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backupFile="1" codeName="ThisWorkbook" defaultThemeVersion="124226"/>
  <bookViews>
    <workbookView xWindow="-165" yWindow="-105" windowWidth="20730" windowHeight="6315" tabRatio="724"/>
  </bookViews>
  <sheets>
    <sheet name="2019 PB  " sheetId="1" r:id="rId1"/>
    <sheet name="2017 OMB Request_Div Directors" sheetId="2" state="hidden" r:id="rId2"/>
    <sheet name="2017 OMB REQUEST_OriginalMaster" sheetId="3" state="hidden" r:id="rId3"/>
    <sheet name="Sheet1" sheetId="4" r:id="rId4"/>
  </sheets>
  <externalReferences>
    <externalReference r:id="rId5"/>
  </externalReferences>
  <definedNames>
    <definedName name="\C" localSheetId="1">#REF!</definedName>
    <definedName name="\C" localSheetId="2">#REF!</definedName>
    <definedName name="\C" localSheetId="0">#REF!</definedName>
    <definedName name="\C">#REF!</definedName>
    <definedName name="_xlnm._FilterDatabase" localSheetId="1" hidden="1">'2017 OMB Request_Div Directors'!$AD$1:$AF$2046</definedName>
    <definedName name="_xlnm._FilterDatabase" localSheetId="2" hidden="1">'2017 OMB REQUEST_OriginalMaster'!$AD$1:$AF$2052</definedName>
    <definedName name="_xlnm._FilterDatabase" localSheetId="0" hidden="1">'2019 PB  '!$A$5:$K$597</definedName>
    <definedName name="_xlnm.Print_Area" localSheetId="1">'2017 OMB Request_Div Directors'!$C$1:$BM$782</definedName>
    <definedName name="_xlnm.Print_Area" localSheetId="2">'2017 OMB REQUEST_OriginalMaster'!$C$1:$BM$788</definedName>
    <definedName name="_xlnm.Print_Area" localSheetId="0">'2019 PB  '!$A$1:$V$608</definedName>
    <definedName name="_xlnm.Print_Titles" localSheetId="1">'2017 OMB Request_Div Directors'!$C:$L,'2017 OMB Request_Div Directors'!$1:$7</definedName>
    <definedName name="_xlnm.Print_Titles" localSheetId="2">'2017 OMB REQUEST_OriginalMaster'!$C:$L,'2017 OMB REQUEST_OriginalMaster'!$1:$7</definedName>
    <definedName name="_xlnm.Print_Titles" localSheetId="0">'2019 PB  '!$A:$J,'2019 PB  '!$1:$4</definedName>
    <definedName name="Z_07581191_F31F_4703_A75F_2B794D4694A9_.wvu.Cols" localSheetId="1" hidden="1">'2017 OMB Request_Div Directors'!$AL:$BM</definedName>
    <definedName name="Z_07581191_F31F_4703_A75F_2B794D4694A9_.wvu.Cols" localSheetId="0" hidden="1">'2019 PB  '!#REF!,'2019 PB  '!#REF!,'2019 PB  '!#REF!,'2019 PB  '!#REF!</definedName>
    <definedName name="Z_07581191_F31F_4703_A75F_2B794D4694A9_.wvu.FilterData" localSheetId="1" hidden="1">'2017 OMB Request_Div Directors'!$AD$1:$AF$2046</definedName>
    <definedName name="Z_07581191_F31F_4703_A75F_2B794D4694A9_.wvu.FilterData" localSheetId="2" hidden="1">'2017 OMB REQUEST_OriginalMaster'!$AD$1:$AF$2052</definedName>
    <definedName name="Z_07581191_F31F_4703_A75F_2B794D4694A9_.wvu.FilterData" localSheetId="0" hidden="1">'2019 PB  '!#REF!</definedName>
    <definedName name="Z_07581191_F31F_4703_A75F_2B794D4694A9_.wvu.PrintArea" localSheetId="1" hidden="1">'2017 OMB Request_Div Directors'!$C$1:$BM$782</definedName>
    <definedName name="Z_07581191_F31F_4703_A75F_2B794D4694A9_.wvu.PrintArea" localSheetId="2" hidden="1">'2017 OMB REQUEST_OriginalMaster'!$C$1:$BM$788</definedName>
    <definedName name="Z_07581191_F31F_4703_A75F_2B794D4694A9_.wvu.PrintArea" localSheetId="0" hidden="1">'2019 PB  '!$A$1:$K$609</definedName>
    <definedName name="Z_07581191_F31F_4703_A75F_2B794D4694A9_.wvu.PrintTitles" localSheetId="1" hidden="1">'2017 OMB Request_Div Directors'!$C:$L,'2017 OMB Request_Div Directors'!$1:$7</definedName>
    <definedName name="Z_07581191_F31F_4703_A75F_2B794D4694A9_.wvu.PrintTitles" localSheetId="2" hidden="1">'2017 OMB REQUEST_OriginalMaster'!$C:$L,'2017 OMB REQUEST_OriginalMaster'!$1:$7</definedName>
    <definedName name="Z_07581191_F31F_4703_A75F_2B794D4694A9_.wvu.PrintTitles" localSheetId="0" hidden="1">'2019 PB  '!$A:$J,'2019 PB  '!$1:$4</definedName>
    <definedName name="Z_271DD88D_7BAE_482B_A5C9_427B06E7CBBC_.wvu.FilterData" localSheetId="0" hidden="1">'2019 PB  '!#REF!</definedName>
    <definedName name="Z_408673B6_ADF5_4C0D_B802_14E19C18FA6F_.wvu.FilterData" localSheetId="0" hidden="1">'2019 PB  '!#REF!</definedName>
    <definedName name="Z_5AA079AF_4B83_4494_8D12_827CA90E57E8_.wvu.FilterData" localSheetId="0" hidden="1">'2019 PB  '!#REF!</definedName>
    <definedName name="Z_5E4A262A_9DBA_4026_A88D_1ADA92A72422_.wvu.FilterData" localSheetId="0" hidden="1">'2019 PB  '!#REF!</definedName>
    <definedName name="Z_67C22DF3_BFA9_4C7F_B397_0971510842B5_.wvu.Cols" localSheetId="1" hidden="1">'2017 OMB Request_Div Directors'!$AL:$BM</definedName>
    <definedName name="Z_67C22DF3_BFA9_4C7F_B397_0971510842B5_.wvu.Cols" localSheetId="0" hidden="1">'2019 PB  '!#REF!,'2019 PB  '!#REF!,'2019 PB  '!#REF!,'2019 PB  '!#REF!</definedName>
    <definedName name="Z_67C22DF3_BFA9_4C7F_B397_0971510842B5_.wvu.FilterData" localSheetId="1" hidden="1">'2017 OMB Request_Div Directors'!$AD$1:$AF$2046</definedName>
    <definedName name="Z_67C22DF3_BFA9_4C7F_B397_0971510842B5_.wvu.FilterData" localSheetId="2" hidden="1">'2017 OMB REQUEST_OriginalMaster'!$AD$1:$AF$2052</definedName>
    <definedName name="Z_67C22DF3_BFA9_4C7F_B397_0971510842B5_.wvu.FilterData" localSheetId="0" hidden="1">'2019 PB  '!#REF!</definedName>
    <definedName name="Z_67C22DF3_BFA9_4C7F_B397_0971510842B5_.wvu.PrintArea" localSheetId="1" hidden="1">'2017 OMB Request_Div Directors'!$C$1:$BM$782</definedName>
    <definedName name="Z_67C22DF3_BFA9_4C7F_B397_0971510842B5_.wvu.PrintArea" localSheetId="2" hidden="1">'2017 OMB REQUEST_OriginalMaster'!$C$1:$BM$788</definedName>
    <definedName name="Z_67C22DF3_BFA9_4C7F_B397_0971510842B5_.wvu.PrintArea" localSheetId="0" hidden="1">'2019 PB  '!$A$1:$K$609</definedName>
    <definedName name="Z_67C22DF3_BFA9_4C7F_B397_0971510842B5_.wvu.PrintTitles" localSheetId="1" hidden="1">'2017 OMB Request_Div Directors'!$C:$L,'2017 OMB Request_Div Directors'!$1:$7</definedName>
    <definedName name="Z_67C22DF3_BFA9_4C7F_B397_0971510842B5_.wvu.PrintTitles" localSheetId="2" hidden="1">'2017 OMB REQUEST_OriginalMaster'!$C:$L,'2017 OMB REQUEST_OriginalMaster'!$1:$7</definedName>
    <definedName name="Z_67C22DF3_BFA9_4C7F_B397_0971510842B5_.wvu.PrintTitles" localSheetId="0" hidden="1">'2019 PB  '!$A:$J,'2019 PB  '!$1:$4</definedName>
    <definedName name="Z_67C22DF3_BFA9_4C7F_B397_0971510842B5_.wvu.Rows" localSheetId="0" hidden="1">'2019 PB  '!#REF!,'2019 PB  '!#REF!,'2019 PB  '!#REF!,'2019 PB  '!#REF!,'2019 PB  '!#REF!,'2019 PB  '!#REF!,'2019 PB  '!$333:$333</definedName>
    <definedName name="Z_999E10A0_A8E4_40E2_A6A8_9BB3A75A0247_.wvu.FilterData" localSheetId="0" hidden="1">'2019 PB  '!#REF!</definedName>
    <definedName name="Z_9FE924D9_7916_463A_81EB_5EB080E48099_.wvu.FilterData" localSheetId="0" hidden="1">'2019 PB  '!#REF!</definedName>
    <definedName name="Z_CF94B296_3074_4526_9D18_246BB0A9C964_.wvu.FilterData" localSheetId="0" hidden="1">'2019 PB  '!#REF!</definedName>
    <definedName name="Z_CFEABAF3_733F_4BC6_858B_87389BC3162B_.wvu.FilterData" localSheetId="0" hidden="1">'2019 PB  '!#REF!</definedName>
    <definedName name="Z_EE1F8132_CF09_4933_A1C8_89A700D98234_.wvu.Cols" localSheetId="1" hidden="1">'2017 OMB Request_Div Directors'!$AL:$BM</definedName>
    <definedName name="Z_EE1F8132_CF09_4933_A1C8_89A700D98234_.wvu.Cols" localSheetId="0" hidden="1">'2019 PB  '!#REF!</definedName>
    <definedName name="Z_EE1F8132_CF09_4933_A1C8_89A700D98234_.wvu.FilterData" localSheetId="1" hidden="1">'2017 OMB Request_Div Directors'!$AD$1:$AF$2046</definedName>
    <definedName name="Z_EE1F8132_CF09_4933_A1C8_89A700D98234_.wvu.FilterData" localSheetId="2" hidden="1">'2017 OMB REQUEST_OriginalMaster'!$AD$1:$AF$2052</definedName>
    <definedName name="Z_EE1F8132_CF09_4933_A1C8_89A700D98234_.wvu.FilterData" localSheetId="0" hidden="1">'2019 PB  '!#REF!</definedName>
    <definedName name="Z_EE1F8132_CF09_4933_A1C8_89A700D98234_.wvu.PrintArea" localSheetId="1" hidden="1">'2017 OMB Request_Div Directors'!$C$1:$BM$782</definedName>
    <definedName name="Z_EE1F8132_CF09_4933_A1C8_89A700D98234_.wvu.PrintArea" localSheetId="2" hidden="1">'2017 OMB REQUEST_OriginalMaster'!$C$1:$BM$788</definedName>
    <definedName name="Z_EE1F8132_CF09_4933_A1C8_89A700D98234_.wvu.PrintArea" localSheetId="0" hidden="1">'2019 PB  '!$A$1:$K$609</definedName>
    <definedName name="Z_EE1F8132_CF09_4933_A1C8_89A700D98234_.wvu.PrintTitles" localSheetId="1" hidden="1">'2017 OMB Request_Div Directors'!$C:$L,'2017 OMB Request_Div Directors'!$1:$7</definedName>
    <definedName name="Z_EE1F8132_CF09_4933_A1C8_89A700D98234_.wvu.PrintTitles" localSheetId="2" hidden="1">'2017 OMB REQUEST_OriginalMaster'!$C:$L,'2017 OMB REQUEST_OriginalMaster'!$1:$7</definedName>
    <definedName name="Z_EE1F8132_CF09_4933_A1C8_89A700D98234_.wvu.PrintTitles" localSheetId="0" hidden="1">'2019 PB  '!$A:$J,'2019 PB  '!$1:$4</definedName>
    <definedName name="Z_FD15C62E_E96E_4F97_B62A_30DF35E23D7E_.wvu.Cols" localSheetId="1" hidden="1">'2017 OMB Request_Div Directors'!$AL:$BM</definedName>
    <definedName name="Z_FD15C62E_E96E_4F97_B62A_30DF35E23D7E_.wvu.Cols" localSheetId="0" hidden="1">'2019 PB  '!#REF!,'2019 PB  '!#REF!,'2019 PB  '!#REF!,'2019 PB  '!#REF!,'2019 PB  '!#REF!</definedName>
    <definedName name="Z_FD15C62E_E96E_4F97_B62A_30DF35E23D7E_.wvu.FilterData" localSheetId="1" hidden="1">'2017 OMB Request_Div Directors'!$AD$1:$AF$2046</definedName>
    <definedName name="Z_FD15C62E_E96E_4F97_B62A_30DF35E23D7E_.wvu.FilterData" localSheetId="2" hidden="1">'2017 OMB REQUEST_OriginalMaster'!$AD$1:$AF$2052</definedName>
    <definedName name="Z_FD15C62E_E96E_4F97_B62A_30DF35E23D7E_.wvu.FilterData" localSheetId="0" hidden="1">'2019 PB  '!#REF!</definedName>
    <definedName name="Z_FD15C62E_E96E_4F97_B62A_30DF35E23D7E_.wvu.PrintArea" localSheetId="1" hidden="1">'2017 OMB Request_Div Directors'!$C$1:$BM$782</definedName>
    <definedName name="Z_FD15C62E_E96E_4F97_B62A_30DF35E23D7E_.wvu.PrintArea" localSheetId="2" hidden="1">'2017 OMB REQUEST_OriginalMaster'!$C$1:$BM$788</definedName>
    <definedName name="Z_FD15C62E_E96E_4F97_B62A_30DF35E23D7E_.wvu.PrintArea" localSheetId="0" hidden="1">'2019 PB  '!$A$1:$K$609</definedName>
    <definedName name="Z_FD15C62E_E96E_4F97_B62A_30DF35E23D7E_.wvu.PrintTitles" localSheetId="1" hidden="1">'2017 OMB Request_Div Directors'!$C:$L,'2017 OMB Request_Div Directors'!$1:$7</definedName>
    <definedName name="Z_FD15C62E_E96E_4F97_B62A_30DF35E23D7E_.wvu.PrintTitles" localSheetId="2" hidden="1">'2017 OMB REQUEST_OriginalMaster'!$C:$L,'2017 OMB REQUEST_OriginalMaster'!$1:$7</definedName>
    <definedName name="Z_FD15C62E_E96E_4F97_B62A_30DF35E23D7E_.wvu.PrintTitles" localSheetId="0" hidden="1">'2019 PB  '!$A:$J,'2019 PB  '!$1:$4</definedName>
    <definedName name="Z_FE2A47AB_04A2_4E3D_BAE0_55E4CFBD8163_.wvu.FilterData" localSheetId="0" hidden="1">'2019 PB  '!#REF!</definedName>
  </definedNames>
  <calcPr calcId="145621"/>
  <customWorkbookViews>
    <customWorkbookView name="Solomon, Jan - Personal View" guid="{FD15C62E-E96E-4F97-B62A-30DF35E23D7E}" mergeInterval="0" personalView="1" maximized="1" windowWidth="1680" windowHeight="761" tabRatio="809" activeSheetId="1"/>
    <customWorkbookView name="Faith T. Ford - Personal View" guid="{EE1F8132-CF09-4933-A1C8-89A700D98234}" mergeInterval="0" personalView="1" maximized="1" windowWidth="1362" windowHeight="417" tabRatio="641" activeSheetId="1"/>
    <customWorkbookView name="Ford, Faith - Personal View" guid="{07581191-F31F-4703-A75F-2B794D4694A9}" mergeInterval="0" personalView="1" maximized="1" windowWidth="1362" windowHeight="471" tabRatio="809" activeSheetId="1"/>
    <customWorkbookView name="Richards, Jim - Personal View" guid="{67C22DF3-BFA9-4C7F-B397-0971510842B5}" mergeInterval="0" personalView="1" maximized="1" windowWidth="1680" windowHeight="825" tabRatio="809" activeSheetId="1"/>
  </customWorkbookViews>
  <fileRecoveryPr autoRecover="0"/>
</workbook>
</file>

<file path=xl/calcChain.xml><?xml version="1.0" encoding="utf-8"?>
<calcChain xmlns="http://schemas.openxmlformats.org/spreadsheetml/2006/main">
  <c r="N15" i="3" l="1"/>
  <c r="P15" i="3"/>
  <c r="R15" i="3"/>
  <c r="T15" i="3"/>
  <c r="V15" i="3"/>
  <c r="X15" i="3"/>
  <c r="N16" i="3"/>
  <c r="P16" i="3"/>
  <c r="R16" i="3"/>
  <c r="V16" i="3"/>
  <c r="X16" i="3"/>
  <c r="Z20" i="3"/>
  <c r="AB20" i="3"/>
  <c r="AD20" i="3"/>
  <c r="AF20" i="3"/>
  <c r="AH20" i="3"/>
  <c r="AJ20" i="3"/>
  <c r="AL20" i="3"/>
  <c r="AN20" i="3"/>
  <c r="AP20" i="3"/>
  <c r="AR20" i="3"/>
  <c r="AT20" i="3"/>
  <c r="AV20" i="3"/>
  <c r="AX20" i="3"/>
  <c r="AZ20" i="3"/>
  <c r="BB20" i="3"/>
  <c r="BD20" i="3"/>
  <c r="BF20" i="3"/>
  <c r="BH20" i="3"/>
  <c r="BJ20" i="3"/>
  <c r="BL20" i="3"/>
  <c r="N21" i="3"/>
  <c r="P21" i="3"/>
  <c r="R21" i="3"/>
  <c r="T21" i="3"/>
  <c r="V21" i="3"/>
  <c r="X21" i="3"/>
  <c r="N22" i="3"/>
  <c r="P22" i="3"/>
  <c r="R22" i="3"/>
  <c r="T22" i="3"/>
  <c r="V22" i="3"/>
  <c r="X22" i="3"/>
  <c r="Z26" i="3"/>
  <c r="AB26" i="3"/>
  <c r="AD26" i="3"/>
  <c r="AF26" i="3"/>
  <c r="AH26" i="3"/>
  <c r="AJ26" i="3"/>
  <c r="AL26" i="3"/>
  <c r="AN26" i="3"/>
  <c r="AP26" i="3"/>
  <c r="AR26" i="3"/>
  <c r="AT26" i="3"/>
  <c r="AV26" i="3"/>
  <c r="AX26" i="3"/>
  <c r="AZ26" i="3"/>
  <c r="BB26" i="3"/>
  <c r="BD26" i="3"/>
  <c r="BF26" i="3"/>
  <c r="BH26" i="3"/>
  <c r="BJ26" i="3"/>
  <c r="BL26" i="3"/>
  <c r="N27" i="3"/>
  <c r="P27" i="3"/>
  <c r="R27" i="3"/>
  <c r="T27" i="3"/>
  <c r="V27" i="3"/>
  <c r="X27" i="3"/>
  <c r="N28" i="3"/>
  <c r="P28" i="3"/>
  <c r="R28" i="3"/>
  <c r="T28" i="3"/>
  <c r="V28" i="3"/>
  <c r="X28" i="3"/>
  <c r="Z32" i="3"/>
  <c r="AB32" i="3"/>
  <c r="AD32" i="3"/>
  <c r="AF32" i="3"/>
  <c r="AH32" i="3"/>
  <c r="AJ32" i="3"/>
  <c r="AL32" i="3"/>
  <c r="AN32" i="3"/>
  <c r="AP32" i="3"/>
  <c r="AR32" i="3"/>
  <c r="AT32" i="3"/>
  <c r="AV32" i="3"/>
  <c r="AX32" i="3"/>
  <c r="AZ32" i="3"/>
  <c r="BB32" i="3"/>
  <c r="BD32" i="3"/>
  <c r="BF32" i="3"/>
  <c r="BH32" i="3"/>
  <c r="BJ32" i="3"/>
  <c r="BL32" i="3"/>
  <c r="N33" i="3"/>
  <c r="P33" i="3"/>
  <c r="R33" i="3"/>
  <c r="T33" i="3"/>
  <c r="V33" i="3"/>
  <c r="X33" i="3"/>
  <c r="N34" i="3"/>
  <c r="P34" i="3"/>
  <c r="R34" i="3"/>
  <c r="T34" i="3"/>
  <c r="V34" i="3"/>
  <c r="X34" i="3"/>
  <c r="N43" i="3"/>
  <c r="P43" i="3"/>
  <c r="R43" i="3"/>
  <c r="T43" i="3"/>
  <c r="V43" i="3"/>
  <c r="X43" i="3"/>
  <c r="N44" i="3"/>
  <c r="P44" i="3"/>
  <c r="R44" i="3"/>
  <c r="T44" i="3"/>
  <c r="V44" i="3"/>
  <c r="X44" i="3"/>
  <c r="Z47" i="3"/>
  <c r="AB47" i="3"/>
  <c r="AD47" i="3"/>
  <c r="AF47" i="3"/>
  <c r="AH47" i="3"/>
  <c r="AJ47" i="3"/>
  <c r="AL47" i="3"/>
  <c r="AN47" i="3"/>
  <c r="AP47" i="3"/>
  <c r="AR47" i="3"/>
  <c r="AT47" i="3"/>
  <c r="AV47" i="3"/>
  <c r="AX47" i="3"/>
  <c r="AZ47" i="3"/>
  <c r="BB47" i="3"/>
  <c r="BD47" i="3"/>
  <c r="BF47" i="3"/>
  <c r="BH47" i="3"/>
  <c r="BJ47" i="3"/>
  <c r="BL47" i="3"/>
  <c r="Z49" i="3"/>
  <c r="AB49" i="3"/>
  <c r="AD49" i="3"/>
  <c r="AF49" i="3"/>
  <c r="AH49" i="3"/>
  <c r="AJ49" i="3"/>
  <c r="AL49" i="3"/>
  <c r="AN49" i="3"/>
  <c r="AP49" i="3"/>
  <c r="AR49" i="3"/>
  <c r="AT49" i="3"/>
  <c r="AV49" i="3"/>
  <c r="AX49" i="3"/>
  <c r="AZ49" i="3"/>
  <c r="BB49" i="3"/>
  <c r="BD49" i="3"/>
  <c r="BF49" i="3"/>
  <c r="BH49" i="3"/>
  <c r="BJ49" i="3"/>
  <c r="BL49" i="3"/>
  <c r="AB52" i="3"/>
  <c r="AF52" i="3"/>
  <c r="AJ52" i="3"/>
  <c r="AN52" i="3"/>
  <c r="AR52" i="3"/>
  <c r="AV52" i="3"/>
  <c r="AZ52" i="3"/>
  <c r="BD52" i="3"/>
  <c r="BH52" i="3"/>
  <c r="BL52" i="3"/>
  <c r="AB54" i="3"/>
  <c r="AF54" i="3"/>
  <c r="AJ54" i="3"/>
  <c r="AN54" i="3"/>
  <c r="AR54" i="3"/>
  <c r="AV54" i="3"/>
  <c r="AZ54" i="3"/>
  <c r="BD54" i="3"/>
  <c r="BH54" i="3"/>
  <c r="BL54" i="3"/>
  <c r="Z55" i="3"/>
  <c r="AB55" i="3"/>
  <c r="AD55" i="3"/>
  <c r="AF55" i="3"/>
  <c r="AH55" i="3"/>
  <c r="AJ55" i="3"/>
  <c r="AL55" i="3"/>
  <c r="AN55" i="3"/>
  <c r="AP55" i="3"/>
  <c r="AR55" i="3"/>
  <c r="AT55" i="3"/>
  <c r="AV55" i="3"/>
  <c r="AX55" i="3"/>
  <c r="AZ55" i="3"/>
  <c r="BB55" i="3"/>
  <c r="BD55" i="3"/>
  <c r="BF55" i="3"/>
  <c r="BH55" i="3"/>
  <c r="BJ55" i="3"/>
  <c r="BL55" i="3"/>
  <c r="Z56" i="3"/>
  <c r="AB56" i="3"/>
  <c r="AD56" i="3"/>
  <c r="AF56" i="3"/>
  <c r="AH56" i="3"/>
  <c r="AJ56" i="3"/>
  <c r="AL56" i="3"/>
  <c r="AN56" i="3"/>
  <c r="AP56" i="3"/>
  <c r="AR56" i="3"/>
  <c r="AT56" i="3"/>
  <c r="AV56" i="3"/>
  <c r="AX56" i="3"/>
  <c r="AZ56" i="3"/>
  <c r="BB56" i="3"/>
  <c r="BD56" i="3"/>
  <c r="BF56" i="3"/>
  <c r="BH56" i="3"/>
  <c r="BJ56" i="3"/>
  <c r="BL56" i="3"/>
  <c r="Z57" i="3"/>
  <c r="AB57" i="3"/>
  <c r="AD57" i="3"/>
  <c r="AF57" i="3"/>
  <c r="AH57" i="3"/>
  <c r="AJ57" i="3"/>
  <c r="AL57" i="3"/>
  <c r="AN57" i="3"/>
  <c r="AP57" i="3"/>
  <c r="AR57" i="3"/>
  <c r="AT57" i="3"/>
  <c r="AV57" i="3"/>
  <c r="AX57" i="3"/>
  <c r="AZ57" i="3"/>
  <c r="BB57" i="3"/>
  <c r="BD57" i="3"/>
  <c r="BF57" i="3"/>
  <c r="BH57" i="3"/>
  <c r="BJ57" i="3"/>
  <c r="BL57" i="3"/>
  <c r="Z58" i="3"/>
  <c r="AB58" i="3"/>
  <c r="AD58" i="3"/>
  <c r="AF58" i="3"/>
  <c r="AH58" i="3"/>
  <c r="AJ58" i="3"/>
  <c r="AL58" i="3"/>
  <c r="AN58" i="3"/>
  <c r="AP58" i="3"/>
  <c r="AR58" i="3"/>
  <c r="AT58" i="3"/>
  <c r="AV58" i="3"/>
  <c r="AX58" i="3"/>
  <c r="AZ58" i="3"/>
  <c r="BB58" i="3"/>
  <c r="BD58" i="3"/>
  <c r="BF58" i="3"/>
  <c r="BH58" i="3"/>
  <c r="BJ58" i="3"/>
  <c r="BL58" i="3"/>
  <c r="Z59" i="3"/>
  <c r="AB59" i="3"/>
  <c r="AD59" i="3"/>
  <c r="AF59" i="3"/>
  <c r="AH59" i="3"/>
  <c r="AJ59" i="3"/>
  <c r="AL59" i="3"/>
  <c r="AN59" i="3"/>
  <c r="AP59" i="3"/>
  <c r="AR59" i="3"/>
  <c r="AT59" i="3"/>
  <c r="AV59" i="3"/>
  <c r="AX59" i="3"/>
  <c r="AZ59" i="3"/>
  <c r="BB59" i="3"/>
  <c r="BD59" i="3"/>
  <c r="BF59" i="3"/>
  <c r="BH59" i="3"/>
  <c r="BJ59" i="3"/>
  <c r="BL59" i="3"/>
  <c r="Z60" i="3"/>
  <c r="AB60" i="3"/>
  <c r="AD60" i="3"/>
  <c r="AF60" i="3"/>
  <c r="AH60" i="3"/>
  <c r="AJ60" i="3"/>
  <c r="AL60" i="3"/>
  <c r="AN60" i="3"/>
  <c r="AP60" i="3"/>
  <c r="AR60" i="3"/>
  <c r="AT60" i="3"/>
  <c r="AV60" i="3"/>
  <c r="AX60" i="3"/>
  <c r="AZ60" i="3"/>
  <c r="BB60" i="3"/>
  <c r="BD60" i="3"/>
  <c r="BF60" i="3"/>
  <c r="BH60" i="3"/>
  <c r="BJ60" i="3"/>
  <c r="BL60" i="3"/>
  <c r="N61" i="3"/>
  <c r="P61" i="3"/>
  <c r="R61" i="3"/>
  <c r="T61" i="3"/>
  <c r="V61" i="3"/>
  <c r="X61" i="3"/>
  <c r="N62" i="3"/>
  <c r="P62" i="3"/>
  <c r="R62" i="3"/>
  <c r="T62" i="3"/>
  <c r="V62" i="3"/>
  <c r="X62" i="3"/>
  <c r="Z63" i="3"/>
  <c r="AB63" i="3"/>
  <c r="AD63" i="3"/>
  <c r="AF63" i="3"/>
  <c r="AH63" i="3"/>
  <c r="AJ63" i="3"/>
  <c r="AL63" i="3"/>
  <c r="AN63" i="3"/>
  <c r="AP63" i="3"/>
  <c r="AR63" i="3"/>
  <c r="AT63" i="3"/>
  <c r="AV63" i="3"/>
  <c r="AX63" i="3"/>
  <c r="AZ63" i="3"/>
  <c r="BB63" i="3"/>
  <c r="BD63" i="3"/>
  <c r="BF63" i="3"/>
  <c r="BH63" i="3"/>
  <c r="BJ63" i="3"/>
  <c r="BL63" i="3"/>
  <c r="Z65" i="3"/>
  <c r="AB65" i="3"/>
  <c r="AD65" i="3"/>
  <c r="AF65" i="3"/>
  <c r="AH65" i="3"/>
  <c r="AJ65" i="3"/>
  <c r="AL65" i="3"/>
  <c r="AN65" i="3"/>
  <c r="AP65" i="3"/>
  <c r="AR65" i="3"/>
  <c r="AT65" i="3"/>
  <c r="AV65" i="3"/>
  <c r="AX65" i="3"/>
  <c r="AZ65" i="3"/>
  <c r="BB65" i="3"/>
  <c r="BD65" i="3"/>
  <c r="BF65" i="3"/>
  <c r="BH65" i="3"/>
  <c r="BJ65" i="3"/>
  <c r="BL65" i="3"/>
  <c r="N66" i="3"/>
  <c r="P66" i="3"/>
  <c r="R66" i="3"/>
  <c r="T66" i="3"/>
  <c r="V66" i="3"/>
  <c r="X66" i="3"/>
  <c r="N67" i="3"/>
  <c r="P67" i="3"/>
  <c r="R67" i="3"/>
  <c r="T67" i="3"/>
  <c r="V67" i="3"/>
  <c r="X67" i="3"/>
  <c r="Z68" i="3"/>
  <c r="AB68" i="3"/>
  <c r="AD68" i="3"/>
  <c r="AF68" i="3"/>
  <c r="AH68" i="3"/>
  <c r="AJ68" i="3"/>
  <c r="AL68" i="3"/>
  <c r="AN68" i="3"/>
  <c r="AP68" i="3"/>
  <c r="AR68" i="3"/>
  <c r="AT68" i="3"/>
  <c r="AV68" i="3"/>
  <c r="AX68" i="3"/>
  <c r="AZ68" i="3"/>
  <c r="BB68" i="3"/>
  <c r="BD68" i="3"/>
  <c r="BF68" i="3"/>
  <c r="BH68" i="3"/>
  <c r="BJ68" i="3"/>
  <c r="BL68" i="3"/>
  <c r="Z69" i="3"/>
  <c r="AB69" i="3"/>
  <c r="AD69" i="3"/>
  <c r="AF69" i="3"/>
  <c r="AH69" i="3"/>
  <c r="AJ69" i="3"/>
  <c r="AL69" i="3"/>
  <c r="AN69" i="3"/>
  <c r="AP69" i="3"/>
  <c r="AR69" i="3"/>
  <c r="AT69" i="3"/>
  <c r="AV69" i="3"/>
  <c r="AX69" i="3"/>
  <c r="AZ69" i="3"/>
  <c r="BB69" i="3"/>
  <c r="BD69" i="3"/>
  <c r="BF69" i="3"/>
  <c r="BH69" i="3"/>
  <c r="BJ69" i="3"/>
  <c r="BL69" i="3"/>
  <c r="O70" i="3"/>
  <c r="AA70" i="3"/>
  <c r="AE70" i="3"/>
  <c r="AI70" i="3"/>
  <c r="AM70" i="3"/>
  <c r="AQ70" i="3"/>
  <c r="AU70" i="3"/>
  <c r="AY70" i="3"/>
  <c r="BC70" i="3"/>
  <c r="BG70" i="3"/>
  <c r="BK70" i="3"/>
  <c r="AE71" i="3"/>
  <c r="AU71" i="3"/>
  <c r="BK71" i="3"/>
  <c r="O72" i="3"/>
  <c r="O71" i="3" s="1"/>
  <c r="AA72" i="3"/>
  <c r="AA71" i="3" s="1"/>
  <c r="AE72" i="3"/>
  <c r="AI72" i="3"/>
  <c r="AI71" i="3" s="1"/>
  <c r="AM72" i="3"/>
  <c r="AM71" i="3" s="1"/>
  <c r="AQ72" i="3"/>
  <c r="AQ71" i="3" s="1"/>
  <c r="AU72" i="3"/>
  <c r="AY72" i="3"/>
  <c r="AY71" i="3" s="1"/>
  <c r="BC72" i="3"/>
  <c r="BC71" i="3" s="1"/>
  <c r="BG72" i="3"/>
  <c r="BG71" i="3" s="1"/>
  <c r="BK72" i="3"/>
  <c r="Z73" i="3"/>
  <c r="AB73" i="3"/>
  <c r="AD73" i="3"/>
  <c r="AF73" i="3"/>
  <c r="AH73" i="3"/>
  <c r="AJ73" i="3"/>
  <c r="AL73" i="3"/>
  <c r="AN73" i="3"/>
  <c r="AP73" i="3"/>
  <c r="AR73" i="3"/>
  <c r="AT73" i="3"/>
  <c r="AV73" i="3"/>
  <c r="AX73" i="3"/>
  <c r="AZ73" i="3"/>
  <c r="BB73" i="3"/>
  <c r="BD73" i="3"/>
  <c r="BF73" i="3"/>
  <c r="BH73" i="3"/>
  <c r="BJ73" i="3"/>
  <c r="BL73" i="3"/>
  <c r="Z74" i="3"/>
  <c r="AB74" i="3"/>
  <c r="AD74" i="3"/>
  <c r="AF74" i="3"/>
  <c r="AH74" i="3"/>
  <c r="AJ74" i="3"/>
  <c r="AL74" i="3"/>
  <c r="AN74" i="3"/>
  <c r="AP74" i="3"/>
  <c r="AR74" i="3"/>
  <c r="AT74" i="3"/>
  <c r="AV74" i="3"/>
  <c r="AX74" i="3"/>
  <c r="AZ74" i="3"/>
  <c r="BB74" i="3"/>
  <c r="BD74" i="3"/>
  <c r="BF74" i="3"/>
  <c r="BH74" i="3"/>
  <c r="BJ74" i="3"/>
  <c r="BL74" i="3"/>
  <c r="Z75" i="3"/>
  <c r="AB75" i="3"/>
  <c r="AD75" i="3"/>
  <c r="AF75" i="3"/>
  <c r="AH75" i="3"/>
  <c r="AJ75" i="3"/>
  <c r="AL75" i="3"/>
  <c r="AN75" i="3"/>
  <c r="AP75" i="3"/>
  <c r="AR75" i="3"/>
  <c r="AT75" i="3"/>
  <c r="AV75" i="3"/>
  <c r="AX75" i="3"/>
  <c r="AZ75" i="3"/>
  <c r="BB75" i="3"/>
  <c r="BD75" i="3"/>
  <c r="BF75" i="3"/>
  <c r="BH75" i="3"/>
  <c r="BJ75" i="3"/>
  <c r="BL75" i="3"/>
  <c r="Z76" i="3"/>
  <c r="AB76" i="3"/>
  <c r="AD76" i="3"/>
  <c r="AF76" i="3"/>
  <c r="AH76" i="3"/>
  <c r="AJ76" i="3"/>
  <c r="AL76" i="3"/>
  <c r="AN76" i="3"/>
  <c r="AP76" i="3"/>
  <c r="AR76" i="3"/>
  <c r="AT76" i="3"/>
  <c r="AV76" i="3"/>
  <c r="AX76" i="3"/>
  <c r="AZ76" i="3"/>
  <c r="BB76" i="3"/>
  <c r="BD76" i="3"/>
  <c r="BF76" i="3"/>
  <c r="BH76" i="3"/>
  <c r="BJ76" i="3"/>
  <c r="BL76" i="3"/>
  <c r="Z77" i="3"/>
  <c r="AB77" i="3"/>
  <c r="AD77" i="3"/>
  <c r="AF77" i="3"/>
  <c r="AH77" i="3"/>
  <c r="AJ77" i="3"/>
  <c r="AL77" i="3"/>
  <c r="AN77" i="3"/>
  <c r="AP77" i="3"/>
  <c r="AR77" i="3"/>
  <c r="AT77" i="3"/>
  <c r="AV77" i="3"/>
  <c r="AX77" i="3"/>
  <c r="AZ77" i="3"/>
  <c r="BB77" i="3"/>
  <c r="BD77" i="3"/>
  <c r="BF77" i="3"/>
  <c r="BH77" i="3"/>
  <c r="BJ77" i="3"/>
  <c r="BL77" i="3"/>
  <c r="Z78" i="3"/>
  <c r="AB78" i="3"/>
  <c r="AD78" i="3"/>
  <c r="AF78" i="3"/>
  <c r="AH78" i="3"/>
  <c r="AJ78" i="3"/>
  <c r="AL78" i="3"/>
  <c r="AN78" i="3"/>
  <c r="AP78" i="3"/>
  <c r="AR78" i="3"/>
  <c r="AT78" i="3"/>
  <c r="AV78" i="3"/>
  <c r="AX78" i="3"/>
  <c r="AZ78" i="3"/>
  <c r="BB78" i="3"/>
  <c r="BD78" i="3"/>
  <c r="BF78" i="3"/>
  <c r="BH78" i="3"/>
  <c r="BJ78" i="3"/>
  <c r="BL78" i="3"/>
  <c r="Z79" i="3"/>
  <c r="AB79" i="3"/>
  <c r="AD79" i="3"/>
  <c r="AF79" i="3"/>
  <c r="AH79" i="3"/>
  <c r="AJ79" i="3"/>
  <c r="AL79" i="3"/>
  <c r="AN79" i="3"/>
  <c r="AP79" i="3"/>
  <c r="AR79" i="3"/>
  <c r="AT79" i="3"/>
  <c r="AV79" i="3"/>
  <c r="AX79" i="3"/>
  <c r="AZ79" i="3"/>
  <c r="BB79" i="3"/>
  <c r="BD79" i="3"/>
  <c r="BF79" i="3"/>
  <c r="BH79" i="3"/>
  <c r="BJ79" i="3"/>
  <c r="BL79" i="3"/>
  <c r="Z80" i="3"/>
  <c r="AB80" i="3"/>
  <c r="AD80" i="3"/>
  <c r="AF80" i="3"/>
  <c r="AH80" i="3"/>
  <c r="AJ80" i="3"/>
  <c r="AL80" i="3"/>
  <c r="AN80" i="3"/>
  <c r="AP80" i="3"/>
  <c r="AR80" i="3"/>
  <c r="AT80" i="3"/>
  <c r="AV80" i="3"/>
  <c r="AX80" i="3"/>
  <c r="AZ80" i="3"/>
  <c r="BB80" i="3"/>
  <c r="BD80" i="3"/>
  <c r="BF80" i="3"/>
  <c r="BH80" i="3"/>
  <c r="BJ80" i="3"/>
  <c r="BL80" i="3"/>
  <c r="Z81" i="3"/>
  <c r="AB81" i="3"/>
  <c r="AD81" i="3"/>
  <c r="AF81" i="3"/>
  <c r="AH81" i="3"/>
  <c r="AJ81" i="3"/>
  <c r="AL81" i="3"/>
  <c r="AN81" i="3"/>
  <c r="AP81" i="3"/>
  <c r="AR81" i="3"/>
  <c r="AT81" i="3"/>
  <c r="AV81" i="3"/>
  <c r="AX81" i="3"/>
  <c r="AZ81" i="3"/>
  <c r="BB81" i="3"/>
  <c r="BD81" i="3"/>
  <c r="BF81" i="3"/>
  <c r="BH81" i="3"/>
  <c r="BJ81" i="3"/>
  <c r="BL81" i="3"/>
  <c r="Z82" i="3"/>
  <c r="AB82" i="3"/>
  <c r="AD82" i="3"/>
  <c r="AF82" i="3"/>
  <c r="AH82" i="3"/>
  <c r="AJ82" i="3"/>
  <c r="AL82" i="3"/>
  <c r="AN82" i="3"/>
  <c r="AP82" i="3"/>
  <c r="AR82" i="3"/>
  <c r="AT82" i="3"/>
  <c r="AV82" i="3"/>
  <c r="AX82" i="3"/>
  <c r="AZ82" i="3"/>
  <c r="BB82" i="3"/>
  <c r="BD82" i="3"/>
  <c r="BF82" i="3"/>
  <c r="BH82" i="3"/>
  <c r="BJ82" i="3"/>
  <c r="BL82" i="3"/>
  <c r="N83" i="3"/>
  <c r="P83" i="3"/>
  <c r="P87" i="3" s="1"/>
  <c r="R83" i="3"/>
  <c r="R87" i="3" s="1"/>
  <c r="T83" i="3"/>
  <c r="V83" i="3"/>
  <c r="X83" i="3"/>
  <c r="N84" i="3"/>
  <c r="P84" i="3"/>
  <c r="R84" i="3"/>
  <c r="T84" i="3"/>
  <c r="V84" i="3"/>
  <c r="X84" i="3"/>
  <c r="Z85" i="3"/>
  <c r="AB85" i="3"/>
  <c r="AD85" i="3"/>
  <c r="AF85" i="3"/>
  <c r="AH85" i="3"/>
  <c r="AJ85" i="3"/>
  <c r="AL85" i="3"/>
  <c r="AN85" i="3"/>
  <c r="AP85" i="3"/>
  <c r="AR85" i="3"/>
  <c r="AT85" i="3"/>
  <c r="AV85" i="3"/>
  <c r="AX85" i="3"/>
  <c r="AZ85" i="3"/>
  <c r="BB85" i="3"/>
  <c r="BD85" i="3"/>
  <c r="BF85" i="3"/>
  <c r="BH85" i="3"/>
  <c r="BJ85" i="3"/>
  <c r="BL85" i="3"/>
  <c r="Z89" i="3"/>
  <c r="AB89" i="3"/>
  <c r="AD89" i="3"/>
  <c r="AF89" i="3"/>
  <c r="AH89" i="3"/>
  <c r="AJ89" i="3"/>
  <c r="AL89" i="3"/>
  <c r="AN89" i="3"/>
  <c r="AP89" i="3"/>
  <c r="AR89" i="3"/>
  <c r="AT89" i="3"/>
  <c r="AV89" i="3"/>
  <c r="AX89" i="3"/>
  <c r="AZ89" i="3"/>
  <c r="BB89" i="3"/>
  <c r="BD89" i="3"/>
  <c r="BF89" i="3"/>
  <c r="BH89" i="3"/>
  <c r="BJ89" i="3"/>
  <c r="BL89" i="3"/>
  <c r="Z90" i="3"/>
  <c r="AB90" i="3"/>
  <c r="AD90" i="3"/>
  <c r="AF90" i="3"/>
  <c r="AH90" i="3"/>
  <c r="AJ90" i="3"/>
  <c r="AL90" i="3"/>
  <c r="AN90" i="3"/>
  <c r="AP90" i="3"/>
  <c r="AR90" i="3"/>
  <c r="AT90" i="3"/>
  <c r="AV90" i="3"/>
  <c r="AX90" i="3"/>
  <c r="AZ90" i="3"/>
  <c r="BB90" i="3"/>
  <c r="BD90" i="3"/>
  <c r="BF90" i="3"/>
  <c r="BH90" i="3"/>
  <c r="BJ90" i="3"/>
  <c r="BL90" i="3"/>
  <c r="Z91" i="3"/>
  <c r="AB91" i="3"/>
  <c r="AD91" i="3"/>
  <c r="AF91" i="3"/>
  <c r="AH91" i="3"/>
  <c r="AJ91" i="3"/>
  <c r="AL91" i="3"/>
  <c r="AN91" i="3"/>
  <c r="AP91" i="3"/>
  <c r="AR91" i="3"/>
  <c r="AT91" i="3"/>
  <c r="AV91" i="3"/>
  <c r="AX91" i="3"/>
  <c r="AZ91" i="3"/>
  <c r="BB91" i="3"/>
  <c r="BD91" i="3"/>
  <c r="BF91" i="3"/>
  <c r="BH91" i="3"/>
  <c r="BJ91" i="3"/>
  <c r="BL91" i="3"/>
  <c r="Z92" i="3"/>
  <c r="AB92" i="3"/>
  <c r="AD92" i="3"/>
  <c r="AF92" i="3"/>
  <c r="AH92" i="3"/>
  <c r="AJ92" i="3"/>
  <c r="AL92" i="3"/>
  <c r="AN92" i="3"/>
  <c r="AP92" i="3"/>
  <c r="AR92" i="3"/>
  <c r="AT92" i="3"/>
  <c r="AV92" i="3"/>
  <c r="AX92" i="3"/>
  <c r="AZ92" i="3"/>
  <c r="BB92" i="3"/>
  <c r="BD92" i="3"/>
  <c r="BF92" i="3"/>
  <c r="BH92" i="3"/>
  <c r="BJ92" i="3"/>
  <c r="BL92" i="3"/>
  <c r="Z93" i="3"/>
  <c r="AB93" i="3"/>
  <c r="AD93" i="3"/>
  <c r="AF93" i="3"/>
  <c r="AH93" i="3"/>
  <c r="AJ93" i="3"/>
  <c r="AL93" i="3"/>
  <c r="AN93" i="3"/>
  <c r="AP93" i="3"/>
  <c r="AR93" i="3"/>
  <c r="AT93" i="3"/>
  <c r="AV93" i="3"/>
  <c r="AX93" i="3"/>
  <c r="AZ93" i="3"/>
  <c r="BB93" i="3"/>
  <c r="BD93" i="3"/>
  <c r="BF93" i="3"/>
  <c r="BH93" i="3"/>
  <c r="BJ93" i="3"/>
  <c r="BL93" i="3"/>
  <c r="N94" i="3"/>
  <c r="P94" i="3"/>
  <c r="R94" i="3"/>
  <c r="T94" i="3"/>
  <c r="V94" i="3"/>
  <c r="X94" i="3"/>
  <c r="N95" i="3"/>
  <c r="P95" i="3"/>
  <c r="R95" i="3"/>
  <c r="T95" i="3"/>
  <c r="V95" i="3"/>
  <c r="X95" i="3"/>
  <c r="Z96" i="3"/>
  <c r="AB96" i="3"/>
  <c r="AD96" i="3"/>
  <c r="AF96" i="3"/>
  <c r="AH96" i="3"/>
  <c r="AJ96" i="3"/>
  <c r="AL96" i="3"/>
  <c r="AN96" i="3"/>
  <c r="AP96" i="3"/>
  <c r="AR96" i="3"/>
  <c r="AT96" i="3"/>
  <c r="AV96" i="3"/>
  <c r="AX96" i="3"/>
  <c r="AZ96" i="3"/>
  <c r="BB96" i="3"/>
  <c r="BD96" i="3"/>
  <c r="BF96" i="3"/>
  <c r="BH96" i="3"/>
  <c r="BJ96" i="3"/>
  <c r="BL96" i="3"/>
  <c r="Z98" i="3"/>
  <c r="AB98" i="3"/>
  <c r="AD98" i="3"/>
  <c r="AF98" i="3"/>
  <c r="AH98" i="3"/>
  <c r="AJ98" i="3"/>
  <c r="AL98" i="3"/>
  <c r="AN98" i="3"/>
  <c r="AP98" i="3"/>
  <c r="AR98" i="3"/>
  <c r="AT98" i="3"/>
  <c r="AV98" i="3"/>
  <c r="AX98" i="3"/>
  <c r="AZ98" i="3"/>
  <c r="BB98" i="3"/>
  <c r="BD98" i="3"/>
  <c r="BF98" i="3"/>
  <c r="BH98" i="3"/>
  <c r="BJ98" i="3"/>
  <c r="BL98" i="3"/>
  <c r="N99" i="3"/>
  <c r="P99" i="3"/>
  <c r="R99" i="3"/>
  <c r="T99" i="3"/>
  <c r="V99" i="3"/>
  <c r="X99" i="3"/>
  <c r="N100" i="3"/>
  <c r="P100" i="3"/>
  <c r="R100" i="3"/>
  <c r="T100" i="3"/>
  <c r="V100" i="3"/>
  <c r="X100" i="3"/>
  <c r="N101" i="3"/>
  <c r="P101" i="3"/>
  <c r="R101" i="3"/>
  <c r="T101" i="3"/>
  <c r="V101" i="3"/>
  <c r="X101" i="3"/>
  <c r="Z102" i="3"/>
  <c r="AB102" i="3"/>
  <c r="AD102" i="3"/>
  <c r="AF102" i="3"/>
  <c r="AH102" i="3"/>
  <c r="AJ102" i="3"/>
  <c r="AL102" i="3"/>
  <c r="AN102" i="3"/>
  <c r="AP102" i="3"/>
  <c r="AR102" i="3"/>
  <c r="AT102" i="3"/>
  <c r="AV102" i="3"/>
  <c r="AX102" i="3"/>
  <c r="AZ102" i="3"/>
  <c r="BB102" i="3"/>
  <c r="BD102" i="3"/>
  <c r="BF102" i="3"/>
  <c r="BH102" i="3"/>
  <c r="BJ102" i="3"/>
  <c r="BL102" i="3"/>
  <c r="Z104" i="3"/>
  <c r="AB104" i="3"/>
  <c r="AD104" i="3"/>
  <c r="AF104" i="3"/>
  <c r="AH104" i="3"/>
  <c r="AJ104" i="3"/>
  <c r="AL104" i="3"/>
  <c r="AN104" i="3"/>
  <c r="AP104" i="3"/>
  <c r="AR104" i="3"/>
  <c r="AT104" i="3"/>
  <c r="AV104" i="3"/>
  <c r="AX104" i="3"/>
  <c r="AZ104" i="3"/>
  <c r="BB104" i="3"/>
  <c r="BD104" i="3"/>
  <c r="BF104" i="3"/>
  <c r="BH104" i="3"/>
  <c r="BJ104" i="3"/>
  <c r="BL104" i="3"/>
  <c r="Z105" i="3"/>
  <c r="AB105" i="3"/>
  <c r="AD105" i="3"/>
  <c r="AF105" i="3"/>
  <c r="AH105" i="3"/>
  <c r="AJ105" i="3"/>
  <c r="AL105" i="3"/>
  <c r="AN105" i="3"/>
  <c r="AP105" i="3"/>
  <c r="AR105" i="3"/>
  <c r="AT105" i="3"/>
  <c r="AV105" i="3"/>
  <c r="AX105" i="3"/>
  <c r="AZ105" i="3"/>
  <c r="BB105" i="3"/>
  <c r="BD105" i="3"/>
  <c r="BF105" i="3"/>
  <c r="BH105" i="3"/>
  <c r="BJ105" i="3"/>
  <c r="BL105" i="3"/>
  <c r="Z106" i="3"/>
  <c r="AB106" i="3"/>
  <c r="AD106" i="3"/>
  <c r="AF106" i="3"/>
  <c r="AH106" i="3"/>
  <c r="AJ106" i="3"/>
  <c r="AL106" i="3"/>
  <c r="AN106" i="3"/>
  <c r="AP106" i="3"/>
  <c r="AR106" i="3"/>
  <c r="AT106" i="3"/>
  <c r="AV106" i="3"/>
  <c r="AX106" i="3"/>
  <c r="AZ106" i="3"/>
  <c r="BB106" i="3"/>
  <c r="BD106" i="3"/>
  <c r="BF106" i="3"/>
  <c r="BH106" i="3"/>
  <c r="BJ106" i="3"/>
  <c r="BL106" i="3"/>
  <c r="Z107" i="3"/>
  <c r="AB107" i="3"/>
  <c r="AD107" i="3"/>
  <c r="AF107" i="3"/>
  <c r="AH107" i="3"/>
  <c r="AJ107" i="3"/>
  <c r="AL107" i="3"/>
  <c r="AN107" i="3"/>
  <c r="AP107" i="3"/>
  <c r="AR107" i="3"/>
  <c r="AT107" i="3"/>
  <c r="AV107" i="3"/>
  <c r="AX107" i="3"/>
  <c r="AZ107" i="3"/>
  <c r="BB107" i="3"/>
  <c r="BD107" i="3"/>
  <c r="BF107" i="3"/>
  <c r="BH107" i="3"/>
  <c r="BJ107" i="3"/>
  <c r="BL107" i="3"/>
  <c r="Z108" i="3"/>
  <c r="AB108" i="3"/>
  <c r="AD108" i="3"/>
  <c r="AF108" i="3"/>
  <c r="AH108" i="3"/>
  <c r="AJ108" i="3"/>
  <c r="AL108" i="3"/>
  <c r="AN108" i="3"/>
  <c r="AP108" i="3"/>
  <c r="AR108" i="3"/>
  <c r="AT108" i="3"/>
  <c r="AV108" i="3"/>
  <c r="AX108" i="3"/>
  <c r="AZ108" i="3"/>
  <c r="BB108" i="3"/>
  <c r="BD108" i="3"/>
  <c r="BF108" i="3"/>
  <c r="BH108" i="3"/>
  <c r="BJ108" i="3"/>
  <c r="BL108" i="3"/>
  <c r="Z109" i="3"/>
  <c r="AB109" i="3"/>
  <c r="AD109" i="3"/>
  <c r="AF109" i="3"/>
  <c r="AH109" i="3"/>
  <c r="AJ109" i="3"/>
  <c r="AL109" i="3"/>
  <c r="AN109" i="3"/>
  <c r="AP109" i="3"/>
  <c r="AR109" i="3"/>
  <c r="AT109" i="3"/>
  <c r="AV109" i="3"/>
  <c r="AX109" i="3"/>
  <c r="AZ109" i="3"/>
  <c r="BB109" i="3"/>
  <c r="BD109" i="3"/>
  <c r="BF109" i="3"/>
  <c r="BH109" i="3"/>
  <c r="BJ109" i="3"/>
  <c r="BL109" i="3"/>
  <c r="Z110" i="3"/>
  <c r="AB110" i="3"/>
  <c r="AD110" i="3"/>
  <c r="AF110" i="3"/>
  <c r="AH110" i="3"/>
  <c r="AJ110" i="3"/>
  <c r="AL110" i="3"/>
  <c r="AN110" i="3"/>
  <c r="AP110" i="3"/>
  <c r="AR110" i="3"/>
  <c r="AT110" i="3"/>
  <c r="AV110" i="3"/>
  <c r="AX110" i="3"/>
  <c r="AZ110" i="3"/>
  <c r="BB110" i="3"/>
  <c r="BD110" i="3"/>
  <c r="BF110" i="3"/>
  <c r="BH110" i="3"/>
  <c r="BJ110" i="3"/>
  <c r="BL110" i="3"/>
  <c r="Z111" i="3"/>
  <c r="AB111" i="3"/>
  <c r="AD111" i="3"/>
  <c r="AF111" i="3"/>
  <c r="AH111" i="3"/>
  <c r="AJ111" i="3"/>
  <c r="AL111" i="3"/>
  <c r="AN111" i="3"/>
  <c r="AP111" i="3"/>
  <c r="AR111" i="3"/>
  <c r="AT111" i="3"/>
  <c r="AV111" i="3"/>
  <c r="AX111" i="3"/>
  <c r="AZ111" i="3"/>
  <c r="BB111" i="3"/>
  <c r="BD111" i="3"/>
  <c r="BF111" i="3"/>
  <c r="BH111" i="3"/>
  <c r="BJ111" i="3"/>
  <c r="BL111" i="3"/>
  <c r="Z112" i="3"/>
  <c r="AB112" i="3"/>
  <c r="AD112" i="3"/>
  <c r="AF112" i="3"/>
  <c r="AH112" i="3"/>
  <c r="AJ112" i="3"/>
  <c r="AL112" i="3"/>
  <c r="AN112" i="3"/>
  <c r="AP112" i="3"/>
  <c r="AR112" i="3"/>
  <c r="AT112" i="3"/>
  <c r="AV112" i="3"/>
  <c r="AX112" i="3"/>
  <c r="AZ112" i="3"/>
  <c r="BB112" i="3"/>
  <c r="BD112" i="3"/>
  <c r="BF112" i="3"/>
  <c r="BH112" i="3"/>
  <c r="BJ112" i="3"/>
  <c r="BL112" i="3"/>
  <c r="N113" i="3"/>
  <c r="P113" i="3"/>
  <c r="R113" i="3"/>
  <c r="T113" i="3"/>
  <c r="V113" i="3"/>
  <c r="X113" i="3"/>
  <c r="N114" i="3"/>
  <c r="P114" i="3"/>
  <c r="R114" i="3"/>
  <c r="T114" i="3"/>
  <c r="V114" i="3"/>
  <c r="X114" i="3"/>
  <c r="Z115" i="3"/>
  <c r="AB115" i="3"/>
  <c r="AD115" i="3"/>
  <c r="AF115" i="3"/>
  <c r="AH115" i="3"/>
  <c r="AJ115" i="3"/>
  <c r="AL115" i="3"/>
  <c r="AN115" i="3"/>
  <c r="AP115" i="3"/>
  <c r="AR115" i="3"/>
  <c r="AT115" i="3"/>
  <c r="AV115" i="3"/>
  <c r="AX115" i="3"/>
  <c r="AZ115" i="3"/>
  <c r="BB115" i="3"/>
  <c r="BD115" i="3"/>
  <c r="BF115" i="3"/>
  <c r="BH115" i="3"/>
  <c r="BJ115" i="3"/>
  <c r="BL115" i="3"/>
  <c r="Z117" i="3"/>
  <c r="AB117" i="3"/>
  <c r="AD117" i="3"/>
  <c r="AF117" i="3"/>
  <c r="AH117" i="3"/>
  <c r="AJ117" i="3"/>
  <c r="AL117" i="3"/>
  <c r="AN117" i="3"/>
  <c r="AP117" i="3"/>
  <c r="AR117" i="3"/>
  <c r="AT117" i="3"/>
  <c r="AV117" i="3"/>
  <c r="AX117" i="3"/>
  <c r="AZ117" i="3"/>
  <c r="BB117" i="3"/>
  <c r="BD117" i="3"/>
  <c r="BF117" i="3"/>
  <c r="BH117" i="3"/>
  <c r="BJ117" i="3"/>
  <c r="BL117" i="3"/>
  <c r="N118" i="3"/>
  <c r="P118" i="3"/>
  <c r="R118" i="3"/>
  <c r="T118" i="3"/>
  <c r="V118" i="3"/>
  <c r="X118" i="3"/>
  <c r="Z119" i="3"/>
  <c r="AB119" i="3"/>
  <c r="AD119" i="3"/>
  <c r="AF119" i="3"/>
  <c r="AH119" i="3"/>
  <c r="AJ119" i="3"/>
  <c r="AL119" i="3"/>
  <c r="AN119" i="3"/>
  <c r="AP119" i="3"/>
  <c r="AR119" i="3"/>
  <c r="AT119" i="3"/>
  <c r="AV119" i="3"/>
  <c r="AX119" i="3"/>
  <c r="AZ119" i="3"/>
  <c r="BB119" i="3"/>
  <c r="BD119" i="3"/>
  <c r="BF119" i="3"/>
  <c r="BH119" i="3"/>
  <c r="BJ119" i="3"/>
  <c r="BL119" i="3"/>
  <c r="N120" i="3"/>
  <c r="P120" i="3"/>
  <c r="R120" i="3"/>
  <c r="T120" i="3"/>
  <c r="V120" i="3"/>
  <c r="X120" i="3"/>
  <c r="N121" i="3"/>
  <c r="P121" i="3"/>
  <c r="R121" i="3"/>
  <c r="T121" i="3"/>
  <c r="V121" i="3"/>
  <c r="X121" i="3"/>
  <c r="N122" i="3"/>
  <c r="P122" i="3"/>
  <c r="R122" i="3"/>
  <c r="T122" i="3"/>
  <c r="V122" i="3"/>
  <c r="X122" i="3"/>
  <c r="N123" i="3"/>
  <c r="P123" i="3"/>
  <c r="R123" i="3"/>
  <c r="T123" i="3"/>
  <c r="V123" i="3"/>
  <c r="X123" i="3"/>
  <c r="N124" i="3"/>
  <c r="P124" i="3"/>
  <c r="R124" i="3"/>
  <c r="T124" i="3"/>
  <c r="V124" i="3"/>
  <c r="X124" i="3"/>
  <c r="N125" i="3"/>
  <c r="P125" i="3"/>
  <c r="R125" i="3"/>
  <c r="T125" i="3"/>
  <c r="V125" i="3"/>
  <c r="X125" i="3"/>
  <c r="N126" i="3"/>
  <c r="P126" i="3"/>
  <c r="R126" i="3"/>
  <c r="T126" i="3"/>
  <c r="V126" i="3"/>
  <c r="X126" i="3"/>
  <c r="N127" i="3"/>
  <c r="P127" i="3"/>
  <c r="R127" i="3"/>
  <c r="T127" i="3"/>
  <c r="V127" i="3"/>
  <c r="X127" i="3"/>
  <c r="N128" i="3"/>
  <c r="P128" i="3"/>
  <c r="R128" i="3"/>
  <c r="T128" i="3"/>
  <c r="V128" i="3"/>
  <c r="X128" i="3"/>
  <c r="N129" i="3"/>
  <c r="P129" i="3"/>
  <c r="R129" i="3"/>
  <c r="T129" i="3"/>
  <c r="V129" i="3"/>
  <c r="X129" i="3"/>
  <c r="Z130" i="3"/>
  <c r="AB130" i="3"/>
  <c r="AD130" i="3"/>
  <c r="AF130" i="3"/>
  <c r="AH130" i="3"/>
  <c r="AJ130" i="3"/>
  <c r="AL130" i="3"/>
  <c r="AN130" i="3"/>
  <c r="AP130" i="3"/>
  <c r="AR130" i="3"/>
  <c r="AT130" i="3"/>
  <c r="AV130" i="3"/>
  <c r="AX130" i="3"/>
  <c r="AZ130" i="3"/>
  <c r="BB130" i="3"/>
  <c r="BD130" i="3"/>
  <c r="BF130" i="3"/>
  <c r="BH130" i="3"/>
  <c r="BJ130" i="3"/>
  <c r="BL130" i="3"/>
  <c r="Z134" i="3"/>
  <c r="AB134" i="3"/>
  <c r="AD134" i="3"/>
  <c r="AF134" i="3"/>
  <c r="AH134" i="3"/>
  <c r="AJ134" i="3"/>
  <c r="AL134" i="3"/>
  <c r="AN134" i="3"/>
  <c r="AP134" i="3"/>
  <c r="AR134" i="3"/>
  <c r="AT134" i="3"/>
  <c r="AV134" i="3"/>
  <c r="AX134" i="3"/>
  <c r="AZ134" i="3"/>
  <c r="BB134" i="3"/>
  <c r="BD134" i="3"/>
  <c r="BF134" i="3"/>
  <c r="BH134" i="3"/>
  <c r="BJ134" i="3"/>
  <c r="BL134" i="3"/>
  <c r="Z135" i="3"/>
  <c r="AB135" i="3"/>
  <c r="AD135" i="3"/>
  <c r="AF135" i="3"/>
  <c r="AH135" i="3"/>
  <c r="AJ135" i="3"/>
  <c r="AL135" i="3"/>
  <c r="AN135" i="3"/>
  <c r="AP135" i="3"/>
  <c r="AR135" i="3"/>
  <c r="AT135" i="3"/>
  <c r="AV135" i="3"/>
  <c r="AX135" i="3"/>
  <c r="AZ135" i="3"/>
  <c r="BB135" i="3"/>
  <c r="BD135" i="3"/>
  <c r="BF135" i="3"/>
  <c r="BH135" i="3"/>
  <c r="BJ135" i="3"/>
  <c r="BL135" i="3"/>
  <c r="Z136" i="3"/>
  <c r="AB136" i="3"/>
  <c r="AD136" i="3"/>
  <c r="AF136" i="3"/>
  <c r="AH136" i="3"/>
  <c r="AJ136" i="3"/>
  <c r="AL136" i="3"/>
  <c r="AN136" i="3"/>
  <c r="AP136" i="3"/>
  <c r="AR136" i="3"/>
  <c r="AT136" i="3"/>
  <c r="AV136" i="3"/>
  <c r="AX136" i="3"/>
  <c r="AZ136" i="3"/>
  <c r="BB136" i="3"/>
  <c r="BD136" i="3"/>
  <c r="BF136" i="3"/>
  <c r="BH136" i="3"/>
  <c r="BJ136" i="3"/>
  <c r="BL136" i="3"/>
  <c r="Z137" i="3"/>
  <c r="AB137" i="3"/>
  <c r="AD137" i="3"/>
  <c r="AF137" i="3"/>
  <c r="AH137" i="3"/>
  <c r="AJ137" i="3"/>
  <c r="AL137" i="3"/>
  <c r="AN137" i="3"/>
  <c r="AP137" i="3"/>
  <c r="AR137" i="3"/>
  <c r="AT137" i="3"/>
  <c r="AV137" i="3"/>
  <c r="AX137" i="3"/>
  <c r="AZ137" i="3"/>
  <c r="BB137" i="3"/>
  <c r="BD137" i="3"/>
  <c r="BF137" i="3"/>
  <c r="BH137" i="3"/>
  <c r="BJ137" i="3"/>
  <c r="BL137" i="3"/>
  <c r="Z138" i="3"/>
  <c r="AB138" i="3"/>
  <c r="AD138" i="3"/>
  <c r="AF138" i="3"/>
  <c r="AH138" i="3"/>
  <c r="AJ138" i="3"/>
  <c r="AL138" i="3"/>
  <c r="AN138" i="3"/>
  <c r="AP138" i="3"/>
  <c r="AR138" i="3"/>
  <c r="AT138" i="3"/>
  <c r="AV138" i="3"/>
  <c r="AX138" i="3"/>
  <c r="AZ138" i="3"/>
  <c r="BB138" i="3"/>
  <c r="BD138" i="3"/>
  <c r="BF138" i="3"/>
  <c r="BH138" i="3"/>
  <c r="BJ138" i="3"/>
  <c r="BL138" i="3"/>
  <c r="Z139" i="3"/>
  <c r="AB139" i="3"/>
  <c r="AD139" i="3"/>
  <c r="AF139" i="3"/>
  <c r="AH139" i="3"/>
  <c r="AJ139" i="3"/>
  <c r="AL139" i="3"/>
  <c r="AN139" i="3"/>
  <c r="AP139" i="3"/>
  <c r="AR139" i="3"/>
  <c r="AT139" i="3"/>
  <c r="AV139" i="3"/>
  <c r="AX139" i="3"/>
  <c r="AZ139" i="3"/>
  <c r="BB139" i="3"/>
  <c r="BD139" i="3"/>
  <c r="BF139" i="3"/>
  <c r="BH139" i="3"/>
  <c r="BJ139" i="3"/>
  <c r="BL139" i="3"/>
  <c r="Z140" i="3"/>
  <c r="AB140" i="3"/>
  <c r="AD140" i="3"/>
  <c r="AF140" i="3"/>
  <c r="AH140" i="3"/>
  <c r="AJ140" i="3"/>
  <c r="AL140" i="3"/>
  <c r="AN140" i="3"/>
  <c r="AP140" i="3"/>
  <c r="AR140" i="3"/>
  <c r="AT140" i="3"/>
  <c r="AV140" i="3"/>
  <c r="AX140" i="3"/>
  <c r="AZ140" i="3"/>
  <c r="BB140" i="3"/>
  <c r="BD140" i="3"/>
  <c r="BF140" i="3"/>
  <c r="BH140" i="3"/>
  <c r="BJ140" i="3"/>
  <c r="BL140" i="3"/>
  <c r="Z141" i="3"/>
  <c r="AB141" i="3"/>
  <c r="AD141" i="3"/>
  <c r="AF141" i="3"/>
  <c r="AH141" i="3"/>
  <c r="AJ141" i="3"/>
  <c r="AL141" i="3"/>
  <c r="AN141" i="3"/>
  <c r="AP141" i="3"/>
  <c r="AR141" i="3"/>
  <c r="AT141" i="3"/>
  <c r="AV141" i="3"/>
  <c r="AX141" i="3"/>
  <c r="AZ141" i="3"/>
  <c r="BB141" i="3"/>
  <c r="BD141" i="3"/>
  <c r="BF141" i="3"/>
  <c r="BH141" i="3"/>
  <c r="BJ141" i="3"/>
  <c r="BL141" i="3"/>
  <c r="Z142" i="3"/>
  <c r="AB142" i="3"/>
  <c r="AD142" i="3"/>
  <c r="AF142" i="3"/>
  <c r="AH142" i="3"/>
  <c r="AJ142" i="3"/>
  <c r="AL142" i="3"/>
  <c r="AN142" i="3"/>
  <c r="AP142" i="3"/>
  <c r="AR142" i="3"/>
  <c r="AT142" i="3"/>
  <c r="AV142" i="3"/>
  <c r="AX142" i="3"/>
  <c r="AZ142" i="3"/>
  <c r="BB142" i="3"/>
  <c r="BD142" i="3"/>
  <c r="BF142" i="3"/>
  <c r="BH142" i="3"/>
  <c r="BJ142" i="3"/>
  <c r="BL142" i="3"/>
  <c r="Z143" i="3"/>
  <c r="AB143" i="3"/>
  <c r="AD143" i="3"/>
  <c r="AF143" i="3"/>
  <c r="AH143" i="3"/>
  <c r="AJ143" i="3"/>
  <c r="AL143" i="3"/>
  <c r="AN143" i="3"/>
  <c r="AP143" i="3"/>
  <c r="AR143" i="3"/>
  <c r="AT143" i="3"/>
  <c r="AV143" i="3"/>
  <c r="AX143" i="3"/>
  <c r="AZ143" i="3"/>
  <c r="BB143" i="3"/>
  <c r="BD143" i="3"/>
  <c r="BF143" i="3"/>
  <c r="BH143" i="3"/>
  <c r="BJ143" i="3"/>
  <c r="BL143" i="3"/>
  <c r="N144" i="3"/>
  <c r="P144" i="3"/>
  <c r="R144" i="3"/>
  <c r="T144" i="3"/>
  <c r="V144" i="3"/>
  <c r="X144" i="3"/>
  <c r="N145" i="3"/>
  <c r="P145" i="3"/>
  <c r="R145" i="3"/>
  <c r="T145" i="3"/>
  <c r="V145" i="3"/>
  <c r="X145" i="3"/>
  <c r="N146" i="3"/>
  <c r="P146" i="3"/>
  <c r="R146" i="3"/>
  <c r="T146" i="3"/>
  <c r="V146" i="3"/>
  <c r="X146" i="3"/>
  <c r="N147" i="3"/>
  <c r="P147" i="3"/>
  <c r="R147" i="3"/>
  <c r="T147" i="3"/>
  <c r="V147" i="3"/>
  <c r="X147" i="3"/>
  <c r="Z148" i="3"/>
  <c r="AB148" i="3"/>
  <c r="AD148" i="3"/>
  <c r="AF148" i="3"/>
  <c r="AH148" i="3"/>
  <c r="AJ148" i="3"/>
  <c r="AL148" i="3"/>
  <c r="AN148" i="3"/>
  <c r="AP148" i="3"/>
  <c r="AR148" i="3"/>
  <c r="AT148" i="3"/>
  <c r="AV148" i="3"/>
  <c r="AX148" i="3"/>
  <c r="AZ148" i="3"/>
  <c r="BB148" i="3"/>
  <c r="BD148" i="3"/>
  <c r="BF148" i="3"/>
  <c r="BH148" i="3"/>
  <c r="BJ148" i="3"/>
  <c r="BL148" i="3"/>
  <c r="Z150" i="3"/>
  <c r="AB150" i="3"/>
  <c r="AD150" i="3"/>
  <c r="AF150" i="3"/>
  <c r="AH150" i="3"/>
  <c r="AJ150" i="3"/>
  <c r="AL150" i="3"/>
  <c r="AN150" i="3"/>
  <c r="AP150" i="3"/>
  <c r="AR150" i="3"/>
  <c r="AT150" i="3"/>
  <c r="AV150" i="3"/>
  <c r="AX150" i="3"/>
  <c r="AZ150" i="3"/>
  <c r="BB150" i="3"/>
  <c r="BD150" i="3"/>
  <c r="BF150" i="3"/>
  <c r="BH150" i="3"/>
  <c r="BJ150" i="3"/>
  <c r="BL150" i="3"/>
  <c r="Z151" i="3"/>
  <c r="AB151" i="3"/>
  <c r="AD151" i="3"/>
  <c r="AF151" i="3"/>
  <c r="AH151" i="3"/>
  <c r="AJ151" i="3"/>
  <c r="AL151" i="3"/>
  <c r="AN151" i="3"/>
  <c r="AP151" i="3"/>
  <c r="AR151" i="3"/>
  <c r="AT151" i="3"/>
  <c r="AV151" i="3"/>
  <c r="AX151" i="3"/>
  <c r="AZ151" i="3"/>
  <c r="BB151" i="3"/>
  <c r="BD151" i="3"/>
  <c r="BF151" i="3"/>
  <c r="BH151" i="3"/>
  <c r="BJ151" i="3"/>
  <c r="BL151" i="3"/>
  <c r="Z152" i="3"/>
  <c r="AB152" i="3"/>
  <c r="AD152" i="3"/>
  <c r="AF152" i="3"/>
  <c r="AH152" i="3"/>
  <c r="AJ152" i="3"/>
  <c r="AL152" i="3"/>
  <c r="AN152" i="3"/>
  <c r="AP152" i="3"/>
  <c r="AR152" i="3"/>
  <c r="AT152" i="3"/>
  <c r="AV152" i="3"/>
  <c r="AX152" i="3"/>
  <c r="AZ152" i="3"/>
  <c r="BB152" i="3"/>
  <c r="BD152" i="3"/>
  <c r="BF152" i="3"/>
  <c r="BH152" i="3"/>
  <c r="BJ152" i="3"/>
  <c r="BL152" i="3"/>
  <c r="N153" i="3"/>
  <c r="P153" i="3"/>
  <c r="R153" i="3"/>
  <c r="T153" i="3"/>
  <c r="V153" i="3"/>
  <c r="X153" i="3"/>
  <c r="N154" i="3"/>
  <c r="P154" i="3"/>
  <c r="R154" i="3"/>
  <c r="T154" i="3"/>
  <c r="V154" i="3"/>
  <c r="X154" i="3"/>
  <c r="N155" i="3"/>
  <c r="P155" i="3"/>
  <c r="R155" i="3"/>
  <c r="T155" i="3"/>
  <c r="V155" i="3"/>
  <c r="X155" i="3"/>
  <c r="Z156" i="3"/>
  <c r="AB156" i="3"/>
  <c r="AD156" i="3"/>
  <c r="AF156" i="3"/>
  <c r="AH156" i="3"/>
  <c r="AJ156" i="3"/>
  <c r="AL156" i="3"/>
  <c r="AN156" i="3"/>
  <c r="AP156" i="3"/>
  <c r="AR156" i="3"/>
  <c r="AT156" i="3"/>
  <c r="AV156" i="3"/>
  <c r="AX156" i="3"/>
  <c r="AZ156" i="3"/>
  <c r="BB156" i="3"/>
  <c r="BD156" i="3"/>
  <c r="BF156" i="3"/>
  <c r="BH156" i="3"/>
  <c r="BJ156" i="3"/>
  <c r="BL156" i="3"/>
  <c r="Z158" i="3"/>
  <c r="AB158" i="3"/>
  <c r="AD158" i="3"/>
  <c r="AF158" i="3"/>
  <c r="AH158" i="3"/>
  <c r="AJ158" i="3"/>
  <c r="AL158" i="3"/>
  <c r="AN158" i="3"/>
  <c r="AP158" i="3"/>
  <c r="AR158" i="3"/>
  <c r="AT158" i="3"/>
  <c r="AV158" i="3"/>
  <c r="AX158" i="3"/>
  <c r="AZ158" i="3"/>
  <c r="BB158" i="3"/>
  <c r="BD158" i="3"/>
  <c r="BF158" i="3"/>
  <c r="BH158" i="3"/>
  <c r="BJ158" i="3"/>
  <c r="BL158" i="3"/>
  <c r="Z159" i="3"/>
  <c r="AB159" i="3"/>
  <c r="AD159" i="3"/>
  <c r="AF159" i="3"/>
  <c r="AH159" i="3"/>
  <c r="AJ159" i="3"/>
  <c r="AL159" i="3"/>
  <c r="AN159" i="3"/>
  <c r="AP159" i="3"/>
  <c r="AR159" i="3"/>
  <c r="AT159" i="3"/>
  <c r="AV159" i="3"/>
  <c r="AX159" i="3"/>
  <c r="AZ159" i="3"/>
  <c r="BB159" i="3"/>
  <c r="BD159" i="3"/>
  <c r="BF159" i="3"/>
  <c r="BH159" i="3"/>
  <c r="BJ159" i="3"/>
  <c r="BL159" i="3"/>
  <c r="Z160" i="3"/>
  <c r="AB160" i="3"/>
  <c r="AD160" i="3"/>
  <c r="AF160" i="3"/>
  <c r="AH160" i="3"/>
  <c r="AJ160" i="3"/>
  <c r="AL160" i="3"/>
  <c r="AN160" i="3"/>
  <c r="AP160" i="3"/>
  <c r="AR160" i="3"/>
  <c r="AT160" i="3"/>
  <c r="AV160" i="3"/>
  <c r="AX160" i="3"/>
  <c r="AZ160" i="3"/>
  <c r="BB160" i="3"/>
  <c r="BD160" i="3"/>
  <c r="BF160" i="3"/>
  <c r="BH160" i="3"/>
  <c r="BJ160" i="3"/>
  <c r="BL160" i="3"/>
  <c r="Z164" i="3"/>
  <c r="AB164" i="3"/>
  <c r="AD164" i="3"/>
  <c r="AF164" i="3"/>
  <c r="AH164" i="3"/>
  <c r="AJ164" i="3"/>
  <c r="AL164" i="3"/>
  <c r="AN164" i="3"/>
  <c r="AP164" i="3"/>
  <c r="AR164" i="3"/>
  <c r="AT164" i="3"/>
  <c r="AV164" i="3"/>
  <c r="AX164" i="3"/>
  <c r="AZ164" i="3"/>
  <c r="BB164" i="3"/>
  <c r="BD164" i="3"/>
  <c r="BF164" i="3"/>
  <c r="BH164" i="3"/>
  <c r="BJ164" i="3"/>
  <c r="BL164" i="3"/>
  <c r="Z168" i="3"/>
  <c r="AB168" i="3"/>
  <c r="AD168" i="3"/>
  <c r="AF168" i="3"/>
  <c r="AH168" i="3"/>
  <c r="AJ168" i="3"/>
  <c r="AL168" i="3"/>
  <c r="AN168" i="3"/>
  <c r="AP168" i="3"/>
  <c r="AR168" i="3"/>
  <c r="AT168" i="3"/>
  <c r="AV168" i="3"/>
  <c r="AX168" i="3"/>
  <c r="AZ168" i="3"/>
  <c r="BB168" i="3"/>
  <c r="BD168" i="3"/>
  <c r="BF168" i="3"/>
  <c r="BH168" i="3"/>
  <c r="BJ168" i="3"/>
  <c r="BL168" i="3"/>
  <c r="Z169" i="3"/>
  <c r="AB169" i="3"/>
  <c r="AD169" i="3"/>
  <c r="AF169" i="3"/>
  <c r="AH169" i="3"/>
  <c r="AJ169" i="3"/>
  <c r="AL169" i="3"/>
  <c r="AN169" i="3"/>
  <c r="AP169" i="3"/>
  <c r="AR169" i="3"/>
  <c r="AT169" i="3"/>
  <c r="AV169" i="3"/>
  <c r="AX169" i="3"/>
  <c r="AZ169" i="3"/>
  <c r="BB169" i="3"/>
  <c r="BD169" i="3"/>
  <c r="BF169" i="3"/>
  <c r="BH169" i="3"/>
  <c r="BJ169" i="3"/>
  <c r="BL169" i="3"/>
  <c r="Z170" i="3"/>
  <c r="AB170" i="3"/>
  <c r="AD170" i="3"/>
  <c r="AF170" i="3"/>
  <c r="AH170" i="3"/>
  <c r="AJ170" i="3"/>
  <c r="AL170" i="3"/>
  <c r="AN170" i="3"/>
  <c r="AP170" i="3"/>
  <c r="AR170" i="3"/>
  <c r="AT170" i="3"/>
  <c r="AV170" i="3"/>
  <c r="AX170" i="3"/>
  <c r="AZ170" i="3"/>
  <c r="BB170" i="3"/>
  <c r="BD170" i="3"/>
  <c r="BF170" i="3"/>
  <c r="BH170" i="3"/>
  <c r="BJ170" i="3"/>
  <c r="BL170" i="3"/>
  <c r="Z171" i="3"/>
  <c r="AB171" i="3"/>
  <c r="AD171" i="3"/>
  <c r="AF171" i="3"/>
  <c r="AH171" i="3"/>
  <c r="AJ171" i="3"/>
  <c r="AL171" i="3"/>
  <c r="AN171" i="3"/>
  <c r="AP171" i="3"/>
  <c r="AR171" i="3"/>
  <c r="AT171" i="3"/>
  <c r="AV171" i="3"/>
  <c r="AX171" i="3"/>
  <c r="AZ171" i="3"/>
  <c r="BB171" i="3"/>
  <c r="BD171" i="3"/>
  <c r="BF171" i="3"/>
  <c r="BH171" i="3"/>
  <c r="BJ171" i="3"/>
  <c r="BL171" i="3"/>
  <c r="Z172" i="3"/>
  <c r="AB172" i="3"/>
  <c r="AD172" i="3"/>
  <c r="AF172" i="3"/>
  <c r="AH172" i="3"/>
  <c r="AJ172" i="3"/>
  <c r="AL172" i="3"/>
  <c r="AN172" i="3"/>
  <c r="AP172" i="3"/>
  <c r="AR172" i="3"/>
  <c r="AT172" i="3"/>
  <c r="AV172" i="3"/>
  <c r="AX172" i="3"/>
  <c r="AZ172" i="3"/>
  <c r="BB172" i="3"/>
  <c r="BD172" i="3"/>
  <c r="BF172" i="3"/>
  <c r="BH172" i="3"/>
  <c r="BJ172" i="3"/>
  <c r="BL172" i="3"/>
  <c r="Z173" i="3"/>
  <c r="AB173" i="3"/>
  <c r="AD173" i="3"/>
  <c r="AF173" i="3"/>
  <c r="AH173" i="3"/>
  <c r="AJ173" i="3"/>
  <c r="AL173" i="3"/>
  <c r="AN173" i="3"/>
  <c r="AP173" i="3"/>
  <c r="AR173" i="3"/>
  <c r="AT173" i="3"/>
  <c r="AV173" i="3"/>
  <c r="AX173" i="3"/>
  <c r="AZ173" i="3"/>
  <c r="BB173" i="3"/>
  <c r="BD173" i="3"/>
  <c r="BF173" i="3"/>
  <c r="BH173" i="3"/>
  <c r="BJ173" i="3"/>
  <c r="BL173" i="3"/>
  <c r="Z174" i="3"/>
  <c r="AB174" i="3"/>
  <c r="AD174" i="3"/>
  <c r="AF174" i="3"/>
  <c r="AH174" i="3"/>
  <c r="AJ174" i="3"/>
  <c r="AL174" i="3"/>
  <c r="AN174" i="3"/>
  <c r="AP174" i="3"/>
  <c r="AR174" i="3"/>
  <c r="AT174" i="3"/>
  <c r="AV174" i="3"/>
  <c r="AX174" i="3"/>
  <c r="AZ174" i="3"/>
  <c r="BB174" i="3"/>
  <c r="BD174" i="3"/>
  <c r="BF174" i="3"/>
  <c r="BH174" i="3"/>
  <c r="BJ174" i="3"/>
  <c r="BL174" i="3"/>
  <c r="Z175" i="3"/>
  <c r="AB175" i="3"/>
  <c r="AD175" i="3"/>
  <c r="AF175" i="3"/>
  <c r="AH175" i="3"/>
  <c r="AJ175" i="3"/>
  <c r="AL175" i="3"/>
  <c r="AN175" i="3"/>
  <c r="AP175" i="3"/>
  <c r="AR175" i="3"/>
  <c r="AT175" i="3"/>
  <c r="AV175" i="3"/>
  <c r="AX175" i="3"/>
  <c r="AZ175" i="3"/>
  <c r="BB175" i="3"/>
  <c r="BD175" i="3"/>
  <c r="BF175" i="3"/>
  <c r="BH175" i="3"/>
  <c r="BJ175" i="3"/>
  <c r="BL175" i="3"/>
  <c r="Z176" i="3"/>
  <c r="AB176" i="3"/>
  <c r="AD176" i="3"/>
  <c r="AF176" i="3"/>
  <c r="AH176" i="3"/>
  <c r="AJ176" i="3"/>
  <c r="AL176" i="3"/>
  <c r="AN176" i="3"/>
  <c r="AP176" i="3"/>
  <c r="AR176" i="3"/>
  <c r="AT176" i="3"/>
  <c r="AV176" i="3"/>
  <c r="AX176" i="3"/>
  <c r="AZ176" i="3"/>
  <c r="BB176" i="3"/>
  <c r="BD176" i="3"/>
  <c r="BF176" i="3"/>
  <c r="BH176" i="3"/>
  <c r="BJ176" i="3"/>
  <c r="BL176" i="3"/>
  <c r="N177" i="3"/>
  <c r="P177" i="3"/>
  <c r="R177" i="3"/>
  <c r="T177" i="3"/>
  <c r="V177" i="3"/>
  <c r="X177" i="3"/>
  <c r="N178" i="3"/>
  <c r="P178" i="3"/>
  <c r="R178" i="3"/>
  <c r="T178" i="3"/>
  <c r="V178" i="3"/>
  <c r="X178" i="3"/>
  <c r="N179" i="3"/>
  <c r="P179" i="3"/>
  <c r="R179" i="3"/>
  <c r="T179" i="3"/>
  <c r="V179" i="3"/>
  <c r="X179" i="3"/>
  <c r="Z180" i="3"/>
  <c r="AB180" i="3"/>
  <c r="AD180" i="3"/>
  <c r="AF180" i="3"/>
  <c r="AH180" i="3"/>
  <c r="AJ180" i="3"/>
  <c r="AL180" i="3"/>
  <c r="AN180" i="3"/>
  <c r="AP180" i="3"/>
  <c r="AR180" i="3"/>
  <c r="AT180" i="3"/>
  <c r="AV180" i="3"/>
  <c r="AX180" i="3"/>
  <c r="AZ180" i="3"/>
  <c r="BB180" i="3"/>
  <c r="BD180" i="3"/>
  <c r="BF180" i="3"/>
  <c r="BH180" i="3"/>
  <c r="BJ180" i="3"/>
  <c r="BL180" i="3"/>
  <c r="Z181" i="3"/>
  <c r="AB181" i="3"/>
  <c r="AD181" i="3"/>
  <c r="AF181" i="3"/>
  <c r="AH181" i="3"/>
  <c r="AJ181" i="3"/>
  <c r="AL181" i="3"/>
  <c r="AN181" i="3"/>
  <c r="AP181" i="3"/>
  <c r="AR181" i="3"/>
  <c r="AT181" i="3"/>
  <c r="AV181" i="3"/>
  <c r="AX181" i="3"/>
  <c r="AZ181" i="3"/>
  <c r="BB181" i="3"/>
  <c r="BD181" i="3"/>
  <c r="BF181" i="3"/>
  <c r="BH181" i="3"/>
  <c r="BJ181" i="3"/>
  <c r="BL181" i="3"/>
  <c r="N182" i="3"/>
  <c r="P182" i="3"/>
  <c r="R182" i="3"/>
  <c r="T182" i="3"/>
  <c r="V182" i="3"/>
  <c r="X182" i="3"/>
  <c r="N183" i="3"/>
  <c r="P183" i="3"/>
  <c r="R183" i="3"/>
  <c r="T183" i="3"/>
  <c r="V183" i="3"/>
  <c r="X183" i="3"/>
  <c r="N184" i="3"/>
  <c r="P184" i="3"/>
  <c r="R184" i="3"/>
  <c r="T184" i="3"/>
  <c r="V184" i="3"/>
  <c r="X184" i="3"/>
  <c r="Z185" i="3"/>
  <c r="AB185" i="3"/>
  <c r="AD185" i="3"/>
  <c r="AF185" i="3"/>
  <c r="AH185" i="3"/>
  <c r="AJ185" i="3"/>
  <c r="AL185" i="3"/>
  <c r="AN185" i="3"/>
  <c r="AP185" i="3"/>
  <c r="AR185" i="3"/>
  <c r="AT185" i="3"/>
  <c r="AV185" i="3"/>
  <c r="AX185" i="3"/>
  <c r="AZ185" i="3"/>
  <c r="BB185" i="3"/>
  <c r="BD185" i="3"/>
  <c r="BF185" i="3"/>
  <c r="BH185" i="3"/>
  <c r="BJ185" i="3"/>
  <c r="BL185" i="3"/>
  <c r="O186" i="3"/>
  <c r="Z187" i="3"/>
  <c r="AB187" i="3"/>
  <c r="AD187" i="3"/>
  <c r="AF187" i="3"/>
  <c r="AH187" i="3"/>
  <c r="AJ187" i="3"/>
  <c r="AL187" i="3"/>
  <c r="AN187" i="3"/>
  <c r="AP187" i="3"/>
  <c r="AR187" i="3"/>
  <c r="AT187" i="3"/>
  <c r="AV187" i="3"/>
  <c r="AX187" i="3"/>
  <c r="AZ187" i="3"/>
  <c r="BB187" i="3"/>
  <c r="BD187" i="3"/>
  <c r="BF187" i="3"/>
  <c r="BH187" i="3"/>
  <c r="BJ187" i="3"/>
  <c r="BL187" i="3"/>
  <c r="N188" i="3"/>
  <c r="P188" i="3"/>
  <c r="R188" i="3"/>
  <c r="T188" i="3"/>
  <c r="V188" i="3"/>
  <c r="X188" i="3"/>
  <c r="N189" i="3"/>
  <c r="P189" i="3"/>
  <c r="R189" i="3"/>
  <c r="T189" i="3"/>
  <c r="V189" i="3"/>
  <c r="X189" i="3"/>
  <c r="N190" i="3"/>
  <c r="P190" i="3"/>
  <c r="R190" i="3"/>
  <c r="T190" i="3"/>
  <c r="V190" i="3"/>
  <c r="X190" i="3"/>
  <c r="N191" i="3"/>
  <c r="P191" i="3"/>
  <c r="R191" i="3"/>
  <c r="T191" i="3"/>
  <c r="V191" i="3"/>
  <c r="X191" i="3"/>
  <c r="Z192" i="3"/>
  <c r="AB192" i="3"/>
  <c r="AD192" i="3"/>
  <c r="AF192" i="3"/>
  <c r="AH192" i="3"/>
  <c r="AJ192" i="3"/>
  <c r="AL192" i="3"/>
  <c r="AN192" i="3"/>
  <c r="AP192" i="3"/>
  <c r="AR192" i="3"/>
  <c r="AT192" i="3"/>
  <c r="AV192" i="3"/>
  <c r="AX192" i="3"/>
  <c r="AZ192" i="3"/>
  <c r="BB192" i="3"/>
  <c r="BD192" i="3"/>
  <c r="BF192" i="3"/>
  <c r="BH192" i="3"/>
  <c r="BJ192" i="3"/>
  <c r="BL192" i="3"/>
  <c r="Z193" i="3"/>
  <c r="AB193" i="3"/>
  <c r="AD193" i="3"/>
  <c r="AF193" i="3"/>
  <c r="AH193" i="3"/>
  <c r="AJ193" i="3"/>
  <c r="AL193" i="3"/>
  <c r="AN193" i="3"/>
  <c r="AP193" i="3"/>
  <c r="AR193" i="3"/>
  <c r="AT193" i="3"/>
  <c r="AV193" i="3"/>
  <c r="AX193" i="3"/>
  <c r="AZ193" i="3"/>
  <c r="BB193" i="3"/>
  <c r="BD193" i="3"/>
  <c r="BF193" i="3"/>
  <c r="BH193" i="3"/>
  <c r="BJ193" i="3"/>
  <c r="BL193" i="3"/>
  <c r="N194" i="3"/>
  <c r="P194" i="3"/>
  <c r="R194" i="3"/>
  <c r="T194" i="3"/>
  <c r="V194" i="3"/>
  <c r="X194" i="3"/>
  <c r="N195" i="3"/>
  <c r="P195" i="3"/>
  <c r="R195" i="3"/>
  <c r="T195" i="3"/>
  <c r="V195" i="3"/>
  <c r="X195" i="3"/>
  <c r="N196" i="3"/>
  <c r="P196" i="3"/>
  <c r="R196" i="3"/>
  <c r="T196" i="3"/>
  <c r="V196" i="3"/>
  <c r="X196" i="3"/>
  <c r="Z197" i="3"/>
  <c r="AB197" i="3"/>
  <c r="AD197" i="3"/>
  <c r="AF197" i="3"/>
  <c r="AH197" i="3"/>
  <c r="AJ197" i="3"/>
  <c r="AL197" i="3"/>
  <c r="AN197" i="3"/>
  <c r="AP197" i="3"/>
  <c r="AR197" i="3"/>
  <c r="AT197" i="3"/>
  <c r="AV197" i="3"/>
  <c r="AX197" i="3"/>
  <c r="AZ197" i="3"/>
  <c r="BB197" i="3"/>
  <c r="BD197" i="3"/>
  <c r="BF197" i="3"/>
  <c r="BH197" i="3"/>
  <c r="BJ197" i="3"/>
  <c r="BL197" i="3"/>
  <c r="Z199" i="3"/>
  <c r="AB199" i="3"/>
  <c r="AD199" i="3"/>
  <c r="AF199" i="3"/>
  <c r="AH199" i="3"/>
  <c r="AJ199" i="3"/>
  <c r="AL199" i="3"/>
  <c r="AN199" i="3"/>
  <c r="AP199" i="3"/>
  <c r="AR199" i="3"/>
  <c r="AT199" i="3"/>
  <c r="AV199" i="3"/>
  <c r="AX199" i="3"/>
  <c r="AZ199" i="3"/>
  <c r="BB199" i="3"/>
  <c r="BD199" i="3"/>
  <c r="BF199" i="3"/>
  <c r="BH199" i="3"/>
  <c r="BJ199" i="3"/>
  <c r="BL199" i="3"/>
  <c r="N200" i="3"/>
  <c r="P200" i="3"/>
  <c r="R200" i="3"/>
  <c r="T200" i="3"/>
  <c r="V200" i="3"/>
  <c r="X200" i="3"/>
  <c r="Z201" i="3"/>
  <c r="AB201" i="3"/>
  <c r="AD201" i="3"/>
  <c r="AF201" i="3"/>
  <c r="AH201" i="3"/>
  <c r="AJ201" i="3"/>
  <c r="AL201" i="3"/>
  <c r="AN201" i="3"/>
  <c r="AP201" i="3"/>
  <c r="AR201" i="3"/>
  <c r="AT201" i="3"/>
  <c r="AV201" i="3"/>
  <c r="AX201" i="3"/>
  <c r="AZ201" i="3"/>
  <c r="BB201" i="3"/>
  <c r="BD201" i="3"/>
  <c r="BF201" i="3"/>
  <c r="BH201" i="3"/>
  <c r="BJ201" i="3"/>
  <c r="BL201" i="3"/>
  <c r="Z202" i="3"/>
  <c r="AB202" i="3"/>
  <c r="AD202" i="3"/>
  <c r="AF202" i="3"/>
  <c r="AH202" i="3"/>
  <c r="AJ202" i="3"/>
  <c r="AL202" i="3"/>
  <c r="AN202" i="3"/>
  <c r="AP202" i="3"/>
  <c r="AR202" i="3"/>
  <c r="AT202" i="3"/>
  <c r="AV202" i="3"/>
  <c r="AX202" i="3"/>
  <c r="AZ202" i="3"/>
  <c r="BB202" i="3"/>
  <c r="BD202" i="3"/>
  <c r="BF202" i="3"/>
  <c r="BH202" i="3"/>
  <c r="BJ202" i="3"/>
  <c r="BL202" i="3"/>
  <c r="N203" i="3"/>
  <c r="N208" i="3" s="1"/>
  <c r="P203" i="3"/>
  <c r="R203" i="3"/>
  <c r="T203" i="3"/>
  <c r="T208" i="3" s="1"/>
  <c r="V203" i="3"/>
  <c r="X203" i="3"/>
  <c r="Z204" i="3"/>
  <c r="AB204" i="3"/>
  <c r="AD204" i="3"/>
  <c r="AF204" i="3"/>
  <c r="AH204" i="3"/>
  <c r="AJ204" i="3"/>
  <c r="AL204" i="3"/>
  <c r="AN204" i="3"/>
  <c r="AP204" i="3"/>
  <c r="AR204" i="3"/>
  <c r="AT204" i="3"/>
  <c r="AV204" i="3"/>
  <c r="AX204" i="3"/>
  <c r="AZ204" i="3"/>
  <c r="BB204" i="3"/>
  <c r="BD204" i="3"/>
  <c r="BF204" i="3"/>
  <c r="BH204" i="3"/>
  <c r="BJ204" i="3"/>
  <c r="BL204" i="3"/>
  <c r="Z205" i="3"/>
  <c r="AB205" i="3"/>
  <c r="AD205" i="3"/>
  <c r="AF205" i="3"/>
  <c r="AH205" i="3"/>
  <c r="AJ205" i="3"/>
  <c r="AL205" i="3"/>
  <c r="AN205" i="3"/>
  <c r="AP205" i="3"/>
  <c r="AR205" i="3"/>
  <c r="AT205" i="3"/>
  <c r="AV205" i="3"/>
  <c r="AX205" i="3"/>
  <c r="AZ205" i="3"/>
  <c r="BB205" i="3"/>
  <c r="BD205" i="3"/>
  <c r="BF205" i="3"/>
  <c r="BH205" i="3"/>
  <c r="BJ205" i="3"/>
  <c r="BL205" i="3"/>
  <c r="Z209" i="3"/>
  <c r="AB209" i="3"/>
  <c r="AD209" i="3"/>
  <c r="AF209" i="3"/>
  <c r="AH209" i="3"/>
  <c r="AJ209" i="3"/>
  <c r="AL209" i="3"/>
  <c r="AN209" i="3"/>
  <c r="AP209" i="3"/>
  <c r="AR209" i="3"/>
  <c r="AT209" i="3"/>
  <c r="AV209" i="3"/>
  <c r="AX209" i="3"/>
  <c r="AZ209" i="3"/>
  <c r="BB209" i="3"/>
  <c r="BD209" i="3"/>
  <c r="BF209" i="3"/>
  <c r="BH209" i="3"/>
  <c r="BJ209" i="3"/>
  <c r="BL209" i="3"/>
  <c r="Z210" i="3"/>
  <c r="AB210" i="3"/>
  <c r="AD210" i="3"/>
  <c r="AF210" i="3"/>
  <c r="AH210" i="3"/>
  <c r="AJ210" i="3"/>
  <c r="AL210" i="3"/>
  <c r="AN210" i="3"/>
  <c r="AP210" i="3"/>
  <c r="AR210" i="3"/>
  <c r="AT210" i="3"/>
  <c r="AV210" i="3"/>
  <c r="AX210" i="3"/>
  <c r="AZ210" i="3"/>
  <c r="BB210" i="3"/>
  <c r="BD210" i="3"/>
  <c r="BF210" i="3"/>
  <c r="BH210" i="3"/>
  <c r="BJ210" i="3"/>
  <c r="BL210" i="3"/>
  <c r="Z212" i="3"/>
  <c r="AB212" i="3"/>
  <c r="AD212" i="3"/>
  <c r="AF212" i="3"/>
  <c r="AH212" i="3"/>
  <c r="AJ212" i="3"/>
  <c r="AL212" i="3"/>
  <c r="AN212" i="3"/>
  <c r="AP212" i="3"/>
  <c r="AR212" i="3"/>
  <c r="AT212" i="3"/>
  <c r="AV212" i="3"/>
  <c r="AX212" i="3"/>
  <c r="AZ212" i="3"/>
  <c r="BB212" i="3"/>
  <c r="BD212" i="3"/>
  <c r="BF212" i="3"/>
  <c r="BH212" i="3"/>
  <c r="BJ212" i="3"/>
  <c r="BL212" i="3"/>
  <c r="Z213" i="3"/>
  <c r="AB213" i="3"/>
  <c r="AD213" i="3"/>
  <c r="AF213" i="3"/>
  <c r="AH213" i="3"/>
  <c r="AJ213" i="3"/>
  <c r="AL213" i="3"/>
  <c r="AN213" i="3"/>
  <c r="AP213" i="3"/>
  <c r="AR213" i="3"/>
  <c r="AT213" i="3"/>
  <c r="AV213" i="3"/>
  <c r="AX213" i="3"/>
  <c r="AZ213" i="3"/>
  <c r="BB213" i="3"/>
  <c r="BD213" i="3"/>
  <c r="BF213" i="3"/>
  <c r="BH213" i="3"/>
  <c r="BJ213" i="3"/>
  <c r="BL213" i="3"/>
  <c r="Z214" i="3"/>
  <c r="AB214" i="3"/>
  <c r="AD214" i="3"/>
  <c r="AF214" i="3"/>
  <c r="AH214" i="3"/>
  <c r="AJ214" i="3"/>
  <c r="AL214" i="3"/>
  <c r="AN214" i="3"/>
  <c r="AP214" i="3"/>
  <c r="AR214" i="3"/>
  <c r="AT214" i="3"/>
  <c r="AV214" i="3"/>
  <c r="AX214" i="3"/>
  <c r="AZ214" i="3"/>
  <c r="BB214" i="3"/>
  <c r="BD214" i="3"/>
  <c r="BF214" i="3"/>
  <c r="BH214" i="3"/>
  <c r="BJ214" i="3"/>
  <c r="BL214" i="3"/>
  <c r="Z215" i="3"/>
  <c r="AB215" i="3"/>
  <c r="AD215" i="3"/>
  <c r="AF215" i="3"/>
  <c r="AH215" i="3"/>
  <c r="AJ215" i="3"/>
  <c r="AL215" i="3"/>
  <c r="AN215" i="3"/>
  <c r="AP215" i="3"/>
  <c r="AR215" i="3"/>
  <c r="AT215" i="3"/>
  <c r="AV215" i="3"/>
  <c r="AX215" i="3"/>
  <c r="AZ215" i="3"/>
  <c r="BB215" i="3"/>
  <c r="BD215" i="3"/>
  <c r="BF215" i="3"/>
  <c r="BH215" i="3"/>
  <c r="BJ215" i="3"/>
  <c r="BL215" i="3"/>
  <c r="N216" i="3"/>
  <c r="P216" i="3"/>
  <c r="R216" i="3"/>
  <c r="R219" i="3" s="1"/>
  <c r="T216" i="3"/>
  <c r="V216" i="3"/>
  <c r="X216" i="3"/>
  <c r="Z217" i="3"/>
  <c r="AB217" i="3"/>
  <c r="AD217" i="3"/>
  <c r="AF217" i="3"/>
  <c r="AH217" i="3"/>
  <c r="AJ217" i="3"/>
  <c r="AL217" i="3"/>
  <c r="AN217" i="3"/>
  <c r="AP217" i="3"/>
  <c r="AR217" i="3"/>
  <c r="AT217" i="3"/>
  <c r="AV217" i="3"/>
  <c r="AX217" i="3"/>
  <c r="AZ217" i="3"/>
  <c r="BB217" i="3"/>
  <c r="BD217" i="3"/>
  <c r="BF217" i="3"/>
  <c r="BH217" i="3"/>
  <c r="BJ217" i="3"/>
  <c r="BL217" i="3"/>
  <c r="Z218" i="3"/>
  <c r="AB218" i="3"/>
  <c r="AD218" i="3"/>
  <c r="AF218" i="3"/>
  <c r="AH218" i="3"/>
  <c r="AJ218" i="3"/>
  <c r="AL218" i="3"/>
  <c r="AN218" i="3"/>
  <c r="AP218" i="3"/>
  <c r="AR218" i="3"/>
  <c r="AT218" i="3"/>
  <c r="AV218" i="3"/>
  <c r="AX218" i="3"/>
  <c r="AZ218" i="3"/>
  <c r="BB218" i="3"/>
  <c r="BD218" i="3"/>
  <c r="BF218" i="3"/>
  <c r="BH218" i="3"/>
  <c r="BJ218" i="3"/>
  <c r="BL218" i="3"/>
  <c r="Z220" i="3"/>
  <c r="AB220" i="3"/>
  <c r="AD220" i="3"/>
  <c r="AF220" i="3"/>
  <c r="AH220" i="3"/>
  <c r="AJ220" i="3"/>
  <c r="AL220" i="3"/>
  <c r="AN220" i="3"/>
  <c r="AP220" i="3"/>
  <c r="AR220" i="3"/>
  <c r="AT220" i="3"/>
  <c r="AV220" i="3"/>
  <c r="AX220" i="3"/>
  <c r="AZ220" i="3"/>
  <c r="BB220" i="3"/>
  <c r="BD220" i="3"/>
  <c r="BF220" i="3"/>
  <c r="BH220" i="3"/>
  <c r="BJ220" i="3"/>
  <c r="BL220" i="3"/>
  <c r="Z221" i="3"/>
  <c r="AB221" i="3"/>
  <c r="AD221" i="3"/>
  <c r="AF221" i="3"/>
  <c r="AH221" i="3"/>
  <c r="AJ221" i="3"/>
  <c r="AL221" i="3"/>
  <c r="AN221" i="3"/>
  <c r="AP221" i="3"/>
  <c r="AR221" i="3"/>
  <c r="AT221" i="3"/>
  <c r="AV221" i="3"/>
  <c r="AX221" i="3"/>
  <c r="AZ221" i="3"/>
  <c r="BB221" i="3"/>
  <c r="BD221" i="3"/>
  <c r="BF221" i="3"/>
  <c r="BH221" i="3"/>
  <c r="BJ221" i="3"/>
  <c r="BL221" i="3"/>
  <c r="Z222" i="3"/>
  <c r="AB222" i="3"/>
  <c r="AD222" i="3"/>
  <c r="AF222" i="3"/>
  <c r="AH222" i="3"/>
  <c r="AJ222" i="3"/>
  <c r="AL222" i="3"/>
  <c r="AN222" i="3"/>
  <c r="AP222" i="3"/>
  <c r="AR222" i="3"/>
  <c r="AT222" i="3"/>
  <c r="AV222" i="3"/>
  <c r="AX222" i="3"/>
  <c r="AZ222" i="3"/>
  <c r="BB222" i="3"/>
  <c r="BD222" i="3"/>
  <c r="BF222" i="3"/>
  <c r="BH222" i="3"/>
  <c r="BJ222" i="3"/>
  <c r="BL222" i="3"/>
  <c r="Z223" i="3"/>
  <c r="AB223" i="3"/>
  <c r="AD223" i="3"/>
  <c r="AF223" i="3"/>
  <c r="AH223" i="3"/>
  <c r="AJ223" i="3"/>
  <c r="AL223" i="3"/>
  <c r="AN223" i="3"/>
  <c r="AP223" i="3"/>
  <c r="AR223" i="3"/>
  <c r="AT223" i="3"/>
  <c r="AV223" i="3"/>
  <c r="AX223" i="3"/>
  <c r="AZ223" i="3"/>
  <c r="BB223" i="3"/>
  <c r="BD223" i="3"/>
  <c r="BF223" i="3"/>
  <c r="BH223" i="3"/>
  <c r="BJ223" i="3"/>
  <c r="BL223" i="3"/>
  <c r="Z224" i="3"/>
  <c r="AB224" i="3"/>
  <c r="AD224" i="3"/>
  <c r="AF224" i="3"/>
  <c r="AH224" i="3"/>
  <c r="AJ224" i="3"/>
  <c r="AL224" i="3"/>
  <c r="AN224" i="3"/>
  <c r="AP224" i="3"/>
  <c r="AR224" i="3"/>
  <c r="AT224" i="3"/>
  <c r="AV224" i="3"/>
  <c r="AX224" i="3"/>
  <c r="AZ224" i="3"/>
  <c r="BB224" i="3"/>
  <c r="BD224" i="3"/>
  <c r="BF224" i="3"/>
  <c r="BH224" i="3"/>
  <c r="BJ224" i="3"/>
  <c r="BL224" i="3"/>
  <c r="Z225" i="3"/>
  <c r="AB225" i="3"/>
  <c r="AD225" i="3"/>
  <c r="AF225" i="3"/>
  <c r="AH225" i="3"/>
  <c r="AJ225" i="3"/>
  <c r="AL225" i="3"/>
  <c r="AN225" i="3"/>
  <c r="AP225" i="3"/>
  <c r="AR225" i="3"/>
  <c r="AT225" i="3"/>
  <c r="AV225" i="3"/>
  <c r="AX225" i="3"/>
  <c r="AZ225" i="3"/>
  <c r="BB225" i="3"/>
  <c r="BD225" i="3"/>
  <c r="BF225" i="3"/>
  <c r="BH225" i="3"/>
  <c r="BJ225" i="3"/>
  <c r="BL225" i="3"/>
  <c r="Z226" i="3"/>
  <c r="AB226" i="3"/>
  <c r="AD226" i="3"/>
  <c r="AF226" i="3"/>
  <c r="AH226" i="3"/>
  <c r="AJ226" i="3"/>
  <c r="AL226" i="3"/>
  <c r="AN226" i="3"/>
  <c r="AP226" i="3"/>
  <c r="AR226" i="3"/>
  <c r="AT226" i="3"/>
  <c r="AV226" i="3"/>
  <c r="AX226" i="3"/>
  <c r="AZ226" i="3"/>
  <c r="BB226" i="3"/>
  <c r="BD226" i="3"/>
  <c r="BF226" i="3"/>
  <c r="BH226" i="3"/>
  <c r="BJ226" i="3"/>
  <c r="BL226" i="3"/>
  <c r="Z227" i="3"/>
  <c r="AB227" i="3"/>
  <c r="AD227" i="3"/>
  <c r="AF227" i="3"/>
  <c r="AH227" i="3"/>
  <c r="AJ227" i="3"/>
  <c r="AL227" i="3"/>
  <c r="AN227" i="3"/>
  <c r="AP227" i="3"/>
  <c r="AR227" i="3"/>
  <c r="AT227" i="3"/>
  <c r="AV227" i="3"/>
  <c r="AX227" i="3"/>
  <c r="AZ227" i="3"/>
  <c r="BB227" i="3"/>
  <c r="BD227" i="3"/>
  <c r="BF227" i="3"/>
  <c r="BH227" i="3"/>
  <c r="BJ227" i="3"/>
  <c r="BL227" i="3"/>
  <c r="Z228" i="3"/>
  <c r="AB228" i="3"/>
  <c r="AD228" i="3"/>
  <c r="AF228" i="3"/>
  <c r="AH228" i="3"/>
  <c r="AJ228" i="3"/>
  <c r="AL228" i="3"/>
  <c r="AN228" i="3"/>
  <c r="AP228" i="3"/>
  <c r="AR228" i="3"/>
  <c r="AT228" i="3"/>
  <c r="AV228" i="3"/>
  <c r="AX228" i="3"/>
  <c r="AZ228" i="3"/>
  <c r="BB228" i="3"/>
  <c r="BD228" i="3"/>
  <c r="BF228" i="3"/>
  <c r="BH228" i="3"/>
  <c r="BJ228" i="3"/>
  <c r="BL228" i="3"/>
  <c r="Z229" i="3"/>
  <c r="AB229" i="3"/>
  <c r="AD229" i="3"/>
  <c r="AF229" i="3"/>
  <c r="AH229" i="3"/>
  <c r="AJ229" i="3"/>
  <c r="AL229" i="3"/>
  <c r="AN229" i="3"/>
  <c r="AP229" i="3"/>
  <c r="AR229" i="3"/>
  <c r="AT229" i="3"/>
  <c r="AV229" i="3"/>
  <c r="AX229" i="3"/>
  <c r="AZ229" i="3"/>
  <c r="BB229" i="3"/>
  <c r="BD229" i="3"/>
  <c r="BF229" i="3"/>
  <c r="BH229" i="3"/>
  <c r="BJ229" i="3"/>
  <c r="BL229" i="3"/>
  <c r="N230" i="3"/>
  <c r="P230" i="3"/>
  <c r="R230" i="3"/>
  <c r="T230" i="3"/>
  <c r="V230" i="3"/>
  <c r="X230" i="3"/>
  <c r="N231" i="3"/>
  <c r="P231" i="3"/>
  <c r="R231" i="3"/>
  <c r="T231" i="3"/>
  <c r="V231" i="3"/>
  <c r="X231" i="3"/>
  <c r="Z232" i="3"/>
  <c r="AB232" i="3"/>
  <c r="AD232" i="3"/>
  <c r="AF232" i="3"/>
  <c r="AH232" i="3"/>
  <c r="AJ232" i="3"/>
  <c r="AL232" i="3"/>
  <c r="AN232" i="3"/>
  <c r="AP232" i="3"/>
  <c r="AR232" i="3"/>
  <c r="AT232" i="3"/>
  <c r="AV232" i="3"/>
  <c r="AX232" i="3"/>
  <c r="AZ232" i="3"/>
  <c r="BB232" i="3"/>
  <c r="BD232" i="3"/>
  <c r="BF232" i="3"/>
  <c r="BH232" i="3"/>
  <c r="BJ232" i="3"/>
  <c r="BL232" i="3"/>
  <c r="Z234" i="3"/>
  <c r="AB234" i="3"/>
  <c r="AD234" i="3"/>
  <c r="AF234" i="3"/>
  <c r="AH234" i="3"/>
  <c r="AJ234" i="3"/>
  <c r="AL234" i="3"/>
  <c r="AN234" i="3"/>
  <c r="AP234" i="3"/>
  <c r="AR234" i="3"/>
  <c r="AT234" i="3"/>
  <c r="AV234" i="3"/>
  <c r="AX234" i="3"/>
  <c r="AZ234" i="3"/>
  <c r="BB234" i="3"/>
  <c r="BD234" i="3"/>
  <c r="BF234" i="3"/>
  <c r="BH234" i="3"/>
  <c r="BJ234" i="3"/>
  <c r="BL234" i="3"/>
  <c r="N235" i="3"/>
  <c r="P235" i="3"/>
  <c r="R235" i="3"/>
  <c r="T235" i="3"/>
  <c r="V235" i="3"/>
  <c r="X235" i="3"/>
  <c r="N236" i="3"/>
  <c r="P236" i="3"/>
  <c r="R236" i="3"/>
  <c r="T236" i="3"/>
  <c r="V236" i="3"/>
  <c r="X236" i="3"/>
  <c r="Z237" i="3"/>
  <c r="AB237" i="3"/>
  <c r="AD237" i="3"/>
  <c r="AF237" i="3"/>
  <c r="AH237" i="3"/>
  <c r="AJ237" i="3"/>
  <c r="AL237" i="3"/>
  <c r="AN237" i="3"/>
  <c r="AP237" i="3"/>
  <c r="AR237" i="3"/>
  <c r="AT237" i="3"/>
  <c r="AV237" i="3"/>
  <c r="AX237" i="3"/>
  <c r="AZ237" i="3"/>
  <c r="BB237" i="3"/>
  <c r="BD237" i="3"/>
  <c r="BF237" i="3"/>
  <c r="BH237" i="3"/>
  <c r="BJ237" i="3"/>
  <c r="BL237" i="3"/>
  <c r="Z239" i="3"/>
  <c r="AB239" i="3"/>
  <c r="AD239" i="3"/>
  <c r="AF239" i="3"/>
  <c r="AH239" i="3"/>
  <c r="AJ239" i="3"/>
  <c r="AL239" i="3"/>
  <c r="AN239" i="3"/>
  <c r="AP239" i="3"/>
  <c r="AR239" i="3"/>
  <c r="AT239" i="3"/>
  <c r="AV239" i="3"/>
  <c r="AX239" i="3"/>
  <c r="AZ239" i="3"/>
  <c r="BB239" i="3"/>
  <c r="BD239" i="3"/>
  <c r="BF239" i="3"/>
  <c r="BH239" i="3"/>
  <c r="BJ239" i="3"/>
  <c r="BL239" i="3"/>
  <c r="Z240" i="3"/>
  <c r="AB240" i="3"/>
  <c r="AD240" i="3"/>
  <c r="AF240" i="3"/>
  <c r="AH240" i="3"/>
  <c r="AJ240" i="3"/>
  <c r="AL240" i="3"/>
  <c r="AN240" i="3"/>
  <c r="AP240" i="3"/>
  <c r="AR240" i="3"/>
  <c r="AT240" i="3"/>
  <c r="AV240" i="3"/>
  <c r="AX240" i="3"/>
  <c r="AZ240" i="3"/>
  <c r="BB240" i="3"/>
  <c r="BD240" i="3"/>
  <c r="BF240" i="3"/>
  <c r="BH240" i="3"/>
  <c r="BJ240" i="3"/>
  <c r="BL240" i="3"/>
  <c r="N241" i="3"/>
  <c r="P241" i="3"/>
  <c r="R241" i="3"/>
  <c r="T241" i="3"/>
  <c r="V241" i="3"/>
  <c r="X241" i="3"/>
  <c r="N242" i="3"/>
  <c r="P242" i="3"/>
  <c r="R242" i="3"/>
  <c r="T242" i="3"/>
  <c r="V242" i="3"/>
  <c r="X242" i="3"/>
  <c r="N243" i="3"/>
  <c r="P243" i="3"/>
  <c r="R243" i="3"/>
  <c r="T243" i="3"/>
  <c r="V243" i="3"/>
  <c r="X243" i="3"/>
  <c r="N244" i="3"/>
  <c r="P244" i="3"/>
  <c r="R244" i="3"/>
  <c r="T244" i="3"/>
  <c r="V244" i="3"/>
  <c r="X244" i="3"/>
  <c r="N245" i="3"/>
  <c r="P245" i="3"/>
  <c r="R245" i="3"/>
  <c r="T245" i="3"/>
  <c r="V245" i="3"/>
  <c r="X245" i="3"/>
  <c r="Z246" i="3"/>
  <c r="AB246" i="3"/>
  <c r="AD246" i="3"/>
  <c r="AF246" i="3"/>
  <c r="AH246" i="3"/>
  <c r="AJ246" i="3"/>
  <c r="AL246" i="3"/>
  <c r="AN246" i="3"/>
  <c r="AP246" i="3"/>
  <c r="AR246" i="3"/>
  <c r="AT246" i="3"/>
  <c r="AV246" i="3"/>
  <c r="AX246" i="3"/>
  <c r="AZ246" i="3"/>
  <c r="BB246" i="3"/>
  <c r="BD246" i="3"/>
  <c r="BF246" i="3"/>
  <c r="BH246" i="3"/>
  <c r="BJ246" i="3"/>
  <c r="BL246" i="3"/>
  <c r="Z248" i="3"/>
  <c r="AB248" i="3"/>
  <c r="AD248" i="3"/>
  <c r="AF248" i="3"/>
  <c r="AH248" i="3"/>
  <c r="AJ248" i="3"/>
  <c r="AL248" i="3"/>
  <c r="AN248" i="3"/>
  <c r="AP248" i="3"/>
  <c r="AR248" i="3"/>
  <c r="AT248" i="3"/>
  <c r="AV248" i="3"/>
  <c r="AX248" i="3"/>
  <c r="AZ248" i="3"/>
  <c r="BB248" i="3"/>
  <c r="BD248" i="3"/>
  <c r="BF248" i="3"/>
  <c r="BH248" i="3"/>
  <c r="BJ248" i="3"/>
  <c r="BL248" i="3"/>
  <c r="N249" i="3"/>
  <c r="P249" i="3"/>
  <c r="R249" i="3"/>
  <c r="T249" i="3"/>
  <c r="V249" i="3"/>
  <c r="X249" i="3"/>
  <c r="N250" i="3"/>
  <c r="P250" i="3"/>
  <c r="R250" i="3"/>
  <c r="T250" i="3"/>
  <c r="V250" i="3"/>
  <c r="X250" i="3"/>
  <c r="Z251" i="3"/>
  <c r="AB251" i="3"/>
  <c r="AD251" i="3"/>
  <c r="AF251" i="3"/>
  <c r="AH251" i="3"/>
  <c r="AJ251" i="3"/>
  <c r="AL251" i="3"/>
  <c r="AN251" i="3"/>
  <c r="AP251" i="3"/>
  <c r="AR251" i="3"/>
  <c r="AT251" i="3"/>
  <c r="AV251" i="3"/>
  <c r="AX251" i="3"/>
  <c r="AZ251" i="3"/>
  <c r="BB251" i="3"/>
  <c r="BD251" i="3"/>
  <c r="BF251" i="3"/>
  <c r="BH251" i="3"/>
  <c r="BJ251" i="3"/>
  <c r="BL251" i="3"/>
  <c r="Z255" i="3"/>
  <c r="AB255" i="3"/>
  <c r="AD255" i="3"/>
  <c r="AF255" i="3"/>
  <c r="AH255" i="3"/>
  <c r="AJ255" i="3"/>
  <c r="AL255" i="3"/>
  <c r="AN255" i="3"/>
  <c r="AP255" i="3"/>
  <c r="AR255" i="3"/>
  <c r="AT255" i="3"/>
  <c r="AV255" i="3"/>
  <c r="AX255" i="3"/>
  <c r="AZ255" i="3"/>
  <c r="BB255" i="3"/>
  <c r="BD255" i="3"/>
  <c r="BF255" i="3"/>
  <c r="BH255" i="3"/>
  <c r="BJ255" i="3"/>
  <c r="BL255" i="3"/>
  <c r="Z256" i="3"/>
  <c r="AB256" i="3"/>
  <c r="AD256" i="3"/>
  <c r="AF256" i="3"/>
  <c r="AH256" i="3"/>
  <c r="AJ256" i="3"/>
  <c r="AL256" i="3"/>
  <c r="AN256" i="3"/>
  <c r="AP256" i="3"/>
  <c r="AR256" i="3"/>
  <c r="AT256" i="3"/>
  <c r="AV256" i="3"/>
  <c r="AX256" i="3"/>
  <c r="AZ256" i="3"/>
  <c r="BB256" i="3"/>
  <c r="BD256" i="3"/>
  <c r="BF256" i="3"/>
  <c r="BH256" i="3"/>
  <c r="BJ256" i="3"/>
  <c r="BL256" i="3"/>
  <c r="Z257" i="3"/>
  <c r="AB257" i="3"/>
  <c r="AD257" i="3"/>
  <c r="AF257" i="3"/>
  <c r="AH257" i="3"/>
  <c r="AJ257" i="3"/>
  <c r="AL257" i="3"/>
  <c r="AN257" i="3"/>
  <c r="AP257" i="3"/>
  <c r="AR257" i="3"/>
  <c r="AT257" i="3"/>
  <c r="AV257" i="3"/>
  <c r="AX257" i="3"/>
  <c r="AZ257" i="3"/>
  <c r="BB257" i="3"/>
  <c r="BD257" i="3"/>
  <c r="BF257" i="3"/>
  <c r="BH257" i="3"/>
  <c r="BJ257" i="3"/>
  <c r="BL257" i="3"/>
  <c r="AB258" i="3"/>
  <c r="AF258" i="3"/>
  <c r="AJ258" i="3"/>
  <c r="AN258" i="3"/>
  <c r="AR258" i="3"/>
  <c r="AV258" i="3"/>
  <c r="AZ258" i="3"/>
  <c r="BD258" i="3"/>
  <c r="BH258" i="3"/>
  <c r="BL258" i="3"/>
  <c r="AB259" i="3"/>
  <c r="AF259" i="3"/>
  <c r="AJ259" i="3"/>
  <c r="AN259" i="3"/>
  <c r="AR259" i="3"/>
  <c r="AV259" i="3"/>
  <c r="AZ259" i="3"/>
  <c r="BD259" i="3"/>
  <c r="BH259" i="3"/>
  <c r="BL259" i="3"/>
  <c r="AB260" i="3"/>
  <c r="AF260" i="3"/>
  <c r="AJ260" i="3"/>
  <c r="AN260" i="3"/>
  <c r="AR260" i="3"/>
  <c r="AV260" i="3"/>
  <c r="AZ260" i="3"/>
  <c r="BD260" i="3"/>
  <c r="BH260" i="3"/>
  <c r="BL260" i="3"/>
  <c r="Z261" i="3"/>
  <c r="AB261" i="3"/>
  <c r="AD261" i="3"/>
  <c r="AF261" i="3"/>
  <c r="AH261" i="3"/>
  <c r="AJ261" i="3"/>
  <c r="AL261" i="3"/>
  <c r="AN261" i="3"/>
  <c r="AP261" i="3"/>
  <c r="AR261" i="3"/>
  <c r="AT261" i="3"/>
  <c r="AV261" i="3"/>
  <c r="AX261" i="3"/>
  <c r="AZ261" i="3"/>
  <c r="BB261" i="3"/>
  <c r="BD261" i="3"/>
  <c r="BF261" i="3"/>
  <c r="BH261" i="3"/>
  <c r="BJ261" i="3"/>
  <c r="BL261" i="3"/>
  <c r="Z262" i="3"/>
  <c r="AB262" i="3"/>
  <c r="AD262" i="3"/>
  <c r="AF262" i="3"/>
  <c r="AH262" i="3"/>
  <c r="AJ262" i="3"/>
  <c r="AL262" i="3"/>
  <c r="AN262" i="3"/>
  <c r="AP262" i="3"/>
  <c r="AR262" i="3"/>
  <c r="AT262" i="3"/>
  <c r="AV262" i="3"/>
  <c r="AX262" i="3"/>
  <c r="AZ262" i="3"/>
  <c r="BB262" i="3"/>
  <c r="BD262" i="3"/>
  <c r="BF262" i="3"/>
  <c r="BH262" i="3"/>
  <c r="BJ262" i="3"/>
  <c r="BL262" i="3"/>
  <c r="Z263" i="3"/>
  <c r="AB263" i="3"/>
  <c r="AD263" i="3"/>
  <c r="AF263" i="3"/>
  <c r="AH263" i="3"/>
  <c r="AJ263" i="3"/>
  <c r="AL263" i="3"/>
  <c r="AN263" i="3"/>
  <c r="AP263" i="3"/>
  <c r="AR263" i="3"/>
  <c r="AT263" i="3"/>
  <c r="AV263" i="3"/>
  <c r="AX263" i="3"/>
  <c r="AZ263" i="3"/>
  <c r="BB263" i="3"/>
  <c r="BD263" i="3"/>
  <c r="BF263" i="3"/>
  <c r="BH263" i="3"/>
  <c r="BJ263" i="3"/>
  <c r="BL263" i="3"/>
  <c r="Z264" i="3"/>
  <c r="AB264" i="3"/>
  <c r="AD264" i="3"/>
  <c r="AF264" i="3"/>
  <c r="AH264" i="3"/>
  <c r="AJ264" i="3"/>
  <c r="AL264" i="3"/>
  <c r="AN264" i="3"/>
  <c r="AP264" i="3"/>
  <c r="AR264" i="3"/>
  <c r="AT264" i="3"/>
  <c r="AV264" i="3"/>
  <c r="AX264" i="3"/>
  <c r="AZ264" i="3"/>
  <c r="BB264" i="3"/>
  <c r="BD264" i="3"/>
  <c r="BF264" i="3"/>
  <c r="BH264" i="3"/>
  <c r="BJ264" i="3"/>
  <c r="BL264" i="3"/>
  <c r="N265" i="3"/>
  <c r="P265" i="3"/>
  <c r="R265" i="3"/>
  <c r="T265" i="3"/>
  <c r="V265" i="3"/>
  <c r="X265" i="3"/>
  <c r="N266" i="3"/>
  <c r="P266" i="3"/>
  <c r="R266" i="3"/>
  <c r="T266" i="3"/>
  <c r="V266" i="3"/>
  <c r="X266" i="3"/>
  <c r="Z267" i="3"/>
  <c r="AB267" i="3"/>
  <c r="AD267" i="3"/>
  <c r="AF267" i="3"/>
  <c r="AH267" i="3"/>
  <c r="AJ267" i="3"/>
  <c r="AL267" i="3"/>
  <c r="AN267" i="3"/>
  <c r="AP267" i="3"/>
  <c r="AR267" i="3"/>
  <c r="AT267" i="3"/>
  <c r="AV267" i="3"/>
  <c r="AX267" i="3"/>
  <c r="AZ267" i="3"/>
  <c r="BB267" i="3"/>
  <c r="BD267" i="3"/>
  <c r="BF267" i="3"/>
  <c r="BH267" i="3"/>
  <c r="BJ267" i="3"/>
  <c r="BL267" i="3"/>
  <c r="Z269" i="3"/>
  <c r="AB269" i="3"/>
  <c r="AD269" i="3"/>
  <c r="AF269" i="3"/>
  <c r="AH269" i="3"/>
  <c r="AJ269" i="3"/>
  <c r="AL269" i="3"/>
  <c r="AN269" i="3"/>
  <c r="AP269" i="3"/>
  <c r="AR269" i="3"/>
  <c r="AT269" i="3"/>
  <c r="AV269" i="3"/>
  <c r="AX269" i="3"/>
  <c r="AZ269" i="3"/>
  <c r="BB269" i="3"/>
  <c r="BD269" i="3"/>
  <c r="BF269" i="3"/>
  <c r="BH269" i="3"/>
  <c r="BJ269" i="3"/>
  <c r="BL269" i="3"/>
  <c r="Z270" i="3"/>
  <c r="AB270" i="3"/>
  <c r="AD270" i="3"/>
  <c r="AF270" i="3"/>
  <c r="AH270" i="3"/>
  <c r="AJ270" i="3"/>
  <c r="AL270" i="3"/>
  <c r="AN270" i="3"/>
  <c r="AP270" i="3"/>
  <c r="AR270" i="3"/>
  <c r="AT270" i="3"/>
  <c r="AV270" i="3"/>
  <c r="AX270" i="3"/>
  <c r="AZ270" i="3"/>
  <c r="BB270" i="3"/>
  <c r="BD270" i="3"/>
  <c r="BF270" i="3"/>
  <c r="BH270" i="3"/>
  <c r="BJ270" i="3"/>
  <c r="BL270" i="3"/>
  <c r="N271" i="3"/>
  <c r="P271" i="3"/>
  <c r="R271" i="3"/>
  <c r="T271" i="3"/>
  <c r="V271" i="3"/>
  <c r="X271" i="3"/>
  <c r="N272" i="3"/>
  <c r="P272" i="3"/>
  <c r="R272" i="3"/>
  <c r="T272" i="3"/>
  <c r="V272" i="3"/>
  <c r="X272" i="3"/>
  <c r="N273" i="3"/>
  <c r="P273" i="3"/>
  <c r="R273" i="3"/>
  <c r="T273" i="3"/>
  <c r="V273" i="3"/>
  <c r="X273" i="3"/>
  <c r="N274" i="3"/>
  <c r="P274" i="3"/>
  <c r="R274" i="3"/>
  <c r="T274" i="3"/>
  <c r="V274" i="3"/>
  <c r="X274" i="3"/>
  <c r="N275" i="3"/>
  <c r="P275" i="3"/>
  <c r="R275" i="3"/>
  <c r="T275" i="3"/>
  <c r="V275" i="3"/>
  <c r="X275" i="3"/>
  <c r="Z276" i="3"/>
  <c r="AB276" i="3"/>
  <c r="AD276" i="3"/>
  <c r="AF276" i="3"/>
  <c r="AH276" i="3"/>
  <c r="AJ276" i="3"/>
  <c r="AL276" i="3"/>
  <c r="AN276" i="3"/>
  <c r="AP276" i="3"/>
  <c r="AR276" i="3"/>
  <c r="AT276" i="3"/>
  <c r="AV276" i="3"/>
  <c r="AX276" i="3"/>
  <c r="AZ276" i="3"/>
  <c r="BB276" i="3"/>
  <c r="BD276" i="3"/>
  <c r="BF276" i="3"/>
  <c r="BH276" i="3"/>
  <c r="BJ276" i="3"/>
  <c r="BL276" i="3"/>
  <c r="N277" i="3"/>
  <c r="P277" i="3"/>
  <c r="R277" i="3"/>
  <c r="T277" i="3"/>
  <c r="V277" i="3"/>
  <c r="X277" i="3"/>
  <c r="N278" i="3"/>
  <c r="P278" i="3"/>
  <c r="R278" i="3"/>
  <c r="T278" i="3"/>
  <c r="V278" i="3"/>
  <c r="X278" i="3"/>
  <c r="N279" i="3"/>
  <c r="P279" i="3"/>
  <c r="R279" i="3"/>
  <c r="T279" i="3"/>
  <c r="V279" i="3"/>
  <c r="X279" i="3"/>
  <c r="N280" i="3"/>
  <c r="P280" i="3"/>
  <c r="R280" i="3"/>
  <c r="T280" i="3"/>
  <c r="V280" i="3"/>
  <c r="X280" i="3"/>
  <c r="N281" i="3"/>
  <c r="P281" i="3"/>
  <c r="R281" i="3"/>
  <c r="T281" i="3"/>
  <c r="V281" i="3"/>
  <c r="X281" i="3"/>
  <c r="N282" i="3"/>
  <c r="P282" i="3"/>
  <c r="R282" i="3"/>
  <c r="T282" i="3"/>
  <c r="V282" i="3"/>
  <c r="X282" i="3"/>
  <c r="Z283" i="3"/>
  <c r="AB283" i="3"/>
  <c r="AD283" i="3"/>
  <c r="AF283" i="3"/>
  <c r="AH283" i="3"/>
  <c r="AJ283" i="3"/>
  <c r="AL283" i="3"/>
  <c r="AN283" i="3"/>
  <c r="AP283" i="3"/>
  <c r="AR283" i="3"/>
  <c r="AT283" i="3"/>
  <c r="AV283" i="3"/>
  <c r="AX283" i="3"/>
  <c r="AZ283" i="3"/>
  <c r="BB283" i="3"/>
  <c r="BD283" i="3"/>
  <c r="BF283" i="3"/>
  <c r="BH283" i="3"/>
  <c r="BJ283" i="3"/>
  <c r="BL283" i="3"/>
  <c r="Z285" i="3"/>
  <c r="AB285" i="3"/>
  <c r="AD285" i="3"/>
  <c r="AF285" i="3"/>
  <c r="AH285" i="3"/>
  <c r="AJ285" i="3"/>
  <c r="AL285" i="3"/>
  <c r="AN285" i="3"/>
  <c r="AP285" i="3"/>
  <c r="AR285" i="3"/>
  <c r="AT285" i="3"/>
  <c r="AV285" i="3"/>
  <c r="AX285" i="3"/>
  <c r="AZ285" i="3"/>
  <c r="BB285" i="3"/>
  <c r="BD285" i="3"/>
  <c r="BF285" i="3"/>
  <c r="BH285" i="3"/>
  <c r="BJ285" i="3"/>
  <c r="BL285" i="3"/>
  <c r="Z289" i="3"/>
  <c r="AB289" i="3"/>
  <c r="AD289" i="3"/>
  <c r="AF289" i="3"/>
  <c r="AH289" i="3"/>
  <c r="AJ289" i="3"/>
  <c r="AL289" i="3"/>
  <c r="AN289" i="3"/>
  <c r="AP289" i="3"/>
  <c r="AR289" i="3"/>
  <c r="AT289" i="3"/>
  <c r="AV289" i="3"/>
  <c r="AX289" i="3"/>
  <c r="AZ289" i="3"/>
  <c r="BB289" i="3"/>
  <c r="BD289" i="3"/>
  <c r="BF289" i="3"/>
  <c r="BH289" i="3"/>
  <c r="BJ289" i="3"/>
  <c r="BL289" i="3"/>
  <c r="Z290" i="3"/>
  <c r="AB290" i="3"/>
  <c r="AD290" i="3"/>
  <c r="AF290" i="3"/>
  <c r="AH290" i="3"/>
  <c r="AJ290" i="3"/>
  <c r="AL290" i="3"/>
  <c r="AN290" i="3"/>
  <c r="AP290" i="3"/>
  <c r="AR290" i="3"/>
  <c r="AT290" i="3"/>
  <c r="AV290" i="3"/>
  <c r="AX290" i="3"/>
  <c r="AZ290" i="3"/>
  <c r="BB290" i="3"/>
  <c r="BD290" i="3"/>
  <c r="BF290" i="3"/>
  <c r="BH290" i="3"/>
  <c r="BJ290" i="3"/>
  <c r="BL290" i="3"/>
  <c r="Z291" i="3"/>
  <c r="AB291" i="3"/>
  <c r="AD291" i="3"/>
  <c r="AF291" i="3"/>
  <c r="AH291" i="3"/>
  <c r="AJ291" i="3"/>
  <c r="AL291" i="3"/>
  <c r="AN291" i="3"/>
  <c r="AP291" i="3"/>
  <c r="AR291" i="3"/>
  <c r="AT291" i="3"/>
  <c r="AV291" i="3"/>
  <c r="AX291" i="3"/>
  <c r="AZ291" i="3"/>
  <c r="BB291" i="3"/>
  <c r="BD291" i="3"/>
  <c r="BF291" i="3"/>
  <c r="BH291" i="3"/>
  <c r="BJ291" i="3"/>
  <c r="BL291" i="3"/>
  <c r="Z292" i="3"/>
  <c r="AB292" i="3"/>
  <c r="AD292" i="3"/>
  <c r="AF292" i="3"/>
  <c r="AH292" i="3"/>
  <c r="AJ292" i="3"/>
  <c r="AL292" i="3"/>
  <c r="AN292" i="3"/>
  <c r="AP292" i="3"/>
  <c r="AR292" i="3"/>
  <c r="AT292" i="3"/>
  <c r="AV292" i="3"/>
  <c r="AX292" i="3"/>
  <c r="AZ292" i="3"/>
  <c r="BB292" i="3"/>
  <c r="BD292" i="3"/>
  <c r="BF292" i="3"/>
  <c r="BH292" i="3"/>
  <c r="BJ292" i="3"/>
  <c r="BL292" i="3"/>
  <c r="Z293" i="3"/>
  <c r="AB293" i="3"/>
  <c r="AD293" i="3"/>
  <c r="AF293" i="3"/>
  <c r="AH293" i="3"/>
  <c r="AJ293" i="3"/>
  <c r="AL293" i="3"/>
  <c r="AN293" i="3"/>
  <c r="AP293" i="3"/>
  <c r="AR293" i="3"/>
  <c r="AT293" i="3"/>
  <c r="AV293" i="3"/>
  <c r="AX293" i="3"/>
  <c r="AZ293" i="3"/>
  <c r="BB293" i="3"/>
  <c r="BD293" i="3"/>
  <c r="BF293" i="3"/>
  <c r="BH293" i="3"/>
  <c r="BJ293" i="3"/>
  <c r="BL293" i="3"/>
  <c r="AB294" i="3"/>
  <c r="AF294" i="3"/>
  <c r="AJ294" i="3"/>
  <c r="AN294" i="3"/>
  <c r="AR294" i="3"/>
  <c r="AV294" i="3"/>
  <c r="AZ294" i="3"/>
  <c r="BD294" i="3"/>
  <c r="BH294" i="3"/>
  <c r="BL294" i="3"/>
  <c r="Z295" i="3"/>
  <c r="AB295" i="3"/>
  <c r="AD295" i="3"/>
  <c r="AF295" i="3"/>
  <c r="AH295" i="3"/>
  <c r="AJ295" i="3"/>
  <c r="AL295" i="3"/>
  <c r="AN295" i="3"/>
  <c r="AP295" i="3"/>
  <c r="AR295" i="3"/>
  <c r="AT295" i="3"/>
  <c r="AV295" i="3"/>
  <c r="AX295" i="3"/>
  <c r="AZ295" i="3"/>
  <c r="BB295" i="3"/>
  <c r="BD295" i="3"/>
  <c r="BF295" i="3"/>
  <c r="BH295" i="3"/>
  <c r="BJ295" i="3"/>
  <c r="BL295" i="3"/>
  <c r="Z296" i="3"/>
  <c r="AB296" i="3"/>
  <c r="AD296" i="3"/>
  <c r="AF296" i="3"/>
  <c r="AH296" i="3"/>
  <c r="AJ296" i="3"/>
  <c r="AL296" i="3"/>
  <c r="AN296" i="3"/>
  <c r="AP296" i="3"/>
  <c r="AR296" i="3"/>
  <c r="AT296" i="3"/>
  <c r="AV296" i="3"/>
  <c r="AX296" i="3"/>
  <c r="AZ296" i="3"/>
  <c r="BB296" i="3"/>
  <c r="BD296" i="3"/>
  <c r="BF296" i="3"/>
  <c r="BH296" i="3"/>
  <c r="BJ296" i="3"/>
  <c r="BL296" i="3"/>
  <c r="N297" i="3"/>
  <c r="P297" i="3"/>
  <c r="R297" i="3"/>
  <c r="T297" i="3"/>
  <c r="V297" i="3"/>
  <c r="X297" i="3"/>
  <c r="Z298" i="3"/>
  <c r="AB298" i="3"/>
  <c r="AD298" i="3"/>
  <c r="AF298" i="3"/>
  <c r="AH298" i="3"/>
  <c r="AJ298" i="3"/>
  <c r="AL298" i="3"/>
  <c r="AN298" i="3"/>
  <c r="AP298" i="3"/>
  <c r="AR298" i="3"/>
  <c r="AT298" i="3"/>
  <c r="AV298" i="3"/>
  <c r="AX298" i="3"/>
  <c r="AZ298" i="3"/>
  <c r="BB298" i="3"/>
  <c r="BD298" i="3"/>
  <c r="BF298" i="3"/>
  <c r="BH298" i="3"/>
  <c r="BJ298" i="3"/>
  <c r="BL298" i="3"/>
  <c r="Z299" i="3"/>
  <c r="AB299" i="3"/>
  <c r="AD299" i="3"/>
  <c r="AF299" i="3"/>
  <c r="AH299" i="3"/>
  <c r="AJ299" i="3"/>
  <c r="AL299" i="3"/>
  <c r="AN299" i="3"/>
  <c r="AP299" i="3"/>
  <c r="AR299" i="3"/>
  <c r="AT299" i="3"/>
  <c r="AV299" i="3"/>
  <c r="AX299" i="3"/>
  <c r="AZ299" i="3"/>
  <c r="BB299" i="3"/>
  <c r="BD299" i="3"/>
  <c r="BF299" i="3"/>
  <c r="BH299" i="3"/>
  <c r="BJ299" i="3"/>
  <c r="BL299" i="3"/>
  <c r="Z300" i="3"/>
  <c r="AB300" i="3"/>
  <c r="AD300" i="3"/>
  <c r="AF300" i="3"/>
  <c r="AH300" i="3"/>
  <c r="AJ300" i="3"/>
  <c r="AL300" i="3"/>
  <c r="AN300" i="3"/>
  <c r="AP300" i="3"/>
  <c r="AR300" i="3"/>
  <c r="AT300" i="3"/>
  <c r="AV300" i="3"/>
  <c r="AX300" i="3"/>
  <c r="AZ300" i="3"/>
  <c r="BB300" i="3"/>
  <c r="BD300" i="3"/>
  <c r="BF300" i="3"/>
  <c r="BH300" i="3"/>
  <c r="BJ300" i="3"/>
  <c r="BL300" i="3"/>
  <c r="N301" i="3"/>
  <c r="P301" i="3"/>
  <c r="R301" i="3"/>
  <c r="T301" i="3"/>
  <c r="V301" i="3"/>
  <c r="X301" i="3"/>
  <c r="Z302" i="3"/>
  <c r="AB302" i="3"/>
  <c r="AD302" i="3"/>
  <c r="AF302" i="3"/>
  <c r="AH302" i="3"/>
  <c r="AJ302" i="3"/>
  <c r="AL302" i="3"/>
  <c r="AN302" i="3"/>
  <c r="AP302" i="3"/>
  <c r="AR302" i="3"/>
  <c r="AT302" i="3"/>
  <c r="AV302" i="3"/>
  <c r="AX302" i="3"/>
  <c r="AZ302" i="3"/>
  <c r="BB302" i="3"/>
  <c r="BD302" i="3"/>
  <c r="BF302" i="3"/>
  <c r="BH302" i="3"/>
  <c r="BJ302" i="3"/>
  <c r="BL302" i="3"/>
  <c r="Z303" i="3"/>
  <c r="AB303" i="3"/>
  <c r="AD303" i="3"/>
  <c r="AF303" i="3"/>
  <c r="AH303" i="3"/>
  <c r="AJ303" i="3"/>
  <c r="AL303" i="3"/>
  <c r="AN303" i="3"/>
  <c r="AP303" i="3"/>
  <c r="AR303" i="3"/>
  <c r="AT303" i="3"/>
  <c r="AV303" i="3"/>
  <c r="AX303" i="3"/>
  <c r="AZ303" i="3"/>
  <c r="BB303" i="3"/>
  <c r="BD303" i="3"/>
  <c r="BF303" i="3"/>
  <c r="BH303" i="3"/>
  <c r="BJ303" i="3"/>
  <c r="BL303" i="3"/>
  <c r="Z304" i="3"/>
  <c r="AB304" i="3"/>
  <c r="AD304" i="3"/>
  <c r="AF304" i="3"/>
  <c r="AH304" i="3"/>
  <c r="AJ304" i="3"/>
  <c r="AL304" i="3"/>
  <c r="AN304" i="3"/>
  <c r="AP304" i="3"/>
  <c r="AR304" i="3"/>
  <c r="AT304" i="3"/>
  <c r="AV304" i="3"/>
  <c r="AX304" i="3"/>
  <c r="AZ304" i="3"/>
  <c r="BB304" i="3"/>
  <c r="BD304" i="3"/>
  <c r="BF304" i="3"/>
  <c r="BH304" i="3"/>
  <c r="BJ304" i="3"/>
  <c r="BL304" i="3"/>
  <c r="N305" i="3"/>
  <c r="P305" i="3"/>
  <c r="R305" i="3"/>
  <c r="T305" i="3"/>
  <c r="V305" i="3"/>
  <c r="X305" i="3"/>
  <c r="Z306" i="3"/>
  <c r="AB306" i="3"/>
  <c r="AD306" i="3"/>
  <c r="AF306" i="3"/>
  <c r="AH306" i="3"/>
  <c r="AJ306" i="3"/>
  <c r="AL306" i="3"/>
  <c r="AN306" i="3"/>
  <c r="AP306" i="3"/>
  <c r="AR306" i="3"/>
  <c r="AT306" i="3"/>
  <c r="AV306" i="3"/>
  <c r="AX306" i="3"/>
  <c r="AZ306" i="3"/>
  <c r="BB306" i="3"/>
  <c r="BD306" i="3"/>
  <c r="BF306" i="3"/>
  <c r="BH306" i="3"/>
  <c r="BJ306" i="3"/>
  <c r="BL306" i="3"/>
  <c r="Z307" i="3"/>
  <c r="AB307" i="3"/>
  <c r="AD307" i="3"/>
  <c r="AF307" i="3"/>
  <c r="AH307" i="3"/>
  <c r="AJ307" i="3"/>
  <c r="AL307" i="3"/>
  <c r="AN307" i="3"/>
  <c r="AP307" i="3"/>
  <c r="AR307" i="3"/>
  <c r="AT307" i="3"/>
  <c r="AV307" i="3"/>
  <c r="AX307" i="3"/>
  <c r="AZ307" i="3"/>
  <c r="BB307" i="3"/>
  <c r="BD307" i="3"/>
  <c r="BF307" i="3"/>
  <c r="BH307" i="3"/>
  <c r="BJ307" i="3"/>
  <c r="BL307" i="3"/>
  <c r="Z308" i="3"/>
  <c r="AB308" i="3"/>
  <c r="AD308" i="3"/>
  <c r="AF308" i="3"/>
  <c r="AH308" i="3"/>
  <c r="AJ308" i="3"/>
  <c r="AL308" i="3"/>
  <c r="AN308" i="3"/>
  <c r="AP308" i="3"/>
  <c r="AR308" i="3"/>
  <c r="AT308" i="3"/>
  <c r="AV308" i="3"/>
  <c r="AX308" i="3"/>
  <c r="AZ308" i="3"/>
  <c r="BB308" i="3"/>
  <c r="BD308" i="3"/>
  <c r="BF308" i="3"/>
  <c r="BH308" i="3"/>
  <c r="BJ308" i="3"/>
  <c r="BL308" i="3"/>
  <c r="Z309" i="3"/>
  <c r="AB309" i="3"/>
  <c r="AD309" i="3"/>
  <c r="AF309" i="3"/>
  <c r="AH309" i="3"/>
  <c r="AJ309" i="3"/>
  <c r="AL309" i="3"/>
  <c r="AN309" i="3"/>
  <c r="AP309" i="3"/>
  <c r="AR309" i="3"/>
  <c r="AT309" i="3"/>
  <c r="AV309" i="3"/>
  <c r="AX309" i="3"/>
  <c r="AZ309" i="3"/>
  <c r="BB309" i="3"/>
  <c r="BD309" i="3"/>
  <c r="BF309" i="3"/>
  <c r="BH309" i="3"/>
  <c r="BJ309" i="3"/>
  <c r="BL309" i="3"/>
  <c r="M311" i="3"/>
  <c r="O311" i="3"/>
  <c r="Z313" i="3"/>
  <c r="AB313" i="3"/>
  <c r="AD313" i="3"/>
  <c r="AF313" i="3"/>
  <c r="AH313" i="3"/>
  <c r="AJ313" i="3"/>
  <c r="AL313" i="3"/>
  <c r="AN313" i="3"/>
  <c r="AP313" i="3"/>
  <c r="AR313" i="3"/>
  <c r="AT313" i="3"/>
  <c r="AV313" i="3"/>
  <c r="AX313" i="3"/>
  <c r="AZ313" i="3"/>
  <c r="BB313" i="3"/>
  <c r="BD313" i="3"/>
  <c r="BF313" i="3"/>
  <c r="BH313" i="3"/>
  <c r="BJ313" i="3"/>
  <c r="BL313" i="3"/>
  <c r="Z317" i="3"/>
  <c r="AB317" i="3"/>
  <c r="AD317" i="3"/>
  <c r="AF317" i="3"/>
  <c r="AH317" i="3"/>
  <c r="AJ317" i="3"/>
  <c r="AL317" i="3"/>
  <c r="AN317" i="3"/>
  <c r="AP317" i="3"/>
  <c r="AR317" i="3"/>
  <c r="AT317" i="3"/>
  <c r="AV317" i="3"/>
  <c r="AX317" i="3"/>
  <c r="AZ317" i="3"/>
  <c r="BB317" i="3"/>
  <c r="BD317" i="3"/>
  <c r="BF317" i="3"/>
  <c r="BH317" i="3"/>
  <c r="BJ317" i="3"/>
  <c r="BL317" i="3"/>
  <c r="Z318" i="3"/>
  <c r="AB318" i="3"/>
  <c r="AD318" i="3"/>
  <c r="AF318" i="3"/>
  <c r="AH318" i="3"/>
  <c r="AJ318" i="3"/>
  <c r="AL318" i="3"/>
  <c r="AN318" i="3"/>
  <c r="AP318" i="3"/>
  <c r="AR318" i="3"/>
  <c r="AT318" i="3"/>
  <c r="AV318" i="3"/>
  <c r="AX318" i="3"/>
  <c r="AZ318" i="3"/>
  <c r="BB318" i="3"/>
  <c r="BD318" i="3"/>
  <c r="BF318" i="3"/>
  <c r="BH318" i="3"/>
  <c r="BJ318" i="3"/>
  <c r="BL318" i="3"/>
  <c r="Z319" i="3"/>
  <c r="AB319" i="3"/>
  <c r="AD319" i="3"/>
  <c r="AF319" i="3"/>
  <c r="AH319" i="3"/>
  <c r="AJ319" i="3"/>
  <c r="AL319" i="3"/>
  <c r="AN319" i="3"/>
  <c r="AP319" i="3"/>
  <c r="AR319" i="3"/>
  <c r="AT319" i="3"/>
  <c r="AV319" i="3"/>
  <c r="AX319" i="3"/>
  <c r="AZ319" i="3"/>
  <c r="BB319" i="3"/>
  <c r="BD319" i="3"/>
  <c r="BF319" i="3"/>
  <c r="BH319" i="3"/>
  <c r="BJ319" i="3"/>
  <c r="BL319" i="3"/>
  <c r="Z320" i="3"/>
  <c r="AB320" i="3"/>
  <c r="AD320" i="3"/>
  <c r="AF320" i="3"/>
  <c r="AH320" i="3"/>
  <c r="AJ320" i="3"/>
  <c r="AL320" i="3"/>
  <c r="AN320" i="3"/>
  <c r="AP320" i="3"/>
  <c r="AR320" i="3"/>
  <c r="AT320" i="3"/>
  <c r="AV320" i="3"/>
  <c r="AX320" i="3"/>
  <c r="AZ320" i="3"/>
  <c r="BB320" i="3"/>
  <c r="BD320" i="3"/>
  <c r="BF320" i="3"/>
  <c r="BH320" i="3"/>
  <c r="BJ320" i="3"/>
  <c r="BL320" i="3"/>
  <c r="Z321" i="3"/>
  <c r="AB321" i="3"/>
  <c r="AD321" i="3"/>
  <c r="AF321" i="3"/>
  <c r="AH321" i="3"/>
  <c r="AJ321" i="3"/>
  <c r="AL321" i="3"/>
  <c r="AN321" i="3"/>
  <c r="AP321" i="3"/>
  <c r="AR321" i="3"/>
  <c r="AT321" i="3"/>
  <c r="AV321" i="3"/>
  <c r="AX321" i="3"/>
  <c r="AZ321" i="3"/>
  <c r="BB321" i="3"/>
  <c r="BD321" i="3"/>
  <c r="BF321" i="3"/>
  <c r="BH321" i="3"/>
  <c r="BJ321" i="3"/>
  <c r="BL321" i="3"/>
  <c r="Z322" i="3"/>
  <c r="AB322" i="3"/>
  <c r="AD322" i="3"/>
  <c r="AF322" i="3"/>
  <c r="AH322" i="3"/>
  <c r="AJ322" i="3"/>
  <c r="AL322" i="3"/>
  <c r="AN322" i="3"/>
  <c r="AP322" i="3"/>
  <c r="AR322" i="3"/>
  <c r="AT322" i="3"/>
  <c r="AV322" i="3"/>
  <c r="AX322" i="3"/>
  <c r="AZ322" i="3"/>
  <c r="BB322" i="3"/>
  <c r="BD322" i="3"/>
  <c r="BF322" i="3"/>
  <c r="BH322" i="3"/>
  <c r="BJ322" i="3"/>
  <c r="BL322" i="3"/>
  <c r="Z323" i="3"/>
  <c r="AB323" i="3"/>
  <c r="AD323" i="3"/>
  <c r="AF323" i="3"/>
  <c r="AH323" i="3"/>
  <c r="AJ323" i="3"/>
  <c r="AL323" i="3"/>
  <c r="AN323" i="3"/>
  <c r="AP323" i="3"/>
  <c r="AR323" i="3"/>
  <c r="AT323" i="3"/>
  <c r="AV323" i="3"/>
  <c r="AX323" i="3"/>
  <c r="AZ323" i="3"/>
  <c r="BB323" i="3"/>
  <c r="BD323" i="3"/>
  <c r="BF323" i="3"/>
  <c r="BH323" i="3"/>
  <c r="BJ323" i="3"/>
  <c r="BL323" i="3"/>
  <c r="Z324" i="3"/>
  <c r="AB324" i="3"/>
  <c r="AD324" i="3"/>
  <c r="AF324" i="3"/>
  <c r="AH324" i="3"/>
  <c r="AJ324" i="3"/>
  <c r="AL324" i="3"/>
  <c r="AN324" i="3"/>
  <c r="AP324" i="3"/>
  <c r="AR324" i="3"/>
  <c r="AT324" i="3"/>
  <c r="AV324" i="3"/>
  <c r="AX324" i="3"/>
  <c r="AZ324" i="3"/>
  <c r="BB324" i="3"/>
  <c r="BD324" i="3"/>
  <c r="BF324" i="3"/>
  <c r="BH324" i="3"/>
  <c r="BJ324" i="3"/>
  <c r="BL324" i="3"/>
  <c r="Z325" i="3"/>
  <c r="AB325" i="3"/>
  <c r="AD325" i="3"/>
  <c r="AF325" i="3"/>
  <c r="AH325" i="3"/>
  <c r="AJ325" i="3"/>
  <c r="AL325" i="3"/>
  <c r="AN325" i="3"/>
  <c r="AP325" i="3"/>
  <c r="AR325" i="3"/>
  <c r="AT325" i="3"/>
  <c r="AV325" i="3"/>
  <c r="AX325" i="3"/>
  <c r="AZ325" i="3"/>
  <c r="BB325" i="3"/>
  <c r="BD325" i="3"/>
  <c r="BF325" i="3"/>
  <c r="BH325" i="3"/>
  <c r="BJ325" i="3"/>
  <c r="BL325" i="3"/>
  <c r="Z326" i="3"/>
  <c r="AB326" i="3"/>
  <c r="AD326" i="3"/>
  <c r="AF326" i="3"/>
  <c r="AH326" i="3"/>
  <c r="AJ326" i="3"/>
  <c r="AL326" i="3"/>
  <c r="AN326" i="3"/>
  <c r="AP326" i="3"/>
  <c r="AR326" i="3"/>
  <c r="AT326" i="3"/>
  <c r="AV326" i="3"/>
  <c r="AX326" i="3"/>
  <c r="AZ326" i="3"/>
  <c r="BB326" i="3"/>
  <c r="BD326" i="3"/>
  <c r="BF326" i="3"/>
  <c r="BH326" i="3"/>
  <c r="BJ326" i="3"/>
  <c r="BL326" i="3"/>
  <c r="N327" i="3"/>
  <c r="P327" i="3"/>
  <c r="R327" i="3"/>
  <c r="T327" i="3"/>
  <c r="V327" i="3"/>
  <c r="X327" i="3"/>
  <c r="N328" i="3"/>
  <c r="P328" i="3"/>
  <c r="R328" i="3"/>
  <c r="T328" i="3"/>
  <c r="V328" i="3"/>
  <c r="X328" i="3"/>
  <c r="Z329" i="3"/>
  <c r="AB329" i="3"/>
  <c r="AD329" i="3"/>
  <c r="AF329" i="3"/>
  <c r="AH329" i="3"/>
  <c r="AJ329" i="3"/>
  <c r="AL329" i="3"/>
  <c r="AN329" i="3"/>
  <c r="AP329" i="3"/>
  <c r="AR329" i="3"/>
  <c r="AT329" i="3"/>
  <c r="AV329" i="3"/>
  <c r="AX329" i="3"/>
  <c r="AZ329" i="3"/>
  <c r="BB329" i="3"/>
  <c r="BD329" i="3"/>
  <c r="BF329" i="3"/>
  <c r="BH329" i="3"/>
  <c r="BJ329" i="3"/>
  <c r="BL329" i="3"/>
  <c r="Z331" i="3"/>
  <c r="AB331" i="3"/>
  <c r="AD331" i="3"/>
  <c r="AF331" i="3"/>
  <c r="AH331" i="3"/>
  <c r="AJ331" i="3"/>
  <c r="AL331" i="3"/>
  <c r="AN331" i="3"/>
  <c r="AP331" i="3"/>
  <c r="AR331" i="3"/>
  <c r="AT331" i="3"/>
  <c r="AV331" i="3"/>
  <c r="AX331" i="3"/>
  <c r="AZ331" i="3"/>
  <c r="BB331" i="3"/>
  <c r="BD331" i="3"/>
  <c r="BF331" i="3"/>
  <c r="BH331" i="3"/>
  <c r="BJ331" i="3"/>
  <c r="BL331" i="3"/>
  <c r="N332" i="3"/>
  <c r="P332" i="3"/>
  <c r="R332" i="3"/>
  <c r="T332" i="3"/>
  <c r="V332" i="3"/>
  <c r="X332" i="3"/>
  <c r="Z333" i="3"/>
  <c r="AB333" i="3"/>
  <c r="AD333" i="3"/>
  <c r="AF333" i="3"/>
  <c r="AH333" i="3"/>
  <c r="AJ333" i="3"/>
  <c r="AL333" i="3"/>
  <c r="AN333" i="3"/>
  <c r="AP333" i="3"/>
  <c r="AR333" i="3"/>
  <c r="AT333" i="3"/>
  <c r="AV333" i="3"/>
  <c r="AX333" i="3"/>
  <c r="AZ333" i="3"/>
  <c r="BB333" i="3"/>
  <c r="BD333" i="3"/>
  <c r="BF333" i="3"/>
  <c r="BH333" i="3"/>
  <c r="BJ333" i="3"/>
  <c r="BL333" i="3"/>
  <c r="Z335" i="3"/>
  <c r="AB335" i="3"/>
  <c r="AD335" i="3"/>
  <c r="AF335" i="3"/>
  <c r="AH335" i="3"/>
  <c r="AJ335" i="3"/>
  <c r="AL335" i="3"/>
  <c r="AN335" i="3"/>
  <c r="AP335" i="3"/>
  <c r="AR335" i="3"/>
  <c r="AT335" i="3"/>
  <c r="AV335" i="3"/>
  <c r="AX335" i="3"/>
  <c r="AZ335" i="3"/>
  <c r="BB335" i="3"/>
  <c r="BD335" i="3"/>
  <c r="BF335" i="3"/>
  <c r="BH335" i="3"/>
  <c r="BJ335" i="3"/>
  <c r="BL335" i="3"/>
  <c r="Z336" i="3"/>
  <c r="AB336" i="3"/>
  <c r="AD336" i="3"/>
  <c r="AF336" i="3"/>
  <c r="AH336" i="3"/>
  <c r="AJ336" i="3"/>
  <c r="AL336" i="3"/>
  <c r="AN336" i="3"/>
  <c r="AP336" i="3"/>
  <c r="AR336" i="3"/>
  <c r="AT336" i="3"/>
  <c r="AV336" i="3"/>
  <c r="AX336" i="3"/>
  <c r="AZ336" i="3"/>
  <c r="BB336" i="3"/>
  <c r="BD336" i="3"/>
  <c r="BF336" i="3"/>
  <c r="BH336" i="3"/>
  <c r="BJ336" i="3"/>
  <c r="BL336" i="3"/>
  <c r="N337" i="3"/>
  <c r="P337" i="3"/>
  <c r="R337" i="3"/>
  <c r="T337" i="3"/>
  <c r="V337" i="3"/>
  <c r="X337" i="3"/>
  <c r="N338" i="3"/>
  <c r="P338" i="3"/>
  <c r="R338" i="3"/>
  <c r="T338" i="3"/>
  <c r="V338" i="3"/>
  <c r="X338" i="3"/>
  <c r="Z339" i="3"/>
  <c r="AB339" i="3"/>
  <c r="AD339" i="3"/>
  <c r="AF339" i="3"/>
  <c r="AH339" i="3"/>
  <c r="AJ339" i="3"/>
  <c r="AL339" i="3"/>
  <c r="AN339" i="3"/>
  <c r="AP339" i="3"/>
  <c r="AR339" i="3"/>
  <c r="AT339" i="3"/>
  <c r="AV339" i="3"/>
  <c r="AX339" i="3"/>
  <c r="AZ339" i="3"/>
  <c r="BB339" i="3"/>
  <c r="BD339" i="3"/>
  <c r="BF339" i="3"/>
  <c r="BH339" i="3"/>
  <c r="BJ339" i="3"/>
  <c r="BL339" i="3"/>
  <c r="O340" i="3"/>
  <c r="Z341" i="3"/>
  <c r="AB341" i="3"/>
  <c r="AD341" i="3"/>
  <c r="AF341" i="3"/>
  <c r="AH341" i="3"/>
  <c r="AJ341" i="3"/>
  <c r="AL341" i="3"/>
  <c r="AN341" i="3"/>
  <c r="AP341" i="3"/>
  <c r="AR341" i="3"/>
  <c r="AT341" i="3"/>
  <c r="AV341" i="3"/>
  <c r="AX341" i="3"/>
  <c r="AZ341" i="3"/>
  <c r="BB341" i="3"/>
  <c r="BD341" i="3"/>
  <c r="BF341" i="3"/>
  <c r="BH341" i="3"/>
  <c r="BJ341" i="3"/>
  <c r="BL341" i="3"/>
  <c r="Z342" i="3"/>
  <c r="AB342" i="3"/>
  <c r="AD342" i="3"/>
  <c r="AF342" i="3"/>
  <c r="AH342" i="3"/>
  <c r="AJ342" i="3"/>
  <c r="AL342" i="3"/>
  <c r="AN342" i="3"/>
  <c r="AP342" i="3"/>
  <c r="AR342" i="3"/>
  <c r="AT342" i="3"/>
  <c r="AV342" i="3"/>
  <c r="AX342" i="3"/>
  <c r="AZ342" i="3"/>
  <c r="BB342" i="3"/>
  <c r="BD342" i="3"/>
  <c r="BF342" i="3"/>
  <c r="BH342" i="3"/>
  <c r="BJ342" i="3"/>
  <c r="BL342" i="3"/>
  <c r="Z346" i="3"/>
  <c r="AB346" i="3"/>
  <c r="AD346" i="3"/>
  <c r="AF346" i="3"/>
  <c r="AH346" i="3"/>
  <c r="AJ346" i="3"/>
  <c r="AL346" i="3"/>
  <c r="AN346" i="3"/>
  <c r="AP346" i="3"/>
  <c r="AR346" i="3"/>
  <c r="AT346" i="3"/>
  <c r="AV346" i="3"/>
  <c r="AX346" i="3"/>
  <c r="AZ346" i="3"/>
  <c r="BB346" i="3"/>
  <c r="BD346" i="3"/>
  <c r="BF346" i="3"/>
  <c r="BH346" i="3"/>
  <c r="BJ346" i="3"/>
  <c r="BL346" i="3"/>
  <c r="Z347" i="3"/>
  <c r="AB347" i="3"/>
  <c r="AD347" i="3"/>
  <c r="AF347" i="3"/>
  <c r="AH347" i="3"/>
  <c r="AJ347" i="3"/>
  <c r="AL347" i="3"/>
  <c r="AN347" i="3"/>
  <c r="AP347" i="3"/>
  <c r="AR347" i="3"/>
  <c r="AT347" i="3"/>
  <c r="AV347" i="3"/>
  <c r="AX347" i="3"/>
  <c r="AZ347" i="3"/>
  <c r="BB347" i="3"/>
  <c r="BD347" i="3"/>
  <c r="BF347" i="3"/>
  <c r="BH347" i="3"/>
  <c r="BJ347" i="3"/>
  <c r="BL347" i="3"/>
  <c r="Z348" i="3"/>
  <c r="AB348" i="3"/>
  <c r="AD348" i="3"/>
  <c r="AF348" i="3"/>
  <c r="AH348" i="3"/>
  <c r="AJ348" i="3"/>
  <c r="AL348" i="3"/>
  <c r="AN348" i="3"/>
  <c r="AP348" i="3"/>
  <c r="AR348" i="3"/>
  <c r="AT348" i="3"/>
  <c r="AV348" i="3"/>
  <c r="AX348" i="3"/>
  <c r="AZ348" i="3"/>
  <c r="BB348" i="3"/>
  <c r="BD348" i="3"/>
  <c r="BF348" i="3"/>
  <c r="BH348" i="3"/>
  <c r="BJ348" i="3"/>
  <c r="BL348" i="3"/>
  <c r="Z349" i="3"/>
  <c r="AB349" i="3"/>
  <c r="AD349" i="3"/>
  <c r="AF349" i="3"/>
  <c r="AH349" i="3"/>
  <c r="AJ349" i="3"/>
  <c r="AL349" i="3"/>
  <c r="AN349" i="3"/>
  <c r="AP349" i="3"/>
  <c r="AR349" i="3"/>
  <c r="AT349" i="3"/>
  <c r="AV349" i="3"/>
  <c r="AX349" i="3"/>
  <c r="AZ349" i="3"/>
  <c r="BB349" i="3"/>
  <c r="BD349" i="3"/>
  <c r="BF349" i="3"/>
  <c r="BH349" i="3"/>
  <c r="BJ349" i="3"/>
  <c r="BL349" i="3"/>
  <c r="Z351" i="3"/>
  <c r="AB351" i="3"/>
  <c r="AD351" i="3"/>
  <c r="AF351" i="3"/>
  <c r="AH351" i="3"/>
  <c r="AJ351" i="3"/>
  <c r="AL351" i="3"/>
  <c r="AN351" i="3"/>
  <c r="AP351" i="3"/>
  <c r="AR351" i="3"/>
  <c r="AT351" i="3"/>
  <c r="AV351" i="3"/>
  <c r="AX351" i="3"/>
  <c r="AZ351" i="3"/>
  <c r="BB351" i="3"/>
  <c r="BD351" i="3"/>
  <c r="BF351" i="3"/>
  <c r="BH351" i="3"/>
  <c r="BJ351" i="3"/>
  <c r="BL351" i="3"/>
  <c r="Z353" i="3"/>
  <c r="AB353" i="3"/>
  <c r="AD353" i="3"/>
  <c r="AF353" i="3"/>
  <c r="AH353" i="3"/>
  <c r="AJ353" i="3"/>
  <c r="AL353" i="3"/>
  <c r="AN353" i="3"/>
  <c r="AP353" i="3"/>
  <c r="AR353" i="3"/>
  <c r="AT353" i="3"/>
  <c r="AV353" i="3"/>
  <c r="AX353" i="3"/>
  <c r="AZ353" i="3"/>
  <c r="BB353" i="3"/>
  <c r="BD353" i="3"/>
  <c r="BF353" i="3"/>
  <c r="BH353" i="3"/>
  <c r="BJ353" i="3"/>
  <c r="BL353" i="3"/>
  <c r="Z354" i="3"/>
  <c r="AB354" i="3"/>
  <c r="AD354" i="3"/>
  <c r="AF354" i="3"/>
  <c r="AH354" i="3"/>
  <c r="AJ354" i="3"/>
  <c r="AL354" i="3"/>
  <c r="AN354" i="3"/>
  <c r="AP354" i="3"/>
  <c r="AR354" i="3"/>
  <c r="AT354" i="3"/>
  <c r="AV354" i="3"/>
  <c r="AX354" i="3"/>
  <c r="AZ354" i="3"/>
  <c r="BB354" i="3"/>
  <c r="BD354" i="3"/>
  <c r="BF354" i="3"/>
  <c r="BH354" i="3"/>
  <c r="BJ354" i="3"/>
  <c r="BL354" i="3"/>
  <c r="Z355" i="3"/>
  <c r="AB355" i="3"/>
  <c r="AD355" i="3"/>
  <c r="AF355" i="3"/>
  <c r="AH355" i="3"/>
  <c r="AJ355" i="3"/>
  <c r="AL355" i="3"/>
  <c r="AN355" i="3"/>
  <c r="AP355" i="3"/>
  <c r="AR355" i="3"/>
  <c r="AT355" i="3"/>
  <c r="AV355" i="3"/>
  <c r="AX355" i="3"/>
  <c r="AZ355" i="3"/>
  <c r="BB355" i="3"/>
  <c r="BD355" i="3"/>
  <c r="BF355" i="3"/>
  <c r="BH355" i="3"/>
  <c r="BJ355" i="3"/>
  <c r="BL355" i="3"/>
  <c r="Z356" i="3"/>
  <c r="AB356" i="3"/>
  <c r="AD356" i="3"/>
  <c r="AF356" i="3"/>
  <c r="AH356" i="3"/>
  <c r="AJ356" i="3"/>
  <c r="AL356" i="3"/>
  <c r="AN356" i="3"/>
  <c r="AP356" i="3"/>
  <c r="AR356" i="3"/>
  <c r="AT356" i="3"/>
  <c r="AV356" i="3"/>
  <c r="AX356" i="3"/>
  <c r="AZ356" i="3"/>
  <c r="BB356" i="3"/>
  <c r="BD356" i="3"/>
  <c r="BF356" i="3"/>
  <c r="BH356" i="3"/>
  <c r="BJ356" i="3"/>
  <c r="BL356" i="3"/>
  <c r="Z357" i="3"/>
  <c r="AB357" i="3"/>
  <c r="AD357" i="3"/>
  <c r="AF357" i="3"/>
  <c r="AH357" i="3"/>
  <c r="AJ357" i="3"/>
  <c r="AL357" i="3"/>
  <c r="AN357" i="3"/>
  <c r="AP357" i="3"/>
  <c r="AR357" i="3"/>
  <c r="AT357" i="3"/>
  <c r="AV357" i="3"/>
  <c r="AX357" i="3"/>
  <c r="AZ357" i="3"/>
  <c r="BB357" i="3"/>
  <c r="BD357" i="3"/>
  <c r="BF357" i="3"/>
  <c r="BH357" i="3"/>
  <c r="BJ357" i="3"/>
  <c r="BL357" i="3"/>
  <c r="Z358" i="3"/>
  <c r="AB358" i="3"/>
  <c r="AD358" i="3"/>
  <c r="AF358" i="3"/>
  <c r="AH358" i="3"/>
  <c r="AJ358" i="3"/>
  <c r="AL358" i="3"/>
  <c r="AN358" i="3"/>
  <c r="AP358" i="3"/>
  <c r="AR358" i="3"/>
  <c r="AT358" i="3"/>
  <c r="AV358" i="3"/>
  <c r="AX358" i="3"/>
  <c r="AZ358" i="3"/>
  <c r="BB358" i="3"/>
  <c r="BD358" i="3"/>
  <c r="BF358" i="3"/>
  <c r="BH358" i="3"/>
  <c r="BJ358" i="3"/>
  <c r="BL358" i="3"/>
  <c r="Z359" i="3"/>
  <c r="AB359" i="3"/>
  <c r="AD359" i="3"/>
  <c r="AF359" i="3"/>
  <c r="AH359" i="3"/>
  <c r="AJ359" i="3"/>
  <c r="AL359" i="3"/>
  <c r="AN359" i="3"/>
  <c r="AP359" i="3"/>
  <c r="AR359" i="3"/>
  <c r="AT359" i="3"/>
  <c r="AV359" i="3"/>
  <c r="AX359" i="3"/>
  <c r="AZ359" i="3"/>
  <c r="BB359" i="3"/>
  <c r="BD359" i="3"/>
  <c r="BF359" i="3"/>
  <c r="BH359" i="3"/>
  <c r="BJ359" i="3"/>
  <c r="BL359" i="3"/>
  <c r="Z360" i="3"/>
  <c r="AB360" i="3"/>
  <c r="AD360" i="3"/>
  <c r="AF360" i="3"/>
  <c r="AH360" i="3"/>
  <c r="AJ360" i="3"/>
  <c r="AL360" i="3"/>
  <c r="AN360" i="3"/>
  <c r="AP360" i="3"/>
  <c r="AR360" i="3"/>
  <c r="AT360" i="3"/>
  <c r="AV360" i="3"/>
  <c r="AX360" i="3"/>
  <c r="AZ360" i="3"/>
  <c r="BB360" i="3"/>
  <c r="BD360" i="3"/>
  <c r="BF360" i="3"/>
  <c r="BH360" i="3"/>
  <c r="BJ360" i="3"/>
  <c r="BL360" i="3"/>
  <c r="Z361" i="3"/>
  <c r="AB361" i="3"/>
  <c r="AD361" i="3"/>
  <c r="AF361" i="3"/>
  <c r="AH361" i="3"/>
  <c r="AJ361" i="3"/>
  <c r="AL361" i="3"/>
  <c r="AN361" i="3"/>
  <c r="AP361" i="3"/>
  <c r="AR361" i="3"/>
  <c r="AT361" i="3"/>
  <c r="AV361" i="3"/>
  <c r="AX361" i="3"/>
  <c r="AZ361" i="3"/>
  <c r="BB361" i="3"/>
  <c r="BD361" i="3"/>
  <c r="BF361" i="3"/>
  <c r="BH361" i="3"/>
  <c r="BJ361" i="3"/>
  <c r="BL361" i="3"/>
  <c r="Z362" i="3"/>
  <c r="AB362" i="3"/>
  <c r="AD362" i="3"/>
  <c r="AF362" i="3"/>
  <c r="AH362" i="3"/>
  <c r="AJ362" i="3"/>
  <c r="AL362" i="3"/>
  <c r="AN362" i="3"/>
  <c r="AP362" i="3"/>
  <c r="AR362" i="3"/>
  <c r="AT362" i="3"/>
  <c r="AV362" i="3"/>
  <c r="AX362" i="3"/>
  <c r="AZ362" i="3"/>
  <c r="BB362" i="3"/>
  <c r="BD362" i="3"/>
  <c r="BF362" i="3"/>
  <c r="BH362" i="3"/>
  <c r="BJ362" i="3"/>
  <c r="BL362" i="3"/>
  <c r="N363" i="3"/>
  <c r="N368" i="3" s="1"/>
  <c r="P363" i="3"/>
  <c r="R363" i="3"/>
  <c r="T363" i="3"/>
  <c r="V363" i="3"/>
  <c r="X363" i="3"/>
  <c r="X368" i="3" s="1"/>
  <c r="N364" i="3"/>
  <c r="P364" i="3"/>
  <c r="R364" i="3"/>
  <c r="T364" i="3"/>
  <c r="V364" i="3"/>
  <c r="X364" i="3"/>
  <c r="N365" i="3"/>
  <c r="P365" i="3"/>
  <c r="R365" i="3"/>
  <c r="T365" i="3"/>
  <c r="V365" i="3"/>
  <c r="X365" i="3"/>
  <c r="Z366" i="3"/>
  <c r="AB366" i="3"/>
  <c r="AD366" i="3"/>
  <c r="AF366" i="3"/>
  <c r="AH366" i="3"/>
  <c r="AJ366" i="3"/>
  <c r="AL366" i="3"/>
  <c r="AN366" i="3"/>
  <c r="AP366" i="3"/>
  <c r="AR366" i="3"/>
  <c r="AT366" i="3"/>
  <c r="AV366" i="3"/>
  <c r="AX366" i="3"/>
  <c r="AZ366" i="3"/>
  <c r="BB366" i="3"/>
  <c r="BD366" i="3"/>
  <c r="BF366" i="3"/>
  <c r="BH366" i="3"/>
  <c r="BJ366" i="3"/>
  <c r="BL366" i="3"/>
  <c r="Z370" i="3"/>
  <c r="AB370" i="3"/>
  <c r="AD370" i="3"/>
  <c r="AF370" i="3"/>
  <c r="AH370" i="3"/>
  <c r="AJ370" i="3"/>
  <c r="AL370" i="3"/>
  <c r="AN370" i="3"/>
  <c r="AP370" i="3"/>
  <c r="AR370" i="3"/>
  <c r="AT370" i="3"/>
  <c r="AV370" i="3"/>
  <c r="AX370" i="3"/>
  <c r="AZ370" i="3"/>
  <c r="BB370" i="3"/>
  <c r="BD370" i="3"/>
  <c r="BF370" i="3"/>
  <c r="BH370" i="3"/>
  <c r="BJ370" i="3"/>
  <c r="BL370" i="3"/>
  <c r="Z371" i="3"/>
  <c r="AB371" i="3"/>
  <c r="AD371" i="3"/>
  <c r="AF371" i="3"/>
  <c r="AH371" i="3"/>
  <c r="AJ371" i="3"/>
  <c r="AL371" i="3"/>
  <c r="AN371" i="3"/>
  <c r="AP371" i="3"/>
  <c r="AR371" i="3"/>
  <c r="AT371" i="3"/>
  <c r="AV371" i="3"/>
  <c r="AX371" i="3"/>
  <c r="AZ371" i="3"/>
  <c r="BB371" i="3"/>
  <c r="BD371" i="3"/>
  <c r="BF371" i="3"/>
  <c r="BH371" i="3"/>
  <c r="BJ371" i="3"/>
  <c r="BL371" i="3"/>
  <c r="Z372" i="3"/>
  <c r="AB372" i="3"/>
  <c r="AD372" i="3"/>
  <c r="AF372" i="3"/>
  <c r="AH372" i="3"/>
  <c r="AJ372" i="3"/>
  <c r="AL372" i="3"/>
  <c r="AN372" i="3"/>
  <c r="AP372" i="3"/>
  <c r="AR372" i="3"/>
  <c r="AT372" i="3"/>
  <c r="AV372" i="3"/>
  <c r="AX372" i="3"/>
  <c r="AZ372" i="3"/>
  <c r="BB372" i="3"/>
  <c r="BD372" i="3"/>
  <c r="BF372" i="3"/>
  <c r="BH372" i="3"/>
  <c r="BJ372" i="3"/>
  <c r="BL372" i="3"/>
  <c r="Z373" i="3"/>
  <c r="AB373" i="3"/>
  <c r="AD373" i="3"/>
  <c r="AF373" i="3"/>
  <c r="AH373" i="3"/>
  <c r="AJ373" i="3"/>
  <c r="AL373" i="3"/>
  <c r="AN373" i="3"/>
  <c r="AP373" i="3"/>
  <c r="AR373" i="3"/>
  <c r="AT373" i="3"/>
  <c r="AV373" i="3"/>
  <c r="AX373" i="3"/>
  <c r="AZ373" i="3"/>
  <c r="BB373" i="3"/>
  <c r="BD373" i="3"/>
  <c r="BF373" i="3"/>
  <c r="BH373" i="3"/>
  <c r="BJ373" i="3"/>
  <c r="BL373" i="3"/>
  <c r="Z374" i="3"/>
  <c r="AB374" i="3"/>
  <c r="AD374" i="3"/>
  <c r="AF374" i="3"/>
  <c r="AH374" i="3"/>
  <c r="AJ374" i="3"/>
  <c r="AL374" i="3"/>
  <c r="AN374" i="3"/>
  <c r="AP374" i="3"/>
  <c r="AR374" i="3"/>
  <c r="AT374" i="3"/>
  <c r="AV374" i="3"/>
  <c r="AX374" i="3"/>
  <c r="AZ374" i="3"/>
  <c r="BB374" i="3"/>
  <c r="BD374" i="3"/>
  <c r="BF374" i="3"/>
  <c r="BH374" i="3"/>
  <c r="BJ374" i="3"/>
  <c r="BL374" i="3"/>
  <c r="Z375" i="3"/>
  <c r="AB375" i="3"/>
  <c r="AD375" i="3"/>
  <c r="AF375" i="3"/>
  <c r="AH375" i="3"/>
  <c r="AJ375" i="3"/>
  <c r="AL375" i="3"/>
  <c r="AN375" i="3"/>
  <c r="AP375" i="3"/>
  <c r="AR375" i="3"/>
  <c r="AT375" i="3"/>
  <c r="AV375" i="3"/>
  <c r="AX375" i="3"/>
  <c r="AZ375" i="3"/>
  <c r="BB375" i="3"/>
  <c r="BD375" i="3"/>
  <c r="BF375" i="3"/>
  <c r="BH375" i="3"/>
  <c r="BJ375" i="3"/>
  <c r="BL375" i="3"/>
  <c r="Z376" i="3"/>
  <c r="AB376" i="3"/>
  <c r="AD376" i="3"/>
  <c r="AF376" i="3"/>
  <c r="AH376" i="3"/>
  <c r="AJ376" i="3"/>
  <c r="AL376" i="3"/>
  <c r="AN376" i="3"/>
  <c r="AP376" i="3"/>
  <c r="AR376" i="3"/>
  <c r="AT376" i="3"/>
  <c r="AV376" i="3"/>
  <c r="AX376" i="3"/>
  <c r="AZ376" i="3"/>
  <c r="BB376" i="3"/>
  <c r="BD376" i="3"/>
  <c r="BF376" i="3"/>
  <c r="BH376" i="3"/>
  <c r="BJ376" i="3"/>
  <c r="BL376" i="3"/>
  <c r="Z377" i="3"/>
  <c r="AB377" i="3"/>
  <c r="AD377" i="3"/>
  <c r="AF377" i="3"/>
  <c r="AH377" i="3"/>
  <c r="AJ377" i="3"/>
  <c r="AL377" i="3"/>
  <c r="AN377" i="3"/>
  <c r="AP377" i="3"/>
  <c r="AR377" i="3"/>
  <c r="AT377" i="3"/>
  <c r="AV377" i="3"/>
  <c r="AX377" i="3"/>
  <c r="AZ377" i="3"/>
  <c r="BB377" i="3"/>
  <c r="BD377" i="3"/>
  <c r="BF377" i="3"/>
  <c r="BH377" i="3"/>
  <c r="BJ377" i="3"/>
  <c r="BL377" i="3"/>
  <c r="Z378" i="3"/>
  <c r="AB378" i="3"/>
  <c r="AD378" i="3"/>
  <c r="AF378" i="3"/>
  <c r="AH378" i="3"/>
  <c r="AJ378" i="3"/>
  <c r="AL378" i="3"/>
  <c r="AN378" i="3"/>
  <c r="AP378" i="3"/>
  <c r="AR378" i="3"/>
  <c r="AT378" i="3"/>
  <c r="AV378" i="3"/>
  <c r="AX378" i="3"/>
  <c r="AZ378" i="3"/>
  <c r="BB378" i="3"/>
  <c r="BD378" i="3"/>
  <c r="BF378" i="3"/>
  <c r="BH378" i="3"/>
  <c r="BJ378" i="3"/>
  <c r="BL378" i="3"/>
  <c r="N379" i="3"/>
  <c r="P379" i="3"/>
  <c r="R379" i="3"/>
  <c r="AT379" i="3" s="1"/>
  <c r="T379" i="3"/>
  <c r="V379" i="3"/>
  <c r="X379" i="3"/>
  <c r="AR379" i="3" s="1"/>
  <c r="Z379" i="3"/>
  <c r="AD379" i="3"/>
  <c r="AF379" i="3"/>
  <c r="AH379" i="3"/>
  <c r="AL379" i="3"/>
  <c r="AP379" i="3"/>
  <c r="AX379" i="3"/>
  <c r="BB379" i="3"/>
  <c r="BF379" i="3"/>
  <c r="BJ379" i="3"/>
  <c r="Z380" i="3"/>
  <c r="AB380" i="3"/>
  <c r="AD380" i="3"/>
  <c r="AF380" i="3"/>
  <c r="AH380" i="3"/>
  <c r="AJ380" i="3"/>
  <c r="AL380" i="3"/>
  <c r="AN380" i="3"/>
  <c r="AP380" i="3"/>
  <c r="AR380" i="3"/>
  <c r="AT380" i="3"/>
  <c r="AV380" i="3"/>
  <c r="AX380" i="3"/>
  <c r="AZ380" i="3"/>
  <c r="BB380" i="3"/>
  <c r="BD380" i="3"/>
  <c r="BF380" i="3"/>
  <c r="BH380" i="3"/>
  <c r="BJ380" i="3"/>
  <c r="BL380" i="3"/>
  <c r="Z381" i="3"/>
  <c r="AB381" i="3"/>
  <c r="AD381" i="3"/>
  <c r="AF381" i="3"/>
  <c r="AH381" i="3"/>
  <c r="AJ381" i="3"/>
  <c r="AL381" i="3"/>
  <c r="AN381" i="3"/>
  <c r="AP381" i="3"/>
  <c r="AR381" i="3"/>
  <c r="AT381" i="3"/>
  <c r="AV381" i="3"/>
  <c r="AX381" i="3"/>
  <c r="AZ381" i="3"/>
  <c r="BB381" i="3"/>
  <c r="BD381" i="3"/>
  <c r="BF381" i="3"/>
  <c r="BH381" i="3"/>
  <c r="BJ381" i="3"/>
  <c r="BL381" i="3"/>
  <c r="Z382" i="3"/>
  <c r="AB382" i="3"/>
  <c r="AD382" i="3"/>
  <c r="AF382" i="3"/>
  <c r="AH382" i="3"/>
  <c r="AJ382" i="3"/>
  <c r="AL382" i="3"/>
  <c r="AN382" i="3"/>
  <c r="AP382" i="3"/>
  <c r="AR382" i="3"/>
  <c r="AT382" i="3"/>
  <c r="AV382" i="3"/>
  <c r="AX382" i="3"/>
  <c r="AZ382" i="3"/>
  <c r="BB382" i="3"/>
  <c r="BD382" i="3"/>
  <c r="BF382" i="3"/>
  <c r="BH382" i="3"/>
  <c r="BJ382" i="3"/>
  <c r="BL382" i="3"/>
  <c r="N383" i="3"/>
  <c r="P383" i="3"/>
  <c r="R383" i="3"/>
  <c r="T383" i="3"/>
  <c r="V383" i="3"/>
  <c r="X383" i="3"/>
  <c r="AD383" i="3"/>
  <c r="AF383" i="3"/>
  <c r="AL383" i="3"/>
  <c r="AP383" i="3"/>
  <c r="AR383" i="3"/>
  <c r="Z384" i="3"/>
  <c r="AB384" i="3"/>
  <c r="AD384" i="3"/>
  <c r="AF384" i="3"/>
  <c r="AH384" i="3"/>
  <c r="AJ384" i="3"/>
  <c r="AL384" i="3"/>
  <c r="AN384" i="3"/>
  <c r="AP384" i="3"/>
  <c r="AR384" i="3"/>
  <c r="AT384" i="3"/>
  <c r="AV384" i="3"/>
  <c r="AX384" i="3"/>
  <c r="AZ384" i="3"/>
  <c r="BB384" i="3"/>
  <c r="BD384" i="3"/>
  <c r="BF384" i="3"/>
  <c r="BH384" i="3"/>
  <c r="BJ384" i="3"/>
  <c r="BL384" i="3"/>
  <c r="Z385" i="3"/>
  <c r="AB385" i="3"/>
  <c r="AD385" i="3"/>
  <c r="AF385" i="3"/>
  <c r="AH385" i="3"/>
  <c r="AJ385" i="3"/>
  <c r="AL385" i="3"/>
  <c r="AN385" i="3"/>
  <c r="AP385" i="3"/>
  <c r="AR385" i="3"/>
  <c r="AT385" i="3"/>
  <c r="AV385" i="3"/>
  <c r="AX385" i="3"/>
  <c r="AZ385" i="3"/>
  <c r="BB385" i="3"/>
  <c r="BD385" i="3"/>
  <c r="BF385" i="3"/>
  <c r="BH385" i="3"/>
  <c r="BJ385" i="3"/>
  <c r="BL385" i="3"/>
  <c r="Z386" i="3"/>
  <c r="AB386" i="3"/>
  <c r="AD386" i="3"/>
  <c r="AF386" i="3"/>
  <c r="AH386" i="3"/>
  <c r="AJ386" i="3"/>
  <c r="AL386" i="3"/>
  <c r="AN386" i="3"/>
  <c r="AP386" i="3"/>
  <c r="AR386" i="3"/>
  <c r="AT386" i="3"/>
  <c r="AV386" i="3"/>
  <c r="AX386" i="3"/>
  <c r="AZ386" i="3"/>
  <c r="BB386" i="3"/>
  <c r="BD386" i="3"/>
  <c r="BF386" i="3"/>
  <c r="BH386" i="3"/>
  <c r="BJ386" i="3"/>
  <c r="BL386" i="3"/>
  <c r="N387" i="3"/>
  <c r="AH387" i="3" s="1"/>
  <c r="P387" i="3"/>
  <c r="R387" i="3"/>
  <c r="AL387" i="3" s="1"/>
  <c r="T387" i="3"/>
  <c r="V387" i="3"/>
  <c r="BL387" i="3" s="1"/>
  <c r="X387" i="3"/>
  <c r="AR387" i="3" s="1"/>
  <c r="Z387" i="3"/>
  <c r="AD387" i="3"/>
  <c r="AF387" i="3"/>
  <c r="AP387" i="3"/>
  <c r="BB387" i="3"/>
  <c r="BJ387" i="3"/>
  <c r="Z388" i="3"/>
  <c r="AB388" i="3"/>
  <c r="AD388" i="3"/>
  <c r="AF388" i="3"/>
  <c r="AH388" i="3"/>
  <c r="AJ388" i="3"/>
  <c r="AL388" i="3"/>
  <c r="AN388" i="3"/>
  <c r="AP388" i="3"/>
  <c r="AR388" i="3"/>
  <c r="AT388" i="3"/>
  <c r="AV388" i="3"/>
  <c r="AX388" i="3"/>
  <c r="AZ388" i="3"/>
  <c r="BB388" i="3"/>
  <c r="BD388" i="3"/>
  <c r="BF388" i="3"/>
  <c r="BH388" i="3"/>
  <c r="BJ388" i="3"/>
  <c r="BL388" i="3"/>
  <c r="Z389" i="3"/>
  <c r="AB389" i="3"/>
  <c r="AD389" i="3"/>
  <c r="AF389" i="3"/>
  <c r="AH389" i="3"/>
  <c r="AJ389" i="3"/>
  <c r="AL389" i="3"/>
  <c r="AN389" i="3"/>
  <c r="AP389" i="3"/>
  <c r="AR389" i="3"/>
  <c r="AT389" i="3"/>
  <c r="AV389" i="3"/>
  <c r="AX389" i="3"/>
  <c r="AZ389" i="3"/>
  <c r="BB389" i="3"/>
  <c r="BD389" i="3"/>
  <c r="BF389" i="3"/>
  <c r="BH389" i="3"/>
  <c r="BJ389" i="3"/>
  <c r="BL389" i="3"/>
  <c r="Z390" i="3"/>
  <c r="AB390" i="3"/>
  <c r="AD390" i="3"/>
  <c r="AF390" i="3"/>
  <c r="AH390" i="3"/>
  <c r="AJ390" i="3"/>
  <c r="AL390" i="3"/>
  <c r="AN390" i="3"/>
  <c r="AP390" i="3"/>
  <c r="AR390" i="3"/>
  <c r="AT390" i="3"/>
  <c r="AV390" i="3"/>
  <c r="AX390" i="3"/>
  <c r="AZ390" i="3"/>
  <c r="BB390" i="3"/>
  <c r="BD390" i="3"/>
  <c r="BF390" i="3"/>
  <c r="BH390" i="3"/>
  <c r="BJ390" i="3"/>
  <c r="BL390" i="3"/>
  <c r="Z391" i="3"/>
  <c r="AB391" i="3"/>
  <c r="AD391" i="3"/>
  <c r="AF391" i="3"/>
  <c r="AH391" i="3"/>
  <c r="AJ391" i="3"/>
  <c r="AL391" i="3"/>
  <c r="AN391" i="3"/>
  <c r="AP391" i="3"/>
  <c r="AR391" i="3"/>
  <c r="AT391" i="3"/>
  <c r="AV391" i="3"/>
  <c r="AX391" i="3"/>
  <c r="AZ391" i="3"/>
  <c r="BB391" i="3"/>
  <c r="BD391" i="3"/>
  <c r="BF391" i="3"/>
  <c r="BH391" i="3"/>
  <c r="BJ391" i="3"/>
  <c r="BL391" i="3"/>
  <c r="Z392" i="3"/>
  <c r="AB392" i="3"/>
  <c r="AD392" i="3"/>
  <c r="AF392" i="3"/>
  <c r="AH392" i="3"/>
  <c r="AJ392" i="3"/>
  <c r="AL392" i="3"/>
  <c r="AN392" i="3"/>
  <c r="AP392" i="3"/>
  <c r="AR392" i="3"/>
  <c r="AT392" i="3"/>
  <c r="AV392" i="3"/>
  <c r="AX392" i="3"/>
  <c r="AZ392" i="3"/>
  <c r="BB392" i="3"/>
  <c r="BD392" i="3"/>
  <c r="BF392" i="3"/>
  <c r="BH392" i="3"/>
  <c r="BJ392" i="3"/>
  <c r="BL392" i="3"/>
  <c r="Z393" i="3"/>
  <c r="AB393" i="3"/>
  <c r="AD393" i="3"/>
  <c r="AF393" i="3"/>
  <c r="AH393" i="3"/>
  <c r="AJ393" i="3"/>
  <c r="AL393" i="3"/>
  <c r="AN393" i="3"/>
  <c r="AP393" i="3"/>
  <c r="AR393" i="3"/>
  <c r="AT393" i="3"/>
  <c r="AV393" i="3"/>
  <c r="AX393" i="3"/>
  <c r="AZ393" i="3"/>
  <c r="BB393" i="3"/>
  <c r="BD393" i="3"/>
  <c r="BF393" i="3"/>
  <c r="BH393" i="3"/>
  <c r="BJ393" i="3"/>
  <c r="BL393" i="3"/>
  <c r="Z394" i="3"/>
  <c r="AB394" i="3"/>
  <c r="AD394" i="3"/>
  <c r="AF394" i="3"/>
  <c r="AH394" i="3"/>
  <c r="AJ394" i="3"/>
  <c r="AL394" i="3"/>
  <c r="AN394" i="3"/>
  <c r="AP394" i="3"/>
  <c r="AR394" i="3"/>
  <c r="AT394" i="3"/>
  <c r="AV394" i="3"/>
  <c r="AX394" i="3"/>
  <c r="AZ394" i="3"/>
  <c r="BB394" i="3"/>
  <c r="BD394" i="3"/>
  <c r="BF394" i="3"/>
  <c r="BH394" i="3"/>
  <c r="BJ394" i="3"/>
  <c r="BL394" i="3"/>
  <c r="Z395" i="3"/>
  <c r="AB395" i="3"/>
  <c r="AD395" i="3"/>
  <c r="AF395" i="3"/>
  <c r="AH395" i="3"/>
  <c r="AJ395" i="3"/>
  <c r="AL395" i="3"/>
  <c r="AN395" i="3"/>
  <c r="AP395" i="3"/>
  <c r="AR395" i="3"/>
  <c r="AT395" i="3"/>
  <c r="AV395" i="3"/>
  <c r="AX395" i="3"/>
  <c r="AZ395" i="3"/>
  <c r="BB395" i="3"/>
  <c r="BD395" i="3"/>
  <c r="BF395" i="3"/>
  <c r="BH395" i="3"/>
  <c r="BJ395" i="3"/>
  <c r="BL395" i="3"/>
  <c r="Z396" i="3"/>
  <c r="AB396" i="3"/>
  <c r="AD396" i="3"/>
  <c r="AF396" i="3"/>
  <c r="AH396" i="3"/>
  <c r="AJ396" i="3"/>
  <c r="AL396" i="3"/>
  <c r="AN396" i="3"/>
  <c r="AP396" i="3"/>
  <c r="AR396" i="3"/>
  <c r="AT396" i="3"/>
  <c r="AV396" i="3"/>
  <c r="AX396" i="3"/>
  <c r="AZ396" i="3"/>
  <c r="BB396" i="3"/>
  <c r="BD396" i="3"/>
  <c r="BF396" i="3"/>
  <c r="BH396" i="3"/>
  <c r="BJ396" i="3"/>
  <c r="BL396" i="3"/>
  <c r="Z397" i="3"/>
  <c r="AB397" i="3"/>
  <c r="AD397" i="3"/>
  <c r="AF397" i="3"/>
  <c r="AH397" i="3"/>
  <c r="AJ397" i="3"/>
  <c r="AL397" i="3"/>
  <c r="AN397" i="3"/>
  <c r="AP397" i="3"/>
  <c r="AR397" i="3"/>
  <c r="AT397" i="3"/>
  <c r="AV397" i="3"/>
  <c r="AX397" i="3"/>
  <c r="AZ397" i="3"/>
  <c r="BB397" i="3"/>
  <c r="BD397" i="3"/>
  <c r="BF397" i="3"/>
  <c r="BH397" i="3"/>
  <c r="BJ397" i="3"/>
  <c r="BL397" i="3"/>
  <c r="Z398" i="3"/>
  <c r="AB398" i="3"/>
  <c r="AD398" i="3"/>
  <c r="AF398" i="3"/>
  <c r="AH398" i="3"/>
  <c r="AJ398" i="3"/>
  <c r="AL398" i="3"/>
  <c r="AN398" i="3"/>
  <c r="AP398" i="3"/>
  <c r="AR398" i="3"/>
  <c r="AT398" i="3"/>
  <c r="AV398" i="3"/>
  <c r="AX398" i="3"/>
  <c r="AZ398" i="3"/>
  <c r="BB398" i="3"/>
  <c r="BD398" i="3"/>
  <c r="BF398" i="3"/>
  <c r="BH398" i="3"/>
  <c r="BJ398" i="3"/>
  <c r="BL398" i="3"/>
  <c r="Z399" i="3"/>
  <c r="AB399" i="3"/>
  <c r="AD399" i="3"/>
  <c r="AF399" i="3"/>
  <c r="AH399" i="3"/>
  <c r="AJ399" i="3"/>
  <c r="AL399" i="3"/>
  <c r="AN399" i="3"/>
  <c r="AP399" i="3"/>
  <c r="AR399" i="3"/>
  <c r="AT399" i="3"/>
  <c r="AV399" i="3"/>
  <c r="AX399" i="3"/>
  <c r="AZ399" i="3"/>
  <c r="BB399" i="3"/>
  <c r="BD399" i="3"/>
  <c r="BF399" i="3"/>
  <c r="BH399" i="3"/>
  <c r="BJ399" i="3"/>
  <c r="BL399" i="3"/>
  <c r="Z401" i="3"/>
  <c r="AB401" i="3"/>
  <c r="AD401" i="3"/>
  <c r="AF401" i="3"/>
  <c r="AH401" i="3"/>
  <c r="AJ401" i="3"/>
  <c r="AL401" i="3"/>
  <c r="AN401" i="3"/>
  <c r="AP401" i="3"/>
  <c r="AR401" i="3"/>
  <c r="AT401" i="3"/>
  <c r="AV401" i="3"/>
  <c r="AX401" i="3"/>
  <c r="AZ401" i="3"/>
  <c r="BB401" i="3"/>
  <c r="BD401" i="3"/>
  <c r="BF401" i="3"/>
  <c r="BH401" i="3"/>
  <c r="BJ401" i="3"/>
  <c r="BL401" i="3"/>
  <c r="Z403" i="3"/>
  <c r="AB403" i="3"/>
  <c r="AD403" i="3"/>
  <c r="AF403" i="3"/>
  <c r="AH403" i="3"/>
  <c r="AJ403" i="3"/>
  <c r="AL403" i="3"/>
  <c r="AN403" i="3"/>
  <c r="AP403" i="3"/>
  <c r="AR403" i="3"/>
  <c r="AT403" i="3"/>
  <c r="AV403" i="3"/>
  <c r="AX403" i="3"/>
  <c r="AZ403" i="3"/>
  <c r="BB403" i="3"/>
  <c r="BD403" i="3"/>
  <c r="BF403" i="3"/>
  <c r="BH403" i="3"/>
  <c r="BJ403" i="3"/>
  <c r="BL403" i="3"/>
  <c r="Z404" i="3"/>
  <c r="AB404" i="3"/>
  <c r="AD404" i="3"/>
  <c r="AF404" i="3"/>
  <c r="AH404" i="3"/>
  <c r="AJ404" i="3"/>
  <c r="AL404" i="3"/>
  <c r="AN404" i="3"/>
  <c r="AP404" i="3"/>
  <c r="AR404" i="3"/>
  <c r="AT404" i="3"/>
  <c r="AV404" i="3"/>
  <c r="AX404" i="3"/>
  <c r="AZ404" i="3"/>
  <c r="BB404" i="3"/>
  <c r="BD404" i="3"/>
  <c r="BF404" i="3"/>
  <c r="BH404" i="3"/>
  <c r="BJ404" i="3"/>
  <c r="BL404" i="3"/>
  <c r="N405" i="3"/>
  <c r="P405" i="3"/>
  <c r="R405" i="3"/>
  <c r="T405" i="3"/>
  <c r="V405" i="3"/>
  <c r="X405" i="3"/>
  <c r="N406" i="3"/>
  <c r="P406" i="3"/>
  <c r="R406" i="3"/>
  <c r="T406" i="3"/>
  <c r="V406" i="3"/>
  <c r="X406" i="3"/>
  <c r="Z407" i="3"/>
  <c r="AB407" i="3"/>
  <c r="AD407" i="3"/>
  <c r="AF407" i="3"/>
  <c r="AH407" i="3"/>
  <c r="AJ407" i="3"/>
  <c r="AL407" i="3"/>
  <c r="AN407" i="3"/>
  <c r="AP407" i="3"/>
  <c r="AR407" i="3"/>
  <c r="AT407" i="3"/>
  <c r="AV407" i="3"/>
  <c r="AX407" i="3"/>
  <c r="AZ407" i="3"/>
  <c r="BB407" i="3"/>
  <c r="BD407" i="3"/>
  <c r="BF407" i="3"/>
  <c r="BH407" i="3"/>
  <c r="BJ407" i="3"/>
  <c r="BL407" i="3"/>
  <c r="Z409" i="3"/>
  <c r="AB409" i="3"/>
  <c r="AD409" i="3"/>
  <c r="AF409" i="3"/>
  <c r="AH409" i="3"/>
  <c r="AJ409" i="3"/>
  <c r="AL409" i="3"/>
  <c r="AN409" i="3"/>
  <c r="AP409" i="3"/>
  <c r="AR409" i="3"/>
  <c r="AT409" i="3"/>
  <c r="AV409" i="3"/>
  <c r="AX409" i="3"/>
  <c r="AZ409" i="3"/>
  <c r="BB409" i="3"/>
  <c r="BD409" i="3"/>
  <c r="BF409" i="3"/>
  <c r="BH409" i="3"/>
  <c r="BJ409" i="3"/>
  <c r="BL409" i="3"/>
  <c r="N410" i="3"/>
  <c r="P410" i="3"/>
  <c r="R410" i="3"/>
  <c r="T410" i="3"/>
  <c r="V410" i="3"/>
  <c r="X410" i="3"/>
  <c r="Z411" i="3"/>
  <c r="AB411" i="3"/>
  <c r="AD411" i="3"/>
  <c r="AF411" i="3"/>
  <c r="AH411" i="3"/>
  <c r="AJ411" i="3"/>
  <c r="AL411" i="3"/>
  <c r="AN411" i="3"/>
  <c r="AP411" i="3"/>
  <c r="AR411" i="3"/>
  <c r="AT411" i="3"/>
  <c r="AV411" i="3"/>
  <c r="AX411" i="3"/>
  <c r="AZ411" i="3"/>
  <c r="BB411" i="3"/>
  <c r="BD411" i="3"/>
  <c r="BF411" i="3"/>
  <c r="BH411" i="3"/>
  <c r="BJ411" i="3"/>
  <c r="BL411" i="3"/>
  <c r="Z415" i="3"/>
  <c r="AB415" i="3"/>
  <c r="AD415" i="3"/>
  <c r="AF415" i="3"/>
  <c r="AH415" i="3"/>
  <c r="AJ415" i="3"/>
  <c r="AL415" i="3"/>
  <c r="AN415" i="3"/>
  <c r="AP415" i="3"/>
  <c r="AR415" i="3"/>
  <c r="AT415" i="3"/>
  <c r="AV415" i="3"/>
  <c r="AX415" i="3"/>
  <c r="AZ415" i="3"/>
  <c r="BB415" i="3"/>
  <c r="BD415" i="3"/>
  <c r="BF415" i="3"/>
  <c r="BH415" i="3"/>
  <c r="BJ415" i="3"/>
  <c r="BL415" i="3"/>
  <c r="Z416" i="3"/>
  <c r="AB416" i="3"/>
  <c r="AD416" i="3"/>
  <c r="AF416" i="3"/>
  <c r="AH416" i="3"/>
  <c r="AJ416" i="3"/>
  <c r="AL416" i="3"/>
  <c r="AN416" i="3"/>
  <c r="AP416" i="3"/>
  <c r="AR416" i="3"/>
  <c r="AT416" i="3"/>
  <c r="AV416" i="3"/>
  <c r="AX416" i="3"/>
  <c r="AZ416" i="3"/>
  <c r="BB416" i="3"/>
  <c r="BD416" i="3"/>
  <c r="BF416" i="3"/>
  <c r="BH416" i="3"/>
  <c r="BJ416" i="3"/>
  <c r="BL416" i="3"/>
  <c r="Z417" i="3"/>
  <c r="AB417" i="3"/>
  <c r="AD417" i="3"/>
  <c r="AF417" i="3"/>
  <c r="AH417" i="3"/>
  <c r="AJ417" i="3"/>
  <c r="AL417" i="3"/>
  <c r="AN417" i="3"/>
  <c r="AP417" i="3"/>
  <c r="AR417" i="3"/>
  <c r="AT417" i="3"/>
  <c r="AV417" i="3"/>
  <c r="AX417" i="3"/>
  <c r="AZ417" i="3"/>
  <c r="BB417" i="3"/>
  <c r="BD417" i="3"/>
  <c r="BF417" i="3"/>
  <c r="BH417" i="3"/>
  <c r="BJ417" i="3"/>
  <c r="BL417" i="3"/>
  <c r="N418" i="3"/>
  <c r="P418" i="3"/>
  <c r="R418" i="3"/>
  <c r="R421" i="3" s="1"/>
  <c r="T418" i="3"/>
  <c r="V418" i="3"/>
  <c r="V421" i="3" s="1"/>
  <c r="X418" i="3"/>
  <c r="X421" i="3" s="1"/>
  <c r="N419" i="3"/>
  <c r="P419" i="3"/>
  <c r="R419" i="3"/>
  <c r="T419" i="3"/>
  <c r="V419" i="3"/>
  <c r="X419" i="3"/>
  <c r="Z420" i="3"/>
  <c r="AB420" i="3"/>
  <c r="AD420" i="3"/>
  <c r="AF420" i="3"/>
  <c r="AH420" i="3"/>
  <c r="AJ420" i="3"/>
  <c r="AL420" i="3"/>
  <c r="AN420" i="3"/>
  <c r="AP420" i="3"/>
  <c r="AR420" i="3"/>
  <c r="AT420" i="3"/>
  <c r="AV420" i="3"/>
  <c r="AX420" i="3"/>
  <c r="AZ420" i="3"/>
  <c r="BB420" i="3"/>
  <c r="BD420" i="3"/>
  <c r="BF420" i="3"/>
  <c r="BH420" i="3"/>
  <c r="BJ420" i="3"/>
  <c r="BL420" i="3"/>
  <c r="Z422" i="3"/>
  <c r="AB422" i="3"/>
  <c r="AD422" i="3"/>
  <c r="AF422" i="3"/>
  <c r="AH422" i="3"/>
  <c r="AJ422" i="3"/>
  <c r="AL422" i="3"/>
  <c r="AN422" i="3"/>
  <c r="AP422" i="3"/>
  <c r="AR422" i="3"/>
  <c r="AT422" i="3"/>
  <c r="AV422" i="3"/>
  <c r="AX422" i="3"/>
  <c r="AZ422" i="3"/>
  <c r="BB422" i="3"/>
  <c r="BD422" i="3"/>
  <c r="BF422" i="3"/>
  <c r="BH422" i="3"/>
  <c r="BJ422" i="3"/>
  <c r="BL422" i="3"/>
  <c r="Z423" i="3"/>
  <c r="AB423" i="3"/>
  <c r="AD423" i="3"/>
  <c r="AF423" i="3"/>
  <c r="AH423" i="3"/>
  <c r="AJ423" i="3"/>
  <c r="AL423" i="3"/>
  <c r="AN423" i="3"/>
  <c r="AP423" i="3"/>
  <c r="AR423" i="3"/>
  <c r="AT423" i="3"/>
  <c r="AV423" i="3"/>
  <c r="AX423" i="3"/>
  <c r="AZ423" i="3"/>
  <c r="BB423" i="3"/>
  <c r="BD423" i="3"/>
  <c r="BF423" i="3"/>
  <c r="BH423" i="3"/>
  <c r="BJ423" i="3"/>
  <c r="BL423" i="3"/>
  <c r="Z424" i="3"/>
  <c r="AB424" i="3"/>
  <c r="AD424" i="3"/>
  <c r="AF424" i="3"/>
  <c r="AH424" i="3"/>
  <c r="AJ424" i="3"/>
  <c r="AL424" i="3"/>
  <c r="AN424" i="3"/>
  <c r="AP424" i="3"/>
  <c r="AR424" i="3"/>
  <c r="AT424" i="3"/>
  <c r="AV424" i="3"/>
  <c r="AX424" i="3"/>
  <c r="AZ424" i="3"/>
  <c r="BB424" i="3"/>
  <c r="BD424" i="3"/>
  <c r="BF424" i="3"/>
  <c r="BH424" i="3"/>
  <c r="BJ424" i="3"/>
  <c r="BL424" i="3"/>
  <c r="Z425" i="3"/>
  <c r="AB425" i="3"/>
  <c r="AD425" i="3"/>
  <c r="AF425" i="3"/>
  <c r="AH425" i="3"/>
  <c r="AJ425" i="3"/>
  <c r="AL425" i="3"/>
  <c r="AN425" i="3"/>
  <c r="AP425" i="3"/>
  <c r="AR425" i="3"/>
  <c r="AT425" i="3"/>
  <c r="AV425" i="3"/>
  <c r="AX425" i="3"/>
  <c r="AZ425" i="3"/>
  <c r="BB425" i="3"/>
  <c r="BD425" i="3"/>
  <c r="BF425" i="3"/>
  <c r="BH425" i="3"/>
  <c r="BJ425" i="3"/>
  <c r="BL425" i="3"/>
  <c r="N426" i="3"/>
  <c r="P426" i="3"/>
  <c r="R426" i="3"/>
  <c r="T426" i="3"/>
  <c r="V426" i="3"/>
  <c r="X426" i="3"/>
  <c r="N427" i="3"/>
  <c r="P427" i="3"/>
  <c r="R427" i="3"/>
  <c r="T427" i="3"/>
  <c r="V427" i="3"/>
  <c r="X427" i="3"/>
  <c r="N428" i="3"/>
  <c r="P428" i="3"/>
  <c r="R428" i="3"/>
  <c r="T428" i="3"/>
  <c r="V428" i="3"/>
  <c r="X428" i="3"/>
  <c r="N429" i="3"/>
  <c r="P429" i="3"/>
  <c r="R429" i="3"/>
  <c r="T429" i="3"/>
  <c r="V429" i="3"/>
  <c r="X429" i="3"/>
  <c r="Z430" i="3"/>
  <c r="AB430" i="3"/>
  <c r="AD430" i="3"/>
  <c r="AF430" i="3"/>
  <c r="AH430" i="3"/>
  <c r="AJ430" i="3"/>
  <c r="AL430" i="3"/>
  <c r="AN430" i="3"/>
  <c r="AP430" i="3"/>
  <c r="AR430" i="3"/>
  <c r="AT430" i="3"/>
  <c r="AV430" i="3"/>
  <c r="AX430" i="3"/>
  <c r="AZ430" i="3"/>
  <c r="BB430" i="3"/>
  <c r="BD430" i="3"/>
  <c r="BF430" i="3"/>
  <c r="BH430" i="3"/>
  <c r="BJ430" i="3"/>
  <c r="BL430" i="3"/>
  <c r="Z433" i="3"/>
  <c r="AB433" i="3"/>
  <c r="AD433" i="3"/>
  <c r="AF433" i="3"/>
  <c r="AH433" i="3"/>
  <c r="AJ433" i="3"/>
  <c r="AL433" i="3"/>
  <c r="AN433" i="3"/>
  <c r="AP433" i="3"/>
  <c r="AR433" i="3"/>
  <c r="AT433" i="3"/>
  <c r="AV433" i="3"/>
  <c r="AX433" i="3"/>
  <c r="AZ433" i="3"/>
  <c r="BB433" i="3"/>
  <c r="BD433" i="3"/>
  <c r="BF433" i="3"/>
  <c r="BH433" i="3"/>
  <c r="BJ433" i="3"/>
  <c r="BL433" i="3"/>
  <c r="Z435" i="3"/>
  <c r="AB435" i="3"/>
  <c r="AD435" i="3"/>
  <c r="AF435" i="3"/>
  <c r="AH435" i="3"/>
  <c r="AJ435" i="3"/>
  <c r="AL435" i="3"/>
  <c r="AN435" i="3"/>
  <c r="AP435" i="3"/>
  <c r="AR435" i="3"/>
  <c r="AT435" i="3"/>
  <c r="AV435" i="3"/>
  <c r="AX435" i="3"/>
  <c r="AZ435" i="3"/>
  <c r="BB435" i="3"/>
  <c r="BD435" i="3"/>
  <c r="BF435" i="3"/>
  <c r="BH435" i="3"/>
  <c r="BJ435" i="3"/>
  <c r="BL435" i="3"/>
  <c r="Z439" i="3"/>
  <c r="AB439" i="3"/>
  <c r="AD439" i="3"/>
  <c r="AF439" i="3"/>
  <c r="AH439" i="3"/>
  <c r="AJ439" i="3"/>
  <c r="AL439" i="3"/>
  <c r="AN439" i="3"/>
  <c r="AP439" i="3"/>
  <c r="AR439" i="3"/>
  <c r="AT439" i="3"/>
  <c r="AV439" i="3"/>
  <c r="AX439" i="3"/>
  <c r="AZ439" i="3"/>
  <c r="BB439" i="3"/>
  <c r="BD439" i="3"/>
  <c r="BF439" i="3"/>
  <c r="BH439" i="3"/>
  <c r="BJ439" i="3"/>
  <c r="BL439" i="3"/>
  <c r="Z441" i="3"/>
  <c r="AB441" i="3"/>
  <c r="AD441" i="3"/>
  <c r="AF441" i="3"/>
  <c r="AH441" i="3"/>
  <c r="AJ441" i="3"/>
  <c r="AL441" i="3"/>
  <c r="AN441" i="3"/>
  <c r="AP441" i="3"/>
  <c r="AR441" i="3"/>
  <c r="AT441" i="3"/>
  <c r="AV441" i="3"/>
  <c r="AX441" i="3"/>
  <c r="AZ441" i="3"/>
  <c r="BB441" i="3"/>
  <c r="BD441" i="3"/>
  <c r="BF441" i="3"/>
  <c r="BH441" i="3"/>
  <c r="BJ441" i="3"/>
  <c r="BL441" i="3"/>
  <c r="Z442" i="3"/>
  <c r="AB442" i="3"/>
  <c r="AD442" i="3"/>
  <c r="AF442" i="3"/>
  <c r="AH442" i="3"/>
  <c r="AJ442" i="3"/>
  <c r="AL442" i="3"/>
  <c r="AN442" i="3"/>
  <c r="AP442" i="3"/>
  <c r="AR442" i="3"/>
  <c r="AT442" i="3"/>
  <c r="AV442" i="3"/>
  <c r="AX442" i="3"/>
  <c r="AZ442" i="3"/>
  <c r="BB442" i="3"/>
  <c r="BD442" i="3"/>
  <c r="BF442" i="3"/>
  <c r="BH442" i="3"/>
  <c r="BJ442" i="3"/>
  <c r="BL442" i="3"/>
  <c r="Z443" i="3"/>
  <c r="AB443" i="3"/>
  <c r="AD443" i="3"/>
  <c r="AF443" i="3"/>
  <c r="AH443" i="3"/>
  <c r="AJ443" i="3"/>
  <c r="AL443" i="3"/>
  <c r="AN443" i="3"/>
  <c r="AP443" i="3"/>
  <c r="AR443" i="3"/>
  <c r="AT443" i="3"/>
  <c r="AV443" i="3"/>
  <c r="AX443" i="3"/>
  <c r="AZ443" i="3"/>
  <c r="BB443" i="3"/>
  <c r="BD443" i="3"/>
  <c r="BF443" i="3"/>
  <c r="BH443" i="3"/>
  <c r="BJ443" i="3"/>
  <c r="BL443" i="3"/>
  <c r="Z444" i="3"/>
  <c r="AB444" i="3"/>
  <c r="AD444" i="3"/>
  <c r="AF444" i="3"/>
  <c r="AH444" i="3"/>
  <c r="AJ444" i="3"/>
  <c r="AL444" i="3"/>
  <c r="AN444" i="3"/>
  <c r="AP444" i="3"/>
  <c r="AR444" i="3"/>
  <c r="AT444" i="3"/>
  <c r="AV444" i="3"/>
  <c r="AX444" i="3"/>
  <c r="AZ444" i="3"/>
  <c r="BB444" i="3"/>
  <c r="BD444" i="3"/>
  <c r="BF444" i="3"/>
  <c r="BH444" i="3"/>
  <c r="BJ444" i="3"/>
  <c r="BL444" i="3"/>
  <c r="Z445" i="3"/>
  <c r="AB445" i="3"/>
  <c r="AD445" i="3"/>
  <c r="AF445" i="3"/>
  <c r="AH445" i="3"/>
  <c r="AJ445" i="3"/>
  <c r="AL445" i="3"/>
  <c r="AN445" i="3"/>
  <c r="AP445" i="3"/>
  <c r="AR445" i="3"/>
  <c r="AT445" i="3"/>
  <c r="AV445" i="3"/>
  <c r="AX445" i="3"/>
  <c r="AZ445" i="3"/>
  <c r="BB445" i="3"/>
  <c r="BD445" i="3"/>
  <c r="BF445" i="3"/>
  <c r="BH445" i="3"/>
  <c r="BJ445" i="3"/>
  <c r="BL445" i="3"/>
  <c r="N446" i="3"/>
  <c r="P446" i="3"/>
  <c r="R446" i="3"/>
  <c r="T446" i="3"/>
  <c r="V446" i="3"/>
  <c r="X446" i="3"/>
  <c r="N447" i="3"/>
  <c r="P447" i="3"/>
  <c r="R447" i="3"/>
  <c r="T447" i="3"/>
  <c r="V447" i="3"/>
  <c r="X447" i="3"/>
  <c r="N448" i="3"/>
  <c r="P448" i="3"/>
  <c r="R448" i="3"/>
  <c r="T448" i="3"/>
  <c r="V448" i="3"/>
  <c r="X448" i="3"/>
  <c r="N449" i="3"/>
  <c r="P449" i="3"/>
  <c r="R449" i="3"/>
  <c r="T449" i="3"/>
  <c r="V449" i="3"/>
  <c r="X449" i="3"/>
  <c r="N451" i="3"/>
  <c r="Z451" i="3"/>
  <c r="AB451" i="3"/>
  <c r="AD451" i="3"/>
  <c r="AF451" i="3"/>
  <c r="AL451" i="3"/>
  <c r="AN451" i="3"/>
  <c r="AP451" i="3"/>
  <c r="AR451" i="3"/>
  <c r="AT451" i="3"/>
  <c r="AV451" i="3"/>
  <c r="BB451" i="3"/>
  <c r="BD451" i="3"/>
  <c r="BF451" i="3"/>
  <c r="BH451" i="3"/>
  <c r="BJ451" i="3"/>
  <c r="BL451" i="3"/>
  <c r="N452" i="3"/>
  <c r="P452" i="3"/>
  <c r="R452" i="3"/>
  <c r="T452" i="3"/>
  <c r="V452" i="3"/>
  <c r="V453" i="3" s="1"/>
  <c r="X452" i="3"/>
  <c r="X453" i="3" s="1"/>
  <c r="Z454" i="3"/>
  <c r="AB454" i="3"/>
  <c r="AD454" i="3"/>
  <c r="AF454" i="3"/>
  <c r="AH454" i="3"/>
  <c r="AJ454" i="3"/>
  <c r="AL454" i="3"/>
  <c r="AN454" i="3"/>
  <c r="AP454" i="3"/>
  <c r="AR454" i="3"/>
  <c r="AT454" i="3"/>
  <c r="AV454" i="3"/>
  <c r="AX454" i="3"/>
  <c r="AZ454" i="3"/>
  <c r="BB454" i="3"/>
  <c r="BD454" i="3"/>
  <c r="BF454" i="3"/>
  <c r="BH454" i="3"/>
  <c r="BJ454" i="3"/>
  <c r="BL454" i="3"/>
  <c r="Z457" i="3"/>
  <c r="AB457" i="3"/>
  <c r="AD457" i="3"/>
  <c r="AF457" i="3"/>
  <c r="AH457" i="3"/>
  <c r="AJ457" i="3"/>
  <c r="AL457" i="3"/>
  <c r="AN457" i="3"/>
  <c r="AP457" i="3"/>
  <c r="AR457" i="3"/>
  <c r="AT457" i="3"/>
  <c r="AV457" i="3"/>
  <c r="AX457" i="3"/>
  <c r="AZ457" i="3"/>
  <c r="BB457" i="3"/>
  <c r="BD457" i="3"/>
  <c r="BF457" i="3"/>
  <c r="BH457" i="3"/>
  <c r="BJ457" i="3"/>
  <c r="BL457" i="3"/>
  <c r="Z458" i="3"/>
  <c r="AB458" i="3"/>
  <c r="AD458" i="3"/>
  <c r="AF458" i="3"/>
  <c r="AH458" i="3"/>
  <c r="AJ458" i="3"/>
  <c r="AL458" i="3"/>
  <c r="AN458" i="3"/>
  <c r="AP458" i="3"/>
  <c r="AR458" i="3"/>
  <c r="AT458" i="3"/>
  <c r="AV458" i="3"/>
  <c r="AX458" i="3"/>
  <c r="AZ458" i="3"/>
  <c r="BB458" i="3"/>
  <c r="BD458" i="3"/>
  <c r="BF458" i="3"/>
  <c r="BH458" i="3"/>
  <c r="BJ458" i="3"/>
  <c r="BL458" i="3"/>
  <c r="Z459" i="3"/>
  <c r="AB459" i="3"/>
  <c r="AD459" i="3"/>
  <c r="AF459" i="3"/>
  <c r="AH459" i="3"/>
  <c r="AJ459" i="3"/>
  <c r="AL459" i="3"/>
  <c r="AN459" i="3"/>
  <c r="AP459" i="3"/>
  <c r="AR459" i="3"/>
  <c r="AT459" i="3"/>
  <c r="AV459" i="3"/>
  <c r="AX459" i="3"/>
  <c r="AZ459" i="3"/>
  <c r="BB459" i="3"/>
  <c r="BD459" i="3"/>
  <c r="BF459" i="3"/>
  <c r="BH459" i="3"/>
  <c r="BJ459" i="3"/>
  <c r="BL459" i="3"/>
  <c r="Z460" i="3"/>
  <c r="AB460" i="3"/>
  <c r="AD460" i="3"/>
  <c r="AF460" i="3"/>
  <c r="AH460" i="3"/>
  <c r="AJ460" i="3"/>
  <c r="AL460" i="3"/>
  <c r="AN460" i="3"/>
  <c r="AP460" i="3"/>
  <c r="AR460" i="3"/>
  <c r="AT460" i="3"/>
  <c r="AV460" i="3"/>
  <c r="AX460" i="3"/>
  <c r="AZ460" i="3"/>
  <c r="BB460" i="3"/>
  <c r="BD460" i="3"/>
  <c r="BF460" i="3"/>
  <c r="BH460" i="3"/>
  <c r="BJ460" i="3"/>
  <c r="BL460" i="3"/>
  <c r="Z461" i="3"/>
  <c r="AB461" i="3"/>
  <c r="AD461" i="3"/>
  <c r="AF461" i="3"/>
  <c r="AH461" i="3"/>
  <c r="AJ461" i="3"/>
  <c r="AL461" i="3"/>
  <c r="AN461" i="3"/>
  <c r="AP461" i="3"/>
  <c r="AR461" i="3"/>
  <c r="AT461" i="3"/>
  <c r="AV461" i="3"/>
  <c r="AX461" i="3"/>
  <c r="AZ461" i="3"/>
  <c r="BB461" i="3"/>
  <c r="BD461" i="3"/>
  <c r="BF461" i="3"/>
  <c r="BH461" i="3"/>
  <c r="BJ461" i="3"/>
  <c r="BL461" i="3"/>
  <c r="Z462" i="3"/>
  <c r="AB462" i="3"/>
  <c r="AD462" i="3"/>
  <c r="AF462" i="3"/>
  <c r="AH462" i="3"/>
  <c r="AJ462" i="3"/>
  <c r="AL462" i="3"/>
  <c r="AN462" i="3"/>
  <c r="AP462" i="3"/>
  <c r="AR462" i="3"/>
  <c r="AT462" i="3"/>
  <c r="AV462" i="3"/>
  <c r="AX462" i="3"/>
  <c r="AZ462" i="3"/>
  <c r="BB462" i="3"/>
  <c r="BD462" i="3"/>
  <c r="BF462" i="3"/>
  <c r="BH462" i="3"/>
  <c r="BJ462" i="3"/>
  <c r="BL462" i="3"/>
  <c r="Z464" i="3"/>
  <c r="AB464" i="3"/>
  <c r="AD464" i="3"/>
  <c r="AF464" i="3"/>
  <c r="AH464" i="3"/>
  <c r="AJ464" i="3"/>
  <c r="AL464" i="3"/>
  <c r="AN464" i="3"/>
  <c r="AP464" i="3"/>
  <c r="AR464" i="3"/>
  <c r="AT464" i="3"/>
  <c r="AV464" i="3"/>
  <c r="AX464" i="3"/>
  <c r="AZ464" i="3"/>
  <c r="BB464" i="3"/>
  <c r="BD464" i="3"/>
  <c r="BF464" i="3"/>
  <c r="BH464" i="3"/>
  <c r="BJ464" i="3"/>
  <c r="BL464" i="3"/>
  <c r="Z465" i="3"/>
  <c r="AB465" i="3"/>
  <c r="AD465" i="3"/>
  <c r="AF465" i="3"/>
  <c r="AH465" i="3"/>
  <c r="AJ465" i="3"/>
  <c r="AL465" i="3"/>
  <c r="AN465" i="3"/>
  <c r="AP465" i="3"/>
  <c r="AR465" i="3"/>
  <c r="AT465" i="3"/>
  <c r="AV465" i="3"/>
  <c r="AX465" i="3"/>
  <c r="AZ465" i="3"/>
  <c r="BB465" i="3"/>
  <c r="BD465" i="3"/>
  <c r="BF465" i="3"/>
  <c r="BH465" i="3"/>
  <c r="BJ465" i="3"/>
  <c r="BL465" i="3"/>
  <c r="Z466" i="3"/>
  <c r="AB466" i="3"/>
  <c r="AD466" i="3"/>
  <c r="AF466" i="3"/>
  <c r="AH466" i="3"/>
  <c r="AJ466" i="3"/>
  <c r="AL466" i="3"/>
  <c r="AN466" i="3"/>
  <c r="AP466" i="3"/>
  <c r="AR466" i="3"/>
  <c r="AT466" i="3"/>
  <c r="AV466" i="3"/>
  <c r="AX466" i="3"/>
  <c r="AZ466" i="3"/>
  <c r="BB466" i="3"/>
  <c r="BD466" i="3"/>
  <c r="BF466" i="3"/>
  <c r="BH466" i="3"/>
  <c r="BJ466" i="3"/>
  <c r="BL466" i="3"/>
  <c r="Z467" i="3"/>
  <c r="AB467" i="3"/>
  <c r="AD467" i="3"/>
  <c r="AF467" i="3"/>
  <c r="AH467" i="3"/>
  <c r="AJ467" i="3"/>
  <c r="AL467" i="3"/>
  <c r="AN467" i="3"/>
  <c r="AP467" i="3"/>
  <c r="AR467" i="3"/>
  <c r="AT467" i="3"/>
  <c r="AV467" i="3"/>
  <c r="AX467" i="3"/>
  <c r="AZ467" i="3"/>
  <c r="BB467" i="3"/>
  <c r="BD467" i="3"/>
  <c r="BF467" i="3"/>
  <c r="BH467" i="3"/>
  <c r="BJ467" i="3"/>
  <c r="BL467" i="3"/>
  <c r="N468" i="3"/>
  <c r="P468" i="3"/>
  <c r="R468" i="3"/>
  <c r="T468" i="3"/>
  <c r="V468" i="3"/>
  <c r="X468" i="3"/>
  <c r="N469" i="3"/>
  <c r="P469" i="3"/>
  <c r="R469" i="3"/>
  <c r="T469" i="3"/>
  <c r="V469" i="3"/>
  <c r="X469" i="3"/>
  <c r="N471" i="3"/>
  <c r="P471" i="3"/>
  <c r="R471" i="3"/>
  <c r="T471" i="3"/>
  <c r="V471" i="3"/>
  <c r="X471" i="3"/>
  <c r="N472" i="3"/>
  <c r="P472" i="3"/>
  <c r="R472" i="3"/>
  <c r="T472" i="3"/>
  <c r="V472" i="3"/>
  <c r="X472" i="3"/>
  <c r="Z474" i="3"/>
  <c r="AB474" i="3"/>
  <c r="AD474" i="3"/>
  <c r="AF474" i="3"/>
  <c r="AH474" i="3"/>
  <c r="AJ474" i="3"/>
  <c r="AL474" i="3"/>
  <c r="AN474" i="3"/>
  <c r="AP474" i="3"/>
  <c r="AR474" i="3"/>
  <c r="AT474" i="3"/>
  <c r="AV474" i="3"/>
  <c r="AX474" i="3"/>
  <c r="AZ474" i="3"/>
  <c r="BB474" i="3"/>
  <c r="BD474" i="3"/>
  <c r="BF474" i="3"/>
  <c r="BH474" i="3"/>
  <c r="BJ474" i="3"/>
  <c r="BL474" i="3"/>
  <c r="Z477" i="3"/>
  <c r="AB477" i="3"/>
  <c r="AD477" i="3"/>
  <c r="AF477" i="3"/>
  <c r="AH477" i="3"/>
  <c r="AJ477" i="3"/>
  <c r="AL477" i="3"/>
  <c r="AN477" i="3"/>
  <c r="AP477" i="3"/>
  <c r="AR477" i="3"/>
  <c r="AT477" i="3"/>
  <c r="AV477" i="3"/>
  <c r="AX477" i="3"/>
  <c r="AZ477" i="3"/>
  <c r="BB477" i="3"/>
  <c r="BD477" i="3"/>
  <c r="BF477" i="3"/>
  <c r="BH477" i="3"/>
  <c r="BJ477" i="3"/>
  <c r="BL477" i="3"/>
  <c r="Z478" i="3"/>
  <c r="AB478" i="3"/>
  <c r="AD478" i="3"/>
  <c r="AF478" i="3"/>
  <c r="AH478" i="3"/>
  <c r="AJ478" i="3"/>
  <c r="AL478" i="3"/>
  <c r="AN478" i="3"/>
  <c r="AP478" i="3"/>
  <c r="AR478" i="3"/>
  <c r="AT478" i="3"/>
  <c r="AV478" i="3"/>
  <c r="AX478" i="3"/>
  <c r="AZ478" i="3"/>
  <c r="BB478" i="3"/>
  <c r="BD478" i="3"/>
  <c r="BF478" i="3"/>
  <c r="BH478" i="3"/>
  <c r="BJ478" i="3"/>
  <c r="BL478" i="3"/>
  <c r="Z479" i="3"/>
  <c r="AB479" i="3"/>
  <c r="AD479" i="3"/>
  <c r="AF479" i="3"/>
  <c r="AH479" i="3"/>
  <c r="AJ479" i="3"/>
  <c r="AL479" i="3"/>
  <c r="AN479" i="3"/>
  <c r="AP479" i="3"/>
  <c r="AR479" i="3"/>
  <c r="AT479" i="3"/>
  <c r="AV479" i="3"/>
  <c r="AX479" i="3"/>
  <c r="AZ479" i="3"/>
  <c r="BB479" i="3"/>
  <c r="BD479" i="3"/>
  <c r="BF479" i="3"/>
  <c r="BH479" i="3"/>
  <c r="BJ479" i="3"/>
  <c r="BL479" i="3"/>
  <c r="Z480" i="3"/>
  <c r="AB480" i="3"/>
  <c r="AD480" i="3"/>
  <c r="AF480" i="3"/>
  <c r="AH480" i="3"/>
  <c r="AJ480" i="3"/>
  <c r="AL480" i="3"/>
  <c r="AN480" i="3"/>
  <c r="AP480" i="3"/>
  <c r="AR480" i="3"/>
  <c r="AT480" i="3"/>
  <c r="AV480" i="3"/>
  <c r="AX480" i="3"/>
  <c r="AZ480" i="3"/>
  <c r="BB480" i="3"/>
  <c r="BD480" i="3"/>
  <c r="BF480" i="3"/>
  <c r="BH480" i="3"/>
  <c r="BJ480" i="3"/>
  <c r="BL480" i="3"/>
  <c r="N481" i="3"/>
  <c r="P481" i="3"/>
  <c r="R481" i="3"/>
  <c r="T481" i="3"/>
  <c r="V481" i="3"/>
  <c r="X481" i="3"/>
  <c r="Z482" i="3"/>
  <c r="AB482" i="3"/>
  <c r="AD482" i="3"/>
  <c r="AF482" i="3"/>
  <c r="AH482" i="3"/>
  <c r="AJ482" i="3"/>
  <c r="AL482" i="3"/>
  <c r="AN482" i="3"/>
  <c r="AP482" i="3"/>
  <c r="AR482" i="3"/>
  <c r="AT482" i="3"/>
  <c r="AV482" i="3"/>
  <c r="AX482" i="3"/>
  <c r="AZ482" i="3"/>
  <c r="BB482" i="3"/>
  <c r="BD482" i="3"/>
  <c r="BF482" i="3"/>
  <c r="BH482" i="3"/>
  <c r="BJ482" i="3"/>
  <c r="BL482" i="3"/>
  <c r="Z483" i="3"/>
  <c r="AB483" i="3"/>
  <c r="AD483" i="3"/>
  <c r="AF483" i="3"/>
  <c r="AH483" i="3"/>
  <c r="AJ483" i="3"/>
  <c r="AL483" i="3"/>
  <c r="AN483" i="3"/>
  <c r="AP483" i="3"/>
  <c r="AR483" i="3"/>
  <c r="AT483" i="3"/>
  <c r="AV483" i="3"/>
  <c r="AX483" i="3"/>
  <c r="AZ483" i="3"/>
  <c r="BB483" i="3"/>
  <c r="BD483" i="3"/>
  <c r="BF483" i="3"/>
  <c r="BH483" i="3"/>
  <c r="BJ483" i="3"/>
  <c r="BL483" i="3"/>
  <c r="N484" i="3"/>
  <c r="P484" i="3"/>
  <c r="R484" i="3"/>
  <c r="T484" i="3"/>
  <c r="V484" i="3"/>
  <c r="X484" i="3"/>
  <c r="Z485" i="3"/>
  <c r="AB485" i="3"/>
  <c r="AD485" i="3"/>
  <c r="AF485" i="3"/>
  <c r="AH485" i="3"/>
  <c r="AJ485" i="3"/>
  <c r="AL485" i="3"/>
  <c r="AN485" i="3"/>
  <c r="AP485" i="3"/>
  <c r="AR485" i="3"/>
  <c r="AT485" i="3"/>
  <c r="AV485" i="3"/>
  <c r="AX485" i="3"/>
  <c r="AZ485" i="3"/>
  <c r="BB485" i="3"/>
  <c r="BD485" i="3"/>
  <c r="BF485" i="3"/>
  <c r="BH485" i="3"/>
  <c r="BJ485" i="3"/>
  <c r="BL485" i="3"/>
  <c r="Z486" i="3"/>
  <c r="AB486" i="3"/>
  <c r="AD486" i="3"/>
  <c r="AF486" i="3"/>
  <c r="AH486" i="3"/>
  <c r="AJ486" i="3"/>
  <c r="AL486" i="3"/>
  <c r="AN486" i="3"/>
  <c r="AP486" i="3"/>
  <c r="AR486" i="3"/>
  <c r="AT486" i="3"/>
  <c r="AV486" i="3"/>
  <c r="AX486" i="3"/>
  <c r="AZ486" i="3"/>
  <c r="BB486" i="3"/>
  <c r="BD486" i="3"/>
  <c r="BF486" i="3"/>
  <c r="BH486" i="3"/>
  <c r="BJ486" i="3"/>
  <c r="BL486" i="3"/>
  <c r="Z490" i="3"/>
  <c r="AB490" i="3"/>
  <c r="AD490" i="3"/>
  <c r="AF490" i="3"/>
  <c r="AH490" i="3"/>
  <c r="AJ490" i="3"/>
  <c r="AL490" i="3"/>
  <c r="AN490" i="3"/>
  <c r="AP490" i="3"/>
  <c r="AR490" i="3"/>
  <c r="AT490" i="3"/>
  <c r="AV490" i="3"/>
  <c r="AX490" i="3"/>
  <c r="AZ490" i="3"/>
  <c r="BB490" i="3"/>
  <c r="BD490" i="3"/>
  <c r="BF490" i="3"/>
  <c r="BH490" i="3"/>
  <c r="BJ490" i="3"/>
  <c r="BL490" i="3"/>
  <c r="Z494" i="3"/>
  <c r="AB494" i="3"/>
  <c r="AD494" i="3"/>
  <c r="AF494" i="3"/>
  <c r="AH494" i="3"/>
  <c r="AJ494" i="3"/>
  <c r="AL494" i="3"/>
  <c r="AN494" i="3"/>
  <c r="AP494" i="3"/>
  <c r="AR494" i="3"/>
  <c r="AT494" i="3"/>
  <c r="AV494" i="3"/>
  <c r="AX494" i="3"/>
  <c r="AZ494" i="3"/>
  <c r="BB494" i="3"/>
  <c r="BD494" i="3"/>
  <c r="BF494" i="3"/>
  <c r="BH494" i="3"/>
  <c r="BJ494" i="3"/>
  <c r="BL494" i="3"/>
  <c r="Z495" i="3"/>
  <c r="AB495" i="3"/>
  <c r="AD495" i="3"/>
  <c r="AF495" i="3"/>
  <c r="AH495" i="3"/>
  <c r="AJ495" i="3"/>
  <c r="AL495" i="3"/>
  <c r="AN495" i="3"/>
  <c r="AP495" i="3"/>
  <c r="AR495" i="3"/>
  <c r="AT495" i="3"/>
  <c r="AV495" i="3"/>
  <c r="AX495" i="3"/>
  <c r="AZ495" i="3"/>
  <c r="BB495" i="3"/>
  <c r="BD495" i="3"/>
  <c r="BF495" i="3"/>
  <c r="BH495" i="3"/>
  <c r="BJ495" i="3"/>
  <c r="BL495" i="3"/>
  <c r="Z496" i="3"/>
  <c r="AB496" i="3"/>
  <c r="AD496" i="3"/>
  <c r="AF496" i="3"/>
  <c r="AH496" i="3"/>
  <c r="AJ496" i="3"/>
  <c r="AL496" i="3"/>
  <c r="AN496" i="3"/>
  <c r="AP496" i="3"/>
  <c r="AR496" i="3"/>
  <c r="AT496" i="3"/>
  <c r="AV496" i="3"/>
  <c r="AX496" i="3"/>
  <c r="AZ496" i="3"/>
  <c r="BB496" i="3"/>
  <c r="BD496" i="3"/>
  <c r="BF496" i="3"/>
  <c r="BH496" i="3"/>
  <c r="BJ496" i="3"/>
  <c r="BL496" i="3"/>
  <c r="Z505" i="3"/>
  <c r="AB505" i="3"/>
  <c r="AD505" i="3"/>
  <c r="AF505" i="3"/>
  <c r="AH505" i="3"/>
  <c r="AJ505" i="3"/>
  <c r="AL505" i="3"/>
  <c r="AN505" i="3"/>
  <c r="AP505" i="3"/>
  <c r="AR505" i="3"/>
  <c r="AT505" i="3"/>
  <c r="AV505" i="3"/>
  <c r="AX505" i="3"/>
  <c r="AZ505" i="3"/>
  <c r="BB505" i="3"/>
  <c r="BD505" i="3"/>
  <c r="BF505" i="3"/>
  <c r="BH505" i="3"/>
  <c r="BJ505" i="3"/>
  <c r="BL505" i="3"/>
  <c r="Z506" i="3"/>
  <c r="AB506" i="3"/>
  <c r="AD506" i="3"/>
  <c r="AF506" i="3"/>
  <c r="AH506" i="3"/>
  <c r="AJ506" i="3"/>
  <c r="AL506" i="3"/>
  <c r="AN506" i="3"/>
  <c r="AP506" i="3"/>
  <c r="AR506" i="3"/>
  <c r="AT506" i="3"/>
  <c r="AV506" i="3"/>
  <c r="AX506" i="3"/>
  <c r="AZ506" i="3"/>
  <c r="BB506" i="3"/>
  <c r="BD506" i="3"/>
  <c r="BF506" i="3"/>
  <c r="BH506" i="3"/>
  <c r="BJ506" i="3"/>
  <c r="BL506" i="3"/>
  <c r="Z507" i="3"/>
  <c r="AB507" i="3"/>
  <c r="AD507" i="3"/>
  <c r="AF507" i="3"/>
  <c r="AH507" i="3"/>
  <c r="AJ507" i="3"/>
  <c r="AL507" i="3"/>
  <c r="AN507" i="3"/>
  <c r="AP507" i="3"/>
  <c r="AR507" i="3"/>
  <c r="AT507" i="3"/>
  <c r="AV507" i="3"/>
  <c r="AX507" i="3"/>
  <c r="AZ507" i="3"/>
  <c r="BB507" i="3"/>
  <c r="BD507" i="3"/>
  <c r="BF507" i="3"/>
  <c r="BH507" i="3"/>
  <c r="BJ507" i="3"/>
  <c r="BL507" i="3"/>
  <c r="Z508" i="3"/>
  <c r="AB508" i="3"/>
  <c r="AD508" i="3"/>
  <c r="AF508" i="3"/>
  <c r="AH508" i="3"/>
  <c r="AJ508" i="3"/>
  <c r="AL508" i="3"/>
  <c r="AN508" i="3"/>
  <c r="AP508" i="3"/>
  <c r="AR508" i="3"/>
  <c r="AT508" i="3"/>
  <c r="AV508" i="3"/>
  <c r="AX508" i="3"/>
  <c r="AZ508" i="3"/>
  <c r="BB508" i="3"/>
  <c r="BD508" i="3"/>
  <c r="BF508" i="3"/>
  <c r="BH508" i="3"/>
  <c r="BJ508" i="3"/>
  <c r="BL508" i="3"/>
  <c r="Z509" i="3"/>
  <c r="AB509" i="3"/>
  <c r="AD509" i="3"/>
  <c r="AF509" i="3"/>
  <c r="AH509" i="3"/>
  <c r="AJ509" i="3"/>
  <c r="AL509" i="3"/>
  <c r="AN509" i="3"/>
  <c r="AP509" i="3"/>
  <c r="AR509" i="3"/>
  <c r="AT509" i="3"/>
  <c r="AV509" i="3"/>
  <c r="AX509" i="3"/>
  <c r="AZ509" i="3"/>
  <c r="BB509" i="3"/>
  <c r="BD509" i="3"/>
  <c r="BF509" i="3"/>
  <c r="BH509" i="3"/>
  <c r="BJ509" i="3"/>
  <c r="BL509" i="3"/>
  <c r="Z510" i="3"/>
  <c r="AB510" i="3"/>
  <c r="AD510" i="3"/>
  <c r="AF510" i="3"/>
  <c r="AH510" i="3"/>
  <c r="AJ510" i="3"/>
  <c r="AL510" i="3"/>
  <c r="AN510" i="3"/>
  <c r="AP510" i="3"/>
  <c r="AR510" i="3"/>
  <c r="AT510" i="3"/>
  <c r="AV510" i="3"/>
  <c r="AX510" i="3"/>
  <c r="AZ510" i="3"/>
  <c r="BB510" i="3"/>
  <c r="BD510" i="3"/>
  <c r="BF510" i="3"/>
  <c r="BH510" i="3"/>
  <c r="BJ510" i="3"/>
  <c r="BL510" i="3"/>
  <c r="N511" i="3"/>
  <c r="P511" i="3"/>
  <c r="R511" i="3"/>
  <c r="T511" i="3"/>
  <c r="V511" i="3"/>
  <c r="X511" i="3"/>
  <c r="Z512" i="3"/>
  <c r="AB512" i="3"/>
  <c r="AD512" i="3"/>
  <c r="AF512" i="3"/>
  <c r="AH512" i="3"/>
  <c r="AJ512" i="3"/>
  <c r="AL512" i="3"/>
  <c r="AN512" i="3"/>
  <c r="AP512" i="3"/>
  <c r="AR512" i="3"/>
  <c r="AT512" i="3"/>
  <c r="AV512" i="3"/>
  <c r="AX512" i="3"/>
  <c r="AZ512" i="3"/>
  <c r="BB512" i="3"/>
  <c r="BD512" i="3"/>
  <c r="BF512" i="3"/>
  <c r="BH512" i="3"/>
  <c r="BJ512" i="3"/>
  <c r="BL512" i="3"/>
  <c r="N513" i="3"/>
  <c r="P513" i="3"/>
  <c r="R513" i="3"/>
  <c r="T513" i="3"/>
  <c r="V513" i="3"/>
  <c r="X513" i="3"/>
  <c r="Z514" i="3"/>
  <c r="AB514" i="3"/>
  <c r="AD514" i="3"/>
  <c r="AF514" i="3"/>
  <c r="AH514" i="3"/>
  <c r="AJ514" i="3"/>
  <c r="AL514" i="3"/>
  <c r="AN514" i="3"/>
  <c r="AP514" i="3"/>
  <c r="AR514" i="3"/>
  <c r="AT514" i="3"/>
  <c r="AV514" i="3"/>
  <c r="AX514" i="3"/>
  <c r="AZ514" i="3"/>
  <c r="BB514" i="3"/>
  <c r="BD514" i="3"/>
  <c r="BF514" i="3"/>
  <c r="BH514" i="3"/>
  <c r="BJ514" i="3"/>
  <c r="BL514" i="3"/>
  <c r="N515" i="3"/>
  <c r="P515" i="3"/>
  <c r="R515" i="3"/>
  <c r="T515" i="3"/>
  <c r="V515" i="3"/>
  <c r="X515" i="3"/>
  <c r="Z516" i="3"/>
  <c r="AB516" i="3"/>
  <c r="AD516" i="3"/>
  <c r="AF516" i="3"/>
  <c r="AH516" i="3"/>
  <c r="AJ516" i="3"/>
  <c r="AL516" i="3"/>
  <c r="AN516" i="3"/>
  <c r="AP516" i="3"/>
  <c r="AR516" i="3"/>
  <c r="AT516" i="3"/>
  <c r="AV516" i="3"/>
  <c r="AX516" i="3"/>
  <c r="AZ516" i="3"/>
  <c r="BB516" i="3"/>
  <c r="BD516" i="3"/>
  <c r="BF516" i="3"/>
  <c r="BH516" i="3"/>
  <c r="BJ516" i="3"/>
  <c r="BL516" i="3"/>
  <c r="Z518" i="3"/>
  <c r="AB518" i="3"/>
  <c r="AD518" i="3"/>
  <c r="AF518" i="3"/>
  <c r="AH518" i="3"/>
  <c r="AJ518" i="3"/>
  <c r="AL518" i="3"/>
  <c r="AN518" i="3"/>
  <c r="AP518" i="3"/>
  <c r="AR518" i="3"/>
  <c r="AT518" i="3"/>
  <c r="AV518" i="3"/>
  <c r="AX518" i="3"/>
  <c r="AZ518" i="3"/>
  <c r="BB518" i="3"/>
  <c r="BD518" i="3"/>
  <c r="BF518" i="3"/>
  <c r="BH518" i="3"/>
  <c r="BJ518" i="3"/>
  <c r="BL518" i="3"/>
  <c r="Z519" i="3"/>
  <c r="AB519" i="3"/>
  <c r="AD519" i="3"/>
  <c r="AF519" i="3"/>
  <c r="AH519" i="3"/>
  <c r="AJ519" i="3"/>
  <c r="AL519" i="3"/>
  <c r="AN519" i="3"/>
  <c r="AP519" i="3"/>
  <c r="AR519" i="3"/>
  <c r="AT519" i="3"/>
  <c r="AV519" i="3"/>
  <c r="AX519" i="3"/>
  <c r="AZ519" i="3"/>
  <c r="BB519" i="3"/>
  <c r="BD519" i="3"/>
  <c r="BF519" i="3"/>
  <c r="BH519" i="3"/>
  <c r="BJ519" i="3"/>
  <c r="BL519" i="3"/>
  <c r="N520" i="3"/>
  <c r="P520" i="3"/>
  <c r="R520" i="3"/>
  <c r="T520" i="3"/>
  <c r="V520" i="3"/>
  <c r="X520" i="3"/>
  <c r="Z521" i="3"/>
  <c r="AB521" i="3"/>
  <c r="AD521" i="3"/>
  <c r="AF521" i="3"/>
  <c r="AH521" i="3"/>
  <c r="AJ521" i="3"/>
  <c r="AL521" i="3"/>
  <c r="AN521" i="3"/>
  <c r="AP521" i="3"/>
  <c r="AR521" i="3"/>
  <c r="AT521" i="3"/>
  <c r="AV521" i="3"/>
  <c r="AX521" i="3"/>
  <c r="AZ521" i="3"/>
  <c r="BB521" i="3"/>
  <c r="BD521" i="3"/>
  <c r="BF521" i="3"/>
  <c r="BH521" i="3"/>
  <c r="BJ521" i="3"/>
  <c r="BL521" i="3"/>
  <c r="N522" i="3"/>
  <c r="P522" i="3"/>
  <c r="R522" i="3"/>
  <c r="T522" i="3"/>
  <c r="V522" i="3"/>
  <c r="X522" i="3"/>
  <c r="Z523" i="3"/>
  <c r="AB523" i="3"/>
  <c r="AD523" i="3"/>
  <c r="AF523" i="3"/>
  <c r="AH523" i="3"/>
  <c r="AJ523" i="3"/>
  <c r="AL523" i="3"/>
  <c r="AN523" i="3"/>
  <c r="AP523" i="3"/>
  <c r="AR523" i="3"/>
  <c r="AT523" i="3"/>
  <c r="AV523" i="3"/>
  <c r="AX523" i="3"/>
  <c r="AZ523" i="3"/>
  <c r="BB523" i="3"/>
  <c r="BD523" i="3"/>
  <c r="BF523" i="3"/>
  <c r="BH523" i="3"/>
  <c r="BJ523" i="3"/>
  <c r="BL523" i="3"/>
  <c r="Z525" i="3"/>
  <c r="AB525" i="3"/>
  <c r="AD525" i="3"/>
  <c r="AF525" i="3"/>
  <c r="AH525" i="3"/>
  <c r="AJ525" i="3"/>
  <c r="AL525" i="3"/>
  <c r="AN525" i="3"/>
  <c r="AP525" i="3"/>
  <c r="AR525" i="3"/>
  <c r="AT525" i="3"/>
  <c r="AV525" i="3"/>
  <c r="AX525" i="3"/>
  <c r="AZ525" i="3"/>
  <c r="BB525" i="3"/>
  <c r="BD525" i="3"/>
  <c r="BF525" i="3"/>
  <c r="BH525" i="3"/>
  <c r="BJ525" i="3"/>
  <c r="BL525" i="3"/>
  <c r="N526" i="3"/>
  <c r="P526" i="3"/>
  <c r="R526" i="3"/>
  <c r="T526" i="3"/>
  <c r="V526" i="3"/>
  <c r="X526" i="3"/>
  <c r="N527" i="3"/>
  <c r="P527" i="3"/>
  <c r="R527" i="3"/>
  <c r="T527" i="3"/>
  <c r="V527" i="3"/>
  <c r="X527" i="3"/>
  <c r="Z528" i="3"/>
  <c r="AB528" i="3"/>
  <c r="AD528" i="3"/>
  <c r="AF528" i="3"/>
  <c r="AH528" i="3"/>
  <c r="AJ528" i="3"/>
  <c r="AL528" i="3"/>
  <c r="AN528" i="3"/>
  <c r="AP528" i="3"/>
  <c r="AR528" i="3"/>
  <c r="AT528" i="3"/>
  <c r="AV528" i="3"/>
  <c r="AX528" i="3"/>
  <c r="AZ528" i="3"/>
  <c r="BB528" i="3"/>
  <c r="BD528" i="3"/>
  <c r="BF528" i="3"/>
  <c r="BH528" i="3"/>
  <c r="BJ528" i="3"/>
  <c r="BL528" i="3"/>
  <c r="Z530" i="3"/>
  <c r="AB530" i="3"/>
  <c r="AD530" i="3"/>
  <c r="AF530" i="3"/>
  <c r="AH530" i="3"/>
  <c r="AJ530" i="3"/>
  <c r="AL530" i="3"/>
  <c r="AN530" i="3"/>
  <c r="AP530" i="3"/>
  <c r="AR530" i="3"/>
  <c r="AT530" i="3"/>
  <c r="AV530" i="3"/>
  <c r="AX530" i="3"/>
  <c r="AZ530" i="3"/>
  <c r="BB530" i="3"/>
  <c r="BD530" i="3"/>
  <c r="BF530" i="3"/>
  <c r="BH530" i="3"/>
  <c r="BJ530" i="3"/>
  <c r="BL530" i="3"/>
  <c r="N531" i="3"/>
  <c r="P531" i="3"/>
  <c r="R531" i="3"/>
  <c r="T531" i="3"/>
  <c r="V531" i="3"/>
  <c r="X531" i="3"/>
  <c r="Z532" i="3"/>
  <c r="AB532" i="3"/>
  <c r="AD532" i="3"/>
  <c r="AF532" i="3"/>
  <c r="AH532" i="3"/>
  <c r="AJ532" i="3"/>
  <c r="AL532" i="3"/>
  <c r="AN532" i="3"/>
  <c r="AP532" i="3"/>
  <c r="AR532" i="3"/>
  <c r="AT532" i="3"/>
  <c r="AV532" i="3"/>
  <c r="AX532" i="3"/>
  <c r="AZ532" i="3"/>
  <c r="BB532" i="3"/>
  <c r="BD532" i="3"/>
  <c r="BF532" i="3"/>
  <c r="BH532" i="3"/>
  <c r="BJ532" i="3"/>
  <c r="BL532" i="3"/>
  <c r="N533" i="3"/>
  <c r="P533" i="3"/>
  <c r="R533" i="3"/>
  <c r="T533" i="3"/>
  <c r="V533" i="3"/>
  <c r="X533" i="3"/>
  <c r="N534" i="3"/>
  <c r="P534" i="3"/>
  <c r="R534" i="3"/>
  <c r="T534" i="3"/>
  <c r="V534" i="3"/>
  <c r="X534" i="3"/>
  <c r="Z535" i="3"/>
  <c r="AB535" i="3"/>
  <c r="AD535" i="3"/>
  <c r="AF535" i="3"/>
  <c r="AH535" i="3"/>
  <c r="AJ535" i="3"/>
  <c r="AL535" i="3"/>
  <c r="AN535" i="3"/>
  <c r="AP535" i="3"/>
  <c r="AR535" i="3"/>
  <c r="AT535" i="3"/>
  <c r="AV535" i="3"/>
  <c r="AX535" i="3"/>
  <c r="AZ535" i="3"/>
  <c r="BB535" i="3"/>
  <c r="BD535" i="3"/>
  <c r="BF535" i="3"/>
  <c r="BH535" i="3"/>
  <c r="BJ535" i="3"/>
  <c r="BL535" i="3"/>
  <c r="Z537" i="3"/>
  <c r="AB537" i="3"/>
  <c r="AD537" i="3"/>
  <c r="AF537" i="3"/>
  <c r="AH537" i="3"/>
  <c r="AJ537" i="3"/>
  <c r="AL537" i="3"/>
  <c r="AN537" i="3"/>
  <c r="AP537" i="3"/>
  <c r="AR537" i="3"/>
  <c r="AT537" i="3"/>
  <c r="AV537" i="3"/>
  <c r="AX537" i="3"/>
  <c r="AZ537" i="3"/>
  <c r="BB537" i="3"/>
  <c r="BD537" i="3"/>
  <c r="BF537" i="3"/>
  <c r="BH537" i="3"/>
  <c r="BJ537" i="3"/>
  <c r="BL537" i="3"/>
  <c r="Z538" i="3"/>
  <c r="AB538" i="3"/>
  <c r="AD538" i="3"/>
  <c r="AF538" i="3"/>
  <c r="AH538" i="3"/>
  <c r="AJ538" i="3"/>
  <c r="AL538" i="3"/>
  <c r="AN538" i="3"/>
  <c r="AP538" i="3"/>
  <c r="AR538" i="3"/>
  <c r="AT538" i="3"/>
  <c r="AV538" i="3"/>
  <c r="AX538" i="3"/>
  <c r="AZ538" i="3"/>
  <c r="BB538" i="3"/>
  <c r="BD538" i="3"/>
  <c r="BF538" i="3"/>
  <c r="BH538" i="3"/>
  <c r="BJ538" i="3"/>
  <c r="BL538" i="3"/>
  <c r="N539" i="3"/>
  <c r="P539" i="3"/>
  <c r="R539" i="3"/>
  <c r="T539" i="3"/>
  <c r="V539" i="3"/>
  <c r="X539" i="3"/>
  <c r="Z540" i="3"/>
  <c r="AB540" i="3"/>
  <c r="AD540" i="3"/>
  <c r="AF540" i="3"/>
  <c r="AH540" i="3"/>
  <c r="AJ540" i="3"/>
  <c r="AL540" i="3"/>
  <c r="AN540" i="3"/>
  <c r="AP540" i="3"/>
  <c r="AR540" i="3"/>
  <c r="AT540" i="3"/>
  <c r="AV540" i="3"/>
  <c r="AX540" i="3"/>
  <c r="AZ540" i="3"/>
  <c r="BB540" i="3"/>
  <c r="BD540" i="3"/>
  <c r="BF540" i="3"/>
  <c r="BH540" i="3"/>
  <c r="BJ540" i="3"/>
  <c r="BL540" i="3"/>
  <c r="N541" i="3"/>
  <c r="P541" i="3"/>
  <c r="R541" i="3"/>
  <c r="T541" i="3"/>
  <c r="V541" i="3"/>
  <c r="X541" i="3"/>
  <c r="Z542" i="3"/>
  <c r="AB542" i="3"/>
  <c r="AD542" i="3"/>
  <c r="AF542" i="3"/>
  <c r="AH542" i="3"/>
  <c r="AJ542" i="3"/>
  <c r="AL542" i="3"/>
  <c r="AN542" i="3"/>
  <c r="AP542" i="3"/>
  <c r="AR542" i="3"/>
  <c r="AT542" i="3"/>
  <c r="AV542" i="3"/>
  <c r="AX542" i="3"/>
  <c r="AZ542" i="3"/>
  <c r="BB542" i="3"/>
  <c r="BD542" i="3"/>
  <c r="BF542" i="3"/>
  <c r="BH542" i="3"/>
  <c r="BJ542" i="3"/>
  <c r="BL542" i="3"/>
  <c r="Z544" i="3"/>
  <c r="AB544" i="3"/>
  <c r="AD544" i="3"/>
  <c r="AF544" i="3"/>
  <c r="AH544" i="3"/>
  <c r="AJ544" i="3"/>
  <c r="AL544" i="3"/>
  <c r="AN544" i="3"/>
  <c r="AP544" i="3"/>
  <c r="AR544" i="3"/>
  <c r="AT544" i="3"/>
  <c r="AV544" i="3"/>
  <c r="AX544" i="3"/>
  <c r="AZ544" i="3"/>
  <c r="BB544" i="3"/>
  <c r="BD544" i="3"/>
  <c r="BF544" i="3"/>
  <c r="BH544" i="3"/>
  <c r="BJ544" i="3"/>
  <c r="BL544" i="3"/>
  <c r="N545" i="3"/>
  <c r="P545" i="3"/>
  <c r="R545" i="3"/>
  <c r="T545" i="3"/>
  <c r="V545" i="3"/>
  <c r="X545" i="3"/>
  <c r="N546" i="3"/>
  <c r="P546" i="3"/>
  <c r="R546" i="3"/>
  <c r="T546" i="3"/>
  <c r="V546" i="3"/>
  <c r="X546" i="3"/>
  <c r="Z547" i="3"/>
  <c r="AB547" i="3"/>
  <c r="AD547" i="3"/>
  <c r="AF547" i="3"/>
  <c r="AH547" i="3"/>
  <c r="AJ547" i="3"/>
  <c r="AL547" i="3"/>
  <c r="AN547" i="3"/>
  <c r="AP547" i="3"/>
  <c r="AR547" i="3"/>
  <c r="AT547" i="3"/>
  <c r="AV547" i="3"/>
  <c r="AX547" i="3"/>
  <c r="AZ547" i="3"/>
  <c r="BB547" i="3"/>
  <c r="BD547" i="3"/>
  <c r="BF547" i="3"/>
  <c r="BH547" i="3"/>
  <c r="BJ547" i="3"/>
  <c r="BL547" i="3"/>
  <c r="Z549" i="3"/>
  <c r="AB549" i="3"/>
  <c r="AD549" i="3"/>
  <c r="AF549" i="3"/>
  <c r="AH549" i="3"/>
  <c r="AJ549" i="3"/>
  <c r="AL549" i="3"/>
  <c r="AN549" i="3"/>
  <c r="AP549" i="3"/>
  <c r="AR549" i="3"/>
  <c r="AT549" i="3"/>
  <c r="AV549" i="3"/>
  <c r="AX549" i="3"/>
  <c r="AZ549" i="3"/>
  <c r="BB549" i="3"/>
  <c r="BD549" i="3"/>
  <c r="BF549" i="3"/>
  <c r="BH549" i="3"/>
  <c r="BJ549" i="3"/>
  <c r="BL549" i="3"/>
  <c r="N550" i="3"/>
  <c r="P550" i="3"/>
  <c r="R550" i="3"/>
  <c r="T550" i="3"/>
  <c r="V550" i="3"/>
  <c r="X550" i="3"/>
  <c r="Z551" i="3"/>
  <c r="AB551" i="3"/>
  <c r="AD551" i="3"/>
  <c r="AF551" i="3"/>
  <c r="AH551" i="3"/>
  <c r="AJ551" i="3"/>
  <c r="AL551" i="3"/>
  <c r="AN551" i="3"/>
  <c r="AP551" i="3"/>
  <c r="AR551" i="3"/>
  <c r="AT551" i="3"/>
  <c r="AV551" i="3"/>
  <c r="AX551" i="3"/>
  <c r="AZ551" i="3"/>
  <c r="BB551" i="3"/>
  <c r="BD551" i="3"/>
  <c r="BF551" i="3"/>
  <c r="BH551" i="3"/>
  <c r="BJ551" i="3"/>
  <c r="BL551" i="3"/>
  <c r="Z555" i="3"/>
  <c r="AB555" i="3"/>
  <c r="AD555" i="3"/>
  <c r="AF555" i="3"/>
  <c r="AH555" i="3"/>
  <c r="AJ555" i="3"/>
  <c r="AL555" i="3"/>
  <c r="AN555" i="3"/>
  <c r="AP555" i="3"/>
  <c r="AR555" i="3"/>
  <c r="AT555" i="3"/>
  <c r="AV555" i="3"/>
  <c r="AX555" i="3"/>
  <c r="AZ555" i="3"/>
  <c r="BB555" i="3"/>
  <c r="BD555" i="3"/>
  <c r="BF555" i="3"/>
  <c r="BH555" i="3"/>
  <c r="BJ555" i="3"/>
  <c r="BL555" i="3"/>
  <c r="Z556" i="3"/>
  <c r="AB556" i="3"/>
  <c r="AD556" i="3"/>
  <c r="AF556" i="3"/>
  <c r="AH556" i="3"/>
  <c r="AJ556" i="3"/>
  <c r="AL556" i="3"/>
  <c r="AN556" i="3"/>
  <c r="AP556" i="3"/>
  <c r="AR556" i="3"/>
  <c r="AT556" i="3"/>
  <c r="AV556" i="3"/>
  <c r="AX556" i="3"/>
  <c r="AZ556" i="3"/>
  <c r="BB556" i="3"/>
  <c r="BD556" i="3"/>
  <c r="BF556" i="3"/>
  <c r="BH556" i="3"/>
  <c r="BJ556" i="3"/>
  <c r="BL556" i="3"/>
  <c r="Z557" i="3"/>
  <c r="AB557" i="3"/>
  <c r="AD557" i="3"/>
  <c r="AF557" i="3"/>
  <c r="AH557" i="3"/>
  <c r="AJ557" i="3"/>
  <c r="AL557" i="3"/>
  <c r="AN557" i="3"/>
  <c r="AP557" i="3"/>
  <c r="AR557" i="3"/>
  <c r="AT557" i="3"/>
  <c r="AV557" i="3"/>
  <c r="AX557" i="3"/>
  <c r="AZ557" i="3"/>
  <c r="BB557" i="3"/>
  <c r="BD557" i="3"/>
  <c r="BF557" i="3"/>
  <c r="BH557" i="3"/>
  <c r="BJ557" i="3"/>
  <c r="BL557" i="3"/>
  <c r="Z558" i="3"/>
  <c r="AB558" i="3"/>
  <c r="AD558" i="3"/>
  <c r="AF558" i="3"/>
  <c r="AH558" i="3"/>
  <c r="AJ558" i="3"/>
  <c r="AL558" i="3"/>
  <c r="AN558" i="3"/>
  <c r="AP558" i="3"/>
  <c r="AR558" i="3"/>
  <c r="AT558" i="3"/>
  <c r="AV558" i="3"/>
  <c r="AX558" i="3"/>
  <c r="AZ558" i="3"/>
  <c r="BB558" i="3"/>
  <c r="BD558" i="3"/>
  <c r="BF558" i="3"/>
  <c r="BH558" i="3"/>
  <c r="BJ558" i="3"/>
  <c r="BL558" i="3"/>
  <c r="Z559" i="3"/>
  <c r="AB559" i="3"/>
  <c r="AD559" i="3"/>
  <c r="AF559" i="3"/>
  <c r="AH559" i="3"/>
  <c r="AJ559" i="3"/>
  <c r="AL559" i="3"/>
  <c r="AN559" i="3"/>
  <c r="AP559" i="3"/>
  <c r="AR559" i="3"/>
  <c r="AT559" i="3"/>
  <c r="AV559" i="3"/>
  <c r="AX559" i="3"/>
  <c r="AZ559" i="3"/>
  <c r="BB559" i="3"/>
  <c r="BD559" i="3"/>
  <c r="BF559" i="3"/>
  <c r="BH559" i="3"/>
  <c r="BJ559" i="3"/>
  <c r="BL559" i="3"/>
  <c r="Z560" i="3"/>
  <c r="AB560" i="3"/>
  <c r="AD560" i="3"/>
  <c r="AF560" i="3"/>
  <c r="AH560" i="3"/>
  <c r="AJ560" i="3"/>
  <c r="AL560" i="3"/>
  <c r="AN560" i="3"/>
  <c r="AP560" i="3"/>
  <c r="AR560" i="3"/>
  <c r="AT560" i="3"/>
  <c r="AV560" i="3"/>
  <c r="AX560" i="3"/>
  <c r="AZ560" i="3"/>
  <c r="BB560" i="3"/>
  <c r="BD560" i="3"/>
  <c r="BF560" i="3"/>
  <c r="BH560" i="3"/>
  <c r="BJ560" i="3"/>
  <c r="BL560" i="3"/>
  <c r="Z561" i="3"/>
  <c r="AB561" i="3"/>
  <c r="AD561" i="3"/>
  <c r="AF561" i="3"/>
  <c r="AH561" i="3"/>
  <c r="AJ561" i="3"/>
  <c r="AL561" i="3"/>
  <c r="AN561" i="3"/>
  <c r="AP561" i="3"/>
  <c r="AR561" i="3"/>
  <c r="AT561" i="3"/>
  <c r="AV561" i="3"/>
  <c r="AX561" i="3"/>
  <c r="AZ561" i="3"/>
  <c r="BB561" i="3"/>
  <c r="BD561" i="3"/>
  <c r="BF561" i="3"/>
  <c r="BH561" i="3"/>
  <c r="BJ561" i="3"/>
  <c r="BL561" i="3"/>
  <c r="Z562" i="3"/>
  <c r="AB562" i="3"/>
  <c r="AD562" i="3"/>
  <c r="AF562" i="3"/>
  <c r="AH562" i="3"/>
  <c r="AJ562" i="3"/>
  <c r="AL562" i="3"/>
  <c r="AN562" i="3"/>
  <c r="AP562" i="3"/>
  <c r="AR562" i="3"/>
  <c r="AT562" i="3"/>
  <c r="AV562" i="3"/>
  <c r="AX562" i="3"/>
  <c r="AZ562" i="3"/>
  <c r="BB562" i="3"/>
  <c r="BD562" i="3"/>
  <c r="BF562" i="3"/>
  <c r="BH562" i="3"/>
  <c r="BJ562" i="3"/>
  <c r="BL562" i="3"/>
  <c r="N563" i="3"/>
  <c r="P563" i="3"/>
  <c r="R563" i="3"/>
  <c r="T563" i="3"/>
  <c r="V563" i="3"/>
  <c r="X563" i="3"/>
  <c r="N564" i="3"/>
  <c r="P564" i="3"/>
  <c r="R564" i="3"/>
  <c r="T564" i="3"/>
  <c r="V564" i="3"/>
  <c r="X564" i="3"/>
  <c r="N565" i="3"/>
  <c r="P565" i="3"/>
  <c r="R565" i="3"/>
  <c r="T565" i="3"/>
  <c r="V565" i="3"/>
  <c r="X565" i="3"/>
  <c r="Z566" i="3"/>
  <c r="AB566" i="3"/>
  <c r="AD566" i="3"/>
  <c r="AF566" i="3"/>
  <c r="AH566" i="3"/>
  <c r="AJ566" i="3"/>
  <c r="AL566" i="3"/>
  <c r="AN566" i="3"/>
  <c r="AP566" i="3"/>
  <c r="AR566" i="3"/>
  <c r="AT566" i="3"/>
  <c r="AV566" i="3"/>
  <c r="AX566" i="3"/>
  <c r="AZ566" i="3"/>
  <c r="BB566" i="3"/>
  <c r="BD566" i="3"/>
  <c r="BF566" i="3"/>
  <c r="BH566" i="3"/>
  <c r="BJ566" i="3"/>
  <c r="BL566" i="3"/>
  <c r="N567" i="3"/>
  <c r="P567" i="3"/>
  <c r="R567" i="3"/>
  <c r="T567" i="3"/>
  <c r="V567" i="3"/>
  <c r="X567" i="3"/>
  <c r="Z568" i="3"/>
  <c r="AB568" i="3"/>
  <c r="AD568" i="3"/>
  <c r="AF568" i="3"/>
  <c r="AH568" i="3"/>
  <c r="AJ568" i="3"/>
  <c r="AL568" i="3"/>
  <c r="AN568" i="3"/>
  <c r="AP568" i="3"/>
  <c r="AR568" i="3"/>
  <c r="AT568" i="3"/>
  <c r="AV568" i="3"/>
  <c r="AX568" i="3"/>
  <c r="AZ568" i="3"/>
  <c r="BB568" i="3"/>
  <c r="BD568" i="3"/>
  <c r="BF568" i="3"/>
  <c r="BH568" i="3"/>
  <c r="BJ568" i="3"/>
  <c r="BL568" i="3"/>
  <c r="Z572" i="3"/>
  <c r="AB572" i="3"/>
  <c r="AD572" i="3"/>
  <c r="AF572" i="3"/>
  <c r="AH572" i="3"/>
  <c r="AJ572" i="3"/>
  <c r="AL572" i="3"/>
  <c r="AN572" i="3"/>
  <c r="AP572" i="3"/>
  <c r="AR572" i="3"/>
  <c r="AT572" i="3"/>
  <c r="AV572" i="3"/>
  <c r="AX572" i="3"/>
  <c r="AZ572" i="3"/>
  <c r="BB572" i="3"/>
  <c r="BD572" i="3"/>
  <c r="BF572" i="3"/>
  <c r="BH572" i="3"/>
  <c r="BJ572" i="3"/>
  <c r="BL572" i="3"/>
  <c r="Z573" i="3"/>
  <c r="AB573" i="3"/>
  <c r="AD573" i="3"/>
  <c r="AF573" i="3"/>
  <c r="AH573" i="3"/>
  <c r="AJ573" i="3"/>
  <c r="AL573" i="3"/>
  <c r="AN573" i="3"/>
  <c r="AP573" i="3"/>
  <c r="AR573" i="3"/>
  <c r="AT573" i="3"/>
  <c r="AV573" i="3"/>
  <c r="AX573" i="3"/>
  <c r="AZ573" i="3"/>
  <c r="BB573" i="3"/>
  <c r="BD573" i="3"/>
  <c r="BF573" i="3"/>
  <c r="BH573" i="3"/>
  <c r="BJ573" i="3"/>
  <c r="BL573" i="3"/>
  <c r="Z574" i="3"/>
  <c r="AB574" i="3"/>
  <c r="AD574" i="3"/>
  <c r="AF574" i="3"/>
  <c r="AH574" i="3"/>
  <c r="AJ574" i="3"/>
  <c r="AL574" i="3"/>
  <c r="AN574" i="3"/>
  <c r="AP574" i="3"/>
  <c r="AR574" i="3"/>
  <c r="AT574" i="3"/>
  <c r="AV574" i="3"/>
  <c r="AX574" i="3"/>
  <c r="AZ574" i="3"/>
  <c r="BB574" i="3"/>
  <c r="BD574" i="3"/>
  <c r="BF574" i="3"/>
  <c r="BH574" i="3"/>
  <c r="BJ574" i="3"/>
  <c r="BL574" i="3"/>
  <c r="N575" i="3"/>
  <c r="P575" i="3"/>
  <c r="R575" i="3"/>
  <c r="T575" i="3"/>
  <c r="V575" i="3"/>
  <c r="X575" i="3"/>
  <c r="N576" i="3"/>
  <c r="P576" i="3"/>
  <c r="R576" i="3"/>
  <c r="T576" i="3"/>
  <c r="V576" i="3"/>
  <c r="X576" i="3"/>
  <c r="Z577" i="3"/>
  <c r="AB577" i="3"/>
  <c r="AD577" i="3"/>
  <c r="AF577" i="3"/>
  <c r="AH577" i="3"/>
  <c r="AJ577" i="3"/>
  <c r="AL577" i="3"/>
  <c r="AN577" i="3"/>
  <c r="AP577" i="3"/>
  <c r="AR577" i="3"/>
  <c r="AT577" i="3"/>
  <c r="AV577" i="3"/>
  <c r="AX577" i="3"/>
  <c r="AZ577" i="3"/>
  <c r="BB577" i="3"/>
  <c r="BD577" i="3"/>
  <c r="BF577" i="3"/>
  <c r="BH577" i="3"/>
  <c r="BJ577" i="3"/>
  <c r="BL577" i="3"/>
  <c r="Z579" i="3"/>
  <c r="AB579" i="3"/>
  <c r="AD579" i="3"/>
  <c r="AF579" i="3"/>
  <c r="AH579" i="3"/>
  <c r="AJ579" i="3"/>
  <c r="AL579" i="3"/>
  <c r="AN579" i="3"/>
  <c r="AP579" i="3"/>
  <c r="AR579" i="3"/>
  <c r="AT579" i="3"/>
  <c r="AV579" i="3"/>
  <c r="AX579" i="3"/>
  <c r="AZ579" i="3"/>
  <c r="BB579" i="3"/>
  <c r="BD579" i="3"/>
  <c r="BF579" i="3"/>
  <c r="BH579" i="3"/>
  <c r="BJ579" i="3"/>
  <c r="BL579" i="3"/>
  <c r="Z580" i="3"/>
  <c r="AB580" i="3"/>
  <c r="AD580" i="3"/>
  <c r="AF580" i="3"/>
  <c r="AH580" i="3"/>
  <c r="AJ580" i="3"/>
  <c r="AL580" i="3"/>
  <c r="AN580" i="3"/>
  <c r="AP580" i="3"/>
  <c r="AR580" i="3"/>
  <c r="AT580" i="3"/>
  <c r="AV580" i="3"/>
  <c r="AX580" i="3"/>
  <c r="AZ580" i="3"/>
  <c r="BB580" i="3"/>
  <c r="BD580" i="3"/>
  <c r="BF580" i="3"/>
  <c r="BH580" i="3"/>
  <c r="BJ580" i="3"/>
  <c r="BL580" i="3"/>
  <c r="N581" i="3"/>
  <c r="P581" i="3"/>
  <c r="R581" i="3"/>
  <c r="T581" i="3"/>
  <c r="V581" i="3"/>
  <c r="X581" i="3"/>
  <c r="N582" i="3"/>
  <c r="P582" i="3"/>
  <c r="R582" i="3"/>
  <c r="T582" i="3"/>
  <c r="V582" i="3"/>
  <c r="X582" i="3"/>
  <c r="N583" i="3"/>
  <c r="P583" i="3"/>
  <c r="R583" i="3"/>
  <c r="T583" i="3"/>
  <c r="V583" i="3"/>
  <c r="X583" i="3"/>
  <c r="Z584" i="3"/>
  <c r="AB584" i="3"/>
  <c r="AD584" i="3"/>
  <c r="AF584" i="3"/>
  <c r="AH584" i="3"/>
  <c r="AJ584" i="3"/>
  <c r="AL584" i="3"/>
  <c r="AN584" i="3"/>
  <c r="AP584" i="3"/>
  <c r="AR584" i="3"/>
  <c r="AT584" i="3"/>
  <c r="AV584" i="3"/>
  <c r="AX584" i="3"/>
  <c r="AZ584" i="3"/>
  <c r="BB584" i="3"/>
  <c r="BD584" i="3"/>
  <c r="BF584" i="3"/>
  <c r="BH584" i="3"/>
  <c r="BJ584" i="3"/>
  <c r="BL584" i="3"/>
  <c r="Z586" i="3"/>
  <c r="AB586" i="3"/>
  <c r="AD586" i="3"/>
  <c r="AF586" i="3"/>
  <c r="AH586" i="3"/>
  <c r="AJ586" i="3"/>
  <c r="AL586" i="3"/>
  <c r="AN586" i="3"/>
  <c r="AP586" i="3"/>
  <c r="AR586" i="3"/>
  <c r="AT586" i="3"/>
  <c r="AV586" i="3"/>
  <c r="AX586" i="3"/>
  <c r="AZ586" i="3"/>
  <c r="BB586" i="3"/>
  <c r="BD586" i="3"/>
  <c r="BF586" i="3"/>
  <c r="BH586" i="3"/>
  <c r="BJ586" i="3"/>
  <c r="BL586" i="3"/>
  <c r="Z587" i="3"/>
  <c r="AB587" i="3"/>
  <c r="AD587" i="3"/>
  <c r="AF587" i="3"/>
  <c r="AH587" i="3"/>
  <c r="AJ587" i="3"/>
  <c r="AL587" i="3"/>
  <c r="AN587" i="3"/>
  <c r="AP587" i="3"/>
  <c r="AR587" i="3"/>
  <c r="AT587" i="3"/>
  <c r="AV587" i="3"/>
  <c r="AX587" i="3"/>
  <c r="AZ587" i="3"/>
  <c r="BB587" i="3"/>
  <c r="BD587" i="3"/>
  <c r="BF587" i="3"/>
  <c r="BH587" i="3"/>
  <c r="BJ587" i="3"/>
  <c r="BL587" i="3"/>
  <c r="N588" i="3"/>
  <c r="P588" i="3"/>
  <c r="R588" i="3"/>
  <c r="T588" i="3"/>
  <c r="V588" i="3"/>
  <c r="X588" i="3"/>
  <c r="N589" i="3"/>
  <c r="P589" i="3"/>
  <c r="R589" i="3"/>
  <c r="T589" i="3"/>
  <c r="V589" i="3"/>
  <c r="X589" i="3"/>
  <c r="Z590" i="3"/>
  <c r="AB590" i="3"/>
  <c r="AD590" i="3"/>
  <c r="AF590" i="3"/>
  <c r="AH590" i="3"/>
  <c r="AJ590" i="3"/>
  <c r="AL590" i="3"/>
  <c r="AN590" i="3"/>
  <c r="AP590" i="3"/>
  <c r="AR590" i="3"/>
  <c r="AT590" i="3"/>
  <c r="AV590" i="3"/>
  <c r="AX590" i="3"/>
  <c r="AZ590" i="3"/>
  <c r="BB590" i="3"/>
  <c r="BD590" i="3"/>
  <c r="BF590" i="3"/>
  <c r="BH590" i="3"/>
  <c r="BJ590" i="3"/>
  <c r="BL590" i="3"/>
  <c r="Z591" i="3"/>
  <c r="AB591" i="3"/>
  <c r="AD591" i="3"/>
  <c r="AF591" i="3"/>
  <c r="AH591" i="3"/>
  <c r="AJ591" i="3"/>
  <c r="AL591" i="3"/>
  <c r="AN591" i="3"/>
  <c r="AP591" i="3"/>
  <c r="AR591" i="3"/>
  <c r="AT591" i="3"/>
  <c r="AV591" i="3"/>
  <c r="AX591" i="3"/>
  <c r="AZ591" i="3"/>
  <c r="BB591" i="3"/>
  <c r="BD591" i="3"/>
  <c r="BF591" i="3"/>
  <c r="BH591" i="3"/>
  <c r="BJ591" i="3"/>
  <c r="BL591" i="3"/>
  <c r="N592" i="3"/>
  <c r="P592" i="3"/>
  <c r="R592" i="3"/>
  <c r="T592" i="3"/>
  <c r="V592" i="3"/>
  <c r="X592" i="3"/>
  <c r="Z593" i="3"/>
  <c r="AB593" i="3"/>
  <c r="AD593" i="3"/>
  <c r="AF593" i="3"/>
  <c r="AH593" i="3"/>
  <c r="AJ593" i="3"/>
  <c r="AL593" i="3"/>
  <c r="AN593" i="3"/>
  <c r="AP593" i="3"/>
  <c r="AR593" i="3"/>
  <c r="AT593" i="3"/>
  <c r="AV593" i="3"/>
  <c r="AX593" i="3"/>
  <c r="AZ593" i="3"/>
  <c r="BB593" i="3"/>
  <c r="BD593" i="3"/>
  <c r="BF593" i="3"/>
  <c r="BH593" i="3"/>
  <c r="BJ593" i="3"/>
  <c r="BL593" i="3"/>
  <c r="Z594" i="3"/>
  <c r="AB594" i="3"/>
  <c r="AD594" i="3"/>
  <c r="AF594" i="3"/>
  <c r="AH594" i="3"/>
  <c r="AJ594" i="3"/>
  <c r="AL594" i="3"/>
  <c r="AN594" i="3"/>
  <c r="AP594" i="3"/>
  <c r="AR594" i="3"/>
  <c r="AT594" i="3"/>
  <c r="AV594" i="3"/>
  <c r="AX594" i="3"/>
  <c r="AZ594" i="3"/>
  <c r="BB594" i="3"/>
  <c r="BD594" i="3"/>
  <c r="BF594" i="3"/>
  <c r="BH594" i="3"/>
  <c r="BJ594" i="3"/>
  <c r="BL594" i="3"/>
  <c r="N595" i="3"/>
  <c r="P595" i="3"/>
  <c r="R595" i="3"/>
  <c r="T595" i="3"/>
  <c r="V595" i="3"/>
  <c r="X595" i="3"/>
  <c r="N596" i="3"/>
  <c r="P596" i="3"/>
  <c r="R596" i="3"/>
  <c r="T596" i="3"/>
  <c r="V596" i="3"/>
  <c r="X596" i="3"/>
  <c r="N597" i="3"/>
  <c r="P597" i="3"/>
  <c r="R597" i="3"/>
  <c r="T597" i="3"/>
  <c r="V597" i="3"/>
  <c r="X597" i="3"/>
  <c r="N598" i="3"/>
  <c r="P598" i="3"/>
  <c r="R598" i="3"/>
  <c r="T598" i="3"/>
  <c r="V598" i="3"/>
  <c r="X598" i="3"/>
  <c r="N599" i="3"/>
  <c r="P599" i="3"/>
  <c r="R599" i="3"/>
  <c r="T599" i="3"/>
  <c r="V599" i="3"/>
  <c r="X599" i="3"/>
  <c r="N600" i="3"/>
  <c r="P600" i="3"/>
  <c r="R600" i="3"/>
  <c r="T600" i="3"/>
  <c r="V600" i="3"/>
  <c r="X600" i="3"/>
  <c r="N601" i="3"/>
  <c r="P601" i="3"/>
  <c r="R601" i="3"/>
  <c r="T601" i="3"/>
  <c r="V601" i="3"/>
  <c r="X601" i="3"/>
  <c r="N602" i="3"/>
  <c r="P602" i="3"/>
  <c r="R602" i="3"/>
  <c r="T602" i="3"/>
  <c r="V602" i="3"/>
  <c r="X602" i="3"/>
  <c r="Z607" i="3"/>
  <c r="AB607" i="3"/>
  <c r="AD607" i="3"/>
  <c r="AF607" i="3"/>
  <c r="AH607" i="3"/>
  <c r="AJ607" i="3"/>
  <c r="AL607" i="3"/>
  <c r="AN607" i="3"/>
  <c r="AP607" i="3"/>
  <c r="AR607" i="3"/>
  <c r="AT607" i="3"/>
  <c r="AV607" i="3"/>
  <c r="AX607" i="3"/>
  <c r="AZ607" i="3"/>
  <c r="BB607" i="3"/>
  <c r="BD607" i="3"/>
  <c r="BF607" i="3"/>
  <c r="BH607" i="3"/>
  <c r="BJ607" i="3"/>
  <c r="BL607" i="3"/>
  <c r="Z608" i="3"/>
  <c r="AB608" i="3"/>
  <c r="AD608" i="3"/>
  <c r="AF608" i="3"/>
  <c r="AH608" i="3"/>
  <c r="AJ608" i="3"/>
  <c r="AL608" i="3"/>
  <c r="AN608" i="3"/>
  <c r="AP608" i="3"/>
  <c r="AR608" i="3"/>
  <c r="AT608" i="3"/>
  <c r="AV608" i="3"/>
  <c r="AX608" i="3"/>
  <c r="AZ608" i="3"/>
  <c r="BB608" i="3"/>
  <c r="BD608" i="3"/>
  <c r="BF608" i="3"/>
  <c r="BH608" i="3"/>
  <c r="BJ608" i="3"/>
  <c r="BL608" i="3"/>
  <c r="Z609" i="3"/>
  <c r="AB609" i="3"/>
  <c r="AD609" i="3"/>
  <c r="AF609" i="3"/>
  <c r="AH609" i="3"/>
  <c r="AJ609" i="3"/>
  <c r="AL609" i="3"/>
  <c r="AN609" i="3"/>
  <c r="AP609" i="3"/>
  <c r="AR609" i="3"/>
  <c r="AT609" i="3"/>
  <c r="AV609" i="3"/>
  <c r="AX609" i="3"/>
  <c r="AZ609" i="3"/>
  <c r="BB609" i="3"/>
  <c r="BD609" i="3"/>
  <c r="BF609" i="3"/>
  <c r="BH609" i="3"/>
  <c r="BJ609" i="3"/>
  <c r="BL609" i="3"/>
  <c r="Z610" i="3"/>
  <c r="AB610" i="3"/>
  <c r="AD610" i="3"/>
  <c r="AF610" i="3"/>
  <c r="AH610" i="3"/>
  <c r="AJ610" i="3"/>
  <c r="AL610" i="3"/>
  <c r="AN610" i="3"/>
  <c r="AP610" i="3"/>
  <c r="AR610" i="3"/>
  <c r="AT610" i="3"/>
  <c r="AV610" i="3"/>
  <c r="AX610" i="3"/>
  <c r="AZ610" i="3"/>
  <c r="BB610" i="3"/>
  <c r="BD610" i="3"/>
  <c r="BF610" i="3"/>
  <c r="BH610" i="3"/>
  <c r="BJ610" i="3"/>
  <c r="BL610" i="3"/>
  <c r="Z611" i="3"/>
  <c r="AB611" i="3"/>
  <c r="AD611" i="3"/>
  <c r="AF611" i="3"/>
  <c r="AH611" i="3"/>
  <c r="AJ611" i="3"/>
  <c r="AL611" i="3"/>
  <c r="AN611" i="3"/>
  <c r="AP611" i="3"/>
  <c r="AR611" i="3"/>
  <c r="AT611" i="3"/>
  <c r="AV611" i="3"/>
  <c r="AX611" i="3"/>
  <c r="AZ611" i="3"/>
  <c r="BB611" i="3"/>
  <c r="BD611" i="3"/>
  <c r="BF611" i="3"/>
  <c r="BH611" i="3"/>
  <c r="BJ611" i="3"/>
  <c r="BL611" i="3"/>
  <c r="Z612" i="3"/>
  <c r="AB612" i="3"/>
  <c r="AD612" i="3"/>
  <c r="AF612" i="3"/>
  <c r="AH612" i="3"/>
  <c r="AJ612" i="3"/>
  <c r="AL612" i="3"/>
  <c r="AN612" i="3"/>
  <c r="AP612" i="3"/>
  <c r="AR612" i="3"/>
  <c r="AT612" i="3"/>
  <c r="AV612" i="3"/>
  <c r="AX612" i="3"/>
  <c r="AZ612" i="3"/>
  <c r="BB612" i="3"/>
  <c r="BD612" i="3"/>
  <c r="BF612" i="3"/>
  <c r="BH612" i="3"/>
  <c r="BJ612" i="3"/>
  <c r="BL612" i="3"/>
  <c r="Z613" i="3"/>
  <c r="AB613" i="3"/>
  <c r="AD613" i="3"/>
  <c r="AF613" i="3"/>
  <c r="AH613" i="3"/>
  <c r="AJ613" i="3"/>
  <c r="AL613" i="3"/>
  <c r="AN613" i="3"/>
  <c r="AP613" i="3"/>
  <c r="AR613" i="3"/>
  <c r="AT613" i="3"/>
  <c r="AV613" i="3"/>
  <c r="AX613" i="3"/>
  <c r="AZ613" i="3"/>
  <c r="BB613" i="3"/>
  <c r="BD613" i="3"/>
  <c r="BF613" i="3"/>
  <c r="BH613" i="3"/>
  <c r="BJ613" i="3"/>
  <c r="BL613" i="3"/>
  <c r="Z614" i="3"/>
  <c r="AB614" i="3"/>
  <c r="AD614" i="3"/>
  <c r="AF614" i="3"/>
  <c r="AH614" i="3"/>
  <c r="AJ614" i="3"/>
  <c r="AL614" i="3"/>
  <c r="AN614" i="3"/>
  <c r="AP614" i="3"/>
  <c r="AR614" i="3"/>
  <c r="AT614" i="3"/>
  <c r="AV614" i="3"/>
  <c r="AX614" i="3"/>
  <c r="AZ614" i="3"/>
  <c r="BB614" i="3"/>
  <c r="BD614" i="3"/>
  <c r="BF614" i="3"/>
  <c r="BH614" i="3"/>
  <c r="BJ614" i="3"/>
  <c r="BL614" i="3"/>
  <c r="Z615" i="3"/>
  <c r="AB615" i="3"/>
  <c r="AD615" i="3"/>
  <c r="AF615" i="3"/>
  <c r="AH615" i="3"/>
  <c r="AJ615" i="3"/>
  <c r="AL615" i="3"/>
  <c r="AN615" i="3"/>
  <c r="AP615" i="3"/>
  <c r="AR615" i="3"/>
  <c r="AT615" i="3"/>
  <c r="AV615" i="3"/>
  <c r="AX615" i="3"/>
  <c r="AZ615" i="3"/>
  <c r="BB615" i="3"/>
  <c r="BD615" i="3"/>
  <c r="BF615" i="3"/>
  <c r="BH615" i="3"/>
  <c r="BJ615" i="3"/>
  <c r="BL615" i="3"/>
  <c r="N616" i="3"/>
  <c r="P616" i="3"/>
  <c r="R616" i="3"/>
  <c r="T616" i="3"/>
  <c r="V616" i="3"/>
  <c r="X616" i="3"/>
  <c r="N617" i="3"/>
  <c r="P617" i="3"/>
  <c r="R617" i="3"/>
  <c r="T617" i="3"/>
  <c r="V617" i="3"/>
  <c r="X617" i="3"/>
  <c r="Z618" i="3"/>
  <c r="AB618" i="3"/>
  <c r="AD618" i="3"/>
  <c r="AF618" i="3"/>
  <c r="AH618" i="3"/>
  <c r="AJ618" i="3"/>
  <c r="AL618" i="3"/>
  <c r="AN618" i="3"/>
  <c r="AP618" i="3"/>
  <c r="AR618" i="3"/>
  <c r="AT618" i="3"/>
  <c r="AV618" i="3"/>
  <c r="AX618" i="3"/>
  <c r="AZ618" i="3"/>
  <c r="BB618" i="3"/>
  <c r="BD618" i="3"/>
  <c r="BF618" i="3"/>
  <c r="BH618" i="3"/>
  <c r="BJ618" i="3"/>
  <c r="BL618" i="3"/>
  <c r="Z620" i="3"/>
  <c r="AB620" i="3"/>
  <c r="AD620" i="3"/>
  <c r="AF620" i="3"/>
  <c r="AH620" i="3"/>
  <c r="AJ620" i="3"/>
  <c r="AL620" i="3"/>
  <c r="AN620" i="3"/>
  <c r="AP620" i="3"/>
  <c r="AR620" i="3"/>
  <c r="AT620" i="3"/>
  <c r="AV620" i="3"/>
  <c r="AX620" i="3"/>
  <c r="AZ620" i="3"/>
  <c r="BB620" i="3"/>
  <c r="BD620" i="3"/>
  <c r="BF620" i="3"/>
  <c r="BH620" i="3"/>
  <c r="BJ620" i="3"/>
  <c r="BL620" i="3"/>
  <c r="Z621" i="3"/>
  <c r="AB621" i="3"/>
  <c r="AD621" i="3"/>
  <c r="AF621" i="3"/>
  <c r="AH621" i="3"/>
  <c r="AJ621" i="3"/>
  <c r="AL621" i="3"/>
  <c r="AN621" i="3"/>
  <c r="AP621" i="3"/>
  <c r="AR621" i="3"/>
  <c r="AT621" i="3"/>
  <c r="AV621" i="3"/>
  <c r="AX621" i="3"/>
  <c r="AZ621" i="3"/>
  <c r="BB621" i="3"/>
  <c r="BD621" i="3"/>
  <c r="BF621" i="3"/>
  <c r="BH621" i="3"/>
  <c r="BJ621" i="3"/>
  <c r="BL621" i="3"/>
  <c r="Z622" i="3"/>
  <c r="AB622" i="3"/>
  <c r="AD622" i="3"/>
  <c r="AF622" i="3"/>
  <c r="AH622" i="3"/>
  <c r="AJ622" i="3"/>
  <c r="AL622" i="3"/>
  <c r="AN622" i="3"/>
  <c r="AP622" i="3"/>
  <c r="AR622" i="3"/>
  <c r="AT622" i="3"/>
  <c r="AV622" i="3"/>
  <c r="AX622" i="3"/>
  <c r="AZ622" i="3"/>
  <c r="BB622" i="3"/>
  <c r="BD622" i="3"/>
  <c r="BF622" i="3"/>
  <c r="BH622" i="3"/>
  <c r="BJ622" i="3"/>
  <c r="BL622" i="3"/>
  <c r="Z623" i="3"/>
  <c r="AB623" i="3"/>
  <c r="AD623" i="3"/>
  <c r="AF623" i="3"/>
  <c r="AH623" i="3"/>
  <c r="AJ623" i="3"/>
  <c r="AL623" i="3"/>
  <c r="AN623" i="3"/>
  <c r="AP623" i="3"/>
  <c r="AR623" i="3"/>
  <c r="AT623" i="3"/>
  <c r="AV623" i="3"/>
  <c r="AX623" i="3"/>
  <c r="AZ623" i="3"/>
  <c r="BB623" i="3"/>
  <c r="BD623" i="3"/>
  <c r="BF623" i="3"/>
  <c r="BH623" i="3"/>
  <c r="BJ623" i="3"/>
  <c r="BL623" i="3"/>
  <c r="Z624" i="3"/>
  <c r="AB624" i="3"/>
  <c r="AD624" i="3"/>
  <c r="AF624" i="3"/>
  <c r="AH624" i="3"/>
  <c r="AJ624" i="3"/>
  <c r="AL624" i="3"/>
  <c r="AN624" i="3"/>
  <c r="AP624" i="3"/>
  <c r="AR624" i="3"/>
  <c r="AT624" i="3"/>
  <c r="AV624" i="3"/>
  <c r="AX624" i="3"/>
  <c r="AZ624" i="3"/>
  <c r="BB624" i="3"/>
  <c r="BD624" i="3"/>
  <c r="BF624" i="3"/>
  <c r="BH624" i="3"/>
  <c r="BJ624" i="3"/>
  <c r="BL624" i="3"/>
  <c r="N625" i="3"/>
  <c r="P625" i="3"/>
  <c r="R625" i="3"/>
  <c r="T625" i="3"/>
  <c r="V625" i="3"/>
  <c r="V629" i="3" s="1"/>
  <c r="X625" i="3"/>
  <c r="N626" i="3"/>
  <c r="P626" i="3"/>
  <c r="P630" i="3" s="1"/>
  <c r="R626" i="3"/>
  <c r="R630" i="3" s="1"/>
  <c r="T626" i="3"/>
  <c r="V626" i="3"/>
  <c r="X626" i="3"/>
  <c r="Z627" i="3"/>
  <c r="AB627" i="3"/>
  <c r="AD627" i="3"/>
  <c r="AF627" i="3"/>
  <c r="AH627" i="3"/>
  <c r="AJ627" i="3"/>
  <c r="AL627" i="3"/>
  <c r="AN627" i="3"/>
  <c r="AP627" i="3"/>
  <c r="AR627" i="3"/>
  <c r="AT627" i="3"/>
  <c r="AV627" i="3"/>
  <c r="AX627" i="3"/>
  <c r="AZ627" i="3"/>
  <c r="BB627" i="3"/>
  <c r="BD627" i="3"/>
  <c r="BF627" i="3"/>
  <c r="BH627" i="3"/>
  <c r="BJ627" i="3"/>
  <c r="BL627" i="3"/>
  <c r="Z631" i="3"/>
  <c r="AB631" i="3"/>
  <c r="AD631" i="3"/>
  <c r="AF631" i="3"/>
  <c r="AH631" i="3"/>
  <c r="AJ631" i="3"/>
  <c r="AL631" i="3"/>
  <c r="AN631" i="3"/>
  <c r="AP631" i="3"/>
  <c r="AR631" i="3"/>
  <c r="AT631" i="3"/>
  <c r="AV631" i="3"/>
  <c r="AX631" i="3"/>
  <c r="AZ631" i="3"/>
  <c r="BB631" i="3"/>
  <c r="BD631" i="3"/>
  <c r="BF631" i="3"/>
  <c r="BH631" i="3"/>
  <c r="BJ631" i="3"/>
  <c r="BL631" i="3"/>
  <c r="Z632" i="3"/>
  <c r="AB632" i="3"/>
  <c r="AD632" i="3"/>
  <c r="AF632" i="3"/>
  <c r="AH632" i="3"/>
  <c r="AJ632" i="3"/>
  <c r="AL632" i="3"/>
  <c r="AN632" i="3"/>
  <c r="AP632" i="3"/>
  <c r="AR632" i="3"/>
  <c r="AT632" i="3"/>
  <c r="AV632" i="3"/>
  <c r="AX632" i="3"/>
  <c r="AZ632" i="3"/>
  <c r="BB632" i="3"/>
  <c r="BD632" i="3"/>
  <c r="BF632" i="3"/>
  <c r="BH632" i="3"/>
  <c r="BJ632" i="3"/>
  <c r="BL632" i="3"/>
  <c r="N633" i="3"/>
  <c r="P633" i="3"/>
  <c r="R633" i="3"/>
  <c r="T633" i="3"/>
  <c r="V633" i="3"/>
  <c r="X633" i="3"/>
  <c r="Z634" i="3"/>
  <c r="AB634" i="3"/>
  <c r="AD634" i="3"/>
  <c r="AF634" i="3"/>
  <c r="AH634" i="3"/>
  <c r="AJ634" i="3"/>
  <c r="AL634" i="3"/>
  <c r="AN634" i="3"/>
  <c r="AP634" i="3"/>
  <c r="AR634" i="3"/>
  <c r="AT634" i="3"/>
  <c r="AV634" i="3"/>
  <c r="AX634" i="3"/>
  <c r="AZ634" i="3"/>
  <c r="BB634" i="3"/>
  <c r="BD634" i="3"/>
  <c r="BF634" i="3"/>
  <c r="BH634" i="3"/>
  <c r="BJ634" i="3"/>
  <c r="BL634" i="3"/>
  <c r="Z635" i="3"/>
  <c r="AB635" i="3"/>
  <c r="AD635" i="3"/>
  <c r="AF635" i="3"/>
  <c r="AH635" i="3"/>
  <c r="AJ635" i="3"/>
  <c r="AL635" i="3"/>
  <c r="AN635" i="3"/>
  <c r="AP635" i="3"/>
  <c r="AR635" i="3"/>
  <c r="AT635" i="3"/>
  <c r="AV635" i="3"/>
  <c r="AX635" i="3"/>
  <c r="AZ635" i="3"/>
  <c r="BB635" i="3"/>
  <c r="BD635" i="3"/>
  <c r="BF635" i="3"/>
  <c r="BH635" i="3"/>
  <c r="BJ635" i="3"/>
  <c r="BL635" i="3"/>
  <c r="Z636" i="3"/>
  <c r="AB636" i="3"/>
  <c r="AD636" i="3"/>
  <c r="AF636" i="3"/>
  <c r="AH636" i="3"/>
  <c r="AJ636" i="3"/>
  <c r="AL636" i="3"/>
  <c r="AN636" i="3"/>
  <c r="AP636" i="3"/>
  <c r="AR636" i="3"/>
  <c r="AT636" i="3"/>
  <c r="AV636" i="3"/>
  <c r="AX636" i="3"/>
  <c r="AZ636" i="3"/>
  <c r="BB636" i="3"/>
  <c r="BD636" i="3"/>
  <c r="BF636" i="3"/>
  <c r="BH636" i="3"/>
  <c r="BJ636" i="3"/>
  <c r="BL636" i="3"/>
  <c r="Z637" i="3"/>
  <c r="AB637" i="3"/>
  <c r="AD637" i="3"/>
  <c r="AF637" i="3"/>
  <c r="AH637" i="3"/>
  <c r="AJ637" i="3"/>
  <c r="AL637" i="3"/>
  <c r="AN637" i="3"/>
  <c r="AP637" i="3"/>
  <c r="AR637" i="3"/>
  <c r="AT637" i="3"/>
  <c r="AV637" i="3"/>
  <c r="AX637" i="3"/>
  <c r="AZ637" i="3"/>
  <c r="BB637" i="3"/>
  <c r="BD637" i="3"/>
  <c r="BF637" i="3"/>
  <c r="BH637" i="3"/>
  <c r="BJ637" i="3"/>
  <c r="BL637" i="3"/>
  <c r="Z638" i="3"/>
  <c r="AB638" i="3"/>
  <c r="AD638" i="3"/>
  <c r="AF638" i="3"/>
  <c r="AH638" i="3"/>
  <c r="AJ638" i="3"/>
  <c r="AL638" i="3"/>
  <c r="AN638" i="3"/>
  <c r="AP638" i="3"/>
  <c r="AR638" i="3"/>
  <c r="AT638" i="3"/>
  <c r="AV638" i="3"/>
  <c r="AX638" i="3"/>
  <c r="AZ638" i="3"/>
  <c r="BB638" i="3"/>
  <c r="BD638" i="3"/>
  <c r="BF638" i="3"/>
  <c r="BH638" i="3"/>
  <c r="BJ638" i="3"/>
  <c r="BL638" i="3"/>
  <c r="Z639" i="3"/>
  <c r="AB639" i="3"/>
  <c r="AD639" i="3"/>
  <c r="AF639" i="3"/>
  <c r="AH639" i="3"/>
  <c r="AJ639" i="3"/>
  <c r="AL639" i="3"/>
  <c r="AN639" i="3"/>
  <c r="AP639" i="3"/>
  <c r="AR639" i="3"/>
  <c r="AT639" i="3"/>
  <c r="AV639" i="3"/>
  <c r="AX639" i="3"/>
  <c r="AZ639" i="3"/>
  <c r="BB639" i="3"/>
  <c r="BD639" i="3"/>
  <c r="BF639" i="3"/>
  <c r="BH639" i="3"/>
  <c r="BJ639" i="3"/>
  <c r="BL639" i="3"/>
  <c r="N640" i="3"/>
  <c r="P640" i="3"/>
  <c r="R640" i="3"/>
  <c r="T640" i="3"/>
  <c r="V640" i="3"/>
  <c r="X640" i="3"/>
  <c r="N641" i="3"/>
  <c r="P641" i="3"/>
  <c r="R641" i="3"/>
  <c r="T641" i="3"/>
  <c r="V641" i="3"/>
  <c r="X641" i="3"/>
  <c r="N642" i="3"/>
  <c r="N646" i="3" s="1"/>
  <c r="P642" i="3"/>
  <c r="R642" i="3"/>
  <c r="T642" i="3"/>
  <c r="V642" i="3"/>
  <c r="X642" i="3"/>
  <c r="Z643" i="3"/>
  <c r="AB643" i="3"/>
  <c r="AD643" i="3"/>
  <c r="AF643" i="3"/>
  <c r="AH643" i="3"/>
  <c r="AJ643" i="3"/>
  <c r="AL643" i="3"/>
  <c r="AN643" i="3"/>
  <c r="AP643" i="3"/>
  <c r="AR643" i="3"/>
  <c r="AT643" i="3"/>
  <c r="AV643" i="3"/>
  <c r="AX643" i="3"/>
  <c r="AZ643" i="3"/>
  <c r="BB643" i="3"/>
  <c r="BD643" i="3"/>
  <c r="BF643" i="3"/>
  <c r="BH643" i="3"/>
  <c r="BJ643" i="3"/>
  <c r="BL643" i="3"/>
  <c r="Z647" i="3"/>
  <c r="AB647" i="3"/>
  <c r="AD647" i="3"/>
  <c r="AF647" i="3"/>
  <c r="AH647" i="3"/>
  <c r="AJ647" i="3"/>
  <c r="AL647" i="3"/>
  <c r="AN647" i="3"/>
  <c r="AP647" i="3"/>
  <c r="AR647" i="3"/>
  <c r="AT647" i="3"/>
  <c r="AV647" i="3"/>
  <c r="AX647" i="3"/>
  <c r="AZ647" i="3"/>
  <c r="BB647" i="3"/>
  <c r="BD647" i="3"/>
  <c r="BF647" i="3"/>
  <c r="BH647" i="3"/>
  <c r="BJ647" i="3"/>
  <c r="BL647" i="3"/>
  <c r="Z648" i="3"/>
  <c r="AB648" i="3"/>
  <c r="AD648" i="3"/>
  <c r="AF648" i="3"/>
  <c r="AH648" i="3"/>
  <c r="AJ648" i="3"/>
  <c r="AL648" i="3"/>
  <c r="AN648" i="3"/>
  <c r="AP648" i="3"/>
  <c r="AR648" i="3"/>
  <c r="AT648" i="3"/>
  <c r="AV648" i="3"/>
  <c r="AX648" i="3"/>
  <c r="AZ648" i="3"/>
  <c r="BB648" i="3"/>
  <c r="BD648" i="3"/>
  <c r="BF648" i="3"/>
  <c r="BH648" i="3"/>
  <c r="BJ648" i="3"/>
  <c r="BL648" i="3"/>
  <c r="N649" i="3"/>
  <c r="P649" i="3"/>
  <c r="R649" i="3"/>
  <c r="T649" i="3"/>
  <c r="V649" i="3"/>
  <c r="X649" i="3"/>
  <c r="Z650" i="3"/>
  <c r="AB650" i="3"/>
  <c r="AD650" i="3"/>
  <c r="AF650" i="3"/>
  <c r="AH650" i="3"/>
  <c r="AJ650" i="3"/>
  <c r="AL650" i="3"/>
  <c r="AN650" i="3"/>
  <c r="AP650" i="3"/>
  <c r="AR650" i="3"/>
  <c r="AT650" i="3"/>
  <c r="AV650" i="3"/>
  <c r="AX650" i="3"/>
  <c r="AZ650" i="3"/>
  <c r="BB650" i="3"/>
  <c r="BD650" i="3"/>
  <c r="BF650" i="3"/>
  <c r="BH650" i="3"/>
  <c r="BJ650" i="3"/>
  <c r="BL650" i="3"/>
  <c r="Z651" i="3"/>
  <c r="AB651" i="3"/>
  <c r="AD651" i="3"/>
  <c r="AF651" i="3"/>
  <c r="AH651" i="3"/>
  <c r="AJ651" i="3"/>
  <c r="AL651" i="3"/>
  <c r="AN651" i="3"/>
  <c r="AP651" i="3"/>
  <c r="AR651" i="3"/>
  <c r="AT651" i="3"/>
  <c r="AV651" i="3"/>
  <c r="AX651" i="3"/>
  <c r="AZ651" i="3"/>
  <c r="BB651" i="3"/>
  <c r="BD651" i="3"/>
  <c r="BF651" i="3"/>
  <c r="BH651" i="3"/>
  <c r="BJ651" i="3"/>
  <c r="BL651" i="3"/>
  <c r="N652" i="3"/>
  <c r="P652" i="3"/>
  <c r="R652" i="3"/>
  <c r="T652" i="3"/>
  <c r="V652" i="3"/>
  <c r="X652" i="3"/>
  <c r="Z653" i="3"/>
  <c r="AB653" i="3"/>
  <c r="AD653" i="3"/>
  <c r="AF653" i="3"/>
  <c r="AH653" i="3"/>
  <c r="AJ653" i="3"/>
  <c r="AL653" i="3"/>
  <c r="AN653" i="3"/>
  <c r="AP653" i="3"/>
  <c r="AR653" i="3"/>
  <c r="AT653" i="3"/>
  <c r="AV653" i="3"/>
  <c r="AX653" i="3"/>
  <c r="AZ653" i="3"/>
  <c r="BB653" i="3"/>
  <c r="BD653" i="3"/>
  <c r="BF653" i="3"/>
  <c r="BH653" i="3"/>
  <c r="BJ653" i="3"/>
  <c r="BL653" i="3"/>
  <c r="Z654" i="3"/>
  <c r="AB654" i="3"/>
  <c r="AD654" i="3"/>
  <c r="AF654" i="3"/>
  <c r="AH654" i="3"/>
  <c r="AJ654" i="3"/>
  <c r="AL654" i="3"/>
  <c r="AN654" i="3"/>
  <c r="AP654" i="3"/>
  <c r="AR654" i="3"/>
  <c r="AT654" i="3"/>
  <c r="AV654" i="3"/>
  <c r="AX654" i="3"/>
  <c r="AZ654" i="3"/>
  <c r="BB654" i="3"/>
  <c r="BD654" i="3"/>
  <c r="BF654" i="3"/>
  <c r="BH654" i="3"/>
  <c r="BJ654" i="3"/>
  <c r="BL654" i="3"/>
  <c r="Z658" i="3"/>
  <c r="AB658" i="3"/>
  <c r="AD658" i="3"/>
  <c r="AF658" i="3"/>
  <c r="AH658" i="3"/>
  <c r="AJ658" i="3"/>
  <c r="AL658" i="3"/>
  <c r="AN658" i="3"/>
  <c r="AP658" i="3"/>
  <c r="AR658" i="3"/>
  <c r="AT658" i="3"/>
  <c r="AV658" i="3"/>
  <c r="AX658" i="3"/>
  <c r="AZ658" i="3"/>
  <c r="BB658" i="3"/>
  <c r="BD658" i="3"/>
  <c r="BF658" i="3"/>
  <c r="BH658" i="3"/>
  <c r="BJ658" i="3"/>
  <c r="BL658" i="3"/>
  <c r="Z659" i="3"/>
  <c r="AB659" i="3"/>
  <c r="AD659" i="3"/>
  <c r="AF659" i="3"/>
  <c r="AH659" i="3"/>
  <c r="AJ659" i="3"/>
  <c r="AL659" i="3"/>
  <c r="AN659" i="3"/>
  <c r="AP659" i="3"/>
  <c r="AR659" i="3"/>
  <c r="AT659" i="3"/>
  <c r="AV659" i="3"/>
  <c r="AX659" i="3"/>
  <c r="AZ659" i="3"/>
  <c r="BB659" i="3"/>
  <c r="BD659" i="3"/>
  <c r="BF659" i="3"/>
  <c r="BH659" i="3"/>
  <c r="BJ659" i="3"/>
  <c r="BL659" i="3"/>
  <c r="AB660" i="3"/>
  <c r="AF660" i="3"/>
  <c r="AJ660" i="3"/>
  <c r="AN660" i="3"/>
  <c r="AR660" i="3"/>
  <c r="AV660" i="3"/>
  <c r="AZ660" i="3"/>
  <c r="BD660" i="3"/>
  <c r="BH660" i="3"/>
  <c r="BL660" i="3"/>
  <c r="AB661" i="3"/>
  <c r="AF661" i="3"/>
  <c r="AJ661" i="3"/>
  <c r="AN661" i="3"/>
  <c r="AR661" i="3"/>
  <c r="AV661" i="3"/>
  <c r="AZ661" i="3"/>
  <c r="BD661" i="3"/>
  <c r="BH661" i="3"/>
  <c r="BL661" i="3"/>
  <c r="Z662" i="3"/>
  <c r="AB662" i="3"/>
  <c r="AD662" i="3"/>
  <c r="AF662" i="3"/>
  <c r="AH662" i="3"/>
  <c r="AJ662" i="3"/>
  <c r="AL662" i="3"/>
  <c r="AN662" i="3"/>
  <c r="AP662" i="3"/>
  <c r="AR662" i="3"/>
  <c r="AT662" i="3"/>
  <c r="AV662" i="3"/>
  <c r="AX662" i="3"/>
  <c r="AZ662" i="3"/>
  <c r="BB662" i="3"/>
  <c r="BD662" i="3"/>
  <c r="BF662" i="3"/>
  <c r="BH662" i="3"/>
  <c r="BJ662" i="3"/>
  <c r="BL662" i="3"/>
  <c r="Z663" i="3"/>
  <c r="AB663" i="3"/>
  <c r="AD663" i="3"/>
  <c r="AF663" i="3"/>
  <c r="AH663" i="3"/>
  <c r="AJ663" i="3"/>
  <c r="AL663" i="3"/>
  <c r="AN663" i="3"/>
  <c r="AP663" i="3"/>
  <c r="AR663" i="3"/>
  <c r="AT663" i="3"/>
  <c r="AV663" i="3"/>
  <c r="AX663" i="3"/>
  <c r="AZ663" i="3"/>
  <c r="BB663" i="3"/>
  <c r="BD663" i="3"/>
  <c r="BF663" i="3"/>
  <c r="BH663" i="3"/>
  <c r="BJ663" i="3"/>
  <c r="BL663" i="3"/>
  <c r="Z664" i="3"/>
  <c r="AB664" i="3"/>
  <c r="AD664" i="3"/>
  <c r="AF664" i="3"/>
  <c r="AH664" i="3"/>
  <c r="AJ664" i="3"/>
  <c r="AL664" i="3"/>
  <c r="AN664" i="3"/>
  <c r="AP664" i="3"/>
  <c r="AR664" i="3"/>
  <c r="AT664" i="3"/>
  <c r="AV664" i="3"/>
  <c r="AX664" i="3"/>
  <c r="AZ664" i="3"/>
  <c r="BB664" i="3"/>
  <c r="BD664" i="3"/>
  <c r="BF664" i="3"/>
  <c r="BH664" i="3"/>
  <c r="BJ664" i="3"/>
  <c r="BL664" i="3"/>
  <c r="Z665" i="3"/>
  <c r="AB665" i="3"/>
  <c r="AD665" i="3"/>
  <c r="AF665" i="3"/>
  <c r="AH665" i="3"/>
  <c r="AJ665" i="3"/>
  <c r="AL665" i="3"/>
  <c r="AN665" i="3"/>
  <c r="AP665" i="3"/>
  <c r="AR665" i="3"/>
  <c r="AT665" i="3"/>
  <c r="AV665" i="3"/>
  <c r="AX665" i="3"/>
  <c r="AZ665" i="3"/>
  <c r="BB665" i="3"/>
  <c r="BD665" i="3"/>
  <c r="BF665" i="3"/>
  <c r="BH665" i="3"/>
  <c r="BJ665" i="3"/>
  <c r="BL665" i="3"/>
  <c r="Z666" i="3"/>
  <c r="AB666" i="3"/>
  <c r="AD666" i="3"/>
  <c r="AF666" i="3"/>
  <c r="AH666" i="3"/>
  <c r="AJ666" i="3"/>
  <c r="AL666" i="3"/>
  <c r="AN666" i="3"/>
  <c r="AP666" i="3"/>
  <c r="AR666" i="3"/>
  <c r="AT666" i="3"/>
  <c r="AV666" i="3"/>
  <c r="AX666" i="3"/>
  <c r="AZ666" i="3"/>
  <c r="BB666" i="3"/>
  <c r="BD666" i="3"/>
  <c r="BF666" i="3"/>
  <c r="BH666" i="3"/>
  <c r="BJ666" i="3"/>
  <c r="BL666" i="3"/>
  <c r="Z667" i="3"/>
  <c r="AB667" i="3"/>
  <c r="AD667" i="3"/>
  <c r="AF667" i="3"/>
  <c r="AH667" i="3"/>
  <c r="AJ667" i="3"/>
  <c r="AL667" i="3"/>
  <c r="AN667" i="3"/>
  <c r="AP667" i="3"/>
  <c r="AR667" i="3"/>
  <c r="AT667" i="3"/>
  <c r="AV667" i="3"/>
  <c r="AX667" i="3"/>
  <c r="AZ667" i="3"/>
  <c r="BB667" i="3"/>
  <c r="BD667" i="3"/>
  <c r="BF667" i="3"/>
  <c r="BH667" i="3"/>
  <c r="BJ667" i="3"/>
  <c r="BL667" i="3"/>
  <c r="Z668" i="3"/>
  <c r="AB668" i="3"/>
  <c r="AD668" i="3"/>
  <c r="AF668" i="3"/>
  <c r="AH668" i="3"/>
  <c r="AJ668" i="3"/>
  <c r="AL668" i="3"/>
  <c r="AN668" i="3"/>
  <c r="AP668" i="3"/>
  <c r="AR668" i="3"/>
  <c r="AT668" i="3"/>
  <c r="AV668" i="3"/>
  <c r="AX668" i="3"/>
  <c r="AZ668" i="3"/>
  <c r="BB668" i="3"/>
  <c r="BD668" i="3"/>
  <c r="BF668" i="3"/>
  <c r="BH668" i="3"/>
  <c r="BJ668" i="3"/>
  <c r="BL668" i="3"/>
  <c r="N669" i="3"/>
  <c r="P669" i="3"/>
  <c r="R669" i="3"/>
  <c r="T669" i="3"/>
  <c r="V669" i="3"/>
  <c r="X669" i="3"/>
  <c r="N670" i="3"/>
  <c r="P670" i="3"/>
  <c r="R670" i="3"/>
  <c r="T670" i="3"/>
  <c r="V670" i="3"/>
  <c r="X670" i="3"/>
  <c r="Z671" i="3"/>
  <c r="AB671" i="3"/>
  <c r="AD671" i="3"/>
  <c r="AF671" i="3"/>
  <c r="AH671" i="3"/>
  <c r="AJ671" i="3"/>
  <c r="AL671" i="3"/>
  <c r="AN671" i="3"/>
  <c r="AP671" i="3"/>
  <c r="AR671" i="3"/>
  <c r="AT671" i="3"/>
  <c r="AV671" i="3"/>
  <c r="AX671" i="3"/>
  <c r="AZ671" i="3"/>
  <c r="BB671" i="3"/>
  <c r="BD671" i="3"/>
  <c r="BF671" i="3"/>
  <c r="BH671" i="3"/>
  <c r="BJ671" i="3"/>
  <c r="BL671" i="3"/>
  <c r="N672" i="3"/>
  <c r="P672" i="3"/>
  <c r="R672" i="3"/>
  <c r="T672" i="3"/>
  <c r="V672" i="3"/>
  <c r="X672" i="3"/>
  <c r="Z673" i="3"/>
  <c r="AB673" i="3"/>
  <c r="AD673" i="3"/>
  <c r="AF673" i="3"/>
  <c r="AH673" i="3"/>
  <c r="AJ673" i="3"/>
  <c r="AL673" i="3"/>
  <c r="AN673" i="3"/>
  <c r="AP673" i="3"/>
  <c r="AR673" i="3"/>
  <c r="AT673" i="3"/>
  <c r="AV673" i="3"/>
  <c r="AX673" i="3"/>
  <c r="AZ673" i="3"/>
  <c r="BB673" i="3"/>
  <c r="BD673" i="3"/>
  <c r="BF673" i="3"/>
  <c r="BH673" i="3"/>
  <c r="BJ673" i="3"/>
  <c r="BL673" i="3"/>
  <c r="Z674" i="3"/>
  <c r="AB674" i="3"/>
  <c r="AD674" i="3"/>
  <c r="AF674" i="3"/>
  <c r="AH674" i="3"/>
  <c r="AJ674" i="3"/>
  <c r="AL674" i="3"/>
  <c r="AN674" i="3"/>
  <c r="AP674" i="3"/>
  <c r="AR674" i="3"/>
  <c r="AT674" i="3"/>
  <c r="AV674" i="3"/>
  <c r="AX674" i="3"/>
  <c r="AZ674" i="3"/>
  <c r="BB674" i="3"/>
  <c r="BD674" i="3"/>
  <c r="BF674" i="3"/>
  <c r="BH674" i="3"/>
  <c r="BJ674" i="3"/>
  <c r="BL674" i="3"/>
  <c r="N675" i="3"/>
  <c r="P675" i="3"/>
  <c r="V675" i="3"/>
  <c r="X675" i="3"/>
  <c r="AN675" i="3" s="1"/>
  <c r="AT675" i="3"/>
  <c r="AV675" i="3"/>
  <c r="N676" i="3"/>
  <c r="P676" i="3"/>
  <c r="R676" i="3"/>
  <c r="T676" i="3"/>
  <c r="V676" i="3"/>
  <c r="X676" i="3"/>
  <c r="Z677" i="3"/>
  <c r="AB677" i="3"/>
  <c r="AD677" i="3"/>
  <c r="AF677" i="3"/>
  <c r="AH677" i="3"/>
  <c r="AJ677" i="3"/>
  <c r="AL677" i="3"/>
  <c r="AN677" i="3"/>
  <c r="AP677" i="3"/>
  <c r="AR677" i="3"/>
  <c r="AT677" i="3"/>
  <c r="AV677" i="3"/>
  <c r="AX677" i="3"/>
  <c r="AZ677" i="3"/>
  <c r="BB677" i="3"/>
  <c r="BD677" i="3"/>
  <c r="BF677" i="3"/>
  <c r="BH677" i="3"/>
  <c r="BJ677" i="3"/>
  <c r="BL677" i="3"/>
  <c r="Z679" i="3"/>
  <c r="AB679" i="3"/>
  <c r="AD679" i="3"/>
  <c r="AF679" i="3"/>
  <c r="AH679" i="3"/>
  <c r="AJ679" i="3"/>
  <c r="AL679" i="3"/>
  <c r="AN679" i="3"/>
  <c r="AP679" i="3"/>
  <c r="AR679" i="3"/>
  <c r="AT679" i="3"/>
  <c r="AV679" i="3"/>
  <c r="AX679" i="3"/>
  <c r="AZ679" i="3"/>
  <c r="BB679" i="3"/>
  <c r="BD679" i="3"/>
  <c r="BF679" i="3"/>
  <c r="BH679" i="3"/>
  <c r="BJ679" i="3"/>
  <c r="BL679" i="3"/>
  <c r="N680" i="3"/>
  <c r="P680" i="3"/>
  <c r="R680" i="3"/>
  <c r="T680" i="3"/>
  <c r="V680" i="3"/>
  <c r="X680" i="3"/>
  <c r="N681" i="3"/>
  <c r="P681" i="3"/>
  <c r="R681" i="3"/>
  <c r="T681" i="3"/>
  <c r="V681" i="3"/>
  <c r="X681" i="3"/>
  <c r="N682" i="3"/>
  <c r="P682" i="3"/>
  <c r="R682" i="3"/>
  <c r="T682" i="3"/>
  <c r="V682" i="3"/>
  <c r="X682" i="3"/>
  <c r="Z683" i="3"/>
  <c r="AB683" i="3"/>
  <c r="AD683" i="3"/>
  <c r="AF683" i="3"/>
  <c r="AH683" i="3"/>
  <c r="AJ683" i="3"/>
  <c r="AL683" i="3"/>
  <c r="AN683" i="3"/>
  <c r="AP683" i="3"/>
  <c r="AR683" i="3"/>
  <c r="AT683" i="3"/>
  <c r="AV683" i="3"/>
  <c r="AX683" i="3"/>
  <c r="AZ683" i="3"/>
  <c r="BB683" i="3"/>
  <c r="BD683" i="3"/>
  <c r="BF683" i="3"/>
  <c r="BH683" i="3"/>
  <c r="BJ683" i="3"/>
  <c r="BL683" i="3"/>
  <c r="Z685" i="3"/>
  <c r="AB685" i="3"/>
  <c r="AD685" i="3"/>
  <c r="AF685" i="3"/>
  <c r="AH685" i="3"/>
  <c r="AJ685" i="3"/>
  <c r="AL685" i="3"/>
  <c r="AN685" i="3"/>
  <c r="AP685" i="3"/>
  <c r="AR685" i="3"/>
  <c r="AT685" i="3"/>
  <c r="AV685" i="3"/>
  <c r="AX685" i="3"/>
  <c r="AZ685" i="3"/>
  <c r="BB685" i="3"/>
  <c r="BD685" i="3"/>
  <c r="BF685" i="3"/>
  <c r="BH685" i="3"/>
  <c r="BJ685" i="3"/>
  <c r="BL685" i="3"/>
  <c r="Z686" i="3"/>
  <c r="AB686" i="3"/>
  <c r="AD686" i="3"/>
  <c r="AF686" i="3"/>
  <c r="AH686" i="3"/>
  <c r="AJ686" i="3"/>
  <c r="AL686" i="3"/>
  <c r="AN686" i="3"/>
  <c r="AP686" i="3"/>
  <c r="AR686" i="3"/>
  <c r="AT686" i="3"/>
  <c r="AV686" i="3"/>
  <c r="AX686" i="3"/>
  <c r="AZ686" i="3"/>
  <c r="BB686" i="3"/>
  <c r="BD686" i="3"/>
  <c r="BF686" i="3"/>
  <c r="BH686" i="3"/>
  <c r="BJ686" i="3"/>
  <c r="BL686" i="3"/>
  <c r="Z687" i="3"/>
  <c r="AB687" i="3"/>
  <c r="AD687" i="3"/>
  <c r="AF687" i="3"/>
  <c r="AH687" i="3"/>
  <c r="AJ687" i="3"/>
  <c r="AL687" i="3"/>
  <c r="AN687" i="3"/>
  <c r="AP687" i="3"/>
  <c r="AR687" i="3"/>
  <c r="AT687" i="3"/>
  <c r="AV687" i="3"/>
  <c r="AX687" i="3"/>
  <c r="AZ687" i="3"/>
  <c r="BB687" i="3"/>
  <c r="BD687" i="3"/>
  <c r="BF687" i="3"/>
  <c r="BH687" i="3"/>
  <c r="BJ687" i="3"/>
  <c r="BL687" i="3"/>
  <c r="Z689" i="3"/>
  <c r="AB689" i="3"/>
  <c r="AD689" i="3"/>
  <c r="AF689" i="3"/>
  <c r="AH689" i="3"/>
  <c r="AJ689" i="3"/>
  <c r="AL689" i="3"/>
  <c r="AN689" i="3"/>
  <c r="AP689" i="3"/>
  <c r="AR689" i="3"/>
  <c r="AT689" i="3"/>
  <c r="AV689" i="3"/>
  <c r="AX689" i="3"/>
  <c r="AZ689" i="3"/>
  <c r="BB689" i="3"/>
  <c r="BD689" i="3"/>
  <c r="BF689" i="3"/>
  <c r="BH689" i="3"/>
  <c r="BJ689" i="3"/>
  <c r="BL689" i="3"/>
  <c r="Z690" i="3"/>
  <c r="AB690" i="3"/>
  <c r="AD690" i="3"/>
  <c r="AF690" i="3"/>
  <c r="AH690" i="3"/>
  <c r="AJ690" i="3"/>
  <c r="AL690" i="3"/>
  <c r="AN690" i="3"/>
  <c r="AP690" i="3"/>
  <c r="AR690" i="3"/>
  <c r="AT690" i="3"/>
  <c r="AV690" i="3"/>
  <c r="AX690" i="3"/>
  <c r="AZ690" i="3"/>
  <c r="BB690" i="3"/>
  <c r="BD690" i="3"/>
  <c r="BF690" i="3"/>
  <c r="BH690" i="3"/>
  <c r="BJ690" i="3"/>
  <c r="BL690" i="3"/>
  <c r="Z691" i="3"/>
  <c r="AB691" i="3"/>
  <c r="AD691" i="3"/>
  <c r="AF691" i="3"/>
  <c r="AH691" i="3"/>
  <c r="AJ691" i="3"/>
  <c r="AL691" i="3"/>
  <c r="AN691" i="3"/>
  <c r="AP691" i="3"/>
  <c r="AR691" i="3"/>
  <c r="AT691" i="3"/>
  <c r="AV691" i="3"/>
  <c r="AX691" i="3"/>
  <c r="AZ691" i="3"/>
  <c r="BB691" i="3"/>
  <c r="BD691" i="3"/>
  <c r="BF691" i="3"/>
  <c r="BH691" i="3"/>
  <c r="BJ691" i="3"/>
  <c r="BL691" i="3"/>
  <c r="Z692" i="3"/>
  <c r="AB692" i="3"/>
  <c r="AD692" i="3"/>
  <c r="AF692" i="3"/>
  <c r="AH692" i="3"/>
  <c r="AJ692" i="3"/>
  <c r="AL692" i="3"/>
  <c r="AN692" i="3"/>
  <c r="AP692" i="3"/>
  <c r="AR692" i="3"/>
  <c r="AT692" i="3"/>
  <c r="AV692" i="3"/>
  <c r="AX692" i="3"/>
  <c r="AZ692" i="3"/>
  <c r="BB692" i="3"/>
  <c r="BD692" i="3"/>
  <c r="BF692" i="3"/>
  <c r="BH692" i="3"/>
  <c r="BJ692" i="3"/>
  <c r="BL692" i="3"/>
  <c r="Z693" i="3"/>
  <c r="AB693" i="3"/>
  <c r="AD693" i="3"/>
  <c r="AF693" i="3"/>
  <c r="AH693" i="3"/>
  <c r="AJ693" i="3"/>
  <c r="AL693" i="3"/>
  <c r="AN693" i="3"/>
  <c r="AP693" i="3"/>
  <c r="AR693" i="3"/>
  <c r="AT693" i="3"/>
  <c r="AV693" i="3"/>
  <c r="AX693" i="3"/>
  <c r="AZ693" i="3"/>
  <c r="BB693" i="3"/>
  <c r="BD693" i="3"/>
  <c r="BF693" i="3"/>
  <c r="BH693" i="3"/>
  <c r="BJ693" i="3"/>
  <c r="BL693" i="3"/>
  <c r="Z694" i="3"/>
  <c r="AB694" i="3"/>
  <c r="AD694" i="3"/>
  <c r="AF694" i="3"/>
  <c r="AH694" i="3"/>
  <c r="AJ694" i="3"/>
  <c r="AL694" i="3"/>
  <c r="AN694" i="3"/>
  <c r="AP694" i="3"/>
  <c r="AR694" i="3"/>
  <c r="AT694" i="3"/>
  <c r="AV694" i="3"/>
  <c r="AX694" i="3"/>
  <c r="AZ694" i="3"/>
  <c r="BB694" i="3"/>
  <c r="BD694" i="3"/>
  <c r="BF694" i="3"/>
  <c r="BH694" i="3"/>
  <c r="BJ694" i="3"/>
  <c r="BL694" i="3"/>
  <c r="Z695" i="3"/>
  <c r="AB695" i="3"/>
  <c r="AD695" i="3"/>
  <c r="AF695" i="3"/>
  <c r="AH695" i="3"/>
  <c r="AJ695" i="3"/>
  <c r="AL695" i="3"/>
  <c r="AN695" i="3"/>
  <c r="AP695" i="3"/>
  <c r="AR695" i="3"/>
  <c r="AT695" i="3"/>
  <c r="AV695" i="3"/>
  <c r="AX695" i="3"/>
  <c r="AZ695" i="3"/>
  <c r="BB695" i="3"/>
  <c r="BD695" i="3"/>
  <c r="BF695" i="3"/>
  <c r="BH695" i="3"/>
  <c r="BJ695" i="3"/>
  <c r="BL695" i="3"/>
  <c r="Z696" i="3"/>
  <c r="AB696" i="3"/>
  <c r="AD696" i="3"/>
  <c r="AF696" i="3"/>
  <c r="AH696" i="3"/>
  <c r="AJ696" i="3"/>
  <c r="AL696" i="3"/>
  <c r="AN696" i="3"/>
  <c r="AP696" i="3"/>
  <c r="AR696" i="3"/>
  <c r="AT696" i="3"/>
  <c r="AV696" i="3"/>
  <c r="AX696" i="3"/>
  <c r="AZ696" i="3"/>
  <c r="BB696" i="3"/>
  <c r="BD696" i="3"/>
  <c r="BF696" i="3"/>
  <c r="BH696" i="3"/>
  <c r="BJ696" i="3"/>
  <c r="BL696" i="3"/>
  <c r="N697" i="3"/>
  <c r="P697" i="3"/>
  <c r="R697" i="3"/>
  <c r="T697" i="3"/>
  <c r="V697" i="3"/>
  <c r="X697" i="3"/>
  <c r="N698" i="3"/>
  <c r="P698" i="3"/>
  <c r="R698" i="3"/>
  <c r="T698" i="3"/>
  <c r="V698" i="3"/>
  <c r="X698" i="3"/>
  <c r="Z699" i="3"/>
  <c r="AB699" i="3"/>
  <c r="AD699" i="3"/>
  <c r="AF699" i="3"/>
  <c r="AH699" i="3"/>
  <c r="AJ699" i="3"/>
  <c r="AL699" i="3"/>
  <c r="AN699" i="3"/>
  <c r="AP699" i="3"/>
  <c r="AR699" i="3"/>
  <c r="AT699" i="3"/>
  <c r="AV699" i="3"/>
  <c r="AX699" i="3"/>
  <c r="AZ699" i="3"/>
  <c r="BB699" i="3"/>
  <c r="BD699" i="3"/>
  <c r="BF699" i="3"/>
  <c r="BH699" i="3"/>
  <c r="BJ699" i="3"/>
  <c r="BL699" i="3"/>
  <c r="Z701" i="3"/>
  <c r="AB701" i="3"/>
  <c r="AD701" i="3"/>
  <c r="AF701" i="3"/>
  <c r="AH701" i="3"/>
  <c r="AJ701" i="3"/>
  <c r="AL701" i="3"/>
  <c r="AN701" i="3"/>
  <c r="AP701" i="3"/>
  <c r="AR701" i="3"/>
  <c r="AT701" i="3"/>
  <c r="AV701" i="3"/>
  <c r="AX701" i="3"/>
  <c r="AZ701" i="3"/>
  <c r="BB701" i="3"/>
  <c r="BD701" i="3"/>
  <c r="BF701" i="3"/>
  <c r="BH701" i="3"/>
  <c r="BJ701" i="3"/>
  <c r="BL701" i="3"/>
  <c r="Z702" i="3"/>
  <c r="AB702" i="3"/>
  <c r="AD702" i="3"/>
  <c r="AF702" i="3"/>
  <c r="AH702" i="3"/>
  <c r="AJ702" i="3"/>
  <c r="AL702" i="3"/>
  <c r="AN702" i="3"/>
  <c r="AP702" i="3"/>
  <c r="AR702" i="3"/>
  <c r="AT702" i="3"/>
  <c r="AV702" i="3"/>
  <c r="AX702" i="3"/>
  <c r="AZ702" i="3"/>
  <c r="BB702" i="3"/>
  <c r="BD702" i="3"/>
  <c r="BF702" i="3"/>
  <c r="BH702" i="3"/>
  <c r="BJ702" i="3"/>
  <c r="BL702" i="3"/>
  <c r="Z703" i="3"/>
  <c r="AB703" i="3"/>
  <c r="AD703" i="3"/>
  <c r="AF703" i="3"/>
  <c r="AH703" i="3"/>
  <c r="AJ703" i="3"/>
  <c r="AL703" i="3"/>
  <c r="AN703" i="3"/>
  <c r="AP703" i="3"/>
  <c r="AR703" i="3"/>
  <c r="AT703" i="3"/>
  <c r="AV703" i="3"/>
  <c r="AX703" i="3"/>
  <c r="AZ703" i="3"/>
  <c r="BB703" i="3"/>
  <c r="BD703" i="3"/>
  <c r="BF703" i="3"/>
  <c r="BH703" i="3"/>
  <c r="BJ703" i="3"/>
  <c r="BL703" i="3"/>
  <c r="Z704" i="3"/>
  <c r="AB704" i="3"/>
  <c r="AD704" i="3"/>
  <c r="AF704" i="3"/>
  <c r="AH704" i="3"/>
  <c r="AJ704" i="3"/>
  <c r="AL704" i="3"/>
  <c r="AN704" i="3"/>
  <c r="AP704" i="3"/>
  <c r="AR704" i="3"/>
  <c r="AT704" i="3"/>
  <c r="AV704" i="3"/>
  <c r="AX704" i="3"/>
  <c r="AZ704" i="3"/>
  <c r="BB704" i="3"/>
  <c r="BD704" i="3"/>
  <c r="BF704" i="3"/>
  <c r="BH704" i="3"/>
  <c r="BJ704" i="3"/>
  <c r="BL704" i="3"/>
  <c r="N705" i="3"/>
  <c r="P705" i="3"/>
  <c r="R705" i="3"/>
  <c r="T705" i="3"/>
  <c r="V705" i="3"/>
  <c r="X705" i="3"/>
  <c r="N706" i="3"/>
  <c r="P706" i="3"/>
  <c r="R706" i="3"/>
  <c r="T706" i="3"/>
  <c r="V706" i="3"/>
  <c r="X706" i="3"/>
  <c r="Z707" i="3"/>
  <c r="AB707" i="3"/>
  <c r="AD707" i="3"/>
  <c r="AF707" i="3"/>
  <c r="AH707" i="3"/>
  <c r="AJ707" i="3"/>
  <c r="AL707" i="3"/>
  <c r="AN707" i="3"/>
  <c r="AP707" i="3"/>
  <c r="AR707" i="3"/>
  <c r="AT707" i="3"/>
  <c r="AV707" i="3"/>
  <c r="AX707" i="3"/>
  <c r="AZ707" i="3"/>
  <c r="BB707" i="3"/>
  <c r="BD707" i="3"/>
  <c r="BF707" i="3"/>
  <c r="BH707" i="3"/>
  <c r="BJ707" i="3"/>
  <c r="BL707" i="3"/>
  <c r="Z709" i="3"/>
  <c r="AB709" i="3"/>
  <c r="AD709" i="3"/>
  <c r="AF709" i="3"/>
  <c r="AH709" i="3"/>
  <c r="AJ709" i="3"/>
  <c r="AL709" i="3"/>
  <c r="AN709" i="3"/>
  <c r="AP709" i="3"/>
  <c r="AR709" i="3"/>
  <c r="AT709" i="3"/>
  <c r="AV709" i="3"/>
  <c r="AX709" i="3"/>
  <c r="AZ709" i="3"/>
  <c r="BB709" i="3"/>
  <c r="BD709" i="3"/>
  <c r="BF709" i="3"/>
  <c r="BH709" i="3"/>
  <c r="BJ709" i="3"/>
  <c r="BL709" i="3"/>
  <c r="Z710" i="3"/>
  <c r="AB710" i="3"/>
  <c r="AD710" i="3"/>
  <c r="AF710" i="3"/>
  <c r="AH710" i="3"/>
  <c r="AJ710" i="3"/>
  <c r="AL710" i="3"/>
  <c r="AN710" i="3"/>
  <c r="AP710" i="3"/>
  <c r="AR710" i="3"/>
  <c r="AT710" i="3"/>
  <c r="AV710" i="3"/>
  <c r="AX710" i="3"/>
  <c r="AZ710" i="3"/>
  <c r="BB710" i="3"/>
  <c r="BD710" i="3"/>
  <c r="BF710" i="3"/>
  <c r="BH710" i="3"/>
  <c r="BJ710" i="3"/>
  <c r="BL710" i="3"/>
  <c r="Z711" i="3"/>
  <c r="AB711" i="3"/>
  <c r="AD711" i="3"/>
  <c r="AF711" i="3"/>
  <c r="AH711" i="3"/>
  <c r="AJ711" i="3"/>
  <c r="AL711" i="3"/>
  <c r="AN711" i="3"/>
  <c r="AP711" i="3"/>
  <c r="AR711" i="3"/>
  <c r="AT711" i="3"/>
  <c r="AV711" i="3"/>
  <c r="AX711" i="3"/>
  <c r="AZ711" i="3"/>
  <c r="BB711" i="3"/>
  <c r="BD711" i="3"/>
  <c r="BF711" i="3"/>
  <c r="BH711" i="3"/>
  <c r="BJ711" i="3"/>
  <c r="BL711" i="3"/>
  <c r="Z712" i="3"/>
  <c r="AB712" i="3"/>
  <c r="AD712" i="3"/>
  <c r="AF712" i="3"/>
  <c r="AH712" i="3"/>
  <c r="AJ712" i="3"/>
  <c r="AL712" i="3"/>
  <c r="AN712" i="3"/>
  <c r="AP712" i="3"/>
  <c r="AR712" i="3"/>
  <c r="AT712" i="3"/>
  <c r="AV712" i="3"/>
  <c r="AX712" i="3"/>
  <c r="AZ712" i="3"/>
  <c r="BB712" i="3"/>
  <c r="BD712" i="3"/>
  <c r="BF712" i="3"/>
  <c r="BH712" i="3"/>
  <c r="BJ712" i="3"/>
  <c r="BL712" i="3"/>
  <c r="N713" i="3"/>
  <c r="P713" i="3"/>
  <c r="R713" i="3"/>
  <c r="T713" i="3"/>
  <c r="V713" i="3"/>
  <c r="X713" i="3"/>
  <c r="Z714" i="3"/>
  <c r="AB714" i="3"/>
  <c r="AD714" i="3"/>
  <c r="AF714" i="3"/>
  <c r="AH714" i="3"/>
  <c r="AJ714" i="3"/>
  <c r="AL714" i="3"/>
  <c r="AN714" i="3"/>
  <c r="AP714" i="3"/>
  <c r="AR714" i="3"/>
  <c r="AT714" i="3"/>
  <c r="AV714" i="3"/>
  <c r="AX714" i="3"/>
  <c r="AZ714" i="3"/>
  <c r="BB714" i="3"/>
  <c r="BD714" i="3"/>
  <c r="BF714" i="3"/>
  <c r="BH714" i="3"/>
  <c r="BJ714" i="3"/>
  <c r="BL714" i="3"/>
  <c r="Z715" i="3"/>
  <c r="AB715" i="3"/>
  <c r="AD715" i="3"/>
  <c r="AF715" i="3"/>
  <c r="AH715" i="3"/>
  <c r="AJ715" i="3"/>
  <c r="AL715" i="3"/>
  <c r="AN715" i="3"/>
  <c r="AP715" i="3"/>
  <c r="AR715" i="3"/>
  <c r="AT715" i="3"/>
  <c r="AV715" i="3"/>
  <c r="AX715" i="3"/>
  <c r="AZ715" i="3"/>
  <c r="BB715" i="3"/>
  <c r="BD715" i="3"/>
  <c r="BF715" i="3"/>
  <c r="BH715" i="3"/>
  <c r="BJ715" i="3"/>
  <c r="BL715" i="3"/>
  <c r="Z716" i="3"/>
  <c r="AB716" i="3"/>
  <c r="AD716" i="3"/>
  <c r="AF716" i="3"/>
  <c r="AH716" i="3"/>
  <c r="AJ716" i="3"/>
  <c r="AL716" i="3"/>
  <c r="AN716" i="3"/>
  <c r="AP716" i="3"/>
  <c r="AR716" i="3"/>
  <c r="AT716" i="3"/>
  <c r="AV716" i="3"/>
  <c r="AX716" i="3"/>
  <c r="AZ716" i="3"/>
  <c r="BB716" i="3"/>
  <c r="BD716" i="3"/>
  <c r="BF716" i="3"/>
  <c r="BH716" i="3"/>
  <c r="BJ716" i="3"/>
  <c r="BL716" i="3"/>
  <c r="Z717" i="3"/>
  <c r="AB717" i="3"/>
  <c r="AD717" i="3"/>
  <c r="AF717" i="3"/>
  <c r="AH717" i="3"/>
  <c r="AJ717" i="3"/>
  <c r="AL717" i="3"/>
  <c r="AN717" i="3"/>
  <c r="AP717" i="3"/>
  <c r="AR717" i="3"/>
  <c r="AT717" i="3"/>
  <c r="AV717" i="3"/>
  <c r="AX717" i="3"/>
  <c r="AZ717" i="3"/>
  <c r="BB717" i="3"/>
  <c r="BD717" i="3"/>
  <c r="BF717" i="3"/>
  <c r="BH717" i="3"/>
  <c r="BJ717" i="3"/>
  <c r="BL717" i="3"/>
  <c r="N718" i="3"/>
  <c r="P718" i="3"/>
  <c r="R718" i="3"/>
  <c r="T718" i="3"/>
  <c r="V718" i="3"/>
  <c r="X718" i="3"/>
  <c r="Z719" i="3"/>
  <c r="AB719" i="3"/>
  <c r="AD719" i="3"/>
  <c r="AF719" i="3"/>
  <c r="AH719" i="3"/>
  <c r="AJ719" i="3"/>
  <c r="AL719" i="3"/>
  <c r="AN719" i="3"/>
  <c r="AP719" i="3"/>
  <c r="AR719" i="3"/>
  <c r="AT719" i="3"/>
  <c r="AV719" i="3"/>
  <c r="AX719" i="3"/>
  <c r="AZ719" i="3"/>
  <c r="BB719" i="3"/>
  <c r="BD719" i="3"/>
  <c r="BF719" i="3"/>
  <c r="BH719" i="3"/>
  <c r="BJ719" i="3"/>
  <c r="BL719" i="3"/>
  <c r="Z720" i="3"/>
  <c r="AB720" i="3"/>
  <c r="AD720" i="3"/>
  <c r="AF720" i="3"/>
  <c r="AH720" i="3"/>
  <c r="AJ720" i="3"/>
  <c r="AL720" i="3"/>
  <c r="AN720" i="3"/>
  <c r="AP720" i="3"/>
  <c r="AR720" i="3"/>
  <c r="AT720" i="3"/>
  <c r="AV720" i="3"/>
  <c r="AX720" i="3"/>
  <c r="AZ720" i="3"/>
  <c r="BB720" i="3"/>
  <c r="BD720" i="3"/>
  <c r="BF720" i="3"/>
  <c r="BH720" i="3"/>
  <c r="BJ720" i="3"/>
  <c r="BL720" i="3"/>
  <c r="Z721" i="3"/>
  <c r="AB721" i="3"/>
  <c r="AD721" i="3"/>
  <c r="AF721" i="3"/>
  <c r="AH721" i="3"/>
  <c r="AJ721" i="3"/>
  <c r="AL721" i="3"/>
  <c r="AN721" i="3"/>
  <c r="AP721" i="3"/>
  <c r="AR721" i="3"/>
  <c r="AT721" i="3"/>
  <c r="AV721" i="3"/>
  <c r="AX721" i="3"/>
  <c r="AZ721" i="3"/>
  <c r="BB721" i="3"/>
  <c r="BD721" i="3"/>
  <c r="BF721" i="3"/>
  <c r="BH721" i="3"/>
  <c r="BJ721" i="3"/>
  <c r="BL721" i="3"/>
  <c r="Z723" i="3"/>
  <c r="AB723" i="3"/>
  <c r="AD723" i="3"/>
  <c r="AF723" i="3"/>
  <c r="AH723" i="3"/>
  <c r="AJ723" i="3"/>
  <c r="AL723" i="3"/>
  <c r="AN723" i="3"/>
  <c r="AP723" i="3"/>
  <c r="AR723" i="3"/>
  <c r="AT723" i="3"/>
  <c r="AV723" i="3"/>
  <c r="AX723" i="3"/>
  <c r="AZ723" i="3"/>
  <c r="BB723" i="3"/>
  <c r="BD723" i="3"/>
  <c r="BF723" i="3"/>
  <c r="BH723" i="3"/>
  <c r="BJ723" i="3"/>
  <c r="BL723" i="3"/>
  <c r="Z724" i="3"/>
  <c r="AB724" i="3"/>
  <c r="AD724" i="3"/>
  <c r="AF724" i="3"/>
  <c r="AH724" i="3"/>
  <c r="AJ724" i="3"/>
  <c r="AL724" i="3"/>
  <c r="AN724" i="3"/>
  <c r="AP724" i="3"/>
  <c r="AR724" i="3"/>
  <c r="AT724" i="3"/>
  <c r="AV724" i="3"/>
  <c r="AX724" i="3"/>
  <c r="AZ724" i="3"/>
  <c r="BB724" i="3"/>
  <c r="BD724" i="3"/>
  <c r="BF724" i="3"/>
  <c r="BH724" i="3"/>
  <c r="BJ724" i="3"/>
  <c r="BL724" i="3"/>
  <c r="Z725" i="3"/>
  <c r="AB725" i="3"/>
  <c r="AD725" i="3"/>
  <c r="AF725" i="3"/>
  <c r="AH725" i="3"/>
  <c r="AJ725" i="3"/>
  <c r="AL725" i="3"/>
  <c r="AN725" i="3"/>
  <c r="AP725" i="3"/>
  <c r="AR725" i="3"/>
  <c r="AT725" i="3"/>
  <c r="AV725" i="3"/>
  <c r="AX725" i="3"/>
  <c r="AZ725" i="3"/>
  <c r="BB725" i="3"/>
  <c r="BD725" i="3"/>
  <c r="BF725" i="3"/>
  <c r="BH725" i="3"/>
  <c r="BJ725" i="3"/>
  <c r="BL725" i="3"/>
  <c r="Z726" i="3"/>
  <c r="AB726" i="3"/>
  <c r="AD726" i="3"/>
  <c r="AF726" i="3"/>
  <c r="AH726" i="3"/>
  <c r="AJ726" i="3"/>
  <c r="AL726" i="3"/>
  <c r="AN726" i="3"/>
  <c r="AP726" i="3"/>
  <c r="AR726" i="3"/>
  <c r="AT726" i="3"/>
  <c r="AV726" i="3"/>
  <c r="AX726" i="3"/>
  <c r="AZ726" i="3"/>
  <c r="BB726" i="3"/>
  <c r="BD726" i="3"/>
  <c r="BF726" i="3"/>
  <c r="BH726" i="3"/>
  <c r="BJ726" i="3"/>
  <c r="BL726" i="3"/>
  <c r="AB727" i="3"/>
  <c r="AF727" i="3"/>
  <c r="AJ727" i="3"/>
  <c r="AN727" i="3"/>
  <c r="AR727" i="3"/>
  <c r="AV727" i="3"/>
  <c r="AZ727" i="3"/>
  <c r="BD727" i="3"/>
  <c r="BH727" i="3"/>
  <c r="BL727" i="3"/>
  <c r="Z731" i="3"/>
  <c r="AB731" i="3"/>
  <c r="AD731" i="3"/>
  <c r="AF731" i="3"/>
  <c r="AH731" i="3"/>
  <c r="AJ731" i="3"/>
  <c r="AL731" i="3"/>
  <c r="AN731" i="3"/>
  <c r="AP731" i="3"/>
  <c r="AR731" i="3"/>
  <c r="AT731" i="3"/>
  <c r="AV731" i="3"/>
  <c r="AX731" i="3"/>
  <c r="AZ731" i="3"/>
  <c r="BB731" i="3"/>
  <c r="BD731" i="3"/>
  <c r="BF731" i="3"/>
  <c r="BH731" i="3"/>
  <c r="BJ731" i="3"/>
  <c r="BL731" i="3"/>
  <c r="N732" i="3"/>
  <c r="P732" i="3"/>
  <c r="R732" i="3"/>
  <c r="T732" i="3"/>
  <c r="V732" i="3"/>
  <c r="X732" i="3"/>
  <c r="Z733" i="3"/>
  <c r="AB733" i="3"/>
  <c r="AD733" i="3"/>
  <c r="AF733" i="3"/>
  <c r="AH733" i="3"/>
  <c r="AJ733" i="3"/>
  <c r="AL733" i="3"/>
  <c r="AN733" i="3"/>
  <c r="AP733" i="3"/>
  <c r="AR733" i="3"/>
  <c r="AT733" i="3"/>
  <c r="AV733" i="3"/>
  <c r="AX733" i="3"/>
  <c r="AZ733" i="3"/>
  <c r="BB733" i="3"/>
  <c r="BD733" i="3"/>
  <c r="BF733" i="3"/>
  <c r="BH733" i="3"/>
  <c r="BJ733" i="3"/>
  <c r="BL733" i="3"/>
  <c r="Z734" i="3"/>
  <c r="AB734" i="3"/>
  <c r="AD734" i="3"/>
  <c r="AF734" i="3"/>
  <c r="AH734" i="3"/>
  <c r="AJ734" i="3"/>
  <c r="AL734" i="3"/>
  <c r="AN734" i="3"/>
  <c r="AP734" i="3"/>
  <c r="AR734" i="3"/>
  <c r="AT734" i="3"/>
  <c r="AV734" i="3"/>
  <c r="AX734" i="3"/>
  <c r="AZ734" i="3"/>
  <c r="BB734" i="3"/>
  <c r="BD734" i="3"/>
  <c r="BF734" i="3"/>
  <c r="BH734" i="3"/>
  <c r="BJ734" i="3"/>
  <c r="BL734" i="3"/>
  <c r="Z735" i="3"/>
  <c r="AB735" i="3"/>
  <c r="AD735" i="3"/>
  <c r="AF735" i="3"/>
  <c r="AH735" i="3"/>
  <c r="AJ735" i="3"/>
  <c r="AL735" i="3"/>
  <c r="AN735" i="3"/>
  <c r="AP735" i="3"/>
  <c r="AR735" i="3"/>
  <c r="AT735" i="3"/>
  <c r="AV735" i="3"/>
  <c r="AX735" i="3"/>
  <c r="AZ735" i="3"/>
  <c r="BB735" i="3"/>
  <c r="BD735" i="3"/>
  <c r="BF735" i="3"/>
  <c r="BH735" i="3"/>
  <c r="BJ735" i="3"/>
  <c r="BL735" i="3"/>
  <c r="Z736" i="3"/>
  <c r="AB736" i="3"/>
  <c r="AD736" i="3"/>
  <c r="AF736" i="3"/>
  <c r="AH736" i="3"/>
  <c r="AJ736" i="3"/>
  <c r="AL736" i="3"/>
  <c r="AN736" i="3"/>
  <c r="AP736" i="3"/>
  <c r="AR736" i="3"/>
  <c r="AT736" i="3"/>
  <c r="AV736" i="3"/>
  <c r="AX736" i="3"/>
  <c r="AZ736" i="3"/>
  <c r="BB736" i="3"/>
  <c r="BD736" i="3"/>
  <c r="BF736" i="3"/>
  <c r="BH736" i="3"/>
  <c r="BJ736" i="3"/>
  <c r="BL736" i="3"/>
  <c r="N737" i="3"/>
  <c r="P737" i="3"/>
  <c r="R737" i="3"/>
  <c r="T737" i="3"/>
  <c r="V737" i="3"/>
  <c r="X737" i="3"/>
  <c r="N738" i="3"/>
  <c r="P738" i="3"/>
  <c r="R738" i="3"/>
  <c r="T738" i="3"/>
  <c r="V738" i="3"/>
  <c r="X738" i="3"/>
  <c r="N739" i="3"/>
  <c r="P739" i="3"/>
  <c r="R739" i="3"/>
  <c r="T739" i="3"/>
  <c r="V739" i="3"/>
  <c r="X739" i="3"/>
  <c r="N740" i="3"/>
  <c r="P740" i="3"/>
  <c r="R740" i="3"/>
  <c r="T740" i="3"/>
  <c r="V740" i="3"/>
  <c r="X740" i="3"/>
  <c r="N741" i="3"/>
  <c r="P741" i="3"/>
  <c r="R741" i="3"/>
  <c r="T741" i="3"/>
  <c r="V741" i="3"/>
  <c r="X741" i="3"/>
  <c r="N742" i="3"/>
  <c r="P742" i="3"/>
  <c r="R742" i="3"/>
  <c r="T742" i="3"/>
  <c r="V742" i="3"/>
  <c r="X742" i="3"/>
  <c r="N743" i="3"/>
  <c r="P743" i="3"/>
  <c r="R743" i="3"/>
  <c r="T743" i="3"/>
  <c r="V743" i="3"/>
  <c r="X743" i="3"/>
  <c r="N744" i="3"/>
  <c r="P744" i="3"/>
  <c r="R744" i="3"/>
  <c r="T744" i="3"/>
  <c r="V744" i="3"/>
  <c r="X744" i="3"/>
  <c r="N745" i="3"/>
  <c r="P745" i="3"/>
  <c r="R745" i="3"/>
  <c r="T745" i="3"/>
  <c r="V745" i="3"/>
  <c r="X745" i="3"/>
  <c r="N746" i="3"/>
  <c r="P746" i="3"/>
  <c r="R746" i="3"/>
  <c r="T746" i="3"/>
  <c r="V746" i="3"/>
  <c r="X746" i="3"/>
  <c r="N747" i="3"/>
  <c r="P747" i="3"/>
  <c r="R747" i="3"/>
  <c r="T747" i="3"/>
  <c r="V747" i="3"/>
  <c r="X747" i="3"/>
  <c r="N748" i="3"/>
  <c r="P748" i="3"/>
  <c r="R748" i="3"/>
  <c r="T748" i="3"/>
  <c r="V748" i="3"/>
  <c r="X748" i="3"/>
  <c r="N749" i="3"/>
  <c r="AH749" i="3" s="1"/>
  <c r="P749" i="3"/>
  <c r="AD749" i="3" s="1"/>
  <c r="V749" i="3"/>
  <c r="AB749" i="3" s="1"/>
  <c r="AL749" i="3"/>
  <c r="AN749" i="3"/>
  <c r="AP749" i="3"/>
  <c r="AR749" i="3"/>
  <c r="AT749" i="3"/>
  <c r="AV749" i="3"/>
  <c r="Z750" i="3"/>
  <c r="AB750" i="3"/>
  <c r="AD750" i="3"/>
  <c r="AF750" i="3"/>
  <c r="AH750" i="3"/>
  <c r="AJ750" i="3"/>
  <c r="AL750" i="3"/>
  <c r="AN750" i="3"/>
  <c r="AP750" i="3"/>
  <c r="AR750" i="3"/>
  <c r="AT750" i="3"/>
  <c r="AV750" i="3"/>
  <c r="AX750" i="3"/>
  <c r="AZ750" i="3"/>
  <c r="BB750" i="3"/>
  <c r="BD750" i="3"/>
  <c r="BF750" i="3"/>
  <c r="BH750" i="3"/>
  <c r="BJ750" i="3"/>
  <c r="BL750" i="3"/>
  <c r="Z752" i="3"/>
  <c r="AB752" i="3"/>
  <c r="AD752" i="3"/>
  <c r="AF752" i="3"/>
  <c r="AH752" i="3"/>
  <c r="AJ752" i="3"/>
  <c r="AL752" i="3"/>
  <c r="AN752" i="3"/>
  <c r="AP752" i="3"/>
  <c r="AR752" i="3"/>
  <c r="AT752" i="3"/>
  <c r="AV752" i="3"/>
  <c r="AX752" i="3"/>
  <c r="AZ752" i="3"/>
  <c r="BB752" i="3"/>
  <c r="BD752" i="3"/>
  <c r="BF752" i="3"/>
  <c r="BH752" i="3"/>
  <c r="BJ752" i="3"/>
  <c r="BL752" i="3"/>
  <c r="Z753" i="3"/>
  <c r="AB753" i="3"/>
  <c r="AD753" i="3"/>
  <c r="AF753" i="3"/>
  <c r="AH753" i="3"/>
  <c r="AJ753" i="3"/>
  <c r="AL753" i="3"/>
  <c r="AN753" i="3"/>
  <c r="AP753" i="3"/>
  <c r="AR753" i="3"/>
  <c r="AT753" i="3"/>
  <c r="AV753" i="3"/>
  <c r="AX753" i="3"/>
  <c r="AZ753" i="3"/>
  <c r="BB753" i="3"/>
  <c r="BD753" i="3"/>
  <c r="BF753" i="3"/>
  <c r="BH753" i="3"/>
  <c r="BJ753" i="3"/>
  <c r="BL753" i="3"/>
  <c r="Z754" i="3"/>
  <c r="AB754" i="3"/>
  <c r="AD754" i="3"/>
  <c r="AF754" i="3"/>
  <c r="AH754" i="3"/>
  <c r="AJ754" i="3"/>
  <c r="AL754" i="3"/>
  <c r="AN754" i="3"/>
  <c r="AP754" i="3"/>
  <c r="AR754" i="3"/>
  <c r="AT754" i="3"/>
  <c r="AV754" i="3"/>
  <c r="AX754" i="3"/>
  <c r="AZ754" i="3"/>
  <c r="BB754" i="3"/>
  <c r="BD754" i="3"/>
  <c r="BF754" i="3"/>
  <c r="BH754" i="3"/>
  <c r="BJ754" i="3"/>
  <c r="BL754" i="3"/>
  <c r="Z755" i="3"/>
  <c r="AB755" i="3"/>
  <c r="AD755" i="3"/>
  <c r="AF755" i="3"/>
  <c r="AH755" i="3"/>
  <c r="AJ755" i="3"/>
  <c r="AL755" i="3"/>
  <c r="AN755" i="3"/>
  <c r="AP755" i="3"/>
  <c r="AR755" i="3"/>
  <c r="AT755" i="3"/>
  <c r="AV755" i="3"/>
  <c r="AX755" i="3"/>
  <c r="AZ755" i="3"/>
  <c r="BB755" i="3"/>
  <c r="BD755" i="3"/>
  <c r="BF755" i="3"/>
  <c r="BH755" i="3"/>
  <c r="BJ755" i="3"/>
  <c r="BL755" i="3"/>
  <c r="Z756" i="3"/>
  <c r="AB756" i="3"/>
  <c r="AD756" i="3"/>
  <c r="AF756" i="3"/>
  <c r="AH756" i="3"/>
  <c r="AJ756" i="3"/>
  <c r="AL756" i="3"/>
  <c r="AN756" i="3"/>
  <c r="AP756" i="3"/>
  <c r="AR756" i="3"/>
  <c r="AT756" i="3"/>
  <c r="AV756" i="3"/>
  <c r="AX756" i="3"/>
  <c r="AZ756" i="3"/>
  <c r="BB756" i="3"/>
  <c r="BD756" i="3"/>
  <c r="BF756" i="3"/>
  <c r="BH756" i="3"/>
  <c r="BJ756" i="3"/>
  <c r="BL756" i="3"/>
  <c r="N757" i="3"/>
  <c r="P757" i="3"/>
  <c r="R757" i="3"/>
  <c r="T757" i="3"/>
  <c r="V757" i="3"/>
  <c r="X757" i="3"/>
  <c r="Z758" i="3"/>
  <c r="AB758" i="3"/>
  <c r="AD758" i="3"/>
  <c r="AF758" i="3"/>
  <c r="AH758" i="3"/>
  <c r="AJ758" i="3"/>
  <c r="AL758" i="3"/>
  <c r="AN758" i="3"/>
  <c r="AP758" i="3"/>
  <c r="AR758" i="3"/>
  <c r="AT758" i="3"/>
  <c r="AV758" i="3"/>
  <c r="AX758" i="3"/>
  <c r="AZ758" i="3"/>
  <c r="BB758" i="3"/>
  <c r="BD758" i="3"/>
  <c r="BF758" i="3"/>
  <c r="BH758" i="3"/>
  <c r="BJ758" i="3"/>
  <c r="BL758" i="3"/>
  <c r="Z759" i="3"/>
  <c r="AB759" i="3"/>
  <c r="AD759" i="3"/>
  <c r="AF759" i="3"/>
  <c r="AH759" i="3"/>
  <c r="AJ759" i="3"/>
  <c r="AL759" i="3"/>
  <c r="AN759" i="3"/>
  <c r="AP759" i="3"/>
  <c r="AR759" i="3"/>
  <c r="AT759" i="3"/>
  <c r="AV759" i="3"/>
  <c r="AX759" i="3"/>
  <c r="AZ759" i="3"/>
  <c r="BB759" i="3"/>
  <c r="BD759" i="3"/>
  <c r="BF759" i="3"/>
  <c r="BH759" i="3"/>
  <c r="BJ759" i="3"/>
  <c r="BL759" i="3"/>
  <c r="Z760" i="3"/>
  <c r="AB760" i="3"/>
  <c r="AD760" i="3"/>
  <c r="AF760" i="3"/>
  <c r="AH760" i="3"/>
  <c r="AJ760" i="3"/>
  <c r="AL760" i="3"/>
  <c r="AN760" i="3"/>
  <c r="AP760" i="3"/>
  <c r="AR760" i="3"/>
  <c r="AT760" i="3"/>
  <c r="AV760" i="3"/>
  <c r="AX760" i="3"/>
  <c r="AZ760" i="3"/>
  <c r="BB760" i="3"/>
  <c r="BD760" i="3"/>
  <c r="BF760" i="3"/>
  <c r="BH760" i="3"/>
  <c r="BJ760" i="3"/>
  <c r="BL760" i="3"/>
  <c r="Z761" i="3"/>
  <c r="AB761" i="3"/>
  <c r="AD761" i="3"/>
  <c r="AF761" i="3"/>
  <c r="AH761" i="3"/>
  <c r="AJ761" i="3"/>
  <c r="AL761" i="3"/>
  <c r="AN761" i="3"/>
  <c r="AP761" i="3"/>
  <c r="AR761" i="3"/>
  <c r="AT761" i="3"/>
  <c r="AV761" i="3"/>
  <c r="AX761" i="3"/>
  <c r="AZ761" i="3"/>
  <c r="BB761" i="3"/>
  <c r="BD761" i="3"/>
  <c r="BF761" i="3"/>
  <c r="BH761" i="3"/>
  <c r="BJ761" i="3"/>
  <c r="BL761" i="3"/>
  <c r="Z765" i="3"/>
  <c r="AB765" i="3"/>
  <c r="AD765" i="3"/>
  <c r="AF765" i="3"/>
  <c r="AH765" i="3"/>
  <c r="AJ765" i="3"/>
  <c r="AL765" i="3"/>
  <c r="AN765" i="3"/>
  <c r="AP765" i="3"/>
  <c r="AR765" i="3"/>
  <c r="AT765" i="3"/>
  <c r="AV765" i="3"/>
  <c r="AX765" i="3"/>
  <c r="AZ765" i="3"/>
  <c r="BB765" i="3"/>
  <c r="BD765" i="3"/>
  <c r="BF765" i="3"/>
  <c r="BH765" i="3"/>
  <c r="BJ765" i="3"/>
  <c r="BL765" i="3"/>
  <c r="Z769" i="3"/>
  <c r="AB769" i="3"/>
  <c r="AD769" i="3"/>
  <c r="AF769" i="3"/>
  <c r="AH769" i="3"/>
  <c r="AJ769" i="3"/>
  <c r="AL769" i="3"/>
  <c r="AN769" i="3"/>
  <c r="AP769" i="3"/>
  <c r="AR769" i="3"/>
  <c r="AT769" i="3"/>
  <c r="AV769" i="3"/>
  <c r="AX769" i="3"/>
  <c r="AZ769" i="3"/>
  <c r="BB769" i="3"/>
  <c r="BD769" i="3"/>
  <c r="BF769" i="3"/>
  <c r="BH769" i="3"/>
  <c r="BJ769" i="3"/>
  <c r="BL769" i="3"/>
  <c r="N15" i="2"/>
  <c r="P15" i="2"/>
  <c r="R15" i="2"/>
  <c r="T15" i="2"/>
  <c r="V15" i="2"/>
  <c r="X15" i="2"/>
  <c r="N16" i="2"/>
  <c r="P16" i="2"/>
  <c r="R16" i="2"/>
  <c r="V16" i="2"/>
  <c r="X16" i="2"/>
  <c r="Z20" i="2"/>
  <c r="AB20" i="2"/>
  <c r="AD20" i="2"/>
  <c r="AF20" i="2"/>
  <c r="AH20" i="2"/>
  <c r="AJ20" i="2"/>
  <c r="AL20" i="2"/>
  <c r="AN20" i="2"/>
  <c r="AP20" i="2"/>
  <c r="AR20" i="2"/>
  <c r="AT20" i="2"/>
  <c r="AV20" i="2"/>
  <c r="AX20" i="2"/>
  <c r="AZ20" i="2"/>
  <c r="BB20" i="2"/>
  <c r="BD20" i="2"/>
  <c r="BF20" i="2"/>
  <c r="BH20" i="2"/>
  <c r="BJ20" i="2"/>
  <c r="BL20" i="2"/>
  <c r="N21" i="2"/>
  <c r="P21" i="2"/>
  <c r="R21" i="2"/>
  <c r="T21" i="2"/>
  <c r="V21" i="2"/>
  <c r="X21" i="2"/>
  <c r="N22" i="2"/>
  <c r="P22" i="2"/>
  <c r="R22" i="2"/>
  <c r="T22" i="2"/>
  <c r="V22" i="2"/>
  <c r="X22" i="2"/>
  <c r="Z26" i="2"/>
  <c r="AB26" i="2"/>
  <c r="AD26" i="2"/>
  <c r="AF26" i="2"/>
  <c r="AH26" i="2"/>
  <c r="AJ26" i="2"/>
  <c r="AL26" i="2"/>
  <c r="AN26" i="2"/>
  <c r="AP26" i="2"/>
  <c r="AR26" i="2"/>
  <c r="AT26" i="2"/>
  <c r="AV26" i="2"/>
  <c r="AX26" i="2"/>
  <c r="AZ26" i="2"/>
  <c r="BB26" i="2"/>
  <c r="BD26" i="2"/>
  <c r="BF26" i="2"/>
  <c r="BH26" i="2"/>
  <c r="BJ26" i="2"/>
  <c r="BL26" i="2"/>
  <c r="N27" i="2"/>
  <c r="P27" i="2"/>
  <c r="R27" i="2"/>
  <c r="T27" i="2"/>
  <c r="V27" i="2"/>
  <c r="X27" i="2"/>
  <c r="N28" i="2"/>
  <c r="P28" i="2"/>
  <c r="R28" i="2"/>
  <c r="T28" i="2"/>
  <c r="V28" i="2"/>
  <c r="X28" i="2"/>
  <c r="Z32" i="2"/>
  <c r="AB32" i="2"/>
  <c r="AD32" i="2"/>
  <c r="AF32" i="2"/>
  <c r="AH32" i="2"/>
  <c r="AJ32" i="2"/>
  <c r="AL32" i="2"/>
  <c r="AN32" i="2"/>
  <c r="AP32" i="2"/>
  <c r="AR32" i="2"/>
  <c r="AT32" i="2"/>
  <c r="AV32" i="2"/>
  <c r="AX32" i="2"/>
  <c r="AZ32" i="2"/>
  <c r="BB32" i="2"/>
  <c r="BD32" i="2"/>
  <c r="BF32" i="2"/>
  <c r="BH32" i="2"/>
  <c r="BJ32" i="2"/>
  <c r="BL32" i="2"/>
  <c r="N33" i="2"/>
  <c r="P33" i="2"/>
  <c r="R33" i="2"/>
  <c r="T33" i="2"/>
  <c r="V33" i="2"/>
  <c r="X33" i="2"/>
  <c r="N34" i="2"/>
  <c r="P34" i="2"/>
  <c r="R34" i="2"/>
  <c r="T34" i="2"/>
  <c r="V34" i="2"/>
  <c r="X34" i="2"/>
  <c r="N43" i="2"/>
  <c r="P43" i="2"/>
  <c r="R43" i="2"/>
  <c r="T43" i="2"/>
  <c r="V43" i="2"/>
  <c r="X43" i="2"/>
  <c r="N44" i="2"/>
  <c r="P44" i="2"/>
  <c r="R44" i="2"/>
  <c r="T44" i="2"/>
  <c r="V44" i="2"/>
  <c r="X44" i="2"/>
  <c r="Z47" i="2"/>
  <c r="AB47" i="2"/>
  <c r="AD47" i="2"/>
  <c r="AF47" i="2"/>
  <c r="AH47" i="2"/>
  <c r="AJ47" i="2"/>
  <c r="AL47" i="2"/>
  <c r="AN47" i="2"/>
  <c r="AP47" i="2"/>
  <c r="AR47" i="2"/>
  <c r="AT47" i="2"/>
  <c r="AV47" i="2"/>
  <c r="AX47" i="2"/>
  <c r="AZ47" i="2"/>
  <c r="BB47" i="2"/>
  <c r="BD47" i="2"/>
  <c r="BF47" i="2"/>
  <c r="BH47" i="2"/>
  <c r="BJ47" i="2"/>
  <c r="BL47" i="2"/>
  <c r="Z49" i="2"/>
  <c r="AB49" i="2"/>
  <c r="AD49" i="2"/>
  <c r="AF49" i="2"/>
  <c r="AH49" i="2"/>
  <c r="AJ49" i="2"/>
  <c r="AL49" i="2"/>
  <c r="AN49" i="2"/>
  <c r="AP49" i="2"/>
  <c r="AR49" i="2"/>
  <c r="AT49" i="2"/>
  <c r="AV49" i="2"/>
  <c r="AX49" i="2"/>
  <c r="AZ49" i="2"/>
  <c r="BB49" i="2"/>
  <c r="BD49" i="2"/>
  <c r="BF49" i="2"/>
  <c r="BH49" i="2"/>
  <c r="BJ49" i="2"/>
  <c r="BL49" i="2"/>
  <c r="AB52" i="2"/>
  <c r="AF52" i="2"/>
  <c r="AJ52" i="2"/>
  <c r="AN52" i="2"/>
  <c r="AR52" i="2"/>
  <c r="AV52" i="2"/>
  <c r="AZ52" i="2"/>
  <c r="BD52" i="2"/>
  <c r="BH52" i="2"/>
  <c r="BL52" i="2"/>
  <c r="AB54" i="2"/>
  <c r="AF54" i="2"/>
  <c r="AJ54" i="2"/>
  <c r="AN54" i="2"/>
  <c r="AR54" i="2"/>
  <c r="AV54" i="2"/>
  <c r="AZ54" i="2"/>
  <c r="BD54" i="2"/>
  <c r="BH54" i="2"/>
  <c r="BL54" i="2"/>
  <c r="Z55" i="2"/>
  <c r="AB55" i="2"/>
  <c r="AD55" i="2"/>
  <c r="AF55" i="2"/>
  <c r="AH55" i="2"/>
  <c r="AJ55" i="2"/>
  <c r="AL55" i="2"/>
  <c r="AN55" i="2"/>
  <c r="AP55" i="2"/>
  <c r="AR55" i="2"/>
  <c r="AT55" i="2"/>
  <c r="AV55" i="2"/>
  <c r="AX55" i="2"/>
  <c r="AZ55" i="2"/>
  <c r="BB55" i="2"/>
  <c r="BD55" i="2"/>
  <c r="BF55" i="2"/>
  <c r="BH55" i="2"/>
  <c r="BJ55" i="2"/>
  <c r="BL55" i="2"/>
  <c r="Z56" i="2"/>
  <c r="AB56" i="2"/>
  <c r="AD56" i="2"/>
  <c r="AF56" i="2"/>
  <c r="AH56" i="2"/>
  <c r="AJ56" i="2"/>
  <c r="AL56" i="2"/>
  <c r="AN56" i="2"/>
  <c r="AP56" i="2"/>
  <c r="AR56" i="2"/>
  <c r="AT56" i="2"/>
  <c r="AV56" i="2"/>
  <c r="AX56" i="2"/>
  <c r="AZ56" i="2"/>
  <c r="BB56" i="2"/>
  <c r="BD56" i="2"/>
  <c r="BF56" i="2"/>
  <c r="BH56" i="2"/>
  <c r="BJ56" i="2"/>
  <c r="BL56" i="2"/>
  <c r="Z57" i="2"/>
  <c r="AB57" i="2"/>
  <c r="AD57" i="2"/>
  <c r="AF57" i="2"/>
  <c r="AH57" i="2"/>
  <c r="AJ57" i="2"/>
  <c r="AL57" i="2"/>
  <c r="AN57" i="2"/>
  <c r="AP57" i="2"/>
  <c r="AR57" i="2"/>
  <c r="AT57" i="2"/>
  <c r="AV57" i="2"/>
  <c r="AX57" i="2"/>
  <c r="AZ57" i="2"/>
  <c r="BB57" i="2"/>
  <c r="BD57" i="2"/>
  <c r="BF57" i="2"/>
  <c r="BH57" i="2"/>
  <c r="BJ57" i="2"/>
  <c r="BL57" i="2"/>
  <c r="Z58" i="2"/>
  <c r="AB58" i="2"/>
  <c r="AD58" i="2"/>
  <c r="AF58" i="2"/>
  <c r="AH58" i="2"/>
  <c r="AJ58" i="2"/>
  <c r="AL58" i="2"/>
  <c r="AN58" i="2"/>
  <c r="AP58" i="2"/>
  <c r="AR58" i="2"/>
  <c r="AT58" i="2"/>
  <c r="AV58" i="2"/>
  <c r="AX58" i="2"/>
  <c r="AZ58" i="2"/>
  <c r="BB58" i="2"/>
  <c r="BD58" i="2"/>
  <c r="BF58" i="2"/>
  <c r="BH58" i="2"/>
  <c r="BJ58" i="2"/>
  <c r="BL58" i="2"/>
  <c r="Z59" i="2"/>
  <c r="AB59" i="2"/>
  <c r="AD59" i="2"/>
  <c r="AF59" i="2"/>
  <c r="AH59" i="2"/>
  <c r="AJ59" i="2"/>
  <c r="AL59" i="2"/>
  <c r="AN59" i="2"/>
  <c r="AP59" i="2"/>
  <c r="AR59" i="2"/>
  <c r="AT59" i="2"/>
  <c r="AV59" i="2"/>
  <c r="AX59" i="2"/>
  <c r="AZ59" i="2"/>
  <c r="BB59" i="2"/>
  <c r="BD59" i="2"/>
  <c r="BF59" i="2"/>
  <c r="BH59" i="2"/>
  <c r="BJ59" i="2"/>
  <c r="BL59" i="2"/>
  <c r="Z60" i="2"/>
  <c r="AB60" i="2"/>
  <c r="AD60" i="2"/>
  <c r="AF60" i="2"/>
  <c r="AH60" i="2"/>
  <c r="AJ60" i="2"/>
  <c r="AL60" i="2"/>
  <c r="AN60" i="2"/>
  <c r="AP60" i="2"/>
  <c r="AR60" i="2"/>
  <c r="AT60" i="2"/>
  <c r="AV60" i="2"/>
  <c r="AX60" i="2"/>
  <c r="AZ60" i="2"/>
  <c r="BB60" i="2"/>
  <c r="BD60" i="2"/>
  <c r="BF60" i="2"/>
  <c r="BH60" i="2"/>
  <c r="BJ60" i="2"/>
  <c r="BL60" i="2"/>
  <c r="N61" i="2"/>
  <c r="P61" i="2"/>
  <c r="R61" i="2"/>
  <c r="T61" i="2"/>
  <c r="V61" i="2"/>
  <c r="X61" i="2"/>
  <c r="N62" i="2"/>
  <c r="P62" i="2"/>
  <c r="R62" i="2"/>
  <c r="T62" i="2"/>
  <c r="V62" i="2"/>
  <c r="X62" i="2"/>
  <c r="Z63" i="2"/>
  <c r="AB63" i="2"/>
  <c r="AD63" i="2"/>
  <c r="AF63" i="2"/>
  <c r="AH63" i="2"/>
  <c r="AJ63" i="2"/>
  <c r="AL63" i="2"/>
  <c r="AN63" i="2"/>
  <c r="AP63" i="2"/>
  <c r="AR63" i="2"/>
  <c r="AT63" i="2"/>
  <c r="AV63" i="2"/>
  <c r="AX63" i="2"/>
  <c r="AZ63" i="2"/>
  <c r="BB63" i="2"/>
  <c r="BD63" i="2"/>
  <c r="BF63" i="2"/>
  <c r="BH63" i="2"/>
  <c r="BJ63" i="2"/>
  <c r="BL63" i="2"/>
  <c r="Z65" i="2"/>
  <c r="AB65" i="2"/>
  <c r="AD65" i="2"/>
  <c r="AF65" i="2"/>
  <c r="AH65" i="2"/>
  <c r="AJ65" i="2"/>
  <c r="AL65" i="2"/>
  <c r="AN65" i="2"/>
  <c r="AP65" i="2"/>
  <c r="AR65" i="2"/>
  <c r="AT65" i="2"/>
  <c r="AV65" i="2"/>
  <c r="AX65" i="2"/>
  <c r="AZ65" i="2"/>
  <c r="BB65" i="2"/>
  <c r="BD65" i="2"/>
  <c r="BF65" i="2"/>
  <c r="BH65" i="2"/>
  <c r="BJ65" i="2"/>
  <c r="BL65" i="2"/>
  <c r="N66" i="2"/>
  <c r="P66" i="2"/>
  <c r="R66" i="2"/>
  <c r="T66" i="2"/>
  <c r="V66" i="2"/>
  <c r="X66" i="2"/>
  <c r="N67" i="2"/>
  <c r="P67" i="2"/>
  <c r="R67" i="2"/>
  <c r="T67" i="2"/>
  <c r="V67" i="2"/>
  <c r="X67" i="2"/>
  <c r="Z68" i="2"/>
  <c r="AB68" i="2"/>
  <c r="AD68" i="2"/>
  <c r="AF68" i="2"/>
  <c r="AH68" i="2"/>
  <c r="AJ68" i="2"/>
  <c r="AL68" i="2"/>
  <c r="AN68" i="2"/>
  <c r="AP68" i="2"/>
  <c r="AR68" i="2"/>
  <c r="AT68" i="2"/>
  <c r="AV68" i="2"/>
  <c r="AX68" i="2"/>
  <c r="AZ68" i="2"/>
  <c r="BB68" i="2"/>
  <c r="BD68" i="2"/>
  <c r="BF68" i="2"/>
  <c r="BH68" i="2"/>
  <c r="BJ68" i="2"/>
  <c r="BL68" i="2"/>
  <c r="Z69" i="2"/>
  <c r="AB69" i="2"/>
  <c r="AD69" i="2"/>
  <c r="AF69" i="2"/>
  <c r="AH69" i="2"/>
  <c r="AJ69" i="2"/>
  <c r="AL69" i="2"/>
  <c r="AN69" i="2"/>
  <c r="AP69" i="2"/>
  <c r="AR69" i="2"/>
  <c r="AT69" i="2"/>
  <c r="AV69" i="2"/>
  <c r="AX69" i="2"/>
  <c r="AZ69" i="2"/>
  <c r="BB69" i="2"/>
  <c r="BD69" i="2"/>
  <c r="BF69" i="2"/>
  <c r="BH69" i="2"/>
  <c r="BJ69" i="2"/>
  <c r="BL69" i="2"/>
  <c r="O70" i="2"/>
  <c r="AA70" i="2"/>
  <c r="AE70" i="2"/>
  <c r="AI70" i="2"/>
  <c r="AM70" i="2"/>
  <c r="AQ70" i="2"/>
  <c r="AU70" i="2"/>
  <c r="AY70" i="2"/>
  <c r="BC70" i="2"/>
  <c r="BG70" i="2"/>
  <c r="BK70" i="2"/>
  <c r="O72" i="2"/>
  <c r="O71" i="2" s="1"/>
  <c r="AA72" i="2"/>
  <c r="AA71" i="2" s="1"/>
  <c r="AE72" i="2"/>
  <c r="AE71" i="2" s="1"/>
  <c r="AI72" i="2"/>
  <c r="AI71" i="2" s="1"/>
  <c r="AM72" i="2"/>
  <c r="AM71" i="2" s="1"/>
  <c r="AQ72" i="2"/>
  <c r="AQ71" i="2" s="1"/>
  <c r="AU72" i="2"/>
  <c r="AU71" i="2" s="1"/>
  <c r="AY72" i="2"/>
  <c r="AY71" i="2" s="1"/>
  <c r="BC72" i="2"/>
  <c r="BC71" i="2" s="1"/>
  <c r="BG72" i="2"/>
  <c r="BG71" i="2" s="1"/>
  <c r="BK72" i="2"/>
  <c r="BK71" i="2" s="1"/>
  <c r="Z73" i="2"/>
  <c r="AB73" i="2"/>
  <c r="AD73" i="2"/>
  <c r="AF73" i="2"/>
  <c r="AH73" i="2"/>
  <c r="AJ73" i="2"/>
  <c r="AL73" i="2"/>
  <c r="AN73" i="2"/>
  <c r="AP73" i="2"/>
  <c r="AR73" i="2"/>
  <c r="AT73" i="2"/>
  <c r="AV73" i="2"/>
  <c r="AX73" i="2"/>
  <c r="AZ73" i="2"/>
  <c r="BB73" i="2"/>
  <c r="BD73" i="2"/>
  <c r="BF73" i="2"/>
  <c r="BH73" i="2"/>
  <c r="BJ73" i="2"/>
  <c r="BL73" i="2"/>
  <c r="Z74" i="2"/>
  <c r="AB74" i="2"/>
  <c r="AD74" i="2"/>
  <c r="AF74" i="2"/>
  <c r="AH74" i="2"/>
  <c r="AJ74" i="2"/>
  <c r="AL74" i="2"/>
  <c r="AN74" i="2"/>
  <c r="AP74" i="2"/>
  <c r="AR74" i="2"/>
  <c r="AT74" i="2"/>
  <c r="AV74" i="2"/>
  <c r="AX74" i="2"/>
  <c r="AZ74" i="2"/>
  <c r="BB74" i="2"/>
  <c r="BD74" i="2"/>
  <c r="BF74" i="2"/>
  <c r="BH74" i="2"/>
  <c r="BJ74" i="2"/>
  <c r="BL74" i="2"/>
  <c r="Z75" i="2"/>
  <c r="AB75" i="2"/>
  <c r="AD75" i="2"/>
  <c r="AF75" i="2"/>
  <c r="AH75" i="2"/>
  <c r="AJ75" i="2"/>
  <c r="AL75" i="2"/>
  <c r="AN75" i="2"/>
  <c r="AP75" i="2"/>
  <c r="AR75" i="2"/>
  <c r="AT75" i="2"/>
  <c r="AV75" i="2"/>
  <c r="AX75" i="2"/>
  <c r="AZ75" i="2"/>
  <c r="BB75" i="2"/>
  <c r="BD75" i="2"/>
  <c r="BF75" i="2"/>
  <c r="BH75" i="2"/>
  <c r="BJ75" i="2"/>
  <c r="BL75" i="2"/>
  <c r="Z76" i="2"/>
  <c r="AB76" i="2"/>
  <c r="AD76" i="2"/>
  <c r="AF76" i="2"/>
  <c r="AH76" i="2"/>
  <c r="AJ76" i="2"/>
  <c r="AL76" i="2"/>
  <c r="AN76" i="2"/>
  <c r="AP76" i="2"/>
  <c r="AR76" i="2"/>
  <c r="AT76" i="2"/>
  <c r="AV76" i="2"/>
  <c r="AX76" i="2"/>
  <c r="AZ76" i="2"/>
  <c r="BB76" i="2"/>
  <c r="BD76" i="2"/>
  <c r="BF76" i="2"/>
  <c r="BH76" i="2"/>
  <c r="BJ76" i="2"/>
  <c r="BL76" i="2"/>
  <c r="Z77" i="2"/>
  <c r="AB77" i="2"/>
  <c r="AD77" i="2"/>
  <c r="AF77" i="2"/>
  <c r="AH77" i="2"/>
  <c r="AJ77" i="2"/>
  <c r="AL77" i="2"/>
  <c r="AN77" i="2"/>
  <c r="AP77" i="2"/>
  <c r="AR77" i="2"/>
  <c r="AT77" i="2"/>
  <c r="AV77" i="2"/>
  <c r="AX77" i="2"/>
  <c r="AZ77" i="2"/>
  <c r="BB77" i="2"/>
  <c r="BD77" i="2"/>
  <c r="BF77" i="2"/>
  <c r="BH77" i="2"/>
  <c r="BJ77" i="2"/>
  <c r="BL77" i="2"/>
  <c r="Z78" i="2"/>
  <c r="AB78" i="2"/>
  <c r="AD78" i="2"/>
  <c r="AF78" i="2"/>
  <c r="AH78" i="2"/>
  <c r="AJ78" i="2"/>
  <c r="AL78" i="2"/>
  <c r="AN78" i="2"/>
  <c r="AP78" i="2"/>
  <c r="AR78" i="2"/>
  <c r="AT78" i="2"/>
  <c r="AV78" i="2"/>
  <c r="AX78" i="2"/>
  <c r="AZ78" i="2"/>
  <c r="BB78" i="2"/>
  <c r="BD78" i="2"/>
  <c r="BF78" i="2"/>
  <c r="BH78" i="2"/>
  <c r="BJ78" i="2"/>
  <c r="BL78" i="2"/>
  <c r="Z79" i="2"/>
  <c r="AB79" i="2"/>
  <c r="AD79" i="2"/>
  <c r="AF79" i="2"/>
  <c r="AH79" i="2"/>
  <c r="AJ79" i="2"/>
  <c r="AL79" i="2"/>
  <c r="AN79" i="2"/>
  <c r="AP79" i="2"/>
  <c r="AR79" i="2"/>
  <c r="AT79" i="2"/>
  <c r="AV79" i="2"/>
  <c r="AX79" i="2"/>
  <c r="AZ79" i="2"/>
  <c r="BB79" i="2"/>
  <c r="BD79" i="2"/>
  <c r="BF79" i="2"/>
  <c r="BH79" i="2"/>
  <c r="BJ79" i="2"/>
  <c r="BL79" i="2"/>
  <c r="Z80" i="2"/>
  <c r="AB80" i="2"/>
  <c r="AD80" i="2"/>
  <c r="AF80" i="2"/>
  <c r="AH80" i="2"/>
  <c r="AJ80" i="2"/>
  <c r="AL80" i="2"/>
  <c r="AN80" i="2"/>
  <c r="AP80" i="2"/>
  <c r="AR80" i="2"/>
  <c r="AT80" i="2"/>
  <c r="AV80" i="2"/>
  <c r="AX80" i="2"/>
  <c r="AZ80" i="2"/>
  <c r="BB80" i="2"/>
  <c r="BD80" i="2"/>
  <c r="BF80" i="2"/>
  <c r="BH80" i="2"/>
  <c r="BJ80" i="2"/>
  <c r="BL80" i="2"/>
  <c r="Z81" i="2"/>
  <c r="AB81" i="2"/>
  <c r="AD81" i="2"/>
  <c r="AF81" i="2"/>
  <c r="AH81" i="2"/>
  <c r="AJ81" i="2"/>
  <c r="AL81" i="2"/>
  <c r="AN81" i="2"/>
  <c r="AP81" i="2"/>
  <c r="AR81" i="2"/>
  <c r="AT81" i="2"/>
  <c r="AV81" i="2"/>
  <c r="AX81" i="2"/>
  <c r="AZ81" i="2"/>
  <c r="BB81" i="2"/>
  <c r="BD81" i="2"/>
  <c r="BF81" i="2"/>
  <c r="BH81" i="2"/>
  <c r="BJ81" i="2"/>
  <c r="BL81" i="2"/>
  <c r="Z82" i="2"/>
  <c r="AB82" i="2"/>
  <c r="AD82" i="2"/>
  <c r="AF82" i="2"/>
  <c r="AH82" i="2"/>
  <c r="AJ82" i="2"/>
  <c r="AL82" i="2"/>
  <c r="AN82" i="2"/>
  <c r="AP82" i="2"/>
  <c r="AR82" i="2"/>
  <c r="AT82" i="2"/>
  <c r="AV82" i="2"/>
  <c r="AX82" i="2"/>
  <c r="AZ82" i="2"/>
  <c r="BB82" i="2"/>
  <c r="BD82" i="2"/>
  <c r="BF82" i="2"/>
  <c r="BH82" i="2"/>
  <c r="BJ82" i="2"/>
  <c r="BL82" i="2"/>
  <c r="N83" i="2"/>
  <c r="P83" i="2"/>
  <c r="R83" i="2"/>
  <c r="T83" i="2"/>
  <c r="V83" i="2"/>
  <c r="X83" i="2"/>
  <c r="N84" i="2"/>
  <c r="N88" i="2" s="1"/>
  <c r="N163" i="2" s="1"/>
  <c r="P84" i="2"/>
  <c r="R84" i="2"/>
  <c r="T84" i="2"/>
  <c r="T88" i="2" s="1"/>
  <c r="T163" i="2" s="1"/>
  <c r="V84" i="2"/>
  <c r="X84" i="2"/>
  <c r="Z85" i="2"/>
  <c r="AB85" i="2"/>
  <c r="AD85" i="2"/>
  <c r="AF85" i="2"/>
  <c r="AH85" i="2"/>
  <c r="AJ85" i="2"/>
  <c r="AL85" i="2"/>
  <c r="AN85" i="2"/>
  <c r="AP85" i="2"/>
  <c r="AR85" i="2"/>
  <c r="AT85" i="2"/>
  <c r="AV85" i="2"/>
  <c r="AX85" i="2"/>
  <c r="AZ85" i="2"/>
  <c r="BB85" i="2"/>
  <c r="BD85" i="2"/>
  <c r="BF85" i="2"/>
  <c r="BH85" i="2"/>
  <c r="BJ85" i="2"/>
  <c r="BL85" i="2"/>
  <c r="Z89" i="2"/>
  <c r="AB89" i="2"/>
  <c r="AD89" i="2"/>
  <c r="AF89" i="2"/>
  <c r="AH89" i="2"/>
  <c r="AJ89" i="2"/>
  <c r="AL89" i="2"/>
  <c r="AN89" i="2"/>
  <c r="AP89" i="2"/>
  <c r="AR89" i="2"/>
  <c r="AT89" i="2"/>
  <c r="AV89" i="2"/>
  <c r="AX89" i="2"/>
  <c r="AZ89" i="2"/>
  <c r="BB89" i="2"/>
  <c r="BD89" i="2"/>
  <c r="BF89" i="2"/>
  <c r="BH89" i="2"/>
  <c r="BJ89" i="2"/>
  <c r="BL89" i="2"/>
  <c r="Z90" i="2"/>
  <c r="AB90" i="2"/>
  <c r="AD90" i="2"/>
  <c r="AF90" i="2"/>
  <c r="AH90" i="2"/>
  <c r="AJ90" i="2"/>
  <c r="AL90" i="2"/>
  <c r="AN90" i="2"/>
  <c r="AP90" i="2"/>
  <c r="AR90" i="2"/>
  <c r="AT90" i="2"/>
  <c r="AV90" i="2"/>
  <c r="AX90" i="2"/>
  <c r="AZ90" i="2"/>
  <c r="BB90" i="2"/>
  <c r="BD90" i="2"/>
  <c r="BF90" i="2"/>
  <c r="BH90" i="2"/>
  <c r="BJ90" i="2"/>
  <c r="BL90" i="2"/>
  <c r="Z91" i="2"/>
  <c r="AB91" i="2"/>
  <c r="AD91" i="2"/>
  <c r="AF91" i="2"/>
  <c r="AH91" i="2"/>
  <c r="AJ91" i="2"/>
  <c r="AL91" i="2"/>
  <c r="AN91" i="2"/>
  <c r="AP91" i="2"/>
  <c r="AR91" i="2"/>
  <c r="AT91" i="2"/>
  <c r="AV91" i="2"/>
  <c r="AX91" i="2"/>
  <c r="AZ91" i="2"/>
  <c r="BB91" i="2"/>
  <c r="BD91" i="2"/>
  <c r="BF91" i="2"/>
  <c r="BH91" i="2"/>
  <c r="BJ91" i="2"/>
  <c r="BL91" i="2"/>
  <c r="Z92" i="2"/>
  <c r="AB92" i="2"/>
  <c r="AD92" i="2"/>
  <c r="AF92" i="2"/>
  <c r="AH92" i="2"/>
  <c r="AJ92" i="2"/>
  <c r="AL92" i="2"/>
  <c r="AN92" i="2"/>
  <c r="AP92" i="2"/>
  <c r="AR92" i="2"/>
  <c r="AT92" i="2"/>
  <c r="AV92" i="2"/>
  <c r="AX92" i="2"/>
  <c r="AZ92" i="2"/>
  <c r="BB92" i="2"/>
  <c r="BD92" i="2"/>
  <c r="BF92" i="2"/>
  <c r="BH92" i="2"/>
  <c r="BJ92" i="2"/>
  <c r="BL92" i="2"/>
  <c r="Z93" i="2"/>
  <c r="AB93" i="2"/>
  <c r="AD93" i="2"/>
  <c r="AF93" i="2"/>
  <c r="AH93" i="2"/>
  <c r="AJ93" i="2"/>
  <c r="AL93" i="2"/>
  <c r="AN93" i="2"/>
  <c r="AP93" i="2"/>
  <c r="AR93" i="2"/>
  <c r="AT93" i="2"/>
  <c r="AV93" i="2"/>
  <c r="AX93" i="2"/>
  <c r="AZ93" i="2"/>
  <c r="BB93" i="2"/>
  <c r="BD93" i="2"/>
  <c r="BF93" i="2"/>
  <c r="BH93" i="2"/>
  <c r="BJ93" i="2"/>
  <c r="BL93" i="2"/>
  <c r="N94" i="2"/>
  <c r="P94" i="2"/>
  <c r="R94" i="2"/>
  <c r="T94" i="2"/>
  <c r="V94" i="2"/>
  <c r="X94" i="2"/>
  <c r="N95" i="2"/>
  <c r="P95" i="2"/>
  <c r="R95" i="2"/>
  <c r="T95" i="2"/>
  <c r="V95" i="2"/>
  <c r="X95" i="2"/>
  <c r="Z96" i="2"/>
  <c r="AB96" i="2"/>
  <c r="AD96" i="2"/>
  <c r="AF96" i="2"/>
  <c r="AH96" i="2"/>
  <c r="AJ96" i="2"/>
  <c r="AL96" i="2"/>
  <c r="AN96" i="2"/>
  <c r="AP96" i="2"/>
  <c r="AR96" i="2"/>
  <c r="AT96" i="2"/>
  <c r="AV96" i="2"/>
  <c r="AX96" i="2"/>
  <c r="AZ96" i="2"/>
  <c r="BB96" i="2"/>
  <c r="BD96" i="2"/>
  <c r="BF96" i="2"/>
  <c r="BH96" i="2"/>
  <c r="BJ96" i="2"/>
  <c r="BL96" i="2"/>
  <c r="Z98" i="2"/>
  <c r="AB98" i="2"/>
  <c r="AD98" i="2"/>
  <c r="AF98" i="2"/>
  <c r="AH98" i="2"/>
  <c r="AJ98" i="2"/>
  <c r="AL98" i="2"/>
  <c r="AN98" i="2"/>
  <c r="AP98" i="2"/>
  <c r="AR98" i="2"/>
  <c r="AT98" i="2"/>
  <c r="AV98" i="2"/>
  <c r="AX98" i="2"/>
  <c r="AZ98" i="2"/>
  <c r="BB98" i="2"/>
  <c r="BD98" i="2"/>
  <c r="BF98" i="2"/>
  <c r="BH98" i="2"/>
  <c r="BJ98" i="2"/>
  <c r="BL98" i="2"/>
  <c r="N99" i="2"/>
  <c r="P99" i="2"/>
  <c r="R99" i="2"/>
  <c r="T99" i="2"/>
  <c r="V99" i="2"/>
  <c r="X99" i="2"/>
  <c r="N100" i="2"/>
  <c r="P100" i="2"/>
  <c r="R100" i="2"/>
  <c r="T100" i="2"/>
  <c r="V100" i="2"/>
  <c r="X100" i="2"/>
  <c r="N101" i="2"/>
  <c r="P101" i="2"/>
  <c r="R101" i="2"/>
  <c r="T101" i="2"/>
  <c r="V101" i="2"/>
  <c r="X101" i="2"/>
  <c r="Z102" i="2"/>
  <c r="AB102" i="2"/>
  <c r="AD102" i="2"/>
  <c r="AF102" i="2"/>
  <c r="AH102" i="2"/>
  <c r="AJ102" i="2"/>
  <c r="AL102" i="2"/>
  <c r="AN102" i="2"/>
  <c r="AP102" i="2"/>
  <c r="AR102" i="2"/>
  <c r="AT102" i="2"/>
  <c r="AV102" i="2"/>
  <c r="AX102" i="2"/>
  <c r="AZ102" i="2"/>
  <c r="BB102" i="2"/>
  <c r="BD102" i="2"/>
  <c r="BF102" i="2"/>
  <c r="BH102" i="2"/>
  <c r="BJ102" i="2"/>
  <c r="BL102" i="2"/>
  <c r="Z104" i="2"/>
  <c r="AB104" i="2"/>
  <c r="AD104" i="2"/>
  <c r="AF104" i="2"/>
  <c r="AH104" i="2"/>
  <c r="AJ104" i="2"/>
  <c r="AL104" i="2"/>
  <c r="AN104" i="2"/>
  <c r="AP104" i="2"/>
  <c r="AR104" i="2"/>
  <c r="AT104" i="2"/>
  <c r="AV104" i="2"/>
  <c r="AX104" i="2"/>
  <c r="AZ104" i="2"/>
  <c r="BB104" i="2"/>
  <c r="BD104" i="2"/>
  <c r="BF104" i="2"/>
  <c r="BH104" i="2"/>
  <c r="BJ104" i="2"/>
  <c r="BL104" i="2"/>
  <c r="Z105" i="2"/>
  <c r="AB105" i="2"/>
  <c r="AD105" i="2"/>
  <c r="AF105" i="2"/>
  <c r="AH105" i="2"/>
  <c r="AJ105" i="2"/>
  <c r="AL105" i="2"/>
  <c r="AN105" i="2"/>
  <c r="AP105" i="2"/>
  <c r="AR105" i="2"/>
  <c r="AT105" i="2"/>
  <c r="AV105" i="2"/>
  <c r="AX105" i="2"/>
  <c r="AZ105" i="2"/>
  <c r="BB105" i="2"/>
  <c r="BD105" i="2"/>
  <c r="BF105" i="2"/>
  <c r="BH105" i="2"/>
  <c r="BJ105" i="2"/>
  <c r="BL105" i="2"/>
  <c r="Z106" i="2"/>
  <c r="AB106" i="2"/>
  <c r="AD106" i="2"/>
  <c r="AF106" i="2"/>
  <c r="AH106" i="2"/>
  <c r="AJ106" i="2"/>
  <c r="AL106" i="2"/>
  <c r="AN106" i="2"/>
  <c r="AP106" i="2"/>
  <c r="AR106" i="2"/>
  <c r="AT106" i="2"/>
  <c r="AV106" i="2"/>
  <c r="AX106" i="2"/>
  <c r="AZ106" i="2"/>
  <c r="BB106" i="2"/>
  <c r="BD106" i="2"/>
  <c r="BF106" i="2"/>
  <c r="BH106" i="2"/>
  <c r="BJ106" i="2"/>
  <c r="BL106" i="2"/>
  <c r="Z107" i="2"/>
  <c r="AB107" i="2"/>
  <c r="AD107" i="2"/>
  <c r="AF107" i="2"/>
  <c r="AH107" i="2"/>
  <c r="AJ107" i="2"/>
  <c r="AL107" i="2"/>
  <c r="AN107" i="2"/>
  <c r="AP107" i="2"/>
  <c r="AR107" i="2"/>
  <c r="AT107" i="2"/>
  <c r="AV107" i="2"/>
  <c r="AX107" i="2"/>
  <c r="AZ107" i="2"/>
  <c r="BB107" i="2"/>
  <c r="BD107" i="2"/>
  <c r="BF107" i="2"/>
  <c r="BH107" i="2"/>
  <c r="BJ107" i="2"/>
  <c r="BL107" i="2"/>
  <c r="Z108" i="2"/>
  <c r="AB108" i="2"/>
  <c r="AD108" i="2"/>
  <c r="AF108" i="2"/>
  <c r="AH108" i="2"/>
  <c r="AJ108" i="2"/>
  <c r="AL108" i="2"/>
  <c r="AN108" i="2"/>
  <c r="AP108" i="2"/>
  <c r="AR108" i="2"/>
  <c r="AT108" i="2"/>
  <c r="AV108" i="2"/>
  <c r="AX108" i="2"/>
  <c r="AZ108" i="2"/>
  <c r="BB108" i="2"/>
  <c r="BD108" i="2"/>
  <c r="BF108" i="2"/>
  <c r="BH108" i="2"/>
  <c r="BJ108" i="2"/>
  <c r="BL108" i="2"/>
  <c r="Z109" i="2"/>
  <c r="AB109" i="2"/>
  <c r="AD109" i="2"/>
  <c r="AF109" i="2"/>
  <c r="AH109" i="2"/>
  <c r="AJ109" i="2"/>
  <c r="AL109" i="2"/>
  <c r="AN109" i="2"/>
  <c r="AP109" i="2"/>
  <c r="AR109" i="2"/>
  <c r="AT109" i="2"/>
  <c r="AV109" i="2"/>
  <c r="AX109" i="2"/>
  <c r="AZ109" i="2"/>
  <c r="BB109" i="2"/>
  <c r="BD109" i="2"/>
  <c r="BF109" i="2"/>
  <c r="BH109" i="2"/>
  <c r="BJ109" i="2"/>
  <c r="BL109" i="2"/>
  <c r="Z110" i="2"/>
  <c r="AB110" i="2"/>
  <c r="AD110" i="2"/>
  <c r="AF110" i="2"/>
  <c r="AH110" i="2"/>
  <c r="AJ110" i="2"/>
  <c r="AL110" i="2"/>
  <c r="AN110" i="2"/>
  <c r="AP110" i="2"/>
  <c r="AR110" i="2"/>
  <c r="AT110" i="2"/>
  <c r="AV110" i="2"/>
  <c r="AX110" i="2"/>
  <c r="AZ110" i="2"/>
  <c r="BB110" i="2"/>
  <c r="BD110" i="2"/>
  <c r="BF110" i="2"/>
  <c r="BH110" i="2"/>
  <c r="BJ110" i="2"/>
  <c r="BL110" i="2"/>
  <c r="Z111" i="2"/>
  <c r="AB111" i="2"/>
  <c r="AD111" i="2"/>
  <c r="AF111" i="2"/>
  <c r="AH111" i="2"/>
  <c r="AJ111" i="2"/>
  <c r="AL111" i="2"/>
  <c r="AN111" i="2"/>
  <c r="AP111" i="2"/>
  <c r="AR111" i="2"/>
  <c r="AT111" i="2"/>
  <c r="AV111" i="2"/>
  <c r="AX111" i="2"/>
  <c r="AZ111" i="2"/>
  <c r="BB111" i="2"/>
  <c r="BD111" i="2"/>
  <c r="BF111" i="2"/>
  <c r="BH111" i="2"/>
  <c r="BJ111" i="2"/>
  <c r="BL111" i="2"/>
  <c r="Z112" i="2"/>
  <c r="AB112" i="2"/>
  <c r="AD112" i="2"/>
  <c r="AF112" i="2"/>
  <c r="AH112" i="2"/>
  <c r="AJ112" i="2"/>
  <c r="AL112" i="2"/>
  <c r="AN112" i="2"/>
  <c r="AP112" i="2"/>
  <c r="AR112" i="2"/>
  <c r="AT112" i="2"/>
  <c r="AV112" i="2"/>
  <c r="AX112" i="2"/>
  <c r="AZ112" i="2"/>
  <c r="BB112" i="2"/>
  <c r="BD112" i="2"/>
  <c r="BF112" i="2"/>
  <c r="BH112" i="2"/>
  <c r="BJ112" i="2"/>
  <c r="BL112" i="2"/>
  <c r="N113" i="2"/>
  <c r="P113" i="2"/>
  <c r="R113" i="2"/>
  <c r="T113" i="2"/>
  <c r="V113" i="2"/>
  <c r="X113" i="2"/>
  <c r="N114" i="2"/>
  <c r="P114" i="2"/>
  <c r="R114" i="2"/>
  <c r="T114" i="2"/>
  <c r="V114" i="2"/>
  <c r="X114" i="2"/>
  <c r="Z115" i="2"/>
  <c r="AB115" i="2"/>
  <c r="AD115" i="2"/>
  <c r="AF115" i="2"/>
  <c r="AH115" i="2"/>
  <c r="AJ115" i="2"/>
  <c r="AL115" i="2"/>
  <c r="AN115" i="2"/>
  <c r="AP115" i="2"/>
  <c r="AR115" i="2"/>
  <c r="AT115" i="2"/>
  <c r="AV115" i="2"/>
  <c r="AX115" i="2"/>
  <c r="AZ115" i="2"/>
  <c r="BB115" i="2"/>
  <c r="BD115" i="2"/>
  <c r="BF115" i="2"/>
  <c r="BH115" i="2"/>
  <c r="BJ115" i="2"/>
  <c r="BL115" i="2"/>
  <c r="Z117" i="2"/>
  <c r="AB117" i="2"/>
  <c r="AD117" i="2"/>
  <c r="AF117" i="2"/>
  <c r="AH117" i="2"/>
  <c r="AJ117" i="2"/>
  <c r="AL117" i="2"/>
  <c r="AN117" i="2"/>
  <c r="AP117" i="2"/>
  <c r="AR117" i="2"/>
  <c r="AT117" i="2"/>
  <c r="AV117" i="2"/>
  <c r="AX117" i="2"/>
  <c r="AZ117" i="2"/>
  <c r="BB117" i="2"/>
  <c r="BD117" i="2"/>
  <c r="BF117" i="2"/>
  <c r="BH117" i="2"/>
  <c r="BJ117" i="2"/>
  <c r="BL117" i="2"/>
  <c r="N118" i="2"/>
  <c r="P118" i="2"/>
  <c r="R118" i="2"/>
  <c r="T118" i="2"/>
  <c r="V118" i="2"/>
  <c r="X118" i="2"/>
  <c r="Z119" i="2"/>
  <c r="AB119" i="2"/>
  <c r="AD119" i="2"/>
  <c r="AF119" i="2"/>
  <c r="AH119" i="2"/>
  <c r="AJ119" i="2"/>
  <c r="AL119" i="2"/>
  <c r="AN119" i="2"/>
  <c r="AP119" i="2"/>
  <c r="AR119" i="2"/>
  <c r="AT119" i="2"/>
  <c r="AV119" i="2"/>
  <c r="AX119" i="2"/>
  <c r="AZ119" i="2"/>
  <c r="BB119" i="2"/>
  <c r="BD119" i="2"/>
  <c r="BF119" i="2"/>
  <c r="BH119" i="2"/>
  <c r="BJ119" i="2"/>
  <c r="BL119" i="2"/>
  <c r="N120" i="2"/>
  <c r="P120" i="2"/>
  <c r="R120" i="2"/>
  <c r="T120" i="2"/>
  <c r="V120" i="2"/>
  <c r="X120" i="2"/>
  <c r="N121" i="2"/>
  <c r="P121" i="2"/>
  <c r="R121" i="2"/>
  <c r="T121" i="2"/>
  <c r="V121" i="2"/>
  <c r="X121" i="2"/>
  <c r="N122" i="2"/>
  <c r="P122" i="2"/>
  <c r="R122" i="2"/>
  <c r="T122" i="2"/>
  <c r="V122" i="2"/>
  <c r="X122" i="2"/>
  <c r="N123" i="2"/>
  <c r="P123" i="2"/>
  <c r="R123" i="2"/>
  <c r="T123" i="2"/>
  <c r="V123" i="2"/>
  <c r="X123" i="2"/>
  <c r="N124" i="2"/>
  <c r="P124" i="2"/>
  <c r="R124" i="2"/>
  <c r="T124" i="2"/>
  <c r="V124" i="2"/>
  <c r="X124" i="2"/>
  <c r="N125" i="2"/>
  <c r="P125" i="2"/>
  <c r="R125" i="2"/>
  <c r="T125" i="2"/>
  <c r="V125" i="2"/>
  <c r="X125" i="2"/>
  <c r="N126" i="2"/>
  <c r="P126" i="2"/>
  <c r="R126" i="2"/>
  <c r="T126" i="2"/>
  <c r="V126" i="2"/>
  <c r="X126" i="2"/>
  <c r="N127" i="2"/>
  <c r="P127" i="2"/>
  <c r="R127" i="2"/>
  <c r="T127" i="2"/>
  <c r="V127" i="2"/>
  <c r="X127" i="2"/>
  <c r="N128" i="2"/>
  <c r="P128" i="2"/>
  <c r="R128" i="2"/>
  <c r="T128" i="2"/>
  <c r="V128" i="2"/>
  <c r="X128" i="2"/>
  <c r="N129" i="2"/>
  <c r="P129" i="2"/>
  <c r="R129" i="2"/>
  <c r="T129" i="2"/>
  <c r="V129" i="2"/>
  <c r="X129" i="2"/>
  <c r="Z130" i="2"/>
  <c r="AB130" i="2"/>
  <c r="AD130" i="2"/>
  <c r="AF130" i="2"/>
  <c r="AH130" i="2"/>
  <c r="AJ130" i="2"/>
  <c r="AL130" i="2"/>
  <c r="AN130" i="2"/>
  <c r="AP130" i="2"/>
  <c r="AR130" i="2"/>
  <c r="AT130" i="2"/>
  <c r="AV130" i="2"/>
  <c r="AX130" i="2"/>
  <c r="AZ130" i="2"/>
  <c r="BB130" i="2"/>
  <c r="BD130" i="2"/>
  <c r="BF130" i="2"/>
  <c r="BH130" i="2"/>
  <c r="BJ130" i="2"/>
  <c r="BL130" i="2"/>
  <c r="Z134" i="2"/>
  <c r="AB134" i="2"/>
  <c r="AD134" i="2"/>
  <c r="AF134" i="2"/>
  <c r="AH134" i="2"/>
  <c r="AJ134" i="2"/>
  <c r="AL134" i="2"/>
  <c r="AN134" i="2"/>
  <c r="AP134" i="2"/>
  <c r="AR134" i="2"/>
  <c r="AT134" i="2"/>
  <c r="AV134" i="2"/>
  <c r="AX134" i="2"/>
  <c r="AZ134" i="2"/>
  <c r="BB134" i="2"/>
  <c r="BD134" i="2"/>
  <c r="BF134" i="2"/>
  <c r="BH134" i="2"/>
  <c r="BJ134" i="2"/>
  <c r="BL134" i="2"/>
  <c r="Z135" i="2"/>
  <c r="AB135" i="2"/>
  <c r="AD135" i="2"/>
  <c r="AF135" i="2"/>
  <c r="AH135" i="2"/>
  <c r="AJ135" i="2"/>
  <c r="AL135" i="2"/>
  <c r="AN135" i="2"/>
  <c r="AP135" i="2"/>
  <c r="AR135" i="2"/>
  <c r="AT135" i="2"/>
  <c r="AV135" i="2"/>
  <c r="AX135" i="2"/>
  <c r="AZ135" i="2"/>
  <c r="BB135" i="2"/>
  <c r="BD135" i="2"/>
  <c r="BF135" i="2"/>
  <c r="BH135" i="2"/>
  <c r="BJ135" i="2"/>
  <c r="BL135" i="2"/>
  <c r="Z136" i="2"/>
  <c r="AB136" i="2"/>
  <c r="AD136" i="2"/>
  <c r="AF136" i="2"/>
  <c r="AH136" i="2"/>
  <c r="AJ136" i="2"/>
  <c r="AL136" i="2"/>
  <c r="AN136" i="2"/>
  <c r="AP136" i="2"/>
  <c r="AR136" i="2"/>
  <c r="AT136" i="2"/>
  <c r="AV136" i="2"/>
  <c r="AX136" i="2"/>
  <c r="AZ136" i="2"/>
  <c r="BB136" i="2"/>
  <c r="BD136" i="2"/>
  <c r="BF136" i="2"/>
  <c r="BH136" i="2"/>
  <c r="BJ136" i="2"/>
  <c r="BL136" i="2"/>
  <c r="Z137" i="2"/>
  <c r="AB137" i="2"/>
  <c r="AD137" i="2"/>
  <c r="AF137" i="2"/>
  <c r="AH137" i="2"/>
  <c r="AJ137" i="2"/>
  <c r="AL137" i="2"/>
  <c r="AN137" i="2"/>
  <c r="AP137" i="2"/>
  <c r="AR137" i="2"/>
  <c r="AT137" i="2"/>
  <c r="AV137" i="2"/>
  <c r="AX137" i="2"/>
  <c r="AZ137" i="2"/>
  <c r="BB137" i="2"/>
  <c r="BD137" i="2"/>
  <c r="BF137" i="2"/>
  <c r="BH137" i="2"/>
  <c r="BJ137" i="2"/>
  <c r="BL137" i="2"/>
  <c r="Z138" i="2"/>
  <c r="AB138" i="2"/>
  <c r="AD138" i="2"/>
  <c r="AF138" i="2"/>
  <c r="AH138" i="2"/>
  <c r="AJ138" i="2"/>
  <c r="AL138" i="2"/>
  <c r="AN138" i="2"/>
  <c r="AP138" i="2"/>
  <c r="AR138" i="2"/>
  <c r="AT138" i="2"/>
  <c r="AV138" i="2"/>
  <c r="AX138" i="2"/>
  <c r="AZ138" i="2"/>
  <c r="BB138" i="2"/>
  <c r="BD138" i="2"/>
  <c r="BF138" i="2"/>
  <c r="BH138" i="2"/>
  <c r="BJ138" i="2"/>
  <c r="BL138" i="2"/>
  <c r="Z139" i="2"/>
  <c r="AB139" i="2"/>
  <c r="AD139" i="2"/>
  <c r="AF139" i="2"/>
  <c r="AH139" i="2"/>
  <c r="AJ139" i="2"/>
  <c r="AL139" i="2"/>
  <c r="AN139" i="2"/>
  <c r="AP139" i="2"/>
  <c r="AR139" i="2"/>
  <c r="AT139" i="2"/>
  <c r="AV139" i="2"/>
  <c r="AX139" i="2"/>
  <c r="AZ139" i="2"/>
  <c r="BB139" i="2"/>
  <c r="BD139" i="2"/>
  <c r="BF139" i="2"/>
  <c r="BH139" i="2"/>
  <c r="BJ139" i="2"/>
  <c r="BL139" i="2"/>
  <c r="Z140" i="2"/>
  <c r="AB140" i="2"/>
  <c r="AD140" i="2"/>
  <c r="AF140" i="2"/>
  <c r="AH140" i="2"/>
  <c r="AJ140" i="2"/>
  <c r="AL140" i="2"/>
  <c r="AN140" i="2"/>
  <c r="AP140" i="2"/>
  <c r="AR140" i="2"/>
  <c r="AT140" i="2"/>
  <c r="AV140" i="2"/>
  <c r="AX140" i="2"/>
  <c r="AZ140" i="2"/>
  <c r="BB140" i="2"/>
  <c r="BD140" i="2"/>
  <c r="BF140" i="2"/>
  <c r="BH140" i="2"/>
  <c r="BJ140" i="2"/>
  <c r="BL140" i="2"/>
  <c r="Z141" i="2"/>
  <c r="AB141" i="2"/>
  <c r="AD141" i="2"/>
  <c r="AF141" i="2"/>
  <c r="AH141" i="2"/>
  <c r="AJ141" i="2"/>
  <c r="AL141" i="2"/>
  <c r="AN141" i="2"/>
  <c r="AP141" i="2"/>
  <c r="AR141" i="2"/>
  <c r="AT141" i="2"/>
  <c r="AV141" i="2"/>
  <c r="AX141" i="2"/>
  <c r="AZ141" i="2"/>
  <c r="BB141" i="2"/>
  <c r="BD141" i="2"/>
  <c r="BF141" i="2"/>
  <c r="BH141" i="2"/>
  <c r="BJ141" i="2"/>
  <c r="BL141" i="2"/>
  <c r="Z142" i="2"/>
  <c r="AB142" i="2"/>
  <c r="AD142" i="2"/>
  <c r="AF142" i="2"/>
  <c r="AH142" i="2"/>
  <c r="AJ142" i="2"/>
  <c r="AL142" i="2"/>
  <c r="AN142" i="2"/>
  <c r="AP142" i="2"/>
  <c r="AR142" i="2"/>
  <c r="AT142" i="2"/>
  <c r="AV142" i="2"/>
  <c r="AX142" i="2"/>
  <c r="AZ142" i="2"/>
  <c r="BB142" i="2"/>
  <c r="BD142" i="2"/>
  <c r="BF142" i="2"/>
  <c r="BH142" i="2"/>
  <c r="BJ142" i="2"/>
  <c r="BL142" i="2"/>
  <c r="Z143" i="2"/>
  <c r="AB143" i="2"/>
  <c r="AD143" i="2"/>
  <c r="AF143" i="2"/>
  <c r="AH143" i="2"/>
  <c r="AJ143" i="2"/>
  <c r="AL143" i="2"/>
  <c r="AN143" i="2"/>
  <c r="AP143" i="2"/>
  <c r="AR143" i="2"/>
  <c r="AT143" i="2"/>
  <c r="AV143" i="2"/>
  <c r="AX143" i="2"/>
  <c r="AZ143" i="2"/>
  <c r="BB143" i="2"/>
  <c r="BD143" i="2"/>
  <c r="BF143" i="2"/>
  <c r="BH143" i="2"/>
  <c r="BJ143" i="2"/>
  <c r="BL143" i="2"/>
  <c r="N144" i="2"/>
  <c r="P144" i="2"/>
  <c r="R144" i="2"/>
  <c r="T144" i="2"/>
  <c r="V144" i="2"/>
  <c r="X144" i="2"/>
  <c r="N145" i="2"/>
  <c r="P145" i="2"/>
  <c r="R145" i="2"/>
  <c r="T145" i="2"/>
  <c r="V145" i="2"/>
  <c r="X145" i="2"/>
  <c r="N146" i="2"/>
  <c r="P146" i="2"/>
  <c r="R146" i="2"/>
  <c r="T146" i="2"/>
  <c r="V146" i="2"/>
  <c r="X146" i="2"/>
  <c r="N147" i="2"/>
  <c r="P147" i="2"/>
  <c r="R147" i="2"/>
  <c r="T147" i="2"/>
  <c r="V147" i="2"/>
  <c r="X147" i="2"/>
  <c r="Z148" i="2"/>
  <c r="AB148" i="2"/>
  <c r="AD148" i="2"/>
  <c r="AF148" i="2"/>
  <c r="AH148" i="2"/>
  <c r="AJ148" i="2"/>
  <c r="AL148" i="2"/>
  <c r="AN148" i="2"/>
  <c r="AP148" i="2"/>
  <c r="AR148" i="2"/>
  <c r="AT148" i="2"/>
  <c r="AV148" i="2"/>
  <c r="AX148" i="2"/>
  <c r="AZ148" i="2"/>
  <c r="BB148" i="2"/>
  <c r="BD148" i="2"/>
  <c r="BF148" i="2"/>
  <c r="BH148" i="2"/>
  <c r="BJ148" i="2"/>
  <c r="BL148" i="2"/>
  <c r="Z150" i="2"/>
  <c r="AB150" i="2"/>
  <c r="AD150" i="2"/>
  <c r="AF150" i="2"/>
  <c r="AH150" i="2"/>
  <c r="AJ150" i="2"/>
  <c r="AL150" i="2"/>
  <c r="AN150" i="2"/>
  <c r="AP150" i="2"/>
  <c r="AR150" i="2"/>
  <c r="AT150" i="2"/>
  <c r="AV150" i="2"/>
  <c r="AX150" i="2"/>
  <c r="AZ150" i="2"/>
  <c r="BB150" i="2"/>
  <c r="BD150" i="2"/>
  <c r="BF150" i="2"/>
  <c r="BH150" i="2"/>
  <c r="BJ150" i="2"/>
  <c r="BL150" i="2"/>
  <c r="Z151" i="2"/>
  <c r="AB151" i="2"/>
  <c r="AD151" i="2"/>
  <c r="AF151" i="2"/>
  <c r="AH151" i="2"/>
  <c r="AJ151" i="2"/>
  <c r="AL151" i="2"/>
  <c r="AN151" i="2"/>
  <c r="AP151" i="2"/>
  <c r="AR151" i="2"/>
  <c r="AT151" i="2"/>
  <c r="AV151" i="2"/>
  <c r="AX151" i="2"/>
  <c r="AZ151" i="2"/>
  <c r="BB151" i="2"/>
  <c r="BD151" i="2"/>
  <c r="BF151" i="2"/>
  <c r="BH151" i="2"/>
  <c r="BJ151" i="2"/>
  <c r="BL151" i="2"/>
  <c r="Z152" i="2"/>
  <c r="AB152" i="2"/>
  <c r="AD152" i="2"/>
  <c r="AF152" i="2"/>
  <c r="AH152" i="2"/>
  <c r="AJ152" i="2"/>
  <c r="AL152" i="2"/>
  <c r="AN152" i="2"/>
  <c r="AP152" i="2"/>
  <c r="AR152" i="2"/>
  <c r="AT152" i="2"/>
  <c r="AV152" i="2"/>
  <c r="AX152" i="2"/>
  <c r="AZ152" i="2"/>
  <c r="BB152" i="2"/>
  <c r="BD152" i="2"/>
  <c r="BF152" i="2"/>
  <c r="BH152" i="2"/>
  <c r="BJ152" i="2"/>
  <c r="BL152" i="2"/>
  <c r="N153" i="2"/>
  <c r="P153" i="2"/>
  <c r="R153" i="2"/>
  <c r="T153" i="2"/>
  <c r="V153" i="2"/>
  <c r="X153" i="2"/>
  <c r="N154" i="2"/>
  <c r="P154" i="2"/>
  <c r="R154" i="2"/>
  <c r="T154" i="2"/>
  <c r="V154" i="2"/>
  <c r="X154" i="2"/>
  <c r="N155" i="2"/>
  <c r="P155" i="2"/>
  <c r="R155" i="2"/>
  <c r="T155" i="2"/>
  <c r="V155" i="2"/>
  <c r="X155" i="2"/>
  <c r="Z156" i="2"/>
  <c r="AB156" i="2"/>
  <c r="AD156" i="2"/>
  <c r="AF156" i="2"/>
  <c r="AH156" i="2"/>
  <c r="AJ156" i="2"/>
  <c r="AL156" i="2"/>
  <c r="AN156" i="2"/>
  <c r="AP156" i="2"/>
  <c r="AR156" i="2"/>
  <c r="AT156" i="2"/>
  <c r="AV156" i="2"/>
  <c r="AX156" i="2"/>
  <c r="AZ156" i="2"/>
  <c r="BB156" i="2"/>
  <c r="BD156" i="2"/>
  <c r="BF156" i="2"/>
  <c r="BH156" i="2"/>
  <c r="BJ156" i="2"/>
  <c r="BL156" i="2"/>
  <c r="Z158" i="2"/>
  <c r="AB158" i="2"/>
  <c r="AD158" i="2"/>
  <c r="AF158" i="2"/>
  <c r="AH158" i="2"/>
  <c r="AJ158" i="2"/>
  <c r="AL158" i="2"/>
  <c r="AN158" i="2"/>
  <c r="AP158" i="2"/>
  <c r="AR158" i="2"/>
  <c r="AT158" i="2"/>
  <c r="AV158" i="2"/>
  <c r="AX158" i="2"/>
  <c r="AZ158" i="2"/>
  <c r="BB158" i="2"/>
  <c r="BD158" i="2"/>
  <c r="BF158" i="2"/>
  <c r="BH158" i="2"/>
  <c r="BJ158" i="2"/>
  <c r="BL158" i="2"/>
  <c r="Z159" i="2"/>
  <c r="AB159" i="2"/>
  <c r="AD159" i="2"/>
  <c r="AF159" i="2"/>
  <c r="AH159" i="2"/>
  <c r="AJ159" i="2"/>
  <c r="AL159" i="2"/>
  <c r="AN159" i="2"/>
  <c r="AP159" i="2"/>
  <c r="AR159" i="2"/>
  <c r="AT159" i="2"/>
  <c r="AV159" i="2"/>
  <c r="AX159" i="2"/>
  <c r="AZ159" i="2"/>
  <c r="BB159" i="2"/>
  <c r="BD159" i="2"/>
  <c r="BF159" i="2"/>
  <c r="BH159" i="2"/>
  <c r="BJ159" i="2"/>
  <c r="BL159" i="2"/>
  <c r="Z160" i="2"/>
  <c r="AB160" i="2"/>
  <c r="AD160" i="2"/>
  <c r="AF160" i="2"/>
  <c r="AH160" i="2"/>
  <c r="AJ160" i="2"/>
  <c r="AL160" i="2"/>
  <c r="AN160" i="2"/>
  <c r="AP160" i="2"/>
  <c r="AR160" i="2"/>
  <c r="AT160" i="2"/>
  <c r="AV160" i="2"/>
  <c r="AX160" i="2"/>
  <c r="AZ160" i="2"/>
  <c r="BB160" i="2"/>
  <c r="BD160" i="2"/>
  <c r="BF160" i="2"/>
  <c r="BH160" i="2"/>
  <c r="BJ160" i="2"/>
  <c r="BL160" i="2"/>
  <c r="Z164" i="2"/>
  <c r="AB164" i="2"/>
  <c r="AD164" i="2"/>
  <c r="AF164" i="2"/>
  <c r="AH164" i="2"/>
  <c r="AJ164" i="2"/>
  <c r="AL164" i="2"/>
  <c r="AN164" i="2"/>
  <c r="AP164" i="2"/>
  <c r="AR164" i="2"/>
  <c r="AT164" i="2"/>
  <c r="AV164" i="2"/>
  <c r="AX164" i="2"/>
  <c r="AZ164" i="2"/>
  <c r="BB164" i="2"/>
  <c r="BD164" i="2"/>
  <c r="BF164" i="2"/>
  <c r="BH164" i="2"/>
  <c r="BJ164" i="2"/>
  <c r="BL164" i="2"/>
  <c r="Z168" i="2"/>
  <c r="AB168" i="2"/>
  <c r="AD168" i="2"/>
  <c r="AF168" i="2"/>
  <c r="AH168" i="2"/>
  <c r="AJ168" i="2"/>
  <c r="AL168" i="2"/>
  <c r="AN168" i="2"/>
  <c r="AP168" i="2"/>
  <c r="AR168" i="2"/>
  <c r="AT168" i="2"/>
  <c r="AV168" i="2"/>
  <c r="AX168" i="2"/>
  <c r="AZ168" i="2"/>
  <c r="BB168" i="2"/>
  <c r="BD168" i="2"/>
  <c r="BF168" i="2"/>
  <c r="BH168" i="2"/>
  <c r="BJ168" i="2"/>
  <c r="BL168" i="2"/>
  <c r="Z169" i="2"/>
  <c r="AB169" i="2"/>
  <c r="AD169" i="2"/>
  <c r="AF169" i="2"/>
  <c r="AH169" i="2"/>
  <c r="AJ169" i="2"/>
  <c r="AL169" i="2"/>
  <c r="AN169" i="2"/>
  <c r="AP169" i="2"/>
  <c r="AR169" i="2"/>
  <c r="AT169" i="2"/>
  <c r="AV169" i="2"/>
  <c r="AX169" i="2"/>
  <c r="AZ169" i="2"/>
  <c r="BB169" i="2"/>
  <c r="BD169" i="2"/>
  <c r="BF169" i="2"/>
  <c r="BH169" i="2"/>
  <c r="BJ169" i="2"/>
  <c r="BL169" i="2"/>
  <c r="Z170" i="2"/>
  <c r="AB170" i="2"/>
  <c r="AD170" i="2"/>
  <c r="AF170" i="2"/>
  <c r="AH170" i="2"/>
  <c r="AJ170" i="2"/>
  <c r="AL170" i="2"/>
  <c r="AN170" i="2"/>
  <c r="AP170" i="2"/>
  <c r="AR170" i="2"/>
  <c r="AT170" i="2"/>
  <c r="AV170" i="2"/>
  <c r="AX170" i="2"/>
  <c r="AZ170" i="2"/>
  <c r="BB170" i="2"/>
  <c r="BD170" i="2"/>
  <c r="BF170" i="2"/>
  <c r="BH170" i="2"/>
  <c r="BJ170" i="2"/>
  <c r="BL170" i="2"/>
  <c r="Z171" i="2"/>
  <c r="AB171" i="2"/>
  <c r="AD171" i="2"/>
  <c r="AF171" i="2"/>
  <c r="AH171" i="2"/>
  <c r="AJ171" i="2"/>
  <c r="AL171" i="2"/>
  <c r="AN171" i="2"/>
  <c r="AP171" i="2"/>
  <c r="AR171" i="2"/>
  <c r="AT171" i="2"/>
  <c r="AV171" i="2"/>
  <c r="AX171" i="2"/>
  <c r="AZ171" i="2"/>
  <c r="BB171" i="2"/>
  <c r="BD171" i="2"/>
  <c r="BF171" i="2"/>
  <c r="BH171" i="2"/>
  <c r="BJ171" i="2"/>
  <c r="BL171" i="2"/>
  <c r="Z172" i="2"/>
  <c r="AB172" i="2"/>
  <c r="AD172" i="2"/>
  <c r="AF172" i="2"/>
  <c r="AH172" i="2"/>
  <c r="AJ172" i="2"/>
  <c r="AL172" i="2"/>
  <c r="AN172" i="2"/>
  <c r="AP172" i="2"/>
  <c r="AR172" i="2"/>
  <c r="AT172" i="2"/>
  <c r="AV172" i="2"/>
  <c r="AX172" i="2"/>
  <c r="AZ172" i="2"/>
  <c r="BB172" i="2"/>
  <c r="BD172" i="2"/>
  <c r="BF172" i="2"/>
  <c r="BH172" i="2"/>
  <c r="BJ172" i="2"/>
  <c r="BL172" i="2"/>
  <c r="Z173" i="2"/>
  <c r="AB173" i="2"/>
  <c r="AD173" i="2"/>
  <c r="AF173" i="2"/>
  <c r="AH173" i="2"/>
  <c r="AJ173" i="2"/>
  <c r="AL173" i="2"/>
  <c r="AN173" i="2"/>
  <c r="AP173" i="2"/>
  <c r="AR173" i="2"/>
  <c r="AT173" i="2"/>
  <c r="AV173" i="2"/>
  <c r="AX173" i="2"/>
  <c r="AZ173" i="2"/>
  <c r="BB173" i="2"/>
  <c r="BD173" i="2"/>
  <c r="BF173" i="2"/>
  <c r="BH173" i="2"/>
  <c r="BJ173" i="2"/>
  <c r="BL173" i="2"/>
  <c r="Z174" i="2"/>
  <c r="AB174" i="2"/>
  <c r="AD174" i="2"/>
  <c r="AF174" i="2"/>
  <c r="AH174" i="2"/>
  <c r="AJ174" i="2"/>
  <c r="AL174" i="2"/>
  <c r="AN174" i="2"/>
  <c r="AP174" i="2"/>
  <c r="AR174" i="2"/>
  <c r="AT174" i="2"/>
  <c r="AV174" i="2"/>
  <c r="AX174" i="2"/>
  <c r="AZ174" i="2"/>
  <c r="BB174" i="2"/>
  <c r="BD174" i="2"/>
  <c r="BF174" i="2"/>
  <c r="BH174" i="2"/>
  <c r="BJ174" i="2"/>
  <c r="BL174" i="2"/>
  <c r="Z175" i="2"/>
  <c r="AB175" i="2"/>
  <c r="AD175" i="2"/>
  <c r="AF175" i="2"/>
  <c r="AH175" i="2"/>
  <c r="AJ175" i="2"/>
  <c r="AL175" i="2"/>
  <c r="AN175" i="2"/>
  <c r="AP175" i="2"/>
  <c r="AR175" i="2"/>
  <c r="AT175" i="2"/>
  <c r="AV175" i="2"/>
  <c r="AX175" i="2"/>
  <c r="AZ175" i="2"/>
  <c r="BB175" i="2"/>
  <c r="BD175" i="2"/>
  <c r="BF175" i="2"/>
  <c r="BH175" i="2"/>
  <c r="BJ175" i="2"/>
  <c r="BL175" i="2"/>
  <c r="Z176" i="2"/>
  <c r="AB176" i="2"/>
  <c r="AD176" i="2"/>
  <c r="AF176" i="2"/>
  <c r="AH176" i="2"/>
  <c r="AJ176" i="2"/>
  <c r="AL176" i="2"/>
  <c r="AN176" i="2"/>
  <c r="AP176" i="2"/>
  <c r="AR176" i="2"/>
  <c r="AT176" i="2"/>
  <c r="AV176" i="2"/>
  <c r="AX176" i="2"/>
  <c r="AZ176" i="2"/>
  <c r="BB176" i="2"/>
  <c r="BD176" i="2"/>
  <c r="BF176" i="2"/>
  <c r="BH176" i="2"/>
  <c r="BJ176" i="2"/>
  <c r="BL176" i="2"/>
  <c r="N177" i="2"/>
  <c r="P177" i="2"/>
  <c r="R177" i="2"/>
  <c r="T177" i="2"/>
  <c r="V177" i="2"/>
  <c r="X177" i="2"/>
  <c r="N178" i="2"/>
  <c r="P178" i="2"/>
  <c r="R178" i="2"/>
  <c r="T178" i="2"/>
  <c r="V178" i="2"/>
  <c r="X178" i="2"/>
  <c r="Z179" i="2"/>
  <c r="AB179" i="2"/>
  <c r="AD179" i="2"/>
  <c r="AF179" i="2"/>
  <c r="AH179" i="2"/>
  <c r="AJ179" i="2"/>
  <c r="AL179" i="2"/>
  <c r="AN179" i="2"/>
  <c r="AP179" i="2"/>
  <c r="AR179" i="2"/>
  <c r="AT179" i="2"/>
  <c r="AV179" i="2"/>
  <c r="AX179" i="2"/>
  <c r="AZ179" i="2"/>
  <c r="BB179" i="2"/>
  <c r="BD179" i="2"/>
  <c r="BF179" i="2"/>
  <c r="BH179" i="2"/>
  <c r="BJ179" i="2"/>
  <c r="BL179" i="2"/>
  <c r="Z180" i="2"/>
  <c r="AB180" i="2"/>
  <c r="AD180" i="2"/>
  <c r="AF180" i="2"/>
  <c r="AH180" i="2"/>
  <c r="AJ180" i="2"/>
  <c r="AL180" i="2"/>
  <c r="AN180" i="2"/>
  <c r="AP180" i="2"/>
  <c r="AR180" i="2"/>
  <c r="AT180" i="2"/>
  <c r="AV180" i="2"/>
  <c r="AX180" i="2"/>
  <c r="AZ180" i="2"/>
  <c r="BB180" i="2"/>
  <c r="BD180" i="2"/>
  <c r="BF180" i="2"/>
  <c r="BH180" i="2"/>
  <c r="BJ180" i="2"/>
  <c r="BL180" i="2"/>
  <c r="N181" i="2"/>
  <c r="P181" i="2"/>
  <c r="R181" i="2"/>
  <c r="T181" i="2"/>
  <c r="V181" i="2"/>
  <c r="X181" i="2"/>
  <c r="N182" i="2"/>
  <c r="P182" i="2"/>
  <c r="R182" i="2"/>
  <c r="T182" i="2"/>
  <c r="V182" i="2"/>
  <c r="X182" i="2"/>
  <c r="N183" i="2"/>
  <c r="P183" i="2"/>
  <c r="R183" i="2"/>
  <c r="T183" i="2"/>
  <c r="V183" i="2"/>
  <c r="X183" i="2"/>
  <c r="Z184" i="2"/>
  <c r="AB184" i="2"/>
  <c r="AD184" i="2"/>
  <c r="AF184" i="2"/>
  <c r="AH184" i="2"/>
  <c r="AJ184" i="2"/>
  <c r="AL184" i="2"/>
  <c r="AN184" i="2"/>
  <c r="AP184" i="2"/>
  <c r="AR184" i="2"/>
  <c r="AT184" i="2"/>
  <c r="AV184" i="2"/>
  <c r="AX184" i="2"/>
  <c r="AZ184" i="2"/>
  <c r="BB184" i="2"/>
  <c r="BD184" i="2"/>
  <c r="BF184" i="2"/>
  <c r="BH184" i="2"/>
  <c r="BJ184" i="2"/>
  <c r="BL184" i="2"/>
  <c r="O185" i="2"/>
  <c r="Z186" i="2"/>
  <c r="AB186" i="2"/>
  <c r="AD186" i="2"/>
  <c r="AF186" i="2"/>
  <c r="AH186" i="2"/>
  <c r="AJ186" i="2"/>
  <c r="AL186" i="2"/>
  <c r="AN186" i="2"/>
  <c r="AP186" i="2"/>
  <c r="AR186" i="2"/>
  <c r="AT186" i="2"/>
  <c r="AV186" i="2"/>
  <c r="AX186" i="2"/>
  <c r="AZ186" i="2"/>
  <c r="BB186" i="2"/>
  <c r="BD186" i="2"/>
  <c r="BF186" i="2"/>
  <c r="BH186" i="2"/>
  <c r="BJ186" i="2"/>
  <c r="BL186" i="2"/>
  <c r="N187" i="2"/>
  <c r="P187" i="2"/>
  <c r="R187" i="2"/>
  <c r="T187" i="2"/>
  <c r="V187" i="2"/>
  <c r="X187" i="2"/>
  <c r="N188" i="2"/>
  <c r="P188" i="2"/>
  <c r="R188" i="2"/>
  <c r="T188" i="2"/>
  <c r="V188" i="2"/>
  <c r="X188" i="2"/>
  <c r="N189" i="2"/>
  <c r="P189" i="2"/>
  <c r="R189" i="2"/>
  <c r="T189" i="2"/>
  <c r="V189" i="2"/>
  <c r="X189" i="2"/>
  <c r="N190" i="2"/>
  <c r="P190" i="2"/>
  <c r="R190" i="2"/>
  <c r="T190" i="2"/>
  <c r="V190" i="2"/>
  <c r="X190" i="2"/>
  <c r="Z191" i="2"/>
  <c r="AB191" i="2"/>
  <c r="AD191" i="2"/>
  <c r="AF191" i="2"/>
  <c r="AH191" i="2"/>
  <c r="AJ191" i="2"/>
  <c r="AL191" i="2"/>
  <c r="AN191" i="2"/>
  <c r="AP191" i="2"/>
  <c r="AR191" i="2"/>
  <c r="AT191" i="2"/>
  <c r="AV191" i="2"/>
  <c r="AX191" i="2"/>
  <c r="AZ191" i="2"/>
  <c r="BB191" i="2"/>
  <c r="BD191" i="2"/>
  <c r="BF191" i="2"/>
  <c r="BH191" i="2"/>
  <c r="BJ191" i="2"/>
  <c r="BL191" i="2"/>
  <c r="Z192" i="2"/>
  <c r="AB192" i="2"/>
  <c r="AD192" i="2"/>
  <c r="AF192" i="2"/>
  <c r="AH192" i="2"/>
  <c r="AJ192" i="2"/>
  <c r="AL192" i="2"/>
  <c r="AN192" i="2"/>
  <c r="AP192" i="2"/>
  <c r="AR192" i="2"/>
  <c r="AT192" i="2"/>
  <c r="AV192" i="2"/>
  <c r="AX192" i="2"/>
  <c r="AZ192" i="2"/>
  <c r="BB192" i="2"/>
  <c r="BD192" i="2"/>
  <c r="BF192" i="2"/>
  <c r="BH192" i="2"/>
  <c r="BJ192" i="2"/>
  <c r="BL192" i="2"/>
  <c r="N193" i="2"/>
  <c r="P193" i="2"/>
  <c r="R193" i="2"/>
  <c r="T193" i="2"/>
  <c r="V193" i="2"/>
  <c r="X193" i="2"/>
  <c r="N194" i="2"/>
  <c r="P194" i="2"/>
  <c r="R194" i="2"/>
  <c r="T194" i="2"/>
  <c r="V194" i="2"/>
  <c r="X194" i="2"/>
  <c r="N195" i="2"/>
  <c r="P195" i="2"/>
  <c r="R195" i="2"/>
  <c r="T195" i="2"/>
  <c r="V195" i="2"/>
  <c r="X195" i="2"/>
  <c r="Z196" i="2"/>
  <c r="AB196" i="2"/>
  <c r="AD196" i="2"/>
  <c r="AF196" i="2"/>
  <c r="AH196" i="2"/>
  <c r="AJ196" i="2"/>
  <c r="AL196" i="2"/>
  <c r="AN196" i="2"/>
  <c r="AP196" i="2"/>
  <c r="AR196" i="2"/>
  <c r="AT196" i="2"/>
  <c r="AV196" i="2"/>
  <c r="AX196" i="2"/>
  <c r="AZ196" i="2"/>
  <c r="BB196" i="2"/>
  <c r="BD196" i="2"/>
  <c r="BF196" i="2"/>
  <c r="BH196" i="2"/>
  <c r="BJ196" i="2"/>
  <c r="BL196" i="2"/>
  <c r="Z198" i="2"/>
  <c r="AB198" i="2"/>
  <c r="AD198" i="2"/>
  <c r="AF198" i="2"/>
  <c r="AH198" i="2"/>
  <c r="AJ198" i="2"/>
  <c r="AL198" i="2"/>
  <c r="AN198" i="2"/>
  <c r="AP198" i="2"/>
  <c r="AR198" i="2"/>
  <c r="AT198" i="2"/>
  <c r="AV198" i="2"/>
  <c r="AX198" i="2"/>
  <c r="AZ198" i="2"/>
  <c r="BB198" i="2"/>
  <c r="BD198" i="2"/>
  <c r="BF198" i="2"/>
  <c r="BH198" i="2"/>
  <c r="BJ198" i="2"/>
  <c r="BL198" i="2"/>
  <c r="N199" i="2"/>
  <c r="P199" i="2"/>
  <c r="R199" i="2"/>
  <c r="T199" i="2"/>
  <c r="V199" i="2"/>
  <c r="X199" i="2"/>
  <c r="Z200" i="2"/>
  <c r="AB200" i="2"/>
  <c r="AD200" i="2"/>
  <c r="AF200" i="2"/>
  <c r="AH200" i="2"/>
  <c r="AJ200" i="2"/>
  <c r="AL200" i="2"/>
  <c r="AN200" i="2"/>
  <c r="AP200" i="2"/>
  <c r="AR200" i="2"/>
  <c r="AT200" i="2"/>
  <c r="AV200" i="2"/>
  <c r="AX200" i="2"/>
  <c r="AZ200" i="2"/>
  <c r="BB200" i="2"/>
  <c r="BD200" i="2"/>
  <c r="BF200" i="2"/>
  <c r="BH200" i="2"/>
  <c r="BJ200" i="2"/>
  <c r="BL200" i="2"/>
  <c r="N201" i="2"/>
  <c r="P201" i="2"/>
  <c r="R201" i="2"/>
  <c r="T201" i="2"/>
  <c r="V201" i="2"/>
  <c r="X201" i="2"/>
  <c r="Z202" i="2"/>
  <c r="AB202" i="2"/>
  <c r="AD202" i="2"/>
  <c r="AF202" i="2"/>
  <c r="AH202" i="2"/>
  <c r="AJ202" i="2"/>
  <c r="AL202" i="2"/>
  <c r="AN202" i="2"/>
  <c r="AP202" i="2"/>
  <c r="AR202" i="2"/>
  <c r="AT202" i="2"/>
  <c r="AV202" i="2"/>
  <c r="AX202" i="2"/>
  <c r="AZ202" i="2"/>
  <c r="BB202" i="2"/>
  <c r="BD202" i="2"/>
  <c r="BF202" i="2"/>
  <c r="BH202" i="2"/>
  <c r="BJ202" i="2"/>
  <c r="BL202" i="2"/>
  <c r="Z203" i="2"/>
  <c r="AB203" i="2"/>
  <c r="AD203" i="2"/>
  <c r="AF203" i="2"/>
  <c r="AH203" i="2"/>
  <c r="AJ203" i="2"/>
  <c r="AL203" i="2"/>
  <c r="AN203" i="2"/>
  <c r="AP203" i="2"/>
  <c r="AR203" i="2"/>
  <c r="AT203" i="2"/>
  <c r="AV203" i="2"/>
  <c r="AX203" i="2"/>
  <c r="AZ203" i="2"/>
  <c r="BB203" i="2"/>
  <c r="BD203" i="2"/>
  <c r="BF203" i="2"/>
  <c r="BH203" i="2"/>
  <c r="BJ203" i="2"/>
  <c r="BL203" i="2"/>
  <c r="Z207" i="2"/>
  <c r="AB207" i="2"/>
  <c r="AD207" i="2"/>
  <c r="AF207" i="2"/>
  <c r="AH207" i="2"/>
  <c r="AJ207" i="2"/>
  <c r="AL207" i="2"/>
  <c r="AN207" i="2"/>
  <c r="AP207" i="2"/>
  <c r="AR207" i="2"/>
  <c r="AT207" i="2"/>
  <c r="AV207" i="2"/>
  <c r="AX207" i="2"/>
  <c r="AZ207" i="2"/>
  <c r="BB207" i="2"/>
  <c r="BD207" i="2"/>
  <c r="BF207" i="2"/>
  <c r="BH207" i="2"/>
  <c r="BJ207" i="2"/>
  <c r="BL207" i="2"/>
  <c r="Z208" i="2"/>
  <c r="AB208" i="2"/>
  <c r="AD208" i="2"/>
  <c r="AF208" i="2"/>
  <c r="AH208" i="2"/>
  <c r="AJ208" i="2"/>
  <c r="AL208" i="2"/>
  <c r="AN208" i="2"/>
  <c r="AP208" i="2"/>
  <c r="AR208" i="2"/>
  <c r="AT208" i="2"/>
  <c r="AV208" i="2"/>
  <c r="AX208" i="2"/>
  <c r="AZ208" i="2"/>
  <c r="BB208" i="2"/>
  <c r="BD208" i="2"/>
  <c r="BF208" i="2"/>
  <c r="BH208" i="2"/>
  <c r="BJ208" i="2"/>
  <c r="BL208" i="2"/>
  <c r="Z210" i="2"/>
  <c r="AB210" i="2"/>
  <c r="AD210" i="2"/>
  <c r="AF210" i="2"/>
  <c r="AH210" i="2"/>
  <c r="AJ210" i="2"/>
  <c r="AL210" i="2"/>
  <c r="AN210" i="2"/>
  <c r="AP210" i="2"/>
  <c r="AR210" i="2"/>
  <c r="AT210" i="2"/>
  <c r="AV210" i="2"/>
  <c r="AX210" i="2"/>
  <c r="AZ210" i="2"/>
  <c r="BB210" i="2"/>
  <c r="BD210" i="2"/>
  <c r="BF210" i="2"/>
  <c r="BH210" i="2"/>
  <c r="BJ210" i="2"/>
  <c r="BL210" i="2"/>
  <c r="Z211" i="2"/>
  <c r="AB211" i="2"/>
  <c r="AD211" i="2"/>
  <c r="AF211" i="2"/>
  <c r="AH211" i="2"/>
  <c r="AJ211" i="2"/>
  <c r="AL211" i="2"/>
  <c r="AN211" i="2"/>
  <c r="AP211" i="2"/>
  <c r="AR211" i="2"/>
  <c r="AT211" i="2"/>
  <c r="AV211" i="2"/>
  <c r="AX211" i="2"/>
  <c r="AZ211" i="2"/>
  <c r="BB211" i="2"/>
  <c r="BD211" i="2"/>
  <c r="BF211" i="2"/>
  <c r="BH211" i="2"/>
  <c r="BJ211" i="2"/>
  <c r="BL211" i="2"/>
  <c r="Z212" i="2"/>
  <c r="AB212" i="2"/>
  <c r="AD212" i="2"/>
  <c r="AF212" i="2"/>
  <c r="AH212" i="2"/>
  <c r="AJ212" i="2"/>
  <c r="AL212" i="2"/>
  <c r="AN212" i="2"/>
  <c r="AP212" i="2"/>
  <c r="AR212" i="2"/>
  <c r="AT212" i="2"/>
  <c r="AV212" i="2"/>
  <c r="AX212" i="2"/>
  <c r="AZ212" i="2"/>
  <c r="BB212" i="2"/>
  <c r="BD212" i="2"/>
  <c r="BF212" i="2"/>
  <c r="BH212" i="2"/>
  <c r="BJ212" i="2"/>
  <c r="BL212" i="2"/>
  <c r="Z213" i="2"/>
  <c r="AB213" i="2"/>
  <c r="AD213" i="2"/>
  <c r="AF213" i="2"/>
  <c r="AH213" i="2"/>
  <c r="AJ213" i="2"/>
  <c r="AL213" i="2"/>
  <c r="AN213" i="2"/>
  <c r="AP213" i="2"/>
  <c r="AR213" i="2"/>
  <c r="AT213" i="2"/>
  <c r="AV213" i="2"/>
  <c r="AX213" i="2"/>
  <c r="AZ213" i="2"/>
  <c r="BB213" i="2"/>
  <c r="BD213" i="2"/>
  <c r="BF213" i="2"/>
  <c r="BH213" i="2"/>
  <c r="BJ213" i="2"/>
  <c r="BL213" i="2"/>
  <c r="N214" i="2"/>
  <c r="P214" i="2"/>
  <c r="P217" i="2" s="1"/>
  <c r="R214" i="2"/>
  <c r="T214" i="2"/>
  <c r="V214" i="2"/>
  <c r="X214" i="2"/>
  <c r="Z215" i="2"/>
  <c r="AB215" i="2"/>
  <c r="AD215" i="2"/>
  <c r="AF215" i="2"/>
  <c r="AH215" i="2"/>
  <c r="AJ215" i="2"/>
  <c r="AL215" i="2"/>
  <c r="AN215" i="2"/>
  <c r="AP215" i="2"/>
  <c r="AR215" i="2"/>
  <c r="AT215" i="2"/>
  <c r="AV215" i="2"/>
  <c r="AX215" i="2"/>
  <c r="AZ215" i="2"/>
  <c r="BB215" i="2"/>
  <c r="BD215" i="2"/>
  <c r="BF215" i="2"/>
  <c r="BH215" i="2"/>
  <c r="BJ215" i="2"/>
  <c r="BL215" i="2"/>
  <c r="Z216" i="2"/>
  <c r="AB216" i="2"/>
  <c r="AD216" i="2"/>
  <c r="AF216" i="2"/>
  <c r="AH216" i="2"/>
  <c r="AJ216" i="2"/>
  <c r="AL216" i="2"/>
  <c r="AN216" i="2"/>
  <c r="AP216" i="2"/>
  <c r="AR216" i="2"/>
  <c r="AT216" i="2"/>
  <c r="AV216" i="2"/>
  <c r="AX216" i="2"/>
  <c r="AZ216" i="2"/>
  <c r="BB216" i="2"/>
  <c r="BD216" i="2"/>
  <c r="BF216" i="2"/>
  <c r="BH216" i="2"/>
  <c r="BJ216" i="2"/>
  <c r="BL216" i="2"/>
  <c r="Z218" i="2"/>
  <c r="AB218" i="2"/>
  <c r="AD218" i="2"/>
  <c r="AF218" i="2"/>
  <c r="AH218" i="2"/>
  <c r="AJ218" i="2"/>
  <c r="AL218" i="2"/>
  <c r="AN218" i="2"/>
  <c r="AP218" i="2"/>
  <c r="AR218" i="2"/>
  <c r="AT218" i="2"/>
  <c r="AV218" i="2"/>
  <c r="AX218" i="2"/>
  <c r="AZ218" i="2"/>
  <c r="BB218" i="2"/>
  <c r="BD218" i="2"/>
  <c r="BF218" i="2"/>
  <c r="BH218" i="2"/>
  <c r="BJ218" i="2"/>
  <c r="BL218" i="2"/>
  <c r="Z219" i="2"/>
  <c r="AB219" i="2"/>
  <c r="AD219" i="2"/>
  <c r="AF219" i="2"/>
  <c r="AH219" i="2"/>
  <c r="AJ219" i="2"/>
  <c r="AL219" i="2"/>
  <c r="AN219" i="2"/>
  <c r="AP219" i="2"/>
  <c r="AR219" i="2"/>
  <c r="AT219" i="2"/>
  <c r="AV219" i="2"/>
  <c r="AX219" i="2"/>
  <c r="AZ219" i="2"/>
  <c r="BB219" i="2"/>
  <c r="BD219" i="2"/>
  <c r="BF219" i="2"/>
  <c r="BH219" i="2"/>
  <c r="BJ219" i="2"/>
  <c r="BL219" i="2"/>
  <c r="Z220" i="2"/>
  <c r="AB220" i="2"/>
  <c r="AD220" i="2"/>
  <c r="AF220" i="2"/>
  <c r="AH220" i="2"/>
  <c r="AJ220" i="2"/>
  <c r="AL220" i="2"/>
  <c r="AN220" i="2"/>
  <c r="AP220" i="2"/>
  <c r="AR220" i="2"/>
  <c r="AT220" i="2"/>
  <c r="AV220" i="2"/>
  <c r="AX220" i="2"/>
  <c r="AZ220" i="2"/>
  <c r="BB220" i="2"/>
  <c r="BD220" i="2"/>
  <c r="BF220" i="2"/>
  <c r="BH220" i="2"/>
  <c r="BJ220" i="2"/>
  <c r="BL220" i="2"/>
  <c r="Z221" i="2"/>
  <c r="AB221" i="2"/>
  <c r="AD221" i="2"/>
  <c r="AF221" i="2"/>
  <c r="AH221" i="2"/>
  <c r="AJ221" i="2"/>
  <c r="AL221" i="2"/>
  <c r="AN221" i="2"/>
  <c r="AP221" i="2"/>
  <c r="AR221" i="2"/>
  <c r="AT221" i="2"/>
  <c r="AV221" i="2"/>
  <c r="AX221" i="2"/>
  <c r="AZ221" i="2"/>
  <c r="BB221" i="2"/>
  <c r="BD221" i="2"/>
  <c r="BF221" i="2"/>
  <c r="BH221" i="2"/>
  <c r="BJ221" i="2"/>
  <c r="BL221" i="2"/>
  <c r="Z222" i="2"/>
  <c r="AB222" i="2"/>
  <c r="AD222" i="2"/>
  <c r="AF222" i="2"/>
  <c r="AH222" i="2"/>
  <c r="AJ222" i="2"/>
  <c r="AL222" i="2"/>
  <c r="AN222" i="2"/>
  <c r="AP222" i="2"/>
  <c r="AR222" i="2"/>
  <c r="AT222" i="2"/>
  <c r="AV222" i="2"/>
  <c r="AX222" i="2"/>
  <c r="AZ222" i="2"/>
  <c r="BB222" i="2"/>
  <c r="BD222" i="2"/>
  <c r="BF222" i="2"/>
  <c r="BH222" i="2"/>
  <c r="BJ222" i="2"/>
  <c r="BL222" i="2"/>
  <c r="Z223" i="2"/>
  <c r="AB223" i="2"/>
  <c r="AD223" i="2"/>
  <c r="AF223" i="2"/>
  <c r="AH223" i="2"/>
  <c r="AJ223" i="2"/>
  <c r="AL223" i="2"/>
  <c r="AN223" i="2"/>
  <c r="AP223" i="2"/>
  <c r="AR223" i="2"/>
  <c r="AT223" i="2"/>
  <c r="AV223" i="2"/>
  <c r="AX223" i="2"/>
  <c r="AZ223" i="2"/>
  <c r="BB223" i="2"/>
  <c r="BD223" i="2"/>
  <c r="BF223" i="2"/>
  <c r="BH223" i="2"/>
  <c r="BJ223" i="2"/>
  <c r="BL223" i="2"/>
  <c r="Z224" i="2"/>
  <c r="AB224" i="2"/>
  <c r="AD224" i="2"/>
  <c r="AF224" i="2"/>
  <c r="AH224" i="2"/>
  <c r="AJ224" i="2"/>
  <c r="AL224" i="2"/>
  <c r="AN224" i="2"/>
  <c r="AP224" i="2"/>
  <c r="AR224" i="2"/>
  <c r="AT224" i="2"/>
  <c r="AV224" i="2"/>
  <c r="AX224" i="2"/>
  <c r="AZ224" i="2"/>
  <c r="BB224" i="2"/>
  <c r="BD224" i="2"/>
  <c r="BF224" i="2"/>
  <c r="BH224" i="2"/>
  <c r="BJ224" i="2"/>
  <c r="BL224" i="2"/>
  <c r="Z225" i="2"/>
  <c r="AB225" i="2"/>
  <c r="AD225" i="2"/>
  <c r="AF225" i="2"/>
  <c r="AH225" i="2"/>
  <c r="AJ225" i="2"/>
  <c r="AL225" i="2"/>
  <c r="AN225" i="2"/>
  <c r="AP225" i="2"/>
  <c r="AR225" i="2"/>
  <c r="AT225" i="2"/>
  <c r="AV225" i="2"/>
  <c r="AX225" i="2"/>
  <c r="AZ225" i="2"/>
  <c r="BB225" i="2"/>
  <c r="BD225" i="2"/>
  <c r="BF225" i="2"/>
  <c r="BH225" i="2"/>
  <c r="BJ225" i="2"/>
  <c r="BL225" i="2"/>
  <c r="Z226" i="2"/>
  <c r="AB226" i="2"/>
  <c r="AD226" i="2"/>
  <c r="AF226" i="2"/>
  <c r="AH226" i="2"/>
  <c r="AJ226" i="2"/>
  <c r="AL226" i="2"/>
  <c r="AN226" i="2"/>
  <c r="AP226" i="2"/>
  <c r="AR226" i="2"/>
  <c r="AT226" i="2"/>
  <c r="AV226" i="2"/>
  <c r="AX226" i="2"/>
  <c r="AZ226" i="2"/>
  <c r="BB226" i="2"/>
  <c r="BD226" i="2"/>
  <c r="BF226" i="2"/>
  <c r="BH226" i="2"/>
  <c r="BJ226" i="2"/>
  <c r="BL226" i="2"/>
  <c r="Z227" i="2"/>
  <c r="AB227" i="2"/>
  <c r="AD227" i="2"/>
  <c r="AF227" i="2"/>
  <c r="AH227" i="2"/>
  <c r="AJ227" i="2"/>
  <c r="AL227" i="2"/>
  <c r="AN227" i="2"/>
  <c r="AP227" i="2"/>
  <c r="AR227" i="2"/>
  <c r="AT227" i="2"/>
  <c r="AV227" i="2"/>
  <c r="AX227" i="2"/>
  <c r="AZ227" i="2"/>
  <c r="BB227" i="2"/>
  <c r="BD227" i="2"/>
  <c r="BF227" i="2"/>
  <c r="BH227" i="2"/>
  <c r="BJ227" i="2"/>
  <c r="BL227" i="2"/>
  <c r="N228" i="2"/>
  <c r="P228" i="2"/>
  <c r="R228" i="2"/>
  <c r="T228" i="2"/>
  <c r="V228" i="2"/>
  <c r="X228" i="2"/>
  <c r="N229" i="2"/>
  <c r="P229" i="2"/>
  <c r="R229" i="2"/>
  <c r="T229" i="2"/>
  <c r="V229" i="2"/>
  <c r="X229" i="2"/>
  <c r="Z230" i="2"/>
  <c r="AB230" i="2"/>
  <c r="AD230" i="2"/>
  <c r="AF230" i="2"/>
  <c r="AH230" i="2"/>
  <c r="AJ230" i="2"/>
  <c r="AL230" i="2"/>
  <c r="AN230" i="2"/>
  <c r="AP230" i="2"/>
  <c r="AR230" i="2"/>
  <c r="AT230" i="2"/>
  <c r="AV230" i="2"/>
  <c r="AX230" i="2"/>
  <c r="AZ230" i="2"/>
  <c r="BB230" i="2"/>
  <c r="BD230" i="2"/>
  <c r="BF230" i="2"/>
  <c r="BH230" i="2"/>
  <c r="BJ230" i="2"/>
  <c r="BL230" i="2"/>
  <c r="Z232" i="2"/>
  <c r="AB232" i="2"/>
  <c r="AD232" i="2"/>
  <c r="AF232" i="2"/>
  <c r="AH232" i="2"/>
  <c r="AJ232" i="2"/>
  <c r="AL232" i="2"/>
  <c r="AN232" i="2"/>
  <c r="AP232" i="2"/>
  <c r="AR232" i="2"/>
  <c r="AT232" i="2"/>
  <c r="AV232" i="2"/>
  <c r="AX232" i="2"/>
  <c r="AZ232" i="2"/>
  <c r="BB232" i="2"/>
  <c r="BD232" i="2"/>
  <c r="BF232" i="2"/>
  <c r="BH232" i="2"/>
  <c r="BJ232" i="2"/>
  <c r="BL232" i="2"/>
  <c r="N233" i="2"/>
  <c r="P233" i="2"/>
  <c r="R233" i="2"/>
  <c r="T233" i="2"/>
  <c r="V233" i="2"/>
  <c r="X233" i="2"/>
  <c r="N234" i="2"/>
  <c r="P234" i="2"/>
  <c r="R234" i="2"/>
  <c r="T234" i="2"/>
  <c r="V234" i="2"/>
  <c r="X234" i="2"/>
  <c r="Z235" i="2"/>
  <c r="AB235" i="2"/>
  <c r="AD235" i="2"/>
  <c r="AF235" i="2"/>
  <c r="AH235" i="2"/>
  <c r="AJ235" i="2"/>
  <c r="AL235" i="2"/>
  <c r="AN235" i="2"/>
  <c r="AP235" i="2"/>
  <c r="AR235" i="2"/>
  <c r="AT235" i="2"/>
  <c r="AV235" i="2"/>
  <c r="AX235" i="2"/>
  <c r="AZ235" i="2"/>
  <c r="BB235" i="2"/>
  <c r="BD235" i="2"/>
  <c r="BF235" i="2"/>
  <c r="BH235" i="2"/>
  <c r="BJ235" i="2"/>
  <c r="BL235" i="2"/>
  <c r="Z237" i="2"/>
  <c r="AB237" i="2"/>
  <c r="AD237" i="2"/>
  <c r="AF237" i="2"/>
  <c r="AH237" i="2"/>
  <c r="AJ237" i="2"/>
  <c r="AL237" i="2"/>
  <c r="AN237" i="2"/>
  <c r="AP237" i="2"/>
  <c r="AR237" i="2"/>
  <c r="AT237" i="2"/>
  <c r="AV237" i="2"/>
  <c r="AX237" i="2"/>
  <c r="AZ237" i="2"/>
  <c r="BB237" i="2"/>
  <c r="BD237" i="2"/>
  <c r="BF237" i="2"/>
  <c r="BH237" i="2"/>
  <c r="BJ237" i="2"/>
  <c r="BL237" i="2"/>
  <c r="Z238" i="2"/>
  <c r="AB238" i="2"/>
  <c r="AD238" i="2"/>
  <c r="AF238" i="2"/>
  <c r="AH238" i="2"/>
  <c r="AJ238" i="2"/>
  <c r="AL238" i="2"/>
  <c r="AN238" i="2"/>
  <c r="AP238" i="2"/>
  <c r="AR238" i="2"/>
  <c r="AT238" i="2"/>
  <c r="AV238" i="2"/>
  <c r="AX238" i="2"/>
  <c r="AZ238" i="2"/>
  <c r="BB238" i="2"/>
  <c r="BD238" i="2"/>
  <c r="BF238" i="2"/>
  <c r="BH238" i="2"/>
  <c r="BJ238" i="2"/>
  <c r="BL238" i="2"/>
  <c r="N239" i="2"/>
  <c r="P239" i="2"/>
  <c r="R239" i="2"/>
  <c r="T239" i="2"/>
  <c r="V239" i="2"/>
  <c r="X239" i="2"/>
  <c r="N240" i="2"/>
  <c r="P240" i="2"/>
  <c r="R240" i="2"/>
  <c r="T240" i="2"/>
  <c r="V240" i="2"/>
  <c r="X240" i="2"/>
  <c r="N241" i="2"/>
  <c r="P241" i="2"/>
  <c r="R241" i="2"/>
  <c r="T241" i="2"/>
  <c r="V241" i="2"/>
  <c r="X241" i="2"/>
  <c r="N242" i="2"/>
  <c r="P242" i="2"/>
  <c r="R242" i="2"/>
  <c r="T242" i="2"/>
  <c r="V242" i="2"/>
  <c r="X242" i="2"/>
  <c r="N243" i="2"/>
  <c r="P243" i="2"/>
  <c r="R243" i="2"/>
  <c r="T243" i="2"/>
  <c r="V243" i="2"/>
  <c r="X243" i="2"/>
  <c r="Z244" i="2"/>
  <c r="AB244" i="2"/>
  <c r="AD244" i="2"/>
  <c r="AF244" i="2"/>
  <c r="AH244" i="2"/>
  <c r="AJ244" i="2"/>
  <c r="AL244" i="2"/>
  <c r="AN244" i="2"/>
  <c r="AP244" i="2"/>
  <c r="AR244" i="2"/>
  <c r="AT244" i="2"/>
  <c r="AV244" i="2"/>
  <c r="AX244" i="2"/>
  <c r="AZ244" i="2"/>
  <c r="BB244" i="2"/>
  <c r="BD244" i="2"/>
  <c r="BF244" i="2"/>
  <c r="BH244" i="2"/>
  <c r="BJ244" i="2"/>
  <c r="BL244" i="2"/>
  <c r="Z246" i="2"/>
  <c r="AB246" i="2"/>
  <c r="AD246" i="2"/>
  <c r="AF246" i="2"/>
  <c r="AH246" i="2"/>
  <c r="AJ246" i="2"/>
  <c r="AL246" i="2"/>
  <c r="AN246" i="2"/>
  <c r="AP246" i="2"/>
  <c r="AR246" i="2"/>
  <c r="AT246" i="2"/>
  <c r="AV246" i="2"/>
  <c r="AX246" i="2"/>
  <c r="AZ246" i="2"/>
  <c r="BB246" i="2"/>
  <c r="BD246" i="2"/>
  <c r="BF246" i="2"/>
  <c r="BH246" i="2"/>
  <c r="BJ246" i="2"/>
  <c r="BL246" i="2"/>
  <c r="N247" i="2"/>
  <c r="P247" i="2"/>
  <c r="R247" i="2"/>
  <c r="T247" i="2"/>
  <c r="V247" i="2"/>
  <c r="X247" i="2"/>
  <c r="N248" i="2"/>
  <c r="P248" i="2"/>
  <c r="R248" i="2"/>
  <c r="T248" i="2"/>
  <c r="V248" i="2"/>
  <c r="X248" i="2"/>
  <c r="Z249" i="2"/>
  <c r="AB249" i="2"/>
  <c r="AD249" i="2"/>
  <c r="AF249" i="2"/>
  <c r="AH249" i="2"/>
  <c r="AJ249" i="2"/>
  <c r="AL249" i="2"/>
  <c r="AN249" i="2"/>
  <c r="AP249" i="2"/>
  <c r="AR249" i="2"/>
  <c r="AT249" i="2"/>
  <c r="AV249" i="2"/>
  <c r="AX249" i="2"/>
  <c r="AZ249" i="2"/>
  <c r="BB249" i="2"/>
  <c r="BD249" i="2"/>
  <c r="BF249" i="2"/>
  <c r="BH249" i="2"/>
  <c r="BJ249" i="2"/>
  <c r="BL249" i="2"/>
  <c r="Z253" i="2"/>
  <c r="AB253" i="2"/>
  <c r="AD253" i="2"/>
  <c r="AF253" i="2"/>
  <c r="AH253" i="2"/>
  <c r="AJ253" i="2"/>
  <c r="AL253" i="2"/>
  <c r="AN253" i="2"/>
  <c r="AP253" i="2"/>
  <c r="AR253" i="2"/>
  <c r="AT253" i="2"/>
  <c r="AV253" i="2"/>
  <c r="AX253" i="2"/>
  <c r="AZ253" i="2"/>
  <c r="BB253" i="2"/>
  <c r="BD253" i="2"/>
  <c r="BF253" i="2"/>
  <c r="BH253" i="2"/>
  <c r="BJ253" i="2"/>
  <c r="BL253" i="2"/>
  <c r="Z254" i="2"/>
  <c r="AB254" i="2"/>
  <c r="AD254" i="2"/>
  <c r="AF254" i="2"/>
  <c r="AH254" i="2"/>
  <c r="AJ254" i="2"/>
  <c r="AL254" i="2"/>
  <c r="AN254" i="2"/>
  <c r="AP254" i="2"/>
  <c r="AR254" i="2"/>
  <c r="AT254" i="2"/>
  <c r="AV254" i="2"/>
  <c r="AX254" i="2"/>
  <c r="AZ254" i="2"/>
  <c r="BB254" i="2"/>
  <c r="BD254" i="2"/>
  <c r="BF254" i="2"/>
  <c r="BH254" i="2"/>
  <c r="BJ254" i="2"/>
  <c r="BL254" i="2"/>
  <c r="Z255" i="2"/>
  <c r="AB255" i="2"/>
  <c r="AD255" i="2"/>
  <c r="AF255" i="2"/>
  <c r="AH255" i="2"/>
  <c r="AJ255" i="2"/>
  <c r="AL255" i="2"/>
  <c r="AN255" i="2"/>
  <c r="AP255" i="2"/>
  <c r="AR255" i="2"/>
  <c r="AT255" i="2"/>
  <c r="AV255" i="2"/>
  <c r="AX255" i="2"/>
  <c r="AZ255" i="2"/>
  <c r="BB255" i="2"/>
  <c r="BD255" i="2"/>
  <c r="BF255" i="2"/>
  <c r="BH255" i="2"/>
  <c r="BJ255" i="2"/>
  <c r="BL255" i="2"/>
  <c r="AB256" i="2"/>
  <c r="AF256" i="2"/>
  <c r="AJ256" i="2"/>
  <c r="AN256" i="2"/>
  <c r="AR256" i="2"/>
  <c r="AV256" i="2"/>
  <c r="AZ256" i="2"/>
  <c r="BD256" i="2"/>
  <c r="BH256" i="2"/>
  <c r="BL256" i="2"/>
  <c r="AB257" i="2"/>
  <c r="AF257" i="2"/>
  <c r="AJ257" i="2"/>
  <c r="AN257" i="2"/>
  <c r="AR257" i="2"/>
  <c r="AV257" i="2"/>
  <c r="AZ257" i="2"/>
  <c r="BD257" i="2"/>
  <c r="BH257" i="2"/>
  <c r="BL257" i="2"/>
  <c r="AB258" i="2"/>
  <c r="AF258" i="2"/>
  <c r="AJ258" i="2"/>
  <c r="AN258" i="2"/>
  <c r="AR258" i="2"/>
  <c r="AV258" i="2"/>
  <c r="AZ258" i="2"/>
  <c r="BD258" i="2"/>
  <c r="BH258" i="2"/>
  <c r="BL258" i="2"/>
  <c r="Z259" i="2"/>
  <c r="AB259" i="2"/>
  <c r="AD259" i="2"/>
  <c r="AF259" i="2"/>
  <c r="AH259" i="2"/>
  <c r="AJ259" i="2"/>
  <c r="AL259" i="2"/>
  <c r="AN259" i="2"/>
  <c r="AP259" i="2"/>
  <c r="AR259" i="2"/>
  <c r="AT259" i="2"/>
  <c r="AV259" i="2"/>
  <c r="AX259" i="2"/>
  <c r="AZ259" i="2"/>
  <c r="BB259" i="2"/>
  <c r="BD259" i="2"/>
  <c r="BF259" i="2"/>
  <c r="BH259" i="2"/>
  <c r="BJ259" i="2"/>
  <c r="BL259" i="2"/>
  <c r="Z260" i="2"/>
  <c r="AB260" i="2"/>
  <c r="AD260" i="2"/>
  <c r="AF260" i="2"/>
  <c r="AH260" i="2"/>
  <c r="AJ260" i="2"/>
  <c r="AL260" i="2"/>
  <c r="AN260" i="2"/>
  <c r="AP260" i="2"/>
  <c r="AR260" i="2"/>
  <c r="AT260" i="2"/>
  <c r="AV260" i="2"/>
  <c r="AX260" i="2"/>
  <c r="AZ260" i="2"/>
  <c r="BB260" i="2"/>
  <c r="BD260" i="2"/>
  <c r="BF260" i="2"/>
  <c r="BH260" i="2"/>
  <c r="BJ260" i="2"/>
  <c r="BL260" i="2"/>
  <c r="Z261" i="2"/>
  <c r="AB261" i="2"/>
  <c r="AD261" i="2"/>
  <c r="AF261" i="2"/>
  <c r="AH261" i="2"/>
  <c r="AJ261" i="2"/>
  <c r="AL261" i="2"/>
  <c r="AN261" i="2"/>
  <c r="AP261" i="2"/>
  <c r="AR261" i="2"/>
  <c r="AT261" i="2"/>
  <c r="AV261" i="2"/>
  <c r="AX261" i="2"/>
  <c r="AZ261" i="2"/>
  <c r="BB261" i="2"/>
  <c r="BD261" i="2"/>
  <c r="BF261" i="2"/>
  <c r="BH261" i="2"/>
  <c r="BJ261" i="2"/>
  <c r="BL261" i="2"/>
  <c r="Z262" i="2"/>
  <c r="AB262" i="2"/>
  <c r="AD262" i="2"/>
  <c r="AF262" i="2"/>
  <c r="AH262" i="2"/>
  <c r="AJ262" i="2"/>
  <c r="AL262" i="2"/>
  <c r="AN262" i="2"/>
  <c r="AP262" i="2"/>
  <c r="AR262" i="2"/>
  <c r="AT262" i="2"/>
  <c r="AV262" i="2"/>
  <c r="AX262" i="2"/>
  <c r="AZ262" i="2"/>
  <c r="BB262" i="2"/>
  <c r="BD262" i="2"/>
  <c r="BF262" i="2"/>
  <c r="BH262" i="2"/>
  <c r="BJ262" i="2"/>
  <c r="BL262" i="2"/>
  <c r="N263" i="2"/>
  <c r="P263" i="2"/>
  <c r="R263" i="2"/>
  <c r="T263" i="2"/>
  <c r="V263" i="2"/>
  <c r="X263" i="2"/>
  <c r="N264" i="2"/>
  <c r="P264" i="2"/>
  <c r="R264" i="2"/>
  <c r="T264" i="2"/>
  <c r="V264" i="2"/>
  <c r="X264" i="2"/>
  <c r="Z265" i="2"/>
  <c r="AB265" i="2"/>
  <c r="AD265" i="2"/>
  <c r="AF265" i="2"/>
  <c r="AH265" i="2"/>
  <c r="AJ265" i="2"/>
  <c r="AL265" i="2"/>
  <c r="AN265" i="2"/>
  <c r="AP265" i="2"/>
  <c r="AR265" i="2"/>
  <c r="AT265" i="2"/>
  <c r="AV265" i="2"/>
  <c r="AX265" i="2"/>
  <c r="AZ265" i="2"/>
  <c r="BB265" i="2"/>
  <c r="BD265" i="2"/>
  <c r="BF265" i="2"/>
  <c r="BH265" i="2"/>
  <c r="BJ265" i="2"/>
  <c r="BL265" i="2"/>
  <c r="Z267" i="2"/>
  <c r="AB267" i="2"/>
  <c r="AD267" i="2"/>
  <c r="AF267" i="2"/>
  <c r="AH267" i="2"/>
  <c r="AJ267" i="2"/>
  <c r="AL267" i="2"/>
  <c r="AN267" i="2"/>
  <c r="AP267" i="2"/>
  <c r="AR267" i="2"/>
  <c r="AT267" i="2"/>
  <c r="AV267" i="2"/>
  <c r="AX267" i="2"/>
  <c r="AZ267" i="2"/>
  <c r="BB267" i="2"/>
  <c r="BD267" i="2"/>
  <c r="BF267" i="2"/>
  <c r="BH267" i="2"/>
  <c r="BJ267" i="2"/>
  <c r="BL267" i="2"/>
  <c r="Z268" i="2"/>
  <c r="AB268" i="2"/>
  <c r="AD268" i="2"/>
  <c r="AF268" i="2"/>
  <c r="AH268" i="2"/>
  <c r="AJ268" i="2"/>
  <c r="AL268" i="2"/>
  <c r="AN268" i="2"/>
  <c r="AP268" i="2"/>
  <c r="AR268" i="2"/>
  <c r="AT268" i="2"/>
  <c r="AV268" i="2"/>
  <c r="AX268" i="2"/>
  <c r="AZ268" i="2"/>
  <c r="BB268" i="2"/>
  <c r="BD268" i="2"/>
  <c r="BF268" i="2"/>
  <c r="BH268" i="2"/>
  <c r="BJ268" i="2"/>
  <c r="BL268" i="2"/>
  <c r="N269" i="2"/>
  <c r="P269" i="2"/>
  <c r="R269" i="2"/>
  <c r="T269" i="2"/>
  <c r="V269" i="2"/>
  <c r="X269" i="2"/>
  <c r="N270" i="2"/>
  <c r="P270" i="2"/>
  <c r="R270" i="2"/>
  <c r="T270" i="2"/>
  <c r="V270" i="2"/>
  <c r="X270" i="2"/>
  <c r="N271" i="2"/>
  <c r="P271" i="2"/>
  <c r="R271" i="2"/>
  <c r="T271" i="2"/>
  <c r="V271" i="2"/>
  <c r="X271" i="2"/>
  <c r="N272" i="2"/>
  <c r="P272" i="2"/>
  <c r="R272" i="2"/>
  <c r="T272" i="2"/>
  <c r="V272" i="2"/>
  <c r="X272" i="2"/>
  <c r="N273" i="2"/>
  <c r="P273" i="2"/>
  <c r="R273" i="2"/>
  <c r="T273" i="2"/>
  <c r="V273" i="2"/>
  <c r="X273" i="2"/>
  <c r="Z274" i="2"/>
  <c r="AB274" i="2"/>
  <c r="AD274" i="2"/>
  <c r="AF274" i="2"/>
  <c r="AH274" i="2"/>
  <c r="AJ274" i="2"/>
  <c r="AL274" i="2"/>
  <c r="AN274" i="2"/>
  <c r="AP274" i="2"/>
  <c r="AR274" i="2"/>
  <c r="AT274" i="2"/>
  <c r="AV274" i="2"/>
  <c r="AX274" i="2"/>
  <c r="AZ274" i="2"/>
  <c r="BB274" i="2"/>
  <c r="BD274" i="2"/>
  <c r="BF274" i="2"/>
  <c r="BH274" i="2"/>
  <c r="BJ274" i="2"/>
  <c r="BL274" i="2"/>
  <c r="N275" i="2"/>
  <c r="P275" i="2"/>
  <c r="R275" i="2"/>
  <c r="T275" i="2"/>
  <c r="V275" i="2"/>
  <c r="X275" i="2"/>
  <c r="N276" i="2"/>
  <c r="P276" i="2"/>
  <c r="R276" i="2"/>
  <c r="T276" i="2"/>
  <c r="V276" i="2"/>
  <c r="X276" i="2"/>
  <c r="N277" i="2"/>
  <c r="P277" i="2"/>
  <c r="R277" i="2"/>
  <c r="T277" i="2"/>
  <c r="V277" i="2"/>
  <c r="X277" i="2"/>
  <c r="N278" i="2"/>
  <c r="P278" i="2"/>
  <c r="R278" i="2"/>
  <c r="T278" i="2"/>
  <c r="V278" i="2"/>
  <c r="X278" i="2"/>
  <c r="N279" i="2"/>
  <c r="P279" i="2"/>
  <c r="R279" i="2"/>
  <c r="T279" i="2"/>
  <c r="V279" i="2"/>
  <c r="X279" i="2"/>
  <c r="N280" i="2"/>
  <c r="P280" i="2"/>
  <c r="R280" i="2"/>
  <c r="T280" i="2"/>
  <c r="V280" i="2"/>
  <c r="X280" i="2"/>
  <c r="Z281" i="2"/>
  <c r="AB281" i="2"/>
  <c r="AD281" i="2"/>
  <c r="AF281" i="2"/>
  <c r="AH281" i="2"/>
  <c r="AJ281" i="2"/>
  <c r="AL281" i="2"/>
  <c r="AN281" i="2"/>
  <c r="AP281" i="2"/>
  <c r="AR281" i="2"/>
  <c r="AT281" i="2"/>
  <c r="AV281" i="2"/>
  <c r="AX281" i="2"/>
  <c r="AZ281" i="2"/>
  <c r="BB281" i="2"/>
  <c r="BD281" i="2"/>
  <c r="BF281" i="2"/>
  <c r="BH281" i="2"/>
  <c r="BJ281" i="2"/>
  <c r="BL281" i="2"/>
  <c r="Z283" i="2"/>
  <c r="AB283" i="2"/>
  <c r="AD283" i="2"/>
  <c r="AF283" i="2"/>
  <c r="AH283" i="2"/>
  <c r="AJ283" i="2"/>
  <c r="AL283" i="2"/>
  <c r="AN283" i="2"/>
  <c r="AP283" i="2"/>
  <c r="AR283" i="2"/>
  <c r="AT283" i="2"/>
  <c r="AV283" i="2"/>
  <c r="AX283" i="2"/>
  <c r="AZ283" i="2"/>
  <c r="BB283" i="2"/>
  <c r="BD283" i="2"/>
  <c r="BF283" i="2"/>
  <c r="BH283" i="2"/>
  <c r="BJ283" i="2"/>
  <c r="BL283" i="2"/>
  <c r="Z287" i="2"/>
  <c r="AB287" i="2"/>
  <c r="AD287" i="2"/>
  <c r="AF287" i="2"/>
  <c r="AH287" i="2"/>
  <c r="AJ287" i="2"/>
  <c r="AL287" i="2"/>
  <c r="AN287" i="2"/>
  <c r="AP287" i="2"/>
  <c r="AR287" i="2"/>
  <c r="AT287" i="2"/>
  <c r="AV287" i="2"/>
  <c r="AX287" i="2"/>
  <c r="AZ287" i="2"/>
  <c r="BB287" i="2"/>
  <c r="BD287" i="2"/>
  <c r="BF287" i="2"/>
  <c r="BH287" i="2"/>
  <c r="BJ287" i="2"/>
  <c r="BL287" i="2"/>
  <c r="Z288" i="2"/>
  <c r="AB288" i="2"/>
  <c r="AD288" i="2"/>
  <c r="AF288" i="2"/>
  <c r="AH288" i="2"/>
  <c r="AJ288" i="2"/>
  <c r="AL288" i="2"/>
  <c r="AN288" i="2"/>
  <c r="AP288" i="2"/>
  <c r="AR288" i="2"/>
  <c r="AT288" i="2"/>
  <c r="AV288" i="2"/>
  <c r="AX288" i="2"/>
  <c r="AZ288" i="2"/>
  <c r="BB288" i="2"/>
  <c r="BD288" i="2"/>
  <c r="BF288" i="2"/>
  <c r="BH288" i="2"/>
  <c r="BJ288" i="2"/>
  <c r="BL288" i="2"/>
  <c r="Z289" i="2"/>
  <c r="AB289" i="2"/>
  <c r="AD289" i="2"/>
  <c r="AF289" i="2"/>
  <c r="AH289" i="2"/>
  <c r="AJ289" i="2"/>
  <c r="AL289" i="2"/>
  <c r="AN289" i="2"/>
  <c r="AP289" i="2"/>
  <c r="AR289" i="2"/>
  <c r="AT289" i="2"/>
  <c r="AV289" i="2"/>
  <c r="AX289" i="2"/>
  <c r="AZ289" i="2"/>
  <c r="BB289" i="2"/>
  <c r="BD289" i="2"/>
  <c r="BF289" i="2"/>
  <c r="BH289" i="2"/>
  <c r="BJ289" i="2"/>
  <c r="BL289" i="2"/>
  <c r="Z290" i="2"/>
  <c r="AB290" i="2"/>
  <c r="AD290" i="2"/>
  <c r="AF290" i="2"/>
  <c r="AH290" i="2"/>
  <c r="AJ290" i="2"/>
  <c r="AL290" i="2"/>
  <c r="AN290" i="2"/>
  <c r="AP290" i="2"/>
  <c r="AR290" i="2"/>
  <c r="AT290" i="2"/>
  <c r="AV290" i="2"/>
  <c r="AX290" i="2"/>
  <c r="AZ290" i="2"/>
  <c r="BB290" i="2"/>
  <c r="BD290" i="2"/>
  <c r="BF290" i="2"/>
  <c r="BH290" i="2"/>
  <c r="BJ290" i="2"/>
  <c r="BL290" i="2"/>
  <c r="Z291" i="2"/>
  <c r="AB291" i="2"/>
  <c r="AD291" i="2"/>
  <c r="AF291" i="2"/>
  <c r="AH291" i="2"/>
  <c r="AJ291" i="2"/>
  <c r="AL291" i="2"/>
  <c r="AN291" i="2"/>
  <c r="AP291" i="2"/>
  <c r="AR291" i="2"/>
  <c r="AT291" i="2"/>
  <c r="AV291" i="2"/>
  <c r="AX291" i="2"/>
  <c r="AZ291" i="2"/>
  <c r="BB291" i="2"/>
  <c r="BD291" i="2"/>
  <c r="BF291" i="2"/>
  <c r="BH291" i="2"/>
  <c r="BJ291" i="2"/>
  <c r="BL291" i="2"/>
  <c r="AB292" i="2"/>
  <c r="AF292" i="2"/>
  <c r="AJ292" i="2"/>
  <c r="AN292" i="2"/>
  <c r="AR292" i="2"/>
  <c r="AV292" i="2"/>
  <c r="AZ292" i="2"/>
  <c r="BD292" i="2"/>
  <c r="BH292" i="2"/>
  <c r="BL292" i="2"/>
  <c r="Z293" i="2"/>
  <c r="AB293" i="2"/>
  <c r="AD293" i="2"/>
  <c r="AF293" i="2"/>
  <c r="AH293" i="2"/>
  <c r="AJ293" i="2"/>
  <c r="AL293" i="2"/>
  <c r="AN293" i="2"/>
  <c r="AP293" i="2"/>
  <c r="AR293" i="2"/>
  <c r="AT293" i="2"/>
  <c r="AV293" i="2"/>
  <c r="AX293" i="2"/>
  <c r="AZ293" i="2"/>
  <c r="BB293" i="2"/>
  <c r="BD293" i="2"/>
  <c r="BF293" i="2"/>
  <c r="BH293" i="2"/>
  <c r="BJ293" i="2"/>
  <c r="BL293" i="2"/>
  <c r="Z294" i="2"/>
  <c r="AB294" i="2"/>
  <c r="AD294" i="2"/>
  <c r="AF294" i="2"/>
  <c r="AH294" i="2"/>
  <c r="AJ294" i="2"/>
  <c r="AL294" i="2"/>
  <c r="AN294" i="2"/>
  <c r="AP294" i="2"/>
  <c r="AR294" i="2"/>
  <c r="AT294" i="2"/>
  <c r="AV294" i="2"/>
  <c r="AX294" i="2"/>
  <c r="AZ294" i="2"/>
  <c r="BB294" i="2"/>
  <c r="BD294" i="2"/>
  <c r="BF294" i="2"/>
  <c r="BH294" i="2"/>
  <c r="BJ294" i="2"/>
  <c r="BL294" i="2"/>
  <c r="N295" i="2"/>
  <c r="P295" i="2"/>
  <c r="R295" i="2"/>
  <c r="T295" i="2"/>
  <c r="V295" i="2"/>
  <c r="X295" i="2"/>
  <c r="Z296" i="2"/>
  <c r="AB296" i="2"/>
  <c r="AD296" i="2"/>
  <c r="AF296" i="2"/>
  <c r="AH296" i="2"/>
  <c r="AJ296" i="2"/>
  <c r="AL296" i="2"/>
  <c r="AN296" i="2"/>
  <c r="AP296" i="2"/>
  <c r="AR296" i="2"/>
  <c r="AT296" i="2"/>
  <c r="AV296" i="2"/>
  <c r="AX296" i="2"/>
  <c r="AZ296" i="2"/>
  <c r="BB296" i="2"/>
  <c r="BD296" i="2"/>
  <c r="BF296" i="2"/>
  <c r="BH296" i="2"/>
  <c r="BJ296" i="2"/>
  <c r="BL296" i="2"/>
  <c r="Z297" i="2"/>
  <c r="AB297" i="2"/>
  <c r="AD297" i="2"/>
  <c r="AF297" i="2"/>
  <c r="AH297" i="2"/>
  <c r="AJ297" i="2"/>
  <c r="AL297" i="2"/>
  <c r="AN297" i="2"/>
  <c r="AP297" i="2"/>
  <c r="AR297" i="2"/>
  <c r="AT297" i="2"/>
  <c r="AV297" i="2"/>
  <c r="AX297" i="2"/>
  <c r="AZ297" i="2"/>
  <c r="BB297" i="2"/>
  <c r="BD297" i="2"/>
  <c r="BF297" i="2"/>
  <c r="BH297" i="2"/>
  <c r="BJ297" i="2"/>
  <c r="BL297" i="2"/>
  <c r="Z298" i="2"/>
  <c r="AB298" i="2"/>
  <c r="AD298" i="2"/>
  <c r="AF298" i="2"/>
  <c r="AH298" i="2"/>
  <c r="AJ298" i="2"/>
  <c r="AL298" i="2"/>
  <c r="AN298" i="2"/>
  <c r="AP298" i="2"/>
  <c r="AR298" i="2"/>
  <c r="AT298" i="2"/>
  <c r="AV298" i="2"/>
  <c r="AX298" i="2"/>
  <c r="AZ298" i="2"/>
  <c r="BB298" i="2"/>
  <c r="BD298" i="2"/>
  <c r="BF298" i="2"/>
  <c r="BH298" i="2"/>
  <c r="BJ298" i="2"/>
  <c r="BL298" i="2"/>
  <c r="N299" i="2"/>
  <c r="P299" i="2"/>
  <c r="R299" i="2"/>
  <c r="T299" i="2"/>
  <c r="V299" i="2"/>
  <c r="X299" i="2"/>
  <c r="Z300" i="2"/>
  <c r="AB300" i="2"/>
  <c r="AD300" i="2"/>
  <c r="AF300" i="2"/>
  <c r="AH300" i="2"/>
  <c r="AJ300" i="2"/>
  <c r="AL300" i="2"/>
  <c r="AN300" i="2"/>
  <c r="AP300" i="2"/>
  <c r="AR300" i="2"/>
  <c r="AT300" i="2"/>
  <c r="AV300" i="2"/>
  <c r="AX300" i="2"/>
  <c r="AZ300" i="2"/>
  <c r="BB300" i="2"/>
  <c r="BD300" i="2"/>
  <c r="BF300" i="2"/>
  <c r="BH300" i="2"/>
  <c r="BJ300" i="2"/>
  <c r="BL300" i="2"/>
  <c r="Z301" i="2"/>
  <c r="AB301" i="2"/>
  <c r="AD301" i="2"/>
  <c r="AF301" i="2"/>
  <c r="AH301" i="2"/>
  <c r="AJ301" i="2"/>
  <c r="AL301" i="2"/>
  <c r="AN301" i="2"/>
  <c r="AP301" i="2"/>
  <c r="AR301" i="2"/>
  <c r="AT301" i="2"/>
  <c r="AV301" i="2"/>
  <c r="AX301" i="2"/>
  <c r="AZ301" i="2"/>
  <c r="BB301" i="2"/>
  <c r="BD301" i="2"/>
  <c r="BF301" i="2"/>
  <c r="BH301" i="2"/>
  <c r="BJ301" i="2"/>
  <c r="BL301" i="2"/>
  <c r="Z302" i="2"/>
  <c r="AB302" i="2"/>
  <c r="AD302" i="2"/>
  <c r="AF302" i="2"/>
  <c r="AH302" i="2"/>
  <c r="AJ302" i="2"/>
  <c r="AL302" i="2"/>
  <c r="AN302" i="2"/>
  <c r="AP302" i="2"/>
  <c r="AR302" i="2"/>
  <c r="AT302" i="2"/>
  <c r="AV302" i="2"/>
  <c r="AX302" i="2"/>
  <c r="AZ302" i="2"/>
  <c r="BB302" i="2"/>
  <c r="BD302" i="2"/>
  <c r="BF302" i="2"/>
  <c r="BH302" i="2"/>
  <c r="BJ302" i="2"/>
  <c r="BL302" i="2"/>
  <c r="N303" i="2"/>
  <c r="P303" i="2"/>
  <c r="R303" i="2"/>
  <c r="T303" i="2"/>
  <c r="V303" i="2"/>
  <c r="X303" i="2"/>
  <c r="Z304" i="2"/>
  <c r="AB304" i="2"/>
  <c r="AD304" i="2"/>
  <c r="AF304" i="2"/>
  <c r="AH304" i="2"/>
  <c r="AJ304" i="2"/>
  <c r="AL304" i="2"/>
  <c r="AN304" i="2"/>
  <c r="AP304" i="2"/>
  <c r="AR304" i="2"/>
  <c r="AT304" i="2"/>
  <c r="AV304" i="2"/>
  <c r="AX304" i="2"/>
  <c r="AZ304" i="2"/>
  <c r="BB304" i="2"/>
  <c r="BD304" i="2"/>
  <c r="BF304" i="2"/>
  <c r="BH304" i="2"/>
  <c r="BJ304" i="2"/>
  <c r="BL304" i="2"/>
  <c r="Z305" i="2"/>
  <c r="AB305" i="2"/>
  <c r="AD305" i="2"/>
  <c r="AF305" i="2"/>
  <c r="AH305" i="2"/>
  <c r="AJ305" i="2"/>
  <c r="AL305" i="2"/>
  <c r="AN305" i="2"/>
  <c r="AP305" i="2"/>
  <c r="AR305" i="2"/>
  <c r="AT305" i="2"/>
  <c r="AV305" i="2"/>
  <c r="AX305" i="2"/>
  <c r="AZ305" i="2"/>
  <c r="BB305" i="2"/>
  <c r="BD305" i="2"/>
  <c r="BF305" i="2"/>
  <c r="BH305" i="2"/>
  <c r="BJ305" i="2"/>
  <c r="BL305" i="2"/>
  <c r="Z306" i="2"/>
  <c r="AB306" i="2"/>
  <c r="AD306" i="2"/>
  <c r="AF306" i="2"/>
  <c r="AH306" i="2"/>
  <c r="AJ306" i="2"/>
  <c r="AL306" i="2"/>
  <c r="AN306" i="2"/>
  <c r="AP306" i="2"/>
  <c r="AR306" i="2"/>
  <c r="AT306" i="2"/>
  <c r="AV306" i="2"/>
  <c r="AX306" i="2"/>
  <c r="AZ306" i="2"/>
  <c r="BB306" i="2"/>
  <c r="BD306" i="2"/>
  <c r="BF306" i="2"/>
  <c r="BH306" i="2"/>
  <c r="BJ306" i="2"/>
  <c r="BL306" i="2"/>
  <c r="Z307" i="2"/>
  <c r="AB307" i="2"/>
  <c r="AD307" i="2"/>
  <c r="AF307" i="2"/>
  <c r="AH307" i="2"/>
  <c r="AJ307" i="2"/>
  <c r="AL307" i="2"/>
  <c r="AN307" i="2"/>
  <c r="AP307" i="2"/>
  <c r="AR307" i="2"/>
  <c r="AT307" i="2"/>
  <c r="AV307" i="2"/>
  <c r="AX307" i="2"/>
  <c r="AZ307" i="2"/>
  <c r="BB307" i="2"/>
  <c r="BD307" i="2"/>
  <c r="BF307" i="2"/>
  <c r="BH307" i="2"/>
  <c r="BJ307" i="2"/>
  <c r="BL307" i="2"/>
  <c r="M309" i="2"/>
  <c r="O309" i="2"/>
  <c r="Z311" i="2"/>
  <c r="AB311" i="2"/>
  <c r="AD311" i="2"/>
  <c r="AF311" i="2"/>
  <c r="AH311" i="2"/>
  <c r="AJ311" i="2"/>
  <c r="AL311" i="2"/>
  <c r="AN311" i="2"/>
  <c r="AP311" i="2"/>
  <c r="AR311" i="2"/>
  <c r="AT311" i="2"/>
  <c r="AV311" i="2"/>
  <c r="AX311" i="2"/>
  <c r="AZ311" i="2"/>
  <c r="BB311" i="2"/>
  <c r="BD311" i="2"/>
  <c r="BF311" i="2"/>
  <c r="BH311" i="2"/>
  <c r="BJ311" i="2"/>
  <c r="BL311" i="2"/>
  <c r="Z315" i="2"/>
  <c r="AB315" i="2"/>
  <c r="AD315" i="2"/>
  <c r="AF315" i="2"/>
  <c r="AH315" i="2"/>
  <c r="AJ315" i="2"/>
  <c r="AL315" i="2"/>
  <c r="AN315" i="2"/>
  <c r="AP315" i="2"/>
  <c r="AR315" i="2"/>
  <c r="AT315" i="2"/>
  <c r="AV315" i="2"/>
  <c r="AX315" i="2"/>
  <c r="AZ315" i="2"/>
  <c r="BB315" i="2"/>
  <c r="BD315" i="2"/>
  <c r="BF315" i="2"/>
  <c r="BH315" i="2"/>
  <c r="BJ315" i="2"/>
  <c r="BL315" i="2"/>
  <c r="Z316" i="2"/>
  <c r="AB316" i="2"/>
  <c r="AD316" i="2"/>
  <c r="AF316" i="2"/>
  <c r="AH316" i="2"/>
  <c r="AJ316" i="2"/>
  <c r="AL316" i="2"/>
  <c r="AN316" i="2"/>
  <c r="AP316" i="2"/>
  <c r="AR316" i="2"/>
  <c r="AT316" i="2"/>
  <c r="AV316" i="2"/>
  <c r="AX316" i="2"/>
  <c r="AZ316" i="2"/>
  <c r="BB316" i="2"/>
  <c r="BD316" i="2"/>
  <c r="BF316" i="2"/>
  <c r="BH316" i="2"/>
  <c r="BJ316" i="2"/>
  <c r="BL316" i="2"/>
  <c r="Z317" i="2"/>
  <c r="AB317" i="2"/>
  <c r="AD317" i="2"/>
  <c r="AF317" i="2"/>
  <c r="AH317" i="2"/>
  <c r="AJ317" i="2"/>
  <c r="AL317" i="2"/>
  <c r="AN317" i="2"/>
  <c r="AP317" i="2"/>
  <c r="AR317" i="2"/>
  <c r="AT317" i="2"/>
  <c r="AV317" i="2"/>
  <c r="AX317" i="2"/>
  <c r="AZ317" i="2"/>
  <c r="BB317" i="2"/>
  <c r="BD317" i="2"/>
  <c r="BF317" i="2"/>
  <c r="BH317" i="2"/>
  <c r="BJ317" i="2"/>
  <c r="BL317" i="2"/>
  <c r="Z318" i="2"/>
  <c r="AB318" i="2"/>
  <c r="AD318" i="2"/>
  <c r="AF318" i="2"/>
  <c r="AH318" i="2"/>
  <c r="AJ318" i="2"/>
  <c r="AL318" i="2"/>
  <c r="AN318" i="2"/>
  <c r="AP318" i="2"/>
  <c r="AR318" i="2"/>
  <c r="AT318" i="2"/>
  <c r="AV318" i="2"/>
  <c r="AX318" i="2"/>
  <c r="AZ318" i="2"/>
  <c r="BB318" i="2"/>
  <c r="BD318" i="2"/>
  <c r="BF318" i="2"/>
  <c r="BH318" i="2"/>
  <c r="BJ318" i="2"/>
  <c r="BL318" i="2"/>
  <c r="Z319" i="2"/>
  <c r="AB319" i="2"/>
  <c r="AD319" i="2"/>
  <c r="AF319" i="2"/>
  <c r="AH319" i="2"/>
  <c r="AJ319" i="2"/>
  <c r="AL319" i="2"/>
  <c r="AN319" i="2"/>
  <c r="AP319" i="2"/>
  <c r="AR319" i="2"/>
  <c r="AT319" i="2"/>
  <c r="AV319" i="2"/>
  <c r="AX319" i="2"/>
  <c r="AZ319" i="2"/>
  <c r="BB319" i="2"/>
  <c r="BD319" i="2"/>
  <c r="BF319" i="2"/>
  <c r="BH319" i="2"/>
  <c r="BJ319" i="2"/>
  <c r="BL319" i="2"/>
  <c r="Z320" i="2"/>
  <c r="AB320" i="2"/>
  <c r="AD320" i="2"/>
  <c r="AF320" i="2"/>
  <c r="AH320" i="2"/>
  <c r="AJ320" i="2"/>
  <c r="AL320" i="2"/>
  <c r="AN320" i="2"/>
  <c r="AP320" i="2"/>
  <c r="AR320" i="2"/>
  <c r="AT320" i="2"/>
  <c r="AV320" i="2"/>
  <c r="AX320" i="2"/>
  <c r="AZ320" i="2"/>
  <c r="BB320" i="2"/>
  <c r="BD320" i="2"/>
  <c r="BF320" i="2"/>
  <c r="BH320" i="2"/>
  <c r="BJ320" i="2"/>
  <c r="BL320" i="2"/>
  <c r="Z321" i="2"/>
  <c r="AB321" i="2"/>
  <c r="AD321" i="2"/>
  <c r="AF321" i="2"/>
  <c r="AH321" i="2"/>
  <c r="AJ321" i="2"/>
  <c r="AL321" i="2"/>
  <c r="AN321" i="2"/>
  <c r="AP321" i="2"/>
  <c r="AR321" i="2"/>
  <c r="AT321" i="2"/>
  <c r="AV321" i="2"/>
  <c r="AX321" i="2"/>
  <c r="AZ321" i="2"/>
  <c r="BB321" i="2"/>
  <c r="BD321" i="2"/>
  <c r="BF321" i="2"/>
  <c r="BH321" i="2"/>
  <c r="BJ321" i="2"/>
  <c r="BL321" i="2"/>
  <c r="Z322" i="2"/>
  <c r="AB322" i="2"/>
  <c r="AD322" i="2"/>
  <c r="AF322" i="2"/>
  <c r="AH322" i="2"/>
  <c r="AJ322" i="2"/>
  <c r="AL322" i="2"/>
  <c r="AN322" i="2"/>
  <c r="AP322" i="2"/>
  <c r="AR322" i="2"/>
  <c r="AT322" i="2"/>
  <c r="AV322" i="2"/>
  <c r="AX322" i="2"/>
  <c r="AZ322" i="2"/>
  <c r="BB322" i="2"/>
  <c r="BD322" i="2"/>
  <c r="BF322" i="2"/>
  <c r="BH322" i="2"/>
  <c r="BJ322" i="2"/>
  <c r="BL322" i="2"/>
  <c r="Z323" i="2"/>
  <c r="AB323" i="2"/>
  <c r="AD323" i="2"/>
  <c r="AF323" i="2"/>
  <c r="AH323" i="2"/>
  <c r="AJ323" i="2"/>
  <c r="AL323" i="2"/>
  <c r="AN323" i="2"/>
  <c r="AP323" i="2"/>
  <c r="AR323" i="2"/>
  <c r="AT323" i="2"/>
  <c r="AV323" i="2"/>
  <c r="AX323" i="2"/>
  <c r="AZ323" i="2"/>
  <c r="BB323" i="2"/>
  <c r="BD323" i="2"/>
  <c r="BF323" i="2"/>
  <c r="BH323" i="2"/>
  <c r="BJ323" i="2"/>
  <c r="BL323" i="2"/>
  <c r="Z324" i="2"/>
  <c r="AB324" i="2"/>
  <c r="AD324" i="2"/>
  <c r="AF324" i="2"/>
  <c r="AH324" i="2"/>
  <c r="AJ324" i="2"/>
  <c r="AL324" i="2"/>
  <c r="AN324" i="2"/>
  <c r="AP324" i="2"/>
  <c r="AR324" i="2"/>
  <c r="AT324" i="2"/>
  <c r="AV324" i="2"/>
  <c r="AX324" i="2"/>
  <c r="AZ324" i="2"/>
  <c r="BB324" i="2"/>
  <c r="BD324" i="2"/>
  <c r="BF324" i="2"/>
  <c r="BH324" i="2"/>
  <c r="BJ324" i="2"/>
  <c r="BL324" i="2"/>
  <c r="N325" i="2"/>
  <c r="P325" i="2"/>
  <c r="R325" i="2"/>
  <c r="T325" i="2"/>
  <c r="V325" i="2"/>
  <c r="X325" i="2"/>
  <c r="N326" i="2"/>
  <c r="P326" i="2"/>
  <c r="R326" i="2"/>
  <c r="T326" i="2"/>
  <c r="V326" i="2"/>
  <c r="X326" i="2"/>
  <c r="Z327" i="2"/>
  <c r="AB327" i="2"/>
  <c r="AD327" i="2"/>
  <c r="AF327" i="2"/>
  <c r="AH327" i="2"/>
  <c r="AJ327" i="2"/>
  <c r="AL327" i="2"/>
  <c r="AN327" i="2"/>
  <c r="AP327" i="2"/>
  <c r="AR327" i="2"/>
  <c r="AT327" i="2"/>
  <c r="AV327" i="2"/>
  <c r="AX327" i="2"/>
  <c r="AZ327" i="2"/>
  <c r="BB327" i="2"/>
  <c r="BD327" i="2"/>
  <c r="BF327" i="2"/>
  <c r="BH327" i="2"/>
  <c r="BJ327" i="2"/>
  <c r="BL327" i="2"/>
  <c r="Z329" i="2"/>
  <c r="AB329" i="2"/>
  <c r="AD329" i="2"/>
  <c r="AF329" i="2"/>
  <c r="AH329" i="2"/>
  <c r="AJ329" i="2"/>
  <c r="AL329" i="2"/>
  <c r="AN329" i="2"/>
  <c r="AP329" i="2"/>
  <c r="AR329" i="2"/>
  <c r="AT329" i="2"/>
  <c r="AV329" i="2"/>
  <c r="AX329" i="2"/>
  <c r="AZ329" i="2"/>
  <c r="BB329" i="2"/>
  <c r="BD329" i="2"/>
  <c r="BF329" i="2"/>
  <c r="BH329" i="2"/>
  <c r="BJ329" i="2"/>
  <c r="BL329" i="2"/>
  <c r="N330" i="2"/>
  <c r="P330" i="2"/>
  <c r="R330" i="2"/>
  <c r="T330" i="2"/>
  <c r="V330" i="2"/>
  <c r="X330" i="2"/>
  <c r="Z331" i="2"/>
  <c r="AB331" i="2"/>
  <c r="AD331" i="2"/>
  <c r="AF331" i="2"/>
  <c r="AH331" i="2"/>
  <c r="AJ331" i="2"/>
  <c r="AL331" i="2"/>
  <c r="AN331" i="2"/>
  <c r="AP331" i="2"/>
  <c r="AR331" i="2"/>
  <c r="AT331" i="2"/>
  <c r="AV331" i="2"/>
  <c r="AX331" i="2"/>
  <c r="AZ331" i="2"/>
  <c r="BB331" i="2"/>
  <c r="BD331" i="2"/>
  <c r="BF331" i="2"/>
  <c r="BH331" i="2"/>
  <c r="BJ331" i="2"/>
  <c r="BL331" i="2"/>
  <c r="Z333" i="2"/>
  <c r="AB333" i="2"/>
  <c r="AD333" i="2"/>
  <c r="AF333" i="2"/>
  <c r="AH333" i="2"/>
  <c r="AJ333" i="2"/>
  <c r="AL333" i="2"/>
  <c r="AN333" i="2"/>
  <c r="AP333" i="2"/>
  <c r="AR333" i="2"/>
  <c r="AT333" i="2"/>
  <c r="AV333" i="2"/>
  <c r="AX333" i="2"/>
  <c r="AZ333" i="2"/>
  <c r="BB333" i="2"/>
  <c r="BD333" i="2"/>
  <c r="BF333" i="2"/>
  <c r="BH333" i="2"/>
  <c r="BJ333" i="2"/>
  <c r="BL333" i="2"/>
  <c r="Z334" i="2"/>
  <c r="AB334" i="2"/>
  <c r="AD334" i="2"/>
  <c r="AF334" i="2"/>
  <c r="AH334" i="2"/>
  <c r="AJ334" i="2"/>
  <c r="AL334" i="2"/>
  <c r="AN334" i="2"/>
  <c r="AP334" i="2"/>
  <c r="AR334" i="2"/>
  <c r="AT334" i="2"/>
  <c r="AV334" i="2"/>
  <c r="AX334" i="2"/>
  <c r="AZ334" i="2"/>
  <c r="BB334" i="2"/>
  <c r="BD334" i="2"/>
  <c r="BF334" i="2"/>
  <c r="BH334" i="2"/>
  <c r="BJ334" i="2"/>
  <c r="BL334" i="2"/>
  <c r="N335" i="2"/>
  <c r="P335" i="2"/>
  <c r="R335" i="2"/>
  <c r="T335" i="2"/>
  <c r="V335" i="2"/>
  <c r="X335" i="2"/>
  <c r="N336" i="2"/>
  <c r="P336" i="2"/>
  <c r="R336" i="2"/>
  <c r="T336" i="2"/>
  <c r="V336" i="2"/>
  <c r="X336" i="2"/>
  <c r="Z337" i="2"/>
  <c r="AB337" i="2"/>
  <c r="AD337" i="2"/>
  <c r="AF337" i="2"/>
  <c r="AH337" i="2"/>
  <c r="AJ337" i="2"/>
  <c r="AL337" i="2"/>
  <c r="AN337" i="2"/>
  <c r="AP337" i="2"/>
  <c r="AR337" i="2"/>
  <c r="AT337" i="2"/>
  <c r="AV337" i="2"/>
  <c r="AX337" i="2"/>
  <c r="AZ337" i="2"/>
  <c r="BB337" i="2"/>
  <c r="BD337" i="2"/>
  <c r="BF337" i="2"/>
  <c r="BH337" i="2"/>
  <c r="BJ337" i="2"/>
  <c r="BL337" i="2"/>
  <c r="O338" i="2"/>
  <c r="Z339" i="2"/>
  <c r="AB339" i="2"/>
  <c r="AD339" i="2"/>
  <c r="AF339" i="2"/>
  <c r="AH339" i="2"/>
  <c r="AJ339" i="2"/>
  <c r="AL339" i="2"/>
  <c r="AN339" i="2"/>
  <c r="AP339" i="2"/>
  <c r="AR339" i="2"/>
  <c r="AT339" i="2"/>
  <c r="AV339" i="2"/>
  <c r="AX339" i="2"/>
  <c r="AZ339" i="2"/>
  <c r="BB339" i="2"/>
  <c r="BD339" i="2"/>
  <c r="BF339" i="2"/>
  <c r="BH339" i="2"/>
  <c r="BJ339" i="2"/>
  <c r="BL339" i="2"/>
  <c r="Z340" i="2"/>
  <c r="AB340" i="2"/>
  <c r="AD340" i="2"/>
  <c r="AF340" i="2"/>
  <c r="AH340" i="2"/>
  <c r="AJ340" i="2"/>
  <c r="AL340" i="2"/>
  <c r="AN340" i="2"/>
  <c r="AP340" i="2"/>
  <c r="AR340" i="2"/>
  <c r="AT340" i="2"/>
  <c r="AV340" i="2"/>
  <c r="AX340" i="2"/>
  <c r="AZ340" i="2"/>
  <c r="BB340" i="2"/>
  <c r="BD340" i="2"/>
  <c r="BF340" i="2"/>
  <c r="BH340" i="2"/>
  <c r="BJ340" i="2"/>
  <c r="BL340" i="2"/>
  <c r="Z344" i="2"/>
  <c r="AB344" i="2"/>
  <c r="AD344" i="2"/>
  <c r="AF344" i="2"/>
  <c r="AH344" i="2"/>
  <c r="AJ344" i="2"/>
  <c r="AL344" i="2"/>
  <c r="AN344" i="2"/>
  <c r="AP344" i="2"/>
  <c r="AR344" i="2"/>
  <c r="AT344" i="2"/>
  <c r="AV344" i="2"/>
  <c r="AX344" i="2"/>
  <c r="AZ344" i="2"/>
  <c r="BB344" i="2"/>
  <c r="BD344" i="2"/>
  <c r="BF344" i="2"/>
  <c r="BH344" i="2"/>
  <c r="BJ344" i="2"/>
  <c r="BL344" i="2"/>
  <c r="Z345" i="2"/>
  <c r="AB345" i="2"/>
  <c r="AD345" i="2"/>
  <c r="AF345" i="2"/>
  <c r="AH345" i="2"/>
  <c r="AJ345" i="2"/>
  <c r="AL345" i="2"/>
  <c r="AN345" i="2"/>
  <c r="AP345" i="2"/>
  <c r="AR345" i="2"/>
  <c r="AT345" i="2"/>
  <c r="AV345" i="2"/>
  <c r="AX345" i="2"/>
  <c r="AZ345" i="2"/>
  <c r="BB345" i="2"/>
  <c r="BD345" i="2"/>
  <c r="BF345" i="2"/>
  <c r="BH345" i="2"/>
  <c r="BJ345" i="2"/>
  <c r="BL345" i="2"/>
  <c r="Z346" i="2"/>
  <c r="AB346" i="2"/>
  <c r="AD346" i="2"/>
  <c r="AF346" i="2"/>
  <c r="AH346" i="2"/>
  <c r="AJ346" i="2"/>
  <c r="AL346" i="2"/>
  <c r="AN346" i="2"/>
  <c r="AP346" i="2"/>
  <c r="AR346" i="2"/>
  <c r="AT346" i="2"/>
  <c r="AV346" i="2"/>
  <c r="AX346" i="2"/>
  <c r="AZ346" i="2"/>
  <c r="BB346" i="2"/>
  <c r="BD346" i="2"/>
  <c r="BF346" i="2"/>
  <c r="BH346" i="2"/>
  <c r="BJ346" i="2"/>
  <c r="BL346" i="2"/>
  <c r="Z347" i="2"/>
  <c r="AB347" i="2"/>
  <c r="AD347" i="2"/>
  <c r="AF347" i="2"/>
  <c r="AH347" i="2"/>
  <c r="AJ347" i="2"/>
  <c r="AL347" i="2"/>
  <c r="AN347" i="2"/>
  <c r="AP347" i="2"/>
  <c r="AR347" i="2"/>
  <c r="AT347" i="2"/>
  <c r="AV347" i="2"/>
  <c r="AX347" i="2"/>
  <c r="AZ347" i="2"/>
  <c r="BB347" i="2"/>
  <c r="BD347" i="2"/>
  <c r="BF347" i="2"/>
  <c r="BH347" i="2"/>
  <c r="BJ347" i="2"/>
  <c r="BL347" i="2"/>
  <c r="Z349" i="2"/>
  <c r="AB349" i="2"/>
  <c r="AD349" i="2"/>
  <c r="AF349" i="2"/>
  <c r="AH349" i="2"/>
  <c r="AJ349" i="2"/>
  <c r="AL349" i="2"/>
  <c r="AN349" i="2"/>
  <c r="AP349" i="2"/>
  <c r="AR349" i="2"/>
  <c r="AT349" i="2"/>
  <c r="AV349" i="2"/>
  <c r="AX349" i="2"/>
  <c r="AZ349" i="2"/>
  <c r="BB349" i="2"/>
  <c r="BD349" i="2"/>
  <c r="BF349" i="2"/>
  <c r="BH349" i="2"/>
  <c r="BJ349" i="2"/>
  <c r="BL349" i="2"/>
  <c r="Z351" i="2"/>
  <c r="AB351" i="2"/>
  <c r="AD351" i="2"/>
  <c r="AF351" i="2"/>
  <c r="AH351" i="2"/>
  <c r="AJ351" i="2"/>
  <c r="AL351" i="2"/>
  <c r="AN351" i="2"/>
  <c r="AP351" i="2"/>
  <c r="AR351" i="2"/>
  <c r="AT351" i="2"/>
  <c r="AV351" i="2"/>
  <c r="AX351" i="2"/>
  <c r="AZ351" i="2"/>
  <c r="BB351" i="2"/>
  <c r="BD351" i="2"/>
  <c r="BF351" i="2"/>
  <c r="BH351" i="2"/>
  <c r="BJ351" i="2"/>
  <c r="BL351" i="2"/>
  <c r="Z352" i="2"/>
  <c r="AB352" i="2"/>
  <c r="AD352" i="2"/>
  <c r="AF352" i="2"/>
  <c r="AH352" i="2"/>
  <c r="AJ352" i="2"/>
  <c r="AL352" i="2"/>
  <c r="AN352" i="2"/>
  <c r="AP352" i="2"/>
  <c r="AR352" i="2"/>
  <c r="AT352" i="2"/>
  <c r="AV352" i="2"/>
  <c r="AX352" i="2"/>
  <c r="AZ352" i="2"/>
  <c r="BB352" i="2"/>
  <c r="BD352" i="2"/>
  <c r="BF352" i="2"/>
  <c r="BH352" i="2"/>
  <c r="BJ352" i="2"/>
  <c r="BL352" i="2"/>
  <c r="Z353" i="2"/>
  <c r="AB353" i="2"/>
  <c r="AD353" i="2"/>
  <c r="AF353" i="2"/>
  <c r="AH353" i="2"/>
  <c r="AJ353" i="2"/>
  <c r="AL353" i="2"/>
  <c r="AN353" i="2"/>
  <c r="AP353" i="2"/>
  <c r="AR353" i="2"/>
  <c r="AT353" i="2"/>
  <c r="AV353" i="2"/>
  <c r="AX353" i="2"/>
  <c r="AZ353" i="2"/>
  <c r="BB353" i="2"/>
  <c r="BD353" i="2"/>
  <c r="BF353" i="2"/>
  <c r="BH353" i="2"/>
  <c r="BJ353" i="2"/>
  <c r="BL353" i="2"/>
  <c r="Z354" i="2"/>
  <c r="AB354" i="2"/>
  <c r="AD354" i="2"/>
  <c r="AF354" i="2"/>
  <c r="AH354" i="2"/>
  <c r="AJ354" i="2"/>
  <c r="AL354" i="2"/>
  <c r="AN354" i="2"/>
  <c r="AP354" i="2"/>
  <c r="AR354" i="2"/>
  <c r="AT354" i="2"/>
  <c r="AV354" i="2"/>
  <c r="AX354" i="2"/>
  <c r="AZ354" i="2"/>
  <c r="BB354" i="2"/>
  <c r="BD354" i="2"/>
  <c r="BF354" i="2"/>
  <c r="BH354" i="2"/>
  <c r="BJ354" i="2"/>
  <c r="BL354" i="2"/>
  <c r="Z355" i="2"/>
  <c r="AB355" i="2"/>
  <c r="AD355" i="2"/>
  <c r="AF355" i="2"/>
  <c r="AH355" i="2"/>
  <c r="AJ355" i="2"/>
  <c r="AL355" i="2"/>
  <c r="AN355" i="2"/>
  <c r="AP355" i="2"/>
  <c r="AR355" i="2"/>
  <c r="AT355" i="2"/>
  <c r="AV355" i="2"/>
  <c r="AX355" i="2"/>
  <c r="AZ355" i="2"/>
  <c r="BB355" i="2"/>
  <c r="BD355" i="2"/>
  <c r="BF355" i="2"/>
  <c r="BH355" i="2"/>
  <c r="BJ355" i="2"/>
  <c r="BL355" i="2"/>
  <c r="Z356" i="2"/>
  <c r="AB356" i="2"/>
  <c r="AD356" i="2"/>
  <c r="AF356" i="2"/>
  <c r="AH356" i="2"/>
  <c r="AJ356" i="2"/>
  <c r="AL356" i="2"/>
  <c r="AN356" i="2"/>
  <c r="AP356" i="2"/>
  <c r="AR356" i="2"/>
  <c r="AT356" i="2"/>
  <c r="AV356" i="2"/>
  <c r="AX356" i="2"/>
  <c r="AZ356" i="2"/>
  <c r="BB356" i="2"/>
  <c r="BD356" i="2"/>
  <c r="BF356" i="2"/>
  <c r="BH356" i="2"/>
  <c r="BJ356" i="2"/>
  <c r="BL356" i="2"/>
  <c r="Z357" i="2"/>
  <c r="AB357" i="2"/>
  <c r="AD357" i="2"/>
  <c r="AF357" i="2"/>
  <c r="AH357" i="2"/>
  <c r="AJ357" i="2"/>
  <c r="AL357" i="2"/>
  <c r="AN357" i="2"/>
  <c r="AP357" i="2"/>
  <c r="AR357" i="2"/>
  <c r="AT357" i="2"/>
  <c r="AV357" i="2"/>
  <c r="AX357" i="2"/>
  <c r="AZ357" i="2"/>
  <c r="BB357" i="2"/>
  <c r="BD357" i="2"/>
  <c r="BF357" i="2"/>
  <c r="BH357" i="2"/>
  <c r="BJ357" i="2"/>
  <c r="BL357" i="2"/>
  <c r="Z358" i="2"/>
  <c r="AB358" i="2"/>
  <c r="AD358" i="2"/>
  <c r="AF358" i="2"/>
  <c r="AH358" i="2"/>
  <c r="AJ358" i="2"/>
  <c r="AL358" i="2"/>
  <c r="AN358" i="2"/>
  <c r="AP358" i="2"/>
  <c r="AR358" i="2"/>
  <c r="AT358" i="2"/>
  <c r="AV358" i="2"/>
  <c r="AX358" i="2"/>
  <c r="AZ358" i="2"/>
  <c r="BB358" i="2"/>
  <c r="BD358" i="2"/>
  <c r="BF358" i="2"/>
  <c r="BH358" i="2"/>
  <c r="BJ358" i="2"/>
  <c r="BL358" i="2"/>
  <c r="Z359" i="2"/>
  <c r="AB359" i="2"/>
  <c r="AD359" i="2"/>
  <c r="AF359" i="2"/>
  <c r="AH359" i="2"/>
  <c r="AJ359" i="2"/>
  <c r="AL359" i="2"/>
  <c r="AN359" i="2"/>
  <c r="AP359" i="2"/>
  <c r="AR359" i="2"/>
  <c r="AT359" i="2"/>
  <c r="AV359" i="2"/>
  <c r="AX359" i="2"/>
  <c r="AZ359" i="2"/>
  <c r="BB359" i="2"/>
  <c r="BD359" i="2"/>
  <c r="BF359" i="2"/>
  <c r="BH359" i="2"/>
  <c r="BJ359" i="2"/>
  <c r="BL359" i="2"/>
  <c r="Z360" i="2"/>
  <c r="AB360" i="2"/>
  <c r="AD360" i="2"/>
  <c r="AF360" i="2"/>
  <c r="AH360" i="2"/>
  <c r="AJ360" i="2"/>
  <c r="AL360" i="2"/>
  <c r="AN360" i="2"/>
  <c r="AP360" i="2"/>
  <c r="AR360" i="2"/>
  <c r="AT360" i="2"/>
  <c r="AV360" i="2"/>
  <c r="AX360" i="2"/>
  <c r="AZ360" i="2"/>
  <c r="BB360" i="2"/>
  <c r="BD360" i="2"/>
  <c r="BF360" i="2"/>
  <c r="BH360" i="2"/>
  <c r="BJ360" i="2"/>
  <c r="BL360" i="2"/>
  <c r="N361" i="2"/>
  <c r="P361" i="2"/>
  <c r="R361" i="2"/>
  <c r="T361" i="2"/>
  <c r="V361" i="2"/>
  <c r="X361" i="2"/>
  <c r="N362" i="2"/>
  <c r="P362" i="2"/>
  <c r="R362" i="2"/>
  <c r="T362" i="2"/>
  <c r="V362" i="2"/>
  <c r="X362" i="2"/>
  <c r="N363" i="2"/>
  <c r="P363" i="2"/>
  <c r="R363" i="2"/>
  <c r="T363" i="2"/>
  <c r="V363" i="2"/>
  <c r="X363" i="2"/>
  <c r="Z364" i="2"/>
  <c r="AB364" i="2"/>
  <c r="AD364" i="2"/>
  <c r="AF364" i="2"/>
  <c r="AH364" i="2"/>
  <c r="AJ364" i="2"/>
  <c r="AL364" i="2"/>
  <c r="AN364" i="2"/>
  <c r="AP364" i="2"/>
  <c r="AR364" i="2"/>
  <c r="AT364" i="2"/>
  <c r="AV364" i="2"/>
  <c r="AX364" i="2"/>
  <c r="AZ364" i="2"/>
  <c r="BB364" i="2"/>
  <c r="BD364" i="2"/>
  <c r="BF364" i="2"/>
  <c r="BH364" i="2"/>
  <c r="BJ364" i="2"/>
  <c r="BL364" i="2"/>
  <c r="Z368" i="2"/>
  <c r="AB368" i="2"/>
  <c r="AD368" i="2"/>
  <c r="AF368" i="2"/>
  <c r="AH368" i="2"/>
  <c r="AJ368" i="2"/>
  <c r="AL368" i="2"/>
  <c r="AN368" i="2"/>
  <c r="AP368" i="2"/>
  <c r="AR368" i="2"/>
  <c r="AT368" i="2"/>
  <c r="AV368" i="2"/>
  <c r="AX368" i="2"/>
  <c r="AZ368" i="2"/>
  <c r="BB368" i="2"/>
  <c r="BD368" i="2"/>
  <c r="BF368" i="2"/>
  <c r="BH368" i="2"/>
  <c r="BJ368" i="2"/>
  <c r="BL368" i="2"/>
  <c r="Z369" i="2"/>
  <c r="AB369" i="2"/>
  <c r="AD369" i="2"/>
  <c r="AF369" i="2"/>
  <c r="AH369" i="2"/>
  <c r="AJ369" i="2"/>
  <c r="AL369" i="2"/>
  <c r="AN369" i="2"/>
  <c r="AP369" i="2"/>
  <c r="AR369" i="2"/>
  <c r="AT369" i="2"/>
  <c r="AV369" i="2"/>
  <c r="AX369" i="2"/>
  <c r="AZ369" i="2"/>
  <c r="BB369" i="2"/>
  <c r="BD369" i="2"/>
  <c r="BF369" i="2"/>
  <c r="BH369" i="2"/>
  <c r="BJ369" i="2"/>
  <c r="BL369" i="2"/>
  <c r="Z370" i="2"/>
  <c r="AB370" i="2"/>
  <c r="AD370" i="2"/>
  <c r="AF370" i="2"/>
  <c r="AH370" i="2"/>
  <c r="AJ370" i="2"/>
  <c r="AL370" i="2"/>
  <c r="AN370" i="2"/>
  <c r="AP370" i="2"/>
  <c r="AR370" i="2"/>
  <c r="AT370" i="2"/>
  <c r="AV370" i="2"/>
  <c r="AX370" i="2"/>
  <c r="AZ370" i="2"/>
  <c r="BB370" i="2"/>
  <c r="BD370" i="2"/>
  <c r="BF370" i="2"/>
  <c r="BH370" i="2"/>
  <c r="BJ370" i="2"/>
  <c r="BL370" i="2"/>
  <c r="Z371" i="2"/>
  <c r="AB371" i="2"/>
  <c r="AD371" i="2"/>
  <c r="AF371" i="2"/>
  <c r="AH371" i="2"/>
  <c r="AJ371" i="2"/>
  <c r="AL371" i="2"/>
  <c r="AN371" i="2"/>
  <c r="AP371" i="2"/>
  <c r="AR371" i="2"/>
  <c r="AT371" i="2"/>
  <c r="AV371" i="2"/>
  <c r="AX371" i="2"/>
  <c r="AZ371" i="2"/>
  <c r="BB371" i="2"/>
  <c r="BD371" i="2"/>
  <c r="BF371" i="2"/>
  <c r="BH371" i="2"/>
  <c r="BJ371" i="2"/>
  <c r="BL371" i="2"/>
  <c r="Z372" i="2"/>
  <c r="AB372" i="2"/>
  <c r="AD372" i="2"/>
  <c r="AF372" i="2"/>
  <c r="AH372" i="2"/>
  <c r="AJ372" i="2"/>
  <c r="AL372" i="2"/>
  <c r="AN372" i="2"/>
  <c r="AP372" i="2"/>
  <c r="AR372" i="2"/>
  <c r="AT372" i="2"/>
  <c r="AV372" i="2"/>
  <c r="AX372" i="2"/>
  <c r="AZ372" i="2"/>
  <c r="BB372" i="2"/>
  <c r="BD372" i="2"/>
  <c r="BF372" i="2"/>
  <c r="BH372" i="2"/>
  <c r="BJ372" i="2"/>
  <c r="BL372" i="2"/>
  <c r="Z373" i="2"/>
  <c r="AB373" i="2"/>
  <c r="AD373" i="2"/>
  <c r="AF373" i="2"/>
  <c r="AH373" i="2"/>
  <c r="AJ373" i="2"/>
  <c r="AL373" i="2"/>
  <c r="AN373" i="2"/>
  <c r="AP373" i="2"/>
  <c r="AR373" i="2"/>
  <c r="AT373" i="2"/>
  <c r="AV373" i="2"/>
  <c r="AX373" i="2"/>
  <c r="AZ373" i="2"/>
  <c r="BB373" i="2"/>
  <c r="BD373" i="2"/>
  <c r="BF373" i="2"/>
  <c r="BH373" i="2"/>
  <c r="BJ373" i="2"/>
  <c r="BL373" i="2"/>
  <c r="Z374" i="2"/>
  <c r="AB374" i="2"/>
  <c r="AD374" i="2"/>
  <c r="AF374" i="2"/>
  <c r="AH374" i="2"/>
  <c r="AJ374" i="2"/>
  <c r="AL374" i="2"/>
  <c r="AN374" i="2"/>
  <c r="AP374" i="2"/>
  <c r="AR374" i="2"/>
  <c r="AT374" i="2"/>
  <c r="AV374" i="2"/>
  <c r="AX374" i="2"/>
  <c r="AZ374" i="2"/>
  <c r="BB374" i="2"/>
  <c r="BD374" i="2"/>
  <c r="BF374" i="2"/>
  <c r="BH374" i="2"/>
  <c r="BJ374" i="2"/>
  <c r="BL374" i="2"/>
  <c r="Z375" i="2"/>
  <c r="AB375" i="2"/>
  <c r="AD375" i="2"/>
  <c r="AF375" i="2"/>
  <c r="AH375" i="2"/>
  <c r="AJ375" i="2"/>
  <c r="AL375" i="2"/>
  <c r="AN375" i="2"/>
  <c r="AP375" i="2"/>
  <c r="AR375" i="2"/>
  <c r="AT375" i="2"/>
  <c r="AV375" i="2"/>
  <c r="AX375" i="2"/>
  <c r="AZ375" i="2"/>
  <c r="BB375" i="2"/>
  <c r="BD375" i="2"/>
  <c r="BF375" i="2"/>
  <c r="BH375" i="2"/>
  <c r="BJ375" i="2"/>
  <c r="BL375" i="2"/>
  <c r="Z376" i="2"/>
  <c r="AB376" i="2"/>
  <c r="AD376" i="2"/>
  <c r="AF376" i="2"/>
  <c r="AH376" i="2"/>
  <c r="AJ376" i="2"/>
  <c r="AL376" i="2"/>
  <c r="AN376" i="2"/>
  <c r="AP376" i="2"/>
  <c r="AR376" i="2"/>
  <c r="AT376" i="2"/>
  <c r="AV376" i="2"/>
  <c r="AX376" i="2"/>
  <c r="AZ376" i="2"/>
  <c r="BB376" i="2"/>
  <c r="BD376" i="2"/>
  <c r="BF376" i="2"/>
  <c r="BH376" i="2"/>
  <c r="BJ376" i="2"/>
  <c r="BL376" i="2"/>
  <c r="N377" i="2"/>
  <c r="P377" i="2"/>
  <c r="R377" i="2"/>
  <c r="T377" i="2"/>
  <c r="V377" i="2"/>
  <c r="X377" i="2"/>
  <c r="Z378" i="2"/>
  <c r="AB378" i="2"/>
  <c r="AD378" i="2"/>
  <c r="AF378" i="2"/>
  <c r="AH378" i="2"/>
  <c r="AJ378" i="2"/>
  <c r="AL378" i="2"/>
  <c r="AN378" i="2"/>
  <c r="AP378" i="2"/>
  <c r="AR378" i="2"/>
  <c r="AT378" i="2"/>
  <c r="AV378" i="2"/>
  <c r="AX378" i="2"/>
  <c r="AZ378" i="2"/>
  <c r="BB378" i="2"/>
  <c r="BD378" i="2"/>
  <c r="BF378" i="2"/>
  <c r="BH378" i="2"/>
  <c r="BJ378" i="2"/>
  <c r="BL378" i="2"/>
  <c r="Z379" i="2"/>
  <c r="AB379" i="2"/>
  <c r="AD379" i="2"/>
  <c r="AF379" i="2"/>
  <c r="AH379" i="2"/>
  <c r="AJ379" i="2"/>
  <c r="AL379" i="2"/>
  <c r="AN379" i="2"/>
  <c r="AP379" i="2"/>
  <c r="AR379" i="2"/>
  <c r="AT379" i="2"/>
  <c r="AV379" i="2"/>
  <c r="AX379" i="2"/>
  <c r="AZ379" i="2"/>
  <c r="BB379" i="2"/>
  <c r="BD379" i="2"/>
  <c r="BF379" i="2"/>
  <c r="BH379" i="2"/>
  <c r="BJ379" i="2"/>
  <c r="BL379" i="2"/>
  <c r="Z380" i="2"/>
  <c r="AB380" i="2"/>
  <c r="AD380" i="2"/>
  <c r="AF380" i="2"/>
  <c r="AH380" i="2"/>
  <c r="AJ380" i="2"/>
  <c r="AL380" i="2"/>
  <c r="AN380" i="2"/>
  <c r="AP380" i="2"/>
  <c r="AR380" i="2"/>
  <c r="AT380" i="2"/>
  <c r="AV380" i="2"/>
  <c r="AX380" i="2"/>
  <c r="AZ380" i="2"/>
  <c r="BB380" i="2"/>
  <c r="BD380" i="2"/>
  <c r="BF380" i="2"/>
  <c r="BH380" i="2"/>
  <c r="BJ380" i="2"/>
  <c r="BL380" i="2"/>
  <c r="N381" i="2"/>
  <c r="P381" i="2"/>
  <c r="R381" i="2"/>
  <c r="T381" i="2"/>
  <c r="V381" i="2"/>
  <c r="X381" i="2"/>
  <c r="Z382" i="2"/>
  <c r="AB382" i="2"/>
  <c r="AD382" i="2"/>
  <c r="AF382" i="2"/>
  <c r="AH382" i="2"/>
  <c r="AJ382" i="2"/>
  <c r="AL382" i="2"/>
  <c r="AN382" i="2"/>
  <c r="AP382" i="2"/>
  <c r="AR382" i="2"/>
  <c r="AT382" i="2"/>
  <c r="AV382" i="2"/>
  <c r="AX382" i="2"/>
  <c r="AZ382" i="2"/>
  <c r="BB382" i="2"/>
  <c r="BD382" i="2"/>
  <c r="BF382" i="2"/>
  <c r="BH382" i="2"/>
  <c r="BJ382" i="2"/>
  <c r="BL382" i="2"/>
  <c r="Z383" i="2"/>
  <c r="AB383" i="2"/>
  <c r="AD383" i="2"/>
  <c r="AF383" i="2"/>
  <c r="AH383" i="2"/>
  <c r="AJ383" i="2"/>
  <c r="AL383" i="2"/>
  <c r="AN383" i="2"/>
  <c r="AP383" i="2"/>
  <c r="AR383" i="2"/>
  <c r="AT383" i="2"/>
  <c r="AV383" i="2"/>
  <c r="AX383" i="2"/>
  <c r="AZ383" i="2"/>
  <c r="BB383" i="2"/>
  <c r="BD383" i="2"/>
  <c r="BF383" i="2"/>
  <c r="BH383" i="2"/>
  <c r="BJ383" i="2"/>
  <c r="BL383" i="2"/>
  <c r="Z384" i="2"/>
  <c r="AB384" i="2"/>
  <c r="AD384" i="2"/>
  <c r="AF384" i="2"/>
  <c r="AH384" i="2"/>
  <c r="AJ384" i="2"/>
  <c r="AL384" i="2"/>
  <c r="AN384" i="2"/>
  <c r="AP384" i="2"/>
  <c r="AR384" i="2"/>
  <c r="AT384" i="2"/>
  <c r="AV384" i="2"/>
  <c r="AX384" i="2"/>
  <c r="AZ384" i="2"/>
  <c r="BB384" i="2"/>
  <c r="BD384" i="2"/>
  <c r="BF384" i="2"/>
  <c r="BH384" i="2"/>
  <c r="BJ384" i="2"/>
  <c r="BL384" i="2"/>
  <c r="N385" i="2"/>
  <c r="P385" i="2"/>
  <c r="R385" i="2"/>
  <c r="T385" i="2"/>
  <c r="V385" i="2"/>
  <c r="X385" i="2"/>
  <c r="Z386" i="2"/>
  <c r="AB386" i="2"/>
  <c r="AD386" i="2"/>
  <c r="AF386" i="2"/>
  <c r="AH386" i="2"/>
  <c r="AJ386" i="2"/>
  <c r="AL386" i="2"/>
  <c r="AN386" i="2"/>
  <c r="AP386" i="2"/>
  <c r="AR386" i="2"/>
  <c r="AT386" i="2"/>
  <c r="AV386" i="2"/>
  <c r="AX386" i="2"/>
  <c r="AZ386" i="2"/>
  <c r="BB386" i="2"/>
  <c r="BD386" i="2"/>
  <c r="BF386" i="2"/>
  <c r="BH386" i="2"/>
  <c r="BJ386" i="2"/>
  <c r="BL386" i="2"/>
  <c r="Z387" i="2"/>
  <c r="AB387" i="2"/>
  <c r="AD387" i="2"/>
  <c r="AF387" i="2"/>
  <c r="AH387" i="2"/>
  <c r="AJ387" i="2"/>
  <c r="AL387" i="2"/>
  <c r="AN387" i="2"/>
  <c r="AP387" i="2"/>
  <c r="AR387" i="2"/>
  <c r="AT387" i="2"/>
  <c r="AV387" i="2"/>
  <c r="AX387" i="2"/>
  <c r="AZ387" i="2"/>
  <c r="BB387" i="2"/>
  <c r="BD387" i="2"/>
  <c r="BF387" i="2"/>
  <c r="BH387" i="2"/>
  <c r="BJ387" i="2"/>
  <c r="BL387" i="2"/>
  <c r="Z388" i="2"/>
  <c r="AB388" i="2"/>
  <c r="AD388" i="2"/>
  <c r="AF388" i="2"/>
  <c r="AH388" i="2"/>
  <c r="AJ388" i="2"/>
  <c r="AL388" i="2"/>
  <c r="AN388" i="2"/>
  <c r="AP388" i="2"/>
  <c r="AR388" i="2"/>
  <c r="AT388" i="2"/>
  <c r="AV388" i="2"/>
  <c r="AX388" i="2"/>
  <c r="AZ388" i="2"/>
  <c r="BB388" i="2"/>
  <c r="BD388" i="2"/>
  <c r="BF388" i="2"/>
  <c r="BH388" i="2"/>
  <c r="BJ388" i="2"/>
  <c r="BL388" i="2"/>
  <c r="Z389" i="2"/>
  <c r="AB389" i="2"/>
  <c r="AD389" i="2"/>
  <c r="AF389" i="2"/>
  <c r="AH389" i="2"/>
  <c r="AJ389" i="2"/>
  <c r="AL389" i="2"/>
  <c r="AN389" i="2"/>
  <c r="AP389" i="2"/>
  <c r="AR389" i="2"/>
  <c r="AT389" i="2"/>
  <c r="AV389" i="2"/>
  <c r="AX389" i="2"/>
  <c r="AZ389" i="2"/>
  <c r="BB389" i="2"/>
  <c r="BD389" i="2"/>
  <c r="BF389" i="2"/>
  <c r="BH389" i="2"/>
  <c r="BJ389" i="2"/>
  <c r="BL389" i="2"/>
  <c r="Z390" i="2"/>
  <c r="AB390" i="2"/>
  <c r="AD390" i="2"/>
  <c r="AF390" i="2"/>
  <c r="AH390" i="2"/>
  <c r="AJ390" i="2"/>
  <c r="AL390" i="2"/>
  <c r="AN390" i="2"/>
  <c r="AP390" i="2"/>
  <c r="AR390" i="2"/>
  <c r="AT390" i="2"/>
  <c r="AV390" i="2"/>
  <c r="AX390" i="2"/>
  <c r="AZ390" i="2"/>
  <c r="BB390" i="2"/>
  <c r="BD390" i="2"/>
  <c r="BF390" i="2"/>
  <c r="BH390" i="2"/>
  <c r="BJ390" i="2"/>
  <c r="BL390" i="2"/>
  <c r="Z391" i="2"/>
  <c r="AB391" i="2"/>
  <c r="AD391" i="2"/>
  <c r="AF391" i="2"/>
  <c r="AH391" i="2"/>
  <c r="AJ391" i="2"/>
  <c r="AL391" i="2"/>
  <c r="AN391" i="2"/>
  <c r="AP391" i="2"/>
  <c r="AR391" i="2"/>
  <c r="AT391" i="2"/>
  <c r="AV391" i="2"/>
  <c r="AX391" i="2"/>
  <c r="AZ391" i="2"/>
  <c r="BB391" i="2"/>
  <c r="BD391" i="2"/>
  <c r="BF391" i="2"/>
  <c r="BH391" i="2"/>
  <c r="BJ391" i="2"/>
  <c r="BL391" i="2"/>
  <c r="Z392" i="2"/>
  <c r="AB392" i="2"/>
  <c r="AD392" i="2"/>
  <c r="AF392" i="2"/>
  <c r="AH392" i="2"/>
  <c r="AJ392" i="2"/>
  <c r="AL392" i="2"/>
  <c r="AN392" i="2"/>
  <c r="AP392" i="2"/>
  <c r="AR392" i="2"/>
  <c r="AT392" i="2"/>
  <c r="AV392" i="2"/>
  <c r="AX392" i="2"/>
  <c r="AZ392" i="2"/>
  <c r="BB392" i="2"/>
  <c r="BD392" i="2"/>
  <c r="BF392" i="2"/>
  <c r="BH392" i="2"/>
  <c r="BJ392" i="2"/>
  <c r="BL392" i="2"/>
  <c r="Z393" i="2"/>
  <c r="AB393" i="2"/>
  <c r="AD393" i="2"/>
  <c r="AF393" i="2"/>
  <c r="AH393" i="2"/>
  <c r="AJ393" i="2"/>
  <c r="AL393" i="2"/>
  <c r="AN393" i="2"/>
  <c r="AP393" i="2"/>
  <c r="AR393" i="2"/>
  <c r="AT393" i="2"/>
  <c r="AV393" i="2"/>
  <c r="AX393" i="2"/>
  <c r="AZ393" i="2"/>
  <c r="BB393" i="2"/>
  <c r="BD393" i="2"/>
  <c r="BF393" i="2"/>
  <c r="BH393" i="2"/>
  <c r="BJ393" i="2"/>
  <c r="BL393" i="2"/>
  <c r="Z394" i="2"/>
  <c r="AB394" i="2"/>
  <c r="AD394" i="2"/>
  <c r="AF394" i="2"/>
  <c r="AH394" i="2"/>
  <c r="AJ394" i="2"/>
  <c r="AL394" i="2"/>
  <c r="AN394" i="2"/>
  <c r="AP394" i="2"/>
  <c r="AR394" i="2"/>
  <c r="AT394" i="2"/>
  <c r="AV394" i="2"/>
  <c r="AX394" i="2"/>
  <c r="AZ394" i="2"/>
  <c r="BB394" i="2"/>
  <c r="BD394" i="2"/>
  <c r="BF394" i="2"/>
  <c r="BH394" i="2"/>
  <c r="BJ394" i="2"/>
  <c r="BL394" i="2"/>
  <c r="Z395" i="2"/>
  <c r="AB395" i="2"/>
  <c r="AD395" i="2"/>
  <c r="AF395" i="2"/>
  <c r="AH395" i="2"/>
  <c r="AJ395" i="2"/>
  <c r="AL395" i="2"/>
  <c r="AN395" i="2"/>
  <c r="AP395" i="2"/>
  <c r="AR395" i="2"/>
  <c r="AT395" i="2"/>
  <c r="AV395" i="2"/>
  <c r="AX395" i="2"/>
  <c r="AZ395" i="2"/>
  <c r="BB395" i="2"/>
  <c r="BD395" i="2"/>
  <c r="BF395" i="2"/>
  <c r="BH395" i="2"/>
  <c r="BJ395" i="2"/>
  <c r="BL395" i="2"/>
  <c r="Z396" i="2"/>
  <c r="AB396" i="2"/>
  <c r="AD396" i="2"/>
  <c r="AF396" i="2"/>
  <c r="AH396" i="2"/>
  <c r="AJ396" i="2"/>
  <c r="AL396" i="2"/>
  <c r="AN396" i="2"/>
  <c r="AP396" i="2"/>
  <c r="AR396" i="2"/>
  <c r="AT396" i="2"/>
  <c r="AV396" i="2"/>
  <c r="AX396" i="2"/>
  <c r="AZ396" i="2"/>
  <c r="BB396" i="2"/>
  <c r="BD396" i="2"/>
  <c r="BF396" i="2"/>
  <c r="BH396" i="2"/>
  <c r="BJ396" i="2"/>
  <c r="BL396" i="2"/>
  <c r="Z397" i="2"/>
  <c r="AB397" i="2"/>
  <c r="AD397" i="2"/>
  <c r="AF397" i="2"/>
  <c r="AH397" i="2"/>
  <c r="AJ397" i="2"/>
  <c r="AL397" i="2"/>
  <c r="AN397" i="2"/>
  <c r="AP397" i="2"/>
  <c r="AR397" i="2"/>
  <c r="AT397" i="2"/>
  <c r="AV397" i="2"/>
  <c r="AX397" i="2"/>
  <c r="AZ397" i="2"/>
  <c r="BB397" i="2"/>
  <c r="BD397" i="2"/>
  <c r="BF397" i="2"/>
  <c r="BH397" i="2"/>
  <c r="BJ397" i="2"/>
  <c r="BL397" i="2"/>
  <c r="Z399" i="2"/>
  <c r="AB399" i="2"/>
  <c r="AD399" i="2"/>
  <c r="AF399" i="2"/>
  <c r="AH399" i="2"/>
  <c r="AJ399" i="2"/>
  <c r="AL399" i="2"/>
  <c r="AN399" i="2"/>
  <c r="AP399" i="2"/>
  <c r="AR399" i="2"/>
  <c r="AT399" i="2"/>
  <c r="AV399" i="2"/>
  <c r="AX399" i="2"/>
  <c r="AZ399" i="2"/>
  <c r="BB399" i="2"/>
  <c r="BD399" i="2"/>
  <c r="BF399" i="2"/>
  <c r="BH399" i="2"/>
  <c r="BJ399" i="2"/>
  <c r="BL399" i="2"/>
  <c r="Z401" i="2"/>
  <c r="AB401" i="2"/>
  <c r="AD401" i="2"/>
  <c r="AF401" i="2"/>
  <c r="AH401" i="2"/>
  <c r="AJ401" i="2"/>
  <c r="AL401" i="2"/>
  <c r="AN401" i="2"/>
  <c r="AP401" i="2"/>
  <c r="AR401" i="2"/>
  <c r="AT401" i="2"/>
  <c r="AV401" i="2"/>
  <c r="AX401" i="2"/>
  <c r="AZ401" i="2"/>
  <c r="BB401" i="2"/>
  <c r="BD401" i="2"/>
  <c r="BF401" i="2"/>
  <c r="BH401" i="2"/>
  <c r="BJ401" i="2"/>
  <c r="BL401" i="2"/>
  <c r="Z402" i="2"/>
  <c r="AB402" i="2"/>
  <c r="AD402" i="2"/>
  <c r="AF402" i="2"/>
  <c r="AH402" i="2"/>
  <c r="AJ402" i="2"/>
  <c r="AL402" i="2"/>
  <c r="AN402" i="2"/>
  <c r="AP402" i="2"/>
  <c r="AR402" i="2"/>
  <c r="AT402" i="2"/>
  <c r="AV402" i="2"/>
  <c r="AX402" i="2"/>
  <c r="AZ402" i="2"/>
  <c r="BB402" i="2"/>
  <c r="BD402" i="2"/>
  <c r="BF402" i="2"/>
  <c r="BH402" i="2"/>
  <c r="BJ402" i="2"/>
  <c r="BL402" i="2"/>
  <c r="N403" i="2"/>
  <c r="P403" i="2"/>
  <c r="R403" i="2"/>
  <c r="T403" i="2"/>
  <c r="V403" i="2"/>
  <c r="X403" i="2"/>
  <c r="N404" i="2"/>
  <c r="P404" i="2"/>
  <c r="R404" i="2"/>
  <c r="T404" i="2"/>
  <c r="V404" i="2"/>
  <c r="X404" i="2"/>
  <c r="Z405" i="2"/>
  <c r="AB405" i="2"/>
  <c r="AD405" i="2"/>
  <c r="AF405" i="2"/>
  <c r="AH405" i="2"/>
  <c r="AJ405" i="2"/>
  <c r="AL405" i="2"/>
  <c r="AN405" i="2"/>
  <c r="AP405" i="2"/>
  <c r="AR405" i="2"/>
  <c r="AT405" i="2"/>
  <c r="AV405" i="2"/>
  <c r="AX405" i="2"/>
  <c r="AZ405" i="2"/>
  <c r="BB405" i="2"/>
  <c r="BD405" i="2"/>
  <c r="BF405" i="2"/>
  <c r="BH405" i="2"/>
  <c r="BJ405" i="2"/>
  <c r="BL405" i="2"/>
  <c r="Z407" i="2"/>
  <c r="AB407" i="2"/>
  <c r="AD407" i="2"/>
  <c r="AF407" i="2"/>
  <c r="AH407" i="2"/>
  <c r="AJ407" i="2"/>
  <c r="AL407" i="2"/>
  <c r="AN407" i="2"/>
  <c r="AP407" i="2"/>
  <c r="AR407" i="2"/>
  <c r="AT407" i="2"/>
  <c r="AV407" i="2"/>
  <c r="AX407" i="2"/>
  <c r="AZ407" i="2"/>
  <c r="BB407" i="2"/>
  <c r="BD407" i="2"/>
  <c r="BF407" i="2"/>
  <c r="BH407" i="2"/>
  <c r="BJ407" i="2"/>
  <c r="BL407" i="2"/>
  <c r="N408" i="2"/>
  <c r="P408" i="2"/>
  <c r="R408" i="2"/>
  <c r="T408" i="2"/>
  <c r="V408" i="2"/>
  <c r="X408" i="2"/>
  <c r="Z409" i="2"/>
  <c r="AB409" i="2"/>
  <c r="AD409" i="2"/>
  <c r="AF409" i="2"/>
  <c r="AH409" i="2"/>
  <c r="AJ409" i="2"/>
  <c r="AL409" i="2"/>
  <c r="AN409" i="2"/>
  <c r="AP409" i="2"/>
  <c r="AR409" i="2"/>
  <c r="AT409" i="2"/>
  <c r="AV409" i="2"/>
  <c r="AX409" i="2"/>
  <c r="AZ409" i="2"/>
  <c r="BB409" i="2"/>
  <c r="BD409" i="2"/>
  <c r="BF409" i="2"/>
  <c r="BH409" i="2"/>
  <c r="BJ409" i="2"/>
  <c r="BL409" i="2"/>
  <c r="Z413" i="2"/>
  <c r="AB413" i="2"/>
  <c r="AD413" i="2"/>
  <c r="AF413" i="2"/>
  <c r="AH413" i="2"/>
  <c r="AJ413" i="2"/>
  <c r="AL413" i="2"/>
  <c r="AN413" i="2"/>
  <c r="AP413" i="2"/>
  <c r="AR413" i="2"/>
  <c r="AT413" i="2"/>
  <c r="AV413" i="2"/>
  <c r="AX413" i="2"/>
  <c r="AZ413" i="2"/>
  <c r="BB413" i="2"/>
  <c r="BD413" i="2"/>
  <c r="BF413" i="2"/>
  <c r="BH413" i="2"/>
  <c r="BJ413" i="2"/>
  <c r="BL413" i="2"/>
  <c r="Z414" i="2"/>
  <c r="AB414" i="2"/>
  <c r="AD414" i="2"/>
  <c r="AF414" i="2"/>
  <c r="AH414" i="2"/>
  <c r="AJ414" i="2"/>
  <c r="AL414" i="2"/>
  <c r="AN414" i="2"/>
  <c r="AP414" i="2"/>
  <c r="AR414" i="2"/>
  <c r="AT414" i="2"/>
  <c r="AV414" i="2"/>
  <c r="AX414" i="2"/>
  <c r="AZ414" i="2"/>
  <c r="BB414" i="2"/>
  <c r="BD414" i="2"/>
  <c r="BF414" i="2"/>
  <c r="BH414" i="2"/>
  <c r="BJ414" i="2"/>
  <c r="BL414" i="2"/>
  <c r="Z415" i="2"/>
  <c r="AB415" i="2"/>
  <c r="AD415" i="2"/>
  <c r="AF415" i="2"/>
  <c r="AH415" i="2"/>
  <c r="AJ415" i="2"/>
  <c r="AL415" i="2"/>
  <c r="AN415" i="2"/>
  <c r="AP415" i="2"/>
  <c r="AR415" i="2"/>
  <c r="AT415" i="2"/>
  <c r="AV415" i="2"/>
  <c r="AX415" i="2"/>
  <c r="AZ415" i="2"/>
  <c r="BB415" i="2"/>
  <c r="BD415" i="2"/>
  <c r="BF415" i="2"/>
  <c r="BH415" i="2"/>
  <c r="BJ415" i="2"/>
  <c r="BL415" i="2"/>
  <c r="N416" i="2"/>
  <c r="P416" i="2"/>
  <c r="R416" i="2"/>
  <c r="R419" i="2" s="1"/>
  <c r="T416" i="2"/>
  <c r="T419" i="2" s="1"/>
  <c r="V416" i="2"/>
  <c r="X416" i="2"/>
  <c r="X419" i="2" s="1"/>
  <c r="N417" i="2"/>
  <c r="P417" i="2"/>
  <c r="R417" i="2"/>
  <c r="T417" i="2"/>
  <c r="V417" i="2"/>
  <c r="X417" i="2"/>
  <c r="Z418" i="2"/>
  <c r="AB418" i="2"/>
  <c r="AD418" i="2"/>
  <c r="AF418" i="2"/>
  <c r="AH418" i="2"/>
  <c r="AJ418" i="2"/>
  <c r="AL418" i="2"/>
  <c r="AN418" i="2"/>
  <c r="AP418" i="2"/>
  <c r="AR418" i="2"/>
  <c r="AT418" i="2"/>
  <c r="AV418" i="2"/>
  <c r="AX418" i="2"/>
  <c r="AZ418" i="2"/>
  <c r="BB418" i="2"/>
  <c r="BD418" i="2"/>
  <c r="BF418" i="2"/>
  <c r="BH418" i="2"/>
  <c r="BJ418" i="2"/>
  <c r="BL418" i="2"/>
  <c r="Z420" i="2"/>
  <c r="AB420" i="2"/>
  <c r="AD420" i="2"/>
  <c r="AF420" i="2"/>
  <c r="AH420" i="2"/>
  <c r="AJ420" i="2"/>
  <c r="AL420" i="2"/>
  <c r="AN420" i="2"/>
  <c r="AP420" i="2"/>
  <c r="AR420" i="2"/>
  <c r="AT420" i="2"/>
  <c r="AV420" i="2"/>
  <c r="AX420" i="2"/>
  <c r="AZ420" i="2"/>
  <c r="BB420" i="2"/>
  <c r="BD420" i="2"/>
  <c r="BF420" i="2"/>
  <c r="BH420" i="2"/>
  <c r="BJ420" i="2"/>
  <c r="BL420" i="2"/>
  <c r="Z421" i="2"/>
  <c r="AB421" i="2"/>
  <c r="AD421" i="2"/>
  <c r="AF421" i="2"/>
  <c r="AH421" i="2"/>
  <c r="AJ421" i="2"/>
  <c r="AL421" i="2"/>
  <c r="AN421" i="2"/>
  <c r="AP421" i="2"/>
  <c r="AR421" i="2"/>
  <c r="AT421" i="2"/>
  <c r="AV421" i="2"/>
  <c r="AX421" i="2"/>
  <c r="AZ421" i="2"/>
  <c r="BB421" i="2"/>
  <c r="BD421" i="2"/>
  <c r="BF421" i="2"/>
  <c r="BH421" i="2"/>
  <c r="BJ421" i="2"/>
  <c r="BL421" i="2"/>
  <c r="Z422" i="2"/>
  <c r="AB422" i="2"/>
  <c r="AD422" i="2"/>
  <c r="AF422" i="2"/>
  <c r="AH422" i="2"/>
  <c r="AJ422" i="2"/>
  <c r="AL422" i="2"/>
  <c r="AN422" i="2"/>
  <c r="AP422" i="2"/>
  <c r="AR422" i="2"/>
  <c r="AT422" i="2"/>
  <c r="AV422" i="2"/>
  <c r="AX422" i="2"/>
  <c r="AZ422" i="2"/>
  <c r="BB422" i="2"/>
  <c r="BD422" i="2"/>
  <c r="BF422" i="2"/>
  <c r="BH422" i="2"/>
  <c r="BJ422" i="2"/>
  <c r="BL422" i="2"/>
  <c r="Z423" i="2"/>
  <c r="AB423" i="2"/>
  <c r="AD423" i="2"/>
  <c r="AF423" i="2"/>
  <c r="AH423" i="2"/>
  <c r="AJ423" i="2"/>
  <c r="AL423" i="2"/>
  <c r="AN423" i="2"/>
  <c r="AP423" i="2"/>
  <c r="AR423" i="2"/>
  <c r="AT423" i="2"/>
  <c r="AV423" i="2"/>
  <c r="AX423" i="2"/>
  <c r="AZ423" i="2"/>
  <c r="BB423" i="2"/>
  <c r="BD423" i="2"/>
  <c r="BF423" i="2"/>
  <c r="BH423" i="2"/>
  <c r="BJ423" i="2"/>
  <c r="BL423" i="2"/>
  <c r="N424" i="2"/>
  <c r="P424" i="2"/>
  <c r="R424" i="2"/>
  <c r="T424" i="2"/>
  <c r="V424" i="2"/>
  <c r="X424" i="2"/>
  <c r="N425" i="2"/>
  <c r="P425" i="2"/>
  <c r="R425" i="2"/>
  <c r="T425" i="2"/>
  <c r="V425" i="2"/>
  <c r="X425" i="2"/>
  <c r="N426" i="2"/>
  <c r="P426" i="2"/>
  <c r="R426" i="2"/>
  <c r="T426" i="2"/>
  <c r="V426" i="2"/>
  <c r="X426" i="2"/>
  <c r="N427" i="2"/>
  <c r="P427" i="2"/>
  <c r="R427" i="2"/>
  <c r="T427" i="2"/>
  <c r="V427" i="2"/>
  <c r="X427" i="2"/>
  <c r="Z428" i="2"/>
  <c r="AB428" i="2"/>
  <c r="AD428" i="2"/>
  <c r="AF428" i="2"/>
  <c r="AH428" i="2"/>
  <c r="AJ428" i="2"/>
  <c r="AL428" i="2"/>
  <c r="AN428" i="2"/>
  <c r="AP428" i="2"/>
  <c r="AR428" i="2"/>
  <c r="AT428" i="2"/>
  <c r="AV428" i="2"/>
  <c r="AX428" i="2"/>
  <c r="AZ428" i="2"/>
  <c r="BB428" i="2"/>
  <c r="BD428" i="2"/>
  <c r="BF428" i="2"/>
  <c r="BH428" i="2"/>
  <c r="BJ428" i="2"/>
  <c r="BL428" i="2"/>
  <c r="Z431" i="2"/>
  <c r="AB431" i="2"/>
  <c r="AD431" i="2"/>
  <c r="AF431" i="2"/>
  <c r="AH431" i="2"/>
  <c r="AJ431" i="2"/>
  <c r="AL431" i="2"/>
  <c r="AN431" i="2"/>
  <c r="AP431" i="2"/>
  <c r="AR431" i="2"/>
  <c r="AT431" i="2"/>
  <c r="AV431" i="2"/>
  <c r="AX431" i="2"/>
  <c r="AZ431" i="2"/>
  <c r="BB431" i="2"/>
  <c r="BD431" i="2"/>
  <c r="BF431" i="2"/>
  <c r="BH431" i="2"/>
  <c r="BJ431" i="2"/>
  <c r="BL431" i="2"/>
  <c r="Z433" i="2"/>
  <c r="AB433" i="2"/>
  <c r="AD433" i="2"/>
  <c r="AF433" i="2"/>
  <c r="AH433" i="2"/>
  <c r="AJ433" i="2"/>
  <c r="AL433" i="2"/>
  <c r="AN433" i="2"/>
  <c r="AP433" i="2"/>
  <c r="AR433" i="2"/>
  <c r="AT433" i="2"/>
  <c r="AV433" i="2"/>
  <c r="AX433" i="2"/>
  <c r="AZ433" i="2"/>
  <c r="BB433" i="2"/>
  <c r="BD433" i="2"/>
  <c r="BF433" i="2"/>
  <c r="BH433" i="2"/>
  <c r="BJ433" i="2"/>
  <c r="BL433" i="2"/>
  <c r="Z437" i="2"/>
  <c r="AB437" i="2"/>
  <c r="AD437" i="2"/>
  <c r="AF437" i="2"/>
  <c r="AH437" i="2"/>
  <c r="AJ437" i="2"/>
  <c r="AL437" i="2"/>
  <c r="AN437" i="2"/>
  <c r="AP437" i="2"/>
  <c r="AR437" i="2"/>
  <c r="AT437" i="2"/>
  <c r="AV437" i="2"/>
  <c r="AX437" i="2"/>
  <c r="AZ437" i="2"/>
  <c r="BB437" i="2"/>
  <c r="BD437" i="2"/>
  <c r="BF437" i="2"/>
  <c r="BH437" i="2"/>
  <c r="BJ437" i="2"/>
  <c r="BL437" i="2"/>
  <c r="Z439" i="2"/>
  <c r="AB439" i="2"/>
  <c r="AD439" i="2"/>
  <c r="AF439" i="2"/>
  <c r="AH439" i="2"/>
  <c r="AJ439" i="2"/>
  <c r="AL439" i="2"/>
  <c r="AN439" i="2"/>
  <c r="AP439" i="2"/>
  <c r="AR439" i="2"/>
  <c r="AT439" i="2"/>
  <c r="AV439" i="2"/>
  <c r="AX439" i="2"/>
  <c r="AZ439" i="2"/>
  <c r="BB439" i="2"/>
  <c r="BD439" i="2"/>
  <c r="BF439" i="2"/>
  <c r="BH439" i="2"/>
  <c r="BJ439" i="2"/>
  <c r="BL439" i="2"/>
  <c r="Z440" i="2"/>
  <c r="AB440" i="2"/>
  <c r="AD440" i="2"/>
  <c r="AF440" i="2"/>
  <c r="AH440" i="2"/>
  <c r="AJ440" i="2"/>
  <c r="AL440" i="2"/>
  <c r="AN440" i="2"/>
  <c r="AP440" i="2"/>
  <c r="AR440" i="2"/>
  <c r="AT440" i="2"/>
  <c r="AV440" i="2"/>
  <c r="AX440" i="2"/>
  <c r="AZ440" i="2"/>
  <c r="BB440" i="2"/>
  <c r="BD440" i="2"/>
  <c r="BF440" i="2"/>
  <c r="BH440" i="2"/>
  <c r="BJ440" i="2"/>
  <c r="BL440" i="2"/>
  <c r="Z441" i="2"/>
  <c r="AB441" i="2"/>
  <c r="AD441" i="2"/>
  <c r="AF441" i="2"/>
  <c r="AH441" i="2"/>
  <c r="AJ441" i="2"/>
  <c r="AL441" i="2"/>
  <c r="AN441" i="2"/>
  <c r="AP441" i="2"/>
  <c r="AR441" i="2"/>
  <c r="AT441" i="2"/>
  <c r="AV441" i="2"/>
  <c r="AX441" i="2"/>
  <c r="AZ441" i="2"/>
  <c r="BB441" i="2"/>
  <c r="BD441" i="2"/>
  <c r="BF441" i="2"/>
  <c r="BH441" i="2"/>
  <c r="BJ441" i="2"/>
  <c r="BL441" i="2"/>
  <c r="Z442" i="2"/>
  <c r="AB442" i="2"/>
  <c r="AD442" i="2"/>
  <c r="AF442" i="2"/>
  <c r="AH442" i="2"/>
  <c r="AJ442" i="2"/>
  <c r="AL442" i="2"/>
  <c r="AN442" i="2"/>
  <c r="AP442" i="2"/>
  <c r="AR442" i="2"/>
  <c r="AT442" i="2"/>
  <c r="AV442" i="2"/>
  <c r="AX442" i="2"/>
  <c r="AZ442" i="2"/>
  <c r="BB442" i="2"/>
  <c r="BD442" i="2"/>
  <c r="BF442" i="2"/>
  <c r="BH442" i="2"/>
  <c r="BJ442" i="2"/>
  <c r="BL442" i="2"/>
  <c r="Z443" i="2"/>
  <c r="AB443" i="2"/>
  <c r="AD443" i="2"/>
  <c r="AF443" i="2"/>
  <c r="AH443" i="2"/>
  <c r="AJ443" i="2"/>
  <c r="AL443" i="2"/>
  <c r="AN443" i="2"/>
  <c r="AP443" i="2"/>
  <c r="AR443" i="2"/>
  <c r="AT443" i="2"/>
  <c r="AV443" i="2"/>
  <c r="AX443" i="2"/>
  <c r="AZ443" i="2"/>
  <c r="BB443" i="2"/>
  <c r="BD443" i="2"/>
  <c r="BF443" i="2"/>
  <c r="BH443" i="2"/>
  <c r="BJ443" i="2"/>
  <c r="BL443" i="2"/>
  <c r="N444" i="2"/>
  <c r="P444" i="2"/>
  <c r="R444" i="2"/>
  <c r="T444" i="2"/>
  <c r="V444" i="2"/>
  <c r="X444" i="2"/>
  <c r="N445" i="2"/>
  <c r="P445" i="2"/>
  <c r="R445" i="2"/>
  <c r="T445" i="2"/>
  <c r="V445" i="2"/>
  <c r="X445" i="2"/>
  <c r="N446" i="2"/>
  <c r="P446" i="2"/>
  <c r="R446" i="2"/>
  <c r="T446" i="2"/>
  <c r="V446" i="2"/>
  <c r="X446" i="2"/>
  <c r="N447" i="2"/>
  <c r="P447" i="2"/>
  <c r="R447" i="2"/>
  <c r="T447" i="2"/>
  <c r="V447" i="2"/>
  <c r="X447" i="2"/>
  <c r="N449" i="2"/>
  <c r="Z449" i="2"/>
  <c r="AB449" i="2"/>
  <c r="AD449" i="2"/>
  <c r="AF449" i="2"/>
  <c r="AL449" i="2"/>
  <c r="AN449" i="2"/>
  <c r="AP449" i="2"/>
  <c r="AR449" i="2"/>
  <c r="AT449" i="2"/>
  <c r="AV449" i="2"/>
  <c r="BB449" i="2"/>
  <c r="BD449" i="2"/>
  <c r="BF449" i="2"/>
  <c r="BH449" i="2"/>
  <c r="BJ449" i="2"/>
  <c r="BL449" i="2"/>
  <c r="N450" i="2"/>
  <c r="P450" i="2"/>
  <c r="R450" i="2"/>
  <c r="T450" i="2"/>
  <c r="V450" i="2"/>
  <c r="X450" i="2"/>
  <c r="X451" i="2" s="1"/>
  <c r="Z452" i="2"/>
  <c r="AB452" i="2"/>
  <c r="AD452" i="2"/>
  <c r="AF452" i="2"/>
  <c r="AH452" i="2"/>
  <c r="AJ452" i="2"/>
  <c r="AL452" i="2"/>
  <c r="AN452" i="2"/>
  <c r="AP452" i="2"/>
  <c r="AR452" i="2"/>
  <c r="AT452" i="2"/>
  <c r="AV452" i="2"/>
  <c r="AX452" i="2"/>
  <c r="AZ452" i="2"/>
  <c r="BB452" i="2"/>
  <c r="BD452" i="2"/>
  <c r="BF452" i="2"/>
  <c r="BH452" i="2"/>
  <c r="BJ452" i="2"/>
  <c r="BL452" i="2"/>
  <c r="Z455" i="2"/>
  <c r="AB455" i="2"/>
  <c r="AD455" i="2"/>
  <c r="AF455" i="2"/>
  <c r="AH455" i="2"/>
  <c r="AJ455" i="2"/>
  <c r="AL455" i="2"/>
  <c r="AN455" i="2"/>
  <c r="AP455" i="2"/>
  <c r="AR455" i="2"/>
  <c r="AT455" i="2"/>
  <c r="AV455" i="2"/>
  <c r="AX455" i="2"/>
  <c r="AZ455" i="2"/>
  <c r="BB455" i="2"/>
  <c r="BD455" i="2"/>
  <c r="BF455" i="2"/>
  <c r="BH455" i="2"/>
  <c r="BJ455" i="2"/>
  <c r="BL455" i="2"/>
  <c r="Z456" i="2"/>
  <c r="AB456" i="2"/>
  <c r="AD456" i="2"/>
  <c r="AF456" i="2"/>
  <c r="AH456" i="2"/>
  <c r="AJ456" i="2"/>
  <c r="AL456" i="2"/>
  <c r="AN456" i="2"/>
  <c r="AP456" i="2"/>
  <c r="AR456" i="2"/>
  <c r="AT456" i="2"/>
  <c r="AV456" i="2"/>
  <c r="AX456" i="2"/>
  <c r="AZ456" i="2"/>
  <c r="BB456" i="2"/>
  <c r="BD456" i="2"/>
  <c r="BF456" i="2"/>
  <c r="BH456" i="2"/>
  <c r="BJ456" i="2"/>
  <c r="BL456" i="2"/>
  <c r="Z457" i="2"/>
  <c r="AB457" i="2"/>
  <c r="AD457" i="2"/>
  <c r="AF457" i="2"/>
  <c r="AH457" i="2"/>
  <c r="AJ457" i="2"/>
  <c r="AL457" i="2"/>
  <c r="AN457" i="2"/>
  <c r="AP457" i="2"/>
  <c r="AR457" i="2"/>
  <c r="AT457" i="2"/>
  <c r="AV457" i="2"/>
  <c r="AX457" i="2"/>
  <c r="AZ457" i="2"/>
  <c r="BB457" i="2"/>
  <c r="BD457" i="2"/>
  <c r="BF457" i="2"/>
  <c r="BH457" i="2"/>
  <c r="BJ457" i="2"/>
  <c r="BL457" i="2"/>
  <c r="Z458" i="2"/>
  <c r="AB458" i="2"/>
  <c r="AD458" i="2"/>
  <c r="AF458" i="2"/>
  <c r="AH458" i="2"/>
  <c r="AJ458" i="2"/>
  <c r="AL458" i="2"/>
  <c r="AN458" i="2"/>
  <c r="AP458" i="2"/>
  <c r="AR458" i="2"/>
  <c r="AT458" i="2"/>
  <c r="AV458" i="2"/>
  <c r="AX458" i="2"/>
  <c r="AZ458" i="2"/>
  <c r="BB458" i="2"/>
  <c r="BD458" i="2"/>
  <c r="BF458" i="2"/>
  <c r="BH458" i="2"/>
  <c r="BJ458" i="2"/>
  <c r="BL458" i="2"/>
  <c r="Z459" i="2"/>
  <c r="AB459" i="2"/>
  <c r="AD459" i="2"/>
  <c r="AF459" i="2"/>
  <c r="AH459" i="2"/>
  <c r="AJ459" i="2"/>
  <c r="AL459" i="2"/>
  <c r="AN459" i="2"/>
  <c r="AP459" i="2"/>
  <c r="AR459" i="2"/>
  <c r="AT459" i="2"/>
  <c r="AV459" i="2"/>
  <c r="AX459" i="2"/>
  <c r="AZ459" i="2"/>
  <c r="BB459" i="2"/>
  <c r="BD459" i="2"/>
  <c r="BF459" i="2"/>
  <c r="BH459" i="2"/>
  <c r="BJ459" i="2"/>
  <c r="BL459" i="2"/>
  <c r="Z460" i="2"/>
  <c r="AB460" i="2"/>
  <c r="AD460" i="2"/>
  <c r="AF460" i="2"/>
  <c r="AH460" i="2"/>
  <c r="AJ460" i="2"/>
  <c r="AL460" i="2"/>
  <c r="AN460" i="2"/>
  <c r="AP460" i="2"/>
  <c r="AR460" i="2"/>
  <c r="AT460" i="2"/>
  <c r="AV460" i="2"/>
  <c r="AX460" i="2"/>
  <c r="AZ460" i="2"/>
  <c r="BB460" i="2"/>
  <c r="BD460" i="2"/>
  <c r="BF460" i="2"/>
  <c r="BH460" i="2"/>
  <c r="BJ460" i="2"/>
  <c r="BL460" i="2"/>
  <c r="Z462" i="2"/>
  <c r="AB462" i="2"/>
  <c r="AD462" i="2"/>
  <c r="AF462" i="2"/>
  <c r="AH462" i="2"/>
  <c r="AJ462" i="2"/>
  <c r="AL462" i="2"/>
  <c r="AN462" i="2"/>
  <c r="AP462" i="2"/>
  <c r="AR462" i="2"/>
  <c r="AT462" i="2"/>
  <c r="AV462" i="2"/>
  <c r="AX462" i="2"/>
  <c r="AZ462" i="2"/>
  <c r="BB462" i="2"/>
  <c r="BD462" i="2"/>
  <c r="BF462" i="2"/>
  <c r="BH462" i="2"/>
  <c r="BJ462" i="2"/>
  <c r="BL462" i="2"/>
  <c r="Z463" i="2"/>
  <c r="AB463" i="2"/>
  <c r="AD463" i="2"/>
  <c r="AF463" i="2"/>
  <c r="AH463" i="2"/>
  <c r="AJ463" i="2"/>
  <c r="AL463" i="2"/>
  <c r="AN463" i="2"/>
  <c r="AP463" i="2"/>
  <c r="AR463" i="2"/>
  <c r="AT463" i="2"/>
  <c r="AV463" i="2"/>
  <c r="AX463" i="2"/>
  <c r="AZ463" i="2"/>
  <c r="BB463" i="2"/>
  <c r="BD463" i="2"/>
  <c r="BF463" i="2"/>
  <c r="BH463" i="2"/>
  <c r="BJ463" i="2"/>
  <c r="BL463" i="2"/>
  <c r="Z464" i="2"/>
  <c r="AB464" i="2"/>
  <c r="AD464" i="2"/>
  <c r="AF464" i="2"/>
  <c r="AH464" i="2"/>
  <c r="AJ464" i="2"/>
  <c r="AL464" i="2"/>
  <c r="AN464" i="2"/>
  <c r="AP464" i="2"/>
  <c r="AR464" i="2"/>
  <c r="AT464" i="2"/>
  <c r="AV464" i="2"/>
  <c r="AX464" i="2"/>
  <c r="AZ464" i="2"/>
  <c r="BB464" i="2"/>
  <c r="BD464" i="2"/>
  <c r="BF464" i="2"/>
  <c r="BH464" i="2"/>
  <c r="BJ464" i="2"/>
  <c r="BL464" i="2"/>
  <c r="Z465" i="2"/>
  <c r="AB465" i="2"/>
  <c r="AD465" i="2"/>
  <c r="AF465" i="2"/>
  <c r="AH465" i="2"/>
  <c r="AJ465" i="2"/>
  <c r="AL465" i="2"/>
  <c r="AN465" i="2"/>
  <c r="AP465" i="2"/>
  <c r="AR465" i="2"/>
  <c r="AT465" i="2"/>
  <c r="AV465" i="2"/>
  <c r="AX465" i="2"/>
  <c r="AZ465" i="2"/>
  <c r="BB465" i="2"/>
  <c r="BD465" i="2"/>
  <c r="BF465" i="2"/>
  <c r="BH465" i="2"/>
  <c r="BJ465" i="2"/>
  <c r="BL465" i="2"/>
  <c r="N466" i="2"/>
  <c r="P466" i="2"/>
  <c r="R466" i="2"/>
  <c r="T466" i="2"/>
  <c r="V466" i="2"/>
  <c r="X466" i="2"/>
  <c r="N467" i="2"/>
  <c r="P467" i="2"/>
  <c r="R467" i="2"/>
  <c r="T467" i="2"/>
  <c r="V467" i="2"/>
  <c r="X467" i="2"/>
  <c r="N469" i="2"/>
  <c r="P469" i="2"/>
  <c r="R469" i="2"/>
  <c r="T469" i="2"/>
  <c r="V469" i="2"/>
  <c r="X469" i="2"/>
  <c r="N470" i="2"/>
  <c r="P470" i="2"/>
  <c r="R470" i="2"/>
  <c r="T470" i="2"/>
  <c r="V470" i="2"/>
  <c r="X470" i="2"/>
  <c r="Z472" i="2"/>
  <c r="AB472" i="2"/>
  <c r="AD472" i="2"/>
  <c r="AF472" i="2"/>
  <c r="AH472" i="2"/>
  <c r="AJ472" i="2"/>
  <c r="AL472" i="2"/>
  <c r="AN472" i="2"/>
  <c r="AP472" i="2"/>
  <c r="AR472" i="2"/>
  <c r="AT472" i="2"/>
  <c r="AV472" i="2"/>
  <c r="AX472" i="2"/>
  <c r="AZ472" i="2"/>
  <c r="BB472" i="2"/>
  <c r="BD472" i="2"/>
  <c r="BF472" i="2"/>
  <c r="BH472" i="2"/>
  <c r="BJ472" i="2"/>
  <c r="BL472" i="2"/>
  <c r="Z475" i="2"/>
  <c r="AB475" i="2"/>
  <c r="AD475" i="2"/>
  <c r="AF475" i="2"/>
  <c r="AH475" i="2"/>
  <c r="AJ475" i="2"/>
  <c r="AL475" i="2"/>
  <c r="AN475" i="2"/>
  <c r="AP475" i="2"/>
  <c r="AR475" i="2"/>
  <c r="AT475" i="2"/>
  <c r="AV475" i="2"/>
  <c r="AX475" i="2"/>
  <c r="AZ475" i="2"/>
  <c r="BB475" i="2"/>
  <c r="BD475" i="2"/>
  <c r="BF475" i="2"/>
  <c r="BH475" i="2"/>
  <c r="BJ475" i="2"/>
  <c r="BL475" i="2"/>
  <c r="Z476" i="2"/>
  <c r="AB476" i="2"/>
  <c r="AD476" i="2"/>
  <c r="AF476" i="2"/>
  <c r="AH476" i="2"/>
  <c r="AJ476" i="2"/>
  <c r="AL476" i="2"/>
  <c r="AN476" i="2"/>
  <c r="AP476" i="2"/>
  <c r="AR476" i="2"/>
  <c r="AT476" i="2"/>
  <c r="AV476" i="2"/>
  <c r="AX476" i="2"/>
  <c r="AZ476" i="2"/>
  <c r="BB476" i="2"/>
  <c r="BD476" i="2"/>
  <c r="BF476" i="2"/>
  <c r="BH476" i="2"/>
  <c r="BJ476" i="2"/>
  <c r="BL476" i="2"/>
  <c r="Z477" i="2"/>
  <c r="AB477" i="2"/>
  <c r="AD477" i="2"/>
  <c r="AF477" i="2"/>
  <c r="AH477" i="2"/>
  <c r="AJ477" i="2"/>
  <c r="AL477" i="2"/>
  <c r="AN477" i="2"/>
  <c r="AP477" i="2"/>
  <c r="AR477" i="2"/>
  <c r="AT477" i="2"/>
  <c r="AV477" i="2"/>
  <c r="AX477" i="2"/>
  <c r="AZ477" i="2"/>
  <c r="BB477" i="2"/>
  <c r="BD477" i="2"/>
  <c r="BF477" i="2"/>
  <c r="BH477" i="2"/>
  <c r="BJ477" i="2"/>
  <c r="BL477" i="2"/>
  <c r="Z478" i="2"/>
  <c r="AB478" i="2"/>
  <c r="AD478" i="2"/>
  <c r="AF478" i="2"/>
  <c r="AH478" i="2"/>
  <c r="AJ478" i="2"/>
  <c r="AL478" i="2"/>
  <c r="AN478" i="2"/>
  <c r="AP478" i="2"/>
  <c r="AR478" i="2"/>
  <c r="AT478" i="2"/>
  <c r="AV478" i="2"/>
  <c r="AX478" i="2"/>
  <c r="AZ478" i="2"/>
  <c r="BB478" i="2"/>
  <c r="BD478" i="2"/>
  <c r="BF478" i="2"/>
  <c r="BH478" i="2"/>
  <c r="BJ478" i="2"/>
  <c r="BL478" i="2"/>
  <c r="N479" i="2"/>
  <c r="P479" i="2"/>
  <c r="R479" i="2"/>
  <c r="T479" i="2"/>
  <c r="V479" i="2"/>
  <c r="X479" i="2"/>
  <c r="Z480" i="2"/>
  <c r="AB480" i="2"/>
  <c r="AD480" i="2"/>
  <c r="AF480" i="2"/>
  <c r="AH480" i="2"/>
  <c r="AJ480" i="2"/>
  <c r="AL480" i="2"/>
  <c r="AN480" i="2"/>
  <c r="AP480" i="2"/>
  <c r="AR480" i="2"/>
  <c r="AT480" i="2"/>
  <c r="AV480" i="2"/>
  <c r="AX480" i="2"/>
  <c r="AZ480" i="2"/>
  <c r="BB480" i="2"/>
  <c r="BD480" i="2"/>
  <c r="BF480" i="2"/>
  <c r="BH480" i="2"/>
  <c r="BJ480" i="2"/>
  <c r="BL480" i="2"/>
  <c r="Z481" i="2"/>
  <c r="AB481" i="2"/>
  <c r="AD481" i="2"/>
  <c r="AF481" i="2"/>
  <c r="AH481" i="2"/>
  <c r="AJ481" i="2"/>
  <c r="AL481" i="2"/>
  <c r="AN481" i="2"/>
  <c r="AP481" i="2"/>
  <c r="AR481" i="2"/>
  <c r="AT481" i="2"/>
  <c r="AV481" i="2"/>
  <c r="AX481" i="2"/>
  <c r="AZ481" i="2"/>
  <c r="BB481" i="2"/>
  <c r="BD481" i="2"/>
  <c r="BF481" i="2"/>
  <c r="BH481" i="2"/>
  <c r="BJ481" i="2"/>
  <c r="BL481" i="2"/>
  <c r="N482" i="2"/>
  <c r="P482" i="2"/>
  <c r="R482" i="2"/>
  <c r="T482" i="2"/>
  <c r="V482" i="2"/>
  <c r="X482" i="2"/>
  <c r="Z483" i="2"/>
  <c r="AB483" i="2"/>
  <c r="AD483" i="2"/>
  <c r="AF483" i="2"/>
  <c r="AH483" i="2"/>
  <c r="AJ483" i="2"/>
  <c r="AL483" i="2"/>
  <c r="AN483" i="2"/>
  <c r="AP483" i="2"/>
  <c r="AR483" i="2"/>
  <c r="AT483" i="2"/>
  <c r="AV483" i="2"/>
  <c r="AX483" i="2"/>
  <c r="AZ483" i="2"/>
  <c r="BB483" i="2"/>
  <c r="BD483" i="2"/>
  <c r="BF483" i="2"/>
  <c r="BH483" i="2"/>
  <c r="BJ483" i="2"/>
  <c r="BL483" i="2"/>
  <c r="Z484" i="2"/>
  <c r="AB484" i="2"/>
  <c r="AD484" i="2"/>
  <c r="AF484" i="2"/>
  <c r="AH484" i="2"/>
  <c r="AJ484" i="2"/>
  <c r="AL484" i="2"/>
  <c r="AN484" i="2"/>
  <c r="AP484" i="2"/>
  <c r="AR484" i="2"/>
  <c r="AT484" i="2"/>
  <c r="AV484" i="2"/>
  <c r="AX484" i="2"/>
  <c r="AZ484" i="2"/>
  <c r="BB484" i="2"/>
  <c r="BD484" i="2"/>
  <c r="BF484" i="2"/>
  <c r="BH484" i="2"/>
  <c r="BJ484" i="2"/>
  <c r="BL484" i="2"/>
  <c r="Z488" i="2"/>
  <c r="AB488" i="2"/>
  <c r="AD488" i="2"/>
  <c r="AF488" i="2"/>
  <c r="AH488" i="2"/>
  <c r="AJ488" i="2"/>
  <c r="AL488" i="2"/>
  <c r="AN488" i="2"/>
  <c r="AP488" i="2"/>
  <c r="AR488" i="2"/>
  <c r="AT488" i="2"/>
  <c r="AV488" i="2"/>
  <c r="AX488" i="2"/>
  <c r="AZ488" i="2"/>
  <c r="BB488" i="2"/>
  <c r="BD488" i="2"/>
  <c r="BF488" i="2"/>
  <c r="BH488" i="2"/>
  <c r="BJ488" i="2"/>
  <c r="BL488" i="2"/>
  <c r="Z492" i="2"/>
  <c r="AB492" i="2"/>
  <c r="AD492" i="2"/>
  <c r="AF492" i="2"/>
  <c r="AH492" i="2"/>
  <c r="AJ492" i="2"/>
  <c r="AL492" i="2"/>
  <c r="AN492" i="2"/>
  <c r="AP492" i="2"/>
  <c r="AR492" i="2"/>
  <c r="AT492" i="2"/>
  <c r="AV492" i="2"/>
  <c r="AX492" i="2"/>
  <c r="AZ492" i="2"/>
  <c r="BB492" i="2"/>
  <c r="BD492" i="2"/>
  <c r="BF492" i="2"/>
  <c r="BH492" i="2"/>
  <c r="BJ492" i="2"/>
  <c r="BL492" i="2"/>
  <c r="Z493" i="2"/>
  <c r="AB493" i="2"/>
  <c r="AD493" i="2"/>
  <c r="AF493" i="2"/>
  <c r="AH493" i="2"/>
  <c r="AJ493" i="2"/>
  <c r="AL493" i="2"/>
  <c r="AN493" i="2"/>
  <c r="AP493" i="2"/>
  <c r="AR493" i="2"/>
  <c r="AT493" i="2"/>
  <c r="AV493" i="2"/>
  <c r="AX493" i="2"/>
  <c r="AZ493" i="2"/>
  <c r="BB493" i="2"/>
  <c r="BD493" i="2"/>
  <c r="BF493" i="2"/>
  <c r="BH493" i="2"/>
  <c r="BJ493" i="2"/>
  <c r="BL493" i="2"/>
  <c r="Z494" i="2"/>
  <c r="AB494" i="2"/>
  <c r="AD494" i="2"/>
  <c r="AF494" i="2"/>
  <c r="AH494" i="2"/>
  <c r="AJ494" i="2"/>
  <c r="AL494" i="2"/>
  <c r="AN494" i="2"/>
  <c r="AP494" i="2"/>
  <c r="AR494" i="2"/>
  <c r="AT494" i="2"/>
  <c r="AV494" i="2"/>
  <c r="AX494" i="2"/>
  <c r="AZ494" i="2"/>
  <c r="BB494" i="2"/>
  <c r="BD494" i="2"/>
  <c r="BF494" i="2"/>
  <c r="BH494" i="2"/>
  <c r="BJ494" i="2"/>
  <c r="BL494" i="2"/>
  <c r="Z503" i="2"/>
  <c r="AB503" i="2"/>
  <c r="AD503" i="2"/>
  <c r="AF503" i="2"/>
  <c r="AH503" i="2"/>
  <c r="AJ503" i="2"/>
  <c r="AL503" i="2"/>
  <c r="AN503" i="2"/>
  <c r="AP503" i="2"/>
  <c r="AR503" i="2"/>
  <c r="AT503" i="2"/>
  <c r="AV503" i="2"/>
  <c r="AX503" i="2"/>
  <c r="AZ503" i="2"/>
  <c r="BB503" i="2"/>
  <c r="BD503" i="2"/>
  <c r="BF503" i="2"/>
  <c r="BH503" i="2"/>
  <c r="BJ503" i="2"/>
  <c r="BL503" i="2"/>
  <c r="Z504" i="2"/>
  <c r="AB504" i="2"/>
  <c r="AD504" i="2"/>
  <c r="AF504" i="2"/>
  <c r="AH504" i="2"/>
  <c r="AJ504" i="2"/>
  <c r="AL504" i="2"/>
  <c r="AN504" i="2"/>
  <c r="AP504" i="2"/>
  <c r="AR504" i="2"/>
  <c r="AT504" i="2"/>
  <c r="AV504" i="2"/>
  <c r="AX504" i="2"/>
  <c r="AZ504" i="2"/>
  <c r="BB504" i="2"/>
  <c r="BD504" i="2"/>
  <c r="BF504" i="2"/>
  <c r="BH504" i="2"/>
  <c r="BJ504" i="2"/>
  <c r="BL504" i="2"/>
  <c r="Z505" i="2"/>
  <c r="AB505" i="2"/>
  <c r="AD505" i="2"/>
  <c r="AF505" i="2"/>
  <c r="AH505" i="2"/>
  <c r="AJ505" i="2"/>
  <c r="AL505" i="2"/>
  <c r="AN505" i="2"/>
  <c r="AP505" i="2"/>
  <c r="AR505" i="2"/>
  <c r="AT505" i="2"/>
  <c r="AV505" i="2"/>
  <c r="AX505" i="2"/>
  <c r="AZ505" i="2"/>
  <c r="BB505" i="2"/>
  <c r="BD505" i="2"/>
  <c r="BF505" i="2"/>
  <c r="BH505" i="2"/>
  <c r="BJ505" i="2"/>
  <c r="BL505" i="2"/>
  <c r="Z506" i="2"/>
  <c r="AB506" i="2"/>
  <c r="AD506" i="2"/>
  <c r="AF506" i="2"/>
  <c r="AH506" i="2"/>
  <c r="AJ506" i="2"/>
  <c r="AL506" i="2"/>
  <c r="AN506" i="2"/>
  <c r="AP506" i="2"/>
  <c r="AR506" i="2"/>
  <c r="AT506" i="2"/>
  <c r="AV506" i="2"/>
  <c r="AX506" i="2"/>
  <c r="AZ506" i="2"/>
  <c r="BB506" i="2"/>
  <c r="BD506" i="2"/>
  <c r="BF506" i="2"/>
  <c r="BH506" i="2"/>
  <c r="BJ506" i="2"/>
  <c r="BL506" i="2"/>
  <c r="Z507" i="2"/>
  <c r="AB507" i="2"/>
  <c r="AD507" i="2"/>
  <c r="AF507" i="2"/>
  <c r="AH507" i="2"/>
  <c r="AJ507" i="2"/>
  <c r="AL507" i="2"/>
  <c r="AN507" i="2"/>
  <c r="AP507" i="2"/>
  <c r="AR507" i="2"/>
  <c r="AT507" i="2"/>
  <c r="AV507" i="2"/>
  <c r="AX507" i="2"/>
  <c r="AZ507" i="2"/>
  <c r="BB507" i="2"/>
  <c r="BD507" i="2"/>
  <c r="BF507" i="2"/>
  <c r="BH507" i="2"/>
  <c r="BJ507" i="2"/>
  <c r="BL507" i="2"/>
  <c r="Z508" i="2"/>
  <c r="AB508" i="2"/>
  <c r="AD508" i="2"/>
  <c r="AF508" i="2"/>
  <c r="AH508" i="2"/>
  <c r="AJ508" i="2"/>
  <c r="AL508" i="2"/>
  <c r="AN508" i="2"/>
  <c r="AP508" i="2"/>
  <c r="AR508" i="2"/>
  <c r="AT508" i="2"/>
  <c r="AV508" i="2"/>
  <c r="AX508" i="2"/>
  <c r="AZ508" i="2"/>
  <c r="BB508" i="2"/>
  <c r="BD508" i="2"/>
  <c r="BF508" i="2"/>
  <c r="BH508" i="2"/>
  <c r="BJ508" i="2"/>
  <c r="BL508" i="2"/>
  <c r="N509" i="2"/>
  <c r="P509" i="2"/>
  <c r="R509" i="2"/>
  <c r="T509" i="2"/>
  <c r="V509" i="2"/>
  <c r="X509" i="2"/>
  <c r="Z510" i="2"/>
  <c r="AB510" i="2"/>
  <c r="AD510" i="2"/>
  <c r="AF510" i="2"/>
  <c r="AH510" i="2"/>
  <c r="AJ510" i="2"/>
  <c r="AL510" i="2"/>
  <c r="AN510" i="2"/>
  <c r="AP510" i="2"/>
  <c r="AR510" i="2"/>
  <c r="AT510" i="2"/>
  <c r="AV510" i="2"/>
  <c r="AX510" i="2"/>
  <c r="AZ510" i="2"/>
  <c r="BB510" i="2"/>
  <c r="BD510" i="2"/>
  <c r="BF510" i="2"/>
  <c r="BH510" i="2"/>
  <c r="BJ510" i="2"/>
  <c r="BL510" i="2"/>
  <c r="N511" i="2"/>
  <c r="P511" i="2"/>
  <c r="R511" i="2"/>
  <c r="T511" i="2"/>
  <c r="V511" i="2"/>
  <c r="X511" i="2"/>
  <c r="Z512" i="2"/>
  <c r="AB512" i="2"/>
  <c r="AD512" i="2"/>
  <c r="AF512" i="2"/>
  <c r="AH512" i="2"/>
  <c r="AJ512" i="2"/>
  <c r="AL512" i="2"/>
  <c r="AN512" i="2"/>
  <c r="AP512" i="2"/>
  <c r="AR512" i="2"/>
  <c r="AT512" i="2"/>
  <c r="AV512" i="2"/>
  <c r="AX512" i="2"/>
  <c r="AZ512" i="2"/>
  <c r="BB512" i="2"/>
  <c r="BD512" i="2"/>
  <c r="BF512" i="2"/>
  <c r="BH512" i="2"/>
  <c r="BJ512" i="2"/>
  <c r="BL512" i="2"/>
  <c r="N513" i="2"/>
  <c r="P513" i="2"/>
  <c r="R513" i="2"/>
  <c r="T513" i="2"/>
  <c r="V513" i="2"/>
  <c r="X513" i="2"/>
  <c r="Z514" i="2"/>
  <c r="AB514" i="2"/>
  <c r="AD514" i="2"/>
  <c r="AF514" i="2"/>
  <c r="AH514" i="2"/>
  <c r="AJ514" i="2"/>
  <c r="AL514" i="2"/>
  <c r="AN514" i="2"/>
  <c r="AP514" i="2"/>
  <c r="AR514" i="2"/>
  <c r="AT514" i="2"/>
  <c r="AV514" i="2"/>
  <c r="AX514" i="2"/>
  <c r="AZ514" i="2"/>
  <c r="BB514" i="2"/>
  <c r="BD514" i="2"/>
  <c r="BF514" i="2"/>
  <c r="BH514" i="2"/>
  <c r="BJ514" i="2"/>
  <c r="BL514" i="2"/>
  <c r="Z516" i="2"/>
  <c r="AB516" i="2"/>
  <c r="AD516" i="2"/>
  <c r="AF516" i="2"/>
  <c r="AH516" i="2"/>
  <c r="AJ516" i="2"/>
  <c r="AL516" i="2"/>
  <c r="AN516" i="2"/>
  <c r="AP516" i="2"/>
  <c r="AR516" i="2"/>
  <c r="AT516" i="2"/>
  <c r="AV516" i="2"/>
  <c r="AX516" i="2"/>
  <c r="AZ516" i="2"/>
  <c r="BB516" i="2"/>
  <c r="BD516" i="2"/>
  <c r="BF516" i="2"/>
  <c r="BH516" i="2"/>
  <c r="BJ516" i="2"/>
  <c r="BL516" i="2"/>
  <c r="Z517" i="2"/>
  <c r="AB517" i="2"/>
  <c r="AD517" i="2"/>
  <c r="AF517" i="2"/>
  <c r="AH517" i="2"/>
  <c r="AJ517" i="2"/>
  <c r="AL517" i="2"/>
  <c r="AN517" i="2"/>
  <c r="AP517" i="2"/>
  <c r="AR517" i="2"/>
  <c r="AT517" i="2"/>
  <c r="AV517" i="2"/>
  <c r="AX517" i="2"/>
  <c r="AZ517" i="2"/>
  <c r="BB517" i="2"/>
  <c r="BD517" i="2"/>
  <c r="BF517" i="2"/>
  <c r="BH517" i="2"/>
  <c r="BJ517" i="2"/>
  <c r="BL517" i="2"/>
  <c r="N518" i="2"/>
  <c r="P518" i="2"/>
  <c r="R518" i="2"/>
  <c r="T518" i="2"/>
  <c r="V518" i="2"/>
  <c r="X518" i="2"/>
  <c r="Z519" i="2"/>
  <c r="AB519" i="2"/>
  <c r="AD519" i="2"/>
  <c r="AF519" i="2"/>
  <c r="AH519" i="2"/>
  <c r="AJ519" i="2"/>
  <c r="AL519" i="2"/>
  <c r="AN519" i="2"/>
  <c r="AP519" i="2"/>
  <c r="AR519" i="2"/>
  <c r="AT519" i="2"/>
  <c r="AV519" i="2"/>
  <c r="AX519" i="2"/>
  <c r="AZ519" i="2"/>
  <c r="BB519" i="2"/>
  <c r="BD519" i="2"/>
  <c r="BF519" i="2"/>
  <c r="BH519" i="2"/>
  <c r="BJ519" i="2"/>
  <c r="BL519" i="2"/>
  <c r="N520" i="2"/>
  <c r="P520" i="2"/>
  <c r="R520" i="2"/>
  <c r="T520" i="2"/>
  <c r="V520" i="2"/>
  <c r="X520" i="2"/>
  <c r="Z521" i="2"/>
  <c r="AB521" i="2"/>
  <c r="AD521" i="2"/>
  <c r="AF521" i="2"/>
  <c r="AH521" i="2"/>
  <c r="AJ521" i="2"/>
  <c r="AL521" i="2"/>
  <c r="AN521" i="2"/>
  <c r="AP521" i="2"/>
  <c r="AR521" i="2"/>
  <c r="AT521" i="2"/>
  <c r="AV521" i="2"/>
  <c r="AX521" i="2"/>
  <c r="AZ521" i="2"/>
  <c r="BB521" i="2"/>
  <c r="BD521" i="2"/>
  <c r="BF521" i="2"/>
  <c r="BH521" i="2"/>
  <c r="BJ521" i="2"/>
  <c r="BL521" i="2"/>
  <c r="Z523" i="2"/>
  <c r="AB523" i="2"/>
  <c r="AD523" i="2"/>
  <c r="AF523" i="2"/>
  <c r="AH523" i="2"/>
  <c r="AJ523" i="2"/>
  <c r="AL523" i="2"/>
  <c r="AN523" i="2"/>
  <c r="AP523" i="2"/>
  <c r="AR523" i="2"/>
  <c r="AT523" i="2"/>
  <c r="AV523" i="2"/>
  <c r="AX523" i="2"/>
  <c r="AZ523" i="2"/>
  <c r="BB523" i="2"/>
  <c r="BD523" i="2"/>
  <c r="BF523" i="2"/>
  <c r="BH523" i="2"/>
  <c r="BJ523" i="2"/>
  <c r="BL523" i="2"/>
  <c r="N524" i="2"/>
  <c r="P524" i="2"/>
  <c r="R524" i="2"/>
  <c r="T524" i="2"/>
  <c r="V524" i="2"/>
  <c r="X524" i="2"/>
  <c r="N525" i="2"/>
  <c r="P525" i="2"/>
  <c r="R525" i="2"/>
  <c r="T525" i="2"/>
  <c r="V525" i="2"/>
  <c r="X525" i="2"/>
  <c r="Z526" i="2"/>
  <c r="AB526" i="2"/>
  <c r="AD526" i="2"/>
  <c r="AF526" i="2"/>
  <c r="AH526" i="2"/>
  <c r="AJ526" i="2"/>
  <c r="AL526" i="2"/>
  <c r="AN526" i="2"/>
  <c r="AP526" i="2"/>
  <c r="AR526" i="2"/>
  <c r="AT526" i="2"/>
  <c r="AV526" i="2"/>
  <c r="AX526" i="2"/>
  <c r="AZ526" i="2"/>
  <c r="BB526" i="2"/>
  <c r="BD526" i="2"/>
  <c r="BF526" i="2"/>
  <c r="BH526" i="2"/>
  <c r="BJ526" i="2"/>
  <c r="BL526" i="2"/>
  <c r="Z528" i="2"/>
  <c r="AB528" i="2"/>
  <c r="AD528" i="2"/>
  <c r="AF528" i="2"/>
  <c r="AH528" i="2"/>
  <c r="AJ528" i="2"/>
  <c r="AL528" i="2"/>
  <c r="AN528" i="2"/>
  <c r="AP528" i="2"/>
  <c r="AR528" i="2"/>
  <c r="AT528" i="2"/>
  <c r="AV528" i="2"/>
  <c r="AX528" i="2"/>
  <c r="AZ528" i="2"/>
  <c r="BB528" i="2"/>
  <c r="BD528" i="2"/>
  <c r="BF528" i="2"/>
  <c r="BH528" i="2"/>
  <c r="BJ528" i="2"/>
  <c r="BL528" i="2"/>
  <c r="N529" i="2"/>
  <c r="P529" i="2"/>
  <c r="R529" i="2"/>
  <c r="T529" i="2"/>
  <c r="V529" i="2"/>
  <c r="X529" i="2"/>
  <c r="Z530" i="2"/>
  <c r="AB530" i="2"/>
  <c r="AD530" i="2"/>
  <c r="AF530" i="2"/>
  <c r="AH530" i="2"/>
  <c r="AJ530" i="2"/>
  <c r="AL530" i="2"/>
  <c r="AN530" i="2"/>
  <c r="AP530" i="2"/>
  <c r="AR530" i="2"/>
  <c r="AT530" i="2"/>
  <c r="AV530" i="2"/>
  <c r="AX530" i="2"/>
  <c r="AZ530" i="2"/>
  <c r="BB530" i="2"/>
  <c r="BD530" i="2"/>
  <c r="BF530" i="2"/>
  <c r="BH530" i="2"/>
  <c r="BJ530" i="2"/>
  <c r="BL530" i="2"/>
  <c r="N531" i="2"/>
  <c r="P531" i="2"/>
  <c r="R531" i="2"/>
  <c r="T531" i="2"/>
  <c r="V531" i="2"/>
  <c r="X531" i="2"/>
  <c r="N532" i="2"/>
  <c r="P532" i="2"/>
  <c r="R532" i="2"/>
  <c r="T532" i="2"/>
  <c r="V532" i="2"/>
  <c r="X532" i="2"/>
  <c r="Z533" i="2"/>
  <c r="AB533" i="2"/>
  <c r="AD533" i="2"/>
  <c r="AF533" i="2"/>
  <c r="AH533" i="2"/>
  <c r="AJ533" i="2"/>
  <c r="AL533" i="2"/>
  <c r="AN533" i="2"/>
  <c r="AP533" i="2"/>
  <c r="AR533" i="2"/>
  <c r="AT533" i="2"/>
  <c r="AV533" i="2"/>
  <c r="AX533" i="2"/>
  <c r="AZ533" i="2"/>
  <c r="BB533" i="2"/>
  <c r="BD533" i="2"/>
  <c r="BF533" i="2"/>
  <c r="BH533" i="2"/>
  <c r="BJ533" i="2"/>
  <c r="BL533" i="2"/>
  <c r="Z535" i="2"/>
  <c r="AB535" i="2"/>
  <c r="AD535" i="2"/>
  <c r="AF535" i="2"/>
  <c r="AH535" i="2"/>
  <c r="AJ535" i="2"/>
  <c r="AL535" i="2"/>
  <c r="AN535" i="2"/>
  <c r="AP535" i="2"/>
  <c r="AR535" i="2"/>
  <c r="AT535" i="2"/>
  <c r="AV535" i="2"/>
  <c r="AX535" i="2"/>
  <c r="AZ535" i="2"/>
  <c r="BB535" i="2"/>
  <c r="BD535" i="2"/>
  <c r="BF535" i="2"/>
  <c r="BH535" i="2"/>
  <c r="BJ535" i="2"/>
  <c r="BL535" i="2"/>
  <c r="Z536" i="2"/>
  <c r="AB536" i="2"/>
  <c r="AD536" i="2"/>
  <c r="AF536" i="2"/>
  <c r="AH536" i="2"/>
  <c r="AJ536" i="2"/>
  <c r="AL536" i="2"/>
  <c r="AN536" i="2"/>
  <c r="AP536" i="2"/>
  <c r="AR536" i="2"/>
  <c r="AT536" i="2"/>
  <c r="AV536" i="2"/>
  <c r="AX536" i="2"/>
  <c r="AZ536" i="2"/>
  <c r="BB536" i="2"/>
  <c r="BD536" i="2"/>
  <c r="BF536" i="2"/>
  <c r="BH536" i="2"/>
  <c r="BJ536" i="2"/>
  <c r="BL536" i="2"/>
  <c r="N537" i="2"/>
  <c r="P537" i="2"/>
  <c r="R537" i="2"/>
  <c r="T537" i="2"/>
  <c r="V537" i="2"/>
  <c r="X537" i="2"/>
  <c r="Z538" i="2"/>
  <c r="AB538" i="2"/>
  <c r="AD538" i="2"/>
  <c r="AF538" i="2"/>
  <c r="AH538" i="2"/>
  <c r="AJ538" i="2"/>
  <c r="AL538" i="2"/>
  <c r="AN538" i="2"/>
  <c r="AP538" i="2"/>
  <c r="AR538" i="2"/>
  <c r="AT538" i="2"/>
  <c r="AV538" i="2"/>
  <c r="AX538" i="2"/>
  <c r="AZ538" i="2"/>
  <c r="BB538" i="2"/>
  <c r="BD538" i="2"/>
  <c r="BF538" i="2"/>
  <c r="BH538" i="2"/>
  <c r="BJ538" i="2"/>
  <c r="BL538" i="2"/>
  <c r="N539" i="2"/>
  <c r="P539" i="2"/>
  <c r="R539" i="2"/>
  <c r="T539" i="2"/>
  <c r="V539" i="2"/>
  <c r="X539" i="2"/>
  <c r="Z540" i="2"/>
  <c r="AB540" i="2"/>
  <c r="AD540" i="2"/>
  <c r="AF540" i="2"/>
  <c r="AH540" i="2"/>
  <c r="AJ540" i="2"/>
  <c r="AL540" i="2"/>
  <c r="AN540" i="2"/>
  <c r="AP540" i="2"/>
  <c r="AR540" i="2"/>
  <c r="AT540" i="2"/>
  <c r="AV540" i="2"/>
  <c r="AX540" i="2"/>
  <c r="AZ540" i="2"/>
  <c r="BB540" i="2"/>
  <c r="BD540" i="2"/>
  <c r="BF540" i="2"/>
  <c r="BH540" i="2"/>
  <c r="BJ540" i="2"/>
  <c r="BL540" i="2"/>
  <c r="Z542" i="2"/>
  <c r="AB542" i="2"/>
  <c r="AD542" i="2"/>
  <c r="AF542" i="2"/>
  <c r="AH542" i="2"/>
  <c r="AJ542" i="2"/>
  <c r="AL542" i="2"/>
  <c r="AN542" i="2"/>
  <c r="AP542" i="2"/>
  <c r="AR542" i="2"/>
  <c r="AT542" i="2"/>
  <c r="AV542" i="2"/>
  <c r="AX542" i="2"/>
  <c r="AZ542" i="2"/>
  <c r="BB542" i="2"/>
  <c r="BD542" i="2"/>
  <c r="BF542" i="2"/>
  <c r="BH542" i="2"/>
  <c r="BJ542" i="2"/>
  <c r="BL542" i="2"/>
  <c r="N543" i="2"/>
  <c r="P543" i="2"/>
  <c r="R543" i="2"/>
  <c r="T543" i="2"/>
  <c r="V543" i="2"/>
  <c r="X543" i="2"/>
  <c r="N544" i="2"/>
  <c r="P544" i="2"/>
  <c r="R544" i="2"/>
  <c r="T544" i="2"/>
  <c r="V544" i="2"/>
  <c r="X544" i="2"/>
  <c r="Z545" i="2"/>
  <c r="AB545" i="2"/>
  <c r="AD545" i="2"/>
  <c r="AF545" i="2"/>
  <c r="AH545" i="2"/>
  <c r="AJ545" i="2"/>
  <c r="AL545" i="2"/>
  <c r="AN545" i="2"/>
  <c r="AP545" i="2"/>
  <c r="AR545" i="2"/>
  <c r="AT545" i="2"/>
  <c r="AV545" i="2"/>
  <c r="AX545" i="2"/>
  <c r="AZ545" i="2"/>
  <c r="BB545" i="2"/>
  <c r="BD545" i="2"/>
  <c r="BF545" i="2"/>
  <c r="BH545" i="2"/>
  <c r="BJ545" i="2"/>
  <c r="BL545" i="2"/>
  <c r="Z547" i="2"/>
  <c r="AB547" i="2"/>
  <c r="AD547" i="2"/>
  <c r="AF547" i="2"/>
  <c r="AH547" i="2"/>
  <c r="AJ547" i="2"/>
  <c r="AL547" i="2"/>
  <c r="AN547" i="2"/>
  <c r="AP547" i="2"/>
  <c r="AR547" i="2"/>
  <c r="AT547" i="2"/>
  <c r="AV547" i="2"/>
  <c r="AX547" i="2"/>
  <c r="AZ547" i="2"/>
  <c r="BB547" i="2"/>
  <c r="BD547" i="2"/>
  <c r="BF547" i="2"/>
  <c r="BH547" i="2"/>
  <c r="BJ547" i="2"/>
  <c r="BL547" i="2"/>
  <c r="N548" i="2"/>
  <c r="P548" i="2"/>
  <c r="R548" i="2"/>
  <c r="T548" i="2"/>
  <c r="V548" i="2"/>
  <c r="X548" i="2"/>
  <c r="Z549" i="2"/>
  <c r="AB549" i="2"/>
  <c r="AD549" i="2"/>
  <c r="AF549" i="2"/>
  <c r="AH549" i="2"/>
  <c r="AJ549" i="2"/>
  <c r="AL549" i="2"/>
  <c r="AN549" i="2"/>
  <c r="AP549" i="2"/>
  <c r="AR549" i="2"/>
  <c r="AT549" i="2"/>
  <c r="AV549" i="2"/>
  <c r="AX549" i="2"/>
  <c r="AZ549" i="2"/>
  <c r="BB549" i="2"/>
  <c r="BD549" i="2"/>
  <c r="BF549" i="2"/>
  <c r="BH549" i="2"/>
  <c r="BJ549" i="2"/>
  <c r="BL549" i="2"/>
  <c r="Z553" i="2"/>
  <c r="AB553" i="2"/>
  <c r="AD553" i="2"/>
  <c r="AF553" i="2"/>
  <c r="AH553" i="2"/>
  <c r="AJ553" i="2"/>
  <c r="AL553" i="2"/>
  <c r="AN553" i="2"/>
  <c r="AP553" i="2"/>
  <c r="AR553" i="2"/>
  <c r="AT553" i="2"/>
  <c r="AV553" i="2"/>
  <c r="AX553" i="2"/>
  <c r="AZ553" i="2"/>
  <c r="BB553" i="2"/>
  <c r="BD553" i="2"/>
  <c r="BF553" i="2"/>
  <c r="BH553" i="2"/>
  <c r="BJ553" i="2"/>
  <c r="BL553" i="2"/>
  <c r="Z554" i="2"/>
  <c r="AB554" i="2"/>
  <c r="AD554" i="2"/>
  <c r="AF554" i="2"/>
  <c r="AH554" i="2"/>
  <c r="AJ554" i="2"/>
  <c r="AL554" i="2"/>
  <c r="AN554" i="2"/>
  <c r="AP554" i="2"/>
  <c r="AR554" i="2"/>
  <c r="AT554" i="2"/>
  <c r="AV554" i="2"/>
  <c r="AX554" i="2"/>
  <c r="AZ554" i="2"/>
  <c r="BB554" i="2"/>
  <c r="BD554" i="2"/>
  <c r="BF554" i="2"/>
  <c r="BH554" i="2"/>
  <c r="BJ554" i="2"/>
  <c r="BL554" i="2"/>
  <c r="Z555" i="2"/>
  <c r="AB555" i="2"/>
  <c r="AD555" i="2"/>
  <c r="AF555" i="2"/>
  <c r="AH555" i="2"/>
  <c r="AJ555" i="2"/>
  <c r="AL555" i="2"/>
  <c r="AN555" i="2"/>
  <c r="AP555" i="2"/>
  <c r="AR555" i="2"/>
  <c r="AT555" i="2"/>
  <c r="AV555" i="2"/>
  <c r="AX555" i="2"/>
  <c r="AZ555" i="2"/>
  <c r="BB555" i="2"/>
  <c r="BD555" i="2"/>
  <c r="BF555" i="2"/>
  <c r="BH555" i="2"/>
  <c r="BJ555" i="2"/>
  <c r="BL555" i="2"/>
  <c r="Z556" i="2"/>
  <c r="AB556" i="2"/>
  <c r="AD556" i="2"/>
  <c r="AF556" i="2"/>
  <c r="AH556" i="2"/>
  <c r="AJ556" i="2"/>
  <c r="AL556" i="2"/>
  <c r="AN556" i="2"/>
  <c r="AP556" i="2"/>
  <c r="AR556" i="2"/>
  <c r="AT556" i="2"/>
  <c r="AV556" i="2"/>
  <c r="AX556" i="2"/>
  <c r="AZ556" i="2"/>
  <c r="BB556" i="2"/>
  <c r="BD556" i="2"/>
  <c r="BF556" i="2"/>
  <c r="BH556" i="2"/>
  <c r="BJ556" i="2"/>
  <c r="BL556" i="2"/>
  <c r="Z557" i="2"/>
  <c r="AB557" i="2"/>
  <c r="AD557" i="2"/>
  <c r="AF557" i="2"/>
  <c r="AH557" i="2"/>
  <c r="AJ557" i="2"/>
  <c r="AL557" i="2"/>
  <c r="AN557" i="2"/>
  <c r="AP557" i="2"/>
  <c r="AR557" i="2"/>
  <c r="AT557" i="2"/>
  <c r="AV557" i="2"/>
  <c r="AX557" i="2"/>
  <c r="AZ557" i="2"/>
  <c r="BB557" i="2"/>
  <c r="BD557" i="2"/>
  <c r="BF557" i="2"/>
  <c r="BH557" i="2"/>
  <c r="BJ557" i="2"/>
  <c r="BL557" i="2"/>
  <c r="Z558" i="2"/>
  <c r="AB558" i="2"/>
  <c r="AD558" i="2"/>
  <c r="AF558" i="2"/>
  <c r="AH558" i="2"/>
  <c r="AJ558" i="2"/>
  <c r="AL558" i="2"/>
  <c r="AN558" i="2"/>
  <c r="AP558" i="2"/>
  <c r="AR558" i="2"/>
  <c r="AT558" i="2"/>
  <c r="AV558" i="2"/>
  <c r="AX558" i="2"/>
  <c r="AZ558" i="2"/>
  <c r="BB558" i="2"/>
  <c r="BD558" i="2"/>
  <c r="BF558" i="2"/>
  <c r="BH558" i="2"/>
  <c r="BJ558" i="2"/>
  <c r="BL558" i="2"/>
  <c r="Z559" i="2"/>
  <c r="AB559" i="2"/>
  <c r="AD559" i="2"/>
  <c r="AF559" i="2"/>
  <c r="AH559" i="2"/>
  <c r="AJ559" i="2"/>
  <c r="AL559" i="2"/>
  <c r="AN559" i="2"/>
  <c r="AP559" i="2"/>
  <c r="AR559" i="2"/>
  <c r="AT559" i="2"/>
  <c r="AV559" i="2"/>
  <c r="AX559" i="2"/>
  <c r="AZ559" i="2"/>
  <c r="BB559" i="2"/>
  <c r="BD559" i="2"/>
  <c r="BF559" i="2"/>
  <c r="BH559" i="2"/>
  <c r="BJ559" i="2"/>
  <c r="BL559" i="2"/>
  <c r="Z560" i="2"/>
  <c r="AB560" i="2"/>
  <c r="AD560" i="2"/>
  <c r="AF560" i="2"/>
  <c r="AH560" i="2"/>
  <c r="AJ560" i="2"/>
  <c r="AL560" i="2"/>
  <c r="AN560" i="2"/>
  <c r="AP560" i="2"/>
  <c r="AR560" i="2"/>
  <c r="AT560" i="2"/>
  <c r="AV560" i="2"/>
  <c r="AX560" i="2"/>
  <c r="AZ560" i="2"/>
  <c r="BB560" i="2"/>
  <c r="BD560" i="2"/>
  <c r="BF560" i="2"/>
  <c r="BH560" i="2"/>
  <c r="BJ560" i="2"/>
  <c r="BL560" i="2"/>
  <c r="N561" i="2"/>
  <c r="P561" i="2"/>
  <c r="R561" i="2"/>
  <c r="T561" i="2"/>
  <c r="V561" i="2"/>
  <c r="X561" i="2"/>
  <c r="N562" i="2"/>
  <c r="P562" i="2"/>
  <c r="R562" i="2"/>
  <c r="T562" i="2"/>
  <c r="V562" i="2"/>
  <c r="X562" i="2"/>
  <c r="N563" i="2"/>
  <c r="P563" i="2"/>
  <c r="R563" i="2"/>
  <c r="T563" i="2"/>
  <c r="V563" i="2"/>
  <c r="X563" i="2"/>
  <c r="Z564" i="2"/>
  <c r="AB564" i="2"/>
  <c r="AD564" i="2"/>
  <c r="AF564" i="2"/>
  <c r="AH564" i="2"/>
  <c r="AJ564" i="2"/>
  <c r="AL564" i="2"/>
  <c r="AN564" i="2"/>
  <c r="AP564" i="2"/>
  <c r="AR564" i="2"/>
  <c r="AT564" i="2"/>
  <c r="AV564" i="2"/>
  <c r="AX564" i="2"/>
  <c r="AZ564" i="2"/>
  <c r="BB564" i="2"/>
  <c r="BD564" i="2"/>
  <c r="BF564" i="2"/>
  <c r="BH564" i="2"/>
  <c r="BJ564" i="2"/>
  <c r="BL564" i="2"/>
  <c r="N565" i="2"/>
  <c r="P565" i="2"/>
  <c r="R565" i="2"/>
  <c r="T565" i="2"/>
  <c r="V565" i="2"/>
  <c r="X565" i="2"/>
  <c r="Z566" i="2"/>
  <c r="AB566" i="2"/>
  <c r="AD566" i="2"/>
  <c r="AF566" i="2"/>
  <c r="AH566" i="2"/>
  <c r="AJ566" i="2"/>
  <c r="AL566" i="2"/>
  <c r="AN566" i="2"/>
  <c r="AP566" i="2"/>
  <c r="AR566" i="2"/>
  <c r="AT566" i="2"/>
  <c r="AV566" i="2"/>
  <c r="AX566" i="2"/>
  <c r="AZ566" i="2"/>
  <c r="BB566" i="2"/>
  <c r="BD566" i="2"/>
  <c r="BF566" i="2"/>
  <c r="BH566" i="2"/>
  <c r="BJ566" i="2"/>
  <c r="BL566" i="2"/>
  <c r="Z570" i="2"/>
  <c r="AB570" i="2"/>
  <c r="AD570" i="2"/>
  <c r="AF570" i="2"/>
  <c r="AH570" i="2"/>
  <c r="AJ570" i="2"/>
  <c r="AL570" i="2"/>
  <c r="AN570" i="2"/>
  <c r="AP570" i="2"/>
  <c r="AR570" i="2"/>
  <c r="AT570" i="2"/>
  <c r="AV570" i="2"/>
  <c r="AX570" i="2"/>
  <c r="AZ570" i="2"/>
  <c r="BB570" i="2"/>
  <c r="BD570" i="2"/>
  <c r="BF570" i="2"/>
  <c r="BH570" i="2"/>
  <c r="BJ570" i="2"/>
  <c r="BL570" i="2"/>
  <c r="Z571" i="2"/>
  <c r="AB571" i="2"/>
  <c r="AD571" i="2"/>
  <c r="AF571" i="2"/>
  <c r="AH571" i="2"/>
  <c r="AJ571" i="2"/>
  <c r="AL571" i="2"/>
  <c r="AN571" i="2"/>
  <c r="AP571" i="2"/>
  <c r="AR571" i="2"/>
  <c r="AT571" i="2"/>
  <c r="AV571" i="2"/>
  <c r="AX571" i="2"/>
  <c r="AZ571" i="2"/>
  <c r="BB571" i="2"/>
  <c r="BD571" i="2"/>
  <c r="BF571" i="2"/>
  <c r="BH571" i="2"/>
  <c r="BJ571" i="2"/>
  <c r="BL571" i="2"/>
  <c r="Z572" i="2"/>
  <c r="AB572" i="2"/>
  <c r="AD572" i="2"/>
  <c r="AF572" i="2"/>
  <c r="AH572" i="2"/>
  <c r="AJ572" i="2"/>
  <c r="AL572" i="2"/>
  <c r="AN572" i="2"/>
  <c r="AP572" i="2"/>
  <c r="AR572" i="2"/>
  <c r="AT572" i="2"/>
  <c r="AV572" i="2"/>
  <c r="AX572" i="2"/>
  <c r="AZ572" i="2"/>
  <c r="BB572" i="2"/>
  <c r="BD572" i="2"/>
  <c r="BF572" i="2"/>
  <c r="BH572" i="2"/>
  <c r="BJ572" i="2"/>
  <c r="BL572" i="2"/>
  <c r="N573" i="2"/>
  <c r="P573" i="2"/>
  <c r="R573" i="2"/>
  <c r="T573" i="2"/>
  <c r="V573" i="2"/>
  <c r="X573" i="2"/>
  <c r="N574" i="2"/>
  <c r="P574" i="2"/>
  <c r="R574" i="2"/>
  <c r="T574" i="2"/>
  <c r="V574" i="2"/>
  <c r="X574" i="2"/>
  <c r="Z575" i="2"/>
  <c r="AB575" i="2"/>
  <c r="AD575" i="2"/>
  <c r="AF575" i="2"/>
  <c r="AH575" i="2"/>
  <c r="AJ575" i="2"/>
  <c r="AL575" i="2"/>
  <c r="AN575" i="2"/>
  <c r="AP575" i="2"/>
  <c r="AR575" i="2"/>
  <c r="AT575" i="2"/>
  <c r="AV575" i="2"/>
  <c r="AX575" i="2"/>
  <c r="AZ575" i="2"/>
  <c r="BB575" i="2"/>
  <c r="BD575" i="2"/>
  <c r="BF575" i="2"/>
  <c r="BH575" i="2"/>
  <c r="BJ575" i="2"/>
  <c r="BL575" i="2"/>
  <c r="Z577" i="2"/>
  <c r="AB577" i="2"/>
  <c r="AD577" i="2"/>
  <c r="AF577" i="2"/>
  <c r="AH577" i="2"/>
  <c r="AJ577" i="2"/>
  <c r="AL577" i="2"/>
  <c r="AN577" i="2"/>
  <c r="AP577" i="2"/>
  <c r="AR577" i="2"/>
  <c r="AT577" i="2"/>
  <c r="AV577" i="2"/>
  <c r="AX577" i="2"/>
  <c r="AZ577" i="2"/>
  <c r="BB577" i="2"/>
  <c r="BD577" i="2"/>
  <c r="BF577" i="2"/>
  <c r="BH577" i="2"/>
  <c r="BJ577" i="2"/>
  <c r="BL577" i="2"/>
  <c r="Z578" i="2"/>
  <c r="AB578" i="2"/>
  <c r="AD578" i="2"/>
  <c r="AF578" i="2"/>
  <c r="AH578" i="2"/>
  <c r="AJ578" i="2"/>
  <c r="AL578" i="2"/>
  <c r="AN578" i="2"/>
  <c r="AP578" i="2"/>
  <c r="AR578" i="2"/>
  <c r="AT578" i="2"/>
  <c r="AV578" i="2"/>
  <c r="AX578" i="2"/>
  <c r="AZ578" i="2"/>
  <c r="BB578" i="2"/>
  <c r="BD578" i="2"/>
  <c r="BF578" i="2"/>
  <c r="BH578" i="2"/>
  <c r="BJ578" i="2"/>
  <c r="BL578" i="2"/>
  <c r="N579" i="2"/>
  <c r="P579" i="2"/>
  <c r="R579" i="2"/>
  <c r="T579" i="2"/>
  <c r="V579" i="2"/>
  <c r="X579" i="2"/>
  <c r="N580" i="2"/>
  <c r="P580" i="2"/>
  <c r="R580" i="2"/>
  <c r="T580" i="2"/>
  <c r="V580" i="2"/>
  <c r="X580" i="2"/>
  <c r="Z581" i="2"/>
  <c r="AB581" i="2"/>
  <c r="AD581" i="2"/>
  <c r="AF581" i="2"/>
  <c r="AH581" i="2"/>
  <c r="AJ581" i="2"/>
  <c r="AL581" i="2"/>
  <c r="AN581" i="2"/>
  <c r="AP581" i="2"/>
  <c r="AR581" i="2"/>
  <c r="AT581" i="2"/>
  <c r="AV581" i="2"/>
  <c r="AX581" i="2"/>
  <c r="AZ581" i="2"/>
  <c r="BB581" i="2"/>
  <c r="BD581" i="2"/>
  <c r="BF581" i="2"/>
  <c r="BH581" i="2"/>
  <c r="BJ581" i="2"/>
  <c r="BL581" i="2"/>
  <c r="Z583" i="2"/>
  <c r="AB583" i="2"/>
  <c r="AD583" i="2"/>
  <c r="AF583" i="2"/>
  <c r="AH583" i="2"/>
  <c r="AJ583" i="2"/>
  <c r="AL583" i="2"/>
  <c r="AN583" i="2"/>
  <c r="AP583" i="2"/>
  <c r="AR583" i="2"/>
  <c r="AT583" i="2"/>
  <c r="AV583" i="2"/>
  <c r="AX583" i="2"/>
  <c r="AZ583" i="2"/>
  <c r="BB583" i="2"/>
  <c r="BD583" i="2"/>
  <c r="BF583" i="2"/>
  <c r="BH583" i="2"/>
  <c r="BJ583" i="2"/>
  <c r="BL583" i="2"/>
  <c r="Z584" i="2"/>
  <c r="AB584" i="2"/>
  <c r="AD584" i="2"/>
  <c r="AF584" i="2"/>
  <c r="AH584" i="2"/>
  <c r="AJ584" i="2"/>
  <c r="AL584" i="2"/>
  <c r="AN584" i="2"/>
  <c r="AP584" i="2"/>
  <c r="AR584" i="2"/>
  <c r="AT584" i="2"/>
  <c r="AV584" i="2"/>
  <c r="AX584" i="2"/>
  <c r="AZ584" i="2"/>
  <c r="BB584" i="2"/>
  <c r="BD584" i="2"/>
  <c r="BF584" i="2"/>
  <c r="BH584" i="2"/>
  <c r="BJ584" i="2"/>
  <c r="BL584" i="2"/>
  <c r="N585" i="2"/>
  <c r="P585" i="2"/>
  <c r="R585" i="2"/>
  <c r="T585" i="2"/>
  <c r="V585" i="2"/>
  <c r="X585" i="2"/>
  <c r="N586" i="2"/>
  <c r="P586" i="2"/>
  <c r="R586" i="2"/>
  <c r="T586" i="2"/>
  <c r="V586" i="2"/>
  <c r="X586" i="2"/>
  <c r="Z587" i="2"/>
  <c r="AB587" i="2"/>
  <c r="AD587" i="2"/>
  <c r="AF587" i="2"/>
  <c r="AH587" i="2"/>
  <c r="AJ587" i="2"/>
  <c r="AL587" i="2"/>
  <c r="AN587" i="2"/>
  <c r="AP587" i="2"/>
  <c r="AR587" i="2"/>
  <c r="AT587" i="2"/>
  <c r="AV587" i="2"/>
  <c r="AX587" i="2"/>
  <c r="AZ587" i="2"/>
  <c r="BB587" i="2"/>
  <c r="BD587" i="2"/>
  <c r="BF587" i="2"/>
  <c r="BH587" i="2"/>
  <c r="BJ587" i="2"/>
  <c r="BL587" i="2"/>
  <c r="Z588" i="2"/>
  <c r="AB588" i="2"/>
  <c r="AD588" i="2"/>
  <c r="AF588" i="2"/>
  <c r="AH588" i="2"/>
  <c r="AJ588" i="2"/>
  <c r="AL588" i="2"/>
  <c r="AN588" i="2"/>
  <c r="AP588" i="2"/>
  <c r="AR588" i="2"/>
  <c r="AT588" i="2"/>
  <c r="AV588" i="2"/>
  <c r="AX588" i="2"/>
  <c r="AZ588" i="2"/>
  <c r="BB588" i="2"/>
  <c r="BD588" i="2"/>
  <c r="BF588" i="2"/>
  <c r="BH588" i="2"/>
  <c r="BJ588" i="2"/>
  <c r="BL588" i="2"/>
  <c r="N589" i="2"/>
  <c r="P589" i="2"/>
  <c r="R589" i="2"/>
  <c r="T589" i="2"/>
  <c r="V589" i="2"/>
  <c r="X589" i="2"/>
  <c r="Z590" i="2"/>
  <c r="AB590" i="2"/>
  <c r="AD590" i="2"/>
  <c r="AF590" i="2"/>
  <c r="AH590" i="2"/>
  <c r="AJ590" i="2"/>
  <c r="AL590" i="2"/>
  <c r="AN590" i="2"/>
  <c r="AP590" i="2"/>
  <c r="AR590" i="2"/>
  <c r="AT590" i="2"/>
  <c r="AV590" i="2"/>
  <c r="AX590" i="2"/>
  <c r="AZ590" i="2"/>
  <c r="BB590" i="2"/>
  <c r="BD590" i="2"/>
  <c r="BF590" i="2"/>
  <c r="BH590" i="2"/>
  <c r="BJ590" i="2"/>
  <c r="BL590" i="2"/>
  <c r="Z591" i="2"/>
  <c r="AB591" i="2"/>
  <c r="AD591" i="2"/>
  <c r="AF591" i="2"/>
  <c r="AH591" i="2"/>
  <c r="AJ591" i="2"/>
  <c r="AL591" i="2"/>
  <c r="AN591" i="2"/>
  <c r="AP591" i="2"/>
  <c r="AR591" i="2"/>
  <c r="AT591" i="2"/>
  <c r="AV591" i="2"/>
  <c r="AX591" i="2"/>
  <c r="AZ591" i="2"/>
  <c r="BB591" i="2"/>
  <c r="BD591" i="2"/>
  <c r="BF591" i="2"/>
  <c r="BH591" i="2"/>
  <c r="BJ591" i="2"/>
  <c r="BL591" i="2"/>
  <c r="N592" i="2"/>
  <c r="P592" i="2"/>
  <c r="R592" i="2"/>
  <c r="T592" i="2"/>
  <c r="V592" i="2"/>
  <c r="X592" i="2"/>
  <c r="N593" i="2"/>
  <c r="P593" i="2"/>
  <c r="R593" i="2"/>
  <c r="T593" i="2"/>
  <c r="V593" i="2"/>
  <c r="X593" i="2"/>
  <c r="N594" i="2"/>
  <c r="P594" i="2"/>
  <c r="R594" i="2"/>
  <c r="T594" i="2"/>
  <c r="V594" i="2"/>
  <c r="X594" i="2"/>
  <c r="N595" i="2"/>
  <c r="P595" i="2"/>
  <c r="R595" i="2"/>
  <c r="T595" i="2"/>
  <c r="V595" i="2"/>
  <c r="X595" i="2"/>
  <c r="N596" i="2"/>
  <c r="P596" i="2"/>
  <c r="R596" i="2"/>
  <c r="T596" i="2"/>
  <c r="V596" i="2"/>
  <c r="X596" i="2"/>
  <c r="N597" i="2"/>
  <c r="P597" i="2"/>
  <c r="R597" i="2"/>
  <c r="T597" i="2"/>
  <c r="V597" i="2"/>
  <c r="X597" i="2"/>
  <c r="N598" i="2"/>
  <c r="P598" i="2"/>
  <c r="R598" i="2"/>
  <c r="T598" i="2"/>
  <c r="V598" i="2"/>
  <c r="X598" i="2"/>
  <c r="Z603" i="2"/>
  <c r="AB603" i="2"/>
  <c r="AD603" i="2"/>
  <c r="AF603" i="2"/>
  <c r="AH603" i="2"/>
  <c r="AJ603" i="2"/>
  <c r="AL603" i="2"/>
  <c r="AN603" i="2"/>
  <c r="AP603" i="2"/>
  <c r="AR603" i="2"/>
  <c r="AT603" i="2"/>
  <c r="AV603" i="2"/>
  <c r="AX603" i="2"/>
  <c r="AZ603" i="2"/>
  <c r="BB603" i="2"/>
  <c r="BD603" i="2"/>
  <c r="BF603" i="2"/>
  <c r="BH603" i="2"/>
  <c r="BJ603" i="2"/>
  <c r="BL603" i="2"/>
  <c r="Z604" i="2"/>
  <c r="AB604" i="2"/>
  <c r="AD604" i="2"/>
  <c r="AF604" i="2"/>
  <c r="AH604" i="2"/>
  <c r="AJ604" i="2"/>
  <c r="AL604" i="2"/>
  <c r="AN604" i="2"/>
  <c r="AP604" i="2"/>
  <c r="AR604" i="2"/>
  <c r="AT604" i="2"/>
  <c r="AV604" i="2"/>
  <c r="AX604" i="2"/>
  <c r="AZ604" i="2"/>
  <c r="BB604" i="2"/>
  <c r="BD604" i="2"/>
  <c r="BF604" i="2"/>
  <c r="BH604" i="2"/>
  <c r="BJ604" i="2"/>
  <c r="BL604" i="2"/>
  <c r="Z605" i="2"/>
  <c r="AB605" i="2"/>
  <c r="AD605" i="2"/>
  <c r="AF605" i="2"/>
  <c r="AH605" i="2"/>
  <c r="AJ605" i="2"/>
  <c r="AL605" i="2"/>
  <c r="AN605" i="2"/>
  <c r="AP605" i="2"/>
  <c r="AR605" i="2"/>
  <c r="AT605" i="2"/>
  <c r="AV605" i="2"/>
  <c r="AX605" i="2"/>
  <c r="AZ605" i="2"/>
  <c r="BB605" i="2"/>
  <c r="BD605" i="2"/>
  <c r="BF605" i="2"/>
  <c r="BH605" i="2"/>
  <c r="BJ605" i="2"/>
  <c r="BL605" i="2"/>
  <c r="Z606" i="2"/>
  <c r="AB606" i="2"/>
  <c r="AD606" i="2"/>
  <c r="AF606" i="2"/>
  <c r="AH606" i="2"/>
  <c r="AJ606" i="2"/>
  <c r="AL606" i="2"/>
  <c r="AN606" i="2"/>
  <c r="AP606" i="2"/>
  <c r="AR606" i="2"/>
  <c r="AT606" i="2"/>
  <c r="AV606" i="2"/>
  <c r="AX606" i="2"/>
  <c r="AZ606" i="2"/>
  <c r="BB606" i="2"/>
  <c r="BD606" i="2"/>
  <c r="BF606" i="2"/>
  <c r="BH606" i="2"/>
  <c r="BJ606" i="2"/>
  <c r="BL606" i="2"/>
  <c r="Z607" i="2"/>
  <c r="AB607" i="2"/>
  <c r="AD607" i="2"/>
  <c r="AF607" i="2"/>
  <c r="AH607" i="2"/>
  <c r="AJ607" i="2"/>
  <c r="AL607" i="2"/>
  <c r="AN607" i="2"/>
  <c r="AP607" i="2"/>
  <c r="AR607" i="2"/>
  <c r="AT607" i="2"/>
  <c r="AV607" i="2"/>
  <c r="AX607" i="2"/>
  <c r="AZ607" i="2"/>
  <c r="BB607" i="2"/>
  <c r="BD607" i="2"/>
  <c r="BF607" i="2"/>
  <c r="BH607" i="2"/>
  <c r="BJ607" i="2"/>
  <c r="BL607" i="2"/>
  <c r="Z608" i="2"/>
  <c r="AB608" i="2"/>
  <c r="AD608" i="2"/>
  <c r="AF608" i="2"/>
  <c r="AH608" i="2"/>
  <c r="AJ608" i="2"/>
  <c r="AL608" i="2"/>
  <c r="AN608" i="2"/>
  <c r="AP608" i="2"/>
  <c r="AR608" i="2"/>
  <c r="AT608" i="2"/>
  <c r="AV608" i="2"/>
  <c r="AX608" i="2"/>
  <c r="AZ608" i="2"/>
  <c r="BB608" i="2"/>
  <c r="BD608" i="2"/>
  <c r="BF608" i="2"/>
  <c r="BH608" i="2"/>
  <c r="BJ608" i="2"/>
  <c r="BL608" i="2"/>
  <c r="Z609" i="2"/>
  <c r="AB609" i="2"/>
  <c r="AD609" i="2"/>
  <c r="AF609" i="2"/>
  <c r="AH609" i="2"/>
  <c r="AJ609" i="2"/>
  <c r="AL609" i="2"/>
  <c r="AN609" i="2"/>
  <c r="AP609" i="2"/>
  <c r="AR609" i="2"/>
  <c r="AT609" i="2"/>
  <c r="AV609" i="2"/>
  <c r="AX609" i="2"/>
  <c r="AZ609" i="2"/>
  <c r="BB609" i="2"/>
  <c r="BD609" i="2"/>
  <c r="BF609" i="2"/>
  <c r="BH609" i="2"/>
  <c r="BJ609" i="2"/>
  <c r="BL609" i="2"/>
  <c r="Z610" i="2"/>
  <c r="AB610" i="2"/>
  <c r="AD610" i="2"/>
  <c r="AF610" i="2"/>
  <c r="AH610" i="2"/>
  <c r="AJ610" i="2"/>
  <c r="AL610" i="2"/>
  <c r="AN610" i="2"/>
  <c r="AP610" i="2"/>
  <c r="AR610" i="2"/>
  <c r="AT610" i="2"/>
  <c r="AV610" i="2"/>
  <c r="AX610" i="2"/>
  <c r="AZ610" i="2"/>
  <c r="BB610" i="2"/>
  <c r="BD610" i="2"/>
  <c r="BF610" i="2"/>
  <c r="BH610" i="2"/>
  <c r="BJ610" i="2"/>
  <c r="BL610" i="2"/>
  <c r="Z611" i="2"/>
  <c r="AB611" i="2"/>
  <c r="AD611" i="2"/>
  <c r="AF611" i="2"/>
  <c r="AH611" i="2"/>
  <c r="AJ611" i="2"/>
  <c r="AL611" i="2"/>
  <c r="AN611" i="2"/>
  <c r="AP611" i="2"/>
  <c r="AR611" i="2"/>
  <c r="AT611" i="2"/>
  <c r="AV611" i="2"/>
  <c r="AX611" i="2"/>
  <c r="AZ611" i="2"/>
  <c r="BB611" i="2"/>
  <c r="BD611" i="2"/>
  <c r="BF611" i="2"/>
  <c r="BH611" i="2"/>
  <c r="BJ611" i="2"/>
  <c r="BL611" i="2"/>
  <c r="N612" i="2"/>
  <c r="P612" i="2"/>
  <c r="R612" i="2"/>
  <c r="T612" i="2"/>
  <c r="V612" i="2"/>
  <c r="X612" i="2"/>
  <c r="N613" i="2"/>
  <c r="P613" i="2"/>
  <c r="R613" i="2"/>
  <c r="T613" i="2"/>
  <c r="V613" i="2"/>
  <c r="X613" i="2"/>
  <c r="Z614" i="2"/>
  <c r="AB614" i="2"/>
  <c r="AD614" i="2"/>
  <c r="AF614" i="2"/>
  <c r="AH614" i="2"/>
  <c r="AJ614" i="2"/>
  <c r="AL614" i="2"/>
  <c r="AN614" i="2"/>
  <c r="AP614" i="2"/>
  <c r="AR614" i="2"/>
  <c r="AT614" i="2"/>
  <c r="AV614" i="2"/>
  <c r="AX614" i="2"/>
  <c r="AZ614" i="2"/>
  <c r="BB614" i="2"/>
  <c r="BD614" i="2"/>
  <c r="BF614" i="2"/>
  <c r="BH614" i="2"/>
  <c r="BJ614" i="2"/>
  <c r="BL614" i="2"/>
  <c r="Z616" i="2"/>
  <c r="AB616" i="2"/>
  <c r="AD616" i="2"/>
  <c r="AF616" i="2"/>
  <c r="AH616" i="2"/>
  <c r="AJ616" i="2"/>
  <c r="AL616" i="2"/>
  <c r="AN616" i="2"/>
  <c r="AP616" i="2"/>
  <c r="AR616" i="2"/>
  <c r="AT616" i="2"/>
  <c r="AV616" i="2"/>
  <c r="AX616" i="2"/>
  <c r="AZ616" i="2"/>
  <c r="BB616" i="2"/>
  <c r="BD616" i="2"/>
  <c r="BF616" i="2"/>
  <c r="BH616" i="2"/>
  <c r="BJ616" i="2"/>
  <c r="BL616" i="2"/>
  <c r="Z617" i="2"/>
  <c r="AB617" i="2"/>
  <c r="AD617" i="2"/>
  <c r="AF617" i="2"/>
  <c r="AH617" i="2"/>
  <c r="AJ617" i="2"/>
  <c r="AL617" i="2"/>
  <c r="AN617" i="2"/>
  <c r="AP617" i="2"/>
  <c r="AR617" i="2"/>
  <c r="AT617" i="2"/>
  <c r="AV617" i="2"/>
  <c r="AX617" i="2"/>
  <c r="AZ617" i="2"/>
  <c r="BB617" i="2"/>
  <c r="BD617" i="2"/>
  <c r="BF617" i="2"/>
  <c r="BH617" i="2"/>
  <c r="BJ617" i="2"/>
  <c r="BL617" i="2"/>
  <c r="Z618" i="2"/>
  <c r="AB618" i="2"/>
  <c r="AD618" i="2"/>
  <c r="AF618" i="2"/>
  <c r="AH618" i="2"/>
  <c r="AJ618" i="2"/>
  <c r="AL618" i="2"/>
  <c r="AN618" i="2"/>
  <c r="AP618" i="2"/>
  <c r="AR618" i="2"/>
  <c r="AT618" i="2"/>
  <c r="AV618" i="2"/>
  <c r="AX618" i="2"/>
  <c r="AZ618" i="2"/>
  <c r="BB618" i="2"/>
  <c r="BD618" i="2"/>
  <c r="BF618" i="2"/>
  <c r="BH618" i="2"/>
  <c r="BJ618" i="2"/>
  <c r="BL618" i="2"/>
  <c r="Z619" i="2"/>
  <c r="AB619" i="2"/>
  <c r="AD619" i="2"/>
  <c r="AF619" i="2"/>
  <c r="AH619" i="2"/>
  <c r="AJ619" i="2"/>
  <c r="AL619" i="2"/>
  <c r="AN619" i="2"/>
  <c r="AP619" i="2"/>
  <c r="AR619" i="2"/>
  <c r="AT619" i="2"/>
  <c r="AV619" i="2"/>
  <c r="AX619" i="2"/>
  <c r="AZ619" i="2"/>
  <c r="BB619" i="2"/>
  <c r="BD619" i="2"/>
  <c r="BF619" i="2"/>
  <c r="BH619" i="2"/>
  <c r="BJ619" i="2"/>
  <c r="BL619" i="2"/>
  <c r="Z620" i="2"/>
  <c r="AB620" i="2"/>
  <c r="AD620" i="2"/>
  <c r="AF620" i="2"/>
  <c r="AH620" i="2"/>
  <c r="AJ620" i="2"/>
  <c r="AL620" i="2"/>
  <c r="AN620" i="2"/>
  <c r="AP620" i="2"/>
  <c r="AR620" i="2"/>
  <c r="AT620" i="2"/>
  <c r="AV620" i="2"/>
  <c r="AX620" i="2"/>
  <c r="AZ620" i="2"/>
  <c r="BB620" i="2"/>
  <c r="BD620" i="2"/>
  <c r="BF620" i="2"/>
  <c r="BH620" i="2"/>
  <c r="BJ620" i="2"/>
  <c r="BL620" i="2"/>
  <c r="N621" i="2"/>
  <c r="P621" i="2"/>
  <c r="R621" i="2"/>
  <c r="R625" i="2" s="1"/>
  <c r="T621" i="2"/>
  <c r="V621" i="2"/>
  <c r="X621" i="2"/>
  <c r="X625" i="2" s="1"/>
  <c r="N622" i="2"/>
  <c r="N626" i="2" s="1"/>
  <c r="P622" i="2"/>
  <c r="P626" i="2" s="1"/>
  <c r="R622" i="2"/>
  <c r="T622" i="2"/>
  <c r="V622" i="2"/>
  <c r="V626" i="2" s="1"/>
  <c r="X622" i="2"/>
  <c r="Z623" i="2"/>
  <c r="AB623" i="2"/>
  <c r="AD623" i="2"/>
  <c r="AF623" i="2"/>
  <c r="AH623" i="2"/>
  <c r="AJ623" i="2"/>
  <c r="AL623" i="2"/>
  <c r="AN623" i="2"/>
  <c r="AP623" i="2"/>
  <c r="AR623" i="2"/>
  <c r="AT623" i="2"/>
  <c r="AV623" i="2"/>
  <c r="AX623" i="2"/>
  <c r="AZ623" i="2"/>
  <c r="BB623" i="2"/>
  <c r="BD623" i="2"/>
  <c r="BF623" i="2"/>
  <c r="BH623" i="2"/>
  <c r="BJ623" i="2"/>
  <c r="BL623" i="2"/>
  <c r="Z627" i="2"/>
  <c r="AB627" i="2"/>
  <c r="AD627" i="2"/>
  <c r="AF627" i="2"/>
  <c r="AH627" i="2"/>
  <c r="AJ627" i="2"/>
  <c r="AL627" i="2"/>
  <c r="AN627" i="2"/>
  <c r="AP627" i="2"/>
  <c r="AR627" i="2"/>
  <c r="AT627" i="2"/>
  <c r="AV627" i="2"/>
  <c r="AX627" i="2"/>
  <c r="AZ627" i="2"/>
  <c r="BB627" i="2"/>
  <c r="BD627" i="2"/>
  <c r="BF627" i="2"/>
  <c r="BH627" i="2"/>
  <c r="BJ627" i="2"/>
  <c r="BL627" i="2"/>
  <c r="Z628" i="2"/>
  <c r="AB628" i="2"/>
  <c r="AD628" i="2"/>
  <c r="AF628" i="2"/>
  <c r="AH628" i="2"/>
  <c r="AJ628" i="2"/>
  <c r="AL628" i="2"/>
  <c r="AN628" i="2"/>
  <c r="AP628" i="2"/>
  <c r="AR628" i="2"/>
  <c r="AT628" i="2"/>
  <c r="AV628" i="2"/>
  <c r="AX628" i="2"/>
  <c r="AZ628" i="2"/>
  <c r="BB628" i="2"/>
  <c r="BD628" i="2"/>
  <c r="BF628" i="2"/>
  <c r="BH628" i="2"/>
  <c r="BJ628" i="2"/>
  <c r="BL628" i="2"/>
  <c r="N629" i="2"/>
  <c r="P629" i="2"/>
  <c r="R629" i="2"/>
  <c r="T629" i="2"/>
  <c r="V629" i="2"/>
  <c r="X629" i="2"/>
  <c r="Z630" i="2"/>
  <c r="AB630" i="2"/>
  <c r="AD630" i="2"/>
  <c r="AF630" i="2"/>
  <c r="AH630" i="2"/>
  <c r="AJ630" i="2"/>
  <c r="AL630" i="2"/>
  <c r="AN630" i="2"/>
  <c r="AP630" i="2"/>
  <c r="AR630" i="2"/>
  <c r="AT630" i="2"/>
  <c r="AV630" i="2"/>
  <c r="AX630" i="2"/>
  <c r="AZ630" i="2"/>
  <c r="BB630" i="2"/>
  <c r="BD630" i="2"/>
  <c r="BF630" i="2"/>
  <c r="BH630" i="2"/>
  <c r="BJ630" i="2"/>
  <c r="BL630" i="2"/>
  <c r="Z631" i="2"/>
  <c r="AB631" i="2"/>
  <c r="AD631" i="2"/>
  <c r="AF631" i="2"/>
  <c r="AH631" i="2"/>
  <c r="AJ631" i="2"/>
  <c r="AL631" i="2"/>
  <c r="AN631" i="2"/>
  <c r="AP631" i="2"/>
  <c r="AR631" i="2"/>
  <c r="AT631" i="2"/>
  <c r="AV631" i="2"/>
  <c r="AX631" i="2"/>
  <c r="AZ631" i="2"/>
  <c r="BB631" i="2"/>
  <c r="BD631" i="2"/>
  <c r="BF631" i="2"/>
  <c r="BH631" i="2"/>
  <c r="BJ631" i="2"/>
  <c r="BL631" i="2"/>
  <c r="Z632" i="2"/>
  <c r="AB632" i="2"/>
  <c r="AD632" i="2"/>
  <c r="AF632" i="2"/>
  <c r="AH632" i="2"/>
  <c r="AJ632" i="2"/>
  <c r="AL632" i="2"/>
  <c r="AN632" i="2"/>
  <c r="AP632" i="2"/>
  <c r="AR632" i="2"/>
  <c r="AT632" i="2"/>
  <c r="AV632" i="2"/>
  <c r="AX632" i="2"/>
  <c r="AZ632" i="2"/>
  <c r="BB632" i="2"/>
  <c r="BD632" i="2"/>
  <c r="BF632" i="2"/>
  <c r="BH632" i="2"/>
  <c r="BJ632" i="2"/>
  <c r="BL632" i="2"/>
  <c r="Z633" i="2"/>
  <c r="AB633" i="2"/>
  <c r="AD633" i="2"/>
  <c r="AF633" i="2"/>
  <c r="AH633" i="2"/>
  <c r="AJ633" i="2"/>
  <c r="AL633" i="2"/>
  <c r="AN633" i="2"/>
  <c r="AP633" i="2"/>
  <c r="AR633" i="2"/>
  <c r="AT633" i="2"/>
  <c r="AV633" i="2"/>
  <c r="AX633" i="2"/>
  <c r="AZ633" i="2"/>
  <c r="BB633" i="2"/>
  <c r="BD633" i="2"/>
  <c r="BF633" i="2"/>
  <c r="BH633" i="2"/>
  <c r="BJ633" i="2"/>
  <c r="BL633" i="2"/>
  <c r="Z634" i="2"/>
  <c r="AB634" i="2"/>
  <c r="AD634" i="2"/>
  <c r="AF634" i="2"/>
  <c r="AH634" i="2"/>
  <c r="AJ634" i="2"/>
  <c r="AL634" i="2"/>
  <c r="AN634" i="2"/>
  <c r="AP634" i="2"/>
  <c r="AR634" i="2"/>
  <c r="AT634" i="2"/>
  <c r="AV634" i="2"/>
  <c r="AX634" i="2"/>
  <c r="AZ634" i="2"/>
  <c r="BB634" i="2"/>
  <c r="BD634" i="2"/>
  <c r="BF634" i="2"/>
  <c r="BH634" i="2"/>
  <c r="BJ634" i="2"/>
  <c r="BL634" i="2"/>
  <c r="Z635" i="2"/>
  <c r="AB635" i="2"/>
  <c r="AD635" i="2"/>
  <c r="AF635" i="2"/>
  <c r="AH635" i="2"/>
  <c r="AJ635" i="2"/>
  <c r="AL635" i="2"/>
  <c r="AN635" i="2"/>
  <c r="AP635" i="2"/>
  <c r="AR635" i="2"/>
  <c r="AT635" i="2"/>
  <c r="AV635" i="2"/>
  <c r="AX635" i="2"/>
  <c r="AZ635" i="2"/>
  <c r="BB635" i="2"/>
  <c r="BD635" i="2"/>
  <c r="BF635" i="2"/>
  <c r="BH635" i="2"/>
  <c r="BJ635" i="2"/>
  <c r="BL635" i="2"/>
  <c r="N636" i="2"/>
  <c r="P636" i="2"/>
  <c r="R636" i="2"/>
  <c r="T636" i="2"/>
  <c r="V636" i="2"/>
  <c r="X636" i="2"/>
  <c r="N637" i="2"/>
  <c r="P637" i="2"/>
  <c r="R637" i="2"/>
  <c r="T637" i="2"/>
  <c r="V637" i="2"/>
  <c r="X637" i="2"/>
  <c r="N638" i="2"/>
  <c r="P638" i="2"/>
  <c r="R638" i="2"/>
  <c r="R642" i="2" s="1"/>
  <c r="T638" i="2"/>
  <c r="V638" i="2"/>
  <c r="X638" i="2"/>
  <c r="Z639" i="2"/>
  <c r="AB639" i="2"/>
  <c r="AD639" i="2"/>
  <c r="AF639" i="2"/>
  <c r="AH639" i="2"/>
  <c r="AJ639" i="2"/>
  <c r="AL639" i="2"/>
  <c r="AN639" i="2"/>
  <c r="AP639" i="2"/>
  <c r="AR639" i="2"/>
  <c r="AT639" i="2"/>
  <c r="AV639" i="2"/>
  <c r="AX639" i="2"/>
  <c r="AZ639" i="2"/>
  <c r="BB639" i="2"/>
  <c r="BD639" i="2"/>
  <c r="BF639" i="2"/>
  <c r="BH639" i="2"/>
  <c r="BJ639" i="2"/>
  <c r="BL639" i="2"/>
  <c r="Z643" i="2"/>
  <c r="AB643" i="2"/>
  <c r="AD643" i="2"/>
  <c r="AF643" i="2"/>
  <c r="AH643" i="2"/>
  <c r="AJ643" i="2"/>
  <c r="AL643" i="2"/>
  <c r="AN643" i="2"/>
  <c r="AP643" i="2"/>
  <c r="AR643" i="2"/>
  <c r="AT643" i="2"/>
  <c r="AV643" i="2"/>
  <c r="AX643" i="2"/>
  <c r="AZ643" i="2"/>
  <c r="BB643" i="2"/>
  <c r="BD643" i="2"/>
  <c r="BF643" i="2"/>
  <c r="BH643" i="2"/>
  <c r="BJ643" i="2"/>
  <c r="BL643" i="2"/>
  <c r="Z644" i="2"/>
  <c r="AB644" i="2"/>
  <c r="AD644" i="2"/>
  <c r="AF644" i="2"/>
  <c r="AH644" i="2"/>
  <c r="AJ644" i="2"/>
  <c r="AL644" i="2"/>
  <c r="AN644" i="2"/>
  <c r="AP644" i="2"/>
  <c r="AR644" i="2"/>
  <c r="AT644" i="2"/>
  <c r="AV644" i="2"/>
  <c r="AX644" i="2"/>
  <c r="AZ644" i="2"/>
  <c r="BB644" i="2"/>
  <c r="BD644" i="2"/>
  <c r="BF644" i="2"/>
  <c r="BH644" i="2"/>
  <c r="BJ644" i="2"/>
  <c r="BL644" i="2"/>
  <c r="N645" i="2"/>
  <c r="P645" i="2"/>
  <c r="R645" i="2"/>
  <c r="T645" i="2"/>
  <c r="V645" i="2"/>
  <c r="X645" i="2"/>
  <c r="Z646" i="2"/>
  <c r="AB646" i="2"/>
  <c r="AD646" i="2"/>
  <c r="AF646" i="2"/>
  <c r="AH646" i="2"/>
  <c r="AJ646" i="2"/>
  <c r="AL646" i="2"/>
  <c r="AN646" i="2"/>
  <c r="AP646" i="2"/>
  <c r="AR646" i="2"/>
  <c r="AT646" i="2"/>
  <c r="AV646" i="2"/>
  <c r="AX646" i="2"/>
  <c r="AZ646" i="2"/>
  <c r="BB646" i="2"/>
  <c r="BD646" i="2"/>
  <c r="BF646" i="2"/>
  <c r="BH646" i="2"/>
  <c r="BJ646" i="2"/>
  <c r="BL646" i="2"/>
  <c r="Z647" i="2"/>
  <c r="AB647" i="2"/>
  <c r="AD647" i="2"/>
  <c r="AF647" i="2"/>
  <c r="AH647" i="2"/>
  <c r="AJ647" i="2"/>
  <c r="AL647" i="2"/>
  <c r="AN647" i="2"/>
  <c r="AP647" i="2"/>
  <c r="AR647" i="2"/>
  <c r="AT647" i="2"/>
  <c r="AV647" i="2"/>
  <c r="AX647" i="2"/>
  <c r="AZ647" i="2"/>
  <c r="BB647" i="2"/>
  <c r="BD647" i="2"/>
  <c r="BF647" i="2"/>
  <c r="BH647" i="2"/>
  <c r="BJ647" i="2"/>
  <c r="BL647" i="2"/>
  <c r="N648" i="2"/>
  <c r="P648" i="2"/>
  <c r="R648" i="2"/>
  <c r="T648" i="2"/>
  <c r="V648" i="2"/>
  <c r="X648" i="2"/>
  <c r="Z649" i="2"/>
  <c r="AB649" i="2"/>
  <c r="AD649" i="2"/>
  <c r="AF649" i="2"/>
  <c r="AH649" i="2"/>
  <c r="AJ649" i="2"/>
  <c r="AL649" i="2"/>
  <c r="AN649" i="2"/>
  <c r="AP649" i="2"/>
  <c r="AR649" i="2"/>
  <c r="AT649" i="2"/>
  <c r="AV649" i="2"/>
  <c r="AX649" i="2"/>
  <c r="AZ649" i="2"/>
  <c r="BB649" i="2"/>
  <c r="BD649" i="2"/>
  <c r="BF649" i="2"/>
  <c r="BH649" i="2"/>
  <c r="BJ649" i="2"/>
  <c r="BL649" i="2"/>
  <c r="Z650" i="2"/>
  <c r="AB650" i="2"/>
  <c r="AD650" i="2"/>
  <c r="AF650" i="2"/>
  <c r="AH650" i="2"/>
  <c r="AJ650" i="2"/>
  <c r="AL650" i="2"/>
  <c r="AN650" i="2"/>
  <c r="AP650" i="2"/>
  <c r="AR650" i="2"/>
  <c r="AT650" i="2"/>
  <c r="AV650" i="2"/>
  <c r="AX650" i="2"/>
  <c r="AZ650" i="2"/>
  <c r="BB650" i="2"/>
  <c r="BD650" i="2"/>
  <c r="BF650" i="2"/>
  <c r="BH650" i="2"/>
  <c r="BJ650" i="2"/>
  <c r="BL650" i="2"/>
  <c r="Z654" i="2"/>
  <c r="AB654" i="2"/>
  <c r="AD654" i="2"/>
  <c r="AF654" i="2"/>
  <c r="AH654" i="2"/>
  <c r="AJ654" i="2"/>
  <c r="AL654" i="2"/>
  <c r="AN654" i="2"/>
  <c r="AP654" i="2"/>
  <c r="AR654" i="2"/>
  <c r="AT654" i="2"/>
  <c r="AV654" i="2"/>
  <c r="AX654" i="2"/>
  <c r="AZ654" i="2"/>
  <c r="BB654" i="2"/>
  <c r="BD654" i="2"/>
  <c r="BF654" i="2"/>
  <c r="BH654" i="2"/>
  <c r="BJ654" i="2"/>
  <c r="BL654" i="2"/>
  <c r="Z655" i="2"/>
  <c r="AB655" i="2"/>
  <c r="AD655" i="2"/>
  <c r="AF655" i="2"/>
  <c r="AH655" i="2"/>
  <c r="AJ655" i="2"/>
  <c r="AL655" i="2"/>
  <c r="AN655" i="2"/>
  <c r="AP655" i="2"/>
  <c r="AR655" i="2"/>
  <c r="AT655" i="2"/>
  <c r="AV655" i="2"/>
  <c r="AX655" i="2"/>
  <c r="AZ655" i="2"/>
  <c r="BB655" i="2"/>
  <c r="BD655" i="2"/>
  <c r="BF655" i="2"/>
  <c r="BH655" i="2"/>
  <c r="BJ655" i="2"/>
  <c r="BL655" i="2"/>
  <c r="AB656" i="2"/>
  <c r="AF656" i="2"/>
  <c r="AJ656" i="2"/>
  <c r="AN656" i="2"/>
  <c r="AR656" i="2"/>
  <c r="AV656" i="2"/>
  <c r="AZ656" i="2"/>
  <c r="BD656" i="2"/>
  <c r="BH656" i="2"/>
  <c r="BL656" i="2"/>
  <c r="AB657" i="2"/>
  <c r="AF657" i="2"/>
  <c r="AJ657" i="2"/>
  <c r="AN657" i="2"/>
  <c r="AR657" i="2"/>
  <c r="AV657" i="2"/>
  <c r="AZ657" i="2"/>
  <c r="BD657" i="2"/>
  <c r="BH657" i="2"/>
  <c r="BL657" i="2"/>
  <c r="Z658" i="2"/>
  <c r="AB658" i="2"/>
  <c r="AD658" i="2"/>
  <c r="AF658" i="2"/>
  <c r="AH658" i="2"/>
  <c r="AJ658" i="2"/>
  <c r="AL658" i="2"/>
  <c r="AN658" i="2"/>
  <c r="AP658" i="2"/>
  <c r="AR658" i="2"/>
  <c r="AT658" i="2"/>
  <c r="AV658" i="2"/>
  <c r="AX658" i="2"/>
  <c r="AZ658" i="2"/>
  <c r="BB658" i="2"/>
  <c r="BD658" i="2"/>
  <c r="BF658" i="2"/>
  <c r="BH658" i="2"/>
  <c r="BJ658" i="2"/>
  <c r="BL658" i="2"/>
  <c r="Z659" i="2"/>
  <c r="AB659" i="2"/>
  <c r="AD659" i="2"/>
  <c r="AF659" i="2"/>
  <c r="AH659" i="2"/>
  <c r="AJ659" i="2"/>
  <c r="AL659" i="2"/>
  <c r="AN659" i="2"/>
  <c r="AP659" i="2"/>
  <c r="AR659" i="2"/>
  <c r="AT659" i="2"/>
  <c r="AV659" i="2"/>
  <c r="AX659" i="2"/>
  <c r="AZ659" i="2"/>
  <c r="BB659" i="2"/>
  <c r="BD659" i="2"/>
  <c r="BF659" i="2"/>
  <c r="BH659" i="2"/>
  <c r="BJ659" i="2"/>
  <c r="BL659" i="2"/>
  <c r="Z660" i="2"/>
  <c r="AB660" i="2"/>
  <c r="AD660" i="2"/>
  <c r="AF660" i="2"/>
  <c r="AH660" i="2"/>
  <c r="AJ660" i="2"/>
  <c r="AL660" i="2"/>
  <c r="AN660" i="2"/>
  <c r="AP660" i="2"/>
  <c r="AR660" i="2"/>
  <c r="AT660" i="2"/>
  <c r="AV660" i="2"/>
  <c r="AX660" i="2"/>
  <c r="AZ660" i="2"/>
  <c r="BB660" i="2"/>
  <c r="BD660" i="2"/>
  <c r="BF660" i="2"/>
  <c r="BH660" i="2"/>
  <c r="BJ660" i="2"/>
  <c r="BL660" i="2"/>
  <c r="Z661" i="2"/>
  <c r="AB661" i="2"/>
  <c r="AD661" i="2"/>
  <c r="AF661" i="2"/>
  <c r="AH661" i="2"/>
  <c r="AJ661" i="2"/>
  <c r="AL661" i="2"/>
  <c r="AN661" i="2"/>
  <c r="AP661" i="2"/>
  <c r="AR661" i="2"/>
  <c r="AT661" i="2"/>
  <c r="AV661" i="2"/>
  <c r="AX661" i="2"/>
  <c r="AZ661" i="2"/>
  <c r="BB661" i="2"/>
  <c r="BD661" i="2"/>
  <c r="BF661" i="2"/>
  <c r="BH661" i="2"/>
  <c r="BJ661" i="2"/>
  <c r="BL661" i="2"/>
  <c r="Z662" i="2"/>
  <c r="AB662" i="2"/>
  <c r="AD662" i="2"/>
  <c r="AF662" i="2"/>
  <c r="AH662" i="2"/>
  <c r="AJ662" i="2"/>
  <c r="AL662" i="2"/>
  <c r="AN662" i="2"/>
  <c r="AP662" i="2"/>
  <c r="AR662" i="2"/>
  <c r="AT662" i="2"/>
  <c r="AV662" i="2"/>
  <c r="AX662" i="2"/>
  <c r="AZ662" i="2"/>
  <c r="BB662" i="2"/>
  <c r="BD662" i="2"/>
  <c r="BF662" i="2"/>
  <c r="BH662" i="2"/>
  <c r="BJ662" i="2"/>
  <c r="BL662" i="2"/>
  <c r="Z663" i="2"/>
  <c r="AB663" i="2"/>
  <c r="AD663" i="2"/>
  <c r="AF663" i="2"/>
  <c r="AH663" i="2"/>
  <c r="AJ663" i="2"/>
  <c r="AL663" i="2"/>
  <c r="AN663" i="2"/>
  <c r="AP663" i="2"/>
  <c r="AR663" i="2"/>
  <c r="AT663" i="2"/>
  <c r="AV663" i="2"/>
  <c r="AX663" i="2"/>
  <c r="AZ663" i="2"/>
  <c r="BB663" i="2"/>
  <c r="BD663" i="2"/>
  <c r="BF663" i="2"/>
  <c r="BH663" i="2"/>
  <c r="BJ663" i="2"/>
  <c r="BL663" i="2"/>
  <c r="Z664" i="2"/>
  <c r="AB664" i="2"/>
  <c r="AD664" i="2"/>
  <c r="AF664" i="2"/>
  <c r="AH664" i="2"/>
  <c r="AJ664" i="2"/>
  <c r="AL664" i="2"/>
  <c r="AN664" i="2"/>
  <c r="AP664" i="2"/>
  <c r="AR664" i="2"/>
  <c r="AT664" i="2"/>
  <c r="AV664" i="2"/>
  <c r="AX664" i="2"/>
  <c r="AZ664" i="2"/>
  <c r="BB664" i="2"/>
  <c r="BD664" i="2"/>
  <c r="BF664" i="2"/>
  <c r="BH664" i="2"/>
  <c r="BJ664" i="2"/>
  <c r="BL664" i="2"/>
  <c r="N665" i="2"/>
  <c r="P665" i="2"/>
  <c r="R665" i="2"/>
  <c r="T665" i="2"/>
  <c r="V665" i="2"/>
  <c r="X665" i="2"/>
  <c r="N666" i="2"/>
  <c r="P666" i="2"/>
  <c r="R666" i="2"/>
  <c r="T666" i="2"/>
  <c r="V666" i="2"/>
  <c r="X666" i="2"/>
  <c r="Z667" i="2"/>
  <c r="AB667" i="2"/>
  <c r="AD667" i="2"/>
  <c r="AF667" i="2"/>
  <c r="AH667" i="2"/>
  <c r="AJ667" i="2"/>
  <c r="AL667" i="2"/>
  <c r="AN667" i="2"/>
  <c r="AP667" i="2"/>
  <c r="AR667" i="2"/>
  <c r="AT667" i="2"/>
  <c r="AV667" i="2"/>
  <c r="AX667" i="2"/>
  <c r="AZ667" i="2"/>
  <c r="BB667" i="2"/>
  <c r="BD667" i="2"/>
  <c r="BF667" i="2"/>
  <c r="BH667" i="2"/>
  <c r="BJ667" i="2"/>
  <c r="BL667" i="2"/>
  <c r="N668" i="2"/>
  <c r="P668" i="2"/>
  <c r="R668" i="2"/>
  <c r="T668" i="2"/>
  <c r="V668" i="2"/>
  <c r="X668" i="2"/>
  <c r="Z669" i="2"/>
  <c r="AB669" i="2"/>
  <c r="AD669" i="2"/>
  <c r="AF669" i="2"/>
  <c r="AH669" i="2"/>
  <c r="AJ669" i="2"/>
  <c r="AL669" i="2"/>
  <c r="AN669" i="2"/>
  <c r="AP669" i="2"/>
  <c r="AR669" i="2"/>
  <c r="AT669" i="2"/>
  <c r="AV669" i="2"/>
  <c r="AX669" i="2"/>
  <c r="AZ669" i="2"/>
  <c r="BB669" i="2"/>
  <c r="BD669" i="2"/>
  <c r="BF669" i="2"/>
  <c r="BH669" i="2"/>
  <c r="BJ669" i="2"/>
  <c r="BL669" i="2"/>
  <c r="Z670" i="2"/>
  <c r="AB670" i="2"/>
  <c r="AD670" i="2"/>
  <c r="AF670" i="2"/>
  <c r="AH670" i="2"/>
  <c r="AJ670" i="2"/>
  <c r="AL670" i="2"/>
  <c r="AN670" i="2"/>
  <c r="AP670" i="2"/>
  <c r="AR670" i="2"/>
  <c r="AT670" i="2"/>
  <c r="AV670" i="2"/>
  <c r="AX670" i="2"/>
  <c r="AZ670" i="2"/>
  <c r="BB670" i="2"/>
  <c r="BD670" i="2"/>
  <c r="BF670" i="2"/>
  <c r="BH670" i="2"/>
  <c r="BJ670" i="2"/>
  <c r="BL670" i="2"/>
  <c r="N671" i="2"/>
  <c r="P671" i="2"/>
  <c r="V671" i="2"/>
  <c r="BJ671" i="2" s="1"/>
  <c r="X671" i="2"/>
  <c r="AT671" i="2"/>
  <c r="AV671" i="2"/>
  <c r="N672" i="2"/>
  <c r="P672" i="2"/>
  <c r="R672" i="2"/>
  <c r="T672" i="2"/>
  <c r="V672" i="2"/>
  <c r="X672" i="2"/>
  <c r="Z673" i="2"/>
  <c r="AB673" i="2"/>
  <c r="AD673" i="2"/>
  <c r="AF673" i="2"/>
  <c r="AH673" i="2"/>
  <c r="AJ673" i="2"/>
  <c r="AL673" i="2"/>
  <c r="AN673" i="2"/>
  <c r="AP673" i="2"/>
  <c r="AR673" i="2"/>
  <c r="AT673" i="2"/>
  <c r="AV673" i="2"/>
  <c r="AX673" i="2"/>
  <c r="AZ673" i="2"/>
  <c r="BB673" i="2"/>
  <c r="BD673" i="2"/>
  <c r="BF673" i="2"/>
  <c r="BH673" i="2"/>
  <c r="BJ673" i="2"/>
  <c r="BL673" i="2"/>
  <c r="Z675" i="2"/>
  <c r="AB675" i="2"/>
  <c r="AD675" i="2"/>
  <c r="AF675" i="2"/>
  <c r="AH675" i="2"/>
  <c r="AJ675" i="2"/>
  <c r="AL675" i="2"/>
  <c r="AN675" i="2"/>
  <c r="AP675" i="2"/>
  <c r="AR675" i="2"/>
  <c r="AT675" i="2"/>
  <c r="AV675" i="2"/>
  <c r="AX675" i="2"/>
  <c r="AZ675" i="2"/>
  <c r="BB675" i="2"/>
  <c r="BD675" i="2"/>
  <c r="BF675" i="2"/>
  <c r="BH675" i="2"/>
  <c r="BJ675" i="2"/>
  <c r="BL675" i="2"/>
  <c r="N676" i="2"/>
  <c r="P676" i="2"/>
  <c r="R676" i="2"/>
  <c r="T676" i="2"/>
  <c r="V676" i="2"/>
  <c r="X676" i="2"/>
  <c r="N677" i="2"/>
  <c r="P677" i="2"/>
  <c r="R677" i="2"/>
  <c r="T677" i="2"/>
  <c r="V677" i="2"/>
  <c r="X677" i="2"/>
  <c r="N678" i="2"/>
  <c r="P678" i="2"/>
  <c r="R678" i="2"/>
  <c r="T678" i="2"/>
  <c r="V678" i="2"/>
  <c r="X678" i="2"/>
  <c r="Z679" i="2"/>
  <c r="AB679" i="2"/>
  <c r="AD679" i="2"/>
  <c r="AF679" i="2"/>
  <c r="AH679" i="2"/>
  <c r="AJ679" i="2"/>
  <c r="AL679" i="2"/>
  <c r="AN679" i="2"/>
  <c r="AP679" i="2"/>
  <c r="AR679" i="2"/>
  <c r="AT679" i="2"/>
  <c r="AV679" i="2"/>
  <c r="AX679" i="2"/>
  <c r="AZ679" i="2"/>
  <c r="BB679" i="2"/>
  <c r="BD679" i="2"/>
  <c r="BF679" i="2"/>
  <c r="BH679" i="2"/>
  <c r="BJ679" i="2"/>
  <c r="BL679" i="2"/>
  <c r="Z681" i="2"/>
  <c r="AB681" i="2"/>
  <c r="AD681" i="2"/>
  <c r="AF681" i="2"/>
  <c r="AH681" i="2"/>
  <c r="AJ681" i="2"/>
  <c r="AL681" i="2"/>
  <c r="AN681" i="2"/>
  <c r="AP681" i="2"/>
  <c r="AR681" i="2"/>
  <c r="AT681" i="2"/>
  <c r="AV681" i="2"/>
  <c r="AX681" i="2"/>
  <c r="AZ681" i="2"/>
  <c r="BB681" i="2"/>
  <c r="BD681" i="2"/>
  <c r="BF681" i="2"/>
  <c r="BH681" i="2"/>
  <c r="BJ681" i="2"/>
  <c r="BL681" i="2"/>
  <c r="Z682" i="2"/>
  <c r="AB682" i="2"/>
  <c r="AD682" i="2"/>
  <c r="AF682" i="2"/>
  <c r="AH682" i="2"/>
  <c r="AJ682" i="2"/>
  <c r="AL682" i="2"/>
  <c r="AN682" i="2"/>
  <c r="AP682" i="2"/>
  <c r="AR682" i="2"/>
  <c r="AT682" i="2"/>
  <c r="AV682" i="2"/>
  <c r="AX682" i="2"/>
  <c r="AZ682" i="2"/>
  <c r="BB682" i="2"/>
  <c r="BD682" i="2"/>
  <c r="BF682" i="2"/>
  <c r="BH682" i="2"/>
  <c r="BJ682" i="2"/>
  <c r="BL682" i="2"/>
  <c r="Z683" i="2"/>
  <c r="AB683" i="2"/>
  <c r="AD683" i="2"/>
  <c r="AF683" i="2"/>
  <c r="AH683" i="2"/>
  <c r="AJ683" i="2"/>
  <c r="AL683" i="2"/>
  <c r="AN683" i="2"/>
  <c r="AP683" i="2"/>
  <c r="AR683" i="2"/>
  <c r="AT683" i="2"/>
  <c r="AV683" i="2"/>
  <c r="AX683" i="2"/>
  <c r="AZ683" i="2"/>
  <c r="BB683" i="2"/>
  <c r="BD683" i="2"/>
  <c r="BF683" i="2"/>
  <c r="BH683" i="2"/>
  <c r="BJ683" i="2"/>
  <c r="BL683" i="2"/>
  <c r="Z685" i="2"/>
  <c r="AB685" i="2"/>
  <c r="AD685" i="2"/>
  <c r="AF685" i="2"/>
  <c r="AH685" i="2"/>
  <c r="AJ685" i="2"/>
  <c r="AL685" i="2"/>
  <c r="AN685" i="2"/>
  <c r="AP685" i="2"/>
  <c r="AR685" i="2"/>
  <c r="AT685" i="2"/>
  <c r="AV685" i="2"/>
  <c r="AX685" i="2"/>
  <c r="AZ685" i="2"/>
  <c r="BB685" i="2"/>
  <c r="BD685" i="2"/>
  <c r="BF685" i="2"/>
  <c r="BH685" i="2"/>
  <c r="BJ685" i="2"/>
  <c r="BL685" i="2"/>
  <c r="Z686" i="2"/>
  <c r="AB686" i="2"/>
  <c r="AD686" i="2"/>
  <c r="AF686" i="2"/>
  <c r="AH686" i="2"/>
  <c r="AJ686" i="2"/>
  <c r="AL686" i="2"/>
  <c r="AN686" i="2"/>
  <c r="AP686" i="2"/>
  <c r="AR686" i="2"/>
  <c r="AT686" i="2"/>
  <c r="AV686" i="2"/>
  <c r="AX686" i="2"/>
  <c r="AZ686" i="2"/>
  <c r="BB686" i="2"/>
  <c r="BD686" i="2"/>
  <c r="BF686" i="2"/>
  <c r="BH686" i="2"/>
  <c r="BJ686" i="2"/>
  <c r="BL686" i="2"/>
  <c r="Z687" i="2"/>
  <c r="AB687" i="2"/>
  <c r="AD687" i="2"/>
  <c r="AF687" i="2"/>
  <c r="AH687" i="2"/>
  <c r="AJ687" i="2"/>
  <c r="AL687" i="2"/>
  <c r="AN687" i="2"/>
  <c r="AP687" i="2"/>
  <c r="AR687" i="2"/>
  <c r="AT687" i="2"/>
  <c r="AV687" i="2"/>
  <c r="AX687" i="2"/>
  <c r="AZ687" i="2"/>
  <c r="BB687" i="2"/>
  <c r="BD687" i="2"/>
  <c r="BF687" i="2"/>
  <c r="BH687" i="2"/>
  <c r="BJ687" i="2"/>
  <c r="BL687" i="2"/>
  <c r="Z688" i="2"/>
  <c r="AB688" i="2"/>
  <c r="AD688" i="2"/>
  <c r="AF688" i="2"/>
  <c r="AH688" i="2"/>
  <c r="AJ688" i="2"/>
  <c r="AL688" i="2"/>
  <c r="AN688" i="2"/>
  <c r="AP688" i="2"/>
  <c r="AR688" i="2"/>
  <c r="AT688" i="2"/>
  <c r="AV688" i="2"/>
  <c r="AX688" i="2"/>
  <c r="AZ688" i="2"/>
  <c r="BB688" i="2"/>
  <c r="BD688" i="2"/>
  <c r="BF688" i="2"/>
  <c r="BH688" i="2"/>
  <c r="BJ688" i="2"/>
  <c r="BL688" i="2"/>
  <c r="Z689" i="2"/>
  <c r="AB689" i="2"/>
  <c r="AD689" i="2"/>
  <c r="AF689" i="2"/>
  <c r="AH689" i="2"/>
  <c r="AJ689" i="2"/>
  <c r="AL689" i="2"/>
  <c r="AN689" i="2"/>
  <c r="AP689" i="2"/>
  <c r="AR689" i="2"/>
  <c r="AT689" i="2"/>
  <c r="AV689" i="2"/>
  <c r="AX689" i="2"/>
  <c r="AZ689" i="2"/>
  <c r="BB689" i="2"/>
  <c r="BD689" i="2"/>
  <c r="BF689" i="2"/>
  <c r="BH689" i="2"/>
  <c r="BJ689" i="2"/>
  <c r="BL689" i="2"/>
  <c r="Z690" i="2"/>
  <c r="AB690" i="2"/>
  <c r="AD690" i="2"/>
  <c r="AF690" i="2"/>
  <c r="AH690" i="2"/>
  <c r="AJ690" i="2"/>
  <c r="AL690" i="2"/>
  <c r="AN690" i="2"/>
  <c r="AP690" i="2"/>
  <c r="AR690" i="2"/>
  <c r="AT690" i="2"/>
  <c r="AV690" i="2"/>
  <c r="AX690" i="2"/>
  <c r="AZ690" i="2"/>
  <c r="BB690" i="2"/>
  <c r="BD690" i="2"/>
  <c r="BF690" i="2"/>
  <c r="BH690" i="2"/>
  <c r="BJ690" i="2"/>
  <c r="BL690" i="2"/>
  <c r="Z691" i="2"/>
  <c r="AB691" i="2"/>
  <c r="AD691" i="2"/>
  <c r="AF691" i="2"/>
  <c r="AH691" i="2"/>
  <c r="AJ691" i="2"/>
  <c r="AL691" i="2"/>
  <c r="AN691" i="2"/>
  <c r="AP691" i="2"/>
  <c r="AR691" i="2"/>
  <c r="AT691" i="2"/>
  <c r="AV691" i="2"/>
  <c r="AX691" i="2"/>
  <c r="AZ691" i="2"/>
  <c r="BB691" i="2"/>
  <c r="BD691" i="2"/>
  <c r="BF691" i="2"/>
  <c r="BH691" i="2"/>
  <c r="BJ691" i="2"/>
  <c r="BL691" i="2"/>
  <c r="Z692" i="2"/>
  <c r="AB692" i="2"/>
  <c r="AD692" i="2"/>
  <c r="AF692" i="2"/>
  <c r="AH692" i="2"/>
  <c r="AJ692" i="2"/>
  <c r="AL692" i="2"/>
  <c r="AN692" i="2"/>
  <c r="AP692" i="2"/>
  <c r="AR692" i="2"/>
  <c r="AT692" i="2"/>
  <c r="AV692" i="2"/>
  <c r="AX692" i="2"/>
  <c r="AZ692" i="2"/>
  <c r="BB692" i="2"/>
  <c r="BD692" i="2"/>
  <c r="BF692" i="2"/>
  <c r="BH692" i="2"/>
  <c r="BJ692" i="2"/>
  <c r="BL692" i="2"/>
  <c r="N693" i="2"/>
  <c r="P693" i="2"/>
  <c r="R693" i="2"/>
  <c r="T693" i="2"/>
  <c r="V693" i="2"/>
  <c r="X693" i="2"/>
  <c r="N694" i="2"/>
  <c r="P694" i="2"/>
  <c r="R694" i="2"/>
  <c r="T694" i="2"/>
  <c r="V694" i="2"/>
  <c r="X694" i="2"/>
  <c r="Z695" i="2"/>
  <c r="AB695" i="2"/>
  <c r="AD695" i="2"/>
  <c r="AF695" i="2"/>
  <c r="AH695" i="2"/>
  <c r="AJ695" i="2"/>
  <c r="AL695" i="2"/>
  <c r="AN695" i="2"/>
  <c r="AP695" i="2"/>
  <c r="AR695" i="2"/>
  <c r="AT695" i="2"/>
  <c r="AV695" i="2"/>
  <c r="AX695" i="2"/>
  <c r="AZ695" i="2"/>
  <c r="BB695" i="2"/>
  <c r="BD695" i="2"/>
  <c r="BF695" i="2"/>
  <c r="BH695" i="2"/>
  <c r="BJ695" i="2"/>
  <c r="BL695" i="2"/>
  <c r="Z697" i="2"/>
  <c r="AB697" i="2"/>
  <c r="AD697" i="2"/>
  <c r="AF697" i="2"/>
  <c r="AH697" i="2"/>
  <c r="AJ697" i="2"/>
  <c r="AL697" i="2"/>
  <c r="AN697" i="2"/>
  <c r="AP697" i="2"/>
  <c r="AR697" i="2"/>
  <c r="AT697" i="2"/>
  <c r="AV697" i="2"/>
  <c r="AX697" i="2"/>
  <c r="AZ697" i="2"/>
  <c r="BB697" i="2"/>
  <c r="BD697" i="2"/>
  <c r="BF697" i="2"/>
  <c r="BH697" i="2"/>
  <c r="BJ697" i="2"/>
  <c r="BL697" i="2"/>
  <c r="Z698" i="2"/>
  <c r="AB698" i="2"/>
  <c r="AD698" i="2"/>
  <c r="AF698" i="2"/>
  <c r="AH698" i="2"/>
  <c r="AJ698" i="2"/>
  <c r="AL698" i="2"/>
  <c r="AN698" i="2"/>
  <c r="AP698" i="2"/>
  <c r="AR698" i="2"/>
  <c r="AT698" i="2"/>
  <c r="AV698" i="2"/>
  <c r="AX698" i="2"/>
  <c r="AZ698" i="2"/>
  <c r="BB698" i="2"/>
  <c r="BD698" i="2"/>
  <c r="BF698" i="2"/>
  <c r="BH698" i="2"/>
  <c r="BJ698" i="2"/>
  <c r="BL698" i="2"/>
  <c r="Z699" i="2"/>
  <c r="AB699" i="2"/>
  <c r="AD699" i="2"/>
  <c r="AF699" i="2"/>
  <c r="AH699" i="2"/>
  <c r="AJ699" i="2"/>
  <c r="AL699" i="2"/>
  <c r="AN699" i="2"/>
  <c r="AP699" i="2"/>
  <c r="AR699" i="2"/>
  <c r="AT699" i="2"/>
  <c r="AV699" i="2"/>
  <c r="AX699" i="2"/>
  <c r="AZ699" i="2"/>
  <c r="BB699" i="2"/>
  <c r="BD699" i="2"/>
  <c r="BF699" i="2"/>
  <c r="BH699" i="2"/>
  <c r="BJ699" i="2"/>
  <c r="BL699" i="2"/>
  <c r="Z700" i="2"/>
  <c r="AB700" i="2"/>
  <c r="AD700" i="2"/>
  <c r="AF700" i="2"/>
  <c r="AH700" i="2"/>
  <c r="AJ700" i="2"/>
  <c r="AL700" i="2"/>
  <c r="AN700" i="2"/>
  <c r="AP700" i="2"/>
  <c r="AR700" i="2"/>
  <c r="AT700" i="2"/>
  <c r="AV700" i="2"/>
  <c r="AX700" i="2"/>
  <c r="AZ700" i="2"/>
  <c r="BB700" i="2"/>
  <c r="BD700" i="2"/>
  <c r="BF700" i="2"/>
  <c r="BH700" i="2"/>
  <c r="BJ700" i="2"/>
  <c r="BL700" i="2"/>
  <c r="N701" i="2"/>
  <c r="P701" i="2"/>
  <c r="R701" i="2"/>
  <c r="T701" i="2"/>
  <c r="V701" i="2"/>
  <c r="X701" i="2"/>
  <c r="N702" i="2"/>
  <c r="P702" i="2"/>
  <c r="R702" i="2"/>
  <c r="T702" i="2"/>
  <c r="V702" i="2"/>
  <c r="X702" i="2"/>
  <c r="Z703" i="2"/>
  <c r="AB703" i="2"/>
  <c r="AD703" i="2"/>
  <c r="AF703" i="2"/>
  <c r="AH703" i="2"/>
  <c r="AJ703" i="2"/>
  <c r="AL703" i="2"/>
  <c r="AN703" i="2"/>
  <c r="AP703" i="2"/>
  <c r="AR703" i="2"/>
  <c r="AT703" i="2"/>
  <c r="AV703" i="2"/>
  <c r="AX703" i="2"/>
  <c r="AZ703" i="2"/>
  <c r="BB703" i="2"/>
  <c r="BD703" i="2"/>
  <c r="BF703" i="2"/>
  <c r="BH703" i="2"/>
  <c r="BJ703" i="2"/>
  <c r="BL703" i="2"/>
  <c r="Z705" i="2"/>
  <c r="AB705" i="2"/>
  <c r="AD705" i="2"/>
  <c r="AF705" i="2"/>
  <c r="AH705" i="2"/>
  <c r="AJ705" i="2"/>
  <c r="AL705" i="2"/>
  <c r="AN705" i="2"/>
  <c r="AP705" i="2"/>
  <c r="AR705" i="2"/>
  <c r="AT705" i="2"/>
  <c r="AV705" i="2"/>
  <c r="AX705" i="2"/>
  <c r="AZ705" i="2"/>
  <c r="BB705" i="2"/>
  <c r="BD705" i="2"/>
  <c r="BF705" i="2"/>
  <c r="BH705" i="2"/>
  <c r="BJ705" i="2"/>
  <c r="BL705" i="2"/>
  <c r="Z706" i="2"/>
  <c r="AB706" i="2"/>
  <c r="AD706" i="2"/>
  <c r="AF706" i="2"/>
  <c r="AH706" i="2"/>
  <c r="AJ706" i="2"/>
  <c r="AL706" i="2"/>
  <c r="AN706" i="2"/>
  <c r="AP706" i="2"/>
  <c r="AR706" i="2"/>
  <c r="AT706" i="2"/>
  <c r="AV706" i="2"/>
  <c r="AX706" i="2"/>
  <c r="AZ706" i="2"/>
  <c r="BB706" i="2"/>
  <c r="BD706" i="2"/>
  <c r="BF706" i="2"/>
  <c r="BH706" i="2"/>
  <c r="BJ706" i="2"/>
  <c r="BL706" i="2"/>
  <c r="Z707" i="2"/>
  <c r="AB707" i="2"/>
  <c r="AD707" i="2"/>
  <c r="AF707" i="2"/>
  <c r="AH707" i="2"/>
  <c r="AJ707" i="2"/>
  <c r="AL707" i="2"/>
  <c r="AN707" i="2"/>
  <c r="AP707" i="2"/>
  <c r="AR707" i="2"/>
  <c r="AT707" i="2"/>
  <c r="AV707" i="2"/>
  <c r="AX707" i="2"/>
  <c r="AZ707" i="2"/>
  <c r="BB707" i="2"/>
  <c r="BD707" i="2"/>
  <c r="BF707" i="2"/>
  <c r="BH707" i="2"/>
  <c r="BJ707" i="2"/>
  <c r="BL707" i="2"/>
  <c r="Z708" i="2"/>
  <c r="AB708" i="2"/>
  <c r="AD708" i="2"/>
  <c r="AF708" i="2"/>
  <c r="AH708" i="2"/>
  <c r="AJ708" i="2"/>
  <c r="AL708" i="2"/>
  <c r="AN708" i="2"/>
  <c r="AP708" i="2"/>
  <c r="AR708" i="2"/>
  <c r="AT708" i="2"/>
  <c r="AV708" i="2"/>
  <c r="AX708" i="2"/>
  <c r="AZ708" i="2"/>
  <c r="BB708" i="2"/>
  <c r="BD708" i="2"/>
  <c r="BF708" i="2"/>
  <c r="BH708" i="2"/>
  <c r="BJ708" i="2"/>
  <c r="BL708" i="2"/>
  <c r="N709" i="2"/>
  <c r="P709" i="2"/>
  <c r="R709" i="2"/>
  <c r="T709" i="2"/>
  <c r="V709" i="2"/>
  <c r="X709" i="2"/>
  <c r="Z710" i="2"/>
  <c r="AB710" i="2"/>
  <c r="AD710" i="2"/>
  <c r="AF710" i="2"/>
  <c r="AH710" i="2"/>
  <c r="AJ710" i="2"/>
  <c r="AL710" i="2"/>
  <c r="AN710" i="2"/>
  <c r="AP710" i="2"/>
  <c r="AR710" i="2"/>
  <c r="AT710" i="2"/>
  <c r="AV710" i="2"/>
  <c r="AX710" i="2"/>
  <c r="AZ710" i="2"/>
  <c r="BB710" i="2"/>
  <c r="BD710" i="2"/>
  <c r="BF710" i="2"/>
  <c r="BH710" i="2"/>
  <c r="BJ710" i="2"/>
  <c r="BL710" i="2"/>
  <c r="Z711" i="2"/>
  <c r="AB711" i="2"/>
  <c r="AD711" i="2"/>
  <c r="AF711" i="2"/>
  <c r="AH711" i="2"/>
  <c r="AJ711" i="2"/>
  <c r="AL711" i="2"/>
  <c r="AN711" i="2"/>
  <c r="AP711" i="2"/>
  <c r="AR711" i="2"/>
  <c r="AT711" i="2"/>
  <c r="AV711" i="2"/>
  <c r="AX711" i="2"/>
  <c r="AZ711" i="2"/>
  <c r="BB711" i="2"/>
  <c r="BD711" i="2"/>
  <c r="BF711" i="2"/>
  <c r="BH711" i="2"/>
  <c r="BJ711" i="2"/>
  <c r="BL711" i="2"/>
  <c r="Z712" i="2"/>
  <c r="AB712" i="2"/>
  <c r="AD712" i="2"/>
  <c r="AF712" i="2"/>
  <c r="AH712" i="2"/>
  <c r="AJ712" i="2"/>
  <c r="AL712" i="2"/>
  <c r="AN712" i="2"/>
  <c r="AP712" i="2"/>
  <c r="AR712" i="2"/>
  <c r="AT712" i="2"/>
  <c r="AV712" i="2"/>
  <c r="AX712" i="2"/>
  <c r="AZ712" i="2"/>
  <c r="BB712" i="2"/>
  <c r="BD712" i="2"/>
  <c r="BF712" i="2"/>
  <c r="BH712" i="2"/>
  <c r="BJ712" i="2"/>
  <c r="BL712" i="2"/>
  <c r="Z713" i="2"/>
  <c r="AB713" i="2"/>
  <c r="AD713" i="2"/>
  <c r="AF713" i="2"/>
  <c r="AH713" i="2"/>
  <c r="AJ713" i="2"/>
  <c r="AL713" i="2"/>
  <c r="AN713" i="2"/>
  <c r="AP713" i="2"/>
  <c r="AR713" i="2"/>
  <c r="AT713" i="2"/>
  <c r="AV713" i="2"/>
  <c r="AX713" i="2"/>
  <c r="AZ713" i="2"/>
  <c r="BB713" i="2"/>
  <c r="BD713" i="2"/>
  <c r="BF713" i="2"/>
  <c r="BH713" i="2"/>
  <c r="BJ713" i="2"/>
  <c r="BL713" i="2"/>
  <c r="N714" i="2"/>
  <c r="P714" i="2"/>
  <c r="R714" i="2"/>
  <c r="T714" i="2"/>
  <c r="V714" i="2"/>
  <c r="X714" i="2"/>
  <c r="Z715" i="2"/>
  <c r="AB715" i="2"/>
  <c r="AD715" i="2"/>
  <c r="AF715" i="2"/>
  <c r="AH715" i="2"/>
  <c r="AJ715" i="2"/>
  <c r="AL715" i="2"/>
  <c r="AN715" i="2"/>
  <c r="AP715" i="2"/>
  <c r="AR715" i="2"/>
  <c r="AT715" i="2"/>
  <c r="AV715" i="2"/>
  <c r="AX715" i="2"/>
  <c r="AZ715" i="2"/>
  <c r="BB715" i="2"/>
  <c r="BD715" i="2"/>
  <c r="BF715" i="2"/>
  <c r="BH715" i="2"/>
  <c r="BJ715" i="2"/>
  <c r="BL715" i="2"/>
  <c r="Z716" i="2"/>
  <c r="AB716" i="2"/>
  <c r="AD716" i="2"/>
  <c r="AF716" i="2"/>
  <c r="AH716" i="2"/>
  <c r="AJ716" i="2"/>
  <c r="AL716" i="2"/>
  <c r="AN716" i="2"/>
  <c r="AP716" i="2"/>
  <c r="AR716" i="2"/>
  <c r="AT716" i="2"/>
  <c r="AV716" i="2"/>
  <c r="AX716" i="2"/>
  <c r="AZ716" i="2"/>
  <c r="BB716" i="2"/>
  <c r="BD716" i="2"/>
  <c r="BF716" i="2"/>
  <c r="BH716" i="2"/>
  <c r="BJ716" i="2"/>
  <c r="BL716" i="2"/>
  <c r="Z717" i="2"/>
  <c r="AB717" i="2"/>
  <c r="AD717" i="2"/>
  <c r="AF717" i="2"/>
  <c r="AH717" i="2"/>
  <c r="AJ717" i="2"/>
  <c r="AL717" i="2"/>
  <c r="AN717" i="2"/>
  <c r="AP717" i="2"/>
  <c r="AR717" i="2"/>
  <c r="AT717" i="2"/>
  <c r="AV717" i="2"/>
  <c r="AX717" i="2"/>
  <c r="AZ717" i="2"/>
  <c r="BB717" i="2"/>
  <c r="BD717" i="2"/>
  <c r="BF717" i="2"/>
  <c r="BH717" i="2"/>
  <c r="BJ717" i="2"/>
  <c r="BL717" i="2"/>
  <c r="Z719" i="2"/>
  <c r="AB719" i="2"/>
  <c r="AD719" i="2"/>
  <c r="AF719" i="2"/>
  <c r="AH719" i="2"/>
  <c r="AJ719" i="2"/>
  <c r="AL719" i="2"/>
  <c r="AN719" i="2"/>
  <c r="AP719" i="2"/>
  <c r="AR719" i="2"/>
  <c r="AT719" i="2"/>
  <c r="AV719" i="2"/>
  <c r="AX719" i="2"/>
  <c r="AZ719" i="2"/>
  <c r="BB719" i="2"/>
  <c r="BD719" i="2"/>
  <c r="BF719" i="2"/>
  <c r="BH719" i="2"/>
  <c r="BJ719" i="2"/>
  <c r="BL719" i="2"/>
  <c r="Z720" i="2"/>
  <c r="AB720" i="2"/>
  <c r="AD720" i="2"/>
  <c r="AF720" i="2"/>
  <c r="AH720" i="2"/>
  <c r="AJ720" i="2"/>
  <c r="AL720" i="2"/>
  <c r="AN720" i="2"/>
  <c r="AP720" i="2"/>
  <c r="AR720" i="2"/>
  <c r="AT720" i="2"/>
  <c r="AV720" i="2"/>
  <c r="AX720" i="2"/>
  <c r="AZ720" i="2"/>
  <c r="BB720" i="2"/>
  <c r="BD720" i="2"/>
  <c r="BF720" i="2"/>
  <c r="BH720" i="2"/>
  <c r="BJ720" i="2"/>
  <c r="BL720" i="2"/>
  <c r="Z721" i="2"/>
  <c r="AB721" i="2"/>
  <c r="AD721" i="2"/>
  <c r="AF721" i="2"/>
  <c r="AH721" i="2"/>
  <c r="AJ721" i="2"/>
  <c r="AL721" i="2"/>
  <c r="AN721" i="2"/>
  <c r="AP721" i="2"/>
  <c r="AR721" i="2"/>
  <c r="AT721" i="2"/>
  <c r="AV721" i="2"/>
  <c r="AX721" i="2"/>
  <c r="AZ721" i="2"/>
  <c r="BB721" i="2"/>
  <c r="BD721" i="2"/>
  <c r="BF721" i="2"/>
  <c r="BH721" i="2"/>
  <c r="BJ721" i="2"/>
  <c r="BL721" i="2"/>
  <c r="Z722" i="2"/>
  <c r="AB722" i="2"/>
  <c r="AD722" i="2"/>
  <c r="AF722" i="2"/>
  <c r="AH722" i="2"/>
  <c r="AJ722" i="2"/>
  <c r="AL722" i="2"/>
  <c r="AN722" i="2"/>
  <c r="AP722" i="2"/>
  <c r="AR722" i="2"/>
  <c r="AT722" i="2"/>
  <c r="AV722" i="2"/>
  <c r="AX722" i="2"/>
  <c r="AZ722" i="2"/>
  <c r="BB722" i="2"/>
  <c r="BD722" i="2"/>
  <c r="BF722" i="2"/>
  <c r="BH722" i="2"/>
  <c r="BJ722" i="2"/>
  <c r="BL722" i="2"/>
  <c r="AB723" i="2"/>
  <c r="AF723" i="2"/>
  <c r="AJ723" i="2"/>
  <c r="AN723" i="2"/>
  <c r="AR723" i="2"/>
  <c r="AV723" i="2"/>
  <c r="AZ723" i="2"/>
  <c r="BD723" i="2"/>
  <c r="BH723" i="2"/>
  <c r="BL723" i="2"/>
  <c r="Z727" i="2"/>
  <c r="AB727" i="2"/>
  <c r="AD727" i="2"/>
  <c r="AF727" i="2"/>
  <c r="AH727" i="2"/>
  <c r="AJ727" i="2"/>
  <c r="AL727" i="2"/>
  <c r="AN727" i="2"/>
  <c r="AP727" i="2"/>
  <c r="AR727" i="2"/>
  <c r="AT727" i="2"/>
  <c r="AV727" i="2"/>
  <c r="AX727" i="2"/>
  <c r="AZ727" i="2"/>
  <c r="BB727" i="2"/>
  <c r="BD727" i="2"/>
  <c r="BF727" i="2"/>
  <c r="BH727" i="2"/>
  <c r="BJ727" i="2"/>
  <c r="BL727" i="2"/>
  <c r="N728" i="2"/>
  <c r="P728" i="2"/>
  <c r="R728" i="2"/>
  <c r="T728" i="2"/>
  <c r="V728" i="2"/>
  <c r="X728" i="2"/>
  <c r="Z729" i="2"/>
  <c r="AB729" i="2"/>
  <c r="AD729" i="2"/>
  <c r="AF729" i="2"/>
  <c r="AH729" i="2"/>
  <c r="AJ729" i="2"/>
  <c r="AL729" i="2"/>
  <c r="AN729" i="2"/>
  <c r="AP729" i="2"/>
  <c r="AR729" i="2"/>
  <c r="AT729" i="2"/>
  <c r="AV729" i="2"/>
  <c r="AX729" i="2"/>
  <c r="AZ729" i="2"/>
  <c r="BB729" i="2"/>
  <c r="BD729" i="2"/>
  <c r="BF729" i="2"/>
  <c r="BH729" i="2"/>
  <c r="BJ729" i="2"/>
  <c r="BL729" i="2"/>
  <c r="Z730" i="2"/>
  <c r="AB730" i="2"/>
  <c r="AD730" i="2"/>
  <c r="AF730" i="2"/>
  <c r="AH730" i="2"/>
  <c r="AJ730" i="2"/>
  <c r="AL730" i="2"/>
  <c r="AN730" i="2"/>
  <c r="AP730" i="2"/>
  <c r="AR730" i="2"/>
  <c r="AT730" i="2"/>
  <c r="AV730" i="2"/>
  <c r="AX730" i="2"/>
  <c r="AZ730" i="2"/>
  <c r="BB730" i="2"/>
  <c r="BD730" i="2"/>
  <c r="BF730" i="2"/>
  <c r="BH730" i="2"/>
  <c r="BJ730" i="2"/>
  <c r="BL730" i="2"/>
  <c r="Z731" i="2"/>
  <c r="AB731" i="2"/>
  <c r="AD731" i="2"/>
  <c r="AF731" i="2"/>
  <c r="AH731" i="2"/>
  <c r="AJ731" i="2"/>
  <c r="AL731" i="2"/>
  <c r="AN731" i="2"/>
  <c r="AP731" i="2"/>
  <c r="AR731" i="2"/>
  <c r="AT731" i="2"/>
  <c r="AV731" i="2"/>
  <c r="AX731" i="2"/>
  <c r="AZ731" i="2"/>
  <c r="BB731" i="2"/>
  <c r="BD731" i="2"/>
  <c r="BF731" i="2"/>
  <c r="BH731" i="2"/>
  <c r="BJ731" i="2"/>
  <c r="BL731" i="2"/>
  <c r="Z732" i="2"/>
  <c r="AB732" i="2"/>
  <c r="AD732" i="2"/>
  <c r="AF732" i="2"/>
  <c r="AH732" i="2"/>
  <c r="AJ732" i="2"/>
  <c r="AL732" i="2"/>
  <c r="AN732" i="2"/>
  <c r="AP732" i="2"/>
  <c r="AR732" i="2"/>
  <c r="AT732" i="2"/>
  <c r="AV732" i="2"/>
  <c r="AX732" i="2"/>
  <c r="AZ732" i="2"/>
  <c r="BB732" i="2"/>
  <c r="BD732" i="2"/>
  <c r="BF732" i="2"/>
  <c r="BH732" i="2"/>
  <c r="BJ732" i="2"/>
  <c r="BL732" i="2"/>
  <c r="N733" i="2"/>
  <c r="P733" i="2"/>
  <c r="R733" i="2"/>
  <c r="T733" i="2"/>
  <c r="V733" i="2"/>
  <c r="X733" i="2"/>
  <c r="N734" i="2"/>
  <c r="P734" i="2"/>
  <c r="R734" i="2"/>
  <c r="T734" i="2"/>
  <c r="V734" i="2"/>
  <c r="X734" i="2"/>
  <c r="N735" i="2"/>
  <c r="P735" i="2"/>
  <c r="R735" i="2"/>
  <c r="T735" i="2"/>
  <c r="V735" i="2"/>
  <c r="X735" i="2"/>
  <c r="N736" i="2"/>
  <c r="P736" i="2"/>
  <c r="R736" i="2"/>
  <c r="T736" i="2"/>
  <c r="V736" i="2"/>
  <c r="X736" i="2"/>
  <c r="N737" i="2"/>
  <c r="P737" i="2"/>
  <c r="R737" i="2"/>
  <c r="T737" i="2"/>
  <c r="V737" i="2"/>
  <c r="X737" i="2"/>
  <c r="N738" i="2"/>
  <c r="P738" i="2"/>
  <c r="R738" i="2"/>
  <c r="T738" i="2"/>
  <c r="V738" i="2"/>
  <c r="X738" i="2"/>
  <c r="N739" i="2"/>
  <c r="P739" i="2"/>
  <c r="R739" i="2"/>
  <c r="T739" i="2"/>
  <c r="V739" i="2"/>
  <c r="X739" i="2"/>
  <c r="N740" i="2"/>
  <c r="P740" i="2"/>
  <c r="R740" i="2"/>
  <c r="T740" i="2"/>
  <c r="V740" i="2"/>
  <c r="X740" i="2"/>
  <c r="N741" i="2"/>
  <c r="P741" i="2"/>
  <c r="R741" i="2"/>
  <c r="T741" i="2"/>
  <c r="V741" i="2"/>
  <c r="X741" i="2"/>
  <c r="N742" i="2"/>
  <c r="P742" i="2"/>
  <c r="R742" i="2"/>
  <c r="T742" i="2"/>
  <c r="V742" i="2"/>
  <c r="X742" i="2"/>
  <c r="N743" i="2"/>
  <c r="P743" i="2"/>
  <c r="R743" i="2"/>
  <c r="T743" i="2"/>
  <c r="V743" i="2"/>
  <c r="X743" i="2"/>
  <c r="N744" i="2"/>
  <c r="P744" i="2"/>
  <c r="R744" i="2"/>
  <c r="T744" i="2"/>
  <c r="V744" i="2"/>
  <c r="X744" i="2"/>
  <c r="N745" i="2"/>
  <c r="P745" i="2"/>
  <c r="AD745" i="2" s="1"/>
  <c r="V745" i="2"/>
  <c r="AB745" i="2" s="1"/>
  <c r="AL745" i="2"/>
  <c r="AN745" i="2"/>
  <c r="AP745" i="2"/>
  <c r="AR745" i="2"/>
  <c r="AT745" i="2"/>
  <c r="AV745" i="2"/>
  <c r="Z746" i="2"/>
  <c r="AB746" i="2"/>
  <c r="AD746" i="2"/>
  <c r="AF746" i="2"/>
  <c r="AH746" i="2"/>
  <c r="AJ746" i="2"/>
  <c r="AL746" i="2"/>
  <c r="AN746" i="2"/>
  <c r="AP746" i="2"/>
  <c r="AR746" i="2"/>
  <c r="AT746" i="2"/>
  <c r="AV746" i="2"/>
  <c r="AX746" i="2"/>
  <c r="AZ746" i="2"/>
  <c r="BB746" i="2"/>
  <c r="BD746" i="2"/>
  <c r="BF746" i="2"/>
  <c r="BH746" i="2"/>
  <c r="BJ746" i="2"/>
  <c r="BL746" i="2"/>
  <c r="Z748" i="2"/>
  <c r="AB748" i="2"/>
  <c r="AD748" i="2"/>
  <c r="AF748" i="2"/>
  <c r="AH748" i="2"/>
  <c r="AJ748" i="2"/>
  <c r="AL748" i="2"/>
  <c r="AN748" i="2"/>
  <c r="AP748" i="2"/>
  <c r="AR748" i="2"/>
  <c r="AT748" i="2"/>
  <c r="AV748" i="2"/>
  <c r="AX748" i="2"/>
  <c r="AZ748" i="2"/>
  <c r="BB748" i="2"/>
  <c r="BD748" i="2"/>
  <c r="BF748" i="2"/>
  <c r="BH748" i="2"/>
  <c r="BJ748" i="2"/>
  <c r="BL748" i="2"/>
  <c r="Z749" i="2"/>
  <c r="AB749" i="2"/>
  <c r="AD749" i="2"/>
  <c r="AF749" i="2"/>
  <c r="AH749" i="2"/>
  <c r="AJ749" i="2"/>
  <c r="AL749" i="2"/>
  <c r="AN749" i="2"/>
  <c r="AP749" i="2"/>
  <c r="AR749" i="2"/>
  <c r="AT749" i="2"/>
  <c r="AV749" i="2"/>
  <c r="AX749" i="2"/>
  <c r="AZ749" i="2"/>
  <c r="BB749" i="2"/>
  <c r="BD749" i="2"/>
  <c r="BF749" i="2"/>
  <c r="BH749" i="2"/>
  <c r="BJ749" i="2"/>
  <c r="BL749" i="2"/>
  <c r="Z750" i="2"/>
  <c r="AB750" i="2"/>
  <c r="AD750" i="2"/>
  <c r="AF750" i="2"/>
  <c r="AH750" i="2"/>
  <c r="AJ750" i="2"/>
  <c r="AL750" i="2"/>
  <c r="AN750" i="2"/>
  <c r="AP750" i="2"/>
  <c r="AR750" i="2"/>
  <c r="AT750" i="2"/>
  <c r="AV750" i="2"/>
  <c r="AX750" i="2"/>
  <c r="AZ750" i="2"/>
  <c r="BB750" i="2"/>
  <c r="BD750" i="2"/>
  <c r="BF750" i="2"/>
  <c r="BH750" i="2"/>
  <c r="BJ750" i="2"/>
  <c r="BL750" i="2"/>
  <c r="N751" i="2"/>
  <c r="P751" i="2"/>
  <c r="R751" i="2"/>
  <c r="T751" i="2"/>
  <c r="V751" i="2"/>
  <c r="X751" i="2"/>
  <c r="Z752" i="2"/>
  <c r="AB752" i="2"/>
  <c r="AD752" i="2"/>
  <c r="AF752" i="2"/>
  <c r="AH752" i="2"/>
  <c r="AJ752" i="2"/>
  <c r="AL752" i="2"/>
  <c r="AN752" i="2"/>
  <c r="AP752" i="2"/>
  <c r="AR752" i="2"/>
  <c r="AT752" i="2"/>
  <c r="AV752" i="2"/>
  <c r="AX752" i="2"/>
  <c r="AZ752" i="2"/>
  <c r="BB752" i="2"/>
  <c r="BD752" i="2"/>
  <c r="BF752" i="2"/>
  <c r="BH752" i="2"/>
  <c r="BJ752" i="2"/>
  <c r="BL752" i="2"/>
  <c r="Z753" i="2"/>
  <c r="AB753" i="2"/>
  <c r="AD753" i="2"/>
  <c r="AF753" i="2"/>
  <c r="AH753" i="2"/>
  <c r="AJ753" i="2"/>
  <c r="AL753" i="2"/>
  <c r="AN753" i="2"/>
  <c r="AP753" i="2"/>
  <c r="AR753" i="2"/>
  <c r="AT753" i="2"/>
  <c r="AV753" i="2"/>
  <c r="AX753" i="2"/>
  <c r="AZ753" i="2"/>
  <c r="BB753" i="2"/>
  <c r="BD753" i="2"/>
  <c r="BF753" i="2"/>
  <c r="BH753" i="2"/>
  <c r="BJ753" i="2"/>
  <c r="BL753" i="2"/>
  <c r="Z754" i="2"/>
  <c r="AB754" i="2"/>
  <c r="AD754" i="2"/>
  <c r="AF754" i="2"/>
  <c r="AH754" i="2"/>
  <c r="AJ754" i="2"/>
  <c r="AL754" i="2"/>
  <c r="AN754" i="2"/>
  <c r="AP754" i="2"/>
  <c r="AR754" i="2"/>
  <c r="AT754" i="2"/>
  <c r="AV754" i="2"/>
  <c r="AX754" i="2"/>
  <c r="AZ754" i="2"/>
  <c r="BB754" i="2"/>
  <c r="BD754" i="2"/>
  <c r="BF754" i="2"/>
  <c r="BH754" i="2"/>
  <c r="BJ754" i="2"/>
  <c r="BL754" i="2"/>
  <c r="Z755" i="2"/>
  <c r="AB755" i="2"/>
  <c r="AD755" i="2"/>
  <c r="AF755" i="2"/>
  <c r="AH755" i="2"/>
  <c r="AJ755" i="2"/>
  <c r="AL755" i="2"/>
  <c r="AN755" i="2"/>
  <c r="AP755" i="2"/>
  <c r="AR755" i="2"/>
  <c r="AT755" i="2"/>
  <c r="AV755" i="2"/>
  <c r="AX755" i="2"/>
  <c r="AZ755" i="2"/>
  <c r="BB755" i="2"/>
  <c r="BD755" i="2"/>
  <c r="BF755" i="2"/>
  <c r="BH755" i="2"/>
  <c r="BJ755" i="2"/>
  <c r="BL755" i="2"/>
  <c r="Z759" i="2"/>
  <c r="AB759" i="2"/>
  <c r="AD759" i="2"/>
  <c r="AF759" i="2"/>
  <c r="AH759" i="2"/>
  <c r="AJ759" i="2"/>
  <c r="AL759" i="2"/>
  <c r="AN759" i="2"/>
  <c r="AP759" i="2"/>
  <c r="AR759" i="2"/>
  <c r="AT759" i="2"/>
  <c r="AV759" i="2"/>
  <c r="AX759" i="2"/>
  <c r="AZ759" i="2"/>
  <c r="BB759" i="2"/>
  <c r="BD759" i="2"/>
  <c r="BF759" i="2"/>
  <c r="BH759" i="2"/>
  <c r="BJ759" i="2"/>
  <c r="BL759" i="2"/>
  <c r="Z763" i="2"/>
  <c r="AB763" i="2"/>
  <c r="AD763" i="2"/>
  <c r="AF763" i="2"/>
  <c r="AH763" i="2"/>
  <c r="AJ763" i="2"/>
  <c r="AL763" i="2"/>
  <c r="AN763" i="2"/>
  <c r="AP763" i="2"/>
  <c r="AR763" i="2"/>
  <c r="AT763" i="2"/>
  <c r="AV763" i="2"/>
  <c r="AX763" i="2"/>
  <c r="AZ763" i="2"/>
  <c r="BB763" i="2"/>
  <c r="BD763" i="2"/>
  <c r="BF763" i="2"/>
  <c r="BH763" i="2"/>
  <c r="BJ763" i="2"/>
  <c r="BL763" i="2"/>
  <c r="AZ589" i="3" l="1"/>
  <c r="AD22" i="2"/>
  <c r="AF27" i="3"/>
  <c r="AP385" i="2"/>
  <c r="AD118" i="3"/>
  <c r="AF178" i="3"/>
  <c r="AF182" i="3"/>
  <c r="AD230" i="3"/>
  <c r="AF271" i="3"/>
  <c r="AD188" i="3"/>
  <c r="AD241" i="3"/>
  <c r="AX67" i="3"/>
  <c r="AZ15" i="3"/>
  <c r="AZ303" i="2"/>
  <c r="N18" i="3"/>
  <c r="AZ513" i="3"/>
  <c r="AD154" i="3"/>
  <c r="AF272" i="3"/>
  <c r="AF533" i="3"/>
  <c r="AF545" i="3"/>
  <c r="AZ183" i="3"/>
  <c r="AD543" i="2"/>
  <c r="AF34" i="3"/>
  <c r="AD381" i="2"/>
  <c r="AX745" i="3"/>
  <c r="AD428" i="3"/>
  <c r="AD15" i="3"/>
  <c r="AZ581" i="3"/>
  <c r="AZ541" i="3"/>
  <c r="Z385" i="2"/>
  <c r="AL381" i="2"/>
  <c r="AX240" i="2"/>
  <c r="AF147" i="2"/>
  <c r="AF381" i="2"/>
  <c r="AH121" i="3"/>
  <c r="AH67" i="3"/>
  <c r="AP736" i="2"/>
  <c r="AP676" i="2"/>
  <c r="BB616" i="3"/>
  <c r="AX94" i="3"/>
  <c r="BF114" i="2"/>
  <c r="N116" i="2"/>
  <c r="N131" i="2" s="1"/>
  <c r="N133" i="2" s="1"/>
  <c r="N132" i="2" s="1"/>
  <c r="N700" i="3"/>
  <c r="AN120" i="3"/>
  <c r="BF94" i="3"/>
  <c r="BH84" i="3"/>
  <c r="BF61" i="3"/>
  <c r="BF43" i="3"/>
  <c r="AB27" i="3"/>
  <c r="BL21" i="3"/>
  <c r="BJ385" i="2"/>
  <c r="BB381" i="2"/>
  <c r="BJ377" i="2"/>
  <c r="BF385" i="2"/>
  <c r="AF573" i="2"/>
  <c r="AJ16" i="3"/>
  <c r="Z446" i="3"/>
  <c r="AX147" i="3"/>
  <c r="BJ196" i="3"/>
  <c r="AV178" i="3"/>
  <c r="BJ122" i="3"/>
  <c r="BH118" i="3"/>
  <c r="AP705" i="3"/>
  <c r="Z665" i="2"/>
  <c r="AT638" i="2"/>
  <c r="AH629" i="2"/>
  <c r="AH640" i="3"/>
  <c r="AF406" i="3"/>
  <c r="AR598" i="3"/>
  <c r="R450" i="3"/>
  <c r="BF282" i="3"/>
  <c r="BH281" i="3"/>
  <c r="AZ592" i="3"/>
  <c r="AL447" i="3"/>
  <c r="BJ114" i="2"/>
  <c r="BF718" i="3"/>
  <c r="AH526" i="3"/>
  <c r="AT447" i="3"/>
  <c r="AH235" i="3"/>
  <c r="AD565" i="2"/>
  <c r="AX617" i="3"/>
  <c r="AF330" i="2"/>
  <c r="AV468" i="3"/>
  <c r="AH231" i="3"/>
  <c r="X149" i="2"/>
  <c r="AR124" i="2"/>
  <c r="AR122" i="2"/>
  <c r="X536" i="3"/>
  <c r="BB250" i="3"/>
  <c r="AR231" i="3"/>
  <c r="BL28" i="3"/>
  <c r="AZ757" i="3"/>
  <c r="AR745" i="3"/>
  <c r="AP741" i="3"/>
  <c r="BF705" i="3"/>
  <c r="P700" i="3"/>
  <c r="AV597" i="3"/>
  <c r="BH592" i="3"/>
  <c r="AV567" i="3"/>
  <c r="BF427" i="3"/>
  <c r="V431" i="3"/>
  <c r="V434" i="3" s="1"/>
  <c r="AP365" i="3"/>
  <c r="AJ332" i="3"/>
  <c r="BF297" i="3"/>
  <c r="AZ278" i="3"/>
  <c r="AX408" i="2"/>
  <c r="AR385" i="2"/>
  <c r="AZ44" i="2"/>
  <c r="X522" i="2"/>
  <c r="BF665" i="2"/>
  <c r="AN565" i="2"/>
  <c r="AH544" i="2"/>
  <c r="Z377" i="2"/>
  <c r="AL330" i="2"/>
  <c r="AF518" i="2"/>
  <c r="AX533" i="3"/>
  <c r="AF452" i="3"/>
  <c r="P522" i="2"/>
  <c r="AX182" i="2"/>
  <c r="AF94" i="2"/>
  <c r="AZ66" i="2"/>
  <c r="AH649" i="3"/>
  <c r="Z640" i="3"/>
  <c r="BL617" i="3"/>
  <c r="BB114" i="3"/>
  <c r="AR751" i="2"/>
  <c r="N527" i="2"/>
  <c r="AR335" i="2"/>
  <c r="BH247" i="2"/>
  <c r="BJ61" i="2"/>
  <c r="AX705" i="3"/>
  <c r="AH698" i="3"/>
  <c r="Z682" i="3"/>
  <c r="AH680" i="3"/>
  <c r="BF642" i="3"/>
  <c r="AX601" i="3"/>
  <c r="BD534" i="3"/>
  <c r="BD469" i="3"/>
  <c r="AL364" i="3"/>
  <c r="AB337" i="3"/>
  <c r="BF278" i="3"/>
  <c r="BH277" i="3"/>
  <c r="V268" i="3"/>
  <c r="V288" i="3" s="1"/>
  <c r="BF265" i="3"/>
  <c r="AR244" i="3"/>
  <c r="AL236" i="3"/>
  <c r="AX183" i="3"/>
  <c r="AX179" i="3"/>
  <c r="V97" i="3"/>
  <c r="V103" i="3" s="1"/>
  <c r="AV33" i="3"/>
  <c r="AF335" i="2"/>
  <c r="AF418" i="3"/>
  <c r="AF194" i="3"/>
  <c r="T568" i="2"/>
  <c r="BB739" i="3"/>
  <c r="BB649" i="3"/>
  <c r="BJ617" i="3"/>
  <c r="BL597" i="3"/>
  <c r="AZ563" i="3"/>
  <c r="AN277" i="3"/>
  <c r="BB594" i="2"/>
  <c r="BF408" i="2"/>
  <c r="AR705" i="3"/>
  <c r="AP652" i="3"/>
  <c r="AX649" i="3"/>
  <c r="AR625" i="3"/>
  <c r="BB625" i="3"/>
  <c r="Z617" i="3"/>
  <c r="BB617" i="3"/>
  <c r="AF598" i="3"/>
  <c r="V571" i="3"/>
  <c r="BJ520" i="3"/>
  <c r="AR452" i="3"/>
  <c r="P330" i="3"/>
  <c r="P334" i="3" s="1"/>
  <c r="AP305" i="3"/>
  <c r="BF280" i="3"/>
  <c r="AP265" i="3"/>
  <c r="BJ249" i="3"/>
  <c r="AF231" i="3"/>
  <c r="BH125" i="3"/>
  <c r="AB123" i="3"/>
  <c r="AZ123" i="3"/>
  <c r="AR61" i="3"/>
  <c r="AF613" i="2"/>
  <c r="AF365" i="3"/>
  <c r="AF740" i="2"/>
  <c r="AL694" i="2"/>
  <c r="AL666" i="2"/>
  <c r="P546" i="2"/>
  <c r="AP543" i="2"/>
  <c r="AD520" i="2"/>
  <c r="T429" i="2"/>
  <c r="T432" i="2" s="1"/>
  <c r="BJ417" i="2"/>
  <c r="AL335" i="2"/>
  <c r="AL228" i="2"/>
  <c r="AL147" i="2"/>
  <c r="AT95" i="2"/>
  <c r="R97" i="2"/>
  <c r="R103" i="2" s="1"/>
  <c r="AT67" i="2"/>
  <c r="V64" i="2"/>
  <c r="AL748" i="3"/>
  <c r="AD744" i="3"/>
  <c r="AP682" i="3"/>
  <c r="AP672" i="3"/>
  <c r="AR670" i="3"/>
  <c r="BL601" i="3"/>
  <c r="BB600" i="3"/>
  <c r="AL588" i="3"/>
  <c r="V543" i="3"/>
  <c r="AN520" i="3"/>
  <c r="AN484" i="3"/>
  <c r="T473" i="3"/>
  <c r="AN282" i="3"/>
  <c r="BD281" i="3"/>
  <c r="BB236" i="3"/>
  <c r="X233" i="3"/>
  <c r="X238" i="3" s="1"/>
  <c r="BB194" i="3"/>
  <c r="AJ194" i="3"/>
  <c r="BJ188" i="3"/>
  <c r="AH182" i="3"/>
  <c r="Z177" i="3"/>
  <c r="AN127" i="3"/>
  <c r="AN122" i="3"/>
  <c r="AZ121" i="3"/>
  <c r="AN113" i="3"/>
  <c r="AL100" i="3"/>
  <c r="T30" i="3"/>
  <c r="AL22" i="3"/>
  <c r="AT21" i="3"/>
  <c r="AF612" i="2"/>
  <c r="AR585" i="2"/>
  <c r="AP580" i="2"/>
  <c r="AR579" i="2"/>
  <c r="AP518" i="2"/>
  <c r="AF466" i="2"/>
  <c r="BF676" i="3"/>
  <c r="P543" i="3"/>
  <c r="BD543" i="3" s="1"/>
  <c r="AR539" i="3"/>
  <c r="BF429" i="3"/>
  <c r="BH282" i="3"/>
  <c r="BF195" i="3"/>
  <c r="AP189" i="3"/>
  <c r="AR188" i="3"/>
  <c r="BH114" i="3"/>
  <c r="AT734" i="2"/>
  <c r="AD613" i="2"/>
  <c r="AN613" i="2"/>
  <c r="BJ524" i="2"/>
  <c r="AN277" i="2"/>
  <c r="Z129" i="2"/>
  <c r="AH129" i="2"/>
  <c r="AH94" i="2"/>
  <c r="BH749" i="3"/>
  <c r="AH743" i="3"/>
  <c r="BJ738" i="3"/>
  <c r="BD598" i="3"/>
  <c r="AL581" i="3"/>
  <c r="AN567" i="3"/>
  <c r="AJ546" i="3"/>
  <c r="AD534" i="3"/>
  <c r="AH429" i="3"/>
  <c r="BJ410" i="3"/>
  <c r="AN338" i="3"/>
  <c r="AT245" i="3"/>
  <c r="BJ191" i="3"/>
  <c r="BJ189" i="3"/>
  <c r="AJ121" i="3"/>
  <c r="AN121" i="3"/>
  <c r="BD95" i="3"/>
  <c r="AL66" i="3"/>
  <c r="AD585" i="2"/>
  <c r="AD417" i="2"/>
  <c r="AF745" i="3"/>
  <c r="AX595" i="3"/>
  <c r="AD583" i="3"/>
  <c r="AX541" i="3"/>
  <c r="N543" i="3"/>
  <c r="BB534" i="3"/>
  <c r="AD363" i="3"/>
  <c r="AD129" i="3"/>
  <c r="AF129" i="3"/>
  <c r="AX84" i="3"/>
  <c r="AT739" i="2"/>
  <c r="BJ678" i="2"/>
  <c r="AH637" i="2"/>
  <c r="Z513" i="2"/>
  <c r="AN466" i="2"/>
  <c r="BJ67" i="2"/>
  <c r="AX27" i="2"/>
  <c r="BB737" i="3"/>
  <c r="AD713" i="3"/>
  <c r="AF616" i="3"/>
  <c r="AN616" i="3"/>
  <c r="BB596" i="3"/>
  <c r="AX575" i="3"/>
  <c r="BD567" i="3"/>
  <c r="AX567" i="3"/>
  <c r="BH565" i="3"/>
  <c r="AZ564" i="3"/>
  <c r="AF550" i="3"/>
  <c r="AN511" i="3"/>
  <c r="BJ447" i="3"/>
  <c r="AX273" i="3"/>
  <c r="AJ271" i="3"/>
  <c r="AZ271" i="3"/>
  <c r="AF241" i="3"/>
  <c r="BJ101" i="3"/>
  <c r="AX99" i="3"/>
  <c r="N88" i="3"/>
  <c r="AF28" i="3"/>
  <c r="AF22" i="3"/>
  <c r="AF598" i="2"/>
  <c r="AF592" i="2"/>
  <c r="AZ189" i="2"/>
  <c r="AX739" i="3"/>
  <c r="AX737" i="3"/>
  <c r="AF600" i="3"/>
  <c r="AD565" i="3"/>
  <c r="AR527" i="3"/>
  <c r="AV527" i="3"/>
  <c r="AX522" i="3"/>
  <c r="AZ471" i="3"/>
  <c r="AX282" i="3"/>
  <c r="AZ282" i="3"/>
  <c r="AF154" i="3"/>
  <c r="AZ34" i="3"/>
  <c r="AH622" i="2"/>
  <c r="AL190" i="2"/>
  <c r="T167" i="2"/>
  <c r="BB682" i="3"/>
  <c r="BB675" i="3"/>
  <c r="AD675" i="3"/>
  <c r="AZ588" i="3"/>
  <c r="BL582" i="3"/>
  <c r="AX582" i="3"/>
  <c r="AZ576" i="3"/>
  <c r="AB541" i="3"/>
  <c r="AP481" i="3"/>
  <c r="AV481" i="3"/>
  <c r="AF305" i="3"/>
  <c r="BL279" i="3"/>
  <c r="AJ266" i="3"/>
  <c r="AX266" i="3"/>
  <c r="AF249" i="3"/>
  <c r="P208" i="3"/>
  <c r="AF203" i="3"/>
  <c r="AD196" i="3"/>
  <c r="BB154" i="3"/>
  <c r="BB129" i="3"/>
  <c r="BL120" i="3"/>
  <c r="AT44" i="3"/>
  <c r="X36" i="3"/>
  <c r="AF33" i="3"/>
  <c r="AL543" i="2"/>
  <c r="V468" i="2"/>
  <c r="BJ446" i="2"/>
  <c r="BH299" i="2"/>
  <c r="AF269" i="2"/>
  <c r="T231" i="2"/>
  <c r="T236" i="2" s="1"/>
  <c r="AH199" i="2"/>
  <c r="AL744" i="3"/>
  <c r="BJ743" i="3"/>
  <c r="AP718" i="3"/>
  <c r="BJ697" i="3"/>
  <c r="BJ682" i="3"/>
  <c r="AJ675" i="3"/>
  <c r="AX642" i="3"/>
  <c r="AT641" i="3"/>
  <c r="AD640" i="3"/>
  <c r="AP633" i="3"/>
  <c r="V619" i="3"/>
  <c r="AN601" i="3"/>
  <c r="AD598" i="3"/>
  <c r="AV589" i="3"/>
  <c r="BJ567" i="3"/>
  <c r="AL534" i="3"/>
  <c r="AR526" i="3"/>
  <c r="BD526" i="3"/>
  <c r="AV522" i="3"/>
  <c r="BD472" i="3"/>
  <c r="BB418" i="3"/>
  <c r="AH365" i="3"/>
  <c r="AX297" i="3"/>
  <c r="BH280" i="3"/>
  <c r="AX280" i="3"/>
  <c r="AN275" i="3"/>
  <c r="Z272" i="3"/>
  <c r="AZ272" i="3"/>
  <c r="AR250" i="3"/>
  <c r="AD250" i="3"/>
  <c r="AX242" i="3"/>
  <c r="AP241" i="3"/>
  <c r="AD231" i="3"/>
  <c r="AX191" i="3"/>
  <c r="AF184" i="3"/>
  <c r="AR155" i="3"/>
  <c r="AD153" i="3"/>
  <c r="Z147" i="3"/>
  <c r="AX145" i="3"/>
  <c r="X116" i="3"/>
  <c r="AD114" i="3"/>
  <c r="AZ100" i="3"/>
  <c r="AN95" i="3"/>
  <c r="BF84" i="3"/>
  <c r="N515" i="2"/>
  <c r="AF336" i="2"/>
  <c r="AV303" i="2"/>
  <c r="BL276" i="2"/>
  <c r="AV194" i="2"/>
  <c r="BF118" i="2"/>
  <c r="AR99" i="2"/>
  <c r="AV757" i="3"/>
  <c r="AR747" i="3"/>
  <c r="BF737" i="3"/>
  <c r="AX676" i="3"/>
  <c r="BB641" i="3"/>
  <c r="AX640" i="3"/>
  <c r="AR616" i="3"/>
  <c r="AZ597" i="3"/>
  <c r="AF588" i="3"/>
  <c r="AL565" i="3"/>
  <c r="AZ539" i="3"/>
  <c r="AF534" i="3"/>
  <c r="BB527" i="3"/>
  <c r="AZ526" i="3"/>
  <c r="T517" i="3"/>
  <c r="BJ427" i="3"/>
  <c r="AX418" i="3"/>
  <c r="BB406" i="3"/>
  <c r="AZ337" i="3"/>
  <c r="AV305" i="3"/>
  <c r="AZ301" i="3"/>
  <c r="AZ281" i="3"/>
  <c r="AX275" i="3"/>
  <c r="AJ273" i="3"/>
  <c r="BF271" i="3"/>
  <c r="AD266" i="3"/>
  <c r="BL265" i="3"/>
  <c r="BJ250" i="3"/>
  <c r="AP243" i="3"/>
  <c r="BJ231" i="3"/>
  <c r="AX200" i="3"/>
  <c r="AD194" i="3"/>
  <c r="AR190" i="3"/>
  <c r="AF188" i="3"/>
  <c r="AP144" i="3"/>
  <c r="AN129" i="3"/>
  <c r="BH127" i="3"/>
  <c r="AD123" i="3"/>
  <c r="BH94" i="3"/>
  <c r="AZ94" i="3"/>
  <c r="BH44" i="3"/>
  <c r="AN33" i="3"/>
  <c r="AZ27" i="3"/>
  <c r="AH736" i="2"/>
  <c r="AD736" i="2"/>
  <c r="AF714" i="2"/>
  <c r="T704" i="2"/>
  <c r="AL742" i="2"/>
  <c r="AL735" i="2"/>
  <c r="BD751" i="2"/>
  <c r="AR738" i="2"/>
  <c r="AF736" i="2"/>
  <c r="AP672" i="2"/>
  <c r="BB666" i="2"/>
  <c r="AX665" i="2"/>
  <c r="BF629" i="2"/>
  <c r="AP612" i="2"/>
  <c r="AN585" i="2"/>
  <c r="Z363" i="2"/>
  <c r="AR330" i="2"/>
  <c r="AF326" i="2"/>
  <c r="BL280" i="2"/>
  <c r="AZ278" i="2"/>
  <c r="AX264" i="2"/>
  <c r="AF100" i="2"/>
  <c r="AT28" i="2"/>
  <c r="BF27" i="2"/>
  <c r="BH757" i="3"/>
  <c r="AX757" i="3"/>
  <c r="AD746" i="3"/>
  <c r="BJ744" i="3"/>
  <c r="BF741" i="3"/>
  <c r="AH739" i="3"/>
  <c r="AF739" i="3"/>
  <c r="AP737" i="3"/>
  <c r="AR682" i="3"/>
  <c r="AT681" i="3"/>
  <c r="AX680" i="3"/>
  <c r="V678" i="3"/>
  <c r="BJ652" i="3"/>
  <c r="BB640" i="3"/>
  <c r="BF640" i="3"/>
  <c r="BH597" i="3"/>
  <c r="AF583" i="3"/>
  <c r="AR583" i="3"/>
  <c r="AZ546" i="3"/>
  <c r="BL541" i="3"/>
  <c r="BF533" i="3"/>
  <c r="BH515" i="3"/>
  <c r="N475" i="3"/>
  <c r="AJ448" i="3"/>
  <c r="AP447" i="3"/>
  <c r="N568" i="2"/>
  <c r="AF539" i="2"/>
  <c r="AD509" i="2"/>
  <c r="AX467" i="2"/>
  <c r="AF233" i="2"/>
  <c r="AT740" i="3"/>
  <c r="BJ732" i="3"/>
  <c r="Z676" i="3"/>
  <c r="BJ672" i="3"/>
  <c r="BJ669" i="3"/>
  <c r="AF641" i="3"/>
  <c r="AP626" i="3"/>
  <c r="BF625" i="3"/>
  <c r="AX599" i="3"/>
  <c r="AJ596" i="3"/>
  <c r="AN583" i="3"/>
  <c r="BH541" i="3"/>
  <c r="BL533" i="3"/>
  <c r="AV533" i="3"/>
  <c r="BB531" i="3"/>
  <c r="BJ526" i="3"/>
  <c r="AL520" i="3"/>
  <c r="P524" i="3"/>
  <c r="V553" i="3"/>
  <c r="AZ511" i="3"/>
  <c r="X455" i="3"/>
  <c r="X463" i="3" s="1"/>
  <c r="AH446" i="3"/>
  <c r="AD446" i="3"/>
  <c r="AL672" i="2"/>
  <c r="AP666" i="2"/>
  <c r="AD636" i="2"/>
  <c r="AD573" i="2"/>
  <c r="N534" i="2"/>
  <c r="AH513" i="2"/>
  <c r="R471" i="2"/>
  <c r="AP336" i="2"/>
  <c r="P328" i="2"/>
  <c r="P332" i="2" s="1"/>
  <c r="BH303" i="2"/>
  <c r="AR155" i="2"/>
  <c r="AP154" i="2"/>
  <c r="BD749" i="3"/>
  <c r="AF747" i="3"/>
  <c r="AF737" i="3"/>
  <c r="AF718" i="3"/>
  <c r="BD513" i="3"/>
  <c r="AX471" i="3"/>
  <c r="AX448" i="3"/>
  <c r="AT735" i="2"/>
  <c r="AD645" i="2"/>
  <c r="BB612" i="2"/>
  <c r="AP598" i="2"/>
  <c r="AP596" i="2"/>
  <c r="AB592" i="2"/>
  <c r="AJ592" i="2"/>
  <c r="AB586" i="2"/>
  <c r="AJ586" i="2"/>
  <c r="AF543" i="2"/>
  <c r="X541" i="2"/>
  <c r="Z518" i="2"/>
  <c r="BF363" i="2"/>
  <c r="AN336" i="2"/>
  <c r="AN303" i="2"/>
  <c r="AB272" i="2"/>
  <c r="AN247" i="2"/>
  <c r="AP240" i="2"/>
  <c r="BD240" i="2"/>
  <c r="Z182" i="2"/>
  <c r="AL145" i="2"/>
  <c r="BB145" i="2"/>
  <c r="BL144" i="2"/>
  <c r="AT126" i="2"/>
  <c r="AT124" i="2"/>
  <c r="BJ122" i="2"/>
  <c r="AH121" i="2"/>
  <c r="BD84" i="2"/>
  <c r="BD22" i="2"/>
  <c r="BL21" i="2"/>
  <c r="R18" i="2"/>
  <c r="AR742" i="3"/>
  <c r="AD742" i="3"/>
  <c r="AD739" i="3"/>
  <c r="AT732" i="3"/>
  <c r="AX718" i="3"/>
  <c r="Z705" i="3"/>
  <c r="AD705" i="3"/>
  <c r="AX698" i="3"/>
  <c r="BF682" i="3"/>
  <c r="BJ676" i="3"/>
  <c r="AT672" i="3"/>
  <c r="AH670" i="3"/>
  <c r="AR652" i="3"/>
  <c r="BF649" i="3"/>
  <c r="AT633" i="3"/>
  <c r="AL633" i="3"/>
  <c r="AH625" i="3"/>
  <c r="BJ601" i="3"/>
  <c r="AJ600" i="3"/>
  <c r="AV599" i="3"/>
  <c r="AN598" i="3"/>
  <c r="AN595" i="3"/>
  <c r="BD588" i="3"/>
  <c r="AH588" i="3"/>
  <c r="BD583" i="3"/>
  <c r="AL576" i="3"/>
  <c r="BF567" i="3"/>
  <c r="BD550" i="3"/>
  <c r="AN545" i="3"/>
  <c r="P536" i="3"/>
  <c r="P606" i="3"/>
  <c r="AD448" i="3"/>
  <c r="AF448" i="3"/>
  <c r="AF428" i="3"/>
  <c r="AX328" i="3"/>
  <c r="BD275" i="3"/>
  <c r="AB271" i="3"/>
  <c r="BH266" i="3"/>
  <c r="AF244" i="3"/>
  <c r="AF235" i="3"/>
  <c r="BJ184" i="3"/>
  <c r="AB183" i="3"/>
  <c r="AX177" i="3"/>
  <c r="Z155" i="3"/>
  <c r="BJ153" i="3"/>
  <c r="BJ15" i="3"/>
  <c r="BL426" i="3"/>
  <c r="Z363" i="3"/>
  <c r="AR305" i="3"/>
  <c r="AZ277" i="3"/>
  <c r="BL191" i="3"/>
  <c r="AJ183" i="3"/>
  <c r="BB118" i="3"/>
  <c r="AL114" i="3"/>
  <c r="AR114" i="3"/>
  <c r="R116" i="3"/>
  <c r="R131" i="3" s="1"/>
  <c r="R133" i="3" s="1"/>
  <c r="BH95" i="3"/>
  <c r="BD28" i="3"/>
  <c r="BJ28" i="3"/>
  <c r="AR22" i="3"/>
  <c r="AN481" i="3"/>
  <c r="AT449" i="3"/>
  <c r="P421" i="3"/>
  <c r="AD421" i="3" s="1"/>
  <c r="AP419" i="3"/>
  <c r="AR406" i="3"/>
  <c r="T408" i="3"/>
  <c r="V368" i="3"/>
  <c r="Z368" i="3" s="1"/>
  <c r="BJ363" i="3"/>
  <c r="AX332" i="3"/>
  <c r="Z327" i="3"/>
  <c r="AH327" i="3"/>
  <c r="BH301" i="3"/>
  <c r="AZ280" i="3"/>
  <c r="AR280" i="3"/>
  <c r="AN278" i="3"/>
  <c r="AZ275" i="3"/>
  <c r="AP266" i="3"/>
  <c r="Z265" i="3"/>
  <c r="AL249" i="3"/>
  <c r="AL245" i="3"/>
  <c r="AT241" i="3"/>
  <c r="AF230" i="3"/>
  <c r="AN195" i="3"/>
  <c r="BD195" i="3"/>
  <c r="AN194" i="3"/>
  <c r="AL188" i="3"/>
  <c r="AR183" i="3"/>
  <c r="X157" i="3"/>
  <c r="AB155" i="3"/>
  <c r="BB147" i="3"/>
  <c r="AN126" i="3"/>
  <c r="AZ125" i="3"/>
  <c r="AF123" i="3"/>
  <c r="BD123" i="3"/>
  <c r="AJ123" i="3"/>
  <c r="BH121" i="3"/>
  <c r="BJ120" i="3"/>
  <c r="AL118" i="3"/>
  <c r="BF114" i="3"/>
  <c r="AN99" i="3"/>
  <c r="T97" i="3"/>
  <c r="AT62" i="3"/>
  <c r="AX43" i="3"/>
  <c r="AJ34" i="3"/>
  <c r="BJ33" i="3"/>
  <c r="R40" i="3"/>
  <c r="AN16" i="3"/>
  <c r="BD471" i="3"/>
  <c r="AP449" i="3"/>
  <c r="P450" i="3"/>
  <c r="BJ429" i="3"/>
  <c r="X432" i="3"/>
  <c r="N421" i="3"/>
  <c r="AJ421" i="3" s="1"/>
  <c r="P368" i="3"/>
  <c r="AF368" i="3" s="1"/>
  <c r="BH338" i="3"/>
  <c r="X330" i="3"/>
  <c r="X334" i="3" s="1"/>
  <c r="BD282" i="3"/>
  <c r="AN279" i="3"/>
  <c r="BH275" i="3"/>
  <c r="AZ274" i="3"/>
  <c r="AR271" i="3"/>
  <c r="BF266" i="3"/>
  <c r="AR242" i="3"/>
  <c r="BB242" i="3"/>
  <c r="AR235" i="3"/>
  <c r="AR196" i="3"/>
  <c r="AR191" i="3"/>
  <c r="BD184" i="3"/>
  <c r="AH183" i="3"/>
  <c r="AT178" i="3"/>
  <c r="P157" i="3"/>
  <c r="AR153" i="3"/>
  <c r="AT144" i="3"/>
  <c r="AR123" i="3"/>
  <c r="N116" i="3"/>
  <c r="N131" i="3" s="1"/>
  <c r="T602" i="2"/>
  <c r="AD677" i="2"/>
  <c r="AF595" i="2"/>
  <c r="AF524" i="2"/>
  <c r="AX187" i="2"/>
  <c r="T626" i="2"/>
  <c r="BL626" i="2" s="1"/>
  <c r="BJ622" i="2"/>
  <c r="AT621" i="2"/>
  <c r="AX693" i="2"/>
  <c r="AR446" i="2"/>
  <c r="Z446" i="2"/>
  <c r="P453" i="2"/>
  <c r="P461" i="2" s="1"/>
  <c r="AX330" i="2"/>
  <c r="AF195" i="2"/>
  <c r="AX743" i="2"/>
  <c r="AF579" i="2"/>
  <c r="AF447" i="2"/>
  <c r="AD447" i="2"/>
  <c r="AZ335" i="2"/>
  <c r="AF242" i="2"/>
  <c r="BF187" i="2"/>
  <c r="AZ62" i="2"/>
  <c r="T30" i="2"/>
  <c r="AD748" i="3"/>
  <c r="AF748" i="3"/>
  <c r="AR737" i="3"/>
  <c r="Z737" i="3"/>
  <c r="AH737" i="3"/>
  <c r="BL718" i="3"/>
  <c r="BJ718" i="3"/>
  <c r="P708" i="3"/>
  <c r="AD706" i="3"/>
  <c r="AF676" i="3"/>
  <c r="AR669" i="3"/>
  <c r="AP669" i="3"/>
  <c r="AF669" i="3"/>
  <c r="BL640" i="3"/>
  <c r="AP640" i="3"/>
  <c r="BJ640" i="3"/>
  <c r="AF581" i="3"/>
  <c r="AD581" i="3"/>
  <c r="AF576" i="3"/>
  <c r="AD576" i="3"/>
  <c r="AB565" i="3"/>
  <c r="BB565" i="3"/>
  <c r="AZ565" i="3"/>
  <c r="AJ565" i="3"/>
  <c r="AV564" i="3"/>
  <c r="BL564" i="3"/>
  <c r="AX545" i="3"/>
  <c r="AZ484" i="3"/>
  <c r="Z471" i="3"/>
  <c r="AR471" i="3"/>
  <c r="V470" i="3"/>
  <c r="V475" i="3"/>
  <c r="AZ468" i="3"/>
  <c r="AX452" i="3"/>
  <c r="AZ452" i="3"/>
  <c r="BB426" i="3"/>
  <c r="AD426" i="3"/>
  <c r="AF426" i="3"/>
  <c r="P432" i="3"/>
  <c r="AX405" i="3"/>
  <c r="AD364" i="3"/>
  <c r="AF364" i="3"/>
  <c r="BL203" i="3"/>
  <c r="BB203" i="3"/>
  <c r="AF179" i="3"/>
  <c r="AX153" i="3"/>
  <c r="AD128" i="3"/>
  <c r="AF128" i="3"/>
  <c r="BJ126" i="3"/>
  <c r="AT126" i="3"/>
  <c r="AN123" i="3"/>
  <c r="AL123" i="3"/>
  <c r="BJ16" i="3"/>
  <c r="BL16" i="3"/>
  <c r="T18" i="3"/>
  <c r="T39" i="3"/>
  <c r="AT743" i="2"/>
  <c r="AR739" i="2"/>
  <c r="AL736" i="2"/>
  <c r="AP714" i="2"/>
  <c r="AP678" i="2"/>
  <c r="AB677" i="2"/>
  <c r="AJ677" i="2"/>
  <c r="AT672" i="2"/>
  <c r="BB671" i="2"/>
  <c r="AN645" i="2"/>
  <c r="AL638" i="2"/>
  <c r="AN636" i="2"/>
  <c r="BF622" i="2"/>
  <c r="BB613" i="2"/>
  <c r="BB596" i="2"/>
  <c r="AP592" i="2"/>
  <c r="AR589" i="2"/>
  <c r="AP586" i="2"/>
  <c r="AR580" i="2"/>
  <c r="AN573" i="2"/>
  <c r="AF563" i="2"/>
  <c r="AL539" i="2"/>
  <c r="Z537" i="2"/>
  <c r="BB520" i="2"/>
  <c r="BB513" i="2"/>
  <c r="AT511" i="2"/>
  <c r="BB426" i="2"/>
  <c r="AD426" i="2"/>
  <c r="AH404" i="2"/>
  <c r="BH330" i="2"/>
  <c r="AL326" i="2"/>
  <c r="AZ273" i="2"/>
  <c r="AT241" i="2"/>
  <c r="BD234" i="2"/>
  <c r="AF182" i="2"/>
  <c r="AT181" i="2"/>
  <c r="AT153" i="2"/>
  <c r="BJ153" i="2"/>
  <c r="AJ66" i="2"/>
  <c r="AX66" i="2"/>
  <c r="AX44" i="2"/>
  <c r="N36" i="2"/>
  <c r="AB22" i="2"/>
  <c r="AX747" i="3"/>
  <c r="AD745" i="3"/>
  <c r="AF744" i="3"/>
  <c r="AR740" i="3"/>
  <c r="AF740" i="3"/>
  <c r="AD718" i="3"/>
  <c r="AP697" i="3"/>
  <c r="AX682" i="3"/>
  <c r="AH682" i="3"/>
  <c r="AR642" i="3"/>
  <c r="AH642" i="3"/>
  <c r="AD642" i="3"/>
  <c r="BB642" i="3"/>
  <c r="AT626" i="3"/>
  <c r="AX625" i="3"/>
  <c r="AR602" i="3"/>
  <c r="AN602" i="3"/>
  <c r="AF602" i="3"/>
  <c r="AV601" i="3"/>
  <c r="BF601" i="3"/>
  <c r="BH600" i="3"/>
  <c r="AL600" i="3"/>
  <c r="AN596" i="3"/>
  <c r="BH596" i="3"/>
  <c r="AB592" i="3"/>
  <c r="AJ592" i="3"/>
  <c r="AD592" i="3"/>
  <c r="BB592" i="3"/>
  <c r="AZ582" i="3"/>
  <c r="BJ575" i="3"/>
  <c r="BL575" i="3"/>
  <c r="AV575" i="3"/>
  <c r="AL563" i="3"/>
  <c r="X570" i="3"/>
  <c r="P570" i="3"/>
  <c r="AF563" i="3"/>
  <c r="AB539" i="3"/>
  <c r="AJ539" i="3"/>
  <c r="AD539" i="3"/>
  <c r="AV534" i="3"/>
  <c r="AR534" i="3"/>
  <c r="BH511" i="3"/>
  <c r="AX484" i="3"/>
  <c r="AB471" i="3"/>
  <c r="BL468" i="3"/>
  <c r="AB448" i="3"/>
  <c r="BB448" i="3"/>
  <c r="V340" i="3"/>
  <c r="BL338" i="3"/>
  <c r="AZ338" i="3"/>
  <c r="AX337" i="3"/>
  <c r="AZ327" i="3"/>
  <c r="BH297" i="3"/>
  <c r="AZ297" i="3"/>
  <c r="Z280" i="3"/>
  <c r="AN280" i="3"/>
  <c r="AF280" i="3"/>
  <c r="BD280" i="3"/>
  <c r="BL277" i="3"/>
  <c r="AR275" i="3"/>
  <c r="BH274" i="3"/>
  <c r="AF273" i="3"/>
  <c r="BD273" i="3"/>
  <c r="AH272" i="3"/>
  <c r="N284" i="3"/>
  <c r="BF189" i="3"/>
  <c r="BH177" i="3"/>
  <c r="AX101" i="3"/>
  <c r="AR701" i="2"/>
  <c r="AR594" i="2"/>
  <c r="AR326" i="2"/>
  <c r="AP125" i="2"/>
  <c r="AX84" i="2"/>
  <c r="AP746" i="3"/>
  <c r="AP706" i="3"/>
  <c r="AT706" i="3"/>
  <c r="BJ705" i="3"/>
  <c r="AR697" i="3"/>
  <c r="AR676" i="3"/>
  <c r="AR626" i="3"/>
  <c r="AZ595" i="3"/>
  <c r="BD595" i="3"/>
  <c r="AH583" i="3"/>
  <c r="AZ583" i="3"/>
  <c r="V569" i="3"/>
  <c r="AH550" i="3"/>
  <c r="AZ550" i="3"/>
  <c r="BF545" i="3"/>
  <c r="R548" i="3"/>
  <c r="T543" i="3"/>
  <c r="AR531" i="3"/>
  <c r="AJ531" i="3"/>
  <c r="BF484" i="3"/>
  <c r="AV484" i="3"/>
  <c r="BH484" i="3"/>
  <c r="BH468" i="3"/>
  <c r="AB453" i="3"/>
  <c r="AB452" i="3"/>
  <c r="BF452" i="3"/>
  <c r="AX446" i="3"/>
  <c r="AR419" i="3"/>
  <c r="T368" i="3"/>
  <c r="AP363" i="3"/>
  <c r="AH305" i="3"/>
  <c r="AX305" i="3"/>
  <c r="AD245" i="3"/>
  <c r="AF245" i="3"/>
  <c r="BL242" i="3"/>
  <c r="BJ242" i="3"/>
  <c r="T247" i="3"/>
  <c r="AL241" i="3"/>
  <c r="Z182" i="3"/>
  <c r="BL182" i="3"/>
  <c r="AR179" i="3"/>
  <c r="AX155" i="3"/>
  <c r="AH155" i="3"/>
  <c r="AJ155" i="3"/>
  <c r="AP146" i="3"/>
  <c r="AT146" i="3"/>
  <c r="AR128" i="3"/>
  <c r="AP128" i="3"/>
  <c r="AD66" i="3"/>
  <c r="AF66" i="3"/>
  <c r="BB66" i="3"/>
  <c r="AD44" i="3"/>
  <c r="AF44" i="3"/>
  <c r="BD34" i="3"/>
  <c r="BB34" i="3"/>
  <c r="AB34" i="3"/>
  <c r="BH34" i="3"/>
  <c r="AV21" i="3"/>
  <c r="R24" i="3"/>
  <c r="BB16" i="3"/>
  <c r="P40" i="3"/>
  <c r="BD16" i="3"/>
  <c r="BD15" i="3"/>
  <c r="AF15" i="3"/>
  <c r="P18" i="3"/>
  <c r="AF146" i="2"/>
  <c r="AF144" i="2"/>
  <c r="AF127" i="2"/>
  <c r="AR734" i="2"/>
  <c r="AR694" i="2"/>
  <c r="BF648" i="2"/>
  <c r="AR636" i="2"/>
  <c r="AP593" i="2"/>
  <c r="AR532" i="2"/>
  <c r="AR529" i="2"/>
  <c r="AZ466" i="2"/>
  <c r="AR195" i="2"/>
  <c r="AD183" i="2"/>
  <c r="AX129" i="2"/>
  <c r="AP748" i="3"/>
  <c r="AF746" i="3"/>
  <c r="AL742" i="3"/>
  <c r="AP742" i="3"/>
  <c r="AR738" i="3"/>
  <c r="AD738" i="3"/>
  <c r="AF705" i="3"/>
  <c r="AF697" i="3"/>
  <c r="AD697" i="3"/>
  <c r="BH652" i="3"/>
  <c r="AT652" i="3"/>
  <c r="AR640" i="3"/>
  <c r="AH598" i="3"/>
  <c r="AZ598" i="3"/>
  <c r="Z736" i="2"/>
  <c r="AD714" i="2"/>
  <c r="BJ676" i="2"/>
  <c r="X674" i="2"/>
  <c r="X680" i="2" s="1"/>
  <c r="X684" i="2" s="1"/>
  <c r="AH648" i="2"/>
  <c r="BJ629" i="2"/>
  <c r="BL613" i="2"/>
  <c r="AF565" i="2"/>
  <c r="BB543" i="2"/>
  <c r="N546" i="2"/>
  <c r="BJ529" i="2"/>
  <c r="AL524" i="2"/>
  <c r="BB518" i="2"/>
  <c r="Z509" i="2"/>
  <c r="AZ467" i="2"/>
  <c r="AZ272" i="2"/>
  <c r="AN242" i="2"/>
  <c r="AP195" i="2"/>
  <c r="AT128" i="2"/>
  <c r="BD127" i="2"/>
  <c r="AL124" i="2"/>
  <c r="AH123" i="2"/>
  <c r="AT101" i="2"/>
  <c r="BD62" i="2"/>
  <c r="AF22" i="2"/>
  <c r="X751" i="3"/>
  <c r="AD747" i="3"/>
  <c r="AL746" i="3"/>
  <c r="AR743" i="3"/>
  <c r="Z718" i="3"/>
  <c r="AF706" i="3"/>
  <c r="X678" i="3"/>
  <c r="X684" i="3" s="1"/>
  <c r="X688" i="3" s="1"/>
  <c r="AD676" i="3"/>
  <c r="Z670" i="3"/>
  <c r="BB670" i="3"/>
  <c r="AX670" i="3"/>
  <c r="T630" i="3"/>
  <c r="AT630" i="3" s="1"/>
  <c r="AZ596" i="3"/>
  <c r="AV582" i="3"/>
  <c r="R585" i="3"/>
  <c r="AN581" i="3"/>
  <c r="AN576" i="3"/>
  <c r="AF522" i="3"/>
  <c r="AB513" i="3"/>
  <c r="AN513" i="3"/>
  <c r="BD511" i="3"/>
  <c r="BH481" i="3"/>
  <c r="BL481" i="3"/>
  <c r="AF472" i="3"/>
  <c r="AF469" i="3"/>
  <c r="AN469" i="3"/>
  <c r="BD452" i="3"/>
  <c r="BL428" i="3"/>
  <c r="AR428" i="3"/>
  <c r="AR426" i="3"/>
  <c r="AD418" i="3"/>
  <c r="BH337" i="3"/>
  <c r="BF337" i="3"/>
  <c r="AF328" i="3"/>
  <c r="BD277" i="3"/>
  <c r="AF190" i="3"/>
  <c r="AD190" i="3"/>
  <c r="AJ177" i="3"/>
  <c r="AZ177" i="3"/>
  <c r="AZ155" i="3"/>
  <c r="AL154" i="3"/>
  <c r="AV154" i="3"/>
  <c r="AN154" i="3"/>
  <c r="BJ113" i="3"/>
  <c r="BL113" i="3"/>
  <c r="V116" i="3"/>
  <c r="AD100" i="3"/>
  <c r="AF100" i="3"/>
  <c r="AL83" i="3"/>
  <c r="AN83" i="3"/>
  <c r="AN426" i="2"/>
  <c r="AX363" i="2"/>
  <c r="AT362" i="2"/>
  <c r="AT325" i="2"/>
  <c r="AX269" i="2"/>
  <c r="AB263" i="2"/>
  <c r="AT201" i="2"/>
  <c r="AJ181" i="2"/>
  <c r="AR177" i="2"/>
  <c r="BJ124" i="2"/>
  <c r="BF121" i="2"/>
  <c r="BJ120" i="2"/>
  <c r="AR101" i="2"/>
  <c r="AH100" i="2"/>
  <c r="AV67" i="2"/>
  <c r="N64" i="2"/>
  <c r="AB27" i="2"/>
  <c r="BF757" i="3"/>
  <c r="BJ746" i="3"/>
  <c r="AP744" i="3"/>
  <c r="BJ742" i="3"/>
  <c r="AR713" i="3"/>
  <c r="AL706" i="3"/>
  <c r="BD705" i="3"/>
  <c r="AJ705" i="3"/>
  <c r="BL682" i="3"/>
  <c r="BD676" i="3"/>
  <c r="AJ676" i="3"/>
  <c r="AR672" i="3"/>
  <c r="AF672" i="3"/>
  <c r="AD670" i="3"/>
  <c r="BJ641" i="3"/>
  <c r="AL626" i="3"/>
  <c r="AJ616" i="3"/>
  <c r="AD616" i="3"/>
  <c r="BJ602" i="3"/>
  <c r="AX597" i="3"/>
  <c r="AN592" i="3"/>
  <c r="AN588" i="3"/>
  <c r="AR588" i="3"/>
  <c r="BD576" i="3"/>
  <c r="AH576" i="3"/>
  <c r="AZ567" i="3"/>
  <c r="AR565" i="3"/>
  <c r="AR546" i="3"/>
  <c r="AD546" i="3"/>
  <c r="BD545" i="3"/>
  <c r="AN534" i="3"/>
  <c r="AZ533" i="3"/>
  <c r="BD531" i="3"/>
  <c r="AH531" i="3"/>
  <c r="AF527" i="3"/>
  <c r="AP520" i="3"/>
  <c r="BL511" i="3"/>
  <c r="AF481" i="3"/>
  <c r="AZ472" i="3"/>
  <c r="BF471" i="3"/>
  <c r="AR447" i="3"/>
  <c r="AP406" i="3"/>
  <c r="AR405" i="3"/>
  <c r="AF337" i="3"/>
  <c r="AF332" i="3"/>
  <c r="AF327" i="3"/>
  <c r="AT277" i="3"/>
  <c r="AV277" i="3"/>
  <c r="AB273" i="3"/>
  <c r="BH273" i="3"/>
  <c r="AZ273" i="3"/>
  <c r="AL266" i="3"/>
  <c r="AF266" i="3"/>
  <c r="AT230" i="3"/>
  <c r="AL230" i="3"/>
  <c r="AF183" i="3"/>
  <c r="BD183" i="3"/>
  <c r="BL147" i="3"/>
  <c r="BJ147" i="3"/>
  <c r="AR121" i="3"/>
  <c r="BJ67" i="3"/>
  <c r="AP67" i="3"/>
  <c r="AP61" i="3"/>
  <c r="AD22" i="3"/>
  <c r="BD718" i="3"/>
  <c r="AJ718" i="3"/>
  <c r="AF682" i="3"/>
  <c r="AR675" i="3"/>
  <c r="AL675" i="3"/>
  <c r="BH669" i="3"/>
  <c r="AT669" i="3"/>
  <c r="AF652" i="3"/>
  <c r="P645" i="3"/>
  <c r="AD641" i="3"/>
  <c r="AD625" i="3"/>
  <c r="AT617" i="3"/>
  <c r="AN600" i="3"/>
  <c r="AD600" i="3"/>
  <c r="BF599" i="3"/>
  <c r="BL599" i="3"/>
  <c r="AZ599" i="3"/>
  <c r="BJ595" i="3"/>
  <c r="AD588" i="3"/>
  <c r="BD581" i="3"/>
  <c r="AH581" i="3"/>
  <c r="BH575" i="3"/>
  <c r="R578" i="3"/>
  <c r="AF565" i="3"/>
  <c r="BH564" i="3"/>
  <c r="BF564" i="3"/>
  <c r="AN539" i="3"/>
  <c r="AL531" i="3"/>
  <c r="BL527" i="3"/>
  <c r="AD520" i="3"/>
  <c r="AF520" i="3"/>
  <c r="AX513" i="3"/>
  <c r="BL484" i="3"/>
  <c r="AD447" i="3"/>
  <c r="BJ446" i="3"/>
  <c r="AP446" i="3"/>
  <c r="BJ419" i="3"/>
  <c r="AH410" i="3"/>
  <c r="AD406" i="3"/>
  <c r="AX363" i="3"/>
  <c r="AJ328" i="3"/>
  <c r="AV297" i="3"/>
  <c r="BL297" i="3"/>
  <c r="V284" i="3"/>
  <c r="V287" i="3" s="1"/>
  <c r="AZ279" i="3"/>
  <c r="AD244" i="3"/>
  <c r="AT216" i="3"/>
  <c r="T219" i="3"/>
  <c r="AT219" i="3" s="1"/>
  <c r="AV216" i="3"/>
  <c r="BD191" i="3"/>
  <c r="AF191" i="3"/>
  <c r="AP147" i="3"/>
  <c r="AH147" i="3"/>
  <c r="AD147" i="3"/>
  <c r="AZ127" i="3"/>
  <c r="AV124" i="3"/>
  <c r="BL124" i="3"/>
  <c r="BB121" i="3"/>
  <c r="AD121" i="3"/>
  <c r="AX95" i="3"/>
  <c r="AZ95" i="3"/>
  <c r="AR67" i="3"/>
  <c r="Z67" i="3"/>
  <c r="P678" i="3"/>
  <c r="AR649" i="3"/>
  <c r="AD649" i="3"/>
  <c r="BH641" i="3"/>
  <c r="AF640" i="3"/>
  <c r="AR633" i="3"/>
  <c r="AF633" i="3"/>
  <c r="N619" i="3"/>
  <c r="BH616" i="3"/>
  <c r="AT602" i="3"/>
  <c r="BD601" i="3"/>
  <c r="AR600" i="3"/>
  <c r="AL598" i="3"/>
  <c r="BJ597" i="3"/>
  <c r="AB596" i="3"/>
  <c r="AD596" i="3"/>
  <c r="BH595" i="3"/>
  <c r="BL589" i="3"/>
  <c r="AX589" i="3"/>
  <c r="AL583" i="3"/>
  <c r="X585" i="3"/>
  <c r="AR581" i="3"/>
  <c r="AR576" i="3"/>
  <c r="R570" i="3"/>
  <c r="AX564" i="3"/>
  <c r="BD563" i="3"/>
  <c r="AH563" i="3"/>
  <c r="AL550" i="3"/>
  <c r="AD550" i="3"/>
  <c r="AN546" i="3"/>
  <c r="BJ545" i="3"/>
  <c r="AT527" i="3"/>
  <c r="AX526" i="3"/>
  <c r="BL513" i="3"/>
  <c r="AV511" i="3"/>
  <c r="BL472" i="3"/>
  <c r="AJ469" i="3"/>
  <c r="Z452" i="3"/>
  <c r="AF446" i="3"/>
  <c r="BB428" i="3"/>
  <c r="AT419" i="3"/>
  <c r="AB418" i="3"/>
  <c r="AJ418" i="3"/>
  <c r="AT405" i="3"/>
  <c r="AR365" i="3"/>
  <c r="P369" i="3"/>
  <c r="P414" i="3" s="1"/>
  <c r="AP338" i="3"/>
  <c r="BD332" i="3"/>
  <c r="AV327" i="3"/>
  <c r="BJ301" i="3"/>
  <c r="AN297" i="3"/>
  <c r="AF281" i="3"/>
  <c r="AX278" i="3"/>
  <c r="AB275" i="3"/>
  <c r="AH250" i="3"/>
  <c r="AX250" i="3"/>
  <c r="AP245" i="3"/>
  <c r="AP244" i="3"/>
  <c r="AD235" i="3"/>
  <c r="BJ195" i="3"/>
  <c r="AV195" i="3"/>
  <c r="AV182" i="3"/>
  <c r="AT182" i="3"/>
  <c r="BD155" i="3"/>
  <c r="AJ118" i="3"/>
  <c r="AH118" i="3"/>
  <c r="AH114" i="3"/>
  <c r="AX114" i="3"/>
  <c r="BH101" i="3"/>
  <c r="AJ94" i="3"/>
  <c r="AR62" i="3"/>
  <c r="AX28" i="3"/>
  <c r="BD27" i="3"/>
  <c r="BB27" i="3"/>
  <c r="V30" i="3"/>
  <c r="N30" i="3"/>
  <c r="AJ27" i="3"/>
  <c r="AV265" i="3"/>
  <c r="AF250" i="3"/>
  <c r="AD249" i="3"/>
  <c r="BJ245" i="3"/>
  <c r="BJ235" i="3"/>
  <c r="AT194" i="3"/>
  <c r="AP153" i="3"/>
  <c r="AL147" i="3"/>
  <c r="AH145" i="3"/>
  <c r="BB145" i="3"/>
  <c r="BJ144" i="3"/>
  <c r="BH126" i="3"/>
  <c r="AF122" i="3"/>
  <c r="AR118" i="3"/>
  <c r="AJ114" i="3"/>
  <c r="AF114" i="3"/>
  <c r="AN100" i="3"/>
  <c r="AV99" i="3"/>
  <c r="N97" i="3"/>
  <c r="N103" i="3" s="1"/>
  <c r="AB67" i="3"/>
  <c r="AJ67" i="3"/>
  <c r="AL44" i="3"/>
  <c r="BH43" i="3"/>
  <c r="AD34" i="3"/>
  <c r="AR28" i="3"/>
  <c r="P30" i="3"/>
  <c r="AN22" i="3"/>
  <c r="BD271" i="3"/>
  <c r="AX271" i="3"/>
  <c r="AX244" i="3"/>
  <c r="BJ243" i="3"/>
  <c r="Z242" i="3"/>
  <c r="AF236" i="3"/>
  <c r="P233" i="3"/>
  <c r="P238" i="3" s="1"/>
  <c r="AP230" i="3"/>
  <c r="AP203" i="3"/>
  <c r="BL195" i="3"/>
  <c r="AX195" i="3"/>
  <c r="BJ190" i="3"/>
  <c r="BF183" i="3"/>
  <c r="Z183" i="3"/>
  <c r="AL183" i="3"/>
  <c r="BJ182" i="3"/>
  <c r="BH179" i="3"/>
  <c r="AH178" i="3"/>
  <c r="AR177" i="3"/>
  <c r="BL154" i="3"/>
  <c r="AF153" i="3"/>
  <c r="BJ146" i="3"/>
  <c r="AN118" i="3"/>
  <c r="AF118" i="3"/>
  <c r="AV101" i="3"/>
  <c r="AF95" i="3"/>
  <c r="AB94" i="3"/>
  <c r="AD27" i="3"/>
  <c r="N24" i="3"/>
  <c r="BB15" i="3"/>
  <c r="AP737" i="2"/>
  <c r="AX537" i="2"/>
  <c r="P451" i="2"/>
  <c r="AD451" i="2" s="1"/>
  <c r="AF450" i="2"/>
  <c r="AH408" i="2"/>
  <c r="Z408" i="2"/>
  <c r="AZ271" i="2"/>
  <c r="AX271" i="2"/>
  <c r="AB751" i="2"/>
  <c r="AJ751" i="2"/>
  <c r="AP744" i="2"/>
  <c r="BF743" i="2"/>
  <c r="AR741" i="2"/>
  <c r="AL678" i="2"/>
  <c r="AF677" i="2"/>
  <c r="AH665" i="2"/>
  <c r="AP665" i="2"/>
  <c r="BJ637" i="2"/>
  <c r="AD621" i="2"/>
  <c r="P615" i="2"/>
  <c r="AP597" i="2"/>
  <c r="AP565" i="2"/>
  <c r="AR565" i="2"/>
  <c r="R567" i="2"/>
  <c r="BJ548" i="2"/>
  <c r="AT543" i="2"/>
  <c r="AF479" i="2"/>
  <c r="P473" i="2"/>
  <c r="AX425" i="2"/>
  <c r="P419" i="2"/>
  <c r="AD419" i="2" s="1"/>
  <c r="AD416" i="2"/>
  <c r="AR377" i="2"/>
  <c r="AP377" i="2"/>
  <c r="AD377" i="2"/>
  <c r="BD295" i="2"/>
  <c r="AF295" i="2"/>
  <c r="AJ272" i="2"/>
  <c r="AR272" i="2"/>
  <c r="AF272" i="2"/>
  <c r="AZ263" i="2"/>
  <c r="AT113" i="2"/>
  <c r="T116" i="2"/>
  <c r="T131" i="2" s="1"/>
  <c r="T133" i="2" s="1"/>
  <c r="T132" i="2" s="1"/>
  <c r="BB738" i="2"/>
  <c r="AF738" i="2"/>
  <c r="R674" i="2"/>
  <c r="R680" i="2" s="1"/>
  <c r="AR671" i="2"/>
  <c r="AL671" i="2"/>
  <c r="AP668" i="2"/>
  <c r="AD638" i="2"/>
  <c r="AR622" i="2"/>
  <c r="AF596" i="2"/>
  <c r="BJ537" i="2"/>
  <c r="AF469" i="2"/>
  <c r="BB445" i="2"/>
  <c r="AD445" i="2"/>
  <c r="AP444" i="2"/>
  <c r="T453" i="2"/>
  <c r="T461" i="2" s="1"/>
  <c r="X328" i="2"/>
  <c r="X332" i="2" s="1"/>
  <c r="AN325" i="2"/>
  <c r="AZ239" i="2"/>
  <c r="AF121" i="2"/>
  <c r="AX736" i="2"/>
  <c r="AL744" i="2"/>
  <c r="AT742" i="2"/>
  <c r="AF741" i="2"/>
  <c r="AL737" i="2"/>
  <c r="BJ734" i="2"/>
  <c r="BJ728" i="2"/>
  <c r="AX728" i="2"/>
  <c r="BJ709" i="2"/>
  <c r="AX709" i="2"/>
  <c r="BJ702" i="2"/>
  <c r="BB701" i="2"/>
  <c r="Z668" i="2"/>
  <c r="AX668" i="2"/>
  <c r="AF645" i="2"/>
  <c r="BB645" i="2"/>
  <c r="AB596" i="2"/>
  <c r="AJ596" i="2"/>
  <c r="BL595" i="2"/>
  <c r="AB563" i="2"/>
  <c r="AH537" i="2"/>
  <c r="BJ532" i="2"/>
  <c r="P471" i="2"/>
  <c r="AN447" i="2"/>
  <c r="AL447" i="2"/>
  <c r="R448" i="2"/>
  <c r="Z404" i="2"/>
  <c r="BJ404" i="2"/>
  <c r="BJ362" i="2"/>
  <c r="V367" i="2"/>
  <c r="V412" i="2" s="1"/>
  <c r="BD273" i="2"/>
  <c r="AF273" i="2"/>
  <c r="AL269" i="2"/>
  <c r="AV269" i="2"/>
  <c r="AB193" i="2"/>
  <c r="BD193" i="2"/>
  <c r="AZ193" i="2"/>
  <c r="AH193" i="2"/>
  <c r="AX193" i="2"/>
  <c r="AF154" i="2"/>
  <c r="AR740" i="2"/>
  <c r="BJ733" i="2"/>
  <c r="AX733" i="2"/>
  <c r="AT694" i="2"/>
  <c r="AD693" i="2"/>
  <c r="AP677" i="2"/>
  <c r="BJ672" i="2"/>
  <c r="AT666" i="2"/>
  <c r="BJ648" i="2"/>
  <c r="AR637" i="2"/>
  <c r="P641" i="2"/>
  <c r="AB598" i="2"/>
  <c r="AJ598" i="2"/>
  <c r="BJ580" i="2"/>
  <c r="AR574" i="2"/>
  <c r="BB573" i="2"/>
  <c r="AP563" i="2"/>
  <c r="X569" i="2"/>
  <c r="AR548" i="2"/>
  <c r="BJ544" i="2"/>
  <c r="BJ531" i="2"/>
  <c r="Z525" i="2"/>
  <c r="AF520" i="2"/>
  <c r="BJ518" i="2"/>
  <c r="AP513" i="2"/>
  <c r="AR482" i="2"/>
  <c r="AL479" i="2"/>
  <c r="AR470" i="2"/>
  <c r="AL469" i="2"/>
  <c r="AL450" i="2"/>
  <c r="AN445" i="2"/>
  <c r="Z444" i="2"/>
  <c r="AH444" i="2"/>
  <c r="AH425" i="2"/>
  <c r="AT424" i="2"/>
  <c r="BB417" i="2"/>
  <c r="AT403" i="2"/>
  <c r="AH385" i="2"/>
  <c r="R338" i="2"/>
  <c r="AJ279" i="2"/>
  <c r="AZ279" i="2"/>
  <c r="AX273" i="2"/>
  <c r="BH264" i="2"/>
  <c r="AR243" i="2"/>
  <c r="P245" i="2"/>
  <c r="BD239" i="2"/>
  <c r="AD239" i="2"/>
  <c r="AB479" i="2"/>
  <c r="AJ469" i="2"/>
  <c r="AJ450" i="2"/>
  <c r="AD427" i="2"/>
  <c r="AF426" i="2"/>
  <c r="AL424" i="2"/>
  <c r="AH377" i="2"/>
  <c r="AD361" i="2"/>
  <c r="AZ295" i="2"/>
  <c r="AF278" i="2"/>
  <c r="AZ264" i="2"/>
  <c r="Z240" i="2"/>
  <c r="AH240" i="2"/>
  <c r="AP189" i="2"/>
  <c r="Z189" i="2"/>
  <c r="AR189" i="2"/>
  <c r="AF189" i="2"/>
  <c r="AH62" i="2"/>
  <c r="AJ62" i="2"/>
  <c r="AJ563" i="2"/>
  <c r="AR544" i="2"/>
  <c r="AP532" i="2"/>
  <c r="AP529" i="2"/>
  <c r="BF518" i="2"/>
  <c r="BH482" i="2"/>
  <c r="AR469" i="2"/>
  <c r="BF467" i="2"/>
  <c r="AR450" i="2"/>
  <c r="Z427" i="2"/>
  <c r="AD385" i="2"/>
  <c r="AN381" i="2"/>
  <c r="AT381" i="2"/>
  <c r="P366" i="2"/>
  <c r="AX326" i="2"/>
  <c r="BL273" i="2"/>
  <c r="AZ270" i="2"/>
  <c r="BF269" i="2"/>
  <c r="AZ240" i="2"/>
  <c r="AD234" i="2"/>
  <c r="BB228" i="2"/>
  <c r="T206" i="2"/>
  <c r="BB190" i="2"/>
  <c r="AD177" i="2"/>
  <c r="AD155" i="2"/>
  <c r="AF155" i="2"/>
  <c r="AP114" i="2"/>
  <c r="BB447" i="2"/>
  <c r="AH446" i="2"/>
  <c r="AP426" i="2"/>
  <c r="N429" i="2"/>
  <c r="N432" i="2" s="1"/>
  <c r="AF417" i="2"/>
  <c r="AH363" i="2"/>
  <c r="AD363" i="2"/>
  <c r="AB299" i="2"/>
  <c r="AV280" i="2"/>
  <c r="AV278" i="2"/>
  <c r="AR277" i="2"/>
  <c r="AV276" i="2"/>
  <c r="BF273" i="2"/>
  <c r="BL271" i="2"/>
  <c r="AV248" i="2"/>
  <c r="AR242" i="2"/>
  <c r="AN239" i="2"/>
  <c r="AN234" i="2"/>
  <c r="AP233" i="2"/>
  <c r="AL214" i="2"/>
  <c r="AN188" i="2"/>
  <c r="BH187" i="2"/>
  <c r="BJ177" i="2"/>
  <c r="BB155" i="2"/>
  <c r="AF145" i="2"/>
  <c r="BF127" i="2"/>
  <c r="BJ126" i="2"/>
  <c r="AT120" i="2"/>
  <c r="BL114" i="2"/>
  <c r="AX114" i="2"/>
  <c r="BJ101" i="2"/>
  <c r="BJ95" i="2"/>
  <c r="V88" i="2"/>
  <c r="V163" i="2" s="1"/>
  <c r="BJ163" i="2" s="1"/>
  <c r="AH84" i="2"/>
  <c r="Z62" i="2"/>
  <c r="AX62" i="2"/>
  <c r="AL22" i="2"/>
  <c r="AX199" i="2"/>
  <c r="BF193" i="2"/>
  <c r="AP178" i="2"/>
  <c r="BF129" i="2"/>
  <c r="AR113" i="2"/>
  <c r="AR62" i="2"/>
  <c r="X64" i="2"/>
  <c r="P64" i="2"/>
  <c r="AR44" i="2"/>
  <c r="AB214" i="2"/>
  <c r="AJ214" i="2"/>
  <c r="Z193" i="2"/>
  <c r="AB183" i="2"/>
  <c r="BD182" i="2"/>
  <c r="BL146" i="2"/>
  <c r="AH144" i="2"/>
  <c r="BJ128" i="2"/>
  <c r="AH127" i="2"/>
  <c r="BJ113" i="2"/>
  <c r="BD100" i="2"/>
  <c r="BJ99" i="2"/>
  <c r="BD94" i="2"/>
  <c r="BL61" i="2"/>
  <c r="AP21" i="2"/>
  <c r="AP15" i="2"/>
  <c r="AP741" i="2"/>
  <c r="BB693" i="2"/>
  <c r="AX677" i="2"/>
  <c r="AF668" i="2"/>
  <c r="X642" i="2"/>
  <c r="AL642" i="2" s="1"/>
  <c r="AR595" i="2"/>
  <c r="P576" i="2"/>
  <c r="BB574" i="2"/>
  <c r="AF511" i="2"/>
  <c r="AB467" i="2"/>
  <c r="AN467" i="2"/>
  <c r="AF270" i="2"/>
  <c r="AR153" i="2"/>
  <c r="AL153" i="2"/>
  <c r="X157" i="2"/>
  <c r="AN751" i="2"/>
  <c r="AD740" i="2"/>
  <c r="AD739" i="2"/>
  <c r="AD737" i="2"/>
  <c r="Z735" i="2"/>
  <c r="AX735" i="2"/>
  <c r="BF728" i="2"/>
  <c r="AT714" i="2"/>
  <c r="BF709" i="2"/>
  <c r="AB693" i="2"/>
  <c r="AJ693" i="2"/>
  <c r="AD678" i="2"/>
  <c r="AH668" i="2"/>
  <c r="AF665" i="2"/>
  <c r="AT645" i="2"/>
  <c r="BB636" i="2"/>
  <c r="P625" i="2"/>
  <c r="AF625" i="2" s="1"/>
  <c r="BB626" i="2"/>
  <c r="AL621" i="2"/>
  <c r="BB598" i="2"/>
  <c r="AD594" i="2"/>
  <c r="AF594" i="2"/>
  <c r="AD579" i="2"/>
  <c r="BB579" i="2"/>
  <c r="AH548" i="2"/>
  <c r="BF537" i="2"/>
  <c r="R541" i="2"/>
  <c r="AX525" i="2"/>
  <c r="AN520" i="2"/>
  <c r="AL520" i="2"/>
  <c r="BB511" i="2"/>
  <c r="AX509" i="2"/>
  <c r="AD425" i="2"/>
  <c r="V419" i="2"/>
  <c r="Z419" i="2" s="1"/>
  <c r="Z416" i="2"/>
  <c r="AX416" i="2"/>
  <c r="N419" i="2"/>
  <c r="BB403" i="2"/>
  <c r="AD403" i="2"/>
  <c r="AF403" i="2"/>
  <c r="AB330" i="2"/>
  <c r="BD330" i="2"/>
  <c r="BF330" i="2"/>
  <c r="AZ330" i="2"/>
  <c r="AZ280" i="2"/>
  <c r="AB270" i="2"/>
  <c r="BF229" i="2"/>
  <c r="BD229" i="2"/>
  <c r="AH229" i="2"/>
  <c r="AZ229" i="2"/>
  <c r="BL182" i="2"/>
  <c r="AP182" i="2"/>
  <c r="BJ182" i="2"/>
  <c r="BJ129" i="2"/>
  <c r="BL129" i="2"/>
  <c r="AF62" i="2"/>
  <c r="Z44" i="2"/>
  <c r="AJ44" i="2"/>
  <c r="T18" i="2"/>
  <c r="AF749" i="3"/>
  <c r="BD745" i="3"/>
  <c r="BB745" i="3"/>
  <c r="Z745" i="3"/>
  <c r="BF745" i="3"/>
  <c r="BJ745" i="3"/>
  <c r="AJ745" i="3"/>
  <c r="AH745" i="3"/>
  <c r="AD743" i="3"/>
  <c r="AF743" i="3"/>
  <c r="BB743" i="3"/>
  <c r="BL739" i="3"/>
  <c r="AP739" i="3"/>
  <c r="BJ739" i="3"/>
  <c r="AR739" i="3"/>
  <c r="T751" i="3"/>
  <c r="AL732" i="3"/>
  <c r="AD548" i="2"/>
  <c r="AX529" i="2"/>
  <c r="Z469" i="2"/>
  <c r="V473" i="2"/>
  <c r="BD467" i="2"/>
  <c r="AF467" i="2"/>
  <c r="BL118" i="2"/>
  <c r="AP118" i="2"/>
  <c r="BD44" i="2"/>
  <c r="AF44" i="2"/>
  <c r="AR744" i="2"/>
  <c r="AD744" i="2"/>
  <c r="AP743" i="2"/>
  <c r="AD743" i="2"/>
  <c r="AR742" i="2"/>
  <c r="AD742" i="2"/>
  <c r="AD741" i="2"/>
  <c r="Z740" i="2"/>
  <c r="AX740" i="2"/>
  <c r="Z739" i="2"/>
  <c r="AH739" i="2"/>
  <c r="Z738" i="2"/>
  <c r="AH738" i="2"/>
  <c r="BF737" i="2"/>
  <c r="AR735" i="2"/>
  <c r="AP734" i="2"/>
  <c r="AT728" i="2"/>
  <c r="AT709" i="2"/>
  <c r="AF701" i="2"/>
  <c r="AP701" i="2"/>
  <c r="P696" i="2"/>
  <c r="X696" i="2"/>
  <c r="AD694" i="2"/>
  <c r="AF693" i="2"/>
  <c r="AP693" i="2"/>
  <c r="AT678" i="2"/>
  <c r="BF677" i="2"/>
  <c r="BJ668" i="2"/>
  <c r="AD668" i="2"/>
  <c r="AD666" i="2"/>
  <c r="AR648" i="2"/>
  <c r="AD648" i="2"/>
  <c r="AL645" i="2"/>
  <c r="P642" i="2"/>
  <c r="AF638" i="2"/>
  <c r="BL638" i="2"/>
  <c r="AR629" i="2"/>
  <c r="AD629" i="2"/>
  <c r="AF621" i="2"/>
  <c r="BL621" i="2"/>
  <c r="AR612" i="2"/>
  <c r="AD612" i="2"/>
  <c r="AR597" i="2"/>
  <c r="AF597" i="2"/>
  <c r="AR596" i="2"/>
  <c r="BB595" i="2"/>
  <c r="AD595" i="2"/>
  <c r="AB594" i="2"/>
  <c r="AJ594" i="2"/>
  <c r="BB592" i="2"/>
  <c r="BL589" i="2"/>
  <c r="BB586" i="2"/>
  <c r="AF580" i="2"/>
  <c r="AP573" i="2"/>
  <c r="AR573" i="2"/>
  <c r="AR561" i="2"/>
  <c r="X567" i="2"/>
  <c r="AF561" i="2"/>
  <c r="BB561" i="2"/>
  <c r="AD537" i="2"/>
  <c r="T534" i="2"/>
  <c r="AT531" i="2"/>
  <c r="AH525" i="2"/>
  <c r="AH509" i="2"/>
  <c r="AZ450" i="2"/>
  <c r="BJ444" i="2"/>
  <c r="AX427" i="2"/>
  <c r="Z425" i="2"/>
  <c r="AH416" i="2"/>
  <c r="Z361" i="2"/>
  <c r="V366" i="2"/>
  <c r="AX361" i="2"/>
  <c r="AV336" i="2"/>
  <c r="AZ299" i="2"/>
  <c r="AX299" i="2"/>
  <c r="BD270" i="2"/>
  <c r="AZ248" i="2"/>
  <c r="AD181" i="2"/>
  <c r="AF181" i="2"/>
  <c r="BD123" i="2"/>
  <c r="BJ123" i="2"/>
  <c r="BL121" i="2"/>
  <c r="BJ121" i="2"/>
  <c r="AD113" i="2"/>
  <c r="P88" i="2"/>
  <c r="P167" i="2" s="1"/>
  <c r="AF84" i="2"/>
  <c r="AF43" i="2"/>
  <c r="AJ34" i="2"/>
  <c r="AH34" i="2"/>
  <c r="AX34" i="2"/>
  <c r="R30" i="2"/>
  <c r="R40" i="2"/>
  <c r="AR22" i="2"/>
  <c r="T40" i="2"/>
  <c r="BL757" i="3"/>
  <c r="BD747" i="3"/>
  <c r="BB747" i="3"/>
  <c r="Z747" i="3"/>
  <c r="BF747" i="3"/>
  <c r="BJ747" i="3"/>
  <c r="AJ747" i="3"/>
  <c r="AH747" i="3"/>
  <c r="AR741" i="3"/>
  <c r="AH741" i="3"/>
  <c r="AD741" i="3"/>
  <c r="AF741" i="3"/>
  <c r="BB741" i="3"/>
  <c r="P751" i="3"/>
  <c r="AL738" i="3"/>
  <c r="AT738" i="3"/>
  <c r="AR732" i="3"/>
  <c r="AP732" i="3"/>
  <c r="AF732" i="3"/>
  <c r="AD732" i="3"/>
  <c r="AR681" i="3"/>
  <c r="AL681" i="3"/>
  <c r="AP681" i="3"/>
  <c r="AF681" i="3"/>
  <c r="AD681" i="3"/>
  <c r="AP742" i="2"/>
  <c r="AL739" i="2"/>
  <c r="AD735" i="2"/>
  <c r="AD734" i="2"/>
  <c r="AP694" i="2"/>
  <c r="BB589" i="2"/>
  <c r="AD589" i="2"/>
  <c r="BB562" i="2"/>
  <c r="AD562" i="2"/>
  <c r="P569" i="2"/>
  <c r="AF562" i="2"/>
  <c r="BD469" i="2"/>
  <c r="N473" i="2"/>
  <c r="AX469" i="2"/>
  <c r="AZ469" i="2"/>
  <c r="AN233" i="2"/>
  <c r="AV233" i="2"/>
  <c r="BF233" i="2"/>
  <c r="AD153" i="2"/>
  <c r="P157" i="2"/>
  <c r="AD122" i="2"/>
  <c r="AD101" i="2"/>
  <c r="AV751" i="2"/>
  <c r="T747" i="2"/>
  <c r="Z744" i="2"/>
  <c r="AH744" i="2"/>
  <c r="BJ743" i="2"/>
  <c r="BJ741" i="2"/>
  <c r="AH741" i="2"/>
  <c r="AP740" i="2"/>
  <c r="AP738" i="2"/>
  <c r="AR737" i="2"/>
  <c r="AF735" i="2"/>
  <c r="AL734" i="2"/>
  <c r="AR733" i="2"/>
  <c r="AD733" i="2"/>
  <c r="AR728" i="2"/>
  <c r="AD728" i="2"/>
  <c r="AR714" i="2"/>
  <c r="AR709" i="2"/>
  <c r="AF709" i="2"/>
  <c r="AR702" i="2"/>
  <c r="P704" i="2"/>
  <c r="AD701" i="2"/>
  <c r="AN701" i="2"/>
  <c r="BB694" i="2"/>
  <c r="BF693" i="2"/>
  <c r="AR678" i="2"/>
  <c r="BB677" i="2"/>
  <c r="AR676" i="2"/>
  <c r="AF676" i="2"/>
  <c r="BB672" i="2"/>
  <c r="AD672" i="2"/>
  <c r="BF668" i="2"/>
  <c r="BJ666" i="2"/>
  <c r="AD665" i="2"/>
  <c r="BJ665" i="2"/>
  <c r="BL645" i="2"/>
  <c r="BB638" i="2"/>
  <c r="AN638" i="2"/>
  <c r="AF636" i="2"/>
  <c r="AP636" i="2"/>
  <c r="BB621" i="2"/>
  <c r="AN621" i="2"/>
  <c r="AR613" i="2"/>
  <c r="AB612" i="2"/>
  <c r="AJ612" i="2"/>
  <c r="AR598" i="2"/>
  <c r="BJ597" i="2"/>
  <c r="N602" i="2"/>
  <c r="AP594" i="2"/>
  <c r="AF589" i="2"/>
  <c r="AR586" i="2"/>
  <c r="AD586" i="2"/>
  <c r="AF586" i="2"/>
  <c r="BB585" i="2"/>
  <c r="AF585" i="2"/>
  <c r="AF574" i="2"/>
  <c r="BB563" i="2"/>
  <c r="AR562" i="2"/>
  <c r="AB561" i="2"/>
  <c r="AJ561" i="2"/>
  <c r="AR539" i="2"/>
  <c r="BJ539" i="2"/>
  <c r="AX532" i="2"/>
  <c r="P551" i="2"/>
  <c r="AD525" i="2"/>
  <c r="BJ513" i="2"/>
  <c r="AD511" i="2"/>
  <c r="AN511" i="2"/>
  <c r="AL511" i="2"/>
  <c r="AH427" i="2"/>
  <c r="AN417" i="2"/>
  <c r="AL417" i="2"/>
  <c r="AT417" i="2"/>
  <c r="AR404" i="2"/>
  <c r="AP404" i="2"/>
  <c r="P406" i="2"/>
  <c r="N366" i="2"/>
  <c r="AH361" i="2"/>
  <c r="AV295" i="2"/>
  <c r="BH295" i="2"/>
  <c r="AF279" i="2"/>
  <c r="AZ275" i="2"/>
  <c r="BL269" i="2"/>
  <c r="AV264" i="2"/>
  <c r="BL264" i="2"/>
  <c r="AB243" i="2"/>
  <c r="AJ234" i="2"/>
  <c r="AZ234" i="2"/>
  <c r="N231" i="2"/>
  <c r="AT228" i="2"/>
  <c r="AV228" i="2"/>
  <c r="BB214" i="2"/>
  <c r="AV201" i="2"/>
  <c r="R206" i="2"/>
  <c r="AR193" i="2"/>
  <c r="AP193" i="2"/>
  <c r="X185" i="2"/>
  <c r="X204" i="2" s="1"/>
  <c r="Z84" i="2"/>
  <c r="AH44" i="2"/>
  <c r="AF27" i="2"/>
  <c r="AR16" i="2"/>
  <c r="AD16" i="2"/>
  <c r="AP16" i="2"/>
  <c r="AL713" i="3"/>
  <c r="AT713" i="3"/>
  <c r="AD446" i="2"/>
  <c r="V429" i="2"/>
  <c r="V432" i="2" s="1"/>
  <c r="AF408" i="2"/>
  <c r="AL362" i="2"/>
  <c r="Z279" i="2"/>
  <c r="AD188" i="2"/>
  <c r="AV182" i="2"/>
  <c r="V185" i="2"/>
  <c r="AB185" i="2" s="1"/>
  <c r="AL99" i="2"/>
  <c r="AN67" i="2"/>
  <c r="BD43" i="2"/>
  <c r="BL747" i="3"/>
  <c r="BL745" i="3"/>
  <c r="BD743" i="3"/>
  <c r="Z743" i="3"/>
  <c r="BF743" i="3"/>
  <c r="AJ743" i="3"/>
  <c r="BD741" i="3"/>
  <c r="BJ741" i="3"/>
  <c r="AJ741" i="3"/>
  <c r="AD740" i="3"/>
  <c r="AF738" i="3"/>
  <c r="BB738" i="3"/>
  <c r="AF713" i="3"/>
  <c r="AR698" i="3"/>
  <c r="AP698" i="3"/>
  <c r="AD698" i="3"/>
  <c r="AF698" i="3"/>
  <c r="BH697" i="3"/>
  <c r="AL697" i="3"/>
  <c r="AR680" i="3"/>
  <c r="AP680" i="3"/>
  <c r="AD680" i="3"/>
  <c r="AF680" i="3"/>
  <c r="AB579" i="2"/>
  <c r="AJ579" i="2"/>
  <c r="AB574" i="2"/>
  <c r="AJ574" i="2"/>
  <c r="AP562" i="2"/>
  <c r="AP561" i="2"/>
  <c r="AP525" i="2"/>
  <c r="BB524" i="2"/>
  <c r="AR518" i="2"/>
  <c r="AD518" i="2"/>
  <c r="AR513" i="2"/>
  <c r="P515" i="2"/>
  <c r="BF509" i="2"/>
  <c r="BH467" i="2"/>
  <c r="BH466" i="2"/>
  <c r="P468" i="2"/>
  <c r="X448" i="2"/>
  <c r="X454" i="2" s="1"/>
  <c r="AP446" i="2"/>
  <c r="BF444" i="2"/>
  <c r="AT426" i="2"/>
  <c r="BJ424" i="2"/>
  <c r="BF416" i="2"/>
  <c r="N367" i="2"/>
  <c r="N412" i="2" s="1"/>
  <c r="AV325" i="2"/>
  <c r="BH280" i="2"/>
  <c r="N282" i="2"/>
  <c r="N285" i="2" s="1"/>
  <c r="BH275" i="2"/>
  <c r="Z272" i="2"/>
  <c r="AH272" i="2"/>
  <c r="AN271" i="2"/>
  <c r="AN264" i="2"/>
  <c r="BF248" i="2"/>
  <c r="BF242" i="2"/>
  <c r="AJ241" i="2"/>
  <c r="AJ240" i="2"/>
  <c r="AB240" i="2"/>
  <c r="AR190" i="2"/>
  <c r="AJ189" i="2"/>
  <c r="AB189" i="2"/>
  <c r="AH189" i="2"/>
  <c r="AR181" i="2"/>
  <c r="AR129" i="2"/>
  <c r="AR125" i="2"/>
  <c r="AF125" i="2"/>
  <c r="AR120" i="2"/>
  <c r="AR118" i="2"/>
  <c r="BF94" i="2"/>
  <c r="Z67" i="2"/>
  <c r="AH67" i="2"/>
  <c r="AR66" i="2"/>
  <c r="AB62" i="2"/>
  <c r="BF44" i="2"/>
  <c r="AB44" i="2"/>
  <c r="BL43" i="2"/>
  <c r="BJ43" i="2"/>
  <c r="AR27" i="2"/>
  <c r="BF22" i="2"/>
  <c r="AR21" i="2"/>
  <c r="AD21" i="2"/>
  <c r="AN15" i="2"/>
  <c r="AF15" i="2"/>
  <c r="AN757" i="3"/>
  <c r="AT748" i="3"/>
  <c r="AP747" i="3"/>
  <c r="AT746" i="3"/>
  <c r="AP745" i="3"/>
  <c r="AT744" i="3"/>
  <c r="BH744" i="3"/>
  <c r="BL743" i="3"/>
  <c r="AP743" i="3"/>
  <c r="BH742" i="3"/>
  <c r="AP740" i="3"/>
  <c r="AP738" i="3"/>
  <c r="AD737" i="3"/>
  <c r="BB698" i="3"/>
  <c r="Z698" i="3"/>
  <c r="BB680" i="3"/>
  <c r="Z680" i="3"/>
  <c r="BL676" i="3"/>
  <c r="AP676" i="3"/>
  <c r="AD596" i="2"/>
  <c r="AN595" i="2"/>
  <c r="AR593" i="2"/>
  <c r="AF593" i="2"/>
  <c r="AR592" i="2"/>
  <c r="AD592" i="2"/>
  <c r="AN589" i="2"/>
  <c r="AP585" i="2"/>
  <c r="AP579" i="2"/>
  <c r="AP574" i="2"/>
  <c r="BB565" i="2"/>
  <c r="AR563" i="2"/>
  <c r="AD563" i="2"/>
  <c r="AN562" i="2"/>
  <c r="BF548" i="2"/>
  <c r="BB539" i="2"/>
  <c r="N552" i="2"/>
  <c r="AP537" i="2"/>
  <c r="AL531" i="2"/>
  <c r="AF531" i="2"/>
  <c r="BF529" i="2"/>
  <c r="BJ525" i="2"/>
  <c r="AR524" i="2"/>
  <c r="AH518" i="2"/>
  <c r="AB518" i="2"/>
  <c r="AP511" i="2"/>
  <c r="AF509" i="2"/>
  <c r="BD470" i="2"/>
  <c r="AB469" i="2"/>
  <c r="BD466" i="2"/>
  <c r="N468" i="2"/>
  <c r="AT447" i="2"/>
  <c r="AF445" i="2"/>
  <c r="AT445" i="2"/>
  <c r="AR444" i="2"/>
  <c r="AD444" i="2"/>
  <c r="AF427" i="2"/>
  <c r="AL426" i="2"/>
  <c r="BF425" i="2"/>
  <c r="AP417" i="2"/>
  <c r="AF416" i="2"/>
  <c r="AD408" i="2"/>
  <c r="T406" i="2"/>
  <c r="AN403" i="2"/>
  <c r="AF361" i="2"/>
  <c r="Z330" i="2"/>
  <c r="BH326" i="2"/>
  <c r="Z299" i="2"/>
  <c r="AN279" i="2"/>
  <c r="BL278" i="2"/>
  <c r="BH269" i="2"/>
  <c r="BF264" i="2"/>
  <c r="AV242" i="2"/>
  <c r="AR241" i="2"/>
  <c r="BL240" i="2"/>
  <c r="AJ239" i="2"/>
  <c r="AR229" i="2"/>
  <c r="AT194" i="2"/>
  <c r="BH193" i="2"/>
  <c r="BD188" i="2"/>
  <c r="AF183" i="2"/>
  <c r="AR178" i="2"/>
  <c r="P149" i="2"/>
  <c r="BJ118" i="2"/>
  <c r="AT99" i="2"/>
  <c r="AB66" i="2"/>
  <c r="BF62" i="2"/>
  <c r="AV43" i="2"/>
  <c r="BH27" i="2"/>
  <c r="AF16" i="2"/>
  <c r="AJ749" i="3"/>
  <c r="AR748" i="3"/>
  <c r="AR746" i="3"/>
  <c r="AR744" i="3"/>
  <c r="AX743" i="3"/>
  <c r="AT742" i="3"/>
  <c r="AF742" i="3"/>
  <c r="BB742" i="3"/>
  <c r="AX741" i="3"/>
  <c r="Z741" i="3"/>
  <c r="AL740" i="3"/>
  <c r="BD739" i="3"/>
  <c r="Z739" i="3"/>
  <c r="BF739" i="3"/>
  <c r="AJ739" i="3"/>
  <c r="BD737" i="3"/>
  <c r="BJ737" i="3"/>
  <c r="AJ737" i="3"/>
  <c r="BH732" i="3"/>
  <c r="AR718" i="3"/>
  <c r="AP713" i="3"/>
  <c r="BJ706" i="3"/>
  <c r="BL705" i="3"/>
  <c r="T708" i="3"/>
  <c r="AT697" i="3"/>
  <c r="V700" i="3"/>
  <c r="BF698" i="3"/>
  <c r="BB697" i="3"/>
  <c r="AD682" i="3"/>
  <c r="BF680" i="3"/>
  <c r="N678" i="3"/>
  <c r="N684" i="3" s="1"/>
  <c r="AP675" i="3"/>
  <c r="AF675" i="3"/>
  <c r="AD672" i="3"/>
  <c r="BF670" i="3"/>
  <c r="AP670" i="3"/>
  <c r="AD669" i="3"/>
  <c r="AD652" i="3"/>
  <c r="AP649" i="3"/>
  <c r="Z649" i="3"/>
  <c r="P646" i="3"/>
  <c r="AP642" i="3"/>
  <c r="Z642" i="3"/>
  <c r="AD633" i="3"/>
  <c r="X629" i="3"/>
  <c r="AB629" i="3" s="1"/>
  <c r="AD626" i="3"/>
  <c r="AP625" i="3"/>
  <c r="Z625" i="3"/>
  <c r="AL625" i="3"/>
  <c r="AN617" i="3"/>
  <c r="R606" i="3"/>
  <c r="AD602" i="3"/>
  <c r="Z599" i="3"/>
  <c r="BD599" i="3"/>
  <c r="AL596" i="3"/>
  <c r="BF595" i="3"/>
  <c r="AV595" i="3"/>
  <c r="AL592" i="3"/>
  <c r="BF589" i="3"/>
  <c r="AF589" i="3"/>
  <c r="AF582" i="3"/>
  <c r="BL567" i="3"/>
  <c r="AN565" i="3"/>
  <c r="BB563" i="3"/>
  <c r="AJ563" i="3"/>
  <c r="BB550" i="3"/>
  <c r="AJ550" i="3"/>
  <c r="X548" i="3"/>
  <c r="BB546" i="3"/>
  <c r="AL546" i="3"/>
  <c r="AB546" i="3"/>
  <c r="AV545" i="3"/>
  <c r="AF541" i="3"/>
  <c r="BB539" i="3"/>
  <c r="AL539" i="3"/>
  <c r="AH534" i="3"/>
  <c r="AJ534" i="3"/>
  <c r="AZ534" i="3"/>
  <c r="AD531" i="3"/>
  <c r="AV526" i="3"/>
  <c r="BF526" i="3"/>
  <c r="Z522" i="3"/>
  <c r="AB522" i="3"/>
  <c r="BF522" i="3"/>
  <c r="AH522" i="3"/>
  <c r="AZ522" i="3"/>
  <c r="AJ522" i="3"/>
  <c r="AZ520" i="3"/>
  <c r="AB515" i="3"/>
  <c r="AJ515" i="3"/>
  <c r="AD515" i="3"/>
  <c r="AF515" i="3"/>
  <c r="BB515" i="3"/>
  <c r="BD515" i="3"/>
  <c r="AR427" i="3"/>
  <c r="Z427" i="3"/>
  <c r="AP427" i="3"/>
  <c r="P431" i="3"/>
  <c r="AD427" i="3"/>
  <c r="AF427" i="3"/>
  <c r="BB427" i="3"/>
  <c r="AN426" i="3"/>
  <c r="AT426" i="3"/>
  <c r="R432" i="3"/>
  <c r="AL426" i="3"/>
  <c r="AP405" i="3"/>
  <c r="AP364" i="3"/>
  <c r="AR364" i="3"/>
  <c r="T369" i="3"/>
  <c r="T414" i="3" s="1"/>
  <c r="AT363" i="3"/>
  <c r="R368" i="3"/>
  <c r="AN368" i="3" s="1"/>
  <c r="AL363" i="3"/>
  <c r="BF363" i="3"/>
  <c r="BD328" i="3"/>
  <c r="AB328" i="3"/>
  <c r="BH328" i="3"/>
  <c r="AZ328" i="3"/>
  <c r="AT281" i="3"/>
  <c r="AV281" i="3"/>
  <c r="BL281" i="3"/>
  <c r="AF564" i="3"/>
  <c r="AV513" i="3"/>
  <c r="BH513" i="3"/>
  <c r="R517" i="3"/>
  <c r="AR410" i="3"/>
  <c r="Z410" i="3"/>
  <c r="AP410" i="3"/>
  <c r="AD410" i="3"/>
  <c r="AF410" i="3"/>
  <c r="BB410" i="3"/>
  <c r="AD405" i="3"/>
  <c r="AF405" i="3"/>
  <c r="P408" i="3"/>
  <c r="BD698" i="3"/>
  <c r="AJ698" i="3"/>
  <c r="BD680" i="3"/>
  <c r="AJ680" i="3"/>
  <c r="AL672" i="3"/>
  <c r="AF670" i="3"/>
  <c r="BD670" i="3"/>
  <c r="AJ670" i="3"/>
  <c r="AL669" i="3"/>
  <c r="AL652" i="3"/>
  <c r="AF649" i="3"/>
  <c r="BD649" i="3"/>
  <c r="AJ649" i="3"/>
  <c r="X646" i="3"/>
  <c r="AH646" i="3" s="1"/>
  <c r="T645" i="3"/>
  <c r="AF642" i="3"/>
  <c r="BD642" i="3"/>
  <c r="AJ642" i="3"/>
  <c r="AP641" i="3"/>
  <c r="AR641" i="3"/>
  <c r="P629" i="3"/>
  <c r="BD629" i="3" s="1"/>
  <c r="AH626" i="3"/>
  <c r="AF625" i="3"/>
  <c r="BD625" i="3"/>
  <c r="AJ625" i="3"/>
  <c r="T619" i="3"/>
  <c r="AL616" i="3"/>
  <c r="BH602" i="3"/>
  <c r="AL602" i="3"/>
  <c r="AJ602" i="3"/>
  <c r="Z601" i="3"/>
  <c r="BJ599" i="3"/>
  <c r="BH598" i="3"/>
  <c r="AB598" i="3"/>
  <c r="BF597" i="3"/>
  <c r="AF597" i="3"/>
  <c r="AF596" i="3"/>
  <c r="BD596" i="3"/>
  <c r="AH596" i="3"/>
  <c r="AF595" i="3"/>
  <c r="AF592" i="3"/>
  <c r="BD592" i="3"/>
  <c r="AH592" i="3"/>
  <c r="BJ589" i="3"/>
  <c r="BH588" i="3"/>
  <c r="AB588" i="3"/>
  <c r="BH583" i="3"/>
  <c r="AB583" i="3"/>
  <c r="BF582" i="3"/>
  <c r="BJ582" i="3"/>
  <c r="BH581" i="3"/>
  <c r="AB581" i="3"/>
  <c r="BH576" i="3"/>
  <c r="AB576" i="3"/>
  <c r="AF575" i="3"/>
  <c r="T571" i="3"/>
  <c r="T569" i="3"/>
  <c r="BH567" i="3"/>
  <c r="AN563" i="3"/>
  <c r="AD563" i="3"/>
  <c r="AR563" i="3"/>
  <c r="X554" i="3"/>
  <c r="N553" i="3"/>
  <c r="AN550" i="3"/>
  <c r="AR550" i="3"/>
  <c r="P548" i="3"/>
  <c r="AF546" i="3"/>
  <c r="BD546" i="3"/>
  <c r="AH546" i="3"/>
  <c r="AZ545" i="3"/>
  <c r="BH545" i="3"/>
  <c r="BF541" i="3"/>
  <c r="AV541" i="3"/>
  <c r="AF539" i="3"/>
  <c r="BD539" i="3"/>
  <c r="AB534" i="3"/>
  <c r="BH533" i="3"/>
  <c r="AN533" i="3"/>
  <c r="R536" i="3"/>
  <c r="AZ531" i="3"/>
  <c r="AF531" i="3"/>
  <c r="BF513" i="3"/>
  <c r="AN472" i="3"/>
  <c r="BH472" i="3"/>
  <c r="AV472" i="3"/>
  <c r="AL471" i="3"/>
  <c r="BH471" i="3"/>
  <c r="AN471" i="3"/>
  <c r="R473" i="3"/>
  <c r="BF469" i="3"/>
  <c r="AB469" i="3"/>
  <c r="BH469" i="3"/>
  <c r="AX469" i="3"/>
  <c r="AZ469" i="3"/>
  <c r="N470" i="3"/>
  <c r="AR429" i="3"/>
  <c r="Z429" i="3"/>
  <c r="AP429" i="3"/>
  <c r="AD429" i="3"/>
  <c r="AF429" i="3"/>
  <c r="BB429" i="3"/>
  <c r="AN428" i="3"/>
  <c r="AT428" i="3"/>
  <c r="AL428" i="3"/>
  <c r="AB421" i="3"/>
  <c r="Z421" i="3"/>
  <c r="AD419" i="3"/>
  <c r="AF419" i="3"/>
  <c r="BB419" i="3"/>
  <c r="BJ418" i="3"/>
  <c r="AP418" i="3"/>
  <c r="T421" i="3"/>
  <c r="AV421" i="3" s="1"/>
  <c r="Z365" i="3"/>
  <c r="BJ365" i="3"/>
  <c r="AV272" i="3"/>
  <c r="BH272" i="3"/>
  <c r="BL741" i="3"/>
  <c r="BL737" i="3"/>
  <c r="BB718" i="3"/>
  <c r="AH718" i="3"/>
  <c r="AR706" i="3"/>
  <c r="BB705" i="3"/>
  <c r="AH705" i="3"/>
  <c r="X700" i="3"/>
  <c r="BJ698" i="3"/>
  <c r="BL698" i="3"/>
  <c r="BD682" i="3"/>
  <c r="AJ682" i="3"/>
  <c r="BJ680" i="3"/>
  <c r="BL680" i="3"/>
  <c r="BB676" i="3"/>
  <c r="AH676" i="3"/>
  <c r="AH675" i="3"/>
  <c r="BB672" i="3"/>
  <c r="BJ670" i="3"/>
  <c r="BL670" i="3"/>
  <c r="BJ649" i="3"/>
  <c r="BL649" i="3"/>
  <c r="V646" i="3"/>
  <c r="AX646" i="3" s="1"/>
  <c r="BJ642" i="3"/>
  <c r="BL642" i="3"/>
  <c r="AL641" i="3"/>
  <c r="BD640" i="3"/>
  <c r="AJ640" i="3"/>
  <c r="N629" i="3"/>
  <c r="AX629" i="3" s="1"/>
  <c r="AF626" i="3"/>
  <c r="BJ625" i="3"/>
  <c r="BL625" i="3"/>
  <c r="AN599" i="3"/>
  <c r="BB598" i="3"/>
  <c r="AJ598" i="3"/>
  <c r="AR596" i="3"/>
  <c r="BL595" i="3"/>
  <c r="AR592" i="3"/>
  <c r="BH589" i="3"/>
  <c r="BB588" i="3"/>
  <c r="AJ588" i="3"/>
  <c r="BB583" i="3"/>
  <c r="AJ583" i="3"/>
  <c r="BD582" i="3"/>
  <c r="AN582" i="3"/>
  <c r="BH582" i="3"/>
  <c r="BB581" i="3"/>
  <c r="AJ581" i="3"/>
  <c r="BB576" i="3"/>
  <c r="AJ576" i="3"/>
  <c r="BF575" i="3"/>
  <c r="N571" i="3"/>
  <c r="N569" i="3"/>
  <c r="AF567" i="3"/>
  <c r="BD565" i="3"/>
  <c r="AH565" i="3"/>
  <c r="BJ564" i="3"/>
  <c r="BH563" i="3"/>
  <c r="AB563" i="3"/>
  <c r="P554" i="3"/>
  <c r="BH550" i="3"/>
  <c r="AB550" i="3"/>
  <c r="BH546" i="3"/>
  <c r="AV546" i="3"/>
  <c r="BL545" i="3"/>
  <c r="AB545" i="3"/>
  <c r="BD541" i="3"/>
  <c r="AN541" i="3"/>
  <c r="BJ541" i="3"/>
  <c r="BH539" i="3"/>
  <c r="AV539" i="3"/>
  <c r="BH534" i="3"/>
  <c r="AB533" i="3"/>
  <c r="AD533" i="3"/>
  <c r="BD533" i="3"/>
  <c r="AB531" i="3"/>
  <c r="AN531" i="3"/>
  <c r="BH531" i="3"/>
  <c r="AL527" i="3"/>
  <c r="X529" i="3"/>
  <c r="AD527" i="3"/>
  <c r="BD522" i="3"/>
  <c r="AN515" i="3"/>
  <c r="AZ481" i="3"/>
  <c r="AL452" i="3"/>
  <c r="BH452" i="3"/>
  <c r="AN452" i="3"/>
  <c r="AR449" i="3"/>
  <c r="X450" i="3"/>
  <c r="X456" i="3" s="1"/>
  <c r="AD449" i="3"/>
  <c r="AF449" i="3"/>
  <c r="BB449" i="3"/>
  <c r="BJ448" i="3"/>
  <c r="AP448" i="3"/>
  <c r="T455" i="3"/>
  <c r="BB447" i="3"/>
  <c r="AH427" i="3"/>
  <c r="AB406" i="3"/>
  <c r="BJ406" i="3"/>
  <c r="V408" i="3"/>
  <c r="Z406" i="3"/>
  <c r="AJ406" i="3"/>
  <c r="AH406" i="3"/>
  <c r="AX406" i="3"/>
  <c r="BF216" i="3"/>
  <c r="V219" i="3"/>
  <c r="BF219" i="3" s="1"/>
  <c r="BJ216" i="3"/>
  <c r="AZ216" i="3"/>
  <c r="N219" i="3"/>
  <c r="AX216" i="3"/>
  <c r="BJ522" i="3"/>
  <c r="Z515" i="3"/>
  <c r="AH515" i="3"/>
  <c r="AL511" i="3"/>
  <c r="AD471" i="3"/>
  <c r="X475" i="3"/>
  <c r="AF468" i="3"/>
  <c r="AD452" i="3"/>
  <c r="AL449" i="3"/>
  <c r="Z448" i="3"/>
  <c r="AF447" i="3"/>
  <c r="AR446" i="3"/>
  <c r="AB429" i="3"/>
  <c r="AJ429" i="3"/>
  <c r="AP428" i="3"/>
  <c r="AB427" i="3"/>
  <c r="AJ427" i="3"/>
  <c r="AP426" i="3"/>
  <c r="AL419" i="3"/>
  <c r="Z418" i="3"/>
  <c r="AB410" i="3"/>
  <c r="AJ410" i="3"/>
  <c r="BH405" i="3"/>
  <c r="AL405" i="3"/>
  <c r="AD365" i="3"/>
  <c r="AR363" i="3"/>
  <c r="AF363" i="3"/>
  <c r="Z337" i="3"/>
  <c r="AJ337" i="3"/>
  <c r="AD337" i="3"/>
  <c r="BD337" i="3"/>
  <c r="BH332" i="3"/>
  <c r="AB332" i="3"/>
  <c r="AL332" i="3"/>
  <c r="AN332" i="3"/>
  <c r="BF332" i="3"/>
  <c r="BH327" i="3"/>
  <c r="AB301" i="3"/>
  <c r="AJ301" i="3"/>
  <c r="AN301" i="3"/>
  <c r="AF301" i="3"/>
  <c r="AD301" i="3"/>
  <c r="BD301" i="3"/>
  <c r="AV282" i="3"/>
  <c r="BL282" i="3"/>
  <c r="Z278" i="3"/>
  <c r="AJ278" i="3"/>
  <c r="AD278" i="3"/>
  <c r="AF278" i="3"/>
  <c r="BD278" i="3"/>
  <c r="AR243" i="3"/>
  <c r="AL243" i="3"/>
  <c r="AF243" i="3"/>
  <c r="BB243" i="3"/>
  <c r="AD243" i="3"/>
  <c r="BB241" i="3"/>
  <c r="BJ241" i="3"/>
  <c r="AN196" i="3"/>
  <c r="AL196" i="3"/>
  <c r="AT196" i="3"/>
  <c r="AH539" i="3"/>
  <c r="BJ533" i="3"/>
  <c r="AV531" i="3"/>
  <c r="BD527" i="3"/>
  <c r="AJ527" i="3"/>
  <c r="AB526" i="3"/>
  <c r="P529" i="3"/>
  <c r="AN522" i="3"/>
  <c r="BB520" i="3"/>
  <c r="AP515" i="3"/>
  <c r="AB484" i="3"/>
  <c r="BD484" i="3"/>
  <c r="BD481" i="3"/>
  <c r="AJ471" i="3"/>
  <c r="AL469" i="3"/>
  <c r="P455" i="3"/>
  <c r="P453" i="3"/>
  <c r="BD453" i="3" s="1"/>
  <c r="AJ452" i="3"/>
  <c r="BL449" i="3"/>
  <c r="AH448" i="3"/>
  <c r="AR448" i="3"/>
  <c r="AN447" i="3"/>
  <c r="BB446" i="3"/>
  <c r="AB446" i="3"/>
  <c r="AJ446" i="3"/>
  <c r="T431" i="3"/>
  <c r="AX429" i="3"/>
  <c r="BJ428" i="3"/>
  <c r="AX427" i="3"/>
  <c r="AH418" i="3"/>
  <c r="AR418" i="3"/>
  <c r="AX410" i="3"/>
  <c r="N408" i="3"/>
  <c r="BB365" i="3"/>
  <c r="AL365" i="3"/>
  <c r="BB363" i="3"/>
  <c r="AH363" i="3"/>
  <c r="R340" i="3"/>
  <c r="AV338" i="3"/>
  <c r="AN337" i="3"/>
  <c r="AL328" i="3"/>
  <c r="AN328" i="3"/>
  <c r="BF328" i="3"/>
  <c r="Z305" i="3"/>
  <c r="BD305" i="3"/>
  <c r="BL305" i="3"/>
  <c r="AJ305" i="3"/>
  <c r="AZ305" i="3"/>
  <c r="AB278" i="3"/>
  <c r="Z275" i="3"/>
  <c r="AJ275" i="3"/>
  <c r="AD275" i="3"/>
  <c r="AF275" i="3"/>
  <c r="AR265" i="3"/>
  <c r="AL265" i="3"/>
  <c r="AD265" i="3"/>
  <c r="AF265" i="3"/>
  <c r="BB265" i="3"/>
  <c r="P268" i="3"/>
  <c r="BL250" i="3"/>
  <c r="AP250" i="3"/>
  <c r="AP249" i="3"/>
  <c r="AT249" i="3"/>
  <c r="AH242" i="3"/>
  <c r="AT236" i="3"/>
  <c r="BJ236" i="3"/>
  <c r="AP236" i="3"/>
  <c r="BJ515" i="3"/>
  <c r="AZ515" i="3"/>
  <c r="AP472" i="3"/>
  <c r="AF471" i="3"/>
  <c r="Z469" i="3"/>
  <c r="AD469" i="3"/>
  <c r="AN449" i="3"/>
  <c r="AN419" i="3"/>
  <c r="V369" i="3"/>
  <c r="V414" i="3" s="1"/>
  <c r="AZ332" i="3"/>
  <c r="BH279" i="3"/>
  <c r="AV279" i="3"/>
  <c r="AF277" i="3"/>
  <c r="AT274" i="3"/>
  <c r="BL274" i="3"/>
  <c r="AV274" i="3"/>
  <c r="AL273" i="3"/>
  <c r="AN273" i="3"/>
  <c r="BF273" i="3"/>
  <c r="AL271" i="3"/>
  <c r="AN271" i="3"/>
  <c r="BH271" i="3"/>
  <c r="AR266" i="3"/>
  <c r="BJ266" i="3"/>
  <c r="AT266" i="3"/>
  <c r="BD244" i="3"/>
  <c r="Z244" i="3"/>
  <c r="BF244" i="3"/>
  <c r="BJ244" i="3"/>
  <c r="BB244" i="3"/>
  <c r="AJ244" i="3"/>
  <c r="AH244" i="3"/>
  <c r="AD242" i="3"/>
  <c r="AF242" i="3"/>
  <c r="BD235" i="3"/>
  <c r="Z235" i="3"/>
  <c r="BF235" i="3"/>
  <c r="BB235" i="3"/>
  <c r="AJ235" i="3"/>
  <c r="AX235" i="3"/>
  <c r="BD231" i="3"/>
  <c r="Z231" i="3"/>
  <c r="BF231" i="3"/>
  <c r="BB231" i="3"/>
  <c r="AJ231" i="3"/>
  <c r="AX231" i="3"/>
  <c r="AN203" i="3"/>
  <c r="AL203" i="3"/>
  <c r="AV203" i="3"/>
  <c r="AR200" i="3"/>
  <c r="AH200" i="3"/>
  <c r="AL200" i="3"/>
  <c r="Z200" i="3"/>
  <c r="AD200" i="3"/>
  <c r="AF200" i="3"/>
  <c r="BB200" i="3"/>
  <c r="AF338" i="3"/>
  <c r="N330" i="3"/>
  <c r="BL327" i="3"/>
  <c r="AB305" i="3"/>
  <c r="Z281" i="3"/>
  <c r="AH281" i="3"/>
  <c r="AJ280" i="3"/>
  <c r="AT279" i="3"/>
  <c r="BH278" i="3"/>
  <c r="AL278" i="3"/>
  <c r="BF275" i="3"/>
  <c r="AL275" i="3"/>
  <c r="BL272" i="3"/>
  <c r="AT272" i="3"/>
  <c r="BD266" i="3"/>
  <c r="AH266" i="3"/>
  <c r="BD250" i="3"/>
  <c r="AJ250" i="3"/>
  <c r="AR245" i="3"/>
  <c r="P247" i="3"/>
  <c r="AT243" i="3"/>
  <c r="BF242" i="3"/>
  <c r="AP242" i="3"/>
  <c r="BL216" i="3"/>
  <c r="AN200" i="3"/>
  <c r="BH200" i="3"/>
  <c r="AT200" i="3"/>
  <c r="AN190" i="3"/>
  <c r="AL190" i="3"/>
  <c r="BJ178" i="3"/>
  <c r="AD177" i="3"/>
  <c r="BD177" i="3"/>
  <c r="AF177" i="3"/>
  <c r="AT153" i="3"/>
  <c r="AL153" i="3"/>
  <c r="BD128" i="3"/>
  <c r="Z128" i="3"/>
  <c r="BF128" i="3"/>
  <c r="AB128" i="3"/>
  <c r="BJ128" i="3"/>
  <c r="AH128" i="3"/>
  <c r="AX128" i="3"/>
  <c r="AJ128" i="3"/>
  <c r="AZ128" i="3"/>
  <c r="AH127" i="3"/>
  <c r="AL127" i="3"/>
  <c r="AJ127" i="3"/>
  <c r="AD127" i="3"/>
  <c r="AF127" i="3"/>
  <c r="BB127" i="3"/>
  <c r="AL337" i="3"/>
  <c r="Z332" i="3"/>
  <c r="AD332" i="3"/>
  <c r="V330" i="3"/>
  <c r="V334" i="3" s="1"/>
  <c r="Z328" i="3"/>
  <c r="AD328" i="3"/>
  <c r="BD327" i="3"/>
  <c r="AN327" i="3"/>
  <c r="BJ305" i="3"/>
  <c r="AB280" i="3"/>
  <c r="AL280" i="3"/>
  <c r="AF279" i="3"/>
  <c r="Z277" i="3"/>
  <c r="AH277" i="3"/>
  <c r="Z273" i="3"/>
  <c r="AD273" i="3"/>
  <c r="BD272" i="3"/>
  <c r="Z271" i="3"/>
  <c r="AD271" i="3"/>
  <c r="AZ266" i="3"/>
  <c r="AB266" i="3"/>
  <c r="AB265" i="3"/>
  <c r="AH265" i="3"/>
  <c r="BF250" i="3"/>
  <c r="Z250" i="3"/>
  <c r="BL244" i="3"/>
  <c r="BD242" i="3"/>
  <c r="AJ242" i="3"/>
  <c r="BL235" i="3"/>
  <c r="AP235" i="3"/>
  <c r="BL231" i="3"/>
  <c r="AP231" i="3"/>
  <c r="AF196" i="3"/>
  <c r="R198" i="3"/>
  <c r="BH194" i="3"/>
  <c r="AB194" i="3"/>
  <c r="AT190" i="3"/>
  <c r="AR189" i="3"/>
  <c r="AH189" i="3"/>
  <c r="AD189" i="3"/>
  <c r="AF189" i="3"/>
  <c r="BD189" i="3"/>
  <c r="BD179" i="3"/>
  <c r="AR146" i="3"/>
  <c r="AL146" i="3"/>
  <c r="AD146" i="3"/>
  <c r="AF146" i="3"/>
  <c r="BJ129" i="3"/>
  <c r="AP129" i="3"/>
  <c r="AT129" i="3"/>
  <c r="BL128" i="3"/>
  <c r="AT43" i="3"/>
  <c r="BJ43" i="3"/>
  <c r="BL43" i="3"/>
  <c r="AV43" i="3"/>
  <c r="AN27" i="3"/>
  <c r="BH27" i="3"/>
  <c r="AL27" i="3"/>
  <c r="AD280" i="3"/>
  <c r="AR249" i="3"/>
  <c r="R247" i="3"/>
  <c r="BH241" i="3"/>
  <c r="AR236" i="3"/>
  <c r="AD236" i="3"/>
  <c r="BJ194" i="3"/>
  <c r="AR194" i="3"/>
  <c r="AN191" i="3"/>
  <c r="BF191" i="3"/>
  <c r="AV191" i="3"/>
  <c r="AT184" i="3"/>
  <c r="AV184" i="3"/>
  <c r="R186" i="3"/>
  <c r="R206" i="3" s="1"/>
  <c r="Z179" i="3"/>
  <c r="AB179" i="3"/>
  <c r="BF179" i="3"/>
  <c r="AH179" i="3"/>
  <c r="AZ179" i="3"/>
  <c r="AJ179" i="3"/>
  <c r="Z178" i="3"/>
  <c r="BD178" i="3"/>
  <c r="BL178" i="3"/>
  <c r="AH177" i="3"/>
  <c r="AL155" i="3"/>
  <c r="BF155" i="3"/>
  <c r="BH155" i="3"/>
  <c r="AP145" i="3"/>
  <c r="AR145" i="3"/>
  <c r="AD145" i="3"/>
  <c r="AF145" i="3"/>
  <c r="AR144" i="3"/>
  <c r="AL144" i="3"/>
  <c r="X149" i="3"/>
  <c r="AD144" i="3"/>
  <c r="AF144" i="3"/>
  <c r="P149" i="3"/>
  <c r="BB128" i="3"/>
  <c r="AH125" i="3"/>
  <c r="AB125" i="3"/>
  <c r="AL125" i="3"/>
  <c r="AJ125" i="3"/>
  <c r="AN125" i="3"/>
  <c r="AF125" i="3"/>
  <c r="BB125" i="3"/>
  <c r="AD125" i="3"/>
  <c r="AB84" i="3"/>
  <c r="AP84" i="3"/>
  <c r="X88" i="3"/>
  <c r="AJ84" i="3"/>
  <c r="AH84" i="3"/>
  <c r="AD84" i="3"/>
  <c r="BD84" i="3"/>
  <c r="AF84" i="3"/>
  <c r="P88" i="3"/>
  <c r="P86" i="3" s="1"/>
  <c r="AB189" i="3"/>
  <c r="AJ189" i="3"/>
  <c r="AD155" i="3"/>
  <c r="AB145" i="3"/>
  <c r="AJ145" i="3"/>
  <c r="BD127" i="3"/>
  <c r="AF126" i="3"/>
  <c r="BJ95" i="3"/>
  <c r="BL95" i="3"/>
  <c r="Z84" i="3"/>
  <c r="AV83" i="3"/>
  <c r="T87" i="3"/>
  <c r="AT87" i="3" s="1"/>
  <c r="AT83" i="3"/>
  <c r="BL66" i="3"/>
  <c r="AR66" i="3"/>
  <c r="AT66" i="3"/>
  <c r="BJ66" i="3"/>
  <c r="AB61" i="3"/>
  <c r="Z61" i="3"/>
  <c r="BL61" i="3"/>
  <c r="BD61" i="3"/>
  <c r="BJ61" i="3"/>
  <c r="AJ61" i="3"/>
  <c r="AX61" i="3"/>
  <c r="AN34" i="3"/>
  <c r="R36" i="3"/>
  <c r="AB33" i="3"/>
  <c r="BD33" i="3"/>
  <c r="BF33" i="3"/>
  <c r="V39" i="3"/>
  <c r="AJ33" i="3"/>
  <c r="AX33" i="3"/>
  <c r="N39" i="3"/>
  <c r="BH28" i="3"/>
  <c r="AV28" i="3"/>
  <c r="AN28" i="3"/>
  <c r="BF28" i="3"/>
  <c r="AT15" i="3"/>
  <c r="AV15" i="3"/>
  <c r="BH15" i="3"/>
  <c r="R39" i="3"/>
  <c r="AN15" i="3"/>
  <c r="R18" i="3"/>
  <c r="BH216" i="3"/>
  <c r="BD200" i="3"/>
  <c r="AZ200" i="3"/>
  <c r="AT188" i="3"/>
  <c r="AN188" i="3"/>
  <c r="Z184" i="3"/>
  <c r="AH184" i="3"/>
  <c r="AD183" i="3"/>
  <c r="BD182" i="3"/>
  <c r="AN182" i="3"/>
  <c r="AL179" i="3"/>
  <c r="BF177" i="3"/>
  <c r="AB177" i="3"/>
  <c r="AF155" i="3"/>
  <c r="AP154" i="3"/>
  <c r="AH153" i="3"/>
  <c r="AR147" i="3"/>
  <c r="AF147" i="3"/>
  <c r="AJ147" i="3"/>
  <c r="BJ145" i="3"/>
  <c r="BL145" i="3"/>
  <c r="AR129" i="3"/>
  <c r="BL126" i="3"/>
  <c r="AR125" i="3"/>
  <c r="AT124" i="3"/>
  <c r="BJ124" i="3"/>
  <c r="BH123" i="3"/>
  <c r="AV122" i="3"/>
  <c r="AT122" i="3"/>
  <c r="BL122" i="3"/>
  <c r="BH120" i="3"/>
  <c r="AV120" i="3"/>
  <c r="AT120" i="3"/>
  <c r="AV95" i="3"/>
  <c r="Z94" i="3"/>
  <c r="AN94" i="3"/>
  <c r="AL94" i="3"/>
  <c r="AD94" i="3"/>
  <c r="BD94" i="3"/>
  <c r="AF94" i="3"/>
  <c r="BB94" i="3"/>
  <c r="AR84" i="3"/>
  <c r="BL33" i="3"/>
  <c r="AR241" i="3"/>
  <c r="AR230" i="3"/>
  <c r="AL194" i="3"/>
  <c r="BL189" i="3"/>
  <c r="AX189" i="3"/>
  <c r="Z189" i="3"/>
  <c r="BL184" i="3"/>
  <c r="BH183" i="3"/>
  <c r="AD179" i="3"/>
  <c r="AL177" i="3"/>
  <c r="AR154" i="3"/>
  <c r="AN146" i="3"/>
  <c r="BF145" i="3"/>
  <c r="Z145" i="3"/>
  <c r="AN144" i="3"/>
  <c r="AL129" i="3"/>
  <c r="BD126" i="3"/>
  <c r="BH113" i="3"/>
  <c r="AV113" i="3"/>
  <c r="AT113" i="3"/>
  <c r="BD100" i="3"/>
  <c r="AB100" i="3"/>
  <c r="BH100" i="3"/>
  <c r="BB100" i="3"/>
  <c r="AH100" i="3"/>
  <c r="AJ100" i="3"/>
  <c r="BJ99" i="3"/>
  <c r="BL99" i="3"/>
  <c r="AL62" i="3"/>
  <c r="X64" i="3"/>
  <c r="AF62" i="3"/>
  <c r="P64" i="3"/>
  <c r="AD62" i="3"/>
  <c r="AH61" i="3"/>
  <c r="AL34" i="3"/>
  <c r="BD22" i="3"/>
  <c r="AB22" i="3"/>
  <c r="BB22" i="3"/>
  <c r="BH22" i="3"/>
  <c r="V40" i="3"/>
  <c r="AJ22" i="3"/>
  <c r="N40" i="3"/>
  <c r="AH22" i="3"/>
  <c r="AZ22" i="3"/>
  <c r="AR21" i="3"/>
  <c r="AN21" i="3"/>
  <c r="X39" i="3"/>
  <c r="X24" i="3"/>
  <c r="AD21" i="3"/>
  <c r="P39" i="3"/>
  <c r="AF21" i="3"/>
  <c r="BD21" i="3"/>
  <c r="P24" i="3"/>
  <c r="AV16" i="3"/>
  <c r="AT16" i="3"/>
  <c r="AB127" i="3"/>
  <c r="AB122" i="3"/>
  <c r="AF121" i="3"/>
  <c r="BD121" i="3"/>
  <c r="BD118" i="3"/>
  <c r="BD114" i="3"/>
  <c r="BL101" i="3"/>
  <c r="BF99" i="3"/>
  <c r="AF99" i="3"/>
  <c r="BF95" i="3"/>
  <c r="V88" i="3"/>
  <c r="AZ84" i="3"/>
  <c r="BB83" i="3"/>
  <c r="BD67" i="3"/>
  <c r="AF67" i="3"/>
  <c r="AN62" i="3"/>
  <c r="AD61" i="3"/>
  <c r="P36" i="3"/>
  <c r="AR34" i="3"/>
  <c r="AR33" i="3"/>
  <c r="AD33" i="3"/>
  <c r="AV27" i="3"/>
  <c r="BH21" i="3"/>
  <c r="AB16" i="3"/>
  <c r="BL15" i="3"/>
  <c r="AV126" i="3"/>
  <c r="AB126" i="3"/>
  <c r="BD125" i="3"/>
  <c r="BH124" i="3"/>
  <c r="BB123" i="3"/>
  <c r="AH123" i="3"/>
  <c r="BD122" i="3"/>
  <c r="BH122" i="3"/>
  <c r="AL121" i="3"/>
  <c r="AB121" i="3"/>
  <c r="AF120" i="3"/>
  <c r="AZ118" i="3"/>
  <c r="AB118" i="3"/>
  <c r="AZ114" i="3"/>
  <c r="AB114" i="3"/>
  <c r="AN114" i="3"/>
  <c r="AF113" i="3"/>
  <c r="BF101" i="3"/>
  <c r="AR100" i="3"/>
  <c r="AL95" i="3"/>
  <c r="BL67" i="3"/>
  <c r="AD67" i="3"/>
  <c r="AN66" i="3"/>
  <c r="AF61" i="3"/>
  <c r="BL22" i="3"/>
  <c r="AB21" i="3"/>
  <c r="AJ21" i="3"/>
  <c r="AF16" i="3"/>
  <c r="BH99" i="3"/>
  <c r="AR94" i="3"/>
  <c r="AH34" i="3"/>
  <c r="BH33" i="3"/>
  <c r="AB28" i="3"/>
  <c r="AJ28" i="3"/>
  <c r="AR27" i="3"/>
  <c r="AH27" i="3"/>
  <c r="BJ21" i="3"/>
  <c r="Z15" i="3"/>
  <c r="AF751" i="2"/>
  <c r="BF744" i="2"/>
  <c r="AL743" i="2"/>
  <c r="Z743" i="2"/>
  <c r="BB740" i="2"/>
  <c r="AH740" i="2"/>
  <c r="BB739" i="2"/>
  <c r="AH735" i="2"/>
  <c r="AP733" i="2"/>
  <c r="Z733" i="2"/>
  <c r="AL728" i="2"/>
  <c r="Z728" i="2"/>
  <c r="AP709" i="2"/>
  <c r="AD709" i="2"/>
  <c r="AP702" i="2"/>
  <c r="Z702" i="2"/>
  <c r="AT701" i="2"/>
  <c r="AD676" i="2"/>
  <c r="AN676" i="2"/>
  <c r="AN671" i="2"/>
  <c r="Z671" i="2"/>
  <c r="AP648" i="2"/>
  <c r="Z648" i="2"/>
  <c r="AP637" i="2"/>
  <c r="Z637" i="2"/>
  <c r="AT636" i="2"/>
  <c r="AP629" i="2"/>
  <c r="Z629" i="2"/>
  <c r="AP622" i="2"/>
  <c r="Z622" i="2"/>
  <c r="R615" i="2"/>
  <c r="AT613" i="2"/>
  <c r="BJ612" i="2"/>
  <c r="AH612" i="2"/>
  <c r="BJ598" i="2"/>
  <c r="AH598" i="2"/>
  <c r="P602" i="2"/>
  <c r="AD597" i="2"/>
  <c r="AN597" i="2"/>
  <c r="BF596" i="2"/>
  <c r="AH596" i="2"/>
  <c r="AT595" i="2"/>
  <c r="BJ594" i="2"/>
  <c r="AH594" i="2"/>
  <c r="AD593" i="2"/>
  <c r="AN593" i="2"/>
  <c r="BF592" i="2"/>
  <c r="AH592" i="2"/>
  <c r="AT589" i="2"/>
  <c r="BJ586" i="2"/>
  <c r="AH586" i="2"/>
  <c r="AT585" i="2"/>
  <c r="P582" i="2"/>
  <c r="AD580" i="2"/>
  <c r="AN580" i="2"/>
  <c r="BF579" i="2"/>
  <c r="AH579" i="2"/>
  <c r="BJ574" i="2"/>
  <c r="AH574" i="2"/>
  <c r="AT573" i="2"/>
  <c r="AT565" i="2"/>
  <c r="BJ563" i="2"/>
  <c r="AH563" i="2"/>
  <c r="AT562" i="2"/>
  <c r="BJ561" i="2"/>
  <c r="AH561" i="2"/>
  <c r="P568" i="2"/>
  <c r="AP548" i="2"/>
  <c r="Z548" i="2"/>
  <c r="AP544" i="2"/>
  <c r="Z544" i="2"/>
  <c r="AP539" i="2"/>
  <c r="Z532" i="2"/>
  <c r="BB531" i="2"/>
  <c r="Z529" i="2"/>
  <c r="AP524" i="2"/>
  <c r="AR479" i="2"/>
  <c r="AT479" i="2"/>
  <c r="BL479" i="2"/>
  <c r="AZ470" i="2"/>
  <c r="BD450" i="2"/>
  <c r="V451" i="2"/>
  <c r="AB451" i="2" s="1"/>
  <c r="AB450" i="2"/>
  <c r="BF450" i="2"/>
  <c r="BH450" i="2"/>
  <c r="AX450" i="2"/>
  <c r="X430" i="2"/>
  <c r="AP424" i="2"/>
  <c r="AD362" i="2"/>
  <c r="AF362" i="2"/>
  <c r="BB362" i="2"/>
  <c r="BJ361" i="2"/>
  <c r="AP361" i="2"/>
  <c r="T366" i="2"/>
  <c r="Z336" i="2"/>
  <c r="BD336" i="2"/>
  <c r="BH336" i="2"/>
  <c r="AH336" i="2"/>
  <c r="AZ336" i="2"/>
  <c r="AP303" i="2"/>
  <c r="BL303" i="2"/>
  <c r="Z278" i="2"/>
  <c r="BD278" i="2"/>
  <c r="Z277" i="2"/>
  <c r="AB277" i="2"/>
  <c r="BD277" i="2"/>
  <c r="BH277" i="2"/>
  <c r="AZ277" i="2"/>
  <c r="AJ277" i="2"/>
  <c r="AL128" i="2"/>
  <c r="AR128" i="2"/>
  <c r="AF128" i="2"/>
  <c r="AD128" i="2"/>
  <c r="BL127" i="2"/>
  <c r="AP127" i="2"/>
  <c r="BJ127" i="2"/>
  <c r="BL751" i="2"/>
  <c r="AZ751" i="2"/>
  <c r="AX744" i="2"/>
  <c r="AT736" i="2"/>
  <c r="BJ735" i="2"/>
  <c r="BB728" i="2"/>
  <c r="AH728" i="2"/>
  <c r="AL709" i="2"/>
  <c r="BB678" i="2"/>
  <c r="P534" i="2"/>
  <c r="AF532" i="2"/>
  <c r="BB532" i="2"/>
  <c r="AD531" i="2"/>
  <c r="AF529" i="2"/>
  <c r="BB529" i="2"/>
  <c r="AP520" i="2"/>
  <c r="BJ520" i="2"/>
  <c r="AP445" i="2"/>
  <c r="AR445" i="2"/>
  <c r="BJ427" i="2"/>
  <c r="AP427" i="2"/>
  <c r="AD424" i="2"/>
  <c r="AF424" i="2"/>
  <c r="BB424" i="2"/>
  <c r="P430" i="2"/>
  <c r="AP419" i="2"/>
  <c r="AP408" i="2"/>
  <c r="BJ408" i="2"/>
  <c r="AP403" i="2"/>
  <c r="AR403" i="2"/>
  <c r="AP363" i="2"/>
  <c r="BJ363" i="2"/>
  <c r="T367" i="2"/>
  <c r="T412" i="2" s="1"/>
  <c r="BD335" i="2"/>
  <c r="AB335" i="2"/>
  <c r="BF335" i="2"/>
  <c r="BH335" i="2"/>
  <c r="V338" i="2"/>
  <c r="AX335" i="2"/>
  <c r="BF276" i="2"/>
  <c r="BH276" i="2"/>
  <c r="AL275" i="2"/>
  <c r="AJ275" i="2"/>
  <c r="AB275" i="2"/>
  <c r="AN275" i="2"/>
  <c r="AD275" i="2"/>
  <c r="BD275" i="2"/>
  <c r="AF275" i="2"/>
  <c r="AF271" i="2"/>
  <c r="AF264" i="2"/>
  <c r="BD264" i="2"/>
  <c r="AB187" i="2"/>
  <c r="AP187" i="2"/>
  <c r="AH187" i="2"/>
  <c r="AD187" i="2"/>
  <c r="BD187" i="2"/>
  <c r="AF187" i="2"/>
  <c r="AN183" i="2"/>
  <c r="AL183" i="2"/>
  <c r="BH183" i="2"/>
  <c r="AN177" i="2"/>
  <c r="AL177" i="2"/>
  <c r="AT177" i="2"/>
  <c r="AX739" i="2"/>
  <c r="AL733" i="2"/>
  <c r="AH702" i="2"/>
  <c r="BH751" i="2"/>
  <c r="AX751" i="2"/>
  <c r="AT744" i="2"/>
  <c r="AF744" i="2"/>
  <c r="AX741" i="2"/>
  <c r="BJ739" i="2"/>
  <c r="BL739" i="2"/>
  <c r="BJ738" i="2"/>
  <c r="AD738" i="2"/>
  <c r="AF737" i="2"/>
  <c r="BJ736" i="2"/>
  <c r="BB735" i="2"/>
  <c r="AP735" i="2"/>
  <c r="BL735" i="2"/>
  <c r="AF734" i="2"/>
  <c r="AF733" i="2"/>
  <c r="AH733" i="2"/>
  <c r="AF728" i="2"/>
  <c r="AH709" i="2"/>
  <c r="Z709" i="2"/>
  <c r="BB702" i="2"/>
  <c r="AF702" i="2"/>
  <c r="AB702" i="2"/>
  <c r="AJ702" i="2"/>
  <c r="AF694" i="2"/>
  <c r="BJ693" i="2"/>
  <c r="Z693" i="2"/>
  <c r="AF678" i="2"/>
  <c r="BJ677" i="2"/>
  <c r="Z677" i="2"/>
  <c r="BB676" i="2"/>
  <c r="AL676" i="2"/>
  <c r="AF672" i="2"/>
  <c r="BL672" i="2"/>
  <c r="AF671" i="2"/>
  <c r="AB671" i="2"/>
  <c r="AR668" i="2"/>
  <c r="AF666" i="2"/>
  <c r="BL666" i="2"/>
  <c r="AR665" i="2"/>
  <c r="BB648" i="2"/>
  <c r="AF648" i="2"/>
  <c r="AB648" i="2"/>
  <c r="AJ648" i="2"/>
  <c r="AR645" i="2"/>
  <c r="T641" i="2"/>
  <c r="AR638" i="2"/>
  <c r="BB637" i="2"/>
  <c r="AF637" i="2"/>
  <c r="AB637" i="2"/>
  <c r="AJ637" i="2"/>
  <c r="BB629" i="2"/>
  <c r="AF629" i="2"/>
  <c r="AB629" i="2"/>
  <c r="AJ629" i="2"/>
  <c r="BB622" i="2"/>
  <c r="AF622" i="2"/>
  <c r="AB622" i="2"/>
  <c r="AJ622" i="2"/>
  <c r="AR621" i="2"/>
  <c r="BJ613" i="2"/>
  <c r="AP613" i="2"/>
  <c r="AX612" i="2"/>
  <c r="AX598" i="2"/>
  <c r="AD598" i="2"/>
  <c r="BB597" i="2"/>
  <c r="AL597" i="2"/>
  <c r="AX596" i="2"/>
  <c r="BJ595" i="2"/>
  <c r="AP595" i="2"/>
  <c r="AX594" i="2"/>
  <c r="BB593" i="2"/>
  <c r="AL593" i="2"/>
  <c r="AX592" i="2"/>
  <c r="BJ589" i="2"/>
  <c r="AP589" i="2"/>
  <c r="AX586" i="2"/>
  <c r="BJ585" i="2"/>
  <c r="X582" i="2"/>
  <c r="BB580" i="2"/>
  <c r="AL580" i="2"/>
  <c r="AX579" i="2"/>
  <c r="T576" i="2"/>
  <c r="AX574" i="2"/>
  <c r="AD574" i="2"/>
  <c r="BJ573" i="2"/>
  <c r="P567" i="2"/>
  <c r="AX563" i="2"/>
  <c r="BJ562" i="2"/>
  <c r="AX561" i="2"/>
  <c r="AD561" i="2"/>
  <c r="T552" i="2"/>
  <c r="X551" i="2"/>
  <c r="BB548" i="2"/>
  <c r="AF548" i="2"/>
  <c r="AB548" i="2"/>
  <c r="AJ548" i="2"/>
  <c r="BB544" i="2"/>
  <c r="AF544" i="2"/>
  <c r="AB544" i="2"/>
  <c r="AJ544" i="2"/>
  <c r="AR543" i="2"/>
  <c r="AN543" i="2"/>
  <c r="AH532" i="2"/>
  <c r="AP531" i="2"/>
  <c r="AH529" i="2"/>
  <c r="AT520" i="2"/>
  <c r="AP509" i="2"/>
  <c r="BJ509" i="2"/>
  <c r="BD482" i="2"/>
  <c r="BF482" i="2"/>
  <c r="AZ482" i="2"/>
  <c r="AH482" i="2"/>
  <c r="BJ469" i="2"/>
  <c r="AP469" i="2"/>
  <c r="BL469" i="2"/>
  <c r="AP425" i="2"/>
  <c r="BJ425" i="2"/>
  <c r="AP416" i="2"/>
  <c r="BJ416" i="2"/>
  <c r="AJ335" i="2"/>
  <c r="Z326" i="2"/>
  <c r="BD326" i="2"/>
  <c r="AB326" i="2"/>
  <c r="BF326" i="2"/>
  <c r="V328" i="2"/>
  <c r="V332" i="2" s="1"/>
  <c r="AH326" i="2"/>
  <c r="AZ326" i="2"/>
  <c r="N328" i="2"/>
  <c r="N332" i="2" s="1"/>
  <c r="AJ326" i="2"/>
  <c r="AL299" i="2"/>
  <c r="AN299" i="2"/>
  <c r="BF299" i="2"/>
  <c r="BH278" i="2"/>
  <c r="AN272" i="2"/>
  <c r="BH272" i="2"/>
  <c r="BD271" i="2"/>
  <c r="Z195" i="2"/>
  <c r="AB195" i="2"/>
  <c r="BD195" i="2"/>
  <c r="AH195" i="2"/>
  <c r="AX195" i="2"/>
  <c r="AJ195" i="2"/>
  <c r="AZ195" i="2"/>
  <c r="N197" i="2"/>
  <c r="BJ188" i="2"/>
  <c r="AV188" i="2"/>
  <c r="P747" i="2"/>
  <c r="AH743" i="2"/>
  <c r="BL745" i="2"/>
  <c r="AF745" i="2"/>
  <c r="AR743" i="2"/>
  <c r="AF743" i="2"/>
  <c r="AF742" i="2"/>
  <c r="BJ740" i="2"/>
  <c r="AF739" i="2"/>
  <c r="BF751" i="2"/>
  <c r="AL751" i="2"/>
  <c r="X747" i="2"/>
  <c r="BD745" i="2"/>
  <c r="BJ744" i="2"/>
  <c r="BB743" i="2"/>
  <c r="BL743" i="2"/>
  <c r="Z741" i="2"/>
  <c r="BF740" i="2"/>
  <c r="AL740" i="2"/>
  <c r="AT740" i="2"/>
  <c r="BF739" i="2"/>
  <c r="AP739" i="2"/>
  <c r="AT737" i="2"/>
  <c r="BF736" i="2"/>
  <c r="AR736" i="2"/>
  <c r="BF735" i="2"/>
  <c r="AP728" i="2"/>
  <c r="AL714" i="2"/>
  <c r="V704" i="2"/>
  <c r="AX702" i="2"/>
  <c r="AD702" i="2"/>
  <c r="AL701" i="2"/>
  <c r="R696" i="2"/>
  <c r="AN694" i="2"/>
  <c r="AH693" i="2"/>
  <c r="AR693" i="2"/>
  <c r="AN678" i="2"/>
  <c r="AH677" i="2"/>
  <c r="AR677" i="2"/>
  <c r="AT676" i="2"/>
  <c r="BL676" i="2"/>
  <c r="P674" i="2"/>
  <c r="AR672" i="2"/>
  <c r="AN672" i="2"/>
  <c r="BF671" i="2"/>
  <c r="AP671" i="2"/>
  <c r="AD671" i="2"/>
  <c r="BB668" i="2"/>
  <c r="AB668" i="2"/>
  <c r="AJ668" i="2"/>
  <c r="AR666" i="2"/>
  <c r="AN666" i="2"/>
  <c r="BB665" i="2"/>
  <c r="AB665" i="2"/>
  <c r="AJ665" i="2"/>
  <c r="AX648" i="2"/>
  <c r="BJ645" i="2"/>
  <c r="AP645" i="2"/>
  <c r="BJ638" i="2"/>
  <c r="AP638" i="2"/>
  <c r="AX637" i="2"/>
  <c r="AD637" i="2"/>
  <c r="AL636" i="2"/>
  <c r="AX629" i="2"/>
  <c r="AX622" i="2"/>
  <c r="AD622" i="2"/>
  <c r="BJ621" i="2"/>
  <c r="AP621" i="2"/>
  <c r="X615" i="2"/>
  <c r="AL613" i="2"/>
  <c r="Z612" i="2"/>
  <c r="BF612" i="2"/>
  <c r="Z598" i="2"/>
  <c r="BF598" i="2"/>
  <c r="AT597" i="2"/>
  <c r="BJ596" i="2"/>
  <c r="Z596" i="2"/>
  <c r="AL595" i="2"/>
  <c r="Z594" i="2"/>
  <c r="AT593" i="2"/>
  <c r="BJ592" i="2"/>
  <c r="Z592" i="2"/>
  <c r="AL589" i="2"/>
  <c r="Z586" i="2"/>
  <c r="BF586" i="2"/>
  <c r="AL585" i="2"/>
  <c r="R582" i="2"/>
  <c r="AT580" i="2"/>
  <c r="BJ579" i="2"/>
  <c r="Z579" i="2"/>
  <c r="N576" i="2"/>
  <c r="Z574" i="2"/>
  <c r="BF574" i="2"/>
  <c r="AL573" i="2"/>
  <c r="V576" i="2"/>
  <c r="R569" i="2"/>
  <c r="V568" i="2"/>
  <c r="AL565" i="2"/>
  <c r="Z563" i="2"/>
  <c r="AL562" i="2"/>
  <c r="Z561" i="2"/>
  <c r="BF561" i="2"/>
  <c r="R551" i="2"/>
  <c r="AX548" i="2"/>
  <c r="T546" i="2"/>
  <c r="AX544" i="2"/>
  <c r="AD544" i="2"/>
  <c r="BJ543" i="2"/>
  <c r="AT539" i="2"/>
  <c r="AD539" i="2"/>
  <c r="AR537" i="2"/>
  <c r="AF537" i="2"/>
  <c r="BB537" i="2"/>
  <c r="P541" i="2"/>
  <c r="AD532" i="2"/>
  <c r="AR531" i="2"/>
  <c r="AD529" i="2"/>
  <c r="T527" i="2"/>
  <c r="AR525" i="2"/>
  <c r="P527" i="2"/>
  <c r="AF525" i="2"/>
  <c r="BB525" i="2"/>
  <c r="AT524" i="2"/>
  <c r="AD524" i="2"/>
  <c r="R522" i="2"/>
  <c r="AR520" i="2"/>
  <c r="AX482" i="2"/>
  <c r="AV479" i="2"/>
  <c r="T471" i="2"/>
  <c r="AP362" i="2"/>
  <c r="BL336" i="2"/>
  <c r="AP325" i="2"/>
  <c r="BJ325" i="2"/>
  <c r="BL325" i="2"/>
  <c r="AL273" i="2"/>
  <c r="AN273" i="2"/>
  <c r="AV273" i="2"/>
  <c r="BH273" i="2"/>
  <c r="AV240" i="2"/>
  <c r="BF240" i="2"/>
  <c r="BJ482" i="2"/>
  <c r="AL466" i="2"/>
  <c r="BL447" i="2"/>
  <c r="BL381" i="2"/>
  <c r="AD299" i="2"/>
  <c r="AN295" i="2"/>
  <c r="BH270" i="2"/>
  <c r="AN270" i="2"/>
  <c r="AL247" i="2"/>
  <c r="AJ247" i="2"/>
  <c r="AD247" i="2"/>
  <c r="AF247" i="2"/>
  <c r="BD247" i="2"/>
  <c r="AN243" i="2"/>
  <c r="BH243" i="2"/>
  <c r="AN228" i="2"/>
  <c r="X231" i="2"/>
  <c r="X236" i="2" s="1"/>
  <c r="AJ228" i="2"/>
  <c r="AD228" i="2"/>
  <c r="AF228" i="2"/>
  <c r="T217" i="2"/>
  <c r="AV214" i="2"/>
  <c r="BL214" i="2"/>
  <c r="AF201" i="2"/>
  <c r="AL201" i="2"/>
  <c r="AN201" i="2"/>
  <c r="P206" i="2"/>
  <c r="BB201" i="2"/>
  <c r="AB199" i="2"/>
  <c r="AP199" i="2"/>
  <c r="AD199" i="2"/>
  <c r="BD199" i="2"/>
  <c r="AF199" i="2"/>
  <c r="AT188" i="2"/>
  <c r="Z187" i="2"/>
  <c r="AJ187" i="2"/>
  <c r="AT147" i="2"/>
  <c r="AR147" i="2"/>
  <c r="BJ147" i="2"/>
  <c r="AB146" i="2"/>
  <c r="Z146" i="2"/>
  <c r="BD146" i="2"/>
  <c r="BF146" i="2"/>
  <c r="AJ146" i="2"/>
  <c r="AX146" i="2"/>
  <c r="AF120" i="2"/>
  <c r="BB120" i="2"/>
  <c r="AD120" i="2"/>
  <c r="X87" i="2"/>
  <c r="AR83" i="2"/>
  <c r="AF83" i="2"/>
  <c r="AD83" i="2"/>
  <c r="P87" i="2"/>
  <c r="AD87" i="2" s="1"/>
  <c r="AJ518" i="2"/>
  <c r="AF513" i="2"/>
  <c r="AB513" i="2"/>
  <c r="AJ513" i="2"/>
  <c r="AR511" i="2"/>
  <c r="AR509" i="2"/>
  <c r="BH479" i="2"/>
  <c r="AN479" i="2"/>
  <c r="AD479" i="2"/>
  <c r="AT470" i="2"/>
  <c r="BH469" i="2"/>
  <c r="P448" i="2"/>
  <c r="AR447" i="2"/>
  <c r="BB446" i="2"/>
  <c r="AF446" i="2"/>
  <c r="AB446" i="2"/>
  <c r="AJ446" i="2"/>
  <c r="BB444" i="2"/>
  <c r="AF444" i="2"/>
  <c r="AB444" i="2"/>
  <c r="AJ444" i="2"/>
  <c r="AR427" i="2"/>
  <c r="AR426" i="2"/>
  <c r="AR425" i="2"/>
  <c r="P429" i="2"/>
  <c r="BL424" i="2"/>
  <c r="AR419" i="2"/>
  <c r="AR417" i="2"/>
  <c r="AR416" i="2"/>
  <c r="AR408" i="2"/>
  <c r="BB404" i="2"/>
  <c r="AF404" i="2"/>
  <c r="AB404" i="2"/>
  <c r="AJ404" i="2"/>
  <c r="BB385" i="2"/>
  <c r="AF385" i="2"/>
  <c r="AB385" i="2"/>
  <c r="AJ385" i="2"/>
  <c r="AR381" i="2"/>
  <c r="BB377" i="2"/>
  <c r="AF377" i="2"/>
  <c r="AB377" i="2"/>
  <c r="AJ377" i="2"/>
  <c r="AR363" i="2"/>
  <c r="P367" i="2"/>
  <c r="BL362" i="2"/>
  <c r="AR361" i="2"/>
  <c r="AN330" i="2"/>
  <c r="AD330" i="2"/>
  <c r="AF325" i="2"/>
  <c r="AF303" i="2"/>
  <c r="BD299" i="2"/>
  <c r="AJ299" i="2"/>
  <c r="Z295" i="2"/>
  <c r="AH295" i="2"/>
  <c r="BH279" i="2"/>
  <c r="AX276" i="2"/>
  <c r="AZ269" i="2"/>
  <c r="BH248" i="2"/>
  <c r="BL248" i="2"/>
  <c r="AX248" i="2"/>
  <c r="Z242" i="2"/>
  <c r="BD242" i="2"/>
  <c r="AJ242" i="2"/>
  <c r="AX242" i="2"/>
  <c r="AZ242" i="2"/>
  <c r="BD241" i="2"/>
  <c r="BH241" i="2"/>
  <c r="BJ241" i="2"/>
  <c r="Z233" i="2"/>
  <c r="AB233" i="2"/>
  <c r="BD233" i="2"/>
  <c r="AH233" i="2"/>
  <c r="AX233" i="2"/>
  <c r="AJ233" i="2"/>
  <c r="AZ233" i="2"/>
  <c r="Z199" i="2"/>
  <c r="AJ199" i="2"/>
  <c r="AR194" i="2"/>
  <c r="AN194" i="2"/>
  <c r="X197" i="2"/>
  <c r="AF194" i="2"/>
  <c r="AD194" i="2"/>
  <c r="BB194" i="2"/>
  <c r="BD194" i="2"/>
  <c r="AN190" i="2"/>
  <c r="AT190" i="2"/>
  <c r="AV190" i="2"/>
  <c r="AR187" i="2"/>
  <c r="AB178" i="2"/>
  <c r="Z178" i="2"/>
  <c r="BJ178" i="2"/>
  <c r="BL178" i="2"/>
  <c r="AJ178" i="2"/>
  <c r="AX178" i="2"/>
  <c r="AH178" i="2"/>
  <c r="AB154" i="2"/>
  <c r="Z154" i="2"/>
  <c r="BD154" i="2"/>
  <c r="BJ154" i="2"/>
  <c r="BL154" i="2"/>
  <c r="AJ154" i="2"/>
  <c r="AX154" i="2"/>
  <c r="AH154" i="2"/>
  <c r="AH146" i="2"/>
  <c r="AL126" i="2"/>
  <c r="AR126" i="2"/>
  <c r="AF126" i="2"/>
  <c r="BB126" i="2"/>
  <c r="AD126" i="2"/>
  <c r="AN539" i="2"/>
  <c r="AB537" i="2"/>
  <c r="AJ537" i="2"/>
  <c r="AB532" i="2"/>
  <c r="AJ532" i="2"/>
  <c r="AN531" i="2"/>
  <c r="AB529" i="2"/>
  <c r="AJ529" i="2"/>
  <c r="AB525" i="2"/>
  <c r="AJ525" i="2"/>
  <c r="AN524" i="2"/>
  <c r="AX518" i="2"/>
  <c r="T515" i="2"/>
  <c r="AX513" i="2"/>
  <c r="AD513" i="2"/>
  <c r="BJ511" i="2"/>
  <c r="BB509" i="2"/>
  <c r="AB509" i="2"/>
  <c r="AJ509" i="2"/>
  <c r="BB479" i="2"/>
  <c r="BD479" i="2"/>
  <c r="AJ479" i="2"/>
  <c r="BJ470" i="2"/>
  <c r="AJ470" i="2"/>
  <c r="BF469" i="2"/>
  <c r="AV469" i="2"/>
  <c r="AH469" i="2"/>
  <c r="X453" i="2"/>
  <c r="X461" i="2" s="1"/>
  <c r="AN450" i="2"/>
  <c r="Z450" i="2"/>
  <c r="AD450" i="2"/>
  <c r="BJ447" i="2"/>
  <c r="AP447" i="2"/>
  <c r="AX446" i="2"/>
  <c r="AL445" i="2"/>
  <c r="BJ445" i="2"/>
  <c r="AX444" i="2"/>
  <c r="BB427" i="2"/>
  <c r="AB427" i="2"/>
  <c r="AJ427" i="2"/>
  <c r="BB425" i="2"/>
  <c r="AF425" i="2"/>
  <c r="AB425" i="2"/>
  <c r="AJ425" i="2"/>
  <c r="AR424" i="2"/>
  <c r="AN424" i="2"/>
  <c r="BB416" i="2"/>
  <c r="AB416" i="2"/>
  <c r="AJ416" i="2"/>
  <c r="BB408" i="2"/>
  <c r="AB408" i="2"/>
  <c r="AJ408" i="2"/>
  <c r="AX404" i="2"/>
  <c r="AD404" i="2"/>
  <c r="AL403" i="2"/>
  <c r="BJ403" i="2"/>
  <c r="N406" i="2"/>
  <c r="AX385" i="2"/>
  <c r="BJ381" i="2"/>
  <c r="AP381" i="2"/>
  <c r="AX377" i="2"/>
  <c r="X366" i="2"/>
  <c r="BB363" i="2"/>
  <c r="AF363" i="2"/>
  <c r="AB363" i="2"/>
  <c r="AJ363" i="2"/>
  <c r="AR362" i="2"/>
  <c r="AN362" i="2"/>
  <c r="BB361" i="2"/>
  <c r="AB361" i="2"/>
  <c r="AJ361" i="2"/>
  <c r="AN335" i="2"/>
  <c r="Z335" i="2"/>
  <c r="AD335" i="2"/>
  <c r="AJ330" i="2"/>
  <c r="AD326" i="2"/>
  <c r="AF299" i="2"/>
  <c r="BL295" i="2"/>
  <c r="R282" i="2"/>
  <c r="R285" i="2" s="1"/>
  <c r="BD279" i="2"/>
  <c r="AB279" i="2"/>
  <c r="AL277" i="2"/>
  <c r="AD277" i="2"/>
  <c r="AF277" i="2"/>
  <c r="AZ276" i="2"/>
  <c r="BD272" i="2"/>
  <c r="AV271" i="2"/>
  <c r="BF271" i="2"/>
  <c r="BH271" i="2"/>
  <c r="BH263" i="2"/>
  <c r="AN263" i="2"/>
  <c r="AH242" i="2"/>
  <c r="AZ241" i="2"/>
  <c r="AR228" i="2"/>
  <c r="AR199" i="2"/>
  <c r="V197" i="2"/>
  <c r="AZ181" i="2"/>
  <c r="BL145" i="2"/>
  <c r="AT145" i="2"/>
  <c r="AR145" i="2"/>
  <c r="BJ145" i="2"/>
  <c r="AB144" i="2"/>
  <c r="Z144" i="2"/>
  <c r="BD144" i="2"/>
  <c r="BF144" i="2"/>
  <c r="AJ144" i="2"/>
  <c r="AX144" i="2"/>
  <c r="AL263" i="2"/>
  <c r="AD263" i="2"/>
  <c r="Z247" i="2"/>
  <c r="AH247" i="2"/>
  <c r="AL243" i="2"/>
  <c r="AD243" i="2"/>
  <c r="BJ242" i="2"/>
  <c r="AL239" i="2"/>
  <c r="AF239" i="2"/>
  <c r="AL234" i="2"/>
  <c r="AF234" i="2"/>
  <c r="BJ233" i="2"/>
  <c r="BD228" i="2"/>
  <c r="BJ194" i="2"/>
  <c r="AJ193" i="2"/>
  <c r="AD190" i="2"/>
  <c r="AX189" i="2"/>
  <c r="AD189" i="2"/>
  <c r="BB188" i="2"/>
  <c r="BF182" i="2"/>
  <c r="AF177" i="2"/>
  <c r="BL155" i="2"/>
  <c r="BJ155" i="2"/>
  <c r="AN153" i="2"/>
  <c r="AP146" i="2"/>
  <c r="BJ146" i="2"/>
  <c r="AP144" i="2"/>
  <c r="BJ144" i="2"/>
  <c r="AB125" i="2"/>
  <c r="Z125" i="2"/>
  <c r="BJ125" i="2"/>
  <c r="BF125" i="2"/>
  <c r="AJ125" i="2"/>
  <c r="AX125" i="2"/>
  <c r="AH125" i="2"/>
  <c r="AN122" i="2"/>
  <c r="AT122" i="2"/>
  <c r="AL122" i="2"/>
  <c r="BL94" i="2"/>
  <c r="AP94" i="2"/>
  <c r="BJ94" i="2"/>
  <c r="AL62" i="2"/>
  <c r="BH62" i="2"/>
  <c r="AL270" i="2"/>
  <c r="AD270" i="2"/>
  <c r="V266" i="2"/>
  <c r="V286" i="2" s="1"/>
  <c r="AP264" i="2"/>
  <c r="AJ263" i="2"/>
  <c r="Z263" i="2"/>
  <c r="AH263" i="2"/>
  <c r="BD243" i="2"/>
  <c r="AJ243" i="2"/>
  <c r="Z243" i="2"/>
  <c r="AH243" i="2"/>
  <c r="AP242" i="2"/>
  <c r="AF240" i="2"/>
  <c r="AB239" i="2"/>
  <c r="AB234" i="2"/>
  <c r="BH229" i="2"/>
  <c r="AX229" i="2"/>
  <c r="BJ229" i="2"/>
  <c r="BL228" i="2"/>
  <c r="BH214" i="2"/>
  <c r="AT214" i="2"/>
  <c r="AN214" i="2"/>
  <c r="AD214" i="2"/>
  <c r="AD193" i="2"/>
  <c r="AR188" i="2"/>
  <c r="AF188" i="2"/>
  <c r="AN181" i="2"/>
  <c r="AL181" i="2"/>
  <c r="AN155" i="2"/>
  <c r="AL155" i="2"/>
  <c r="AF153" i="2"/>
  <c r="BB153" i="2"/>
  <c r="AD147" i="2"/>
  <c r="AD145" i="2"/>
  <c r="AD129" i="2"/>
  <c r="AF129" i="2"/>
  <c r="BD129" i="2"/>
  <c r="BD125" i="2"/>
  <c r="X97" i="2"/>
  <c r="X103" i="2" s="1"/>
  <c r="AL95" i="2"/>
  <c r="AR95" i="2"/>
  <c r="AF95" i="2"/>
  <c r="AD95" i="2"/>
  <c r="P97" i="2"/>
  <c r="BL33" i="2"/>
  <c r="BJ33" i="2"/>
  <c r="AT33" i="2"/>
  <c r="AB15" i="2"/>
  <c r="Z15" i="2"/>
  <c r="BL15" i="2"/>
  <c r="BH15" i="2"/>
  <c r="BF15" i="2"/>
  <c r="AJ15" i="2"/>
  <c r="AZ15" i="2"/>
  <c r="AH15" i="2"/>
  <c r="AX15" i="2"/>
  <c r="N18" i="2"/>
  <c r="AL279" i="2"/>
  <c r="AD279" i="2"/>
  <c r="AN278" i="2"/>
  <c r="Z275" i="2"/>
  <c r="AH275" i="2"/>
  <c r="AP273" i="2"/>
  <c r="AL272" i="2"/>
  <c r="AD272" i="2"/>
  <c r="AP271" i="2"/>
  <c r="AJ270" i="2"/>
  <c r="Z270" i="2"/>
  <c r="AH270" i="2"/>
  <c r="AN269" i="2"/>
  <c r="BD269" i="2"/>
  <c r="N266" i="2"/>
  <c r="BD263" i="2"/>
  <c r="AF263" i="2"/>
  <c r="AZ247" i="2"/>
  <c r="AB247" i="2"/>
  <c r="X245" i="2"/>
  <c r="AZ243" i="2"/>
  <c r="AF243" i="2"/>
  <c r="BL242" i="2"/>
  <c r="AB242" i="2"/>
  <c r="BJ240" i="2"/>
  <c r="BJ239" i="2"/>
  <c r="BJ234" i="2"/>
  <c r="BL233" i="2"/>
  <c r="V231" i="2"/>
  <c r="BH228" i="2"/>
  <c r="AB228" i="2"/>
  <c r="R217" i="2"/>
  <c r="BD214" i="2"/>
  <c r="AZ199" i="2"/>
  <c r="AD195" i="2"/>
  <c r="AF193" i="2"/>
  <c r="BD189" i="2"/>
  <c r="AZ187" i="2"/>
  <c r="P185" i="2"/>
  <c r="AR183" i="2"/>
  <c r="AR182" i="2"/>
  <c r="AH182" i="2"/>
  <c r="AD178" i="2"/>
  <c r="AF178" i="2"/>
  <c r="BD178" i="2"/>
  <c r="AT155" i="2"/>
  <c r="AR154" i="2"/>
  <c r="AD154" i="2"/>
  <c r="AP129" i="2"/>
  <c r="AB129" i="2"/>
  <c r="AJ129" i="2"/>
  <c r="AN128" i="2"/>
  <c r="AB127" i="2"/>
  <c r="Z127" i="2"/>
  <c r="AJ127" i="2"/>
  <c r="AX127" i="2"/>
  <c r="BL123" i="2"/>
  <c r="AP123" i="2"/>
  <c r="AL120" i="2"/>
  <c r="AV33" i="2"/>
  <c r="AR127" i="2"/>
  <c r="AD127" i="2"/>
  <c r="AN126" i="2"/>
  <c r="AF124" i="2"/>
  <c r="BB124" i="2"/>
  <c r="AR123" i="2"/>
  <c r="AD123" i="2"/>
  <c r="AP121" i="2"/>
  <c r="AB121" i="2"/>
  <c r="Z121" i="2"/>
  <c r="AJ121" i="2"/>
  <c r="AX121" i="2"/>
  <c r="AD118" i="2"/>
  <c r="AF118" i="2"/>
  <c r="BD118" i="2"/>
  <c r="AR114" i="2"/>
  <c r="AH114" i="2"/>
  <c r="P116" i="2"/>
  <c r="P131" i="2" s="1"/>
  <c r="AF114" i="2"/>
  <c r="BD114" i="2"/>
  <c r="AN113" i="2"/>
  <c r="AL113" i="2"/>
  <c r="AN101" i="2"/>
  <c r="AL101" i="2"/>
  <c r="AB100" i="2"/>
  <c r="Z100" i="2"/>
  <c r="AJ100" i="2"/>
  <c r="AX100" i="2"/>
  <c r="AF99" i="2"/>
  <c r="BB99" i="2"/>
  <c r="AD99" i="2"/>
  <c r="Z66" i="2"/>
  <c r="AL66" i="2"/>
  <c r="BH66" i="2"/>
  <c r="BF66" i="2"/>
  <c r="AF61" i="2"/>
  <c r="AT43" i="2"/>
  <c r="AZ34" i="2"/>
  <c r="AR34" i="2"/>
  <c r="X36" i="2"/>
  <c r="AD34" i="2"/>
  <c r="BD34" i="2"/>
  <c r="AV28" i="2"/>
  <c r="BL28" i="2"/>
  <c r="BJ28" i="2"/>
  <c r="X24" i="2"/>
  <c r="Z22" i="2"/>
  <c r="BB22" i="2"/>
  <c r="AJ22" i="2"/>
  <c r="AH22" i="2"/>
  <c r="AZ22" i="2"/>
  <c r="AL21" i="2"/>
  <c r="AV21" i="2"/>
  <c r="AL16" i="2"/>
  <c r="AV16" i="2"/>
  <c r="AT16" i="2"/>
  <c r="AD125" i="2"/>
  <c r="AB123" i="2"/>
  <c r="Z123" i="2"/>
  <c r="AJ123" i="2"/>
  <c r="AX123" i="2"/>
  <c r="AN120" i="2"/>
  <c r="AB118" i="2"/>
  <c r="Z118" i="2"/>
  <c r="AJ118" i="2"/>
  <c r="AX118" i="2"/>
  <c r="AF113" i="2"/>
  <c r="AF101" i="2"/>
  <c r="BB101" i="2"/>
  <c r="AP100" i="2"/>
  <c r="BL100" i="2"/>
  <c r="AB94" i="2"/>
  <c r="Z94" i="2"/>
  <c r="AJ94" i="2"/>
  <c r="AX94" i="2"/>
  <c r="AN83" i="2"/>
  <c r="AL83" i="2"/>
  <c r="AF67" i="2"/>
  <c r="AD66" i="2"/>
  <c r="AF66" i="2"/>
  <c r="AB34" i="2"/>
  <c r="Z34" i="2"/>
  <c r="V36" i="2"/>
  <c r="BB21" i="2"/>
  <c r="P24" i="2"/>
  <c r="AF21" i="2"/>
  <c r="BD15" i="2"/>
  <c r="AJ183" i="2"/>
  <c r="AB182" i="2"/>
  <c r="AJ182" i="2"/>
  <c r="BL153" i="2"/>
  <c r="AN147" i="2"/>
  <c r="AR146" i="2"/>
  <c r="AD146" i="2"/>
  <c r="AN145" i="2"/>
  <c r="AR144" i="2"/>
  <c r="AD144" i="2"/>
  <c r="BL126" i="2"/>
  <c r="BL125" i="2"/>
  <c r="AD124" i="2"/>
  <c r="AN124" i="2"/>
  <c r="BF123" i="2"/>
  <c r="AF123" i="2"/>
  <c r="AF122" i="2"/>
  <c r="BB122" i="2"/>
  <c r="BD121" i="2"/>
  <c r="AR121" i="2"/>
  <c r="AD121" i="2"/>
  <c r="AH118" i="2"/>
  <c r="Z114" i="2"/>
  <c r="BJ100" i="2"/>
  <c r="R87" i="2"/>
  <c r="AP84" i="2"/>
  <c r="BL84" i="2"/>
  <c r="BJ84" i="2"/>
  <c r="AT83" i="2"/>
  <c r="BL67" i="2"/>
  <c r="BD66" i="2"/>
  <c r="AH66" i="2"/>
  <c r="AN61" i="2"/>
  <c r="AV61" i="2"/>
  <c r="AT61" i="2"/>
  <c r="AL44" i="2"/>
  <c r="BH44" i="2"/>
  <c r="BH34" i="2"/>
  <c r="AF34" i="2"/>
  <c r="Z27" i="2"/>
  <c r="BD27" i="2"/>
  <c r="AJ27" i="2"/>
  <c r="AH27" i="2"/>
  <c r="AZ27" i="2"/>
  <c r="AX22" i="2"/>
  <c r="AN21" i="2"/>
  <c r="AN16" i="2"/>
  <c r="BL124" i="2"/>
  <c r="BL122" i="2"/>
  <c r="BL120" i="2"/>
  <c r="BL101" i="2"/>
  <c r="AR100" i="2"/>
  <c r="AD100" i="2"/>
  <c r="AN99" i="2"/>
  <c r="AN95" i="2"/>
  <c r="AR94" i="2"/>
  <c r="AD94" i="2"/>
  <c r="AB84" i="2"/>
  <c r="AJ84" i="2"/>
  <c r="AP61" i="2"/>
  <c r="AL34" i="2"/>
  <c r="AD27" i="2"/>
  <c r="BH22" i="2"/>
  <c r="AH16" i="2"/>
  <c r="AB114" i="2"/>
  <c r="AJ114" i="2"/>
  <c r="BL99" i="2"/>
  <c r="AR84" i="2"/>
  <c r="AP67" i="2"/>
  <c r="AD62" i="2"/>
  <c r="Z61" i="2"/>
  <c r="AH61" i="2"/>
  <c r="AD44" i="2"/>
  <c r="BF34" i="2"/>
  <c r="AL27" i="2"/>
  <c r="BJ15" i="2"/>
  <c r="AN741" i="2"/>
  <c r="AV741" i="2"/>
  <c r="BH741" i="2"/>
  <c r="BF741" i="2"/>
  <c r="AT741" i="2"/>
  <c r="BH702" i="2"/>
  <c r="AL702" i="2"/>
  <c r="AT702" i="2"/>
  <c r="AN702" i="2"/>
  <c r="AV702" i="2"/>
  <c r="R704" i="2"/>
  <c r="BF702" i="2"/>
  <c r="BH637" i="2"/>
  <c r="AL637" i="2"/>
  <c r="AT637" i="2"/>
  <c r="R641" i="2"/>
  <c r="AN637" i="2"/>
  <c r="AV637" i="2"/>
  <c r="BF637" i="2"/>
  <c r="AL625" i="2"/>
  <c r="AN625" i="2"/>
  <c r="BD593" i="2"/>
  <c r="Z593" i="2"/>
  <c r="BF593" i="2"/>
  <c r="AB593" i="2"/>
  <c r="BJ593" i="2"/>
  <c r="AH593" i="2"/>
  <c r="AX593" i="2"/>
  <c r="AJ593" i="2"/>
  <c r="AZ593" i="2"/>
  <c r="AH745" i="2"/>
  <c r="AX745" i="2"/>
  <c r="AJ745" i="2"/>
  <c r="AZ745" i="2"/>
  <c r="AB742" i="2"/>
  <c r="BD742" i="2"/>
  <c r="BL742" i="2"/>
  <c r="Z742" i="2"/>
  <c r="BB742" i="2"/>
  <c r="AJ742" i="2"/>
  <c r="AZ742" i="2"/>
  <c r="AH742" i="2"/>
  <c r="AX742" i="2"/>
  <c r="AL741" i="2"/>
  <c r="BH738" i="2"/>
  <c r="AN738" i="2"/>
  <c r="AV738" i="2"/>
  <c r="AT738" i="2"/>
  <c r="BF738" i="2"/>
  <c r="BF734" i="2"/>
  <c r="BD714" i="2"/>
  <c r="AB714" i="2"/>
  <c r="Z714" i="2"/>
  <c r="BB714" i="2"/>
  <c r="BJ714" i="2"/>
  <c r="AJ714" i="2"/>
  <c r="AZ714" i="2"/>
  <c r="AX714" i="2"/>
  <c r="AH714" i="2"/>
  <c r="AJ671" i="2"/>
  <c r="AZ671" i="2"/>
  <c r="N674" i="2"/>
  <c r="N680" i="2" s="1"/>
  <c r="AH671" i="2"/>
  <c r="AX671" i="2"/>
  <c r="BH594" i="2"/>
  <c r="AL594" i="2"/>
  <c r="AT594" i="2"/>
  <c r="AN594" i="2"/>
  <c r="AV594" i="2"/>
  <c r="BF594" i="2"/>
  <c r="Z248" i="2"/>
  <c r="AH248" i="2"/>
  <c r="AB248" i="2"/>
  <c r="AJ248" i="2"/>
  <c r="AR248" i="2"/>
  <c r="AN248" i="2"/>
  <c r="AD248" i="2"/>
  <c r="BB248" i="2"/>
  <c r="AF248" i="2"/>
  <c r="BD248" i="2"/>
  <c r="BJ742" i="2"/>
  <c r="AL738" i="2"/>
  <c r="AN733" i="2"/>
  <c r="AV733" i="2"/>
  <c r="R747" i="2"/>
  <c r="BH733" i="2"/>
  <c r="BF733" i="2"/>
  <c r="AT733" i="2"/>
  <c r="BF714" i="2"/>
  <c r="BD694" i="2"/>
  <c r="Z694" i="2"/>
  <c r="BF694" i="2"/>
  <c r="V696" i="2"/>
  <c r="AB694" i="2"/>
  <c r="BJ694" i="2"/>
  <c r="AH694" i="2"/>
  <c r="AX694" i="2"/>
  <c r="N696" i="2"/>
  <c r="AJ694" i="2"/>
  <c r="AZ694" i="2"/>
  <c r="BD565" i="2"/>
  <c r="Z565" i="2"/>
  <c r="BF565" i="2"/>
  <c r="AB565" i="2"/>
  <c r="V602" i="2"/>
  <c r="BJ565" i="2"/>
  <c r="AH565" i="2"/>
  <c r="AX565" i="2"/>
  <c r="AJ565" i="2"/>
  <c r="AZ565" i="2"/>
  <c r="AT279" i="2"/>
  <c r="BJ279" i="2"/>
  <c r="AV279" i="2"/>
  <c r="BL279" i="2"/>
  <c r="AP279" i="2"/>
  <c r="T282" i="2"/>
  <c r="AR279" i="2"/>
  <c r="AH276" i="2"/>
  <c r="AB276" i="2"/>
  <c r="AJ276" i="2"/>
  <c r="AR276" i="2"/>
  <c r="AL276" i="2"/>
  <c r="AN276" i="2"/>
  <c r="AD276" i="2"/>
  <c r="BB276" i="2"/>
  <c r="AF276" i="2"/>
  <c r="BD276" i="2"/>
  <c r="BH154" i="2"/>
  <c r="AL154" i="2"/>
  <c r="AT154" i="2"/>
  <c r="AN154" i="2"/>
  <c r="AV154" i="2"/>
  <c r="BF154" i="2"/>
  <c r="R157" i="2"/>
  <c r="BD83" i="2"/>
  <c r="Z83" i="2"/>
  <c r="BF83" i="2"/>
  <c r="V87" i="2"/>
  <c r="AB83" i="2"/>
  <c r="BH83" i="2"/>
  <c r="BB83" i="2"/>
  <c r="BJ83" i="2"/>
  <c r="AH83" i="2"/>
  <c r="AX83" i="2"/>
  <c r="N87" i="2"/>
  <c r="AJ83" i="2"/>
  <c r="AZ83" i="2"/>
  <c r="BF742" i="2"/>
  <c r="BD737" i="2"/>
  <c r="AB737" i="2"/>
  <c r="Z737" i="2"/>
  <c r="BB737" i="2"/>
  <c r="BJ737" i="2"/>
  <c r="AJ737" i="2"/>
  <c r="AZ737" i="2"/>
  <c r="AX737" i="2"/>
  <c r="AH737" i="2"/>
  <c r="AB734" i="2"/>
  <c r="BD734" i="2"/>
  <c r="BL734" i="2"/>
  <c r="Z734" i="2"/>
  <c r="BB734" i="2"/>
  <c r="AJ734" i="2"/>
  <c r="AZ734" i="2"/>
  <c r="AH734" i="2"/>
  <c r="AX734" i="2"/>
  <c r="BD701" i="2"/>
  <c r="Z701" i="2"/>
  <c r="BF701" i="2"/>
  <c r="AB701" i="2"/>
  <c r="BJ701" i="2"/>
  <c r="AH701" i="2"/>
  <c r="AX701" i="2"/>
  <c r="AJ701" i="2"/>
  <c r="AZ701" i="2"/>
  <c r="N704" i="2"/>
  <c r="BD636" i="2"/>
  <c r="Z636" i="2"/>
  <c r="BF636" i="2"/>
  <c r="AB636" i="2"/>
  <c r="V641" i="2"/>
  <c r="BJ636" i="2"/>
  <c r="AH636" i="2"/>
  <c r="AX636" i="2"/>
  <c r="AJ636" i="2"/>
  <c r="AZ636" i="2"/>
  <c r="N641" i="2"/>
  <c r="AP466" i="2"/>
  <c r="AT466" i="2"/>
  <c r="BJ466" i="2"/>
  <c r="T468" i="2"/>
  <c r="T473" i="2"/>
  <c r="AR466" i="2"/>
  <c r="AV466" i="2"/>
  <c r="BL466" i="2"/>
  <c r="BD426" i="2"/>
  <c r="Z426" i="2"/>
  <c r="BF426" i="2"/>
  <c r="AB426" i="2"/>
  <c r="BJ426" i="2"/>
  <c r="AH426" i="2"/>
  <c r="AX426" i="2"/>
  <c r="AJ426" i="2"/>
  <c r="AZ426" i="2"/>
  <c r="AL189" i="2"/>
  <c r="AT189" i="2"/>
  <c r="AN189" i="2"/>
  <c r="AV189" i="2"/>
  <c r="BF189" i="2"/>
  <c r="BH189" i="2"/>
  <c r="BJ751" i="2"/>
  <c r="AP751" i="2"/>
  <c r="BB744" i="2"/>
  <c r="BH744" i="2"/>
  <c r="AN744" i="2"/>
  <c r="AV744" i="2"/>
  <c r="BD743" i="2"/>
  <c r="AB743" i="2"/>
  <c r="AJ743" i="2"/>
  <c r="AZ743" i="2"/>
  <c r="BB741" i="2"/>
  <c r="BL741" i="2"/>
  <c r="AB740" i="2"/>
  <c r="BD740" i="2"/>
  <c r="BL740" i="2"/>
  <c r="AJ740" i="2"/>
  <c r="AZ740" i="2"/>
  <c r="AN739" i="2"/>
  <c r="AV739" i="2"/>
  <c r="BH739" i="2"/>
  <c r="BB736" i="2"/>
  <c r="BH736" i="2"/>
  <c r="AN736" i="2"/>
  <c r="AV736" i="2"/>
  <c r="BD735" i="2"/>
  <c r="AB735" i="2"/>
  <c r="AJ735" i="2"/>
  <c r="AZ735" i="2"/>
  <c r="BB733" i="2"/>
  <c r="BL733" i="2"/>
  <c r="AB728" i="2"/>
  <c r="BD728" i="2"/>
  <c r="BL728" i="2"/>
  <c r="AJ728" i="2"/>
  <c r="AZ728" i="2"/>
  <c r="BB709" i="2"/>
  <c r="BH709" i="2"/>
  <c r="AN709" i="2"/>
  <c r="AV709" i="2"/>
  <c r="BL678" i="2"/>
  <c r="BH677" i="2"/>
  <c r="AL677" i="2"/>
  <c r="AT677" i="2"/>
  <c r="AN677" i="2"/>
  <c r="AV677" i="2"/>
  <c r="BD676" i="2"/>
  <c r="Z676" i="2"/>
  <c r="BF676" i="2"/>
  <c r="AB676" i="2"/>
  <c r="AH676" i="2"/>
  <c r="AX676" i="2"/>
  <c r="AJ676" i="2"/>
  <c r="AZ676" i="2"/>
  <c r="BD672" i="2"/>
  <c r="Z672" i="2"/>
  <c r="BF672" i="2"/>
  <c r="V674" i="2"/>
  <c r="AB672" i="2"/>
  <c r="AH672" i="2"/>
  <c r="AX672" i="2"/>
  <c r="AJ672" i="2"/>
  <c r="AZ672" i="2"/>
  <c r="BD638" i="2"/>
  <c r="Z638" i="2"/>
  <c r="BF638" i="2"/>
  <c r="V642" i="2"/>
  <c r="BH642" i="2" s="1"/>
  <c r="AB638" i="2"/>
  <c r="AH638" i="2"/>
  <c r="AX638" i="2"/>
  <c r="N642" i="2"/>
  <c r="AJ638" i="2"/>
  <c r="AZ638" i="2"/>
  <c r="AX626" i="2"/>
  <c r="AZ626" i="2"/>
  <c r="BL597" i="2"/>
  <c r="BH596" i="2"/>
  <c r="AL596" i="2"/>
  <c r="AT596" i="2"/>
  <c r="AN596" i="2"/>
  <c r="AV596" i="2"/>
  <c r="BD595" i="2"/>
  <c r="Z595" i="2"/>
  <c r="BF595" i="2"/>
  <c r="AB595" i="2"/>
  <c r="AH595" i="2"/>
  <c r="AX595" i="2"/>
  <c r="AJ595" i="2"/>
  <c r="AZ595" i="2"/>
  <c r="BL585" i="2"/>
  <c r="BL580" i="2"/>
  <c r="BH579" i="2"/>
  <c r="AL579" i="2"/>
  <c r="AT579" i="2"/>
  <c r="AN579" i="2"/>
  <c r="AV579" i="2"/>
  <c r="BL573" i="2"/>
  <c r="BJ467" i="2"/>
  <c r="AP467" i="2"/>
  <c r="BL467" i="2"/>
  <c r="AR467" i="2"/>
  <c r="AT275" i="2"/>
  <c r="BJ275" i="2"/>
  <c r="AV275" i="2"/>
  <c r="BL275" i="2"/>
  <c r="AP275" i="2"/>
  <c r="AR275" i="2"/>
  <c r="AT247" i="2"/>
  <c r="BJ247" i="2"/>
  <c r="AV247" i="2"/>
  <c r="BL247" i="2"/>
  <c r="AP247" i="2"/>
  <c r="AR247" i="2"/>
  <c r="Z748" i="3"/>
  <c r="BF748" i="3"/>
  <c r="AB748" i="3"/>
  <c r="BD748" i="3"/>
  <c r="BL748" i="3"/>
  <c r="BB748" i="3"/>
  <c r="BJ748" i="3"/>
  <c r="AH748" i="3"/>
  <c r="AX748" i="3"/>
  <c r="AJ748" i="3"/>
  <c r="AZ748" i="3"/>
  <c r="AL698" i="3"/>
  <c r="AT698" i="3"/>
  <c r="R700" i="3"/>
  <c r="AN698" i="3"/>
  <c r="AV698" i="3"/>
  <c r="BH698" i="3"/>
  <c r="Z626" i="3"/>
  <c r="BF626" i="3"/>
  <c r="V630" i="3"/>
  <c r="BD630" i="3" s="1"/>
  <c r="AB626" i="3"/>
  <c r="BD626" i="3"/>
  <c r="BL626" i="3"/>
  <c r="BB626" i="3"/>
  <c r="BJ626" i="3"/>
  <c r="Z751" i="2"/>
  <c r="AH751" i="2"/>
  <c r="AD751" i="2"/>
  <c r="BB751" i="2"/>
  <c r="BH745" i="2"/>
  <c r="AB744" i="2"/>
  <c r="BD744" i="2"/>
  <c r="BL744" i="2"/>
  <c r="AJ744" i="2"/>
  <c r="AZ744" i="2"/>
  <c r="AN743" i="2"/>
  <c r="AV743" i="2"/>
  <c r="BH743" i="2"/>
  <c r="BH740" i="2"/>
  <c r="AN740" i="2"/>
  <c r="AV740" i="2"/>
  <c r="BD739" i="2"/>
  <c r="AB739" i="2"/>
  <c r="AJ739" i="2"/>
  <c r="AZ739" i="2"/>
  <c r="AX738" i="2"/>
  <c r="BL737" i="2"/>
  <c r="AB736" i="2"/>
  <c r="BD736" i="2"/>
  <c r="BL736" i="2"/>
  <c r="AJ736" i="2"/>
  <c r="AZ736" i="2"/>
  <c r="AN735" i="2"/>
  <c r="AV735" i="2"/>
  <c r="BH735" i="2"/>
  <c r="BH728" i="2"/>
  <c r="AN728" i="2"/>
  <c r="AV728" i="2"/>
  <c r="BL714" i="2"/>
  <c r="AB709" i="2"/>
  <c r="BD709" i="2"/>
  <c r="BL709" i="2"/>
  <c r="AJ709" i="2"/>
  <c r="AZ709" i="2"/>
  <c r="BL701" i="2"/>
  <c r="BL694" i="2"/>
  <c r="BH693" i="2"/>
  <c r="AL693" i="2"/>
  <c r="AT693" i="2"/>
  <c r="AN693" i="2"/>
  <c r="AV693" i="2"/>
  <c r="BH668" i="2"/>
  <c r="AL668" i="2"/>
  <c r="AT668" i="2"/>
  <c r="AN668" i="2"/>
  <c r="AV668" i="2"/>
  <c r="BD666" i="2"/>
  <c r="Z666" i="2"/>
  <c r="BF666" i="2"/>
  <c r="AB666" i="2"/>
  <c r="AH666" i="2"/>
  <c r="AX666" i="2"/>
  <c r="AJ666" i="2"/>
  <c r="AZ666" i="2"/>
  <c r="BH648" i="2"/>
  <c r="AL648" i="2"/>
  <c r="AT648" i="2"/>
  <c r="AN648" i="2"/>
  <c r="AV648" i="2"/>
  <c r="BD645" i="2"/>
  <c r="Z645" i="2"/>
  <c r="BF645" i="2"/>
  <c r="AB645" i="2"/>
  <c r="AH645" i="2"/>
  <c r="AX645" i="2"/>
  <c r="AJ645" i="2"/>
  <c r="AZ645" i="2"/>
  <c r="BL636" i="2"/>
  <c r="BH629" i="2"/>
  <c r="AL629" i="2"/>
  <c r="AT629" i="2"/>
  <c r="AN629" i="2"/>
  <c r="AV629" i="2"/>
  <c r="BH622" i="2"/>
  <c r="AL622" i="2"/>
  <c r="AT622" i="2"/>
  <c r="R626" i="2"/>
  <c r="AN622" i="2"/>
  <c r="AV622" i="2"/>
  <c r="BD621" i="2"/>
  <c r="Z621" i="2"/>
  <c r="BF621" i="2"/>
  <c r="V625" i="2"/>
  <c r="AB621" i="2"/>
  <c r="AH621" i="2"/>
  <c r="AX621" i="2"/>
  <c r="N625" i="2"/>
  <c r="AJ621" i="2"/>
  <c r="AZ621" i="2"/>
  <c r="BD613" i="2"/>
  <c r="Z613" i="2"/>
  <c r="BF613" i="2"/>
  <c r="V615" i="2"/>
  <c r="AB613" i="2"/>
  <c r="AH613" i="2"/>
  <c r="AX613" i="2"/>
  <c r="N615" i="2"/>
  <c r="AJ613" i="2"/>
  <c r="AZ613" i="2"/>
  <c r="BL593" i="2"/>
  <c r="BH592" i="2"/>
  <c r="AL592" i="2"/>
  <c r="AT592" i="2"/>
  <c r="AN592" i="2"/>
  <c r="AV592" i="2"/>
  <c r="BD589" i="2"/>
  <c r="Z589" i="2"/>
  <c r="BF589" i="2"/>
  <c r="AB589" i="2"/>
  <c r="AH589" i="2"/>
  <c r="AX589" i="2"/>
  <c r="AJ589" i="2"/>
  <c r="AZ589" i="2"/>
  <c r="BL565" i="2"/>
  <c r="BH563" i="2"/>
  <c r="AL563" i="2"/>
  <c r="AT563" i="2"/>
  <c r="AN563" i="2"/>
  <c r="AV563" i="2"/>
  <c r="BD562" i="2"/>
  <c r="Z562" i="2"/>
  <c r="BF562" i="2"/>
  <c r="V567" i="2"/>
  <c r="V569" i="2"/>
  <c r="AB562" i="2"/>
  <c r="AH562" i="2"/>
  <c r="AX562" i="2"/>
  <c r="N567" i="2"/>
  <c r="N569" i="2"/>
  <c r="AJ562" i="2"/>
  <c r="AZ562" i="2"/>
  <c r="BH544" i="2"/>
  <c r="AL544" i="2"/>
  <c r="AT544" i="2"/>
  <c r="R546" i="2"/>
  <c r="AN544" i="2"/>
  <c r="AV544" i="2"/>
  <c r="BD543" i="2"/>
  <c r="Z543" i="2"/>
  <c r="BF543" i="2"/>
  <c r="AB543" i="2"/>
  <c r="AH543" i="2"/>
  <c r="AX543" i="2"/>
  <c r="AJ543" i="2"/>
  <c r="AZ543" i="2"/>
  <c r="BD539" i="2"/>
  <c r="Z539" i="2"/>
  <c r="BF539" i="2"/>
  <c r="V541" i="2"/>
  <c r="AB539" i="2"/>
  <c r="AH539" i="2"/>
  <c r="AX539" i="2"/>
  <c r="N541" i="2"/>
  <c r="AJ539" i="2"/>
  <c r="AZ539" i="2"/>
  <c r="BH532" i="2"/>
  <c r="AL532" i="2"/>
  <c r="AT532" i="2"/>
  <c r="R534" i="2"/>
  <c r="AN532" i="2"/>
  <c r="AV532" i="2"/>
  <c r="BD531" i="2"/>
  <c r="Z531" i="2"/>
  <c r="BF531" i="2"/>
  <c r="AB531" i="2"/>
  <c r="AH531" i="2"/>
  <c r="AX531" i="2"/>
  <c r="AJ531" i="2"/>
  <c r="AZ531" i="2"/>
  <c r="BH525" i="2"/>
  <c r="AL525" i="2"/>
  <c r="AT525" i="2"/>
  <c r="R527" i="2"/>
  <c r="AN525" i="2"/>
  <c r="AV525" i="2"/>
  <c r="BD524" i="2"/>
  <c r="Z524" i="2"/>
  <c r="BF524" i="2"/>
  <c r="AB524" i="2"/>
  <c r="AH524" i="2"/>
  <c r="AX524" i="2"/>
  <c r="AJ524" i="2"/>
  <c r="AZ524" i="2"/>
  <c r="BD520" i="2"/>
  <c r="Z520" i="2"/>
  <c r="BF520" i="2"/>
  <c r="V522" i="2"/>
  <c r="AB520" i="2"/>
  <c r="AH520" i="2"/>
  <c r="AX520" i="2"/>
  <c r="N522" i="2"/>
  <c r="AJ520" i="2"/>
  <c r="AZ520" i="2"/>
  <c r="BH513" i="2"/>
  <c r="AL513" i="2"/>
  <c r="AT513" i="2"/>
  <c r="R515" i="2"/>
  <c r="R552" i="2"/>
  <c r="R602" i="2"/>
  <c r="AN513" i="2"/>
  <c r="AV513" i="2"/>
  <c r="BD511" i="2"/>
  <c r="Z511" i="2"/>
  <c r="BF511" i="2"/>
  <c r="V551" i="2"/>
  <c r="AB511" i="2"/>
  <c r="AH511" i="2"/>
  <c r="AX511" i="2"/>
  <c r="N551" i="2"/>
  <c r="AJ511" i="2"/>
  <c r="AZ511" i="2"/>
  <c r="Z482" i="2"/>
  <c r="AJ482" i="2"/>
  <c r="AB482" i="2"/>
  <c r="AN482" i="2"/>
  <c r="AD482" i="2"/>
  <c r="BB482" i="2"/>
  <c r="AF482" i="2"/>
  <c r="BH427" i="2"/>
  <c r="AL427" i="2"/>
  <c r="AT427" i="2"/>
  <c r="AN427" i="2"/>
  <c r="AV427" i="2"/>
  <c r="R430" i="2"/>
  <c r="BF427" i="2"/>
  <c r="BH377" i="2"/>
  <c r="AL377" i="2"/>
  <c r="AT377" i="2"/>
  <c r="AN377" i="2"/>
  <c r="AV377" i="2"/>
  <c r="BF377" i="2"/>
  <c r="AH280" i="2"/>
  <c r="AB280" i="2"/>
  <c r="AJ280" i="2"/>
  <c r="AR280" i="2"/>
  <c r="AL280" i="2"/>
  <c r="AN280" i="2"/>
  <c r="AD280" i="2"/>
  <c r="BB280" i="2"/>
  <c r="AF280" i="2"/>
  <c r="BD280" i="2"/>
  <c r="BB745" i="2"/>
  <c r="BJ745" i="2"/>
  <c r="Z745" i="2"/>
  <c r="BF745" i="2"/>
  <c r="BH742" i="2"/>
  <c r="AN742" i="2"/>
  <c r="AV742" i="2"/>
  <c r="BD741" i="2"/>
  <c r="AB741" i="2"/>
  <c r="AJ741" i="2"/>
  <c r="AZ741" i="2"/>
  <c r="AB738" i="2"/>
  <c r="BD738" i="2"/>
  <c r="BL738" i="2"/>
  <c r="AJ738" i="2"/>
  <c r="AZ738" i="2"/>
  <c r="AN737" i="2"/>
  <c r="AV737" i="2"/>
  <c r="BH737" i="2"/>
  <c r="BH734" i="2"/>
  <c r="AN734" i="2"/>
  <c r="AV734" i="2"/>
  <c r="BD733" i="2"/>
  <c r="AB733" i="2"/>
  <c r="V747" i="2"/>
  <c r="AJ733" i="2"/>
  <c r="AZ733" i="2"/>
  <c r="N747" i="2"/>
  <c r="AN714" i="2"/>
  <c r="AV714" i="2"/>
  <c r="BH714" i="2"/>
  <c r="BD678" i="2"/>
  <c r="Z678" i="2"/>
  <c r="BF678" i="2"/>
  <c r="AB678" i="2"/>
  <c r="AH678" i="2"/>
  <c r="AX678" i="2"/>
  <c r="AJ678" i="2"/>
  <c r="AZ678" i="2"/>
  <c r="BH665" i="2"/>
  <c r="AL665" i="2"/>
  <c r="AT665" i="2"/>
  <c r="AN665" i="2"/>
  <c r="AV665" i="2"/>
  <c r="BD626" i="2"/>
  <c r="BH612" i="2"/>
  <c r="AL612" i="2"/>
  <c r="AT612" i="2"/>
  <c r="AN612" i="2"/>
  <c r="AV612" i="2"/>
  <c r="BH598" i="2"/>
  <c r="AL598" i="2"/>
  <c r="AT598" i="2"/>
  <c r="AN598" i="2"/>
  <c r="AV598" i="2"/>
  <c r="BD597" i="2"/>
  <c r="Z597" i="2"/>
  <c r="BF597" i="2"/>
  <c r="AB597" i="2"/>
  <c r="AH597" i="2"/>
  <c r="AX597" i="2"/>
  <c r="AJ597" i="2"/>
  <c r="AZ597" i="2"/>
  <c r="BH586" i="2"/>
  <c r="AL586" i="2"/>
  <c r="AT586" i="2"/>
  <c r="AN586" i="2"/>
  <c r="AV586" i="2"/>
  <c r="BD585" i="2"/>
  <c r="Z585" i="2"/>
  <c r="BF585" i="2"/>
  <c r="AB585" i="2"/>
  <c r="AH585" i="2"/>
  <c r="AX585" i="2"/>
  <c r="AJ585" i="2"/>
  <c r="AZ585" i="2"/>
  <c r="BD580" i="2"/>
  <c r="Z580" i="2"/>
  <c r="BF580" i="2"/>
  <c r="V582" i="2"/>
  <c r="AB580" i="2"/>
  <c r="AH580" i="2"/>
  <c r="AX580" i="2"/>
  <c r="N582" i="2"/>
  <c r="AJ580" i="2"/>
  <c r="AZ580" i="2"/>
  <c r="BH574" i="2"/>
  <c r="AL574" i="2"/>
  <c r="AT574" i="2"/>
  <c r="R576" i="2"/>
  <c r="AN574" i="2"/>
  <c r="AV574" i="2"/>
  <c r="BD573" i="2"/>
  <c r="Z573" i="2"/>
  <c r="BF573" i="2"/>
  <c r="AB573" i="2"/>
  <c r="AH573" i="2"/>
  <c r="AX573" i="2"/>
  <c r="AJ573" i="2"/>
  <c r="AZ573" i="2"/>
  <c r="BF563" i="2"/>
  <c r="BL562" i="2"/>
  <c r="BH561" i="2"/>
  <c r="AL561" i="2"/>
  <c r="AT561" i="2"/>
  <c r="R568" i="2"/>
  <c r="AN561" i="2"/>
  <c r="AV561" i="2"/>
  <c r="V552" i="2"/>
  <c r="BH548" i="2"/>
  <c r="AL548" i="2"/>
  <c r="AT548" i="2"/>
  <c r="AN548" i="2"/>
  <c r="AV548" i="2"/>
  <c r="V546" i="2"/>
  <c r="BF544" i="2"/>
  <c r="BL543" i="2"/>
  <c r="BL539" i="2"/>
  <c r="BH537" i="2"/>
  <c r="AL537" i="2"/>
  <c r="AT537" i="2"/>
  <c r="AN537" i="2"/>
  <c r="AV537" i="2"/>
  <c r="V534" i="2"/>
  <c r="BF532" i="2"/>
  <c r="BL531" i="2"/>
  <c r="BH529" i="2"/>
  <c r="AL529" i="2"/>
  <c r="AT529" i="2"/>
  <c r="AN529" i="2"/>
  <c r="AV529" i="2"/>
  <c r="V527" i="2"/>
  <c r="BF525" i="2"/>
  <c r="BL524" i="2"/>
  <c r="BL520" i="2"/>
  <c r="BH518" i="2"/>
  <c r="AL518" i="2"/>
  <c r="AT518" i="2"/>
  <c r="AN518" i="2"/>
  <c r="AV518" i="2"/>
  <c r="V515" i="2"/>
  <c r="BF513" i="2"/>
  <c r="BL511" i="2"/>
  <c r="BH509" i="2"/>
  <c r="AL509" i="2"/>
  <c r="AT509" i="2"/>
  <c r="AN509" i="2"/>
  <c r="AV509" i="2"/>
  <c r="AL470" i="2"/>
  <c r="AN470" i="2"/>
  <c r="X471" i="2"/>
  <c r="AD470" i="2"/>
  <c r="AF470" i="2"/>
  <c r="BB470" i="2"/>
  <c r="AV467" i="2"/>
  <c r="BJ299" i="2"/>
  <c r="AV299" i="2"/>
  <c r="BL299" i="2"/>
  <c r="AP299" i="2"/>
  <c r="AR299" i="2"/>
  <c r="AL199" i="2"/>
  <c r="AT199" i="2"/>
  <c r="AN199" i="2"/>
  <c r="AV199" i="2"/>
  <c r="BF199" i="2"/>
  <c r="BH199" i="2"/>
  <c r="BL702" i="2"/>
  <c r="BD702" i="2"/>
  <c r="BH701" i="2"/>
  <c r="BH694" i="2"/>
  <c r="BL693" i="2"/>
  <c r="BD693" i="2"/>
  <c r="BH678" i="2"/>
  <c r="BL677" i="2"/>
  <c r="BD677" i="2"/>
  <c r="BH676" i="2"/>
  <c r="BH672" i="2"/>
  <c r="BL671" i="2"/>
  <c r="BD671" i="2"/>
  <c r="BL668" i="2"/>
  <c r="BD668" i="2"/>
  <c r="BH666" i="2"/>
  <c r="BL665" i="2"/>
  <c r="BD665" i="2"/>
  <c r="BL648" i="2"/>
  <c r="BD648" i="2"/>
  <c r="BH645" i="2"/>
  <c r="BH638" i="2"/>
  <c r="BL637" i="2"/>
  <c r="BD637" i="2"/>
  <c r="BH636" i="2"/>
  <c r="BL629" i="2"/>
  <c r="BD629" i="2"/>
  <c r="BL622" i="2"/>
  <c r="BD622" i="2"/>
  <c r="BH621" i="2"/>
  <c r="BH613" i="2"/>
  <c r="BL612" i="2"/>
  <c r="BD612" i="2"/>
  <c r="BL598" i="2"/>
  <c r="BD598" i="2"/>
  <c r="BH597" i="2"/>
  <c r="BL596" i="2"/>
  <c r="BD596" i="2"/>
  <c r="BH595" i="2"/>
  <c r="BL594" i="2"/>
  <c r="BD594" i="2"/>
  <c r="BH593" i="2"/>
  <c r="BL592" i="2"/>
  <c r="BD592" i="2"/>
  <c r="BH589" i="2"/>
  <c r="BL586" i="2"/>
  <c r="BD586" i="2"/>
  <c r="BH585" i="2"/>
  <c r="BH580" i="2"/>
  <c r="BL579" i="2"/>
  <c r="BD579" i="2"/>
  <c r="BL574" i="2"/>
  <c r="BD574" i="2"/>
  <c r="BH573" i="2"/>
  <c r="BH565" i="2"/>
  <c r="BL563" i="2"/>
  <c r="BD563" i="2"/>
  <c r="BH562" i="2"/>
  <c r="BL561" i="2"/>
  <c r="BD561" i="2"/>
  <c r="BL548" i="2"/>
  <c r="BD548" i="2"/>
  <c r="BL544" i="2"/>
  <c r="BD544" i="2"/>
  <c r="BH543" i="2"/>
  <c r="BH539" i="2"/>
  <c r="BL537" i="2"/>
  <c r="BD537" i="2"/>
  <c r="BL532" i="2"/>
  <c r="BD532" i="2"/>
  <c r="BH531" i="2"/>
  <c r="BL529" i="2"/>
  <c r="BD529" i="2"/>
  <c r="BL525" i="2"/>
  <c r="BD525" i="2"/>
  <c r="BH524" i="2"/>
  <c r="BH520" i="2"/>
  <c r="BL518" i="2"/>
  <c r="BD518" i="2"/>
  <c r="BL513" i="2"/>
  <c r="BD513" i="2"/>
  <c r="BH511" i="2"/>
  <c r="BL509" i="2"/>
  <c r="BD509" i="2"/>
  <c r="BL482" i="2"/>
  <c r="AP482" i="2"/>
  <c r="X473" i="2"/>
  <c r="BL470" i="2"/>
  <c r="Z470" i="2"/>
  <c r="BF470" i="2"/>
  <c r="V471" i="2"/>
  <c r="AH470" i="2"/>
  <c r="AX470" i="2"/>
  <c r="N471" i="2"/>
  <c r="AD469" i="2"/>
  <c r="BB469" i="2"/>
  <c r="X468" i="2"/>
  <c r="AL467" i="2"/>
  <c r="AB466" i="2"/>
  <c r="BJ450" i="2"/>
  <c r="AV450" i="2"/>
  <c r="BL450" i="2"/>
  <c r="T451" i="2"/>
  <c r="AP450" i="2"/>
  <c r="AH449" i="2"/>
  <c r="AX449" i="2"/>
  <c r="AJ449" i="2"/>
  <c r="AZ449" i="2"/>
  <c r="N451" i="2"/>
  <c r="BD447" i="2"/>
  <c r="Z447" i="2"/>
  <c r="BF447" i="2"/>
  <c r="V448" i="2"/>
  <c r="AB447" i="2"/>
  <c r="AH447" i="2"/>
  <c r="AX447" i="2"/>
  <c r="N448" i="2"/>
  <c r="AJ447" i="2"/>
  <c r="AZ447" i="2"/>
  <c r="BL426" i="2"/>
  <c r="BH425" i="2"/>
  <c r="AL425" i="2"/>
  <c r="AT425" i="2"/>
  <c r="R429" i="2"/>
  <c r="AN425" i="2"/>
  <c r="AV425" i="2"/>
  <c r="BD424" i="2"/>
  <c r="Z424" i="2"/>
  <c r="BF424" i="2"/>
  <c r="V430" i="2"/>
  <c r="AB424" i="2"/>
  <c r="AH424" i="2"/>
  <c r="AX424" i="2"/>
  <c r="N430" i="2"/>
  <c r="AJ424" i="2"/>
  <c r="AZ424" i="2"/>
  <c r="BH363" i="2"/>
  <c r="AL363" i="2"/>
  <c r="AT363" i="2"/>
  <c r="R367" i="2"/>
  <c r="AN363" i="2"/>
  <c r="AV363" i="2"/>
  <c r="BD362" i="2"/>
  <c r="Z362" i="2"/>
  <c r="BF362" i="2"/>
  <c r="AB362" i="2"/>
  <c r="AH362" i="2"/>
  <c r="AX362" i="2"/>
  <c r="AJ362" i="2"/>
  <c r="AZ362" i="2"/>
  <c r="AB336" i="2"/>
  <c r="AJ336" i="2"/>
  <c r="AR336" i="2"/>
  <c r="AL336" i="2"/>
  <c r="X338" i="2"/>
  <c r="AD336" i="2"/>
  <c r="BB336" i="2"/>
  <c r="P338" i="2"/>
  <c r="BJ330" i="2"/>
  <c r="AV330" i="2"/>
  <c r="BL330" i="2"/>
  <c r="AP330" i="2"/>
  <c r="BD325" i="2"/>
  <c r="BD303" i="2"/>
  <c r="AP295" i="2"/>
  <c r="Z280" i="2"/>
  <c r="AP278" i="2"/>
  <c r="Z276" i="2"/>
  <c r="Z273" i="2"/>
  <c r="AH273" i="2"/>
  <c r="AB273" i="2"/>
  <c r="AJ273" i="2"/>
  <c r="AR273" i="2"/>
  <c r="AD273" i="2"/>
  <c r="BB273" i="2"/>
  <c r="AT272" i="2"/>
  <c r="BJ272" i="2"/>
  <c r="AV272" i="2"/>
  <c r="BL272" i="2"/>
  <c r="AP272" i="2"/>
  <c r="AL271" i="2"/>
  <c r="AP269" i="2"/>
  <c r="AL264" i="2"/>
  <c r="AT243" i="2"/>
  <c r="BJ243" i="2"/>
  <c r="AV243" i="2"/>
  <c r="BL243" i="2"/>
  <c r="AP243" i="2"/>
  <c r="AB241" i="2"/>
  <c r="AL241" i="2"/>
  <c r="AN241" i="2"/>
  <c r="AD241" i="2"/>
  <c r="AF241" i="2"/>
  <c r="BB241" i="2"/>
  <c r="AP239" i="2"/>
  <c r="AR239" i="2"/>
  <c r="BL239" i="2"/>
  <c r="AT239" i="2"/>
  <c r="T245" i="2"/>
  <c r="AV239" i="2"/>
  <c r="BD177" i="2"/>
  <c r="Z177" i="2"/>
  <c r="BF177" i="2"/>
  <c r="AB177" i="2"/>
  <c r="BH177" i="2"/>
  <c r="BB177" i="2"/>
  <c r="AH177" i="2"/>
  <c r="AX177" i="2"/>
  <c r="AJ177" i="2"/>
  <c r="AZ177" i="2"/>
  <c r="Z479" i="2"/>
  <c r="BF479" i="2"/>
  <c r="AH479" i="2"/>
  <c r="AX479" i="2"/>
  <c r="AP470" i="2"/>
  <c r="Z467" i="2"/>
  <c r="AH467" i="2"/>
  <c r="AD467" i="2"/>
  <c r="BB467" i="2"/>
  <c r="AD466" i="2"/>
  <c r="BB466" i="2"/>
  <c r="BH446" i="2"/>
  <c r="AL446" i="2"/>
  <c r="AT446" i="2"/>
  <c r="AN446" i="2"/>
  <c r="AV446" i="2"/>
  <c r="BD445" i="2"/>
  <c r="Z445" i="2"/>
  <c r="BF445" i="2"/>
  <c r="AB445" i="2"/>
  <c r="AH445" i="2"/>
  <c r="AX445" i="2"/>
  <c r="AJ445" i="2"/>
  <c r="AZ445" i="2"/>
  <c r="AL419" i="2"/>
  <c r="AT419" i="2"/>
  <c r="AN419" i="2"/>
  <c r="AV419" i="2"/>
  <c r="BD417" i="2"/>
  <c r="Z417" i="2"/>
  <c r="BF417" i="2"/>
  <c r="AB417" i="2"/>
  <c r="AH417" i="2"/>
  <c r="AX417" i="2"/>
  <c r="AJ417" i="2"/>
  <c r="AZ417" i="2"/>
  <c r="BH404" i="2"/>
  <c r="AL404" i="2"/>
  <c r="AT404" i="2"/>
  <c r="R406" i="2"/>
  <c r="AN404" i="2"/>
  <c r="AV404" i="2"/>
  <c r="BD403" i="2"/>
  <c r="Z403" i="2"/>
  <c r="BF403" i="2"/>
  <c r="AB403" i="2"/>
  <c r="AH403" i="2"/>
  <c r="AX403" i="2"/>
  <c r="AJ403" i="2"/>
  <c r="AZ403" i="2"/>
  <c r="BH361" i="2"/>
  <c r="AL361" i="2"/>
  <c r="AT361" i="2"/>
  <c r="AN361" i="2"/>
  <c r="AV361" i="2"/>
  <c r="AR325" i="2"/>
  <c r="AL325" i="2"/>
  <c r="AD325" i="2"/>
  <c r="BB325" i="2"/>
  <c r="AB303" i="2"/>
  <c r="AJ303" i="2"/>
  <c r="AR303" i="2"/>
  <c r="AL303" i="2"/>
  <c r="AD303" i="2"/>
  <c r="BB303" i="2"/>
  <c r="AP280" i="2"/>
  <c r="AP276" i="2"/>
  <c r="Z271" i="2"/>
  <c r="AH271" i="2"/>
  <c r="AB271" i="2"/>
  <c r="AJ271" i="2"/>
  <c r="AR271" i="2"/>
  <c r="AD271" i="2"/>
  <c r="BB271" i="2"/>
  <c r="AT270" i="2"/>
  <c r="BJ270" i="2"/>
  <c r="AV270" i="2"/>
  <c r="BL270" i="2"/>
  <c r="AP270" i="2"/>
  <c r="Z264" i="2"/>
  <c r="AH264" i="2"/>
  <c r="AB264" i="2"/>
  <c r="AJ264" i="2"/>
  <c r="AR264" i="2"/>
  <c r="X266" i="2"/>
  <c r="P266" i="2"/>
  <c r="AD264" i="2"/>
  <c r="BB264" i="2"/>
  <c r="AT263" i="2"/>
  <c r="BJ263" i="2"/>
  <c r="AV263" i="2"/>
  <c r="BL263" i="2"/>
  <c r="AP263" i="2"/>
  <c r="AP248" i="2"/>
  <c r="AL240" i="2"/>
  <c r="AT240" i="2"/>
  <c r="AN240" i="2"/>
  <c r="BH240" i="2"/>
  <c r="R245" i="2"/>
  <c r="AP234" i="2"/>
  <c r="AR234" i="2"/>
  <c r="BL234" i="2"/>
  <c r="AT234" i="2"/>
  <c r="AV234" i="2"/>
  <c r="Z201" i="2"/>
  <c r="BF201" i="2"/>
  <c r="V206" i="2"/>
  <c r="AB201" i="2"/>
  <c r="BH201" i="2"/>
  <c r="BD201" i="2"/>
  <c r="BJ201" i="2"/>
  <c r="BL201" i="2"/>
  <c r="AH201" i="2"/>
  <c r="AX201" i="2"/>
  <c r="N206" i="2"/>
  <c r="AJ201" i="2"/>
  <c r="AZ201" i="2"/>
  <c r="AL195" i="2"/>
  <c r="AT195" i="2"/>
  <c r="AN195" i="2"/>
  <c r="AV195" i="2"/>
  <c r="BF195" i="2"/>
  <c r="BH195" i="2"/>
  <c r="Z190" i="2"/>
  <c r="BF190" i="2"/>
  <c r="AB190" i="2"/>
  <c r="BH190" i="2"/>
  <c r="BD190" i="2"/>
  <c r="BJ190" i="2"/>
  <c r="BL190" i="2"/>
  <c r="AH190" i="2"/>
  <c r="AX190" i="2"/>
  <c r="AJ190" i="2"/>
  <c r="AZ190" i="2"/>
  <c r="BH100" i="2"/>
  <c r="AL100" i="2"/>
  <c r="AT100" i="2"/>
  <c r="AN100" i="2"/>
  <c r="AV100" i="2"/>
  <c r="BF100" i="2"/>
  <c r="AR33" i="2"/>
  <c r="AL33" i="2"/>
  <c r="X39" i="2"/>
  <c r="AN33" i="2"/>
  <c r="AD33" i="2"/>
  <c r="BB33" i="2"/>
  <c r="AF33" i="2"/>
  <c r="BD33" i="2"/>
  <c r="P36" i="2"/>
  <c r="AB16" i="2"/>
  <c r="BH16" i="2"/>
  <c r="V40" i="2"/>
  <c r="Z16" i="2"/>
  <c r="BF16" i="2"/>
  <c r="AX16" i="2"/>
  <c r="BJ16" i="2"/>
  <c r="BB16" i="2"/>
  <c r="BL16" i="2"/>
  <c r="V18" i="2"/>
  <c r="Z633" i="3"/>
  <c r="BF633" i="3"/>
  <c r="AB633" i="3"/>
  <c r="BD633" i="3"/>
  <c r="BL633" i="3"/>
  <c r="BB633" i="3"/>
  <c r="BJ633" i="3"/>
  <c r="AH633" i="3"/>
  <c r="AX633" i="3"/>
  <c r="AJ633" i="3"/>
  <c r="AZ633" i="3"/>
  <c r="AT751" i="2"/>
  <c r="X704" i="2"/>
  <c r="AZ702" i="2"/>
  <c r="AV701" i="2"/>
  <c r="T696" i="2"/>
  <c r="AV694" i="2"/>
  <c r="AZ693" i="2"/>
  <c r="AV678" i="2"/>
  <c r="AZ677" i="2"/>
  <c r="AV676" i="2"/>
  <c r="T674" i="2"/>
  <c r="AV672" i="2"/>
  <c r="BH671" i="2"/>
  <c r="AZ668" i="2"/>
  <c r="AV666" i="2"/>
  <c r="AZ665" i="2"/>
  <c r="AZ648" i="2"/>
  <c r="AV645" i="2"/>
  <c r="T642" i="2"/>
  <c r="AV642" i="2" s="1"/>
  <c r="X641" i="2"/>
  <c r="AV638" i="2"/>
  <c r="AZ637" i="2"/>
  <c r="AV636" i="2"/>
  <c r="AZ629" i="2"/>
  <c r="X626" i="2"/>
  <c r="AB626" i="2" s="1"/>
  <c r="T625" i="2"/>
  <c r="AV625" i="2" s="1"/>
  <c r="AZ622" i="2"/>
  <c r="AV621" i="2"/>
  <c r="T615" i="2"/>
  <c r="AV613" i="2"/>
  <c r="AZ612" i="2"/>
  <c r="X602" i="2"/>
  <c r="AZ598" i="2"/>
  <c r="AV597" i="2"/>
  <c r="AZ596" i="2"/>
  <c r="AV595" i="2"/>
  <c r="AZ594" i="2"/>
  <c r="AV593" i="2"/>
  <c r="AZ592" i="2"/>
  <c r="AV589" i="2"/>
  <c r="AZ586" i="2"/>
  <c r="AV585" i="2"/>
  <c r="T582" i="2"/>
  <c r="AV580" i="2"/>
  <c r="AZ579" i="2"/>
  <c r="X576" i="2"/>
  <c r="AZ574" i="2"/>
  <c r="AV573" i="2"/>
  <c r="T569" i="2"/>
  <c r="X568" i="2"/>
  <c r="T567" i="2"/>
  <c r="AV565" i="2"/>
  <c r="AZ563" i="2"/>
  <c r="AV562" i="2"/>
  <c r="AZ561" i="2"/>
  <c r="X552" i="2"/>
  <c r="P552" i="2"/>
  <c r="T551" i="2"/>
  <c r="AZ548" i="2"/>
  <c r="X546" i="2"/>
  <c r="AZ544" i="2"/>
  <c r="AV543" i="2"/>
  <c r="T541" i="2"/>
  <c r="AV539" i="2"/>
  <c r="AZ537" i="2"/>
  <c r="X534" i="2"/>
  <c r="AZ532" i="2"/>
  <c r="AV531" i="2"/>
  <c r="AZ529" i="2"/>
  <c r="X527" i="2"/>
  <c r="AZ525" i="2"/>
  <c r="AV524" i="2"/>
  <c r="T522" i="2"/>
  <c r="AV520" i="2"/>
  <c r="AZ518" i="2"/>
  <c r="X515" i="2"/>
  <c r="AZ513" i="2"/>
  <c r="AV511" i="2"/>
  <c r="AZ509" i="2"/>
  <c r="AV482" i="2"/>
  <c r="AL482" i="2"/>
  <c r="AT482" i="2"/>
  <c r="BJ479" i="2"/>
  <c r="AZ479" i="2"/>
  <c r="AP479" i="2"/>
  <c r="BH470" i="2"/>
  <c r="AV470" i="2"/>
  <c r="AB470" i="2"/>
  <c r="AN469" i="2"/>
  <c r="AJ467" i="2"/>
  <c r="AJ466" i="2"/>
  <c r="Z466" i="2"/>
  <c r="AH466" i="2"/>
  <c r="BF446" i="2"/>
  <c r="BL445" i="2"/>
  <c r="BH444" i="2"/>
  <c r="AL444" i="2"/>
  <c r="AT444" i="2"/>
  <c r="AN444" i="2"/>
  <c r="AV444" i="2"/>
  <c r="R453" i="2"/>
  <c r="BL417" i="2"/>
  <c r="BH416" i="2"/>
  <c r="AL416" i="2"/>
  <c r="AT416" i="2"/>
  <c r="AN416" i="2"/>
  <c r="AV416" i="2"/>
  <c r="BH408" i="2"/>
  <c r="AL408" i="2"/>
  <c r="AT408" i="2"/>
  <c r="AN408" i="2"/>
  <c r="AV408" i="2"/>
  <c r="V406" i="2"/>
  <c r="BF404" i="2"/>
  <c r="BL403" i="2"/>
  <c r="BH385" i="2"/>
  <c r="AL385" i="2"/>
  <c r="AT385" i="2"/>
  <c r="AN385" i="2"/>
  <c r="AV385" i="2"/>
  <c r="BD381" i="2"/>
  <c r="Z381" i="2"/>
  <c r="BF381" i="2"/>
  <c r="AB381" i="2"/>
  <c r="AH381" i="2"/>
  <c r="AX381" i="2"/>
  <c r="AJ381" i="2"/>
  <c r="AZ381" i="2"/>
  <c r="R366" i="2"/>
  <c r="BF361" i="2"/>
  <c r="BJ335" i="2"/>
  <c r="T338" i="2"/>
  <c r="AV335" i="2"/>
  <c r="BL335" i="2"/>
  <c r="AP335" i="2"/>
  <c r="BJ326" i="2"/>
  <c r="BL326" i="2"/>
  <c r="T328" i="2"/>
  <c r="AP326" i="2"/>
  <c r="Z325" i="2"/>
  <c r="AH325" i="2"/>
  <c r="Z303" i="2"/>
  <c r="AH303" i="2"/>
  <c r="AB295" i="2"/>
  <c r="AJ295" i="2"/>
  <c r="AR295" i="2"/>
  <c r="AL295" i="2"/>
  <c r="AD295" i="2"/>
  <c r="BB295" i="2"/>
  <c r="AH278" i="2"/>
  <c r="AB278" i="2"/>
  <c r="AJ278" i="2"/>
  <c r="AR278" i="2"/>
  <c r="AL278" i="2"/>
  <c r="AD278" i="2"/>
  <c r="BB278" i="2"/>
  <c r="AT277" i="2"/>
  <c r="BJ277" i="2"/>
  <c r="AV277" i="2"/>
  <c r="BL277" i="2"/>
  <c r="AP277" i="2"/>
  <c r="AR270" i="2"/>
  <c r="Z269" i="2"/>
  <c r="AH269" i="2"/>
  <c r="AB269" i="2"/>
  <c r="AJ269" i="2"/>
  <c r="AR269" i="2"/>
  <c r="X282" i="2"/>
  <c r="P282" i="2"/>
  <c r="AD269" i="2"/>
  <c r="BB269" i="2"/>
  <c r="T266" i="2"/>
  <c r="AR263" i="2"/>
  <c r="AL248" i="2"/>
  <c r="Z229" i="2"/>
  <c r="AJ229" i="2"/>
  <c r="AB229" i="2"/>
  <c r="AN229" i="2"/>
  <c r="AD229" i="2"/>
  <c r="BB229" i="2"/>
  <c r="AF229" i="2"/>
  <c r="BL183" i="2"/>
  <c r="AP183" i="2"/>
  <c r="AT183" i="2"/>
  <c r="BJ183" i="2"/>
  <c r="BD181" i="2"/>
  <c r="Z181" i="2"/>
  <c r="BF181" i="2"/>
  <c r="AB181" i="2"/>
  <c r="BB181" i="2"/>
  <c r="BH181" i="2"/>
  <c r="BJ181" i="2"/>
  <c r="AH181" i="2"/>
  <c r="AX181" i="2"/>
  <c r="N185" i="2"/>
  <c r="N167" i="2"/>
  <c r="BJ62" i="2"/>
  <c r="BL62" i="2"/>
  <c r="T64" i="2"/>
  <c r="AP62" i="2"/>
  <c r="P39" i="2"/>
  <c r="AR28" i="2"/>
  <c r="X30" i="2"/>
  <c r="X40" i="2"/>
  <c r="AL28" i="2"/>
  <c r="AN28" i="2"/>
  <c r="P30" i="2"/>
  <c r="P40" i="2"/>
  <c r="AD28" i="2"/>
  <c r="BB28" i="2"/>
  <c r="AF28" i="2"/>
  <c r="BD28" i="2"/>
  <c r="BJ22" i="2"/>
  <c r="BL22" i="2"/>
  <c r="T24" i="2"/>
  <c r="AP22" i="2"/>
  <c r="AH450" i="2"/>
  <c r="BH447" i="2"/>
  <c r="BL446" i="2"/>
  <c r="BD446" i="2"/>
  <c r="BH445" i="2"/>
  <c r="BL444" i="2"/>
  <c r="BD444" i="2"/>
  <c r="BL427" i="2"/>
  <c r="BD427" i="2"/>
  <c r="BH426" i="2"/>
  <c r="BL425" i="2"/>
  <c r="BD425" i="2"/>
  <c r="BH424" i="2"/>
  <c r="BH417" i="2"/>
  <c r="BL416" i="2"/>
  <c r="BD416" i="2"/>
  <c r="BL408" i="2"/>
  <c r="BD408" i="2"/>
  <c r="BL404" i="2"/>
  <c r="BD404" i="2"/>
  <c r="BH403" i="2"/>
  <c r="BL385" i="2"/>
  <c r="BD385" i="2"/>
  <c r="BH381" i="2"/>
  <c r="BL377" i="2"/>
  <c r="BD377" i="2"/>
  <c r="BL363" i="2"/>
  <c r="BD363" i="2"/>
  <c r="BH362" i="2"/>
  <c r="BL361" i="2"/>
  <c r="BD361" i="2"/>
  <c r="BJ336" i="2"/>
  <c r="AT336" i="2"/>
  <c r="AH335" i="2"/>
  <c r="AH330" i="2"/>
  <c r="BJ303" i="2"/>
  <c r="AT303" i="2"/>
  <c r="AH299" i="2"/>
  <c r="BJ295" i="2"/>
  <c r="AT295" i="2"/>
  <c r="BJ280" i="2"/>
  <c r="AT280" i="2"/>
  <c r="BF279" i="2"/>
  <c r="AX279" i="2"/>
  <c r="AH279" i="2"/>
  <c r="BJ278" i="2"/>
  <c r="AT278" i="2"/>
  <c r="BF277" i="2"/>
  <c r="AX277" i="2"/>
  <c r="AH277" i="2"/>
  <c r="BJ276" i="2"/>
  <c r="AT276" i="2"/>
  <c r="BF275" i="2"/>
  <c r="AX275" i="2"/>
  <c r="BJ273" i="2"/>
  <c r="AT273" i="2"/>
  <c r="BF272" i="2"/>
  <c r="AX272" i="2"/>
  <c r="BJ271" i="2"/>
  <c r="AT271" i="2"/>
  <c r="BF270" i="2"/>
  <c r="AX270" i="2"/>
  <c r="BJ269" i="2"/>
  <c r="AT269" i="2"/>
  <c r="R266" i="2"/>
  <c r="BJ264" i="2"/>
  <c r="AT264" i="2"/>
  <c r="BF263" i="2"/>
  <c r="AX263" i="2"/>
  <c r="BJ248" i="2"/>
  <c r="AT248" i="2"/>
  <c r="BF247" i="2"/>
  <c r="AX247" i="2"/>
  <c r="V245" i="2"/>
  <c r="N245" i="2"/>
  <c r="BF243" i="2"/>
  <c r="AX243" i="2"/>
  <c r="BH242" i="2"/>
  <c r="BL241" i="2"/>
  <c r="Z241" i="2"/>
  <c r="BF241" i="2"/>
  <c r="AH241" i="2"/>
  <c r="AX241" i="2"/>
  <c r="AR240" i="2"/>
  <c r="AD240" i="2"/>
  <c r="BB240" i="2"/>
  <c r="BH239" i="2"/>
  <c r="BH234" i="2"/>
  <c r="BH233" i="2"/>
  <c r="BL229" i="2"/>
  <c r="AP229" i="2"/>
  <c r="AP201" i="2"/>
  <c r="BJ193" i="2"/>
  <c r="BL193" i="2"/>
  <c r="T197" i="2"/>
  <c r="AF190" i="2"/>
  <c r="AP190" i="2"/>
  <c r="BJ187" i="2"/>
  <c r="BL187" i="2"/>
  <c r="BB183" i="2"/>
  <c r="BL181" i="2"/>
  <c r="BH178" i="2"/>
  <c r="AL178" i="2"/>
  <c r="AT178" i="2"/>
  <c r="AN178" i="2"/>
  <c r="AV178" i="2"/>
  <c r="BL177" i="2"/>
  <c r="BD147" i="2"/>
  <c r="Z147" i="2"/>
  <c r="BF147" i="2"/>
  <c r="V149" i="2"/>
  <c r="AB147" i="2"/>
  <c r="BH147" i="2"/>
  <c r="AH147" i="2"/>
  <c r="AX147" i="2"/>
  <c r="N149" i="2"/>
  <c r="AJ147" i="2"/>
  <c r="AZ147" i="2"/>
  <c r="BD145" i="2"/>
  <c r="Z145" i="2"/>
  <c r="BF145" i="2"/>
  <c r="AB145" i="2"/>
  <c r="BH145" i="2"/>
  <c r="AH145" i="2"/>
  <c r="AX145" i="2"/>
  <c r="AJ145" i="2"/>
  <c r="AZ145" i="2"/>
  <c r="BD113" i="2"/>
  <c r="Z113" i="2"/>
  <c r="BF113" i="2"/>
  <c r="AB113" i="2"/>
  <c r="BH113" i="2"/>
  <c r="AH113" i="2"/>
  <c r="AX113" i="2"/>
  <c r="AJ113" i="2"/>
  <c r="AZ113" i="2"/>
  <c r="BD95" i="2"/>
  <c r="Z95" i="2"/>
  <c r="BF95" i="2"/>
  <c r="V97" i="2"/>
  <c r="AB95" i="2"/>
  <c r="BH95" i="2"/>
  <c r="AH95" i="2"/>
  <c r="AX95" i="2"/>
  <c r="N97" i="2"/>
  <c r="AJ95" i="2"/>
  <c r="AZ95" i="2"/>
  <c r="BH84" i="2"/>
  <c r="AL84" i="2"/>
  <c r="AT84" i="2"/>
  <c r="R88" i="2"/>
  <c r="AN84" i="2"/>
  <c r="AV84" i="2"/>
  <c r="BL83" i="2"/>
  <c r="AR43" i="2"/>
  <c r="AL43" i="2"/>
  <c r="AD43" i="2"/>
  <c r="BB43" i="2"/>
  <c r="BJ34" i="2"/>
  <c r="BL34" i="2"/>
  <c r="T36" i="2"/>
  <c r="AP34" i="2"/>
  <c r="Z33" i="2"/>
  <c r="AH33" i="2"/>
  <c r="Z28" i="2"/>
  <c r="AH28" i="2"/>
  <c r="AB21" i="2"/>
  <c r="BD21" i="2"/>
  <c r="Z21" i="2"/>
  <c r="BF21" i="2"/>
  <c r="BJ21" i="2"/>
  <c r="V24" i="2"/>
  <c r="V39" i="2"/>
  <c r="AJ21" i="2"/>
  <c r="AZ21" i="2"/>
  <c r="AH21" i="2"/>
  <c r="AX21" i="2"/>
  <c r="N24" i="2"/>
  <c r="N39" i="2"/>
  <c r="Z740" i="3"/>
  <c r="BF740" i="3"/>
  <c r="AB740" i="3"/>
  <c r="BD740" i="3"/>
  <c r="BL740" i="3"/>
  <c r="BB740" i="3"/>
  <c r="AH740" i="3"/>
  <c r="AX740" i="3"/>
  <c r="AJ740" i="3"/>
  <c r="AZ740" i="3"/>
  <c r="Z713" i="3"/>
  <c r="BF713" i="3"/>
  <c r="AB713" i="3"/>
  <c r="BD713" i="3"/>
  <c r="BL713" i="3"/>
  <c r="BB713" i="3"/>
  <c r="AH713" i="3"/>
  <c r="AX713" i="3"/>
  <c r="AJ713" i="3"/>
  <c r="AZ713" i="3"/>
  <c r="AL642" i="3"/>
  <c r="AT642" i="3"/>
  <c r="R646" i="3"/>
  <c r="AN642" i="3"/>
  <c r="AV642" i="3"/>
  <c r="BH642" i="3"/>
  <c r="AV326" i="2"/>
  <c r="AN326" i="2"/>
  <c r="BH325" i="2"/>
  <c r="AZ325" i="2"/>
  <c r="AJ325" i="2"/>
  <c r="AB325" i="2"/>
  <c r="AL242" i="2"/>
  <c r="AT242" i="2"/>
  <c r="AP241" i="2"/>
  <c r="AL233" i="2"/>
  <c r="AT233" i="2"/>
  <c r="Z228" i="2"/>
  <c r="BF228" i="2"/>
  <c r="AH228" i="2"/>
  <c r="AX228" i="2"/>
  <c r="X217" i="2"/>
  <c r="AD217" i="2" s="1"/>
  <c r="AR214" i="2"/>
  <c r="AF214" i="2"/>
  <c r="Z214" i="2"/>
  <c r="BF214" i="2"/>
  <c r="V217" i="2"/>
  <c r="AH214" i="2"/>
  <c r="AX214" i="2"/>
  <c r="N217" i="2"/>
  <c r="AD201" i="2"/>
  <c r="AL194" i="2"/>
  <c r="Z194" i="2"/>
  <c r="BF194" i="2"/>
  <c r="AB194" i="2"/>
  <c r="BH194" i="2"/>
  <c r="AH194" i="2"/>
  <c r="AX194" i="2"/>
  <c r="AJ194" i="2"/>
  <c r="AZ194" i="2"/>
  <c r="AL193" i="2"/>
  <c r="AT193" i="2"/>
  <c r="R197" i="2"/>
  <c r="AN193" i="2"/>
  <c r="AV193" i="2"/>
  <c r="AL188" i="2"/>
  <c r="Z188" i="2"/>
  <c r="BF188" i="2"/>
  <c r="AB188" i="2"/>
  <c r="BH188" i="2"/>
  <c r="AH188" i="2"/>
  <c r="AX188" i="2"/>
  <c r="AJ188" i="2"/>
  <c r="AZ188" i="2"/>
  <c r="AL187" i="2"/>
  <c r="AT187" i="2"/>
  <c r="AN187" i="2"/>
  <c r="AV187" i="2"/>
  <c r="AZ183" i="2"/>
  <c r="BH182" i="2"/>
  <c r="AL182" i="2"/>
  <c r="AT182" i="2"/>
  <c r="BB147" i="2"/>
  <c r="BL147" i="2"/>
  <c r="BH146" i="2"/>
  <c r="AL146" i="2"/>
  <c r="AT146" i="2"/>
  <c r="AN146" i="2"/>
  <c r="AV146" i="2"/>
  <c r="BH144" i="2"/>
  <c r="AL144" i="2"/>
  <c r="AT144" i="2"/>
  <c r="AN144" i="2"/>
  <c r="AV144" i="2"/>
  <c r="BD128" i="2"/>
  <c r="Z128" i="2"/>
  <c r="BF128" i="2"/>
  <c r="AB128" i="2"/>
  <c r="BH128" i="2"/>
  <c r="AH128" i="2"/>
  <c r="AX128" i="2"/>
  <c r="AJ128" i="2"/>
  <c r="AZ128" i="2"/>
  <c r="BD126" i="2"/>
  <c r="Z126" i="2"/>
  <c r="BF126" i="2"/>
  <c r="AB126" i="2"/>
  <c r="BH126" i="2"/>
  <c r="AH126" i="2"/>
  <c r="AX126" i="2"/>
  <c r="AJ126" i="2"/>
  <c r="AZ126" i="2"/>
  <c r="BD124" i="2"/>
  <c r="Z124" i="2"/>
  <c r="BF124" i="2"/>
  <c r="AB124" i="2"/>
  <c r="BH124" i="2"/>
  <c r="AH124" i="2"/>
  <c r="AX124" i="2"/>
  <c r="AJ124" i="2"/>
  <c r="AZ124" i="2"/>
  <c r="BD122" i="2"/>
  <c r="Z122" i="2"/>
  <c r="BF122" i="2"/>
  <c r="AB122" i="2"/>
  <c r="BH122" i="2"/>
  <c r="AH122" i="2"/>
  <c r="AX122" i="2"/>
  <c r="AJ122" i="2"/>
  <c r="AZ122" i="2"/>
  <c r="BD120" i="2"/>
  <c r="Z120" i="2"/>
  <c r="BF120" i="2"/>
  <c r="AB120" i="2"/>
  <c r="BH120" i="2"/>
  <c r="AH120" i="2"/>
  <c r="AX120" i="2"/>
  <c r="AJ120" i="2"/>
  <c r="AZ120" i="2"/>
  <c r="BH114" i="2"/>
  <c r="AL114" i="2"/>
  <c r="AT114" i="2"/>
  <c r="R116" i="2"/>
  <c r="AN114" i="2"/>
  <c r="AV114" i="2"/>
  <c r="BB113" i="2"/>
  <c r="BL113" i="2"/>
  <c r="BB95" i="2"/>
  <c r="BL95" i="2"/>
  <c r="BH94" i="2"/>
  <c r="AL94" i="2"/>
  <c r="AT94" i="2"/>
  <c r="AN94" i="2"/>
  <c r="AV94" i="2"/>
  <c r="BD67" i="2"/>
  <c r="BJ66" i="2"/>
  <c r="BL66" i="2"/>
  <c r="AP66" i="2"/>
  <c r="BD61" i="2"/>
  <c r="BJ44" i="2"/>
  <c r="BL44" i="2"/>
  <c r="AP44" i="2"/>
  <c r="Z43" i="2"/>
  <c r="AH43" i="2"/>
  <c r="AP33" i="2"/>
  <c r="AP28" i="2"/>
  <c r="BD16" i="2"/>
  <c r="AL743" i="3"/>
  <c r="AT743" i="3"/>
  <c r="AN743" i="3"/>
  <c r="AV743" i="3"/>
  <c r="BH743" i="3"/>
  <c r="BJ740" i="3"/>
  <c r="BJ713" i="3"/>
  <c r="Z681" i="3"/>
  <c r="BF681" i="3"/>
  <c r="AB681" i="3"/>
  <c r="BD681" i="3"/>
  <c r="BL681" i="3"/>
  <c r="BB681" i="3"/>
  <c r="AH681" i="3"/>
  <c r="AX681" i="3"/>
  <c r="AJ681" i="3"/>
  <c r="AZ681" i="3"/>
  <c r="AL649" i="3"/>
  <c r="AT649" i="3"/>
  <c r="AN649" i="3"/>
  <c r="AV649" i="3"/>
  <c r="BH649" i="3"/>
  <c r="R473" i="2"/>
  <c r="AT469" i="2"/>
  <c r="R468" i="2"/>
  <c r="AT467" i="2"/>
  <c r="BF466" i="2"/>
  <c r="AX466" i="2"/>
  <c r="V453" i="2"/>
  <c r="N453" i="2"/>
  <c r="R451" i="2"/>
  <c r="BB450" i="2"/>
  <c r="AT450" i="2"/>
  <c r="T448" i="2"/>
  <c r="AV447" i="2"/>
  <c r="AZ446" i="2"/>
  <c r="AV445" i="2"/>
  <c r="AZ444" i="2"/>
  <c r="T430" i="2"/>
  <c r="X429" i="2"/>
  <c r="AZ427" i="2"/>
  <c r="AV426" i="2"/>
  <c r="AZ425" i="2"/>
  <c r="AV424" i="2"/>
  <c r="AV417" i="2"/>
  <c r="AZ416" i="2"/>
  <c r="AZ408" i="2"/>
  <c r="X406" i="2"/>
  <c r="AZ404" i="2"/>
  <c r="AV403" i="2"/>
  <c r="AZ385" i="2"/>
  <c r="AV381" i="2"/>
  <c r="AZ377" i="2"/>
  <c r="X367" i="2"/>
  <c r="AZ363" i="2"/>
  <c r="AV362" i="2"/>
  <c r="AZ361" i="2"/>
  <c r="N338" i="2"/>
  <c r="BF336" i="2"/>
  <c r="AX336" i="2"/>
  <c r="BB335" i="2"/>
  <c r="AT335" i="2"/>
  <c r="BB330" i="2"/>
  <c r="AT330" i="2"/>
  <c r="R328" i="2"/>
  <c r="BB326" i="2"/>
  <c r="AT326" i="2"/>
  <c r="BF325" i="2"/>
  <c r="AX325" i="2"/>
  <c r="BF303" i="2"/>
  <c r="AX303" i="2"/>
  <c r="BB299" i="2"/>
  <c r="AT299" i="2"/>
  <c r="BF295" i="2"/>
  <c r="AX295" i="2"/>
  <c r="V282" i="2"/>
  <c r="BF280" i="2"/>
  <c r="AX280" i="2"/>
  <c r="BB279" i="2"/>
  <c r="BF278" i="2"/>
  <c r="AX278" i="2"/>
  <c r="BB277" i="2"/>
  <c r="BB275" i="2"/>
  <c r="BB272" i="2"/>
  <c r="BB270" i="2"/>
  <c r="BB263" i="2"/>
  <c r="BB247" i="2"/>
  <c r="BB243" i="2"/>
  <c r="AD242" i="2"/>
  <c r="BB242" i="2"/>
  <c r="AV241" i="2"/>
  <c r="BB239" i="2"/>
  <c r="Z239" i="2"/>
  <c r="BF239" i="2"/>
  <c r="AH239" i="2"/>
  <c r="AX239" i="2"/>
  <c r="BB234" i="2"/>
  <c r="Z234" i="2"/>
  <c r="BF234" i="2"/>
  <c r="AH234" i="2"/>
  <c r="AX234" i="2"/>
  <c r="AR233" i="2"/>
  <c r="AD233" i="2"/>
  <c r="BB233" i="2"/>
  <c r="P231" i="2"/>
  <c r="AV229" i="2"/>
  <c r="AL229" i="2"/>
  <c r="AT229" i="2"/>
  <c r="R231" i="2"/>
  <c r="BJ228" i="2"/>
  <c r="AZ228" i="2"/>
  <c r="AP228" i="2"/>
  <c r="BJ214" i="2"/>
  <c r="AZ214" i="2"/>
  <c r="AP214" i="2"/>
  <c r="AR201" i="2"/>
  <c r="X206" i="2"/>
  <c r="BJ199" i="2"/>
  <c r="BL199" i="2"/>
  <c r="P197" i="2"/>
  <c r="BJ195" i="2"/>
  <c r="BL195" i="2"/>
  <c r="BL194" i="2"/>
  <c r="AP194" i="2"/>
  <c r="BJ189" i="2"/>
  <c r="BL189" i="2"/>
  <c r="BL188" i="2"/>
  <c r="AP188" i="2"/>
  <c r="BD183" i="2"/>
  <c r="Z183" i="2"/>
  <c r="BF183" i="2"/>
  <c r="AH183" i="2"/>
  <c r="AX183" i="2"/>
  <c r="AN182" i="2"/>
  <c r="AD182" i="2"/>
  <c r="BB182" i="2"/>
  <c r="BF178" i="2"/>
  <c r="BD155" i="2"/>
  <c r="Z155" i="2"/>
  <c r="BF155" i="2"/>
  <c r="AB155" i="2"/>
  <c r="BH155" i="2"/>
  <c r="AH155" i="2"/>
  <c r="AX155" i="2"/>
  <c r="AJ155" i="2"/>
  <c r="AZ155" i="2"/>
  <c r="BD153" i="2"/>
  <c r="Z153" i="2"/>
  <c r="BF153" i="2"/>
  <c r="V157" i="2"/>
  <c r="AB153" i="2"/>
  <c r="BH153" i="2"/>
  <c r="AH153" i="2"/>
  <c r="AX153" i="2"/>
  <c r="N157" i="2"/>
  <c r="AJ153" i="2"/>
  <c r="AZ153" i="2"/>
  <c r="R149" i="2"/>
  <c r="BH129" i="2"/>
  <c r="AL129" i="2"/>
  <c r="AT129" i="2"/>
  <c r="AN129" i="2"/>
  <c r="AV129" i="2"/>
  <c r="BB128" i="2"/>
  <c r="BL128" i="2"/>
  <c r="BH127" i="2"/>
  <c r="AL127" i="2"/>
  <c r="AT127" i="2"/>
  <c r="AN127" i="2"/>
  <c r="AV127" i="2"/>
  <c r="BH125" i="2"/>
  <c r="AL125" i="2"/>
  <c r="AT125" i="2"/>
  <c r="AN125" i="2"/>
  <c r="AV125" i="2"/>
  <c r="BH123" i="2"/>
  <c r="AL123" i="2"/>
  <c r="AT123" i="2"/>
  <c r="AN123" i="2"/>
  <c r="AV123" i="2"/>
  <c r="BH121" i="2"/>
  <c r="AL121" i="2"/>
  <c r="AT121" i="2"/>
  <c r="AN121" i="2"/>
  <c r="AV121" i="2"/>
  <c r="BH118" i="2"/>
  <c r="AL118" i="2"/>
  <c r="AT118" i="2"/>
  <c r="AN118" i="2"/>
  <c r="AV118" i="2"/>
  <c r="V116" i="2"/>
  <c r="BD101" i="2"/>
  <c r="Z101" i="2"/>
  <c r="BF101" i="2"/>
  <c r="AB101" i="2"/>
  <c r="BH101" i="2"/>
  <c r="AH101" i="2"/>
  <c r="AX101" i="2"/>
  <c r="AJ101" i="2"/>
  <c r="AZ101" i="2"/>
  <c r="BD99" i="2"/>
  <c r="Z99" i="2"/>
  <c r="BF99" i="2"/>
  <c r="AB99" i="2"/>
  <c r="BH99" i="2"/>
  <c r="AH99" i="2"/>
  <c r="AX99" i="2"/>
  <c r="AJ99" i="2"/>
  <c r="AZ99" i="2"/>
  <c r="BF84" i="2"/>
  <c r="AR67" i="2"/>
  <c r="AL67" i="2"/>
  <c r="AD67" i="2"/>
  <c r="BB67" i="2"/>
  <c r="AR61" i="2"/>
  <c r="AL61" i="2"/>
  <c r="AD61" i="2"/>
  <c r="BB61" i="2"/>
  <c r="AN43" i="2"/>
  <c r="AP43" i="2"/>
  <c r="BJ27" i="2"/>
  <c r="BL27" i="2"/>
  <c r="T39" i="2"/>
  <c r="AP27" i="2"/>
  <c r="Z757" i="3"/>
  <c r="AH757" i="3"/>
  <c r="AB757" i="3"/>
  <c r="AJ757" i="3"/>
  <c r="AD757" i="3"/>
  <c r="BB757" i="3"/>
  <c r="BD757" i="3"/>
  <c r="AF757" i="3"/>
  <c r="Z706" i="3"/>
  <c r="BF706" i="3"/>
  <c r="V708" i="3"/>
  <c r="AB706" i="3"/>
  <c r="BD706" i="3"/>
  <c r="BL706" i="3"/>
  <c r="BB706" i="3"/>
  <c r="AH706" i="3"/>
  <c r="AX706" i="3"/>
  <c r="N708" i="3"/>
  <c r="AJ706" i="3"/>
  <c r="AZ706" i="3"/>
  <c r="BJ681" i="3"/>
  <c r="AL676" i="3"/>
  <c r="AT676" i="3"/>
  <c r="R678" i="3"/>
  <c r="R684" i="3" s="1"/>
  <c r="AN676" i="3"/>
  <c r="AV676" i="3"/>
  <c r="BH676" i="3"/>
  <c r="BB749" i="3"/>
  <c r="BJ749" i="3"/>
  <c r="Z749" i="3"/>
  <c r="BF749" i="3"/>
  <c r="Z746" i="3"/>
  <c r="BF746" i="3"/>
  <c r="AB746" i="3"/>
  <c r="BD746" i="3"/>
  <c r="BL746" i="3"/>
  <c r="AH746" i="3"/>
  <c r="AX746" i="3"/>
  <c r="AJ746" i="3"/>
  <c r="AZ746" i="3"/>
  <c r="AL741" i="3"/>
  <c r="AT741" i="3"/>
  <c r="AN741" i="3"/>
  <c r="AV741" i="3"/>
  <c r="BH741" i="3"/>
  <c r="Z738" i="3"/>
  <c r="BF738" i="3"/>
  <c r="AB738" i="3"/>
  <c r="BD738" i="3"/>
  <c r="BL738" i="3"/>
  <c r="V751" i="3"/>
  <c r="AH738" i="3"/>
  <c r="AX738" i="3"/>
  <c r="AJ738" i="3"/>
  <c r="AZ738" i="3"/>
  <c r="N751" i="3"/>
  <c r="AL718" i="3"/>
  <c r="AT718" i="3"/>
  <c r="AN718" i="3"/>
  <c r="AV718" i="3"/>
  <c r="BH718" i="3"/>
  <c r="AL682" i="3"/>
  <c r="AT682" i="3"/>
  <c r="AN682" i="3"/>
  <c r="AV682" i="3"/>
  <c r="BH682" i="3"/>
  <c r="Z672" i="3"/>
  <c r="BF672" i="3"/>
  <c r="AB672" i="3"/>
  <c r="BD672" i="3"/>
  <c r="BL672" i="3"/>
  <c r="AH672" i="3"/>
  <c r="AX672" i="3"/>
  <c r="AJ672" i="3"/>
  <c r="AZ672" i="3"/>
  <c r="AL640" i="3"/>
  <c r="AT640" i="3"/>
  <c r="AN640" i="3"/>
  <c r="AV640" i="3"/>
  <c r="BH640" i="3"/>
  <c r="T185" i="2"/>
  <c r="AP181" i="2"/>
  <c r="BB178" i="2"/>
  <c r="AP177" i="2"/>
  <c r="AP155" i="2"/>
  <c r="BB154" i="2"/>
  <c r="AP153" i="2"/>
  <c r="AP147" i="2"/>
  <c r="BB146" i="2"/>
  <c r="AP145" i="2"/>
  <c r="BB144" i="2"/>
  <c r="BB129" i="2"/>
  <c r="AP128" i="2"/>
  <c r="BB127" i="2"/>
  <c r="AP126" i="2"/>
  <c r="BB125" i="2"/>
  <c r="AP124" i="2"/>
  <c r="BB123" i="2"/>
  <c r="AP122" i="2"/>
  <c r="BB121" i="2"/>
  <c r="AP120" i="2"/>
  <c r="BB118" i="2"/>
  <c r="BB114" i="2"/>
  <c r="AD114" i="2"/>
  <c r="AP113" i="2"/>
  <c r="AP101" i="2"/>
  <c r="BB100" i="2"/>
  <c r="AP99" i="2"/>
  <c r="AP95" i="2"/>
  <c r="BB94" i="2"/>
  <c r="BB84" i="2"/>
  <c r="AD84" i="2"/>
  <c r="AP83" i="2"/>
  <c r="BH67" i="2"/>
  <c r="AZ67" i="2"/>
  <c r="AJ67" i="2"/>
  <c r="AB67" i="2"/>
  <c r="AV66" i="2"/>
  <c r="AN66" i="2"/>
  <c r="AV62" i="2"/>
  <c r="AN62" i="2"/>
  <c r="BH61" i="2"/>
  <c r="AZ61" i="2"/>
  <c r="AJ61" i="2"/>
  <c r="AB61" i="2"/>
  <c r="AV44" i="2"/>
  <c r="AN44" i="2"/>
  <c r="BH43" i="2"/>
  <c r="AZ43" i="2"/>
  <c r="AJ43" i="2"/>
  <c r="AB43" i="2"/>
  <c r="AV34" i="2"/>
  <c r="AN34" i="2"/>
  <c r="BH33" i="2"/>
  <c r="AZ33" i="2"/>
  <c r="AJ33" i="2"/>
  <c r="AB33" i="2"/>
  <c r="BH28" i="2"/>
  <c r="AZ28" i="2"/>
  <c r="AJ28" i="2"/>
  <c r="AB28" i="2"/>
  <c r="AV27" i="2"/>
  <c r="AN27" i="2"/>
  <c r="AV22" i="2"/>
  <c r="AN22" i="2"/>
  <c r="BH21" i="2"/>
  <c r="AV15" i="2"/>
  <c r="AL15" i="2"/>
  <c r="AT15" i="2"/>
  <c r="BJ757" i="3"/>
  <c r="AP757" i="3"/>
  <c r="AZ749" i="3"/>
  <c r="BH748" i="3"/>
  <c r="AL747" i="3"/>
  <c r="AT747" i="3"/>
  <c r="AN747" i="3"/>
  <c r="AV747" i="3"/>
  <c r="BH747" i="3"/>
  <c r="BB746" i="3"/>
  <c r="Z744" i="3"/>
  <c r="BF744" i="3"/>
  <c r="AB744" i="3"/>
  <c r="BD744" i="3"/>
  <c r="BL744" i="3"/>
  <c r="AH744" i="3"/>
  <c r="AX744" i="3"/>
  <c r="AJ744" i="3"/>
  <c r="AZ744" i="3"/>
  <c r="BH740" i="3"/>
  <c r="AL739" i="3"/>
  <c r="AT739" i="3"/>
  <c r="AN739" i="3"/>
  <c r="AV739" i="3"/>
  <c r="BH739" i="3"/>
  <c r="Z732" i="3"/>
  <c r="BF732" i="3"/>
  <c r="AB732" i="3"/>
  <c r="BD732" i="3"/>
  <c r="BL732" i="3"/>
  <c r="AH732" i="3"/>
  <c r="AX732" i="3"/>
  <c r="AJ732" i="3"/>
  <c r="AZ732" i="3"/>
  <c r="BH713" i="3"/>
  <c r="BH706" i="3"/>
  <c r="AL705" i="3"/>
  <c r="AT705" i="3"/>
  <c r="AN705" i="3"/>
  <c r="AV705" i="3"/>
  <c r="BH705" i="3"/>
  <c r="BH681" i="3"/>
  <c r="AL680" i="3"/>
  <c r="AT680" i="3"/>
  <c r="AN680" i="3"/>
  <c r="AV680" i="3"/>
  <c r="BH680" i="3"/>
  <c r="Z675" i="3"/>
  <c r="AX675" i="3"/>
  <c r="BF675" i="3"/>
  <c r="AB675" i="3"/>
  <c r="BH675" i="3"/>
  <c r="BD675" i="3"/>
  <c r="BL675" i="3"/>
  <c r="Z669" i="3"/>
  <c r="BF669" i="3"/>
  <c r="AB669" i="3"/>
  <c r="BD669" i="3"/>
  <c r="BL669" i="3"/>
  <c r="AH669" i="3"/>
  <c r="AX669" i="3"/>
  <c r="AJ669" i="3"/>
  <c r="AZ669" i="3"/>
  <c r="Z652" i="3"/>
  <c r="BF652" i="3"/>
  <c r="AB652" i="3"/>
  <c r="BD652" i="3"/>
  <c r="BL652" i="3"/>
  <c r="AH652" i="3"/>
  <c r="AX652" i="3"/>
  <c r="AJ652" i="3"/>
  <c r="AZ652" i="3"/>
  <c r="BH633" i="3"/>
  <c r="BH626" i="3"/>
  <c r="BB199" i="2"/>
  <c r="BB195" i="2"/>
  <c r="BB193" i="2"/>
  <c r="BB189" i="2"/>
  <c r="BB187" i="2"/>
  <c r="R185" i="2"/>
  <c r="AV183" i="2"/>
  <c r="AZ182" i="2"/>
  <c r="AV181" i="2"/>
  <c r="AZ178" i="2"/>
  <c r="AV177" i="2"/>
  <c r="T157" i="2"/>
  <c r="AV155" i="2"/>
  <c r="AZ154" i="2"/>
  <c r="AV153" i="2"/>
  <c r="T149" i="2"/>
  <c r="AV147" i="2"/>
  <c r="AZ146" i="2"/>
  <c r="AV145" i="2"/>
  <c r="AZ144" i="2"/>
  <c r="AZ129" i="2"/>
  <c r="AV128" i="2"/>
  <c r="AZ127" i="2"/>
  <c r="AV126" i="2"/>
  <c r="AZ125" i="2"/>
  <c r="AV124" i="2"/>
  <c r="AZ123" i="2"/>
  <c r="AV122" i="2"/>
  <c r="AZ121" i="2"/>
  <c r="AV120" i="2"/>
  <c r="AZ118" i="2"/>
  <c r="X116" i="2"/>
  <c r="AZ114" i="2"/>
  <c r="AV113" i="2"/>
  <c r="AV101" i="2"/>
  <c r="AZ100" i="2"/>
  <c r="AV99" i="2"/>
  <c r="T97" i="2"/>
  <c r="AV95" i="2"/>
  <c r="AZ94" i="2"/>
  <c r="X88" i="2"/>
  <c r="AP88" i="2" s="1"/>
  <c r="T87" i="2"/>
  <c r="AZ84" i="2"/>
  <c r="AV83" i="2"/>
  <c r="BF67" i="2"/>
  <c r="AX67" i="2"/>
  <c r="BB66" i="2"/>
  <c r="AT66" i="2"/>
  <c r="R64" i="2"/>
  <c r="BB62" i="2"/>
  <c r="AT62" i="2"/>
  <c r="BF61" i="2"/>
  <c r="AX61" i="2"/>
  <c r="BB44" i="2"/>
  <c r="AT44" i="2"/>
  <c r="BF43" i="2"/>
  <c r="AX43" i="2"/>
  <c r="N40" i="2"/>
  <c r="R39" i="2"/>
  <c r="R36" i="2"/>
  <c r="BB34" i="2"/>
  <c r="AT34" i="2"/>
  <c r="BF33" i="2"/>
  <c r="AX33" i="2"/>
  <c r="V30" i="2"/>
  <c r="N30" i="2"/>
  <c r="BF28" i="2"/>
  <c r="AX28" i="2"/>
  <c r="BB27" i="2"/>
  <c r="AT27" i="2"/>
  <c r="R24" i="2"/>
  <c r="AT22" i="2"/>
  <c r="AT21" i="2"/>
  <c r="AJ16" i="2"/>
  <c r="AZ16" i="2"/>
  <c r="AR15" i="2"/>
  <c r="X18" i="2"/>
  <c r="AD15" i="2"/>
  <c r="BB15" i="2"/>
  <c r="P18" i="2"/>
  <c r="AR757" i="3"/>
  <c r="AL757" i="3"/>
  <c r="BL749" i="3"/>
  <c r="BH746" i="3"/>
  <c r="AL745" i="3"/>
  <c r="AT745" i="3"/>
  <c r="AN745" i="3"/>
  <c r="AV745" i="3"/>
  <c r="BH745" i="3"/>
  <c r="BB744" i="3"/>
  <c r="Z742" i="3"/>
  <c r="BF742" i="3"/>
  <c r="AB742" i="3"/>
  <c r="BD742" i="3"/>
  <c r="BL742" i="3"/>
  <c r="AH742" i="3"/>
  <c r="AX742" i="3"/>
  <c r="AJ742" i="3"/>
  <c r="AZ742" i="3"/>
  <c r="BH738" i="3"/>
  <c r="AL737" i="3"/>
  <c r="AT737" i="3"/>
  <c r="AN737" i="3"/>
  <c r="AV737" i="3"/>
  <c r="R751" i="3"/>
  <c r="BH737" i="3"/>
  <c r="BB732" i="3"/>
  <c r="R708" i="3"/>
  <c r="Z697" i="3"/>
  <c r="BF697" i="3"/>
  <c r="AB697" i="3"/>
  <c r="BD697" i="3"/>
  <c r="BL697" i="3"/>
  <c r="AH697" i="3"/>
  <c r="AX697" i="3"/>
  <c r="AJ697" i="3"/>
  <c r="AZ697" i="3"/>
  <c r="BJ675" i="3"/>
  <c r="BH672" i="3"/>
  <c r="AL670" i="3"/>
  <c r="AT670" i="3"/>
  <c r="AN670" i="3"/>
  <c r="AV670" i="3"/>
  <c r="BH670" i="3"/>
  <c r="BB669" i="3"/>
  <c r="BB652" i="3"/>
  <c r="R645" i="3"/>
  <c r="Z641" i="3"/>
  <c r="BF641" i="3"/>
  <c r="V645" i="3"/>
  <c r="AB641" i="3"/>
  <c r="BD641" i="3"/>
  <c r="BL641" i="3"/>
  <c r="AH641" i="3"/>
  <c r="AX641" i="3"/>
  <c r="N645" i="3"/>
  <c r="AJ641" i="3"/>
  <c r="AZ641" i="3"/>
  <c r="AX749" i="3"/>
  <c r="AV748" i="3"/>
  <c r="AN748" i="3"/>
  <c r="AZ747" i="3"/>
  <c r="AB747" i="3"/>
  <c r="AV746" i="3"/>
  <c r="AN746" i="3"/>
  <c r="AZ745" i="3"/>
  <c r="AB745" i="3"/>
  <c r="AV744" i="3"/>
  <c r="AN744" i="3"/>
  <c r="AZ743" i="3"/>
  <c r="AB743" i="3"/>
  <c r="AV742" i="3"/>
  <c r="AN742" i="3"/>
  <c r="AZ741" i="3"/>
  <c r="AB741" i="3"/>
  <c r="AV740" i="3"/>
  <c r="AN740" i="3"/>
  <c r="AZ739" i="3"/>
  <c r="AB739" i="3"/>
  <c r="AV738" i="3"/>
  <c r="AN738" i="3"/>
  <c r="AZ737" i="3"/>
  <c r="AB737" i="3"/>
  <c r="AV732" i="3"/>
  <c r="AN732" i="3"/>
  <c r="AZ718" i="3"/>
  <c r="AB718" i="3"/>
  <c r="AV713" i="3"/>
  <c r="AN713" i="3"/>
  <c r="AV706" i="3"/>
  <c r="AN706" i="3"/>
  <c r="AZ705" i="3"/>
  <c r="AB705" i="3"/>
  <c r="AZ698" i="3"/>
  <c r="AB698" i="3"/>
  <c r="AV697" i="3"/>
  <c r="AN697" i="3"/>
  <c r="AZ682" i="3"/>
  <c r="AB682" i="3"/>
  <c r="AV681" i="3"/>
  <c r="AN681" i="3"/>
  <c r="AZ680" i="3"/>
  <c r="AB680" i="3"/>
  <c r="AZ676" i="3"/>
  <c r="AB676" i="3"/>
  <c r="AV672" i="3"/>
  <c r="AN672" i="3"/>
  <c r="AZ670" i="3"/>
  <c r="AB670" i="3"/>
  <c r="AV669" i="3"/>
  <c r="AN669" i="3"/>
  <c r="AV652" i="3"/>
  <c r="AN652" i="3"/>
  <c r="AZ649" i="3"/>
  <c r="AB649" i="3"/>
  <c r="AZ642" i="3"/>
  <c r="AB642" i="3"/>
  <c r="AV641" i="3"/>
  <c r="AN641" i="3"/>
  <c r="AZ640" i="3"/>
  <c r="AB640" i="3"/>
  <c r="AV633" i="3"/>
  <c r="AN633" i="3"/>
  <c r="AV626" i="3"/>
  <c r="AN626" i="3"/>
  <c r="BH625" i="3"/>
  <c r="AZ625" i="3"/>
  <c r="AB625" i="3"/>
  <c r="AP617" i="3"/>
  <c r="BH617" i="3"/>
  <c r="AL617" i="3"/>
  <c r="BD616" i="3"/>
  <c r="Z616" i="3"/>
  <c r="BF616" i="3"/>
  <c r="AH616" i="3"/>
  <c r="AX616" i="3"/>
  <c r="AP601" i="3"/>
  <c r="BH601" i="3"/>
  <c r="AL601" i="3"/>
  <c r="AT601" i="3"/>
  <c r="BD600" i="3"/>
  <c r="Z600" i="3"/>
  <c r="BF600" i="3"/>
  <c r="V606" i="3"/>
  <c r="AH600" i="3"/>
  <c r="AX600" i="3"/>
  <c r="N606" i="3"/>
  <c r="AP599" i="3"/>
  <c r="BH599" i="3"/>
  <c r="AL599" i="3"/>
  <c r="AT599" i="3"/>
  <c r="P578" i="3"/>
  <c r="BD575" i="3"/>
  <c r="T553" i="3"/>
  <c r="AJ617" i="3"/>
  <c r="AR617" i="3"/>
  <c r="X619" i="3"/>
  <c r="P619" i="3"/>
  <c r="AD617" i="3"/>
  <c r="AV616" i="3"/>
  <c r="BL616" i="3"/>
  <c r="AP616" i="3"/>
  <c r="BD602" i="3"/>
  <c r="Z602" i="3"/>
  <c r="BF602" i="3"/>
  <c r="AH602" i="3"/>
  <c r="AX602" i="3"/>
  <c r="AJ601" i="3"/>
  <c r="AR601" i="3"/>
  <c r="AD601" i="3"/>
  <c r="BB601" i="3"/>
  <c r="AV600" i="3"/>
  <c r="BL600" i="3"/>
  <c r="AP600" i="3"/>
  <c r="AB599" i="3"/>
  <c r="AJ599" i="3"/>
  <c r="AR599" i="3"/>
  <c r="AD599" i="3"/>
  <c r="BB599" i="3"/>
  <c r="AV598" i="3"/>
  <c r="BL598" i="3"/>
  <c r="AP598" i="3"/>
  <c r="AB597" i="3"/>
  <c r="AJ597" i="3"/>
  <c r="AR597" i="3"/>
  <c r="Z597" i="3"/>
  <c r="AH597" i="3"/>
  <c r="AP597" i="3"/>
  <c r="AD597" i="3"/>
  <c r="BB597" i="3"/>
  <c r="AV592" i="3"/>
  <c r="BL592" i="3"/>
  <c r="AP592" i="3"/>
  <c r="AT592" i="3"/>
  <c r="BJ592" i="3"/>
  <c r="AB589" i="3"/>
  <c r="AJ589" i="3"/>
  <c r="AR589" i="3"/>
  <c r="Z589" i="3"/>
  <c r="AH589" i="3"/>
  <c r="AP589" i="3"/>
  <c r="AD589" i="3"/>
  <c r="BB589" i="3"/>
  <c r="AV581" i="3"/>
  <c r="BL581" i="3"/>
  <c r="T585" i="3"/>
  <c r="AP581" i="3"/>
  <c r="AT581" i="3"/>
  <c r="BJ581" i="3"/>
  <c r="AV576" i="3"/>
  <c r="BL576" i="3"/>
  <c r="T578" i="3"/>
  <c r="AP576" i="3"/>
  <c r="AT576" i="3"/>
  <c r="BJ576" i="3"/>
  <c r="AJ575" i="3"/>
  <c r="AR575" i="3"/>
  <c r="Z575" i="3"/>
  <c r="AH575" i="3"/>
  <c r="AP575" i="3"/>
  <c r="AD575" i="3"/>
  <c r="BB575" i="3"/>
  <c r="AV565" i="3"/>
  <c r="BL565" i="3"/>
  <c r="AP565" i="3"/>
  <c r="AT565" i="3"/>
  <c r="BJ565" i="3"/>
  <c r="AB564" i="3"/>
  <c r="AJ564" i="3"/>
  <c r="AR564" i="3"/>
  <c r="X569" i="3"/>
  <c r="X571" i="3"/>
  <c r="Z564" i="3"/>
  <c r="AH564" i="3"/>
  <c r="AP564" i="3"/>
  <c r="P569" i="3"/>
  <c r="P571" i="3"/>
  <c r="AD564" i="3"/>
  <c r="BB564" i="3"/>
  <c r="AV550" i="3"/>
  <c r="BL550" i="3"/>
  <c r="AP550" i="3"/>
  <c r="AT550" i="3"/>
  <c r="BJ550" i="3"/>
  <c r="AT757" i="3"/>
  <c r="X708" i="3"/>
  <c r="T700" i="3"/>
  <c r="T678" i="3"/>
  <c r="AZ675" i="3"/>
  <c r="T646" i="3"/>
  <c r="X645" i="3"/>
  <c r="X630" i="3"/>
  <c r="AF630" i="3" s="1"/>
  <c r="T629" i="3"/>
  <c r="AZ626" i="3"/>
  <c r="AJ626" i="3"/>
  <c r="AV625" i="3"/>
  <c r="AN625" i="3"/>
  <c r="R619" i="3"/>
  <c r="BF617" i="3"/>
  <c r="AV617" i="3"/>
  <c r="AH617" i="3"/>
  <c r="AB617" i="3"/>
  <c r="AZ616" i="3"/>
  <c r="AB616" i="3"/>
  <c r="BB602" i="3"/>
  <c r="AV602" i="3"/>
  <c r="BL602" i="3"/>
  <c r="AP602" i="3"/>
  <c r="AH601" i="3"/>
  <c r="AB601" i="3"/>
  <c r="AZ600" i="3"/>
  <c r="AB600" i="3"/>
  <c r="AH599" i="3"/>
  <c r="P585" i="3"/>
  <c r="X578" i="3"/>
  <c r="AB575" i="3"/>
  <c r="N630" i="3"/>
  <c r="R629" i="3"/>
  <c r="AX626" i="3"/>
  <c r="AT625" i="3"/>
  <c r="BD617" i="3"/>
  <c r="AF617" i="3"/>
  <c r="BJ616" i="3"/>
  <c r="AT616" i="3"/>
  <c r="X606" i="3"/>
  <c r="AZ602" i="3"/>
  <c r="AB602" i="3"/>
  <c r="AF601" i="3"/>
  <c r="BJ600" i="3"/>
  <c r="AT600" i="3"/>
  <c r="AF599" i="3"/>
  <c r="BJ598" i="3"/>
  <c r="AT598" i="3"/>
  <c r="BD597" i="3"/>
  <c r="AN597" i="3"/>
  <c r="AV596" i="3"/>
  <c r="BL596" i="3"/>
  <c r="AP596" i="3"/>
  <c r="AT596" i="3"/>
  <c r="BJ596" i="3"/>
  <c r="AB595" i="3"/>
  <c r="AJ595" i="3"/>
  <c r="AR595" i="3"/>
  <c r="Z595" i="3"/>
  <c r="AH595" i="3"/>
  <c r="AP595" i="3"/>
  <c r="AD595" i="3"/>
  <c r="BB595" i="3"/>
  <c r="BD589" i="3"/>
  <c r="AN589" i="3"/>
  <c r="AV588" i="3"/>
  <c r="BL588" i="3"/>
  <c r="AP588" i="3"/>
  <c r="AT588" i="3"/>
  <c r="BJ588" i="3"/>
  <c r="AV583" i="3"/>
  <c r="BL583" i="3"/>
  <c r="AP583" i="3"/>
  <c r="AT583" i="3"/>
  <c r="BJ583" i="3"/>
  <c r="AB582" i="3"/>
  <c r="AJ582" i="3"/>
  <c r="AR582" i="3"/>
  <c r="Z582" i="3"/>
  <c r="AH582" i="3"/>
  <c r="AP582" i="3"/>
  <c r="AD582" i="3"/>
  <c r="BB582" i="3"/>
  <c r="AN575" i="3"/>
  <c r="AB567" i="3"/>
  <c r="AJ567" i="3"/>
  <c r="AR567" i="3"/>
  <c r="Z567" i="3"/>
  <c r="AH567" i="3"/>
  <c r="AP567" i="3"/>
  <c r="AD567" i="3"/>
  <c r="BB567" i="3"/>
  <c r="BD564" i="3"/>
  <c r="AN564" i="3"/>
  <c r="AV563" i="3"/>
  <c r="BL563" i="3"/>
  <c r="T570" i="3"/>
  <c r="AP563" i="3"/>
  <c r="AT563" i="3"/>
  <c r="BJ563" i="3"/>
  <c r="R554" i="3"/>
  <c r="BJ546" i="3"/>
  <c r="AT546" i="3"/>
  <c r="AP545" i="3"/>
  <c r="AH545" i="3"/>
  <c r="Z545" i="3"/>
  <c r="AP541" i="3"/>
  <c r="AH541" i="3"/>
  <c r="Z541" i="3"/>
  <c r="BJ539" i="3"/>
  <c r="AT539" i="3"/>
  <c r="BJ534" i="3"/>
  <c r="AT534" i="3"/>
  <c r="AP533" i="3"/>
  <c r="AH533" i="3"/>
  <c r="Z533" i="3"/>
  <c r="BJ531" i="3"/>
  <c r="AT531" i="3"/>
  <c r="AJ526" i="3"/>
  <c r="Z526" i="3"/>
  <c r="AL526" i="3"/>
  <c r="AT526" i="3"/>
  <c r="T524" i="3"/>
  <c r="BH522" i="3"/>
  <c r="BL520" i="3"/>
  <c r="AR520" i="3"/>
  <c r="Z520" i="3"/>
  <c r="BF520" i="3"/>
  <c r="AH520" i="3"/>
  <c r="AX520" i="3"/>
  <c r="X517" i="3"/>
  <c r="BL515" i="3"/>
  <c r="AR515" i="3"/>
  <c r="AR513" i="3"/>
  <c r="AL513" i="3"/>
  <c r="AR511" i="3"/>
  <c r="AB511" i="3"/>
  <c r="AR484" i="3"/>
  <c r="AL484" i="3"/>
  <c r="BJ471" i="3"/>
  <c r="AV471" i="3"/>
  <c r="BL471" i="3"/>
  <c r="T475" i="3"/>
  <c r="AP471" i="3"/>
  <c r="P470" i="3"/>
  <c r="BD468" i="3"/>
  <c r="BJ452" i="3"/>
  <c r="AV452" i="3"/>
  <c r="BL452" i="3"/>
  <c r="T453" i="3"/>
  <c r="AP452" i="3"/>
  <c r="AH451" i="3"/>
  <c r="AX451" i="3"/>
  <c r="AJ451" i="3"/>
  <c r="AZ451" i="3"/>
  <c r="N453" i="3"/>
  <c r="BD449" i="3"/>
  <c r="Z449" i="3"/>
  <c r="BF449" i="3"/>
  <c r="V450" i="3"/>
  <c r="AB449" i="3"/>
  <c r="AH449" i="3"/>
  <c r="AX449" i="3"/>
  <c r="N450" i="3"/>
  <c r="N456" i="3" s="1"/>
  <c r="AJ449" i="3"/>
  <c r="AZ449" i="3"/>
  <c r="BH427" i="3"/>
  <c r="AL427" i="3"/>
  <c r="AT427" i="3"/>
  <c r="R431" i="3"/>
  <c r="AN427" i="3"/>
  <c r="AV427" i="3"/>
  <c r="BD426" i="3"/>
  <c r="Z426" i="3"/>
  <c r="BF426" i="3"/>
  <c r="V432" i="3"/>
  <c r="AB426" i="3"/>
  <c r="AH426" i="3"/>
  <c r="AX426" i="3"/>
  <c r="N432" i="3"/>
  <c r="AJ426" i="3"/>
  <c r="AZ426" i="3"/>
  <c r="BD405" i="3"/>
  <c r="BJ405" i="3"/>
  <c r="Z405" i="3"/>
  <c r="BB405" i="3"/>
  <c r="AB405" i="3"/>
  <c r="AZ405" i="3"/>
  <c r="AH405" i="3"/>
  <c r="AJ405" i="3"/>
  <c r="BJ179" i="3"/>
  <c r="BL179" i="3"/>
  <c r="AP179" i="3"/>
  <c r="Z527" i="3"/>
  <c r="BF527" i="3"/>
  <c r="V529" i="3"/>
  <c r="AH527" i="3"/>
  <c r="AX527" i="3"/>
  <c r="N529" i="3"/>
  <c r="AD526" i="3"/>
  <c r="BB526" i="3"/>
  <c r="AL522" i="3"/>
  <c r="AT522" i="3"/>
  <c r="R524" i="3"/>
  <c r="Z513" i="3"/>
  <c r="AH513" i="3"/>
  <c r="AD513" i="3"/>
  <c r="BB513" i="3"/>
  <c r="AD511" i="3"/>
  <c r="BB511" i="3"/>
  <c r="Z484" i="3"/>
  <c r="AH484" i="3"/>
  <c r="AD484" i="3"/>
  <c r="BB484" i="3"/>
  <c r="AB468" i="3"/>
  <c r="AJ468" i="3"/>
  <c r="AR468" i="3"/>
  <c r="AL468" i="3"/>
  <c r="AD468" i="3"/>
  <c r="BB468" i="3"/>
  <c r="BH448" i="3"/>
  <c r="AL448" i="3"/>
  <c r="AT448" i="3"/>
  <c r="AN448" i="3"/>
  <c r="AV448" i="3"/>
  <c r="BD447" i="3"/>
  <c r="Z447" i="3"/>
  <c r="BF447" i="3"/>
  <c r="AB447" i="3"/>
  <c r="AH447" i="3"/>
  <c r="AX447" i="3"/>
  <c r="AJ447" i="3"/>
  <c r="AZ447" i="3"/>
  <c r="BH421" i="3"/>
  <c r="AL421" i="3"/>
  <c r="AN421" i="3"/>
  <c r="BD419" i="3"/>
  <c r="Z419" i="3"/>
  <c r="BF419" i="3"/>
  <c r="AB419" i="3"/>
  <c r="AH419" i="3"/>
  <c r="AX419" i="3"/>
  <c r="AJ419" i="3"/>
  <c r="AZ419" i="3"/>
  <c r="BH410" i="3"/>
  <c r="AL410" i="3"/>
  <c r="AT410" i="3"/>
  <c r="AN410" i="3"/>
  <c r="AV410" i="3"/>
  <c r="BH406" i="3"/>
  <c r="AL406" i="3"/>
  <c r="AT406" i="3"/>
  <c r="R408" i="3"/>
  <c r="AN406" i="3"/>
  <c r="AV406" i="3"/>
  <c r="BD383" i="3"/>
  <c r="AB383" i="3"/>
  <c r="BJ383" i="3"/>
  <c r="Z383" i="3"/>
  <c r="BB383" i="3"/>
  <c r="AJ383" i="3"/>
  <c r="AZ383" i="3"/>
  <c r="AH383" i="3"/>
  <c r="AX383" i="3"/>
  <c r="AJ368" i="3"/>
  <c r="AH368" i="3"/>
  <c r="BD364" i="3"/>
  <c r="AB364" i="3"/>
  <c r="BJ364" i="3"/>
  <c r="Z364" i="3"/>
  <c r="BB364" i="3"/>
  <c r="AJ364" i="3"/>
  <c r="AZ364" i="3"/>
  <c r="AH364" i="3"/>
  <c r="N369" i="3"/>
  <c r="AX364" i="3"/>
  <c r="BF598" i="3"/>
  <c r="AX598" i="3"/>
  <c r="Z598" i="3"/>
  <c r="AT597" i="3"/>
  <c r="AL597" i="3"/>
  <c r="BF596" i="3"/>
  <c r="AX596" i="3"/>
  <c r="Z596" i="3"/>
  <c r="AT595" i="3"/>
  <c r="AL595" i="3"/>
  <c r="BF592" i="3"/>
  <c r="AX592" i="3"/>
  <c r="Z592" i="3"/>
  <c r="AT589" i="3"/>
  <c r="AL589" i="3"/>
  <c r="BF588" i="3"/>
  <c r="AX588" i="3"/>
  <c r="Z588" i="3"/>
  <c r="V585" i="3"/>
  <c r="N585" i="3"/>
  <c r="BF583" i="3"/>
  <c r="AX583" i="3"/>
  <c r="Z583" i="3"/>
  <c r="AT582" i="3"/>
  <c r="AL582" i="3"/>
  <c r="BF581" i="3"/>
  <c r="AX581" i="3"/>
  <c r="Z581" i="3"/>
  <c r="V578" i="3"/>
  <c r="N578" i="3"/>
  <c r="BF576" i="3"/>
  <c r="AX576" i="3"/>
  <c r="Z576" i="3"/>
  <c r="AT575" i="3"/>
  <c r="AL575" i="3"/>
  <c r="R571" i="3"/>
  <c r="V570" i="3"/>
  <c r="N570" i="3"/>
  <c r="R569" i="3"/>
  <c r="AT567" i="3"/>
  <c r="AL567" i="3"/>
  <c r="BF565" i="3"/>
  <c r="AX565" i="3"/>
  <c r="Z565" i="3"/>
  <c r="AT564" i="3"/>
  <c r="AL564" i="3"/>
  <c r="BF563" i="3"/>
  <c r="AX563" i="3"/>
  <c r="Z563" i="3"/>
  <c r="V554" i="3"/>
  <c r="N554" i="3"/>
  <c r="R553" i="3"/>
  <c r="BF550" i="3"/>
  <c r="AX550" i="3"/>
  <c r="Z550" i="3"/>
  <c r="V548" i="3"/>
  <c r="N548" i="3"/>
  <c r="BF546" i="3"/>
  <c r="AX546" i="3"/>
  <c r="AP546" i="3"/>
  <c r="Z546" i="3"/>
  <c r="BB545" i="3"/>
  <c r="AT545" i="3"/>
  <c r="AL545" i="3"/>
  <c r="AD545" i="3"/>
  <c r="R543" i="3"/>
  <c r="BB541" i="3"/>
  <c r="AT541" i="3"/>
  <c r="AL541" i="3"/>
  <c r="AD541" i="3"/>
  <c r="BF539" i="3"/>
  <c r="AX539" i="3"/>
  <c r="AP539" i="3"/>
  <c r="Z539" i="3"/>
  <c r="V536" i="3"/>
  <c r="N536" i="3"/>
  <c r="BF534" i="3"/>
  <c r="AX534" i="3"/>
  <c r="AP534" i="3"/>
  <c r="Z534" i="3"/>
  <c r="BB533" i="3"/>
  <c r="AT533" i="3"/>
  <c r="AL533" i="3"/>
  <c r="BF531" i="3"/>
  <c r="AX531" i="3"/>
  <c r="AP531" i="3"/>
  <c r="Z531" i="3"/>
  <c r="T529" i="3"/>
  <c r="BJ527" i="3"/>
  <c r="AZ527" i="3"/>
  <c r="AN527" i="3"/>
  <c r="AP527" i="3"/>
  <c r="BL526" i="3"/>
  <c r="AP526" i="3"/>
  <c r="AF526" i="3"/>
  <c r="X524" i="3"/>
  <c r="N524" i="3"/>
  <c r="AR522" i="3"/>
  <c r="AD522" i="3"/>
  <c r="BB522" i="3"/>
  <c r="BH520" i="3"/>
  <c r="AV520" i="3"/>
  <c r="AB520" i="3"/>
  <c r="AV515" i="3"/>
  <c r="AL515" i="3"/>
  <c r="AJ513" i="3"/>
  <c r="AJ511" i="3"/>
  <c r="Z511" i="3"/>
  <c r="AH511" i="3"/>
  <c r="AJ484" i="3"/>
  <c r="AB481" i="3"/>
  <c r="AJ481" i="3"/>
  <c r="AR481" i="3"/>
  <c r="AL481" i="3"/>
  <c r="AD481" i="3"/>
  <c r="BB481" i="3"/>
  <c r="P475" i="3"/>
  <c r="AB472" i="3"/>
  <c r="AJ472" i="3"/>
  <c r="AR472" i="3"/>
  <c r="X473" i="3"/>
  <c r="AL472" i="3"/>
  <c r="P473" i="3"/>
  <c r="AD472" i="3"/>
  <c r="BB472" i="3"/>
  <c r="X470" i="3"/>
  <c r="BJ469" i="3"/>
  <c r="AV469" i="3"/>
  <c r="BL469" i="3"/>
  <c r="T470" i="3"/>
  <c r="AP469" i="3"/>
  <c r="Z468" i="3"/>
  <c r="AH468" i="3"/>
  <c r="Z453" i="3"/>
  <c r="BF448" i="3"/>
  <c r="BL447" i="3"/>
  <c r="BH446" i="3"/>
  <c r="AL446" i="3"/>
  <c r="AT446" i="3"/>
  <c r="AN446" i="3"/>
  <c r="AV446" i="3"/>
  <c r="R455" i="3"/>
  <c r="N431" i="3"/>
  <c r="BF421" i="3"/>
  <c r="BL419" i="3"/>
  <c r="BH418" i="3"/>
  <c r="AL418" i="3"/>
  <c r="AT418" i="3"/>
  <c r="AN418" i="3"/>
  <c r="AV418" i="3"/>
  <c r="BF410" i="3"/>
  <c r="BF406" i="3"/>
  <c r="BF383" i="3"/>
  <c r="BF364" i="3"/>
  <c r="BJ337" i="3"/>
  <c r="T340" i="3"/>
  <c r="AV337" i="3"/>
  <c r="BL337" i="3"/>
  <c r="AP337" i="3"/>
  <c r="AR337" i="3"/>
  <c r="AZ617" i="3"/>
  <c r="T606" i="3"/>
  <c r="AZ601" i="3"/>
  <c r="AZ575" i="3"/>
  <c r="T554" i="3"/>
  <c r="X553" i="3"/>
  <c r="P553" i="3"/>
  <c r="T548" i="3"/>
  <c r="BL546" i="3"/>
  <c r="AR545" i="3"/>
  <c r="AJ545" i="3"/>
  <c r="X543" i="3"/>
  <c r="AR541" i="3"/>
  <c r="AJ541" i="3"/>
  <c r="BL539" i="3"/>
  <c r="T536" i="3"/>
  <c r="BL534" i="3"/>
  <c r="AR533" i="3"/>
  <c r="AJ533" i="3"/>
  <c r="BL531" i="3"/>
  <c r="R529" i="3"/>
  <c r="BH527" i="3"/>
  <c r="AB527" i="3"/>
  <c r="BH526" i="3"/>
  <c r="AN526" i="3"/>
  <c r="V524" i="3"/>
  <c r="BL522" i="3"/>
  <c r="AP522" i="3"/>
  <c r="BD520" i="3"/>
  <c r="AT520" i="3"/>
  <c r="AJ520" i="3"/>
  <c r="P517" i="3"/>
  <c r="AT515" i="3"/>
  <c r="AF513" i="3"/>
  <c r="BJ513" i="3"/>
  <c r="AP513" i="3"/>
  <c r="AF511" i="3"/>
  <c r="AP511" i="3"/>
  <c r="AT511" i="3"/>
  <c r="BJ511" i="3"/>
  <c r="AF484" i="3"/>
  <c r="BJ484" i="3"/>
  <c r="AP484" i="3"/>
  <c r="Z481" i="3"/>
  <c r="AH481" i="3"/>
  <c r="Z472" i="3"/>
  <c r="AH472" i="3"/>
  <c r="AR469" i="3"/>
  <c r="AN468" i="3"/>
  <c r="AP468" i="3"/>
  <c r="BJ449" i="3"/>
  <c r="BF446" i="3"/>
  <c r="BH429" i="3"/>
  <c r="AL429" i="3"/>
  <c r="AT429" i="3"/>
  <c r="AN429" i="3"/>
  <c r="AV429" i="3"/>
  <c r="BD428" i="3"/>
  <c r="Z428" i="3"/>
  <c r="BF428" i="3"/>
  <c r="AB428" i="3"/>
  <c r="AH428" i="3"/>
  <c r="AX428" i="3"/>
  <c r="AJ428" i="3"/>
  <c r="AZ428" i="3"/>
  <c r="BJ426" i="3"/>
  <c r="BF418" i="3"/>
  <c r="BH387" i="3"/>
  <c r="AN387" i="3"/>
  <c r="AV387" i="3"/>
  <c r="BF387" i="3"/>
  <c r="AT387" i="3"/>
  <c r="BH365" i="3"/>
  <c r="AN365" i="3"/>
  <c r="AV365" i="3"/>
  <c r="BF365" i="3"/>
  <c r="AT365" i="3"/>
  <c r="R369" i="3"/>
  <c r="BJ328" i="3"/>
  <c r="AV328" i="3"/>
  <c r="BL328" i="3"/>
  <c r="T330" i="3"/>
  <c r="AP328" i="3"/>
  <c r="AR328" i="3"/>
  <c r="BJ481" i="3"/>
  <c r="AT481" i="3"/>
  <c r="BJ472" i="3"/>
  <c r="AT472" i="3"/>
  <c r="AH471" i="3"/>
  <c r="AH469" i="3"/>
  <c r="BJ468" i="3"/>
  <c r="AT468" i="3"/>
  <c r="AH452" i="3"/>
  <c r="BH449" i="3"/>
  <c r="BL448" i="3"/>
  <c r="BD448" i="3"/>
  <c r="BH447" i="3"/>
  <c r="BL446" i="3"/>
  <c r="BD446" i="3"/>
  <c r="BL429" i="3"/>
  <c r="BD429" i="3"/>
  <c r="BH428" i="3"/>
  <c r="BL427" i="3"/>
  <c r="BD427" i="3"/>
  <c r="BH426" i="3"/>
  <c r="BH419" i="3"/>
  <c r="BL418" i="3"/>
  <c r="BD418" i="3"/>
  <c r="BL410" i="3"/>
  <c r="BD410" i="3"/>
  <c r="BL406" i="3"/>
  <c r="BD406" i="3"/>
  <c r="BF405" i="3"/>
  <c r="BL405" i="3"/>
  <c r="AX387" i="3"/>
  <c r="BL383" i="3"/>
  <c r="AB379" i="3"/>
  <c r="BD379" i="3"/>
  <c r="BL379" i="3"/>
  <c r="AJ379" i="3"/>
  <c r="AZ379" i="3"/>
  <c r="AX365" i="3"/>
  <c r="BL364" i="3"/>
  <c r="AB363" i="3"/>
  <c r="BD363" i="3"/>
  <c r="BL363" i="3"/>
  <c r="AJ363" i="3"/>
  <c r="AZ363" i="3"/>
  <c r="BD338" i="3"/>
  <c r="AP327" i="3"/>
  <c r="BF305" i="3"/>
  <c r="AN405" i="3"/>
  <c r="AV405" i="3"/>
  <c r="AB387" i="3"/>
  <c r="BD387" i="3"/>
  <c r="AJ387" i="3"/>
  <c r="AZ387" i="3"/>
  <c r="AN383" i="3"/>
  <c r="AV383" i="3"/>
  <c r="BH383" i="3"/>
  <c r="AB365" i="3"/>
  <c r="BD365" i="3"/>
  <c r="BL365" i="3"/>
  <c r="AJ365" i="3"/>
  <c r="AZ365" i="3"/>
  <c r="AN364" i="3"/>
  <c r="AV364" i="3"/>
  <c r="BH364" i="3"/>
  <c r="AB338" i="3"/>
  <c r="AJ338" i="3"/>
  <c r="AR338" i="3"/>
  <c r="AL338" i="3"/>
  <c r="AD338" i="3"/>
  <c r="BB338" i="3"/>
  <c r="BJ332" i="3"/>
  <c r="AV332" i="3"/>
  <c r="BL332" i="3"/>
  <c r="AP332" i="3"/>
  <c r="Z297" i="3"/>
  <c r="AH297" i="3"/>
  <c r="AB297" i="3"/>
  <c r="AJ297" i="3"/>
  <c r="AD297" i="3"/>
  <c r="BB297" i="3"/>
  <c r="BD297" i="3"/>
  <c r="AF297" i="3"/>
  <c r="Z282" i="3"/>
  <c r="AH282" i="3"/>
  <c r="AB282" i="3"/>
  <c r="AF282" i="3"/>
  <c r="AJ282" i="3"/>
  <c r="AD282" i="3"/>
  <c r="AV278" i="3"/>
  <c r="BL278" i="3"/>
  <c r="AP278" i="3"/>
  <c r="BJ278" i="3"/>
  <c r="AR278" i="3"/>
  <c r="AB274" i="3"/>
  <c r="AJ274" i="3"/>
  <c r="AR274" i="3"/>
  <c r="AL274" i="3"/>
  <c r="X284" i="3"/>
  <c r="AN274" i="3"/>
  <c r="AD274" i="3"/>
  <c r="BB274" i="3"/>
  <c r="AF274" i="3"/>
  <c r="BD274" i="3"/>
  <c r="P284" i="3"/>
  <c r="V517" i="3"/>
  <c r="N517" i="3"/>
  <c r="BF515" i="3"/>
  <c r="AX515" i="3"/>
  <c r="AT513" i="3"/>
  <c r="BF511" i="3"/>
  <c r="AX511" i="3"/>
  <c r="AT484" i="3"/>
  <c r="BF481" i="3"/>
  <c r="AX481" i="3"/>
  <c r="R475" i="3"/>
  <c r="V473" i="3"/>
  <c r="N473" i="3"/>
  <c r="BF472" i="3"/>
  <c r="AX472" i="3"/>
  <c r="BB471" i="3"/>
  <c r="AT471" i="3"/>
  <c r="R470" i="3"/>
  <c r="BB469" i="3"/>
  <c r="AT469" i="3"/>
  <c r="BF468" i="3"/>
  <c r="AX468" i="3"/>
  <c r="V455" i="3"/>
  <c r="N455" i="3"/>
  <c r="R453" i="3"/>
  <c r="BB452" i="3"/>
  <c r="AT452" i="3"/>
  <c r="T450" i="3"/>
  <c r="AV449" i="3"/>
  <c r="AZ448" i="3"/>
  <c r="AV447" i="3"/>
  <c r="AZ446" i="3"/>
  <c r="T432" i="3"/>
  <c r="X431" i="3"/>
  <c r="AZ429" i="3"/>
  <c r="AV428" i="3"/>
  <c r="AZ427" i="3"/>
  <c r="AV426" i="3"/>
  <c r="AV419" i="3"/>
  <c r="AZ418" i="3"/>
  <c r="AZ410" i="3"/>
  <c r="X408" i="3"/>
  <c r="AZ406" i="3"/>
  <c r="AT383" i="3"/>
  <c r="BH379" i="3"/>
  <c r="AN379" i="3"/>
  <c r="AV379" i="3"/>
  <c r="AT364" i="3"/>
  <c r="BH363" i="3"/>
  <c r="AN363" i="3"/>
  <c r="AV363" i="3"/>
  <c r="Z338" i="3"/>
  <c r="AH338" i="3"/>
  <c r="AR332" i="3"/>
  <c r="AB327" i="3"/>
  <c r="AJ327" i="3"/>
  <c r="AR327" i="3"/>
  <c r="AL327" i="3"/>
  <c r="AD327" i="3"/>
  <c r="BB327" i="3"/>
  <c r="AL305" i="3"/>
  <c r="AT305" i="3"/>
  <c r="AN305" i="3"/>
  <c r="BH305" i="3"/>
  <c r="AP301" i="3"/>
  <c r="AR301" i="3"/>
  <c r="BL301" i="3"/>
  <c r="AT301" i="3"/>
  <c r="AV301" i="3"/>
  <c r="T284" i="3"/>
  <c r="X340" i="3"/>
  <c r="P340" i="3"/>
  <c r="BJ338" i="3"/>
  <c r="AT338" i="3"/>
  <c r="AH337" i="3"/>
  <c r="AH332" i="3"/>
  <c r="AH328" i="3"/>
  <c r="BJ327" i="3"/>
  <c r="AT327" i="3"/>
  <c r="AD305" i="3"/>
  <c r="BB305" i="3"/>
  <c r="AL301" i="3"/>
  <c r="AB281" i="3"/>
  <c r="AJ281" i="3"/>
  <c r="AR281" i="3"/>
  <c r="AL281" i="3"/>
  <c r="AD281" i="3"/>
  <c r="BB281" i="3"/>
  <c r="BD279" i="3"/>
  <c r="AV275" i="3"/>
  <c r="BL275" i="3"/>
  <c r="AP275" i="3"/>
  <c r="BJ275" i="3"/>
  <c r="Z274" i="3"/>
  <c r="AH274" i="3"/>
  <c r="AB272" i="3"/>
  <c r="AJ272" i="3"/>
  <c r="AR272" i="3"/>
  <c r="AL272" i="3"/>
  <c r="AD272" i="3"/>
  <c r="BB272" i="3"/>
  <c r="Z245" i="3"/>
  <c r="BF245" i="3"/>
  <c r="AB245" i="3"/>
  <c r="BD245" i="3"/>
  <c r="BL245" i="3"/>
  <c r="BB245" i="3"/>
  <c r="AH245" i="3"/>
  <c r="AX245" i="3"/>
  <c r="AJ245" i="3"/>
  <c r="AZ245" i="3"/>
  <c r="AP297" i="3"/>
  <c r="BJ297" i="3"/>
  <c r="AP282" i="3"/>
  <c r="BJ282" i="3"/>
  <c r="AB279" i="3"/>
  <c r="AJ279" i="3"/>
  <c r="AR279" i="3"/>
  <c r="AL279" i="3"/>
  <c r="AD279" i="3"/>
  <c r="BB279" i="3"/>
  <c r="AV273" i="3"/>
  <c r="BL273" i="3"/>
  <c r="AP273" i="3"/>
  <c r="BJ273" i="3"/>
  <c r="BH265" i="3"/>
  <c r="AT265" i="3"/>
  <c r="R268" i="3"/>
  <c r="AN265" i="3"/>
  <c r="Z230" i="3"/>
  <c r="BF230" i="3"/>
  <c r="AB230" i="3"/>
  <c r="BD230" i="3"/>
  <c r="BL230" i="3"/>
  <c r="BB230" i="3"/>
  <c r="V233" i="3"/>
  <c r="AH230" i="3"/>
  <c r="AX230" i="3"/>
  <c r="AJ230" i="3"/>
  <c r="AZ230" i="3"/>
  <c r="N233" i="3"/>
  <c r="AR216" i="3"/>
  <c r="AN216" i="3"/>
  <c r="AP216" i="3"/>
  <c r="X219" i="3"/>
  <c r="Z216" i="3"/>
  <c r="AL216" i="3"/>
  <c r="AH216" i="3"/>
  <c r="AD216" i="3"/>
  <c r="AF216" i="3"/>
  <c r="P219" i="3"/>
  <c r="BD216" i="3"/>
  <c r="BB216" i="3"/>
  <c r="X369" i="3"/>
  <c r="N340" i="3"/>
  <c r="BF338" i="3"/>
  <c r="AX338" i="3"/>
  <c r="BB337" i="3"/>
  <c r="AT337" i="3"/>
  <c r="BB332" i="3"/>
  <c r="AT332" i="3"/>
  <c r="R330" i="3"/>
  <c r="BB328" i="3"/>
  <c r="AT328" i="3"/>
  <c r="BF327" i="3"/>
  <c r="AX327" i="3"/>
  <c r="BB301" i="3"/>
  <c r="Z301" i="3"/>
  <c r="AH301" i="3"/>
  <c r="AR297" i="3"/>
  <c r="AL297" i="3"/>
  <c r="AR282" i="3"/>
  <c r="AL282" i="3"/>
  <c r="AN281" i="3"/>
  <c r="AV280" i="3"/>
  <c r="BL280" i="3"/>
  <c r="AP280" i="3"/>
  <c r="BJ280" i="3"/>
  <c r="Z279" i="3"/>
  <c r="AH279" i="3"/>
  <c r="AB277" i="3"/>
  <c r="AJ277" i="3"/>
  <c r="AR277" i="3"/>
  <c r="AL277" i="3"/>
  <c r="AD277" i="3"/>
  <c r="BB277" i="3"/>
  <c r="AR273" i="3"/>
  <c r="AN272" i="3"/>
  <c r="AV271" i="3"/>
  <c r="BL271" i="3"/>
  <c r="AP271" i="3"/>
  <c r="BJ271" i="3"/>
  <c r="Z249" i="3"/>
  <c r="BF249" i="3"/>
  <c r="AB249" i="3"/>
  <c r="BD249" i="3"/>
  <c r="BL249" i="3"/>
  <c r="BB249" i="3"/>
  <c r="AH249" i="3"/>
  <c r="AX249" i="3"/>
  <c r="AJ249" i="3"/>
  <c r="AZ249" i="3"/>
  <c r="BJ230" i="3"/>
  <c r="BF301" i="3"/>
  <c r="AX301" i="3"/>
  <c r="AT297" i="3"/>
  <c r="R284" i="3"/>
  <c r="BB282" i="3"/>
  <c r="AT282" i="3"/>
  <c r="BF281" i="3"/>
  <c r="AX281" i="3"/>
  <c r="AP281" i="3"/>
  <c r="BB280" i="3"/>
  <c r="AT280" i="3"/>
  <c r="BF279" i="3"/>
  <c r="AX279" i="3"/>
  <c r="AP279" i="3"/>
  <c r="BB278" i="3"/>
  <c r="AT278" i="3"/>
  <c r="BF277" i="3"/>
  <c r="AX277" i="3"/>
  <c r="AP277" i="3"/>
  <c r="BB275" i="3"/>
  <c r="AT275" i="3"/>
  <c r="BF274" i="3"/>
  <c r="AX274" i="3"/>
  <c r="AP274" i="3"/>
  <c r="BB273" i="3"/>
  <c r="AT273" i="3"/>
  <c r="BF272" i="3"/>
  <c r="AX272" i="3"/>
  <c r="AP272" i="3"/>
  <c r="BB271" i="3"/>
  <c r="AT271" i="3"/>
  <c r="X268" i="3"/>
  <c r="N268" i="3"/>
  <c r="BB266" i="3"/>
  <c r="Z266" i="3"/>
  <c r="AN266" i="3"/>
  <c r="AV266" i="3"/>
  <c r="BJ265" i="3"/>
  <c r="AX265" i="3"/>
  <c r="BH243" i="3"/>
  <c r="AL242" i="3"/>
  <c r="AT242" i="3"/>
  <c r="AN242" i="3"/>
  <c r="AV242" i="3"/>
  <c r="BH242" i="3"/>
  <c r="BH236" i="3"/>
  <c r="AL235" i="3"/>
  <c r="AT235" i="3"/>
  <c r="AN235" i="3"/>
  <c r="AV235" i="3"/>
  <c r="BH235" i="3"/>
  <c r="BD190" i="3"/>
  <c r="Z190" i="3"/>
  <c r="BF190" i="3"/>
  <c r="AB190" i="3"/>
  <c r="BB190" i="3"/>
  <c r="BH190" i="3"/>
  <c r="AH190" i="3"/>
  <c r="AX190" i="3"/>
  <c r="AJ190" i="3"/>
  <c r="AZ190" i="3"/>
  <c r="BJ281" i="3"/>
  <c r="AH280" i="3"/>
  <c r="BJ279" i="3"/>
  <c r="AH278" i="3"/>
  <c r="BJ277" i="3"/>
  <c r="AH275" i="3"/>
  <c r="BJ274" i="3"/>
  <c r="AH273" i="3"/>
  <c r="BJ272" i="3"/>
  <c r="AH271" i="3"/>
  <c r="BD265" i="3"/>
  <c r="AL250" i="3"/>
  <c r="AT250" i="3"/>
  <c r="AN250" i="3"/>
  <c r="AV250" i="3"/>
  <c r="BH250" i="3"/>
  <c r="Z243" i="3"/>
  <c r="BF243" i="3"/>
  <c r="AB243" i="3"/>
  <c r="BD243" i="3"/>
  <c r="BL243" i="3"/>
  <c r="AH243" i="3"/>
  <c r="AX243" i="3"/>
  <c r="AJ243" i="3"/>
  <c r="AZ243" i="3"/>
  <c r="Z236" i="3"/>
  <c r="BF236" i="3"/>
  <c r="AB236" i="3"/>
  <c r="BD236" i="3"/>
  <c r="BL236" i="3"/>
  <c r="AH236" i="3"/>
  <c r="AX236" i="3"/>
  <c r="AJ236" i="3"/>
  <c r="AZ236" i="3"/>
  <c r="AL231" i="3"/>
  <c r="AT231" i="3"/>
  <c r="R233" i="3"/>
  <c r="AN231" i="3"/>
  <c r="AV231" i="3"/>
  <c r="BH231" i="3"/>
  <c r="BJ155" i="3"/>
  <c r="BL155" i="3"/>
  <c r="T157" i="3"/>
  <c r="AP155" i="3"/>
  <c r="BL266" i="3"/>
  <c r="T268" i="3"/>
  <c r="AJ265" i="3"/>
  <c r="AZ265" i="3"/>
  <c r="BH249" i="3"/>
  <c r="BH245" i="3"/>
  <c r="AL244" i="3"/>
  <c r="AT244" i="3"/>
  <c r="AN244" i="3"/>
  <c r="AV244" i="3"/>
  <c r="BH244" i="3"/>
  <c r="Z241" i="3"/>
  <c r="BF241" i="3"/>
  <c r="V247" i="3"/>
  <c r="AB241" i="3"/>
  <c r="BD241" i="3"/>
  <c r="BL241" i="3"/>
  <c r="AH241" i="3"/>
  <c r="AX241" i="3"/>
  <c r="N247" i="3"/>
  <c r="AJ241" i="3"/>
  <c r="AZ241" i="3"/>
  <c r="BH230" i="3"/>
  <c r="AB203" i="3"/>
  <c r="Z203" i="3"/>
  <c r="BF203" i="3"/>
  <c r="BJ203" i="3"/>
  <c r="V208" i="3"/>
  <c r="AX208" i="3" s="1"/>
  <c r="BD203" i="3"/>
  <c r="AJ203" i="3"/>
  <c r="AZ203" i="3"/>
  <c r="AX203" i="3"/>
  <c r="AH203" i="3"/>
  <c r="BD196" i="3"/>
  <c r="Z196" i="3"/>
  <c r="BF196" i="3"/>
  <c r="AB196" i="3"/>
  <c r="BB196" i="3"/>
  <c r="BH196" i="3"/>
  <c r="AH196" i="3"/>
  <c r="AX196" i="3"/>
  <c r="AJ196" i="3"/>
  <c r="AZ196" i="3"/>
  <c r="AR195" i="3"/>
  <c r="AH195" i="3"/>
  <c r="X198" i="3"/>
  <c r="Z195" i="3"/>
  <c r="AP195" i="3"/>
  <c r="AD195" i="3"/>
  <c r="BB195" i="3"/>
  <c r="AF195" i="3"/>
  <c r="P198" i="3"/>
  <c r="BD188" i="3"/>
  <c r="Z188" i="3"/>
  <c r="BF188" i="3"/>
  <c r="AB188" i="3"/>
  <c r="BH188" i="3"/>
  <c r="BB188" i="3"/>
  <c r="AH188" i="3"/>
  <c r="AX188" i="3"/>
  <c r="AJ188" i="3"/>
  <c r="AZ188" i="3"/>
  <c r="AZ250" i="3"/>
  <c r="AB250" i="3"/>
  <c r="AV249" i="3"/>
  <c r="AN249" i="3"/>
  <c r="AV245" i="3"/>
  <c r="AN245" i="3"/>
  <c r="AZ244" i="3"/>
  <c r="AB244" i="3"/>
  <c r="AV243" i="3"/>
  <c r="AN243" i="3"/>
  <c r="AZ242" i="3"/>
  <c r="AB242" i="3"/>
  <c r="AV241" i="3"/>
  <c r="AN241" i="3"/>
  <c r="AV236" i="3"/>
  <c r="AN236" i="3"/>
  <c r="AZ235" i="3"/>
  <c r="AB235" i="3"/>
  <c r="AZ231" i="3"/>
  <c r="AB231" i="3"/>
  <c r="AV230" i="3"/>
  <c r="AN230" i="3"/>
  <c r="R208" i="3"/>
  <c r="AT203" i="3"/>
  <c r="AR203" i="3"/>
  <c r="X208" i="3"/>
  <c r="BF200" i="3"/>
  <c r="AJ200" i="3"/>
  <c r="AB200" i="3"/>
  <c r="BL200" i="3"/>
  <c r="BH195" i="3"/>
  <c r="AL195" i="3"/>
  <c r="AT195" i="3"/>
  <c r="BL194" i="3"/>
  <c r="T198" i="3"/>
  <c r="AP194" i="3"/>
  <c r="AH191" i="3"/>
  <c r="AB191" i="3"/>
  <c r="AJ191" i="3"/>
  <c r="AR184" i="3"/>
  <c r="AL184" i="3"/>
  <c r="AD184" i="3"/>
  <c r="BB184" i="3"/>
  <c r="AP182" i="3"/>
  <c r="AR178" i="3"/>
  <c r="AL178" i="3"/>
  <c r="AD178" i="3"/>
  <c r="BB178" i="3"/>
  <c r="BH128" i="3"/>
  <c r="AL128" i="3"/>
  <c r="AT128" i="3"/>
  <c r="AN128" i="3"/>
  <c r="AV128" i="3"/>
  <c r="X247" i="3"/>
  <c r="T233" i="3"/>
  <c r="AB216" i="3"/>
  <c r="AJ216" i="3"/>
  <c r="AD203" i="3"/>
  <c r="BJ200" i="3"/>
  <c r="AP200" i="3"/>
  <c r="BL196" i="3"/>
  <c r="AP196" i="3"/>
  <c r="AB195" i="3"/>
  <c r="AJ195" i="3"/>
  <c r="AZ194" i="3"/>
  <c r="AP191" i="3"/>
  <c r="Z191" i="3"/>
  <c r="BH191" i="3"/>
  <c r="AL191" i="3"/>
  <c r="AT191" i="3"/>
  <c r="BL190" i="3"/>
  <c r="BH189" i="3"/>
  <c r="AL189" i="3"/>
  <c r="AT189" i="3"/>
  <c r="AN189" i="3"/>
  <c r="AV189" i="3"/>
  <c r="BL188" i="3"/>
  <c r="AN184" i="3"/>
  <c r="AP184" i="3"/>
  <c r="AR182" i="3"/>
  <c r="AL182" i="3"/>
  <c r="X186" i="3"/>
  <c r="X206" i="3" s="1"/>
  <c r="AD182" i="3"/>
  <c r="BB182" i="3"/>
  <c r="P186" i="3"/>
  <c r="P206" i="3" s="1"/>
  <c r="AN178" i="3"/>
  <c r="AP178" i="3"/>
  <c r="AB154" i="3"/>
  <c r="BD154" i="3"/>
  <c r="Z154" i="3"/>
  <c r="BF154" i="3"/>
  <c r="BJ154" i="3"/>
  <c r="V157" i="3"/>
  <c r="AJ154" i="3"/>
  <c r="AZ154" i="3"/>
  <c r="AH154" i="3"/>
  <c r="AX154" i="3"/>
  <c r="N157" i="3"/>
  <c r="BH203" i="3"/>
  <c r="BD194" i="3"/>
  <c r="Z194" i="3"/>
  <c r="BF194" i="3"/>
  <c r="V198" i="3"/>
  <c r="AH194" i="3"/>
  <c r="AX194" i="3"/>
  <c r="N198" i="3"/>
  <c r="AD191" i="3"/>
  <c r="BB191" i="3"/>
  <c r="BJ183" i="3"/>
  <c r="BL183" i="3"/>
  <c r="AP183" i="3"/>
  <c r="BJ177" i="3"/>
  <c r="BL177" i="3"/>
  <c r="AP177" i="3"/>
  <c r="BD146" i="3"/>
  <c r="BL146" i="3"/>
  <c r="Z146" i="3"/>
  <c r="BF146" i="3"/>
  <c r="AB146" i="3"/>
  <c r="BB146" i="3"/>
  <c r="AH146" i="3"/>
  <c r="AX146" i="3"/>
  <c r="AJ146" i="3"/>
  <c r="AZ146" i="3"/>
  <c r="N149" i="3"/>
  <c r="AB153" i="3"/>
  <c r="BD153" i="3"/>
  <c r="BL153" i="3"/>
  <c r="AJ153" i="3"/>
  <c r="AZ153" i="3"/>
  <c r="BH147" i="3"/>
  <c r="AN147" i="3"/>
  <c r="AV147" i="3"/>
  <c r="BD144" i="3"/>
  <c r="BL144" i="3"/>
  <c r="Z144" i="3"/>
  <c r="BF144" i="3"/>
  <c r="AB144" i="3"/>
  <c r="AH144" i="3"/>
  <c r="AX144" i="3"/>
  <c r="AJ144" i="3"/>
  <c r="AZ144" i="3"/>
  <c r="BD129" i="3"/>
  <c r="BL129" i="3"/>
  <c r="Z129" i="3"/>
  <c r="BF129" i="3"/>
  <c r="AB129" i="3"/>
  <c r="AH129" i="3"/>
  <c r="AX129" i="3"/>
  <c r="AJ129" i="3"/>
  <c r="AZ129" i="3"/>
  <c r="AP190" i="3"/>
  <c r="BB189" i="3"/>
  <c r="AP188" i="3"/>
  <c r="V186" i="3"/>
  <c r="BH184" i="3"/>
  <c r="AZ184" i="3"/>
  <c r="AJ184" i="3"/>
  <c r="AB184" i="3"/>
  <c r="AV183" i="3"/>
  <c r="AN183" i="3"/>
  <c r="BH182" i="3"/>
  <c r="AZ182" i="3"/>
  <c r="AJ182" i="3"/>
  <c r="AB182" i="3"/>
  <c r="AV179" i="3"/>
  <c r="AN179" i="3"/>
  <c r="BH178" i="3"/>
  <c r="AZ178" i="3"/>
  <c r="AJ178" i="3"/>
  <c r="AB178" i="3"/>
  <c r="AV177" i="3"/>
  <c r="AN177" i="3"/>
  <c r="AV155" i="3"/>
  <c r="AN155" i="3"/>
  <c r="BH154" i="3"/>
  <c r="BF153" i="3"/>
  <c r="V149" i="3"/>
  <c r="AT147" i="3"/>
  <c r="BH145" i="3"/>
  <c r="AL145" i="3"/>
  <c r="AT145" i="3"/>
  <c r="AN145" i="3"/>
  <c r="AV145" i="3"/>
  <c r="BB144" i="3"/>
  <c r="AV127" i="3"/>
  <c r="BL127" i="3"/>
  <c r="AP127" i="3"/>
  <c r="AT127" i="3"/>
  <c r="AR127" i="3"/>
  <c r="BJ127" i="3"/>
  <c r="AJ124" i="3"/>
  <c r="AR124" i="3"/>
  <c r="AL124" i="3"/>
  <c r="AH124" i="3"/>
  <c r="AP124" i="3"/>
  <c r="AN124" i="3"/>
  <c r="AD124" i="3"/>
  <c r="BB124" i="3"/>
  <c r="AF124" i="3"/>
  <c r="BD124" i="3"/>
  <c r="AJ101" i="3"/>
  <c r="AR101" i="3"/>
  <c r="Z101" i="3"/>
  <c r="AH101" i="3"/>
  <c r="AP101" i="3"/>
  <c r="AN101" i="3"/>
  <c r="AD101" i="3"/>
  <c r="BB101" i="3"/>
  <c r="AF101" i="3"/>
  <c r="BD101" i="3"/>
  <c r="AV200" i="3"/>
  <c r="AV196" i="3"/>
  <c r="AZ195" i="3"/>
  <c r="AV194" i="3"/>
  <c r="AZ191" i="3"/>
  <c r="AV190" i="3"/>
  <c r="AZ189" i="3"/>
  <c r="AV188" i="3"/>
  <c r="T186" i="3"/>
  <c r="N186" i="3"/>
  <c r="BF184" i="3"/>
  <c r="AX184" i="3"/>
  <c r="BB183" i="3"/>
  <c r="AT183" i="3"/>
  <c r="BF182" i="3"/>
  <c r="AX182" i="3"/>
  <c r="BB179" i="3"/>
  <c r="AT179" i="3"/>
  <c r="BF178" i="3"/>
  <c r="AX178" i="3"/>
  <c r="BB177" i="3"/>
  <c r="AT177" i="3"/>
  <c r="R157" i="3"/>
  <c r="BB155" i="3"/>
  <c r="AT155" i="3"/>
  <c r="AT154" i="3"/>
  <c r="BB153" i="3"/>
  <c r="Z153" i="3"/>
  <c r="BH153" i="3"/>
  <c r="AN153" i="3"/>
  <c r="AV153" i="3"/>
  <c r="R149" i="3"/>
  <c r="BF147" i="3"/>
  <c r="AB147" i="3"/>
  <c r="BD147" i="3"/>
  <c r="T149" i="3"/>
  <c r="BH146" i="3"/>
  <c r="BD145" i="3"/>
  <c r="BH144" i="3"/>
  <c r="BH129" i="3"/>
  <c r="AV125" i="3"/>
  <c r="BL125" i="3"/>
  <c r="AP125" i="3"/>
  <c r="AT125" i="3"/>
  <c r="BJ125" i="3"/>
  <c r="AB124" i="3"/>
  <c r="AJ122" i="3"/>
  <c r="AR122" i="3"/>
  <c r="AL122" i="3"/>
  <c r="AH122" i="3"/>
  <c r="AP122" i="3"/>
  <c r="AD122" i="3"/>
  <c r="BB122" i="3"/>
  <c r="BD120" i="3"/>
  <c r="AV118" i="3"/>
  <c r="BL118" i="3"/>
  <c r="AP118" i="3"/>
  <c r="AT118" i="3"/>
  <c r="BJ118" i="3"/>
  <c r="BD113" i="3"/>
  <c r="AB101" i="3"/>
  <c r="BD99" i="3"/>
  <c r="AB95" i="3"/>
  <c r="AJ95" i="3"/>
  <c r="AR95" i="3"/>
  <c r="X97" i="3"/>
  <c r="Z95" i="3"/>
  <c r="AH95" i="3"/>
  <c r="AP95" i="3"/>
  <c r="P97" i="3"/>
  <c r="AD95" i="3"/>
  <c r="BB95" i="3"/>
  <c r="AV123" i="3"/>
  <c r="BL123" i="3"/>
  <c r="AP123" i="3"/>
  <c r="AT123" i="3"/>
  <c r="BJ123" i="3"/>
  <c r="AJ120" i="3"/>
  <c r="AR120" i="3"/>
  <c r="AL120" i="3"/>
  <c r="AH120" i="3"/>
  <c r="AP120" i="3"/>
  <c r="AD120" i="3"/>
  <c r="BB120" i="3"/>
  <c r="AR113" i="3"/>
  <c r="AL113" i="3"/>
  <c r="AH113" i="3"/>
  <c r="AP113" i="3"/>
  <c r="AD113" i="3"/>
  <c r="BB113" i="3"/>
  <c r="AV100" i="3"/>
  <c r="BL100" i="3"/>
  <c r="AP100" i="3"/>
  <c r="AT100" i="3"/>
  <c r="BJ100" i="3"/>
  <c r="AJ99" i="3"/>
  <c r="AR99" i="3"/>
  <c r="Z99" i="3"/>
  <c r="AH99" i="3"/>
  <c r="AP99" i="3"/>
  <c r="AD99" i="3"/>
  <c r="BB99" i="3"/>
  <c r="AV94" i="3"/>
  <c r="BL94" i="3"/>
  <c r="AP94" i="3"/>
  <c r="AT94" i="3"/>
  <c r="BJ94" i="3"/>
  <c r="BD62" i="3"/>
  <c r="Z62" i="3"/>
  <c r="BF62" i="3"/>
  <c r="V64" i="3"/>
  <c r="AB62" i="3"/>
  <c r="BH62" i="3"/>
  <c r="BB62" i="3"/>
  <c r="AH62" i="3"/>
  <c r="AX62" i="3"/>
  <c r="N64" i="3"/>
  <c r="AJ62" i="3"/>
  <c r="AZ62" i="3"/>
  <c r="AZ147" i="3"/>
  <c r="AV146" i="3"/>
  <c r="AZ145" i="3"/>
  <c r="AV144" i="3"/>
  <c r="AV129" i="3"/>
  <c r="AJ126" i="3"/>
  <c r="AR126" i="3"/>
  <c r="AL126" i="3"/>
  <c r="AH126" i="3"/>
  <c r="AP126" i="3"/>
  <c r="AD126" i="3"/>
  <c r="BB126" i="3"/>
  <c r="AV121" i="3"/>
  <c r="BL121" i="3"/>
  <c r="AP121" i="3"/>
  <c r="AT121" i="3"/>
  <c r="BJ121" i="3"/>
  <c r="AB120" i="3"/>
  <c r="P116" i="3"/>
  <c r="BL114" i="3"/>
  <c r="T116" i="3"/>
  <c r="AP114" i="3"/>
  <c r="AT114" i="3"/>
  <c r="BJ114" i="3"/>
  <c r="AB113" i="3"/>
  <c r="AJ113" i="3"/>
  <c r="AB99" i="3"/>
  <c r="Z83" i="3"/>
  <c r="BF83" i="3"/>
  <c r="V87" i="3"/>
  <c r="BF87" i="3" s="1"/>
  <c r="AB83" i="3"/>
  <c r="BH83" i="3"/>
  <c r="BJ83" i="3"/>
  <c r="BL83" i="3"/>
  <c r="BD83" i="3"/>
  <c r="AH83" i="3"/>
  <c r="AX83" i="3"/>
  <c r="N87" i="3"/>
  <c r="AJ83" i="3"/>
  <c r="AZ83" i="3"/>
  <c r="BJ62" i="3"/>
  <c r="AR43" i="3"/>
  <c r="Z43" i="3"/>
  <c r="AL43" i="3"/>
  <c r="AN43" i="3"/>
  <c r="AP43" i="3"/>
  <c r="AH43" i="3"/>
  <c r="AD43" i="3"/>
  <c r="AF43" i="3"/>
  <c r="BB43" i="3"/>
  <c r="BD43" i="3"/>
  <c r="BF126" i="3"/>
  <c r="AX126" i="3"/>
  <c r="Z126" i="3"/>
  <c r="BF124" i="3"/>
  <c r="AX124" i="3"/>
  <c r="Z124" i="3"/>
  <c r="BF122" i="3"/>
  <c r="AX122" i="3"/>
  <c r="Z122" i="3"/>
  <c r="BF120" i="3"/>
  <c r="AX120" i="3"/>
  <c r="Z120" i="3"/>
  <c r="BF113" i="3"/>
  <c r="AX113" i="3"/>
  <c r="Z113" i="3"/>
  <c r="AR83" i="3"/>
  <c r="X87" i="3"/>
  <c r="BH67" i="3"/>
  <c r="AL67" i="3"/>
  <c r="AT67" i="3"/>
  <c r="AN67" i="3"/>
  <c r="AV67" i="3"/>
  <c r="BD44" i="3"/>
  <c r="Z44" i="3"/>
  <c r="BB44" i="3"/>
  <c r="AB44" i="3"/>
  <c r="BF44" i="3"/>
  <c r="AZ44" i="3"/>
  <c r="AH44" i="3"/>
  <c r="AJ44" i="3"/>
  <c r="BL34" i="3"/>
  <c r="T36" i="3"/>
  <c r="AP34" i="3"/>
  <c r="AT34" i="3"/>
  <c r="BJ34" i="3"/>
  <c r="T40" i="3"/>
  <c r="BF127" i="3"/>
  <c r="AX127" i="3"/>
  <c r="Z127" i="3"/>
  <c r="BF125" i="3"/>
  <c r="AX125" i="3"/>
  <c r="Z125" i="3"/>
  <c r="BF123" i="3"/>
  <c r="AX123" i="3"/>
  <c r="Z123" i="3"/>
  <c r="BF121" i="3"/>
  <c r="AX121" i="3"/>
  <c r="Z121" i="3"/>
  <c r="BF118" i="3"/>
  <c r="AX118" i="3"/>
  <c r="Z118" i="3"/>
  <c r="Z114" i="3"/>
  <c r="AT101" i="3"/>
  <c r="AL101" i="3"/>
  <c r="BF100" i="3"/>
  <c r="AX100" i="3"/>
  <c r="Z100" i="3"/>
  <c r="AT99" i="3"/>
  <c r="AL99" i="3"/>
  <c r="R97" i="3"/>
  <c r="AT95" i="3"/>
  <c r="AH94" i="3"/>
  <c r="BJ84" i="3"/>
  <c r="BL84" i="3"/>
  <c r="T88" i="3"/>
  <c r="AF83" i="3"/>
  <c r="AP83" i="3"/>
  <c r="BF67" i="3"/>
  <c r="BL62" i="3"/>
  <c r="BH61" i="3"/>
  <c r="AL61" i="3"/>
  <c r="AT61" i="3"/>
  <c r="AN61" i="3"/>
  <c r="AV61" i="3"/>
  <c r="AX44" i="3"/>
  <c r="AZ126" i="3"/>
  <c r="AZ124" i="3"/>
  <c r="AZ122" i="3"/>
  <c r="AZ120" i="3"/>
  <c r="AV114" i="3"/>
  <c r="AZ113" i="3"/>
  <c r="AZ101" i="3"/>
  <c r="AZ99" i="3"/>
  <c r="AL84" i="3"/>
  <c r="AT84" i="3"/>
  <c r="R88" i="3"/>
  <c r="AN84" i="3"/>
  <c r="AV84" i="3"/>
  <c r="AD83" i="3"/>
  <c r="BD66" i="3"/>
  <c r="Z66" i="3"/>
  <c r="BF66" i="3"/>
  <c r="AB66" i="3"/>
  <c r="BH66" i="3"/>
  <c r="AH66" i="3"/>
  <c r="AX66" i="3"/>
  <c r="AJ66" i="3"/>
  <c r="AZ66" i="3"/>
  <c r="R64" i="3"/>
  <c r="BL44" i="3"/>
  <c r="AB43" i="3"/>
  <c r="AJ43" i="3"/>
  <c r="BB67" i="3"/>
  <c r="AP66" i="3"/>
  <c r="AP62" i="3"/>
  <c r="BB61" i="3"/>
  <c r="AR44" i="3"/>
  <c r="AN44" i="3"/>
  <c r="AV44" i="3"/>
  <c r="BB84" i="3"/>
  <c r="AZ67" i="3"/>
  <c r="AV66" i="3"/>
  <c r="T64" i="3"/>
  <c r="AV62" i="3"/>
  <c r="AZ61" i="3"/>
  <c r="BJ44" i="3"/>
  <c r="AP44" i="3"/>
  <c r="AP33" i="3"/>
  <c r="AH33" i="3"/>
  <c r="Z33" i="3"/>
  <c r="AP28" i="3"/>
  <c r="AH28" i="3"/>
  <c r="Z28" i="3"/>
  <c r="BJ27" i="3"/>
  <c r="AT27" i="3"/>
  <c r="BJ22" i="3"/>
  <c r="AT22" i="3"/>
  <c r="BF21" i="3"/>
  <c r="AX21" i="3"/>
  <c r="AP21" i="3"/>
  <c r="AH21" i="3"/>
  <c r="Z21" i="3"/>
  <c r="V18" i="3"/>
  <c r="BF16" i="3"/>
  <c r="AX16" i="3"/>
  <c r="AP16" i="3"/>
  <c r="AH16" i="3"/>
  <c r="Z16" i="3"/>
  <c r="AR15" i="3"/>
  <c r="AJ15" i="3"/>
  <c r="AB15" i="3"/>
  <c r="BF15" i="3"/>
  <c r="AX15" i="3"/>
  <c r="AP15" i="3"/>
  <c r="AH15" i="3"/>
  <c r="V36" i="3"/>
  <c r="N36" i="3"/>
  <c r="BF34" i="3"/>
  <c r="AX34" i="3"/>
  <c r="Z34" i="3"/>
  <c r="BB33" i="3"/>
  <c r="AT33" i="3"/>
  <c r="AL33" i="3"/>
  <c r="R30" i="3"/>
  <c r="BB28" i="3"/>
  <c r="AT28" i="3"/>
  <c r="AL28" i="3"/>
  <c r="AD28" i="3"/>
  <c r="BF27" i="3"/>
  <c r="AX27" i="3"/>
  <c r="AP27" i="3"/>
  <c r="Z27" i="3"/>
  <c r="V24" i="3"/>
  <c r="BF22" i="3"/>
  <c r="AX22" i="3"/>
  <c r="AP22" i="3"/>
  <c r="Z22" i="3"/>
  <c r="BB21" i="3"/>
  <c r="AL21" i="3"/>
  <c r="AL16" i="3"/>
  <c r="AD16" i="3"/>
  <c r="AZ43" i="3"/>
  <c r="X40" i="3"/>
  <c r="AV34" i="3"/>
  <c r="AZ33" i="3"/>
  <c r="X30" i="3"/>
  <c r="AZ28" i="3"/>
  <c r="BL27" i="3"/>
  <c r="T24" i="3"/>
  <c r="AV22" i="3"/>
  <c r="AZ21" i="3"/>
  <c r="X18" i="3"/>
  <c r="BH16" i="3"/>
  <c r="AZ16" i="3"/>
  <c r="AR16" i="3"/>
  <c r="AL15" i="3"/>
  <c r="N454" i="2" l="1"/>
  <c r="AJ454" i="2" s="1"/>
  <c r="BB30" i="3"/>
  <c r="AN582" i="2"/>
  <c r="BJ626" i="2"/>
  <c r="BH522" i="2"/>
  <c r="AB330" i="3"/>
  <c r="N722" i="3"/>
  <c r="Z30" i="3"/>
  <c r="BD30" i="3"/>
  <c r="AJ646" i="3"/>
  <c r="BL40" i="2"/>
  <c r="AL570" i="3"/>
  <c r="BJ431" i="3"/>
  <c r="AJ231" i="2"/>
  <c r="AL36" i="3"/>
  <c r="BF419" i="2"/>
  <c r="BH419" i="2"/>
  <c r="BJ471" i="2"/>
  <c r="AB431" i="3"/>
  <c r="AX116" i="3"/>
  <c r="AF421" i="3"/>
  <c r="BJ97" i="3"/>
  <c r="BL473" i="3"/>
  <c r="AH534" i="2"/>
  <c r="AH568" i="2"/>
  <c r="AP39" i="3"/>
  <c r="AZ419" i="2"/>
  <c r="AB88" i="3"/>
  <c r="AH116" i="3"/>
  <c r="AT36" i="3"/>
  <c r="BL97" i="3"/>
  <c r="AB116" i="3"/>
  <c r="AD432" i="3"/>
  <c r="P722" i="3"/>
  <c r="BH450" i="3"/>
  <c r="BB747" i="2"/>
  <c r="AZ629" i="3"/>
  <c r="AZ571" i="3"/>
  <c r="BJ571" i="3"/>
  <c r="BB536" i="3"/>
  <c r="Z678" i="3"/>
  <c r="BH36" i="3"/>
  <c r="AF208" i="3"/>
  <c r="AT450" i="3"/>
  <c r="AH569" i="3"/>
  <c r="AZ470" i="3"/>
  <c r="AN536" i="3"/>
  <c r="T103" i="3"/>
  <c r="BL103" i="3" s="1"/>
  <c r="Z629" i="3"/>
  <c r="AR40" i="2"/>
  <c r="BL30" i="3"/>
  <c r="X86" i="3"/>
  <c r="AD86" i="3" s="1"/>
  <c r="V131" i="3"/>
  <c r="AX131" i="3" s="1"/>
  <c r="AZ421" i="3"/>
  <c r="AZ368" i="3"/>
  <c r="AF36" i="3"/>
  <c r="AD700" i="3"/>
  <c r="AZ475" i="3"/>
  <c r="BB429" i="2"/>
  <c r="AV517" i="3"/>
  <c r="AN570" i="3"/>
  <c r="AD149" i="2"/>
  <c r="BJ30" i="3"/>
  <c r="BJ18" i="3"/>
  <c r="Z470" i="3"/>
  <c r="AL536" i="3"/>
  <c r="BH585" i="3"/>
  <c r="AT570" i="3"/>
  <c r="AH515" i="2"/>
  <c r="AD468" i="2"/>
  <c r="AX97" i="3"/>
  <c r="AV87" i="3"/>
  <c r="AH700" i="3"/>
  <c r="BL419" i="2"/>
  <c r="Z88" i="3"/>
  <c r="BB39" i="3"/>
  <c r="AD529" i="3"/>
  <c r="AN432" i="3"/>
  <c r="N365" i="2"/>
  <c r="BB366" i="2"/>
  <c r="AL541" i="2"/>
  <c r="BD473" i="2"/>
  <c r="BH340" i="3"/>
  <c r="BF40" i="3"/>
  <c r="BL408" i="3"/>
  <c r="AD536" i="3"/>
  <c r="AX619" i="3"/>
  <c r="BL543" i="3"/>
  <c r="BD330" i="3"/>
  <c r="P628" i="3"/>
  <c r="AJ629" i="3"/>
  <c r="BL546" i="2"/>
  <c r="AZ197" i="2"/>
  <c r="BB576" i="2"/>
  <c r="P601" i="2"/>
  <c r="P600" i="2" s="1"/>
  <c r="AF548" i="3"/>
  <c r="AZ473" i="2"/>
  <c r="Z340" i="3"/>
  <c r="BD368" i="3"/>
  <c r="AH678" i="3"/>
  <c r="AL87" i="2"/>
  <c r="AT217" i="2"/>
  <c r="AX553" i="3"/>
  <c r="AX412" i="2"/>
  <c r="AL585" i="3"/>
  <c r="AF678" i="3"/>
  <c r="AD570" i="3"/>
  <c r="AT471" i="2"/>
  <c r="P644" i="3"/>
  <c r="BB468" i="2"/>
  <c r="AV40" i="3"/>
  <c r="BL421" i="3"/>
  <c r="AD645" i="3"/>
  <c r="BB543" i="3"/>
  <c r="BL571" i="3"/>
  <c r="AL548" i="3"/>
  <c r="BL569" i="3"/>
  <c r="AZ116" i="3"/>
  <c r="P657" i="3"/>
  <c r="AX568" i="2"/>
  <c r="AN116" i="3"/>
  <c r="AX88" i="3"/>
  <c r="AJ36" i="2"/>
  <c r="AL24" i="3"/>
  <c r="AX40" i="3"/>
  <c r="AD233" i="3"/>
  <c r="BD268" i="3"/>
  <c r="AZ219" i="3"/>
  <c r="BB421" i="3"/>
  <c r="BD408" i="3"/>
  <c r="BB431" i="3"/>
  <c r="P411" i="2"/>
  <c r="P486" i="2" s="1"/>
  <c r="BB334" i="3"/>
  <c r="AX543" i="3"/>
  <c r="AF330" i="3"/>
  <c r="Z116" i="3"/>
  <c r="AJ116" i="3"/>
  <c r="AB368" i="3"/>
  <c r="BL453" i="2"/>
  <c r="AX534" i="2"/>
  <c r="AL116" i="3"/>
  <c r="BL369" i="3"/>
  <c r="BB368" i="3"/>
  <c r="AL606" i="3"/>
  <c r="V454" i="2"/>
  <c r="AH88" i="3"/>
  <c r="V413" i="3"/>
  <c r="V412" i="3" s="1"/>
  <c r="BL368" i="3"/>
  <c r="BJ39" i="3"/>
  <c r="AZ678" i="3"/>
  <c r="AZ88" i="3"/>
  <c r="AT198" i="3"/>
  <c r="AX569" i="3"/>
  <c r="BJ569" i="3"/>
  <c r="BL206" i="2"/>
  <c r="T86" i="3"/>
  <c r="AJ88" i="3"/>
  <c r="X131" i="3"/>
  <c r="X133" i="3" s="1"/>
  <c r="X132" i="3" s="1"/>
  <c r="BB157" i="3"/>
  <c r="AX368" i="3"/>
  <c r="AN674" i="2"/>
  <c r="AX30" i="3"/>
  <c r="BD421" i="3"/>
  <c r="AT421" i="3"/>
  <c r="AL450" i="3"/>
  <c r="BF606" i="3"/>
  <c r="AT97" i="2"/>
  <c r="AJ700" i="3"/>
  <c r="BB157" i="2"/>
  <c r="AZ569" i="3"/>
  <c r="AN548" i="3"/>
  <c r="AJ64" i="2"/>
  <c r="AD157" i="3"/>
  <c r="BD334" i="3"/>
  <c r="BD431" i="3"/>
  <c r="BD646" i="3"/>
  <c r="AB678" i="3"/>
  <c r="AR30" i="2"/>
  <c r="Z576" i="2"/>
  <c r="AR231" i="2"/>
  <c r="P252" i="3"/>
  <c r="P254" i="3" s="1"/>
  <c r="AZ468" i="2"/>
  <c r="AZ619" i="3"/>
  <c r="AJ678" i="3"/>
  <c r="AF334" i="3"/>
  <c r="AT18" i="2"/>
  <c r="AT473" i="3"/>
  <c r="AF522" i="2"/>
  <c r="P343" i="3"/>
  <c r="P350" i="3" s="1"/>
  <c r="AX475" i="3"/>
  <c r="BJ543" i="3"/>
  <c r="AX678" i="3"/>
  <c r="AV219" i="3"/>
  <c r="AR368" i="3"/>
  <c r="BB330" i="3"/>
  <c r="AZ646" i="3"/>
  <c r="V684" i="3"/>
  <c r="V688" i="3" s="1"/>
  <c r="AZ88" i="2"/>
  <c r="AF451" i="2"/>
  <c r="AT39" i="3"/>
  <c r="BF18" i="2"/>
  <c r="AL674" i="2"/>
  <c r="BB419" i="2"/>
  <c r="AX576" i="2"/>
  <c r="AV40" i="2"/>
  <c r="BD576" i="2"/>
  <c r="Z64" i="2"/>
  <c r="AX64" i="2"/>
  <c r="AZ366" i="2"/>
  <c r="Z338" i="2"/>
  <c r="BD88" i="2"/>
  <c r="AZ429" i="2"/>
  <c r="V204" i="2"/>
  <c r="Z204" i="2" s="1"/>
  <c r="AN541" i="2"/>
  <c r="AX231" i="2"/>
  <c r="AL522" i="2"/>
  <c r="AH36" i="2"/>
  <c r="BL568" i="2"/>
  <c r="AD522" i="2"/>
  <c r="AR366" i="2"/>
  <c r="BD529" i="3"/>
  <c r="N474" i="2"/>
  <c r="AZ576" i="2"/>
  <c r="AB475" i="3"/>
  <c r="BJ619" i="3"/>
  <c r="AX421" i="3"/>
  <c r="BD468" i="2"/>
  <c r="AT30" i="2"/>
  <c r="AH97" i="3"/>
  <c r="AX284" i="3"/>
  <c r="V286" i="3"/>
  <c r="AH330" i="3"/>
  <c r="AD330" i="3"/>
  <c r="Z330" i="3"/>
  <c r="BJ368" i="3"/>
  <c r="AF524" i="3"/>
  <c r="BH570" i="3"/>
  <c r="AT585" i="3"/>
  <c r="AF529" i="3"/>
  <c r="AT40" i="2"/>
  <c r="AZ64" i="2"/>
  <c r="AH629" i="3"/>
  <c r="BB678" i="3"/>
  <c r="BD64" i="2"/>
  <c r="AB231" i="2"/>
  <c r="T411" i="2"/>
  <c r="T410" i="2" s="1"/>
  <c r="AB429" i="2"/>
  <c r="AX468" i="2"/>
  <c r="BB64" i="2"/>
  <c r="BB149" i="2"/>
  <c r="Z451" i="2"/>
  <c r="AF546" i="2"/>
  <c r="AH602" i="2"/>
  <c r="T250" i="2"/>
  <c r="T252" i="2" s="1"/>
  <c r="AX473" i="2"/>
  <c r="BH674" i="2"/>
  <c r="AD328" i="2"/>
  <c r="BD602" i="2"/>
  <c r="AV471" i="2"/>
  <c r="BJ568" i="2"/>
  <c r="AT18" i="3"/>
  <c r="AZ97" i="3"/>
  <c r="AJ330" i="3"/>
  <c r="AX408" i="3"/>
  <c r="AV473" i="3"/>
  <c r="AH421" i="3"/>
  <c r="AF432" i="3"/>
  <c r="AF233" i="3"/>
  <c r="AF157" i="3"/>
  <c r="N72" i="3"/>
  <c r="AL432" i="3"/>
  <c r="BL645" i="3"/>
  <c r="AD116" i="2"/>
  <c r="BH551" i="2"/>
  <c r="AD24" i="2"/>
  <c r="BJ231" i="2"/>
  <c r="AD87" i="3"/>
  <c r="BH247" i="3"/>
  <c r="AX470" i="3"/>
  <c r="BB524" i="3"/>
  <c r="AH553" i="3"/>
  <c r="AV340" i="3"/>
  <c r="N552" i="3"/>
  <c r="AN450" i="3"/>
  <c r="BD678" i="3"/>
  <c r="AP231" i="2"/>
  <c r="T365" i="2"/>
  <c r="AP453" i="2"/>
  <c r="AV582" i="2"/>
  <c r="BL39" i="3"/>
  <c r="AP455" i="3"/>
  <c r="AD554" i="3"/>
  <c r="AV18" i="2"/>
  <c r="AZ367" i="2"/>
  <c r="T413" i="3"/>
  <c r="T412" i="3" s="1"/>
  <c r="AZ543" i="3"/>
  <c r="AN36" i="3"/>
  <c r="AZ103" i="3"/>
  <c r="R207" i="3"/>
  <c r="Z700" i="3"/>
  <c r="AL186" i="3"/>
  <c r="BB700" i="3"/>
  <c r="P454" i="2"/>
  <c r="AD454" i="2" s="1"/>
  <c r="AF751" i="3"/>
  <c r="P653" i="2"/>
  <c r="AX432" i="2"/>
  <c r="AJ332" i="2"/>
  <c r="AP87" i="3"/>
  <c r="BH219" i="3"/>
  <c r="AD268" i="3"/>
  <c r="BL527" i="2"/>
  <c r="BB704" i="2"/>
  <c r="AD39" i="3"/>
  <c r="BB64" i="3"/>
  <c r="AD368" i="3"/>
  <c r="AP461" i="2"/>
  <c r="AB39" i="3"/>
  <c r="Z39" i="3"/>
  <c r="AJ219" i="3"/>
  <c r="AV432" i="3"/>
  <c r="AT517" i="3"/>
  <c r="BJ369" i="3"/>
  <c r="AX700" i="3"/>
  <c r="AL97" i="2"/>
  <c r="V474" i="2"/>
  <c r="AH64" i="2"/>
  <c r="AX429" i="2"/>
  <c r="AV541" i="2"/>
  <c r="AH473" i="2"/>
  <c r="BH541" i="2"/>
  <c r="BD700" i="3"/>
  <c r="BL414" i="3"/>
  <c r="AN585" i="3"/>
  <c r="AF536" i="3"/>
  <c r="N167" i="3"/>
  <c r="N163" i="3"/>
  <c r="P72" i="3"/>
  <c r="P71" i="3" s="1"/>
  <c r="AB64" i="2"/>
  <c r="AF24" i="2"/>
  <c r="AF328" i="2"/>
  <c r="AF245" i="2"/>
  <c r="BJ419" i="2"/>
  <c r="BJ429" i="2"/>
  <c r="AD36" i="3"/>
  <c r="X72" i="3"/>
  <c r="X71" i="3" s="1"/>
  <c r="AL39" i="3"/>
  <c r="BJ408" i="3"/>
  <c r="P684" i="3"/>
  <c r="AV368" i="3"/>
  <c r="AD678" i="3"/>
  <c r="AT206" i="2"/>
  <c r="AV18" i="3"/>
  <c r="AR39" i="3"/>
  <c r="BD524" i="3"/>
  <c r="AD751" i="3"/>
  <c r="BD419" i="2"/>
  <c r="AZ432" i="2"/>
  <c r="AB700" i="3"/>
  <c r="BD87" i="3"/>
  <c r="BH87" i="3"/>
  <c r="AX330" i="3"/>
  <c r="BH432" i="3"/>
  <c r="AB646" i="3"/>
  <c r="AZ700" i="3"/>
  <c r="V722" i="3"/>
  <c r="AP30" i="2"/>
  <c r="AZ406" i="2"/>
  <c r="AV615" i="2"/>
  <c r="AV696" i="2"/>
  <c r="X72" i="2"/>
  <c r="X71" i="2" s="1"/>
  <c r="V601" i="2"/>
  <c r="BH615" i="2"/>
  <c r="AB419" i="2"/>
  <c r="BL429" i="2"/>
  <c r="V343" i="3"/>
  <c r="BF340" i="3"/>
  <c r="AZ553" i="3"/>
  <c r="AF419" i="2"/>
  <c r="AP751" i="3"/>
  <c r="AF64" i="2"/>
  <c r="AP97" i="3"/>
  <c r="BD157" i="3"/>
  <c r="AL630" i="3"/>
  <c r="AX39" i="3"/>
  <c r="BL708" i="3"/>
  <c r="AH284" i="3"/>
  <c r="AN186" i="3"/>
  <c r="AD747" i="2"/>
  <c r="AL551" i="2"/>
  <c r="AZ231" i="2"/>
  <c r="N411" i="2"/>
  <c r="N486" i="2" s="1"/>
  <c r="BD704" i="2"/>
  <c r="AT578" i="3"/>
  <c r="P38" i="3"/>
  <c r="AT247" i="3"/>
  <c r="BF116" i="3"/>
  <c r="AT87" i="2"/>
  <c r="AN97" i="2"/>
  <c r="AJ406" i="2"/>
  <c r="P163" i="2"/>
  <c r="BB163" i="2" s="1"/>
  <c r="BL231" i="2"/>
  <c r="N236" i="2"/>
  <c r="AH236" i="2" s="1"/>
  <c r="V205" i="2"/>
  <c r="P624" i="2"/>
  <c r="AN551" i="2"/>
  <c r="Z185" i="2"/>
  <c r="AJ366" i="2"/>
  <c r="AP747" i="2"/>
  <c r="V236" i="2"/>
  <c r="BJ236" i="2" s="1"/>
  <c r="BH87" i="2"/>
  <c r="X205" i="2"/>
  <c r="BL18" i="2"/>
  <c r="AN569" i="2"/>
  <c r="AX367" i="2"/>
  <c r="BB451" i="2"/>
  <c r="AX266" i="2"/>
  <c r="AN87" i="2"/>
  <c r="AH231" i="2"/>
  <c r="Z266" i="2"/>
  <c r="R86" i="2"/>
  <c r="Z231" i="2"/>
  <c r="AB36" i="2"/>
  <c r="AF185" i="2"/>
  <c r="V341" i="2"/>
  <c r="V348" i="2" s="1"/>
  <c r="BJ576" i="2"/>
  <c r="AL582" i="2"/>
  <c r="AN567" i="2"/>
  <c r="AX103" i="3"/>
  <c r="N413" i="3"/>
  <c r="V367" i="3"/>
  <c r="AF453" i="3"/>
  <c r="AJ475" i="3"/>
  <c r="AF554" i="3"/>
  <c r="AR619" i="3"/>
  <c r="BL619" i="3"/>
  <c r="BD708" i="3"/>
  <c r="Z646" i="3"/>
  <c r="BL163" i="2"/>
  <c r="Z367" i="2"/>
  <c r="AD64" i="2"/>
  <c r="P204" i="2"/>
  <c r="AD204" i="2" s="1"/>
  <c r="BD366" i="2"/>
  <c r="AB332" i="2"/>
  <c r="BD451" i="2"/>
  <c r="BJ367" i="2"/>
  <c r="BB328" i="2"/>
  <c r="AX332" i="2"/>
  <c r="AH24" i="3"/>
  <c r="AP368" i="3"/>
  <c r="P456" i="3"/>
  <c r="AD456" i="3" s="1"/>
  <c r="BH116" i="3"/>
  <c r="N287" i="3"/>
  <c r="AZ284" i="3"/>
  <c r="AN39" i="3"/>
  <c r="AJ39" i="3"/>
  <c r="Z369" i="3"/>
  <c r="BH368" i="3"/>
  <c r="BF368" i="3"/>
  <c r="BH578" i="3"/>
  <c r="AV630" i="3"/>
  <c r="BB708" i="3"/>
  <c r="AR751" i="3"/>
  <c r="BL751" i="3"/>
  <c r="AB328" i="2"/>
  <c r="Z328" i="2"/>
  <c r="AD245" i="2"/>
  <c r="Z332" i="2"/>
  <c r="BD185" i="2"/>
  <c r="AL569" i="2"/>
  <c r="AL696" i="2"/>
  <c r="AZ30" i="3"/>
  <c r="P367" i="3"/>
  <c r="AF570" i="3"/>
  <c r="BD36" i="3"/>
  <c r="T367" i="3"/>
  <c r="BD369" i="3"/>
  <c r="BB453" i="3"/>
  <c r="AH475" i="3"/>
  <c r="AN473" i="3"/>
  <c r="AZ39" i="3"/>
  <c r="AH39" i="3"/>
  <c r="AV247" i="3"/>
  <c r="AF369" i="3"/>
  <c r="AD453" i="3"/>
  <c r="BD548" i="3"/>
  <c r="R605" i="3"/>
  <c r="R604" i="3" s="1"/>
  <c r="Z475" i="3"/>
  <c r="AZ408" i="3"/>
  <c r="AN578" i="3"/>
  <c r="AH571" i="3"/>
  <c r="AD548" i="3"/>
  <c r="AN30" i="2"/>
  <c r="X605" i="3"/>
  <c r="X656" i="3" s="1"/>
  <c r="AX571" i="3"/>
  <c r="P434" i="3"/>
  <c r="BD434" i="3" s="1"/>
  <c r="P605" i="3"/>
  <c r="P656" i="3" s="1"/>
  <c r="BB369" i="3"/>
  <c r="AV30" i="2"/>
  <c r="AN40" i="2"/>
  <c r="AV448" i="2"/>
  <c r="AL40" i="2"/>
  <c r="BL367" i="2"/>
  <c r="BH448" i="2"/>
  <c r="BD328" i="2"/>
  <c r="AV217" i="2"/>
  <c r="BB367" i="2"/>
  <c r="AZ40" i="3"/>
  <c r="BH338" i="2"/>
  <c r="P640" i="2"/>
  <c r="P474" i="2"/>
  <c r="BB473" i="2"/>
  <c r="AL567" i="2"/>
  <c r="V167" i="2"/>
  <c r="BB167" i="2" s="1"/>
  <c r="AV206" i="2"/>
  <c r="Z36" i="2"/>
  <c r="BL366" i="2"/>
  <c r="AB338" i="2"/>
  <c r="AH552" i="2"/>
  <c r="BB206" i="2"/>
  <c r="P432" i="2"/>
  <c r="BD432" i="2" s="1"/>
  <c r="BF338" i="2"/>
  <c r="V365" i="2"/>
  <c r="AN696" i="2"/>
  <c r="BL704" i="2"/>
  <c r="AZ163" i="2"/>
  <c r="AD696" i="2"/>
  <c r="AD206" i="2"/>
  <c r="AD185" i="2"/>
  <c r="AB197" i="2"/>
  <c r="AX88" i="2"/>
  <c r="AT567" i="2"/>
  <c r="P412" i="2"/>
  <c r="BD429" i="2"/>
  <c r="AX552" i="2"/>
  <c r="AN642" i="2"/>
  <c r="X250" i="2"/>
  <c r="AX163" i="2"/>
  <c r="AH197" i="2"/>
  <c r="BH696" i="2"/>
  <c r="AB366" i="2"/>
  <c r="AX366" i="2"/>
  <c r="BL88" i="2"/>
  <c r="BB88" i="2"/>
  <c r="AD157" i="2"/>
  <c r="AZ36" i="2"/>
  <c r="Z197" i="2"/>
  <c r="AV338" i="2"/>
  <c r="Z704" i="2"/>
  <c r="BD367" i="2"/>
  <c r="BB185" i="2"/>
  <c r="BJ704" i="2"/>
  <c r="AF615" i="2"/>
  <c r="AX197" i="2"/>
  <c r="BJ88" i="2"/>
  <c r="AD64" i="3"/>
  <c r="AF64" i="3"/>
  <c r="BD88" i="3"/>
  <c r="AD88" i="3"/>
  <c r="BB88" i="3"/>
  <c r="P163" i="3"/>
  <c r="P167" i="3"/>
  <c r="AF88" i="3"/>
  <c r="BL431" i="3"/>
  <c r="T434" i="3"/>
  <c r="BL434" i="3" s="1"/>
  <c r="BJ421" i="3"/>
  <c r="AP421" i="3"/>
  <c r="AD629" i="3"/>
  <c r="AF629" i="3"/>
  <c r="BB629" i="3"/>
  <c r="AT368" i="3"/>
  <c r="AL368" i="3"/>
  <c r="AD569" i="2"/>
  <c r="AF569" i="2"/>
  <c r="AH419" i="2"/>
  <c r="AX419" i="2"/>
  <c r="T205" i="2"/>
  <c r="AF116" i="2"/>
  <c r="AF149" i="2"/>
  <c r="AD551" i="2"/>
  <c r="AD625" i="2"/>
  <c r="V163" i="3"/>
  <c r="V167" i="3"/>
  <c r="BD39" i="3"/>
  <c r="AF39" i="3"/>
  <c r="AX219" i="3"/>
  <c r="AD450" i="3"/>
  <c r="AR473" i="3"/>
  <c r="BB36" i="3"/>
  <c r="V476" i="3"/>
  <c r="Z553" i="3"/>
  <c r="AP473" i="3"/>
  <c r="AF217" i="2"/>
  <c r="AP236" i="2"/>
  <c r="BJ87" i="3"/>
  <c r="BD208" i="3"/>
  <c r="AZ208" i="3"/>
  <c r="BH536" i="3"/>
  <c r="BB630" i="3"/>
  <c r="BH630" i="3"/>
  <c r="BL630" i="3"/>
  <c r="BD206" i="2"/>
  <c r="AJ328" i="2"/>
  <c r="BF87" i="2"/>
  <c r="AN448" i="2"/>
  <c r="Z473" i="2"/>
  <c r="AH328" i="2"/>
  <c r="AR236" i="2"/>
  <c r="AN522" i="2"/>
  <c r="BD534" i="2"/>
  <c r="AN615" i="2"/>
  <c r="N653" i="2"/>
  <c r="AJ197" i="2"/>
  <c r="AF157" i="2"/>
  <c r="AJ419" i="2"/>
  <c r="AF747" i="2"/>
  <c r="AF696" i="2"/>
  <c r="AD24" i="3"/>
  <c r="AF24" i="3"/>
  <c r="X163" i="3"/>
  <c r="X167" i="3"/>
  <c r="AF149" i="3"/>
  <c r="AD149" i="3"/>
  <c r="AZ330" i="3"/>
  <c r="N334" i="3"/>
  <c r="AJ334" i="3" s="1"/>
  <c r="BJ219" i="3"/>
  <c r="AR421" i="3"/>
  <c r="BB268" i="3"/>
  <c r="P288" i="3"/>
  <c r="BB288" i="3" s="1"/>
  <c r="AD455" i="3"/>
  <c r="AF455" i="3"/>
  <c r="P463" i="3"/>
  <c r="AN24" i="3"/>
  <c r="AR455" i="3"/>
  <c r="T463" i="3"/>
  <c r="AF450" i="3"/>
  <c r="AD642" i="2"/>
  <c r="AF642" i="2"/>
  <c r="AF700" i="3"/>
  <c r="AF645" i="3"/>
  <c r="BB87" i="2"/>
  <c r="BJ206" i="2"/>
  <c r="BL602" i="2"/>
  <c r="BL208" i="3"/>
  <c r="BB208" i="3"/>
  <c r="X252" i="3"/>
  <c r="X254" i="3" s="1"/>
  <c r="X253" i="3" s="1"/>
  <c r="X207" i="3"/>
  <c r="Z334" i="3"/>
  <c r="AL340" i="3"/>
  <c r="AL578" i="3"/>
  <c r="AV450" i="3"/>
  <c r="AD524" i="3"/>
  <c r="BH548" i="3"/>
  <c r="AX36" i="2"/>
  <c r="AX328" i="2"/>
  <c r="BH217" i="2"/>
  <c r="AZ328" i="2"/>
  <c r="AL282" i="2"/>
  <c r="AV522" i="2"/>
  <c r="AL448" i="2"/>
  <c r="Z468" i="2"/>
  <c r="AL615" i="2"/>
  <c r="P718" i="2"/>
  <c r="BD568" i="2"/>
  <c r="AZ568" i="2"/>
  <c r="BD40" i="3"/>
  <c r="BB40" i="3"/>
  <c r="BH40" i="3"/>
  <c r="BH39" i="3"/>
  <c r="BF39" i="3"/>
  <c r="AV39" i="3"/>
  <c r="AJ24" i="3"/>
  <c r="BL219" i="3"/>
  <c r="P413" i="3"/>
  <c r="BB408" i="3"/>
  <c r="BB646" i="3"/>
  <c r="AD646" i="3"/>
  <c r="AF646" i="3"/>
  <c r="AF88" i="2"/>
  <c r="AH88" i="2"/>
  <c r="BF217" i="2"/>
  <c r="AD473" i="2"/>
  <c r="AD461" i="2"/>
  <c r="AF461" i="2"/>
  <c r="AD453" i="2"/>
  <c r="AD541" i="2"/>
  <c r="AF541" i="2"/>
  <c r="AD567" i="2"/>
  <c r="AF567" i="2"/>
  <c r="BL576" i="2"/>
  <c r="BL432" i="2"/>
  <c r="BJ432" i="2"/>
  <c r="BJ366" i="2"/>
  <c r="AP366" i="2"/>
  <c r="AD582" i="2"/>
  <c r="AF582" i="2"/>
  <c r="AL30" i="2"/>
  <c r="AT696" i="2"/>
  <c r="AT582" i="2"/>
  <c r="AH626" i="2"/>
  <c r="AH406" i="2"/>
  <c r="AH546" i="2"/>
  <c r="V314" i="2"/>
  <c r="V310" i="2"/>
  <c r="AF453" i="2"/>
  <c r="P86" i="2"/>
  <c r="AF87" i="2"/>
  <c r="AF674" i="2"/>
  <c r="AD674" i="2"/>
  <c r="P680" i="2"/>
  <c r="AH332" i="2"/>
  <c r="AZ332" i="2"/>
  <c r="AF551" i="2"/>
  <c r="BB453" i="2"/>
  <c r="Z88" i="2"/>
  <c r="AT541" i="2"/>
  <c r="BD546" i="2"/>
  <c r="AH366" i="2"/>
  <c r="AD366" i="2"/>
  <c r="AF366" i="2"/>
  <c r="AD430" i="2"/>
  <c r="AF430" i="2"/>
  <c r="AR453" i="2"/>
  <c r="BB568" i="2"/>
  <c r="AD615" i="2"/>
  <c r="AH116" i="2"/>
  <c r="AP40" i="2"/>
  <c r="AF468" i="2"/>
  <c r="AZ266" i="2"/>
  <c r="N286" i="2"/>
  <c r="N284" i="2"/>
  <c r="AD97" i="2"/>
  <c r="AF97" i="2"/>
  <c r="P103" i="2"/>
  <c r="P365" i="2"/>
  <c r="AD448" i="2"/>
  <c r="AF448" i="2"/>
  <c r="Z366" i="2"/>
  <c r="AR461" i="2"/>
  <c r="AR747" i="2"/>
  <c r="AH456" i="3"/>
  <c r="AJ456" i="3"/>
  <c r="AF206" i="3"/>
  <c r="AD206" i="3"/>
  <c r="AL206" i="3"/>
  <c r="AN206" i="3"/>
  <c r="AF18" i="3"/>
  <c r="X38" i="3"/>
  <c r="X70" i="3" s="1"/>
  <c r="AH18" i="3"/>
  <c r="AJ18" i="3"/>
  <c r="AR18" i="3"/>
  <c r="AD18" i="3"/>
  <c r="AB24" i="3"/>
  <c r="BD24" i="3"/>
  <c r="Z24" i="3"/>
  <c r="AX24" i="3"/>
  <c r="BF24" i="3"/>
  <c r="AN149" i="3"/>
  <c r="AV149" i="3"/>
  <c r="BH149" i="3"/>
  <c r="BF149" i="3"/>
  <c r="AT149" i="3"/>
  <c r="AL149" i="3"/>
  <c r="AP157" i="3"/>
  <c r="AR157" i="3"/>
  <c r="BJ157" i="3"/>
  <c r="BL157" i="3"/>
  <c r="BD247" i="3"/>
  <c r="BF247" i="3"/>
  <c r="AH233" i="3"/>
  <c r="AX233" i="3"/>
  <c r="N238" i="3"/>
  <c r="AJ233" i="3"/>
  <c r="AZ233" i="3"/>
  <c r="BJ284" i="3"/>
  <c r="AP284" i="3"/>
  <c r="AR284" i="3"/>
  <c r="BL284" i="3"/>
  <c r="T287" i="3"/>
  <c r="AF408" i="3"/>
  <c r="AP408" i="3"/>
  <c r="AR408" i="3"/>
  <c r="X413" i="3"/>
  <c r="AD408" i="3"/>
  <c r="V463" i="3"/>
  <c r="V489" i="3" s="1"/>
  <c r="BD455" i="3"/>
  <c r="Z455" i="3"/>
  <c r="AB455" i="3"/>
  <c r="AD284" i="3"/>
  <c r="BB284" i="3"/>
  <c r="BD284" i="3"/>
  <c r="P287" i="3"/>
  <c r="AF284" i="3"/>
  <c r="P286" i="3"/>
  <c r="BH529" i="3"/>
  <c r="AL529" i="3"/>
  <c r="AT529" i="3"/>
  <c r="AN529" i="3"/>
  <c r="AV529" i="3"/>
  <c r="BF529" i="3"/>
  <c r="AR606" i="3"/>
  <c r="BJ606" i="3"/>
  <c r="AP606" i="3"/>
  <c r="AV606" i="3"/>
  <c r="BL606" i="3"/>
  <c r="AJ548" i="3"/>
  <c r="AZ548" i="3"/>
  <c r="AH548" i="3"/>
  <c r="AX548" i="3"/>
  <c r="AB554" i="3"/>
  <c r="Z554" i="3"/>
  <c r="AJ578" i="3"/>
  <c r="AZ578" i="3"/>
  <c r="AH578" i="3"/>
  <c r="AX578" i="3"/>
  <c r="N605" i="3"/>
  <c r="N656" i="3" s="1"/>
  <c r="P476" i="3"/>
  <c r="AD470" i="3"/>
  <c r="BB470" i="3"/>
  <c r="AF470" i="3"/>
  <c r="BD470" i="3"/>
  <c r="BF629" i="3"/>
  <c r="BH629" i="3"/>
  <c r="AN629" i="3"/>
  <c r="AV629" i="3"/>
  <c r="AL629" i="3"/>
  <c r="AT629" i="3"/>
  <c r="AP700" i="3"/>
  <c r="AR700" i="3"/>
  <c r="T722" i="3"/>
  <c r="BL700" i="3"/>
  <c r="BJ700" i="3"/>
  <c r="AB571" i="3"/>
  <c r="AJ571" i="3"/>
  <c r="AR571" i="3"/>
  <c r="AF619" i="3"/>
  <c r="BD619" i="3"/>
  <c r="AD619" i="3"/>
  <c r="BB619" i="3"/>
  <c r="AT606" i="3"/>
  <c r="R644" i="3"/>
  <c r="AL645" i="3"/>
  <c r="AT645" i="3"/>
  <c r="AN645" i="3"/>
  <c r="AV645" i="3"/>
  <c r="BH645" i="3"/>
  <c r="BF645" i="3"/>
  <c r="AH245" i="2"/>
  <c r="AX245" i="2"/>
  <c r="AJ245" i="2"/>
  <c r="AZ245" i="2"/>
  <c r="P72" i="2"/>
  <c r="AD39" i="2"/>
  <c r="BB39" i="2"/>
  <c r="BD39" i="2"/>
  <c r="AF39" i="2"/>
  <c r="AR551" i="2"/>
  <c r="BJ551" i="2"/>
  <c r="T550" i="2"/>
  <c r="BL551" i="2"/>
  <c r="AP551" i="2"/>
  <c r="AR674" i="2"/>
  <c r="BJ674" i="2"/>
  <c r="BL674" i="2"/>
  <c r="AP674" i="2"/>
  <c r="AJ367" i="2"/>
  <c r="AF429" i="2"/>
  <c r="AP451" i="2"/>
  <c r="AR451" i="2"/>
  <c r="BJ451" i="2"/>
  <c r="BL451" i="2"/>
  <c r="AJ551" i="2"/>
  <c r="AZ551" i="2"/>
  <c r="AX551" i="2"/>
  <c r="N550" i="2"/>
  <c r="AH551" i="2"/>
  <c r="AN552" i="2"/>
  <c r="AV552" i="2"/>
  <c r="BF552" i="2"/>
  <c r="BH552" i="2"/>
  <c r="AT552" i="2"/>
  <c r="AL552" i="2"/>
  <c r="AB576" i="2"/>
  <c r="BJ282" i="2"/>
  <c r="AV282" i="2"/>
  <c r="BL282" i="2"/>
  <c r="AP282" i="2"/>
  <c r="AR282" i="2"/>
  <c r="T285" i="2"/>
  <c r="BL40" i="3"/>
  <c r="AP40" i="3"/>
  <c r="AT40" i="3"/>
  <c r="BJ40" i="3"/>
  <c r="AR40" i="3"/>
  <c r="AR36" i="3"/>
  <c r="BJ36" i="3"/>
  <c r="AP36" i="3"/>
  <c r="AV36" i="3"/>
  <c r="BL36" i="3"/>
  <c r="AD116" i="3"/>
  <c r="BB116" i="3"/>
  <c r="AF116" i="3"/>
  <c r="BD116" i="3"/>
  <c r="P131" i="3"/>
  <c r="BF157" i="3"/>
  <c r="BH157" i="3"/>
  <c r="AL157" i="3"/>
  <c r="AT157" i="3"/>
  <c r="AV157" i="3"/>
  <c r="AN157" i="3"/>
  <c r="AR186" i="3"/>
  <c r="BJ186" i="3"/>
  <c r="BL186" i="3"/>
  <c r="AP186" i="3"/>
  <c r="N133" i="3"/>
  <c r="AT186" i="3"/>
  <c r="AB198" i="3"/>
  <c r="Z198" i="3"/>
  <c r="BF198" i="3"/>
  <c r="AH157" i="3"/>
  <c r="AX157" i="3"/>
  <c r="AJ157" i="3"/>
  <c r="AZ157" i="3"/>
  <c r="AR247" i="3"/>
  <c r="AP247" i="3"/>
  <c r="AR198" i="3"/>
  <c r="BJ198" i="3"/>
  <c r="BL198" i="3"/>
  <c r="AP198" i="3"/>
  <c r="AD208" i="3"/>
  <c r="AP208" i="3"/>
  <c r="AN198" i="3"/>
  <c r="AR208" i="3"/>
  <c r="BL247" i="3"/>
  <c r="AR268" i="3"/>
  <c r="BJ268" i="3"/>
  <c r="BL268" i="3"/>
  <c r="T286" i="3"/>
  <c r="T288" i="3"/>
  <c r="AP268" i="3"/>
  <c r="AN219" i="3"/>
  <c r="AF247" i="3"/>
  <c r="AL247" i="3"/>
  <c r="AJ340" i="3"/>
  <c r="AZ340" i="3"/>
  <c r="AH340" i="3"/>
  <c r="AX340" i="3"/>
  <c r="Z233" i="3"/>
  <c r="V238" i="3"/>
  <c r="AB233" i="3"/>
  <c r="BD233" i="3"/>
  <c r="BB233" i="3"/>
  <c r="BH268" i="3"/>
  <c r="AL268" i="3"/>
  <c r="AV268" i="3"/>
  <c r="BF268" i="3"/>
  <c r="AN268" i="3"/>
  <c r="R286" i="3"/>
  <c r="R288" i="3"/>
  <c r="AT268" i="3"/>
  <c r="AD340" i="3"/>
  <c r="BB340" i="3"/>
  <c r="AF340" i="3"/>
  <c r="BD340" i="3"/>
  <c r="X434" i="3"/>
  <c r="Z434" i="3" s="1"/>
  <c r="AP431" i="3"/>
  <c r="AR431" i="3"/>
  <c r="BB455" i="3"/>
  <c r="BF475" i="3"/>
  <c r="BH475" i="3"/>
  <c r="AL475" i="3"/>
  <c r="AT475" i="3"/>
  <c r="AN475" i="3"/>
  <c r="AV475" i="3"/>
  <c r="AJ517" i="3"/>
  <c r="AX517" i="3"/>
  <c r="AZ517" i="3"/>
  <c r="AH517" i="3"/>
  <c r="AD238" i="3"/>
  <c r="AP330" i="3"/>
  <c r="AR330" i="3"/>
  <c r="T334" i="3"/>
  <c r="BJ330" i="3"/>
  <c r="BL330" i="3"/>
  <c r="AN369" i="3"/>
  <c r="AV369" i="3"/>
  <c r="BH369" i="3"/>
  <c r="BF369" i="3"/>
  <c r="AT369" i="3"/>
  <c r="R414" i="3"/>
  <c r="AL369" i="3"/>
  <c r="R367" i="3"/>
  <c r="AR536" i="3"/>
  <c r="BJ536" i="3"/>
  <c r="AV536" i="3"/>
  <c r="BL536" i="3"/>
  <c r="AP536" i="3"/>
  <c r="AB543" i="3"/>
  <c r="AJ543" i="3"/>
  <c r="AR543" i="3"/>
  <c r="AR548" i="3"/>
  <c r="BJ548" i="3"/>
  <c r="AP548" i="3"/>
  <c r="AV548" i="3"/>
  <c r="BL548" i="3"/>
  <c r="AR340" i="3"/>
  <c r="BJ340" i="3"/>
  <c r="BL340" i="3"/>
  <c r="AP340" i="3"/>
  <c r="BJ455" i="3"/>
  <c r="AD473" i="3"/>
  <c r="BB473" i="3"/>
  <c r="AF473" i="3"/>
  <c r="BD473" i="3"/>
  <c r="AD475" i="3"/>
  <c r="BB475" i="3"/>
  <c r="AF475" i="3"/>
  <c r="BD475" i="3"/>
  <c r="AB536" i="3"/>
  <c r="BD536" i="3"/>
  <c r="Z536" i="3"/>
  <c r="BF536" i="3"/>
  <c r="AN543" i="3"/>
  <c r="AV543" i="3"/>
  <c r="BF543" i="3"/>
  <c r="BH543" i="3"/>
  <c r="AL543" i="3"/>
  <c r="AT543" i="3"/>
  <c r="AB548" i="3"/>
  <c r="Z548" i="3"/>
  <c r="BF548" i="3"/>
  <c r="AJ570" i="3"/>
  <c r="AZ570" i="3"/>
  <c r="AH570" i="3"/>
  <c r="AX570" i="3"/>
  <c r="AN571" i="3"/>
  <c r="AV571" i="3"/>
  <c r="BF571" i="3"/>
  <c r="AL571" i="3"/>
  <c r="AT571" i="3"/>
  <c r="BH571" i="3"/>
  <c r="AB578" i="3"/>
  <c r="Z578" i="3"/>
  <c r="BF578" i="3"/>
  <c r="V605" i="3"/>
  <c r="AB585" i="3"/>
  <c r="Z585" i="3"/>
  <c r="BF585" i="3"/>
  <c r="AJ369" i="3"/>
  <c r="AZ369" i="3"/>
  <c r="AH369" i="3"/>
  <c r="AX369" i="3"/>
  <c r="N414" i="3"/>
  <c r="AJ529" i="3"/>
  <c r="AZ529" i="3"/>
  <c r="AH529" i="3"/>
  <c r="AX529" i="3"/>
  <c r="AJ408" i="3"/>
  <c r="Z431" i="3"/>
  <c r="AD543" i="3"/>
  <c r="V552" i="3"/>
  <c r="BD606" i="3"/>
  <c r="N628" i="3"/>
  <c r="N657" i="3"/>
  <c r="AJ630" i="3"/>
  <c r="AZ630" i="3"/>
  <c r="AX630" i="3"/>
  <c r="AH630" i="3"/>
  <c r="AP629" i="3"/>
  <c r="AR629" i="3"/>
  <c r="BL629" i="3"/>
  <c r="BJ629" i="3"/>
  <c r="AP646" i="3"/>
  <c r="AR646" i="3"/>
  <c r="BL646" i="3"/>
  <c r="T657" i="3"/>
  <c r="BJ646" i="3"/>
  <c r="AR708" i="3"/>
  <c r="X722" i="3"/>
  <c r="AP708" i="3"/>
  <c r="AB569" i="3"/>
  <c r="AJ569" i="3"/>
  <c r="AR569" i="3"/>
  <c r="AR585" i="3"/>
  <c r="BJ585" i="3"/>
  <c r="AP585" i="3"/>
  <c r="BL585" i="3"/>
  <c r="AV585" i="3"/>
  <c r="Z619" i="3"/>
  <c r="AJ619" i="3"/>
  <c r="AP619" i="3"/>
  <c r="Z543" i="3"/>
  <c r="Z569" i="3"/>
  <c r="AJ606" i="3"/>
  <c r="AZ606" i="3"/>
  <c r="AH606" i="3"/>
  <c r="AX606" i="3"/>
  <c r="AB619" i="3"/>
  <c r="BJ645" i="3"/>
  <c r="AB645" i="3"/>
  <c r="V644" i="3"/>
  <c r="Z645" i="3"/>
  <c r="AD708" i="3"/>
  <c r="Z30" i="2"/>
  <c r="BF30" i="2"/>
  <c r="AB30" i="2"/>
  <c r="BH30" i="2"/>
  <c r="BF39" i="2"/>
  <c r="BH39" i="2"/>
  <c r="R72" i="2"/>
  <c r="AL39" i="2"/>
  <c r="AT39" i="2"/>
  <c r="AN39" i="2"/>
  <c r="AV39" i="2"/>
  <c r="X163" i="2"/>
  <c r="AR88" i="2"/>
  <c r="X167" i="2"/>
  <c r="AH167" i="2" s="1"/>
  <c r="AD88" i="2"/>
  <c r="BF185" i="2"/>
  <c r="BH185" i="2"/>
  <c r="AN185" i="2"/>
  <c r="AT185" i="2"/>
  <c r="AV185" i="2"/>
  <c r="AL185" i="2"/>
  <c r="R204" i="2"/>
  <c r="BB645" i="3"/>
  <c r="Z751" i="3"/>
  <c r="AB751" i="3"/>
  <c r="BD751" i="3"/>
  <c r="BJ751" i="3"/>
  <c r="BJ708" i="3"/>
  <c r="AB708" i="3"/>
  <c r="Z708" i="3"/>
  <c r="Z116" i="2"/>
  <c r="AB116" i="2"/>
  <c r="BB116" i="2"/>
  <c r="BJ116" i="2"/>
  <c r="V131" i="2"/>
  <c r="BD131" i="2" s="1"/>
  <c r="AJ157" i="2"/>
  <c r="AZ157" i="2"/>
  <c r="AX157" i="2"/>
  <c r="AH157" i="2"/>
  <c r="AR206" i="2"/>
  <c r="AP206" i="2"/>
  <c r="V285" i="2"/>
  <c r="Z282" i="2"/>
  <c r="AX282" i="2"/>
  <c r="BF282" i="2"/>
  <c r="V284" i="2"/>
  <c r="AZ282" i="2"/>
  <c r="AB282" i="2"/>
  <c r="BH282" i="2"/>
  <c r="BF328" i="2"/>
  <c r="R332" i="2"/>
  <c r="BH328" i="2"/>
  <c r="AL328" i="2"/>
  <c r="AT328" i="2"/>
  <c r="AV328" i="2"/>
  <c r="AN328" i="2"/>
  <c r="AR430" i="2"/>
  <c r="BJ430" i="2"/>
  <c r="BL430" i="2"/>
  <c r="AP430" i="2"/>
  <c r="BF451" i="2"/>
  <c r="BH451" i="2"/>
  <c r="AL451" i="2"/>
  <c r="AT451" i="2"/>
  <c r="AV451" i="2"/>
  <c r="AN451" i="2"/>
  <c r="R454" i="2"/>
  <c r="BF473" i="2"/>
  <c r="AN473" i="2"/>
  <c r="AT473" i="2"/>
  <c r="AL473" i="2"/>
  <c r="BH473" i="2"/>
  <c r="AV473" i="2"/>
  <c r="AL206" i="2"/>
  <c r="BL217" i="2"/>
  <c r="Z217" i="2"/>
  <c r="AB217" i="2"/>
  <c r="AH39" i="2"/>
  <c r="AX39" i="2"/>
  <c r="AJ39" i="2"/>
  <c r="AZ39" i="2"/>
  <c r="N72" i="2"/>
  <c r="AP36" i="2"/>
  <c r="AR36" i="2"/>
  <c r="BJ36" i="2"/>
  <c r="BL36" i="2"/>
  <c r="AZ116" i="2"/>
  <c r="AJ149" i="2"/>
  <c r="AZ149" i="2"/>
  <c r="AH149" i="2"/>
  <c r="AX149" i="2"/>
  <c r="AP197" i="2"/>
  <c r="AR197" i="2"/>
  <c r="BL197" i="2"/>
  <c r="BJ197" i="2"/>
  <c r="Z245" i="2"/>
  <c r="AB245" i="2"/>
  <c r="AD40" i="2"/>
  <c r="BB40" i="2"/>
  <c r="AF40" i="2"/>
  <c r="BD40" i="2"/>
  <c r="AJ88" i="2"/>
  <c r="AH185" i="2"/>
  <c r="AX185" i="2"/>
  <c r="AJ185" i="2"/>
  <c r="AZ185" i="2"/>
  <c r="BJ266" i="2"/>
  <c r="BL266" i="2"/>
  <c r="T284" i="2"/>
  <c r="T286" i="2"/>
  <c r="AP266" i="2"/>
  <c r="AR266" i="2"/>
  <c r="AN282" i="2"/>
  <c r="X285" i="2"/>
  <c r="AH282" i="2"/>
  <c r="AJ282" i="2"/>
  <c r="AR338" i="2"/>
  <c r="BJ338" i="2"/>
  <c r="BL338" i="2"/>
  <c r="AP338" i="2"/>
  <c r="BH366" i="2"/>
  <c r="R365" i="2"/>
  <c r="AL366" i="2"/>
  <c r="AT366" i="2"/>
  <c r="AN366" i="2"/>
  <c r="AV366" i="2"/>
  <c r="R411" i="2"/>
  <c r="BF366" i="2"/>
  <c r="Z406" i="2"/>
  <c r="V411" i="2"/>
  <c r="AB406" i="2"/>
  <c r="BB406" i="2"/>
  <c r="BJ406" i="2"/>
  <c r="AH429" i="2"/>
  <c r="AR522" i="2"/>
  <c r="BJ522" i="2"/>
  <c r="BL522" i="2"/>
  <c r="AP522" i="2"/>
  <c r="AF552" i="2"/>
  <c r="BD552" i="2"/>
  <c r="BB552" i="2"/>
  <c r="AD552" i="2"/>
  <c r="AR569" i="2"/>
  <c r="BJ569" i="2"/>
  <c r="BL569" i="2"/>
  <c r="AP569" i="2"/>
  <c r="AR615" i="2"/>
  <c r="BJ615" i="2"/>
  <c r="BL615" i="2"/>
  <c r="AP615" i="2"/>
  <c r="X624" i="2"/>
  <c r="X653" i="2"/>
  <c r="AP626" i="2"/>
  <c r="AR626" i="2"/>
  <c r="AD626" i="2"/>
  <c r="AH206" i="2"/>
  <c r="AX206" i="2"/>
  <c r="AJ206" i="2"/>
  <c r="AZ206" i="2"/>
  <c r="AB206" i="2"/>
  <c r="BH206" i="2"/>
  <c r="BF206" i="2"/>
  <c r="Z206" i="2"/>
  <c r="AD266" i="2"/>
  <c r="BB266" i="2"/>
  <c r="AF266" i="2"/>
  <c r="BD266" i="2"/>
  <c r="P284" i="2"/>
  <c r="P286" i="2"/>
  <c r="AN406" i="2"/>
  <c r="AV406" i="2"/>
  <c r="BF406" i="2"/>
  <c r="BH406" i="2"/>
  <c r="AL406" i="2"/>
  <c r="AT406" i="2"/>
  <c r="N204" i="2"/>
  <c r="AN429" i="2"/>
  <c r="AV429" i="2"/>
  <c r="BF429" i="2"/>
  <c r="R432" i="2"/>
  <c r="BH429" i="2"/>
  <c r="AL429" i="2"/>
  <c r="AT429" i="2"/>
  <c r="AB471" i="2"/>
  <c r="BH471" i="2"/>
  <c r="BL471" i="2"/>
  <c r="BF471" i="2"/>
  <c r="Z471" i="2"/>
  <c r="Z515" i="2"/>
  <c r="AB515" i="2"/>
  <c r="BB515" i="2"/>
  <c r="BJ515" i="2"/>
  <c r="Z527" i="2"/>
  <c r="AB527" i="2"/>
  <c r="BB527" i="2"/>
  <c r="BJ527" i="2"/>
  <c r="AF534" i="2"/>
  <c r="P550" i="2"/>
  <c r="AN568" i="2"/>
  <c r="AV568" i="2"/>
  <c r="BF568" i="2"/>
  <c r="BH568" i="2"/>
  <c r="AT568" i="2"/>
  <c r="AL568" i="2"/>
  <c r="AJ582" i="2"/>
  <c r="AZ582" i="2"/>
  <c r="AH582" i="2"/>
  <c r="AX582" i="2"/>
  <c r="AB582" i="2"/>
  <c r="BB582" i="2"/>
  <c r="BD582" i="2"/>
  <c r="Z582" i="2"/>
  <c r="BF582" i="2"/>
  <c r="T640" i="2"/>
  <c r="AN338" i="2"/>
  <c r="X365" i="2"/>
  <c r="AB367" i="2"/>
  <c r="BL406" i="2"/>
  <c r="AB551" i="2"/>
  <c r="BB551" i="2"/>
  <c r="BD551" i="2"/>
  <c r="BF551" i="2"/>
  <c r="Z551" i="2"/>
  <c r="V550" i="2"/>
  <c r="AN515" i="2"/>
  <c r="AV515" i="2"/>
  <c r="BF515" i="2"/>
  <c r="BH515" i="2"/>
  <c r="AT515" i="2"/>
  <c r="AL515" i="2"/>
  <c r="AN527" i="2"/>
  <c r="AV527" i="2"/>
  <c r="BF527" i="2"/>
  <c r="BH527" i="2"/>
  <c r="AT527" i="2"/>
  <c r="AL527" i="2"/>
  <c r="AJ541" i="2"/>
  <c r="AZ541" i="2"/>
  <c r="AH541" i="2"/>
  <c r="AX541" i="2"/>
  <c r="AB541" i="2"/>
  <c r="BB541" i="2"/>
  <c r="BD541" i="2"/>
  <c r="BF541" i="2"/>
  <c r="Z541" i="2"/>
  <c r="AT551" i="2"/>
  <c r="AB567" i="2"/>
  <c r="BB567" i="2"/>
  <c r="BD567" i="2"/>
  <c r="BF567" i="2"/>
  <c r="Z567" i="2"/>
  <c r="AJ576" i="2"/>
  <c r="Z626" i="2"/>
  <c r="BF700" i="3"/>
  <c r="R722" i="3"/>
  <c r="BH700" i="3"/>
  <c r="AN700" i="3"/>
  <c r="AV700" i="3"/>
  <c r="AT700" i="3"/>
  <c r="AL700" i="3"/>
  <c r="BL534" i="2"/>
  <c r="AF568" i="2"/>
  <c r="AT569" i="2"/>
  <c r="P341" i="2"/>
  <c r="AD332" i="2"/>
  <c r="BB332" i="2"/>
  <c r="AF332" i="2"/>
  <c r="BD332" i="2"/>
  <c r="AP468" i="2"/>
  <c r="BJ468" i="2"/>
  <c r="BL468" i="2"/>
  <c r="T474" i="2"/>
  <c r="AR468" i="2"/>
  <c r="AZ527" i="2"/>
  <c r="X550" i="2"/>
  <c r="AV674" i="2"/>
  <c r="BB471" i="2"/>
  <c r="AZ602" i="2"/>
  <c r="AJ696" i="2"/>
  <c r="AZ696" i="2"/>
  <c r="AX696" i="2"/>
  <c r="N718" i="2"/>
  <c r="AH696" i="2"/>
  <c r="AZ515" i="2"/>
  <c r="AZ546" i="2"/>
  <c r="AR24" i="3"/>
  <c r="BJ24" i="3"/>
  <c r="AV24" i="3"/>
  <c r="BL24" i="3"/>
  <c r="AP24" i="3"/>
  <c r="T38" i="3"/>
  <c r="AF40" i="3"/>
  <c r="AD40" i="3"/>
  <c r="AL40" i="3"/>
  <c r="AB40" i="3"/>
  <c r="AJ40" i="3"/>
  <c r="BJ247" i="3"/>
  <c r="AB247" i="3"/>
  <c r="Z247" i="3"/>
  <c r="BF330" i="3"/>
  <c r="R334" i="3"/>
  <c r="BH330" i="3"/>
  <c r="AL330" i="3"/>
  <c r="AT330" i="3"/>
  <c r="AN330" i="3"/>
  <c r="AV330" i="3"/>
  <c r="BF470" i="3"/>
  <c r="BH470" i="3"/>
  <c r="AL470" i="3"/>
  <c r="AT470" i="3"/>
  <c r="R476" i="3"/>
  <c r="AV470" i="3"/>
  <c r="AN470" i="3"/>
  <c r="AR554" i="3"/>
  <c r="BJ554" i="3"/>
  <c r="AP554" i="3"/>
  <c r="BL554" i="3"/>
  <c r="AH431" i="3"/>
  <c r="AX431" i="3"/>
  <c r="AJ431" i="3"/>
  <c r="AZ431" i="3"/>
  <c r="N434" i="3"/>
  <c r="AJ536" i="3"/>
  <c r="AZ536" i="3"/>
  <c r="AH536" i="3"/>
  <c r="AX536" i="3"/>
  <c r="BF524" i="3"/>
  <c r="AT524" i="3"/>
  <c r="AL524" i="3"/>
  <c r="AV524" i="3"/>
  <c r="BH524" i="3"/>
  <c r="AN524" i="3"/>
  <c r="AB529" i="3"/>
  <c r="Z529" i="3"/>
  <c r="AB450" i="3"/>
  <c r="BB450" i="3"/>
  <c r="BD450" i="3"/>
  <c r="Z450" i="3"/>
  <c r="BF450" i="3"/>
  <c r="AH453" i="3"/>
  <c r="AX453" i="3"/>
  <c r="AJ453" i="3"/>
  <c r="AZ453" i="3"/>
  <c r="AP524" i="3"/>
  <c r="AR524" i="3"/>
  <c r="BL524" i="3"/>
  <c r="BJ524" i="3"/>
  <c r="BH554" i="3"/>
  <c r="AL554" i="3"/>
  <c r="AT554" i="3"/>
  <c r="BF554" i="3"/>
  <c r="AN554" i="3"/>
  <c r="AV554" i="3"/>
  <c r="AN606" i="3"/>
  <c r="AF606" i="3"/>
  <c r="AB606" i="3"/>
  <c r="Z606" i="3"/>
  <c r="R628" i="3"/>
  <c r="AF18" i="2"/>
  <c r="BD18" i="2"/>
  <c r="P38" i="2"/>
  <c r="AD18" i="2"/>
  <c r="BB18" i="2"/>
  <c r="AH30" i="2"/>
  <c r="AX30" i="2"/>
  <c r="AZ30" i="2"/>
  <c r="AJ30" i="2"/>
  <c r="BF64" i="2"/>
  <c r="BH64" i="2"/>
  <c r="AL64" i="2"/>
  <c r="AT64" i="2"/>
  <c r="AN64" i="2"/>
  <c r="AV64" i="2"/>
  <c r="AR87" i="2"/>
  <c r="BJ87" i="2"/>
  <c r="T86" i="2"/>
  <c r="BL87" i="2"/>
  <c r="AP87" i="2"/>
  <c r="AR97" i="2"/>
  <c r="T103" i="2"/>
  <c r="AV103" i="2" s="1"/>
  <c r="BJ97" i="2"/>
  <c r="BL97" i="2"/>
  <c r="AP97" i="2"/>
  <c r="Z24" i="2"/>
  <c r="AB24" i="2"/>
  <c r="BD24" i="2"/>
  <c r="AB97" i="2"/>
  <c r="V103" i="2"/>
  <c r="BH103" i="2" s="1"/>
  <c r="BD97" i="2"/>
  <c r="Z97" i="2"/>
  <c r="BF97" i="2"/>
  <c r="AP527" i="2"/>
  <c r="AR527" i="2"/>
  <c r="AD527" i="2"/>
  <c r="AP568" i="2"/>
  <c r="AR568" i="2"/>
  <c r="AD568" i="2"/>
  <c r="AP576" i="2"/>
  <c r="AR576" i="2"/>
  <c r="X601" i="2"/>
  <c r="X600" i="2" s="1"/>
  <c r="AD576" i="2"/>
  <c r="T680" i="2"/>
  <c r="AV680" i="2" s="1"/>
  <c r="AN471" i="2"/>
  <c r="AP471" i="2"/>
  <c r="AT642" i="2"/>
  <c r="AB569" i="2"/>
  <c r="BB569" i="2"/>
  <c r="BD569" i="2"/>
  <c r="Z569" i="2"/>
  <c r="BF569" i="2"/>
  <c r="AJ615" i="2"/>
  <c r="AZ615" i="2"/>
  <c r="AH615" i="2"/>
  <c r="AX615" i="2"/>
  <c r="AB615" i="2"/>
  <c r="BB615" i="2"/>
  <c r="BD615" i="2"/>
  <c r="BF615" i="2"/>
  <c r="Z615" i="2"/>
  <c r="AN626" i="2"/>
  <c r="AV626" i="2"/>
  <c r="R624" i="2"/>
  <c r="BF626" i="2"/>
  <c r="R653" i="2"/>
  <c r="BH626" i="2"/>
  <c r="AT626" i="2"/>
  <c r="AL626" i="2"/>
  <c r="AH527" i="2"/>
  <c r="V640" i="2"/>
  <c r="Z641" i="2"/>
  <c r="AB641" i="2"/>
  <c r="BB641" i="2"/>
  <c r="BJ641" i="2"/>
  <c r="AJ534" i="2"/>
  <c r="AT625" i="2"/>
  <c r="AP18" i="3"/>
  <c r="BH64" i="3"/>
  <c r="R72" i="3"/>
  <c r="AL64" i="3"/>
  <c r="AT64" i="3"/>
  <c r="AN64" i="3"/>
  <c r="AV64" i="3"/>
  <c r="BF64" i="3"/>
  <c r="N86" i="3"/>
  <c r="AJ87" i="3"/>
  <c r="AZ87" i="3"/>
  <c r="AH87" i="3"/>
  <c r="AX87" i="3"/>
  <c r="AL87" i="3"/>
  <c r="AT24" i="3"/>
  <c r="AB36" i="3"/>
  <c r="Z36" i="3"/>
  <c r="BF36" i="3"/>
  <c r="BD18" i="3"/>
  <c r="Z18" i="3"/>
  <c r="AX18" i="3"/>
  <c r="BF18" i="3"/>
  <c r="AB18" i="3"/>
  <c r="AZ18" i="3"/>
  <c r="BH18" i="3"/>
  <c r="BB18" i="3"/>
  <c r="V38" i="3"/>
  <c r="BL18" i="3"/>
  <c r="AN40" i="3"/>
  <c r="BF88" i="3"/>
  <c r="AL88" i="3"/>
  <c r="AV88" i="3"/>
  <c r="BH88" i="3"/>
  <c r="AN88" i="3"/>
  <c r="AT88" i="3"/>
  <c r="R167" i="3"/>
  <c r="R163" i="3"/>
  <c r="AN97" i="3"/>
  <c r="AV97" i="3"/>
  <c r="BF97" i="3"/>
  <c r="R103" i="3"/>
  <c r="AL97" i="3"/>
  <c r="AT97" i="3"/>
  <c r="BH97" i="3"/>
  <c r="AF87" i="3"/>
  <c r="R86" i="3"/>
  <c r="AJ64" i="3"/>
  <c r="AZ64" i="3"/>
  <c r="AH64" i="3"/>
  <c r="AX64" i="3"/>
  <c r="AB186" i="3"/>
  <c r="Z186" i="3"/>
  <c r="V206" i="3"/>
  <c r="T207" i="3"/>
  <c r="AJ198" i="3"/>
  <c r="AZ198" i="3"/>
  <c r="AH198" i="3"/>
  <c r="AX198" i="3"/>
  <c r="N207" i="3"/>
  <c r="AL198" i="3"/>
  <c r="Z157" i="3"/>
  <c r="AB157" i="3"/>
  <c r="AV198" i="3"/>
  <c r="AD198" i="3"/>
  <c r="BB198" i="3"/>
  <c r="BD198" i="3"/>
  <c r="AF198" i="3"/>
  <c r="P207" i="3"/>
  <c r="AJ247" i="3"/>
  <c r="AZ247" i="3"/>
  <c r="AX247" i="3"/>
  <c r="AH247" i="3"/>
  <c r="BB247" i="3"/>
  <c r="AJ268" i="3"/>
  <c r="AZ268" i="3"/>
  <c r="AX268" i="3"/>
  <c r="AH268" i="3"/>
  <c r="N286" i="3"/>
  <c r="N288" i="3"/>
  <c r="Z268" i="3"/>
  <c r="AD219" i="3"/>
  <c r="BB219" i="3"/>
  <c r="AF219" i="3"/>
  <c r="BD219" i="3"/>
  <c r="X367" i="3"/>
  <c r="AR432" i="3"/>
  <c r="BJ432" i="3"/>
  <c r="BL432" i="3"/>
  <c r="AP432" i="3"/>
  <c r="BF453" i="3"/>
  <c r="BH453" i="3"/>
  <c r="AL453" i="3"/>
  <c r="AT453" i="3"/>
  <c r="AN453" i="3"/>
  <c r="AV453" i="3"/>
  <c r="R456" i="3"/>
  <c r="AH473" i="3"/>
  <c r="AX473" i="3"/>
  <c r="AJ473" i="3"/>
  <c r="AZ473" i="3"/>
  <c r="Z517" i="3"/>
  <c r="BF517" i="3"/>
  <c r="AB517" i="3"/>
  <c r="BH517" i="3"/>
  <c r="BL517" i="3"/>
  <c r="X287" i="3"/>
  <c r="AB284" i="3"/>
  <c r="AJ284" i="3"/>
  <c r="AN340" i="3"/>
  <c r="AD431" i="3"/>
  <c r="Z524" i="3"/>
  <c r="AB524" i="3"/>
  <c r="AF553" i="3"/>
  <c r="BD553" i="3"/>
  <c r="AD553" i="3"/>
  <c r="BB553" i="3"/>
  <c r="P552" i="3"/>
  <c r="Z284" i="3"/>
  <c r="AL455" i="3"/>
  <c r="AT455" i="3"/>
  <c r="AN455" i="3"/>
  <c r="AV455" i="3"/>
  <c r="BF455" i="3"/>
  <c r="R463" i="3"/>
  <c r="BH455" i="3"/>
  <c r="AP470" i="3"/>
  <c r="AR470" i="3"/>
  <c r="BJ470" i="3"/>
  <c r="T476" i="3"/>
  <c r="BL470" i="3"/>
  <c r="AB470" i="3"/>
  <c r="AJ470" i="3"/>
  <c r="X476" i="3"/>
  <c r="AH524" i="3"/>
  <c r="AX524" i="3"/>
  <c r="AJ524" i="3"/>
  <c r="AZ524" i="3"/>
  <c r="AP543" i="3"/>
  <c r="AB570" i="3"/>
  <c r="Z570" i="3"/>
  <c r="BF570" i="3"/>
  <c r="BD570" i="3"/>
  <c r="N367" i="3"/>
  <c r="AN408" i="3"/>
  <c r="AV408" i="3"/>
  <c r="BF408" i="3"/>
  <c r="BH408" i="3"/>
  <c r="AL408" i="3"/>
  <c r="AT408" i="3"/>
  <c r="R413" i="3"/>
  <c r="AB408" i="3"/>
  <c r="AT432" i="3"/>
  <c r="V456" i="3"/>
  <c r="AX456" i="3" s="1"/>
  <c r="AJ432" i="3"/>
  <c r="AZ432" i="3"/>
  <c r="AX432" i="3"/>
  <c r="AH432" i="3"/>
  <c r="AB432" i="3"/>
  <c r="BB432" i="3"/>
  <c r="BD432" i="3"/>
  <c r="Z432" i="3"/>
  <c r="BF432" i="3"/>
  <c r="AP453" i="3"/>
  <c r="AR453" i="3"/>
  <c r="BJ453" i="3"/>
  <c r="BL453" i="3"/>
  <c r="AP475" i="3"/>
  <c r="AR475" i="3"/>
  <c r="BJ475" i="3"/>
  <c r="BL475" i="3"/>
  <c r="AR570" i="3"/>
  <c r="BJ570" i="3"/>
  <c r="AP570" i="3"/>
  <c r="BL570" i="3"/>
  <c r="AV570" i="3"/>
  <c r="BB570" i="3"/>
  <c r="X628" i="3"/>
  <c r="X657" i="3"/>
  <c r="AR630" i="3"/>
  <c r="AP630" i="3"/>
  <c r="BB606" i="3"/>
  <c r="BB529" i="3"/>
  <c r="BB548" i="3"/>
  <c r="Z571" i="3"/>
  <c r="BH606" i="3"/>
  <c r="AN630" i="3"/>
  <c r="AN684" i="3"/>
  <c r="AL684" i="3"/>
  <c r="R688" i="3"/>
  <c r="AL708" i="3"/>
  <c r="AT708" i="3"/>
  <c r="AN708" i="3"/>
  <c r="AV708" i="3"/>
  <c r="BH708" i="3"/>
  <c r="BF708" i="3"/>
  <c r="BF751" i="3"/>
  <c r="AL751" i="3"/>
  <c r="AT751" i="3"/>
  <c r="BH751" i="3"/>
  <c r="AV751" i="3"/>
  <c r="AN751" i="3"/>
  <c r="AH40" i="2"/>
  <c r="AX40" i="2"/>
  <c r="AJ40" i="2"/>
  <c r="AZ40" i="2"/>
  <c r="X131" i="2"/>
  <c r="AF131" i="2" s="1"/>
  <c r="AR116" i="2"/>
  <c r="BB751" i="3"/>
  <c r="AP185" i="2"/>
  <c r="AR185" i="2"/>
  <c r="T204" i="2"/>
  <c r="BJ185" i="2"/>
  <c r="BL185" i="2"/>
  <c r="AJ708" i="3"/>
  <c r="AZ708" i="3"/>
  <c r="AX708" i="3"/>
  <c r="AH708" i="3"/>
  <c r="AP39" i="2"/>
  <c r="AR39" i="2"/>
  <c r="BJ39" i="2"/>
  <c r="T72" i="2"/>
  <c r="BL39" i="2"/>
  <c r="BL30" i="2"/>
  <c r="X86" i="2"/>
  <c r="P133" i="2"/>
  <c r="BH149" i="2"/>
  <c r="AL149" i="2"/>
  <c r="AT149" i="2"/>
  <c r="AN149" i="2"/>
  <c r="AV149" i="2"/>
  <c r="BF149" i="2"/>
  <c r="AB157" i="2"/>
  <c r="BD157" i="2"/>
  <c r="Z157" i="2"/>
  <c r="AF197" i="2"/>
  <c r="P205" i="2"/>
  <c r="BB197" i="2"/>
  <c r="BD197" i="2"/>
  <c r="AD197" i="2"/>
  <c r="AF206" i="2"/>
  <c r="BJ217" i="2"/>
  <c r="AT282" i="2"/>
  <c r="AJ338" i="2"/>
  <c r="AZ338" i="2"/>
  <c r="AX338" i="2"/>
  <c r="AH338" i="2"/>
  <c r="N341" i="2"/>
  <c r="AP406" i="2"/>
  <c r="AR406" i="2"/>
  <c r="X411" i="2"/>
  <c r="AD406" i="2"/>
  <c r="AR448" i="2"/>
  <c r="BJ448" i="2"/>
  <c r="T454" i="2"/>
  <c r="BL448" i="2"/>
  <c r="AP448" i="2"/>
  <c r="N461" i="2"/>
  <c r="AH453" i="2"/>
  <c r="AX453" i="2"/>
  <c r="AJ453" i="2"/>
  <c r="AZ453" i="2"/>
  <c r="BF468" i="2"/>
  <c r="AL468" i="2"/>
  <c r="AT468" i="2"/>
  <c r="AV468" i="2"/>
  <c r="AN468" i="2"/>
  <c r="R474" i="2"/>
  <c r="BH468" i="2"/>
  <c r="AB88" i="2"/>
  <c r="AZ217" i="2"/>
  <c r="AH217" i="2"/>
  <c r="AJ217" i="2"/>
  <c r="AX217" i="2"/>
  <c r="AP217" i="2"/>
  <c r="AR217" i="2"/>
  <c r="BF646" i="3"/>
  <c r="BH646" i="3"/>
  <c r="AN646" i="3"/>
  <c r="AV646" i="3"/>
  <c r="AL646" i="3"/>
  <c r="AT646" i="3"/>
  <c r="R657" i="3"/>
  <c r="AH24" i="2"/>
  <c r="AX24" i="2"/>
  <c r="N38" i="2"/>
  <c r="AJ24" i="2"/>
  <c r="AZ24" i="2"/>
  <c r="BB24" i="2"/>
  <c r="AJ116" i="2"/>
  <c r="AB149" i="2"/>
  <c r="BD149" i="2"/>
  <c r="Z149" i="2"/>
  <c r="AL266" i="2"/>
  <c r="AT266" i="2"/>
  <c r="R284" i="2"/>
  <c r="R286" i="2"/>
  <c r="AN266" i="2"/>
  <c r="AV266" i="2"/>
  <c r="BF266" i="2"/>
  <c r="BH266" i="2"/>
  <c r="AP24" i="2"/>
  <c r="AR24" i="2"/>
  <c r="BJ24" i="2"/>
  <c r="BL24" i="2"/>
  <c r="T38" i="2"/>
  <c r="AD30" i="2"/>
  <c r="BB30" i="2"/>
  <c r="AF30" i="2"/>
  <c r="BD30" i="2"/>
  <c r="AP64" i="2"/>
  <c r="AR64" i="2"/>
  <c r="BJ64" i="2"/>
  <c r="BL64" i="2"/>
  <c r="AV87" i="2"/>
  <c r="AP328" i="2"/>
  <c r="AR328" i="2"/>
  <c r="T332" i="2"/>
  <c r="BJ328" i="2"/>
  <c r="BL328" i="2"/>
  <c r="AD367" i="2"/>
  <c r="BD406" i="2"/>
  <c r="AP515" i="2"/>
  <c r="AR515" i="2"/>
  <c r="AD515" i="2"/>
  <c r="AP546" i="2"/>
  <c r="AR546" i="2"/>
  <c r="AD546" i="2"/>
  <c r="AP552" i="2"/>
  <c r="AR552" i="2"/>
  <c r="AP602" i="2"/>
  <c r="AR602" i="2"/>
  <c r="AD602" i="2"/>
  <c r="AP641" i="2"/>
  <c r="X640" i="2"/>
  <c r="AR641" i="2"/>
  <c r="AD641" i="2"/>
  <c r="AR704" i="2"/>
  <c r="X718" i="2"/>
  <c r="AD704" i="2"/>
  <c r="AP704" i="2"/>
  <c r="Z40" i="2"/>
  <c r="BF40" i="2"/>
  <c r="AB40" i="2"/>
  <c r="BH40" i="2"/>
  <c r="AD36" i="2"/>
  <c r="BB36" i="2"/>
  <c r="AF36" i="2"/>
  <c r="BD36" i="2"/>
  <c r="BF245" i="2"/>
  <c r="BH245" i="2"/>
  <c r="AL245" i="2"/>
  <c r="AT245" i="2"/>
  <c r="AN245" i="2"/>
  <c r="AV245" i="2"/>
  <c r="X284" i="2"/>
  <c r="AB266" i="2"/>
  <c r="X286" i="2"/>
  <c r="AJ266" i="2"/>
  <c r="AF367" i="2"/>
  <c r="AH367" i="2"/>
  <c r="AT448" i="2"/>
  <c r="AD338" i="2"/>
  <c r="BB338" i="2"/>
  <c r="AF338" i="2"/>
  <c r="BD338" i="2"/>
  <c r="AJ448" i="2"/>
  <c r="AZ448" i="2"/>
  <c r="AX448" i="2"/>
  <c r="AH448" i="2"/>
  <c r="AB448" i="2"/>
  <c r="BB448" i="2"/>
  <c r="BD448" i="2"/>
  <c r="BF448" i="2"/>
  <c r="Z448" i="2"/>
  <c r="AH451" i="2"/>
  <c r="AX451" i="2"/>
  <c r="AJ451" i="2"/>
  <c r="AZ451" i="2"/>
  <c r="AH468" i="2"/>
  <c r="AX471" i="2"/>
  <c r="AZ471" i="2"/>
  <c r="AH471" i="2"/>
  <c r="AJ471" i="2"/>
  <c r="BJ40" i="2"/>
  <c r="BD245" i="2"/>
  <c r="X341" i="2"/>
  <c r="BD515" i="2"/>
  <c r="AT522" i="2"/>
  <c r="BD527" i="2"/>
  <c r="Z552" i="2"/>
  <c r="AB552" i="2"/>
  <c r="BJ552" i="2"/>
  <c r="AT615" i="2"/>
  <c r="Z747" i="2"/>
  <c r="BD747" i="2"/>
  <c r="AB747" i="2"/>
  <c r="AT338" i="2"/>
  <c r="BJ412" i="2"/>
  <c r="BL412" i="2"/>
  <c r="AJ625" i="2"/>
  <c r="AZ625" i="2"/>
  <c r="AX625" i="2"/>
  <c r="AH625" i="2"/>
  <c r="N624" i="2"/>
  <c r="AB625" i="2"/>
  <c r="BB625" i="2"/>
  <c r="BD625" i="2"/>
  <c r="Z625" i="2"/>
  <c r="BF625" i="2"/>
  <c r="BD641" i="2"/>
  <c r="AF704" i="2"/>
  <c r="BH582" i="2"/>
  <c r="AJ626" i="2"/>
  <c r="AL680" i="2"/>
  <c r="R684" i="2"/>
  <c r="AN680" i="2"/>
  <c r="N205" i="2"/>
  <c r="AJ527" i="2"/>
  <c r="AZ552" i="2"/>
  <c r="N640" i="2"/>
  <c r="AH641" i="2"/>
  <c r="AX641" i="2"/>
  <c r="AJ641" i="2"/>
  <c r="AZ641" i="2"/>
  <c r="AB87" i="2"/>
  <c r="BD87" i="2"/>
  <c r="V86" i="2"/>
  <c r="Z87" i="2"/>
  <c r="BH157" i="2"/>
  <c r="AL157" i="2"/>
  <c r="AT157" i="2"/>
  <c r="AN157" i="2"/>
  <c r="AV157" i="2"/>
  <c r="BF157" i="2"/>
  <c r="AD471" i="2"/>
  <c r="AJ602" i="2"/>
  <c r="AB696" i="2"/>
  <c r="BB696" i="2"/>
  <c r="BD696" i="2"/>
  <c r="BF696" i="2"/>
  <c r="Z696" i="2"/>
  <c r="V718" i="2"/>
  <c r="BF747" i="2"/>
  <c r="AL747" i="2"/>
  <c r="AT747" i="2"/>
  <c r="AN747" i="2"/>
  <c r="AV747" i="2"/>
  <c r="BH747" i="2"/>
  <c r="AJ515" i="2"/>
  <c r="AJ674" i="2"/>
  <c r="AZ674" i="2"/>
  <c r="AX674" i="2"/>
  <c r="AH674" i="2"/>
  <c r="AJ546" i="2"/>
  <c r="BH625" i="2"/>
  <c r="AN641" i="2"/>
  <c r="AV641" i="2"/>
  <c r="BF641" i="2"/>
  <c r="BH641" i="2"/>
  <c r="AT641" i="2"/>
  <c r="R640" i="2"/>
  <c r="AL641" i="2"/>
  <c r="AN704" i="2"/>
  <c r="AV704" i="2"/>
  <c r="BH704" i="2"/>
  <c r="AT704" i="2"/>
  <c r="R718" i="2"/>
  <c r="BF704" i="2"/>
  <c r="AL704" i="2"/>
  <c r="AB30" i="3"/>
  <c r="AJ30" i="3"/>
  <c r="AR30" i="3"/>
  <c r="AN30" i="3"/>
  <c r="AV30" i="3"/>
  <c r="BF30" i="3"/>
  <c r="R38" i="3"/>
  <c r="BH30" i="3"/>
  <c r="AL30" i="3"/>
  <c r="AT30" i="3"/>
  <c r="AD30" i="3"/>
  <c r="AN18" i="3"/>
  <c r="AB64" i="3"/>
  <c r="BD64" i="3"/>
  <c r="V72" i="3"/>
  <c r="Z64" i="3"/>
  <c r="BL149" i="3"/>
  <c r="AR149" i="3"/>
  <c r="AP149" i="3"/>
  <c r="BJ149" i="3"/>
  <c r="AJ186" i="3"/>
  <c r="AZ186" i="3"/>
  <c r="AX186" i="3"/>
  <c r="N206" i="3"/>
  <c r="AH186" i="3"/>
  <c r="BD149" i="3"/>
  <c r="AB149" i="3"/>
  <c r="BB149" i="3"/>
  <c r="Z149" i="3"/>
  <c r="AD186" i="3"/>
  <c r="BB186" i="3"/>
  <c r="AF186" i="3"/>
  <c r="BD186" i="3"/>
  <c r="AL284" i="3"/>
  <c r="AT284" i="3"/>
  <c r="BF284" i="3"/>
  <c r="R287" i="3"/>
  <c r="AN284" i="3"/>
  <c r="BH284" i="3"/>
  <c r="AV284" i="3"/>
  <c r="V312" i="3"/>
  <c r="V316" i="3"/>
  <c r="AR219" i="3"/>
  <c r="Z219" i="3"/>
  <c r="AH219" i="3"/>
  <c r="AP219" i="3"/>
  <c r="BL455" i="3"/>
  <c r="AR529" i="3"/>
  <c r="BJ529" i="3"/>
  <c r="BL529" i="3"/>
  <c r="AP529" i="3"/>
  <c r="AJ585" i="3"/>
  <c r="AZ585" i="3"/>
  <c r="AH585" i="3"/>
  <c r="AX585" i="3"/>
  <c r="X343" i="3"/>
  <c r="AB334" i="3"/>
  <c r="AN431" i="3"/>
  <c r="AV431" i="3"/>
  <c r="BF431" i="3"/>
  <c r="R434" i="3"/>
  <c r="BH431" i="3"/>
  <c r="AL431" i="3"/>
  <c r="AT431" i="3"/>
  <c r="AJ450" i="3"/>
  <c r="AZ450" i="3"/>
  <c r="AX450" i="3"/>
  <c r="AH450" i="3"/>
  <c r="AN517" i="3"/>
  <c r="AP517" i="3"/>
  <c r="AN619" i="3"/>
  <c r="AV619" i="3"/>
  <c r="AT619" i="3"/>
  <c r="BF619" i="3"/>
  <c r="AL619" i="3"/>
  <c r="BH619" i="3"/>
  <c r="AF569" i="3"/>
  <c r="BD569" i="3"/>
  <c r="AD569" i="3"/>
  <c r="BB569" i="3"/>
  <c r="T552" i="3"/>
  <c r="BL553" i="3"/>
  <c r="AP553" i="3"/>
  <c r="BJ553" i="3"/>
  <c r="AR553" i="3"/>
  <c r="AD578" i="3"/>
  <c r="BB578" i="3"/>
  <c r="BD578" i="3"/>
  <c r="AF578" i="3"/>
  <c r="AH751" i="3"/>
  <c r="AX751" i="3"/>
  <c r="AJ751" i="3"/>
  <c r="AZ751" i="3"/>
  <c r="X412" i="2"/>
  <c r="AB412" i="2" s="1"/>
  <c r="AP367" i="2"/>
  <c r="AR367" i="2"/>
  <c r="X432" i="2"/>
  <c r="AP429" i="2"/>
  <c r="AR429" i="2"/>
  <c r="AD429" i="2"/>
  <c r="AN116" i="2"/>
  <c r="AV116" i="2"/>
  <c r="BF116" i="2"/>
  <c r="R131" i="2"/>
  <c r="BH116" i="2"/>
  <c r="AL116" i="2"/>
  <c r="AT116" i="2"/>
  <c r="AD282" i="2"/>
  <c r="BB282" i="2"/>
  <c r="AF282" i="2"/>
  <c r="BD282" i="2"/>
  <c r="P285" i="2"/>
  <c r="AL453" i="2"/>
  <c r="AT453" i="2"/>
  <c r="AN453" i="2"/>
  <c r="AV453" i="2"/>
  <c r="BF453" i="2"/>
  <c r="R461" i="2"/>
  <c r="BH453" i="2"/>
  <c r="AP534" i="2"/>
  <c r="AR534" i="2"/>
  <c r="AD534" i="2"/>
  <c r="AR625" i="2"/>
  <c r="BJ625" i="2"/>
  <c r="BL625" i="2"/>
  <c r="AP625" i="2"/>
  <c r="AR642" i="2"/>
  <c r="BJ642" i="2"/>
  <c r="BL642" i="2"/>
  <c r="T653" i="2"/>
  <c r="AP642" i="2"/>
  <c r="AN367" i="2"/>
  <c r="AV367" i="2"/>
  <c r="BF367" i="2"/>
  <c r="R412" i="2"/>
  <c r="BH367" i="2"/>
  <c r="AL367" i="2"/>
  <c r="AT367" i="2"/>
  <c r="Z568" i="2"/>
  <c r="BH430" i="2"/>
  <c r="AL430" i="2"/>
  <c r="AT430" i="2"/>
  <c r="AN430" i="2"/>
  <c r="AV430" i="2"/>
  <c r="BF430" i="2"/>
  <c r="AJ567" i="2"/>
  <c r="AZ567" i="2"/>
  <c r="AX567" i="2"/>
  <c r="AH567" i="2"/>
  <c r="AB674" i="2"/>
  <c r="BB674" i="2"/>
  <c r="BD674" i="2"/>
  <c r="Z674" i="2"/>
  <c r="BF674" i="2"/>
  <c r="AP473" i="2"/>
  <c r="BJ473" i="2"/>
  <c r="T487" i="2"/>
  <c r="AR473" i="2"/>
  <c r="BL473" i="2"/>
  <c r="T491" i="2"/>
  <c r="AF471" i="2"/>
  <c r="Z602" i="2"/>
  <c r="AB602" i="2"/>
  <c r="BB602" i="2"/>
  <c r="BJ602" i="2"/>
  <c r="AZ24" i="3"/>
  <c r="AP30" i="3"/>
  <c r="AJ36" i="3"/>
  <c r="AZ36" i="3"/>
  <c r="AH36" i="3"/>
  <c r="AX36" i="3"/>
  <c r="N38" i="3"/>
  <c r="AH40" i="3"/>
  <c r="Z87" i="3"/>
  <c r="AB87" i="3"/>
  <c r="V86" i="3"/>
  <c r="BB24" i="3"/>
  <c r="Z40" i="3"/>
  <c r="AL18" i="3"/>
  <c r="BH24" i="3"/>
  <c r="AR64" i="3"/>
  <c r="BJ64" i="3"/>
  <c r="T72" i="3"/>
  <c r="BL64" i="3"/>
  <c r="AP64" i="3"/>
  <c r="AF30" i="3"/>
  <c r="AH30" i="3"/>
  <c r="AP88" i="3"/>
  <c r="BJ88" i="3"/>
  <c r="BL88" i="3"/>
  <c r="AR88" i="3"/>
  <c r="T167" i="3"/>
  <c r="T163" i="3"/>
  <c r="AR87" i="3"/>
  <c r="BB87" i="3"/>
  <c r="BL87" i="3"/>
  <c r="AN87" i="3"/>
  <c r="AR116" i="3"/>
  <c r="AT116" i="3"/>
  <c r="BJ116" i="3"/>
  <c r="AP116" i="3"/>
  <c r="T131" i="3"/>
  <c r="AV116" i="3"/>
  <c r="BL116" i="3"/>
  <c r="AF97" i="3"/>
  <c r="BD97" i="3"/>
  <c r="P103" i="3"/>
  <c r="AD97" i="3"/>
  <c r="BB97" i="3"/>
  <c r="X103" i="3"/>
  <c r="AJ97" i="3"/>
  <c r="AR97" i="3"/>
  <c r="AB97" i="3"/>
  <c r="Z97" i="3"/>
  <c r="AJ149" i="3"/>
  <c r="AZ149" i="3"/>
  <c r="AH149" i="3"/>
  <c r="AX149" i="3"/>
  <c r="AV186" i="3"/>
  <c r="BH186" i="3"/>
  <c r="BH198" i="3"/>
  <c r="AP233" i="3"/>
  <c r="AR233" i="3"/>
  <c r="BL233" i="3"/>
  <c r="T238" i="3"/>
  <c r="BJ233" i="3"/>
  <c r="R132" i="3"/>
  <c r="AN208" i="3"/>
  <c r="AV208" i="3"/>
  <c r="AL208" i="3"/>
  <c r="BH208" i="3"/>
  <c r="BF208" i="3"/>
  <c r="AT208" i="3"/>
  <c r="V207" i="3"/>
  <c r="BJ208" i="3"/>
  <c r="AB208" i="3"/>
  <c r="Z208" i="3"/>
  <c r="AL219" i="3"/>
  <c r="BF233" i="3"/>
  <c r="BH233" i="3"/>
  <c r="AN233" i="3"/>
  <c r="AV233" i="3"/>
  <c r="AL233" i="3"/>
  <c r="AT233" i="3"/>
  <c r="R238" i="3"/>
  <c r="AB219" i="3"/>
  <c r="AD247" i="3"/>
  <c r="AF268" i="3"/>
  <c r="X286" i="3"/>
  <c r="X288" i="3"/>
  <c r="Z288" i="3" s="1"/>
  <c r="AN247" i="3"/>
  <c r="AB268" i="3"/>
  <c r="AR369" i="3"/>
  <c r="AP369" i="3"/>
  <c r="X414" i="3"/>
  <c r="AD369" i="3"/>
  <c r="AR450" i="3"/>
  <c r="BJ450" i="3"/>
  <c r="T456" i="3"/>
  <c r="BL450" i="3"/>
  <c r="AP450" i="3"/>
  <c r="N463" i="3"/>
  <c r="AH455" i="3"/>
  <c r="AX455" i="3"/>
  <c r="AJ455" i="3"/>
  <c r="AZ455" i="3"/>
  <c r="Z473" i="3"/>
  <c r="BF473" i="3"/>
  <c r="AB473" i="3"/>
  <c r="BH473" i="3"/>
  <c r="N476" i="3"/>
  <c r="AJ208" i="3"/>
  <c r="AH208" i="3"/>
  <c r="AF238" i="3"/>
  <c r="AT340" i="3"/>
  <c r="AD517" i="3"/>
  <c r="BB517" i="3"/>
  <c r="AF517" i="3"/>
  <c r="BD517" i="3"/>
  <c r="X552" i="3"/>
  <c r="AB553" i="3"/>
  <c r="AJ553" i="3"/>
  <c r="AD334" i="3"/>
  <c r="AL473" i="3"/>
  <c r="AL517" i="3"/>
  <c r="AT536" i="3"/>
  <c r="AT548" i="3"/>
  <c r="AN553" i="3"/>
  <c r="AV553" i="3"/>
  <c r="BF553" i="3"/>
  <c r="R552" i="3"/>
  <c r="AL553" i="3"/>
  <c r="AT553" i="3"/>
  <c r="BH553" i="3"/>
  <c r="AJ554" i="3"/>
  <c r="AZ554" i="3"/>
  <c r="AH554" i="3"/>
  <c r="AX554" i="3"/>
  <c r="AN569" i="3"/>
  <c r="AV569" i="3"/>
  <c r="BF569" i="3"/>
  <c r="AL569" i="3"/>
  <c r="AT569" i="3"/>
  <c r="BH569" i="3"/>
  <c r="AB340" i="3"/>
  <c r="Z408" i="3"/>
  <c r="AF431" i="3"/>
  <c r="AH470" i="3"/>
  <c r="BJ473" i="3"/>
  <c r="BJ517" i="3"/>
  <c r="T206" i="3"/>
  <c r="BF186" i="3"/>
  <c r="AH408" i="3"/>
  <c r="AR517" i="3"/>
  <c r="AF543" i="3"/>
  <c r="AH543" i="3"/>
  <c r="AD585" i="3"/>
  <c r="BB585" i="3"/>
  <c r="AF585" i="3"/>
  <c r="BD585" i="3"/>
  <c r="X644" i="3"/>
  <c r="AR645" i="3"/>
  <c r="AP645" i="3"/>
  <c r="AP678" i="3"/>
  <c r="AR678" i="3"/>
  <c r="T684" i="3"/>
  <c r="AT684" i="3" s="1"/>
  <c r="BL678" i="3"/>
  <c r="BJ678" i="3"/>
  <c r="BD414" i="3"/>
  <c r="BB414" i="3"/>
  <c r="BJ414" i="3"/>
  <c r="AB369" i="3"/>
  <c r="BB554" i="3"/>
  <c r="AF571" i="3"/>
  <c r="BD571" i="3"/>
  <c r="AD571" i="3"/>
  <c r="BB571" i="3"/>
  <c r="AP569" i="3"/>
  <c r="AP571" i="3"/>
  <c r="AR578" i="3"/>
  <c r="BJ578" i="3"/>
  <c r="AP578" i="3"/>
  <c r="AV578" i="3"/>
  <c r="BL578" i="3"/>
  <c r="T605" i="3"/>
  <c r="AD606" i="3"/>
  <c r="AH619" i="3"/>
  <c r="T628" i="3"/>
  <c r="AD630" i="3"/>
  <c r="AJ645" i="3"/>
  <c r="AZ645" i="3"/>
  <c r="N644" i="3"/>
  <c r="AX645" i="3"/>
  <c r="AH645" i="3"/>
  <c r="AH684" i="3"/>
  <c r="N688" i="3"/>
  <c r="AJ684" i="3"/>
  <c r="AF708" i="3"/>
  <c r="AJ18" i="2"/>
  <c r="AL18" i="2"/>
  <c r="X38" i="2"/>
  <c r="X70" i="2" s="1"/>
  <c r="AP18" i="2"/>
  <c r="AR18" i="2"/>
  <c r="AH18" i="2"/>
  <c r="BF24" i="2"/>
  <c r="BH24" i="2"/>
  <c r="AL24" i="2"/>
  <c r="AT24" i="2"/>
  <c r="R38" i="2"/>
  <c r="AN24" i="2"/>
  <c r="AV24" i="2"/>
  <c r="BF36" i="2"/>
  <c r="BH36" i="2"/>
  <c r="AL36" i="2"/>
  <c r="AT36" i="2"/>
  <c r="AN36" i="2"/>
  <c r="AV36" i="2"/>
  <c r="AR149" i="2"/>
  <c r="BJ149" i="2"/>
  <c r="BL149" i="2"/>
  <c r="AP149" i="2"/>
  <c r="AR157" i="2"/>
  <c r="BJ157" i="2"/>
  <c r="BL157" i="2"/>
  <c r="AP157" i="2"/>
  <c r="BD645" i="3"/>
  <c r="T644" i="3"/>
  <c r="AN18" i="2"/>
  <c r="BB97" i="2"/>
  <c r="AP116" i="2"/>
  <c r="BD554" i="3"/>
  <c r="BF678" i="3"/>
  <c r="BH678" i="3"/>
  <c r="AN678" i="3"/>
  <c r="AV678" i="3"/>
  <c r="AT678" i="3"/>
  <c r="AL678" i="3"/>
  <c r="BJ30" i="2"/>
  <c r="AV97" i="2"/>
  <c r="BH97" i="2"/>
  <c r="BD116" i="2"/>
  <c r="BF231" i="2"/>
  <c r="AL231" i="2"/>
  <c r="AV231" i="2"/>
  <c r="BH231" i="2"/>
  <c r="AN231" i="2"/>
  <c r="R236" i="2"/>
  <c r="AT231" i="2"/>
  <c r="AD231" i="2"/>
  <c r="P236" i="2"/>
  <c r="AF231" i="2"/>
  <c r="BB231" i="2"/>
  <c r="BD231" i="2"/>
  <c r="V461" i="2"/>
  <c r="V491" i="2" s="1"/>
  <c r="BD453" i="2"/>
  <c r="Z453" i="2"/>
  <c r="AB453" i="2"/>
  <c r="BF197" i="2"/>
  <c r="BH197" i="2"/>
  <c r="AV197" i="2"/>
  <c r="AL197" i="2"/>
  <c r="AN197" i="2"/>
  <c r="AT197" i="2"/>
  <c r="AN206" i="2"/>
  <c r="BD217" i="2"/>
  <c r="Z39" i="2"/>
  <c r="AB39" i="2"/>
  <c r="V72" i="2"/>
  <c r="AN88" i="2"/>
  <c r="AV88" i="2"/>
  <c r="BF88" i="2"/>
  <c r="R163" i="2"/>
  <c r="BH88" i="2"/>
  <c r="AT88" i="2"/>
  <c r="R167" i="2"/>
  <c r="AL88" i="2"/>
  <c r="AJ97" i="2"/>
  <c r="AZ97" i="2"/>
  <c r="N103" i="2"/>
  <c r="AH97" i="2"/>
  <c r="AX97" i="2"/>
  <c r="AX116" i="2"/>
  <c r="R205" i="2"/>
  <c r="BB217" i="2"/>
  <c r="AN217" i="2"/>
  <c r="AF406" i="2"/>
  <c r="AJ429" i="2"/>
  <c r="BJ453" i="2"/>
  <c r="AL471" i="2"/>
  <c r="AR541" i="2"/>
  <c r="BJ541" i="2"/>
  <c r="BL541" i="2"/>
  <c r="AP541" i="2"/>
  <c r="AR567" i="2"/>
  <c r="BJ567" i="2"/>
  <c r="BL567" i="2"/>
  <c r="AP567" i="2"/>
  <c r="AR582" i="2"/>
  <c r="T601" i="2"/>
  <c r="T652" i="2" s="1"/>
  <c r="BJ582" i="2"/>
  <c r="BL582" i="2"/>
  <c r="AP582" i="2"/>
  <c r="BL641" i="2"/>
  <c r="AR696" i="2"/>
  <c r="T718" i="2"/>
  <c r="BJ696" i="2"/>
  <c r="BL696" i="2"/>
  <c r="AP696" i="2"/>
  <c r="Z18" i="2"/>
  <c r="V38" i="2"/>
  <c r="AB18" i="2"/>
  <c r="AX18" i="2"/>
  <c r="BH18" i="2"/>
  <c r="AZ18" i="2"/>
  <c r="BJ18" i="2"/>
  <c r="AL103" i="2"/>
  <c r="AN103" i="2"/>
  <c r="AL217" i="2"/>
  <c r="BB245" i="2"/>
  <c r="BL116" i="2"/>
  <c r="AP245" i="2"/>
  <c r="AR245" i="2"/>
  <c r="BJ245" i="2"/>
  <c r="BL245" i="2"/>
  <c r="AJ430" i="2"/>
  <c r="AZ430" i="2"/>
  <c r="AX430" i="2"/>
  <c r="AH430" i="2"/>
  <c r="AB430" i="2"/>
  <c r="BB430" i="2"/>
  <c r="BD430" i="2"/>
  <c r="Z430" i="2"/>
  <c r="Z429" i="2"/>
  <c r="AJ468" i="2"/>
  <c r="X474" i="2"/>
  <c r="AB468" i="2"/>
  <c r="AJ473" i="2"/>
  <c r="AB473" i="2"/>
  <c r="T624" i="2"/>
  <c r="AR471" i="2"/>
  <c r="AF515" i="2"/>
  <c r="AF527" i="2"/>
  <c r="Z534" i="2"/>
  <c r="AB534" i="2"/>
  <c r="BB534" i="2"/>
  <c r="BJ534" i="2"/>
  <c r="Z546" i="2"/>
  <c r="AB546" i="2"/>
  <c r="BB546" i="2"/>
  <c r="BJ546" i="2"/>
  <c r="AB568" i="2"/>
  <c r="AN576" i="2"/>
  <c r="AV576" i="2"/>
  <c r="BF576" i="2"/>
  <c r="BH576" i="2"/>
  <c r="R601" i="2"/>
  <c r="AL576" i="2"/>
  <c r="AT576" i="2"/>
  <c r="AF626" i="2"/>
  <c r="AH747" i="2"/>
  <c r="AX747" i="2"/>
  <c r="AJ747" i="2"/>
  <c r="AZ747" i="2"/>
  <c r="BJ747" i="2"/>
  <c r="AL338" i="2"/>
  <c r="N601" i="2"/>
  <c r="AN602" i="2"/>
  <c r="AV602" i="2"/>
  <c r="BF602" i="2"/>
  <c r="BH602" i="2"/>
  <c r="AT602" i="2"/>
  <c r="AL602" i="2"/>
  <c r="AJ522" i="2"/>
  <c r="AZ522" i="2"/>
  <c r="AH522" i="2"/>
  <c r="AX522" i="2"/>
  <c r="AB522" i="2"/>
  <c r="BB522" i="2"/>
  <c r="BD522" i="2"/>
  <c r="BF522" i="2"/>
  <c r="Z522" i="2"/>
  <c r="AN534" i="2"/>
  <c r="AV534" i="2"/>
  <c r="BF534" i="2"/>
  <c r="BH534" i="2"/>
  <c r="AT534" i="2"/>
  <c r="AL534" i="2"/>
  <c r="AN546" i="2"/>
  <c r="AV546" i="2"/>
  <c r="BF546" i="2"/>
  <c r="BH546" i="2"/>
  <c r="AT546" i="2"/>
  <c r="AL546" i="2"/>
  <c r="AV551" i="2"/>
  <c r="R550" i="2"/>
  <c r="AJ569" i="2"/>
  <c r="AZ569" i="2"/>
  <c r="AH569" i="2"/>
  <c r="AX569" i="2"/>
  <c r="AV567" i="2"/>
  <c r="BH567" i="2"/>
  <c r="AH576" i="2"/>
  <c r="AF641" i="2"/>
  <c r="AJ680" i="2"/>
  <c r="AH680" i="2"/>
  <c r="N684" i="2"/>
  <c r="V680" i="2"/>
  <c r="BH680" i="2" s="1"/>
  <c r="V628" i="3"/>
  <c r="BJ630" i="3"/>
  <c r="V657" i="3"/>
  <c r="AB630" i="3"/>
  <c r="Z630" i="3"/>
  <c r="BF630" i="3"/>
  <c r="AH266" i="2"/>
  <c r="AZ412" i="2"/>
  <c r="BL515" i="2"/>
  <c r="BL552" i="2"/>
  <c r="AV569" i="2"/>
  <c r="BH569" i="2"/>
  <c r="AF576" i="2"/>
  <c r="AF602" i="2"/>
  <c r="AJ642" i="2"/>
  <c r="AZ642" i="2"/>
  <c r="AH642" i="2"/>
  <c r="AX642" i="2"/>
  <c r="AB642" i="2"/>
  <c r="BB642" i="2"/>
  <c r="BD642" i="2"/>
  <c r="BF642" i="2"/>
  <c r="V653" i="2"/>
  <c r="Z642" i="2"/>
  <c r="AX527" i="2"/>
  <c r="AJ552" i="2"/>
  <c r="AJ568" i="2"/>
  <c r="AT674" i="2"/>
  <c r="AJ704" i="2"/>
  <c r="AZ704" i="2"/>
  <c r="AH704" i="2"/>
  <c r="AX704" i="2"/>
  <c r="AB704" i="2"/>
  <c r="BL747" i="2"/>
  <c r="AJ87" i="2"/>
  <c r="AZ87" i="2"/>
  <c r="AX87" i="2"/>
  <c r="N86" i="2"/>
  <c r="AH87" i="2"/>
  <c r="BD471" i="2"/>
  <c r="AZ534" i="2"/>
  <c r="AX602" i="2"/>
  <c r="AX406" i="2"/>
  <c r="AX515" i="2"/>
  <c r="V624" i="2"/>
  <c r="AF473" i="2"/>
  <c r="AX546" i="2"/>
  <c r="AH454" i="2" l="1"/>
  <c r="AX454" i="2"/>
  <c r="BJ103" i="3"/>
  <c r="BD601" i="2"/>
  <c r="AV605" i="3"/>
  <c r="AD167" i="2"/>
  <c r="BD657" i="3"/>
  <c r="AF722" i="3"/>
  <c r="BB722" i="3"/>
  <c r="V133" i="3"/>
  <c r="BH133" i="3" s="1"/>
  <c r="AZ131" i="3"/>
  <c r="P490" i="2"/>
  <c r="BJ367" i="3"/>
  <c r="AF72" i="3"/>
  <c r="AX413" i="3"/>
  <c r="P311" i="3"/>
  <c r="AX722" i="3"/>
  <c r="AD72" i="3"/>
  <c r="BD722" i="3"/>
  <c r="BD413" i="3"/>
  <c r="BF131" i="3"/>
  <c r="AZ413" i="3"/>
  <c r="AZ722" i="3"/>
  <c r="BH131" i="3"/>
  <c r="AD657" i="3"/>
  <c r="P410" i="2"/>
  <c r="P652" i="2"/>
  <c r="P651" i="2" s="1"/>
  <c r="AP86" i="3"/>
  <c r="BD474" i="2"/>
  <c r="AJ236" i="2"/>
  <c r="V250" i="2"/>
  <c r="AB250" i="2" s="1"/>
  <c r="AR86" i="3"/>
  <c r="BB411" i="2"/>
  <c r="AF86" i="3"/>
  <c r="BL86" i="3"/>
  <c r="AF657" i="3"/>
  <c r="AN605" i="3"/>
  <c r="AF628" i="3"/>
  <c r="BD628" i="3"/>
  <c r="AT103" i="2"/>
  <c r="BB640" i="2"/>
  <c r="BB413" i="3"/>
  <c r="P345" i="3"/>
  <c r="P344" i="3" s="1"/>
  <c r="AL133" i="3"/>
  <c r="Z684" i="3"/>
  <c r="BH684" i="3"/>
  <c r="AB454" i="2"/>
  <c r="BF684" i="3"/>
  <c r="AB204" i="2"/>
  <c r="AZ454" i="2"/>
  <c r="AX684" i="3"/>
  <c r="AZ684" i="3"/>
  <c r="Z454" i="2"/>
  <c r="AB684" i="3"/>
  <c r="BL412" i="3"/>
  <c r="T488" i="3"/>
  <c r="BB204" i="2"/>
  <c r="BD684" i="3"/>
  <c r="AF343" i="3"/>
  <c r="AF718" i="2"/>
  <c r="T492" i="3"/>
  <c r="BB343" i="3"/>
  <c r="AH72" i="3"/>
  <c r="AN131" i="3"/>
  <c r="BD644" i="3"/>
  <c r="AH131" i="3"/>
  <c r="N71" i="3"/>
  <c r="AH71" i="3" s="1"/>
  <c r="AF644" i="3"/>
  <c r="X604" i="3"/>
  <c r="AL604" i="3" s="1"/>
  <c r="AN133" i="3"/>
  <c r="AF605" i="3"/>
  <c r="AF640" i="2"/>
  <c r="Z131" i="3"/>
  <c r="AF38" i="3"/>
  <c r="BJ413" i="3"/>
  <c r="AL207" i="3"/>
  <c r="BD204" i="2"/>
  <c r="N492" i="3"/>
  <c r="Z286" i="3"/>
  <c r="AJ167" i="2"/>
  <c r="P70" i="3"/>
  <c r="AD70" i="3" s="1"/>
  <c r="N250" i="2"/>
  <c r="V492" i="3"/>
  <c r="V488" i="3"/>
  <c r="V487" i="3" s="1"/>
  <c r="AB413" i="3"/>
  <c r="AF204" i="2"/>
  <c r="N488" i="3"/>
  <c r="BB432" i="2"/>
  <c r="BD38" i="3"/>
  <c r="P487" i="2"/>
  <c r="P485" i="2" s="1"/>
  <c r="AL131" i="3"/>
  <c r="BL236" i="2"/>
  <c r="AB131" i="3"/>
  <c r="AD38" i="3"/>
  <c r="BL413" i="3"/>
  <c r="AD605" i="3"/>
  <c r="BB412" i="2"/>
  <c r="X309" i="2"/>
  <c r="N412" i="3"/>
  <c r="AX412" i="3" s="1"/>
  <c r="AB434" i="3"/>
  <c r="AJ131" i="3"/>
  <c r="BL365" i="2"/>
  <c r="Z236" i="2"/>
  <c r="P604" i="3"/>
  <c r="AJ72" i="3"/>
  <c r="T486" i="2"/>
  <c r="T485" i="2" s="1"/>
  <c r="BB601" i="2"/>
  <c r="BD454" i="2"/>
  <c r="AX236" i="2"/>
  <c r="BD343" i="3"/>
  <c r="BB644" i="3"/>
  <c r="AR250" i="2"/>
  <c r="AB236" i="2"/>
  <c r="AD718" i="2"/>
  <c r="AF454" i="2"/>
  <c r="AZ236" i="2"/>
  <c r="AB367" i="3"/>
  <c r="Z205" i="2"/>
  <c r="N490" i="2"/>
  <c r="AZ474" i="2"/>
  <c r="N410" i="2"/>
  <c r="AD653" i="2"/>
  <c r="BJ205" i="2"/>
  <c r="AB205" i="2"/>
  <c r="R656" i="3"/>
  <c r="AN656" i="3" s="1"/>
  <c r="AZ72" i="3"/>
  <c r="AX474" i="2"/>
  <c r="AH411" i="2"/>
  <c r="V652" i="2"/>
  <c r="V600" i="2"/>
  <c r="AB600" i="2" s="1"/>
  <c r="T490" i="2"/>
  <c r="T489" i="2" s="1"/>
  <c r="AP365" i="2"/>
  <c r="BB454" i="2"/>
  <c r="N343" i="3"/>
  <c r="AH343" i="3" s="1"/>
  <c r="AP250" i="2"/>
  <c r="AJ552" i="3"/>
  <c r="AZ552" i="3"/>
  <c r="AJ474" i="2"/>
  <c r="BL167" i="2"/>
  <c r="AN207" i="3"/>
  <c r="AR367" i="3"/>
  <c r="BL205" i="2"/>
  <c r="AZ411" i="2"/>
  <c r="AZ365" i="2"/>
  <c r="BL411" i="2"/>
  <c r="AX365" i="2"/>
  <c r="AP205" i="2"/>
  <c r="P489" i="3"/>
  <c r="BD489" i="3" s="1"/>
  <c r="AX411" i="2"/>
  <c r="BJ411" i="2"/>
  <c r="BJ434" i="3"/>
  <c r="BD365" i="2"/>
  <c r="T489" i="3"/>
  <c r="BJ489" i="3" s="1"/>
  <c r="AD684" i="3"/>
  <c r="AH722" i="3"/>
  <c r="BJ412" i="3"/>
  <c r="AT680" i="2"/>
  <c r="AB722" i="3"/>
  <c r="AD722" i="3"/>
  <c r="AF684" i="3"/>
  <c r="AF456" i="3"/>
  <c r="V345" i="3"/>
  <c r="V344" i="3" s="1"/>
  <c r="V352" i="3" s="1"/>
  <c r="V350" i="3"/>
  <c r="BD350" i="3" s="1"/>
  <c r="BB684" i="3"/>
  <c r="AL605" i="3"/>
  <c r="AB476" i="3"/>
  <c r="Z722" i="3"/>
  <c r="P688" i="3"/>
  <c r="AD688" i="3" s="1"/>
  <c r="AJ722" i="3"/>
  <c r="AX167" i="2"/>
  <c r="Z367" i="3"/>
  <c r="X315" i="3"/>
  <c r="AD163" i="2"/>
  <c r="BD163" i="2"/>
  <c r="AN86" i="2"/>
  <c r="AH653" i="2"/>
  <c r="AF163" i="2"/>
  <c r="AF624" i="2"/>
  <c r="V343" i="2"/>
  <c r="V342" i="2" s="1"/>
  <c r="V350" i="2" s="1"/>
  <c r="AB167" i="2"/>
  <c r="Z167" i="2"/>
  <c r="AH334" i="3"/>
  <c r="AP367" i="3"/>
  <c r="BD288" i="3"/>
  <c r="BB474" i="2"/>
  <c r="T493" i="3"/>
  <c r="AD434" i="3"/>
  <c r="AF434" i="3"/>
  <c r="P493" i="3"/>
  <c r="AF252" i="3"/>
  <c r="BD718" i="2"/>
  <c r="AB365" i="2"/>
  <c r="BD367" i="3"/>
  <c r="BB367" i="3"/>
  <c r="BJ167" i="2"/>
  <c r="AH413" i="3"/>
  <c r="BL367" i="3"/>
  <c r="X311" i="3"/>
  <c r="AZ167" i="2"/>
  <c r="AR365" i="2"/>
  <c r="Z365" i="2"/>
  <c r="AF653" i="2"/>
  <c r="BD167" i="2"/>
  <c r="BB434" i="3"/>
  <c r="AD252" i="3"/>
  <c r="AJ413" i="3"/>
  <c r="Z413" i="3"/>
  <c r="AZ287" i="3"/>
  <c r="AX287" i="3"/>
  <c r="BB718" i="2"/>
  <c r="AR205" i="2"/>
  <c r="AD432" i="2"/>
  <c r="X652" i="2"/>
  <c r="X651" i="2" s="1"/>
  <c r="BJ365" i="2"/>
  <c r="BD412" i="2"/>
  <c r="AB601" i="2"/>
  <c r="X252" i="2"/>
  <c r="X251" i="2" s="1"/>
  <c r="X313" i="2" s="1"/>
  <c r="X162" i="2"/>
  <c r="X161" i="2" s="1"/>
  <c r="BB365" i="2"/>
  <c r="P491" i="2"/>
  <c r="BD491" i="2" s="1"/>
  <c r="AD628" i="3"/>
  <c r="X655" i="3"/>
  <c r="Z476" i="3"/>
  <c r="AX552" i="3"/>
  <c r="AR463" i="3"/>
  <c r="AP463" i="3"/>
  <c r="P312" i="3"/>
  <c r="P316" i="3"/>
  <c r="AZ334" i="3"/>
  <c r="AX334" i="3"/>
  <c r="AH167" i="3"/>
  <c r="AJ167" i="3"/>
  <c r="Z167" i="3"/>
  <c r="AZ167" i="3"/>
  <c r="AX167" i="3"/>
  <c r="AB167" i="3"/>
  <c r="BD167" i="3"/>
  <c r="AF167" i="3"/>
  <c r="BB167" i="3"/>
  <c r="AD167" i="3"/>
  <c r="AD343" i="3"/>
  <c r="AJ653" i="2"/>
  <c r="P412" i="3"/>
  <c r="BD412" i="3" s="1"/>
  <c r="P488" i="3"/>
  <c r="P492" i="3"/>
  <c r="AD463" i="3"/>
  <c r="AF463" i="3"/>
  <c r="AJ163" i="3"/>
  <c r="AH163" i="3"/>
  <c r="Z163" i="3"/>
  <c r="AB163" i="3"/>
  <c r="AX163" i="3"/>
  <c r="AZ163" i="3"/>
  <c r="AD163" i="3"/>
  <c r="BD163" i="3"/>
  <c r="AF163" i="3"/>
  <c r="BB163" i="3"/>
  <c r="P684" i="2"/>
  <c r="AD680" i="2"/>
  <c r="AF680" i="2"/>
  <c r="BF103" i="2"/>
  <c r="AD412" i="2"/>
  <c r="AF412" i="2"/>
  <c r="AD601" i="2"/>
  <c r="AD624" i="2"/>
  <c r="AF432" i="2"/>
  <c r="AL86" i="2"/>
  <c r="AD103" i="2"/>
  <c r="AF103" i="2"/>
  <c r="N314" i="2"/>
  <c r="N310" i="2"/>
  <c r="AZ286" i="2"/>
  <c r="AX286" i="2"/>
  <c r="Z601" i="2"/>
  <c r="Z653" i="2"/>
  <c r="AB653" i="2"/>
  <c r="V766" i="2"/>
  <c r="AJ601" i="2"/>
  <c r="AZ601" i="2"/>
  <c r="AX601" i="2"/>
  <c r="N600" i="2"/>
  <c r="AH601" i="2"/>
  <c r="BL624" i="2"/>
  <c r="AP624" i="2"/>
  <c r="AR624" i="2"/>
  <c r="BJ624" i="2"/>
  <c r="Z72" i="2"/>
  <c r="V71" i="2"/>
  <c r="AB72" i="2"/>
  <c r="AD236" i="2"/>
  <c r="BB236" i="2"/>
  <c r="BD236" i="2"/>
  <c r="P250" i="2"/>
  <c r="AF236" i="2"/>
  <c r="AH644" i="3"/>
  <c r="AX644" i="3"/>
  <c r="AJ644" i="3"/>
  <c r="AZ644" i="3"/>
  <c r="AF414" i="3"/>
  <c r="AP414" i="3"/>
  <c r="AR414" i="3"/>
  <c r="AD414" i="3"/>
  <c r="X493" i="3"/>
  <c r="X489" i="3"/>
  <c r="Z489" i="3" s="1"/>
  <c r="AN434" i="3"/>
  <c r="AV434" i="3"/>
  <c r="BF434" i="3"/>
  <c r="BH434" i="3"/>
  <c r="AT434" i="3"/>
  <c r="AL434" i="3"/>
  <c r="AL657" i="3"/>
  <c r="AT657" i="3"/>
  <c r="AN657" i="3"/>
  <c r="AV657" i="3"/>
  <c r="BH657" i="3"/>
  <c r="BF657" i="3"/>
  <c r="X410" i="2"/>
  <c r="AP410" i="2" s="1"/>
  <c r="X486" i="2"/>
  <c r="X490" i="2"/>
  <c r="AB688" i="3"/>
  <c r="Z688" i="3"/>
  <c r="AD644" i="3"/>
  <c r="BB657" i="3"/>
  <c r="AT605" i="3"/>
  <c r="BF456" i="3"/>
  <c r="BH456" i="3"/>
  <c r="AL456" i="3"/>
  <c r="AT456" i="3"/>
  <c r="AN456" i="3"/>
  <c r="AV456" i="3"/>
  <c r="BF72" i="3"/>
  <c r="AL72" i="3"/>
  <c r="AV72" i="3"/>
  <c r="AT72" i="3"/>
  <c r="AN72" i="3"/>
  <c r="BH72" i="3"/>
  <c r="R71" i="3"/>
  <c r="AN653" i="2"/>
  <c r="AV653" i="2"/>
  <c r="BF653" i="2"/>
  <c r="BH653" i="2"/>
  <c r="AT653" i="2"/>
  <c r="AL653" i="2"/>
  <c r="AL628" i="3"/>
  <c r="AT628" i="3"/>
  <c r="AN628" i="3"/>
  <c r="AV628" i="3"/>
  <c r="BH628" i="3"/>
  <c r="BF628" i="3"/>
  <c r="T656" i="3"/>
  <c r="Z131" i="2"/>
  <c r="AB131" i="2"/>
  <c r="BJ131" i="2"/>
  <c r="V133" i="2"/>
  <c r="BB133" i="2" s="1"/>
  <c r="AX131" i="2"/>
  <c r="BL131" i="2"/>
  <c r="AZ131" i="2"/>
  <c r="V604" i="3"/>
  <c r="Z605" i="3"/>
  <c r="AB605" i="3"/>
  <c r="BD463" i="3"/>
  <c r="Z463" i="3"/>
  <c r="AB463" i="3"/>
  <c r="BB463" i="3"/>
  <c r="BJ463" i="3"/>
  <c r="BL463" i="3"/>
  <c r="Z624" i="2"/>
  <c r="AB624" i="2"/>
  <c r="AB680" i="2"/>
  <c r="BB680" i="2"/>
  <c r="BD680" i="2"/>
  <c r="Z680" i="2"/>
  <c r="V684" i="2"/>
  <c r="AZ684" i="2" s="1"/>
  <c r="AZ680" i="2"/>
  <c r="BF205" i="2"/>
  <c r="BH205" i="2"/>
  <c r="AV205" i="2"/>
  <c r="AL205" i="2"/>
  <c r="AN205" i="2"/>
  <c r="AT205" i="2"/>
  <c r="AJ103" i="2"/>
  <c r="AZ103" i="2"/>
  <c r="AX103" i="2"/>
  <c r="AH103" i="2"/>
  <c r="BH167" i="2"/>
  <c r="AL167" i="2"/>
  <c r="AT167" i="2"/>
  <c r="AN167" i="2"/>
  <c r="AV167" i="2"/>
  <c r="BF167" i="2"/>
  <c r="AL38" i="2"/>
  <c r="AT38" i="2"/>
  <c r="AN38" i="2"/>
  <c r="AV38" i="2"/>
  <c r="BF38" i="2"/>
  <c r="R70" i="2"/>
  <c r="BH38" i="2"/>
  <c r="N655" i="3"/>
  <c r="AH656" i="3"/>
  <c r="AJ656" i="3"/>
  <c r="BJ628" i="3"/>
  <c r="BL628" i="3"/>
  <c r="AR628" i="3"/>
  <c r="AP628" i="3"/>
  <c r="AB414" i="3"/>
  <c r="AH463" i="3"/>
  <c r="AX463" i="3"/>
  <c r="AJ463" i="3"/>
  <c r="AZ463" i="3"/>
  <c r="X316" i="3"/>
  <c r="Z316" i="3" s="1"/>
  <c r="X312" i="3"/>
  <c r="AB312" i="3" s="1"/>
  <c r="AF288" i="3"/>
  <c r="AD288" i="3"/>
  <c r="AB207" i="3"/>
  <c r="Z207" i="3"/>
  <c r="BH207" i="3"/>
  <c r="BF207" i="3"/>
  <c r="AN132" i="3"/>
  <c r="AL132" i="3"/>
  <c r="AP167" i="3"/>
  <c r="AR167" i="3"/>
  <c r="BJ167" i="3"/>
  <c r="BL167" i="3"/>
  <c r="Z86" i="3"/>
  <c r="AB86" i="3"/>
  <c r="AH38" i="3"/>
  <c r="AX38" i="3"/>
  <c r="AJ38" i="3"/>
  <c r="AZ38" i="3"/>
  <c r="N70" i="3"/>
  <c r="BD624" i="2"/>
  <c r="BL653" i="2"/>
  <c r="AP653" i="2"/>
  <c r="AR653" i="2"/>
  <c r="BJ653" i="2"/>
  <c r="AL461" i="2"/>
  <c r="AT461" i="2"/>
  <c r="BF461" i="2"/>
  <c r="AN461" i="2"/>
  <c r="BH461" i="2"/>
  <c r="AV461" i="2"/>
  <c r="AP412" i="2"/>
  <c r="AR412" i="2"/>
  <c r="X491" i="2"/>
  <c r="Z491" i="2" s="1"/>
  <c r="X487" i="2"/>
  <c r="AR487" i="2" s="1"/>
  <c r="AH412" i="2"/>
  <c r="AJ412" i="2"/>
  <c r="AB288" i="3"/>
  <c r="BJ86" i="3"/>
  <c r="AD474" i="2"/>
  <c r="Z86" i="2"/>
  <c r="AB86" i="2"/>
  <c r="BD86" i="2"/>
  <c r="BB86" i="2"/>
  <c r="AN684" i="2"/>
  <c r="AL684" i="2"/>
  <c r="Z412" i="2"/>
  <c r="X343" i="2"/>
  <c r="X348" i="2"/>
  <c r="Z341" i="2"/>
  <c r="AB341" i="2"/>
  <c r="AP332" i="2"/>
  <c r="AR332" i="2"/>
  <c r="BJ332" i="2"/>
  <c r="T341" i="2"/>
  <c r="BL332" i="2"/>
  <c r="BJ38" i="2"/>
  <c r="T70" i="2"/>
  <c r="BL38" i="2"/>
  <c r="AP38" i="2"/>
  <c r="AR38" i="2"/>
  <c r="N70" i="2"/>
  <c r="AH38" i="2"/>
  <c r="AX38" i="2"/>
  <c r="AZ38" i="2"/>
  <c r="AJ38" i="2"/>
  <c r="AH461" i="2"/>
  <c r="AX461" i="2"/>
  <c r="AJ461" i="2"/>
  <c r="AZ461" i="2"/>
  <c r="N491" i="2"/>
  <c r="N487" i="2"/>
  <c r="N485" i="2" s="1"/>
  <c r="BB131" i="2"/>
  <c r="BJ72" i="2"/>
  <c r="T71" i="2"/>
  <c r="AP72" i="2"/>
  <c r="BL72" i="2"/>
  <c r="AR72" i="2"/>
  <c r="X133" i="2"/>
  <c r="AF133" i="2" s="1"/>
  <c r="AR131" i="2"/>
  <c r="AP131" i="2"/>
  <c r="AH131" i="2"/>
  <c r="AJ131" i="2"/>
  <c r="AV684" i="3"/>
  <c r="AD207" i="3"/>
  <c r="AF207" i="3"/>
  <c r="BB207" i="3"/>
  <c r="BD207" i="3"/>
  <c r="AB206" i="3"/>
  <c r="BH206" i="3"/>
  <c r="Z206" i="3"/>
  <c r="BF206" i="3"/>
  <c r="BD72" i="3"/>
  <c r="N652" i="2"/>
  <c r="AR680" i="2"/>
  <c r="BJ680" i="2"/>
  <c r="BL680" i="2"/>
  <c r="T684" i="2"/>
  <c r="AT684" i="2" s="1"/>
  <c r="AP680" i="2"/>
  <c r="AD38" i="2"/>
  <c r="BB38" i="2"/>
  <c r="AF38" i="2"/>
  <c r="BD38" i="2"/>
  <c r="P70" i="2"/>
  <c r="BF334" i="3"/>
  <c r="BH334" i="3"/>
  <c r="R343" i="3"/>
  <c r="AL334" i="3"/>
  <c r="AT334" i="3"/>
  <c r="AV334" i="3"/>
  <c r="AN334" i="3"/>
  <c r="AF600" i="2"/>
  <c r="AD600" i="2"/>
  <c r="AD640" i="2"/>
  <c r="BD653" i="2"/>
  <c r="AD411" i="2"/>
  <c r="AN365" i="2"/>
  <c r="AV365" i="2"/>
  <c r="BF365" i="2"/>
  <c r="BH365" i="2"/>
  <c r="AL365" i="2"/>
  <c r="AT365" i="2"/>
  <c r="AN285" i="2"/>
  <c r="AH285" i="2"/>
  <c r="AJ285" i="2"/>
  <c r="AL285" i="2"/>
  <c r="AP286" i="2"/>
  <c r="AR286" i="2"/>
  <c r="T310" i="2"/>
  <c r="BJ286" i="2"/>
  <c r="BL286" i="2"/>
  <c r="T314" i="2"/>
  <c r="N71" i="2"/>
  <c r="AJ72" i="2"/>
  <c r="AZ72" i="2"/>
  <c r="AX72" i="2"/>
  <c r="AH72" i="2"/>
  <c r="Z284" i="2"/>
  <c r="AB284" i="2"/>
  <c r="AZ284" i="2"/>
  <c r="AX284" i="2"/>
  <c r="Z285" i="2"/>
  <c r="AX285" i="2"/>
  <c r="BF285" i="2"/>
  <c r="AZ285" i="2"/>
  <c r="AB285" i="2"/>
  <c r="BH285" i="2"/>
  <c r="AL204" i="2"/>
  <c r="AT204" i="2"/>
  <c r="AN204" i="2"/>
  <c r="AV204" i="2"/>
  <c r="BF204" i="2"/>
  <c r="BH204" i="2"/>
  <c r="AR167" i="2"/>
  <c r="AP167" i="2"/>
  <c r="Z644" i="3"/>
  <c r="AB644" i="3"/>
  <c r="AJ628" i="3"/>
  <c r="AZ628" i="3"/>
  <c r="AX628" i="3"/>
  <c r="AH628" i="3"/>
  <c r="BF288" i="3"/>
  <c r="AL288" i="3"/>
  <c r="AT288" i="3"/>
  <c r="AN288" i="3"/>
  <c r="R312" i="3"/>
  <c r="BH288" i="3"/>
  <c r="R316" i="3"/>
  <c r="AV288" i="3"/>
  <c r="AP286" i="3"/>
  <c r="BJ286" i="3"/>
  <c r="AR286" i="3"/>
  <c r="BL286" i="3"/>
  <c r="N604" i="3"/>
  <c r="AH605" i="3"/>
  <c r="AX605" i="3"/>
  <c r="AJ605" i="3"/>
  <c r="AZ605" i="3"/>
  <c r="AD286" i="3"/>
  <c r="BB286" i="3"/>
  <c r="BD286" i="3"/>
  <c r="AF286" i="3"/>
  <c r="AJ238" i="3"/>
  <c r="AZ238" i="3"/>
  <c r="AH238" i="3"/>
  <c r="N252" i="3"/>
  <c r="AX238" i="3"/>
  <c r="X162" i="3"/>
  <c r="BH86" i="2"/>
  <c r="BB206" i="3"/>
  <c r="AX653" i="2"/>
  <c r="AH552" i="3"/>
  <c r="BH601" i="2"/>
  <c r="R600" i="2"/>
  <c r="AL601" i="2"/>
  <c r="AT601" i="2"/>
  <c r="AN601" i="2"/>
  <c r="AV601" i="2"/>
  <c r="BF601" i="2"/>
  <c r="R652" i="2"/>
  <c r="AR718" i="2"/>
  <c r="BL718" i="2"/>
  <c r="BJ718" i="2"/>
  <c r="AP718" i="2"/>
  <c r="Z461" i="2"/>
  <c r="BD461" i="2"/>
  <c r="AB461" i="2"/>
  <c r="BL461" i="2"/>
  <c r="BB461" i="2"/>
  <c r="BJ461" i="2"/>
  <c r="AH476" i="3"/>
  <c r="AX476" i="3"/>
  <c r="AJ476" i="3"/>
  <c r="AZ476" i="3"/>
  <c r="BJ238" i="3"/>
  <c r="BL238" i="3"/>
  <c r="T252" i="3"/>
  <c r="AR238" i="3"/>
  <c r="AP238" i="3"/>
  <c r="AL287" i="3"/>
  <c r="AT287" i="3"/>
  <c r="BF287" i="3"/>
  <c r="AN287" i="3"/>
  <c r="BH287" i="3"/>
  <c r="AV287" i="3"/>
  <c r="AX72" i="3"/>
  <c r="BH640" i="2"/>
  <c r="AL640" i="2"/>
  <c r="AT640" i="2"/>
  <c r="AN640" i="2"/>
  <c r="AV640" i="2"/>
  <c r="BF640" i="2"/>
  <c r="AP454" i="2"/>
  <c r="AR454" i="2"/>
  <c r="BJ454" i="2"/>
  <c r="BL454" i="2"/>
  <c r="BJ204" i="2"/>
  <c r="BL204" i="2"/>
  <c r="AP204" i="2"/>
  <c r="AR204" i="2"/>
  <c r="Z38" i="3"/>
  <c r="AB38" i="3"/>
  <c r="V70" i="3"/>
  <c r="AB640" i="2"/>
  <c r="Z640" i="2"/>
  <c r="BH411" i="2"/>
  <c r="R410" i="2"/>
  <c r="AL411" i="2"/>
  <c r="AT411" i="2"/>
  <c r="AN411" i="2"/>
  <c r="AV411" i="2"/>
  <c r="R486" i="2"/>
  <c r="BF411" i="2"/>
  <c r="R490" i="2"/>
  <c r="BF332" i="2"/>
  <c r="BH332" i="2"/>
  <c r="R341" i="2"/>
  <c r="AL332" i="2"/>
  <c r="AT332" i="2"/>
  <c r="AN332" i="2"/>
  <c r="AV332" i="2"/>
  <c r="AJ657" i="3"/>
  <c r="AZ657" i="3"/>
  <c r="AH657" i="3"/>
  <c r="AX657" i="3"/>
  <c r="AN367" i="3"/>
  <c r="AV367" i="3"/>
  <c r="BH367" i="3"/>
  <c r="AL367" i="3"/>
  <c r="BF367" i="3"/>
  <c r="AT367" i="3"/>
  <c r="P655" i="3"/>
  <c r="AF656" i="3"/>
  <c r="AD656" i="3"/>
  <c r="T251" i="2"/>
  <c r="AZ456" i="3"/>
  <c r="AB628" i="3"/>
  <c r="Z628" i="3"/>
  <c r="AX680" i="2"/>
  <c r="AR601" i="2"/>
  <c r="BJ601" i="2"/>
  <c r="T600" i="2"/>
  <c r="BL601" i="2"/>
  <c r="AP601" i="2"/>
  <c r="Z414" i="3"/>
  <c r="BL206" i="3"/>
  <c r="AP206" i="3"/>
  <c r="BJ206" i="3"/>
  <c r="AR206" i="3"/>
  <c r="AV206" i="3"/>
  <c r="AT206" i="3"/>
  <c r="AL238" i="3"/>
  <c r="AT238" i="3"/>
  <c r="AN238" i="3"/>
  <c r="AV238" i="3"/>
  <c r="BH238" i="3"/>
  <c r="R252" i="3"/>
  <c r="BF238" i="3"/>
  <c r="AF103" i="3"/>
  <c r="BD103" i="3"/>
  <c r="AD103" i="3"/>
  <c r="BB103" i="3"/>
  <c r="T71" i="3"/>
  <c r="AP72" i="3"/>
  <c r="BL72" i="3"/>
  <c r="BJ72" i="3"/>
  <c r="AR72" i="3"/>
  <c r="AP432" i="2"/>
  <c r="AR432" i="2"/>
  <c r="AJ432" i="2"/>
  <c r="Z432" i="2"/>
  <c r="AB432" i="2"/>
  <c r="AH432" i="2"/>
  <c r="AR552" i="3"/>
  <c r="BJ552" i="3"/>
  <c r="AP552" i="3"/>
  <c r="BL552" i="3"/>
  <c r="BD605" i="3"/>
  <c r="X345" i="3"/>
  <c r="X350" i="3"/>
  <c r="AD350" i="3" s="1"/>
  <c r="Z343" i="3"/>
  <c r="AB343" i="3"/>
  <c r="AN38" i="3"/>
  <c r="AV38" i="3"/>
  <c r="BF38" i="3"/>
  <c r="AL38" i="3"/>
  <c r="AT38" i="3"/>
  <c r="BH38" i="3"/>
  <c r="R70" i="3"/>
  <c r="BH718" i="2"/>
  <c r="AN718" i="2"/>
  <c r="AV718" i="2"/>
  <c r="AT718" i="2"/>
  <c r="BF718" i="2"/>
  <c r="AL718" i="2"/>
  <c r="AJ411" i="2"/>
  <c r="AB718" i="2"/>
  <c r="Z718" i="2"/>
  <c r="AH205" i="2"/>
  <c r="AX205" i="2"/>
  <c r="AJ205" i="2"/>
  <c r="AZ205" i="2"/>
  <c r="BF680" i="2"/>
  <c r="V487" i="2"/>
  <c r="BJ487" i="2" s="1"/>
  <c r="AJ284" i="2"/>
  <c r="AH284" i="2"/>
  <c r="BF286" i="2"/>
  <c r="R310" i="2"/>
  <c r="BH286" i="2"/>
  <c r="AL286" i="2"/>
  <c r="AT286" i="2"/>
  <c r="R314" i="2"/>
  <c r="AN286" i="2"/>
  <c r="AV286" i="2"/>
  <c r="AF205" i="2"/>
  <c r="BB205" i="2"/>
  <c r="BD205" i="2"/>
  <c r="AD205" i="2"/>
  <c r="AD131" i="2"/>
  <c r="AF86" i="2"/>
  <c r="AD86" i="2"/>
  <c r="AJ367" i="3"/>
  <c r="AZ367" i="3"/>
  <c r="AH367" i="3"/>
  <c r="AX367" i="3"/>
  <c r="BH605" i="3"/>
  <c r="AB287" i="3"/>
  <c r="AJ287" i="3"/>
  <c r="Z287" i="3"/>
  <c r="AH287" i="3"/>
  <c r="AH288" i="3"/>
  <c r="AX288" i="3"/>
  <c r="N312" i="3"/>
  <c r="AJ288" i="3"/>
  <c r="AZ288" i="3"/>
  <c r="N316" i="3"/>
  <c r="AN103" i="3"/>
  <c r="AV103" i="3"/>
  <c r="BF103" i="3"/>
  <c r="AL103" i="3"/>
  <c r="AT103" i="3"/>
  <c r="BH103" i="3"/>
  <c r="BB86" i="3"/>
  <c r="AL163" i="3"/>
  <c r="AT163" i="3"/>
  <c r="AN163" i="3"/>
  <c r="AV163" i="3"/>
  <c r="BF163" i="3"/>
  <c r="BH163" i="3"/>
  <c r="AH86" i="3"/>
  <c r="AX86" i="3"/>
  <c r="AJ86" i="3"/>
  <c r="AZ86" i="3"/>
  <c r="AN624" i="2"/>
  <c r="AV624" i="2"/>
  <c r="BF624" i="2"/>
  <c r="BH624" i="2"/>
  <c r="AL624" i="2"/>
  <c r="AT624" i="2"/>
  <c r="AR411" i="2"/>
  <c r="AR103" i="2"/>
  <c r="BJ103" i="2"/>
  <c r="BL103" i="2"/>
  <c r="AP103" i="2"/>
  <c r="BL86" i="2"/>
  <c r="AP86" i="2"/>
  <c r="AR86" i="2"/>
  <c r="BJ86" i="2"/>
  <c r="AJ718" i="2"/>
  <c r="AZ718" i="2"/>
  <c r="AH718" i="2"/>
  <c r="AX718" i="2"/>
  <c r="AF601" i="2"/>
  <c r="BF722" i="3"/>
  <c r="BH722" i="3"/>
  <c r="AN722" i="3"/>
  <c r="AV722" i="3"/>
  <c r="AT722" i="3"/>
  <c r="AL722" i="3"/>
  <c r="BD640" i="2"/>
  <c r="AR640" i="2"/>
  <c r="BJ640" i="2"/>
  <c r="BL640" i="2"/>
  <c r="AP640" i="2"/>
  <c r="AF550" i="2"/>
  <c r="BD550" i="2"/>
  <c r="AD550" i="2"/>
  <c r="BB550" i="2"/>
  <c r="P314" i="2"/>
  <c r="AD286" i="2"/>
  <c r="BB286" i="2"/>
  <c r="P310" i="2"/>
  <c r="AF286" i="2"/>
  <c r="BD286" i="2"/>
  <c r="AB411" i="2"/>
  <c r="V486" i="2"/>
  <c r="BD486" i="2" s="1"/>
  <c r="Z411" i="2"/>
  <c r="V490" i="2"/>
  <c r="V410" i="2"/>
  <c r="BL410" i="2" s="1"/>
  <c r="BD411" i="2"/>
  <c r="AP284" i="2"/>
  <c r="AR284" i="2"/>
  <c r="BJ284" i="2"/>
  <c r="BL284" i="2"/>
  <c r="V656" i="3"/>
  <c r="AX656" i="3" s="1"/>
  <c r="AN414" i="3"/>
  <c r="AV414" i="3"/>
  <c r="R489" i="3"/>
  <c r="BF414" i="3"/>
  <c r="BH414" i="3"/>
  <c r="R493" i="3"/>
  <c r="AT414" i="3"/>
  <c r="AL414" i="3"/>
  <c r="AP334" i="3"/>
  <c r="AR334" i="3"/>
  <c r="BJ334" i="3"/>
  <c r="T343" i="3"/>
  <c r="BL334" i="3"/>
  <c r="BF286" i="3"/>
  <c r="AL286" i="3"/>
  <c r="AT286" i="3"/>
  <c r="AN286" i="3"/>
  <c r="BH286" i="3"/>
  <c r="AV286" i="3"/>
  <c r="AB286" i="3"/>
  <c r="AJ133" i="3"/>
  <c r="N132" i="3"/>
  <c r="AH133" i="3"/>
  <c r="BJ285" i="2"/>
  <c r="AV285" i="2"/>
  <c r="BL285" i="2"/>
  <c r="AP285" i="2"/>
  <c r="AR285" i="2"/>
  <c r="AT285" i="2"/>
  <c r="BF644" i="3"/>
  <c r="BH644" i="3"/>
  <c r="AN644" i="3"/>
  <c r="AV644" i="3"/>
  <c r="AL644" i="3"/>
  <c r="AT644" i="3"/>
  <c r="AP722" i="3"/>
  <c r="AR722" i="3"/>
  <c r="BL722" i="3"/>
  <c r="BJ722" i="3"/>
  <c r="X412" i="3"/>
  <c r="AR413" i="3"/>
  <c r="AD413" i="3"/>
  <c r="AF413" i="3"/>
  <c r="X492" i="3"/>
  <c r="X488" i="3"/>
  <c r="AP413" i="3"/>
  <c r="BJ287" i="3"/>
  <c r="AP287" i="3"/>
  <c r="AR287" i="3"/>
  <c r="BL287" i="3"/>
  <c r="BF86" i="2"/>
  <c r="AB657" i="3"/>
  <c r="Z657" i="3"/>
  <c r="AN163" i="2"/>
  <c r="AV163" i="2"/>
  <c r="BF163" i="2"/>
  <c r="BH163" i="2"/>
  <c r="AT163" i="2"/>
  <c r="AL163" i="2"/>
  <c r="Z474" i="2"/>
  <c r="T604" i="3"/>
  <c r="AV604" i="3" s="1"/>
  <c r="BL605" i="3"/>
  <c r="AP605" i="3"/>
  <c r="AR605" i="3"/>
  <c r="BJ605" i="3"/>
  <c r="AP456" i="3"/>
  <c r="AR456" i="3"/>
  <c r="BJ456" i="3"/>
  <c r="BL456" i="3"/>
  <c r="BJ163" i="3"/>
  <c r="BL163" i="3"/>
  <c r="AP163" i="3"/>
  <c r="AR163" i="3"/>
  <c r="BL491" i="2"/>
  <c r="BJ491" i="2"/>
  <c r="Z72" i="3"/>
  <c r="V71" i="3"/>
  <c r="BB71" i="3" s="1"/>
  <c r="AB72" i="3"/>
  <c r="AB286" i="2"/>
  <c r="AJ286" i="2"/>
  <c r="X314" i="2"/>
  <c r="X310" i="2"/>
  <c r="Z286" i="2"/>
  <c r="AH286" i="2"/>
  <c r="AH474" i="2"/>
  <c r="Z456" i="3"/>
  <c r="AB456" i="3"/>
  <c r="BD456" i="3"/>
  <c r="BB456" i="3"/>
  <c r="AL463" i="3"/>
  <c r="AT463" i="3"/>
  <c r="AN463" i="3"/>
  <c r="AV463" i="3"/>
  <c r="BF463" i="3"/>
  <c r="BH463" i="3"/>
  <c r="AR207" i="3"/>
  <c r="BJ207" i="3"/>
  <c r="AP207" i="3"/>
  <c r="BL207" i="3"/>
  <c r="AT207" i="3"/>
  <c r="AV207" i="3"/>
  <c r="BF86" i="3"/>
  <c r="BH86" i="3"/>
  <c r="AT86" i="3"/>
  <c r="AV86" i="3"/>
  <c r="AN86" i="3"/>
  <c r="AL86" i="3"/>
  <c r="BB72" i="3"/>
  <c r="AP411" i="2"/>
  <c r="AH434" i="3"/>
  <c r="AX434" i="3"/>
  <c r="AJ434" i="3"/>
  <c r="AZ434" i="3"/>
  <c r="BL38" i="3"/>
  <c r="AP38" i="3"/>
  <c r="BJ38" i="3"/>
  <c r="AR38" i="3"/>
  <c r="T70" i="3"/>
  <c r="BB653" i="2"/>
  <c r="T651" i="2"/>
  <c r="BF454" i="2"/>
  <c r="BH454" i="2"/>
  <c r="AL454" i="2"/>
  <c r="AT454" i="2"/>
  <c r="AV454" i="2"/>
  <c r="AN454" i="2"/>
  <c r="R71" i="2"/>
  <c r="AN72" i="2"/>
  <c r="AT72" i="2"/>
  <c r="BF72" i="2"/>
  <c r="AL72" i="2"/>
  <c r="AV72" i="2"/>
  <c r="BH72" i="2"/>
  <c r="BJ657" i="3"/>
  <c r="BL657" i="3"/>
  <c r="AR657" i="3"/>
  <c r="AP657" i="3"/>
  <c r="N493" i="3"/>
  <c r="AH414" i="3"/>
  <c r="AX414" i="3"/>
  <c r="AJ414" i="3"/>
  <c r="AZ414" i="3"/>
  <c r="N489" i="3"/>
  <c r="AP288" i="3"/>
  <c r="BJ288" i="3"/>
  <c r="AR288" i="3"/>
  <c r="T312" i="3"/>
  <c r="BL288" i="3"/>
  <c r="T316" i="3"/>
  <c r="AH86" i="2"/>
  <c r="AX86" i="2"/>
  <c r="AJ86" i="2"/>
  <c r="AZ86" i="2"/>
  <c r="AH684" i="2"/>
  <c r="AJ684" i="2"/>
  <c r="AN550" i="2"/>
  <c r="AV550" i="2"/>
  <c r="BF550" i="2"/>
  <c r="BH550" i="2"/>
  <c r="AL550" i="2"/>
  <c r="AT550" i="2"/>
  <c r="V70" i="2"/>
  <c r="Z38" i="2"/>
  <c r="AB38" i="2"/>
  <c r="AB474" i="2"/>
  <c r="AL236" i="2"/>
  <c r="AT236" i="2"/>
  <c r="AV236" i="2"/>
  <c r="BF236" i="2"/>
  <c r="AN236" i="2"/>
  <c r="BH236" i="2"/>
  <c r="R250" i="2"/>
  <c r="AP644" i="3"/>
  <c r="AR644" i="3"/>
  <c r="BL644" i="3"/>
  <c r="BJ644" i="3"/>
  <c r="AJ688" i="3"/>
  <c r="AZ688" i="3"/>
  <c r="AH688" i="3"/>
  <c r="AX688" i="3"/>
  <c r="V493" i="3"/>
  <c r="AP684" i="3"/>
  <c r="AR684" i="3"/>
  <c r="BL684" i="3"/>
  <c r="T688" i="3"/>
  <c r="AV688" i="3" s="1"/>
  <c r="BJ684" i="3"/>
  <c r="BH552" i="3"/>
  <c r="AL552" i="3"/>
  <c r="AT552" i="3"/>
  <c r="BF552" i="3"/>
  <c r="AN552" i="3"/>
  <c r="AV552" i="3"/>
  <c r="AJ103" i="3"/>
  <c r="AR103" i="3"/>
  <c r="AB103" i="3"/>
  <c r="Z103" i="3"/>
  <c r="AP103" i="3"/>
  <c r="AH103" i="3"/>
  <c r="AR131" i="3"/>
  <c r="T133" i="3"/>
  <c r="BJ131" i="3"/>
  <c r="BL131" i="3"/>
  <c r="AP131" i="3"/>
  <c r="AT131" i="3"/>
  <c r="AV131" i="3"/>
  <c r="BB624" i="2"/>
  <c r="AN412" i="2"/>
  <c r="AV412" i="2"/>
  <c r="R487" i="2"/>
  <c r="BF412" i="2"/>
  <c r="BH412" i="2"/>
  <c r="R491" i="2"/>
  <c r="AL412" i="2"/>
  <c r="AT412" i="2"/>
  <c r="AD285" i="2"/>
  <c r="BB285" i="2"/>
  <c r="AF285" i="2"/>
  <c r="BD285" i="2"/>
  <c r="AN131" i="2"/>
  <c r="AV131" i="2"/>
  <c r="BF131" i="2"/>
  <c r="R133" i="2"/>
  <c r="BH131" i="2"/>
  <c r="AL131" i="2"/>
  <c r="AT131" i="2"/>
  <c r="BB605" i="3"/>
  <c r="V768" i="3"/>
  <c r="V764" i="3"/>
  <c r="AX206" i="3"/>
  <c r="AZ206" i="3"/>
  <c r="AJ206" i="3"/>
  <c r="AH206" i="3"/>
  <c r="X166" i="3"/>
  <c r="AF474" i="2"/>
  <c r="AJ640" i="2"/>
  <c r="AZ640" i="2"/>
  <c r="AX640" i="2"/>
  <c r="AH640" i="2"/>
  <c r="AH624" i="2"/>
  <c r="AX624" i="2"/>
  <c r="AJ624" i="2"/>
  <c r="AZ624" i="2"/>
  <c r="BF284" i="2"/>
  <c r="BH284" i="2"/>
  <c r="AL284" i="2"/>
  <c r="AT284" i="2"/>
  <c r="AV284" i="2"/>
  <c r="AN284" i="2"/>
  <c r="AL474" i="2"/>
  <c r="AT474" i="2"/>
  <c r="AV474" i="2"/>
  <c r="BF474" i="2"/>
  <c r="BH474" i="2"/>
  <c r="AN474" i="2"/>
  <c r="AH341" i="2"/>
  <c r="AX341" i="2"/>
  <c r="N348" i="2"/>
  <c r="AJ341" i="2"/>
  <c r="AZ341" i="2"/>
  <c r="N343" i="2"/>
  <c r="P132" i="2"/>
  <c r="AL688" i="3"/>
  <c r="AN688" i="3"/>
  <c r="BH688" i="3"/>
  <c r="BF688" i="3"/>
  <c r="BH413" i="3"/>
  <c r="R492" i="3"/>
  <c r="R412" i="3"/>
  <c r="AL413" i="3"/>
  <c r="AT413" i="3"/>
  <c r="AN413" i="3"/>
  <c r="AV413" i="3"/>
  <c r="R488" i="3"/>
  <c r="BF413" i="3"/>
  <c r="BF605" i="3"/>
  <c r="BJ476" i="3"/>
  <c r="BL476" i="3"/>
  <c r="AP476" i="3"/>
  <c r="AR476" i="3"/>
  <c r="AD552" i="3"/>
  <c r="BB552" i="3"/>
  <c r="BD552" i="3"/>
  <c r="AF552" i="3"/>
  <c r="AD367" i="3"/>
  <c r="AF367" i="3"/>
  <c r="AH286" i="3"/>
  <c r="AX286" i="3"/>
  <c r="AJ286" i="3"/>
  <c r="AZ286" i="3"/>
  <c r="AJ207" i="3"/>
  <c r="AZ207" i="3"/>
  <c r="AX207" i="3"/>
  <c r="AH207" i="3"/>
  <c r="AF71" i="3"/>
  <c r="AD71" i="3"/>
  <c r="BD86" i="3"/>
  <c r="BF167" i="3"/>
  <c r="BH167" i="3"/>
  <c r="AL167" i="3"/>
  <c r="AT167" i="3"/>
  <c r="AN167" i="3"/>
  <c r="AV167" i="3"/>
  <c r="AB103" i="2"/>
  <c r="BD103" i="2"/>
  <c r="Z103" i="2"/>
  <c r="BB103" i="2"/>
  <c r="AL476" i="3"/>
  <c r="AT476" i="3"/>
  <c r="AN476" i="3"/>
  <c r="AV476" i="3"/>
  <c r="BF476" i="3"/>
  <c r="BH476" i="3"/>
  <c r="BJ474" i="2"/>
  <c r="AP474" i="2"/>
  <c r="BL474" i="2"/>
  <c r="AR474" i="2"/>
  <c r="AF341" i="2"/>
  <c r="BD341" i="2"/>
  <c r="P343" i="2"/>
  <c r="P348" i="2"/>
  <c r="AD341" i="2"/>
  <c r="BB341" i="2"/>
  <c r="Z550" i="2"/>
  <c r="AB550" i="2"/>
  <c r="AJ365" i="2"/>
  <c r="AF365" i="2"/>
  <c r="AD365" i="2"/>
  <c r="AH365" i="2"/>
  <c r="AN432" i="2"/>
  <c r="AV432" i="2"/>
  <c r="BF432" i="2"/>
  <c r="BH432" i="2"/>
  <c r="AL432" i="2"/>
  <c r="AT432" i="2"/>
  <c r="AJ204" i="2"/>
  <c r="AZ204" i="2"/>
  <c r="AH204" i="2"/>
  <c r="AX204" i="2"/>
  <c r="AD284" i="2"/>
  <c r="BB284" i="2"/>
  <c r="BD284" i="2"/>
  <c r="AF284" i="2"/>
  <c r="AF411" i="2"/>
  <c r="AF167" i="2"/>
  <c r="AR163" i="2"/>
  <c r="AH163" i="2"/>
  <c r="Z163" i="2"/>
  <c r="AP163" i="2"/>
  <c r="AJ163" i="2"/>
  <c r="AB163" i="2"/>
  <c r="BB628" i="3"/>
  <c r="AB552" i="3"/>
  <c r="Z552" i="3"/>
  <c r="P253" i="3"/>
  <c r="AF254" i="3"/>
  <c r="AD254" i="3"/>
  <c r="AP434" i="3"/>
  <c r="AR434" i="3"/>
  <c r="AB238" i="3"/>
  <c r="V252" i="3"/>
  <c r="Z238" i="3"/>
  <c r="BD238" i="3"/>
  <c r="BB238" i="3"/>
  <c r="AD131" i="3"/>
  <c r="BB131" i="3"/>
  <c r="AF131" i="3"/>
  <c r="BD131" i="3"/>
  <c r="P133" i="3"/>
  <c r="BB38" i="3"/>
  <c r="AH550" i="2"/>
  <c r="AX550" i="2"/>
  <c r="AJ550" i="2"/>
  <c r="AZ550" i="2"/>
  <c r="BL550" i="2"/>
  <c r="AP550" i="2"/>
  <c r="AR550" i="2"/>
  <c r="BJ550" i="2"/>
  <c r="AD72" i="2"/>
  <c r="BD72" i="2"/>
  <c r="AF72" i="2"/>
  <c r="BB72" i="2"/>
  <c r="P71" i="2"/>
  <c r="AD476" i="3"/>
  <c r="BB476" i="3"/>
  <c r="AF476" i="3"/>
  <c r="BD476" i="3"/>
  <c r="AD287" i="3"/>
  <c r="BB287" i="3"/>
  <c r="BD287" i="3"/>
  <c r="AF287" i="3"/>
  <c r="AT86" i="2"/>
  <c r="AV86" i="2"/>
  <c r="T309" i="2"/>
  <c r="BD206" i="3"/>
  <c r="AZ653" i="2"/>
  <c r="AX250" i="2" l="1"/>
  <c r="V132" i="3"/>
  <c r="AX132" i="3" s="1"/>
  <c r="AJ490" i="2"/>
  <c r="BL488" i="3"/>
  <c r="R655" i="3"/>
  <c r="AN655" i="3" s="1"/>
  <c r="AR486" i="2"/>
  <c r="AX133" i="3"/>
  <c r="Z133" i="3"/>
  <c r="AJ250" i="2"/>
  <c r="AZ133" i="3"/>
  <c r="AB133" i="3"/>
  <c r="BF133" i="3"/>
  <c r="BD652" i="2"/>
  <c r="T487" i="3"/>
  <c r="BL487" i="3" s="1"/>
  <c r="AF604" i="3"/>
  <c r="V309" i="2"/>
  <c r="Z309" i="2" s="1"/>
  <c r="AH250" i="2"/>
  <c r="AF311" i="3"/>
  <c r="Z250" i="2"/>
  <c r="N491" i="3"/>
  <c r="AD345" i="3"/>
  <c r="BB688" i="3"/>
  <c r="V252" i="2"/>
  <c r="BL252" i="2" s="1"/>
  <c r="BJ250" i="2"/>
  <c r="T491" i="3"/>
  <c r="BL250" i="2"/>
  <c r="AD651" i="2"/>
  <c r="AF493" i="3"/>
  <c r="BJ488" i="3"/>
  <c r="AF70" i="3"/>
  <c r="AN604" i="3"/>
  <c r="AZ412" i="3"/>
  <c r="BD488" i="3"/>
  <c r="AF688" i="3"/>
  <c r="AD604" i="3"/>
  <c r="BB652" i="2"/>
  <c r="BB489" i="3"/>
  <c r="AZ250" i="2"/>
  <c r="N252" i="2"/>
  <c r="N251" i="2" s="1"/>
  <c r="AJ343" i="3"/>
  <c r="N309" i="2"/>
  <c r="N308" i="2" s="1"/>
  <c r="Z600" i="2"/>
  <c r="AZ488" i="3"/>
  <c r="AZ492" i="3"/>
  <c r="AX488" i="3"/>
  <c r="AJ71" i="3"/>
  <c r="BL492" i="3"/>
  <c r="AX492" i="3"/>
  <c r="BB604" i="3"/>
  <c r="BL652" i="2"/>
  <c r="BJ492" i="3"/>
  <c r="P162" i="3"/>
  <c r="AF162" i="3" s="1"/>
  <c r="AR490" i="2"/>
  <c r="AH488" i="3"/>
  <c r="AL656" i="3"/>
  <c r="BB70" i="3"/>
  <c r="AV656" i="3"/>
  <c r="BD492" i="3"/>
  <c r="AF489" i="3"/>
  <c r="P768" i="3"/>
  <c r="BB768" i="3" s="1"/>
  <c r="AF345" i="3"/>
  <c r="BD688" i="3"/>
  <c r="AD489" i="3"/>
  <c r="BL493" i="3"/>
  <c r="P487" i="3"/>
  <c r="BD487" i="3" s="1"/>
  <c r="AR493" i="3"/>
  <c r="AF490" i="2"/>
  <c r="AP490" i="2"/>
  <c r="AD490" i="2"/>
  <c r="AH490" i="2"/>
  <c r="BD600" i="2"/>
  <c r="BB487" i="2"/>
  <c r="BJ652" i="2"/>
  <c r="N345" i="3"/>
  <c r="AH345" i="3" s="1"/>
  <c r="AX343" i="3"/>
  <c r="AT656" i="3"/>
  <c r="AR410" i="2"/>
  <c r="BL489" i="3"/>
  <c r="V651" i="2"/>
  <c r="AB651" i="2" s="1"/>
  <c r="N350" i="3"/>
  <c r="AX350" i="3" s="1"/>
  <c r="BB345" i="3"/>
  <c r="AF487" i="2"/>
  <c r="AZ343" i="3"/>
  <c r="BB600" i="2"/>
  <c r="AB652" i="2"/>
  <c r="Z488" i="3"/>
  <c r="AP487" i="2"/>
  <c r="AD311" i="3"/>
  <c r="BB350" i="3"/>
  <c r="AB489" i="3"/>
  <c r="AP489" i="3"/>
  <c r="AD487" i="2"/>
  <c r="BB412" i="3"/>
  <c r="AR489" i="3"/>
  <c r="AD493" i="3"/>
  <c r="BD71" i="3"/>
  <c r="BH604" i="3"/>
  <c r="BD345" i="3"/>
  <c r="AB488" i="3"/>
  <c r="AT688" i="3"/>
  <c r="AF350" i="3"/>
  <c r="BD604" i="3"/>
  <c r="P491" i="3"/>
  <c r="Z312" i="3"/>
  <c r="P310" i="3"/>
  <c r="X310" i="3"/>
  <c r="AP491" i="2"/>
  <c r="BB492" i="3"/>
  <c r="AP493" i="3"/>
  <c r="AR491" i="2"/>
  <c r="AP486" i="2"/>
  <c r="AD491" i="2"/>
  <c r="X312" i="2"/>
  <c r="BD133" i="2"/>
  <c r="BD70" i="3"/>
  <c r="P764" i="3"/>
  <c r="BD764" i="3" s="1"/>
  <c r="BF604" i="3"/>
  <c r="X761" i="2"/>
  <c r="BH684" i="2"/>
  <c r="AD486" i="2"/>
  <c r="BB488" i="3"/>
  <c r="BD312" i="3"/>
  <c r="BB493" i="3"/>
  <c r="AD133" i="2"/>
  <c r="AF410" i="2"/>
  <c r="AB316" i="3"/>
  <c r="BF684" i="2"/>
  <c r="X314" i="3"/>
  <c r="AX684" i="2"/>
  <c r="BD493" i="3"/>
  <c r="BD487" i="2"/>
  <c r="AD652" i="2"/>
  <c r="BL487" i="2"/>
  <c r="AJ486" i="2"/>
  <c r="BB491" i="2"/>
  <c r="AP652" i="2"/>
  <c r="AH486" i="2"/>
  <c r="AF651" i="2"/>
  <c r="AR652" i="2"/>
  <c r="AZ486" i="2"/>
  <c r="BB410" i="2"/>
  <c r="AH410" i="2"/>
  <c r="AR252" i="2"/>
  <c r="AF491" i="2"/>
  <c r="AF652" i="2"/>
  <c r="Z652" i="2"/>
  <c r="AX486" i="2"/>
  <c r="AP252" i="2"/>
  <c r="P489" i="2"/>
  <c r="BD316" i="3"/>
  <c r="P772" i="3"/>
  <c r="BB316" i="3"/>
  <c r="BB312" i="3"/>
  <c r="BD410" i="2"/>
  <c r="AJ410" i="2"/>
  <c r="AD410" i="2"/>
  <c r="AZ310" i="2"/>
  <c r="AX310" i="2"/>
  <c r="X489" i="2"/>
  <c r="AR489" i="2" s="1"/>
  <c r="AX314" i="2"/>
  <c r="AZ314" i="2"/>
  <c r="AF684" i="2"/>
  <c r="AD684" i="2"/>
  <c r="P132" i="3"/>
  <c r="AD133" i="3"/>
  <c r="BB133" i="3"/>
  <c r="AF133" i="3"/>
  <c r="BD133" i="3"/>
  <c r="N342" i="2"/>
  <c r="AH343" i="2"/>
  <c r="AX343" i="2"/>
  <c r="AJ343" i="2"/>
  <c r="AZ343" i="2"/>
  <c r="X165" i="3"/>
  <c r="AH489" i="3"/>
  <c r="AX489" i="3"/>
  <c r="AJ489" i="3"/>
  <c r="AZ489" i="3"/>
  <c r="AR70" i="3"/>
  <c r="BJ70" i="3"/>
  <c r="AP70" i="3"/>
  <c r="BL70" i="3"/>
  <c r="T162" i="3"/>
  <c r="AB310" i="2"/>
  <c r="AJ310" i="2"/>
  <c r="X762" i="2"/>
  <c r="X758" i="2"/>
  <c r="Z310" i="2"/>
  <c r="AH310" i="2"/>
  <c r="AB71" i="3"/>
  <c r="Z71" i="3"/>
  <c r="X491" i="3"/>
  <c r="AR492" i="3"/>
  <c r="AF492" i="3"/>
  <c r="AP492" i="3"/>
  <c r="AD492" i="3"/>
  <c r="AF412" i="3"/>
  <c r="AD412" i="3"/>
  <c r="AP412" i="3"/>
  <c r="AR412" i="3"/>
  <c r="AH132" i="3"/>
  <c r="AJ132" i="3"/>
  <c r="V489" i="2"/>
  <c r="AB490" i="2"/>
  <c r="Z490" i="2"/>
  <c r="BJ490" i="2"/>
  <c r="AH316" i="3"/>
  <c r="AX316" i="3"/>
  <c r="AZ316" i="3"/>
  <c r="AJ316" i="3"/>
  <c r="N772" i="3"/>
  <c r="AX410" i="2"/>
  <c r="V772" i="3"/>
  <c r="BH656" i="3"/>
  <c r="AJ488" i="3"/>
  <c r="X308" i="2"/>
  <c r="BB656" i="3"/>
  <c r="R485" i="2"/>
  <c r="AL486" i="2"/>
  <c r="AT486" i="2"/>
  <c r="AN486" i="2"/>
  <c r="BH486" i="2"/>
  <c r="AV486" i="2"/>
  <c r="BF486" i="2"/>
  <c r="AR252" i="3"/>
  <c r="T254" i="3"/>
  <c r="BL252" i="3"/>
  <c r="BJ252" i="3"/>
  <c r="AP252" i="3"/>
  <c r="T311" i="3"/>
  <c r="AJ252" i="3"/>
  <c r="AZ252" i="3"/>
  <c r="AH252" i="3"/>
  <c r="AX252" i="3"/>
  <c r="N254" i="3"/>
  <c r="N311" i="3"/>
  <c r="AJ604" i="3"/>
  <c r="AZ604" i="3"/>
  <c r="AH604" i="3"/>
  <c r="AX604" i="3"/>
  <c r="Z412" i="3"/>
  <c r="AL312" i="3"/>
  <c r="AT312" i="3"/>
  <c r="AV312" i="3"/>
  <c r="BF312" i="3"/>
  <c r="AN312" i="3"/>
  <c r="BH312" i="3"/>
  <c r="R764" i="3"/>
  <c r="R768" i="3"/>
  <c r="AJ71" i="2"/>
  <c r="AZ71" i="2"/>
  <c r="AH71" i="2"/>
  <c r="AX71" i="2"/>
  <c r="N166" i="2"/>
  <c r="AP310" i="2"/>
  <c r="AR310" i="2"/>
  <c r="BJ310" i="2"/>
  <c r="BL310" i="2"/>
  <c r="T758" i="2"/>
  <c r="T762" i="2"/>
  <c r="AF70" i="2"/>
  <c r="BB70" i="2"/>
  <c r="AD70" i="2"/>
  <c r="BD70" i="2"/>
  <c r="P162" i="2"/>
  <c r="X132" i="2"/>
  <c r="AF132" i="2" s="1"/>
  <c r="AR133" i="2"/>
  <c r="AH133" i="2"/>
  <c r="AP133" i="2"/>
  <c r="AJ133" i="2"/>
  <c r="AP71" i="2"/>
  <c r="BL71" i="2"/>
  <c r="AR71" i="2"/>
  <c r="T166" i="2"/>
  <c r="BJ71" i="2"/>
  <c r="AH491" i="2"/>
  <c r="AX491" i="2"/>
  <c r="AJ491" i="2"/>
  <c r="AZ491" i="2"/>
  <c r="N766" i="2"/>
  <c r="BL341" i="2"/>
  <c r="T348" i="2"/>
  <c r="AP341" i="2"/>
  <c r="AR341" i="2"/>
  <c r="T343" i="2"/>
  <c r="BJ341" i="2"/>
  <c r="AZ490" i="2"/>
  <c r="BB486" i="2"/>
  <c r="AL71" i="3"/>
  <c r="AV71" i="3"/>
  <c r="BH71" i="3"/>
  <c r="AN71" i="3"/>
  <c r="AT71" i="3"/>
  <c r="BF71" i="3"/>
  <c r="R166" i="3"/>
  <c r="AD348" i="2"/>
  <c r="BB348" i="2"/>
  <c r="AF348" i="2"/>
  <c r="BD348" i="2"/>
  <c r="AP309" i="2"/>
  <c r="T308" i="2"/>
  <c r="AR309" i="2"/>
  <c r="AF343" i="2"/>
  <c r="BD343" i="2"/>
  <c r="P342" i="2"/>
  <c r="BB343" i="2"/>
  <c r="AD343" i="2"/>
  <c r="R487" i="3"/>
  <c r="AL488" i="3"/>
  <c r="AT488" i="3"/>
  <c r="BF488" i="3"/>
  <c r="AV488" i="3"/>
  <c r="AN488" i="3"/>
  <c r="BH488" i="3"/>
  <c r="AN133" i="2"/>
  <c r="AV133" i="2"/>
  <c r="BF133" i="2"/>
  <c r="BH133" i="2"/>
  <c r="AT133" i="2"/>
  <c r="R132" i="2"/>
  <c r="R166" i="2" s="1"/>
  <c r="AL133" i="2"/>
  <c r="AB70" i="2"/>
  <c r="V162" i="2"/>
  <c r="Z70" i="2"/>
  <c r="BJ316" i="3"/>
  <c r="BL316" i="3"/>
  <c r="AP316" i="3"/>
  <c r="AR316" i="3"/>
  <c r="T772" i="3"/>
  <c r="AH493" i="3"/>
  <c r="AX493" i="3"/>
  <c r="AJ493" i="3"/>
  <c r="AZ493" i="3"/>
  <c r="BF71" i="2"/>
  <c r="AL71" i="2"/>
  <c r="AV71" i="2"/>
  <c r="BH71" i="2"/>
  <c r="AN71" i="2"/>
  <c r="AT71" i="2"/>
  <c r="Z314" i="2"/>
  <c r="AH314" i="2"/>
  <c r="AB314" i="2"/>
  <c r="AJ314" i="2"/>
  <c r="X766" i="2"/>
  <c r="AB766" i="2" s="1"/>
  <c r="AB492" i="3"/>
  <c r="BL343" i="3"/>
  <c r="T350" i="3"/>
  <c r="AP343" i="3"/>
  <c r="AR343" i="3"/>
  <c r="T345" i="3"/>
  <c r="BJ343" i="3"/>
  <c r="V655" i="3"/>
  <c r="AZ655" i="3" s="1"/>
  <c r="Z656" i="3"/>
  <c r="AB656" i="3"/>
  <c r="AD314" i="2"/>
  <c r="BB314" i="2"/>
  <c r="AF314" i="2"/>
  <c r="BD314" i="2"/>
  <c r="P766" i="2"/>
  <c r="AL314" i="2"/>
  <c r="AT314" i="2"/>
  <c r="AN314" i="2"/>
  <c r="AV314" i="2"/>
  <c r="BF314" i="2"/>
  <c r="R766" i="2"/>
  <c r="BH314" i="2"/>
  <c r="BF310" i="2"/>
  <c r="BH310" i="2"/>
  <c r="AL310" i="2"/>
  <c r="AT310" i="2"/>
  <c r="R758" i="2"/>
  <c r="AN310" i="2"/>
  <c r="AV310" i="2"/>
  <c r="R762" i="2"/>
  <c r="Z487" i="2"/>
  <c r="AB487" i="2"/>
  <c r="BH70" i="3"/>
  <c r="AN70" i="3"/>
  <c r="AT70" i="3"/>
  <c r="BF70" i="3"/>
  <c r="AL70" i="3"/>
  <c r="AV70" i="3"/>
  <c r="R162" i="3"/>
  <c r="AB350" i="3"/>
  <c r="Z350" i="3"/>
  <c r="BF656" i="3"/>
  <c r="BH252" i="3"/>
  <c r="AN252" i="3"/>
  <c r="AV252" i="3"/>
  <c r="AL252" i="3"/>
  <c r="AT252" i="3"/>
  <c r="R311" i="3"/>
  <c r="BF252" i="3"/>
  <c r="R254" i="3"/>
  <c r="BL600" i="2"/>
  <c r="AP600" i="2"/>
  <c r="AR600" i="2"/>
  <c r="BJ600" i="2"/>
  <c r="AP251" i="2"/>
  <c r="AR251" i="2"/>
  <c r="T313" i="2"/>
  <c r="BD656" i="3"/>
  <c r="AN410" i="2"/>
  <c r="AV410" i="2"/>
  <c r="BF410" i="2"/>
  <c r="BH410" i="2"/>
  <c r="AL410" i="2"/>
  <c r="AT410" i="2"/>
  <c r="AX71" i="3"/>
  <c r="AN600" i="2"/>
  <c r="AV600" i="2"/>
  <c r="BF600" i="2"/>
  <c r="BH600" i="2"/>
  <c r="AL600" i="2"/>
  <c r="AT600" i="2"/>
  <c r="BJ314" i="2"/>
  <c r="BL314" i="2"/>
  <c r="AP314" i="2"/>
  <c r="AR314" i="2"/>
  <c r="T766" i="2"/>
  <c r="BB490" i="2"/>
  <c r="AN343" i="3"/>
  <c r="AV343" i="3"/>
  <c r="BF343" i="3"/>
  <c r="R345" i="3"/>
  <c r="BH343" i="3"/>
  <c r="AL343" i="3"/>
  <c r="AT343" i="3"/>
  <c r="R350" i="3"/>
  <c r="BJ486" i="2"/>
  <c r="AJ652" i="2"/>
  <c r="AZ652" i="2"/>
  <c r="AX652" i="2"/>
  <c r="AH652" i="2"/>
  <c r="N651" i="2"/>
  <c r="AH70" i="2"/>
  <c r="AX70" i="2"/>
  <c r="N162" i="2"/>
  <c r="AZ70" i="2"/>
  <c r="AJ70" i="2"/>
  <c r="BL70" i="2"/>
  <c r="T162" i="2"/>
  <c r="AR70" i="2"/>
  <c r="BJ70" i="2"/>
  <c r="AP70" i="2"/>
  <c r="AV684" i="2"/>
  <c r="AJ492" i="3"/>
  <c r="AB604" i="3"/>
  <c r="Z604" i="3"/>
  <c r="V132" i="2"/>
  <c r="Z133" i="2"/>
  <c r="AB133" i="2"/>
  <c r="BJ133" i="2"/>
  <c r="AZ133" i="2"/>
  <c r="AX133" i="2"/>
  <c r="BL133" i="2"/>
  <c r="X485" i="2"/>
  <c r="AH485" i="2" s="1"/>
  <c r="AD250" i="2"/>
  <c r="BB250" i="2"/>
  <c r="AF250" i="2"/>
  <c r="BD250" i="2"/>
  <c r="P252" i="2"/>
  <c r="P309" i="2"/>
  <c r="AH600" i="2"/>
  <c r="AX600" i="2"/>
  <c r="AJ600" i="2"/>
  <c r="AZ600" i="2"/>
  <c r="V762" i="2"/>
  <c r="AH412" i="3"/>
  <c r="AB252" i="3"/>
  <c r="V254" i="3"/>
  <c r="Z252" i="3"/>
  <c r="V311" i="3"/>
  <c r="BD252" i="3"/>
  <c r="BB252" i="3"/>
  <c r="AF253" i="3"/>
  <c r="AD253" i="3"/>
  <c r="P315" i="3"/>
  <c r="P166" i="2"/>
  <c r="AF71" i="2"/>
  <c r="BB71" i="2"/>
  <c r="BD71" i="2"/>
  <c r="AD71" i="2"/>
  <c r="AN412" i="3"/>
  <c r="AV412" i="3"/>
  <c r="BF412" i="3"/>
  <c r="BH412" i="3"/>
  <c r="AL412" i="3"/>
  <c r="AT412" i="3"/>
  <c r="BF487" i="2"/>
  <c r="AN487" i="2"/>
  <c r="AT487" i="2"/>
  <c r="AL487" i="2"/>
  <c r="BH487" i="2"/>
  <c r="AV487" i="2"/>
  <c r="BJ688" i="3"/>
  <c r="BL688" i="3"/>
  <c r="AR688" i="3"/>
  <c r="AP688" i="3"/>
  <c r="Z493" i="3"/>
  <c r="AB493" i="3"/>
  <c r="AP651" i="2"/>
  <c r="AR651" i="2"/>
  <c r="Z492" i="3"/>
  <c r="BF489" i="3"/>
  <c r="AL489" i="3"/>
  <c r="AT489" i="3"/>
  <c r="BH489" i="3"/>
  <c r="AV489" i="3"/>
  <c r="AN489" i="3"/>
  <c r="AB486" i="2"/>
  <c r="V485" i="2"/>
  <c r="AZ485" i="2" s="1"/>
  <c r="Z486" i="2"/>
  <c r="AD310" i="2"/>
  <c r="BB310" i="2"/>
  <c r="AF310" i="2"/>
  <c r="BD310" i="2"/>
  <c r="P758" i="2"/>
  <c r="P762" i="2"/>
  <c r="AZ410" i="2"/>
  <c r="X344" i="3"/>
  <c r="AF344" i="3" s="1"/>
  <c r="AB345" i="3"/>
  <c r="Z345" i="3"/>
  <c r="BH490" i="2"/>
  <c r="AL490" i="2"/>
  <c r="AT490" i="2"/>
  <c r="AN490" i="2"/>
  <c r="AV490" i="2"/>
  <c r="R489" i="2"/>
  <c r="BF490" i="2"/>
  <c r="N166" i="3"/>
  <c r="X161" i="3"/>
  <c r="X767" i="3"/>
  <c r="X763" i="3"/>
  <c r="AL316" i="3"/>
  <c r="AT316" i="3"/>
  <c r="AN316" i="3"/>
  <c r="AV316" i="3"/>
  <c r="BF316" i="3"/>
  <c r="BH316" i="3"/>
  <c r="R772" i="3"/>
  <c r="BD490" i="2"/>
  <c r="BL486" i="2"/>
  <c r="Z348" i="2"/>
  <c r="AB348" i="2"/>
  <c r="N489" i="2"/>
  <c r="X764" i="3"/>
  <c r="X768" i="3"/>
  <c r="AD312" i="3"/>
  <c r="AF312" i="3"/>
  <c r="AZ656" i="3"/>
  <c r="AJ655" i="3"/>
  <c r="AH655" i="3"/>
  <c r="Z684" i="2"/>
  <c r="AB684" i="2"/>
  <c r="BD684" i="2"/>
  <c r="BB684" i="2"/>
  <c r="AF486" i="2"/>
  <c r="AP656" i="3"/>
  <c r="AR656" i="3"/>
  <c r="T655" i="3"/>
  <c r="BL656" i="3"/>
  <c r="BJ656" i="3"/>
  <c r="Z71" i="2"/>
  <c r="AB71" i="2"/>
  <c r="V758" i="2"/>
  <c r="AB491" i="2"/>
  <c r="P352" i="3"/>
  <c r="BB344" i="3"/>
  <c r="BD344" i="3"/>
  <c r="BF492" i="3"/>
  <c r="R491" i="3"/>
  <c r="AL492" i="3"/>
  <c r="AT492" i="3"/>
  <c r="AN492" i="3"/>
  <c r="BH492" i="3"/>
  <c r="AV492" i="3"/>
  <c r="AJ348" i="2"/>
  <c r="AZ348" i="2"/>
  <c r="AH348" i="2"/>
  <c r="AX348" i="2"/>
  <c r="AN491" i="2"/>
  <c r="AV491" i="2"/>
  <c r="BF491" i="2"/>
  <c r="BH491" i="2"/>
  <c r="AT491" i="2"/>
  <c r="AL491" i="2"/>
  <c r="AR133" i="3"/>
  <c r="BJ133" i="3"/>
  <c r="T132" i="3"/>
  <c r="BL133" i="3"/>
  <c r="AP133" i="3"/>
  <c r="AT133" i="3"/>
  <c r="AV133" i="3"/>
  <c r="AL250" i="2"/>
  <c r="AT250" i="2"/>
  <c r="AN250" i="2"/>
  <c r="AV250" i="2"/>
  <c r="BF250" i="2"/>
  <c r="R252" i="2"/>
  <c r="R309" i="2"/>
  <c r="BH250" i="2"/>
  <c r="BJ312" i="3"/>
  <c r="AP312" i="3"/>
  <c r="BL312" i="3"/>
  <c r="AR312" i="3"/>
  <c r="T768" i="3"/>
  <c r="T764" i="3"/>
  <c r="AR604" i="3"/>
  <c r="BJ604" i="3"/>
  <c r="BL604" i="3"/>
  <c r="AP604" i="3"/>
  <c r="AF488" i="3"/>
  <c r="X487" i="3"/>
  <c r="Z487" i="3" s="1"/>
  <c r="AR488" i="3"/>
  <c r="AD488" i="3"/>
  <c r="AP488" i="3"/>
  <c r="V491" i="3"/>
  <c r="AL493" i="3"/>
  <c r="AT493" i="3"/>
  <c r="BF493" i="3"/>
  <c r="AV493" i="3"/>
  <c r="AN493" i="3"/>
  <c r="BH493" i="3"/>
  <c r="Z410" i="2"/>
  <c r="AB410" i="2"/>
  <c r="BL490" i="2"/>
  <c r="AJ312" i="3"/>
  <c r="AX312" i="3"/>
  <c r="AZ312" i="3"/>
  <c r="AH312" i="3"/>
  <c r="N768" i="3"/>
  <c r="N764" i="3"/>
  <c r="BJ493" i="3"/>
  <c r="BL71" i="3"/>
  <c r="AR71" i="3"/>
  <c r="BJ71" i="3"/>
  <c r="AP71" i="3"/>
  <c r="N487" i="3"/>
  <c r="AD655" i="3"/>
  <c r="AF655" i="3"/>
  <c r="AN341" i="2"/>
  <c r="AV341" i="2"/>
  <c r="BF341" i="2"/>
  <c r="R343" i="2"/>
  <c r="BH341" i="2"/>
  <c r="AL341" i="2"/>
  <c r="AT341" i="2"/>
  <c r="R348" i="2"/>
  <c r="BJ410" i="2"/>
  <c r="AB70" i="3"/>
  <c r="Z70" i="3"/>
  <c r="V162" i="3"/>
  <c r="AZ71" i="3"/>
  <c r="BH652" i="2"/>
  <c r="R651" i="2"/>
  <c r="AL652" i="2"/>
  <c r="AT652" i="2"/>
  <c r="AN652" i="2"/>
  <c r="AV652" i="2"/>
  <c r="BF652" i="2"/>
  <c r="AB412" i="3"/>
  <c r="BL684" i="2"/>
  <c r="AP684" i="2"/>
  <c r="AR684" i="2"/>
  <c r="BJ684" i="2"/>
  <c r="AT604" i="3"/>
  <c r="AH487" i="2"/>
  <c r="AX487" i="2"/>
  <c r="AZ487" i="2"/>
  <c r="AJ487" i="2"/>
  <c r="N762" i="2"/>
  <c r="N758" i="2"/>
  <c r="X342" i="2"/>
  <c r="Z343" i="2"/>
  <c r="AB343" i="2"/>
  <c r="AX490" i="2"/>
  <c r="AH70" i="3"/>
  <c r="AX70" i="3"/>
  <c r="AJ70" i="3"/>
  <c r="AZ70" i="3"/>
  <c r="N162" i="3"/>
  <c r="X772" i="3"/>
  <c r="AF316" i="3"/>
  <c r="AD316" i="3"/>
  <c r="AH492" i="3"/>
  <c r="X757" i="2"/>
  <c r="AL70" i="2"/>
  <c r="AV70" i="2"/>
  <c r="BH70" i="2"/>
  <c r="AN70" i="2"/>
  <c r="AT70" i="2"/>
  <c r="R162" i="2"/>
  <c r="BF70" i="2"/>
  <c r="AJ412" i="3"/>
  <c r="BH132" i="3" l="1"/>
  <c r="BJ487" i="3"/>
  <c r="Z132" i="3"/>
  <c r="AZ132" i="3"/>
  <c r="BF132" i="3"/>
  <c r="AH491" i="3"/>
  <c r="V166" i="3"/>
  <c r="Z166" i="3" s="1"/>
  <c r="AB132" i="3"/>
  <c r="AJ309" i="2"/>
  <c r="AL655" i="3"/>
  <c r="AB252" i="2"/>
  <c r="AV655" i="3"/>
  <c r="AB309" i="2"/>
  <c r="V308" i="2"/>
  <c r="AB308" i="2" s="1"/>
  <c r="BL309" i="2"/>
  <c r="AZ345" i="3"/>
  <c r="BJ309" i="2"/>
  <c r="AX491" i="3"/>
  <c r="Z252" i="2"/>
  <c r="AX252" i="2"/>
  <c r="BJ252" i="2"/>
  <c r="V251" i="2"/>
  <c r="BJ251" i="2" s="1"/>
  <c r="AD162" i="3"/>
  <c r="AH252" i="2"/>
  <c r="BL651" i="2"/>
  <c r="AJ252" i="2"/>
  <c r="Z651" i="2"/>
  <c r="AZ350" i="3"/>
  <c r="AZ252" i="2"/>
  <c r="BJ651" i="2"/>
  <c r="P161" i="3"/>
  <c r="AD161" i="3" s="1"/>
  <c r="AX655" i="3"/>
  <c r="AX309" i="2"/>
  <c r="AH309" i="2"/>
  <c r="AZ309" i="2"/>
  <c r="P763" i="3"/>
  <c r="P762" i="3" s="1"/>
  <c r="AJ350" i="3"/>
  <c r="AH350" i="3"/>
  <c r="BD768" i="3"/>
  <c r="N344" i="3"/>
  <c r="AJ344" i="3" s="1"/>
  <c r="BD162" i="3"/>
  <c r="BB487" i="3"/>
  <c r="P767" i="3"/>
  <c r="AD767" i="3" s="1"/>
  <c r="AJ345" i="3"/>
  <c r="AX345" i="3"/>
  <c r="BB651" i="2"/>
  <c r="BD651" i="2"/>
  <c r="AF310" i="3"/>
  <c r="BD655" i="3"/>
  <c r="AD344" i="3"/>
  <c r="AD310" i="3"/>
  <c r="AF487" i="3"/>
  <c r="AD764" i="3"/>
  <c r="AF491" i="3"/>
  <c r="AP489" i="2"/>
  <c r="X756" i="2"/>
  <c r="BB655" i="3"/>
  <c r="AF489" i="2"/>
  <c r="X760" i="2"/>
  <c r="Z766" i="2"/>
  <c r="BB764" i="3"/>
  <c r="AR491" i="3"/>
  <c r="AD132" i="2"/>
  <c r="BD489" i="2"/>
  <c r="BB485" i="2"/>
  <c r="AP491" i="3"/>
  <c r="AD489" i="2"/>
  <c r="AD487" i="3"/>
  <c r="AD491" i="3"/>
  <c r="AF485" i="2"/>
  <c r="BL489" i="2"/>
  <c r="AD485" i="2"/>
  <c r="AF764" i="3"/>
  <c r="AB764" i="3"/>
  <c r="X762" i="3"/>
  <c r="AR487" i="3"/>
  <c r="AZ491" i="3"/>
  <c r="BL485" i="2"/>
  <c r="BB489" i="2"/>
  <c r="BJ489" i="2"/>
  <c r="AJ485" i="2"/>
  <c r="BD485" i="2"/>
  <c r="AH768" i="3"/>
  <c r="AX768" i="3"/>
  <c r="AJ768" i="3"/>
  <c r="AZ768" i="3"/>
  <c r="AF768" i="3"/>
  <c r="AD768" i="3"/>
  <c r="AZ489" i="2"/>
  <c r="AH489" i="2"/>
  <c r="AJ489" i="2"/>
  <c r="AX489" i="2"/>
  <c r="AD309" i="2"/>
  <c r="BB309" i="2"/>
  <c r="P308" i="2"/>
  <c r="AF309" i="2"/>
  <c r="BD309" i="2"/>
  <c r="AB132" i="2"/>
  <c r="Z132" i="2"/>
  <c r="BL132" i="2"/>
  <c r="BJ132" i="2"/>
  <c r="AZ132" i="2"/>
  <c r="AX132" i="2"/>
  <c r="T342" i="2"/>
  <c r="BL343" i="2"/>
  <c r="AP343" i="2"/>
  <c r="AR343" i="2"/>
  <c r="BJ343" i="2"/>
  <c r="Z772" i="3"/>
  <c r="AB772" i="3"/>
  <c r="BD772" i="3"/>
  <c r="BB772" i="3"/>
  <c r="AP764" i="3"/>
  <c r="BJ764" i="3"/>
  <c r="AR764" i="3"/>
  <c r="BL764" i="3"/>
  <c r="BL132" i="3"/>
  <c r="AP132" i="3"/>
  <c r="AR132" i="3"/>
  <c r="BJ132" i="3"/>
  <c r="AV132" i="3"/>
  <c r="AT132" i="3"/>
  <c r="AL491" i="3"/>
  <c r="AT491" i="3"/>
  <c r="BF491" i="3"/>
  <c r="AN491" i="3"/>
  <c r="BH491" i="3"/>
  <c r="AV491" i="3"/>
  <c r="BJ655" i="3"/>
  <c r="BL655" i="3"/>
  <c r="AR655" i="3"/>
  <c r="AP655" i="3"/>
  <c r="X766" i="3"/>
  <c r="AB254" i="3"/>
  <c r="Z254" i="3"/>
  <c r="V253" i="3"/>
  <c r="BD254" i="3"/>
  <c r="BB254" i="3"/>
  <c r="Z762" i="2"/>
  <c r="AB762" i="2"/>
  <c r="AD252" i="2"/>
  <c r="BB252" i="2"/>
  <c r="AF252" i="2"/>
  <c r="BD252" i="2"/>
  <c r="P251" i="2"/>
  <c r="BH350" i="3"/>
  <c r="AL350" i="3"/>
  <c r="AT350" i="3"/>
  <c r="AN350" i="3"/>
  <c r="AV350" i="3"/>
  <c r="BF350" i="3"/>
  <c r="AN345" i="3"/>
  <c r="AV345" i="3"/>
  <c r="BF345" i="3"/>
  <c r="BH345" i="3"/>
  <c r="R344" i="3"/>
  <c r="AL345" i="3"/>
  <c r="AT345" i="3"/>
  <c r="R310" i="3"/>
  <c r="BF311" i="3"/>
  <c r="AT311" i="3"/>
  <c r="AL311" i="3"/>
  <c r="AV311" i="3"/>
  <c r="BH311" i="3"/>
  <c r="AN311" i="3"/>
  <c r="BF162" i="3"/>
  <c r="BH162" i="3"/>
  <c r="R161" i="3"/>
  <c r="AL162" i="3"/>
  <c r="AT162" i="3"/>
  <c r="AN162" i="3"/>
  <c r="AV162" i="3"/>
  <c r="R767" i="3"/>
  <c r="R763" i="3"/>
  <c r="AB655" i="3"/>
  <c r="Z655" i="3"/>
  <c r="AV166" i="2"/>
  <c r="AT166" i="2"/>
  <c r="R165" i="2"/>
  <c r="AP772" i="3"/>
  <c r="BJ772" i="3"/>
  <c r="BL772" i="3"/>
  <c r="AR772" i="3"/>
  <c r="AB162" i="2"/>
  <c r="Z162" i="2"/>
  <c r="V161" i="2"/>
  <c r="V757" i="2"/>
  <c r="V761" i="2"/>
  <c r="Z764" i="3"/>
  <c r="P350" i="2"/>
  <c r="AD342" i="2"/>
  <c r="BB342" i="2"/>
  <c r="AF342" i="2"/>
  <c r="BD342" i="2"/>
  <c r="AP308" i="2"/>
  <c r="AR308" i="2"/>
  <c r="AB487" i="3"/>
  <c r="AH766" i="2"/>
  <c r="AX766" i="2"/>
  <c r="AZ766" i="2"/>
  <c r="AJ766" i="2"/>
  <c r="AR485" i="2"/>
  <c r="AL768" i="3"/>
  <c r="AT768" i="3"/>
  <c r="BF768" i="3"/>
  <c r="BH768" i="3"/>
  <c r="AV768" i="3"/>
  <c r="AN768" i="3"/>
  <c r="AP311" i="3"/>
  <c r="T310" i="3"/>
  <c r="BJ311" i="3"/>
  <c r="BL311" i="3"/>
  <c r="AR311" i="3"/>
  <c r="AR254" i="3"/>
  <c r="T253" i="3"/>
  <c r="BL254" i="3"/>
  <c r="AP254" i="3"/>
  <c r="BJ254" i="3"/>
  <c r="BF485" i="2"/>
  <c r="AL485" i="2"/>
  <c r="AV485" i="2"/>
  <c r="BH485" i="2"/>
  <c r="AN485" i="2"/>
  <c r="AT485" i="2"/>
  <c r="BJ491" i="3"/>
  <c r="AJ342" i="2"/>
  <c r="AZ342" i="2"/>
  <c r="N350" i="2"/>
  <c r="AX342" i="2"/>
  <c r="AH342" i="2"/>
  <c r="AF132" i="3"/>
  <c r="BD132" i="3"/>
  <c r="BB132" i="3"/>
  <c r="AD132" i="3"/>
  <c r="P166" i="3"/>
  <c r="AJ491" i="3"/>
  <c r="AJ762" i="2"/>
  <c r="AX762" i="2"/>
  <c r="AH762" i="2"/>
  <c r="AZ762" i="2"/>
  <c r="AH487" i="3"/>
  <c r="AX487" i="3"/>
  <c r="AJ487" i="3"/>
  <c r="AZ487" i="3"/>
  <c r="BF772" i="3"/>
  <c r="AL772" i="3"/>
  <c r="AT772" i="3"/>
  <c r="AV772" i="3"/>
  <c r="BH772" i="3"/>
  <c r="AN772" i="3"/>
  <c r="AD758" i="2"/>
  <c r="BB758" i="2"/>
  <c r="AF758" i="2"/>
  <c r="BD758" i="2"/>
  <c r="AJ162" i="2"/>
  <c r="AZ162" i="2"/>
  <c r="AX162" i="2"/>
  <c r="N161" i="2"/>
  <c r="N757" i="2"/>
  <c r="AH162" i="2"/>
  <c r="N761" i="2"/>
  <c r="BF766" i="2"/>
  <c r="AN766" i="2"/>
  <c r="AL766" i="2"/>
  <c r="AV766" i="2"/>
  <c r="BH766" i="2"/>
  <c r="AT766" i="2"/>
  <c r="BB132" i="2"/>
  <c r="N165" i="2"/>
  <c r="BH162" i="2"/>
  <c r="R161" i="2"/>
  <c r="AL162" i="2"/>
  <c r="AT162" i="2"/>
  <c r="AN162" i="2"/>
  <c r="AV162" i="2"/>
  <c r="BF162" i="2"/>
  <c r="R761" i="2"/>
  <c r="R757" i="2"/>
  <c r="X350" i="2"/>
  <c r="Z342" i="2"/>
  <c r="AB342" i="2"/>
  <c r="V161" i="3"/>
  <c r="Z162" i="3"/>
  <c r="AB162" i="3"/>
  <c r="V763" i="3"/>
  <c r="V767" i="3"/>
  <c r="BH348" i="2"/>
  <c r="AL348" i="2"/>
  <c r="AT348" i="2"/>
  <c r="AN348" i="2"/>
  <c r="AV348" i="2"/>
  <c r="BF348" i="2"/>
  <c r="AN343" i="2"/>
  <c r="AV343" i="2"/>
  <c r="BF343" i="2"/>
  <c r="BH343" i="2"/>
  <c r="R342" i="2"/>
  <c r="AL343" i="2"/>
  <c r="AT343" i="2"/>
  <c r="T166" i="3"/>
  <c r="AV166" i="3" s="1"/>
  <c r="BJ768" i="3"/>
  <c r="AP768" i="3"/>
  <c r="AR768" i="3"/>
  <c r="BL768" i="3"/>
  <c r="AL309" i="2"/>
  <c r="AT309" i="2"/>
  <c r="AN309" i="2"/>
  <c r="AV309" i="2"/>
  <c r="R308" i="2"/>
  <c r="BF309" i="2"/>
  <c r="BH309" i="2"/>
  <c r="BD491" i="3"/>
  <c r="BD352" i="3"/>
  <c r="BB352" i="3"/>
  <c r="Z758" i="2"/>
  <c r="AB758" i="2"/>
  <c r="AP487" i="3"/>
  <c r="AL489" i="2"/>
  <c r="AT489" i="2"/>
  <c r="AV489" i="2"/>
  <c r="BF489" i="2"/>
  <c r="BH489" i="2"/>
  <c r="AN489" i="2"/>
  <c r="Z485" i="2"/>
  <c r="AB485" i="2"/>
  <c r="BB162" i="3"/>
  <c r="AB768" i="3"/>
  <c r="AP313" i="2"/>
  <c r="AR313" i="2"/>
  <c r="T312" i="2"/>
  <c r="BF758" i="2"/>
  <c r="AL758" i="2"/>
  <c r="AT758" i="2"/>
  <c r="AV758" i="2"/>
  <c r="BH758" i="2"/>
  <c r="AN758" i="2"/>
  <c r="AD766" i="2"/>
  <c r="AF766" i="2"/>
  <c r="BB766" i="2"/>
  <c r="BD766" i="2"/>
  <c r="AR350" i="3"/>
  <c r="BJ350" i="3"/>
  <c r="BL350" i="3"/>
  <c r="AP350" i="3"/>
  <c r="BH132" i="2"/>
  <c r="AL132" i="2"/>
  <c r="AT132" i="2"/>
  <c r="AN132" i="2"/>
  <c r="AV132" i="2"/>
  <c r="BF132" i="2"/>
  <c r="BD132" i="2"/>
  <c r="R165" i="3"/>
  <c r="AL166" i="3"/>
  <c r="AN166" i="3"/>
  <c r="BJ485" i="2"/>
  <c r="BJ762" i="2"/>
  <c r="AR762" i="2"/>
  <c r="AP762" i="2"/>
  <c r="BL762" i="2"/>
  <c r="BF764" i="3"/>
  <c r="AL764" i="3"/>
  <c r="AT764" i="3"/>
  <c r="AN764" i="3"/>
  <c r="BH764" i="3"/>
  <c r="AV764" i="3"/>
  <c r="BF655" i="3"/>
  <c r="AT655" i="3"/>
  <c r="BL491" i="3"/>
  <c r="AH772" i="3"/>
  <c r="AX772" i="3"/>
  <c r="AJ772" i="3"/>
  <c r="AZ772" i="3"/>
  <c r="Z489" i="2"/>
  <c r="AB489" i="2"/>
  <c r="AX485" i="2"/>
  <c r="AP162" i="3"/>
  <c r="AR162" i="3"/>
  <c r="BJ162" i="3"/>
  <c r="T161" i="3"/>
  <c r="BL162" i="3"/>
  <c r="T767" i="3"/>
  <c r="T763" i="3"/>
  <c r="AD772" i="3"/>
  <c r="AF772" i="3"/>
  <c r="AH308" i="2"/>
  <c r="AJ308" i="2"/>
  <c r="P314" i="3"/>
  <c r="AD315" i="3"/>
  <c r="AF315" i="3"/>
  <c r="AR162" i="2"/>
  <c r="BJ162" i="2"/>
  <c r="T161" i="2"/>
  <c r="BL162" i="2"/>
  <c r="AP162" i="2"/>
  <c r="T757" i="2"/>
  <c r="T761" i="2"/>
  <c r="BF487" i="3"/>
  <c r="AL487" i="3"/>
  <c r="AT487" i="3"/>
  <c r="AN487" i="3"/>
  <c r="BH487" i="3"/>
  <c r="AV487" i="3"/>
  <c r="P161" i="2"/>
  <c r="AD162" i="2"/>
  <c r="BB162" i="2"/>
  <c r="AF162" i="2"/>
  <c r="BD162" i="2"/>
  <c r="P757" i="2"/>
  <c r="P761" i="2"/>
  <c r="AJ254" i="3"/>
  <c r="AZ254" i="3"/>
  <c r="N253" i="3"/>
  <c r="AX254" i="3"/>
  <c r="AH254" i="3"/>
  <c r="N161" i="3"/>
  <c r="AH162" i="3"/>
  <c r="AX162" i="3"/>
  <c r="AJ162" i="3"/>
  <c r="AZ162" i="3"/>
  <c r="N763" i="3"/>
  <c r="N767" i="3"/>
  <c r="AH758" i="2"/>
  <c r="AX758" i="2"/>
  <c r="AJ758" i="2"/>
  <c r="AZ758" i="2"/>
  <c r="AN651" i="2"/>
  <c r="AV651" i="2"/>
  <c r="BF651" i="2"/>
  <c r="BH651" i="2"/>
  <c r="AL651" i="2"/>
  <c r="AT651" i="2"/>
  <c r="AH764" i="3"/>
  <c r="AX764" i="3"/>
  <c r="AZ764" i="3"/>
  <c r="AJ764" i="3"/>
  <c r="Z491" i="3"/>
  <c r="AB491" i="3"/>
  <c r="R251" i="2"/>
  <c r="AL252" i="2"/>
  <c r="AT252" i="2"/>
  <c r="AN252" i="2"/>
  <c r="AV252" i="2"/>
  <c r="BF252" i="2"/>
  <c r="BH252" i="2"/>
  <c r="BB491" i="3"/>
  <c r="V166" i="2"/>
  <c r="BH166" i="2" s="1"/>
  <c r="AH251" i="2"/>
  <c r="AJ251" i="2"/>
  <c r="N313" i="2"/>
  <c r="N165" i="3"/>
  <c r="AH166" i="3"/>
  <c r="AJ166" i="3"/>
  <c r="X352" i="3"/>
  <c r="AB344" i="3"/>
  <c r="Z344" i="3"/>
  <c r="AD762" i="2"/>
  <c r="BB762" i="2"/>
  <c r="BD762" i="2"/>
  <c r="AF762" i="2"/>
  <c r="Z768" i="3"/>
  <c r="P165" i="2"/>
  <c r="Z311" i="3"/>
  <c r="V310" i="3"/>
  <c r="AB311" i="3"/>
  <c r="BD311" i="3"/>
  <c r="BB311" i="3"/>
  <c r="AH651" i="2"/>
  <c r="AX651" i="2"/>
  <c r="AJ651" i="2"/>
  <c r="AZ651" i="2"/>
  <c r="AP766" i="2"/>
  <c r="BJ766" i="2"/>
  <c r="AR766" i="2"/>
  <c r="BL766" i="2"/>
  <c r="BH254" i="3"/>
  <c r="AN254" i="3"/>
  <c r="AV254" i="3"/>
  <c r="BF254" i="3"/>
  <c r="R253" i="3"/>
  <c r="AT254" i="3"/>
  <c r="AL254" i="3"/>
  <c r="AL762" i="2"/>
  <c r="AT762" i="2"/>
  <c r="AV762" i="2"/>
  <c r="BF762" i="2"/>
  <c r="AN762" i="2"/>
  <c r="BH762" i="2"/>
  <c r="T344" i="3"/>
  <c r="BL345" i="3"/>
  <c r="AP345" i="3"/>
  <c r="AR345" i="3"/>
  <c r="BJ345" i="3"/>
  <c r="AR348" i="2"/>
  <c r="BJ348" i="2"/>
  <c r="BL348" i="2"/>
  <c r="AP348" i="2"/>
  <c r="T165" i="2"/>
  <c r="AP132" i="2"/>
  <c r="AR132" i="2"/>
  <c r="AH132" i="2"/>
  <c r="X166" i="2"/>
  <c r="AJ166" i="2" s="1"/>
  <c r="AJ132" i="2"/>
  <c r="AP485" i="2"/>
  <c r="AP758" i="2"/>
  <c r="BJ758" i="2"/>
  <c r="BL758" i="2"/>
  <c r="AR758" i="2"/>
  <c r="AH311" i="3"/>
  <c r="AX311" i="3"/>
  <c r="AJ311" i="3"/>
  <c r="N310" i="3"/>
  <c r="AZ311" i="3"/>
  <c r="BH655" i="3"/>
  <c r="BH166" i="3" l="1"/>
  <c r="AX166" i="3"/>
  <c r="AB166" i="3"/>
  <c r="V165" i="3"/>
  <c r="AZ165" i="3" s="1"/>
  <c r="AZ166" i="3"/>
  <c r="BF166" i="3"/>
  <c r="BJ308" i="2"/>
  <c r="AB251" i="2"/>
  <c r="AX251" i="2"/>
  <c r="Z251" i="2"/>
  <c r="BL251" i="2"/>
  <c r="AX308" i="2"/>
  <c r="AZ308" i="2"/>
  <c r="AZ251" i="2"/>
  <c r="V313" i="2"/>
  <c r="AZ313" i="2" s="1"/>
  <c r="Z308" i="2"/>
  <c r="BL308" i="2"/>
  <c r="BD763" i="3"/>
  <c r="AF161" i="3"/>
  <c r="AH344" i="3"/>
  <c r="AD763" i="3"/>
  <c r="BB763" i="3"/>
  <c r="AF763" i="3"/>
  <c r="BB161" i="3"/>
  <c r="N765" i="2"/>
  <c r="N764" i="2" s="1"/>
  <c r="AX344" i="3"/>
  <c r="AZ344" i="3"/>
  <c r="N352" i="3"/>
  <c r="AH352" i="3" s="1"/>
  <c r="BD767" i="3"/>
  <c r="AF767" i="3"/>
  <c r="P766" i="3"/>
  <c r="AD766" i="3" s="1"/>
  <c r="AT166" i="3"/>
  <c r="BL166" i="2"/>
  <c r="BB166" i="2"/>
  <c r="BJ166" i="2"/>
  <c r="BD166" i="2"/>
  <c r="AR166" i="2"/>
  <c r="AH166" i="2"/>
  <c r="Z310" i="3"/>
  <c r="AB310" i="3"/>
  <c r="BB310" i="3"/>
  <c r="BD310" i="3"/>
  <c r="AP310" i="3"/>
  <c r="BJ310" i="3"/>
  <c r="AR310" i="3"/>
  <c r="BL310" i="3"/>
  <c r="AF350" i="2"/>
  <c r="BD350" i="2"/>
  <c r="BB350" i="2"/>
  <c r="AD350" i="2"/>
  <c r="BF767" i="3"/>
  <c r="R766" i="3"/>
  <c r="AL767" i="3"/>
  <c r="AT767" i="3"/>
  <c r="AV767" i="3"/>
  <c r="AN767" i="3"/>
  <c r="BH767" i="3"/>
  <c r="AH310" i="3"/>
  <c r="AX310" i="3"/>
  <c r="AZ310" i="3"/>
  <c r="AJ310" i="3"/>
  <c r="N312" i="2"/>
  <c r="AH313" i="2"/>
  <c r="AJ313" i="2"/>
  <c r="BF251" i="2"/>
  <c r="R313" i="2"/>
  <c r="BH251" i="2"/>
  <c r="AL251" i="2"/>
  <c r="AT251" i="2"/>
  <c r="AN251" i="2"/>
  <c r="AV251" i="2"/>
  <c r="N766" i="3"/>
  <c r="AH767" i="3"/>
  <c r="AX767" i="3"/>
  <c r="AJ767" i="3"/>
  <c r="AZ767" i="3"/>
  <c r="AD761" i="2"/>
  <c r="BB761" i="2"/>
  <c r="BD761" i="2"/>
  <c r="P760" i="2"/>
  <c r="AF761" i="2"/>
  <c r="BJ757" i="2"/>
  <c r="AP757" i="2"/>
  <c r="T756" i="2"/>
  <c r="BL757" i="2"/>
  <c r="AR757" i="2"/>
  <c r="BJ161" i="3"/>
  <c r="BL161" i="3"/>
  <c r="AP161" i="3"/>
  <c r="AR161" i="3"/>
  <c r="AD762" i="3"/>
  <c r="AF762" i="3"/>
  <c r="BH342" i="2"/>
  <c r="AL342" i="2"/>
  <c r="AT342" i="2"/>
  <c r="R350" i="2"/>
  <c r="AN342" i="2"/>
  <c r="AV342" i="2"/>
  <c r="BF342" i="2"/>
  <c r="V762" i="3"/>
  <c r="BB762" i="3" s="1"/>
  <c r="Z763" i="3"/>
  <c r="AB763" i="3"/>
  <c r="AZ166" i="2"/>
  <c r="N760" i="2"/>
  <c r="AH761" i="2"/>
  <c r="AX761" i="2"/>
  <c r="AJ761" i="2"/>
  <c r="AZ761" i="2"/>
  <c r="V756" i="2"/>
  <c r="Z757" i="2"/>
  <c r="AB757" i="2"/>
  <c r="AL166" i="2"/>
  <c r="AN166" i="2"/>
  <c r="AL161" i="3"/>
  <c r="AT161" i="3"/>
  <c r="AN161" i="3"/>
  <c r="AV161" i="3"/>
  <c r="BF161" i="3"/>
  <c r="BH161" i="3"/>
  <c r="AD308" i="2"/>
  <c r="BB308" i="2"/>
  <c r="AF308" i="2"/>
  <c r="BD308" i="2"/>
  <c r="AH165" i="3"/>
  <c r="AJ165" i="3"/>
  <c r="AP761" i="2"/>
  <c r="AR761" i="2"/>
  <c r="BL761" i="2"/>
  <c r="T760" i="2"/>
  <c r="BJ761" i="2"/>
  <c r="BL161" i="2"/>
  <c r="AP161" i="2"/>
  <c r="AR161" i="2"/>
  <c r="BJ161" i="2"/>
  <c r="V766" i="3"/>
  <c r="Z767" i="3"/>
  <c r="AB767" i="3"/>
  <c r="AH161" i="2"/>
  <c r="AX161" i="2"/>
  <c r="AJ161" i="2"/>
  <c r="AZ161" i="2"/>
  <c r="BD161" i="3"/>
  <c r="AB253" i="3"/>
  <c r="Z253" i="3"/>
  <c r="V315" i="3"/>
  <c r="BD253" i="3"/>
  <c r="BB253" i="3"/>
  <c r="AP166" i="2"/>
  <c r="AR344" i="3"/>
  <c r="BJ344" i="3"/>
  <c r="BL344" i="3"/>
  <c r="T352" i="3"/>
  <c r="AP344" i="3"/>
  <c r="BB767" i="3"/>
  <c r="Z352" i="3"/>
  <c r="AB352" i="3"/>
  <c r="X771" i="3"/>
  <c r="X770" i="3" s="1"/>
  <c r="N762" i="3"/>
  <c r="AH763" i="3"/>
  <c r="AX763" i="3"/>
  <c r="AJ763" i="3"/>
  <c r="AZ763" i="3"/>
  <c r="AJ253" i="3"/>
  <c r="AZ253" i="3"/>
  <c r="AH253" i="3"/>
  <c r="AX253" i="3"/>
  <c r="N315" i="3"/>
  <c r="AD757" i="2"/>
  <c r="BB757" i="2"/>
  <c r="BD757" i="2"/>
  <c r="AF757" i="2"/>
  <c r="P756" i="2"/>
  <c r="BJ763" i="3"/>
  <c r="AP763" i="3"/>
  <c r="AR763" i="3"/>
  <c r="T762" i="3"/>
  <c r="BL763" i="3"/>
  <c r="AP312" i="2"/>
  <c r="AR312" i="2"/>
  <c r="AF352" i="3"/>
  <c r="BJ166" i="3"/>
  <c r="T165" i="3"/>
  <c r="AT165" i="3" s="1"/>
  <c r="BL166" i="3"/>
  <c r="AP166" i="3"/>
  <c r="AR166" i="3"/>
  <c r="AB350" i="2"/>
  <c r="Z350" i="2"/>
  <c r="AN161" i="2"/>
  <c r="AV161" i="2"/>
  <c r="BF161" i="2"/>
  <c r="BH161" i="2"/>
  <c r="AL161" i="2"/>
  <c r="AT161" i="2"/>
  <c r="Z161" i="2"/>
  <c r="AB161" i="2"/>
  <c r="BF310" i="3"/>
  <c r="AN310" i="3"/>
  <c r="AT310" i="3"/>
  <c r="BH310" i="3"/>
  <c r="AL310" i="3"/>
  <c r="AV310" i="3"/>
  <c r="BH344" i="3"/>
  <c r="AL344" i="3"/>
  <c r="AT344" i="3"/>
  <c r="R352" i="3"/>
  <c r="AN344" i="3"/>
  <c r="AV344" i="3"/>
  <c r="BF344" i="3"/>
  <c r="AN253" i="3"/>
  <c r="AV253" i="3"/>
  <c r="BH253" i="3"/>
  <c r="AT253" i="3"/>
  <c r="BF253" i="3"/>
  <c r="AL253" i="3"/>
  <c r="R315" i="3"/>
  <c r="Z161" i="3"/>
  <c r="AB161" i="3"/>
  <c r="BF761" i="2"/>
  <c r="R760" i="2"/>
  <c r="AL761" i="2"/>
  <c r="AT761" i="2"/>
  <c r="AN761" i="2"/>
  <c r="BH761" i="2"/>
  <c r="AV761" i="2"/>
  <c r="V760" i="2"/>
  <c r="Z761" i="2"/>
  <c r="AB761" i="2"/>
  <c r="X165" i="2"/>
  <c r="AP165" i="2" s="1"/>
  <c r="X765" i="2"/>
  <c r="X764" i="2" s="1"/>
  <c r="AD166" i="2"/>
  <c r="AF166" i="2"/>
  <c r="V165" i="2"/>
  <c r="BL165" i="2" s="1"/>
  <c r="Z166" i="2"/>
  <c r="AB166" i="2"/>
  <c r="AH161" i="3"/>
  <c r="AX161" i="3"/>
  <c r="AJ161" i="3"/>
  <c r="AZ161" i="3"/>
  <c r="AF161" i="2"/>
  <c r="BD161" i="2"/>
  <c r="AD161" i="2"/>
  <c r="BB161" i="2"/>
  <c r="AD314" i="3"/>
  <c r="AF314" i="3"/>
  <c r="AP767" i="3"/>
  <c r="BJ767" i="3"/>
  <c r="T766" i="3"/>
  <c r="BL767" i="3"/>
  <c r="AR767" i="3"/>
  <c r="AL165" i="3"/>
  <c r="AN165" i="3"/>
  <c r="AD352" i="3"/>
  <c r="AL308" i="2"/>
  <c r="AT308" i="2"/>
  <c r="AN308" i="2"/>
  <c r="AV308" i="2"/>
  <c r="BF308" i="2"/>
  <c r="BH308" i="2"/>
  <c r="R756" i="2"/>
  <c r="AL757" i="2"/>
  <c r="AT757" i="2"/>
  <c r="BF757" i="2"/>
  <c r="AN757" i="2"/>
  <c r="AV757" i="2"/>
  <c r="BH757" i="2"/>
  <c r="AX166" i="2"/>
  <c r="N756" i="2"/>
  <c r="AH757" i="2"/>
  <c r="AX757" i="2"/>
  <c r="AJ757" i="2"/>
  <c r="AZ757" i="2"/>
  <c r="AD166" i="3"/>
  <c r="BB166" i="3"/>
  <c r="AF166" i="3"/>
  <c r="BD166" i="3"/>
  <c r="P165" i="3"/>
  <c r="P771" i="3"/>
  <c r="AH350" i="2"/>
  <c r="AX350" i="2"/>
  <c r="AJ350" i="2"/>
  <c r="AZ350" i="2"/>
  <c r="BL253" i="3"/>
  <c r="AR253" i="3"/>
  <c r="BJ253" i="3"/>
  <c r="AP253" i="3"/>
  <c r="T315" i="3"/>
  <c r="AT165" i="2"/>
  <c r="AV165" i="2"/>
  <c r="BF166" i="2"/>
  <c r="R762" i="3"/>
  <c r="AL763" i="3"/>
  <c r="AT763" i="3"/>
  <c r="BF763" i="3"/>
  <c r="BH763" i="3"/>
  <c r="AV763" i="3"/>
  <c r="AN763" i="3"/>
  <c r="AD251" i="2"/>
  <c r="BB251" i="2"/>
  <c r="BD251" i="2"/>
  <c r="P313" i="2"/>
  <c r="AF251" i="2"/>
  <c r="AR342" i="2"/>
  <c r="BJ342" i="2"/>
  <c r="BL342" i="2"/>
  <c r="T350" i="2"/>
  <c r="AP342" i="2"/>
  <c r="AX313" i="2" l="1"/>
  <c r="Z165" i="3"/>
  <c r="BH165" i="3"/>
  <c r="BF165" i="3"/>
  <c r="AX165" i="3"/>
  <c r="AB165" i="3"/>
  <c r="V765" i="2"/>
  <c r="Z765" i="2" s="1"/>
  <c r="Z313" i="2"/>
  <c r="AB313" i="2"/>
  <c r="V312" i="2"/>
  <c r="BJ312" i="2" s="1"/>
  <c r="BL313" i="2"/>
  <c r="BJ313" i="2"/>
  <c r="AZ352" i="3"/>
  <c r="AJ352" i="3"/>
  <c r="AX352" i="3"/>
  <c r="AV165" i="3"/>
  <c r="AF766" i="3"/>
  <c r="BB766" i="3"/>
  <c r="BH165" i="2"/>
  <c r="BD766" i="3"/>
  <c r="BF165" i="2"/>
  <c r="AN165" i="2"/>
  <c r="AL165" i="2"/>
  <c r="AH165" i="2"/>
  <c r="AJ765" i="2"/>
  <c r="AD165" i="2"/>
  <c r="AP315" i="3"/>
  <c r="T314" i="3"/>
  <c r="AR315" i="3"/>
  <c r="BJ315" i="3"/>
  <c r="BL315" i="3"/>
  <c r="AH766" i="3"/>
  <c r="AX766" i="3"/>
  <c r="AJ766" i="3"/>
  <c r="AZ766" i="3"/>
  <c r="AH756" i="2"/>
  <c r="AX756" i="2"/>
  <c r="AJ756" i="2"/>
  <c r="AZ756" i="2"/>
  <c r="BF756" i="2"/>
  <c r="AL756" i="2"/>
  <c r="AT756" i="2"/>
  <c r="AN756" i="2"/>
  <c r="BH756" i="2"/>
  <c r="AV756" i="2"/>
  <c r="AB165" i="2"/>
  <c r="Z165" i="2"/>
  <c r="BJ165" i="2"/>
  <c r="AN352" i="3"/>
  <c r="AV352" i="3"/>
  <c r="BF352" i="3"/>
  <c r="BH352" i="3"/>
  <c r="AL352" i="3"/>
  <c r="AT352" i="3"/>
  <c r="T771" i="3"/>
  <c r="AP165" i="3"/>
  <c r="AR165" i="3"/>
  <c r="BJ165" i="3"/>
  <c r="BL165" i="3"/>
  <c r="AP762" i="3"/>
  <c r="BJ762" i="3"/>
  <c r="BL762" i="3"/>
  <c r="AR762" i="3"/>
  <c r="AH762" i="3"/>
  <c r="AX762" i="3"/>
  <c r="AJ762" i="3"/>
  <c r="AZ762" i="3"/>
  <c r="BL352" i="3"/>
  <c r="AP352" i="3"/>
  <c r="AR352" i="3"/>
  <c r="BJ352" i="3"/>
  <c r="BJ760" i="2"/>
  <c r="AP760" i="2"/>
  <c r="AR760" i="2"/>
  <c r="BL760" i="2"/>
  <c r="Z756" i="2"/>
  <c r="AB756" i="2"/>
  <c r="AZ165" i="2"/>
  <c r="BD165" i="2"/>
  <c r="AL766" i="3"/>
  <c r="AT766" i="3"/>
  <c r="BF766" i="3"/>
  <c r="AN766" i="3"/>
  <c r="BH766" i="3"/>
  <c r="AV766" i="3"/>
  <c r="AH764" i="2"/>
  <c r="AJ764" i="2"/>
  <c r="BD762" i="3"/>
  <c r="AD760" i="2"/>
  <c r="BB760" i="2"/>
  <c r="AF760" i="2"/>
  <c r="BD760" i="2"/>
  <c r="AH312" i="2"/>
  <c r="AJ312" i="2"/>
  <c r="BL350" i="2"/>
  <c r="AP350" i="2"/>
  <c r="AR350" i="2"/>
  <c r="BJ350" i="2"/>
  <c r="T765" i="2"/>
  <c r="P312" i="2"/>
  <c r="AD313" i="2"/>
  <c r="BB313" i="2"/>
  <c r="BD313" i="2"/>
  <c r="AF313" i="2"/>
  <c r="P765" i="2"/>
  <c r="BJ766" i="3"/>
  <c r="AP766" i="3"/>
  <c r="AR766" i="3"/>
  <c r="BL766" i="3"/>
  <c r="AL760" i="2"/>
  <c r="AT760" i="2"/>
  <c r="BF760" i="2"/>
  <c r="BH760" i="2"/>
  <c r="AV760" i="2"/>
  <c r="AN760" i="2"/>
  <c r="AR165" i="2"/>
  <c r="Z766" i="3"/>
  <c r="AB766" i="3"/>
  <c r="AH760" i="2"/>
  <c r="AX760" i="2"/>
  <c r="AJ760" i="2"/>
  <c r="AZ760" i="2"/>
  <c r="AJ165" i="2"/>
  <c r="BF313" i="2"/>
  <c r="BH313" i="2"/>
  <c r="R312" i="2"/>
  <c r="AL313" i="2"/>
  <c r="AT313" i="2"/>
  <c r="AV313" i="2"/>
  <c r="AN313" i="2"/>
  <c r="R765" i="2"/>
  <c r="AF165" i="2"/>
  <c r="BF762" i="3"/>
  <c r="AL762" i="3"/>
  <c r="AT762" i="3"/>
  <c r="AV762" i="3"/>
  <c r="AN762" i="3"/>
  <c r="BH762" i="3"/>
  <c r="AD165" i="3"/>
  <c r="BB165" i="3"/>
  <c r="BD165" i="3"/>
  <c r="AF165" i="3"/>
  <c r="R314" i="3"/>
  <c r="BF315" i="3"/>
  <c r="BH315" i="3"/>
  <c r="AL315" i="3"/>
  <c r="AT315" i="3"/>
  <c r="AN315" i="3"/>
  <c r="AV315" i="3"/>
  <c r="R771" i="3"/>
  <c r="AH315" i="3"/>
  <c r="AX315" i="3"/>
  <c r="AJ315" i="3"/>
  <c r="AZ315" i="3"/>
  <c r="N314" i="3"/>
  <c r="N771" i="3"/>
  <c r="Z315" i="3"/>
  <c r="AB315" i="3"/>
  <c r="V314" i="3"/>
  <c r="BD315" i="3"/>
  <c r="V771" i="3"/>
  <c r="BB771" i="3" s="1"/>
  <c r="BB315" i="3"/>
  <c r="Z762" i="3"/>
  <c r="AB762" i="3"/>
  <c r="AN350" i="2"/>
  <c r="AV350" i="2"/>
  <c r="BF350" i="2"/>
  <c r="BH350" i="2"/>
  <c r="AT350" i="2"/>
  <c r="AL350" i="2"/>
  <c r="AP756" i="2"/>
  <c r="BJ756" i="2"/>
  <c r="AR756" i="2"/>
  <c r="BL756" i="2"/>
  <c r="AD771" i="3"/>
  <c r="P770" i="3"/>
  <c r="AF771" i="3"/>
  <c r="Z760" i="2"/>
  <c r="AB760" i="2"/>
  <c r="AD756" i="2"/>
  <c r="BB756" i="2"/>
  <c r="BD756" i="2"/>
  <c r="AF756" i="2"/>
  <c r="AX165" i="2"/>
  <c r="BB165" i="2"/>
  <c r="AH765" i="2"/>
  <c r="AB765" i="2" l="1"/>
  <c r="AX312" i="2"/>
  <c r="AZ765" i="2"/>
  <c r="AX765" i="2"/>
  <c r="V764" i="2"/>
  <c r="AX764" i="2" s="1"/>
  <c r="BL312" i="2"/>
  <c r="Z312" i="2"/>
  <c r="AZ312" i="2"/>
  <c r="AB312" i="2"/>
  <c r="BD771" i="3"/>
  <c r="R764" i="2"/>
  <c r="AL765" i="2"/>
  <c r="AT765" i="2"/>
  <c r="AN765" i="2"/>
  <c r="BH765" i="2"/>
  <c r="AV765" i="2"/>
  <c r="BF765" i="2"/>
  <c r="N770" i="3"/>
  <c r="AH771" i="3"/>
  <c r="AX771" i="3"/>
  <c r="AJ771" i="3"/>
  <c r="AZ771" i="3"/>
  <c r="AL312" i="2"/>
  <c r="AT312" i="2"/>
  <c r="AN312" i="2"/>
  <c r="AV312" i="2"/>
  <c r="BF312" i="2"/>
  <c r="BH312" i="2"/>
  <c r="AD312" i="2"/>
  <c r="BB312" i="2"/>
  <c r="AF312" i="2"/>
  <c r="BD312" i="2"/>
  <c r="BJ771" i="3"/>
  <c r="AP771" i="3"/>
  <c r="AR771" i="3"/>
  <c r="BL771" i="3"/>
  <c r="T770" i="3"/>
  <c r="Z314" i="3"/>
  <c r="AB314" i="3"/>
  <c r="BB314" i="3"/>
  <c r="BD314" i="3"/>
  <c r="AH314" i="3"/>
  <c r="AX314" i="3"/>
  <c r="AZ314" i="3"/>
  <c r="AJ314" i="3"/>
  <c r="BF314" i="3"/>
  <c r="AL314" i="3"/>
  <c r="AV314" i="3"/>
  <c r="BH314" i="3"/>
  <c r="AN314" i="3"/>
  <c r="AT314" i="3"/>
  <c r="BJ765" i="2"/>
  <c r="T764" i="2"/>
  <c r="AP765" i="2"/>
  <c r="BL765" i="2"/>
  <c r="AR765" i="2"/>
  <c r="AP314" i="3"/>
  <c r="BJ314" i="3"/>
  <c r="AR314" i="3"/>
  <c r="BL314" i="3"/>
  <c r="V770" i="3"/>
  <c r="BD770" i="3" s="1"/>
  <c r="Z771" i="3"/>
  <c r="AB771" i="3"/>
  <c r="AD765" i="2"/>
  <c r="BB765" i="2"/>
  <c r="P764" i="2"/>
  <c r="AF765" i="2"/>
  <c r="BD765" i="2"/>
  <c r="AD770" i="3"/>
  <c r="AF770" i="3"/>
  <c r="R770" i="3"/>
  <c r="AL771" i="3"/>
  <c r="AT771" i="3"/>
  <c r="BF771" i="3"/>
  <c r="AN771" i="3"/>
  <c r="BH771" i="3"/>
  <c r="AV771" i="3"/>
  <c r="BB770" i="3" l="1"/>
  <c r="AZ764" i="2"/>
  <c r="Z764" i="2"/>
  <c r="AB764" i="2"/>
  <c r="BF770" i="3"/>
  <c r="AL770" i="3"/>
  <c r="AT770" i="3"/>
  <c r="AN770" i="3"/>
  <c r="BH770" i="3"/>
  <c r="AV770" i="3"/>
  <c r="AD764" i="2"/>
  <c r="BD764" i="2"/>
  <c r="AF764" i="2"/>
  <c r="BB764" i="2"/>
  <c r="AP770" i="3"/>
  <c r="BJ770" i="3"/>
  <c r="AR770" i="3"/>
  <c r="BL770" i="3"/>
  <c r="Z770" i="3"/>
  <c r="AB770" i="3"/>
  <c r="AP764" i="2"/>
  <c r="BJ764" i="2"/>
  <c r="BL764" i="2"/>
  <c r="AR764" i="2"/>
  <c r="AH770" i="3"/>
  <c r="AX770" i="3"/>
  <c r="AJ770" i="3"/>
  <c r="AZ770" i="3"/>
  <c r="BF764" i="2"/>
  <c r="AL764" i="2"/>
  <c r="AV764" i="2"/>
  <c r="BH764" i="2"/>
  <c r="AN764" i="2"/>
  <c r="AT764" i="2"/>
</calcChain>
</file>

<file path=xl/sharedStrings.xml><?xml version="1.0" encoding="utf-8"?>
<sst xmlns="http://schemas.openxmlformats.org/spreadsheetml/2006/main" count="2621" uniqueCount="510">
  <si>
    <t>TOTAL, IES</t>
  </si>
  <si>
    <t>Federal Family Education Loans Liquidating Account (HEA IV-B)</t>
  </si>
  <si>
    <t>Campus-based programs:</t>
  </si>
  <si>
    <t>Federal administration (FCRA section 505(e))</t>
  </si>
  <si>
    <t>Total, FFEL Program Account</t>
  </si>
  <si>
    <t>Federal administration</t>
  </si>
  <si>
    <t>Other aid for institutions:</t>
  </si>
  <si>
    <t>International education and foreign language studies:</t>
  </si>
  <si>
    <t>Domestic programs (HEA VI-A and B)</t>
  </si>
  <si>
    <t>Overseas programs (MECEA section 102(b)(6))</t>
  </si>
  <si>
    <t>Facilities maintenance (section 8008)</t>
  </si>
  <si>
    <t>Construction (section 8007)</t>
  </si>
  <si>
    <t>Payments for Federal property (section 8002)</t>
  </si>
  <si>
    <t>(b)</t>
  </si>
  <si>
    <t>(d)</t>
  </si>
  <si>
    <t>(c)</t>
  </si>
  <si>
    <t>(e)</t>
  </si>
  <si>
    <t>(f)</t>
  </si>
  <si>
    <t>4.</t>
  </si>
  <si>
    <t>5.</t>
  </si>
  <si>
    <t>6.</t>
  </si>
  <si>
    <t>OFFICE OF POSTSECONDARY EDUCATION (OPE)</t>
  </si>
  <si>
    <t>Student Financial Assistance</t>
  </si>
  <si>
    <t>Higher Education</t>
  </si>
  <si>
    <t>DEPARTMENTAL MANAGEMENT</t>
  </si>
  <si>
    <t>(1)</t>
  </si>
  <si>
    <t>(2)</t>
  </si>
  <si>
    <t>Office, Account, Program and Activity</t>
  </si>
  <si>
    <t>OFFICE OF ELEMENTARY AND SECONDARY EDUCATION (OESE)</t>
  </si>
  <si>
    <t>D</t>
  </si>
  <si>
    <t>Education for the Disadvantaged</t>
  </si>
  <si>
    <t xml:space="preserve"> </t>
  </si>
  <si>
    <t>Impact Aid (ESEA VIII)</t>
  </si>
  <si>
    <t>M</t>
  </si>
  <si>
    <t>School Improvement Programs</t>
  </si>
  <si>
    <t>1.</t>
  </si>
  <si>
    <t>2.</t>
  </si>
  <si>
    <t>3.</t>
  </si>
  <si>
    <t>(a)</t>
  </si>
  <si>
    <t>Subtotal</t>
  </si>
  <si>
    <t>Total</t>
  </si>
  <si>
    <t>Grants to local educational agencies (ESEA I-A):</t>
  </si>
  <si>
    <t>Basic grants (section 1124)</t>
  </si>
  <si>
    <t>Concentration grants (section 1124A)</t>
  </si>
  <si>
    <t>Annual appropriation</t>
  </si>
  <si>
    <t>State agency programs:</t>
  </si>
  <si>
    <t>Migrant (ESEA I-C)</t>
  </si>
  <si>
    <t>Neglected and delinquent (ESEA I-D)</t>
  </si>
  <si>
    <t>Total, Budget authority</t>
  </si>
  <si>
    <t>Current</t>
  </si>
  <si>
    <t>Payments for federally connected children (section 8003):</t>
  </si>
  <si>
    <t>Payments for children with disabilities (section 8003(d))</t>
  </si>
  <si>
    <t>Basic support payments (section 8003(b))</t>
  </si>
  <si>
    <t>Subtotal, State grants</t>
  </si>
  <si>
    <t>8.</t>
  </si>
  <si>
    <t>Training and advisory services (CRA IV)</t>
  </si>
  <si>
    <t>TOTAL BUDGET AUTHORITY, OESE</t>
  </si>
  <si>
    <t>State grants:</t>
  </si>
  <si>
    <t>Discretionary</t>
  </si>
  <si>
    <t>Client assistance State grants (RA section 112)</t>
  </si>
  <si>
    <t>Independent living (RA VII):</t>
  </si>
  <si>
    <t>Services for older blind individuals (Chapter 2)</t>
  </si>
  <si>
    <t>TOTAL BUDGET AUTHORITY, OSERS</t>
  </si>
  <si>
    <t>National programs (section 114)</t>
  </si>
  <si>
    <t>Assistance for students:</t>
  </si>
  <si>
    <t>Federal TRIO programs (HEA IV-A-2, Chapter 1)</t>
  </si>
  <si>
    <t>Child care access means parents in school (HEA IV-A-7)</t>
  </si>
  <si>
    <t>Howard University Hospital (20 U.S.C. 128)</t>
  </si>
  <si>
    <t>TOTAL, OPE</t>
  </si>
  <si>
    <t>Discretionary funds</t>
  </si>
  <si>
    <t>Mandatory funds</t>
  </si>
  <si>
    <t>Office for Civil Rights (DEOA, section 203)</t>
  </si>
  <si>
    <t>Mandatory</t>
  </si>
  <si>
    <t>Fund for the Improvement of Postsecondary Education (HEA VII-B)</t>
  </si>
  <si>
    <t>College Housing and Academic Facilities Loans Program Account</t>
  </si>
  <si>
    <t>(HEA section 121)</t>
  </si>
  <si>
    <t>Subtotal, Campus-based programs</t>
  </si>
  <si>
    <t>Mandatory baseline</t>
  </si>
  <si>
    <t>College Housing and Academic Facilities Loans Liquidating Account</t>
  </si>
  <si>
    <t>College Housing Loans Liquidating Account (HEA section 121)</t>
  </si>
  <si>
    <t>Gaining early awareness and readiness for undergraduate programs</t>
  </si>
  <si>
    <t>(GEAR UP) (HEA IV-A-2, Chapter 2)</t>
  </si>
  <si>
    <t>OFFICE OF SPECIAL EDUCATION AND REHABILITATIVE SERVICES</t>
  </si>
  <si>
    <t>(OSERS)</t>
  </si>
  <si>
    <t>section 317)</t>
  </si>
  <si>
    <t>American Printing House for the Blind (20 U.S.C. 101 et seq.)</t>
  </si>
  <si>
    <t>Historically Black College and University Capital Financing Program</t>
  </si>
  <si>
    <t>Account (HEA III-D)</t>
  </si>
  <si>
    <t>Education for the Disadvantaged (continued)</t>
  </si>
  <si>
    <t>Targeted grants (section 1125)</t>
  </si>
  <si>
    <t>Maximum award (in whole dollars)</t>
  </si>
  <si>
    <t>Recipients (in thousands)</t>
  </si>
  <si>
    <t>Improving teacher quality (ESEA II):</t>
  </si>
  <si>
    <t>Alaska Native education equity (ESEA VII-C)</t>
  </si>
  <si>
    <t>Rural education (ESEA VI-B)</t>
  </si>
  <si>
    <t>Grants to local educational agencies (Part A-1)</t>
  </si>
  <si>
    <t>Special programs for Indian children (Part A-2)</t>
  </si>
  <si>
    <t>National activities (Part A-3)</t>
  </si>
  <si>
    <t>Program Administration (DEOA)</t>
  </si>
  <si>
    <t>Contributions (DEOA, section 421)</t>
  </si>
  <si>
    <t>Indian Education (ESEA VII)</t>
  </si>
  <si>
    <t>Subtotal, loan subsidies</t>
  </si>
  <si>
    <t>Federal administration (HEA IV-D section 458):</t>
  </si>
  <si>
    <t>Howard University</t>
  </si>
  <si>
    <t>General support (20 U.S.C. 121 et seq.)</t>
  </si>
  <si>
    <t>Subtotal, Grants to LEAs</t>
  </si>
  <si>
    <t>OFFICE OF ENGLISH LANGUAGE ACQUISITION</t>
  </si>
  <si>
    <t>TOTAL, OELA</t>
  </si>
  <si>
    <t>Institute of Education Sciences</t>
  </si>
  <si>
    <t>Statistics (ESRA I-C)</t>
  </si>
  <si>
    <t>National assessment (section 303)</t>
  </si>
  <si>
    <t>National Assessment Governing Board (section 302)</t>
  </si>
  <si>
    <t>Research and statistics:</t>
  </si>
  <si>
    <t>Innovation and Improvement</t>
  </si>
  <si>
    <t>State assessments (ESEA VI-A-1)</t>
  </si>
  <si>
    <t>INSTITUTE OF EDUCATION SCIENCES (IES)</t>
  </si>
  <si>
    <t>Safe Schools and Citizenship Education</t>
  </si>
  <si>
    <t>Assessment (NAEPAA):</t>
  </si>
  <si>
    <t>National Technical Institute for the Deaf (EDA I-B and section 207)</t>
  </si>
  <si>
    <t>Gallaudet University (EDA I-A and section 207)</t>
  </si>
  <si>
    <t>FEDERAL STUDENT AID (FSA)</t>
  </si>
  <si>
    <t>OFFICE OF INNOVATION AND IMPROVEMENT (OII)</t>
  </si>
  <si>
    <t>Research, development, and dissemination (ESRA I-A, B and D)</t>
  </si>
  <si>
    <t>Regional educational laboratories (ESRA section 174)</t>
  </si>
  <si>
    <t>Federal Pell grants (HEA IV-A-1):</t>
  </si>
  <si>
    <t>Subtotal, Adult education</t>
  </si>
  <si>
    <t>GPRA data/HEA program evaluation (Department of Education Appropriations Act)</t>
  </si>
  <si>
    <t>Vocational rehabilitation State grants:</t>
  </si>
  <si>
    <t>Comprehensive centers (ETAA section 203)</t>
  </si>
  <si>
    <t>Personnel preparation (section 662)</t>
  </si>
  <si>
    <t>Parent information centers (sections 671-673)</t>
  </si>
  <si>
    <t>Special education studies and evaluations (IDEA, section 664)</t>
  </si>
  <si>
    <t>(g)</t>
  </si>
  <si>
    <t>School leadership (ESEA section 2151(b))</t>
  </si>
  <si>
    <t>Research in special education (ESRA, Part E)</t>
  </si>
  <si>
    <t>Education for homeless children and youths (MVHAA Title VII-B)</t>
  </si>
  <si>
    <t>Supplemental education grants (Compact of Free Association Act)</t>
  </si>
  <si>
    <t>Reestimate of existing loan subsidies</t>
  </si>
  <si>
    <t>Payments for services to guaranty agencies</t>
  </si>
  <si>
    <t xml:space="preserve">   Code</t>
  </si>
  <si>
    <t xml:space="preserve">TOTAL, DEPARTMENTAL MANAGEMENT </t>
  </si>
  <si>
    <t>State personnel development (Subpart 1)</t>
  </si>
  <si>
    <t>(h)</t>
  </si>
  <si>
    <t>(i)</t>
  </si>
  <si>
    <t/>
  </si>
  <si>
    <t>Upward reestimate of existing loans</t>
  </si>
  <si>
    <t>Upward modification of existing loans</t>
  </si>
  <si>
    <t>Downward reestimate of existing loans (non-add)</t>
  </si>
  <si>
    <t>Net reestimate of existing loans (non-add)</t>
  </si>
  <si>
    <t>Subtotal, new loan subsidies and net reestimate/modification (non-add)</t>
  </si>
  <si>
    <t>Net modification of existing loans (non-add)</t>
  </si>
  <si>
    <t>Career, Technical, and Adult Education</t>
  </si>
  <si>
    <t>Career and technical education (Carl D. Perkins CTEA):</t>
  </si>
  <si>
    <t>Subtotal, Career and technical education</t>
  </si>
  <si>
    <t>General Fund Receipts</t>
  </si>
  <si>
    <t>Total, new loan subsidies and net reestimate/modification (non-add)</t>
  </si>
  <si>
    <t>Higher Education Facilities Loans Liquidating Account (HEA section 121)</t>
  </si>
  <si>
    <t>Tribally controlled postsecondary career and technical institutions (CTEA section 117)</t>
  </si>
  <si>
    <t>Percent</t>
  </si>
  <si>
    <t>English Language Acquisition (ESEA III, Part A)</t>
  </si>
  <si>
    <t>Student Aid Administration (HEA I-D and IV-D, section 458)</t>
  </si>
  <si>
    <t>(j)</t>
  </si>
  <si>
    <t>(k)</t>
  </si>
  <si>
    <t>(l)</t>
  </si>
  <si>
    <t>Higher Education (continued)</t>
  </si>
  <si>
    <t>College access challenge grant program (HEA VII-E)</t>
  </si>
  <si>
    <t>Strengthening institutions (HEA III-A, section 311)</t>
  </si>
  <si>
    <t>Strengthening tribally controlled colleges and universities (HEA III-A, section 316)</t>
  </si>
  <si>
    <t>Strengthening Alaska Native and Native Hawaiian-serving institutions (HEA III-A,</t>
  </si>
  <si>
    <t>Strengthening HBCUs (HEA III-B, section 323)</t>
  </si>
  <si>
    <t>Strengthening historically Black graduate institutions (HEA III-B, section 326)</t>
  </si>
  <si>
    <t>Minority science and engineering improvement (HEA III-E-1)</t>
  </si>
  <si>
    <t>Subtotal, Aid for institutional development</t>
  </si>
  <si>
    <t>Aid for institutional development:</t>
  </si>
  <si>
    <t xml:space="preserve">  Total</t>
  </si>
  <si>
    <t>Amount</t>
  </si>
  <si>
    <t xml:space="preserve">Discretionary program costs </t>
  </si>
  <si>
    <t>Mandatory add-on</t>
  </si>
  <si>
    <t>Loan subsidies</t>
  </si>
  <si>
    <t>(m)</t>
  </si>
  <si>
    <t>(n)</t>
  </si>
  <si>
    <t>(HEA III-F, section 371)</t>
  </si>
  <si>
    <t>institutions (HEA III-F, section 371)</t>
  </si>
  <si>
    <t xml:space="preserve"> (HEA VIII, section 898)</t>
  </si>
  <si>
    <t>Aid for Hispanic-serving institutions:</t>
  </si>
  <si>
    <t>Islander-serving institutions (HEA III-F, section 371)</t>
  </si>
  <si>
    <t xml:space="preserve">Mandatory program costs </t>
  </si>
  <si>
    <t>(o)</t>
  </si>
  <si>
    <t>Strengthening Native American-serving nontribal institutions (HEA III-A, section 319)</t>
  </si>
  <si>
    <t>Mandatory strengthening predominantly Black institutions (HEA III-F, section 371)</t>
  </si>
  <si>
    <t>Mandatory strengthening Native American-serving nontribal institutions (HEA III-F, section 371)</t>
  </si>
  <si>
    <t>Federal Pell Grants Program Information (memorandum entry):</t>
  </si>
  <si>
    <t>Discretionary appropriation</t>
  </si>
  <si>
    <t>Prior year surplus/(shortfall)</t>
  </si>
  <si>
    <t>Mandatory appropriation</t>
  </si>
  <si>
    <t>Total resources</t>
  </si>
  <si>
    <t>Total, program costs</t>
  </si>
  <si>
    <t>Discretionary program current year surplus/(shortfall)</t>
  </si>
  <si>
    <t>Mandatory program current year surplus/(shortfall)</t>
  </si>
  <si>
    <t>Total, surplus/(shortfall)</t>
  </si>
  <si>
    <t>Total maximum award</t>
  </si>
  <si>
    <t>Developing Hispanic-serving institutions (HEA V-A)</t>
  </si>
  <si>
    <t>institutions (HEA III-A, section 320)</t>
  </si>
  <si>
    <t>Base award</t>
  </si>
  <si>
    <t>21st century community learning centers (ESEA IV-B)</t>
  </si>
  <si>
    <t>Education finance incentive grants (section 1125A)</t>
  </si>
  <si>
    <t>Evaluation (ESEA sections 1501 and 1503)</t>
  </si>
  <si>
    <t>Special programs for migrant students (HEA IV-A-5)</t>
  </si>
  <si>
    <t xml:space="preserve">Special Education </t>
  </si>
  <si>
    <t>Grants to Indians (RA Title I-C)</t>
  </si>
  <si>
    <t>Adult education:</t>
  </si>
  <si>
    <t xml:space="preserve">Strengthening Asian American- and Native American Pacific Islander-serving </t>
  </si>
  <si>
    <t xml:space="preserve">Mandatory strengthening Asian American- and Native American Pacific  </t>
  </si>
  <si>
    <t>State grants (Title I)</t>
  </si>
  <si>
    <t>New loan subsidy</t>
  </si>
  <si>
    <t>Subtotal, Federal Pell grants</t>
  </si>
  <si>
    <t>Promoting postbaccalaureate opportunities for Hispanic Americans (HEA V, section 512)</t>
  </si>
  <si>
    <t>Mandatory promoting postbaccalaureate opportunities for Hispanic Americans</t>
  </si>
  <si>
    <t>TOTAL BUDGET AUTHORITY, FSA</t>
  </si>
  <si>
    <t>higher education (HEA VII-D-2)</t>
  </si>
  <si>
    <t>Model transition programs for students with intellectual disabilities into</t>
  </si>
  <si>
    <t>d</t>
  </si>
  <si>
    <t>b</t>
  </si>
  <si>
    <t>c</t>
  </si>
  <si>
    <t>Education for Native Hawaiians (ESEA VII-B)</t>
  </si>
  <si>
    <t>a</t>
  </si>
  <si>
    <t>KEY</t>
  </si>
  <si>
    <t>Fund for the Improvement of Postsecondary Education:</t>
  </si>
  <si>
    <t>1</t>
  </si>
  <si>
    <t>2</t>
  </si>
  <si>
    <t>Program</t>
  </si>
  <si>
    <t>Discretionary funds (excluding Pell Grants)</t>
  </si>
  <si>
    <t xml:space="preserve">  </t>
  </si>
  <si>
    <t xml:space="preserve">Mandatory strengthening tribally controlled colleges and universities </t>
  </si>
  <si>
    <t>Mandatory strengthening HBCUs (HEA III-F, section 371)</t>
  </si>
  <si>
    <t>Mandatory developing HSI STEM and articulation programs (HEA III-F, section 371(b)(2)(B))</t>
  </si>
  <si>
    <t xml:space="preserve">Perkins loan repayments </t>
  </si>
  <si>
    <t>Perkins institutional fund recall (mandatory)</t>
  </si>
  <si>
    <t>CHAFL downward reestimate of loan subsidies</t>
  </si>
  <si>
    <t>FDSL downward reestimate of loan subsidies</t>
  </si>
  <si>
    <t>FFEL downward reestimate of loan subsidies</t>
  </si>
  <si>
    <t xml:space="preserve">Perkins loan negative loan subsidies </t>
  </si>
  <si>
    <t xml:space="preserve">Proprietary receipts </t>
  </si>
  <si>
    <t xml:space="preserve">Discretionary </t>
  </si>
  <si>
    <t xml:space="preserve">Mandatory </t>
  </si>
  <si>
    <t>Mentoring for individuals with intellectual disabilities (pending legislation)</t>
  </si>
  <si>
    <t xml:space="preserve">Mandatory strengthening Alaska Native and Native Hawaiian-serving </t>
  </si>
  <si>
    <t>Training (RA section 302)</t>
  </si>
  <si>
    <t>Demonstration and training programs (RA Section 303)</t>
  </si>
  <si>
    <t xml:space="preserve">Upward reestimate of existing loans </t>
  </si>
  <si>
    <t xml:space="preserve">Subtotal, loan subsidies </t>
  </si>
  <si>
    <t>TEACH downward modification/negative loan subsidies</t>
  </si>
  <si>
    <t xml:space="preserve">General receipts, not otherwise specified </t>
  </si>
  <si>
    <t xml:space="preserve">Other Mandatory Accounts </t>
  </si>
  <si>
    <t>Accounts are shown under the administering office that has primary responsibility for most programs in that account; however, there may be some programs that are administered by another office.</t>
  </si>
  <si>
    <t>The total budget authority reflects funds that become available in the fiscal year shown, which includes new amounts provided for that fiscal year and amounts advanced from the prior year's appropriation.</t>
  </si>
  <si>
    <t xml:space="preserve">Health Education Assistance Loans Liquidating Account </t>
  </si>
  <si>
    <t xml:space="preserve">Current </t>
  </si>
  <si>
    <t xml:space="preserve">Federal Perkins Loan Program </t>
  </si>
  <si>
    <t>New loan subsidies (proposed legislation)</t>
  </si>
  <si>
    <t xml:space="preserve">New net loan subsidies (non-add) </t>
  </si>
  <si>
    <t xml:space="preserve">Total, Federal Perkins loan program amount </t>
  </si>
  <si>
    <t xml:space="preserve">Mandatory Funding for Discretionary Program Costs </t>
  </si>
  <si>
    <t>Graduate assistance in areas of national need (HEA VII-A-2)</t>
  </si>
  <si>
    <t xml:space="preserve">Special Fund Receipts </t>
  </si>
  <si>
    <t xml:space="preserve">Detail may not add to totals due to rounding.  </t>
  </si>
  <si>
    <r>
      <t xml:space="preserve">Grants to States (RA Title I-A, sections 110 and 111) </t>
    </r>
    <r>
      <rPr>
        <vertAlign val="superscript"/>
        <sz val="11"/>
        <color indexed="9"/>
        <rFont val="Arial"/>
        <family val="2"/>
      </rPr>
      <t>1</t>
    </r>
  </si>
  <si>
    <r>
      <t xml:space="preserve">BUDGET AUTHORITY TOTAL </t>
    </r>
    <r>
      <rPr>
        <vertAlign val="superscript"/>
        <sz val="11"/>
        <color indexed="9"/>
        <rFont val="Arial"/>
        <family val="2"/>
      </rPr>
      <t>2</t>
    </r>
  </si>
  <si>
    <t xml:space="preserve">Federal supplemental educational opportunity grants (HEA IV-A-3) </t>
  </si>
  <si>
    <r>
      <t>Federal work-study (HEA IV-C)</t>
    </r>
    <r>
      <rPr>
        <vertAlign val="superscript"/>
        <sz val="11"/>
        <color indexed="8"/>
        <rFont val="Arial"/>
        <family val="2"/>
      </rPr>
      <t xml:space="preserve"> </t>
    </r>
  </si>
  <si>
    <t xml:space="preserve">Federal Family Education Loans Program Account (HEA IV-B) </t>
  </si>
  <si>
    <r>
      <t xml:space="preserve">New net loan subsidy (non-add) </t>
    </r>
    <r>
      <rPr>
        <vertAlign val="superscript"/>
        <sz val="11"/>
        <color indexed="8"/>
        <rFont val="Arial"/>
        <family val="2"/>
      </rPr>
      <t>1</t>
    </r>
  </si>
  <si>
    <t xml:space="preserve">Federal Direct Student Loans Program Account (HEA IV-D) </t>
  </si>
  <si>
    <t xml:space="preserve">Total </t>
  </si>
  <si>
    <t>HBCU capital financing downward reestimate of loan subsidies</t>
  </si>
  <si>
    <t xml:space="preserve">Advance for succeeding fiscal year </t>
  </si>
  <si>
    <t>Total, Appropriation</t>
  </si>
  <si>
    <t>TOTAL APPROPRIATION, OESE</t>
  </si>
  <si>
    <t>TOTAL APPROPRIATION, OSERS</t>
  </si>
  <si>
    <t>TOTAL APPROPRIATION, FSA</t>
  </si>
  <si>
    <r>
      <t xml:space="preserve">APPROPRIATION TOTAL </t>
    </r>
    <r>
      <rPr>
        <vertAlign val="superscript"/>
        <sz val="11"/>
        <color indexed="42"/>
        <rFont val="Arial"/>
        <family val="2"/>
      </rPr>
      <t>2</t>
    </r>
  </si>
  <si>
    <t>Educational technology, media, and materials (section 674)</t>
  </si>
  <si>
    <t xml:space="preserve">Annual appropriation </t>
  </si>
  <si>
    <t xml:space="preserve">School Readiness (proposed legislation) </t>
  </si>
  <si>
    <t xml:space="preserve">Preschool for all </t>
  </si>
  <si>
    <t>Mandatory funding for discretionary program costs</t>
  </si>
  <si>
    <t xml:space="preserve">NOTES:  D = discretionary program; M = mandatory program; FY = fiscal year </t>
  </si>
  <si>
    <t xml:space="preserve">Discretionary Pell grants </t>
  </si>
  <si>
    <r>
      <t xml:space="preserve">UNDISTRIBUTED ESEA </t>
    </r>
    <r>
      <rPr>
        <vertAlign val="superscript"/>
        <sz val="11"/>
        <color indexed="8"/>
        <rFont val="Arial"/>
        <family val="2"/>
      </rPr>
      <t>2</t>
    </r>
  </si>
  <si>
    <t>Promise Neighborhoods (ESEA V-D, subpart 1)</t>
  </si>
  <si>
    <t>3</t>
  </si>
  <si>
    <t>OFFICE OF CAREER, TECHNICAL, AND ADULT EDUCATION (CTAE)</t>
  </si>
  <si>
    <t>TOTAL APPROPRIATION, CTAE</t>
  </si>
  <si>
    <t>TOTAL BUDGET AUTHORITY, CTAE</t>
  </si>
  <si>
    <t>College success grants for minority-serving institutions (HEA VII-B; proposed legislation)</t>
  </si>
  <si>
    <r>
      <t xml:space="preserve">Race to the Top (ARRA section 14006) </t>
    </r>
    <r>
      <rPr>
        <vertAlign val="superscript"/>
        <sz val="11"/>
        <color indexed="8"/>
        <rFont val="Arial"/>
        <family val="2"/>
      </rPr>
      <t>1</t>
    </r>
  </si>
  <si>
    <t xml:space="preserve">Transition to teaching (ESEA II-C-1-B) </t>
  </si>
  <si>
    <t xml:space="preserve">Salaries and expenses </t>
  </si>
  <si>
    <t>NOTES:  Appropriation totals reflect the total funds provided in the year of appropriation, including advance appropriation amounts that do not become available until the succeeding fiscal year.</t>
  </si>
  <si>
    <t>Supported employment State grants (RA VI-8)</t>
  </si>
  <si>
    <t>Helen Keller National Center for Deaf-Blind Youths and Adults (HKNCA)</t>
  </si>
  <si>
    <t>Protection and advocacy of individual rights (RA section 509)</t>
  </si>
  <si>
    <t>Statewide longitudinal data systems (ETAA section 208)</t>
  </si>
  <si>
    <t>School improvement grants (ESEA section 1003(g)):</t>
  </si>
  <si>
    <r>
      <t xml:space="preserve">Upward modification of existing loans </t>
    </r>
    <r>
      <rPr>
        <vertAlign val="superscript"/>
        <sz val="11"/>
        <color indexed="8"/>
        <rFont val="Arial"/>
        <family val="2"/>
      </rPr>
      <t>2</t>
    </r>
  </si>
  <si>
    <t xml:space="preserve">Student Financial Assistance debt collection </t>
  </si>
  <si>
    <t>High school reform (proposed legislation)</t>
  </si>
  <si>
    <t xml:space="preserve">2015 CROmnibus </t>
  </si>
  <si>
    <r>
      <t>Subtotal</t>
    </r>
    <r>
      <rPr>
        <vertAlign val="superscript"/>
        <sz val="11"/>
        <color indexed="8"/>
        <rFont val="Arial"/>
        <family val="2"/>
      </rPr>
      <t xml:space="preserve"> </t>
    </r>
  </si>
  <si>
    <t>Programs of national significance (subpart 1)</t>
  </si>
  <si>
    <t xml:space="preserve">Fund for the Improvement of Education (ESEA V-D): </t>
  </si>
  <si>
    <t xml:space="preserve">2016 President's Budget </t>
  </si>
  <si>
    <r>
      <t>Improving teacher quality State grants (Part A)</t>
    </r>
    <r>
      <rPr>
        <vertAlign val="superscript"/>
        <sz val="11"/>
        <color indexed="8"/>
        <rFont val="Arial"/>
        <family val="2"/>
      </rPr>
      <t xml:space="preserve"> </t>
    </r>
  </si>
  <si>
    <r>
      <t>Mathematics and science partnerships (Part B)</t>
    </r>
    <r>
      <rPr>
        <sz val="12"/>
        <color indexed="8"/>
        <rFont val="Arial"/>
        <family val="2"/>
      </rPr>
      <t xml:space="preserve"> </t>
    </r>
  </si>
  <si>
    <r>
      <t>Prior year's advance</t>
    </r>
    <r>
      <rPr>
        <sz val="11"/>
        <color indexed="8"/>
        <rFont val="Arial"/>
        <family val="2"/>
      </rPr>
      <t xml:space="preserve"> </t>
    </r>
  </si>
  <si>
    <r>
      <t>Advance for succeeding fiscal year</t>
    </r>
    <r>
      <rPr>
        <vertAlign val="superscript"/>
        <sz val="11"/>
        <color indexed="8"/>
        <rFont val="Arial"/>
        <family val="2"/>
      </rPr>
      <t xml:space="preserve"> </t>
    </r>
  </si>
  <si>
    <t xml:space="preserve">Striving readers (ESEA I-E, section 1502) </t>
  </si>
  <si>
    <t xml:space="preserve">Prior year's advance </t>
  </si>
  <si>
    <t xml:space="preserve">Arts in education (subpart 15) </t>
  </si>
  <si>
    <r>
      <t xml:space="preserve">Special Olympics education programs (Special Olympics Sport and Empowerment Act) </t>
    </r>
    <r>
      <rPr>
        <vertAlign val="superscript"/>
        <sz val="11"/>
        <color indexed="8"/>
        <rFont val="Arial"/>
        <family val="2"/>
      </rPr>
      <t>1</t>
    </r>
  </si>
  <si>
    <r>
      <t xml:space="preserve">Technical assistance and dissemination (section 663) </t>
    </r>
    <r>
      <rPr>
        <vertAlign val="superscript"/>
        <sz val="11"/>
        <color indexed="8"/>
        <rFont val="Arial"/>
        <family val="2"/>
      </rPr>
      <t>1</t>
    </r>
  </si>
  <si>
    <r>
      <t>Assistive technology programs (ATA, sections 4, 5, and 6)</t>
    </r>
    <r>
      <rPr>
        <vertAlign val="superscript"/>
        <sz val="11"/>
        <color indexed="8"/>
        <rFont val="Arial"/>
        <family val="2"/>
      </rPr>
      <t xml:space="preserve"> 1</t>
    </r>
  </si>
  <si>
    <r>
      <t xml:space="preserve">National Institute on Disability and Rehabilitation Research (RA II) </t>
    </r>
    <r>
      <rPr>
        <vertAlign val="superscript"/>
        <sz val="11"/>
        <color indexed="8"/>
        <rFont val="Arial"/>
        <family val="2"/>
      </rPr>
      <t>1</t>
    </r>
  </si>
  <si>
    <r>
      <t xml:space="preserve">Centers (Chapter 1, Part C) </t>
    </r>
    <r>
      <rPr>
        <vertAlign val="superscript"/>
        <sz val="11"/>
        <color indexed="8"/>
        <rFont val="Arial"/>
        <family val="2"/>
      </rPr>
      <t>1</t>
    </r>
  </si>
  <si>
    <r>
      <t xml:space="preserve">State grants (Chapter 1, Part B) </t>
    </r>
    <r>
      <rPr>
        <vertAlign val="superscript"/>
        <sz val="11"/>
        <color indexed="8"/>
        <rFont val="Arial"/>
        <family val="2"/>
      </rPr>
      <t>1</t>
    </r>
  </si>
  <si>
    <t>Adult basic and literacy education State grants (AEFLA)</t>
  </si>
  <si>
    <t>National leadership activities (AEFLA section 242)</t>
  </si>
  <si>
    <t>Compared to 2015 Appropriation</t>
  </si>
  <si>
    <r>
      <t xml:space="preserve">Preschool development grants </t>
    </r>
    <r>
      <rPr>
        <vertAlign val="superscript"/>
        <sz val="11"/>
        <color indexed="8"/>
        <rFont val="Arial"/>
        <family val="2"/>
      </rPr>
      <t>1</t>
    </r>
  </si>
  <si>
    <t xml:space="preserve">Building modernization </t>
  </si>
  <si>
    <t>The Department of Education Appropriations Act, 2015, provided up to $1,000 thousand for relocation of, and renovation of buildings occupied by Department staff.</t>
  </si>
  <si>
    <t xml:space="preserve">Magnet schools assistance (ESEA V-C) </t>
  </si>
  <si>
    <t>Office of Inspector General (DEOA, section 212)</t>
  </si>
  <si>
    <r>
      <t xml:space="preserve">Downward modification of existing loans (non-add) </t>
    </r>
    <r>
      <rPr>
        <vertAlign val="superscript"/>
        <sz val="11"/>
        <color indexed="8"/>
        <rFont val="Arial"/>
        <family val="2"/>
      </rPr>
      <t>3</t>
    </r>
  </si>
  <si>
    <t>The FY 2015 Appropriation column reflects an estimated upward modification in the baseline for expanding the Pay As You Earn (PAYE) repayment plan to all eligible borrowers, regardless of when they borrowed.</t>
  </si>
  <si>
    <t>The FY 2016 President's Budget column reflects a downward modification related to proposed policies affecting the PAYE repayment plan.</t>
  </si>
  <si>
    <t xml:space="preserve">Charter schools grants (ESEA V-B) </t>
  </si>
  <si>
    <t xml:space="preserve">Advanced placement (ESEA I-G) </t>
  </si>
  <si>
    <t>Ready-to-learn television (ESEA II-D-3)</t>
  </si>
  <si>
    <r>
      <t xml:space="preserve">TOTAL, OII </t>
    </r>
    <r>
      <rPr>
        <vertAlign val="superscript"/>
        <sz val="11"/>
        <color indexed="8"/>
        <rFont val="Arial"/>
        <family val="2"/>
      </rPr>
      <t>1</t>
    </r>
  </si>
  <si>
    <t xml:space="preserve">Rehabilitation Services </t>
  </si>
  <si>
    <t>HEAL downward reestimate of loan subsidies</t>
  </si>
  <si>
    <t>Teacher and principal pathways (proposed legislation)</t>
  </si>
  <si>
    <t xml:space="preserve">per Section 491 of the Workforce Innovation and Opportunity Act, P.L.113-128. </t>
  </si>
  <si>
    <r>
      <t xml:space="preserve">Next generation high schools </t>
    </r>
    <r>
      <rPr>
        <sz val="12"/>
        <color indexed="8"/>
        <rFont val="Arial"/>
        <family val="2"/>
      </rPr>
      <t>(proposed legislation)</t>
    </r>
  </si>
  <si>
    <t>Teaching for tomorrow (proposed legislation)</t>
  </si>
  <si>
    <t>America's College Promise (proposed legislation)</t>
  </si>
  <si>
    <t>Leveraging what works (proposed legislation)</t>
  </si>
  <si>
    <t>Teacher and principal pathways:</t>
  </si>
  <si>
    <r>
      <t xml:space="preserve">Iraq and Afghanistan Service Grants (P.L. 111-39) </t>
    </r>
    <r>
      <rPr>
        <vertAlign val="superscript"/>
        <sz val="11"/>
        <color indexed="8"/>
        <rFont val="Arial"/>
        <family val="2"/>
      </rPr>
      <t>1</t>
    </r>
  </si>
  <si>
    <t xml:space="preserve">The 2016 President’s Budget column reflects the budget proposal to end the current Iraq and Afghanistan Service Grant program and consolidate it into the Pell Grant program. </t>
  </si>
  <si>
    <r>
      <t xml:space="preserve">Teacher quality partnership (HEA II-A) </t>
    </r>
    <r>
      <rPr>
        <vertAlign val="superscript"/>
        <sz val="11"/>
        <color indexed="8"/>
        <rFont val="Arial"/>
        <family val="2"/>
      </rPr>
      <t>1</t>
    </r>
  </si>
  <si>
    <r>
      <t>Mandatory Pell grants</t>
    </r>
    <r>
      <rPr>
        <vertAlign val="superscript"/>
        <sz val="12"/>
        <color indexed="8"/>
        <rFont val="Arial"/>
        <family val="2"/>
      </rPr>
      <t xml:space="preserve"> </t>
    </r>
    <r>
      <rPr>
        <vertAlign val="superscript"/>
        <sz val="11"/>
        <color indexed="8"/>
        <rFont val="Arial"/>
        <family val="2"/>
      </rPr>
      <t>1</t>
    </r>
  </si>
  <si>
    <t>TEACH Grants (HEA IV-A-9)</t>
  </si>
  <si>
    <t xml:space="preserve">Safe and drug-free schools and communities national activities (ESEA IV-A-2, section 4121) </t>
  </si>
  <si>
    <t>Grants to States (IDEA B-611)</t>
  </si>
  <si>
    <t>Preschool grants (IDEA B-619)</t>
  </si>
  <si>
    <t>Grants for infants and families (IDEA C)</t>
  </si>
  <si>
    <t>National activities (IDEA D):</t>
  </si>
  <si>
    <t>Investing in innovation (ARRA section 14007)</t>
  </si>
  <si>
    <t xml:space="preserve">Pre-1992 student loans </t>
  </si>
  <si>
    <t>Subtotal, new loan subsidies and net reestimate (non-add)</t>
  </si>
  <si>
    <t>Educational technology State grants (ESEA II-D-1 and 2)</t>
  </si>
  <si>
    <t xml:space="preserve">New loan subsidies </t>
  </si>
  <si>
    <t>First in the World (HEA VII)</t>
  </si>
  <si>
    <t>Compared to 2016 President's Budget</t>
  </si>
  <si>
    <t>2016 House Full Committee</t>
  </si>
  <si>
    <t xml:space="preserve">2016 Appropriation </t>
  </si>
  <si>
    <t>Excludes $250,000 thousand for Preschool Development Grants provided under the Fund for the Improvement of Education in the Department of Education Appropriations Act, 2015. These funds are shown in the proposed School Readiness account.</t>
  </si>
  <si>
    <r>
      <t>Downward modification of existing loans (non-add)</t>
    </r>
    <r>
      <rPr>
        <vertAlign val="superscript"/>
        <sz val="11"/>
        <color indexed="8"/>
        <rFont val="Arial"/>
        <family val="2"/>
      </rPr>
      <t xml:space="preserve"> </t>
    </r>
  </si>
  <si>
    <r>
      <t>Salaries and expenses</t>
    </r>
    <r>
      <rPr>
        <vertAlign val="superscript"/>
        <sz val="11"/>
        <color indexed="8"/>
        <rFont val="Arial"/>
        <family val="2"/>
      </rPr>
      <t xml:space="preserve"> 1</t>
    </r>
  </si>
  <si>
    <r>
      <t>Total</t>
    </r>
    <r>
      <rPr>
        <vertAlign val="superscript"/>
        <sz val="11"/>
        <color indexed="8"/>
        <rFont val="Arial"/>
        <family val="2"/>
      </rPr>
      <t xml:space="preserve"> 2</t>
    </r>
  </si>
  <si>
    <r>
      <t xml:space="preserve">Servicing activities </t>
    </r>
    <r>
      <rPr>
        <vertAlign val="superscript"/>
        <sz val="11"/>
        <color indexed="8"/>
        <rFont val="Arial"/>
        <family val="2"/>
      </rPr>
      <t>3</t>
    </r>
  </si>
  <si>
    <t xml:space="preserve">The Budget Control Act of 2011 (P.L. 112-25) requires OMB to calculate a percentage increase in the origination fee charged to students and parents for new Direct Student Loans made after 2015 sequester order. </t>
  </si>
  <si>
    <r>
      <t xml:space="preserve">FDSL downward modification/negative loan subsidies </t>
    </r>
    <r>
      <rPr>
        <vertAlign val="superscript"/>
        <sz val="11"/>
        <color indexed="8"/>
        <rFont val="Arial"/>
        <family val="2"/>
      </rPr>
      <t>1,2</t>
    </r>
  </si>
  <si>
    <t xml:space="preserve">Excellent educators grants (TIF) (ESEA V-D-1) </t>
  </si>
  <si>
    <t xml:space="preserve">Funds for Special Olympics Education programs were included in Technical Assistance and Dissemination in the Department of Education Appropriation Act, 2015, and in the 2016 House and Senate Committee Reports. </t>
  </si>
  <si>
    <r>
      <t xml:space="preserve">Prior year surplus/(shortfall) </t>
    </r>
    <r>
      <rPr>
        <vertAlign val="superscript"/>
        <sz val="11"/>
        <color indexed="8"/>
        <rFont val="Arial"/>
        <family val="2"/>
      </rPr>
      <t>2</t>
    </r>
  </si>
  <si>
    <t xml:space="preserve">On July 22, 2014, the President signed into law the Workforce Innovation and Opportunity Act of 2014 (WIOA) (P.L. 113-128), which transferred the responsibility for administering this program from the Department of Education to the </t>
  </si>
  <si>
    <t>The Department of Education Appropriations Act, 2015, provided the funds under the Fund for the Improvement of Education in the Innovation and Improvement account.</t>
  </si>
  <si>
    <t xml:space="preserve">Department of Health and Human Services.  </t>
  </si>
  <si>
    <t xml:space="preserve">The Budget Control Act of 2011 (P.L. 112-25) requires OMB to calculate a percentage increase in the origination fee charged to students and parents for new Direct Student Loans made after the 2015 sequester order. </t>
  </si>
  <si>
    <t>The 2016 President’s Budget Request proposed to consolidate Teacher Quality Partnership into Teacher and Principal Pathways in the Innovation and Improvement account.</t>
  </si>
  <si>
    <t>Strengthening predominantly Black institutions (HEA III-A, section 318)</t>
  </si>
  <si>
    <t>The 2016 Senate Committee bill includes a $300,000 thousand rescission of unobligated balances, decreasing the prior year surplus.</t>
  </si>
  <si>
    <t xml:space="preserve">For mandatory programs, the numbers in the House and Senate Committee columns reflect estimated FY 2016 baseline amounts. </t>
  </si>
  <si>
    <t>The Managers' Statement accompanying Public Law 113-235, The Department of Education Appropriations Act, 2015, includes $721,700 thousand for Servicing Activities.</t>
  </si>
  <si>
    <t>FFEL downward modification/negative loan subsidies</t>
  </si>
  <si>
    <t>Reflects a one-time reprogramming in FY 2015 of $2,948 thousand from the Physical Education program to Elementary and Secondary School Counseling.</t>
  </si>
  <si>
    <r>
      <t>Physical education program (ESEA V-D, subpart 10)</t>
    </r>
    <r>
      <rPr>
        <vertAlign val="superscript"/>
        <sz val="11"/>
        <color indexed="8"/>
        <rFont val="Arial"/>
        <family val="2"/>
      </rPr>
      <t xml:space="preserve"> 1</t>
    </r>
  </si>
  <si>
    <r>
      <t xml:space="preserve">Elementary and secondary school counseling (ESEA V-D, subpart 2) </t>
    </r>
    <r>
      <rPr>
        <vertAlign val="superscript"/>
        <sz val="11"/>
        <color indexed="8"/>
        <rFont val="Arial"/>
        <family val="2"/>
      </rPr>
      <t>1</t>
    </r>
  </si>
  <si>
    <t xml:space="preserve">For many mandatory programs, the levels shown in the 2015 Appropriation column reflect the 7.3 percent sequester that went into effect October 1, 2014, pursuant to the Budget Control Act of 2011 (P.L. 112-25).  </t>
  </si>
  <si>
    <t>The 2016 levels for many mandatory programs will be reduced by 7.2 percent on October 1, 2015, unless there is legislation to overturn the sequester.</t>
  </si>
  <si>
    <t xml:space="preserve">NOTE:  For many mandatory programs, the levels shown in the 2015 Appropriation column reflect the 7.3 percent sequester that went into effect October 1, 2014, pursuant to the Budget Control Act of 2011 (P.L. 112-25).  </t>
  </si>
  <si>
    <t xml:space="preserve">NOTES:  For many mandatory programs, the levels shown in the 2015 Appropriation column reflect the 7.3 percent sequester that went into effect October 1, 2014, pursuant to the Budget Control Act of 2011 (P.L. 112-25).  </t>
  </si>
  <si>
    <t xml:space="preserve">The 2015 Appropriation for the Program Administration account does not reflect the $4,740 thousand transfer to the Department of Health and Human Services for necessary administrative expenses </t>
  </si>
  <si>
    <t xml:space="preserve">2016 Senate Full Committee   </t>
  </si>
  <si>
    <t>2016 Expected CR Level</t>
  </si>
  <si>
    <t>2017 OMB Request</t>
  </si>
  <si>
    <t>Compared to Senate Full Committee</t>
  </si>
  <si>
    <t>Compared to House Full Committee</t>
  </si>
  <si>
    <t>Category Code</t>
  </si>
  <si>
    <t>2016 Senate Full Committee</t>
  </si>
  <si>
    <t xml:space="preserve">2017 OMB Request </t>
  </si>
  <si>
    <t>Compared to 2016 Appropriation</t>
  </si>
  <si>
    <t>College opportunity and graduation bonus (proposed legislation)</t>
  </si>
  <si>
    <t>2015 Appropriation</t>
  </si>
  <si>
    <t>2016              President's Budet</t>
  </si>
  <si>
    <t>2016 Appropriation</t>
  </si>
  <si>
    <t>2017                       OMB Request</t>
  </si>
  <si>
    <t>2016 House              Full Committee</t>
  </si>
  <si>
    <t>2016 Senate           Full Committee</t>
  </si>
  <si>
    <t>2016              President's Budget</t>
  </si>
  <si>
    <t>Student Financial Assistance (continued)</t>
  </si>
  <si>
    <t>Office of Inspector General (DEOA, section 211)</t>
  </si>
  <si>
    <t>Salaries and expenses</t>
  </si>
  <si>
    <t>Impact Aid (ESEA VII)</t>
  </si>
  <si>
    <t>Payments for federally connected children (section 7003):</t>
  </si>
  <si>
    <t>Basic support payments (section 7003(b))</t>
  </si>
  <si>
    <t>Payments for children with disabilities (section 7003(d))</t>
  </si>
  <si>
    <t>Facilities maintenance (section 7008)</t>
  </si>
  <si>
    <t>Construction (section 7007)</t>
  </si>
  <si>
    <t>Payments for Federal property (section 7002)</t>
  </si>
  <si>
    <t>Rural education (ESEA V-B)</t>
  </si>
  <si>
    <t>Indian Education (ESEA VI)</t>
  </si>
  <si>
    <t>School leader recruitment and support (ESEA II-B-4, section 2243)</t>
  </si>
  <si>
    <t xml:space="preserve">Charter schools grants (ESEA IV-C) </t>
  </si>
  <si>
    <t xml:space="preserve">Magnet schools assistance (ESEA IV-D) </t>
  </si>
  <si>
    <t>Alaska Native education (ESEA VI-C)</t>
  </si>
  <si>
    <t>Teacher quality partnerships (HEA II-A)</t>
  </si>
  <si>
    <t>State assessments (ESEA I-B, section 1201-1203)</t>
  </si>
  <si>
    <t>Promise neighborhoods (ESEA IV-F-2, section 4624)</t>
  </si>
  <si>
    <t>Arts in education (ESEA IV-F-4, section 4642)</t>
  </si>
  <si>
    <t>Teacher and school leader incentive grants (ESEA II-B-1)</t>
  </si>
  <si>
    <t>Native Hawaiian education (ESEA VI-B)</t>
  </si>
  <si>
    <t>Supported employment State grants (RA VI)</t>
  </si>
  <si>
    <t xml:space="preserve">DISCRETIONARY APPROPRIATION </t>
  </si>
  <si>
    <t xml:space="preserve">Javits gifted and talented education (ESEA IV-F-4, section 4644) </t>
  </si>
  <si>
    <t xml:space="preserve">Upward modification of existing loans </t>
  </si>
  <si>
    <t>NOTES:  D = discretionary program; M = mandatory program</t>
  </si>
  <si>
    <t xml:space="preserve">Technical assistance and dissemination (section 663) </t>
  </si>
  <si>
    <t xml:space="preserve">Special Olympics education programs (Special Olympics Sport and Empowerment Act) </t>
  </si>
  <si>
    <r>
      <t xml:space="preserve">FDSL downward modification/negative loan subsidies </t>
    </r>
    <r>
      <rPr>
        <vertAlign val="superscript"/>
        <sz val="11"/>
        <color indexed="8"/>
        <rFont val="Arial"/>
        <family val="2"/>
      </rPr>
      <t>1</t>
    </r>
  </si>
  <si>
    <r>
      <t>Mandatory Pell grants</t>
    </r>
    <r>
      <rPr>
        <vertAlign val="superscript"/>
        <sz val="12"/>
        <color indexed="8"/>
        <rFont val="Arial"/>
        <family val="2"/>
      </rPr>
      <t/>
    </r>
  </si>
  <si>
    <r>
      <t>Total, Appropriation</t>
    </r>
    <r>
      <rPr>
        <vertAlign val="superscript"/>
        <sz val="12"/>
        <color indexed="8"/>
        <rFont val="Arial"/>
        <family val="2"/>
      </rPr>
      <t xml:space="preserve"> </t>
    </r>
  </si>
  <si>
    <r>
      <t>Total, Budget authority</t>
    </r>
    <r>
      <rPr>
        <vertAlign val="superscript"/>
        <sz val="11"/>
        <color indexed="8"/>
        <rFont val="Arial"/>
        <family val="2"/>
      </rPr>
      <t xml:space="preserve"> </t>
    </r>
  </si>
  <si>
    <r>
      <t xml:space="preserve">Advance for succeeding fiscal year </t>
    </r>
    <r>
      <rPr>
        <vertAlign val="superscript"/>
        <sz val="11"/>
        <color indexed="8"/>
        <rFont val="Arial"/>
        <family val="2"/>
      </rPr>
      <t>1</t>
    </r>
  </si>
  <si>
    <t xml:space="preserve">BUDGET AUTHORITY TOTAL </t>
  </si>
  <si>
    <t xml:space="preserve">2017 Appropriation </t>
  </si>
  <si>
    <t>State personnel development (subpart 1)</t>
  </si>
  <si>
    <t>Independent living services for older blind individuals (RA VII, Chapter 2)</t>
  </si>
  <si>
    <t>Demonstration and training programs (RA section 303)</t>
  </si>
  <si>
    <t>(p)</t>
  </si>
  <si>
    <t>Strengthening HBCU masters program (HEA,Title VII, section 723)</t>
  </si>
  <si>
    <t>Student support and academic enrichment grants (ESEA IV-A)</t>
  </si>
  <si>
    <r>
      <t>Salaries and expenses</t>
    </r>
    <r>
      <rPr>
        <vertAlign val="superscript"/>
        <sz val="11"/>
        <color indexed="8"/>
        <rFont val="Arial"/>
        <family val="2"/>
      </rPr>
      <t xml:space="preserve"> </t>
    </r>
  </si>
  <si>
    <t xml:space="preserve">Comprehensive literacy development grants (ESEA II-B-2, section 2222) </t>
  </si>
  <si>
    <t xml:space="preserve">Innovative approaches to literacy (ESEA II-B-2, section 2226) </t>
  </si>
  <si>
    <t xml:space="preserve">Full-service community schools  (ESEA IV-F-2, section 4625) </t>
  </si>
  <si>
    <r>
      <t>Supporting effective educator development (SEED) (ESEA II-B-4, section 2242)</t>
    </r>
    <r>
      <rPr>
        <vertAlign val="superscript"/>
        <sz val="11"/>
        <color indexed="8"/>
        <rFont val="Arial"/>
        <family val="2"/>
      </rPr>
      <t xml:space="preserve"> </t>
    </r>
  </si>
  <si>
    <t xml:space="preserve">Ready to learn programming (ESEA IV-F-4, section 4643) </t>
  </si>
  <si>
    <r>
      <t xml:space="preserve">Subtotal </t>
    </r>
    <r>
      <rPr>
        <vertAlign val="superscript"/>
        <sz val="11"/>
        <color indexed="8"/>
        <rFont val="Arial"/>
        <family val="2"/>
      </rPr>
      <t>1</t>
    </r>
  </si>
  <si>
    <r>
      <t>Downward modification of existing loans (non-add)</t>
    </r>
    <r>
      <rPr>
        <vertAlign val="superscript"/>
        <sz val="11"/>
        <color indexed="8"/>
        <rFont val="Arial"/>
        <family val="2"/>
      </rPr>
      <t xml:space="preserve"> 2</t>
    </r>
  </si>
  <si>
    <t xml:space="preserve">Total, program costs </t>
  </si>
  <si>
    <t xml:space="preserve">Supporting effective instruction State grants (ESEA II-A) </t>
  </si>
  <si>
    <t xml:space="preserve">School safety national activities (ESEA IV-F-3, section 4631) </t>
  </si>
  <si>
    <t xml:space="preserve">Education innovation and research (ESEA IV-F-1) </t>
  </si>
  <si>
    <t xml:space="preserve">Building Modernization </t>
  </si>
  <si>
    <t>English Language Acquisition  (ESEA III)</t>
  </si>
  <si>
    <t>American history and civics education (ESEA II-B-3)</t>
  </si>
  <si>
    <t>2018 Annualized CR</t>
  </si>
  <si>
    <r>
      <t xml:space="preserve">Undistributed </t>
    </r>
    <r>
      <rPr>
        <vertAlign val="superscript"/>
        <sz val="11"/>
        <color indexed="8"/>
        <rFont val="Arial"/>
        <family val="2"/>
      </rPr>
      <t>2</t>
    </r>
  </si>
  <si>
    <t>2019 President's Budget</t>
  </si>
  <si>
    <t xml:space="preserve">Compared to 2018 Annualized CR </t>
  </si>
  <si>
    <r>
      <t xml:space="preserve">Iraq and Afghanistan service grants (P.L. 111-39) </t>
    </r>
    <r>
      <rPr>
        <vertAlign val="superscript"/>
        <sz val="11"/>
        <color indexed="8"/>
        <rFont val="Arial"/>
        <family val="2"/>
      </rPr>
      <t>1</t>
    </r>
  </si>
  <si>
    <r>
      <rPr>
        <i/>
        <vertAlign val="superscript"/>
        <sz val="11"/>
        <rFont val="Arial"/>
        <family val="2"/>
      </rPr>
      <t>1</t>
    </r>
    <r>
      <rPr>
        <i/>
        <sz val="11"/>
        <rFont val="Arial"/>
        <family val="2"/>
      </rPr>
      <t xml:space="preserve"> The 2017 Appropriation and 2019 President's Budget columns reflects the budget proposal to end the current Iraq and Afghanistan Service Grant program and consolidate it into the Pell Grant program. </t>
    </r>
  </si>
  <si>
    <r>
      <rPr>
        <i/>
        <vertAlign val="superscript"/>
        <sz val="11"/>
        <color theme="1"/>
        <rFont val="Arial"/>
        <family val="2"/>
      </rPr>
      <t>1</t>
    </r>
    <r>
      <rPr>
        <i/>
        <sz val="11"/>
        <color theme="1"/>
        <rFont val="Arial"/>
        <family val="2"/>
      </rPr>
      <t xml:space="preserve"> For the Vocational Rehabilitation State Grants program the level shown in the 2017 Appropriation column reflects the 6.9 percent reduction that went into effect on October 1, 2016, and the level shown in the </t>
    </r>
  </si>
  <si>
    <t xml:space="preserve">For most mandatory programs, with the exception of Pell Grants, Credit Liquidating, and Credit Reestimates, the levels shown in the 2017 Appropriation column reflects the 6.9 percent reduction that went into effect on </t>
  </si>
  <si>
    <t xml:space="preserve">October 1, 2016, and the levels shown in the 2018 Annualized CR column reflects the 6.6 percent reduction that went into effect on October 1, 2017, pursuant to the Budget Control Act of 2011 (P.L. 112-25).  </t>
  </si>
  <si>
    <t xml:space="preserve">NOTES:  For most mandatory programs, with the exception of Pell Grants, Credit Liquidating, and Credit Reestimates, the levels shown in the 2017 Appropriation column reflects the 6.9 percent reduction that went into effect on </t>
  </si>
  <si>
    <t xml:space="preserve">NOTE:  For most mandatory programs, with the exception of Pell Grants, Credit Liquidating, and Credit Reestimates, the levels shown in the 2017 Appropriation column reflects the 6.9 percent reduction that went into effect on </t>
  </si>
  <si>
    <r>
      <rPr>
        <i/>
        <vertAlign val="superscript"/>
        <sz val="11"/>
        <color indexed="8"/>
        <rFont val="Arial"/>
        <family val="2"/>
      </rPr>
      <t>1</t>
    </r>
    <r>
      <rPr>
        <i/>
        <sz val="11"/>
        <color indexed="8"/>
        <rFont val="Arial"/>
        <family val="2"/>
      </rPr>
      <t xml:space="preserve"> The Advance for succeeding fiscal year shown in the 2017 Appropriation column and the Prior year's advance shown in the 2018 Annualized CR column reflects the 0.6791 percent across-the-board reduction</t>
    </r>
  </si>
  <si>
    <t xml:space="preserve"> School Improvement Programs account.</t>
  </si>
  <si>
    <r>
      <t>Advance for succeeding fiscal year</t>
    </r>
    <r>
      <rPr>
        <vertAlign val="superscript"/>
        <sz val="11"/>
        <color indexed="8"/>
        <rFont val="Arial"/>
        <family val="2"/>
      </rPr>
      <t xml:space="preserve"> 1, 2</t>
    </r>
  </si>
  <si>
    <r>
      <rPr>
        <i/>
        <vertAlign val="superscript"/>
        <sz val="11"/>
        <color indexed="8"/>
        <rFont val="Arial"/>
        <family val="2"/>
      </rPr>
      <t>2</t>
    </r>
    <r>
      <rPr>
        <i/>
        <sz val="11"/>
        <color indexed="8"/>
        <rFont val="Arial"/>
        <family val="2"/>
      </rPr>
      <t xml:space="preserve"> The amount for Advance for succeeding fiscal year in the 2019 President's Budget column is increased to account for the proposed elimination of advances in Supporting Effective Instruction State Grants in the</t>
    </r>
  </si>
  <si>
    <r>
      <rPr>
        <i/>
        <vertAlign val="superscript"/>
        <sz val="11"/>
        <rFont val="Arial"/>
        <family val="2"/>
      </rPr>
      <t xml:space="preserve">1  </t>
    </r>
    <r>
      <rPr>
        <i/>
        <sz val="11"/>
        <rFont val="Arial"/>
        <family val="2"/>
      </rPr>
      <t>The 2018 Annualized CR column reflects the baseline estimate from the 2019 President's Budget.</t>
    </r>
  </si>
  <si>
    <r>
      <t xml:space="preserve">Total </t>
    </r>
    <r>
      <rPr>
        <vertAlign val="superscript"/>
        <sz val="11"/>
        <color indexed="8"/>
        <rFont val="Arial"/>
        <family val="2"/>
      </rPr>
      <t>1</t>
    </r>
  </si>
  <si>
    <t xml:space="preserve">New net loan subsidy (non-add) </t>
  </si>
  <si>
    <r>
      <rPr>
        <i/>
        <vertAlign val="superscript"/>
        <sz val="11"/>
        <rFont val="Arial"/>
        <family val="2"/>
      </rPr>
      <t>2</t>
    </r>
    <r>
      <rPr>
        <i/>
        <sz val="11"/>
        <rFont val="Arial"/>
        <family val="2"/>
      </rPr>
      <t xml:space="preserve"> FFEL downward modification reflects Administration proposed policy in the 2019 President's Budget to eliminate Account Maintenance Fees paid to guaranty agencies.</t>
    </r>
  </si>
  <si>
    <r>
      <t xml:space="preserve">Total, FFEL Program Account </t>
    </r>
    <r>
      <rPr>
        <vertAlign val="superscript"/>
        <sz val="11"/>
        <color indexed="8"/>
        <rFont val="Arial"/>
        <family val="2"/>
      </rPr>
      <t>1</t>
    </r>
  </si>
  <si>
    <r>
      <t xml:space="preserve">Total, new loan subsidies and net reestimate/modification (non-add) </t>
    </r>
    <r>
      <rPr>
        <vertAlign val="superscript"/>
        <sz val="11"/>
        <color indexed="8"/>
        <rFont val="Arial"/>
        <family val="2"/>
      </rPr>
      <t>1</t>
    </r>
  </si>
  <si>
    <r>
      <rPr>
        <i/>
        <vertAlign val="superscript"/>
        <sz val="11"/>
        <rFont val="Arial"/>
        <family val="2"/>
      </rPr>
      <t>1</t>
    </r>
    <r>
      <rPr>
        <i/>
        <sz val="11"/>
        <rFont val="Arial"/>
        <family val="2"/>
      </rPr>
      <t xml:space="preserve">  The 2018 Annualized CR column reflects the baseline estimate from the 2019 President's Budget.</t>
    </r>
  </si>
  <si>
    <r>
      <t xml:space="preserve">FFEL downward modification/negative loan subsidies </t>
    </r>
    <r>
      <rPr>
        <vertAlign val="superscript"/>
        <sz val="11"/>
        <color indexed="8"/>
        <rFont val="Arial"/>
        <family val="2"/>
      </rPr>
      <t>2</t>
    </r>
  </si>
  <si>
    <r>
      <t xml:space="preserve">Prior year's advance </t>
    </r>
    <r>
      <rPr>
        <vertAlign val="superscript"/>
        <sz val="11"/>
        <color indexed="8"/>
        <rFont val="Arial"/>
        <family val="2"/>
      </rPr>
      <t>1</t>
    </r>
  </si>
  <si>
    <r>
      <t xml:space="preserve">Advance for succeeding fiscal year </t>
    </r>
    <r>
      <rPr>
        <vertAlign val="superscript"/>
        <sz val="11"/>
        <color indexed="8"/>
        <rFont val="Arial"/>
        <family val="2"/>
      </rPr>
      <t>1, 2</t>
    </r>
  </si>
  <si>
    <t xml:space="preserve"> 2018 Annualized CR column reflects the 6.6 percent reduction that went into effect on October 1, 2017, pursuant to the Budget Control Act of 2011 (P.L. 112-25).  </t>
  </si>
  <si>
    <t>Consolidated MSI Grant (proposed legislation)</t>
  </si>
  <si>
    <r>
      <t>Prior year's advance</t>
    </r>
    <r>
      <rPr>
        <sz val="11"/>
        <color indexed="8"/>
        <rFont val="Arial"/>
        <family val="2"/>
      </rPr>
      <t xml:space="preserve"> </t>
    </r>
    <r>
      <rPr>
        <vertAlign val="superscript"/>
        <sz val="11"/>
        <color indexed="8"/>
        <rFont val="Arial"/>
        <family val="2"/>
      </rPr>
      <t>1</t>
    </r>
  </si>
  <si>
    <t>authorized by P.L. 115-56, the Continuing Appropriations Act, 2018, as amended.</t>
  </si>
  <si>
    <r>
      <rPr>
        <i/>
        <vertAlign val="superscript"/>
        <sz val="11"/>
        <color theme="1"/>
        <rFont val="Arial"/>
        <family val="2"/>
      </rPr>
      <t>2</t>
    </r>
    <r>
      <rPr>
        <i/>
        <sz val="11"/>
        <color theme="1"/>
        <rFont val="Arial"/>
        <family val="2"/>
      </rPr>
      <t xml:space="preserve"> These funds are undistributed during the continuing resolution pending final Congressional action on the FY 2018 budget.</t>
    </r>
  </si>
  <si>
    <t>Opportunity Grants (proposed legislation)</t>
  </si>
  <si>
    <t>2019 Budget Addendum</t>
  </si>
  <si>
    <t>2019 President's Budget Addendum</t>
  </si>
  <si>
    <t>Compared to 2017 Appropriation</t>
  </si>
  <si>
    <t>2019 President's Budget with Addendum</t>
  </si>
  <si>
    <r>
      <t xml:space="preserve">Discretionary funds including cancellation of unobligated balances from Pell </t>
    </r>
    <r>
      <rPr>
        <b/>
        <i/>
        <vertAlign val="superscript"/>
        <sz val="12"/>
        <color indexed="8"/>
        <rFont val="Arial"/>
        <family val="2"/>
      </rPr>
      <t>3</t>
    </r>
  </si>
  <si>
    <t>Servicing activities</t>
  </si>
  <si>
    <r>
      <rPr>
        <i/>
        <vertAlign val="superscript"/>
        <sz val="11"/>
        <rFont val="Arial"/>
        <family val="2"/>
      </rPr>
      <t>3</t>
    </r>
    <r>
      <rPr>
        <i/>
        <sz val="11"/>
        <rFont val="Arial"/>
        <family val="2"/>
      </rPr>
      <t xml:space="preserve"> The 2017 appropriation reflects the cancellation of $1.3 billion of unobligated balances in the Pell Grant program.</t>
    </r>
  </si>
  <si>
    <t>The 2017 appropriation reflects the cancellation of $1.3 billion of unobligated balances in the Pell Grant program.</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</si>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</sst>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5" formatCode="&quot;$&quot;#,##0_);\(&quot;$&quot;#,##0\)"/>
    <numFmt numFmtId="6" formatCode="&quot;$&quot;#,##0_);[Red]\(&quot;$&quot;#,##0\)"/>
    <numFmt numFmtId="44" formatCode="_(&quot;$&quot;* #,##0.00_);_(&quot;$&quot;* \(#,##0.00\);_(&quot;$&quot;* &quot;-&quot;??_);_(@_)"/>
    <numFmt numFmtId="43" formatCode="_(* #,##0.00_);_(* \(#,##0.00\);_(* &quot;-&quot;??_);_(@_)"/>
    <numFmt numFmtId="164" formatCode="0.0%"/>
    <numFmt numFmtId="165" formatCode="&quot; &quot;##&quot;.&quot;"/>
    <numFmt numFmtId="166" formatCode="&quot;(&quot;@&quot;)&quot;"/>
    <numFmt numFmtId="167" formatCode="0.0"/>
    <numFmt numFmtId="168" formatCode="[$-409]mmmm\ d\,\ yyyy;@"/>
    <numFmt numFmtId="169" formatCode="0.000%"/>
    <numFmt numFmtId="170" formatCode="0.000"/>
    <numFmt numFmtId="171" formatCode="#,##0.0000000_);\(#,##0.0000000\)"/>
    <numFmt numFmtId="172" formatCode="_(* #,##0_);_(* \(#,##0\);\ &quot;--- &quot;;_(@_)"/>
    <numFmt numFmtId="173" formatCode="&quot;$&quot;#,##0"/>
  </numFmts>
  <fonts count="83">
    <font>
      <sz val="12"/>
      <name val="COU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8"/>
      <name val="Courier New"/>
      <family val="3"/>
    </font>
    <font>
      <sz val="12"/>
      <color indexed="8"/>
      <name val="Arial"/>
      <family val="2"/>
    </font>
    <font>
      <u/>
      <sz val="12"/>
      <color indexed="8"/>
      <name val="Arial"/>
      <family val="2"/>
    </font>
    <font>
      <i/>
      <sz val="12"/>
      <color indexed="8"/>
      <name val="Arial"/>
      <family val="2"/>
    </font>
    <font>
      <b/>
      <i/>
      <sz val="14"/>
      <color indexed="8"/>
      <name val="Arial"/>
      <family val="2"/>
    </font>
    <font>
      <i/>
      <sz val="12"/>
      <name val="Arial"/>
      <family val="2"/>
    </font>
    <font>
      <sz val="14"/>
      <color indexed="8"/>
      <name val="Arial"/>
      <family val="2"/>
    </font>
    <font>
      <i/>
      <vertAlign val="superscript"/>
      <sz val="12"/>
      <name val="Arial"/>
      <family val="2"/>
    </font>
    <font>
      <sz val="12"/>
      <name val="Arial"/>
      <family val="2"/>
    </font>
    <font>
      <sz val="12"/>
      <color indexed="9"/>
      <name val="Arial"/>
      <family val="2"/>
    </font>
    <font>
      <i/>
      <vertAlign val="superscript"/>
      <sz val="12"/>
      <color indexed="8"/>
      <name val="Arial"/>
      <family val="2"/>
    </font>
    <font>
      <vertAlign val="superscript"/>
      <sz val="12"/>
      <color indexed="8"/>
      <name val="Arial"/>
      <family val="2"/>
    </font>
    <font>
      <i/>
      <sz val="12"/>
      <color indexed="8"/>
      <name val="Courier New"/>
      <family val="3"/>
    </font>
    <font>
      <vertAlign val="superscript"/>
      <sz val="12"/>
      <name val="Arial"/>
      <family val="2"/>
    </font>
    <font>
      <b/>
      <sz val="12"/>
      <color indexed="8"/>
      <name val="Arial"/>
      <family val="2"/>
    </font>
    <font>
      <i/>
      <sz val="12"/>
      <name val="COUR"/>
    </font>
    <font>
      <i/>
      <sz val="14"/>
      <color indexed="8"/>
      <name val="Arial"/>
      <family val="2"/>
    </font>
    <font>
      <sz val="12"/>
      <name val="COUR"/>
    </font>
    <font>
      <b/>
      <sz val="12"/>
      <name val="Arial"/>
      <family val="2"/>
    </font>
    <font>
      <sz val="11"/>
      <color indexed="8"/>
      <name val="Arial"/>
      <family val="2"/>
    </font>
    <font>
      <i/>
      <sz val="11"/>
      <color indexed="8"/>
      <name val="Arial"/>
      <family val="2"/>
    </font>
    <font>
      <i/>
      <sz val="11"/>
      <name val="COUR"/>
    </font>
    <font>
      <i/>
      <sz val="11"/>
      <name val="Arial"/>
      <family val="2"/>
    </font>
    <font>
      <sz val="12"/>
      <name val="Courier New"/>
      <family val="3"/>
    </font>
    <font>
      <i/>
      <sz val="12"/>
      <name val="Courier New"/>
      <family val="3"/>
    </font>
    <font>
      <b/>
      <sz val="12"/>
      <color indexed="8"/>
      <name val="Courier New"/>
      <family val="3"/>
    </font>
    <font>
      <b/>
      <i/>
      <vertAlign val="superscript"/>
      <sz val="12"/>
      <name val="Arial"/>
      <family val="2"/>
    </font>
    <font>
      <b/>
      <i/>
      <sz val="12"/>
      <color indexed="8"/>
      <name val="Arial"/>
      <family val="2"/>
    </font>
    <font>
      <vertAlign val="superscript"/>
      <sz val="11"/>
      <color indexed="8"/>
      <name val="Arial"/>
      <family val="2"/>
    </font>
    <font>
      <i/>
      <vertAlign val="superscript"/>
      <sz val="11"/>
      <name val="Arial"/>
      <family val="2"/>
    </font>
    <font>
      <i/>
      <vertAlign val="superscript"/>
      <sz val="11"/>
      <color indexed="8"/>
      <name val="Arial"/>
      <family val="2"/>
    </font>
    <font>
      <b/>
      <sz val="11"/>
      <name val="Arial"/>
      <family val="2"/>
    </font>
    <font>
      <sz val="11"/>
      <name val="COUR"/>
    </font>
    <font>
      <vertAlign val="superscript"/>
      <sz val="11"/>
      <color indexed="9"/>
      <name val="Arial"/>
      <family val="2"/>
    </font>
    <font>
      <vertAlign val="superscript"/>
      <sz val="11"/>
      <color indexed="42"/>
      <name val="Arial"/>
      <family val="2"/>
    </font>
    <font>
      <sz val="11"/>
      <name val="Arial"/>
      <family val="2"/>
    </font>
    <font>
      <sz val="11"/>
      <color indexed="8"/>
      <name val="Courier New"/>
      <family val="3"/>
    </font>
    <font>
      <sz val="10"/>
      <color indexed="8"/>
      <name val="Arial"/>
      <family val="2"/>
    </font>
    <font>
      <i/>
      <sz val="10"/>
      <color indexed="8"/>
      <name val="Arial"/>
      <family val="2"/>
    </font>
    <font>
      <sz val="12"/>
      <color theme="0"/>
      <name val="Arial"/>
      <family val="2"/>
    </font>
    <font>
      <i/>
      <sz val="11"/>
      <color rgb="FF000000"/>
      <name val="Arial"/>
      <family val="2"/>
    </font>
    <font>
      <b/>
      <sz val="12"/>
      <color theme="0"/>
      <name val="Arial"/>
      <family val="2"/>
    </font>
    <font>
      <sz val="12"/>
      <color rgb="FFFF0000"/>
      <name val="Arial"/>
      <family val="2"/>
    </font>
    <font>
      <b/>
      <sz val="11"/>
      <color theme="0"/>
      <name val="Arial"/>
      <family val="2"/>
    </font>
    <font>
      <sz val="11"/>
      <color theme="0"/>
      <name val="Arial"/>
      <family val="2"/>
    </font>
    <font>
      <sz val="14"/>
      <color indexed="8"/>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MT"/>
    </font>
    <font>
      <sz val="11"/>
      <color indexed="8"/>
      <name val="Calibri"/>
      <family val="2"/>
    </font>
    <font>
      <u/>
      <sz val="8.4"/>
      <color theme="10"/>
      <name val="COUR"/>
    </font>
    <font>
      <u/>
      <sz val="9.35"/>
      <color theme="10"/>
      <name val="Calibri"/>
      <family val="2"/>
    </font>
    <font>
      <b/>
      <i/>
      <sz val="12"/>
      <name val="Arial"/>
      <family val="2"/>
    </font>
    <font>
      <b/>
      <sz val="26"/>
      <color rgb="FFFF0000"/>
      <name val="Arial"/>
      <family val="2"/>
    </font>
    <font>
      <i/>
      <sz val="11"/>
      <color theme="1"/>
      <name val="Arial"/>
      <family val="2"/>
    </font>
    <font>
      <i/>
      <vertAlign val="superscript"/>
      <sz val="11"/>
      <color theme="1"/>
      <name val="Arial"/>
      <family val="2"/>
    </font>
    <font>
      <sz val="12"/>
      <color theme="0"/>
      <name val="Arial Unicode MS"/>
      <family val="2"/>
    </font>
    <font>
      <b/>
      <sz val="12"/>
      <color rgb="FFFF0000"/>
      <name val="Arial"/>
      <family val="2"/>
    </font>
    <font>
      <sz val="11"/>
      <color rgb="FF1F497D"/>
      <name val="Calibri"/>
      <family val="2"/>
    </font>
    <font>
      <sz val="11"/>
      <name val="Calibri"/>
      <family val="2"/>
    </font>
    <font>
      <b/>
      <i/>
      <vertAlign val="superscript"/>
      <sz val="12"/>
      <color indexed="8"/>
      <name val="Arial"/>
      <family val="2"/>
    </font>
  </fonts>
  <fills count="37">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s>
  <borders count="31">
    <border>
      <left/>
      <right/>
      <top/>
      <bottom/>
      <diagonal/>
    </border>
    <border>
      <left/>
      <right/>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9624">
    <xf numFmtId="0" fontId="0" fillId="0" borderId="0"/>
    <xf numFmtId="9" fontId="25" fillId="0" borderId="0" applyFont="0" applyFill="0" applyBorder="0" applyAlignment="0" applyProtection="0"/>
    <xf numFmtId="0" fontId="54" fillId="0" borderId="0" applyNumberFormat="0" applyFill="0" applyBorder="0" applyAlignment="0" applyProtection="0"/>
    <xf numFmtId="0" fontId="55" fillId="0" borderId="22" applyNumberFormat="0" applyFill="0" applyAlignment="0" applyProtection="0"/>
    <xf numFmtId="0" fontId="56" fillId="0" borderId="23" applyNumberFormat="0" applyFill="0" applyAlignment="0" applyProtection="0"/>
    <xf numFmtId="0" fontId="57" fillId="0" borderId="24" applyNumberFormat="0" applyFill="0" applyAlignment="0" applyProtection="0"/>
    <xf numFmtId="0" fontId="57" fillId="0" borderId="0" applyNumberFormat="0" applyFill="0" applyBorder="0" applyAlignment="0" applyProtection="0"/>
    <xf numFmtId="0" fontId="58" fillId="5" borderId="0" applyNumberFormat="0" applyBorder="0" applyAlignment="0" applyProtection="0"/>
    <xf numFmtId="0" fontId="59" fillId="6" borderId="0" applyNumberFormat="0" applyBorder="0" applyAlignment="0" applyProtection="0"/>
    <xf numFmtId="0" fontId="60" fillId="7" borderId="0" applyNumberFormat="0" applyBorder="0" applyAlignment="0" applyProtection="0"/>
    <xf numFmtId="0" fontId="61" fillId="8" borderId="25" applyNumberFormat="0" applyAlignment="0" applyProtection="0"/>
    <xf numFmtId="0" fontId="62" fillId="9" borderId="26" applyNumberFormat="0" applyAlignment="0" applyProtection="0"/>
    <xf numFmtId="0" fontId="63" fillId="9" borderId="25" applyNumberFormat="0" applyAlignment="0" applyProtection="0"/>
    <xf numFmtId="0" fontId="64" fillId="0" borderId="27" applyNumberFormat="0" applyFill="0" applyAlignment="0" applyProtection="0"/>
    <xf numFmtId="0" fontId="65" fillId="10" borderId="28"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30" applyNumberFormat="0" applyFill="0" applyAlignment="0" applyProtection="0"/>
    <xf numFmtId="0" fontId="69"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9" fillId="19" borderId="0" applyNumberFormat="0" applyBorder="0" applyAlignment="0" applyProtection="0"/>
    <xf numFmtId="0" fontId="69"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9" fillId="23" borderId="0" applyNumberFormat="0" applyBorder="0" applyAlignment="0" applyProtection="0"/>
    <xf numFmtId="0" fontId="69"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9" fillId="31" borderId="0" applyNumberFormat="0" applyBorder="0" applyAlignment="0" applyProtection="0"/>
    <xf numFmtId="0" fontId="69"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9" fillId="35" borderId="0" applyNumberFormat="0" applyBorder="0" applyAlignment="0" applyProtection="0"/>
    <xf numFmtId="0" fontId="70" fillId="36" borderId="0"/>
    <xf numFmtId="0" fontId="6" fillId="0" borderId="0"/>
    <xf numFmtId="0" fontId="6" fillId="11" borderId="29" applyNumberFormat="0" applyFont="0" applyAlignment="0" applyProtection="0"/>
    <xf numFmtId="0" fontId="2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11" borderId="29"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11" borderId="29"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11" borderId="2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 fillId="0" borderId="0" applyFont="0" applyFill="0" applyBorder="0" applyAlignment="0" applyProtection="0"/>
    <xf numFmtId="43" fontId="25" fillId="0" borderId="0" applyFont="0" applyFill="0" applyBorder="0" applyAlignment="0" applyProtection="0"/>
    <xf numFmtId="43" fontId="7" fillId="0" borderId="0" applyFont="0" applyFill="0" applyBorder="0" applyAlignment="0" applyProtection="0"/>
    <xf numFmtId="43" fontId="25" fillId="0" borderId="0" applyFont="0" applyFill="0" applyBorder="0" applyAlignment="0" applyProtection="0"/>
    <xf numFmtId="43" fontId="71"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3" fillId="0" borderId="0" applyFont="0" applyFill="0" applyBorder="0" applyAlignment="0" applyProtection="0"/>
    <xf numFmtId="43" fontId="7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7" fillId="0" borderId="0" applyFont="0" applyFill="0" applyBorder="0" applyAlignment="0" applyProtection="0"/>
    <xf numFmtId="44" fontId="25" fillId="0" borderId="0" applyFont="0" applyFill="0" applyBorder="0" applyAlignment="0" applyProtection="0"/>
    <xf numFmtId="0" fontId="73"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3" fillId="0" borderId="0" applyFont="0" applyFill="0" applyBorder="0" applyAlignment="0" applyProtection="0"/>
    <xf numFmtId="9" fontId="7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25"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673">
    <xf numFmtId="0" fontId="0" fillId="0" borderId="0" xfId="0"/>
    <xf numFmtId="0" fontId="27" fillId="0" borderId="0" xfId="0" applyFont="1" applyFill="1" applyAlignment="1" applyProtection="1">
      <alignment horizontal="left"/>
      <protection hidden="1"/>
    </xf>
    <xf numFmtId="37" fontId="9" fillId="0" borderId="0" xfId="0" applyNumberFormat="1" applyFont="1" applyAlignment="1" applyProtection="1">
      <alignment horizontal="left" vertical="center"/>
      <protection hidden="1"/>
    </xf>
    <xf numFmtId="0" fontId="30" fillId="0" borderId="0" xfId="0" applyFont="1" applyFill="1" applyAlignment="1" applyProtection="1">
      <protection hidden="1"/>
    </xf>
    <xf numFmtId="0" fontId="11" fillId="0" borderId="0" xfId="0" applyFont="1" applyFill="1" applyBorder="1" applyProtection="1">
      <protection hidden="1"/>
    </xf>
    <xf numFmtId="0" fontId="27" fillId="0" borderId="0" xfId="0" applyFont="1" applyFill="1" applyBorder="1" applyAlignment="1" applyProtection="1">
      <alignment horizontal="center"/>
      <protection hidden="1"/>
    </xf>
    <xf numFmtId="3" fontId="26" fillId="0" borderId="0" xfId="0" applyNumberFormat="1" applyFont="1" applyFill="1" applyBorder="1" applyAlignment="1" applyProtection="1">
      <protection hidden="1"/>
    </xf>
    <xf numFmtId="0" fontId="28" fillId="0" borderId="0" xfId="0" applyFont="1" applyFill="1" applyBorder="1" applyProtection="1">
      <protection hidden="1"/>
    </xf>
    <xf numFmtId="37" fontId="9" fillId="0" borderId="0" xfId="0" applyNumberFormat="1" applyFont="1" applyProtection="1"/>
    <xf numFmtId="0" fontId="9" fillId="0" borderId="0" xfId="0" applyFont="1" applyBorder="1" applyProtection="1"/>
    <xf numFmtId="0" fontId="9" fillId="0" borderId="0" xfId="0" applyFont="1" applyAlignment="1" applyProtection="1">
      <alignment horizontal="center"/>
    </xf>
    <xf numFmtId="37" fontId="9" fillId="0" borderId="0" xfId="0" applyNumberFormat="1" applyFont="1" applyBorder="1" applyProtection="1"/>
    <xf numFmtId="0" fontId="9" fillId="0" borderId="0" xfId="0" quotePrefix="1" applyFont="1" applyAlignment="1" applyProtection="1">
      <alignment horizontal="fill"/>
    </xf>
    <xf numFmtId="37" fontId="16" fillId="0" borderId="0" xfId="0" applyNumberFormat="1" applyFont="1" applyFill="1" applyBorder="1" applyProtection="1"/>
    <xf numFmtId="0" fontId="11" fillId="0" borderId="0" xfId="0" applyFont="1" applyFill="1" applyProtection="1"/>
    <xf numFmtId="37" fontId="16" fillId="0" borderId="0" xfId="0" applyNumberFormat="1" applyFont="1" applyFill="1" applyProtection="1"/>
    <xf numFmtId="37" fontId="16" fillId="0" borderId="1" xfId="0" applyNumberFormat="1" applyFont="1" applyFill="1" applyBorder="1" applyProtection="1"/>
    <xf numFmtId="0" fontId="9" fillId="0" borderId="0" xfId="0" applyFont="1" applyBorder="1" applyProtection="1">
      <protection hidden="1"/>
    </xf>
    <xf numFmtId="0" fontId="10" fillId="0" borderId="0" xfId="0" applyFont="1" applyAlignment="1" applyProtection="1">
      <alignment horizontal="center"/>
      <protection hidden="1"/>
    </xf>
    <xf numFmtId="0" fontId="14" fillId="0" borderId="0" xfId="0" applyFont="1" applyProtection="1">
      <protection hidden="1"/>
    </xf>
    <xf numFmtId="0" fontId="12" fillId="2" borderId="0" xfId="0" applyFont="1" applyFill="1" applyProtection="1">
      <protection hidden="1"/>
    </xf>
    <xf numFmtId="0" fontId="9" fillId="0" borderId="0" xfId="0" quotePrefix="1" applyFont="1" applyAlignment="1" applyProtection="1">
      <alignment horizontal="right"/>
      <protection hidden="1"/>
    </xf>
    <xf numFmtId="0" fontId="9" fillId="0" borderId="0" xfId="0" quotePrefix="1" applyFont="1" applyProtection="1">
      <protection hidden="1"/>
    </xf>
    <xf numFmtId="0" fontId="9" fillId="0" borderId="0" xfId="0" applyFont="1" applyAlignment="1" applyProtection="1">
      <alignment horizontal="right"/>
      <protection hidden="1"/>
    </xf>
    <xf numFmtId="0" fontId="19" fillId="0" borderId="0" xfId="0" applyFont="1" applyProtection="1">
      <protection hidden="1"/>
    </xf>
    <xf numFmtId="37" fontId="9" fillId="0" borderId="0" xfId="0" applyNumberFormat="1" applyFont="1" applyAlignment="1" applyProtection="1">
      <alignment horizontal="left" vertical="top"/>
      <protection hidden="1"/>
    </xf>
    <xf numFmtId="37" fontId="9" fillId="0" borderId="0" xfId="0" applyNumberFormat="1" applyFont="1" applyAlignment="1" applyProtection="1">
      <alignment horizontal="center"/>
      <protection hidden="1"/>
    </xf>
    <xf numFmtId="0" fontId="8" fillId="0" borderId="0" xfId="0" applyFont="1" applyProtection="1">
      <protection hidden="1"/>
    </xf>
    <xf numFmtId="0" fontId="9" fillId="0" borderId="0" xfId="0" quotePrefix="1" applyFont="1" applyFill="1" applyProtection="1">
      <protection hidden="1"/>
    </xf>
    <xf numFmtId="0" fontId="14" fillId="0" borderId="0" xfId="0" applyFont="1" applyFill="1" applyProtection="1">
      <protection hidden="1"/>
    </xf>
    <xf numFmtId="0" fontId="19" fillId="0" borderId="0" xfId="0" applyFont="1" applyBorder="1" applyProtection="1">
      <protection hidden="1"/>
    </xf>
    <xf numFmtId="0" fontId="18" fillId="0" borderId="0" xfId="0" applyFont="1" applyAlignment="1" applyProtection="1">
      <alignment horizontal="right"/>
      <protection hidden="1"/>
    </xf>
    <xf numFmtId="37" fontId="11" fillId="0" borderId="0" xfId="0" applyNumberFormat="1" applyFont="1" applyAlignment="1" applyProtection="1">
      <alignment horizontal="center"/>
      <protection hidden="1"/>
    </xf>
    <xf numFmtId="0" fontId="12" fillId="0" borderId="0" xfId="0" applyFont="1" applyFill="1" applyProtection="1">
      <protection hidden="1"/>
    </xf>
    <xf numFmtId="37" fontId="9" fillId="0" borderId="0" xfId="0" applyNumberFormat="1" applyFont="1" applyFill="1" applyAlignment="1" applyProtection="1">
      <alignment horizontal="center"/>
      <protection hidden="1"/>
    </xf>
    <xf numFmtId="37" fontId="9" fillId="2" borderId="0" xfId="0" applyNumberFormat="1" applyFont="1" applyFill="1" applyProtection="1">
      <protection hidden="1"/>
    </xf>
    <xf numFmtId="0" fontId="8" fillId="2" borderId="0" xfId="0" applyFont="1" applyFill="1" applyProtection="1">
      <protection hidden="1"/>
    </xf>
    <xf numFmtId="0" fontId="9" fillId="2" borderId="0" xfId="0" applyFont="1" applyFill="1" applyAlignment="1" applyProtection="1">
      <alignment horizontal="center"/>
      <protection hidden="1"/>
    </xf>
    <xf numFmtId="37" fontId="9" fillId="2" borderId="0" xfId="0" applyNumberFormat="1" applyFont="1" applyFill="1" applyBorder="1" applyProtection="1">
      <protection hidden="1"/>
    </xf>
    <xf numFmtId="0" fontId="11" fillId="0" borderId="0" xfId="0" applyFont="1" applyAlignment="1" applyProtection="1">
      <alignment horizontal="right"/>
      <protection hidden="1"/>
    </xf>
    <xf numFmtId="0" fontId="11" fillId="0" borderId="0" xfId="0" applyFont="1" applyAlignment="1" applyProtection="1">
      <alignment horizontal="center"/>
      <protection hidden="1"/>
    </xf>
    <xf numFmtId="0" fontId="23" fillId="0" borderId="0" xfId="0" applyFont="1" applyFill="1" applyProtection="1">
      <protection hidden="1"/>
    </xf>
    <xf numFmtId="0" fontId="11" fillId="0" borderId="0" xfId="0" applyFont="1" applyFill="1" applyProtection="1">
      <protection hidden="1"/>
    </xf>
    <xf numFmtId="0" fontId="18" fillId="0" borderId="0" xfId="0" applyFont="1" applyProtection="1">
      <protection hidden="1"/>
    </xf>
    <xf numFmtId="0" fontId="15" fillId="3" borderId="0" xfId="0" quotePrefix="1" applyFont="1" applyFill="1" applyAlignment="1" applyProtection="1">
      <alignment horizontal="right" vertical="top"/>
      <protection hidden="1"/>
    </xf>
    <xf numFmtId="0" fontId="21" fillId="0" borderId="0" xfId="0" quotePrefix="1" applyFont="1" applyAlignment="1" applyProtection="1">
      <alignment horizontal="left" vertical="top"/>
      <protection hidden="1"/>
    </xf>
    <xf numFmtId="37" fontId="9" fillId="2" borderId="0" xfId="0" applyNumberFormat="1" applyFont="1" applyFill="1" applyAlignment="1" applyProtection="1">
      <alignment horizontal="center"/>
      <protection hidden="1"/>
    </xf>
    <xf numFmtId="0" fontId="18" fillId="0" borderId="0" xfId="0" applyFont="1" applyFill="1" applyProtection="1">
      <protection hidden="1"/>
    </xf>
    <xf numFmtId="0" fontId="11" fillId="2" borderId="0" xfId="0" applyFont="1" applyFill="1" applyProtection="1">
      <protection hidden="1"/>
    </xf>
    <xf numFmtId="0" fontId="19" fillId="2" borderId="0" xfId="0" applyFont="1" applyFill="1" applyProtection="1">
      <protection hidden="1"/>
    </xf>
    <xf numFmtId="0" fontId="14" fillId="0" borderId="0" xfId="0" quotePrefix="1" applyFont="1" applyProtection="1">
      <protection hidden="1"/>
    </xf>
    <xf numFmtId="37" fontId="9" fillId="0" borderId="0" xfId="0" quotePrefix="1" applyNumberFormat="1" applyFont="1" applyAlignment="1" applyProtection="1">
      <alignment horizontal="left" vertical="top"/>
      <protection hidden="1"/>
    </xf>
    <xf numFmtId="0" fontId="19" fillId="0" borderId="0" xfId="0" applyFont="1" applyFill="1" applyProtection="1">
      <protection hidden="1"/>
    </xf>
    <xf numFmtId="37" fontId="16" fillId="0" borderId="0" xfId="0" applyNumberFormat="1" applyFont="1" applyFill="1" applyBorder="1" applyProtection="1">
      <protection hidden="1"/>
    </xf>
    <xf numFmtId="0" fontId="9" fillId="0" borderId="0" xfId="0" quotePrefix="1" applyFont="1" applyFill="1" applyAlignment="1" applyProtection="1">
      <alignment horizontal="right"/>
      <protection hidden="1"/>
    </xf>
    <xf numFmtId="0" fontId="13" fillId="0" borderId="0" xfId="0" applyFont="1" applyProtection="1">
      <protection hidden="1"/>
    </xf>
    <xf numFmtId="0" fontId="13" fillId="0" borderId="0" xfId="0" applyFont="1" applyFill="1" applyProtection="1">
      <protection hidden="1"/>
    </xf>
    <xf numFmtId="0" fontId="21" fillId="0" borderId="0" xfId="0" quotePrefix="1" applyFont="1" applyBorder="1" applyAlignment="1" applyProtection="1">
      <alignment horizontal="left" vertical="top"/>
      <protection hidden="1"/>
    </xf>
    <xf numFmtId="0" fontId="9" fillId="2" borderId="0" xfId="0" quotePrefix="1" applyFont="1" applyFill="1" applyAlignment="1" applyProtection="1">
      <alignment horizontal="right"/>
      <protection hidden="1"/>
    </xf>
    <xf numFmtId="0" fontId="16" fillId="0" borderId="0" xfId="0" quotePrefix="1" applyFont="1" applyAlignment="1" applyProtection="1">
      <alignment horizontal="right" vertical="top"/>
      <protection hidden="1"/>
    </xf>
    <xf numFmtId="0" fontId="9" fillId="0" borderId="0" xfId="0" applyFont="1" applyProtection="1">
      <protection hidden="1"/>
    </xf>
    <xf numFmtId="0" fontId="9" fillId="0" borderId="0" xfId="0" quotePrefix="1" applyFont="1" applyProtection="1">
      <protection hidden="1"/>
    </xf>
    <xf numFmtId="0" fontId="15" fillId="0" borderId="0" xfId="0" quotePrefix="1" applyFont="1" applyBorder="1" applyAlignment="1" applyProtection="1">
      <alignment horizontal="left" vertical="top"/>
      <protection hidden="1"/>
    </xf>
    <xf numFmtId="0" fontId="11" fillId="0" borderId="0" xfId="0" quotePrefix="1" applyFont="1" applyAlignment="1" applyProtection="1">
      <alignment horizontal="right"/>
      <protection hidden="1"/>
    </xf>
    <xf numFmtId="0" fontId="8" fillId="2" borderId="0" xfId="0" applyFont="1" applyFill="1" applyBorder="1" applyProtection="1">
      <protection hidden="1"/>
    </xf>
    <xf numFmtId="0" fontId="11" fillId="0" borderId="0" xfId="0" quotePrefix="1" applyFont="1" applyProtection="1">
      <protection hidden="1"/>
    </xf>
    <xf numFmtId="0" fontId="9" fillId="2" borderId="0" xfId="0" applyFont="1" applyFill="1" applyAlignment="1" applyProtection="1">
      <alignment horizontal="right"/>
      <protection hidden="1"/>
    </xf>
    <xf numFmtId="0" fontId="24" fillId="0" borderId="0" xfId="0" applyFont="1" applyFill="1" applyProtection="1">
      <protection hidden="1"/>
    </xf>
    <xf numFmtId="0" fontId="9" fillId="0" borderId="0" xfId="0" applyFont="1" applyAlignment="1" applyProtection="1">
      <alignment horizontal="left"/>
      <protection hidden="1"/>
    </xf>
    <xf numFmtId="0" fontId="17" fillId="0" borderId="0" xfId="0" applyFont="1" applyProtection="1">
      <protection hidden="1"/>
    </xf>
    <xf numFmtId="0" fontId="9" fillId="0" borderId="0" xfId="0" applyFont="1" applyFill="1" applyBorder="1" applyProtection="1">
      <protection hidden="1"/>
    </xf>
    <xf numFmtId="0" fontId="22" fillId="0" borderId="0" xfId="0" applyFont="1" applyBorder="1" applyProtection="1">
      <protection hidden="1"/>
    </xf>
    <xf numFmtId="0" fontId="9" fillId="0" borderId="0" xfId="0" quotePrefix="1" applyFont="1" applyBorder="1" applyProtection="1">
      <protection hidden="1"/>
    </xf>
    <xf numFmtId="0" fontId="9" fillId="2" borderId="0" xfId="0" applyFont="1" applyFill="1" applyBorder="1" applyProtection="1">
      <protection hidden="1"/>
    </xf>
    <xf numFmtId="0" fontId="18" fillId="0" borderId="0" xfId="0" applyFont="1" applyBorder="1" applyAlignment="1" applyProtection="1">
      <alignment horizontal="right"/>
      <protection hidden="1"/>
    </xf>
    <xf numFmtId="0" fontId="20" fillId="0" borderId="0" xfId="0" applyFont="1" applyBorder="1" applyProtection="1">
      <protection hidden="1"/>
    </xf>
    <xf numFmtId="37" fontId="9" fillId="0" borderId="0" xfId="0" applyNumberFormat="1" applyFont="1" applyBorder="1" applyAlignment="1" applyProtection="1">
      <alignment horizontal="center"/>
      <protection hidden="1"/>
    </xf>
    <xf numFmtId="0" fontId="9" fillId="2" borderId="0" xfId="0" applyFont="1" applyFill="1" applyBorder="1" applyAlignment="1" applyProtection="1">
      <alignment horizontal="center"/>
      <protection hidden="1"/>
    </xf>
    <xf numFmtId="165" fontId="9" fillId="0" borderId="0" xfId="0" quotePrefix="1" applyNumberFormat="1" applyFont="1" applyAlignment="1" applyProtection="1">
      <alignment horizontal="right"/>
      <protection hidden="1"/>
    </xf>
    <xf numFmtId="0" fontId="9" fillId="0" borderId="0" xfId="0" applyFont="1" applyAlignment="1" applyProtection="1"/>
    <xf numFmtId="0" fontId="13" fillId="0" borderId="0" xfId="0" applyFont="1" applyBorder="1" applyProtection="1">
      <protection hidden="1"/>
    </xf>
    <xf numFmtId="0" fontId="9" fillId="0" borderId="0" xfId="0" applyFont="1" applyAlignment="1" applyProtection="1">
      <alignment vertical="top" wrapText="1"/>
      <protection hidden="1"/>
    </xf>
    <xf numFmtId="0" fontId="9" fillId="0" borderId="0" xfId="0" applyFont="1" applyAlignment="1" applyProtection="1">
      <alignment vertical="top"/>
      <protection hidden="1"/>
    </xf>
    <xf numFmtId="0" fontId="11" fillId="0" borderId="0" xfId="0" applyFont="1" applyAlignment="1" applyProtection="1">
      <alignment vertical="top" wrapText="1"/>
      <protection hidden="1"/>
    </xf>
    <xf numFmtId="0" fontId="9" fillId="0" borderId="0" xfId="0" applyFont="1" applyFill="1" applyBorder="1" applyProtection="1"/>
    <xf numFmtId="0" fontId="15" fillId="0" borderId="0" xfId="0" quotePrefix="1" applyFont="1" applyFill="1" applyBorder="1" applyAlignment="1" applyProtection="1">
      <alignment horizontal="left" vertical="top"/>
      <protection hidden="1"/>
    </xf>
    <xf numFmtId="37" fontId="11" fillId="0" borderId="0" xfId="0" applyNumberFormat="1" applyFont="1" applyBorder="1" applyAlignment="1" applyProtection="1">
      <alignment horizontal="center"/>
      <protection hidden="1"/>
    </xf>
    <xf numFmtId="0" fontId="9" fillId="0" borderId="0" xfId="0" applyFont="1" applyAlignment="1" applyProtection="1">
      <protection hidden="1"/>
    </xf>
    <xf numFmtId="0" fontId="11" fillId="0" borderId="0" xfId="0" applyFont="1" applyBorder="1" applyAlignment="1" applyProtection="1">
      <protection hidden="1"/>
    </xf>
    <xf numFmtId="166" fontId="9" fillId="0" borderId="0" xfId="0" applyNumberFormat="1" applyFont="1" applyProtection="1">
      <protection hidden="1"/>
    </xf>
    <xf numFmtId="2" fontId="9" fillId="0" borderId="0" xfId="0" applyNumberFormat="1" applyFont="1" applyBorder="1" applyProtection="1"/>
    <xf numFmtId="14" fontId="47" fillId="0" borderId="0" xfId="0" applyNumberFormat="1" applyFont="1" applyAlignment="1" applyProtection="1">
      <alignment horizontal="left"/>
    </xf>
    <xf numFmtId="166" fontId="9" fillId="0" borderId="0" xfId="0" quotePrefix="1" applyNumberFormat="1" applyFont="1" applyProtection="1">
      <protection hidden="1"/>
    </xf>
    <xf numFmtId="0" fontId="47" fillId="0" borderId="0" xfId="0" applyFont="1" applyProtection="1"/>
    <xf numFmtId="165" fontId="9" fillId="0" borderId="0" xfId="0" applyNumberFormat="1" applyFont="1" applyFill="1" applyAlignment="1" applyProtection="1">
      <alignment horizontal="right"/>
      <protection hidden="1"/>
    </xf>
    <xf numFmtId="166" fontId="9" fillId="0" borderId="0" xfId="0" applyNumberFormat="1" applyFont="1" applyFill="1" applyProtection="1"/>
    <xf numFmtId="165" fontId="9" fillId="0" borderId="0" xfId="0" quotePrefix="1" applyNumberFormat="1" applyFont="1" applyFill="1" applyAlignment="1" applyProtection="1">
      <alignment horizontal="right"/>
      <protection hidden="1"/>
    </xf>
    <xf numFmtId="2" fontId="9" fillId="0" borderId="0" xfId="0" applyNumberFormat="1" applyFont="1" applyFill="1" applyBorder="1" applyProtection="1"/>
    <xf numFmtId="0" fontId="9" fillId="0" borderId="0" xfId="0" applyFont="1" applyFill="1" applyProtection="1"/>
    <xf numFmtId="37" fontId="9" fillId="0" borderId="0" xfId="0" applyNumberFormat="1" applyFont="1" applyFill="1" applyProtection="1"/>
    <xf numFmtId="37" fontId="9" fillId="0" borderId="0" xfId="0" applyNumberFormat="1" applyFont="1" applyFill="1" applyBorder="1" applyProtection="1"/>
    <xf numFmtId="0" fontId="9" fillId="0" borderId="0" xfId="0" applyFont="1" applyProtection="1">
      <protection hidden="1"/>
    </xf>
    <xf numFmtId="0" fontId="9" fillId="0" borderId="0" xfId="0" applyFont="1" applyAlignment="1" applyProtection="1">
      <alignment horizontal="center"/>
      <protection hidden="1"/>
    </xf>
    <xf numFmtId="0" fontId="9" fillId="2" borderId="0" xfId="0" applyFont="1" applyFill="1" applyProtection="1">
      <protection hidden="1"/>
    </xf>
    <xf numFmtId="37" fontId="9" fillId="0" borderId="0" xfId="0" applyNumberFormat="1" applyFont="1" applyProtection="1">
      <protection hidden="1"/>
    </xf>
    <xf numFmtId="0" fontId="9" fillId="0" borderId="0" xfId="0" applyFont="1" applyFill="1" applyProtection="1">
      <protection hidden="1"/>
    </xf>
    <xf numFmtId="0" fontId="9" fillId="0" borderId="0" xfId="0" applyFont="1" applyFill="1" applyAlignment="1" applyProtection="1">
      <alignment horizontal="center"/>
      <protection hidden="1"/>
    </xf>
    <xf numFmtId="0" fontId="9" fillId="0" borderId="0" xfId="0" applyFont="1" applyFill="1" applyAlignment="1" applyProtection="1">
      <alignment horizontal="right"/>
      <protection hidden="1"/>
    </xf>
    <xf numFmtId="37" fontId="9" fillId="0" borderId="0" xfId="0" applyNumberFormat="1" applyFont="1" applyFill="1" applyProtection="1">
      <protection hidden="1"/>
    </xf>
    <xf numFmtId="37" fontId="9" fillId="0" borderId="0" xfId="0" applyNumberFormat="1" applyFont="1" applyFill="1" applyBorder="1" applyProtection="1">
      <protection hidden="1"/>
    </xf>
    <xf numFmtId="0" fontId="8" fillId="0" borderId="0" xfId="0" applyFont="1" applyFill="1" applyProtection="1">
      <protection hidden="1"/>
    </xf>
    <xf numFmtId="0" fontId="15" fillId="0" borderId="0" xfId="0" quotePrefix="1" applyFont="1" applyFill="1" applyAlignment="1" applyProtection="1">
      <alignment horizontal="left" vertical="top"/>
      <protection hidden="1"/>
    </xf>
    <xf numFmtId="0" fontId="9" fillId="0" borderId="2" xfId="0" applyFont="1" applyFill="1" applyBorder="1" applyProtection="1"/>
    <xf numFmtId="0" fontId="28" fillId="0" borderId="0" xfId="0" applyFont="1" applyProtection="1"/>
    <xf numFmtId="0" fontId="28" fillId="0" borderId="0" xfId="0" applyFont="1" applyAlignment="1" applyProtection="1">
      <protection hidden="1"/>
    </xf>
    <xf numFmtId="0" fontId="27" fillId="0" borderId="0" xfId="0" applyFont="1" applyProtection="1"/>
    <xf numFmtId="0" fontId="28" fillId="0" borderId="0" xfId="0" applyFont="1" applyAlignment="1" applyProtection="1">
      <alignment horizontal="center"/>
    </xf>
    <xf numFmtId="0" fontId="29" fillId="0" borderId="0" xfId="0" applyFont="1"/>
    <xf numFmtId="37" fontId="9" fillId="0" borderId="0" xfId="0" quotePrefix="1" applyNumberFormat="1" applyFont="1" applyFill="1" applyAlignment="1" applyProtection="1">
      <alignment horizontal="left" vertical="top"/>
      <protection hidden="1"/>
    </xf>
    <xf numFmtId="0" fontId="15" fillId="4" borderId="0" xfId="0" quotePrefix="1" applyFont="1" applyFill="1" applyAlignment="1" applyProtection="1">
      <alignment horizontal="left" vertical="top"/>
      <protection hidden="1"/>
    </xf>
    <xf numFmtId="0" fontId="11" fillId="0" borderId="0" xfId="0" applyFont="1" applyAlignment="1" applyProtection="1"/>
    <xf numFmtId="0" fontId="9" fillId="0" borderId="0" xfId="0" applyFont="1" applyProtection="1"/>
    <xf numFmtId="0" fontId="11" fillId="0" borderId="0" xfId="0" applyFont="1" applyProtection="1"/>
    <xf numFmtId="0" fontId="15" fillId="0" borderId="0" xfId="0" quotePrefix="1" applyFont="1" applyAlignment="1" applyProtection="1">
      <alignment horizontal="left" vertical="top"/>
      <protection hidden="1"/>
    </xf>
    <xf numFmtId="37" fontId="9" fillId="0" borderId="0" xfId="0" applyNumberFormat="1" applyFont="1" applyBorder="1" applyProtection="1">
      <protection hidden="1"/>
    </xf>
    <xf numFmtId="0" fontId="11" fillId="0" borderId="0" xfId="0" applyFont="1" applyProtection="1">
      <protection hidden="1"/>
    </xf>
    <xf numFmtId="0" fontId="11" fillId="0" borderId="0" xfId="0" applyFont="1" applyBorder="1" applyProtection="1">
      <protection hidden="1"/>
    </xf>
    <xf numFmtId="0" fontId="20" fillId="0" borderId="0" xfId="0" applyFont="1" applyProtection="1">
      <protection hidden="1"/>
    </xf>
    <xf numFmtId="37" fontId="13" fillId="0" borderId="0" xfId="0" applyNumberFormat="1" applyFont="1" applyFill="1" applyProtection="1">
      <protection hidden="1"/>
    </xf>
    <xf numFmtId="0" fontId="27" fillId="0" borderId="0" xfId="0" applyFont="1" applyProtection="1">
      <protection hidden="1"/>
    </xf>
    <xf numFmtId="0" fontId="12" fillId="4" borderId="0" xfId="0" applyFont="1" applyFill="1" applyProtection="1">
      <protection hidden="1"/>
    </xf>
    <xf numFmtId="0" fontId="15" fillId="4" borderId="0" xfId="0" applyFont="1" applyFill="1" applyAlignment="1" applyProtection="1">
      <alignment horizontal="left" vertical="top"/>
      <protection hidden="1"/>
    </xf>
    <xf numFmtId="0" fontId="15" fillId="4" borderId="0" xfId="0" quotePrefix="1" applyFont="1" applyFill="1" applyBorder="1" applyAlignment="1" applyProtection="1">
      <alignment horizontal="left" vertical="top"/>
      <protection hidden="1"/>
    </xf>
    <xf numFmtId="37" fontId="16" fillId="4" borderId="0" xfId="0" applyNumberFormat="1" applyFont="1" applyFill="1" applyProtection="1"/>
    <xf numFmtId="0" fontId="0" fillId="0" borderId="0" xfId="0" applyFont="1"/>
    <xf numFmtId="0" fontId="22" fillId="0" borderId="0" xfId="0" applyFont="1" applyProtection="1">
      <protection hidden="1"/>
    </xf>
    <xf numFmtId="0" fontId="16" fillId="0" borderId="0" xfId="0" applyFont="1" applyBorder="1" applyProtection="1">
      <protection hidden="1"/>
    </xf>
    <xf numFmtId="0" fontId="0" fillId="0" borderId="0" xfId="0" applyFont="1" applyBorder="1"/>
    <xf numFmtId="37" fontId="16" fillId="0" borderId="0" xfId="0" applyNumberFormat="1" applyFont="1" applyProtection="1">
      <protection hidden="1"/>
    </xf>
    <xf numFmtId="37" fontId="16" fillId="0" borderId="0" xfId="0" applyNumberFormat="1" applyFont="1" applyFill="1" applyProtection="1">
      <protection hidden="1"/>
    </xf>
    <xf numFmtId="37" fontId="16" fillId="0" borderId="0" xfId="0" applyNumberFormat="1" applyFont="1" applyBorder="1" applyProtection="1">
      <protection hidden="1"/>
    </xf>
    <xf numFmtId="37" fontId="16" fillId="0" borderId="1" xfId="0" applyNumberFormat="1" applyFont="1" applyFill="1" applyBorder="1" applyProtection="1">
      <protection hidden="1"/>
    </xf>
    <xf numFmtId="0" fontId="16" fillId="0" borderId="0" xfId="0" applyFont="1" applyProtection="1">
      <protection hidden="1"/>
    </xf>
    <xf numFmtId="0" fontId="16" fillId="0" borderId="0" xfId="0" applyFont="1" applyFill="1" applyProtection="1">
      <protection hidden="1"/>
    </xf>
    <xf numFmtId="0" fontId="30" fillId="0" borderId="0" xfId="0" applyFont="1" applyAlignment="1" applyProtection="1">
      <protection hidden="1"/>
    </xf>
    <xf numFmtId="0" fontId="16" fillId="0" borderId="0" xfId="0" applyFont="1" applyFill="1" applyBorder="1" applyProtection="1">
      <protection hidden="1"/>
    </xf>
    <xf numFmtId="37" fontId="16" fillId="4" borderId="0" xfId="0" applyNumberFormat="1" applyFont="1" applyFill="1" applyBorder="1" applyProtection="1">
      <protection hidden="1"/>
    </xf>
    <xf numFmtId="0" fontId="16" fillId="4" borderId="0" xfId="0" applyFont="1" applyFill="1" applyProtection="1">
      <protection hidden="1"/>
    </xf>
    <xf numFmtId="0" fontId="13" fillId="0" borderId="0" xfId="0" applyFont="1" applyAlignment="1" applyProtection="1">
      <protection hidden="1"/>
    </xf>
    <xf numFmtId="0" fontId="15" fillId="0" borderId="0" xfId="0" applyFont="1" applyAlignment="1" applyProtection="1">
      <alignment horizontal="left"/>
      <protection hidden="1"/>
    </xf>
    <xf numFmtId="37" fontId="16" fillId="4" borderId="0" xfId="0" applyNumberFormat="1" applyFont="1" applyFill="1" applyProtection="1">
      <protection hidden="1"/>
    </xf>
    <xf numFmtId="0" fontId="15" fillId="0" borderId="0" xfId="0" applyFont="1" applyFill="1" applyAlignment="1" applyProtection="1">
      <alignment horizontal="left"/>
      <protection hidden="1"/>
    </xf>
    <xf numFmtId="0" fontId="13" fillId="0" borderId="0" xfId="0" applyFont="1" applyAlignment="1" applyProtection="1">
      <alignment vertical="top" wrapText="1"/>
      <protection hidden="1"/>
    </xf>
    <xf numFmtId="0" fontId="0" fillId="0" borderId="0" xfId="0" applyFont="1" applyProtection="1">
      <protection hidden="1"/>
    </xf>
    <xf numFmtId="5" fontId="16" fillId="0" borderId="0" xfId="0" applyNumberFormat="1" applyFont="1" applyBorder="1" applyProtection="1"/>
    <xf numFmtId="0" fontId="13" fillId="0" borderId="0" xfId="0" applyFont="1" applyBorder="1" applyAlignment="1" applyProtection="1">
      <protection hidden="1"/>
    </xf>
    <xf numFmtId="0" fontId="15" fillId="0" borderId="0" xfId="0" applyFont="1" applyProtection="1">
      <protection hidden="1"/>
    </xf>
    <xf numFmtId="0" fontId="31" fillId="0" borderId="0" xfId="0" applyFont="1" applyProtection="1">
      <protection hidden="1"/>
    </xf>
    <xf numFmtId="0" fontId="31" fillId="4" borderId="0" xfId="0" applyFont="1" applyFill="1" applyProtection="1">
      <protection hidden="1"/>
    </xf>
    <xf numFmtId="0" fontId="32" fillId="0" borderId="0" xfId="0" applyFont="1" applyFill="1" applyProtection="1">
      <protection hidden="1"/>
    </xf>
    <xf numFmtId="0" fontId="15" fillId="4" borderId="0" xfId="0" applyFont="1" applyFill="1" applyAlignment="1" applyProtection="1">
      <alignment horizontal="left"/>
      <protection hidden="1"/>
    </xf>
    <xf numFmtId="0" fontId="16" fillId="4" borderId="0" xfId="0" applyFont="1" applyFill="1" applyBorder="1" applyProtection="1">
      <protection hidden="1"/>
    </xf>
    <xf numFmtId="0" fontId="9" fillId="0" borderId="0" xfId="0" applyFont="1" applyAlignment="1" applyProtection="1">
      <alignment horizontal="left" vertical="top"/>
      <protection hidden="1"/>
    </xf>
    <xf numFmtId="0" fontId="22" fillId="0" borderId="0" xfId="0" applyFont="1" applyBorder="1" applyAlignment="1" applyProtection="1">
      <alignment horizontal="right"/>
      <protection hidden="1"/>
    </xf>
    <xf numFmtId="37" fontId="26" fillId="0" borderId="0" xfId="0" applyNumberFormat="1" applyFont="1" applyFill="1" applyProtection="1">
      <protection hidden="1"/>
    </xf>
    <xf numFmtId="0" fontId="9" fillId="0" borderId="0" xfId="0" applyFont="1" applyBorder="1" applyAlignment="1" applyProtection="1">
      <alignment horizontal="center"/>
      <protection hidden="1"/>
    </xf>
    <xf numFmtId="0" fontId="19" fillId="0" borderId="0" xfId="0" applyFont="1" applyFill="1" applyBorder="1" applyProtection="1">
      <protection hidden="1"/>
    </xf>
    <xf numFmtId="0" fontId="21" fillId="0" borderId="0" xfId="0" quotePrefix="1" applyFont="1" applyFill="1" applyAlignment="1" applyProtection="1">
      <alignment horizontal="left" vertical="top"/>
      <protection hidden="1"/>
    </xf>
    <xf numFmtId="0" fontId="9" fillId="0" borderId="0" xfId="0" applyFont="1" applyFill="1" applyProtection="1">
      <protection hidden="1"/>
    </xf>
    <xf numFmtId="0" fontId="33" fillId="0" borderId="0" xfId="0" applyFont="1" applyProtection="1">
      <protection hidden="1"/>
    </xf>
    <xf numFmtId="0" fontId="22" fillId="0" borderId="0" xfId="0" applyFont="1" applyAlignment="1" applyProtection="1">
      <alignment horizontal="center"/>
      <protection hidden="1"/>
    </xf>
    <xf numFmtId="0" fontId="34" fillId="0" borderId="0" xfId="0" quotePrefix="1" applyFont="1" applyAlignment="1" applyProtection="1">
      <alignment horizontal="left" vertical="top"/>
      <protection hidden="1"/>
    </xf>
    <xf numFmtId="37" fontId="15" fillId="0" borderId="0" xfId="0" quotePrefix="1" applyNumberFormat="1" applyFont="1" applyFill="1" applyAlignment="1" applyProtection="1">
      <alignment horizontal="left" vertical="top"/>
      <protection hidden="1"/>
    </xf>
    <xf numFmtId="37" fontId="15" fillId="0" borderId="0" xfId="0" quotePrefix="1" applyNumberFormat="1" applyFont="1" applyAlignment="1" applyProtection="1">
      <alignment horizontal="left" vertical="top"/>
      <protection hidden="1"/>
    </xf>
    <xf numFmtId="37" fontId="16" fillId="0" borderId="0" xfId="0" applyNumberFormat="1" applyFont="1" applyFill="1" applyAlignment="1" applyProtection="1">
      <alignment horizontal="right"/>
      <protection hidden="1"/>
    </xf>
    <xf numFmtId="37" fontId="16" fillId="0" borderId="0" xfId="0" applyNumberFormat="1" applyFont="1" applyAlignment="1" applyProtection="1">
      <alignment horizontal="right"/>
      <protection hidden="1"/>
    </xf>
    <xf numFmtId="0" fontId="27" fillId="0" borderId="0" xfId="0" applyFont="1" applyAlignment="1" applyProtection="1">
      <protection hidden="1"/>
    </xf>
    <xf numFmtId="0" fontId="35" fillId="0" borderId="0" xfId="0" applyFont="1" applyProtection="1">
      <protection hidden="1"/>
    </xf>
    <xf numFmtId="0" fontId="34" fillId="0" borderId="0" xfId="0" quotePrefix="1" applyFont="1" applyFill="1" applyAlignment="1" applyProtection="1">
      <alignment horizontal="left" vertical="top"/>
      <protection hidden="1"/>
    </xf>
    <xf numFmtId="0" fontId="9" fillId="4" borderId="0" xfId="0" applyFont="1" applyFill="1" applyProtection="1">
      <protection hidden="1"/>
    </xf>
    <xf numFmtId="0" fontId="11" fillId="4" borderId="0" xfId="0" applyFont="1" applyFill="1" applyProtection="1">
      <protection hidden="1"/>
    </xf>
    <xf numFmtId="0" fontId="18" fillId="4" borderId="0" xfId="0" applyFont="1" applyFill="1" applyProtection="1">
      <protection hidden="1"/>
    </xf>
    <xf numFmtId="0" fontId="12" fillId="4" borderId="0" xfId="0" applyFont="1" applyFill="1" applyProtection="1">
      <protection locked="0"/>
    </xf>
    <xf numFmtId="0" fontId="9" fillId="0" borderId="0" xfId="0" applyFont="1" applyFill="1" applyAlignment="1" applyProtection="1">
      <alignment horizontal="center"/>
    </xf>
    <xf numFmtId="0" fontId="0" fillId="0" borderId="0" xfId="0" applyFont="1" applyFill="1"/>
    <xf numFmtId="0" fontId="9" fillId="0" borderId="3" xfId="0" quotePrefix="1" applyFont="1" applyBorder="1" applyAlignment="1" applyProtection="1">
      <alignment horizontal="right"/>
      <protection hidden="1"/>
    </xf>
    <xf numFmtId="0" fontId="9" fillId="0" borderId="4" xfId="0" quotePrefix="1" applyFont="1" applyBorder="1" applyProtection="1">
      <protection hidden="1"/>
    </xf>
    <xf numFmtId="0" fontId="9" fillId="0" borderId="4" xfId="0" applyFont="1" applyBorder="1" applyProtection="1">
      <protection hidden="1"/>
    </xf>
    <xf numFmtId="0" fontId="19" fillId="0" borderId="4" xfId="0" applyFont="1" applyBorder="1" applyProtection="1">
      <protection hidden="1"/>
    </xf>
    <xf numFmtId="0" fontId="9" fillId="0" borderId="4" xfId="0" applyFont="1" applyBorder="1" applyAlignment="1" applyProtection="1">
      <alignment horizontal="center"/>
      <protection hidden="1"/>
    </xf>
    <xf numFmtId="0" fontId="15" fillId="0" borderId="4" xfId="0" quotePrefix="1" applyFont="1" applyBorder="1" applyAlignment="1" applyProtection="1">
      <alignment horizontal="left" vertical="top"/>
      <protection hidden="1"/>
    </xf>
    <xf numFmtId="0" fontId="9" fillId="0" borderId="5" xfId="0" applyFont="1" applyBorder="1" applyProtection="1"/>
    <xf numFmtId="0" fontId="9" fillId="0" borderId="5" xfId="0" quotePrefix="1" applyFont="1" applyBorder="1" applyAlignment="1" applyProtection="1">
      <alignment horizontal="right"/>
      <protection hidden="1"/>
    </xf>
    <xf numFmtId="0" fontId="9" fillId="0" borderId="5" xfId="0" applyFont="1" applyBorder="1" applyAlignment="1" applyProtection="1">
      <alignment horizontal="right"/>
      <protection hidden="1"/>
    </xf>
    <xf numFmtId="0" fontId="9" fillId="0" borderId="5" xfId="0" applyFont="1" applyBorder="1" applyProtection="1">
      <protection hidden="1"/>
    </xf>
    <xf numFmtId="0" fontId="18" fillId="0" borderId="6" xfId="0" applyFont="1" applyBorder="1" applyAlignment="1" applyProtection="1">
      <alignment horizontal="right"/>
      <protection hidden="1"/>
    </xf>
    <xf numFmtId="0" fontId="11" fillId="0" borderId="7" xfId="0" applyFont="1" applyBorder="1" applyProtection="1">
      <protection hidden="1"/>
    </xf>
    <xf numFmtId="0" fontId="9" fillId="0" borderId="7" xfId="0" applyFont="1" applyBorder="1" applyProtection="1">
      <protection hidden="1"/>
    </xf>
    <xf numFmtId="0" fontId="9" fillId="0" borderId="7" xfId="0" applyFont="1" applyBorder="1" applyAlignment="1" applyProtection="1">
      <alignment horizontal="center"/>
      <protection hidden="1"/>
    </xf>
    <xf numFmtId="0" fontId="16" fillId="0" borderId="7" xfId="0" applyFont="1" applyBorder="1" applyProtection="1">
      <protection hidden="1"/>
    </xf>
    <xf numFmtId="0" fontId="38" fillId="0" borderId="0" xfId="0" applyFont="1" applyAlignment="1" applyProtection="1">
      <alignment horizontal="right"/>
      <protection hidden="1"/>
    </xf>
    <xf numFmtId="0" fontId="28" fillId="0" borderId="0" xfId="0" applyFont="1" applyFill="1" applyAlignment="1" applyProtection="1"/>
    <xf numFmtId="0" fontId="28" fillId="0" borderId="0" xfId="0" applyFont="1" applyFill="1" applyAlignment="1" applyProtection="1">
      <alignment vertical="top" wrapText="1"/>
      <protection hidden="1"/>
    </xf>
    <xf numFmtId="37" fontId="16" fillId="4" borderId="0" xfId="0" applyNumberFormat="1" applyFont="1" applyFill="1" applyBorder="1" applyProtection="1"/>
    <xf numFmtId="0" fontId="39" fillId="0" borderId="0" xfId="0" applyFont="1" applyFill="1" applyAlignment="1" applyProtection="1">
      <alignment horizontal="left"/>
    </xf>
    <xf numFmtId="0" fontId="0" fillId="0" borderId="0" xfId="0" applyFill="1"/>
    <xf numFmtId="0" fontId="15" fillId="0" borderId="0" xfId="0" applyFont="1" applyAlignment="1" applyProtection="1">
      <alignment horizontal="right"/>
      <protection hidden="1"/>
    </xf>
    <xf numFmtId="169" fontId="16" fillId="0" borderId="0" xfId="0" applyNumberFormat="1" applyFont="1" applyBorder="1" applyAlignment="1" applyProtection="1">
      <alignment horizontal="right"/>
      <protection hidden="1"/>
    </xf>
    <xf numFmtId="0" fontId="28" fillId="0" borderId="0" xfId="0" applyFont="1" applyAlignment="1" applyProtection="1">
      <alignment vertical="center"/>
    </xf>
    <xf numFmtId="0" fontId="30" fillId="0" borderId="0" xfId="0" applyFont="1"/>
    <xf numFmtId="0" fontId="38" fillId="0" borderId="0" xfId="0" applyFont="1" applyAlignment="1" applyProtection="1">
      <alignment horizontal="right" vertical="center"/>
      <protection hidden="1"/>
    </xf>
    <xf numFmtId="0" fontId="28" fillId="0" borderId="0" xfId="0" applyFont="1" applyAlignment="1" applyProtection="1">
      <alignment vertical="center"/>
      <protection hidden="1"/>
    </xf>
    <xf numFmtId="0" fontId="27" fillId="0" borderId="0" xfId="0" applyFont="1" applyAlignment="1" applyProtection="1">
      <alignment horizontal="center"/>
    </xf>
    <xf numFmtId="0" fontId="40" fillId="0" borderId="0" xfId="0" applyFont="1"/>
    <xf numFmtId="0" fontId="37" fillId="0" borderId="0" xfId="0" quotePrefix="1" applyFont="1" applyFill="1" applyAlignment="1" applyProtection="1">
      <alignment horizontal="right" vertical="top"/>
      <protection hidden="1"/>
    </xf>
    <xf numFmtId="169" fontId="16" fillId="4" borderId="0" xfId="0" applyNumberFormat="1" applyFont="1" applyFill="1" applyBorder="1" applyAlignment="1" applyProtection="1">
      <alignment horizontal="right"/>
      <protection hidden="1"/>
    </xf>
    <xf numFmtId="169" fontId="16" fillId="0" borderId="4" xfId="0" applyNumberFormat="1" applyFont="1" applyBorder="1" applyAlignment="1" applyProtection="1">
      <alignment horizontal="right"/>
      <protection hidden="1"/>
    </xf>
    <xf numFmtId="169" fontId="16" fillId="0" borderId="7" xfId="0" applyNumberFormat="1" applyFont="1" applyBorder="1" applyAlignment="1" applyProtection="1">
      <alignment horizontal="right"/>
      <protection hidden="1"/>
    </xf>
    <xf numFmtId="37" fontId="9" fillId="4" borderId="0" xfId="0" applyNumberFormat="1" applyFont="1" applyFill="1" applyProtection="1">
      <protection hidden="1"/>
    </xf>
    <xf numFmtId="0" fontId="33" fillId="4" borderId="0" xfId="0" applyFont="1" applyFill="1" applyProtection="1">
      <protection hidden="1"/>
    </xf>
    <xf numFmtId="0" fontId="9" fillId="4" borderId="0" xfId="0" applyFont="1" applyFill="1" applyAlignment="1" applyProtection="1">
      <alignment horizontal="center"/>
      <protection hidden="1"/>
    </xf>
    <xf numFmtId="0" fontId="23" fillId="0" borderId="0" xfId="0" applyFont="1" applyAlignment="1" applyProtection="1">
      <alignment horizontal="center"/>
      <protection hidden="1"/>
    </xf>
    <xf numFmtId="0" fontId="13" fillId="4" borderId="0" xfId="0" applyFont="1" applyFill="1" applyProtection="1">
      <protection hidden="1"/>
    </xf>
    <xf numFmtId="168" fontId="9" fillId="0" borderId="0" xfId="0" applyNumberFormat="1" applyFont="1" applyBorder="1" applyAlignment="1" applyProtection="1">
      <alignment horizontal="right"/>
    </xf>
    <xf numFmtId="0" fontId="23" fillId="0" borderId="0" xfId="0" applyFont="1" applyBorder="1" applyAlignment="1" applyProtection="1">
      <alignment horizontal="center"/>
      <protection hidden="1"/>
    </xf>
    <xf numFmtId="0" fontId="8" fillId="0" borderId="0" xfId="0" applyFont="1" applyBorder="1" applyProtection="1"/>
    <xf numFmtId="0" fontId="16" fillId="0" borderId="0" xfId="0" applyFont="1" applyFill="1" applyAlignment="1" applyProtection="1">
      <alignment horizontal="center"/>
    </xf>
    <xf numFmtId="0" fontId="48" fillId="0" borderId="0" xfId="0" applyFont="1"/>
    <xf numFmtId="0" fontId="9" fillId="0" borderId="0" xfId="0" quotePrefix="1" applyFont="1" applyBorder="1" applyAlignment="1" applyProtection="1">
      <alignment horizontal="right"/>
      <protection hidden="1"/>
    </xf>
    <xf numFmtId="170" fontId="16" fillId="0" borderId="0" xfId="0" applyNumberFormat="1" applyFont="1" applyBorder="1" applyAlignment="1" applyProtection="1">
      <alignment horizontal="right"/>
      <protection hidden="1"/>
    </xf>
    <xf numFmtId="2" fontId="8" fillId="0" borderId="0" xfId="0" applyNumberFormat="1" applyFont="1" applyBorder="1" applyProtection="1"/>
    <xf numFmtId="3" fontId="16" fillId="0" borderId="0" xfId="0" applyNumberFormat="1" applyFont="1" applyBorder="1" applyAlignment="1" applyProtection="1">
      <alignment horizontal="right"/>
      <protection hidden="1"/>
    </xf>
    <xf numFmtId="3" fontId="9" fillId="0" borderId="0" xfId="0" applyNumberFormat="1" applyFont="1" applyBorder="1" applyProtection="1">
      <protection hidden="1"/>
    </xf>
    <xf numFmtId="3" fontId="9" fillId="0" borderId="0" xfId="0" applyNumberFormat="1" applyFont="1" applyBorder="1" applyProtection="1"/>
    <xf numFmtId="168" fontId="9" fillId="0" borderId="0" xfId="0" applyNumberFormat="1" applyFont="1" applyAlignment="1" applyProtection="1">
      <alignment horizontal="right"/>
    </xf>
    <xf numFmtId="0" fontId="48" fillId="0" borderId="0" xfId="0" applyFont="1" applyAlignment="1"/>
    <xf numFmtId="0" fontId="9" fillId="0" borderId="0" xfId="0" quotePrefix="1" applyFont="1" applyFill="1" applyAlignment="1" applyProtection="1">
      <alignment vertical="center"/>
      <protection hidden="1"/>
    </xf>
    <xf numFmtId="169" fontId="16" fillId="0" borderId="0" xfId="0" applyNumberFormat="1" applyFont="1" applyFill="1" applyBorder="1" applyAlignment="1" applyProtection="1">
      <alignment horizontal="right"/>
      <protection hidden="1"/>
    </xf>
    <xf numFmtId="169" fontId="16" fillId="0" borderId="0" xfId="0" applyNumberFormat="1" applyFont="1" applyFill="1" applyAlignment="1" applyProtection="1">
      <alignment horizontal="right"/>
      <protection hidden="1"/>
    </xf>
    <xf numFmtId="37" fontId="49" fillId="0" borderId="0" xfId="0" applyNumberFormat="1" applyFont="1" applyFill="1" applyBorder="1" applyAlignment="1" applyProtection="1">
      <alignment horizontal="right"/>
      <protection hidden="1"/>
    </xf>
    <xf numFmtId="0" fontId="15" fillId="0" borderId="0" xfId="0" applyFont="1" applyFill="1" applyProtection="1">
      <protection hidden="1"/>
    </xf>
    <xf numFmtId="37" fontId="9" fillId="4" borderId="0" xfId="0" applyNumberFormat="1" applyFont="1" applyFill="1" applyAlignment="1" applyProtection="1">
      <alignment horizontal="left" vertical="top"/>
      <protection hidden="1"/>
    </xf>
    <xf numFmtId="0" fontId="27" fillId="0" borderId="0" xfId="0" applyNumberFormat="1" applyFont="1" applyAlignment="1" applyProtection="1">
      <protection hidden="1"/>
    </xf>
    <xf numFmtId="43" fontId="27" fillId="0" borderId="0" xfId="0" applyNumberFormat="1" applyFont="1" applyProtection="1">
      <protection hidden="1"/>
    </xf>
    <xf numFmtId="0" fontId="9" fillId="0" borderId="0" xfId="0" applyFont="1" applyFill="1" applyBorder="1" applyAlignment="1" applyProtection="1">
      <alignment horizontal="center"/>
      <protection hidden="1"/>
    </xf>
    <xf numFmtId="0" fontId="9" fillId="0" borderId="1" xfId="0" applyFont="1" applyFill="1" applyBorder="1" applyAlignment="1" applyProtection="1">
      <alignment horizontal="center"/>
      <protection hidden="1"/>
    </xf>
    <xf numFmtId="0" fontId="29" fillId="0" borderId="0" xfId="0" applyFont="1" applyFill="1"/>
    <xf numFmtId="0" fontId="13" fillId="0" borderId="0" xfId="0" applyFont="1" applyFill="1" applyBorder="1" applyProtection="1">
      <protection hidden="1"/>
    </xf>
    <xf numFmtId="171" fontId="9" fillId="0" borderId="0" xfId="0" applyNumberFormat="1" applyFont="1" applyFill="1" applyProtection="1">
      <protection hidden="1"/>
    </xf>
    <xf numFmtId="3" fontId="9" fillId="0" borderId="0" xfId="0" applyNumberFormat="1" applyFont="1" applyFill="1" applyProtection="1"/>
    <xf numFmtId="0" fontId="8" fillId="0" borderId="0" xfId="0" applyFont="1" applyFill="1" applyProtection="1"/>
    <xf numFmtId="0" fontId="28" fillId="0" borderId="0" xfId="0" applyFont="1" applyFill="1" applyProtection="1"/>
    <xf numFmtId="0" fontId="38" fillId="0" borderId="0" xfId="0" applyFont="1" applyFill="1" applyAlignment="1" applyProtection="1">
      <alignment horizontal="right" vertical="center"/>
      <protection hidden="1"/>
    </xf>
    <xf numFmtId="0" fontId="28" fillId="0" borderId="0" xfId="0" applyFont="1" applyFill="1" applyAlignment="1" applyProtection="1">
      <alignment vertical="center"/>
      <protection hidden="1"/>
    </xf>
    <xf numFmtId="0" fontId="27" fillId="0" borderId="0" xfId="0" applyFont="1" applyFill="1" applyProtection="1"/>
    <xf numFmtId="0" fontId="28" fillId="0" borderId="0" xfId="0" applyFont="1" applyFill="1" applyAlignment="1" applyProtection="1">
      <alignment horizontal="center"/>
    </xf>
    <xf numFmtId="169" fontId="16" fillId="0" borderId="1" xfId="1" applyNumberFormat="1" applyFont="1" applyFill="1" applyBorder="1" applyProtection="1">
      <protection hidden="1"/>
    </xf>
    <xf numFmtId="169" fontId="16" fillId="0" borderId="0" xfId="1" applyNumberFormat="1" applyFont="1" applyFill="1" applyBorder="1" applyProtection="1">
      <protection hidden="1"/>
    </xf>
    <xf numFmtId="0" fontId="23" fillId="0" borderId="0" xfId="0" applyFont="1" applyFill="1" applyAlignment="1" applyProtection="1">
      <protection hidden="1"/>
    </xf>
    <xf numFmtId="168" fontId="9" fillId="0" borderId="0" xfId="0" applyNumberFormat="1" applyFont="1" applyFill="1" applyAlignment="1" applyProtection="1"/>
    <xf numFmtId="169" fontId="16" fillId="4" borderId="0" xfId="1" applyNumberFormat="1" applyFont="1" applyFill="1" applyProtection="1">
      <protection hidden="1"/>
    </xf>
    <xf numFmtId="169" fontId="16" fillId="0" borderId="0" xfId="1" applyNumberFormat="1" applyFont="1" applyFill="1" applyBorder="1" applyAlignment="1" applyProtection="1">
      <alignment horizontal="right"/>
      <protection hidden="1"/>
    </xf>
    <xf numFmtId="169" fontId="16" fillId="0" borderId="0" xfId="1" applyNumberFormat="1" applyFont="1" applyFill="1" applyProtection="1">
      <protection hidden="1"/>
    </xf>
    <xf numFmtId="169" fontId="16" fillId="4" borderId="0" xfId="1" applyNumberFormat="1" applyFont="1" applyFill="1" applyBorder="1" applyAlignment="1" applyProtection="1">
      <alignment horizontal="right"/>
      <protection hidden="1"/>
    </xf>
    <xf numFmtId="14" fontId="47" fillId="0" borderId="0" xfId="0" applyNumberFormat="1" applyFont="1" applyFill="1" applyAlignment="1" applyProtection="1">
      <alignment horizontal="left"/>
    </xf>
    <xf numFmtId="0" fontId="23" fillId="0" borderId="0" xfId="0" applyFont="1" applyFill="1" applyAlignment="1" applyProtection="1">
      <alignment horizontal="center"/>
      <protection hidden="1"/>
    </xf>
    <xf numFmtId="170" fontId="16" fillId="0" borderId="0" xfId="0" applyNumberFormat="1" applyFont="1" applyFill="1" applyBorder="1" applyAlignment="1" applyProtection="1">
      <alignment horizontal="right"/>
      <protection hidden="1"/>
    </xf>
    <xf numFmtId="169" fontId="16" fillId="0" borderId="4" xfId="0" applyNumberFormat="1" applyFont="1" applyFill="1" applyBorder="1" applyAlignment="1" applyProtection="1">
      <alignment horizontal="right"/>
      <protection hidden="1"/>
    </xf>
    <xf numFmtId="5" fontId="16" fillId="0" borderId="0" xfId="0" applyNumberFormat="1" applyFont="1" applyFill="1" applyBorder="1" applyProtection="1"/>
    <xf numFmtId="169" fontId="16" fillId="0" borderId="7" xfId="0" applyNumberFormat="1" applyFont="1" applyFill="1" applyBorder="1" applyAlignment="1" applyProtection="1">
      <alignment horizontal="right"/>
      <protection hidden="1"/>
    </xf>
    <xf numFmtId="0" fontId="27" fillId="0" borderId="0" xfId="0" applyFont="1" applyFill="1" applyProtection="1">
      <protection hidden="1"/>
    </xf>
    <xf numFmtId="37" fontId="16" fillId="0" borderId="4" xfId="0" applyNumberFormat="1" applyFont="1" applyFill="1" applyBorder="1" applyProtection="1">
      <protection hidden="1"/>
    </xf>
    <xf numFmtId="169" fontId="16" fillId="0" borderId="4" xfId="1" applyNumberFormat="1" applyFont="1" applyFill="1" applyBorder="1" applyProtection="1">
      <protection hidden="1"/>
    </xf>
    <xf numFmtId="37" fontId="16" fillId="0" borderId="7" xfId="0" applyNumberFormat="1" applyFont="1" applyFill="1" applyBorder="1" applyProtection="1">
      <protection hidden="1"/>
    </xf>
    <xf numFmtId="169" fontId="16" fillId="0" borderId="7" xfId="1" applyNumberFormat="1" applyFont="1" applyFill="1" applyBorder="1" applyProtection="1">
      <protection hidden="1"/>
    </xf>
    <xf numFmtId="37" fontId="50" fillId="0" borderId="0" xfId="0" applyNumberFormat="1" applyFont="1" applyFill="1" applyBorder="1" applyProtection="1">
      <protection hidden="1"/>
    </xf>
    <xf numFmtId="0" fontId="38" fillId="0" borderId="0" xfId="0" applyFont="1" applyFill="1" applyAlignment="1" applyProtection="1">
      <alignment horizontal="right"/>
      <protection hidden="1"/>
    </xf>
    <xf numFmtId="0" fontId="18" fillId="0" borderId="0" xfId="0" applyFont="1" applyFill="1" applyAlignment="1" applyProtection="1">
      <alignment horizontal="right"/>
      <protection hidden="1"/>
    </xf>
    <xf numFmtId="39" fontId="16" fillId="0" borderId="0" xfId="0" applyNumberFormat="1" applyFont="1" applyFill="1" applyProtection="1">
      <protection hidden="1"/>
    </xf>
    <xf numFmtId="0" fontId="9" fillId="0" borderId="0" xfId="0" applyFont="1" applyFill="1" applyAlignment="1" applyProtection="1">
      <alignment horizontal="left" vertical="top"/>
      <protection hidden="1"/>
    </xf>
    <xf numFmtId="169" fontId="16" fillId="0" borderId="0" xfId="1" applyNumberFormat="1" applyFont="1" applyFill="1" applyAlignment="1" applyProtection="1">
      <alignment horizontal="right"/>
      <protection hidden="1"/>
    </xf>
    <xf numFmtId="169" fontId="16" fillId="0" borderId="1" xfId="1" applyNumberFormat="1" applyFont="1" applyFill="1" applyBorder="1" applyAlignment="1" applyProtection="1">
      <alignment horizontal="right"/>
      <protection hidden="1"/>
    </xf>
    <xf numFmtId="169" fontId="16" fillId="4" borderId="0" xfId="1" applyNumberFormat="1" applyFont="1" applyFill="1" applyAlignment="1" applyProtection="1">
      <alignment horizontal="right"/>
      <protection hidden="1"/>
    </xf>
    <xf numFmtId="37" fontId="16" fillId="0" borderId="1" xfId="0" applyNumberFormat="1" applyFont="1" applyFill="1" applyBorder="1" applyAlignment="1" applyProtection="1">
      <alignment horizontal="right"/>
      <protection hidden="1"/>
    </xf>
    <xf numFmtId="37" fontId="16" fillId="0" borderId="0" xfId="0" applyNumberFormat="1" applyFont="1" applyFill="1" applyBorder="1" applyAlignment="1" applyProtection="1">
      <alignment horizontal="right"/>
      <protection hidden="1"/>
    </xf>
    <xf numFmtId="37" fontId="16" fillId="4" borderId="0" xfId="0" applyNumberFormat="1" applyFont="1" applyFill="1" applyAlignment="1" applyProtection="1">
      <alignment horizontal="right"/>
      <protection hidden="1"/>
    </xf>
    <xf numFmtId="0" fontId="9" fillId="0" borderId="0" xfId="0" applyFont="1" applyAlignment="1" applyProtection="1">
      <alignment horizontal="right"/>
    </xf>
    <xf numFmtId="37" fontId="16" fillId="4" borderId="0" xfId="0" applyNumberFormat="1" applyFont="1" applyFill="1" applyAlignment="1" applyProtection="1">
      <alignment horizontal="right"/>
    </xf>
    <xf numFmtId="37" fontId="16" fillId="0" borderId="0" xfId="0" applyNumberFormat="1" applyFont="1" applyFill="1" applyAlignment="1" applyProtection="1">
      <alignment horizontal="right"/>
    </xf>
    <xf numFmtId="37" fontId="15" fillId="0" borderId="0" xfId="0" quotePrefix="1" applyNumberFormat="1" applyFont="1" applyAlignment="1" applyProtection="1">
      <alignment horizontal="right" vertical="top"/>
      <protection hidden="1"/>
    </xf>
    <xf numFmtId="37" fontId="16" fillId="4" borderId="0" xfId="0" applyNumberFormat="1" applyFont="1" applyFill="1" applyBorder="1" applyAlignment="1" applyProtection="1">
      <alignment horizontal="right"/>
      <protection hidden="1"/>
    </xf>
    <xf numFmtId="37" fontId="16" fillId="0" borderId="0" xfId="0" applyNumberFormat="1" applyFont="1" applyFill="1" applyBorder="1" applyAlignment="1" applyProtection="1">
      <alignment horizontal="right"/>
    </xf>
    <xf numFmtId="37" fontId="16" fillId="4" borderId="0" xfId="0" applyNumberFormat="1" applyFont="1" applyFill="1" applyBorder="1" applyAlignment="1" applyProtection="1">
      <alignment horizontal="right"/>
    </xf>
    <xf numFmtId="0" fontId="0" fillId="0" borderId="0" xfId="0" applyAlignment="1">
      <alignment horizontal="right"/>
    </xf>
    <xf numFmtId="37" fontId="9" fillId="0" borderId="0" xfId="0" applyNumberFormat="1" applyFont="1" applyBorder="1" applyAlignment="1" applyProtection="1">
      <alignment horizontal="right"/>
    </xf>
    <xf numFmtId="37" fontId="9" fillId="0" borderId="0" xfId="0" applyNumberFormat="1" applyFont="1" applyFill="1" applyBorder="1" applyAlignment="1" applyProtection="1"/>
    <xf numFmtId="10" fontId="16" fillId="0" borderId="0" xfId="1" applyNumberFormat="1" applyFont="1" applyFill="1" applyProtection="1">
      <protection hidden="1"/>
    </xf>
    <xf numFmtId="164" fontId="16" fillId="0" borderId="0" xfId="1" applyNumberFormat="1" applyFont="1" applyFill="1" applyProtection="1">
      <protection hidden="1"/>
    </xf>
    <xf numFmtId="164" fontId="16" fillId="0" borderId="1" xfId="1" applyNumberFormat="1" applyFont="1" applyFill="1" applyBorder="1" applyProtection="1">
      <protection hidden="1"/>
    </xf>
    <xf numFmtId="164" fontId="16" fillId="0" borderId="0" xfId="1" applyNumberFormat="1" applyFont="1" applyFill="1" applyAlignment="1" applyProtection="1">
      <alignment horizontal="right"/>
      <protection hidden="1"/>
    </xf>
    <xf numFmtId="164" fontId="16" fillId="0" borderId="1" xfId="1" applyNumberFormat="1" applyFont="1" applyFill="1" applyBorder="1" applyAlignment="1" applyProtection="1">
      <alignment horizontal="right"/>
      <protection hidden="1"/>
    </xf>
    <xf numFmtId="164" fontId="16" fillId="4" borderId="0" xfId="1" applyNumberFormat="1" applyFont="1" applyFill="1" applyProtection="1">
      <protection hidden="1"/>
    </xf>
    <xf numFmtId="164" fontId="16" fillId="4" borderId="0" xfId="1" applyNumberFormat="1" applyFont="1" applyFill="1" applyAlignment="1" applyProtection="1">
      <alignment horizontal="right"/>
      <protection hidden="1"/>
    </xf>
    <xf numFmtId="10" fontId="16" fillId="0" borderId="0" xfId="0" applyNumberFormat="1" applyFont="1" applyFill="1" applyBorder="1" applyProtection="1">
      <protection hidden="1"/>
    </xf>
    <xf numFmtId="164" fontId="16" fillId="0" borderId="8" xfId="1" applyNumberFormat="1" applyFont="1" applyFill="1" applyBorder="1" applyProtection="1">
      <protection hidden="1"/>
    </xf>
    <xf numFmtId="164" fontId="16" fillId="0" borderId="9" xfId="1" applyNumberFormat="1" applyFont="1" applyFill="1" applyBorder="1" applyProtection="1">
      <protection hidden="1"/>
    </xf>
    <xf numFmtId="164" fontId="16" fillId="4" borderId="9" xfId="1" applyNumberFormat="1" applyFont="1" applyFill="1" applyBorder="1" applyProtection="1">
      <protection hidden="1"/>
    </xf>
    <xf numFmtId="164" fontId="16" fillId="0" borderId="9" xfId="1" applyNumberFormat="1" applyFont="1" applyFill="1" applyBorder="1" applyAlignment="1" applyProtection="1">
      <alignment horizontal="right"/>
      <protection hidden="1"/>
    </xf>
    <xf numFmtId="164" fontId="16" fillId="0" borderId="10" xfId="1" applyNumberFormat="1" applyFont="1" applyFill="1" applyBorder="1" applyProtection="1">
      <protection hidden="1"/>
    </xf>
    <xf numFmtId="0" fontId="27" fillId="0" borderId="0" xfId="0" applyFont="1" applyAlignment="1" applyProtection="1">
      <alignment horizontal="left"/>
      <protection hidden="1"/>
    </xf>
    <xf numFmtId="0" fontId="27" fillId="0" borderId="0" xfId="0" applyFont="1" applyAlignment="1" applyProtection="1">
      <alignment horizontal="center"/>
      <protection hidden="1"/>
    </xf>
    <xf numFmtId="169" fontId="43" fillId="0" borderId="0" xfId="0" applyNumberFormat="1" applyFont="1" applyBorder="1" applyAlignment="1" applyProtection="1">
      <alignment horizontal="right"/>
      <protection hidden="1"/>
    </xf>
    <xf numFmtId="37" fontId="43" fillId="0" borderId="0" xfId="0" applyNumberFormat="1" applyFont="1" applyFill="1" applyProtection="1">
      <protection hidden="1"/>
    </xf>
    <xf numFmtId="3" fontId="43" fillId="0" borderId="0" xfId="0" applyNumberFormat="1" applyFont="1" applyFill="1" applyProtection="1">
      <protection hidden="1"/>
    </xf>
    <xf numFmtId="37" fontId="51" fillId="0" borderId="0" xfId="0" applyNumberFormat="1" applyFont="1" applyFill="1" applyBorder="1" applyAlignment="1" applyProtection="1">
      <alignment horizontal="right"/>
      <protection hidden="1"/>
    </xf>
    <xf numFmtId="169" fontId="43" fillId="0" borderId="0" xfId="0" applyNumberFormat="1" applyFont="1" applyFill="1" applyAlignment="1" applyProtection="1">
      <alignment horizontal="right"/>
      <protection hidden="1"/>
    </xf>
    <xf numFmtId="37" fontId="51" fillId="0" borderId="0" xfId="0" applyNumberFormat="1" applyFont="1" applyFill="1" applyAlignment="1" applyProtection="1">
      <alignment horizontal="right"/>
      <protection hidden="1"/>
    </xf>
    <xf numFmtId="37" fontId="27" fillId="0" borderId="0" xfId="0" applyNumberFormat="1" applyFont="1" applyFill="1" applyProtection="1">
      <protection hidden="1"/>
    </xf>
    <xf numFmtId="37" fontId="52" fillId="0" borderId="0" xfId="0" applyNumberFormat="1" applyFont="1" applyFill="1" applyProtection="1">
      <protection hidden="1"/>
    </xf>
    <xf numFmtId="3" fontId="43" fillId="0" borderId="0" xfId="0" applyNumberFormat="1" applyFont="1" applyBorder="1" applyAlignment="1" applyProtection="1">
      <alignment horizontal="right"/>
      <protection hidden="1"/>
    </xf>
    <xf numFmtId="0" fontId="44" fillId="0" borderId="0" xfId="0" applyFont="1" applyProtection="1">
      <protection hidden="1"/>
    </xf>
    <xf numFmtId="0" fontId="27" fillId="0" borderId="0" xfId="0" applyFont="1" applyFill="1" applyAlignment="1" applyProtection="1">
      <alignment horizontal="center"/>
      <protection hidden="1"/>
    </xf>
    <xf numFmtId="0" fontId="37" fillId="0" borderId="0" xfId="0" quotePrefix="1" applyFont="1" applyAlignment="1" applyProtection="1">
      <alignment horizontal="left" vertical="top"/>
      <protection hidden="1"/>
    </xf>
    <xf numFmtId="169" fontId="43" fillId="0" borderId="0" xfId="0" applyNumberFormat="1" applyFont="1" applyFill="1" applyBorder="1" applyAlignment="1" applyProtection="1">
      <alignment horizontal="right"/>
      <protection hidden="1"/>
    </xf>
    <xf numFmtId="169" fontId="43" fillId="0" borderId="0" xfId="1" applyNumberFormat="1" applyFont="1" applyFill="1" applyProtection="1">
      <protection hidden="1"/>
    </xf>
    <xf numFmtId="164" fontId="43" fillId="0" borderId="0" xfId="1" applyNumberFormat="1" applyFont="1" applyFill="1" applyProtection="1">
      <protection hidden="1"/>
    </xf>
    <xf numFmtId="0" fontId="27" fillId="0" borderId="0" xfId="0" applyFont="1" applyFill="1" applyBorder="1" applyProtection="1"/>
    <xf numFmtId="0" fontId="44" fillId="0" borderId="0" xfId="0" applyFont="1" applyFill="1" applyProtection="1">
      <protection hidden="1"/>
    </xf>
    <xf numFmtId="0" fontId="37" fillId="0" borderId="0" xfId="0" quotePrefix="1" applyFont="1" applyFill="1" applyAlignment="1" applyProtection="1">
      <alignment horizontal="left" vertical="top"/>
      <protection hidden="1"/>
    </xf>
    <xf numFmtId="37" fontId="39" fillId="0" borderId="0" xfId="0" applyNumberFormat="1" applyFont="1" applyFill="1" applyProtection="1">
      <protection hidden="1"/>
    </xf>
    <xf numFmtId="0" fontId="43" fillId="0" borderId="0" xfId="0" applyFont="1" applyProtection="1">
      <protection hidden="1"/>
    </xf>
    <xf numFmtId="0" fontId="28" fillId="0" borderId="0" xfId="0" applyFont="1" applyProtection="1">
      <protection hidden="1"/>
    </xf>
    <xf numFmtId="37" fontId="27" fillId="0" borderId="0" xfId="0" applyNumberFormat="1" applyFont="1" applyAlignment="1" applyProtection="1">
      <alignment horizontal="center"/>
      <protection hidden="1"/>
    </xf>
    <xf numFmtId="0" fontId="30" fillId="0" borderId="0" xfId="0" applyFont="1" applyProtection="1">
      <protection hidden="1"/>
    </xf>
    <xf numFmtId="0" fontId="27" fillId="0" borderId="0" xfId="0" quotePrefix="1" applyFont="1" applyProtection="1">
      <protection hidden="1"/>
    </xf>
    <xf numFmtId="37" fontId="28" fillId="0" borderId="0" xfId="0" applyNumberFormat="1" applyFont="1" applyAlignment="1" applyProtection="1">
      <alignment horizontal="center"/>
      <protection hidden="1"/>
    </xf>
    <xf numFmtId="0" fontId="28" fillId="0" borderId="0" xfId="0" applyFont="1" applyBorder="1" applyAlignment="1" applyProtection="1">
      <protection hidden="1"/>
    </xf>
    <xf numFmtId="0" fontId="30" fillId="0" borderId="0" xfId="0" applyFont="1" applyBorder="1" applyAlignment="1" applyProtection="1">
      <protection hidden="1"/>
    </xf>
    <xf numFmtId="0" fontId="28" fillId="0" borderId="0" xfId="0" applyFont="1" applyBorder="1" applyProtection="1">
      <protection hidden="1"/>
    </xf>
    <xf numFmtId="0" fontId="27" fillId="0" borderId="0" xfId="0" applyFont="1" applyBorder="1" applyProtection="1">
      <protection hidden="1"/>
    </xf>
    <xf numFmtId="0" fontId="27" fillId="0" borderId="0" xfId="0" applyFont="1" applyBorder="1" applyAlignment="1" applyProtection="1">
      <alignment horizontal="center"/>
      <protection hidden="1"/>
    </xf>
    <xf numFmtId="0" fontId="43" fillId="0" borderId="0" xfId="0" applyFont="1" applyBorder="1" applyProtection="1">
      <protection hidden="1"/>
    </xf>
    <xf numFmtId="37" fontId="27" fillId="0" borderId="0" xfId="0" quotePrefix="1" applyNumberFormat="1" applyFont="1" applyAlignment="1" applyProtection="1">
      <alignment horizontal="left" vertical="top"/>
      <protection hidden="1"/>
    </xf>
    <xf numFmtId="0" fontId="38" fillId="0" borderId="0" xfId="0" applyFont="1" applyProtection="1">
      <protection hidden="1"/>
    </xf>
    <xf numFmtId="0" fontId="28" fillId="0" borderId="0" xfId="0" applyFont="1" applyAlignment="1" applyProtection="1">
      <alignment horizontal="center"/>
      <protection hidden="1"/>
    </xf>
    <xf numFmtId="0" fontId="43" fillId="0" borderId="0" xfId="0" applyFont="1" applyAlignment="1" applyProtection="1">
      <protection hidden="1"/>
    </xf>
    <xf numFmtId="164" fontId="16" fillId="0" borderId="4" xfId="1" applyNumberFormat="1" applyFont="1" applyFill="1" applyBorder="1" applyProtection="1">
      <protection hidden="1"/>
    </xf>
    <xf numFmtId="164" fontId="16" fillId="0" borderId="0" xfId="1" applyNumberFormat="1" applyFont="1" applyFill="1" applyBorder="1" applyProtection="1">
      <protection hidden="1"/>
    </xf>
    <xf numFmtId="164" fontId="16" fillId="0" borderId="0" xfId="1" applyNumberFormat="1" applyFont="1" applyFill="1" applyBorder="1" applyAlignment="1" applyProtection="1">
      <alignment horizontal="right"/>
      <protection hidden="1"/>
    </xf>
    <xf numFmtId="164" fontId="16" fillId="4" borderId="0" xfId="1" applyNumberFormat="1" applyFont="1" applyFill="1" applyBorder="1" applyAlignment="1" applyProtection="1">
      <alignment horizontal="right"/>
      <protection hidden="1"/>
    </xf>
    <xf numFmtId="164" fontId="16" fillId="0" borderId="7" xfId="1" applyNumberFormat="1" applyFont="1" applyFill="1" applyBorder="1" applyProtection="1">
      <protection hidden="1"/>
    </xf>
    <xf numFmtId="164" fontId="16" fillId="4" borderId="0" xfId="1" applyNumberFormat="1" applyFont="1" applyFill="1" applyBorder="1" applyProtection="1">
      <protection hidden="1"/>
    </xf>
    <xf numFmtId="0" fontId="9" fillId="0" borderId="1" xfId="0" applyFont="1" applyFill="1" applyBorder="1" applyAlignment="1" applyProtection="1">
      <alignment horizontal="center" wrapText="1"/>
      <protection hidden="1"/>
    </xf>
    <xf numFmtId="0" fontId="9" fillId="0" borderId="11" xfId="0" applyFont="1" applyFill="1" applyBorder="1" applyAlignment="1" applyProtection="1">
      <alignment horizontal="center" wrapText="1"/>
      <protection hidden="1"/>
    </xf>
    <xf numFmtId="0" fontId="9" fillId="0" borderId="12" xfId="0" applyFont="1" applyFill="1" applyBorder="1" applyAlignment="1" applyProtection="1">
      <alignment horizontal="center"/>
      <protection hidden="1"/>
    </xf>
    <xf numFmtId="0" fontId="9" fillId="0" borderId="13" xfId="0" applyFont="1" applyFill="1" applyBorder="1" applyAlignment="1" applyProtection="1">
      <alignment horizontal="center"/>
      <protection hidden="1"/>
    </xf>
    <xf numFmtId="0" fontId="9" fillId="0" borderId="11" xfId="0" applyFont="1" applyFill="1" applyBorder="1" applyAlignment="1" applyProtection="1">
      <alignment horizontal="center"/>
      <protection hidden="1"/>
    </xf>
    <xf numFmtId="0" fontId="9" fillId="0" borderId="2" xfId="0" applyFont="1" applyFill="1" applyBorder="1" applyAlignment="1" applyProtection="1">
      <alignment horizontal="center"/>
      <protection hidden="1"/>
    </xf>
    <xf numFmtId="0" fontId="0" fillId="0" borderId="0" xfId="0" applyFont="1" applyFill="1" applyBorder="1" applyAlignment="1" applyProtection="1">
      <alignment horizontal="center"/>
      <protection hidden="1"/>
    </xf>
    <xf numFmtId="0" fontId="9" fillId="0" borderId="14" xfId="0" applyFont="1" applyFill="1" applyBorder="1" applyAlignment="1" applyProtection="1">
      <alignment horizontal="center"/>
      <protection hidden="1"/>
    </xf>
    <xf numFmtId="0" fontId="0" fillId="0" borderId="15" xfId="0" applyFont="1" applyFill="1" applyBorder="1" applyAlignment="1" applyProtection="1">
      <alignment horizontal="center"/>
      <protection hidden="1"/>
    </xf>
    <xf numFmtId="0" fontId="9" fillId="0" borderId="16" xfId="0" applyFont="1" applyFill="1" applyBorder="1" applyAlignment="1" applyProtection="1">
      <alignment horizontal="center"/>
      <protection hidden="1"/>
    </xf>
    <xf numFmtId="0" fontId="9" fillId="0" borderId="15" xfId="0" applyFont="1" applyFill="1" applyBorder="1" applyAlignment="1" applyProtection="1">
      <alignment horizontal="center"/>
      <protection hidden="1"/>
    </xf>
    <xf numFmtId="0" fontId="45" fillId="0" borderId="0" xfId="0" applyFont="1" applyAlignment="1" applyProtection="1">
      <alignment horizontal="center"/>
    </xf>
    <xf numFmtId="2" fontId="45" fillId="0" borderId="0" xfId="0" applyNumberFormat="1" applyFont="1" applyBorder="1" applyAlignment="1" applyProtection="1">
      <alignment horizontal="center"/>
    </xf>
    <xf numFmtId="0" fontId="45" fillId="0" borderId="0" xfId="0" applyFont="1" applyBorder="1" applyAlignment="1" applyProtection="1">
      <alignment horizontal="center"/>
    </xf>
    <xf numFmtId="0" fontId="46" fillId="0" borderId="0" xfId="0" applyFont="1" applyAlignment="1" applyProtection="1">
      <alignment horizontal="center"/>
    </xf>
    <xf numFmtId="0" fontId="46" fillId="0" borderId="0" xfId="0" applyFont="1" applyFill="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Alignment="1" applyProtection="1">
      <alignment horizontal="center"/>
    </xf>
    <xf numFmtId="2" fontId="45" fillId="0" borderId="0" xfId="0" applyNumberFormat="1" applyFont="1" applyFill="1" applyAlignment="1" applyProtection="1">
      <alignment horizontal="center"/>
    </xf>
    <xf numFmtId="2" fontId="45" fillId="0" borderId="0" xfId="0" applyNumberFormat="1" applyFont="1" applyFill="1" applyBorder="1" applyAlignment="1" applyProtection="1">
      <alignment horizontal="center"/>
    </xf>
    <xf numFmtId="0" fontId="46" fillId="0" borderId="0" xfId="0" applyFont="1" applyBorder="1" applyAlignment="1" applyProtection="1">
      <alignment horizontal="center"/>
    </xf>
    <xf numFmtId="0" fontId="46" fillId="0" borderId="0" xfId="0" applyFont="1" applyFill="1" applyBorder="1" applyAlignment="1" applyProtection="1">
      <alignment horizontal="center"/>
    </xf>
    <xf numFmtId="167" fontId="45" fillId="0" borderId="0" xfId="0" applyNumberFormat="1" applyFont="1" applyBorder="1" applyAlignment="1" applyProtection="1">
      <alignment horizontal="center"/>
    </xf>
    <xf numFmtId="0" fontId="28" fillId="0" borderId="0" xfId="0" applyFont="1" applyFill="1" applyBorder="1" applyProtection="1"/>
    <xf numFmtId="0" fontId="11" fillId="0" borderId="0" xfId="0" applyFont="1" applyFill="1" applyBorder="1" applyProtection="1"/>
    <xf numFmtId="0" fontId="9" fillId="0" borderId="15" xfId="0" applyFont="1" applyFill="1" applyBorder="1" applyProtection="1"/>
    <xf numFmtId="0" fontId="9" fillId="0" borderId="16" xfId="0" applyFont="1" applyFill="1" applyBorder="1" applyProtection="1"/>
    <xf numFmtId="0" fontId="0" fillId="0" borderId="2" xfId="0" applyFont="1" applyFill="1" applyBorder="1" applyAlignment="1" applyProtection="1">
      <alignment horizontal="center"/>
      <protection hidden="1"/>
    </xf>
    <xf numFmtId="168" fontId="9" fillId="0" borderId="0" xfId="0" quotePrefix="1" applyNumberFormat="1" applyFont="1" applyFill="1" applyAlignment="1" applyProtection="1"/>
    <xf numFmtId="37" fontId="13" fillId="0" borderId="0" xfId="0" applyNumberFormat="1" applyFont="1" applyFill="1" applyBorder="1" applyProtection="1">
      <protection hidden="1"/>
    </xf>
    <xf numFmtId="0" fontId="9" fillId="0" borderId="0" xfId="0" applyFont="1" applyFill="1" applyBorder="1" applyAlignment="1" applyProtection="1">
      <alignment horizontal="center" wrapText="1"/>
      <protection hidden="1"/>
    </xf>
    <xf numFmtId="0" fontId="9" fillId="0" borderId="1" xfId="0" applyFont="1" applyFill="1" applyBorder="1" applyAlignment="1" applyProtection="1">
      <alignment horizontal="left"/>
      <protection hidden="1"/>
    </xf>
    <xf numFmtId="0" fontId="9" fillId="0" borderId="0" xfId="0" quotePrefix="1" applyFont="1" applyAlignment="1" applyProtection="1">
      <alignment horizontal="center"/>
    </xf>
    <xf numFmtId="0" fontId="28" fillId="0" borderId="0" xfId="0" applyFont="1" applyAlignment="1" applyProtection="1">
      <alignment horizontal="center" vertical="center"/>
      <protection hidden="1"/>
    </xf>
    <xf numFmtId="0" fontId="11" fillId="0" borderId="0" xfId="0" applyFont="1" applyAlignment="1" applyProtection="1">
      <alignment horizontal="center" vertical="top" wrapText="1"/>
      <protection hidden="1"/>
    </xf>
    <xf numFmtId="0" fontId="28" fillId="0" borderId="0" xfId="0" applyFont="1" applyFill="1" applyAlignment="1" applyProtection="1">
      <alignment horizontal="center" vertical="top" wrapText="1"/>
      <protection hidden="1"/>
    </xf>
    <xf numFmtId="0" fontId="8" fillId="0" borderId="0" xfId="0" applyFont="1" applyAlignment="1" applyProtection="1">
      <alignment horizontal="center"/>
      <protection hidden="1"/>
    </xf>
    <xf numFmtId="0" fontId="28" fillId="0" borderId="0" xfId="0" applyFont="1" applyBorder="1" applyAlignment="1" applyProtection="1">
      <alignment horizontal="center"/>
      <protection hidden="1"/>
    </xf>
    <xf numFmtId="0" fontId="11" fillId="0" borderId="0" xfId="0" applyFont="1" applyBorder="1" applyAlignment="1" applyProtection="1">
      <alignment horizontal="center"/>
      <protection hidden="1"/>
    </xf>
    <xf numFmtId="0" fontId="8" fillId="2" borderId="0" xfId="0" applyFont="1" applyFill="1" applyAlignment="1" applyProtection="1">
      <alignment horizontal="center"/>
      <protection hidden="1"/>
    </xf>
    <xf numFmtId="0" fontId="18" fillId="0" borderId="0" xfId="0" applyFont="1" applyAlignment="1" applyProtection="1">
      <alignment horizontal="center"/>
      <protection hidden="1"/>
    </xf>
    <xf numFmtId="0" fontId="30" fillId="0" borderId="0" xfId="0" applyFont="1" applyAlignment="1" applyProtection="1">
      <alignment horizontal="center"/>
      <protection hidden="1"/>
    </xf>
    <xf numFmtId="0" fontId="0" fillId="0" borderId="0" xfId="0" applyFill="1" applyBorder="1"/>
    <xf numFmtId="14" fontId="47" fillId="0" borderId="0" xfId="0" applyNumberFormat="1" applyFont="1" applyBorder="1" applyAlignment="1" applyProtection="1">
      <alignment horizontal="left"/>
    </xf>
    <xf numFmtId="0" fontId="23" fillId="0" borderId="0" xfId="0" applyFont="1" applyFill="1" applyBorder="1" applyAlignment="1" applyProtection="1">
      <alignment horizontal="center"/>
      <protection hidden="1"/>
    </xf>
    <xf numFmtId="37" fontId="43" fillId="0" borderId="0" xfId="0" applyNumberFormat="1" applyFont="1" applyFill="1" applyBorder="1" applyProtection="1">
      <protection hidden="1"/>
    </xf>
    <xf numFmtId="37" fontId="26" fillId="0" borderId="0" xfId="0" applyNumberFormat="1" applyFont="1" applyFill="1" applyBorder="1" applyProtection="1">
      <protection hidden="1"/>
    </xf>
    <xf numFmtId="0" fontId="28" fillId="0" borderId="0" xfId="0" applyFont="1" applyFill="1" applyBorder="1" applyAlignment="1" applyProtection="1">
      <alignment vertical="center"/>
      <protection hidden="1"/>
    </xf>
    <xf numFmtId="37" fontId="39" fillId="0" borderId="0" xfId="0" applyNumberFormat="1" applyFont="1" applyFill="1" applyBorder="1" applyProtection="1">
      <protection hidden="1"/>
    </xf>
    <xf numFmtId="37" fontId="15" fillId="0" borderId="0" xfId="0" quotePrefix="1" applyNumberFormat="1" applyFont="1" applyFill="1" applyBorder="1" applyAlignment="1" applyProtection="1">
      <alignment horizontal="left" vertical="top"/>
      <protection hidden="1"/>
    </xf>
    <xf numFmtId="0" fontId="27" fillId="0" borderId="0" xfId="0" applyFont="1" applyFill="1" applyBorder="1" applyProtection="1">
      <protection hidden="1"/>
    </xf>
    <xf numFmtId="39" fontId="16" fillId="0" borderId="0" xfId="0" applyNumberFormat="1" applyFont="1" applyFill="1" applyBorder="1" applyProtection="1">
      <protection hidden="1"/>
    </xf>
    <xf numFmtId="37" fontId="27" fillId="0" borderId="0" xfId="0" applyNumberFormat="1" applyFont="1" applyFill="1" applyBorder="1" applyProtection="1">
      <protection hidden="1"/>
    </xf>
    <xf numFmtId="0" fontId="9" fillId="0" borderId="0" xfId="0" applyFont="1" applyBorder="1" applyAlignment="1" applyProtection="1">
      <alignment horizontal="center"/>
    </xf>
    <xf numFmtId="0" fontId="0" fillId="0" borderId="0" xfId="0" applyBorder="1"/>
    <xf numFmtId="168" fontId="9" fillId="0" borderId="0" xfId="0" applyNumberFormat="1" applyFont="1" applyFill="1" applyBorder="1" applyAlignment="1" applyProtection="1"/>
    <xf numFmtId="0" fontId="9" fillId="0" borderId="0" xfId="0" applyFont="1" applyFill="1" applyAlignment="1" applyProtection="1">
      <alignment horizontal="right"/>
    </xf>
    <xf numFmtId="168" fontId="9" fillId="0" borderId="0" xfId="0" applyNumberFormat="1" applyFont="1" applyFill="1" applyAlignment="1" applyProtection="1">
      <alignment horizontal="right"/>
    </xf>
    <xf numFmtId="37" fontId="26" fillId="0" borderId="0" xfId="0" applyNumberFormat="1" applyFont="1" applyFill="1" applyAlignment="1" applyProtection="1">
      <alignment horizontal="right"/>
      <protection hidden="1"/>
    </xf>
    <xf numFmtId="37" fontId="9" fillId="0" borderId="0" xfId="0" applyNumberFormat="1" applyFont="1" applyFill="1" applyAlignment="1" applyProtection="1">
      <alignment horizontal="right"/>
      <protection hidden="1"/>
    </xf>
    <xf numFmtId="3" fontId="9" fillId="0" borderId="0" xfId="0" applyNumberFormat="1" applyFont="1" applyFill="1" applyBorder="1" applyAlignment="1" applyProtection="1">
      <alignment horizontal="right"/>
    </xf>
    <xf numFmtId="0" fontId="9" fillId="0" borderId="0" xfId="0" applyFont="1" applyFill="1" applyBorder="1" applyAlignment="1" applyProtection="1">
      <alignment horizontal="right"/>
    </xf>
    <xf numFmtId="0" fontId="8" fillId="0" borderId="0" xfId="0" applyFont="1" applyFill="1" applyAlignment="1" applyProtection="1">
      <alignment horizontal="right"/>
    </xf>
    <xf numFmtId="3" fontId="0" fillId="0" borderId="0" xfId="0" applyNumberFormat="1" applyFill="1"/>
    <xf numFmtId="3" fontId="26" fillId="0" borderId="0" xfId="0" applyNumberFormat="1" applyFont="1" applyFill="1" applyProtection="1">
      <protection hidden="1"/>
    </xf>
    <xf numFmtId="3" fontId="28" fillId="0" borderId="0" xfId="0" applyNumberFormat="1" applyFont="1" applyFill="1" applyAlignment="1" applyProtection="1">
      <alignment vertical="center"/>
      <protection hidden="1"/>
    </xf>
    <xf numFmtId="3" fontId="16" fillId="4" borderId="0" xfId="0" applyNumberFormat="1" applyFont="1" applyFill="1" applyBorder="1" applyProtection="1">
      <protection hidden="1"/>
    </xf>
    <xf numFmtId="3" fontId="16" fillId="0" borderId="1" xfId="0" applyNumberFormat="1" applyFont="1" applyFill="1" applyBorder="1" applyProtection="1"/>
    <xf numFmtId="3" fontId="16" fillId="0" borderId="4" xfId="0" applyNumberFormat="1" applyFont="1" applyFill="1" applyBorder="1" applyAlignment="1" applyProtection="1">
      <alignment horizontal="right"/>
      <protection hidden="1"/>
    </xf>
    <xf numFmtId="3" fontId="16" fillId="0" borderId="7" xfId="0" applyNumberFormat="1" applyFont="1" applyFill="1" applyBorder="1" applyAlignment="1" applyProtection="1">
      <alignment horizontal="right"/>
      <protection hidden="1"/>
    </xf>
    <xf numFmtId="3" fontId="27" fillId="0" borderId="0" xfId="0" applyNumberFormat="1" applyFont="1" applyFill="1" applyProtection="1">
      <protection hidden="1"/>
    </xf>
    <xf numFmtId="3" fontId="16" fillId="4" borderId="0" xfId="0" applyNumberFormat="1" applyFont="1" applyFill="1" applyBorder="1" applyAlignment="1" applyProtection="1">
      <alignment horizontal="right"/>
      <protection hidden="1"/>
    </xf>
    <xf numFmtId="3" fontId="13" fillId="0" borderId="0" xfId="0" applyNumberFormat="1" applyFont="1" applyFill="1" applyBorder="1" applyProtection="1">
      <protection hidden="1"/>
    </xf>
    <xf numFmtId="3" fontId="13" fillId="0" borderId="0" xfId="0" applyNumberFormat="1" applyFont="1" applyFill="1" applyProtection="1">
      <protection hidden="1"/>
    </xf>
    <xf numFmtId="3" fontId="9" fillId="0" borderId="0" xfId="0" applyNumberFormat="1" applyFont="1" applyFill="1" applyProtection="1">
      <protection hidden="1"/>
    </xf>
    <xf numFmtId="3" fontId="0" fillId="0" borderId="0" xfId="0" applyNumberFormat="1" applyFill="1" applyBorder="1"/>
    <xf numFmtId="0" fontId="30" fillId="0" borderId="0" xfId="0" applyFont="1" applyAlignment="1" applyProtection="1">
      <protection hidden="1"/>
    </xf>
    <xf numFmtId="0" fontId="9" fillId="0" borderId="0" xfId="0" applyFont="1" applyBorder="1" applyProtection="1">
      <protection hidden="1"/>
    </xf>
    <xf numFmtId="0" fontId="12" fillId="2" borderId="0" xfId="0" applyFont="1" applyFill="1" applyProtection="1">
      <protection hidden="1"/>
    </xf>
    <xf numFmtId="0" fontId="9" fillId="2" borderId="0" xfId="0" applyFont="1" applyFill="1" applyProtection="1">
      <protection hidden="1"/>
    </xf>
    <xf numFmtId="0" fontId="9" fillId="0" borderId="0" xfId="0" applyFont="1" applyProtection="1"/>
    <xf numFmtId="0" fontId="11" fillId="0" borderId="0" xfId="0" applyFont="1" applyBorder="1" applyProtection="1">
      <protection hidden="1"/>
    </xf>
    <xf numFmtId="0" fontId="27" fillId="0" borderId="0" xfId="0" applyFont="1" applyProtection="1">
      <protection hidden="1"/>
    </xf>
    <xf numFmtId="0" fontId="9" fillId="0" borderId="0" xfId="0" applyFont="1" applyBorder="1" applyAlignment="1" applyProtection="1">
      <alignment horizontal="center"/>
      <protection hidden="1"/>
    </xf>
    <xf numFmtId="169" fontId="16" fillId="0" borderId="0" xfId="0" applyNumberFormat="1" applyFont="1" applyBorder="1" applyAlignment="1" applyProtection="1">
      <alignment horizontal="right"/>
      <protection hidden="1"/>
    </xf>
    <xf numFmtId="0" fontId="48" fillId="0" borderId="0" xfId="0" applyFont="1"/>
    <xf numFmtId="37" fontId="9" fillId="0" borderId="0" xfId="0" applyNumberFormat="1" applyFont="1" applyAlignment="1" applyProtection="1">
      <alignment horizontal="center"/>
      <protection hidden="1"/>
    </xf>
    <xf numFmtId="165" fontId="9" fillId="0" borderId="0" xfId="0" quotePrefix="1" applyNumberFormat="1" applyFont="1" applyAlignment="1" applyProtection="1">
      <alignment horizontal="right"/>
      <protection hidden="1"/>
    </xf>
    <xf numFmtId="0" fontId="9" fillId="0" borderId="0" xfId="0" applyFont="1" applyFill="1" applyProtection="1">
      <protection hidden="1"/>
    </xf>
    <xf numFmtId="0" fontId="9" fillId="0" borderId="0" xfId="0" applyFont="1" applyFill="1" applyAlignment="1" applyProtection="1">
      <alignment horizontal="center"/>
      <protection hidden="1"/>
    </xf>
    <xf numFmtId="169" fontId="16" fillId="0" borderId="0" xfId="0" applyNumberFormat="1" applyFont="1" applyBorder="1" applyAlignment="1" applyProtection="1">
      <alignment horizontal="right"/>
      <protection hidden="1"/>
    </xf>
    <xf numFmtId="0" fontId="9" fillId="0" borderId="0" xfId="0" applyFont="1" applyFill="1" applyAlignment="1" applyProtection="1">
      <alignment horizontal="left"/>
      <protection hidden="1"/>
    </xf>
    <xf numFmtId="0" fontId="28" fillId="0" borderId="0" xfId="0" applyFont="1" applyFill="1" applyAlignment="1" applyProtection="1">
      <alignment vertical="top" wrapText="1"/>
      <protection hidden="1"/>
    </xf>
    <xf numFmtId="0" fontId="28" fillId="0" borderId="0" xfId="0" applyFont="1" applyAlignment="1" applyProtection="1">
      <alignment vertical="center"/>
      <protection hidden="1"/>
    </xf>
    <xf numFmtId="0" fontId="28" fillId="0" borderId="0" xfId="0" applyFont="1" applyFill="1" applyAlignment="1" applyProtection="1">
      <alignment horizontal="center" vertical="top" wrapText="1"/>
      <protection hidden="1"/>
    </xf>
    <xf numFmtId="0" fontId="27" fillId="0" borderId="0" xfId="0" applyFont="1" applyProtection="1"/>
    <xf numFmtId="169" fontId="43" fillId="0" borderId="0" xfId="0" applyNumberFormat="1" applyFont="1" applyFill="1" applyBorder="1" applyAlignment="1" applyProtection="1">
      <alignment horizontal="right"/>
      <protection hidden="1"/>
    </xf>
    <xf numFmtId="0" fontId="28" fillId="0" borderId="0" xfId="0" applyFont="1" applyFill="1" applyProtection="1">
      <protection hidden="1"/>
    </xf>
    <xf numFmtId="0" fontId="11" fillId="0" borderId="0" xfId="0" applyFont="1" applyAlignment="1" applyProtection="1">
      <alignment horizontal="center"/>
      <protection hidden="1"/>
    </xf>
    <xf numFmtId="0" fontId="18" fillId="0" borderId="0" xfId="0" applyFont="1" applyProtection="1">
      <protection hidden="1"/>
    </xf>
    <xf numFmtId="0" fontId="11" fillId="0" borderId="0" xfId="0" applyFont="1" applyProtection="1">
      <protection hidden="1"/>
    </xf>
    <xf numFmtId="0" fontId="8" fillId="0" borderId="0" xfId="0" applyFont="1" applyProtection="1">
      <protection hidden="1"/>
    </xf>
    <xf numFmtId="0" fontId="9" fillId="0" borderId="0" xfId="0" applyFont="1" applyProtection="1">
      <protection hidden="1"/>
    </xf>
    <xf numFmtId="0" fontId="9" fillId="0" borderId="0" xfId="0" applyFont="1" applyAlignment="1" applyProtection="1">
      <alignment horizontal="center"/>
      <protection hidden="1"/>
    </xf>
    <xf numFmtId="0" fontId="9" fillId="0" borderId="0" xfId="0" applyFont="1" applyProtection="1"/>
    <xf numFmtId="169" fontId="16" fillId="0" borderId="0" xfId="0" applyNumberFormat="1" applyFont="1" applyBorder="1" applyAlignment="1" applyProtection="1">
      <alignment horizontal="right"/>
      <protection hidden="1"/>
    </xf>
    <xf numFmtId="0" fontId="9" fillId="0" borderId="0" xfId="0" applyFont="1" applyBorder="1" applyProtection="1">
      <protection hidden="1"/>
    </xf>
    <xf numFmtId="0" fontId="9" fillId="0" borderId="0" xfId="0" applyFont="1" applyProtection="1"/>
    <xf numFmtId="0" fontId="11" fillId="0" borderId="0" xfId="0" applyFont="1" applyBorder="1" applyProtection="1">
      <protection hidden="1"/>
    </xf>
    <xf numFmtId="0" fontId="27" fillId="0" borderId="0" xfId="0" applyFont="1" applyProtection="1">
      <protection hidden="1"/>
    </xf>
    <xf numFmtId="0" fontId="9" fillId="0" borderId="0" xfId="0" applyFont="1" applyBorder="1" applyAlignment="1" applyProtection="1">
      <alignment horizontal="center"/>
      <protection hidden="1"/>
    </xf>
    <xf numFmtId="169" fontId="16" fillId="0" borderId="0" xfId="0" applyNumberFormat="1" applyFont="1" applyBorder="1" applyAlignment="1" applyProtection="1">
      <alignment horizontal="right"/>
      <protection hidden="1"/>
    </xf>
    <xf numFmtId="0" fontId="48" fillId="0" borderId="0" xfId="0" applyFont="1"/>
    <xf numFmtId="0" fontId="11" fillId="0" borderId="0" xfId="0" applyFont="1" applyBorder="1" applyAlignment="1" applyProtection="1">
      <protection hidden="1"/>
    </xf>
    <xf numFmtId="0" fontId="9" fillId="2" borderId="0" xfId="0" applyFont="1" applyFill="1" applyProtection="1">
      <protection hidden="1"/>
    </xf>
    <xf numFmtId="0" fontId="27" fillId="0" borderId="0" xfId="0" applyFont="1" applyProtection="1">
      <protection hidden="1"/>
    </xf>
    <xf numFmtId="0" fontId="11" fillId="0" borderId="0" xfId="0" applyFont="1" applyBorder="1" applyAlignment="1" applyProtection="1">
      <alignment horizontal="center"/>
      <protection hidden="1"/>
    </xf>
    <xf numFmtId="0" fontId="48" fillId="0" borderId="0" xfId="0" applyFont="1"/>
    <xf numFmtId="0" fontId="9" fillId="0" borderId="0" xfId="0" applyFont="1" applyProtection="1">
      <protection hidden="1"/>
    </xf>
    <xf numFmtId="0" fontId="9" fillId="0" borderId="0" xfId="0" applyFont="1" applyAlignment="1" applyProtection="1">
      <alignment horizontal="center"/>
      <protection hidden="1"/>
    </xf>
    <xf numFmtId="0" fontId="9" fillId="0" borderId="0" xfId="0" applyFont="1" applyProtection="1"/>
    <xf numFmtId="0" fontId="30" fillId="0" borderId="0" xfId="0" applyFont="1" applyAlignment="1" applyProtection="1">
      <protection hidden="1"/>
    </xf>
    <xf numFmtId="169" fontId="16" fillId="0" borderId="0" xfId="0" applyNumberFormat="1" applyFont="1" applyBorder="1" applyAlignment="1" applyProtection="1">
      <alignment horizontal="right"/>
      <protection hidden="1"/>
    </xf>
    <xf numFmtId="0" fontId="9" fillId="0" borderId="0" xfId="0" quotePrefix="1" applyFont="1" applyProtection="1">
      <protection hidden="1"/>
    </xf>
    <xf numFmtId="0" fontId="9" fillId="0" borderId="0" xfId="0" applyFont="1" applyProtection="1">
      <protection hidden="1"/>
    </xf>
    <xf numFmtId="0" fontId="9" fillId="0" borderId="0" xfId="0" applyFont="1" applyAlignment="1" applyProtection="1">
      <alignment horizontal="center"/>
      <protection hidden="1"/>
    </xf>
    <xf numFmtId="0" fontId="27" fillId="0" borderId="0" xfId="0" applyFont="1" applyProtection="1"/>
    <xf numFmtId="0" fontId="9" fillId="0" borderId="0" xfId="0" applyFont="1" applyProtection="1"/>
    <xf numFmtId="169" fontId="16" fillId="0" borderId="0" xfId="0" applyNumberFormat="1" applyFont="1" applyBorder="1" applyAlignment="1" applyProtection="1">
      <alignment horizontal="right"/>
      <protection hidden="1"/>
    </xf>
    <xf numFmtId="0" fontId="15" fillId="3" borderId="0" xfId="0" quotePrefix="1" applyFont="1" applyFill="1" applyAlignment="1" applyProtection="1">
      <alignment horizontal="right" vertical="top"/>
      <protection hidden="1"/>
    </xf>
    <xf numFmtId="0" fontId="9" fillId="0" borderId="0" xfId="0" applyFont="1" applyFill="1" applyProtection="1"/>
    <xf numFmtId="0" fontId="9" fillId="0" borderId="0" xfId="0" applyFont="1" applyFill="1" applyProtection="1">
      <protection hidden="1"/>
    </xf>
    <xf numFmtId="37" fontId="9" fillId="0" borderId="0" xfId="0" applyNumberFormat="1" applyFont="1" applyFill="1" applyProtection="1">
      <protection hidden="1"/>
    </xf>
    <xf numFmtId="0" fontId="8" fillId="0" borderId="0" xfId="0" applyFont="1" applyFill="1" applyProtection="1">
      <protection hidden="1"/>
    </xf>
    <xf numFmtId="0" fontId="8" fillId="0" borderId="0" xfId="0" applyFont="1" applyProtection="1">
      <protection hidden="1"/>
    </xf>
    <xf numFmtId="0" fontId="9" fillId="0" borderId="0" xfId="0" applyFont="1" applyProtection="1">
      <protection hidden="1"/>
    </xf>
    <xf numFmtId="0" fontId="9" fillId="0" borderId="0" xfId="0" applyFont="1" applyAlignment="1" applyProtection="1">
      <alignment horizontal="center"/>
      <protection hidden="1"/>
    </xf>
    <xf numFmtId="0" fontId="9" fillId="2" borderId="0" xfId="0" applyFont="1" applyFill="1" applyProtection="1">
      <protection hidden="1"/>
    </xf>
    <xf numFmtId="0" fontId="9" fillId="0" borderId="0" xfId="0" applyFont="1" applyFill="1" applyAlignment="1" applyProtection="1">
      <alignment horizontal="center"/>
      <protection hidden="1"/>
    </xf>
    <xf numFmtId="0" fontId="27" fillId="0" borderId="0" xfId="0" applyFont="1" applyProtection="1"/>
    <xf numFmtId="0" fontId="9" fillId="0" borderId="0" xfId="0" applyFont="1" applyProtection="1"/>
    <xf numFmtId="169" fontId="16" fillId="0" borderId="0" xfId="0" applyNumberFormat="1" applyFont="1" applyBorder="1" applyAlignment="1" applyProtection="1">
      <alignment horizontal="right"/>
      <protection hidden="1"/>
    </xf>
    <xf numFmtId="0" fontId="9" fillId="0" borderId="0" xfId="0" applyFont="1" applyProtection="1">
      <protection hidden="1"/>
    </xf>
    <xf numFmtId="0" fontId="27" fillId="0" borderId="0" xfId="0" applyFont="1" applyProtection="1"/>
    <xf numFmtId="0" fontId="27" fillId="0" borderId="0" xfId="0" applyFont="1" applyFill="1" applyProtection="1"/>
    <xf numFmtId="0" fontId="0" fillId="0" borderId="0" xfId="0"/>
    <xf numFmtId="0" fontId="9" fillId="0" borderId="0" xfId="0" applyFont="1" applyFill="1" applyBorder="1" applyProtection="1"/>
    <xf numFmtId="169" fontId="16" fillId="0" borderId="0" xfId="0" applyNumberFormat="1" applyFont="1" applyBorder="1" applyAlignment="1" applyProtection="1">
      <alignment horizontal="right"/>
      <protection hidden="1"/>
    </xf>
    <xf numFmtId="169" fontId="16" fillId="4" borderId="0" xfId="0" applyNumberFormat="1" applyFont="1" applyFill="1" applyBorder="1" applyAlignment="1" applyProtection="1">
      <alignment horizontal="right"/>
      <protection hidden="1"/>
    </xf>
    <xf numFmtId="169" fontId="16" fillId="0" borderId="0" xfId="0" applyNumberFormat="1" applyFont="1" applyFill="1" applyBorder="1" applyAlignment="1" applyProtection="1">
      <alignment horizontal="right"/>
      <protection hidden="1"/>
    </xf>
    <xf numFmtId="0" fontId="9" fillId="0" borderId="0" xfId="0" applyFont="1" applyFill="1" applyBorder="1" applyAlignment="1" applyProtection="1">
      <alignment horizontal="center"/>
      <protection hidden="1"/>
    </xf>
    <xf numFmtId="0" fontId="9" fillId="0" borderId="0" xfId="0" applyFont="1" applyFill="1" applyAlignment="1" applyProtection="1">
      <alignment vertical="center"/>
      <protection hidden="1"/>
    </xf>
    <xf numFmtId="0" fontId="9" fillId="0" borderId="0" xfId="0" applyFont="1" applyFill="1" applyAlignment="1" applyProtection="1">
      <alignment horizontal="center" vertical="center"/>
      <protection hidden="1"/>
    </xf>
    <xf numFmtId="169" fontId="16" fillId="0" borderId="0" xfId="0" applyNumberFormat="1" applyFont="1" applyBorder="1" applyAlignment="1" applyProtection="1">
      <alignment horizontal="right" vertical="center"/>
      <protection hidden="1"/>
    </xf>
    <xf numFmtId="0" fontId="9" fillId="0" borderId="0" xfId="0" applyFont="1" applyAlignment="1" applyProtection="1">
      <alignment vertical="center"/>
      <protection hidden="1"/>
    </xf>
    <xf numFmtId="0" fontId="9" fillId="0" borderId="0" xfId="0" applyFont="1" applyAlignment="1" applyProtection="1">
      <alignment vertical="center"/>
    </xf>
    <xf numFmtId="0" fontId="9" fillId="0" borderId="0" xfId="0" quotePrefix="1" applyFont="1" applyAlignment="1" applyProtection="1">
      <alignment horizontal="right" vertical="center"/>
      <protection hidden="1"/>
    </xf>
    <xf numFmtId="0" fontId="9" fillId="0" borderId="0" xfId="0" applyFont="1" applyAlignment="1" applyProtection="1">
      <alignment horizontal="center" vertical="center"/>
      <protection hidden="1"/>
    </xf>
    <xf numFmtId="0" fontId="19" fillId="0" borderId="0" xfId="0" applyFont="1" applyAlignment="1" applyProtection="1">
      <alignment vertical="center"/>
      <protection hidden="1"/>
    </xf>
    <xf numFmtId="0" fontId="9" fillId="0" borderId="0" xfId="0" quotePrefix="1" applyFont="1" applyAlignment="1" applyProtection="1">
      <alignment vertical="center"/>
      <protection hidden="1"/>
    </xf>
    <xf numFmtId="0" fontId="9" fillId="0" borderId="0" xfId="0" applyFont="1" applyAlignment="1" applyProtection="1">
      <alignment horizontal="right" vertical="center"/>
      <protection hidden="1"/>
    </xf>
    <xf numFmtId="166" fontId="9" fillId="0" borderId="0" xfId="0" quotePrefix="1" applyNumberFormat="1" applyFont="1" applyAlignment="1" applyProtection="1">
      <alignment vertical="center"/>
      <protection hidden="1"/>
    </xf>
    <xf numFmtId="0" fontId="19" fillId="0" borderId="0" xfId="0" applyFont="1" applyFill="1" applyAlignment="1" applyProtection="1">
      <alignment vertical="center"/>
      <protection hidden="1"/>
    </xf>
    <xf numFmtId="0" fontId="48" fillId="0" borderId="0" xfId="0" applyFont="1" applyFill="1"/>
    <xf numFmtId="0" fontId="38" fillId="0" borderId="0" xfId="0" applyFont="1" applyFill="1" applyProtection="1">
      <protection hidden="1"/>
    </xf>
    <xf numFmtId="0" fontId="28" fillId="0" borderId="0" xfId="0" applyFont="1" applyFill="1" applyAlignment="1" applyProtection="1">
      <alignment horizontal="center"/>
      <protection hidden="1"/>
    </xf>
    <xf numFmtId="0" fontId="9" fillId="0" borderId="0" xfId="0" quotePrefix="1" applyFont="1" applyProtection="1">
      <protection hidden="1"/>
    </xf>
    <xf numFmtId="0" fontId="9" fillId="0" borderId="0" xfId="0" applyFont="1" applyAlignment="1" applyProtection="1">
      <alignment vertical="center"/>
    </xf>
    <xf numFmtId="0" fontId="9" fillId="0" borderId="0" xfId="0" applyFont="1" applyFill="1" applyAlignment="1" applyProtection="1">
      <alignment horizontal="center"/>
      <protection hidden="1"/>
    </xf>
    <xf numFmtId="169" fontId="16" fillId="0" borderId="0" xfId="0" applyNumberFormat="1" applyFont="1" applyBorder="1" applyAlignment="1" applyProtection="1">
      <alignment horizontal="right"/>
      <protection hidden="1"/>
    </xf>
    <xf numFmtId="0" fontId="9" fillId="0" borderId="0" xfId="0" applyFont="1" applyFill="1" applyAlignment="1" applyProtection="1">
      <alignment vertical="center"/>
      <protection hidden="1"/>
    </xf>
    <xf numFmtId="0" fontId="9" fillId="0" borderId="0" xfId="0" applyFont="1" applyFill="1" applyAlignment="1" applyProtection="1">
      <alignment horizontal="center" vertical="center"/>
      <protection hidden="1"/>
    </xf>
    <xf numFmtId="169" fontId="16" fillId="0" borderId="0" xfId="0" applyNumberFormat="1" applyFont="1" applyBorder="1" applyAlignment="1" applyProtection="1">
      <alignment horizontal="right" vertical="center"/>
      <protection hidden="1"/>
    </xf>
    <xf numFmtId="0" fontId="9" fillId="0" borderId="0" xfId="0" applyFont="1" applyAlignment="1" applyProtection="1">
      <alignment vertical="center"/>
    </xf>
    <xf numFmtId="0" fontId="9" fillId="0" borderId="0" xfId="0" applyFont="1" applyProtection="1">
      <protection hidden="1"/>
    </xf>
    <xf numFmtId="0" fontId="9" fillId="0" borderId="0" xfId="0" applyFont="1" applyFill="1" applyAlignment="1" applyProtection="1">
      <alignment horizontal="left"/>
      <protection hidden="1"/>
    </xf>
    <xf numFmtId="169" fontId="16" fillId="0" borderId="0" xfId="0" applyNumberFormat="1" applyFont="1" applyBorder="1" applyAlignment="1" applyProtection="1">
      <alignment horizontal="right" vertical="center"/>
      <protection hidden="1"/>
    </xf>
    <xf numFmtId="165" fontId="9" fillId="0" borderId="0" xfId="0" quotePrefix="1" applyNumberFormat="1" applyFont="1" applyAlignment="1" applyProtection="1">
      <alignment horizontal="right" vertical="center"/>
      <protection hidden="1"/>
    </xf>
    <xf numFmtId="0" fontId="9" fillId="0" borderId="0" xfId="0" applyFont="1" applyAlignment="1" applyProtection="1">
      <alignment vertical="center"/>
    </xf>
    <xf numFmtId="0" fontId="27" fillId="0" borderId="0" xfId="0" applyFont="1" applyFill="1" applyProtection="1"/>
    <xf numFmtId="38" fontId="16" fillId="0" borderId="0" xfId="0" applyNumberFormat="1" applyFont="1" applyFill="1" applyBorder="1" applyProtection="1">
      <protection hidden="1"/>
    </xf>
    <xf numFmtId="38" fontId="16" fillId="0" borderId="0" xfId="0" applyNumberFormat="1" applyFont="1" applyFill="1" applyProtection="1">
      <protection hidden="1"/>
    </xf>
    <xf numFmtId="0" fontId="8" fillId="4" borderId="0" xfId="0" applyFont="1" applyFill="1" applyProtection="1">
      <protection hidden="1"/>
    </xf>
    <xf numFmtId="37" fontId="16" fillId="0" borderId="0" xfId="0" applyNumberFormat="1" applyFont="1" applyFill="1" applyProtection="1"/>
    <xf numFmtId="0" fontId="12" fillId="2" borderId="0" xfId="0" applyFont="1" applyFill="1" applyProtection="1">
      <protection hidden="1"/>
    </xf>
    <xf numFmtId="37" fontId="16" fillId="0" borderId="0" xfId="0" applyNumberFormat="1" applyFont="1" applyFill="1" applyBorder="1" applyProtection="1">
      <protection hidden="1"/>
    </xf>
    <xf numFmtId="14" fontId="47" fillId="0" borderId="0" xfId="0" applyNumberFormat="1" applyFont="1" applyAlignment="1" applyProtection="1">
      <alignment horizontal="left"/>
    </xf>
    <xf numFmtId="0" fontId="9" fillId="0" borderId="0" xfId="0" applyFont="1" applyFill="1" applyProtection="1">
      <protection hidden="1"/>
    </xf>
    <xf numFmtId="37" fontId="16" fillId="4" borderId="0" xfId="0" applyNumberFormat="1" applyFont="1" applyFill="1" applyProtection="1"/>
    <xf numFmtId="37" fontId="16" fillId="0" borderId="0" xfId="0" applyNumberFormat="1" applyFont="1" applyFill="1" applyProtection="1">
      <protection hidden="1"/>
    </xf>
    <xf numFmtId="37" fontId="16" fillId="0" borderId="1" xfId="0" applyNumberFormat="1" applyFont="1" applyFill="1" applyBorder="1" applyProtection="1">
      <protection hidden="1"/>
    </xf>
    <xf numFmtId="37" fontId="16" fillId="4" borderId="0" xfId="0" applyNumberFormat="1" applyFont="1" applyFill="1" applyProtection="1">
      <protection hidden="1"/>
    </xf>
    <xf numFmtId="0" fontId="9" fillId="4" borderId="0" xfId="0" applyFont="1" applyFill="1" applyProtection="1">
      <protection hidden="1"/>
    </xf>
    <xf numFmtId="169" fontId="16" fillId="0" borderId="0" xfId="0" applyNumberFormat="1" applyFont="1" applyBorder="1" applyAlignment="1" applyProtection="1">
      <alignment horizontal="right"/>
      <protection hidden="1"/>
    </xf>
    <xf numFmtId="169" fontId="16" fillId="4" borderId="0" xfId="0" applyNumberFormat="1" applyFont="1" applyFill="1" applyBorder="1" applyAlignment="1" applyProtection="1">
      <alignment horizontal="right"/>
      <protection hidden="1"/>
    </xf>
    <xf numFmtId="37" fontId="9" fillId="4" borderId="0" xfId="0" applyNumberFormat="1" applyFont="1" applyFill="1" applyProtection="1">
      <protection hidden="1"/>
    </xf>
    <xf numFmtId="0" fontId="9" fillId="4" borderId="0" xfId="0" applyFont="1" applyFill="1" applyAlignment="1" applyProtection="1">
      <alignment horizontal="center"/>
      <protection hidden="1"/>
    </xf>
    <xf numFmtId="3" fontId="16" fillId="0" borderId="0" xfId="0" applyNumberFormat="1" applyFont="1" applyBorder="1" applyAlignment="1" applyProtection="1">
      <alignment horizontal="right"/>
      <protection hidden="1"/>
    </xf>
    <xf numFmtId="169" fontId="16" fillId="0" borderId="0" xfId="0" applyNumberFormat="1" applyFont="1" applyFill="1" applyBorder="1" applyAlignment="1" applyProtection="1">
      <alignment horizontal="right"/>
      <protection hidden="1"/>
    </xf>
    <xf numFmtId="169" fontId="43" fillId="0" borderId="0" xfId="0" applyNumberFormat="1" applyFont="1" applyBorder="1" applyAlignment="1" applyProtection="1">
      <alignment horizontal="right"/>
      <protection hidden="1"/>
    </xf>
    <xf numFmtId="3" fontId="16" fillId="0" borderId="0" xfId="0" applyNumberFormat="1" applyFont="1" applyFill="1" applyBorder="1" applyProtection="1">
      <protection hidden="1"/>
    </xf>
    <xf numFmtId="3" fontId="16" fillId="0" borderId="1" xfId="0" applyNumberFormat="1" applyFont="1" applyFill="1" applyBorder="1" applyProtection="1">
      <protection hidden="1"/>
    </xf>
    <xf numFmtId="3" fontId="16" fillId="0" borderId="0" xfId="0" applyNumberFormat="1" applyFont="1" applyFill="1" applyBorder="1" applyAlignment="1" applyProtection="1">
      <alignment horizontal="right"/>
      <protection hidden="1"/>
    </xf>
    <xf numFmtId="3" fontId="43" fillId="0" borderId="0" xfId="0" applyNumberFormat="1" applyFont="1" applyFill="1" applyBorder="1" applyAlignment="1" applyProtection="1">
      <alignment horizontal="right"/>
      <protection hidden="1"/>
    </xf>
    <xf numFmtId="3" fontId="16" fillId="4" borderId="0" xfId="0" applyNumberFormat="1" applyFont="1" applyFill="1" applyProtection="1"/>
    <xf numFmtId="3" fontId="16" fillId="0" borderId="0" xfId="0" applyNumberFormat="1" applyFont="1" applyFill="1" applyBorder="1" applyProtection="1"/>
    <xf numFmtId="3" fontId="16" fillId="0" borderId="0" xfId="0" applyNumberFormat="1" applyFont="1" applyFill="1" applyAlignment="1" applyProtection="1">
      <alignment vertical="center"/>
      <protection hidden="1"/>
    </xf>
    <xf numFmtId="3" fontId="16" fillId="0" borderId="1" xfId="0" applyNumberFormat="1" applyFont="1" applyFill="1" applyBorder="1" applyAlignment="1" applyProtection="1">
      <alignment vertical="center"/>
      <protection hidden="1"/>
    </xf>
    <xf numFmtId="3" fontId="16" fillId="0" borderId="0" xfId="0" applyNumberFormat="1" applyFont="1" applyFill="1" applyBorder="1" applyAlignment="1" applyProtection="1">
      <alignment vertical="center"/>
      <protection hidden="1"/>
    </xf>
    <xf numFmtId="3" fontId="16" fillId="0" borderId="0" xfId="0" quotePrefix="1" applyNumberFormat="1" applyFont="1" applyFill="1" applyBorder="1" applyAlignment="1" applyProtection="1">
      <alignment horizontal="right" vertical="center"/>
      <protection hidden="1"/>
    </xf>
    <xf numFmtId="0" fontId="47" fillId="0" borderId="0" xfId="0" quotePrefix="1" applyFont="1" applyAlignment="1" applyProtection="1">
      <alignment horizontal="center"/>
    </xf>
    <xf numFmtId="168" fontId="47" fillId="0" borderId="0" xfId="0" applyNumberFormat="1" applyFont="1" applyBorder="1" applyAlignment="1" applyProtection="1">
      <alignment horizontal="right"/>
    </xf>
    <xf numFmtId="10" fontId="16" fillId="0" borderId="0" xfId="1" applyNumberFormat="1" applyFont="1" applyFill="1" applyBorder="1" applyAlignment="1" applyProtection="1">
      <alignment horizontal="right"/>
      <protection hidden="1"/>
    </xf>
    <xf numFmtId="0" fontId="9" fillId="0" borderId="0" xfId="0" applyFont="1" applyFill="1" applyAlignment="1" applyProtection="1">
      <protection hidden="1"/>
    </xf>
    <xf numFmtId="3" fontId="28" fillId="0" borderId="0" xfId="0" applyNumberFormat="1" applyFont="1" applyFill="1" applyBorder="1" applyAlignment="1" applyProtection="1">
      <alignment vertical="center"/>
      <protection hidden="1"/>
    </xf>
    <xf numFmtId="3" fontId="26" fillId="0" borderId="0" xfId="0" applyNumberFormat="1" applyFont="1" applyFill="1" applyBorder="1" applyProtection="1">
      <protection hidden="1"/>
    </xf>
    <xf numFmtId="0" fontId="9" fillId="4" borderId="0" xfId="0" applyFont="1" applyFill="1" applyAlignment="1" applyProtection="1">
      <alignment vertical="center"/>
      <protection hidden="1"/>
    </xf>
    <xf numFmtId="0" fontId="9" fillId="0" borderId="0" xfId="0" applyFont="1" applyBorder="1" applyProtection="1"/>
    <xf numFmtId="37" fontId="16" fillId="0" borderId="0" xfId="0" applyNumberFormat="1" applyFont="1" applyFill="1" applyBorder="1" applyProtection="1"/>
    <xf numFmtId="0" fontId="9" fillId="0" borderId="0" xfId="0" applyFont="1" applyBorder="1" applyProtection="1">
      <protection hidden="1"/>
    </xf>
    <xf numFmtId="0" fontId="19" fillId="0" borderId="0" xfId="0" applyFont="1" applyBorder="1" applyProtection="1">
      <protection hidden="1"/>
    </xf>
    <xf numFmtId="37" fontId="9" fillId="2" borderId="0" xfId="0" applyNumberFormat="1" applyFont="1" applyFill="1" applyBorder="1" applyProtection="1">
      <protection hidden="1"/>
    </xf>
    <xf numFmtId="0" fontId="8" fillId="2" borderId="0" xfId="0" applyFont="1" applyFill="1" applyBorder="1" applyProtection="1">
      <protection hidden="1"/>
    </xf>
    <xf numFmtId="0" fontId="9" fillId="0" borderId="0" xfId="0" applyFont="1" applyFill="1" applyBorder="1" applyProtection="1">
      <protection hidden="1"/>
    </xf>
    <xf numFmtId="0" fontId="22" fillId="0" borderId="0" xfId="0" applyFont="1" applyBorder="1" applyProtection="1">
      <protection hidden="1"/>
    </xf>
    <xf numFmtId="0" fontId="9" fillId="0" borderId="0" xfId="0" quotePrefix="1" applyFont="1" applyBorder="1" applyProtection="1">
      <protection hidden="1"/>
    </xf>
    <xf numFmtId="0" fontId="9" fillId="2" borderId="0" xfId="0" applyFont="1" applyFill="1" applyBorder="1" applyProtection="1">
      <protection hidden="1"/>
    </xf>
    <xf numFmtId="37" fontId="9" fillId="0" borderId="0" xfId="0" applyNumberFormat="1" applyFont="1" applyBorder="1" applyAlignment="1" applyProtection="1">
      <alignment horizontal="center"/>
      <protection hidden="1"/>
    </xf>
    <xf numFmtId="0" fontId="9" fillId="2" borderId="0" xfId="0" applyFont="1" applyFill="1" applyBorder="1" applyAlignment="1" applyProtection="1">
      <alignment horizontal="center"/>
      <protection hidden="1"/>
    </xf>
    <xf numFmtId="37" fontId="9" fillId="0" borderId="0" xfId="0" applyNumberFormat="1" applyFont="1" applyFill="1" applyBorder="1" applyProtection="1">
      <protection hidden="1"/>
    </xf>
    <xf numFmtId="37" fontId="9" fillId="0" borderId="0" xfId="0" applyNumberFormat="1" applyFont="1" applyBorder="1" applyProtection="1">
      <protection hidden="1"/>
    </xf>
    <xf numFmtId="37" fontId="16" fillId="4" borderId="0" xfId="0" applyNumberFormat="1" applyFont="1" applyFill="1" applyBorder="1" applyProtection="1">
      <protection hidden="1"/>
    </xf>
    <xf numFmtId="3" fontId="16" fillId="4" borderId="0" xfId="0" applyNumberFormat="1" applyFont="1" applyFill="1" applyProtection="1">
      <protection hidden="1"/>
    </xf>
    <xf numFmtId="3" fontId="16" fillId="0" borderId="0" xfId="0" applyNumberFormat="1" applyFont="1" applyFill="1" applyProtection="1">
      <protection hidden="1"/>
    </xf>
    <xf numFmtId="0" fontId="9" fillId="0" borderId="4" xfId="0" applyFont="1" applyBorder="1" applyProtection="1">
      <protection hidden="1"/>
    </xf>
    <xf numFmtId="0" fontId="9" fillId="0" borderId="5" xfId="0" quotePrefix="1" applyFont="1" applyBorder="1" applyAlignment="1" applyProtection="1">
      <alignment horizontal="right"/>
      <protection hidden="1"/>
    </xf>
    <xf numFmtId="0" fontId="9" fillId="0" borderId="5" xfId="0" applyFont="1" applyBorder="1" applyAlignment="1" applyProtection="1">
      <alignment horizontal="right"/>
      <protection hidden="1"/>
    </xf>
    <xf numFmtId="0" fontId="9" fillId="0" borderId="5" xfId="0" applyFont="1" applyBorder="1" applyProtection="1">
      <protection hidden="1"/>
    </xf>
    <xf numFmtId="0" fontId="11" fillId="0" borderId="7" xfId="0" applyFont="1" applyBorder="1" applyProtection="1">
      <protection hidden="1"/>
    </xf>
    <xf numFmtId="0" fontId="9" fillId="0" borderId="7" xfId="0" applyFont="1" applyBorder="1" applyProtection="1">
      <protection hidden="1"/>
    </xf>
    <xf numFmtId="0" fontId="9" fillId="0" borderId="7" xfId="0" applyFont="1" applyBorder="1" applyAlignment="1" applyProtection="1">
      <alignment horizontal="center"/>
      <protection hidden="1"/>
    </xf>
    <xf numFmtId="37" fontId="16" fillId="4" borderId="0" xfId="0" applyNumberFormat="1" applyFont="1" applyFill="1" applyBorder="1" applyProtection="1"/>
    <xf numFmtId="169" fontId="16" fillId="0" borderId="0" xfId="0" applyNumberFormat="1" applyFont="1" applyBorder="1" applyAlignment="1" applyProtection="1">
      <alignment horizontal="right"/>
      <protection hidden="1"/>
    </xf>
    <xf numFmtId="169" fontId="16" fillId="4" borderId="0" xfId="0" applyNumberFormat="1" applyFont="1" applyFill="1" applyBorder="1" applyAlignment="1" applyProtection="1">
      <alignment horizontal="right"/>
      <protection hidden="1"/>
    </xf>
    <xf numFmtId="169" fontId="16" fillId="0" borderId="4" xfId="0" applyNumberFormat="1" applyFont="1" applyBorder="1" applyAlignment="1" applyProtection="1">
      <alignment horizontal="right"/>
      <protection hidden="1"/>
    </xf>
    <xf numFmtId="169" fontId="16" fillId="0" borderId="7" xfId="0" applyNumberFormat="1" applyFont="1" applyBorder="1" applyAlignment="1" applyProtection="1">
      <alignment horizontal="right"/>
      <protection hidden="1"/>
    </xf>
    <xf numFmtId="169" fontId="16" fillId="0" borderId="0" xfId="0" applyNumberFormat="1" applyFont="1" applyFill="1" applyBorder="1" applyAlignment="1" applyProtection="1">
      <alignment horizontal="right"/>
      <protection hidden="1"/>
    </xf>
    <xf numFmtId="0" fontId="28" fillId="0" borderId="0" xfId="0" applyFont="1" applyFill="1" applyAlignment="1" applyProtection="1">
      <alignment vertical="center" wrapText="1"/>
      <protection hidden="1"/>
    </xf>
    <xf numFmtId="0" fontId="28" fillId="0" borderId="0" xfId="0" applyFont="1" applyFill="1" applyAlignment="1" applyProtection="1">
      <alignment horizontal="center" vertical="center" wrapText="1"/>
      <protection hidden="1"/>
    </xf>
    <xf numFmtId="0" fontId="11" fillId="0" borderId="0" xfId="0" applyFont="1" applyFill="1" applyAlignment="1" applyProtection="1">
      <alignment horizontal="right"/>
      <protection hidden="1"/>
    </xf>
    <xf numFmtId="0" fontId="35" fillId="0" borderId="0" xfId="0" applyFont="1" applyFill="1" applyProtection="1">
      <protection hidden="1"/>
    </xf>
    <xf numFmtId="0" fontId="22" fillId="0" borderId="0" xfId="0" applyFont="1" applyFill="1" applyBorder="1" applyAlignment="1" applyProtection="1">
      <alignment horizontal="right"/>
      <protection hidden="1"/>
    </xf>
    <xf numFmtId="3" fontId="16" fillId="4" borderId="0" xfId="0" applyNumberFormat="1" applyFont="1" applyFill="1" applyBorder="1" applyAlignment="1" applyProtection="1">
      <protection hidden="1"/>
    </xf>
    <xf numFmtId="0" fontId="9" fillId="0" borderId="0" xfId="0" applyFont="1" applyBorder="1" applyAlignment="1" applyProtection="1">
      <alignment horizontal="center"/>
      <protection hidden="1"/>
    </xf>
    <xf numFmtId="169" fontId="16" fillId="0" borderId="4" xfId="1" applyNumberFormat="1" applyFont="1" applyFill="1" applyBorder="1" applyAlignment="1" applyProtection="1">
      <alignment horizontal="right"/>
      <protection hidden="1"/>
    </xf>
    <xf numFmtId="0" fontId="75" fillId="0" borderId="0" xfId="0" applyFont="1" applyFill="1" applyAlignment="1" applyProtection="1">
      <alignment horizontal="center"/>
    </xf>
    <xf numFmtId="3" fontId="16" fillId="4" borderId="0" xfId="0" applyNumberFormat="1" applyFont="1" applyFill="1" applyBorder="1" applyAlignment="1" applyProtection="1">
      <alignment horizontal="right"/>
    </xf>
    <xf numFmtId="10" fontId="16" fillId="0" borderId="1" xfId="1" applyNumberFormat="1" applyFont="1" applyFill="1" applyBorder="1" applyAlignment="1" applyProtection="1">
      <alignment horizontal="right"/>
      <protection hidden="1"/>
    </xf>
    <xf numFmtId="10" fontId="16" fillId="4" borderId="0" xfId="1" applyNumberFormat="1" applyFont="1" applyFill="1" applyBorder="1" applyAlignment="1" applyProtection="1">
      <alignment horizontal="right"/>
      <protection hidden="1"/>
    </xf>
    <xf numFmtId="10" fontId="16" fillId="0" borderId="8" xfId="1" applyNumberFormat="1" applyFont="1" applyFill="1" applyBorder="1" applyAlignment="1" applyProtection="1">
      <alignment horizontal="right"/>
      <protection hidden="1"/>
    </xf>
    <xf numFmtId="10" fontId="16" fillId="0" borderId="9" xfId="1" applyNumberFormat="1" applyFont="1" applyFill="1" applyBorder="1" applyAlignment="1" applyProtection="1">
      <alignment horizontal="right"/>
      <protection hidden="1"/>
    </xf>
    <xf numFmtId="10" fontId="16" fillId="4" borderId="9" xfId="1" applyNumberFormat="1" applyFont="1" applyFill="1" applyBorder="1" applyAlignment="1" applyProtection="1">
      <alignment horizontal="right"/>
      <protection hidden="1"/>
    </xf>
    <xf numFmtId="10" fontId="16" fillId="0" borderId="10" xfId="1" applyNumberFormat="1" applyFont="1" applyFill="1" applyBorder="1" applyAlignment="1" applyProtection="1">
      <alignment horizontal="right"/>
      <protection hidden="1"/>
    </xf>
    <xf numFmtId="3" fontId="16" fillId="0" borderId="0" xfId="0" applyNumberFormat="1" applyFont="1" applyFill="1" applyBorder="1" applyAlignment="1" applyProtection="1">
      <protection hidden="1"/>
    </xf>
    <xf numFmtId="3" fontId="16" fillId="0" borderId="1" xfId="0" applyNumberFormat="1" applyFont="1" applyFill="1" applyBorder="1" applyAlignment="1" applyProtection="1">
      <protection hidden="1"/>
    </xf>
    <xf numFmtId="3" fontId="16" fillId="4" borderId="0" xfId="0" applyNumberFormat="1" applyFont="1" applyFill="1" applyAlignment="1" applyProtection="1">
      <protection hidden="1"/>
    </xf>
    <xf numFmtId="3" fontId="16" fillId="0" borderId="0" xfId="0" applyNumberFormat="1" applyFont="1" applyFill="1" applyAlignment="1" applyProtection="1">
      <protection hidden="1"/>
    </xf>
    <xf numFmtId="3" fontId="16" fillId="0" borderId="1" xfId="0" applyNumberFormat="1" applyFont="1" applyFill="1" applyBorder="1" applyAlignment="1" applyProtection="1"/>
    <xf numFmtId="37" fontId="16" fillId="4" borderId="0" xfId="0" applyNumberFormat="1" applyFont="1" applyFill="1" applyAlignment="1" applyProtection="1">
      <protection hidden="1"/>
    </xf>
    <xf numFmtId="37" fontId="16" fillId="0" borderId="0" xfId="0" applyNumberFormat="1" applyFont="1" applyFill="1" applyAlignment="1" applyProtection="1">
      <protection hidden="1"/>
    </xf>
    <xf numFmtId="37" fontId="16" fillId="0" borderId="1" xfId="0" applyNumberFormat="1" applyFont="1" applyFill="1" applyBorder="1" applyAlignment="1" applyProtection="1">
      <protection hidden="1"/>
    </xf>
    <xf numFmtId="37" fontId="16" fillId="4" borderId="0" xfId="0" applyNumberFormat="1" applyFont="1" applyFill="1" applyAlignment="1" applyProtection="1"/>
    <xf numFmtId="0" fontId="76" fillId="0" borderId="0" xfId="0" applyFont="1" applyAlignment="1" applyProtection="1">
      <alignment vertical="center"/>
      <protection hidden="1"/>
    </xf>
    <xf numFmtId="3" fontId="78" fillId="0" borderId="0" xfId="0" applyNumberFormat="1" applyFont="1" applyFill="1" applyBorder="1" applyAlignment="1" applyProtection="1">
      <protection hidden="1"/>
    </xf>
    <xf numFmtId="37" fontId="16" fillId="0" borderId="0" xfId="0" applyNumberFormat="1" applyFont="1" applyFill="1" applyBorder="1" applyAlignment="1" applyProtection="1">
      <protection hidden="1"/>
    </xf>
    <xf numFmtId="172" fontId="16" fillId="0" borderId="0" xfId="0" applyNumberFormat="1" applyFont="1" applyFill="1" applyBorder="1" applyAlignment="1" applyProtection="1">
      <alignment vertical="center"/>
      <protection hidden="1"/>
    </xf>
    <xf numFmtId="0" fontId="35" fillId="0" borderId="0" xfId="0" applyFont="1" applyAlignment="1" applyProtection="1">
      <alignment horizontal="center"/>
      <protection hidden="1"/>
    </xf>
    <xf numFmtId="169" fontId="74" fillId="0" borderId="0" xfId="0" applyNumberFormat="1" applyFont="1" applyBorder="1" applyAlignment="1" applyProtection="1">
      <alignment horizontal="right"/>
      <protection hidden="1"/>
    </xf>
    <xf numFmtId="3" fontId="74" fillId="0" borderId="0" xfId="0" applyNumberFormat="1" applyFont="1" applyFill="1" applyAlignment="1" applyProtection="1">
      <protection hidden="1"/>
    </xf>
    <xf numFmtId="37" fontId="16" fillId="0" borderId="4" xfId="0" applyNumberFormat="1" applyFont="1" applyFill="1" applyBorder="1" applyAlignment="1" applyProtection="1">
      <protection hidden="1"/>
    </xf>
    <xf numFmtId="37" fontId="16" fillId="4" borderId="0" xfId="0" applyNumberFormat="1" applyFont="1" applyFill="1" applyBorder="1" applyAlignment="1" applyProtection="1">
      <protection hidden="1"/>
    </xf>
    <xf numFmtId="37" fontId="16" fillId="0" borderId="7" xfId="0" applyNumberFormat="1" applyFont="1" applyFill="1" applyBorder="1" applyAlignment="1" applyProtection="1">
      <protection hidden="1"/>
    </xf>
    <xf numFmtId="173" fontId="16" fillId="0" borderId="0" xfId="59620" applyNumberFormat="1" applyFont="1" applyFill="1" applyBorder="1" applyAlignment="1" applyProtection="1">
      <protection hidden="1"/>
    </xf>
    <xf numFmtId="3" fontId="16" fillId="0" borderId="1" xfId="0" applyNumberFormat="1" applyFont="1" applyFill="1" applyBorder="1" applyAlignment="1" applyProtection="1">
      <alignment horizontal="right"/>
      <protection hidden="1"/>
    </xf>
    <xf numFmtId="3" fontId="16" fillId="0" borderId="1" xfId="0" quotePrefix="1" applyNumberFormat="1" applyFont="1" applyFill="1" applyBorder="1" applyAlignment="1" applyProtection="1">
      <alignment horizontal="right" vertical="center"/>
      <protection hidden="1"/>
    </xf>
    <xf numFmtId="0" fontId="76" fillId="0" borderId="0" xfId="0" applyFont="1" applyAlignment="1" applyProtection="1">
      <protection hidden="1"/>
    </xf>
    <xf numFmtId="3" fontId="16" fillId="0" borderId="0" xfId="0" applyNumberFormat="1" applyFont="1" applyFill="1" applyProtection="1"/>
    <xf numFmtId="3" fontId="16" fillId="0" borderId="0" xfId="0" applyNumberFormat="1" applyFont="1" applyFill="1" applyBorder="1" applyAlignment="1" applyProtection="1">
      <alignment horizontal="right"/>
    </xf>
    <xf numFmtId="3" fontId="26" fillId="0" borderId="0" xfId="0" applyNumberFormat="1" applyFont="1" applyFill="1" applyAlignment="1" applyProtection="1">
      <protection hidden="1"/>
    </xf>
    <xf numFmtId="0" fontId="18" fillId="0" borderId="5" xfId="0" applyFont="1" applyBorder="1" applyAlignment="1" applyProtection="1">
      <alignment horizontal="right"/>
      <protection hidden="1"/>
    </xf>
    <xf numFmtId="0" fontId="27" fillId="0" borderId="6" xfId="0" applyFont="1" applyFill="1" applyBorder="1" applyProtection="1"/>
    <xf numFmtId="169" fontId="16" fillId="0" borderId="7" xfId="1" applyNumberFormat="1" applyFont="1" applyFill="1" applyBorder="1" applyAlignment="1" applyProtection="1">
      <alignment horizontal="right"/>
      <protection hidden="1"/>
    </xf>
    <xf numFmtId="3" fontId="79" fillId="0" borderId="0" xfId="0" applyNumberFormat="1" applyFont="1" applyFill="1" applyProtection="1">
      <protection hidden="1"/>
    </xf>
    <xf numFmtId="0" fontId="18" fillId="4" borderId="0" xfId="0" applyFont="1" applyFill="1" applyAlignment="1" applyProtection="1">
      <alignment horizontal="center"/>
      <protection hidden="1"/>
    </xf>
    <xf numFmtId="0" fontId="9" fillId="0" borderId="1" xfId="0" applyFont="1" applyFill="1" applyBorder="1" applyAlignment="1" applyProtection="1">
      <alignment horizontal="center"/>
      <protection hidden="1"/>
    </xf>
    <xf numFmtId="10" fontId="16" fillId="0" borderId="4" xfId="1" applyNumberFormat="1" applyFont="1" applyFill="1" applyBorder="1" applyAlignment="1" applyProtection="1">
      <alignment horizontal="right"/>
      <protection hidden="1"/>
    </xf>
    <xf numFmtId="10" fontId="16" fillId="0" borderId="7" xfId="1" applyNumberFormat="1" applyFont="1" applyFill="1" applyBorder="1" applyAlignment="1" applyProtection="1">
      <alignment horizontal="right"/>
      <protection hidden="1"/>
    </xf>
    <xf numFmtId="6" fontId="80" fillId="0" borderId="0" xfId="0" applyNumberFormat="1" applyFont="1"/>
    <xf numFmtId="6" fontId="81" fillId="0" borderId="0" xfId="0" applyNumberFormat="1" applyFont="1" applyAlignment="1">
      <alignment vertical="center"/>
    </xf>
    <xf numFmtId="0" fontId="27" fillId="0" borderId="0" xfId="0" applyFont="1" applyBorder="1" applyProtection="1"/>
    <xf numFmtId="0" fontId="9" fillId="0" borderId="1" xfId="0" applyFont="1" applyFill="1" applyBorder="1" applyAlignment="1" applyProtection="1">
      <alignment horizontal="center"/>
      <protection hidden="1"/>
    </xf>
    <xf numFmtId="0" fontId="27" fillId="0" borderId="0" xfId="0" applyFont="1" applyBorder="1" applyAlignment="1" applyProtection="1">
      <alignment horizontal="center" wrapText="1"/>
      <protection hidden="1"/>
    </xf>
    <xf numFmtId="0" fontId="27" fillId="0" borderId="0" xfId="0" applyFont="1" applyBorder="1" applyAlignment="1" applyProtection="1">
      <alignment horizontal="center"/>
      <protection hidden="1"/>
    </xf>
    <xf numFmtId="0" fontId="79" fillId="0" borderId="0" xfId="0" applyFont="1" applyFill="1" applyBorder="1" applyAlignment="1" applyProtection="1">
      <alignment horizontal="center" wrapText="1"/>
      <protection hidden="1"/>
    </xf>
    <xf numFmtId="0" fontId="79" fillId="0" borderId="1" xfId="0" applyFont="1" applyFill="1" applyBorder="1" applyAlignment="1" applyProtection="1">
      <alignment horizontal="center" wrapText="1"/>
      <protection hidden="1"/>
    </xf>
    <xf numFmtId="0" fontId="9" fillId="0" borderId="0" xfId="0" applyFont="1" applyFill="1" applyBorder="1" applyAlignment="1" applyProtection="1">
      <alignment horizontal="center" wrapText="1"/>
      <protection hidden="1"/>
    </xf>
    <xf numFmtId="0" fontId="9" fillId="0" borderId="1" xfId="0" applyFont="1" applyFill="1" applyBorder="1" applyAlignment="1" applyProtection="1">
      <alignment horizontal="center" wrapText="1"/>
      <protection hidden="1"/>
    </xf>
    <xf numFmtId="3" fontId="0" fillId="0" borderId="0" xfId="0" applyNumberFormat="1" applyFont="1" applyFill="1" applyBorder="1" applyAlignment="1" applyProtection="1">
      <alignment horizontal="center" wrapText="1"/>
      <protection hidden="1"/>
    </xf>
    <xf numFmtId="3" fontId="0" fillId="0" borderId="1" xfId="0" applyNumberFormat="1" applyFont="1" applyFill="1" applyBorder="1" applyAlignment="1" applyProtection="1">
      <alignment horizontal="center" wrapText="1"/>
      <protection hidden="1"/>
    </xf>
    <xf numFmtId="0" fontId="9" fillId="0" borderId="21" xfId="0" applyFont="1" applyFill="1" applyBorder="1" applyAlignment="1" applyProtection="1">
      <alignment horizontal="center"/>
      <protection hidden="1"/>
    </xf>
    <xf numFmtId="0" fontId="9" fillId="0" borderId="19" xfId="0" applyFont="1" applyFill="1" applyBorder="1" applyAlignment="1" applyProtection="1">
      <alignment horizontal="center"/>
      <protection hidden="1"/>
    </xf>
    <xf numFmtId="0" fontId="9" fillId="0" borderId="16" xfId="0" applyFont="1" applyFill="1" applyBorder="1" applyAlignment="1" applyProtection="1">
      <alignment horizontal="center"/>
      <protection hidden="1"/>
    </xf>
    <xf numFmtId="0" fontId="9" fillId="0" borderId="1" xfId="0" applyFont="1" applyFill="1" applyBorder="1" applyAlignment="1" applyProtection="1">
      <alignment horizontal="center"/>
      <protection hidden="1"/>
    </xf>
    <xf numFmtId="0" fontId="9" fillId="0" borderId="11" xfId="0" applyFont="1" applyFill="1" applyBorder="1" applyAlignment="1" applyProtection="1">
      <alignment horizontal="center"/>
      <protection hidden="1"/>
    </xf>
    <xf numFmtId="0" fontId="9" fillId="0" borderId="17" xfId="0" applyFont="1" applyFill="1" applyBorder="1" applyAlignment="1" applyProtection="1">
      <alignment horizontal="center"/>
      <protection hidden="1"/>
    </xf>
    <xf numFmtId="0" fontId="9" fillId="0" borderId="18" xfId="0" applyFont="1" applyFill="1" applyBorder="1" applyAlignment="1" applyProtection="1">
      <alignment horizontal="center"/>
      <protection hidden="1"/>
    </xf>
    <xf numFmtId="0" fontId="9" fillId="0" borderId="20" xfId="0" applyFont="1" applyFill="1" applyBorder="1" applyAlignment="1" applyProtection="1">
      <alignment horizontal="center"/>
      <protection hidden="1"/>
    </xf>
    <xf numFmtId="0" fontId="53" fillId="0" borderId="0" xfId="0" applyFont="1" applyFill="1" applyAlignment="1" applyProtection="1">
      <alignment horizontal="center"/>
    </xf>
    <xf numFmtId="0" fontId="0" fillId="0" borderId="0" xfId="0" applyFont="1" applyFill="1" applyBorder="1" applyAlignment="1" applyProtection="1">
      <alignment horizontal="center" wrapText="1"/>
      <protection hidden="1"/>
    </xf>
    <xf numFmtId="0" fontId="0" fillId="0" borderId="1" xfId="0" applyFont="1" applyFill="1" applyBorder="1" applyAlignment="1" applyProtection="1">
      <alignment horizontal="center" wrapText="1"/>
      <protection hidden="1"/>
    </xf>
    <xf numFmtId="0" fontId="9" fillId="0" borderId="15" xfId="0" applyFont="1" applyFill="1" applyBorder="1" applyAlignment="1" applyProtection="1">
      <alignment horizontal="center"/>
      <protection hidden="1"/>
    </xf>
  </cellXfs>
  <cellStyles count="59624">
    <cellStyle name="20% - Accent1" xfId="19" builtinId="30" customBuiltin="1"/>
    <cellStyle name="20% - Accent1 2" xfId="46"/>
    <cellStyle name="20% - Accent1 2 2" xfId="74"/>
    <cellStyle name="20% - Accent1 3" xfId="60"/>
    <cellStyle name="20% - Accent2" xfId="23" builtinId="34" customBuiltin="1"/>
    <cellStyle name="20% - Accent2 2" xfId="48"/>
    <cellStyle name="20% - Accent2 2 2" xfId="76"/>
    <cellStyle name="20% - Accent2 3" xfId="62"/>
    <cellStyle name="20% - Accent3" xfId="27" builtinId="38" customBuiltin="1"/>
    <cellStyle name="20% - Accent3 2" xfId="50"/>
    <cellStyle name="20% - Accent3 2 2" xfId="78"/>
    <cellStyle name="20% - Accent3 3" xfId="64"/>
    <cellStyle name="20% - Accent4" xfId="31" builtinId="42" customBuiltin="1"/>
    <cellStyle name="20% - Accent4 2" xfId="52"/>
    <cellStyle name="20% - Accent4 2 2" xfId="80"/>
    <cellStyle name="20% - Accent4 3" xfId="66"/>
    <cellStyle name="20% - Accent5" xfId="35" builtinId="46" customBuiltin="1"/>
    <cellStyle name="20% - Accent5 2" xfId="54"/>
    <cellStyle name="20% - Accent5 2 2" xfId="82"/>
    <cellStyle name="20% - Accent5 3" xfId="68"/>
    <cellStyle name="20% - Accent6" xfId="39" builtinId="50" customBuiltin="1"/>
    <cellStyle name="20% - Accent6 2" xfId="56"/>
    <cellStyle name="20% - Accent6 2 2" xfId="84"/>
    <cellStyle name="20% - Accent6 3" xfId="70"/>
    <cellStyle name="40% - Accent1" xfId="20" builtinId="31" customBuiltin="1"/>
    <cellStyle name="40% - Accent1 2" xfId="47"/>
    <cellStyle name="40% - Accent1 2 2" xfId="75"/>
    <cellStyle name="40% - Accent1 3" xfId="61"/>
    <cellStyle name="40% - Accent2" xfId="24" builtinId="35" customBuiltin="1"/>
    <cellStyle name="40% - Accent2 2" xfId="49"/>
    <cellStyle name="40% - Accent2 2 2" xfId="77"/>
    <cellStyle name="40% - Accent2 3" xfId="63"/>
    <cellStyle name="40% - Accent3" xfId="28" builtinId="39" customBuiltin="1"/>
    <cellStyle name="40% - Accent3 2" xfId="51"/>
    <cellStyle name="40% - Accent3 2 2" xfId="79"/>
    <cellStyle name="40% - Accent3 3" xfId="65"/>
    <cellStyle name="40% - Accent4" xfId="32" builtinId="43" customBuiltin="1"/>
    <cellStyle name="40% - Accent4 2" xfId="53"/>
    <cellStyle name="40% - Accent4 2 2" xfId="81"/>
    <cellStyle name="40% - Accent4 3" xfId="67"/>
    <cellStyle name="40% - Accent5" xfId="36" builtinId="47" customBuiltin="1"/>
    <cellStyle name="40% - Accent5 2" xfId="55"/>
    <cellStyle name="40% - Accent5 2 2" xfId="83"/>
    <cellStyle name="40% - Accent5 3" xfId="69"/>
    <cellStyle name="40% - Accent6" xfId="40" builtinId="51" customBuiltin="1"/>
    <cellStyle name="40% - Accent6 2" xfId="57"/>
    <cellStyle name="40% - Accent6 2 2" xfId="85"/>
    <cellStyle name="40% - Accent6 3" xfId="7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Comma 10" xfId="88"/>
    <cellStyle name="Comma 10 10" xfId="89"/>
    <cellStyle name="Comma 10 10 10" xfId="28811"/>
    <cellStyle name="Comma 10 10 11" xfId="54779"/>
    <cellStyle name="Comma 10 10 12" xfId="55293"/>
    <cellStyle name="Comma 10 10 13" xfId="1057"/>
    <cellStyle name="Comma 10 10 2" xfId="1220"/>
    <cellStyle name="Comma 10 10 2 10" xfId="55834"/>
    <cellStyle name="Comma 10 10 2 2" xfId="2302"/>
    <cellStyle name="Comma 10 10 2 2 2" xfId="6630"/>
    <cellStyle name="Comma 10 10 2 2 2 2" xfId="13122"/>
    <cellStyle name="Comma 10 10 2 2 2 2 2" xfId="28270"/>
    <cellStyle name="Comma 10 10 2 2 2 2 2 2" xfId="54238"/>
    <cellStyle name="Comma 10 10 2 2 2 2 3" xfId="39090"/>
    <cellStyle name="Comma 10 10 2 2 2 3" xfId="21778"/>
    <cellStyle name="Comma 10 10 2 2 2 3 2" xfId="47746"/>
    <cellStyle name="Comma 10 10 2 2 2 4" xfId="17450"/>
    <cellStyle name="Comma 10 10 2 2 2 4 2" xfId="43418"/>
    <cellStyle name="Comma 10 10 2 2 2 5" xfId="32598"/>
    <cellStyle name="Comma 10 10 2 2 2 6" xfId="59080"/>
    <cellStyle name="Comma 10 10 2 2 3" xfId="10958"/>
    <cellStyle name="Comma 10 10 2 2 3 2" xfId="26106"/>
    <cellStyle name="Comma 10 10 2 2 3 2 2" xfId="52074"/>
    <cellStyle name="Comma 10 10 2 2 3 3" xfId="36926"/>
    <cellStyle name="Comma 10 10 2 2 4" xfId="8794"/>
    <cellStyle name="Comma 10 10 2 2 4 2" xfId="23942"/>
    <cellStyle name="Comma 10 10 2 2 4 2 2" xfId="49910"/>
    <cellStyle name="Comma 10 10 2 2 4 3" xfId="34762"/>
    <cellStyle name="Comma 10 10 2 2 5" xfId="19614"/>
    <cellStyle name="Comma 10 10 2 2 5 2" xfId="45582"/>
    <cellStyle name="Comma 10 10 2 2 6" xfId="15286"/>
    <cellStyle name="Comma 10 10 2 2 6 2" xfId="41254"/>
    <cellStyle name="Comma 10 10 2 2 7" xfId="4466"/>
    <cellStyle name="Comma 10 10 2 2 8" xfId="30434"/>
    <cellStyle name="Comma 10 10 2 2 9" xfId="56916"/>
    <cellStyle name="Comma 10 10 2 3" xfId="5548"/>
    <cellStyle name="Comma 10 10 2 3 2" xfId="12040"/>
    <cellStyle name="Comma 10 10 2 3 2 2" xfId="27188"/>
    <cellStyle name="Comma 10 10 2 3 2 2 2" xfId="53156"/>
    <cellStyle name="Comma 10 10 2 3 2 3" xfId="38008"/>
    <cellStyle name="Comma 10 10 2 3 3" xfId="20696"/>
    <cellStyle name="Comma 10 10 2 3 3 2" xfId="46664"/>
    <cellStyle name="Comma 10 10 2 3 4" xfId="16368"/>
    <cellStyle name="Comma 10 10 2 3 4 2" xfId="42336"/>
    <cellStyle name="Comma 10 10 2 3 5" xfId="31516"/>
    <cellStyle name="Comma 10 10 2 3 6" xfId="57998"/>
    <cellStyle name="Comma 10 10 2 4" xfId="9876"/>
    <cellStyle name="Comma 10 10 2 4 2" xfId="25024"/>
    <cellStyle name="Comma 10 10 2 4 2 2" xfId="50992"/>
    <cellStyle name="Comma 10 10 2 4 3" xfId="35844"/>
    <cellStyle name="Comma 10 10 2 5" xfId="7712"/>
    <cellStyle name="Comma 10 10 2 5 2" xfId="22860"/>
    <cellStyle name="Comma 10 10 2 5 2 2" xfId="48828"/>
    <cellStyle name="Comma 10 10 2 5 3" xfId="33680"/>
    <cellStyle name="Comma 10 10 2 6" xfId="18532"/>
    <cellStyle name="Comma 10 10 2 6 2" xfId="44500"/>
    <cellStyle name="Comma 10 10 2 7" xfId="14204"/>
    <cellStyle name="Comma 10 10 2 7 2" xfId="40172"/>
    <cellStyle name="Comma 10 10 2 8" xfId="3384"/>
    <cellStyle name="Comma 10 10 2 9" xfId="29352"/>
    <cellStyle name="Comma 10 10 3" xfId="1761"/>
    <cellStyle name="Comma 10 10 3 2" xfId="6089"/>
    <cellStyle name="Comma 10 10 3 2 2" xfId="12581"/>
    <cellStyle name="Comma 10 10 3 2 2 2" xfId="27729"/>
    <cellStyle name="Comma 10 10 3 2 2 2 2" xfId="53697"/>
    <cellStyle name="Comma 10 10 3 2 2 3" xfId="38549"/>
    <cellStyle name="Comma 10 10 3 2 3" xfId="21237"/>
    <cellStyle name="Comma 10 10 3 2 3 2" xfId="47205"/>
    <cellStyle name="Comma 10 10 3 2 4" xfId="16909"/>
    <cellStyle name="Comma 10 10 3 2 4 2" xfId="42877"/>
    <cellStyle name="Comma 10 10 3 2 5" xfId="32057"/>
    <cellStyle name="Comma 10 10 3 2 6" xfId="58539"/>
    <cellStyle name="Comma 10 10 3 3" xfId="10417"/>
    <cellStyle name="Comma 10 10 3 3 2" xfId="25565"/>
    <cellStyle name="Comma 10 10 3 3 2 2" xfId="51533"/>
    <cellStyle name="Comma 10 10 3 3 3" xfId="36385"/>
    <cellStyle name="Comma 10 10 3 4" xfId="8253"/>
    <cellStyle name="Comma 10 10 3 4 2" xfId="23401"/>
    <cellStyle name="Comma 10 10 3 4 2 2" xfId="49369"/>
    <cellStyle name="Comma 10 10 3 4 3" xfId="34221"/>
    <cellStyle name="Comma 10 10 3 5" xfId="19073"/>
    <cellStyle name="Comma 10 10 3 5 2" xfId="45041"/>
    <cellStyle name="Comma 10 10 3 6" xfId="14745"/>
    <cellStyle name="Comma 10 10 3 6 2" xfId="40713"/>
    <cellStyle name="Comma 10 10 3 7" xfId="3925"/>
    <cellStyle name="Comma 10 10 3 8" xfId="29893"/>
    <cellStyle name="Comma 10 10 3 9" xfId="56375"/>
    <cellStyle name="Comma 10 10 4" xfId="5007"/>
    <cellStyle name="Comma 10 10 4 2" xfId="11499"/>
    <cellStyle name="Comma 10 10 4 2 2" xfId="26647"/>
    <cellStyle name="Comma 10 10 4 2 2 2" xfId="52615"/>
    <cellStyle name="Comma 10 10 4 2 3" xfId="37467"/>
    <cellStyle name="Comma 10 10 4 3" xfId="20155"/>
    <cellStyle name="Comma 10 10 4 3 2" xfId="46123"/>
    <cellStyle name="Comma 10 10 4 4" xfId="15827"/>
    <cellStyle name="Comma 10 10 4 4 2" xfId="41795"/>
    <cellStyle name="Comma 10 10 4 5" xfId="30975"/>
    <cellStyle name="Comma 10 10 4 6" xfId="57457"/>
    <cellStyle name="Comma 10 10 5" xfId="9335"/>
    <cellStyle name="Comma 10 10 5 2" xfId="24483"/>
    <cellStyle name="Comma 10 10 5 2 2" xfId="50451"/>
    <cellStyle name="Comma 10 10 5 3" xfId="35303"/>
    <cellStyle name="Comma 10 10 6" xfId="7171"/>
    <cellStyle name="Comma 10 10 6 2" xfId="22319"/>
    <cellStyle name="Comma 10 10 6 2 2" xfId="48287"/>
    <cellStyle name="Comma 10 10 6 3" xfId="33139"/>
    <cellStyle name="Comma 10 10 7" xfId="17991"/>
    <cellStyle name="Comma 10 10 7 2" xfId="43959"/>
    <cellStyle name="Comma 10 10 8" xfId="13663"/>
    <cellStyle name="Comma 10 10 8 2" xfId="39631"/>
    <cellStyle name="Comma 10 10 9" xfId="2843"/>
    <cellStyle name="Comma 10 11" xfId="90"/>
    <cellStyle name="Comma 10 11 10" xfId="28812"/>
    <cellStyle name="Comma 10 11 11" xfId="54780"/>
    <cellStyle name="Comma 10 11 12" xfId="55294"/>
    <cellStyle name="Comma 10 11 13" xfId="1097"/>
    <cellStyle name="Comma 10 11 2" xfId="1221"/>
    <cellStyle name="Comma 10 11 2 10" xfId="55835"/>
    <cellStyle name="Comma 10 11 2 2" xfId="2303"/>
    <cellStyle name="Comma 10 11 2 2 2" xfId="6631"/>
    <cellStyle name="Comma 10 11 2 2 2 2" xfId="13123"/>
    <cellStyle name="Comma 10 11 2 2 2 2 2" xfId="28271"/>
    <cellStyle name="Comma 10 11 2 2 2 2 2 2" xfId="54239"/>
    <cellStyle name="Comma 10 11 2 2 2 2 3" xfId="39091"/>
    <cellStyle name="Comma 10 11 2 2 2 3" xfId="21779"/>
    <cellStyle name="Comma 10 11 2 2 2 3 2" xfId="47747"/>
    <cellStyle name="Comma 10 11 2 2 2 4" xfId="17451"/>
    <cellStyle name="Comma 10 11 2 2 2 4 2" xfId="43419"/>
    <cellStyle name="Comma 10 11 2 2 2 5" xfId="32599"/>
    <cellStyle name="Comma 10 11 2 2 2 6" xfId="59081"/>
    <cellStyle name="Comma 10 11 2 2 3" xfId="10959"/>
    <cellStyle name="Comma 10 11 2 2 3 2" xfId="26107"/>
    <cellStyle name="Comma 10 11 2 2 3 2 2" xfId="52075"/>
    <cellStyle name="Comma 10 11 2 2 3 3" xfId="36927"/>
    <cellStyle name="Comma 10 11 2 2 4" xfId="8795"/>
    <cellStyle name="Comma 10 11 2 2 4 2" xfId="23943"/>
    <cellStyle name="Comma 10 11 2 2 4 2 2" xfId="49911"/>
    <cellStyle name="Comma 10 11 2 2 4 3" xfId="34763"/>
    <cellStyle name="Comma 10 11 2 2 5" xfId="19615"/>
    <cellStyle name="Comma 10 11 2 2 5 2" xfId="45583"/>
    <cellStyle name="Comma 10 11 2 2 6" xfId="15287"/>
    <cellStyle name="Comma 10 11 2 2 6 2" xfId="41255"/>
    <cellStyle name="Comma 10 11 2 2 7" xfId="4467"/>
    <cellStyle name="Comma 10 11 2 2 8" xfId="30435"/>
    <cellStyle name="Comma 10 11 2 2 9" xfId="56917"/>
    <cellStyle name="Comma 10 11 2 3" xfId="5549"/>
    <cellStyle name="Comma 10 11 2 3 2" xfId="12041"/>
    <cellStyle name="Comma 10 11 2 3 2 2" xfId="27189"/>
    <cellStyle name="Comma 10 11 2 3 2 2 2" xfId="53157"/>
    <cellStyle name="Comma 10 11 2 3 2 3" xfId="38009"/>
    <cellStyle name="Comma 10 11 2 3 3" xfId="20697"/>
    <cellStyle name="Comma 10 11 2 3 3 2" xfId="46665"/>
    <cellStyle name="Comma 10 11 2 3 4" xfId="16369"/>
    <cellStyle name="Comma 10 11 2 3 4 2" xfId="42337"/>
    <cellStyle name="Comma 10 11 2 3 5" xfId="31517"/>
    <cellStyle name="Comma 10 11 2 3 6" xfId="57999"/>
    <cellStyle name="Comma 10 11 2 4" xfId="9877"/>
    <cellStyle name="Comma 10 11 2 4 2" xfId="25025"/>
    <cellStyle name="Comma 10 11 2 4 2 2" xfId="50993"/>
    <cellStyle name="Comma 10 11 2 4 3" xfId="35845"/>
    <cellStyle name="Comma 10 11 2 5" xfId="7713"/>
    <cellStyle name="Comma 10 11 2 5 2" xfId="22861"/>
    <cellStyle name="Comma 10 11 2 5 2 2" xfId="48829"/>
    <cellStyle name="Comma 10 11 2 5 3" xfId="33681"/>
    <cellStyle name="Comma 10 11 2 6" xfId="18533"/>
    <cellStyle name="Comma 10 11 2 6 2" xfId="44501"/>
    <cellStyle name="Comma 10 11 2 7" xfId="14205"/>
    <cellStyle name="Comma 10 11 2 7 2" xfId="40173"/>
    <cellStyle name="Comma 10 11 2 8" xfId="3385"/>
    <cellStyle name="Comma 10 11 2 9" xfId="29353"/>
    <cellStyle name="Comma 10 11 3" xfId="1762"/>
    <cellStyle name="Comma 10 11 3 2" xfId="6090"/>
    <cellStyle name="Comma 10 11 3 2 2" xfId="12582"/>
    <cellStyle name="Comma 10 11 3 2 2 2" xfId="27730"/>
    <cellStyle name="Comma 10 11 3 2 2 2 2" xfId="53698"/>
    <cellStyle name="Comma 10 11 3 2 2 3" xfId="38550"/>
    <cellStyle name="Comma 10 11 3 2 3" xfId="21238"/>
    <cellStyle name="Comma 10 11 3 2 3 2" xfId="47206"/>
    <cellStyle name="Comma 10 11 3 2 4" xfId="16910"/>
    <cellStyle name="Comma 10 11 3 2 4 2" xfId="42878"/>
    <cellStyle name="Comma 10 11 3 2 5" xfId="32058"/>
    <cellStyle name="Comma 10 11 3 2 6" xfId="58540"/>
    <cellStyle name="Comma 10 11 3 3" xfId="10418"/>
    <cellStyle name="Comma 10 11 3 3 2" xfId="25566"/>
    <cellStyle name="Comma 10 11 3 3 2 2" xfId="51534"/>
    <cellStyle name="Comma 10 11 3 3 3" xfId="36386"/>
    <cellStyle name="Comma 10 11 3 4" xfId="8254"/>
    <cellStyle name="Comma 10 11 3 4 2" xfId="23402"/>
    <cellStyle name="Comma 10 11 3 4 2 2" xfId="49370"/>
    <cellStyle name="Comma 10 11 3 4 3" xfId="34222"/>
    <cellStyle name="Comma 10 11 3 5" xfId="19074"/>
    <cellStyle name="Comma 10 11 3 5 2" xfId="45042"/>
    <cellStyle name="Comma 10 11 3 6" xfId="14746"/>
    <cellStyle name="Comma 10 11 3 6 2" xfId="40714"/>
    <cellStyle name="Comma 10 11 3 7" xfId="3926"/>
    <cellStyle name="Comma 10 11 3 8" xfId="29894"/>
    <cellStyle name="Comma 10 11 3 9" xfId="56376"/>
    <cellStyle name="Comma 10 11 4" xfId="5008"/>
    <cellStyle name="Comma 10 11 4 2" xfId="11500"/>
    <cellStyle name="Comma 10 11 4 2 2" xfId="26648"/>
    <cellStyle name="Comma 10 11 4 2 2 2" xfId="52616"/>
    <cellStyle name="Comma 10 11 4 2 3" xfId="37468"/>
    <cellStyle name="Comma 10 11 4 3" xfId="20156"/>
    <cellStyle name="Comma 10 11 4 3 2" xfId="46124"/>
    <cellStyle name="Comma 10 11 4 4" xfId="15828"/>
    <cellStyle name="Comma 10 11 4 4 2" xfId="41796"/>
    <cellStyle name="Comma 10 11 4 5" xfId="30976"/>
    <cellStyle name="Comma 10 11 4 6" xfId="57458"/>
    <cellStyle name="Comma 10 11 5" xfId="9336"/>
    <cellStyle name="Comma 10 11 5 2" xfId="24484"/>
    <cellStyle name="Comma 10 11 5 2 2" xfId="50452"/>
    <cellStyle name="Comma 10 11 5 3" xfId="35304"/>
    <cellStyle name="Comma 10 11 6" xfId="7172"/>
    <cellStyle name="Comma 10 11 6 2" xfId="22320"/>
    <cellStyle name="Comma 10 11 6 2 2" xfId="48288"/>
    <cellStyle name="Comma 10 11 6 3" xfId="33140"/>
    <cellStyle name="Comma 10 11 7" xfId="17992"/>
    <cellStyle name="Comma 10 11 7 2" xfId="43960"/>
    <cellStyle name="Comma 10 11 8" xfId="13664"/>
    <cellStyle name="Comma 10 11 8 2" xfId="39632"/>
    <cellStyle name="Comma 10 11 9" xfId="2844"/>
    <cellStyle name="Comma 10 12" xfId="91"/>
    <cellStyle name="Comma 10 12 10" xfId="28813"/>
    <cellStyle name="Comma 10 12 11" xfId="55295"/>
    <cellStyle name="Comma 10 12 12" xfId="1137"/>
    <cellStyle name="Comma 10 12 2" xfId="1222"/>
    <cellStyle name="Comma 10 12 2 10" xfId="55836"/>
    <cellStyle name="Comma 10 12 2 2" xfId="2304"/>
    <cellStyle name="Comma 10 12 2 2 2" xfId="6632"/>
    <cellStyle name="Comma 10 12 2 2 2 2" xfId="13124"/>
    <cellStyle name="Comma 10 12 2 2 2 2 2" xfId="28272"/>
    <cellStyle name="Comma 10 12 2 2 2 2 2 2" xfId="54240"/>
    <cellStyle name="Comma 10 12 2 2 2 2 3" xfId="39092"/>
    <cellStyle name="Comma 10 12 2 2 2 3" xfId="21780"/>
    <cellStyle name="Comma 10 12 2 2 2 3 2" xfId="47748"/>
    <cellStyle name="Comma 10 12 2 2 2 4" xfId="17452"/>
    <cellStyle name="Comma 10 12 2 2 2 4 2" xfId="43420"/>
    <cellStyle name="Comma 10 12 2 2 2 5" xfId="32600"/>
    <cellStyle name="Comma 10 12 2 2 2 6" xfId="59082"/>
    <cellStyle name="Comma 10 12 2 2 3" xfId="10960"/>
    <cellStyle name="Comma 10 12 2 2 3 2" xfId="26108"/>
    <cellStyle name="Comma 10 12 2 2 3 2 2" xfId="52076"/>
    <cellStyle name="Comma 10 12 2 2 3 3" xfId="36928"/>
    <cellStyle name="Comma 10 12 2 2 4" xfId="8796"/>
    <cellStyle name="Comma 10 12 2 2 4 2" xfId="23944"/>
    <cellStyle name="Comma 10 12 2 2 4 2 2" xfId="49912"/>
    <cellStyle name="Comma 10 12 2 2 4 3" xfId="34764"/>
    <cellStyle name="Comma 10 12 2 2 5" xfId="19616"/>
    <cellStyle name="Comma 10 12 2 2 5 2" xfId="45584"/>
    <cellStyle name="Comma 10 12 2 2 6" xfId="15288"/>
    <cellStyle name="Comma 10 12 2 2 6 2" xfId="41256"/>
    <cellStyle name="Comma 10 12 2 2 7" xfId="4468"/>
    <cellStyle name="Comma 10 12 2 2 8" xfId="30436"/>
    <cellStyle name="Comma 10 12 2 2 9" xfId="56918"/>
    <cellStyle name="Comma 10 12 2 3" xfId="5550"/>
    <cellStyle name="Comma 10 12 2 3 2" xfId="12042"/>
    <cellStyle name="Comma 10 12 2 3 2 2" xfId="27190"/>
    <cellStyle name="Comma 10 12 2 3 2 2 2" xfId="53158"/>
    <cellStyle name="Comma 10 12 2 3 2 3" xfId="38010"/>
    <cellStyle name="Comma 10 12 2 3 3" xfId="20698"/>
    <cellStyle name="Comma 10 12 2 3 3 2" xfId="46666"/>
    <cellStyle name="Comma 10 12 2 3 4" xfId="16370"/>
    <cellStyle name="Comma 10 12 2 3 4 2" xfId="42338"/>
    <cellStyle name="Comma 10 12 2 3 5" xfId="31518"/>
    <cellStyle name="Comma 10 12 2 3 6" xfId="58000"/>
    <cellStyle name="Comma 10 12 2 4" xfId="9878"/>
    <cellStyle name="Comma 10 12 2 4 2" xfId="25026"/>
    <cellStyle name="Comma 10 12 2 4 2 2" xfId="50994"/>
    <cellStyle name="Comma 10 12 2 4 3" xfId="35846"/>
    <cellStyle name="Comma 10 12 2 5" xfId="7714"/>
    <cellStyle name="Comma 10 12 2 5 2" xfId="22862"/>
    <cellStyle name="Comma 10 12 2 5 2 2" xfId="48830"/>
    <cellStyle name="Comma 10 12 2 5 3" xfId="33682"/>
    <cellStyle name="Comma 10 12 2 6" xfId="18534"/>
    <cellStyle name="Comma 10 12 2 6 2" xfId="44502"/>
    <cellStyle name="Comma 10 12 2 7" xfId="14206"/>
    <cellStyle name="Comma 10 12 2 7 2" xfId="40174"/>
    <cellStyle name="Comma 10 12 2 8" xfId="3386"/>
    <cellStyle name="Comma 10 12 2 9" xfId="29354"/>
    <cellStyle name="Comma 10 12 3" xfId="1763"/>
    <cellStyle name="Comma 10 12 3 2" xfId="6091"/>
    <cellStyle name="Comma 10 12 3 2 2" xfId="12583"/>
    <cellStyle name="Comma 10 12 3 2 2 2" xfId="27731"/>
    <cellStyle name="Comma 10 12 3 2 2 2 2" xfId="53699"/>
    <cellStyle name="Comma 10 12 3 2 2 3" xfId="38551"/>
    <cellStyle name="Comma 10 12 3 2 3" xfId="21239"/>
    <cellStyle name="Comma 10 12 3 2 3 2" xfId="47207"/>
    <cellStyle name="Comma 10 12 3 2 4" xfId="16911"/>
    <cellStyle name="Comma 10 12 3 2 4 2" xfId="42879"/>
    <cellStyle name="Comma 10 12 3 2 5" xfId="32059"/>
    <cellStyle name="Comma 10 12 3 2 6" xfId="58541"/>
    <cellStyle name="Comma 10 12 3 3" xfId="10419"/>
    <cellStyle name="Comma 10 12 3 3 2" xfId="25567"/>
    <cellStyle name="Comma 10 12 3 3 2 2" xfId="51535"/>
    <cellStyle name="Comma 10 12 3 3 3" xfId="36387"/>
    <cellStyle name="Comma 10 12 3 4" xfId="8255"/>
    <cellStyle name="Comma 10 12 3 4 2" xfId="23403"/>
    <cellStyle name="Comma 10 12 3 4 2 2" xfId="49371"/>
    <cellStyle name="Comma 10 12 3 4 3" xfId="34223"/>
    <cellStyle name="Comma 10 12 3 5" xfId="19075"/>
    <cellStyle name="Comma 10 12 3 5 2" xfId="45043"/>
    <cellStyle name="Comma 10 12 3 6" xfId="14747"/>
    <cellStyle name="Comma 10 12 3 6 2" xfId="40715"/>
    <cellStyle name="Comma 10 12 3 7" xfId="3927"/>
    <cellStyle name="Comma 10 12 3 8" xfId="29895"/>
    <cellStyle name="Comma 10 12 3 9" xfId="56377"/>
    <cellStyle name="Comma 10 12 4" xfId="5009"/>
    <cellStyle name="Comma 10 12 4 2" xfId="11501"/>
    <cellStyle name="Comma 10 12 4 2 2" xfId="26649"/>
    <cellStyle name="Comma 10 12 4 2 2 2" xfId="52617"/>
    <cellStyle name="Comma 10 12 4 2 3" xfId="37469"/>
    <cellStyle name="Comma 10 12 4 3" xfId="20157"/>
    <cellStyle name="Comma 10 12 4 3 2" xfId="46125"/>
    <cellStyle name="Comma 10 12 4 4" xfId="15829"/>
    <cellStyle name="Comma 10 12 4 4 2" xfId="41797"/>
    <cellStyle name="Comma 10 12 4 5" xfId="30977"/>
    <cellStyle name="Comma 10 12 4 6" xfId="57459"/>
    <cellStyle name="Comma 10 12 5" xfId="9337"/>
    <cellStyle name="Comma 10 12 5 2" xfId="24485"/>
    <cellStyle name="Comma 10 12 5 2 2" xfId="50453"/>
    <cellStyle name="Comma 10 12 5 3" xfId="35305"/>
    <cellStyle name="Comma 10 12 6" xfId="7173"/>
    <cellStyle name="Comma 10 12 6 2" xfId="22321"/>
    <cellStyle name="Comma 10 12 6 2 2" xfId="48289"/>
    <cellStyle name="Comma 10 12 6 3" xfId="33141"/>
    <cellStyle name="Comma 10 12 7" xfId="17993"/>
    <cellStyle name="Comma 10 12 7 2" xfId="43961"/>
    <cellStyle name="Comma 10 12 8" xfId="13665"/>
    <cellStyle name="Comma 10 12 8 2" xfId="39633"/>
    <cellStyle name="Comma 10 12 9" xfId="2845"/>
    <cellStyle name="Comma 10 13" xfId="92"/>
    <cellStyle name="Comma 10 13 10" xfId="28814"/>
    <cellStyle name="Comma 10 13 11" xfId="55296"/>
    <cellStyle name="Comma 10 13 12" xfId="1177"/>
    <cellStyle name="Comma 10 13 2" xfId="1223"/>
    <cellStyle name="Comma 10 13 2 10" xfId="55837"/>
    <cellStyle name="Comma 10 13 2 2" xfId="2305"/>
    <cellStyle name="Comma 10 13 2 2 2" xfId="6633"/>
    <cellStyle name="Comma 10 13 2 2 2 2" xfId="13125"/>
    <cellStyle name="Comma 10 13 2 2 2 2 2" xfId="28273"/>
    <cellStyle name="Comma 10 13 2 2 2 2 2 2" xfId="54241"/>
    <cellStyle name="Comma 10 13 2 2 2 2 3" xfId="39093"/>
    <cellStyle name="Comma 10 13 2 2 2 3" xfId="21781"/>
    <cellStyle name="Comma 10 13 2 2 2 3 2" xfId="47749"/>
    <cellStyle name="Comma 10 13 2 2 2 4" xfId="17453"/>
    <cellStyle name="Comma 10 13 2 2 2 4 2" xfId="43421"/>
    <cellStyle name="Comma 10 13 2 2 2 5" xfId="32601"/>
    <cellStyle name="Comma 10 13 2 2 2 6" xfId="59083"/>
    <cellStyle name="Comma 10 13 2 2 3" xfId="10961"/>
    <cellStyle name="Comma 10 13 2 2 3 2" xfId="26109"/>
    <cellStyle name="Comma 10 13 2 2 3 2 2" xfId="52077"/>
    <cellStyle name="Comma 10 13 2 2 3 3" xfId="36929"/>
    <cellStyle name="Comma 10 13 2 2 4" xfId="8797"/>
    <cellStyle name="Comma 10 13 2 2 4 2" xfId="23945"/>
    <cellStyle name="Comma 10 13 2 2 4 2 2" xfId="49913"/>
    <cellStyle name="Comma 10 13 2 2 4 3" xfId="34765"/>
    <cellStyle name="Comma 10 13 2 2 5" xfId="19617"/>
    <cellStyle name="Comma 10 13 2 2 5 2" xfId="45585"/>
    <cellStyle name="Comma 10 13 2 2 6" xfId="15289"/>
    <cellStyle name="Comma 10 13 2 2 6 2" xfId="41257"/>
    <cellStyle name="Comma 10 13 2 2 7" xfId="4469"/>
    <cellStyle name="Comma 10 13 2 2 8" xfId="30437"/>
    <cellStyle name="Comma 10 13 2 2 9" xfId="56919"/>
    <cellStyle name="Comma 10 13 2 3" xfId="5551"/>
    <cellStyle name="Comma 10 13 2 3 2" xfId="12043"/>
    <cellStyle name="Comma 10 13 2 3 2 2" xfId="27191"/>
    <cellStyle name="Comma 10 13 2 3 2 2 2" xfId="53159"/>
    <cellStyle name="Comma 10 13 2 3 2 3" xfId="38011"/>
    <cellStyle name="Comma 10 13 2 3 3" xfId="20699"/>
    <cellStyle name="Comma 10 13 2 3 3 2" xfId="46667"/>
    <cellStyle name="Comma 10 13 2 3 4" xfId="16371"/>
    <cellStyle name="Comma 10 13 2 3 4 2" xfId="42339"/>
    <cellStyle name="Comma 10 13 2 3 5" xfId="31519"/>
    <cellStyle name="Comma 10 13 2 3 6" xfId="58001"/>
    <cellStyle name="Comma 10 13 2 4" xfId="9879"/>
    <cellStyle name="Comma 10 13 2 4 2" xfId="25027"/>
    <cellStyle name="Comma 10 13 2 4 2 2" xfId="50995"/>
    <cellStyle name="Comma 10 13 2 4 3" xfId="35847"/>
    <cellStyle name="Comma 10 13 2 5" xfId="7715"/>
    <cellStyle name="Comma 10 13 2 5 2" xfId="22863"/>
    <cellStyle name="Comma 10 13 2 5 2 2" xfId="48831"/>
    <cellStyle name="Comma 10 13 2 5 3" xfId="33683"/>
    <cellStyle name="Comma 10 13 2 6" xfId="18535"/>
    <cellStyle name="Comma 10 13 2 6 2" xfId="44503"/>
    <cellStyle name="Comma 10 13 2 7" xfId="14207"/>
    <cellStyle name="Comma 10 13 2 7 2" xfId="40175"/>
    <cellStyle name="Comma 10 13 2 8" xfId="3387"/>
    <cellStyle name="Comma 10 13 2 9" xfId="29355"/>
    <cellStyle name="Comma 10 13 3" xfId="1764"/>
    <cellStyle name="Comma 10 13 3 2" xfId="6092"/>
    <cellStyle name="Comma 10 13 3 2 2" xfId="12584"/>
    <cellStyle name="Comma 10 13 3 2 2 2" xfId="27732"/>
    <cellStyle name="Comma 10 13 3 2 2 2 2" xfId="53700"/>
    <cellStyle name="Comma 10 13 3 2 2 3" xfId="38552"/>
    <cellStyle name="Comma 10 13 3 2 3" xfId="21240"/>
    <cellStyle name="Comma 10 13 3 2 3 2" xfId="47208"/>
    <cellStyle name="Comma 10 13 3 2 4" xfId="16912"/>
    <cellStyle name="Comma 10 13 3 2 4 2" xfId="42880"/>
    <cellStyle name="Comma 10 13 3 2 5" xfId="32060"/>
    <cellStyle name="Comma 10 13 3 2 6" xfId="58542"/>
    <cellStyle name="Comma 10 13 3 3" xfId="10420"/>
    <cellStyle name="Comma 10 13 3 3 2" xfId="25568"/>
    <cellStyle name="Comma 10 13 3 3 2 2" xfId="51536"/>
    <cellStyle name="Comma 10 13 3 3 3" xfId="36388"/>
    <cellStyle name="Comma 10 13 3 4" xfId="8256"/>
    <cellStyle name="Comma 10 13 3 4 2" xfId="23404"/>
    <cellStyle name="Comma 10 13 3 4 2 2" xfId="49372"/>
    <cellStyle name="Comma 10 13 3 4 3" xfId="34224"/>
    <cellStyle name="Comma 10 13 3 5" xfId="19076"/>
    <cellStyle name="Comma 10 13 3 5 2" xfId="45044"/>
    <cellStyle name="Comma 10 13 3 6" xfId="14748"/>
    <cellStyle name="Comma 10 13 3 6 2" xfId="40716"/>
    <cellStyle name="Comma 10 13 3 7" xfId="3928"/>
    <cellStyle name="Comma 10 13 3 8" xfId="29896"/>
    <cellStyle name="Comma 10 13 3 9" xfId="56378"/>
    <cellStyle name="Comma 10 13 4" xfId="5010"/>
    <cellStyle name="Comma 10 13 4 2" xfId="11502"/>
    <cellStyle name="Comma 10 13 4 2 2" xfId="26650"/>
    <cellStyle name="Comma 10 13 4 2 2 2" xfId="52618"/>
    <cellStyle name="Comma 10 13 4 2 3" xfId="37470"/>
    <cellStyle name="Comma 10 13 4 3" xfId="20158"/>
    <cellStyle name="Comma 10 13 4 3 2" xfId="46126"/>
    <cellStyle name="Comma 10 13 4 4" xfId="15830"/>
    <cellStyle name="Comma 10 13 4 4 2" xfId="41798"/>
    <cellStyle name="Comma 10 13 4 5" xfId="30978"/>
    <cellStyle name="Comma 10 13 4 6" xfId="57460"/>
    <cellStyle name="Comma 10 13 5" xfId="9338"/>
    <cellStyle name="Comma 10 13 5 2" xfId="24486"/>
    <cellStyle name="Comma 10 13 5 2 2" xfId="50454"/>
    <cellStyle name="Comma 10 13 5 3" xfId="35306"/>
    <cellStyle name="Comma 10 13 6" xfId="7174"/>
    <cellStyle name="Comma 10 13 6 2" xfId="22322"/>
    <cellStyle name="Comma 10 13 6 2 2" xfId="48290"/>
    <cellStyle name="Comma 10 13 6 3" xfId="33142"/>
    <cellStyle name="Comma 10 13 7" xfId="17994"/>
    <cellStyle name="Comma 10 13 7 2" xfId="43962"/>
    <cellStyle name="Comma 10 13 8" xfId="13666"/>
    <cellStyle name="Comma 10 13 8 2" xfId="39634"/>
    <cellStyle name="Comma 10 13 9" xfId="2846"/>
    <cellStyle name="Comma 10 14" xfId="1219"/>
    <cellStyle name="Comma 10 14 10" xfId="55833"/>
    <cellStyle name="Comma 10 14 2" xfId="2301"/>
    <cellStyle name="Comma 10 14 2 2" xfId="6629"/>
    <cellStyle name="Comma 10 14 2 2 2" xfId="13121"/>
    <cellStyle name="Comma 10 14 2 2 2 2" xfId="28269"/>
    <cellStyle name="Comma 10 14 2 2 2 2 2" xfId="54237"/>
    <cellStyle name="Comma 10 14 2 2 2 3" xfId="39089"/>
    <cellStyle name="Comma 10 14 2 2 3" xfId="21777"/>
    <cellStyle name="Comma 10 14 2 2 3 2" xfId="47745"/>
    <cellStyle name="Comma 10 14 2 2 4" xfId="17449"/>
    <cellStyle name="Comma 10 14 2 2 4 2" xfId="43417"/>
    <cellStyle name="Comma 10 14 2 2 5" xfId="32597"/>
    <cellStyle name="Comma 10 14 2 2 6" xfId="59079"/>
    <cellStyle name="Comma 10 14 2 3" xfId="10957"/>
    <cellStyle name="Comma 10 14 2 3 2" xfId="26105"/>
    <cellStyle name="Comma 10 14 2 3 2 2" xfId="52073"/>
    <cellStyle name="Comma 10 14 2 3 3" xfId="36925"/>
    <cellStyle name="Comma 10 14 2 4" xfId="8793"/>
    <cellStyle name="Comma 10 14 2 4 2" xfId="23941"/>
    <cellStyle name="Comma 10 14 2 4 2 2" xfId="49909"/>
    <cellStyle name="Comma 10 14 2 4 3" xfId="34761"/>
    <cellStyle name="Comma 10 14 2 5" xfId="19613"/>
    <cellStyle name="Comma 10 14 2 5 2" xfId="45581"/>
    <cellStyle name="Comma 10 14 2 6" xfId="15285"/>
    <cellStyle name="Comma 10 14 2 6 2" xfId="41253"/>
    <cellStyle name="Comma 10 14 2 7" xfId="4465"/>
    <cellStyle name="Comma 10 14 2 8" xfId="30433"/>
    <cellStyle name="Comma 10 14 2 9" xfId="56915"/>
    <cellStyle name="Comma 10 14 3" xfId="5547"/>
    <cellStyle name="Comma 10 14 3 2" xfId="12039"/>
    <cellStyle name="Comma 10 14 3 2 2" xfId="27187"/>
    <cellStyle name="Comma 10 14 3 2 2 2" xfId="53155"/>
    <cellStyle name="Comma 10 14 3 2 3" xfId="38007"/>
    <cellStyle name="Comma 10 14 3 3" xfId="20695"/>
    <cellStyle name="Comma 10 14 3 3 2" xfId="46663"/>
    <cellStyle name="Comma 10 14 3 4" xfId="16367"/>
    <cellStyle name="Comma 10 14 3 4 2" xfId="42335"/>
    <cellStyle name="Comma 10 14 3 5" xfId="31515"/>
    <cellStyle name="Comma 10 14 3 6" xfId="57997"/>
    <cellStyle name="Comma 10 14 4" xfId="9875"/>
    <cellStyle name="Comma 10 14 4 2" xfId="25023"/>
    <cellStyle name="Comma 10 14 4 2 2" xfId="50991"/>
    <cellStyle name="Comma 10 14 4 3" xfId="35843"/>
    <cellStyle name="Comma 10 14 5" xfId="7711"/>
    <cellStyle name="Comma 10 14 5 2" xfId="22859"/>
    <cellStyle name="Comma 10 14 5 2 2" xfId="48827"/>
    <cellStyle name="Comma 10 14 5 3" xfId="33679"/>
    <cellStyle name="Comma 10 14 6" xfId="18531"/>
    <cellStyle name="Comma 10 14 6 2" xfId="44499"/>
    <cellStyle name="Comma 10 14 7" xfId="14203"/>
    <cellStyle name="Comma 10 14 7 2" xfId="40171"/>
    <cellStyle name="Comma 10 14 8" xfId="3383"/>
    <cellStyle name="Comma 10 14 9" xfId="29351"/>
    <cellStyle name="Comma 10 15" xfId="1760"/>
    <cellStyle name="Comma 10 15 2" xfId="6088"/>
    <cellStyle name="Comma 10 15 2 2" xfId="12580"/>
    <cellStyle name="Comma 10 15 2 2 2" xfId="27728"/>
    <cellStyle name="Comma 10 15 2 2 2 2" xfId="53696"/>
    <cellStyle name="Comma 10 15 2 2 3" xfId="38548"/>
    <cellStyle name="Comma 10 15 2 3" xfId="21236"/>
    <cellStyle name="Comma 10 15 2 3 2" xfId="47204"/>
    <cellStyle name="Comma 10 15 2 4" xfId="16908"/>
    <cellStyle name="Comma 10 15 2 4 2" xfId="42876"/>
    <cellStyle name="Comma 10 15 2 5" xfId="32056"/>
    <cellStyle name="Comma 10 15 2 6" xfId="58538"/>
    <cellStyle name="Comma 10 15 3" xfId="10416"/>
    <cellStyle name="Comma 10 15 3 2" xfId="25564"/>
    <cellStyle name="Comma 10 15 3 2 2" xfId="51532"/>
    <cellStyle name="Comma 10 15 3 3" xfId="36384"/>
    <cellStyle name="Comma 10 15 4" xfId="8252"/>
    <cellStyle name="Comma 10 15 4 2" xfId="23400"/>
    <cellStyle name="Comma 10 15 4 2 2" xfId="49368"/>
    <cellStyle name="Comma 10 15 4 3" xfId="34220"/>
    <cellStyle name="Comma 10 15 5" xfId="19072"/>
    <cellStyle name="Comma 10 15 5 2" xfId="45040"/>
    <cellStyle name="Comma 10 15 6" xfId="14744"/>
    <cellStyle name="Comma 10 15 6 2" xfId="40712"/>
    <cellStyle name="Comma 10 15 7" xfId="3924"/>
    <cellStyle name="Comma 10 15 8" xfId="29892"/>
    <cellStyle name="Comma 10 15 9" xfId="56374"/>
    <cellStyle name="Comma 10 16" xfId="5006"/>
    <cellStyle name="Comma 10 16 2" xfId="11498"/>
    <cellStyle name="Comma 10 16 2 2" xfId="26646"/>
    <cellStyle name="Comma 10 16 2 2 2" xfId="52614"/>
    <cellStyle name="Comma 10 16 2 3" xfId="37466"/>
    <cellStyle name="Comma 10 16 3" xfId="20154"/>
    <cellStyle name="Comma 10 16 3 2" xfId="46122"/>
    <cellStyle name="Comma 10 16 4" xfId="15826"/>
    <cellStyle name="Comma 10 16 4 2" xfId="41794"/>
    <cellStyle name="Comma 10 16 5" xfId="30974"/>
    <cellStyle name="Comma 10 16 6" xfId="57456"/>
    <cellStyle name="Comma 10 17" xfId="9334"/>
    <cellStyle name="Comma 10 17 2" xfId="24482"/>
    <cellStyle name="Comma 10 17 2 2" xfId="50450"/>
    <cellStyle name="Comma 10 17 3" xfId="35302"/>
    <cellStyle name="Comma 10 18" xfId="7170"/>
    <cellStyle name="Comma 10 18 2" xfId="22318"/>
    <cellStyle name="Comma 10 18 2 2" xfId="48286"/>
    <cellStyle name="Comma 10 18 3" xfId="33138"/>
    <cellStyle name="Comma 10 19" xfId="17990"/>
    <cellStyle name="Comma 10 19 2" xfId="43958"/>
    <cellStyle name="Comma 10 2" xfId="93"/>
    <cellStyle name="Comma 10 2 10" xfId="28815"/>
    <cellStyle name="Comma 10 2 11" xfId="54781"/>
    <cellStyle name="Comma 10 2 12" xfId="55297"/>
    <cellStyle name="Comma 10 2 13" xfId="737"/>
    <cellStyle name="Comma 10 2 2" xfId="1224"/>
    <cellStyle name="Comma 10 2 2 10" xfId="55838"/>
    <cellStyle name="Comma 10 2 2 2" xfId="2306"/>
    <cellStyle name="Comma 10 2 2 2 2" xfId="6634"/>
    <cellStyle name="Comma 10 2 2 2 2 2" xfId="13126"/>
    <cellStyle name="Comma 10 2 2 2 2 2 2" xfId="28274"/>
    <cellStyle name="Comma 10 2 2 2 2 2 2 2" xfId="54242"/>
    <cellStyle name="Comma 10 2 2 2 2 2 3" xfId="39094"/>
    <cellStyle name="Comma 10 2 2 2 2 3" xfId="21782"/>
    <cellStyle name="Comma 10 2 2 2 2 3 2" xfId="47750"/>
    <cellStyle name="Comma 10 2 2 2 2 4" xfId="17454"/>
    <cellStyle name="Comma 10 2 2 2 2 4 2" xfId="43422"/>
    <cellStyle name="Comma 10 2 2 2 2 5" xfId="32602"/>
    <cellStyle name="Comma 10 2 2 2 2 6" xfId="59084"/>
    <cellStyle name="Comma 10 2 2 2 3" xfId="10962"/>
    <cellStyle name="Comma 10 2 2 2 3 2" xfId="26110"/>
    <cellStyle name="Comma 10 2 2 2 3 2 2" xfId="52078"/>
    <cellStyle name="Comma 10 2 2 2 3 3" xfId="36930"/>
    <cellStyle name="Comma 10 2 2 2 4" xfId="8798"/>
    <cellStyle name="Comma 10 2 2 2 4 2" xfId="23946"/>
    <cellStyle name="Comma 10 2 2 2 4 2 2" xfId="49914"/>
    <cellStyle name="Comma 10 2 2 2 4 3" xfId="34766"/>
    <cellStyle name="Comma 10 2 2 2 5" xfId="19618"/>
    <cellStyle name="Comma 10 2 2 2 5 2" xfId="45586"/>
    <cellStyle name="Comma 10 2 2 2 6" xfId="15290"/>
    <cellStyle name="Comma 10 2 2 2 6 2" xfId="41258"/>
    <cellStyle name="Comma 10 2 2 2 7" xfId="4470"/>
    <cellStyle name="Comma 10 2 2 2 8" xfId="30438"/>
    <cellStyle name="Comma 10 2 2 2 9" xfId="56920"/>
    <cellStyle name="Comma 10 2 2 3" xfId="5552"/>
    <cellStyle name="Comma 10 2 2 3 2" xfId="12044"/>
    <cellStyle name="Comma 10 2 2 3 2 2" xfId="27192"/>
    <cellStyle name="Comma 10 2 2 3 2 2 2" xfId="53160"/>
    <cellStyle name="Comma 10 2 2 3 2 3" xfId="38012"/>
    <cellStyle name="Comma 10 2 2 3 3" xfId="20700"/>
    <cellStyle name="Comma 10 2 2 3 3 2" xfId="46668"/>
    <cellStyle name="Comma 10 2 2 3 4" xfId="16372"/>
    <cellStyle name="Comma 10 2 2 3 4 2" xfId="42340"/>
    <cellStyle name="Comma 10 2 2 3 5" xfId="31520"/>
    <cellStyle name="Comma 10 2 2 3 6" xfId="58002"/>
    <cellStyle name="Comma 10 2 2 4" xfId="9880"/>
    <cellStyle name="Comma 10 2 2 4 2" xfId="25028"/>
    <cellStyle name="Comma 10 2 2 4 2 2" xfId="50996"/>
    <cellStyle name="Comma 10 2 2 4 3" xfId="35848"/>
    <cellStyle name="Comma 10 2 2 5" xfId="7716"/>
    <cellStyle name="Comma 10 2 2 5 2" xfId="22864"/>
    <cellStyle name="Comma 10 2 2 5 2 2" xfId="48832"/>
    <cellStyle name="Comma 10 2 2 5 3" xfId="33684"/>
    <cellStyle name="Comma 10 2 2 6" xfId="18536"/>
    <cellStyle name="Comma 10 2 2 6 2" xfId="44504"/>
    <cellStyle name="Comma 10 2 2 7" xfId="14208"/>
    <cellStyle name="Comma 10 2 2 7 2" xfId="40176"/>
    <cellStyle name="Comma 10 2 2 8" xfId="3388"/>
    <cellStyle name="Comma 10 2 2 9" xfId="29356"/>
    <cellStyle name="Comma 10 2 3" xfId="1765"/>
    <cellStyle name="Comma 10 2 3 2" xfId="6093"/>
    <cellStyle name="Comma 10 2 3 2 2" xfId="12585"/>
    <cellStyle name="Comma 10 2 3 2 2 2" xfId="27733"/>
    <cellStyle name="Comma 10 2 3 2 2 2 2" xfId="53701"/>
    <cellStyle name="Comma 10 2 3 2 2 3" xfId="38553"/>
    <cellStyle name="Comma 10 2 3 2 3" xfId="21241"/>
    <cellStyle name="Comma 10 2 3 2 3 2" xfId="47209"/>
    <cellStyle name="Comma 10 2 3 2 4" xfId="16913"/>
    <cellStyle name="Comma 10 2 3 2 4 2" xfId="42881"/>
    <cellStyle name="Comma 10 2 3 2 5" xfId="32061"/>
    <cellStyle name="Comma 10 2 3 2 6" xfId="58543"/>
    <cellStyle name="Comma 10 2 3 3" xfId="10421"/>
    <cellStyle name="Comma 10 2 3 3 2" xfId="25569"/>
    <cellStyle name="Comma 10 2 3 3 2 2" xfId="51537"/>
    <cellStyle name="Comma 10 2 3 3 3" xfId="36389"/>
    <cellStyle name="Comma 10 2 3 4" xfId="8257"/>
    <cellStyle name="Comma 10 2 3 4 2" xfId="23405"/>
    <cellStyle name="Comma 10 2 3 4 2 2" xfId="49373"/>
    <cellStyle name="Comma 10 2 3 4 3" xfId="34225"/>
    <cellStyle name="Comma 10 2 3 5" xfId="19077"/>
    <cellStyle name="Comma 10 2 3 5 2" xfId="45045"/>
    <cellStyle name="Comma 10 2 3 6" xfId="14749"/>
    <cellStyle name="Comma 10 2 3 6 2" xfId="40717"/>
    <cellStyle name="Comma 10 2 3 7" xfId="3929"/>
    <cellStyle name="Comma 10 2 3 8" xfId="29897"/>
    <cellStyle name="Comma 10 2 3 9" xfId="56379"/>
    <cellStyle name="Comma 10 2 4" xfId="5011"/>
    <cellStyle name="Comma 10 2 4 2" xfId="11503"/>
    <cellStyle name="Comma 10 2 4 2 2" xfId="26651"/>
    <cellStyle name="Comma 10 2 4 2 2 2" xfId="52619"/>
    <cellStyle name="Comma 10 2 4 2 3" xfId="37471"/>
    <cellStyle name="Comma 10 2 4 3" xfId="20159"/>
    <cellStyle name="Comma 10 2 4 3 2" xfId="46127"/>
    <cellStyle name="Comma 10 2 4 4" xfId="15831"/>
    <cellStyle name="Comma 10 2 4 4 2" xfId="41799"/>
    <cellStyle name="Comma 10 2 4 5" xfId="30979"/>
    <cellStyle name="Comma 10 2 4 6" xfId="57461"/>
    <cellStyle name="Comma 10 2 5" xfId="9339"/>
    <cellStyle name="Comma 10 2 5 2" xfId="24487"/>
    <cellStyle name="Comma 10 2 5 2 2" xfId="50455"/>
    <cellStyle name="Comma 10 2 5 3" xfId="35307"/>
    <cellStyle name="Comma 10 2 6" xfId="7175"/>
    <cellStyle name="Comma 10 2 6 2" xfId="22323"/>
    <cellStyle name="Comma 10 2 6 2 2" xfId="48291"/>
    <cellStyle name="Comma 10 2 6 3" xfId="33143"/>
    <cellStyle name="Comma 10 2 7" xfId="17995"/>
    <cellStyle name="Comma 10 2 7 2" xfId="43963"/>
    <cellStyle name="Comma 10 2 8" xfId="13667"/>
    <cellStyle name="Comma 10 2 8 2" xfId="39635"/>
    <cellStyle name="Comma 10 2 9" xfId="2847"/>
    <cellStyle name="Comma 10 20" xfId="13662"/>
    <cellStyle name="Comma 10 20 2" xfId="39630"/>
    <cellStyle name="Comma 10 21" xfId="2842"/>
    <cellStyle name="Comma 10 22" xfId="28810"/>
    <cellStyle name="Comma 10 23" xfId="54778"/>
    <cellStyle name="Comma 10 24" xfId="55292"/>
    <cellStyle name="Comma 10 25" xfId="697"/>
    <cellStyle name="Comma 10 3" xfId="94"/>
    <cellStyle name="Comma 10 3 10" xfId="28816"/>
    <cellStyle name="Comma 10 3 11" xfId="54782"/>
    <cellStyle name="Comma 10 3 12" xfId="55298"/>
    <cellStyle name="Comma 10 3 13" xfId="777"/>
    <cellStyle name="Comma 10 3 2" xfId="1225"/>
    <cellStyle name="Comma 10 3 2 10" xfId="55839"/>
    <cellStyle name="Comma 10 3 2 2" xfId="2307"/>
    <cellStyle name="Comma 10 3 2 2 2" xfId="6635"/>
    <cellStyle name="Comma 10 3 2 2 2 2" xfId="13127"/>
    <cellStyle name="Comma 10 3 2 2 2 2 2" xfId="28275"/>
    <cellStyle name="Comma 10 3 2 2 2 2 2 2" xfId="54243"/>
    <cellStyle name="Comma 10 3 2 2 2 2 3" xfId="39095"/>
    <cellStyle name="Comma 10 3 2 2 2 3" xfId="21783"/>
    <cellStyle name="Comma 10 3 2 2 2 3 2" xfId="47751"/>
    <cellStyle name="Comma 10 3 2 2 2 4" xfId="17455"/>
    <cellStyle name="Comma 10 3 2 2 2 4 2" xfId="43423"/>
    <cellStyle name="Comma 10 3 2 2 2 5" xfId="32603"/>
    <cellStyle name="Comma 10 3 2 2 2 6" xfId="59085"/>
    <cellStyle name="Comma 10 3 2 2 3" xfId="10963"/>
    <cellStyle name="Comma 10 3 2 2 3 2" xfId="26111"/>
    <cellStyle name="Comma 10 3 2 2 3 2 2" xfId="52079"/>
    <cellStyle name="Comma 10 3 2 2 3 3" xfId="36931"/>
    <cellStyle name="Comma 10 3 2 2 4" xfId="8799"/>
    <cellStyle name="Comma 10 3 2 2 4 2" xfId="23947"/>
    <cellStyle name="Comma 10 3 2 2 4 2 2" xfId="49915"/>
    <cellStyle name="Comma 10 3 2 2 4 3" xfId="34767"/>
    <cellStyle name="Comma 10 3 2 2 5" xfId="19619"/>
    <cellStyle name="Comma 10 3 2 2 5 2" xfId="45587"/>
    <cellStyle name="Comma 10 3 2 2 6" xfId="15291"/>
    <cellStyle name="Comma 10 3 2 2 6 2" xfId="41259"/>
    <cellStyle name="Comma 10 3 2 2 7" xfId="4471"/>
    <cellStyle name="Comma 10 3 2 2 8" xfId="30439"/>
    <cellStyle name="Comma 10 3 2 2 9" xfId="56921"/>
    <cellStyle name="Comma 10 3 2 3" xfId="5553"/>
    <cellStyle name="Comma 10 3 2 3 2" xfId="12045"/>
    <cellStyle name="Comma 10 3 2 3 2 2" xfId="27193"/>
    <cellStyle name="Comma 10 3 2 3 2 2 2" xfId="53161"/>
    <cellStyle name="Comma 10 3 2 3 2 3" xfId="38013"/>
    <cellStyle name="Comma 10 3 2 3 3" xfId="20701"/>
    <cellStyle name="Comma 10 3 2 3 3 2" xfId="46669"/>
    <cellStyle name="Comma 10 3 2 3 4" xfId="16373"/>
    <cellStyle name="Comma 10 3 2 3 4 2" xfId="42341"/>
    <cellStyle name="Comma 10 3 2 3 5" xfId="31521"/>
    <cellStyle name="Comma 10 3 2 3 6" xfId="58003"/>
    <cellStyle name="Comma 10 3 2 4" xfId="9881"/>
    <cellStyle name="Comma 10 3 2 4 2" xfId="25029"/>
    <cellStyle name="Comma 10 3 2 4 2 2" xfId="50997"/>
    <cellStyle name="Comma 10 3 2 4 3" xfId="35849"/>
    <cellStyle name="Comma 10 3 2 5" xfId="7717"/>
    <cellStyle name="Comma 10 3 2 5 2" xfId="22865"/>
    <cellStyle name="Comma 10 3 2 5 2 2" xfId="48833"/>
    <cellStyle name="Comma 10 3 2 5 3" xfId="33685"/>
    <cellStyle name="Comma 10 3 2 6" xfId="18537"/>
    <cellStyle name="Comma 10 3 2 6 2" xfId="44505"/>
    <cellStyle name="Comma 10 3 2 7" xfId="14209"/>
    <cellStyle name="Comma 10 3 2 7 2" xfId="40177"/>
    <cellStyle name="Comma 10 3 2 8" xfId="3389"/>
    <cellStyle name="Comma 10 3 2 9" xfId="29357"/>
    <cellStyle name="Comma 10 3 3" xfId="1766"/>
    <cellStyle name="Comma 10 3 3 2" xfId="6094"/>
    <cellStyle name="Comma 10 3 3 2 2" xfId="12586"/>
    <cellStyle name="Comma 10 3 3 2 2 2" xfId="27734"/>
    <cellStyle name="Comma 10 3 3 2 2 2 2" xfId="53702"/>
    <cellStyle name="Comma 10 3 3 2 2 3" xfId="38554"/>
    <cellStyle name="Comma 10 3 3 2 3" xfId="21242"/>
    <cellStyle name="Comma 10 3 3 2 3 2" xfId="47210"/>
    <cellStyle name="Comma 10 3 3 2 4" xfId="16914"/>
    <cellStyle name="Comma 10 3 3 2 4 2" xfId="42882"/>
    <cellStyle name="Comma 10 3 3 2 5" xfId="32062"/>
    <cellStyle name="Comma 10 3 3 2 6" xfId="58544"/>
    <cellStyle name="Comma 10 3 3 3" xfId="10422"/>
    <cellStyle name="Comma 10 3 3 3 2" xfId="25570"/>
    <cellStyle name="Comma 10 3 3 3 2 2" xfId="51538"/>
    <cellStyle name="Comma 10 3 3 3 3" xfId="36390"/>
    <cellStyle name="Comma 10 3 3 4" xfId="8258"/>
    <cellStyle name="Comma 10 3 3 4 2" xfId="23406"/>
    <cellStyle name="Comma 10 3 3 4 2 2" xfId="49374"/>
    <cellStyle name="Comma 10 3 3 4 3" xfId="34226"/>
    <cellStyle name="Comma 10 3 3 5" xfId="19078"/>
    <cellStyle name="Comma 10 3 3 5 2" xfId="45046"/>
    <cellStyle name="Comma 10 3 3 6" xfId="14750"/>
    <cellStyle name="Comma 10 3 3 6 2" xfId="40718"/>
    <cellStyle name="Comma 10 3 3 7" xfId="3930"/>
    <cellStyle name="Comma 10 3 3 8" xfId="29898"/>
    <cellStyle name="Comma 10 3 3 9" xfId="56380"/>
    <cellStyle name="Comma 10 3 4" xfId="5012"/>
    <cellStyle name="Comma 10 3 4 2" xfId="11504"/>
    <cellStyle name="Comma 10 3 4 2 2" xfId="26652"/>
    <cellStyle name="Comma 10 3 4 2 2 2" xfId="52620"/>
    <cellStyle name="Comma 10 3 4 2 3" xfId="37472"/>
    <cellStyle name="Comma 10 3 4 3" xfId="20160"/>
    <cellStyle name="Comma 10 3 4 3 2" xfId="46128"/>
    <cellStyle name="Comma 10 3 4 4" xfId="15832"/>
    <cellStyle name="Comma 10 3 4 4 2" xfId="41800"/>
    <cellStyle name="Comma 10 3 4 5" xfId="30980"/>
    <cellStyle name="Comma 10 3 4 6" xfId="57462"/>
    <cellStyle name="Comma 10 3 5" xfId="9340"/>
    <cellStyle name="Comma 10 3 5 2" xfId="24488"/>
    <cellStyle name="Comma 10 3 5 2 2" xfId="50456"/>
    <cellStyle name="Comma 10 3 5 3" xfId="35308"/>
    <cellStyle name="Comma 10 3 6" xfId="7176"/>
    <cellStyle name="Comma 10 3 6 2" xfId="22324"/>
    <cellStyle name="Comma 10 3 6 2 2" xfId="48292"/>
    <cellStyle name="Comma 10 3 6 3" xfId="33144"/>
    <cellStyle name="Comma 10 3 7" xfId="17996"/>
    <cellStyle name="Comma 10 3 7 2" xfId="43964"/>
    <cellStyle name="Comma 10 3 8" xfId="13668"/>
    <cellStyle name="Comma 10 3 8 2" xfId="39636"/>
    <cellStyle name="Comma 10 3 9" xfId="2848"/>
    <cellStyle name="Comma 10 4" xfId="95"/>
    <cellStyle name="Comma 10 4 10" xfId="28817"/>
    <cellStyle name="Comma 10 4 11" xfId="54783"/>
    <cellStyle name="Comma 10 4 12" xfId="55299"/>
    <cellStyle name="Comma 10 4 13" xfId="817"/>
    <cellStyle name="Comma 10 4 2" xfId="1226"/>
    <cellStyle name="Comma 10 4 2 10" xfId="55840"/>
    <cellStyle name="Comma 10 4 2 2" xfId="2308"/>
    <cellStyle name="Comma 10 4 2 2 2" xfId="6636"/>
    <cellStyle name="Comma 10 4 2 2 2 2" xfId="13128"/>
    <cellStyle name="Comma 10 4 2 2 2 2 2" xfId="28276"/>
    <cellStyle name="Comma 10 4 2 2 2 2 2 2" xfId="54244"/>
    <cellStyle name="Comma 10 4 2 2 2 2 3" xfId="39096"/>
    <cellStyle name="Comma 10 4 2 2 2 3" xfId="21784"/>
    <cellStyle name="Comma 10 4 2 2 2 3 2" xfId="47752"/>
    <cellStyle name="Comma 10 4 2 2 2 4" xfId="17456"/>
    <cellStyle name="Comma 10 4 2 2 2 4 2" xfId="43424"/>
    <cellStyle name="Comma 10 4 2 2 2 5" xfId="32604"/>
    <cellStyle name="Comma 10 4 2 2 2 6" xfId="59086"/>
    <cellStyle name="Comma 10 4 2 2 3" xfId="10964"/>
    <cellStyle name="Comma 10 4 2 2 3 2" xfId="26112"/>
    <cellStyle name="Comma 10 4 2 2 3 2 2" xfId="52080"/>
    <cellStyle name="Comma 10 4 2 2 3 3" xfId="36932"/>
    <cellStyle name="Comma 10 4 2 2 4" xfId="8800"/>
    <cellStyle name="Comma 10 4 2 2 4 2" xfId="23948"/>
    <cellStyle name="Comma 10 4 2 2 4 2 2" xfId="49916"/>
    <cellStyle name="Comma 10 4 2 2 4 3" xfId="34768"/>
    <cellStyle name="Comma 10 4 2 2 5" xfId="19620"/>
    <cellStyle name="Comma 10 4 2 2 5 2" xfId="45588"/>
    <cellStyle name="Comma 10 4 2 2 6" xfId="15292"/>
    <cellStyle name="Comma 10 4 2 2 6 2" xfId="41260"/>
    <cellStyle name="Comma 10 4 2 2 7" xfId="4472"/>
    <cellStyle name="Comma 10 4 2 2 8" xfId="30440"/>
    <cellStyle name="Comma 10 4 2 2 9" xfId="56922"/>
    <cellStyle name="Comma 10 4 2 3" xfId="5554"/>
    <cellStyle name="Comma 10 4 2 3 2" xfId="12046"/>
    <cellStyle name="Comma 10 4 2 3 2 2" xfId="27194"/>
    <cellStyle name="Comma 10 4 2 3 2 2 2" xfId="53162"/>
    <cellStyle name="Comma 10 4 2 3 2 3" xfId="38014"/>
    <cellStyle name="Comma 10 4 2 3 3" xfId="20702"/>
    <cellStyle name="Comma 10 4 2 3 3 2" xfId="46670"/>
    <cellStyle name="Comma 10 4 2 3 4" xfId="16374"/>
    <cellStyle name="Comma 10 4 2 3 4 2" xfId="42342"/>
    <cellStyle name="Comma 10 4 2 3 5" xfId="31522"/>
    <cellStyle name="Comma 10 4 2 3 6" xfId="58004"/>
    <cellStyle name="Comma 10 4 2 4" xfId="9882"/>
    <cellStyle name="Comma 10 4 2 4 2" xfId="25030"/>
    <cellStyle name="Comma 10 4 2 4 2 2" xfId="50998"/>
    <cellStyle name="Comma 10 4 2 4 3" xfId="35850"/>
    <cellStyle name="Comma 10 4 2 5" xfId="7718"/>
    <cellStyle name="Comma 10 4 2 5 2" xfId="22866"/>
    <cellStyle name="Comma 10 4 2 5 2 2" xfId="48834"/>
    <cellStyle name="Comma 10 4 2 5 3" xfId="33686"/>
    <cellStyle name="Comma 10 4 2 6" xfId="18538"/>
    <cellStyle name="Comma 10 4 2 6 2" xfId="44506"/>
    <cellStyle name="Comma 10 4 2 7" xfId="14210"/>
    <cellStyle name="Comma 10 4 2 7 2" xfId="40178"/>
    <cellStyle name="Comma 10 4 2 8" xfId="3390"/>
    <cellStyle name="Comma 10 4 2 9" xfId="29358"/>
    <cellStyle name="Comma 10 4 3" xfId="1767"/>
    <cellStyle name="Comma 10 4 3 2" xfId="6095"/>
    <cellStyle name="Comma 10 4 3 2 2" xfId="12587"/>
    <cellStyle name="Comma 10 4 3 2 2 2" xfId="27735"/>
    <cellStyle name="Comma 10 4 3 2 2 2 2" xfId="53703"/>
    <cellStyle name="Comma 10 4 3 2 2 3" xfId="38555"/>
    <cellStyle name="Comma 10 4 3 2 3" xfId="21243"/>
    <cellStyle name="Comma 10 4 3 2 3 2" xfId="47211"/>
    <cellStyle name="Comma 10 4 3 2 4" xfId="16915"/>
    <cellStyle name="Comma 10 4 3 2 4 2" xfId="42883"/>
    <cellStyle name="Comma 10 4 3 2 5" xfId="32063"/>
    <cellStyle name="Comma 10 4 3 2 6" xfId="58545"/>
    <cellStyle name="Comma 10 4 3 3" xfId="10423"/>
    <cellStyle name="Comma 10 4 3 3 2" xfId="25571"/>
    <cellStyle name="Comma 10 4 3 3 2 2" xfId="51539"/>
    <cellStyle name="Comma 10 4 3 3 3" xfId="36391"/>
    <cellStyle name="Comma 10 4 3 4" xfId="8259"/>
    <cellStyle name="Comma 10 4 3 4 2" xfId="23407"/>
    <cellStyle name="Comma 10 4 3 4 2 2" xfId="49375"/>
    <cellStyle name="Comma 10 4 3 4 3" xfId="34227"/>
    <cellStyle name="Comma 10 4 3 5" xfId="19079"/>
    <cellStyle name="Comma 10 4 3 5 2" xfId="45047"/>
    <cellStyle name="Comma 10 4 3 6" xfId="14751"/>
    <cellStyle name="Comma 10 4 3 6 2" xfId="40719"/>
    <cellStyle name="Comma 10 4 3 7" xfId="3931"/>
    <cellStyle name="Comma 10 4 3 8" xfId="29899"/>
    <cellStyle name="Comma 10 4 3 9" xfId="56381"/>
    <cellStyle name="Comma 10 4 4" xfId="5013"/>
    <cellStyle name="Comma 10 4 4 2" xfId="11505"/>
    <cellStyle name="Comma 10 4 4 2 2" xfId="26653"/>
    <cellStyle name="Comma 10 4 4 2 2 2" xfId="52621"/>
    <cellStyle name="Comma 10 4 4 2 3" xfId="37473"/>
    <cellStyle name="Comma 10 4 4 3" xfId="20161"/>
    <cellStyle name="Comma 10 4 4 3 2" xfId="46129"/>
    <cellStyle name="Comma 10 4 4 4" xfId="15833"/>
    <cellStyle name="Comma 10 4 4 4 2" xfId="41801"/>
    <cellStyle name="Comma 10 4 4 5" xfId="30981"/>
    <cellStyle name="Comma 10 4 4 6" xfId="57463"/>
    <cellStyle name="Comma 10 4 5" xfId="9341"/>
    <cellStyle name="Comma 10 4 5 2" xfId="24489"/>
    <cellStyle name="Comma 10 4 5 2 2" xfId="50457"/>
    <cellStyle name="Comma 10 4 5 3" xfId="35309"/>
    <cellStyle name="Comma 10 4 6" xfId="7177"/>
    <cellStyle name="Comma 10 4 6 2" xfId="22325"/>
    <cellStyle name="Comma 10 4 6 2 2" xfId="48293"/>
    <cellStyle name="Comma 10 4 6 3" xfId="33145"/>
    <cellStyle name="Comma 10 4 7" xfId="17997"/>
    <cellStyle name="Comma 10 4 7 2" xfId="43965"/>
    <cellStyle name="Comma 10 4 8" xfId="13669"/>
    <cellStyle name="Comma 10 4 8 2" xfId="39637"/>
    <cellStyle name="Comma 10 4 9" xfId="2849"/>
    <cellStyle name="Comma 10 5" xfId="96"/>
    <cellStyle name="Comma 10 5 10" xfId="28818"/>
    <cellStyle name="Comma 10 5 11" xfId="54784"/>
    <cellStyle name="Comma 10 5 12" xfId="55300"/>
    <cellStyle name="Comma 10 5 13" xfId="857"/>
    <cellStyle name="Comma 10 5 2" xfId="1227"/>
    <cellStyle name="Comma 10 5 2 10" xfId="55841"/>
    <cellStyle name="Comma 10 5 2 2" xfId="2309"/>
    <cellStyle name="Comma 10 5 2 2 2" xfId="6637"/>
    <cellStyle name="Comma 10 5 2 2 2 2" xfId="13129"/>
    <cellStyle name="Comma 10 5 2 2 2 2 2" xfId="28277"/>
    <cellStyle name="Comma 10 5 2 2 2 2 2 2" xfId="54245"/>
    <cellStyle name="Comma 10 5 2 2 2 2 3" xfId="39097"/>
    <cellStyle name="Comma 10 5 2 2 2 3" xfId="21785"/>
    <cellStyle name="Comma 10 5 2 2 2 3 2" xfId="47753"/>
    <cellStyle name="Comma 10 5 2 2 2 4" xfId="17457"/>
    <cellStyle name="Comma 10 5 2 2 2 4 2" xfId="43425"/>
    <cellStyle name="Comma 10 5 2 2 2 5" xfId="32605"/>
    <cellStyle name="Comma 10 5 2 2 2 6" xfId="59087"/>
    <cellStyle name="Comma 10 5 2 2 3" xfId="10965"/>
    <cellStyle name="Comma 10 5 2 2 3 2" xfId="26113"/>
    <cellStyle name="Comma 10 5 2 2 3 2 2" xfId="52081"/>
    <cellStyle name="Comma 10 5 2 2 3 3" xfId="36933"/>
    <cellStyle name="Comma 10 5 2 2 4" xfId="8801"/>
    <cellStyle name="Comma 10 5 2 2 4 2" xfId="23949"/>
    <cellStyle name="Comma 10 5 2 2 4 2 2" xfId="49917"/>
    <cellStyle name="Comma 10 5 2 2 4 3" xfId="34769"/>
    <cellStyle name="Comma 10 5 2 2 5" xfId="19621"/>
    <cellStyle name="Comma 10 5 2 2 5 2" xfId="45589"/>
    <cellStyle name="Comma 10 5 2 2 6" xfId="15293"/>
    <cellStyle name="Comma 10 5 2 2 6 2" xfId="41261"/>
    <cellStyle name="Comma 10 5 2 2 7" xfId="4473"/>
    <cellStyle name="Comma 10 5 2 2 8" xfId="30441"/>
    <cellStyle name="Comma 10 5 2 2 9" xfId="56923"/>
    <cellStyle name="Comma 10 5 2 3" xfId="5555"/>
    <cellStyle name="Comma 10 5 2 3 2" xfId="12047"/>
    <cellStyle name="Comma 10 5 2 3 2 2" xfId="27195"/>
    <cellStyle name="Comma 10 5 2 3 2 2 2" xfId="53163"/>
    <cellStyle name="Comma 10 5 2 3 2 3" xfId="38015"/>
    <cellStyle name="Comma 10 5 2 3 3" xfId="20703"/>
    <cellStyle name="Comma 10 5 2 3 3 2" xfId="46671"/>
    <cellStyle name="Comma 10 5 2 3 4" xfId="16375"/>
    <cellStyle name="Comma 10 5 2 3 4 2" xfId="42343"/>
    <cellStyle name="Comma 10 5 2 3 5" xfId="31523"/>
    <cellStyle name="Comma 10 5 2 3 6" xfId="58005"/>
    <cellStyle name="Comma 10 5 2 4" xfId="9883"/>
    <cellStyle name="Comma 10 5 2 4 2" xfId="25031"/>
    <cellStyle name="Comma 10 5 2 4 2 2" xfId="50999"/>
    <cellStyle name="Comma 10 5 2 4 3" xfId="35851"/>
    <cellStyle name="Comma 10 5 2 5" xfId="7719"/>
    <cellStyle name="Comma 10 5 2 5 2" xfId="22867"/>
    <cellStyle name="Comma 10 5 2 5 2 2" xfId="48835"/>
    <cellStyle name="Comma 10 5 2 5 3" xfId="33687"/>
    <cellStyle name="Comma 10 5 2 6" xfId="18539"/>
    <cellStyle name="Comma 10 5 2 6 2" xfId="44507"/>
    <cellStyle name="Comma 10 5 2 7" xfId="14211"/>
    <cellStyle name="Comma 10 5 2 7 2" xfId="40179"/>
    <cellStyle name="Comma 10 5 2 8" xfId="3391"/>
    <cellStyle name="Comma 10 5 2 9" xfId="29359"/>
    <cellStyle name="Comma 10 5 3" xfId="1768"/>
    <cellStyle name="Comma 10 5 3 2" xfId="6096"/>
    <cellStyle name="Comma 10 5 3 2 2" xfId="12588"/>
    <cellStyle name="Comma 10 5 3 2 2 2" xfId="27736"/>
    <cellStyle name="Comma 10 5 3 2 2 2 2" xfId="53704"/>
    <cellStyle name="Comma 10 5 3 2 2 3" xfId="38556"/>
    <cellStyle name="Comma 10 5 3 2 3" xfId="21244"/>
    <cellStyle name="Comma 10 5 3 2 3 2" xfId="47212"/>
    <cellStyle name="Comma 10 5 3 2 4" xfId="16916"/>
    <cellStyle name="Comma 10 5 3 2 4 2" xfId="42884"/>
    <cellStyle name="Comma 10 5 3 2 5" xfId="32064"/>
    <cellStyle name="Comma 10 5 3 2 6" xfId="58546"/>
    <cellStyle name="Comma 10 5 3 3" xfId="10424"/>
    <cellStyle name="Comma 10 5 3 3 2" xfId="25572"/>
    <cellStyle name="Comma 10 5 3 3 2 2" xfId="51540"/>
    <cellStyle name="Comma 10 5 3 3 3" xfId="36392"/>
    <cellStyle name="Comma 10 5 3 4" xfId="8260"/>
    <cellStyle name="Comma 10 5 3 4 2" xfId="23408"/>
    <cellStyle name="Comma 10 5 3 4 2 2" xfId="49376"/>
    <cellStyle name="Comma 10 5 3 4 3" xfId="34228"/>
    <cellStyle name="Comma 10 5 3 5" xfId="19080"/>
    <cellStyle name="Comma 10 5 3 5 2" xfId="45048"/>
    <cellStyle name="Comma 10 5 3 6" xfId="14752"/>
    <cellStyle name="Comma 10 5 3 6 2" xfId="40720"/>
    <cellStyle name="Comma 10 5 3 7" xfId="3932"/>
    <cellStyle name="Comma 10 5 3 8" xfId="29900"/>
    <cellStyle name="Comma 10 5 3 9" xfId="56382"/>
    <cellStyle name="Comma 10 5 4" xfId="5014"/>
    <cellStyle name="Comma 10 5 4 2" xfId="11506"/>
    <cellStyle name="Comma 10 5 4 2 2" xfId="26654"/>
    <cellStyle name="Comma 10 5 4 2 2 2" xfId="52622"/>
    <cellStyle name="Comma 10 5 4 2 3" xfId="37474"/>
    <cellStyle name="Comma 10 5 4 3" xfId="20162"/>
    <cellStyle name="Comma 10 5 4 3 2" xfId="46130"/>
    <cellStyle name="Comma 10 5 4 4" xfId="15834"/>
    <cellStyle name="Comma 10 5 4 4 2" xfId="41802"/>
    <cellStyle name="Comma 10 5 4 5" xfId="30982"/>
    <cellStyle name="Comma 10 5 4 6" xfId="57464"/>
    <cellStyle name="Comma 10 5 5" xfId="9342"/>
    <cellStyle name="Comma 10 5 5 2" xfId="24490"/>
    <cellStyle name="Comma 10 5 5 2 2" xfId="50458"/>
    <cellStyle name="Comma 10 5 5 3" xfId="35310"/>
    <cellStyle name="Comma 10 5 6" xfId="7178"/>
    <cellStyle name="Comma 10 5 6 2" xfId="22326"/>
    <cellStyle name="Comma 10 5 6 2 2" xfId="48294"/>
    <cellStyle name="Comma 10 5 6 3" xfId="33146"/>
    <cellStyle name="Comma 10 5 7" xfId="17998"/>
    <cellStyle name="Comma 10 5 7 2" xfId="43966"/>
    <cellStyle name="Comma 10 5 8" xfId="13670"/>
    <cellStyle name="Comma 10 5 8 2" xfId="39638"/>
    <cellStyle name="Comma 10 5 9" xfId="2850"/>
    <cellStyle name="Comma 10 6" xfId="97"/>
    <cellStyle name="Comma 10 6 10" xfId="28819"/>
    <cellStyle name="Comma 10 6 11" xfId="54785"/>
    <cellStyle name="Comma 10 6 12" xfId="55301"/>
    <cellStyle name="Comma 10 6 13" xfId="897"/>
    <cellStyle name="Comma 10 6 2" xfId="1228"/>
    <cellStyle name="Comma 10 6 2 10" xfId="55842"/>
    <cellStyle name="Comma 10 6 2 2" xfId="2310"/>
    <cellStyle name="Comma 10 6 2 2 2" xfId="6638"/>
    <cellStyle name="Comma 10 6 2 2 2 2" xfId="13130"/>
    <cellStyle name="Comma 10 6 2 2 2 2 2" xfId="28278"/>
    <cellStyle name="Comma 10 6 2 2 2 2 2 2" xfId="54246"/>
    <cellStyle name="Comma 10 6 2 2 2 2 3" xfId="39098"/>
    <cellStyle name="Comma 10 6 2 2 2 3" xfId="21786"/>
    <cellStyle name="Comma 10 6 2 2 2 3 2" xfId="47754"/>
    <cellStyle name="Comma 10 6 2 2 2 4" xfId="17458"/>
    <cellStyle name="Comma 10 6 2 2 2 4 2" xfId="43426"/>
    <cellStyle name="Comma 10 6 2 2 2 5" xfId="32606"/>
    <cellStyle name="Comma 10 6 2 2 2 6" xfId="59088"/>
    <cellStyle name="Comma 10 6 2 2 3" xfId="10966"/>
    <cellStyle name="Comma 10 6 2 2 3 2" xfId="26114"/>
    <cellStyle name="Comma 10 6 2 2 3 2 2" xfId="52082"/>
    <cellStyle name="Comma 10 6 2 2 3 3" xfId="36934"/>
    <cellStyle name="Comma 10 6 2 2 4" xfId="8802"/>
    <cellStyle name="Comma 10 6 2 2 4 2" xfId="23950"/>
    <cellStyle name="Comma 10 6 2 2 4 2 2" xfId="49918"/>
    <cellStyle name="Comma 10 6 2 2 4 3" xfId="34770"/>
    <cellStyle name="Comma 10 6 2 2 5" xfId="19622"/>
    <cellStyle name="Comma 10 6 2 2 5 2" xfId="45590"/>
    <cellStyle name="Comma 10 6 2 2 6" xfId="15294"/>
    <cellStyle name="Comma 10 6 2 2 6 2" xfId="41262"/>
    <cellStyle name="Comma 10 6 2 2 7" xfId="4474"/>
    <cellStyle name="Comma 10 6 2 2 8" xfId="30442"/>
    <cellStyle name="Comma 10 6 2 2 9" xfId="56924"/>
    <cellStyle name="Comma 10 6 2 3" xfId="5556"/>
    <cellStyle name="Comma 10 6 2 3 2" xfId="12048"/>
    <cellStyle name="Comma 10 6 2 3 2 2" xfId="27196"/>
    <cellStyle name="Comma 10 6 2 3 2 2 2" xfId="53164"/>
    <cellStyle name="Comma 10 6 2 3 2 3" xfId="38016"/>
    <cellStyle name="Comma 10 6 2 3 3" xfId="20704"/>
    <cellStyle name="Comma 10 6 2 3 3 2" xfId="46672"/>
    <cellStyle name="Comma 10 6 2 3 4" xfId="16376"/>
    <cellStyle name="Comma 10 6 2 3 4 2" xfId="42344"/>
    <cellStyle name="Comma 10 6 2 3 5" xfId="31524"/>
    <cellStyle name="Comma 10 6 2 3 6" xfId="58006"/>
    <cellStyle name="Comma 10 6 2 4" xfId="9884"/>
    <cellStyle name="Comma 10 6 2 4 2" xfId="25032"/>
    <cellStyle name="Comma 10 6 2 4 2 2" xfId="51000"/>
    <cellStyle name="Comma 10 6 2 4 3" xfId="35852"/>
    <cellStyle name="Comma 10 6 2 5" xfId="7720"/>
    <cellStyle name="Comma 10 6 2 5 2" xfId="22868"/>
    <cellStyle name="Comma 10 6 2 5 2 2" xfId="48836"/>
    <cellStyle name="Comma 10 6 2 5 3" xfId="33688"/>
    <cellStyle name="Comma 10 6 2 6" xfId="18540"/>
    <cellStyle name="Comma 10 6 2 6 2" xfId="44508"/>
    <cellStyle name="Comma 10 6 2 7" xfId="14212"/>
    <cellStyle name="Comma 10 6 2 7 2" xfId="40180"/>
    <cellStyle name="Comma 10 6 2 8" xfId="3392"/>
    <cellStyle name="Comma 10 6 2 9" xfId="29360"/>
    <cellStyle name="Comma 10 6 3" xfId="1769"/>
    <cellStyle name="Comma 10 6 3 2" xfId="6097"/>
    <cellStyle name="Comma 10 6 3 2 2" xfId="12589"/>
    <cellStyle name="Comma 10 6 3 2 2 2" xfId="27737"/>
    <cellStyle name="Comma 10 6 3 2 2 2 2" xfId="53705"/>
    <cellStyle name="Comma 10 6 3 2 2 3" xfId="38557"/>
    <cellStyle name="Comma 10 6 3 2 3" xfId="21245"/>
    <cellStyle name="Comma 10 6 3 2 3 2" xfId="47213"/>
    <cellStyle name="Comma 10 6 3 2 4" xfId="16917"/>
    <cellStyle name="Comma 10 6 3 2 4 2" xfId="42885"/>
    <cellStyle name="Comma 10 6 3 2 5" xfId="32065"/>
    <cellStyle name="Comma 10 6 3 2 6" xfId="58547"/>
    <cellStyle name="Comma 10 6 3 3" xfId="10425"/>
    <cellStyle name="Comma 10 6 3 3 2" xfId="25573"/>
    <cellStyle name="Comma 10 6 3 3 2 2" xfId="51541"/>
    <cellStyle name="Comma 10 6 3 3 3" xfId="36393"/>
    <cellStyle name="Comma 10 6 3 4" xfId="8261"/>
    <cellStyle name="Comma 10 6 3 4 2" xfId="23409"/>
    <cellStyle name="Comma 10 6 3 4 2 2" xfId="49377"/>
    <cellStyle name="Comma 10 6 3 4 3" xfId="34229"/>
    <cellStyle name="Comma 10 6 3 5" xfId="19081"/>
    <cellStyle name="Comma 10 6 3 5 2" xfId="45049"/>
    <cellStyle name="Comma 10 6 3 6" xfId="14753"/>
    <cellStyle name="Comma 10 6 3 6 2" xfId="40721"/>
    <cellStyle name="Comma 10 6 3 7" xfId="3933"/>
    <cellStyle name="Comma 10 6 3 8" xfId="29901"/>
    <cellStyle name="Comma 10 6 3 9" xfId="56383"/>
    <cellStyle name="Comma 10 6 4" xfId="5015"/>
    <cellStyle name="Comma 10 6 4 2" xfId="11507"/>
    <cellStyle name="Comma 10 6 4 2 2" xfId="26655"/>
    <cellStyle name="Comma 10 6 4 2 2 2" xfId="52623"/>
    <cellStyle name="Comma 10 6 4 2 3" xfId="37475"/>
    <cellStyle name="Comma 10 6 4 3" xfId="20163"/>
    <cellStyle name="Comma 10 6 4 3 2" xfId="46131"/>
    <cellStyle name="Comma 10 6 4 4" xfId="15835"/>
    <cellStyle name="Comma 10 6 4 4 2" xfId="41803"/>
    <cellStyle name="Comma 10 6 4 5" xfId="30983"/>
    <cellStyle name="Comma 10 6 4 6" xfId="57465"/>
    <cellStyle name="Comma 10 6 5" xfId="9343"/>
    <cellStyle name="Comma 10 6 5 2" xfId="24491"/>
    <cellStyle name="Comma 10 6 5 2 2" xfId="50459"/>
    <cellStyle name="Comma 10 6 5 3" xfId="35311"/>
    <cellStyle name="Comma 10 6 6" xfId="7179"/>
    <cellStyle name="Comma 10 6 6 2" xfId="22327"/>
    <cellStyle name="Comma 10 6 6 2 2" xfId="48295"/>
    <cellStyle name="Comma 10 6 6 3" xfId="33147"/>
    <cellStyle name="Comma 10 6 7" xfId="17999"/>
    <cellStyle name="Comma 10 6 7 2" xfId="43967"/>
    <cellStyle name="Comma 10 6 8" xfId="13671"/>
    <cellStyle name="Comma 10 6 8 2" xfId="39639"/>
    <cellStyle name="Comma 10 6 9" xfId="2851"/>
    <cellStyle name="Comma 10 7" xfId="98"/>
    <cellStyle name="Comma 10 7 10" xfId="28820"/>
    <cellStyle name="Comma 10 7 11" xfId="54786"/>
    <cellStyle name="Comma 10 7 12" xfId="55302"/>
    <cellStyle name="Comma 10 7 13" xfId="937"/>
    <cellStyle name="Comma 10 7 2" xfId="1229"/>
    <cellStyle name="Comma 10 7 2 10" xfId="55843"/>
    <cellStyle name="Comma 10 7 2 2" xfId="2311"/>
    <cellStyle name="Comma 10 7 2 2 2" xfId="6639"/>
    <cellStyle name="Comma 10 7 2 2 2 2" xfId="13131"/>
    <cellStyle name="Comma 10 7 2 2 2 2 2" xfId="28279"/>
    <cellStyle name="Comma 10 7 2 2 2 2 2 2" xfId="54247"/>
    <cellStyle name="Comma 10 7 2 2 2 2 3" xfId="39099"/>
    <cellStyle name="Comma 10 7 2 2 2 3" xfId="21787"/>
    <cellStyle name="Comma 10 7 2 2 2 3 2" xfId="47755"/>
    <cellStyle name="Comma 10 7 2 2 2 4" xfId="17459"/>
    <cellStyle name="Comma 10 7 2 2 2 4 2" xfId="43427"/>
    <cellStyle name="Comma 10 7 2 2 2 5" xfId="32607"/>
    <cellStyle name="Comma 10 7 2 2 2 6" xfId="59089"/>
    <cellStyle name="Comma 10 7 2 2 3" xfId="10967"/>
    <cellStyle name="Comma 10 7 2 2 3 2" xfId="26115"/>
    <cellStyle name="Comma 10 7 2 2 3 2 2" xfId="52083"/>
    <cellStyle name="Comma 10 7 2 2 3 3" xfId="36935"/>
    <cellStyle name="Comma 10 7 2 2 4" xfId="8803"/>
    <cellStyle name="Comma 10 7 2 2 4 2" xfId="23951"/>
    <cellStyle name="Comma 10 7 2 2 4 2 2" xfId="49919"/>
    <cellStyle name="Comma 10 7 2 2 4 3" xfId="34771"/>
    <cellStyle name="Comma 10 7 2 2 5" xfId="19623"/>
    <cellStyle name="Comma 10 7 2 2 5 2" xfId="45591"/>
    <cellStyle name="Comma 10 7 2 2 6" xfId="15295"/>
    <cellStyle name="Comma 10 7 2 2 6 2" xfId="41263"/>
    <cellStyle name="Comma 10 7 2 2 7" xfId="4475"/>
    <cellStyle name="Comma 10 7 2 2 8" xfId="30443"/>
    <cellStyle name="Comma 10 7 2 2 9" xfId="56925"/>
    <cellStyle name="Comma 10 7 2 3" xfId="5557"/>
    <cellStyle name="Comma 10 7 2 3 2" xfId="12049"/>
    <cellStyle name="Comma 10 7 2 3 2 2" xfId="27197"/>
    <cellStyle name="Comma 10 7 2 3 2 2 2" xfId="53165"/>
    <cellStyle name="Comma 10 7 2 3 2 3" xfId="38017"/>
    <cellStyle name="Comma 10 7 2 3 3" xfId="20705"/>
    <cellStyle name="Comma 10 7 2 3 3 2" xfId="46673"/>
    <cellStyle name="Comma 10 7 2 3 4" xfId="16377"/>
    <cellStyle name="Comma 10 7 2 3 4 2" xfId="42345"/>
    <cellStyle name="Comma 10 7 2 3 5" xfId="31525"/>
    <cellStyle name="Comma 10 7 2 3 6" xfId="58007"/>
    <cellStyle name="Comma 10 7 2 4" xfId="9885"/>
    <cellStyle name="Comma 10 7 2 4 2" xfId="25033"/>
    <cellStyle name="Comma 10 7 2 4 2 2" xfId="51001"/>
    <cellStyle name="Comma 10 7 2 4 3" xfId="35853"/>
    <cellStyle name="Comma 10 7 2 5" xfId="7721"/>
    <cellStyle name="Comma 10 7 2 5 2" xfId="22869"/>
    <cellStyle name="Comma 10 7 2 5 2 2" xfId="48837"/>
    <cellStyle name="Comma 10 7 2 5 3" xfId="33689"/>
    <cellStyle name="Comma 10 7 2 6" xfId="18541"/>
    <cellStyle name="Comma 10 7 2 6 2" xfId="44509"/>
    <cellStyle name="Comma 10 7 2 7" xfId="14213"/>
    <cellStyle name="Comma 10 7 2 7 2" xfId="40181"/>
    <cellStyle name="Comma 10 7 2 8" xfId="3393"/>
    <cellStyle name="Comma 10 7 2 9" xfId="29361"/>
    <cellStyle name="Comma 10 7 3" xfId="1770"/>
    <cellStyle name="Comma 10 7 3 2" xfId="6098"/>
    <cellStyle name="Comma 10 7 3 2 2" xfId="12590"/>
    <cellStyle name="Comma 10 7 3 2 2 2" xfId="27738"/>
    <cellStyle name="Comma 10 7 3 2 2 2 2" xfId="53706"/>
    <cellStyle name="Comma 10 7 3 2 2 3" xfId="38558"/>
    <cellStyle name="Comma 10 7 3 2 3" xfId="21246"/>
    <cellStyle name="Comma 10 7 3 2 3 2" xfId="47214"/>
    <cellStyle name="Comma 10 7 3 2 4" xfId="16918"/>
    <cellStyle name="Comma 10 7 3 2 4 2" xfId="42886"/>
    <cellStyle name="Comma 10 7 3 2 5" xfId="32066"/>
    <cellStyle name="Comma 10 7 3 2 6" xfId="58548"/>
    <cellStyle name="Comma 10 7 3 3" xfId="10426"/>
    <cellStyle name="Comma 10 7 3 3 2" xfId="25574"/>
    <cellStyle name="Comma 10 7 3 3 2 2" xfId="51542"/>
    <cellStyle name="Comma 10 7 3 3 3" xfId="36394"/>
    <cellStyle name="Comma 10 7 3 4" xfId="8262"/>
    <cellStyle name="Comma 10 7 3 4 2" xfId="23410"/>
    <cellStyle name="Comma 10 7 3 4 2 2" xfId="49378"/>
    <cellStyle name="Comma 10 7 3 4 3" xfId="34230"/>
    <cellStyle name="Comma 10 7 3 5" xfId="19082"/>
    <cellStyle name="Comma 10 7 3 5 2" xfId="45050"/>
    <cellStyle name="Comma 10 7 3 6" xfId="14754"/>
    <cellStyle name="Comma 10 7 3 6 2" xfId="40722"/>
    <cellStyle name="Comma 10 7 3 7" xfId="3934"/>
    <cellStyle name="Comma 10 7 3 8" xfId="29902"/>
    <cellStyle name="Comma 10 7 3 9" xfId="56384"/>
    <cellStyle name="Comma 10 7 4" xfId="5016"/>
    <cellStyle name="Comma 10 7 4 2" xfId="11508"/>
    <cellStyle name="Comma 10 7 4 2 2" xfId="26656"/>
    <cellStyle name="Comma 10 7 4 2 2 2" xfId="52624"/>
    <cellStyle name="Comma 10 7 4 2 3" xfId="37476"/>
    <cellStyle name="Comma 10 7 4 3" xfId="20164"/>
    <cellStyle name="Comma 10 7 4 3 2" xfId="46132"/>
    <cellStyle name="Comma 10 7 4 4" xfId="15836"/>
    <cellStyle name="Comma 10 7 4 4 2" xfId="41804"/>
    <cellStyle name="Comma 10 7 4 5" xfId="30984"/>
    <cellStyle name="Comma 10 7 4 6" xfId="57466"/>
    <cellStyle name="Comma 10 7 5" xfId="9344"/>
    <cellStyle name="Comma 10 7 5 2" xfId="24492"/>
    <cellStyle name="Comma 10 7 5 2 2" xfId="50460"/>
    <cellStyle name="Comma 10 7 5 3" xfId="35312"/>
    <cellStyle name="Comma 10 7 6" xfId="7180"/>
    <cellStyle name="Comma 10 7 6 2" xfId="22328"/>
    <cellStyle name="Comma 10 7 6 2 2" xfId="48296"/>
    <cellStyle name="Comma 10 7 6 3" xfId="33148"/>
    <cellStyle name="Comma 10 7 7" xfId="18000"/>
    <cellStyle name="Comma 10 7 7 2" xfId="43968"/>
    <cellStyle name="Comma 10 7 8" xfId="13672"/>
    <cellStyle name="Comma 10 7 8 2" xfId="39640"/>
    <cellStyle name="Comma 10 7 9" xfId="2852"/>
    <cellStyle name="Comma 10 8" xfId="99"/>
    <cellStyle name="Comma 10 8 10" xfId="28821"/>
    <cellStyle name="Comma 10 8 11" xfId="54787"/>
    <cellStyle name="Comma 10 8 12" xfId="55303"/>
    <cellStyle name="Comma 10 8 13" xfId="977"/>
    <cellStyle name="Comma 10 8 2" xfId="1230"/>
    <cellStyle name="Comma 10 8 2 10" xfId="55844"/>
    <cellStyle name="Comma 10 8 2 2" xfId="2312"/>
    <cellStyle name="Comma 10 8 2 2 2" xfId="6640"/>
    <cellStyle name="Comma 10 8 2 2 2 2" xfId="13132"/>
    <cellStyle name="Comma 10 8 2 2 2 2 2" xfId="28280"/>
    <cellStyle name="Comma 10 8 2 2 2 2 2 2" xfId="54248"/>
    <cellStyle name="Comma 10 8 2 2 2 2 3" xfId="39100"/>
    <cellStyle name="Comma 10 8 2 2 2 3" xfId="21788"/>
    <cellStyle name="Comma 10 8 2 2 2 3 2" xfId="47756"/>
    <cellStyle name="Comma 10 8 2 2 2 4" xfId="17460"/>
    <cellStyle name="Comma 10 8 2 2 2 4 2" xfId="43428"/>
    <cellStyle name="Comma 10 8 2 2 2 5" xfId="32608"/>
    <cellStyle name="Comma 10 8 2 2 2 6" xfId="59090"/>
    <cellStyle name="Comma 10 8 2 2 3" xfId="10968"/>
    <cellStyle name="Comma 10 8 2 2 3 2" xfId="26116"/>
    <cellStyle name="Comma 10 8 2 2 3 2 2" xfId="52084"/>
    <cellStyle name="Comma 10 8 2 2 3 3" xfId="36936"/>
    <cellStyle name="Comma 10 8 2 2 4" xfId="8804"/>
    <cellStyle name="Comma 10 8 2 2 4 2" xfId="23952"/>
    <cellStyle name="Comma 10 8 2 2 4 2 2" xfId="49920"/>
    <cellStyle name="Comma 10 8 2 2 4 3" xfId="34772"/>
    <cellStyle name="Comma 10 8 2 2 5" xfId="19624"/>
    <cellStyle name="Comma 10 8 2 2 5 2" xfId="45592"/>
    <cellStyle name="Comma 10 8 2 2 6" xfId="15296"/>
    <cellStyle name="Comma 10 8 2 2 6 2" xfId="41264"/>
    <cellStyle name="Comma 10 8 2 2 7" xfId="4476"/>
    <cellStyle name="Comma 10 8 2 2 8" xfId="30444"/>
    <cellStyle name="Comma 10 8 2 2 9" xfId="56926"/>
    <cellStyle name="Comma 10 8 2 3" xfId="5558"/>
    <cellStyle name="Comma 10 8 2 3 2" xfId="12050"/>
    <cellStyle name="Comma 10 8 2 3 2 2" xfId="27198"/>
    <cellStyle name="Comma 10 8 2 3 2 2 2" xfId="53166"/>
    <cellStyle name="Comma 10 8 2 3 2 3" xfId="38018"/>
    <cellStyle name="Comma 10 8 2 3 3" xfId="20706"/>
    <cellStyle name="Comma 10 8 2 3 3 2" xfId="46674"/>
    <cellStyle name="Comma 10 8 2 3 4" xfId="16378"/>
    <cellStyle name="Comma 10 8 2 3 4 2" xfId="42346"/>
    <cellStyle name="Comma 10 8 2 3 5" xfId="31526"/>
    <cellStyle name="Comma 10 8 2 3 6" xfId="58008"/>
    <cellStyle name="Comma 10 8 2 4" xfId="9886"/>
    <cellStyle name="Comma 10 8 2 4 2" xfId="25034"/>
    <cellStyle name="Comma 10 8 2 4 2 2" xfId="51002"/>
    <cellStyle name="Comma 10 8 2 4 3" xfId="35854"/>
    <cellStyle name="Comma 10 8 2 5" xfId="7722"/>
    <cellStyle name="Comma 10 8 2 5 2" xfId="22870"/>
    <cellStyle name="Comma 10 8 2 5 2 2" xfId="48838"/>
    <cellStyle name="Comma 10 8 2 5 3" xfId="33690"/>
    <cellStyle name="Comma 10 8 2 6" xfId="18542"/>
    <cellStyle name="Comma 10 8 2 6 2" xfId="44510"/>
    <cellStyle name="Comma 10 8 2 7" xfId="14214"/>
    <cellStyle name="Comma 10 8 2 7 2" xfId="40182"/>
    <cellStyle name="Comma 10 8 2 8" xfId="3394"/>
    <cellStyle name="Comma 10 8 2 9" xfId="29362"/>
    <cellStyle name="Comma 10 8 3" xfId="1771"/>
    <cellStyle name="Comma 10 8 3 2" xfId="6099"/>
    <cellStyle name="Comma 10 8 3 2 2" xfId="12591"/>
    <cellStyle name="Comma 10 8 3 2 2 2" xfId="27739"/>
    <cellStyle name="Comma 10 8 3 2 2 2 2" xfId="53707"/>
    <cellStyle name="Comma 10 8 3 2 2 3" xfId="38559"/>
    <cellStyle name="Comma 10 8 3 2 3" xfId="21247"/>
    <cellStyle name="Comma 10 8 3 2 3 2" xfId="47215"/>
    <cellStyle name="Comma 10 8 3 2 4" xfId="16919"/>
    <cellStyle name="Comma 10 8 3 2 4 2" xfId="42887"/>
    <cellStyle name="Comma 10 8 3 2 5" xfId="32067"/>
    <cellStyle name="Comma 10 8 3 2 6" xfId="58549"/>
    <cellStyle name="Comma 10 8 3 3" xfId="10427"/>
    <cellStyle name="Comma 10 8 3 3 2" xfId="25575"/>
    <cellStyle name="Comma 10 8 3 3 2 2" xfId="51543"/>
    <cellStyle name="Comma 10 8 3 3 3" xfId="36395"/>
    <cellStyle name="Comma 10 8 3 4" xfId="8263"/>
    <cellStyle name="Comma 10 8 3 4 2" xfId="23411"/>
    <cellStyle name="Comma 10 8 3 4 2 2" xfId="49379"/>
    <cellStyle name="Comma 10 8 3 4 3" xfId="34231"/>
    <cellStyle name="Comma 10 8 3 5" xfId="19083"/>
    <cellStyle name="Comma 10 8 3 5 2" xfId="45051"/>
    <cellStyle name="Comma 10 8 3 6" xfId="14755"/>
    <cellStyle name="Comma 10 8 3 6 2" xfId="40723"/>
    <cellStyle name="Comma 10 8 3 7" xfId="3935"/>
    <cellStyle name="Comma 10 8 3 8" xfId="29903"/>
    <cellStyle name="Comma 10 8 3 9" xfId="56385"/>
    <cellStyle name="Comma 10 8 4" xfId="5017"/>
    <cellStyle name="Comma 10 8 4 2" xfId="11509"/>
    <cellStyle name="Comma 10 8 4 2 2" xfId="26657"/>
    <cellStyle name="Comma 10 8 4 2 2 2" xfId="52625"/>
    <cellStyle name="Comma 10 8 4 2 3" xfId="37477"/>
    <cellStyle name="Comma 10 8 4 3" xfId="20165"/>
    <cellStyle name="Comma 10 8 4 3 2" xfId="46133"/>
    <cellStyle name="Comma 10 8 4 4" xfId="15837"/>
    <cellStyle name="Comma 10 8 4 4 2" xfId="41805"/>
    <cellStyle name="Comma 10 8 4 5" xfId="30985"/>
    <cellStyle name="Comma 10 8 4 6" xfId="57467"/>
    <cellStyle name="Comma 10 8 5" xfId="9345"/>
    <cellStyle name="Comma 10 8 5 2" xfId="24493"/>
    <cellStyle name="Comma 10 8 5 2 2" xfId="50461"/>
    <cellStyle name="Comma 10 8 5 3" xfId="35313"/>
    <cellStyle name="Comma 10 8 6" xfId="7181"/>
    <cellStyle name="Comma 10 8 6 2" xfId="22329"/>
    <cellStyle name="Comma 10 8 6 2 2" xfId="48297"/>
    <cellStyle name="Comma 10 8 6 3" xfId="33149"/>
    <cellStyle name="Comma 10 8 7" xfId="18001"/>
    <cellStyle name="Comma 10 8 7 2" xfId="43969"/>
    <cellStyle name="Comma 10 8 8" xfId="13673"/>
    <cellStyle name="Comma 10 8 8 2" xfId="39641"/>
    <cellStyle name="Comma 10 8 9" xfId="2853"/>
    <cellStyle name="Comma 10 9" xfId="100"/>
    <cellStyle name="Comma 10 9 10" xfId="28822"/>
    <cellStyle name="Comma 10 9 11" xfId="54788"/>
    <cellStyle name="Comma 10 9 12" xfId="55304"/>
    <cellStyle name="Comma 10 9 13" xfId="1017"/>
    <cellStyle name="Comma 10 9 2" xfId="1231"/>
    <cellStyle name="Comma 10 9 2 10" xfId="55845"/>
    <cellStyle name="Comma 10 9 2 2" xfId="2313"/>
    <cellStyle name="Comma 10 9 2 2 2" xfId="6641"/>
    <cellStyle name="Comma 10 9 2 2 2 2" xfId="13133"/>
    <cellStyle name="Comma 10 9 2 2 2 2 2" xfId="28281"/>
    <cellStyle name="Comma 10 9 2 2 2 2 2 2" xfId="54249"/>
    <cellStyle name="Comma 10 9 2 2 2 2 3" xfId="39101"/>
    <cellStyle name="Comma 10 9 2 2 2 3" xfId="21789"/>
    <cellStyle name="Comma 10 9 2 2 2 3 2" xfId="47757"/>
    <cellStyle name="Comma 10 9 2 2 2 4" xfId="17461"/>
    <cellStyle name="Comma 10 9 2 2 2 4 2" xfId="43429"/>
    <cellStyle name="Comma 10 9 2 2 2 5" xfId="32609"/>
    <cellStyle name="Comma 10 9 2 2 2 6" xfId="59091"/>
    <cellStyle name="Comma 10 9 2 2 3" xfId="10969"/>
    <cellStyle name="Comma 10 9 2 2 3 2" xfId="26117"/>
    <cellStyle name="Comma 10 9 2 2 3 2 2" xfId="52085"/>
    <cellStyle name="Comma 10 9 2 2 3 3" xfId="36937"/>
    <cellStyle name="Comma 10 9 2 2 4" xfId="8805"/>
    <cellStyle name="Comma 10 9 2 2 4 2" xfId="23953"/>
    <cellStyle name="Comma 10 9 2 2 4 2 2" xfId="49921"/>
    <cellStyle name="Comma 10 9 2 2 4 3" xfId="34773"/>
    <cellStyle name="Comma 10 9 2 2 5" xfId="19625"/>
    <cellStyle name="Comma 10 9 2 2 5 2" xfId="45593"/>
    <cellStyle name="Comma 10 9 2 2 6" xfId="15297"/>
    <cellStyle name="Comma 10 9 2 2 6 2" xfId="41265"/>
    <cellStyle name="Comma 10 9 2 2 7" xfId="4477"/>
    <cellStyle name="Comma 10 9 2 2 8" xfId="30445"/>
    <cellStyle name="Comma 10 9 2 2 9" xfId="56927"/>
    <cellStyle name="Comma 10 9 2 3" xfId="5559"/>
    <cellStyle name="Comma 10 9 2 3 2" xfId="12051"/>
    <cellStyle name="Comma 10 9 2 3 2 2" xfId="27199"/>
    <cellStyle name="Comma 10 9 2 3 2 2 2" xfId="53167"/>
    <cellStyle name="Comma 10 9 2 3 2 3" xfId="38019"/>
    <cellStyle name="Comma 10 9 2 3 3" xfId="20707"/>
    <cellStyle name="Comma 10 9 2 3 3 2" xfId="46675"/>
    <cellStyle name="Comma 10 9 2 3 4" xfId="16379"/>
    <cellStyle name="Comma 10 9 2 3 4 2" xfId="42347"/>
    <cellStyle name="Comma 10 9 2 3 5" xfId="31527"/>
    <cellStyle name="Comma 10 9 2 3 6" xfId="58009"/>
    <cellStyle name="Comma 10 9 2 4" xfId="9887"/>
    <cellStyle name="Comma 10 9 2 4 2" xfId="25035"/>
    <cellStyle name="Comma 10 9 2 4 2 2" xfId="51003"/>
    <cellStyle name="Comma 10 9 2 4 3" xfId="35855"/>
    <cellStyle name="Comma 10 9 2 5" xfId="7723"/>
    <cellStyle name="Comma 10 9 2 5 2" xfId="22871"/>
    <cellStyle name="Comma 10 9 2 5 2 2" xfId="48839"/>
    <cellStyle name="Comma 10 9 2 5 3" xfId="33691"/>
    <cellStyle name="Comma 10 9 2 6" xfId="18543"/>
    <cellStyle name="Comma 10 9 2 6 2" xfId="44511"/>
    <cellStyle name="Comma 10 9 2 7" xfId="14215"/>
    <cellStyle name="Comma 10 9 2 7 2" xfId="40183"/>
    <cellStyle name="Comma 10 9 2 8" xfId="3395"/>
    <cellStyle name="Comma 10 9 2 9" xfId="29363"/>
    <cellStyle name="Comma 10 9 3" xfId="1772"/>
    <cellStyle name="Comma 10 9 3 2" xfId="6100"/>
    <cellStyle name="Comma 10 9 3 2 2" xfId="12592"/>
    <cellStyle name="Comma 10 9 3 2 2 2" xfId="27740"/>
    <cellStyle name="Comma 10 9 3 2 2 2 2" xfId="53708"/>
    <cellStyle name="Comma 10 9 3 2 2 3" xfId="38560"/>
    <cellStyle name="Comma 10 9 3 2 3" xfId="21248"/>
    <cellStyle name="Comma 10 9 3 2 3 2" xfId="47216"/>
    <cellStyle name="Comma 10 9 3 2 4" xfId="16920"/>
    <cellStyle name="Comma 10 9 3 2 4 2" xfId="42888"/>
    <cellStyle name="Comma 10 9 3 2 5" xfId="32068"/>
    <cellStyle name="Comma 10 9 3 2 6" xfId="58550"/>
    <cellStyle name="Comma 10 9 3 3" xfId="10428"/>
    <cellStyle name="Comma 10 9 3 3 2" xfId="25576"/>
    <cellStyle name="Comma 10 9 3 3 2 2" xfId="51544"/>
    <cellStyle name="Comma 10 9 3 3 3" xfId="36396"/>
    <cellStyle name="Comma 10 9 3 4" xfId="8264"/>
    <cellStyle name="Comma 10 9 3 4 2" xfId="23412"/>
    <cellStyle name="Comma 10 9 3 4 2 2" xfId="49380"/>
    <cellStyle name="Comma 10 9 3 4 3" xfId="34232"/>
    <cellStyle name="Comma 10 9 3 5" xfId="19084"/>
    <cellStyle name="Comma 10 9 3 5 2" xfId="45052"/>
    <cellStyle name="Comma 10 9 3 6" xfId="14756"/>
    <cellStyle name="Comma 10 9 3 6 2" xfId="40724"/>
    <cellStyle name="Comma 10 9 3 7" xfId="3936"/>
    <cellStyle name="Comma 10 9 3 8" xfId="29904"/>
    <cellStyle name="Comma 10 9 3 9" xfId="56386"/>
    <cellStyle name="Comma 10 9 4" xfId="5018"/>
    <cellStyle name="Comma 10 9 4 2" xfId="11510"/>
    <cellStyle name="Comma 10 9 4 2 2" xfId="26658"/>
    <cellStyle name="Comma 10 9 4 2 2 2" xfId="52626"/>
    <cellStyle name="Comma 10 9 4 2 3" xfId="37478"/>
    <cellStyle name="Comma 10 9 4 3" xfId="20166"/>
    <cellStyle name="Comma 10 9 4 3 2" xfId="46134"/>
    <cellStyle name="Comma 10 9 4 4" xfId="15838"/>
    <cellStyle name="Comma 10 9 4 4 2" xfId="41806"/>
    <cellStyle name="Comma 10 9 4 5" xfId="30986"/>
    <cellStyle name="Comma 10 9 4 6" xfId="57468"/>
    <cellStyle name="Comma 10 9 5" xfId="9346"/>
    <cellStyle name="Comma 10 9 5 2" xfId="24494"/>
    <cellStyle name="Comma 10 9 5 2 2" xfId="50462"/>
    <cellStyle name="Comma 10 9 5 3" xfId="35314"/>
    <cellStyle name="Comma 10 9 6" xfId="7182"/>
    <cellStyle name="Comma 10 9 6 2" xfId="22330"/>
    <cellStyle name="Comma 10 9 6 2 2" xfId="48298"/>
    <cellStyle name="Comma 10 9 6 3" xfId="33150"/>
    <cellStyle name="Comma 10 9 7" xfId="18002"/>
    <cellStyle name="Comma 10 9 7 2" xfId="43970"/>
    <cellStyle name="Comma 10 9 8" xfId="13674"/>
    <cellStyle name="Comma 10 9 8 2" xfId="39642"/>
    <cellStyle name="Comma 10 9 9" xfId="2854"/>
    <cellStyle name="Comma 11" xfId="101"/>
    <cellStyle name="Comma 11 10" xfId="102"/>
    <cellStyle name="Comma 11 10 10" xfId="28824"/>
    <cellStyle name="Comma 11 10 11" xfId="54790"/>
    <cellStyle name="Comma 11 10 12" xfId="55306"/>
    <cellStyle name="Comma 11 10 13" xfId="1060"/>
    <cellStyle name="Comma 11 10 2" xfId="1233"/>
    <cellStyle name="Comma 11 10 2 10" xfId="55847"/>
    <cellStyle name="Comma 11 10 2 2" xfId="2315"/>
    <cellStyle name="Comma 11 10 2 2 2" xfId="6643"/>
    <cellStyle name="Comma 11 10 2 2 2 2" xfId="13135"/>
    <cellStyle name="Comma 11 10 2 2 2 2 2" xfId="28283"/>
    <cellStyle name="Comma 11 10 2 2 2 2 2 2" xfId="54251"/>
    <cellStyle name="Comma 11 10 2 2 2 2 3" xfId="39103"/>
    <cellStyle name="Comma 11 10 2 2 2 3" xfId="21791"/>
    <cellStyle name="Comma 11 10 2 2 2 3 2" xfId="47759"/>
    <cellStyle name="Comma 11 10 2 2 2 4" xfId="17463"/>
    <cellStyle name="Comma 11 10 2 2 2 4 2" xfId="43431"/>
    <cellStyle name="Comma 11 10 2 2 2 5" xfId="32611"/>
    <cellStyle name="Comma 11 10 2 2 2 6" xfId="59093"/>
    <cellStyle name="Comma 11 10 2 2 3" xfId="10971"/>
    <cellStyle name="Comma 11 10 2 2 3 2" xfId="26119"/>
    <cellStyle name="Comma 11 10 2 2 3 2 2" xfId="52087"/>
    <cellStyle name="Comma 11 10 2 2 3 3" xfId="36939"/>
    <cellStyle name="Comma 11 10 2 2 4" xfId="8807"/>
    <cellStyle name="Comma 11 10 2 2 4 2" xfId="23955"/>
    <cellStyle name="Comma 11 10 2 2 4 2 2" xfId="49923"/>
    <cellStyle name="Comma 11 10 2 2 4 3" xfId="34775"/>
    <cellStyle name="Comma 11 10 2 2 5" xfId="19627"/>
    <cellStyle name="Comma 11 10 2 2 5 2" xfId="45595"/>
    <cellStyle name="Comma 11 10 2 2 6" xfId="15299"/>
    <cellStyle name="Comma 11 10 2 2 6 2" xfId="41267"/>
    <cellStyle name="Comma 11 10 2 2 7" xfId="4479"/>
    <cellStyle name="Comma 11 10 2 2 8" xfId="30447"/>
    <cellStyle name="Comma 11 10 2 2 9" xfId="56929"/>
    <cellStyle name="Comma 11 10 2 3" xfId="5561"/>
    <cellStyle name="Comma 11 10 2 3 2" xfId="12053"/>
    <cellStyle name="Comma 11 10 2 3 2 2" xfId="27201"/>
    <cellStyle name="Comma 11 10 2 3 2 2 2" xfId="53169"/>
    <cellStyle name="Comma 11 10 2 3 2 3" xfId="38021"/>
    <cellStyle name="Comma 11 10 2 3 3" xfId="20709"/>
    <cellStyle name="Comma 11 10 2 3 3 2" xfId="46677"/>
    <cellStyle name="Comma 11 10 2 3 4" xfId="16381"/>
    <cellStyle name="Comma 11 10 2 3 4 2" xfId="42349"/>
    <cellStyle name="Comma 11 10 2 3 5" xfId="31529"/>
    <cellStyle name="Comma 11 10 2 3 6" xfId="58011"/>
    <cellStyle name="Comma 11 10 2 4" xfId="9889"/>
    <cellStyle name="Comma 11 10 2 4 2" xfId="25037"/>
    <cellStyle name="Comma 11 10 2 4 2 2" xfId="51005"/>
    <cellStyle name="Comma 11 10 2 4 3" xfId="35857"/>
    <cellStyle name="Comma 11 10 2 5" xfId="7725"/>
    <cellStyle name="Comma 11 10 2 5 2" xfId="22873"/>
    <cellStyle name="Comma 11 10 2 5 2 2" xfId="48841"/>
    <cellStyle name="Comma 11 10 2 5 3" xfId="33693"/>
    <cellStyle name="Comma 11 10 2 6" xfId="18545"/>
    <cellStyle name="Comma 11 10 2 6 2" xfId="44513"/>
    <cellStyle name="Comma 11 10 2 7" xfId="14217"/>
    <cellStyle name="Comma 11 10 2 7 2" xfId="40185"/>
    <cellStyle name="Comma 11 10 2 8" xfId="3397"/>
    <cellStyle name="Comma 11 10 2 9" xfId="29365"/>
    <cellStyle name="Comma 11 10 3" xfId="1774"/>
    <cellStyle name="Comma 11 10 3 2" xfId="6102"/>
    <cellStyle name="Comma 11 10 3 2 2" xfId="12594"/>
    <cellStyle name="Comma 11 10 3 2 2 2" xfId="27742"/>
    <cellStyle name="Comma 11 10 3 2 2 2 2" xfId="53710"/>
    <cellStyle name="Comma 11 10 3 2 2 3" xfId="38562"/>
    <cellStyle name="Comma 11 10 3 2 3" xfId="21250"/>
    <cellStyle name="Comma 11 10 3 2 3 2" xfId="47218"/>
    <cellStyle name="Comma 11 10 3 2 4" xfId="16922"/>
    <cellStyle name="Comma 11 10 3 2 4 2" xfId="42890"/>
    <cellStyle name="Comma 11 10 3 2 5" xfId="32070"/>
    <cellStyle name="Comma 11 10 3 2 6" xfId="58552"/>
    <cellStyle name="Comma 11 10 3 3" xfId="10430"/>
    <cellStyle name="Comma 11 10 3 3 2" xfId="25578"/>
    <cellStyle name="Comma 11 10 3 3 2 2" xfId="51546"/>
    <cellStyle name="Comma 11 10 3 3 3" xfId="36398"/>
    <cellStyle name="Comma 11 10 3 4" xfId="8266"/>
    <cellStyle name="Comma 11 10 3 4 2" xfId="23414"/>
    <cellStyle name="Comma 11 10 3 4 2 2" xfId="49382"/>
    <cellStyle name="Comma 11 10 3 4 3" xfId="34234"/>
    <cellStyle name="Comma 11 10 3 5" xfId="19086"/>
    <cellStyle name="Comma 11 10 3 5 2" xfId="45054"/>
    <cellStyle name="Comma 11 10 3 6" xfId="14758"/>
    <cellStyle name="Comma 11 10 3 6 2" xfId="40726"/>
    <cellStyle name="Comma 11 10 3 7" xfId="3938"/>
    <cellStyle name="Comma 11 10 3 8" xfId="29906"/>
    <cellStyle name="Comma 11 10 3 9" xfId="56388"/>
    <cellStyle name="Comma 11 10 4" xfId="5020"/>
    <cellStyle name="Comma 11 10 4 2" xfId="11512"/>
    <cellStyle name="Comma 11 10 4 2 2" xfId="26660"/>
    <cellStyle name="Comma 11 10 4 2 2 2" xfId="52628"/>
    <cellStyle name="Comma 11 10 4 2 3" xfId="37480"/>
    <cellStyle name="Comma 11 10 4 3" xfId="20168"/>
    <cellStyle name="Comma 11 10 4 3 2" xfId="46136"/>
    <cellStyle name="Comma 11 10 4 4" xfId="15840"/>
    <cellStyle name="Comma 11 10 4 4 2" xfId="41808"/>
    <cellStyle name="Comma 11 10 4 5" xfId="30988"/>
    <cellStyle name="Comma 11 10 4 6" xfId="57470"/>
    <cellStyle name="Comma 11 10 5" xfId="9348"/>
    <cellStyle name="Comma 11 10 5 2" xfId="24496"/>
    <cellStyle name="Comma 11 10 5 2 2" xfId="50464"/>
    <cellStyle name="Comma 11 10 5 3" xfId="35316"/>
    <cellStyle name="Comma 11 10 6" xfId="7184"/>
    <cellStyle name="Comma 11 10 6 2" xfId="22332"/>
    <cellStyle name="Comma 11 10 6 2 2" xfId="48300"/>
    <cellStyle name="Comma 11 10 6 3" xfId="33152"/>
    <cellStyle name="Comma 11 10 7" xfId="18004"/>
    <cellStyle name="Comma 11 10 7 2" xfId="43972"/>
    <cellStyle name="Comma 11 10 8" xfId="13676"/>
    <cellStyle name="Comma 11 10 8 2" xfId="39644"/>
    <cellStyle name="Comma 11 10 9" xfId="2856"/>
    <cellStyle name="Comma 11 11" xfId="103"/>
    <cellStyle name="Comma 11 11 10" xfId="28825"/>
    <cellStyle name="Comma 11 11 11" xfId="54791"/>
    <cellStyle name="Comma 11 11 12" xfId="55307"/>
    <cellStyle name="Comma 11 11 13" xfId="1100"/>
    <cellStyle name="Comma 11 11 2" xfId="1234"/>
    <cellStyle name="Comma 11 11 2 10" xfId="55848"/>
    <cellStyle name="Comma 11 11 2 2" xfId="2316"/>
    <cellStyle name="Comma 11 11 2 2 2" xfId="6644"/>
    <cellStyle name="Comma 11 11 2 2 2 2" xfId="13136"/>
    <cellStyle name="Comma 11 11 2 2 2 2 2" xfId="28284"/>
    <cellStyle name="Comma 11 11 2 2 2 2 2 2" xfId="54252"/>
    <cellStyle name="Comma 11 11 2 2 2 2 3" xfId="39104"/>
    <cellStyle name="Comma 11 11 2 2 2 3" xfId="21792"/>
    <cellStyle name="Comma 11 11 2 2 2 3 2" xfId="47760"/>
    <cellStyle name="Comma 11 11 2 2 2 4" xfId="17464"/>
    <cellStyle name="Comma 11 11 2 2 2 4 2" xfId="43432"/>
    <cellStyle name="Comma 11 11 2 2 2 5" xfId="32612"/>
    <cellStyle name="Comma 11 11 2 2 2 6" xfId="59094"/>
    <cellStyle name="Comma 11 11 2 2 3" xfId="10972"/>
    <cellStyle name="Comma 11 11 2 2 3 2" xfId="26120"/>
    <cellStyle name="Comma 11 11 2 2 3 2 2" xfId="52088"/>
    <cellStyle name="Comma 11 11 2 2 3 3" xfId="36940"/>
    <cellStyle name="Comma 11 11 2 2 4" xfId="8808"/>
    <cellStyle name="Comma 11 11 2 2 4 2" xfId="23956"/>
    <cellStyle name="Comma 11 11 2 2 4 2 2" xfId="49924"/>
    <cellStyle name="Comma 11 11 2 2 4 3" xfId="34776"/>
    <cellStyle name="Comma 11 11 2 2 5" xfId="19628"/>
    <cellStyle name="Comma 11 11 2 2 5 2" xfId="45596"/>
    <cellStyle name="Comma 11 11 2 2 6" xfId="15300"/>
    <cellStyle name="Comma 11 11 2 2 6 2" xfId="41268"/>
    <cellStyle name="Comma 11 11 2 2 7" xfId="4480"/>
    <cellStyle name="Comma 11 11 2 2 8" xfId="30448"/>
    <cellStyle name="Comma 11 11 2 2 9" xfId="56930"/>
    <cellStyle name="Comma 11 11 2 3" xfId="5562"/>
    <cellStyle name="Comma 11 11 2 3 2" xfId="12054"/>
    <cellStyle name="Comma 11 11 2 3 2 2" xfId="27202"/>
    <cellStyle name="Comma 11 11 2 3 2 2 2" xfId="53170"/>
    <cellStyle name="Comma 11 11 2 3 2 3" xfId="38022"/>
    <cellStyle name="Comma 11 11 2 3 3" xfId="20710"/>
    <cellStyle name="Comma 11 11 2 3 3 2" xfId="46678"/>
    <cellStyle name="Comma 11 11 2 3 4" xfId="16382"/>
    <cellStyle name="Comma 11 11 2 3 4 2" xfId="42350"/>
    <cellStyle name="Comma 11 11 2 3 5" xfId="31530"/>
    <cellStyle name="Comma 11 11 2 3 6" xfId="58012"/>
    <cellStyle name="Comma 11 11 2 4" xfId="9890"/>
    <cellStyle name="Comma 11 11 2 4 2" xfId="25038"/>
    <cellStyle name="Comma 11 11 2 4 2 2" xfId="51006"/>
    <cellStyle name="Comma 11 11 2 4 3" xfId="35858"/>
    <cellStyle name="Comma 11 11 2 5" xfId="7726"/>
    <cellStyle name="Comma 11 11 2 5 2" xfId="22874"/>
    <cellStyle name="Comma 11 11 2 5 2 2" xfId="48842"/>
    <cellStyle name="Comma 11 11 2 5 3" xfId="33694"/>
    <cellStyle name="Comma 11 11 2 6" xfId="18546"/>
    <cellStyle name="Comma 11 11 2 6 2" xfId="44514"/>
    <cellStyle name="Comma 11 11 2 7" xfId="14218"/>
    <cellStyle name="Comma 11 11 2 7 2" xfId="40186"/>
    <cellStyle name="Comma 11 11 2 8" xfId="3398"/>
    <cellStyle name="Comma 11 11 2 9" xfId="29366"/>
    <cellStyle name="Comma 11 11 3" xfId="1775"/>
    <cellStyle name="Comma 11 11 3 2" xfId="6103"/>
    <cellStyle name="Comma 11 11 3 2 2" xfId="12595"/>
    <cellStyle name="Comma 11 11 3 2 2 2" xfId="27743"/>
    <cellStyle name="Comma 11 11 3 2 2 2 2" xfId="53711"/>
    <cellStyle name="Comma 11 11 3 2 2 3" xfId="38563"/>
    <cellStyle name="Comma 11 11 3 2 3" xfId="21251"/>
    <cellStyle name="Comma 11 11 3 2 3 2" xfId="47219"/>
    <cellStyle name="Comma 11 11 3 2 4" xfId="16923"/>
    <cellStyle name="Comma 11 11 3 2 4 2" xfId="42891"/>
    <cellStyle name="Comma 11 11 3 2 5" xfId="32071"/>
    <cellStyle name="Comma 11 11 3 2 6" xfId="58553"/>
    <cellStyle name="Comma 11 11 3 3" xfId="10431"/>
    <cellStyle name="Comma 11 11 3 3 2" xfId="25579"/>
    <cellStyle name="Comma 11 11 3 3 2 2" xfId="51547"/>
    <cellStyle name="Comma 11 11 3 3 3" xfId="36399"/>
    <cellStyle name="Comma 11 11 3 4" xfId="8267"/>
    <cellStyle name="Comma 11 11 3 4 2" xfId="23415"/>
    <cellStyle name="Comma 11 11 3 4 2 2" xfId="49383"/>
    <cellStyle name="Comma 11 11 3 4 3" xfId="34235"/>
    <cellStyle name="Comma 11 11 3 5" xfId="19087"/>
    <cellStyle name="Comma 11 11 3 5 2" xfId="45055"/>
    <cellStyle name="Comma 11 11 3 6" xfId="14759"/>
    <cellStyle name="Comma 11 11 3 6 2" xfId="40727"/>
    <cellStyle name="Comma 11 11 3 7" xfId="3939"/>
    <cellStyle name="Comma 11 11 3 8" xfId="29907"/>
    <cellStyle name="Comma 11 11 3 9" xfId="56389"/>
    <cellStyle name="Comma 11 11 4" xfId="5021"/>
    <cellStyle name="Comma 11 11 4 2" xfId="11513"/>
    <cellStyle name="Comma 11 11 4 2 2" xfId="26661"/>
    <cellStyle name="Comma 11 11 4 2 2 2" xfId="52629"/>
    <cellStyle name="Comma 11 11 4 2 3" xfId="37481"/>
    <cellStyle name="Comma 11 11 4 3" xfId="20169"/>
    <cellStyle name="Comma 11 11 4 3 2" xfId="46137"/>
    <cellStyle name="Comma 11 11 4 4" xfId="15841"/>
    <cellStyle name="Comma 11 11 4 4 2" xfId="41809"/>
    <cellStyle name="Comma 11 11 4 5" xfId="30989"/>
    <cellStyle name="Comma 11 11 4 6" xfId="57471"/>
    <cellStyle name="Comma 11 11 5" xfId="9349"/>
    <cellStyle name="Comma 11 11 5 2" xfId="24497"/>
    <cellStyle name="Comma 11 11 5 2 2" xfId="50465"/>
    <cellStyle name="Comma 11 11 5 3" xfId="35317"/>
    <cellStyle name="Comma 11 11 6" xfId="7185"/>
    <cellStyle name="Comma 11 11 6 2" xfId="22333"/>
    <cellStyle name="Comma 11 11 6 2 2" xfId="48301"/>
    <cellStyle name="Comma 11 11 6 3" xfId="33153"/>
    <cellStyle name="Comma 11 11 7" xfId="18005"/>
    <cellStyle name="Comma 11 11 7 2" xfId="43973"/>
    <cellStyle name="Comma 11 11 8" xfId="13677"/>
    <cellStyle name="Comma 11 11 8 2" xfId="39645"/>
    <cellStyle name="Comma 11 11 9" xfId="2857"/>
    <cellStyle name="Comma 11 12" xfId="104"/>
    <cellStyle name="Comma 11 12 10" xfId="28826"/>
    <cellStyle name="Comma 11 12 11" xfId="55308"/>
    <cellStyle name="Comma 11 12 12" xfId="1140"/>
    <cellStyle name="Comma 11 12 2" xfId="1235"/>
    <cellStyle name="Comma 11 12 2 10" xfId="55849"/>
    <cellStyle name="Comma 11 12 2 2" xfId="2317"/>
    <cellStyle name="Comma 11 12 2 2 2" xfId="6645"/>
    <cellStyle name="Comma 11 12 2 2 2 2" xfId="13137"/>
    <cellStyle name="Comma 11 12 2 2 2 2 2" xfId="28285"/>
    <cellStyle name="Comma 11 12 2 2 2 2 2 2" xfId="54253"/>
    <cellStyle name="Comma 11 12 2 2 2 2 3" xfId="39105"/>
    <cellStyle name="Comma 11 12 2 2 2 3" xfId="21793"/>
    <cellStyle name="Comma 11 12 2 2 2 3 2" xfId="47761"/>
    <cellStyle name="Comma 11 12 2 2 2 4" xfId="17465"/>
    <cellStyle name="Comma 11 12 2 2 2 4 2" xfId="43433"/>
    <cellStyle name="Comma 11 12 2 2 2 5" xfId="32613"/>
    <cellStyle name="Comma 11 12 2 2 2 6" xfId="59095"/>
    <cellStyle name="Comma 11 12 2 2 3" xfId="10973"/>
    <cellStyle name="Comma 11 12 2 2 3 2" xfId="26121"/>
    <cellStyle name="Comma 11 12 2 2 3 2 2" xfId="52089"/>
    <cellStyle name="Comma 11 12 2 2 3 3" xfId="36941"/>
    <cellStyle name="Comma 11 12 2 2 4" xfId="8809"/>
    <cellStyle name="Comma 11 12 2 2 4 2" xfId="23957"/>
    <cellStyle name="Comma 11 12 2 2 4 2 2" xfId="49925"/>
    <cellStyle name="Comma 11 12 2 2 4 3" xfId="34777"/>
    <cellStyle name="Comma 11 12 2 2 5" xfId="19629"/>
    <cellStyle name="Comma 11 12 2 2 5 2" xfId="45597"/>
    <cellStyle name="Comma 11 12 2 2 6" xfId="15301"/>
    <cellStyle name="Comma 11 12 2 2 6 2" xfId="41269"/>
    <cellStyle name="Comma 11 12 2 2 7" xfId="4481"/>
    <cellStyle name="Comma 11 12 2 2 8" xfId="30449"/>
    <cellStyle name="Comma 11 12 2 2 9" xfId="56931"/>
    <cellStyle name="Comma 11 12 2 3" xfId="5563"/>
    <cellStyle name="Comma 11 12 2 3 2" xfId="12055"/>
    <cellStyle name="Comma 11 12 2 3 2 2" xfId="27203"/>
    <cellStyle name="Comma 11 12 2 3 2 2 2" xfId="53171"/>
    <cellStyle name="Comma 11 12 2 3 2 3" xfId="38023"/>
    <cellStyle name="Comma 11 12 2 3 3" xfId="20711"/>
    <cellStyle name="Comma 11 12 2 3 3 2" xfId="46679"/>
    <cellStyle name="Comma 11 12 2 3 4" xfId="16383"/>
    <cellStyle name="Comma 11 12 2 3 4 2" xfId="42351"/>
    <cellStyle name="Comma 11 12 2 3 5" xfId="31531"/>
    <cellStyle name="Comma 11 12 2 3 6" xfId="58013"/>
    <cellStyle name="Comma 11 12 2 4" xfId="9891"/>
    <cellStyle name="Comma 11 12 2 4 2" xfId="25039"/>
    <cellStyle name="Comma 11 12 2 4 2 2" xfId="51007"/>
    <cellStyle name="Comma 11 12 2 4 3" xfId="35859"/>
    <cellStyle name="Comma 11 12 2 5" xfId="7727"/>
    <cellStyle name="Comma 11 12 2 5 2" xfId="22875"/>
    <cellStyle name="Comma 11 12 2 5 2 2" xfId="48843"/>
    <cellStyle name="Comma 11 12 2 5 3" xfId="33695"/>
    <cellStyle name="Comma 11 12 2 6" xfId="18547"/>
    <cellStyle name="Comma 11 12 2 6 2" xfId="44515"/>
    <cellStyle name="Comma 11 12 2 7" xfId="14219"/>
    <cellStyle name="Comma 11 12 2 7 2" xfId="40187"/>
    <cellStyle name="Comma 11 12 2 8" xfId="3399"/>
    <cellStyle name="Comma 11 12 2 9" xfId="29367"/>
    <cellStyle name="Comma 11 12 3" xfId="1776"/>
    <cellStyle name="Comma 11 12 3 2" xfId="6104"/>
    <cellStyle name="Comma 11 12 3 2 2" xfId="12596"/>
    <cellStyle name="Comma 11 12 3 2 2 2" xfId="27744"/>
    <cellStyle name="Comma 11 12 3 2 2 2 2" xfId="53712"/>
    <cellStyle name="Comma 11 12 3 2 2 3" xfId="38564"/>
    <cellStyle name="Comma 11 12 3 2 3" xfId="21252"/>
    <cellStyle name="Comma 11 12 3 2 3 2" xfId="47220"/>
    <cellStyle name="Comma 11 12 3 2 4" xfId="16924"/>
    <cellStyle name="Comma 11 12 3 2 4 2" xfId="42892"/>
    <cellStyle name="Comma 11 12 3 2 5" xfId="32072"/>
    <cellStyle name="Comma 11 12 3 2 6" xfId="58554"/>
    <cellStyle name="Comma 11 12 3 3" xfId="10432"/>
    <cellStyle name="Comma 11 12 3 3 2" xfId="25580"/>
    <cellStyle name="Comma 11 12 3 3 2 2" xfId="51548"/>
    <cellStyle name="Comma 11 12 3 3 3" xfId="36400"/>
    <cellStyle name="Comma 11 12 3 4" xfId="8268"/>
    <cellStyle name="Comma 11 12 3 4 2" xfId="23416"/>
    <cellStyle name="Comma 11 12 3 4 2 2" xfId="49384"/>
    <cellStyle name="Comma 11 12 3 4 3" xfId="34236"/>
    <cellStyle name="Comma 11 12 3 5" xfId="19088"/>
    <cellStyle name="Comma 11 12 3 5 2" xfId="45056"/>
    <cellStyle name="Comma 11 12 3 6" xfId="14760"/>
    <cellStyle name="Comma 11 12 3 6 2" xfId="40728"/>
    <cellStyle name="Comma 11 12 3 7" xfId="3940"/>
    <cellStyle name="Comma 11 12 3 8" xfId="29908"/>
    <cellStyle name="Comma 11 12 3 9" xfId="56390"/>
    <cellStyle name="Comma 11 12 4" xfId="5022"/>
    <cellStyle name="Comma 11 12 4 2" xfId="11514"/>
    <cellStyle name="Comma 11 12 4 2 2" xfId="26662"/>
    <cellStyle name="Comma 11 12 4 2 2 2" xfId="52630"/>
    <cellStyle name="Comma 11 12 4 2 3" xfId="37482"/>
    <cellStyle name="Comma 11 12 4 3" xfId="20170"/>
    <cellStyle name="Comma 11 12 4 3 2" xfId="46138"/>
    <cellStyle name="Comma 11 12 4 4" xfId="15842"/>
    <cellStyle name="Comma 11 12 4 4 2" xfId="41810"/>
    <cellStyle name="Comma 11 12 4 5" xfId="30990"/>
    <cellStyle name="Comma 11 12 4 6" xfId="57472"/>
    <cellStyle name="Comma 11 12 5" xfId="9350"/>
    <cellStyle name="Comma 11 12 5 2" xfId="24498"/>
    <cellStyle name="Comma 11 12 5 2 2" xfId="50466"/>
    <cellStyle name="Comma 11 12 5 3" xfId="35318"/>
    <cellStyle name="Comma 11 12 6" xfId="7186"/>
    <cellStyle name="Comma 11 12 6 2" xfId="22334"/>
    <cellStyle name="Comma 11 12 6 2 2" xfId="48302"/>
    <cellStyle name="Comma 11 12 6 3" xfId="33154"/>
    <cellStyle name="Comma 11 12 7" xfId="18006"/>
    <cellStyle name="Comma 11 12 7 2" xfId="43974"/>
    <cellStyle name="Comma 11 12 8" xfId="13678"/>
    <cellStyle name="Comma 11 12 8 2" xfId="39646"/>
    <cellStyle name="Comma 11 12 9" xfId="2858"/>
    <cellStyle name="Comma 11 13" xfId="105"/>
    <cellStyle name="Comma 11 13 10" xfId="28827"/>
    <cellStyle name="Comma 11 13 11" xfId="55309"/>
    <cellStyle name="Comma 11 13 12" xfId="1180"/>
    <cellStyle name="Comma 11 13 2" xfId="1236"/>
    <cellStyle name="Comma 11 13 2 10" xfId="55850"/>
    <cellStyle name="Comma 11 13 2 2" xfId="2318"/>
    <cellStyle name="Comma 11 13 2 2 2" xfId="6646"/>
    <cellStyle name="Comma 11 13 2 2 2 2" xfId="13138"/>
    <cellStyle name="Comma 11 13 2 2 2 2 2" xfId="28286"/>
    <cellStyle name="Comma 11 13 2 2 2 2 2 2" xfId="54254"/>
    <cellStyle name="Comma 11 13 2 2 2 2 3" xfId="39106"/>
    <cellStyle name="Comma 11 13 2 2 2 3" xfId="21794"/>
    <cellStyle name="Comma 11 13 2 2 2 3 2" xfId="47762"/>
    <cellStyle name="Comma 11 13 2 2 2 4" xfId="17466"/>
    <cellStyle name="Comma 11 13 2 2 2 4 2" xfId="43434"/>
    <cellStyle name="Comma 11 13 2 2 2 5" xfId="32614"/>
    <cellStyle name="Comma 11 13 2 2 2 6" xfId="59096"/>
    <cellStyle name="Comma 11 13 2 2 3" xfId="10974"/>
    <cellStyle name="Comma 11 13 2 2 3 2" xfId="26122"/>
    <cellStyle name="Comma 11 13 2 2 3 2 2" xfId="52090"/>
    <cellStyle name="Comma 11 13 2 2 3 3" xfId="36942"/>
    <cellStyle name="Comma 11 13 2 2 4" xfId="8810"/>
    <cellStyle name="Comma 11 13 2 2 4 2" xfId="23958"/>
    <cellStyle name="Comma 11 13 2 2 4 2 2" xfId="49926"/>
    <cellStyle name="Comma 11 13 2 2 4 3" xfId="34778"/>
    <cellStyle name="Comma 11 13 2 2 5" xfId="19630"/>
    <cellStyle name="Comma 11 13 2 2 5 2" xfId="45598"/>
    <cellStyle name="Comma 11 13 2 2 6" xfId="15302"/>
    <cellStyle name="Comma 11 13 2 2 6 2" xfId="41270"/>
    <cellStyle name="Comma 11 13 2 2 7" xfId="4482"/>
    <cellStyle name="Comma 11 13 2 2 8" xfId="30450"/>
    <cellStyle name="Comma 11 13 2 2 9" xfId="56932"/>
    <cellStyle name="Comma 11 13 2 3" xfId="5564"/>
    <cellStyle name="Comma 11 13 2 3 2" xfId="12056"/>
    <cellStyle name="Comma 11 13 2 3 2 2" xfId="27204"/>
    <cellStyle name="Comma 11 13 2 3 2 2 2" xfId="53172"/>
    <cellStyle name="Comma 11 13 2 3 2 3" xfId="38024"/>
    <cellStyle name="Comma 11 13 2 3 3" xfId="20712"/>
    <cellStyle name="Comma 11 13 2 3 3 2" xfId="46680"/>
    <cellStyle name="Comma 11 13 2 3 4" xfId="16384"/>
    <cellStyle name="Comma 11 13 2 3 4 2" xfId="42352"/>
    <cellStyle name="Comma 11 13 2 3 5" xfId="31532"/>
    <cellStyle name="Comma 11 13 2 3 6" xfId="58014"/>
    <cellStyle name="Comma 11 13 2 4" xfId="9892"/>
    <cellStyle name="Comma 11 13 2 4 2" xfId="25040"/>
    <cellStyle name="Comma 11 13 2 4 2 2" xfId="51008"/>
    <cellStyle name="Comma 11 13 2 4 3" xfId="35860"/>
    <cellStyle name="Comma 11 13 2 5" xfId="7728"/>
    <cellStyle name="Comma 11 13 2 5 2" xfId="22876"/>
    <cellStyle name="Comma 11 13 2 5 2 2" xfId="48844"/>
    <cellStyle name="Comma 11 13 2 5 3" xfId="33696"/>
    <cellStyle name="Comma 11 13 2 6" xfId="18548"/>
    <cellStyle name="Comma 11 13 2 6 2" xfId="44516"/>
    <cellStyle name="Comma 11 13 2 7" xfId="14220"/>
    <cellStyle name="Comma 11 13 2 7 2" xfId="40188"/>
    <cellStyle name="Comma 11 13 2 8" xfId="3400"/>
    <cellStyle name="Comma 11 13 2 9" xfId="29368"/>
    <cellStyle name="Comma 11 13 3" xfId="1777"/>
    <cellStyle name="Comma 11 13 3 2" xfId="6105"/>
    <cellStyle name="Comma 11 13 3 2 2" xfId="12597"/>
    <cellStyle name="Comma 11 13 3 2 2 2" xfId="27745"/>
    <cellStyle name="Comma 11 13 3 2 2 2 2" xfId="53713"/>
    <cellStyle name="Comma 11 13 3 2 2 3" xfId="38565"/>
    <cellStyle name="Comma 11 13 3 2 3" xfId="21253"/>
    <cellStyle name="Comma 11 13 3 2 3 2" xfId="47221"/>
    <cellStyle name="Comma 11 13 3 2 4" xfId="16925"/>
    <cellStyle name="Comma 11 13 3 2 4 2" xfId="42893"/>
    <cellStyle name="Comma 11 13 3 2 5" xfId="32073"/>
    <cellStyle name="Comma 11 13 3 2 6" xfId="58555"/>
    <cellStyle name="Comma 11 13 3 3" xfId="10433"/>
    <cellStyle name="Comma 11 13 3 3 2" xfId="25581"/>
    <cellStyle name="Comma 11 13 3 3 2 2" xfId="51549"/>
    <cellStyle name="Comma 11 13 3 3 3" xfId="36401"/>
    <cellStyle name="Comma 11 13 3 4" xfId="8269"/>
    <cellStyle name="Comma 11 13 3 4 2" xfId="23417"/>
    <cellStyle name="Comma 11 13 3 4 2 2" xfId="49385"/>
    <cellStyle name="Comma 11 13 3 4 3" xfId="34237"/>
    <cellStyle name="Comma 11 13 3 5" xfId="19089"/>
    <cellStyle name="Comma 11 13 3 5 2" xfId="45057"/>
    <cellStyle name="Comma 11 13 3 6" xfId="14761"/>
    <cellStyle name="Comma 11 13 3 6 2" xfId="40729"/>
    <cellStyle name="Comma 11 13 3 7" xfId="3941"/>
    <cellStyle name="Comma 11 13 3 8" xfId="29909"/>
    <cellStyle name="Comma 11 13 3 9" xfId="56391"/>
    <cellStyle name="Comma 11 13 4" xfId="5023"/>
    <cellStyle name="Comma 11 13 4 2" xfId="11515"/>
    <cellStyle name="Comma 11 13 4 2 2" xfId="26663"/>
    <cellStyle name="Comma 11 13 4 2 2 2" xfId="52631"/>
    <cellStyle name="Comma 11 13 4 2 3" xfId="37483"/>
    <cellStyle name="Comma 11 13 4 3" xfId="20171"/>
    <cellStyle name="Comma 11 13 4 3 2" xfId="46139"/>
    <cellStyle name="Comma 11 13 4 4" xfId="15843"/>
    <cellStyle name="Comma 11 13 4 4 2" xfId="41811"/>
    <cellStyle name="Comma 11 13 4 5" xfId="30991"/>
    <cellStyle name="Comma 11 13 4 6" xfId="57473"/>
    <cellStyle name="Comma 11 13 5" xfId="9351"/>
    <cellStyle name="Comma 11 13 5 2" xfId="24499"/>
    <cellStyle name="Comma 11 13 5 2 2" xfId="50467"/>
    <cellStyle name="Comma 11 13 5 3" xfId="35319"/>
    <cellStyle name="Comma 11 13 6" xfId="7187"/>
    <cellStyle name="Comma 11 13 6 2" xfId="22335"/>
    <cellStyle name="Comma 11 13 6 2 2" xfId="48303"/>
    <cellStyle name="Comma 11 13 6 3" xfId="33155"/>
    <cellStyle name="Comma 11 13 7" xfId="18007"/>
    <cellStyle name="Comma 11 13 7 2" xfId="43975"/>
    <cellStyle name="Comma 11 13 8" xfId="13679"/>
    <cellStyle name="Comma 11 13 8 2" xfId="39647"/>
    <cellStyle name="Comma 11 13 9" xfId="2859"/>
    <cellStyle name="Comma 11 14" xfId="1232"/>
    <cellStyle name="Comma 11 14 10" xfId="55846"/>
    <cellStyle name="Comma 11 14 2" xfId="2314"/>
    <cellStyle name="Comma 11 14 2 2" xfId="6642"/>
    <cellStyle name="Comma 11 14 2 2 2" xfId="13134"/>
    <cellStyle name="Comma 11 14 2 2 2 2" xfId="28282"/>
    <cellStyle name="Comma 11 14 2 2 2 2 2" xfId="54250"/>
    <cellStyle name="Comma 11 14 2 2 2 3" xfId="39102"/>
    <cellStyle name="Comma 11 14 2 2 3" xfId="21790"/>
    <cellStyle name="Comma 11 14 2 2 3 2" xfId="47758"/>
    <cellStyle name="Comma 11 14 2 2 4" xfId="17462"/>
    <cellStyle name="Comma 11 14 2 2 4 2" xfId="43430"/>
    <cellStyle name="Comma 11 14 2 2 5" xfId="32610"/>
    <cellStyle name="Comma 11 14 2 2 6" xfId="59092"/>
    <cellStyle name="Comma 11 14 2 3" xfId="10970"/>
    <cellStyle name="Comma 11 14 2 3 2" xfId="26118"/>
    <cellStyle name="Comma 11 14 2 3 2 2" xfId="52086"/>
    <cellStyle name="Comma 11 14 2 3 3" xfId="36938"/>
    <cellStyle name="Comma 11 14 2 4" xfId="8806"/>
    <cellStyle name="Comma 11 14 2 4 2" xfId="23954"/>
    <cellStyle name="Comma 11 14 2 4 2 2" xfId="49922"/>
    <cellStyle name="Comma 11 14 2 4 3" xfId="34774"/>
    <cellStyle name="Comma 11 14 2 5" xfId="19626"/>
    <cellStyle name="Comma 11 14 2 5 2" xfId="45594"/>
    <cellStyle name="Comma 11 14 2 6" xfId="15298"/>
    <cellStyle name="Comma 11 14 2 6 2" xfId="41266"/>
    <cellStyle name="Comma 11 14 2 7" xfId="4478"/>
    <cellStyle name="Comma 11 14 2 8" xfId="30446"/>
    <cellStyle name="Comma 11 14 2 9" xfId="56928"/>
    <cellStyle name="Comma 11 14 3" xfId="5560"/>
    <cellStyle name="Comma 11 14 3 2" xfId="12052"/>
    <cellStyle name="Comma 11 14 3 2 2" xfId="27200"/>
    <cellStyle name="Comma 11 14 3 2 2 2" xfId="53168"/>
    <cellStyle name="Comma 11 14 3 2 3" xfId="38020"/>
    <cellStyle name="Comma 11 14 3 3" xfId="20708"/>
    <cellStyle name="Comma 11 14 3 3 2" xfId="46676"/>
    <cellStyle name="Comma 11 14 3 4" xfId="16380"/>
    <cellStyle name="Comma 11 14 3 4 2" xfId="42348"/>
    <cellStyle name="Comma 11 14 3 5" xfId="31528"/>
    <cellStyle name="Comma 11 14 3 6" xfId="58010"/>
    <cellStyle name="Comma 11 14 4" xfId="9888"/>
    <cellStyle name="Comma 11 14 4 2" xfId="25036"/>
    <cellStyle name="Comma 11 14 4 2 2" xfId="51004"/>
    <cellStyle name="Comma 11 14 4 3" xfId="35856"/>
    <cellStyle name="Comma 11 14 5" xfId="7724"/>
    <cellStyle name="Comma 11 14 5 2" xfId="22872"/>
    <cellStyle name="Comma 11 14 5 2 2" xfId="48840"/>
    <cellStyle name="Comma 11 14 5 3" xfId="33692"/>
    <cellStyle name="Comma 11 14 6" xfId="18544"/>
    <cellStyle name="Comma 11 14 6 2" xfId="44512"/>
    <cellStyle name="Comma 11 14 7" xfId="14216"/>
    <cellStyle name="Comma 11 14 7 2" xfId="40184"/>
    <cellStyle name="Comma 11 14 8" xfId="3396"/>
    <cellStyle name="Comma 11 14 9" xfId="29364"/>
    <cellStyle name="Comma 11 15" xfId="1773"/>
    <cellStyle name="Comma 11 15 2" xfId="6101"/>
    <cellStyle name="Comma 11 15 2 2" xfId="12593"/>
    <cellStyle name="Comma 11 15 2 2 2" xfId="27741"/>
    <cellStyle name="Comma 11 15 2 2 2 2" xfId="53709"/>
    <cellStyle name="Comma 11 15 2 2 3" xfId="38561"/>
    <cellStyle name="Comma 11 15 2 3" xfId="21249"/>
    <cellStyle name="Comma 11 15 2 3 2" xfId="47217"/>
    <cellStyle name="Comma 11 15 2 4" xfId="16921"/>
    <cellStyle name="Comma 11 15 2 4 2" xfId="42889"/>
    <cellStyle name="Comma 11 15 2 5" xfId="32069"/>
    <cellStyle name="Comma 11 15 2 6" xfId="58551"/>
    <cellStyle name="Comma 11 15 3" xfId="10429"/>
    <cellStyle name="Comma 11 15 3 2" xfId="25577"/>
    <cellStyle name="Comma 11 15 3 2 2" xfId="51545"/>
    <cellStyle name="Comma 11 15 3 3" xfId="36397"/>
    <cellStyle name="Comma 11 15 4" xfId="8265"/>
    <cellStyle name="Comma 11 15 4 2" xfId="23413"/>
    <cellStyle name="Comma 11 15 4 2 2" xfId="49381"/>
    <cellStyle name="Comma 11 15 4 3" xfId="34233"/>
    <cellStyle name="Comma 11 15 5" xfId="19085"/>
    <cellStyle name="Comma 11 15 5 2" xfId="45053"/>
    <cellStyle name="Comma 11 15 6" xfId="14757"/>
    <cellStyle name="Comma 11 15 6 2" xfId="40725"/>
    <cellStyle name="Comma 11 15 7" xfId="3937"/>
    <cellStyle name="Comma 11 15 8" xfId="29905"/>
    <cellStyle name="Comma 11 15 9" xfId="56387"/>
    <cellStyle name="Comma 11 16" xfId="5019"/>
    <cellStyle name="Comma 11 16 2" xfId="11511"/>
    <cellStyle name="Comma 11 16 2 2" xfId="26659"/>
    <cellStyle name="Comma 11 16 2 2 2" xfId="52627"/>
    <cellStyle name="Comma 11 16 2 3" xfId="37479"/>
    <cellStyle name="Comma 11 16 3" xfId="20167"/>
    <cellStyle name="Comma 11 16 3 2" xfId="46135"/>
    <cellStyle name="Comma 11 16 4" xfId="15839"/>
    <cellStyle name="Comma 11 16 4 2" xfId="41807"/>
    <cellStyle name="Comma 11 16 5" xfId="30987"/>
    <cellStyle name="Comma 11 16 6" xfId="57469"/>
    <cellStyle name="Comma 11 17" xfId="9347"/>
    <cellStyle name="Comma 11 17 2" xfId="24495"/>
    <cellStyle name="Comma 11 17 2 2" xfId="50463"/>
    <cellStyle name="Comma 11 17 3" xfId="35315"/>
    <cellStyle name="Comma 11 18" xfId="7183"/>
    <cellStyle name="Comma 11 18 2" xfId="22331"/>
    <cellStyle name="Comma 11 18 2 2" xfId="48299"/>
    <cellStyle name="Comma 11 18 3" xfId="33151"/>
    <cellStyle name="Comma 11 19" xfId="18003"/>
    <cellStyle name="Comma 11 19 2" xfId="43971"/>
    <cellStyle name="Comma 11 2" xfId="106"/>
    <cellStyle name="Comma 11 2 10" xfId="28828"/>
    <cellStyle name="Comma 11 2 11" xfId="54792"/>
    <cellStyle name="Comma 11 2 12" xfId="55310"/>
    <cellStyle name="Comma 11 2 13" xfId="740"/>
    <cellStyle name="Comma 11 2 2" xfId="1237"/>
    <cellStyle name="Comma 11 2 2 10" xfId="55851"/>
    <cellStyle name="Comma 11 2 2 2" xfId="2319"/>
    <cellStyle name="Comma 11 2 2 2 2" xfId="6647"/>
    <cellStyle name="Comma 11 2 2 2 2 2" xfId="13139"/>
    <cellStyle name="Comma 11 2 2 2 2 2 2" xfId="28287"/>
    <cellStyle name="Comma 11 2 2 2 2 2 2 2" xfId="54255"/>
    <cellStyle name="Comma 11 2 2 2 2 2 3" xfId="39107"/>
    <cellStyle name="Comma 11 2 2 2 2 3" xfId="21795"/>
    <cellStyle name="Comma 11 2 2 2 2 3 2" xfId="47763"/>
    <cellStyle name="Comma 11 2 2 2 2 4" xfId="17467"/>
    <cellStyle name="Comma 11 2 2 2 2 4 2" xfId="43435"/>
    <cellStyle name="Comma 11 2 2 2 2 5" xfId="32615"/>
    <cellStyle name="Comma 11 2 2 2 2 6" xfId="59097"/>
    <cellStyle name="Comma 11 2 2 2 3" xfId="10975"/>
    <cellStyle name="Comma 11 2 2 2 3 2" xfId="26123"/>
    <cellStyle name="Comma 11 2 2 2 3 2 2" xfId="52091"/>
    <cellStyle name="Comma 11 2 2 2 3 3" xfId="36943"/>
    <cellStyle name="Comma 11 2 2 2 4" xfId="8811"/>
    <cellStyle name="Comma 11 2 2 2 4 2" xfId="23959"/>
    <cellStyle name="Comma 11 2 2 2 4 2 2" xfId="49927"/>
    <cellStyle name="Comma 11 2 2 2 4 3" xfId="34779"/>
    <cellStyle name="Comma 11 2 2 2 5" xfId="19631"/>
    <cellStyle name="Comma 11 2 2 2 5 2" xfId="45599"/>
    <cellStyle name="Comma 11 2 2 2 6" xfId="15303"/>
    <cellStyle name="Comma 11 2 2 2 6 2" xfId="41271"/>
    <cellStyle name="Comma 11 2 2 2 7" xfId="4483"/>
    <cellStyle name="Comma 11 2 2 2 8" xfId="30451"/>
    <cellStyle name="Comma 11 2 2 2 9" xfId="56933"/>
    <cellStyle name="Comma 11 2 2 3" xfId="5565"/>
    <cellStyle name="Comma 11 2 2 3 2" xfId="12057"/>
    <cellStyle name="Comma 11 2 2 3 2 2" xfId="27205"/>
    <cellStyle name="Comma 11 2 2 3 2 2 2" xfId="53173"/>
    <cellStyle name="Comma 11 2 2 3 2 3" xfId="38025"/>
    <cellStyle name="Comma 11 2 2 3 3" xfId="20713"/>
    <cellStyle name="Comma 11 2 2 3 3 2" xfId="46681"/>
    <cellStyle name="Comma 11 2 2 3 4" xfId="16385"/>
    <cellStyle name="Comma 11 2 2 3 4 2" xfId="42353"/>
    <cellStyle name="Comma 11 2 2 3 5" xfId="31533"/>
    <cellStyle name="Comma 11 2 2 3 6" xfId="58015"/>
    <cellStyle name="Comma 11 2 2 4" xfId="9893"/>
    <cellStyle name="Comma 11 2 2 4 2" xfId="25041"/>
    <cellStyle name="Comma 11 2 2 4 2 2" xfId="51009"/>
    <cellStyle name="Comma 11 2 2 4 3" xfId="35861"/>
    <cellStyle name="Comma 11 2 2 5" xfId="7729"/>
    <cellStyle name="Comma 11 2 2 5 2" xfId="22877"/>
    <cellStyle name="Comma 11 2 2 5 2 2" xfId="48845"/>
    <cellStyle name="Comma 11 2 2 5 3" xfId="33697"/>
    <cellStyle name="Comma 11 2 2 6" xfId="18549"/>
    <cellStyle name="Comma 11 2 2 6 2" xfId="44517"/>
    <cellStyle name="Comma 11 2 2 7" xfId="14221"/>
    <cellStyle name="Comma 11 2 2 7 2" xfId="40189"/>
    <cellStyle name="Comma 11 2 2 8" xfId="3401"/>
    <cellStyle name="Comma 11 2 2 9" xfId="29369"/>
    <cellStyle name="Comma 11 2 3" xfId="1778"/>
    <cellStyle name="Comma 11 2 3 2" xfId="6106"/>
    <cellStyle name="Comma 11 2 3 2 2" xfId="12598"/>
    <cellStyle name="Comma 11 2 3 2 2 2" xfId="27746"/>
    <cellStyle name="Comma 11 2 3 2 2 2 2" xfId="53714"/>
    <cellStyle name="Comma 11 2 3 2 2 3" xfId="38566"/>
    <cellStyle name="Comma 11 2 3 2 3" xfId="21254"/>
    <cellStyle name="Comma 11 2 3 2 3 2" xfId="47222"/>
    <cellStyle name="Comma 11 2 3 2 4" xfId="16926"/>
    <cellStyle name="Comma 11 2 3 2 4 2" xfId="42894"/>
    <cellStyle name="Comma 11 2 3 2 5" xfId="32074"/>
    <cellStyle name="Comma 11 2 3 2 6" xfId="58556"/>
    <cellStyle name="Comma 11 2 3 3" xfId="10434"/>
    <cellStyle name="Comma 11 2 3 3 2" xfId="25582"/>
    <cellStyle name="Comma 11 2 3 3 2 2" xfId="51550"/>
    <cellStyle name="Comma 11 2 3 3 3" xfId="36402"/>
    <cellStyle name="Comma 11 2 3 4" xfId="8270"/>
    <cellStyle name="Comma 11 2 3 4 2" xfId="23418"/>
    <cellStyle name="Comma 11 2 3 4 2 2" xfId="49386"/>
    <cellStyle name="Comma 11 2 3 4 3" xfId="34238"/>
    <cellStyle name="Comma 11 2 3 5" xfId="19090"/>
    <cellStyle name="Comma 11 2 3 5 2" xfId="45058"/>
    <cellStyle name="Comma 11 2 3 6" xfId="14762"/>
    <cellStyle name="Comma 11 2 3 6 2" xfId="40730"/>
    <cellStyle name="Comma 11 2 3 7" xfId="3942"/>
    <cellStyle name="Comma 11 2 3 8" xfId="29910"/>
    <cellStyle name="Comma 11 2 3 9" xfId="56392"/>
    <cellStyle name="Comma 11 2 4" xfId="5024"/>
    <cellStyle name="Comma 11 2 4 2" xfId="11516"/>
    <cellStyle name="Comma 11 2 4 2 2" xfId="26664"/>
    <cellStyle name="Comma 11 2 4 2 2 2" xfId="52632"/>
    <cellStyle name="Comma 11 2 4 2 3" xfId="37484"/>
    <cellStyle name="Comma 11 2 4 3" xfId="20172"/>
    <cellStyle name="Comma 11 2 4 3 2" xfId="46140"/>
    <cellStyle name="Comma 11 2 4 4" xfId="15844"/>
    <cellStyle name="Comma 11 2 4 4 2" xfId="41812"/>
    <cellStyle name="Comma 11 2 4 5" xfId="30992"/>
    <cellStyle name="Comma 11 2 4 6" xfId="57474"/>
    <cellStyle name="Comma 11 2 5" xfId="9352"/>
    <cellStyle name="Comma 11 2 5 2" xfId="24500"/>
    <cellStyle name="Comma 11 2 5 2 2" xfId="50468"/>
    <cellStyle name="Comma 11 2 5 3" xfId="35320"/>
    <cellStyle name="Comma 11 2 6" xfId="7188"/>
    <cellStyle name="Comma 11 2 6 2" xfId="22336"/>
    <cellStyle name="Comma 11 2 6 2 2" xfId="48304"/>
    <cellStyle name="Comma 11 2 6 3" xfId="33156"/>
    <cellStyle name="Comma 11 2 7" xfId="18008"/>
    <cellStyle name="Comma 11 2 7 2" xfId="43976"/>
    <cellStyle name="Comma 11 2 8" xfId="13680"/>
    <cellStyle name="Comma 11 2 8 2" xfId="39648"/>
    <cellStyle name="Comma 11 2 9" xfId="2860"/>
    <cellStyle name="Comma 11 20" xfId="13675"/>
    <cellStyle name="Comma 11 20 2" xfId="39643"/>
    <cellStyle name="Comma 11 21" xfId="2855"/>
    <cellStyle name="Comma 11 22" xfId="28823"/>
    <cellStyle name="Comma 11 23" xfId="54789"/>
    <cellStyle name="Comma 11 24" xfId="55305"/>
    <cellStyle name="Comma 11 25" xfId="700"/>
    <cellStyle name="Comma 11 3" xfId="107"/>
    <cellStyle name="Comma 11 3 10" xfId="28829"/>
    <cellStyle name="Comma 11 3 11" xfId="54793"/>
    <cellStyle name="Comma 11 3 12" xfId="55311"/>
    <cellStyle name="Comma 11 3 13" xfId="780"/>
    <cellStyle name="Comma 11 3 2" xfId="1238"/>
    <cellStyle name="Comma 11 3 2 10" xfId="55852"/>
    <cellStyle name="Comma 11 3 2 2" xfId="2320"/>
    <cellStyle name="Comma 11 3 2 2 2" xfId="6648"/>
    <cellStyle name="Comma 11 3 2 2 2 2" xfId="13140"/>
    <cellStyle name="Comma 11 3 2 2 2 2 2" xfId="28288"/>
    <cellStyle name="Comma 11 3 2 2 2 2 2 2" xfId="54256"/>
    <cellStyle name="Comma 11 3 2 2 2 2 3" xfId="39108"/>
    <cellStyle name="Comma 11 3 2 2 2 3" xfId="21796"/>
    <cellStyle name="Comma 11 3 2 2 2 3 2" xfId="47764"/>
    <cellStyle name="Comma 11 3 2 2 2 4" xfId="17468"/>
    <cellStyle name="Comma 11 3 2 2 2 4 2" xfId="43436"/>
    <cellStyle name="Comma 11 3 2 2 2 5" xfId="32616"/>
    <cellStyle name="Comma 11 3 2 2 2 6" xfId="59098"/>
    <cellStyle name="Comma 11 3 2 2 3" xfId="10976"/>
    <cellStyle name="Comma 11 3 2 2 3 2" xfId="26124"/>
    <cellStyle name="Comma 11 3 2 2 3 2 2" xfId="52092"/>
    <cellStyle name="Comma 11 3 2 2 3 3" xfId="36944"/>
    <cellStyle name="Comma 11 3 2 2 4" xfId="8812"/>
    <cellStyle name="Comma 11 3 2 2 4 2" xfId="23960"/>
    <cellStyle name="Comma 11 3 2 2 4 2 2" xfId="49928"/>
    <cellStyle name="Comma 11 3 2 2 4 3" xfId="34780"/>
    <cellStyle name="Comma 11 3 2 2 5" xfId="19632"/>
    <cellStyle name="Comma 11 3 2 2 5 2" xfId="45600"/>
    <cellStyle name="Comma 11 3 2 2 6" xfId="15304"/>
    <cellStyle name="Comma 11 3 2 2 6 2" xfId="41272"/>
    <cellStyle name="Comma 11 3 2 2 7" xfId="4484"/>
    <cellStyle name="Comma 11 3 2 2 8" xfId="30452"/>
    <cellStyle name="Comma 11 3 2 2 9" xfId="56934"/>
    <cellStyle name="Comma 11 3 2 3" xfId="5566"/>
    <cellStyle name="Comma 11 3 2 3 2" xfId="12058"/>
    <cellStyle name="Comma 11 3 2 3 2 2" xfId="27206"/>
    <cellStyle name="Comma 11 3 2 3 2 2 2" xfId="53174"/>
    <cellStyle name="Comma 11 3 2 3 2 3" xfId="38026"/>
    <cellStyle name="Comma 11 3 2 3 3" xfId="20714"/>
    <cellStyle name="Comma 11 3 2 3 3 2" xfId="46682"/>
    <cellStyle name="Comma 11 3 2 3 4" xfId="16386"/>
    <cellStyle name="Comma 11 3 2 3 4 2" xfId="42354"/>
    <cellStyle name="Comma 11 3 2 3 5" xfId="31534"/>
    <cellStyle name="Comma 11 3 2 3 6" xfId="58016"/>
    <cellStyle name="Comma 11 3 2 4" xfId="9894"/>
    <cellStyle name="Comma 11 3 2 4 2" xfId="25042"/>
    <cellStyle name="Comma 11 3 2 4 2 2" xfId="51010"/>
    <cellStyle name="Comma 11 3 2 4 3" xfId="35862"/>
    <cellStyle name="Comma 11 3 2 5" xfId="7730"/>
    <cellStyle name="Comma 11 3 2 5 2" xfId="22878"/>
    <cellStyle name="Comma 11 3 2 5 2 2" xfId="48846"/>
    <cellStyle name="Comma 11 3 2 5 3" xfId="33698"/>
    <cellStyle name="Comma 11 3 2 6" xfId="18550"/>
    <cellStyle name="Comma 11 3 2 6 2" xfId="44518"/>
    <cellStyle name="Comma 11 3 2 7" xfId="14222"/>
    <cellStyle name="Comma 11 3 2 7 2" xfId="40190"/>
    <cellStyle name="Comma 11 3 2 8" xfId="3402"/>
    <cellStyle name="Comma 11 3 2 9" xfId="29370"/>
    <cellStyle name="Comma 11 3 3" xfId="1779"/>
    <cellStyle name="Comma 11 3 3 2" xfId="6107"/>
    <cellStyle name="Comma 11 3 3 2 2" xfId="12599"/>
    <cellStyle name="Comma 11 3 3 2 2 2" xfId="27747"/>
    <cellStyle name="Comma 11 3 3 2 2 2 2" xfId="53715"/>
    <cellStyle name="Comma 11 3 3 2 2 3" xfId="38567"/>
    <cellStyle name="Comma 11 3 3 2 3" xfId="21255"/>
    <cellStyle name="Comma 11 3 3 2 3 2" xfId="47223"/>
    <cellStyle name="Comma 11 3 3 2 4" xfId="16927"/>
    <cellStyle name="Comma 11 3 3 2 4 2" xfId="42895"/>
    <cellStyle name="Comma 11 3 3 2 5" xfId="32075"/>
    <cellStyle name="Comma 11 3 3 2 6" xfId="58557"/>
    <cellStyle name="Comma 11 3 3 3" xfId="10435"/>
    <cellStyle name="Comma 11 3 3 3 2" xfId="25583"/>
    <cellStyle name="Comma 11 3 3 3 2 2" xfId="51551"/>
    <cellStyle name="Comma 11 3 3 3 3" xfId="36403"/>
    <cellStyle name="Comma 11 3 3 4" xfId="8271"/>
    <cellStyle name="Comma 11 3 3 4 2" xfId="23419"/>
    <cellStyle name="Comma 11 3 3 4 2 2" xfId="49387"/>
    <cellStyle name="Comma 11 3 3 4 3" xfId="34239"/>
    <cellStyle name="Comma 11 3 3 5" xfId="19091"/>
    <cellStyle name="Comma 11 3 3 5 2" xfId="45059"/>
    <cellStyle name="Comma 11 3 3 6" xfId="14763"/>
    <cellStyle name="Comma 11 3 3 6 2" xfId="40731"/>
    <cellStyle name="Comma 11 3 3 7" xfId="3943"/>
    <cellStyle name="Comma 11 3 3 8" xfId="29911"/>
    <cellStyle name="Comma 11 3 3 9" xfId="56393"/>
    <cellStyle name="Comma 11 3 4" xfId="5025"/>
    <cellStyle name="Comma 11 3 4 2" xfId="11517"/>
    <cellStyle name="Comma 11 3 4 2 2" xfId="26665"/>
    <cellStyle name="Comma 11 3 4 2 2 2" xfId="52633"/>
    <cellStyle name="Comma 11 3 4 2 3" xfId="37485"/>
    <cellStyle name="Comma 11 3 4 3" xfId="20173"/>
    <cellStyle name="Comma 11 3 4 3 2" xfId="46141"/>
    <cellStyle name="Comma 11 3 4 4" xfId="15845"/>
    <cellStyle name="Comma 11 3 4 4 2" xfId="41813"/>
    <cellStyle name="Comma 11 3 4 5" xfId="30993"/>
    <cellStyle name="Comma 11 3 4 6" xfId="57475"/>
    <cellStyle name="Comma 11 3 5" xfId="9353"/>
    <cellStyle name="Comma 11 3 5 2" xfId="24501"/>
    <cellStyle name="Comma 11 3 5 2 2" xfId="50469"/>
    <cellStyle name="Comma 11 3 5 3" xfId="35321"/>
    <cellStyle name="Comma 11 3 6" xfId="7189"/>
    <cellStyle name="Comma 11 3 6 2" xfId="22337"/>
    <cellStyle name="Comma 11 3 6 2 2" xfId="48305"/>
    <cellStyle name="Comma 11 3 6 3" xfId="33157"/>
    <cellStyle name="Comma 11 3 7" xfId="18009"/>
    <cellStyle name="Comma 11 3 7 2" xfId="43977"/>
    <cellStyle name="Comma 11 3 8" xfId="13681"/>
    <cellStyle name="Comma 11 3 8 2" xfId="39649"/>
    <cellStyle name="Comma 11 3 9" xfId="2861"/>
    <cellStyle name="Comma 11 4" xfId="108"/>
    <cellStyle name="Comma 11 4 10" xfId="28830"/>
    <cellStyle name="Comma 11 4 11" xfId="54794"/>
    <cellStyle name="Comma 11 4 12" xfId="55312"/>
    <cellStyle name="Comma 11 4 13" xfId="820"/>
    <cellStyle name="Comma 11 4 2" xfId="1239"/>
    <cellStyle name="Comma 11 4 2 10" xfId="55853"/>
    <cellStyle name="Comma 11 4 2 2" xfId="2321"/>
    <cellStyle name="Comma 11 4 2 2 2" xfId="6649"/>
    <cellStyle name="Comma 11 4 2 2 2 2" xfId="13141"/>
    <cellStyle name="Comma 11 4 2 2 2 2 2" xfId="28289"/>
    <cellStyle name="Comma 11 4 2 2 2 2 2 2" xfId="54257"/>
    <cellStyle name="Comma 11 4 2 2 2 2 3" xfId="39109"/>
    <cellStyle name="Comma 11 4 2 2 2 3" xfId="21797"/>
    <cellStyle name="Comma 11 4 2 2 2 3 2" xfId="47765"/>
    <cellStyle name="Comma 11 4 2 2 2 4" xfId="17469"/>
    <cellStyle name="Comma 11 4 2 2 2 4 2" xfId="43437"/>
    <cellStyle name="Comma 11 4 2 2 2 5" xfId="32617"/>
    <cellStyle name="Comma 11 4 2 2 2 6" xfId="59099"/>
    <cellStyle name="Comma 11 4 2 2 3" xfId="10977"/>
    <cellStyle name="Comma 11 4 2 2 3 2" xfId="26125"/>
    <cellStyle name="Comma 11 4 2 2 3 2 2" xfId="52093"/>
    <cellStyle name="Comma 11 4 2 2 3 3" xfId="36945"/>
    <cellStyle name="Comma 11 4 2 2 4" xfId="8813"/>
    <cellStyle name="Comma 11 4 2 2 4 2" xfId="23961"/>
    <cellStyle name="Comma 11 4 2 2 4 2 2" xfId="49929"/>
    <cellStyle name="Comma 11 4 2 2 4 3" xfId="34781"/>
    <cellStyle name="Comma 11 4 2 2 5" xfId="19633"/>
    <cellStyle name="Comma 11 4 2 2 5 2" xfId="45601"/>
    <cellStyle name="Comma 11 4 2 2 6" xfId="15305"/>
    <cellStyle name="Comma 11 4 2 2 6 2" xfId="41273"/>
    <cellStyle name="Comma 11 4 2 2 7" xfId="4485"/>
    <cellStyle name="Comma 11 4 2 2 8" xfId="30453"/>
    <cellStyle name="Comma 11 4 2 2 9" xfId="56935"/>
    <cellStyle name="Comma 11 4 2 3" xfId="5567"/>
    <cellStyle name="Comma 11 4 2 3 2" xfId="12059"/>
    <cellStyle name="Comma 11 4 2 3 2 2" xfId="27207"/>
    <cellStyle name="Comma 11 4 2 3 2 2 2" xfId="53175"/>
    <cellStyle name="Comma 11 4 2 3 2 3" xfId="38027"/>
    <cellStyle name="Comma 11 4 2 3 3" xfId="20715"/>
    <cellStyle name="Comma 11 4 2 3 3 2" xfId="46683"/>
    <cellStyle name="Comma 11 4 2 3 4" xfId="16387"/>
    <cellStyle name="Comma 11 4 2 3 4 2" xfId="42355"/>
    <cellStyle name="Comma 11 4 2 3 5" xfId="31535"/>
    <cellStyle name="Comma 11 4 2 3 6" xfId="58017"/>
    <cellStyle name="Comma 11 4 2 4" xfId="9895"/>
    <cellStyle name="Comma 11 4 2 4 2" xfId="25043"/>
    <cellStyle name="Comma 11 4 2 4 2 2" xfId="51011"/>
    <cellStyle name="Comma 11 4 2 4 3" xfId="35863"/>
    <cellStyle name="Comma 11 4 2 5" xfId="7731"/>
    <cellStyle name="Comma 11 4 2 5 2" xfId="22879"/>
    <cellStyle name="Comma 11 4 2 5 2 2" xfId="48847"/>
    <cellStyle name="Comma 11 4 2 5 3" xfId="33699"/>
    <cellStyle name="Comma 11 4 2 6" xfId="18551"/>
    <cellStyle name="Comma 11 4 2 6 2" xfId="44519"/>
    <cellStyle name="Comma 11 4 2 7" xfId="14223"/>
    <cellStyle name="Comma 11 4 2 7 2" xfId="40191"/>
    <cellStyle name="Comma 11 4 2 8" xfId="3403"/>
    <cellStyle name="Comma 11 4 2 9" xfId="29371"/>
    <cellStyle name="Comma 11 4 3" xfId="1780"/>
    <cellStyle name="Comma 11 4 3 2" xfId="6108"/>
    <cellStyle name="Comma 11 4 3 2 2" xfId="12600"/>
    <cellStyle name="Comma 11 4 3 2 2 2" xfId="27748"/>
    <cellStyle name="Comma 11 4 3 2 2 2 2" xfId="53716"/>
    <cellStyle name="Comma 11 4 3 2 2 3" xfId="38568"/>
    <cellStyle name="Comma 11 4 3 2 3" xfId="21256"/>
    <cellStyle name="Comma 11 4 3 2 3 2" xfId="47224"/>
    <cellStyle name="Comma 11 4 3 2 4" xfId="16928"/>
    <cellStyle name="Comma 11 4 3 2 4 2" xfId="42896"/>
    <cellStyle name="Comma 11 4 3 2 5" xfId="32076"/>
    <cellStyle name="Comma 11 4 3 2 6" xfId="58558"/>
    <cellStyle name="Comma 11 4 3 3" xfId="10436"/>
    <cellStyle name="Comma 11 4 3 3 2" xfId="25584"/>
    <cellStyle name="Comma 11 4 3 3 2 2" xfId="51552"/>
    <cellStyle name="Comma 11 4 3 3 3" xfId="36404"/>
    <cellStyle name="Comma 11 4 3 4" xfId="8272"/>
    <cellStyle name="Comma 11 4 3 4 2" xfId="23420"/>
    <cellStyle name="Comma 11 4 3 4 2 2" xfId="49388"/>
    <cellStyle name="Comma 11 4 3 4 3" xfId="34240"/>
    <cellStyle name="Comma 11 4 3 5" xfId="19092"/>
    <cellStyle name="Comma 11 4 3 5 2" xfId="45060"/>
    <cellStyle name="Comma 11 4 3 6" xfId="14764"/>
    <cellStyle name="Comma 11 4 3 6 2" xfId="40732"/>
    <cellStyle name="Comma 11 4 3 7" xfId="3944"/>
    <cellStyle name="Comma 11 4 3 8" xfId="29912"/>
    <cellStyle name="Comma 11 4 3 9" xfId="56394"/>
    <cellStyle name="Comma 11 4 4" xfId="5026"/>
    <cellStyle name="Comma 11 4 4 2" xfId="11518"/>
    <cellStyle name="Comma 11 4 4 2 2" xfId="26666"/>
    <cellStyle name="Comma 11 4 4 2 2 2" xfId="52634"/>
    <cellStyle name="Comma 11 4 4 2 3" xfId="37486"/>
    <cellStyle name="Comma 11 4 4 3" xfId="20174"/>
    <cellStyle name="Comma 11 4 4 3 2" xfId="46142"/>
    <cellStyle name="Comma 11 4 4 4" xfId="15846"/>
    <cellStyle name="Comma 11 4 4 4 2" xfId="41814"/>
    <cellStyle name="Comma 11 4 4 5" xfId="30994"/>
    <cellStyle name="Comma 11 4 4 6" xfId="57476"/>
    <cellStyle name="Comma 11 4 5" xfId="9354"/>
    <cellStyle name="Comma 11 4 5 2" xfId="24502"/>
    <cellStyle name="Comma 11 4 5 2 2" xfId="50470"/>
    <cellStyle name="Comma 11 4 5 3" xfId="35322"/>
    <cellStyle name="Comma 11 4 6" xfId="7190"/>
    <cellStyle name="Comma 11 4 6 2" xfId="22338"/>
    <cellStyle name="Comma 11 4 6 2 2" xfId="48306"/>
    <cellStyle name="Comma 11 4 6 3" xfId="33158"/>
    <cellStyle name="Comma 11 4 7" xfId="18010"/>
    <cellStyle name="Comma 11 4 7 2" xfId="43978"/>
    <cellStyle name="Comma 11 4 8" xfId="13682"/>
    <cellStyle name="Comma 11 4 8 2" xfId="39650"/>
    <cellStyle name="Comma 11 4 9" xfId="2862"/>
    <cellStyle name="Comma 11 5" xfId="109"/>
    <cellStyle name="Comma 11 5 10" xfId="28831"/>
    <cellStyle name="Comma 11 5 11" xfId="54795"/>
    <cellStyle name="Comma 11 5 12" xfId="55313"/>
    <cellStyle name="Comma 11 5 13" xfId="860"/>
    <cellStyle name="Comma 11 5 2" xfId="1240"/>
    <cellStyle name="Comma 11 5 2 10" xfId="55854"/>
    <cellStyle name="Comma 11 5 2 2" xfId="2322"/>
    <cellStyle name="Comma 11 5 2 2 2" xfId="6650"/>
    <cellStyle name="Comma 11 5 2 2 2 2" xfId="13142"/>
    <cellStyle name="Comma 11 5 2 2 2 2 2" xfId="28290"/>
    <cellStyle name="Comma 11 5 2 2 2 2 2 2" xfId="54258"/>
    <cellStyle name="Comma 11 5 2 2 2 2 3" xfId="39110"/>
    <cellStyle name="Comma 11 5 2 2 2 3" xfId="21798"/>
    <cellStyle name="Comma 11 5 2 2 2 3 2" xfId="47766"/>
    <cellStyle name="Comma 11 5 2 2 2 4" xfId="17470"/>
    <cellStyle name="Comma 11 5 2 2 2 4 2" xfId="43438"/>
    <cellStyle name="Comma 11 5 2 2 2 5" xfId="32618"/>
    <cellStyle name="Comma 11 5 2 2 2 6" xfId="59100"/>
    <cellStyle name="Comma 11 5 2 2 3" xfId="10978"/>
    <cellStyle name="Comma 11 5 2 2 3 2" xfId="26126"/>
    <cellStyle name="Comma 11 5 2 2 3 2 2" xfId="52094"/>
    <cellStyle name="Comma 11 5 2 2 3 3" xfId="36946"/>
    <cellStyle name="Comma 11 5 2 2 4" xfId="8814"/>
    <cellStyle name="Comma 11 5 2 2 4 2" xfId="23962"/>
    <cellStyle name="Comma 11 5 2 2 4 2 2" xfId="49930"/>
    <cellStyle name="Comma 11 5 2 2 4 3" xfId="34782"/>
    <cellStyle name="Comma 11 5 2 2 5" xfId="19634"/>
    <cellStyle name="Comma 11 5 2 2 5 2" xfId="45602"/>
    <cellStyle name="Comma 11 5 2 2 6" xfId="15306"/>
    <cellStyle name="Comma 11 5 2 2 6 2" xfId="41274"/>
    <cellStyle name="Comma 11 5 2 2 7" xfId="4486"/>
    <cellStyle name="Comma 11 5 2 2 8" xfId="30454"/>
    <cellStyle name="Comma 11 5 2 2 9" xfId="56936"/>
    <cellStyle name="Comma 11 5 2 3" xfId="5568"/>
    <cellStyle name="Comma 11 5 2 3 2" xfId="12060"/>
    <cellStyle name="Comma 11 5 2 3 2 2" xfId="27208"/>
    <cellStyle name="Comma 11 5 2 3 2 2 2" xfId="53176"/>
    <cellStyle name="Comma 11 5 2 3 2 3" xfId="38028"/>
    <cellStyle name="Comma 11 5 2 3 3" xfId="20716"/>
    <cellStyle name="Comma 11 5 2 3 3 2" xfId="46684"/>
    <cellStyle name="Comma 11 5 2 3 4" xfId="16388"/>
    <cellStyle name="Comma 11 5 2 3 4 2" xfId="42356"/>
    <cellStyle name="Comma 11 5 2 3 5" xfId="31536"/>
    <cellStyle name="Comma 11 5 2 3 6" xfId="58018"/>
    <cellStyle name="Comma 11 5 2 4" xfId="9896"/>
    <cellStyle name="Comma 11 5 2 4 2" xfId="25044"/>
    <cellStyle name="Comma 11 5 2 4 2 2" xfId="51012"/>
    <cellStyle name="Comma 11 5 2 4 3" xfId="35864"/>
    <cellStyle name="Comma 11 5 2 5" xfId="7732"/>
    <cellStyle name="Comma 11 5 2 5 2" xfId="22880"/>
    <cellStyle name="Comma 11 5 2 5 2 2" xfId="48848"/>
    <cellStyle name="Comma 11 5 2 5 3" xfId="33700"/>
    <cellStyle name="Comma 11 5 2 6" xfId="18552"/>
    <cellStyle name="Comma 11 5 2 6 2" xfId="44520"/>
    <cellStyle name="Comma 11 5 2 7" xfId="14224"/>
    <cellStyle name="Comma 11 5 2 7 2" xfId="40192"/>
    <cellStyle name="Comma 11 5 2 8" xfId="3404"/>
    <cellStyle name="Comma 11 5 2 9" xfId="29372"/>
    <cellStyle name="Comma 11 5 3" xfId="1781"/>
    <cellStyle name="Comma 11 5 3 2" xfId="6109"/>
    <cellStyle name="Comma 11 5 3 2 2" xfId="12601"/>
    <cellStyle name="Comma 11 5 3 2 2 2" xfId="27749"/>
    <cellStyle name="Comma 11 5 3 2 2 2 2" xfId="53717"/>
    <cellStyle name="Comma 11 5 3 2 2 3" xfId="38569"/>
    <cellStyle name="Comma 11 5 3 2 3" xfId="21257"/>
    <cellStyle name="Comma 11 5 3 2 3 2" xfId="47225"/>
    <cellStyle name="Comma 11 5 3 2 4" xfId="16929"/>
    <cellStyle name="Comma 11 5 3 2 4 2" xfId="42897"/>
    <cellStyle name="Comma 11 5 3 2 5" xfId="32077"/>
    <cellStyle name="Comma 11 5 3 2 6" xfId="58559"/>
    <cellStyle name="Comma 11 5 3 3" xfId="10437"/>
    <cellStyle name="Comma 11 5 3 3 2" xfId="25585"/>
    <cellStyle name="Comma 11 5 3 3 2 2" xfId="51553"/>
    <cellStyle name="Comma 11 5 3 3 3" xfId="36405"/>
    <cellStyle name="Comma 11 5 3 4" xfId="8273"/>
    <cellStyle name="Comma 11 5 3 4 2" xfId="23421"/>
    <cellStyle name="Comma 11 5 3 4 2 2" xfId="49389"/>
    <cellStyle name="Comma 11 5 3 4 3" xfId="34241"/>
    <cellStyle name="Comma 11 5 3 5" xfId="19093"/>
    <cellStyle name="Comma 11 5 3 5 2" xfId="45061"/>
    <cellStyle name="Comma 11 5 3 6" xfId="14765"/>
    <cellStyle name="Comma 11 5 3 6 2" xfId="40733"/>
    <cellStyle name="Comma 11 5 3 7" xfId="3945"/>
    <cellStyle name="Comma 11 5 3 8" xfId="29913"/>
    <cellStyle name="Comma 11 5 3 9" xfId="56395"/>
    <cellStyle name="Comma 11 5 4" xfId="5027"/>
    <cellStyle name="Comma 11 5 4 2" xfId="11519"/>
    <cellStyle name="Comma 11 5 4 2 2" xfId="26667"/>
    <cellStyle name="Comma 11 5 4 2 2 2" xfId="52635"/>
    <cellStyle name="Comma 11 5 4 2 3" xfId="37487"/>
    <cellStyle name="Comma 11 5 4 3" xfId="20175"/>
    <cellStyle name="Comma 11 5 4 3 2" xfId="46143"/>
    <cellStyle name="Comma 11 5 4 4" xfId="15847"/>
    <cellStyle name="Comma 11 5 4 4 2" xfId="41815"/>
    <cellStyle name="Comma 11 5 4 5" xfId="30995"/>
    <cellStyle name="Comma 11 5 4 6" xfId="57477"/>
    <cellStyle name="Comma 11 5 5" xfId="9355"/>
    <cellStyle name="Comma 11 5 5 2" xfId="24503"/>
    <cellStyle name="Comma 11 5 5 2 2" xfId="50471"/>
    <cellStyle name="Comma 11 5 5 3" xfId="35323"/>
    <cellStyle name="Comma 11 5 6" xfId="7191"/>
    <cellStyle name="Comma 11 5 6 2" xfId="22339"/>
    <cellStyle name="Comma 11 5 6 2 2" xfId="48307"/>
    <cellStyle name="Comma 11 5 6 3" xfId="33159"/>
    <cellStyle name="Comma 11 5 7" xfId="18011"/>
    <cellStyle name="Comma 11 5 7 2" xfId="43979"/>
    <cellStyle name="Comma 11 5 8" xfId="13683"/>
    <cellStyle name="Comma 11 5 8 2" xfId="39651"/>
    <cellStyle name="Comma 11 5 9" xfId="2863"/>
    <cellStyle name="Comma 11 6" xfId="110"/>
    <cellStyle name="Comma 11 6 10" xfId="28832"/>
    <cellStyle name="Comma 11 6 11" xfId="54796"/>
    <cellStyle name="Comma 11 6 12" xfId="55314"/>
    <cellStyle name="Comma 11 6 13" xfId="900"/>
    <cellStyle name="Comma 11 6 2" xfId="1241"/>
    <cellStyle name="Comma 11 6 2 10" xfId="55855"/>
    <cellStyle name="Comma 11 6 2 2" xfId="2323"/>
    <cellStyle name="Comma 11 6 2 2 2" xfId="6651"/>
    <cellStyle name="Comma 11 6 2 2 2 2" xfId="13143"/>
    <cellStyle name="Comma 11 6 2 2 2 2 2" xfId="28291"/>
    <cellStyle name="Comma 11 6 2 2 2 2 2 2" xfId="54259"/>
    <cellStyle name="Comma 11 6 2 2 2 2 3" xfId="39111"/>
    <cellStyle name="Comma 11 6 2 2 2 3" xfId="21799"/>
    <cellStyle name="Comma 11 6 2 2 2 3 2" xfId="47767"/>
    <cellStyle name="Comma 11 6 2 2 2 4" xfId="17471"/>
    <cellStyle name="Comma 11 6 2 2 2 4 2" xfId="43439"/>
    <cellStyle name="Comma 11 6 2 2 2 5" xfId="32619"/>
    <cellStyle name="Comma 11 6 2 2 2 6" xfId="59101"/>
    <cellStyle name="Comma 11 6 2 2 3" xfId="10979"/>
    <cellStyle name="Comma 11 6 2 2 3 2" xfId="26127"/>
    <cellStyle name="Comma 11 6 2 2 3 2 2" xfId="52095"/>
    <cellStyle name="Comma 11 6 2 2 3 3" xfId="36947"/>
    <cellStyle name="Comma 11 6 2 2 4" xfId="8815"/>
    <cellStyle name="Comma 11 6 2 2 4 2" xfId="23963"/>
    <cellStyle name="Comma 11 6 2 2 4 2 2" xfId="49931"/>
    <cellStyle name="Comma 11 6 2 2 4 3" xfId="34783"/>
    <cellStyle name="Comma 11 6 2 2 5" xfId="19635"/>
    <cellStyle name="Comma 11 6 2 2 5 2" xfId="45603"/>
    <cellStyle name="Comma 11 6 2 2 6" xfId="15307"/>
    <cellStyle name="Comma 11 6 2 2 6 2" xfId="41275"/>
    <cellStyle name="Comma 11 6 2 2 7" xfId="4487"/>
    <cellStyle name="Comma 11 6 2 2 8" xfId="30455"/>
    <cellStyle name="Comma 11 6 2 2 9" xfId="56937"/>
    <cellStyle name="Comma 11 6 2 3" xfId="5569"/>
    <cellStyle name="Comma 11 6 2 3 2" xfId="12061"/>
    <cellStyle name="Comma 11 6 2 3 2 2" xfId="27209"/>
    <cellStyle name="Comma 11 6 2 3 2 2 2" xfId="53177"/>
    <cellStyle name="Comma 11 6 2 3 2 3" xfId="38029"/>
    <cellStyle name="Comma 11 6 2 3 3" xfId="20717"/>
    <cellStyle name="Comma 11 6 2 3 3 2" xfId="46685"/>
    <cellStyle name="Comma 11 6 2 3 4" xfId="16389"/>
    <cellStyle name="Comma 11 6 2 3 4 2" xfId="42357"/>
    <cellStyle name="Comma 11 6 2 3 5" xfId="31537"/>
    <cellStyle name="Comma 11 6 2 3 6" xfId="58019"/>
    <cellStyle name="Comma 11 6 2 4" xfId="9897"/>
    <cellStyle name="Comma 11 6 2 4 2" xfId="25045"/>
    <cellStyle name="Comma 11 6 2 4 2 2" xfId="51013"/>
    <cellStyle name="Comma 11 6 2 4 3" xfId="35865"/>
    <cellStyle name="Comma 11 6 2 5" xfId="7733"/>
    <cellStyle name="Comma 11 6 2 5 2" xfId="22881"/>
    <cellStyle name="Comma 11 6 2 5 2 2" xfId="48849"/>
    <cellStyle name="Comma 11 6 2 5 3" xfId="33701"/>
    <cellStyle name="Comma 11 6 2 6" xfId="18553"/>
    <cellStyle name="Comma 11 6 2 6 2" xfId="44521"/>
    <cellStyle name="Comma 11 6 2 7" xfId="14225"/>
    <cellStyle name="Comma 11 6 2 7 2" xfId="40193"/>
    <cellStyle name="Comma 11 6 2 8" xfId="3405"/>
    <cellStyle name="Comma 11 6 2 9" xfId="29373"/>
    <cellStyle name="Comma 11 6 3" xfId="1782"/>
    <cellStyle name="Comma 11 6 3 2" xfId="6110"/>
    <cellStyle name="Comma 11 6 3 2 2" xfId="12602"/>
    <cellStyle name="Comma 11 6 3 2 2 2" xfId="27750"/>
    <cellStyle name="Comma 11 6 3 2 2 2 2" xfId="53718"/>
    <cellStyle name="Comma 11 6 3 2 2 3" xfId="38570"/>
    <cellStyle name="Comma 11 6 3 2 3" xfId="21258"/>
    <cellStyle name="Comma 11 6 3 2 3 2" xfId="47226"/>
    <cellStyle name="Comma 11 6 3 2 4" xfId="16930"/>
    <cellStyle name="Comma 11 6 3 2 4 2" xfId="42898"/>
    <cellStyle name="Comma 11 6 3 2 5" xfId="32078"/>
    <cellStyle name="Comma 11 6 3 2 6" xfId="58560"/>
    <cellStyle name="Comma 11 6 3 3" xfId="10438"/>
    <cellStyle name="Comma 11 6 3 3 2" xfId="25586"/>
    <cellStyle name="Comma 11 6 3 3 2 2" xfId="51554"/>
    <cellStyle name="Comma 11 6 3 3 3" xfId="36406"/>
    <cellStyle name="Comma 11 6 3 4" xfId="8274"/>
    <cellStyle name="Comma 11 6 3 4 2" xfId="23422"/>
    <cellStyle name="Comma 11 6 3 4 2 2" xfId="49390"/>
    <cellStyle name="Comma 11 6 3 4 3" xfId="34242"/>
    <cellStyle name="Comma 11 6 3 5" xfId="19094"/>
    <cellStyle name="Comma 11 6 3 5 2" xfId="45062"/>
    <cellStyle name="Comma 11 6 3 6" xfId="14766"/>
    <cellStyle name="Comma 11 6 3 6 2" xfId="40734"/>
    <cellStyle name="Comma 11 6 3 7" xfId="3946"/>
    <cellStyle name="Comma 11 6 3 8" xfId="29914"/>
    <cellStyle name="Comma 11 6 3 9" xfId="56396"/>
    <cellStyle name="Comma 11 6 4" xfId="5028"/>
    <cellStyle name="Comma 11 6 4 2" xfId="11520"/>
    <cellStyle name="Comma 11 6 4 2 2" xfId="26668"/>
    <cellStyle name="Comma 11 6 4 2 2 2" xfId="52636"/>
    <cellStyle name="Comma 11 6 4 2 3" xfId="37488"/>
    <cellStyle name="Comma 11 6 4 3" xfId="20176"/>
    <cellStyle name="Comma 11 6 4 3 2" xfId="46144"/>
    <cellStyle name="Comma 11 6 4 4" xfId="15848"/>
    <cellStyle name="Comma 11 6 4 4 2" xfId="41816"/>
    <cellStyle name="Comma 11 6 4 5" xfId="30996"/>
    <cellStyle name="Comma 11 6 4 6" xfId="57478"/>
    <cellStyle name="Comma 11 6 5" xfId="9356"/>
    <cellStyle name="Comma 11 6 5 2" xfId="24504"/>
    <cellStyle name="Comma 11 6 5 2 2" xfId="50472"/>
    <cellStyle name="Comma 11 6 5 3" xfId="35324"/>
    <cellStyle name="Comma 11 6 6" xfId="7192"/>
    <cellStyle name="Comma 11 6 6 2" xfId="22340"/>
    <cellStyle name="Comma 11 6 6 2 2" xfId="48308"/>
    <cellStyle name="Comma 11 6 6 3" xfId="33160"/>
    <cellStyle name="Comma 11 6 7" xfId="18012"/>
    <cellStyle name="Comma 11 6 7 2" xfId="43980"/>
    <cellStyle name="Comma 11 6 8" xfId="13684"/>
    <cellStyle name="Comma 11 6 8 2" xfId="39652"/>
    <cellStyle name="Comma 11 6 9" xfId="2864"/>
    <cellStyle name="Comma 11 7" xfId="111"/>
    <cellStyle name="Comma 11 7 10" xfId="28833"/>
    <cellStyle name="Comma 11 7 11" xfId="54797"/>
    <cellStyle name="Comma 11 7 12" xfId="55315"/>
    <cellStyle name="Comma 11 7 13" xfId="940"/>
    <cellStyle name="Comma 11 7 2" xfId="1242"/>
    <cellStyle name="Comma 11 7 2 10" xfId="55856"/>
    <cellStyle name="Comma 11 7 2 2" xfId="2324"/>
    <cellStyle name="Comma 11 7 2 2 2" xfId="6652"/>
    <cellStyle name="Comma 11 7 2 2 2 2" xfId="13144"/>
    <cellStyle name="Comma 11 7 2 2 2 2 2" xfId="28292"/>
    <cellStyle name="Comma 11 7 2 2 2 2 2 2" xfId="54260"/>
    <cellStyle name="Comma 11 7 2 2 2 2 3" xfId="39112"/>
    <cellStyle name="Comma 11 7 2 2 2 3" xfId="21800"/>
    <cellStyle name="Comma 11 7 2 2 2 3 2" xfId="47768"/>
    <cellStyle name="Comma 11 7 2 2 2 4" xfId="17472"/>
    <cellStyle name="Comma 11 7 2 2 2 4 2" xfId="43440"/>
    <cellStyle name="Comma 11 7 2 2 2 5" xfId="32620"/>
    <cellStyle name="Comma 11 7 2 2 2 6" xfId="59102"/>
    <cellStyle name="Comma 11 7 2 2 3" xfId="10980"/>
    <cellStyle name="Comma 11 7 2 2 3 2" xfId="26128"/>
    <cellStyle name="Comma 11 7 2 2 3 2 2" xfId="52096"/>
    <cellStyle name="Comma 11 7 2 2 3 3" xfId="36948"/>
    <cellStyle name="Comma 11 7 2 2 4" xfId="8816"/>
    <cellStyle name="Comma 11 7 2 2 4 2" xfId="23964"/>
    <cellStyle name="Comma 11 7 2 2 4 2 2" xfId="49932"/>
    <cellStyle name="Comma 11 7 2 2 4 3" xfId="34784"/>
    <cellStyle name="Comma 11 7 2 2 5" xfId="19636"/>
    <cellStyle name="Comma 11 7 2 2 5 2" xfId="45604"/>
    <cellStyle name="Comma 11 7 2 2 6" xfId="15308"/>
    <cellStyle name="Comma 11 7 2 2 6 2" xfId="41276"/>
    <cellStyle name="Comma 11 7 2 2 7" xfId="4488"/>
    <cellStyle name="Comma 11 7 2 2 8" xfId="30456"/>
    <cellStyle name="Comma 11 7 2 2 9" xfId="56938"/>
    <cellStyle name="Comma 11 7 2 3" xfId="5570"/>
    <cellStyle name="Comma 11 7 2 3 2" xfId="12062"/>
    <cellStyle name="Comma 11 7 2 3 2 2" xfId="27210"/>
    <cellStyle name="Comma 11 7 2 3 2 2 2" xfId="53178"/>
    <cellStyle name="Comma 11 7 2 3 2 3" xfId="38030"/>
    <cellStyle name="Comma 11 7 2 3 3" xfId="20718"/>
    <cellStyle name="Comma 11 7 2 3 3 2" xfId="46686"/>
    <cellStyle name="Comma 11 7 2 3 4" xfId="16390"/>
    <cellStyle name="Comma 11 7 2 3 4 2" xfId="42358"/>
    <cellStyle name="Comma 11 7 2 3 5" xfId="31538"/>
    <cellStyle name="Comma 11 7 2 3 6" xfId="58020"/>
    <cellStyle name="Comma 11 7 2 4" xfId="9898"/>
    <cellStyle name="Comma 11 7 2 4 2" xfId="25046"/>
    <cellStyle name="Comma 11 7 2 4 2 2" xfId="51014"/>
    <cellStyle name="Comma 11 7 2 4 3" xfId="35866"/>
    <cellStyle name="Comma 11 7 2 5" xfId="7734"/>
    <cellStyle name="Comma 11 7 2 5 2" xfId="22882"/>
    <cellStyle name="Comma 11 7 2 5 2 2" xfId="48850"/>
    <cellStyle name="Comma 11 7 2 5 3" xfId="33702"/>
    <cellStyle name="Comma 11 7 2 6" xfId="18554"/>
    <cellStyle name="Comma 11 7 2 6 2" xfId="44522"/>
    <cellStyle name="Comma 11 7 2 7" xfId="14226"/>
    <cellStyle name="Comma 11 7 2 7 2" xfId="40194"/>
    <cellStyle name="Comma 11 7 2 8" xfId="3406"/>
    <cellStyle name="Comma 11 7 2 9" xfId="29374"/>
    <cellStyle name="Comma 11 7 3" xfId="1783"/>
    <cellStyle name="Comma 11 7 3 2" xfId="6111"/>
    <cellStyle name="Comma 11 7 3 2 2" xfId="12603"/>
    <cellStyle name="Comma 11 7 3 2 2 2" xfId="27751"/>
    <cellStyle name="Comma 11 7 3 2 2 2 2" xfId="53719"/>
    <cellStyle name="Comma 11 7 3 2 2 3" xfId="38571"/>
    <cellStyle name="Comma 11 7 3 2 3" xfId="21259"/>
    <cellStyle name="Comma 11 7 3 2 3 2" xfId="47227"/>
    <cellStyle name="Comma 11 7 3 2 4" xfId="16931"/>
    <cellStyle name="Comma 11 7 3 2 4 2" xfId="42899"/>
    <cellStyle name="Comma 11 7 3 2 5" xfId="32079"/>
    <cellStyle name="Comma 11 7 3 2 6" xfId="58561"/>
    <cellStyle name="Comma 11 7 3 3" xfId="10439"/>
    <cellStyle name="Comma 11 7 3 3 2" xfId="25587"/>
    <cellStyle name="Comma 11 7 3 3 2 2" xfId="51555"/>
    <cellStyle name="Comma 11 7 3 3 3" xfId="36407"/>
    <cellStyle name="Comma 11 7 3 4" xfId="8275"/>
    <cellStyle name="Comma 11 7 3 4 2" xfId="23423"/>
    <cellStyle name="Comma 11 7 3 4 2 2" xfId="49391"/>
    <cellStyle name="Comma 11 7 3 4 3" xfId="34243"/>
    <cellStyle name="Comma 11 7 3 5" xfId="19095"/>
    <cellStyle name="Comma 11 7 3 5 2" xfId="45063"/>
    <cellStyle name="Comma 11 7 3 6" xfId="14767"/>
    <cellStyle name="Comma 11 7 3 6 2" xfId="40735"/>
    <cellStyle name="Comma 11 7 3 7" xfId="3947"/>
    <cellStyle name="Comma 11 7 3 8" xfId="29915"/>
    <cellStyle name="Comma 11 7 3 9" xfId="56397"/>
    <cellStyle name="Comma 11 7 4" xfId="5029"/>
    <cellStyle name="Comma 11 7 4 2" xfId="11521"/>
    <cellStyle name="Comma 11 7 4 2 2" xfId="26669"/>
    <cellStyle name="Comma 11 7 4 2 2 2" xfId="52637"/>
    <cellStyle name="Comma 11 7 4 2 3" xfId="37489"/>
    <cellStyle name="Comma 11 7 4 3" xfId="20177"/>
    <cellStyle name="Comma 11 7 4 3 2" xfId="46145"/>
    <cellStyle name="Comma 11 7 4 4" xfId="15849"/>
    <cellStyle name="Comma 11 7 4 4 2" xfId="41817"/>
    <cellStyle name="Comma 11 7 4 5" xfId="30997"/>
    <cellStyle name="Comma 11 7 4 6" xfId="57479"/>
    <cellStyle name="Comma 11 7 5" xfId="9357"/>
    <cellStyle name="Comma 11 7 5 2" xfId="24505"/>
    <cellStyle name="Comma 11 7 5 2 2" xfId="50473"/>
    <cellStyle name="Comma 11 7 5 3" xfId="35325"/>
    <cellStyle name="Comma 11 7 6" xfId="7193"/>
    <cellStyle name="Comma 11 7 6 2" xfId="22341"/>
    <cellStyle name="Comma 11 7 6 2 2" xfId="48309"/>
    <cellStyle name="Comma 11 7 6 3" xfId="33161"/>
    <cellStyle name="Comma 11 7 7" xfId="18013"/>
    <cellStyle name="Comma 11 7 7 2" xfId="43981"/>
    <cellStyle name="Comma 11 7 8" xfId="13685"/>
    <cellStyle name="Comma 11 7 8 2" xfId="39653"/>
    <cellStyle name="Comma 11 7 9" xfId="2865"/>
    <cellStyle name="Comma 11 8" xfId="112"/>
    <cellStyle name="Comma 11 8 10" xfId="28834"/>
    <cellStyle name="Comma 11 8 11" xfId="54798"/>
    <cellStyle name="Comma 11 8 12" xfId="55316"/>
    <cellStyle name="Comma 11 8 13" xfId="980"/>
    <cellStyle name="Comma 11 8 2" xfId="1243"/>
    <cellStyle name="Comma 11 8 2 10" xfId="55857"/>
    <cellStyle name="Comma 11 8 2 2" xfId="2325"/>
    <cellStyle name="Comma 11 8 2 2 2" xfId="6653"/>
    <cellStyle name="Comma 11 8 2 2 2 2" xfId="13145"/>
    <cellStyle name="Comma 11 8 2 2 2 2 2" xfId="28293"/>
    <cellStyle name="Comma 11 8 2 2 2 2 2 2" xfId="54261"/>
    <cellStyle name="Comma 11 8 2 2 2 2 3" xfId="39113"/>
    <cellStyle name="Comma 11 8 2 2 2 3" xfId="21801"/>
    <cellStyle name="Comma 11 8 2 2 2 3 2" xfId="47769"/>
    <cellStyle name="Comma 11 8 2 2 2 4" xfId="17473"/>
    <cellStyle name="Comma 11 8 2 2 2 4 2" xfId="43441"/>
    <cellStyle name="Comma 11 8 2 2 2 5" xfId="32621"/>
    <cellStyle name="Comma 11 8 2 2 2 6" xfId="59103"/>
    <cellStyle name="Comma 11 8 2 2 3" xfId="10981"/>
    <cellStyle name="Comma 11 8 2 2 3 2" xfId="26129"/>
    <cellStyle name="Comma 11 8 2 2 3 2 2" xfId="52097"/>
    <cellStyle name="Comma 11 8 2 2 3 3" xfId="36949"/>
    <cellStyle name="Comma 11 8 2 2 4" xfId="8817"/>
    <cellStyle name="Comma 11 8 2 2 4 2" xfId="23965"/>
    <cellStyle name="Comma 11 8 2 2 4 2 2" xfId="49933"/>
    <cellStyle name="Comma 11 8 2 2 4 3" xfId="34785"/>
    <cellStyle name="Comma 11 8 2 2 5" xfId="19637"/>
    <cellStyle name="Comma 11 8 2 2 5 2" xfId="45605"/>
    <cellStyle name="Comma 11 8 2 2 6" xfId="15309"/>
    <cellStyle name="Comma 11 8 2 2 6 2" xfId="41277"/>
    <cellStyle name="Comma 11 8 2 2 7" xfId="4489"/>
    <cellStyle name="Comma 11 8 2 2 8" xfId="30457"/>
    <cellStyle name="Comma 11 8 2 2 9" xfId="56939"/>
    <cellStyle name="Comma 11 8 2 3" xfId="5571"/>
    <cellStyle name="Comma 11 8 2 3 2" xfId="12063"/>
    <cellStyle name="Comma 11 8 2 3 2 2" xfId="27211"/>
    <cellStyle name="Comma 11 8 2 3 2 2 2" xfId="53179"/>
    <cellStyle name="Comma 11 8 2 3 2 3" xfId="38031"/>
    <cellStyle name="Comma 11 8 2 3 3" xfId="20719"/>
    <cellStyle name="Comma 11 8 2 3 3 2" xfId="46687"/>
    <cellStyle name="Comma 11 8 2 3 4" xfId="16391"/>
    <cellStyle name="Comma 11 8 2 3 4 2" xfId="42359"/>
    <cellStyle name="Comma 11 8 2 3 5" xfId="31539"/>
    <cellStyle name="Comma 11 8 2 3 6" xfId="58021"/>
    <cellStyle name="Comma 11 8 2 4" xfId="9899"/>
    <cellStyle name="Comma 11 8 2 4 2" xfId="25047"/>
    <cellStyle name="Comma 11 8 2 4 2 2" xfId="51015"/>
    <cellStyle name="Comma 11 8 2 4 3" xfId="35867"/>
    <cellStyle name="Comma 11 8 2 5" xfId="7735"/>
    <cellStyle name="Comma 11 8 2 5 2" xfId="22883"/>
    <cellStyle name="Comma 11 8 2 5 2 2" xfId="48851"/>
    <cellStyle name="Comma 11 8 2 5 3" xfId="33703"/>
    <cellStyle name="Comma 11 8 2 6" xfId="18555"/>
    <cellStyle name="Comma 11 8 2 6 2" xfId="44523"/>
    <cellStyle name="Comma 11 8 2 7" xfId="14227"/>
    <cellStyle name="Comma 11 8 2 7 2" xfId="40195"/>
    <cellStyle name="Comma 11 8 2 8" xfId="3407"/>
    <cellStyle name="Comma 11 8 2 9" xfId="29375"/>
    <cellStyle name="Comma 11 8 3" xfId="1784"/>
    <cellStyle name="Comma 11 8 3 2" xfId="6112"/>
    <cellStyle name="Comma 11 8 3 2 2" xfId="12604"/>
    <cellStyle name="Comma 11 8 3 2 2 2" xfId="27752"/>
    <cellStyle name="Comma 11 8 3 2 2 2 2" xfId="53720"/>
    <cellStyle name="Comma 11 8 3 2 2 3" xfId="38572"/>
    <cellStyle name="Comma 11 8 3 2 3" xfId="21260"/>
    <cellStyle name="Comma 11 8 3 2 3 2" xfId="47228"/>
    <cellStyle name="Comma 11 8 3 2 4" xfId="16932"/>
    <cellStyle name="Comma 11 8 3 2 4 2" xfId="42900"/>
    <cellStyle name="Comma 11 8 3 2 5" xfId="32080"/>
    <cellStyle name="Comma 11 8 3 2 6" xfId="58562"/>
    <cellStyle name="Comma 11 8 3 3" xfId="10440"/>
    <cellStyle name="Comma 11 8 3 3 2" xfId="25588"/>
    <cellStyle name="Comma 11 8 3 3 2 2" xfId="51556"/>
    <cellStyle name="Comma 11 8 3 3 3" xfId="36408"/>
    <cellStyle name="Comma 11 8 3 4" xfId="8276"/>
    <cellStyle name="Comma 11 8 3 4 2" xfId="23424"/>
    <cellStyle name="Comma 11 8 3 4 2 2" xfId="49392"/>
    <cellStyle name="Comma 11 8 3 4 3" xfId="34244"/>
    <cellStyle name="Comma 11 8 3 5" xfId="19096"/>
    <cellStyle name="Comma 11 8 3 5 2" xfId="45064"/>
    <cellStyle name="Comma 11 8 3 6" xfId="14768"/>
    <cellStyle name="Comma 11 8 3 6 2" xfId="40736"/>
    <cellStyle name="Comma 11 8 3 7" xfId="3948"/>
    <cellStyle name="Comma 11 8 3 8" xfId="29916"/>
    <cellStyle name="Comma 11 8 3 9" xfId="56398"/>
    <cellStyle name="Comma 11 8 4" xfId="5030"/>
    <cellStyle name="Comma 11 8 4 2" xfId="11522"/>
    <cellStyle name="Comma 11 8 4 2 2" xfId="26670"/>
    <cellStyle name="Comma 11 8 4 2 2 2" xfId="52638"/>
    <cellStyle name="Comma 11 8 4 2 3" xfId="37490"/>
    <cellStyle name="Comma 11 8 4 3" xfId="20178"/>
    <cellStyle name="Comma 11 8 4 3 2" xfId="46146"/>
    <cellStyle name="Comma 11 8 4 4" xfId="15850"/>
    <cellStyle name="Comma 11 8 4 4 2" xfId="41818"/>
    <cellStyle name="Comma 11 8 4 5" xfId="30998"/>
    <cellStyle name="Comma 11 8 4 6" xfId="57480"/>
    <cellStyle name="Comma 11 8 5" xfId="9358"/>
    <cellStyle name="Comma 11 8 5 2" xfId="24506"/>
    <cellStyle name="Comma 11 8 5 2 2" xfId="50474"/>
    <cellStyle name="Comma 11 8 5 3" xfId="35326"/>
    <cellStyle name="Comma 11 8 6" xfId="7194"/>
    <cellStyle name="Comma 11 8 6 2" xfId="22342"/>
    <cellStyle name="Comma 11 8 6 2 2" xfId="48310"/>
    <cellStyle name="Comma 11 8 6 3" xfId="33162"/>
    <cellStyle name="Comma 11 8 7" xfId="18014"/>
    <cellStyle name="Comma 11 8 7 2" xfId="43982"/>
    <cellStyle name="Comma 11 8 8" xfId="13686"/>
    <cellStyle name="Comma 11 8 8 2" xfId="39654"/>
    <cellStyle name="Comma 11 8 9" xfId="2866"/>
    <cellStyle name="Comma 11 9" xfId="113"/>
    <cellStyle name="Comma 11 9 10" xfId="28835"/>
    <cellStyle name="Comma 11 9 11" xfId="54799"/>
    <cellStyle name="Comma 11 9 12" xfId="55317"/>
    <cellStyle name="Comma 11 9 13" xfId="1020"/>
    <cellStyle name="Comma 11 9 2" xfId="1244"/>
    <cellStyle name="Comma 11 9 2 10" xfId="55858"/>
    <cellStyle name="Comma 11 9 2 2" xfId="2326"/>
    <cellStyle name="Comma 11 9 2 2 2" xfId="6654"/>
    <cellStyle name="Comma 11 9 2 2 2 2" xfId="13146"/>
    <cellStyle name="Comma 11 9 2 2 2 2 2" xfId="28294"/>
    <cellStyle name="Comma 11 9 2 2 2 2 2 2" xfId="54262"/>
    <cellStyle name="Comma 11 9 2 2 2 2 3" xfId="39114"/>
    <cellStyle name="Comma 11 9 2 2 2 3" xfId="21802"/>
    <cellStyle name="Comma 11 9 2 2 2 3 2" xfId="47770"/>
    <cellStyle name="Comma 11 9 2 2 2 4" xfId="17474"/>
    <cellStyle name="Comma 11 9 2 2 2 4 2" xfId="43442"/>
    <cellStyle name="Comma 11 9 2 2 2 5" xfId="32622"/>
    <cellStyle name="Comma 11 9 2 2 2 6" xfId="59104"/>
    <cellStyle name="Comma 11 9 2 2 3" xfId="10982"/>
    <cellStyle name="Comma 11 9 2 2 3 2" xfId="26130"/>
    <cellStyle name="Comma 11 9 2 2 3 2 2" xfId="52098"/>
    <cellStyle name="Comma 11 9 2 2 3 3" xfId="36950"/>
    <cellStyle name="Comma 11 9 2 2 4" xfId="8818"/>
    <cellStyle name="Comma 11 9 2 2 4 2" xfId="23966"/>
    <cellStyle name="Comma 11 9 2 2 4 2 2" xfId="49934"/>
    <cellStyle name="Comma 11 9 2 2 4 3" xfId="34786"/>
    <cellStyle name="Comma 11 9 2 2 5" xfId="19638"/>
    <cellStyle name="Comma 11 9 2 2 5 2" xfId="45606"/>
    <cellStyle name="Comma 11 9 2 2 6" xfId="15310"/>
    <cellStyle name="Comma 11 9 2 2 6 2" xfId="41278"/>
    <cellStyle name="Comma 11 9 2 2 7" xfId="4490"/>
    <cellStyle name="Comma 11 9 2 2 8" xfId="30458"/>
    <cellStyle name="Comma 11 9 2 2 9" xfId="56940"/>
    <cellStyle name="Comma 11 9 2 3" xfId="5572"/>
    <cellStyle name="Comma 11 9 2 3 2" xfId="12064"/>
    <cellStyle name="Comma 11 9 2 3 2 2" xfId="27212"/>
    <cellStyle name="Comma 11 9 2 3 2 2 2" xfId="53180"/>
    <cellStyle name="Comma 11 9 2 3 2 3" xfId="38032"/>
    <cellStyle name="Comma 11 9 2 3 3" xfId="20720"/>
    <cellStyle name="Comma 11 9 2 3 3 2" xfId="46688"/>
    <cellStyle name="Comma 11 9 2 3 4" xfId="16392"/>
    <cellStyle name="Comma 11 9 2 3 4 2" xfId="42360"/>
    <cellStyle name="Comma 11 9 2 3 5" xfId="31540"/>
    <cellStyle name="Comma 11 9 2 3 6" xfId="58022"/>
    <cellStyle name="Comma 11 9 2 4" xfId="9900"/>
    <cellStyle name="Comma 11 9 2 4 2" xfId="25048"/>
    <cellStyle name="Comma 11 9 2 4 2 2" xfId="51016"/>
    <cellStyle name="Comma 11 9 2 4 3" xfId="35868"/>
    <cellStyle name="Comma 11 9 2 5" xfId="7736"/>
    <cellStyle name="Comma 11 9 2 5 2" xfId="22884"/>
    <cellStyle name="Comma 11 9 2 5 2 2" xfId="48852"/>
    <cellStyle name="Comma 11 9 2 5 3" xfId="33704"/>
    <cellStyle name="Comma 11 9 2 6" xfId="18556"/>
    <cellStyle name="Comma 11 9 2 6 2" xfId="44524"/>
    <cellStyle name="Comma 11 9 2 7" xfId="14228"/>
    <cellStyle name="Comma 11 9 2 7 2" xfId="40196"/>
    <cellStyle name="Comma 11 9 2 8" xfId="3408"/>
    <cellStyle name="Comma 11 9 2 9" xfId="29376"/>
    <cellStyle name="Comma 11 9 3" xfId="1785"/>
    <cellStyle name="Comma 11 9 3 2" xfId="6113"/>
    <cellStyle name="Comma 11 9 3 2 2" xfId="12605"/>
    <cellStyle name="Comma 11 9 3 2 2 2" xfId="27753"/>
    <cellStyle name="Comma 11 9 3 2 2 2 2" xfId="53721"/>
    <cellStyle name="Comma 11 9 3 2 2 3" xfId="38573"/>
    <cellStyle name="Comma 11 9 3 2 3" xfId="21261"/>
    <cellStyle name="Comma 11 9 3 2 3 2" xfId="47229"/>
    <cellStyle name="Comma 11 9 3 2 4" xfId="16933"/>
    <cellStyle name="Comma 11 9 3 2 4 2" xfId="42901"/>
    <cellStyle name="Comma 11 9 3 2 5" xfId="32081"/>
    <cellStyle name="Comma 11 9 3 2 6" xfId="58563"/>
    <cellStyle name="Comma 11 9 3 3" xfId="10441"/>
    <cellStyle name="Comma 11 9 3 3 2" xfId="25589"/>
    <cellStyle name="Comma 11 9 3 3 2 2" xfId="51557"/>
    <cellStyle name="Comma 11 9 3 3 3" xfId="36409"/>
    <cellStyle name="Comma 11 9 3 4" xfId="8277"/>
    <cellStyle name="Comma 11 9 3 4 2" xfId="23425"/>
    <cellStyle name="Comma 11 9 3 4 2 2" xfId="49393"/>
    <cellStyle name="Comma 11 9 3 4 3" xfId="34245"/>
    <cellStyle name="Comma 11 9 3 5" xfId="19097"/>
    <cellStyle name="Comma 11 9 3 5 2" xfId="45065"/>
    <cellStyle name="Comma 11 9 3 6" xfId="14769"/>
    <cellStyle name="Comma 11 9 3 6 2" xfId="40737"/>
    <cellStyle name="Comma 11 9 3 7" xfId="3949"/>
    <cellStyle name="Comma 11 9 3 8" xfId="29917"/>
    <cellStyle name="Comma 11 9 3 9" xfId="56399"/>
    <cellStyle name="Comma 11 9 4" xfId="5031"/>
    <cellStyle name="Comma 11 9 4 2" xfId="11523"/>
    <cellStyle name="Comma 11 9 4 2 2" xfId="26671"/>
    <cellStyle name="Comma 11 9 4 2 2 2" xfId="52639"/>
    <cellStyle name="Comma 11 9 4 2 3" xfId="37491"/>
    <cellStyle name="Comma 11 9 4 3" xfId="20179"/>
    <cellStyle name="Comma 11 9 4 3 2" xfId="46147"/>
    <cellStyle name="Comma 11 9 4 4" xfId="15851"/>
    <cellStyle name="Comma 11 9 4 4 2" xfId="41819"/>
    <cellStyle name="Comma 11 9 4 5" xfId="30999"/>
    <cellStyle name="Comma 11 9 4 6" xfId="57481"/>
    <cellStyle name="Comma 11 9 5" xfId="9359"/>
    <cellStyle name="Comma 11 9 5 2" xfId="24507"/>
    <cellStyle name="Comma 11 9 5 2 2" xfId="50475"/>
    <cellStyle name="Comma 11 9 5 3" xfId="35327"/>
    <cellStyle name="Comma 11 9 6" xfId="7195"/>
    <cellStyle name="Comma 11 9 6 2" xfId="22343"/>
    <cellStyle name="Comma 11 9 6 2 2" xfId="48311"/>
    <cellStyle name="Comma 11 9 6 3" xfId="33163"/>
    <cellStyle name="Comma 11 9 7" xfId="18015"/>
    <cellStyle name="Comma 11 9 7 2" xfId="43983"/>
    <cellStyle name="Comma 11 9 8" xfId="13687"/>
    <cellStyle name="Comma 11 9 8 2" xfId="39655"/>
    <cellStyle name="Comma 11 9 9" xfId="2867"/>
    <cellStyle name="Comma 12" xfId="114"/>
    <cellStyle name="Comma 12 10" xfId="115"/>
    <cellStyle name="Comma 12 10 10" xfId="28837"/>
    <cellStyle name="Comma 12 10 11" xfId="54801"/>
    <cellStyle name="Comma 12 10 12" xfId="55319"/>
    <cellStyle name="Comma 12 10 13" xfId="1063"/>
    <cellStyle name="Comma 12 10 2" xfId="1246"/>
    <cellStyle name="Comma 12 10 2 10" xfId="55860"/>
    <cellStyle name="Comma 12 10 2 2" xfId="2328"/>
    <cellStyle name="Comma 12 10 2 2 2" xfId="6656"/>
    <cellStyle name="Comma 12 10 2 2 2 2" xfId="13148"/>
    <cellStyle name="Comma 12 10 2 2 2 2 2" xfId="28296"/>
    <cellStyle name="Comma 12 10 2 2 2 2 2 2" xfId="54264"/>
    <cellStyle name="Comma 12 10 2 2 2 2 3" xfId="39116"/>
    <cellStyle name="Comma 12 10 2 2 2 3" xfId="21804"/>
    <cellStyle name="Comma 12 10 2 2 2 3 2" xfId="47772"/>
    <cellStyle name="Comma 12 10 2 2 2 4" xfId="17476"/>
    <cellStyle name="Comma 12 10 2 2 2 4 2" xfId="43444"/>
    <cellStyle name="Comma 12 10 2 2 2 5" xfId="32624"/>
    <cellStyle name="Comma 12 10 2 2 2 6" xfId="59106"/>
    <cellStyle name="Comma 12 10 2 2 3" xfId="10984"/>
    <cellStyle name="Comma 12 10 2 2 3 2" xfId="26132"/>
    <cellStyle name="Comma 12 10 2 2 3 2 2" xfId="52100"/>
    <cellStyle name="Comma 12 10 2 2 3 3" xfId="36952"/>
    <cellStyle name="Comma 12 10 2 2 4" xfId="8820"/>
    <cellStyle name="Comma 12 10 2 2 4 2" xfId="23968"/>
    <cellStyle name="Comma 12 10 2 2 4 2 2" xfId="49936"/>
    <cellStyle name="Comma 12 10 2 2 4 3" xfId="34788"/>
    <cellStyle name="Comma 12 10 2 2 5" xfId="19640"/>
    <cellStyle name="Comma 12 10 2 2 5 2" xfId="45608"/>
    <cellStyle name="Comma 12 10 2 2 6" xfId="15312"/>
    <cellStyle name="Comma 12 10 2 2 6 2" xfId="41280"/>
    <cellStyle name="Comma 12 10 2 2 7" xfId="4492"/>
    <cellStyle name="Comma 12 10 2 2 8" xfId="30460"/>
    <cellStyle name="Comma 12 10 2 2 9" xfId="56942"/>
    <cellStyle name="Comma 12 10 2 3" xfId="5574"/>
    <cellStyle name="Comma 12 10 2 3 2" xfId="12066"/>
    <cellStyle name="Comma 12 10 2 3 2 2" xfId="27214"/>
    <cellStyle name="Comma 12 10 2 3 2 2 2" xfId="53182"/>
    <cellStyle name="Comma 12 10 2 3 2 3" xfId="38034"/>
    <cellStyle name="Comma 12 10 2 3 3" xfId="20722"/>
    <cellStyle name="Comma 12 10 2 3 3 2" xfId="46690"/>
    <cellStyle name="Comma 12 10 2 3 4" xfId="16394"/>
    <cellStyle name="Comma 12 10 2 3 4 2" xfId="42362"/>
    <cellStyle name="Comma 12 10 2 3 5" xfId="31542"/>
    <cellStyle name="Comma 12 10 2 3 6" xfId="58024"/>
    <cellStyle name="Comma 12 10 2 4" xfId="9902"/>
    <cellStyle name="Comma 12 10 2 4 2" xfId="25050"/>
    <cellStyle name="Comma 12 10 2 4 2 2" xfId="51018"/>
    <cellStyle name="Comma 12 10 2 4 3" xfId="35870"/>
    <cellStyle name="Comma 12 10 2 5" xfId="7738"/>
    <cellStyle name="Comma 12 10 2 5 2" xfId="22886"/>
    <cellStyle name="Comma 12 10 2 5 2 2" xfId="48854"/>
    <cellStyle name="Comma 12 10 2 5 3" xfId="33706"/>
    <cellStyle name="Comma 12 10 2 6" xfId="18558"/>
    <cellStyle name="Comma 12 10 2 6 2" xfId="44526"/>
    <cellStyle name="Comma 12 10 2 7" xfId="14230"/>
    <cellStyle name="Comma 12 10 2 7 2" xfId="40198"/>
    <cellStyle name="Comma 12 10 2 8" xfId="3410"/>
    <cellStyle name="Comma 12 10 2 9" xfId="29378"/>
    <cellStyle name="Comma 12 10 3" xfId="1787"/>
    <cellStyle name="Comma 12 10 3 2" xfId="6115"/>
    <cellStyle name="Comma 12 10 3 2 2" xfId="12607"/>
    <cellStyle name="Comma 12 10 3 2 2 2" xfId="27755"/>
    <cellStyle name="Comma 12 10 3 2 2 2 2" xfId="53723"/>
    <cellStyle name="Comma 12 10 3 2 2 3" xfId="38575"/>
    <cellStyle name="Comma 12 10 3 2 3" xfId="21263"/>
    <cellStyle name="Comma 12 10 3 2 3 2" xfId="47231"/>
    <cellStyle name="Comma 12 10 3 2 4" xfId="16935"/>
    <cellStyle name="Comma 12 10 3 2 4 2" xfId="42903"/>
    <cellStyle name="Comma 12 10 3 2 5" xfId="32083"/>
    <cellStyle name="Comma 12 10 3 2 6" xfId="58565"/>
    <cellStyle name="Comma 12 10 3 3" xfId="10443"/>
    <cellStyle name="Comma 12 10 3 3 2" xfId="25591"/>
    <cellStyle name="Comma 12 10 3 3 2 2" xfId="51559"/>
    <cellStyle name="Comma 12 10 3 3 3" xfId="36411"/>
    <cellStyle name="Comma 12 10 3 4" xfId="8279"/>
    <cellStyle name="Comma 12 10 3 4 2" xfId="23427"/>
    <cellStyle name="Comma 12 10 3 4 2 2" xfId="49395"/>
    <cellStyle name="Comma 12 10 3 4 3" xfId="34247"/>
    <cellStyle name="Comma 12 10 3 5" xfId="19099"/>
    <cellStyle name="Comma 12 10 3 5 2" xfId="45067"/>
    <cellStyle name="Comma 12 10 3 6" xfId="14771"/>
    <cellStyle name="Comma 12 10 3 6 2" xfId="40739"/>
    <cellStyle name="Comma 12 10 3 7" xfId="3951"/>
    <cellStyle name="Comma 12 10 3 8" xfId="29919"/>
    <cellStyle name="Comma 12 10 3 9" xfId="56401"/>
    <cellStyle name="Comma 12 10 4" xfId="5033"/>
    <cellStyle name="Comma 12 10 4 2" xfId="11525"/>
    <cellStyle name="Comma 12 10 4 2 2" xfId="26673"/>
    <cellStyle name="Comma 12 10 4 2 2 2" xfId="52641"/>
    <cellStyle name="Comma 12 10 4 2 3" xfId="37493"/>
    <cellStyle name="Comma 12 10 4 3" xfId="20181"/>
    <cellStyle name="Comma 12 10 4 3 2" xfId="46149"/>
    <cellStyle name="Comma 12 10 4 4" xfId="15853"/>
    <cellStyle name="Comma 12 10 4 4 2" xfId="41821"/>
    <cellStyle name="Comma 12 10 4 5" xfId="31001"/>
    <cellStyle name="Comma 12 10 4 6" xfId="57483"/>
    <cellStyle name="Comma 12 10 5" xfId="9361"/>
    <cellStyle name="Comma 12 10 5 2" xfId="24509"/>
    <cellStyle name="Comma 12 10 5 2 2" xfId="50477"/>
    <cellStyle name="Comma 12 10 5 3" xfId="35329"/>
    <cellStyle name="Comma 12 10 6" xfId="7197"/>
    <cellStyle name="Comma 12 10 6 2" xfId="22345"/>
    <cellStyle name="Comma 12 10 6 2 2" xfId="48313"/>
    <cellStyle name="Comma 12 10 6 3" xfId="33165"/>
    <cellStyle name="Comma 12 10 7" xfId="18017"/>
    <cellStyle name="Comma 12 10 7 2" xfId="43985"/>
    <cellStyle name="Comma 12 10 8" xfId="13689"/>
    <cellStyle name="Comma 12 10 8 2" xfId="39657"/>
    <cellStyle name="Comma 12 10 9" xfId="2869"/>
    <cellStyle name="Comma 12 11" xfId="116"/>
    <cellStyle name="Comma 12 11 10" xfId="28838"/>
    <cellStyle name="Comma 12 11 11" xfId="54802"/>
    <cellStyle name="Comma 12 11 12" xfId="55320"/>
    <cellStyle name="Comma 12 11 13" xfId="1103"/>
    <cellStyle name="Comma 12 11 2" xfId="1247"/>
    <cellStyle name="Comma 12 11 2 10" xfId="55861"/>
    <cellStyle name="Comma 12 11 2 2" xfId="2329"/>
    <cellStyle name="Comma 12 11 2 2 2" xfId="6657"/>
    <cellStyle name="Comma 12 11 2 2 2 2" xfId="13149"/>
    <cellStyle name="Comma 12 11 2 2 2 2 2" xfId="28297"/>
    <cellStyle name="Comma 12 11 2 2 2 2 2 2" xfId="54265"/>
    <cellStyle name="Comma 12 11 2 2 2 2 3" xfId="39117"/>
    <cellStyle name="Comma 12 11 2 2 2 3" xfId="21805"/>
    <cellStyle name="Comma 12 11 2 2 2 3 2" xfId="47773"/>
    <cellStyle name="Comma 12 11 2 2 2 4" xfId="17477"/>
    <cellStyle name="Comma 12 11 2 2 2 4 2" xfId="43445"/>
    <cellStyle name="Comma 12 11 2 2 2 5" xfId="32625"/>
    <cellStyle name="Comma 12 11 2 2 2 6" xfId="59107"/>
    <cellStyle name="Comma 12 11 2 2 3" xfId="10985"/>
    <cellStyle name="Comma 12 11 2 2 3 2" xfId="26133"/>
    <cellStyle name="Comma 12 11 2 2 3 2 2" xfId="52101"/>
    <cellStyle name="Comma 12 11 2 2 3 3" xfId="36953"/>
    <cellStyle name="Comma 12 11 2 2 4" xfId="8821"/>
    <cellStyle name="Comma 12 11 2 2 4 2" xfId="23969"/>
    <cellStyle name="Comma 12 11 2 2 4 2 2" xfId="49937"/>
    <cellStyle name="Comma 12 11 2 2 4 3" xfId="34789"/>
    <cellStyle name="Comma 12 11 2 2 5" xfId="19641"/>
    <cellStyle name="Comma 12 11 2 2 5 2" xfId="45609"/>
    <cellStyle name="Comma 12 11 2 2 6" xfId="15313"/>
    <cellStyle name="Comma 12 11 2 2 6 2" xfId="41281"/>
    <cellStyle name="Comma 12 11 2 2 7" xfId="4493"/>
    <cellStyle name="Comma 12 11 2 2 8" xfId="30461"/>
    <cellStyle name="Comma 12 11 2 2 9" xfId="56943"/>
    <cellStyle name="Comma 12 11 2 3" xfId="5575"/>
    <cellStyle name="Comma 12 11 2 3 2" xfId="12067"/>
    <cellStyle name="Comma 12 11 2 3 2 2" xfId="27215"/>
    <cellStyle name="Comma 12 11 2 3 2 2 2" xfId="53183"/>
    <cellStyle name="Comma 12 11 2 3 2 3" xfId="38035"/>
    <cellStyle name="Comma 12 11 2 3 3" xfId="20723"/>
    <cellStyle name="Comma 12 11 2 3 3 2" xfId="46691"/>
    <cellStyle name="Comma 12 11 2 3 4" xfId="16395"/>
    <cellStyle name="Comma 12 11 2 3 4 2" xfId="42363"/>
    <cellStyle name="Comma 12 11 2 3 5" xfId="31543"/>
    <cellStyle name="Comma 12 11 2 3 6" xfId="58025"/>
    <cellStyle name="Comma 12 11 2 4" xfId="9903"/>
    <cellStyle name="Comma 12 11 2 4 2" xfId="25051"/>
    <cellStyle name="Comma 12 11 2 4 2 2" xfId="51019"/>
    <cellStyle name="Comma 12 11 2 4 3" xfId="35871"/>
    <cellStyle name="Comma 12 11 2 5" xfId="7739"/>
    <cellStyle name="Comma 12 11 2 5 2" xfId="22887"/>
    <cellStyle name="Comma 12 11 2 5 2 2" xfId="48855"/>
    <cellStyle name="Comma 12 11 2 5 3" xfId="33707"/>
    <cellStyle name="Comma 12 11 2 6" xfId="18559"/>
    <cellStyle name="Comma 12 11 2 6 2" xfId="44527"/>
    <cellStyle name="Comma 12 11 2 7" xfId="14231"/>
    <cellStyle name="Comma 12 11 2 7 2" xfId="40199"/>
    <cellStyle name="Comma 12 11 2 8" xfId="3411"/>
    <cellStyle name="Comma 12 11 2 9" xfId="29379"/>
    <cellStyle name="Comma 12 11 3" xfId="1788"/>
    <cellStyle name="Comma 12 11 3 2" xfId="6116"/>
    <cellStyle name="Comma 12 11 3 2 2" xfId="12608"/>
    <cellStyle name="Comma 12 11 3 2 2 2" xfId="27756"/>
    <cellStyle name="Comma 12 11 3 2 2 2 2" xfId="53724"/>
    <cellStyle name="Comma 12 11 3 2 2 3" xfId="38576"/>
    <cellStyle name="Comma 12 11 3 2 3" xfId="21264"/>
    <cellStyle name="Comma 12 11 3 2 3 2" xfId="47232"/>
    <cellStyle name="Comma 12 11 3 2 4" xfId="16936"/>
    <cellStyle name="Comma 12 11 3 2 4 2" xfId="42904"/>
    <cellStyle name="Comma 12 11 3 2 5" xfId="32084"/>
    <cellStyle name="Comma 12 11 3 2 6" xfId="58566"/>
    <cellStyle name="Comma 12 11 3 3" xfId="10444"/>
    <cellStyle name="Comma 12 11 3 3 2" xfId="25592"/>
    <cellStyle name="Comma 12 11 3 3 2 2" xfId="51560"/>
    <cellStyle name="Comma 12 11 3 3 3" xfId="36412"/>
    <cellStyle name="Comma 12 11 3 4" xfId="8280"/>
    <cellStyle name="Comma 12 11 3 4 2" xfId="23428"/>
    <cellStyle name="Comma 12 11 3 4 2 2" xfId="49396"/>
    <cellStyle name="Comma 12 11 3 4 3" xfId="34248"/>
    <cellStyle name="Comma 12 11 3 5" xfId="19100"/>
    <cellStyle name="Comma 12 11 3 5 2" xfId="45068"/>
    <cellStyle name="Comma 12 11 3 6" xfId="14772"/>
    <cellStyle name="Comma 12 11 3 6 2" xfId="40740"/>
    <cellStyle name="Comma 12 11 3 7" xfId="3952"/>
    <cellStyle name="Comma 12 11 3 8" xfId="29920"/>
    <cellStyle name="Comma 12 11 3 9" xfId="56402"/>
    <cellStyle name="Comma 12 11 4" xfId="5034"/>
    <cellStyle name="Comma 12 11 4 2" xfId="11526"/>
    <cellStyle name="Comma 12 11 4 2 2" xfId="26674"/>
    <cellStyle name="Comma 12 11 4 2 2 2" xfId="52642"/>
    <cellStyle name="Comma 12 11 4 2 3" xfId="37494"/>
    <cellStyle name="Comma 12 11 4 3" xfId="20182"/>
    <cellStyle name="Comma 12 11 4 3 2" xfId="46150"/>
    <cellStyle name="Comma 12 11 4 4" xfId="15854"/>
    <cellStyle name="Comma 12 11 4 4 2" xfId="41822"/>
    <cellStyle name="Comma 12 11 4 5" xfId="31002"/>
    <cellStyle name="Comma 12 11 4 6" xfId="57484"/>
    <cellStyle name="Comma 12 11 5" xfId="9362"/>
    <cellStyle name="Comma 12 11 5 2" xfId="24510"/>
    <cellStyle name="Comma 12 11 5 2 2" xfId="50478"/>
    <cellStyle name="Comma 12 11 5 3" xfId="35330"/>
    <cellStyle name="Comma 12 11 6" xfId="7198"/>
    <cellStyle name="Comma 12 11 6 2" xfId="22346"/>
    <cellStyle name="Comma 12 11 6 2 2" xfId="48314"/>
    <cellStyle name="Comma 12 11 6 3" xfId="33166"/>
    <cellStyle name="Comma 12 11 7" xfId="18018"/>
    <cellStyle name="Comma 12 11 7 2" xfId="43986"/>
    <cellStyle name="Comma 12 11 8" xfId="13690"/>
    <cellStyle name="Comma 12 11 8 2" xfId="39658"/>
    <cellStyle name="Comma 12 11 9" xfId="2870"/>
    <cellStyle name="Comma 12 12" xfId="117"/>
    <cellStyle name="Comma 12 12 10" xfId="28839"/>
    <cellStyle name="Comma 12 12 11" xfId="55321"/>
    <cellStyle name="Comma 12 12 12" xfId="1143"/>
    <cellStyle name="Comma 12 12 2" xfId="1248"/>
    <cellStyle name="Comma 12 12 2 10" xfId="55862"/>
    <cellStyle name="Comma 12 12 2 2" xfId="2330"/>
    <cellStyle name="Comma 12 12 2 2 2" xfId="6658"/>
    <cellStyle name="Comma 12 12 2 2 2 2" xfId="13150"/>
    <cellStyle name="Comma 12 12 2 2 2 2 2" xfId="28298"/>
    <cellStyle name="Comma 12 12 2 2 2 2 2 2" xfId="54266"/>
    <cellStyle name="Comma 12 12 2 2 2 2 3" xfId="39118"/>
    <cellStyle name="Comma 12 12 2 2 2 3" xfId="21806"/>
    <cellStyle name="Comma 12 12 2 2 2 3 2" xfId="47774"/>
    <cellStyle name="Comma 12 12 2 2 2 4" xfId="17478"/>
    <cellStyle name="Comma 12 12 2 2 2 4 2" xfId="43446"/>
    <cellStyle name="Comma 12 12 2 2 2 5" xfId="32626"/>
    <cellStyle name="Comma 12 12 2 2 2 6" xfId="59108"/>
    <cellStyle name="Comma 12 12 2 2 3" xfId="10986"/>
    <cellStyle name="Comma 12 12 2 2 3 2" xfId="26134"/>
    <cellStyle name="Comma 12 12 2 2 3 2 2" xfId="52102"/>
    <cellStyle name="Comma 12 12 2 2 3 3" xfId="36954"/>
    <cellStyle name="Comma 12 12 2 2 4" xfId="8822"/>
    <cellStyle name="Comma 12 12 2 2 4 2" xfId="23970"/>
    <cellStyle name="Comma 12 12 2 2 4 2 2" xfId="49938"/>
    <cellStyle name="Comma 12 12 2 2 4 3" xfId="34790"/>
    <cellStyle name="Comma 12 12 2 2 5" xfId="19642"/>
    <cellStyle name="Comma 12 12 2 2 5 2" xfId="45610"/>
    <cellStyle name="Comma 12 12 2 2 6" xfId="15314"/>
    <cellStyle name="Comma 12 12 2 2 6 2" xfId="41282"/>
    <cellStyle name="Comma 12 12 2 2 7" xfId="4494"/>
    <cellStyle name="Comma 12 12 2 2 8" xfId="30462"/>
    <cellStyle name="Comma 12 12 2 2 9" xfId="56944"/>
    <cellStyle name="Comma 12 12 2 3" xfId="5576"/>
    <cellStyle name="Comma 12 12 2 3 2" xfId="12068"/>
    <cellStyle name="Comma 12 12 2 3 2 2" xfId="27216"/>
    <cellStyle name="Comma 12 12 2 3 2 2 2" xfId="53184"/>
    <cellStyle name="Comma 12 12 2 3 2 3" xfId="38036"/>
    <cellStyle name="Comma 12 12 2 3 3" xfId="20724"/>
    <cellStyle name="Comma 12 12 2 3 3 2" xfId="46692"/>
    <cellStyle name="Comma 12 12 2 3 4" xfId="16396"/>
    <cellStyle name="Comma 12 12 2 3 4 2" xfId="42364"/>
    <cellStyle name="Comma 12 12 2 3 5" xfId="31544"/>
    <cellStyle name="Comma 12 12 2 3 6" xfId="58026"/>
    <cellStyle name="Comma 12 12 2 4" xfId="9904"/>
    <cellStyle name="Comma 12 12 2 4 2" xfId="25052"/>
    <cellStyle name="Comma 12 12 2 4 2 2" xfId="51020"/>
    <cellStyle name="Comma 12 12 2 4 3" xfId="35872"/>
    <cellStyle name="Comma 12 12 2 5" xfId="7740"/>
    <cellStyle name="Comma 12 12 2 5 2" xfId="22888"/>
    <cellStyle name="Comma 12 12 2 5 2 2" xfId="48856"/>
    <cellStyle name="Comma 12 12 2 5 3" xfId="33708"/>
    <cellStyle name="Comma 12 12 2 6" xfId="18560"/>
    <cellStyle name="Comma 12 12 2 6 2" xfId="44528"/>
    <cellStyle name="Comma 12 12 2 7" xfId="14232"/>
    <cellStyle name="Comma 12 12 2 7 2" xfId="40200"/>
    <cellStyle name="Comma 12 12 2 8" xfId="3412"/>
    <cellStyle name="Comma 12 12 2 9" xfId="29380"/>
    <cellStyle name="Comma 12 12 3" xfId="1789"/>
    <cellStyle name="Comma 12 12 3 2" xfId="6117"/>
    <cellStyle name="Comma 12 12 3 2 2" xfId="12609"/>
    <cellStyle name="Comma 12 12 3 2 2 2" xfId="27757"/>
    <cellStyle name="Comma 12 12 3 2 2 2 2" xfId="53725"/>
    <cellStyle name="Comma 12 12 3 2 2 3" xfId="38577"/>
    <cellStyle name="Comma 12 12 3 2 3" xfId="21265"/>
    <cellStyle name="Comma 12 12 3 2 3 2" xfId="47233"/>
    <cellStyle name="Comma 12 12 3 2 4" xfId="16937"/>
    <cellStyle name="Comma 12 12 3 2 4 2" xfId="42905"/>
    <cellStyle name="Comma 12 12 3 2 5" xfId="32085"/>
    <cellStyle name="Comma 12 12 3 2 6" xfId="58567"/>
    <cellStyle name="Comma 12 12 3 3" xfId="10445"/>
    <cellStyle name="Comma 12 12 3 3 2" xfId="25593"/>
    <cellStyle name="Comma 12 12 3 3 2 2" xfId="51561"/>
    <cellStyle name="Comma 12 12 3 3 3" xfId="36413"/>
    <cellStyle name="Comma 12 12 3 4" xfId="8281"/>
    <cellStyle name="Comma 12 12 3 4 2" xfId="23429"/>
    <cellStyle name="Comma 12 12 3 4 2 2" xfId="49397"/>
    <cellStyle name="Comma 12 12 3 4 3" xfId="34249"/>
    <cellStyle name="Comma 12 12 3 5" xfId="19101"/>
    <cellStyle name="Comma 12 12 3 5 2" xfId="45069"/>
    <cellStyle name="Comma 12 12 3 6" xfId="14773"/>
    <cellStyle name="Comma 12 12 3 6 2" xfId="40741"/>
    <cellStyle name="Comma 12 12 3 7" xfId="3953"/>
    <cellStyle name="Comma 12 12 3 8" xfId="29921"/>
    <cellStyle name="Comma 12 12 3 9" xfId="56403"/>
    <cellStyle name="Comma 12 12 4" xfId="5035"/>
    <cellStyle name="Comma 12 12 4 2" xfId="11527"/>
    <cellStyle name="Comma 12 12 4 2 2" xfId="26675"/>
    <cellStyle name="Comma 12 12 4 2 2 2" xfId="52643"/>
    <cellStyle name="Comma 12 12 4 2 3" xfId="37495"/>
    <cellStyle name="Comma 12 12 4 3" xfId="20183"/>
    <cellStyle name="Comma 12 12 4 3 2" xfId="46151"/>
    <cellStyle name="Comma 12 12 4 4" xfId="15855"/>
    <cellStyle name="Comma 12 12 4 4 2" xfId="41823"/>
    <cellStyle name="Comma 12 12 4 5" xfId="31003"/>
    <cellStyle name="Comma 12 12 4 6" xfId="57485"/>
    <cellStyle name="Comma 12 12 5" xfId="9363"/>
    <cellStyle name="Comma 12 12 5 2" xfId="24511"/>
    <cellStyle name="Comma 12 12 5 2 2" xfId="50479"/>
    <cellStyle name="Comma 12 12 5 3" xfId="35331"/>
    <cellStyle name="Comma 12 12 6" xfId="7199"/>
    <cellStyle name="Comma 12 12 6 2" xfId="22347"/>
    <cellStyle name="Comma 12 12 6 2 2" xfId="48315"/>
    <cellStyle name="Comma 12 12 6 3" xfId="33167"/>
    <cellStyle name="Comma 12 12 7" xfId="18019"/>
    <cellStyle name="Comma 12 12 7 2" xfId="43987"/>
    <cellStyle name="Comma 12 12 8" xfId="13691"/>
    <cellStyle name="Comma 12 12 8 2" xfId="39659"/>
    <cellStyle name="Comma 12 12 9" xfId="2871"/>
    <cellStyle name="Comma 12 13" xfId="118"/>
    <cellStyle name="Comma 12 13 10" xfId="28840"/>
    <cellStyle name="Comma 12 13 11" xfId="55322"/>
    <cellStyle name="Comma 12 13 12" xfId="1183"/>
    <cellStyle name="Comma 12 13 2" xfId="1249"/>
    <cellStyle name="Comma 12 13 2 10" xfId="55863"/>
    <cellStyle name="Comma 12 13 2 2" xfId="2331"/>
    <cellStyle name="Comma 12 13 2 2 2" xfId="6659"/>
    <cellStyle name="Comma 12 13 2 2 2 2" xfId="13151"/>
    <cellStyle name="Comma 12 13 2 2 2 2 2" xfId="28299"/>
    <cellStyle name="Comma 12 13 2 2 2 2 2 2" xfId="54267"/>
    <cellStyle name="Comma 12 13 2 2 2 2 3" xfId="39119"/>
    <cellStyle name="Comma 12 13 2 2 2 3" xfId="21807"/>
    <cellStyle name="Comma 12 13 2 2 2 3 2" xfId="47775"/>
    <cellStyle name="Comma 12 13 2 2 2 4" xfId="17479"/>
    <cellStyle name="Comma 12 13 2 2 2 4 2" xfId="43447"/>
    <cellStyle name="Comma 12 13 2 2 2 5" xfId="32627"/>
    <cellStyle name="Comma 12 13 2 2 2 6" xfId="59109"/>
    <cellStyle name="Comma 12 13 2 2 3" xfId="10987"/>
    <cellStyle name="Comma 12 13 2 2 3 2" xfId="26135"/>
    <cellStyle name="Comma 12 13 2 2 3 2 2" xfId="52103"/>
    <cellStyle name="Comma 12 13 2 2 3 3" xfId="36955"/>
    <cellStyle name="Comma 12 13 2 2 4" xfId="8823"/>
    <cellStyle name="Comma 12 13 2 2 4 2" xfId="23971"/>
    <cellStyle name="Comma 12 13 2 2 4 2 2" xfId="49939"/>
    <cellStyle name="Comma 12 13 2 2 4 3" xfId="34791"/>
    <cellStyle name="Comma 12 13 2 2 5" xfId="19643"/>
    <cellStyle name="Comma 12 13 2 2 5 2" xfId="45611"/>
    <cellStyle name="Comma 12 13 2 2 6" xfId="15315"/>
    <cellStyle name="Comma 12 13 2 2 6 2" xfId="41283"/>
    <cellStyle name="Comma 12 13 2 2 7" xfId="4495"/>
    <cellStyle name="Comma 12 13 2 2 8" xfId="30463"/>
    <cellStyle name="Comma 12 13 2 2 9" xfId="56945"/>
    <cellStyle name="Comma 12 13 2 3" xfId="5577"/>
    <cellStyle name="Comma 12 13 2 3 2" xfId="12069"/>
    <cellStyle name="Comma 12 13 2 3 2 2" xfId="27217"/>
    <cellStyle name="Comma 12 13 2 3 2 2 2" xfId="53185"/>
    <cellStyle name="Comma 12 13 2 3 2 3" xfId="38037"/>
    <cellStyle name="Comma 12 13 2 3 3" xfId="20725"/>
    <cellStyle name="Comma 12 13 2 3 3 2" xfId="46693"/>
    <cellStyle name="Comma 12 13 2 3 4" xfId="16397"/>
    <cellStyle name="Comma 12 13 2 3 4 2" xfId="42365"/>
    <cellStyle name="Comma 12 13 2 3 5" xfId="31545"/>
    <cellStyle name="Comma 12 13 2 3 6" xfId="58027"/>
    <cellStyle name="Comma 12 13 2 4" xfId="9905"/>
    <cellStyle name="Comma 12 13 2 4 2" xfId="25053"/>
    <cellStyle name="Comma 12 13 2 4 2 2" xfId="51021"/>
    <cellStyle name="Comma 12 13 2 4 3" xfId="35873"/>
    <cellStyle name="Comma 12 13 2 5" xfId="7741"/>
    <cellStyle name="Comma 12 13 2 5 2" xfId="22889"/>
    <cellStyle name="Comma 12 13 2 5 2 2" xfId="48857"/>
    <cellStyle name="Comma 12 13 2 5 3" xfId="33709"/>
    <cellStyle name="Comma 12 13 2 6" xfId="18561"/>
    <cellStyle name="Comma 12 13 2 6 2" xfId="44529"/>
    <cellStyle name="Comma 12 13 2 7" xfId="14233"/>
    <cellStyle name="Comma 12 13 2 7 2" xfId="40201"/>
    <cellStyle name="Comma 12 13 2 8" xfId="3413"/>
    <cellStyle name="Comma 12 13 2 9" xfId="29381"/>
    <cellStyle name="Comma 12 13 3" xfId="1790"/>
    <cellStyle name="Comma 12 13 3 2" xfId="6118"/>
    <cellStyle name="Comma 12 13 3 2 2" xfId="12610"/>
    <cellStyle name="Comma 12 13 3 2 2 2" xfId="27758"/>
    <cellStyle name="Comma 12 13 3 2 2 2 2" xfId="53726"/>
    <cellStyle name="Comma 12 13 3 2 2 3" xfId="38578"/>
    <cellStyle name="Comma 12 13 3 2 3" xfId="21266"/>
    <cellStyle name="Comma 12 13 3 2 3 2" xfId="47234"/>
    <cellStyle name="Comma 12 13 3 2 4" xfId="16938"/>
    <cellStyle name="Comma 12 13 3 2 4 2" xfId="42906"/>
    <cellStyle name="Comma 12 13 3 2 5" xfId="32086"/>
    <cellStyle name="Comma 12 13 3 2 6" xfId="58568"/>
    <cellStyle name="Comma 12 13 3 3" xfId="10446"/>
    <cellStyle name="Comma 12 13 3 3 2" xfId="25594"/>
    <cellStyle name="Comma 12 13 3 3 2 2" xfId="51562"/>
    <cellStyle name="Comma 12 13 3 3 3" xfId="36414"/>
    <cellStyle name="Comma 12 13 3 4" xfId="8282"/>
    <cellStyle name="Comma 12 13 3 4 2" xfId="23430"/>
    <cellStyle name="Comma 12 13 3 4 2 2" xfId="49398"/>
    <cellStyle name="Comma 12 13 3 4 3" xfId="34250"/>
    <cellStyle name="Comma 12 13 3 5" xfId="19102"/>
    <cellStyle name="Comma 12 13 3 5 2" xfId="45070"/>
    <cellStyle name="Comma 12 13 3 6" xfId="14774"/>
    <cellStyle name="Comma 12 13 3 6 2" xfId="40742"/>
    <cellStyle name="Comma 12 13 3 7" xfId="3954"/>
    <cellStyle name="Comma 12 13 3 8" xfId="29922"/>
    <cellStyle name="Comma 12 13 3 9" xfId="56404"/>
    <cellStyle name="Comma 12 13 4" xfId="5036"/>
    <cellStyle name="Comma 12 13 4 2" xfId="11528"/>
    <cellStyle name="Comma 12 13 4 2 2" xfId="26676"/>
    <cellStyle name="Comma 12 13 4 2 2 2" xfId="52644"/>
    <cellStyle name="Comma 12 13 4 2 3" xfId="37496"/>
    <cellStyle name="Comma 12 13 4 3" xfId="20184"/>
    <cellStyle name="Comma 12 13 4 3 2" xfId="46152"/>
    <cellStyle name="Comma 12 13 4 4" xfId="15856"/>
    <cellStyle name="Comma 12 13 4 4 2" xfId="41824"/>
    <cellStyle name="Comma 12 13 4 5" xfId="31004"/>
    <cellStyle name="Comma 12 13 4 6" xfId="57486"/>
    <cellStyle name="Comma 12 13 5" xfId="9364"/>
    <cellStyle name="Comma 12 13 5 2" xfId="24512"/>
    <cellStyle name="Comma 12 13 5 2 2" xfId="50480"/>
    <cellStyle name="Comma 12 13 5 3" xfId="35332"/>
    <cellStyle name="Comma 12 13 6" xfId="7200"/>
    <cellStyle name="Comma 12 13 6 2" xfId="22348"/>
    <cellStyle name="Comma 12 13 6 2 2" xfId="48316"/>
    <cellStyle name="Comma 12 13 6 3" xfId="33168"/>
    <cellStyle name="Comma 12 13 7" xfId="18020"/>
    <cellStyle name="Comma 12 13 7 2" xfId="43988"/>
    <cellStyle name="Comma 12 13 8" xfId="13692"/>
    <cellStyle name="Comma 12 13 8 2" xfId="39660"/>
    <cellStyle name="Comma 12 13 9" xfId="2872"/>
    <cellStyle name="Comma 12 14" xfId="1245"/>
    <cellStyle name="Comma 12 14 10" xfId="55859"/>
    <cellStyle name="Comma 12 14 2" xfId="2327"/>
    <cellStyle name="Comma 12 14 2 2" xfId="6655"/>
    <cellStyle name="Comma 12 14 2 2 2" xfId="13147"/>
    <cellStyle name="Comma 12 14 2 2 2 2" xfId="28295"/>
    <cellStyle name="Comma 12 14 2 2 2 2 2" xfId="54263"/>
    <cellStyle name="Comma 12 14 2 2 2 3" xfId="39115"/>
    <cellStyle name="Comma 12 14 2 2 3" xfId="21803"/>
    <cellStyle name="Comma 12 14 2 2 3 2" xfId="47771"/>
    <cellStyle name="Comma 12 14 2 2 4" xfId="17475"/>
    <cellStyle name="Comma 12 14 2 2 4 2" xfId="43443"/>
    <cellStyle name="Comma 12 14 2 2 5" xfId="32623"/>
    <cellStyle name="Comma 12 14 2 2 6" xfId="59105"/>
    <cellStyle name="Comma 12 14 2 3" xfId="10983"/>
    <cellStyle name="Comma 12 14 2 3 2" xfId="26131"/>
    <cellStyle name="Comma 12 14 2 3 2 2" xfId="52099"/>
    <cellStyle name="Comma 12 14 2 3 3" xfId="36951"/>
    <cellStyle name="Comma 12 14 2 4" xfId="8819"/>
    <cellStyle name="Comma 12 14 2 4 2" xfId="23967"/>
    <cellStyle name="Comma 12 14 2 4 2 2" xfId="49935"/>
    <cellStyle name="Comma 12 14 2 4 3" xfId="34787"/>
    <cellStyle name="Comma 12 14 2 5" xfId="19639"/>
    <cellStyle name="Comma 12 14 2 5 2" xfId="45607"/>
    <cellStyle name="Comma 12 14 2 6" xfId="15311"/>
    <cellStyle name="Comma 12 14 2 6 2" xfId="41279"/>
    <cellStyle name="Comma 12 14 2 7" xfId="4491"/>
    <cellStyle name="Comma 12 14 2 8" xfId="30459"/>
    <cellStyle name="Comma 12 14 2 9" xfId="56941"/>
    <cellStyle name="Comma 12 14 3" xfId="5573"/>
    <cellStyle name="Comma 12 14 3 2" xfId="12065"/>
    <cellStyle name="Comma 12 14 3 2 2" xfId="27213"/>
    <cellStyle name="Comma 12 14 3 2 2 2" xfId="53181"/>
    <cellStyle name="Comma 12 14 3 2 3" xfId="38033"/>
    <cellStyle name="Comma 12 14 3 3" xfId="20721"/>
    <cellStyle name="Comma 12 14 3 3 2" xfId="46689"/>
    <cellStyle name="Comma 12 14 3 4" xfId="16393"/>
    <cellStyle name="Comma 12 14 3 4 2" xfId="42361"/>
    <cellStyle name="Comma 12 14 3 5" xfId="31541"/>
    <cellStyle name="Comma 12 14 3 6" xfId="58023"/>
    <cellStyle name="Comma 12 14 4" xfId="9901"/>
    <cellStyle name="Comma 12 14 4 2" xfId="25049"/>
    <cellStyle name="Comma 12 14 4 2 2" xfId="51017"/>
    <cellStyle name="Comma 12 14 4 3" xfId="35869"/>
    <cellStyle name="Comma 12 14 5" xfId="7737"/>
    <cellStyle name="Comma 12 14 5 2" xfId="22885"/>
    <cellStyle name="Comma 12 14 5 2 2" xfId="48853"/>
    <cellStyle name="Comma 12 14 5 3" xfId="33705"/>
    <cellStyle name="Comma 12 14 6" xfId="18557"/>
    <cellStyle name="Comma 12 14 6 2" xfId="44525"/>
    <cellStyle name="Comma 12 14 7" xfId="14229"/>
    <cellStyle name="Comma 12 14 7 2" xfId="40197"/>
    <cellStyle name="Comma 12 14 8" xfId="3409"/>
    <cellStyle name="Comma 12 14 9" xfId="29377"/>
    <cellStyle name="Comma 12 15" xfId="1786"/>
    <cellStyle name="Comma 12 15 2" xfId="6114"/>
    <cellStyle name="Comma 12 15 2 2" xfId="12606"/>
    <cellStyle name="Comma 12 15 2 2 2" xfId="27754"/>
    <cellStyle name="Comma 12 15 2 2 2 2" xfId="53722"/>
    <cellStyle name="Comma 12 15 2 2 3" xfId="38574"/>
    <cellStyle name="Comma 12 15 2 3" xfId="21262"/>
    <cellStyle name="Comma 12 15 2 3 2" xfId="47230"/>
    <cellStyle name="Comma 12 15 2 4" xfId="16934"/>
    <cellStyle name="Comma 12 15 2 4 2" xfId="42902"/>
    <cellStyle name="Comma 12 15 2 5" xfId="32082"/>
    <cellStyle name="Comma 12 15 2 6" xfId="58564"/>
    <cellStyle name="Comma 12 15 3" xfId="10442"/>
    <cellStyle name="Comma 12 15 3 2" xfId="25590"/>
    <cellStyle name="Comma 12 15 3 2 2" xfId="51558"/>
    <cellStyle name="Comma 12 15 3 3" xfId="36410"/>
    <cellStyle name="Comma 12 15 4" xfId="8278"/>
    <cellStyle name="Comma 12 15 4 2" xfId="23426"/>
    <cellStyle name="Comma 12 15 4 2 2" xfId="49394"/>
    <cellStyle name="Comma 12 15 4 3" xfId="34246"/>
    <cellStyle name="Comma 12 15 5" xfId="19098"/>
    <cellStyle name="Comma 12 15 5 2" xfId="45066"/>
    <cellStyle name="Comma 12 15 6" xfId="14770"/>
    <cellStyle name="Comma 12 15 6 2" xfId="40738"/>
    <cellStyle name="Comma 12 15 7" xfId="3950"/>
    <cellStyle name="Comma 12 15 8" xfId="29918"/>
    <cellStyle name="Comma 12 15 9" xfId="56400"/>
    <cellStyle name="Comma 12 16" xfId="5032"/>
    <cellStyle name="Comma 12 16 2" xfId="11524"/>
    <cellStyle name="Comma 12 16 2 2" xfId="26672"/>
    <cellStyle name="Comma 12 16 2 2 2" xfId="52640"/>
    <cellStyle name="Comma 12 16 2 3" xfId="37492"/>
    <cellStyle name="Comma 12 16 3" xfId="20180"/>
    <cellStyle name="Comma 12 16 3 2" xfId="46148"/>
    <cellStyle name="Comma 12 16 4" xfId="15852"/>
    <cellStyle name="Comma 12 16 4 2" xfId="41820"/>
    <cellStyle name="Comma 12 16 5" xfId="31000"/>
    <cellStyle name="Comma 12 16 6" xfId="57482"/>
    <cellStyle name="Comma 12 17" xfId="9360"/>
    <cellStyle name="Comma 12 17 2" xfId="24508"/>
    <cellStyle name="Comma 12 17 2 2" xfId="50476"/>
    <cellStyle name="Comma 12 17 3" xfId="35328"/>
    <cellStyle name="Comma 12 18" xfId="7196"/>
    <cellStyle name="Comma 12 18 2" xfId="22344"/>
    <cellStyle name="Comma 12 18 2 2" xfId="48312"/>
    <cellStyle name="Comma 12 18 3" xfId="33164"/>
    <cellStyle name="Comma 12 19" xfId="18016"/>
    <cellStyle name="Comma 12 19 2" xfId="43984"/>
    <cellStyle name="Comma 12 2" xfId="119"/>
    <cellStyle name="Comma 12 2 10" xfId="28841"/>
    <cellStyle name="Comma 12 2 11" xfId="54803"/>
    <cellStyle name="Comma 12 2 12" xfId="55323"/>
    <cellStyle name="Comma 12 2 13" xfId="743"/>
    <cellStyle name="Comma 12 2 2" xfId="1250"/>
    <cellStyle name="Comma 12 2 2 10" xfId="55864"/>
    <cellStyle name="Comma 12 2 2 2" xfId="2332"/>
    <cellStyle name="Comma 12 2 2 2 2" xfId="6660"/>
    <cellStyle name="Comma 12 2 2 2 2 2" xfId="13152"/>
    <cellStyle name="Comma 12 2 2 2 2 2 2" xfId="28300"/>
    <cellStyle name="Comma 12 2 2 2 2 2 2 2" xfId="54268"/>
    <cellStyle name="Comma 12 2 2 2 2 2 3" xfId="39120"/>
    <cellStyle name="Comma 12 2 2 2 2 3" xfId="21808"/>
    <cellStyle name="Comma 12 2 2 2 2 3 2" xfId="47776"/>
    <cellStyle name="Comma 12 2 2 2 2 4" xfId="17480"/>
    <cellStyle name="Comma 12 2 2 2 2 4 2" xfId="43448"/>
    <cellStyle name="Comma 12 2 2 2 2 5" xfId="32628"/>
    <cellStyle name="Comma 12 2 2 2 2 6" xfId="59110"/>
    <cellStyle name="Comma 12 2 2 2 3" xfId="10988"/>
    <cellStyle name="Comma 12 2 2 2 3 2" xfId="26136"/>
    <cellStyle name="Comma 12 2 2 2 3 2 2" xfId="52104"/>
    <cellStyle name="Comma 12 2 2 2 3 3" xfId="36956"/>
    <cellStyle name="Comma 12 2 2 2 4" xfId="8824"/>
    <cellStyle name="Comma 12 2 2 2 4 2" xfId="23972"/>
    <cellStyle name="Comma 12 2 2 2 4 2 2" xfId="49940"/>
    <cellStyle name="Comma 12 2 2 2 4 3" xfId="34792"/>
    <cellStyle name="Comma 12 2 2 2 5" xfId="19644"/>
    <cellStyle name="Comma 12 2 2 2 5 2" xfId="45612"/>
    <cellStyle name="Comma 12 2 2 2 6" xfId="15316"/>
    <cellStyle name="Comma 12 2 2 2 6 2" xfId="41284"/>
    <cellStyle name="Comma 12 2 2 2 7" xfId="4496"/>
    <cellStyle name="Comma 12 2 2 2 8" xfId="30464"/>
    <cellStyle name="Comma 12 2 2 2 9" xfId="56946"/>
    <cellStyle name="Comma 12 2 2 3" xfId="5578"/>
    <cellStyle name="Comma 12 2 2 3 2" xfId="12070"/>
    <cellStyle name="Comma 12 2 2 3 2 2" xfId="27218"/>
    <cellStyle name="Comma 12 2 2 3 2 2 2" xfId="53186"/>
    <cellStyle name="Comma 12 2 2 3 2 3" xfId="38038"/>
    <cellStyle name="Comma 12 2 2 3 3" xfId="20726"/>
    <cellStyle name="Comma 12 2 2 3 3 2" xfId="46694"/>
    <cellStyle name="Comma 12 2 2 3 4" xfId="16398"/>
    <cellStyle name="Comma 12 2 2 3 4 2" xfId="42366"/>
    <cellStyle name="Comma 12 2 2 3 5" xfId="31546"/>
    <cellStyle name="Comma 12 2 2 3 6" xfId="58028"/>
    <cellStyle name="Comma 12 2 2 4" xfId="9906"/>
    <cellStyle name="Comma 12 2 2 4 2" xfId="25054"/>
    <cellStyle name="Comma 12 2 2 4 2 2" xfId="51022"/>
    <cellStyle name="Comma 12 2 2 4 3" xfId="35874"/>
    <cellStyle name="Comma 12 2 2 5" xfId="7742"/>
    <cellStyle name="Comma 12 2 2 5 2" xfId="22890"/>
    <cellStyle name="Comma 12 2 2 5 2 2" xfId="48858"/>
    <cellStyle name="Comma 12 2 2 5 3" xfId="33710"/>
    <cellStyle name="Comma 12 2 2 6" xfId="18562"/>
    <cellStyle name="Comma 12 2 2 6 2" xfId="44530"/>
    <cellStyle name="Comma 12 2 2 7" xfId="14234"/>
    <cellStyle name="Comma 12 2 2 7 2" xfId="40202"/>
    <cellStyle name="Comma 12 2 2 8" xfId="3414"/>
    <cellStyle name="Comma 12 2 2 9" xfId="29382"/>
    <cellStyle name="Comma 12 2 3" xfId="1791"/>
    <cellStyle name="Comma 12 2 3 2" xfId="6119"/>
    <cellStyle name="Comma 12 2 3 2 2" xfId="12611"/>
    <cellStyle name="Comma 12 2 3 2 2 2" xfId="27759"/>
    <cellStyle name="Comma 12 2 3 2 2 2 2" xfId="53727"/>
    <cellStyle name="Comma 12 2 3 2 2 3" xfId="38579"/>
    <cellStyle name="Comma 12 2 3 2 3" xfId="21267"/>
    <cellStyle name="Comma 12 2 3 2 3 2" xfId="47235"/>
    <cellStyle name="Comma 12 2 3 2 4" xfId="16939"/>
    <cellStyle name="Comma 12 2 3 2 4 2" xfId="42907"/>
    <cellStyle name="Comma 12 2 3 2 5" xfId="32087"/>
    <cellStyle name="Comma 12 2 3 2 6" xfId="58569"/>
    <cellStyle name="Comma 12 2 3 3" xfId="10447"/>
    <cellStyle name="Comma 12 2 3 3 2" xfId="25595"/>
    <cellStyle name="Comma 12 2 3 3 2 2" xfId="51563"/>
    <cellStyle name="Comma 12 2 3 3 3" xfId="36415"/>
    <cellStyle name="Comma 12 2 3 4" xfId="8283"/>
    <cellStyle name="Comma 12 2 3 4 2" xfId="23431"/>
    <cellStyle name="Comma 12 2 3 4 2 2" xfId="49399"/>
    <cellStyle name="Comma 12 2 3 4 3" xfId="34251"/>
    <cellStyle name="Comma 12 2 3 5" xfId="19103"/>
    <cellStyle name="Comma 12 2 3 5 2" xfId="45071"/>
    <cellStyle name="Comma 12 2 3 6" xfId="14775"/>
    <cellStyle name="Comma 12 2 3 6 2" xfId="40743"/>
    <cellStyle name="Comma 12 2 3 7" xfId="3955"/>
    <cellStyle name="Comma 12 2 3 8" xfId="29923"/>
    <cellStyle name="Comma 12 2 3 9" xfId="56405"/>
    <cellStyle name="Comma 12 2 4" xfId="5037"/>
    <cellStyle name="Comma 12 2 4 2" xfId="11529"/>
    <cellStyle name="Comma 12 2 4 2 2" xfId="26677"/>
    <cellStyle name="Comma 12 2 4 2 2 2" xfId="52645"/>
    <cellStyle name="Comma 12 2 4 2 3" xfId="37497"/>
    <cellStyle name="Comma 12 2 4 3" xfId="20185"/>
    <cellStyle name="Comma 12 2 4 3 2" xfId="46153"/>
    <cellStyle name="Comma 12 2 4 4" xfId="15857"/>
    <cellStyle name="Comma 12 2 4 4 2" xfId="41825"/>
    <cellStyle name="Comma 12 2 4 5" xfId="31005"/>
    <cellStyle name="Comma 12 2 4 6" xfId="57487"/>
    <cellStyle name="Comma 12 2 5" xfId="9365"/>
    <cellStyle name="Comma 12 2 5 2" xfId="24513"/>
    <cellStyle name="Comma 12 2 5 2 2" xfId="50481"/>
    <cellStyle name="Comma 12 2 5 3" xfId="35333"/>
    <cellStyle name="Comma 12 2 6" xfId="7201"/>
    <cellStyle name="Comma 12 2 6 2" xfId="22349"/>
    <cellStyle name="Comma 12 2 6 2 2" xfId="48317"/>
    <cellStyle name="Comma 12 2 6 3" xfId="33169"/>
    <cellStyle name="Comma 12 2 7" xfId="18021"/>
    <cellStyle name="Comma 12 2 7 2" xfId="43989"/>
    <cellStyle name="Comma 12 2 8" xfId="13693"/>
    <cellStyle name="Comma 12 2 8 2" xfId="39661"/>
    <cellStyle name="Comma 12 2 9" xfId="2873"/>
    <cellStyle name="Comma 12 20" xfId="13688"/>
    <cellStyle name="Comma 12 20 2" xfId="39656"/>
    <cellStyle name="Comma 12 21" xfId="2868"/>
    <cellStyle name="Comma 12 22" xfId="28836"/>
    <cellStyle name="Comma 12 23" xfId="54800"/>
    <cellStyle name="Comma 12 24" xfId="55318"/>
    <cellStyle name="Comma 12 25" xfId="703"/>
    <cellStyle name="Comma 12 3" xfId="120"/>
    <cellStyle name="Comma 12 3 10" xfId="28842"/>
    <cellStyle name="Comma 12 3 11" xfId="54804"/>
    <cellStyle name="Comma 12 3 12" xfId="55324"/>
    <cellStyle name="Comma 12 3 13" xfId="783"/>
    <cellStyle name="Comma 12 3 2" xfId="1251"/>
    <cellStyle name="Comma 12 3 2 10" xfId="55865"/>
    <cellStyle name="Comma 12 3 2 2" xfId="2333"/>
    <cellStyle name="Comma 12 3 2 2 2" xfId="6661"/>
    <cellStyle name="Comma 12 3 2 2 2 2" xfId="13153"/>
    <cellStyle name="Comma 12 3 2 2 2 2 2" xfId="28301"/>
    <cellStyle name="Comma 12 3 2 2 2 2 2 2" xfId="54269"/>
    <cellStyle name="Comma 12 3 2 2 2 2 3" xfId="39121"/>
    <cellStyle name="Comma 12 3 2 2 2 3" xfId="21809"/>
    <cellStyle name="Comma 12 3 2 2 2 3 2" xfId="47777"/>
    <cellStyle name="Comma 12 3 2 2 2 4" xfId="17481"/>
    <cellStyle name="Comma 12 3 2 2 2 4 2" xfId="43449"/>
    <cellStyle name="Comma 12 3 2 2 2 5" xfId="32629"/>
    <cellStyle name="Comma 12 3 2 2 2 6" xfId="59111"/>
    <cellStyle name="Comma 12 3 2 2 3" xfId="10989"/>
    <cellStyle name="Comma 12 3 2 2 3 2" xfId="26137"/>
    <cellStyle name="Comma 12 3 2 2 3 2 2" xfId="52105"/>
    <cellStyle name="Comma 12 3 2 2 3 3" xfId="36957"/>
    <cellStyle name="Comma 12 3 2 2 4" xfId="8825"/>
    <cellStyle name="Comma 12 3 2 2 4 2" xfId="23973"/>
    <cellStyle name="Comma 12 3 2 2 4 2 2" xfId="49941"/>
    <cellStyle name="Comma 12 3 2 2 4 3" xfId="34793"/>
    <cellStyle name="Comma 12 3 2 2 5" xfId="19645"/>
    <cellStyle name="Comma 12 3 2 2 5 2" xfId="45613"/>
    <cellStyle name="Comma 12 3 2 2 6" xfId="15317"/>
    <cellStyle name="Comma 12 3 2 2 6 2" xfId="41285"/>
    <cellStyle name="Comma 12 3 2 2 7" xfId="4497"/>
    <cellStyle name="Comma 12 3 2 2 8" xfId="30465"/>
    <cellStyle name="Comma 12 3 2 2 9" xfId="56947"/>
    <cellStyle name="Comma 12 3 2 3" xfId="5579"/>
    <cellStyle name="Comma 12 3 2 3 2" xfId="12071"/>
    <cellStyle name="Comma 12 3 2 3 2 2" xfId="27219"/>
    <cellStyle name="Comma 12 3 2 3 2 2 2" xfId="53187"/>
    <cellStyle name="Comma 12 3 2 3 2 3" xfId="38039"/>
    <cellStyle name="Comma 12 3 2 3 3" xfId="20727"/>
    <cellStyle name="Comma 12 3 2 3 3 2" xfId="46695"/>
    <cellStyle name="Comma 12 3 2 3 4" xfId="16399"/>
    <cellStyle name="Comma 12 3 2 3 4 2" xfId="42367"/>
    <cellStyle name="Comma 12 3 2 3 5" xfId="31547"/>
    <cellStyle name="Comma 12 3 2 3 6" xfId="58029"/>
    <cellStyle name="Comma 12 3 2 4" xfId="9907"/>
    <cellStyle name="Comma 12 3 2 4 2" xfId="25055"/>
    <cellStyle name="Comma 12 3 2 4 2 2" xfId="51023"/>
    <cellStyle name="Comma 12 3 2 4 3" xfId="35875"/>
    <cellStyle name="Comma 12 3 2 5" xfId="7743"/>
    <cellStyle name="Comma 12 3 2 5 2" xfId="22891"/>
    <cellStyle name="Comma 12 3 2 5 2 2" xfId="48859"/>
    <cellStyle name="Comma 12 3 2 5 3" xfId="33711"/>
    <cellStyle name="Comma 12 3 2 6" xfId="18563"/>
    <cellStyle name="Comma 12 3 2 6 2" xfId="44531"/>
    <cellStyle name="Comma 12 3 2 7" xfId="14235"/>
    <cellStyle name="Comma 12 3 2 7 2" xfId="40203"/>
    <cellStyle name="Comma 12 3 2 8" xfId="3415"/>
    <cellStyle name="Comma 12 3 2 9" xfId="29383"/>
    <cellStyle name="Comma 12 3 3" xfId="1792"/>
    <cellStyle name="Comma 12 3 3 2" xfId="6120"/>
    <cellStyle name="Comma 12 3 3 2 2" xfId="12612"/>
    <cellStyle name="Comma 12 3 3 2 2 2" xfId="27760"/>
    <cellStyle name="Comma 12 3 3 2 2 2 2" xfId="53728"/>
    <cellStyle name="Comma 12 3 3 2 2 3" xfId="38580"/>
    <cellStyle name="Comma 12 3 3 2 3" xfId="21268"/>
    <cellStyle name="Comma 12 3 3 2 3 2" xfId="47236"/>
    <cellStyle name="Comma 12 3 3 2 4" xfId="16940"/>
    <cellStyle name="Comma 12 3 3 2 4 2" xfId="42908"/>
    <cellStyle name="Comma 12 3 3 2 5" xfId="32088"/>
    <cellStyle name="Comma 12 3 3 2 6" xfId="58570"/>
    <cellStyle name="Comma 12 3 3 3" xfId="10448"/>
    <cellStyle name="Comma 12 3 3 3 2" xfId="25596"/>
    <cellStyle name="Comma 12 3 3 3 2 2" xfId="51564"/>
    <cellStyle name="Comma 12 3 3 3 3" xfId="36416"/>
    <cellStyle name="Comma 12 3 3 4" xfId="8284"/>
    <cellStyle name="Comma 12 3 3 4 2" xfId="23432"/>
    <cellStyle name="Comma 12 3 3 4 2 2" xfId="49400"/>
    <cellStyle name="Comma 12 3 3 4 3" xfId="34252"/>
    <cellStyle name="Comma 12 3 3 5" xfId="19104"/>
    <cellStyle name="Comma 12 3 3 5 2" xfId="45072"/>
    <cellStyle name="Comma 12 3 3 6" xfId="14776"/>
    <cellStyle name="Comma 12 3 3 6 2" xfId="40744"/>
    <cellStyle name="Comma 12 3 3 7" xfId="3956"/>
    <cellStyle name="Comma 12 3 3 8" xfId="29924"/>
    <cellStyle name="Comma 12 3 3 9" xfId="56406"/>
    <cellStyle name="Comma 12 3 4" xfId="5038"/>
    <cellStyle name="Comma 12 3 4 2" xfId="11530"/>
    <cellStyle name="Comma 12 3 4 2 2" xfId="26678"/>
    <cellStyle name="Comma 12 3 4 2 2 2" xfId="52646"/>
    <cellStyle name="Comma 12 3 4 2 3" xfId="37498"/>
    <cellStyle name="Comma 12 3 4 3" xfId="20186"/>
    <cellStyle name="Comma 12 3 4 3 2" xfId="46154"/>
    <cellStyle name="Comma 12 3 4 4" xfId="15858"/>
    <cellStyle name="Comma 12 3 4 4 2" xfId="41826"/>
    <cellStyle name="Comma 12 3 4 5" xfId="31006"/>
    <cellStyle name="Comma 12 3 4 6" xfId="57488"/>
    <cellStyle name="Comma 12 3 5" xfId="9366"/>
    <cellStyle name="Comma 12 3 5 2" xfId="24514"/>
    <cellStyle name="Comma 12 3 5 2 2" xfId="50482"/>
    <cellStyle name="Comma 12 3 5 3" xfId="35334"/>
    <cellStyle name="Comma 12 3 6" xfId="7202"/>
    <cellStyle name="Comma 12 3 6 2" xfId="22350"/>
    <cellStyle name="Comma 12 3 6 2 2" xfId="48318"/>
    <cellStyle name="Comma 12 3 6 3" xfId="33170"/>
    <cellStyle name="Comma 12 3 7" xfId="18022"/>
    <cellStyle name="Comma 12 3 7 2" xfId="43990"/>
    <cellStyle name="Comma 12 3 8" xfId="13694"/>
    <cellStyle name="Comma 12 3 8 2" xfId="39662"/>
    <cellStyle name="Comma 12 3 9" xfId="2874"/>
    <cellStyle name="Comma 12 4" xfId="121"/>
    <cellStyle name="Comma 12 4 10" xfId="28843"/>
    <cellStyle name="Comma 12 4 11" xfId="54805"/>
    <cellStyle name="Comma 12 4 12" xfId="55325"/>
    <cellStyle name="Comma 12 4 13" xfId="823"/>
    <cellStyle name="Comma 12 4 2" xfId="1252"/>
    <cellStyle name="Comma 12 4 2 10" xfId="55866"/>
    <cellStyle name="Comma 12 4 2 2" xfId="2334"/>
    <cellStyle name="Comma 12 4 2 2 2" xfId="6662"/>
    <cellStyle name="Comma 12 4 2 2 2 2" xfId="13154"/>
    <cellStyle name="Comma 12 4 2 2 2 2 2" xfId="28302"/>
    <cellStyle name="Comma 12 4 2 2 2 2 2 2" xfId="54270"/>
    <cellStyle name="Comma 12 4 2 2 2 2 3" xfId="39122"/>
    <cellStyle name="Comma 12 4 2 2 2 3" xfId="21810"/>
    <cellStyle name="Comma 12 4 2 2 2 3 2" xfId="47778"/>
    <cellStyle name="Comma 12 4 2 2 2 4" xfId="17482"/>
    <cellStyle name="Comma 12 4 2 2 2 4 2" xfId="43450"/>
    <cellStyle name="Comma 12 4 2 2 2 5" xfId="32630"/>
    <cellStyle name="Comma 12 4 2 2 2 6" xfId="59112"/>
    <cellStyle name="Comma 12 4 2 2 3" xfId="10990"/>
    <cellStyle name="Comma 12 4 2 2 3 2" xfId="26138"/>
    <cellStyle name="Comma 12 4 2 2 3 2 2" xfId="52106"/>
    <cellStyle name="Comma 12 4 2 2 3 3" xfId="36958"/>
    <cellStyle name="Comma 12 4 2 2 4" xfId="8826"/>
    <cellStyle name="Comma 12 4 2 2 4 2" xfId="23974"/>
    <cellStyle name="Comma 12 4 2 2 4 2 2" xfId="49942"/>
    <cellStyle name="Comma 12 4 2 2 4 3" xfId="34794"/>
    <cellStyle name="Comma 12 4 2 2 5" xfId="19646"/>
    <cellStyle name="Comma 12 4 2 2 5 2" xfId="45614"/>
    <cellStyle name="Comma 12 4 2 2 6" xfId="15318"/>
    <cellStyle name="Comma 12 4 2 2 6 2" xfId="41286"/>
    <cellStyle name="Comma 12 4 2 2 7" xfId="4498"/>
    <cellStyle name="Comma 12 4 2 2 8" xfId="30466"/>
    <cellStyle name="Comma 12 4 2 2 9" xfId="56948"/>
    <cellStyle name="Comma 12 4 2 3" xfId="5580"/>
    <cellStyle name="Comma 12 4 2 3 2" xfId="12072"/>
    <cellStyle name="Comma 12 4 2 3 2 2" xfId="27220"/>
    <cellStyle name="Comma 12 4 2 3 2 2 2" xfId="53188"/>
    <cellStyle name="Comma 12 4 2 3 2 3" xfId="38040"/>
    <cellStyle name="Comma 12 4 2 3 3" xfId="20728"/>
    <cellStyle name="Comma 12 4 2 3 3 2" xfId="46696"/>
    <cellStyle name="Comma 12 4 2 3 4" xfId="16400"/>
    <cellStyle name="Comma 12 4 2 3 4 2" xfId="42368"/>
    <cellStyle name="Comma 12 4 2 3 5" xfId="31548"/>
    <cellStyle name="Comma 12 4 2 3 6" xfId="58030"/>
    <cellStyle name="Comma 12 4 2 4" xfId="9908"/>
    <cellStyle name="Comma 12 4 2 4 2" xfId="25056"/>
    <cellStyle name="Comma 12 4 2 4 2 2" xfId="51024"/>
    <cellStyle name="Comma 12 4 2 4 3" xfId="35876"/>
    <cellStyle name="Comma 12 4 2 5" xfId="7744"/>
    <cellStyle name="Comma 12 4 2 5 2" xfId="22892"/>
    <cellStyle name="Comma 12 4 2 5 2 2" xfId="48860"/>
    <cellStyle name="Comma 12 4 2 5 3" xfId="33712"/>
    <cellStyle name="Comma 12 4 2 6" xfId="18564"/>
    <cellStyle name="Comma 12 4 2 6 2" xfId="44532"/>
    <cellStyle name="Comma 12 4 2 7" xfId="14236"/>
    <cellStyle name="Comma 12 4 2 7 2" xfId="40204"/>
    <cellStyle name="Comma 12 4 2 8" xfId="3416"/>
    <cellStyle name="Comma 12 4 2 9" xfId="29384"/>
    <cellStyle name="Comma 12 4 3" xfId="1793"/>
    <cellStyle name="Comma 12 4 3 2" xfId="6121"/>
    <cellStyle name="Comma 12 4 3 2 2" xfId="12613"/>
    <cellStyle name="Comma 12 4 3 2 2 2" xfId="27761"/>
    <cellStyle name="Comma 12 4 3 2 2 2 2" xfId="53729"/>
    <cellStyle name="Comma 12 4 3 2 2 3" xfId="38581"/>
    <cellStyle name="Comma 12 4 3 2 3" xfId="21269"/>
    <cellStyle name="Comma 12 4 3 2 3 2" xfId="47237"/>
    <cellStyle name="Comma 12 4 3 2 4" xfId="16941"/>
    <cellStyle name="Comma 12 4 3 2 4 2" xfId="42909"/>
    <cellStyle name="Comma 12 4 3 2 5" xfId="32089"/>
    <cellStyle name="Comma 12 4 3 2 6" xfId="58571"/>
    <cellStyle name="Comma 12 4 3 3" xfId="10449"/>
    <cellStyle name="Comma 12 4 3 3 2" xfId="25597"/>
    <cellStyle name="Comma 12 4 3 3 2 2" xfId="51565"/>
    <cellStyle name="Comma 12 4 3 3 3" xfId="36417"/>
    <cellStyle name="Comma 12 4 3 4" xfId="8285"/>
    <cellStyle name="Comma 12 4 3 4 2" xfId="23433"/>
    <cellStyle name="Comma 12 4 3 4 2 2" xfId="49401"/>
    <cellStyle name="Comma 12 4 3 4 3" xfId="34253"/>
    <cellStyle name="Comma 12 4 3 5" xfId="19105"/>
    <cellStyle name="Comma 12 4 3 5 2" xfId="45073"/>
    <cellStyle name="Comma 12 4 3 6" xfId="14777"/>
    <cellStyle name="Comma 12 4 3 6 2" xfId="40745"/>
    <cellStyle name="Comma 12 4 3 7" xfId="3957"/>
    <cellStyle name="Comma 12 4 3 8" xfId="29925"/>
    <cellStyle name="Comma 12 4 3 9" xfId="56407"/>
    <cellStyle name="Comma 12 4 4" xfId="5039"/>
    <cellStyle name="Comma 12 4 4 2" xfId="11531"/>
    <cellStyle name="Comma 12 4 4 2 2" xfId="26679"/>
    <cellStyle name="Comma 12 4 4 2 2 2" xfId="52647"/>
    <cellStyle name="Comma 12 4 4 2 3" xfId="37499"/>
    <cellStyle name="Comma 12 4 4 3" xfId="20187"/>
    <cellStyle name="Comma 12 4 4 3 2" xfId="46155"/>
    <cellStyle name="Comma 12 4 4 4" xfId="15859"/>
    <cellStyle name="Comma 12 4 4 4 2" xfId="41827"/>
    <cellStyle name="Comma 12 4 4 5" xfId="31007"/>
    <cellStyle name="Comma 12 4 4 6" xfId="57489"/>
    <cellStyle name="Comma 12 4 5" xfId="9367"/>
    <cellStyle name="Comma 12 4 5 2" xfId="24515"/>
    <cellStyle name="Comma 12 4 5 2 2" xfId="50483"/>
    <cellStyle name="Comma 12 4 5 3" xfId="35335"/>
    <cellStyle name="Comma 12 4 6" xfId="7203"/>
    <cellStyle name="Comma 12 4 6 2" xfId="22351"/>
    <cellStyle name="Comma 12 4 6 2 2" xfId="48319"/>
    <cellStyle name="Comma 12 4 6 3" xfId="33171"/>
    <cellStyle name="Comma 12 4 7" xfId="18023"/>
    <cellStyle name="Comma 12 4 7 2" xfId="43991"/>
    <cellStyle name="Comma 12 4 8" xfId="13695"/>
    <cellStyle name="Comma 12 4 8 2" xfId="39663"/>
    <cellStyle name="Comma 12 4 9" xfId="2875"/>
    <cellStyle name="Comma 12 5" xfId="122"/>
    <cellStyle name="Comma 12 5 10" xfId="28844"/>
    <cellStyle name="Comma 12 5 11" xfId="54806"/>
    <cellStyle name="Comma 12 5 12" xfId="55326"/>
    <cellStyle name="Comma 12 5 13" xfId="863"/>
    <cellStyle name="Comma 12 5 2" xfId="1253"/>
    <cellStyle name="Comma 12 5 2 10" xfId="55867"/>
    <cellStyle name="Comma 12 5 2 2" xfId="2335"/>
    <cellStyle name="Comma 12 5 2 2 2" xfId="6663"/>
    <cellStyle name="Comma 12 5 2 2 2 2" xfId="13155"/>
    <cellStyle name="Comma 12 5 2 2 2 2 2" xfId="28303"/>
    <cellStyle name="Comma 12 5 2 2 2 2 2 2" xfId="54271"/>
    <cellStyle name="Comma 12 5 2 2 2 2 3" xfId="39123"/>
    <cellStyle name="Comma 12 5 2 2 2 3" xfId="21811"/>
    <cellStyle name="Comma 12 5 2 2 2 3 2" xfId="47779"/>
    <cellStyle name="Comma 12 5 2 2 2 4" xfId="17483"/>
    <cellStyle name="Comma 12 5 2 2 2 4 2" xfId="43451"/>
    <cellStyle name="Comma 12 5 2 2 2 5" xfId="32631"/>
    <cellStyle name="Comma 12 5 2 2 2 6" xfId="59113"/>
    <cellStyle name="Comma 12 5 2 2 3" xfId="10991"/>
    <cellStyle name="Comma 12 5 2 2 3 2" xfId="26139"/>
    <cellStyle name="Comma 12 5 2 2 3 2 2" xfId="52107"/>
    <cellStyle name="Comma 12 5 2 2 3 3" xfId="36959"/>
    <cellStyle name="Comma 12 5 2 2 4" xfId="8827"/>
    <cellStyle name="Comma 12 5 2 2 4 2" xfId="23975"/>
    <cellStyle name="Comma 12 5 2 2 4 2 2" xfId="49943"/>
    <cellStyle name="Comma 12 5 2 2 4 3" xfId="34795"/>
    <cellStyle name="Comma 12 5 2 2 5" xfId="19647"/>
    <cellStyle name="Comma 12 5 2 2 5 2" xfId="45615"/>
    <cellStyle name="Comma 12 5 2 2 6" xfId="15319"/>
    <cellStyle name="Comma 12 5 2 2 6 2" xfId="41287"/>
    <cellStyle name="Comma 12 5 2 2 7" xfId="4499"/>
    <cellStyle name="Comma 12 5 2 2 8" xfId="30467"/>
    <cellStyle name="Comma 12 5 2 2 9" xfId="56949"/>
    <cellStyle name="Comma 12 5 2 3" xfId="5581"/>
    <cellStyle name="Comma 12 5 2 3 2" xfId="12073"/>
    <cellStyle name="Comma 12 5 2 3 2 2" xfId="27221"/>
    <cellStyle name="Comma 12 5 2 3 2 2 2" xfId="53189"/>
    <cellStyle name="Comma 12 5 2 3 2 3" xfId="38041"/>
    <cellStyle name="Comma 12 5 2 3 3" xfId="20729"/>
    <cellStyle name="Comma 12 5 2 3 3 2" xfId="46697"/>
    <cellStyle name="Comma 12 5 2 3 4" xfId="16401"/>
    <cellStyle name="Comma 12 5 2 3 4 2" xfId="42369"/>
    <cellStyle name="Comma 12 5 2 3 5" xfId="31549"/>
    <cellStyle name="Comma 12 5 2 3 6" xfId="58031"/>
    <cellStyle name="Comma 12 5 2 4" xfId="9909"/>
    <cellStyle name="Comma 12 5 2 4 2" xfId="25057"/>
    <cellStyle name="Comma 12 5 2 4 2 2" xfId="51025"/>
    <cellStyle name="Comma 12 5 2 4 3" xfId="35877"/>
    <cellStyle name="Comma 12 5 2 5" xfId="7745"/>
    <cellStyle name="Comma 12 5 2 5 2" xfId="22893"/>
    <cellStyle name="Comma 12 5 2 5 2 2" xfId="48861"/>
    <cellStyle name="Comma 12 5 2 5 3" xfId="33713"/>
    <cellStyle name="Comma 12 5 2 6" xfId="18565"/>
    <cellStyle name="Comma 12 5 2 6 2" xfId="44533"/>
    <cellStyle name="Comma 12 5 2 7" xfId="14237"/>
    <cellStyle name="Comma 12 5 2 7 2" xfId="40205"/>
    <cellStyle name="Comma 12 5 2 8" xfId="3417"/>
    <cellStyle name="Comma 12 5 2 9" xfId="29385"/>
    <cellStyle name="Comma 12 5 3" xfId="1794"/>
    <cellStyle name="Comma 12 5 3 2" xfId="6122"/>
    <cellStyle name="Comma 12 5 3 2 2" xfId="12614"/>
    <cellStyle name="Comma 12 5 3 2 2 2" xfId="27762"/>
    <cellStyle name="Comma 12 5 3 2 2 2 2" xfId="53730"/>
    <cellStyle name="Comma 12 5 3 2 2 3" xfId="38582"/>
    <cellStyle name="Comma 12 5 3 2 3" xfId="21270"/>
    <cellStyle name="Comma 12 5 3 2 3 2" xfId="47238"/>
    <cellStyle name="Comma 12 5 3 2 4" xfId="16942"/>
    <cellStyle name="Comma 12 5 3 2 4 2" xfId="42910"/>
    <cellStyle name="Comma 12 5 3 2 5" xfId="32090"/>
    <cellStyle name="Comma 12 5 3 2 6" xfId="58572"/>
    <cellStyle name="Comma 12 5 3 3" xfId="10450"/>
    <cellStyle name="Comma 12 5 3 3 2" xfId="25598"/>
    <cellStyle name="Comma 12 5 3 3 2 2" xfId="51566"/>
    <cellStyle name="Comma 12 5 3 3 3" xfId="36418"/>
    <cellStyle name="Comma 12 5 3 4" xfId="8286"/>
    <cellStyle name="Comma 12 5 3 4 2" xfId="23434"/>
    <cellStyle name="Comma 12 5 3 4 2 2" xfId="49402"/>
    <cellStyle name="Comma 12 5 3 4 3" xfId="34254"/>
    <cellStyle name="Comma 12 5 3 5" xfId="19106"/>
    <cellStyle name="Comma 12 5 3 5 2" xfId="45074"/>
    <cellStyle name="Comma 12 5 3 6" xfId="14778"/>
    <cellStyle name="Comma 12 5 3 6 2" xfId="40746"/>
    <cellStyle name="Comma 12 5 3 7" xfId="3958"/>
    <cellStyle name="Comma 12 5 3 8" xfId="29926"/>
    <cellStyle name="Comma 12 5 3 9" xfId="56408"/>
    <cellStyle name="Comma 12 5 4" xfId="5040"/>
    <cellStyle name="Comma 12 5 4 2" xfId="11532"/>
    <cellStyle name="Comma 12 5 4 2 2" xfId="26680"/>
    <cellStyle name="Comma 12 5 4 2 2 2" xfId="52648"/>
    <cellStyle name="Comma 12 5 4 2 3" xfId="37500"/>
    <cellStyle name="Comma 12 5 4 3" xfId="20188"/>
    <cellStyle name="Comma 12 5 4 3 2" xfId="46156"/>
    <cellStyle name="Comma 12 5 4 4" xfId="15860"/>
    <cellStyle name="Comma 12 5 4 4 2" xfId="41828"/>
    <cellStyle name="Comma 12 5 4 5" xfId="31008"/>
    <cellStyle name="Comma 12 5 4 6" xfId="57490"/>
    <cellStyle name="Comma 12 5 5" xfId="9368"/>
    <cellStyle name="Comma 12 5 5 2" xfId="24516"/>
    <cellStyle name="Comma 12 5 5 2 2" xfId="50484"/>
    <cellStyle name="Comma 12 5 5 3" xfId="35336"/>
    <cellStyle name="Comma 12 5 6" xfId="7204"/>
    <cellStyle name="Comma 12 5 6 2" xfId="22352"/>
    <cellStyle name="Comma 12 5 6 2 2" xfId="48320"/>
    <cellStyle name="Comma 12 5 6 3" xfId="33172"/>
    <cellStyle name="Comma 12 5 7" xfId="18024"/>
    <cellStyle name="Comma 12 5 7 2" xfId="43992"/>
    <cellStyle name="Comma 12 5 8" xfId="13696"/>
    <cellStyle name="Comma 12 5 8 2" xfId="39664"/>
    <cellStyle name="Comma 12 5 9" xfId="2876"/>
    <cellStyle name="Comma 12 6" xfId="123"/>
    <cellStyle name="Comma 12 6 10" xfId="28845"/>
    <cellStyle name="Comma 12 6 11" xfId="54807"/>
    <cellStyle name="Comma 12 6 12" xfId="55327"/>
    <cellStyle name="Comma 12 6 13" xfId="903"/>
    <cellStyle name="Comma 12 6 2" xfId="1254"/>
    <cellStyle name="Comma 12 6 2 10" xfId="55868"/>
    <cellStyle name="Comma 12 6 2 2" xfId="2336"/>
    <cellStyle name="Comma 12 6 2 2 2" xfId="6664"/>
    <cellStyle name="Comma 12 6 2 2 2 2" xfId="13156"/>
    <cellStyle name="Comma 12 6 2 2 2 2 2" xfId="28304"/>
    <cellStyle name="Comma 12 6 2 2 2 2 2 2" xfId="54272"/>
    <cellStyle name="Comma 12 6 2 2 2 2 3" xfId="39124"/>
    <cellStyle name="Comma 12 6 2 2 2 3" xfId="21812"/>
    <cellStyle name="Comma 12 6 2 2 2 3 2" xfId="47780"/>
    <cellStyle name="Comma 12 6 2 2 2 4" xfId="17484"/>
    <cellStyle name="Comma 12 6 2 2 2 4 2" xfId="43452"/>
    <cellStyle name="Comma 12 6 2 2 2 5" xfId="32632"/>
    <cellStyle name="Comma 12 6 2 2 2 6" xfId="59114"/>
    <cellStyle name="Comma 12 6 2 2 3" xfId="10992"/>
    <cellStyle name="Comma 12 6 2 2 3 2" xfId="26140"/>
    <cellStyle name="Comma 12 6 2 2 3 2 2" xfId="52108"/>
    <cellStyle name="Comma 12 6 2 2 3 3" xfId="36960"/>
    <cellStyle name="Comma 12 6 2 2 4" xfId="8828"/>
    <cellStyle name="Comma 12 6 2 2 4 2" xfId="23976"/>
    <cellStyle name="Comma 12 6 2 2 4 2 2" xfId="49944"/>
    <cellStyle name="Comma 12 6 2 2 4 3" xfId="34796"/>
    <cellStyle name="Comma 12 6 2 2 5" xfId="19648"/>
    <cellStyle name="Comma 12 6 2 2 5 2" xfId="45616"/>
    <cellStyle name="Comma 12 6 2 2 6" xfId="15320"/>
    <cellStyle name="Comma 12 6 2 2 6 2" xfId="41288"/>
    <cellStyle name="Comma 12 6 2 2 7" xfId="4500"/>
    <cellStyle name="Comma 12 6 2 2 8" xfId="30468"/>
    <cellStyle name="Comma 12 6 2 2 9" xfId="56950"/>
    <cellStyle name="Comma 12 6 2 3" xfId="5582"/>
    <cellStyle name="Comma 12 6 2 3 2" xfId="12074"/>
    <cellStyle name="Comma 12 6 2 3 2 2" xfId="27222"/>
    <cellStyle name="Comma 12 6 2 3 2 2 2" xfId="53190"/>
    <cellStyle name="Comma 12 6 2 3 2 3" xfId="38042"/>
    <cellStyle name="Comma 12 6 2 3 3" xfId="20730"/>
    <cellStyle name="Comma 12 6 2 3 3 2" xfId="46698"/>
    <cellStyle name="Comma 12 6 2 3 4" xfId="16402"/>
    <cellStyle name="Comma 12 6 2 3 4 2" xfId="42370"/>
    <cellStyle name="Comma 12 6 2 3 5" xfId="31550"/>
    <cellStyle name="Comma 12 6 2 3 6" xfId="58032"/>
    <cellStyle name="Comma 12 6 2 4" xfId="9910"/>
    <cellStyle name="Comma 12 6 2 4 2" xfId="25058"/>
    <cellStyle name="Comma 12 6 2 4 2 2" xfId="51026"/>
    <cellStyle name="Comma 12 6 2 4 3" xfId="35878"/>
    <cellStyle name="Comma 12 6 2 5" xfId="7746"/>
    <cellStyle name="Comma 12 6 2 5 2" xfId="22894"/>
    <cellStyle name="Comma 12 6 2 5 2 2" xfId="48862"/>
    <cellStyle name="Comma 12 6 2 5 3" xfId="33714"/>
    <cellStyle name="Comma 12 6 2 6" xfId="18566"/>
    <cellStyle name="Comma 12 6 2 6 2" xfId="44534"/>
    <cellStyle name="Comma 12 6 2 7" xfId="14238"/>
    <cellStyle name="Comma 12 6 2 7 2" xfId="40206"/>
    <cellStyle name="Comma 12 6 2 8" xfId="3418"/>
    <cellStyle name="Comma 12 6 2 9" xfId="29386"/>
    <cellStyle name="Comma 12 6 3" xfId="1795"/>
    <cellStyle name="Comma 12 6 3 2" xfId="6123"/>
    <cellStyle name="Comma 12 6 3 2 2" xfId="12615"/>
    <cellStyle name="Comma 12 6 3 2 2 2" xfId="27763"/>
    <cellStyle name="Comma 12 6 3 2 2 2 2" xfId="53731"/>
    <cellStyle name="Comma 12 6 3 2 2 3" xfId="38583"/>
    <cellStyle name="Comma 12 6 3 2 3" xfId="21271"/>
    <cellStyle name="Comma 12 6 3 2 3 2" xfId="47239"/>
    <cellStyle name="Comma 12 6 3 2 4" xfId="16943"/>
    <cellStyle name="Comma 12 6 3 2 4 2" xfId="42911"/>
    <cellStyle name="Comma 12 6 3 2 5" xfId="32091"/>
    <cellStyle name="Comma 12 6 3 2 6" xfId="58573"/>
    <cellStyle name="Comma 12 6 3 3" xfId="10451"/>
    <cellStyle name="Comma 12 6 3 3 2" xfId="25599"/>
    <cellStyle name="Comma 12 6 3 3 2 2" xfId="51567"/>
    <cellStyle name="Comma 12 6 3 3 3" xfId="36419"/>
    <cellStyle name="Comma 12 6 3 4" xfId="8287"/>
    <cellStyle name="Comma 12 6 3 4 2" xfId="23435"/>
    <cellStyle name="Comma 12 6 3 4 2 2" xfId="49403"/>
    <cellStyle name="Comma 12 6 3 4 3" xfId="34255"/>
    <cellStyle name="Comma 12 6 3 5" xfId="19107"/>
    <cellStyle name="Comma 12 6 3 5 2" xfId="45075"/>
    <cellStyle name="Comma 12 6 3 6" xfId="14779"/>
    <cellStyle name="Comma 12 6 3 6 2" xfId="40747"/>
    <cellStyle name="Comma 12 6 3 7" xfId="3959"/>
    <cellStyle name="Comma 12 6 3 8" xfId="29927"/>
    <cellStyle name="Comma 12 6 3 9" xfId="56409"/>
    <cellStyle name="Comma 12 6 4" xfId="5041"/>
    <cellStyle name="Comma 12 6 4 2" xfId="11533"/>
    <cellStyle name="Comma 12 6 4 2 2" xfId="26681"/>
    <cellStyle name="Comma 12 6 4 2 2 2" xfId="52649"/>
    <cellStyle name="Comma 12 6 4 2 3" xfId="37501"/>
    <cellStyle name="Comma 12 6 4 3" xfId="20189"/>
    <cellStyle name="Comma 12 6 4 3 2" xfId="46157"/>
    <cellStyle name="Comma 12 6 4 4" xfId="15861"/>
    <cellStyle name="Comma 12 6 4 4 2" xfId="41829"/>
    <cellStyle name="Comma 12 6 4 5" xfId="31009"/>
    <cellStyle name="Comma 12 6 4 6" xfId="57491"/>
    <cellStyle name="Comma 12 6 5" xfId="9369"/>
    <cellStyle name="Comma 12 6 5 2" xfId="24517"/>
    <cellStyle name="Comma 12 6 5 2 2" xfId="50485"/>
    <cellStyle name="Comma 12 6 5 3" xfId="35337"/>
    <cellStyle name="Comma 12 6 6" xfId="7205"/>
    <cellStyle name="Comma 12 6 6 2" xfId="22353"/>
    <cellStyle name="Comma 12 6 6 2 2" xfId="48321"/>
    <cellStyle name="Comma 12 6 6 3" xfId="33173"/>
    <cellStyle name="Comma 12 6 7" xfId="18025"/>
    <cellStyle name="Comma 12 6 7 2" xfId="43993"/>
    <cellStyle name="Comma 12 6 8" xfId="13697"/>
    <cellStyle name="Comma 12 6 8 2" xfId="39665"/>
    <cellStyle name="Comma 12 6 9" xfId="2877"/>
    <cellStyle name="Comma 12 7" xfId="124"/>
    <cellStyle name="Comma 12 7 10" xfId="28846"/>
    <cellStyle name="Comma 12 7 11" xfId="54808"/>
    <cellStyle name="Comma 12 7 12" xfId="55328"/>
    <cellStyle name="Comma 12 7 13" xfId="943"/>
    <cellStyle name="Comma 12 7 2" xfId="1255"/>
    <cellStyle name="Comma 12 7 2 10" xfId="55869"/>
    <cellStyle name="Comma 12 7 2 2" xfId="2337"/>
    <cellStyle name="Comma 12 7 2 2 2" xfId="6665"/>
    <cellStyle name="Comma 12 7 2 2 2 2" xfId="13157"/>
    <cellStyle name="Comma 12 7 2 2 2 2 2" xfId="28305"/>
    <cellStyle name="Comma 12 7 2 2 2 2 2 2" xfId="54273"/>
    <cellStyle name="Comma 12 7 2 2 2 2 3" xfId="39125"/>
    <cellStyle name="Comma 12 7 2 2 2 3" xfId="21813"/>
    <cellStyle name="Comma 12 7 2 2 2 3 2" xfId="47781"/>
    <cellStyle name="Comma 12 7 2 2 2 4" xfId="17485"/>
    <cellStyle name="Comma 12 7 2 2 2 4 2" xfId="43453"/>
    <cellStyle name="Comma 12 7 2 2 2 5" xfId="32633"/>
    <cellStyle name="Comma 12 7 2 2 2 6" xfId="59115"/>
    <cellStyle name="Comma 12 7 2 2 3" xfId="10993"/>
    <cellStyle name="Comma 12 7 2 2 3 2" xfId="26141"/>
    <cellStyle name="Comma 12 7 2 2 3 2 2" xfId="52109"/>
    <cellStyle name="Comma 12 7 2 2 3 3" xfId="36961"/>
    <cellStyle name="Comma 12 7 2 2 4" xfId="8829"/>
    <cellStyle name="Comma 12 7 2 2 4 2" xfId="23977"/>
    <cellStyle name="Comma 12 7 2 2 4 2 2" xfId="49945"/>
    <cellStyle name="Comma 12 7 2 2 4 3" xfId="34797"/>
    <cellStyle name="Comma 12 7 2 2 5" xfId="19649"/>
    <cellStyle name="Comma 12 7 2 2 5 2" xfId="45617"/>
    <cellStyle name="Comma 12 7 2 2 6" xfId="15321"/>
    <cellStyle name="Comma 12 7 2 2 6 2" xfId="41289"/>
    <cellStyle name="Comma 12 7 2 2 7" xfId="4501"/>
    <cellStyle name="Comma 12 7 2 2 8" xfId="30469"/>
    <cellStyle name="Comma 12 7 2 2 9" xfId="56951"/>
    <cellStyle name="Comma 12 7 2 3" xfId="5583"/>
    <cellStyle name="Comma 12 7 2 3 2" xfId="12075"/>
    <cellStyle name="Comma 12 7 2 3 2 2" xfId="27223"/>
    <cellStyle name="Comma 12 7 2 3 2 2 2" xfId="53191"/>
    <cellStyle name="Comma 12 7 2 3 2 3" xfId="38043"/>
    <cellStyle name="Comma 12 7 2 3 3" xfId="20731"/>
    <cellStyle name="Comma 12 7 2 3 3 2" xfId="46699"/>
    <cellStyle name="Comma 12 7 2 3 4" xfId="16403"/>
    <cellStyle name="Comma 12 7 2 3 4 2" xfId="42371"/>
    <cellStyle name="Comma 12 7 2 3 5" xfId="31551"/>
    <cellStyle name="Comma 12 7 2 3 6" xfId="58033"/>
    <cellStyle name="Comma 12 7 2 4" xfId="9911"/>
    <cellStyle name="Comma 12 7 2 4 2" xfId="25059"/>
    <cellStyle name="Comma 12 7 2 4 2 2" xfId="51027"/>
    <cellStyle name="Comma 12 7 2 4 3" xfId="35879"/>
    <cellStyle name="Comma 12 7 2 5" xfId="7747"/>
    <cellStyle name="Comma 12 7 2 5 2" xfId="22895"/>
    <cellStyle name="Comma 12 7 2 5 2 2" xfId="48863"/>
    <cellStyle name="Comma 12 7 2 5 3" xfId="33715"/>
    <cellStyle name="Comma 12 7 2 6" xfId="18567"/>
    <cellStyle name="Comma 12 7 2 6 2" xfId="44535"/>
    <cellStyle name="Comma 12 7 2 7" xfId="14239"/>
    <cellStyle name="Comma 12 7 2 7 2" xfId="40207"/>
    <cellStyle name="Comma 12 7 2 8" xfId="3419"/>
    <cellStyle name="Comma 12 7 2 9" xfId="29387"/>
    <cellStyle name="Comma 12 7 3" xfId="1796"/>
    <cellStyle name="Comma 12 7 3 2" xfId="6124"/>
    <cellStyle name="Comma 12 7 3 2 2" xfId="12616"/>
    <cellStyle name="Comma 12 7 3 2 2 2" xfId="27764"/>
    <cellStyle name="Comma 12 7 3 2 2 2 2" xfId="53732"/>
    <cellStyle name="Comma 12 7 3 2 2 3" xfId="38584"/>
    <cellStyle name="Comma 12 7 3 2 3" xfId="21272"/>
    <cellStyle name="Comma 12 7 3 2 3 2" xfId="47240"/>
    <cellStyle name="Comma 12 7 3 2 4" xfId="16944"/>
    <cellStyle name="Comma 12 7 3 2 4 2" xfId="42912"/>
    <cellStyle name="Comma 12 7 3 2 5" xfId="32092"/>
    <cellStyle name="Comma 12 7 3 2 6" xfId="58574"/>
    <cellStyle name="Comma 12 7 3 3" xfId="10452"/>
    <cellStyle name="Comma 12 7 3 3 2" xfId="25600"/>
    <cellStyle name="Comma 12 7 3 3 2 2" xfId="51568"/>
    <cellStyle name="Comma 12 7 3 3 3" xfId="36420"/>
    <cellStyle name="Comma 12 7 3 4" xfId="8288"/>
    <cellStyle name="Comma 12 7 3 4 2" xfId="23436"/>
    <cellStyle name="Comma 12 7 3 4 2 2" xfId="49404"/>
    <cellStyle name="Comma 12 7 3 4 3" xfId="34256"/>
    <cellStyle name="Comma 12 7 3 5" xfId="19108"/>
    <cellStyle name="Comma 12 7 3 5 2" xfId="45076"/>
    <cellStyle name="Comma 12 7 3 6" xfId="14780"/>
    <cellStyle name="Comma 12 7 3 6 2" xfId="40748"/>
    <cellStyle name="Comma 12 7 3 7" xfId="3960"/>
    <cellStyle name="Comma 12 7 3 8" xfId="29928"/>
    <cellStyle name="Comma 12 7 3 9" xfId="56410"/>
    <cellStyle name="Comma 12 7 4" xfId="5042"/>
    <cellStyle name="Comma 12 7 4 2" xfId="11534"/>
    <cellStyle name="Comma 12 7 4 2 2" xfId="26682"/>
    <cellStyle name="Comma 12 7 4 2 2 2" xfId="52650"/>
    <cellStyle name="Comma 12 7 4 2 3" xfId="37502"/>
    <cellStyle name="Comma 12 7 4 3" xfId="20190"/>
    <cellStyle name="Comma 12 7 4 3 2" xfId="46158"/>
    <cellStyle name="Comma 12 7 4 4" xfId="15862"/>
    <cellStyle name="Comma 12 7 4 4 2" xfId="41830"/>
    <cellStyle name="Comma 12 7 4 5" xfId="31010"/>
    <cellStyle name="Comma 12 7 4 6" xfId="57492"/>
    <cellStyle name="Comma 12 7 5" xfId="9370"/>
    <cellStyle name="Comma 12 7 5 2" xfId="24518"/>
    <cellStyle name="Comma 12 7 5 2 2" xfId="50486"/>
    <cellStyle name="Comma 12 7 5 3" xfId="35338"/>
    <cellStyle name="Comma 12 7 6" xfId="7206"/>
    <cellStyle name="Comma 12 7 6 2" xfId="22354"/>
    <cellStyle name="Comma 12 7 6 2 2" xfId="48322"/>
    <cellStyle name="Comma 12 7 6 3" xfId="33174"/>
    <cellStyle name="Comma 12 7 7" xfId="18026"/>
    <cellStyle name="Comma 12 7 7 2" xfId="43994"/>
    <cellStyle name="Comma 12 7 8" xfId="13698"/>
    <cellStyle name="Comma 12 7 8 2" xfId="39666"/>
    <cellStyle name="Comma 12 7 9" xfId="2878"/>
    <cellStyle name="Comma 12 8" xfId="125"/>
    <cellStyle name="Comma 12 8 10" xfId="28847"/>
    <cellStyle name="Comma 12 8 11" xfId="54809"/>
    <cellStyle name="Comma 12 8 12" xfId="55329"/>
    <cellStyle name="Comma 12 8 13" xfId="983"/>
    <cellStyle name="Comma 12 8 2" xfId="1256"/>
    <cellStyle name="Comma 12 8 2 10" xfId="55870"/>
    <cellStyle name="Comma 12 8 2 2" xfId="2338"/>
    <cellStyle name="Comma 12 8 2 2 2" xfId="6666"/>
    <cellStyle name="Comma 12 8 2 2 2 2" xfId="13158"/>
    <cellStyle name="Comma 12 8 2 2 2 2 2" xfId="28306"/>
    <cellStyle name="Comma 12 8 2 2 2 2 2 2" xfId="54274"/>
    <cellStyle name="Comma 12 8 2 2 2 2 3" xfId="39126"/>
    <cellStyle name="Comma 12 8 2 2 2 3" xfId="21814"/>
    <cellStyle name="Comma 12 8 2 2 2 3 2" xfId="47782"/>
    <cellStyle name="Comma 12 8 2 2 2 4" xfId="17486"/>
    <cellStyle name="Comma 12 8 2 2 2 4 2" xfId="43454"/>
    <cellStyle name="Comma 12 8 2 2 2 5" xfId="32634"/>
    <cellStyle name="Comma 12 8 2 2 2 6" xfId="59116"/>
    <cellStyle name="Comma 12 8 2 2 3" xfId="10994"/>
    <cellStyle name="Comma 12 8 2 2 3 2" xfId="26142"/>
    <cellStyle name="Comma 12 8 2 2 3 2 2" xfId="52110"/>
    <cellStyle name="Comma 12 8 2 2 3 3" xfId="36962"/>
    <cellStyle name="Comma 12 8 2 2 4" xfId="8830"/>
    <cellStyle name="Comma 12 8 2 2 4 2" xfId="23978"/>
    <cellStyle name="Comma 12 8 2 2 4 2 2" xfId="49946"/>
    <cellStyle name="Comma 12 8 2 2 4 3" xfId="34798"/>
    <cellStyle name="Comma 12 8 2 2 5" xfId="19650"/>
    <cellStyle name="Comma 12 8 2 2 5 2" xfId="45618"/>
    <cellStyle name="Comma 12 8 2 2 6" xfId="15322"/>
    <cellStyle name="Comma 12 8 2 2 6 2" xfId="41290"/>
    <cellStyle name="Comma 12 8 2 2 7" xfId="4502"/>
    <cellStyle name="Comma 12 8 2 2 8" xfId="30470"/>
    <cellStyle name="Comma 12 8 2 2 9" xfId="56952"/>
    <cellStyle name="Comma 12 8 2 3" xfId="5584"/>
    <cellStyle name="Comma 12 8 2 3 2" xfId="12076"/>
    <cellStyle name="Comma 12 8 2 3 2 2" xfId="27224"/>
    <cellStyle name="Comma 12 8 2 3 2 2 2" xfId="53192"/>
    <cellStyle name="Comma 12 8 2 3 2 3" xfId="38044"/>
    <cellStyle name="Comma 12 8 2 3 3" xfId="20732"/>
    <cellStyle name="Comma 12 8 2 3 3 2" xfId="46700"/>
    <cellStyle name="Comma 12 8 2 3 4" xfId="16404"/>
    <cellStyle name="Comma 12 8 2 3 4 2" xfId="42372"/>
    <cellStyle name="Comma 12 8 2 3 5" xfId="31552"/>
    <cellStyle name="Comma 12 8 2 3 6" xfId="58034"/>
    <cellStyle name="Comma 12 8 2 4" xfId="9912"/>
    <cellStyle name="Comma 12 8 2 4 2" xfId="25060"/>
    <cellStyle name="Comma 12 8 2 4 2 2" xfId="51028"/>
    <cellStyle name="Comma 12 8 2 4 3" xfId="35880"/>
    <cellStyle name="Comma 12 8 2 5" xfId="7748"/>
    <cellStyle name="Comma 12 8 2 5 2" xfId="22896"/>
    <cellStyle name="Comma 12 8 2 5 2 2" xfId="48864"/>
    <cellStyle name="Comma 12 8 2 5 3" xfId="33716"/>
    <cellStyle name="Comma 12 8 2 6" xfId="18568"/>
    <cellStyle name="Comma 12 8 2 6 2" xfId="44536"/>
    <cellStyle name="Comma 12 8 2 7" xfId="14240"/>
    <cellStyle name="Comma 12 8 2 7 2" xfId="40208"/>
    <cellStyle name="Comma 12 8 2 8" xfId="3420"/>
    <cellStyle name="Comma 12 8 2 9" xfId="29388"/>
    <cellStyle name="Comma 12 8 3" xfId="1797"/>
    <cellStyle name="Comma 12 8 3 2" xfId="6125"/>
    <cellStyle name="Comma 12 8 3 2 2" xfId="12617"/>
    <cellStyle name="Comma 12 8 3 2 2 2" xfId="27765"/>
    <cellStyle name="Comma 12 8 3 2 2 2 2" xfId="53733"/>
    <cellStyle name="Comma 12 8 3 2 2 3" xfId="38585"/>
    <cellStyle name="Comma 12 8 3 2 3" xfId="21273"/>
    <cellStyle name="Comma 12 8 3 2 3 2" xfId="47241"/>
    <cellStyle name="Comma 12 8 3 2 4" xfId="16945"/>
    <cellStyle name="Comma 12 8 3 2 4 2" xfId="42913"/>
    <cellStyle name="Comma 12 8 3 2 5" xfId="32093"/>
    <cellStyle name="Comma 12 8 3 2 6" xfId="58575"/>
    <cellStyle name="Comma 12 8 3 3" xfId="10453"/>
    <cellStyle name="Comma 12 8 3 3 2" xfId="25601"/>
    <cellStyle name="Comma 12 8 3 3 2 2" xfId="51569"/>
    <cellStyle name="Comma 12 8 3 3 3" xfId="36421"/>
    <cellStyle name="Comma 12 8 3 4" xfId="8289"/>
    <cellStyle name="Comma 12 8 3 4 2" xfId="23437"/>
    <cellStyle name="Comma 12 8 3 4 2 2" xfId="49405"/>
    <cellStyle name="Comma 12 8 3 4 3" xfId="34257"/>
    <cellStyle name="Comma 12 8 3 5" xfId="19109"/>
    <cellStyle name="Comma 12 8 3 5 2" xfId="45077"/>
    <cellStyle name="Comma 12 8 3 6" xfId="14781"/>
    <cellStyle name="Comma 12 8 3 6 2" xfId="40749"/>
    <cellStyle name="Comma 12 8 3 7" xfId="3961"/>
    <cellStyle name="Comma 12 8 3 8" xfId="29929"/>
    <cellStyle name="Comma 12 8 3 9" xfId="56411"/>
    <cellStyle name="Comma 12 8 4" xfId="5043"/>
    <cellStyle name="Comma 12 8 4 2" xfId="11535"/>
    <cellStyle name="Comma 12 8 4 2 2" xfId="26683"/>
    <cellStyle name="Comma 12 8 4 2 2 2" xfId="52651"/>
    <cellStyle name="Comma 12 8 4 2 3" xfId="37503"/>
    <cellStyle name="Comma 12 8 4 3" xfId="20191"/>
    <cellStyle name="Comma 12 8 4 3 2" xfId="46159"/>
    <cellStyle name="Comma 12 8 4 4" xfId="15863"/>
    <cellStyle name="Comma 12 8 4 4 2" xfId="41831"/>
    <cellStyle name="Comma 12 8 4 5" xfId="31011"/>
    <cellStyle name="Comma 12 8 4 6" xfId="57493"/>
    <cellStyle name="Comma 12 8 5" xfId="9371"/>
    <cellStyle name="Comma 12 8 5 2" xfId="24519"/>
    <cellStyle name="Comma 12 8 5 2 2" xfId="50487"/>
    <cellStyle name="Comma 12 8 5 3" xfId="35339"/>
    <cellStyle name="Comma 12 8 6" xfId="7207"/>
    <cellStyle name="Comma 12 8 6 2" xfId="22355"/>
    <cellStyle name="Comma 12 8 6 2 2" xfId="48323"/>
    <cellStyle name="Comma 12 8 6 3" xfId="33175"/>
    <cellStyle name="Comma 12 8 7" xfId="18027"/>
    <cellStyle name="Comma 12 8 7 2" xfId="43995"/>
    <cellStyle name="Comma 12 8 8" xfId="13699"/>
    <cellStyle name="Comma 12 8 8 2" xfId="39667"/>
    <cellStyle name="Comma 12 8 9" xfId="2879"/>
    <cellStyle name="Comma 12 9" xfId="126"/>
    <cellStyle name="Comma 12 9 10" xfId="28848"/>
    <cellStyle name="Comma 12 9 11" xfId="54810"/>
    <cellStyle name="Comma 12 9 12" xfId="55330"/>
    <cellStyle name="Comma 12 9 13" xfId="1023"/>
    <cellStyle name="Comma 12 9 2" xfId="1257"/>
    <cellStyle name="Comma 12 9 2 10" xfId="55871"/>
    <cellStyle name="Comma 12 9 2 2" xfId="2339"/>
    <cellStyle name="Comma 12 9 2 2 2" xfId="6667"/>
    <cellStyle name="Comma 12 9 2 2 2 2" xfId="13159"/>
    <cellStyle name="Comma 12 9 2 2 2 2 2" xfId="28307"/>
    <cellStyle name="Comma 12 9 2 2 2 2 2 2" xfId="54275"/>
    <cellStyle name="Comma 12 9 2 2 2 2 3" xfId="39127"/>
    <cellStyle name="Comma 12 9 2 2 2 3" xfId="21815"/>
    <cellStyle name="Comma 12 9 2 2 2 3 2" xfId="47783"/>
    <cellStyle name="Comma 12 9 2 2 2 4" xfId="17487"/>
    <cellStyle name="Comma 12 9 2 2 2 4 2" xfId="43455"/>
    <cellStyle name="Comma 12 9 2 2 2 5" xfId="32635"/>
    <cellStyle name="Comma 12 9 2 2 2 6" xfId="59117"/>
    <cellStyle name="Comma 12 9 2 2 3" xfId="10995"/>
    <cellStyle name="Comma 12 9 2 2 3 2" xfId="26143"/>
    <cellStyle name="Comma 12 9 2 2 3 2 2" xfId="52111"/>
    <cellStyle name="Comma 12 9 2 2 3 3" xfId="36963"/>
    <cellStyle name="Comma 12 9 2 2 4" xfId="8831"/>
    <cellStyle name="Comma 12 9 2 2 4 2" xfId="23979"/>
    <cellStyle name="Comma 12 9 2 2 4 2 2" xfId="49947"/>
    <cellStyle name="Comma 12 9 2 2 4 3" xfId="34799"/>
    <cellStyle name="Comma 12 9 2 2 5" xfId="19651"/>
    <cellStyle name="Comma 12 9 2 2 5 2" xfId="45619"/>
    <cellStyle name="Comma 12 9 2 2 6" xfId="15323"/>
    <cellStyle name="Comma 12 9 2 2 6 2" xfId="41291"/>
    <cellStyle name="Comma 12 9 2 2 7" xfId="4503"/>
    <cellStyle name="Comma 12 9 2 2 8" xfId="30471"/>
    <cellStyle name="Comma 12 9 2 2 9" xfId="56953"/>
    <cellStyle name="Comma 12 9 2 3" xfId="5585"/>
    <cellStyle name="Comma 12 9 2 3 2" xfId="12077"/>
    <cellStyle name="Comma 12 9 2 3 2 2" xfId="27225"/>
    <cellStyle name="Comma 12 9 2 3 2 2 2" xfId="53193"/>
    <cellStyle name="Comma 12 9 2 3 2 3" xfId="38045"/>
    <cellStyle name="Comma 12 9 2 3 3" xfId="20733"/>
    <cellStyle name="Comma 12 9 2 3 3 2" xfId="46701"/>
    <cellStyle name="Comma 12 9 2 3 4" xfId="16405"/>
    <cellStyle name="Comma 12 9 2 3 4 2" xfId="42373"/>
    <cellStyle name="Comma 12 9 2 3 5" xfId="31553"/>
    <cellStyle name="Comma 12 9 2 3 6" xfId="58035"/>
    <cellStyle name="Comma 12 9 2 4" xfId="9913"/>
    <cellStyle name="Comma 12 9 2 4 2" xfId="25061"/>
    <cellStyle name="Comma 12 9 2 4 2 2" xfId="51029"/>
    <cellStyle name="Comma 12 9 2 4 3" xfId="35881"/>
    <cellStyle name="Comma 12 9 2 5" xfId="7749"/>
    <cellStyle name="Comma 12 9 2 5 2" xfId="22897"/>
    <cellStyle name="Comma 12 9 2 5 2 2" xfId="48865"/>
    <cellStyle name="Comma 12 9 2 5 3" xfId="33717"/>
    <cellStyle name="Comma 12 9 2 6" xfId="18569"/>
    <cellStyle name="Comma 12 9 2 6 2" xfId="44537"/>
    <cellStyle name="Comma 12 9 2 7" xfId="14241"/>
    <cellStyle name="Comma 12 9 2 7 2" xfId="40209"/>
    <cellStyle name="Comma 12 9 2 8" xfId="3421"/>
    <cellStyle name="Comma 12 9 2 9" xfId="29389"/>
    <cellStyle name="Comma 12 9 3" xfId="1798"/>
    <cellStyle name="Comma 12 9 3 2" xfId="6126"/>
    <cellStyle name="Comma 12 9 3 2 2" xfId="12618"/>
    <cellStyle name="Comma 12 9 3 2 2 2" xfId="27766"/>
    <cellStyle name="Comma 12 9 3 2 2 2 2" xfId="53734"/>
    <cellStyle name="Comma 12 9 3 2 2 3" xfId="38586"/>
    <cellStyle name="Comma 12 9 3 2 3" xfId="21274"/>
    <cellStyle name="Comma 12 9 3 2 3 2" xfId="47242"/>
    <cellStyle name="Comma 12 9 3 2 4" xfId="16946"/>
    <cellStyle name="Comma 12 9 3 2 4 2" xfId="42914"/>
    <cellStyle name="Comma 12 9 3 2 5" xfId="32094"/>
    <cellStyle name="Comma 12 9 3 2 6" xfId="58576"/>
    <cellStyle name="Comma 12 9 3 3" xfId="10454"/>
    <cellStyle name="Comma 12 9 3 3 2" xfId="25602"/>
    <cellStyle name="Comma 12 9 3 3 2 2" xfId="51570"/>
    <cellStyle name="Comma 12 9 3 3 3" xfId="36422"/>
    <cellStyle name="Comma 12 9 3 4" xfId="8290"/>
    <cellStyle name="Comma 12 9 3 4 2" xfId="23438"/>
    <cellStyle name="Comma 12 9 3 4 2 2" xfId="49406"/>
    <cellStyle name="Comma 12 9 3 4 3" xfId="34258"/>
    <cellStyle name="Comma 12 9 3 5" xfId="19110"/>
    <cellStyle name="Comma 12 9 3 5 2" xfId="45078"/>
    <cellStyle name="Comma 12 9 3 6" xfId="14782"/>
    <cellStyle name="Comma 12 9 3 6 2" xfId="40750"/>
    <cellStyle name="Comma 12 9 3 7" xfId="3962"/>
    <cellStyle name="Comma 12 9 3 8" xfId="29930"/>
    <cellStyle name="Comma 12 9 3 9" xfId="56412"/>
    <cellStyle name="Comma 12 9 4" xfId="5044"/>
    <cellStyle name="Comma 12 9 4 2" xfId="11536"/>
    <cellStyle name="Comma 12 9 4 2 2" xfId="26684"/>
    <cellStyle name="Comma 12 9 4 2 2 2" xfId="52652"/>
    <cellStyle name="Comma 12 9 4 2 3" xfId="37504"/>
    <cellStyle name="Comma 12 9 4 3" xfId="20192"/>
    <cellStyle name="Comma 12 9 4 3 2" xfId="46160"/>
    <cellStyle name="Comma 12 9 4 4" xfId="15864"/>
    <cellStyle name="Comma 12 9 4 4 2" xfId="41832"/>
    <cellStyle name="Comma 12 9 4 5" xfId="31012"/>
    <cellStyle name="Comma 12 9 4 6" xfId="57494"/>
    <cellStyle name="Comma 12 9 5" xfId="9372"/>
    <cellStyle name="Comma 12 9 5 2" xfId="24520"/>
    <cellStyle name="Comma 12 9 5 2 2" xfId="50488"/>
    <cellStyle name="Comma 12 9 5 3" xfId="35340"/>
    <cellStyle name="Comma 12 9 6" xfId="7208"/>
    <cellStyle name="Comma 12 9 6 2" xfId="22356"/>
    <cellStyle name="Comma 12 9 6 2 2" xfId="48324"/>
    <cellStyle name="Comma 12 9 6 3" xfId="33176"/>
    <cellStyle name="Comma 12 9 7" xfId="18028"/>
    <cellStyle name="Comma 12 9 7 2" xfId="43996"/>
    <cellStyle name="Comma 12 9 8" xfId="13700"/>
    <cellStyle name="Comma 12 9 8 2" xfId="39668"/>
    <cellStyle name="Comma 12 9 9" xfId="2880"/>
    <cellStyle name="Comma 13" xfId="127"/>
    <cellStyle name="Comma 13 2" xfId="128"/>
    <cellStyle name="Comma 14" xfId="129"/>
    <cellStyle name="Comma 14 2" xfId="130"/>
    <cellStyle name="Comma 14 3" xfId="131"/>
    <cellStyle name="Comma 15" xfId="132"/>
    <cellStyle name="Comma 16" xfId="133"/>
    <cellStyle name="Comma 17" xfId="134"/>
    <cellStyle name="Comma 18" xfId="59623"/>
    <cellStyle name="Comma 2" xfId="135"/>
    <cellStyle name="Comma 2 10" xfId="136"/>
    <cellStyle name="Comma 2 10 10" xfId="28850"/>
    <cellStyle name="Comma 2 10 11" xfId="54812"/>
    <cellStyle name="Comma 2 10 12" xfId="55332"/>
    <cellStyle name="Comma 2 10 13" xfId="1033"/>
    <cellStyle name="Comma 2 10 2" xfId="1259"/>
    <cellStyle name="Comma 2 10 2 10" xfId="55873"/>
    <cellStyle name="Comma 2 10 2 2" xfId="2341"/>
    <cellStyle name="Comma 2 10 2 2 2" xfId="6669"/>
    <cellStyle name="Comma 2 10 2 2 2 2" xfId="13161"/>
    <cellStyle name="Comma 2 10 2 2 2 2 2" xfId="28309"/>
    <cellStyle name="Comma 2 10 2 2 2 2 2 2" xfId="54277"/>
    <cellStyle name="Comma 2 10 2 2 2 2 3" xfId="39129"/>
    <cellStyle name="Comma 2 10 2 2 2 3" xfId="21817"/>
    <cellStyle name="Comma 2 10 2 2 2 3 2" xfId="47785"/>
    <cellStyle name="Comma 2 10 2 2 2 4" xfId="17489"/>
    <cellStyle name="Comma 2 10 2 2 2 4 2" xfId="43457"/>
    <cellStyle name="Comma 2 10 2 2 2 5" xfId="32637"/>
    <cellStyle name="Comma 2 10 2 2 2 6" xfId="59119"/>
    <cellStyle name="Comma 2 10 2 2 3" xfId="10997"/>
    <cellStyle name="Comma 2 10 2 2 3 2" xfId="26145"/>
    <cellStyle name="Comma 2 10 2 2 3 2 2" xfId="52113"/>
    <cellStyle name="Comma 2 10 2 2 3 3" xfId="36965"/>
    <cellStyle name="Comma 2 10 2 2 4" xfId="8833"/>
    <cellStyle name="Comma 2 10 2 2 4 2" xfId="23981"/>
    <cellStyle name="Comma 2 10 2 2 4 2 2" xfId="49949"/>
    <cellStyle name="Comma 2 10 2 2 4 3" xfId="34801"/>
    <cellStyle name="Comma 2 10 2 2 5" xfId="19653"/>
    <cellStyle name="Comma 2 10 2 2 5 2" xfId="45621"/>
    <cellStyle name="Comma 2 10 2 2 6" xfId="15325"/>
    <cellStyle name="Comma 2 10 2 2 6 2" xfId="41293"/>
    <cellStyle name="Comma 2 10 2 2 7" xfId="4505"/>
    <cellStyle name="Comma 2 10 2 2 8" xfId="30473"/>
    <cellStyle name="Comma 2 10 2 2 9" xfId="56955"/>
    <cellStyle name="Comma 2 10 2 3" xfId="5587"/>
    <cellStyle name="Comma 2 10 2 3 2" xfId="12079"/>
    <cellStyle name="Comma 2 10 2 3 2 2" xfId="27227"/>
    <cellStyle name="Comma 2 10 2 3 2 2 2" xfId="53195"/>
    <cellStyle name="Comma 2 10 2 3 2 3" xfId="38047"/>
    <cellStyle name="Comma 2 10 2 3 3" xfId="20735"/>
    <cellStyle name="Comma 2 10 2 3 3 2" xfId="46703"/>
    <cellStyle name="Comma 2 10 2 3 4" xfId="16407"/>
    <cellStyle name="Comma 2 10 2 3 4 2" xfId="42375"/>
    <cellStyle name="Comma 2 10 2 3 5" xfId="31555"/>
    <cellStyle name="Comma 2 10 2 3 6" xfId="58037"/>
    <cellStyle name="Comma 2 10 2 4" xfId="9915"/>
    <cellStyle name="Comma 2 10 2 4 2" xfId="25063"/>
    <cellStyle name="Comma 2 10 2 4 2 2" xfId="51031"/>
    <cellStyle name="Comma 2 10 2 4 3" xfId="35883"/>
    <cellStyle name="Comma 2 10 2 5" xfId="7751"/>
    <cellStyle name="Comma 2 10 2 5 2" xfId="22899"/>
    <cellStyle name="Comma 2 10 2 5 2 2" xfId="48867"/>
    <cellStyle name="Comma 2 10 2 5 3" xfId="33719"/>
    <cellStyle name="Comma 2 10 2 6" xfId="18571"/>
    <cellStyle name="Comma 2 10 2 6 2" xfId="44539"/>
    <cellStyle name="Comma 2 10 2 7" xfId="14243"/>
    <cellStyle name="Comma 2 10 2 7 2" xfId="40211"/>
    <cellStyle name="Comma 2 10 2 8" xfId="3423"/>
    <cellStyle name="Comma 2 10 2 9" xfId="29391"/>
    <cellStyle name="Comma 2 10 3" xfId="1800"/>
    <cellStyle name="Comma 2 10 3 2" xfId="6128"/>
    <cellStyle name="Comma 2 10 3 2 2" xfId="12620"/>
    <cellStyle name="Comma 2 10 3 2 2 2" xfId="27768"/>
    <cellStyle name="Comma 2 10 3 2 2 2 2" xfId="53736"/>
    <cellStyle name="Comma 2 10 3 2 2 3" xfId="38588"/>
    <cellStyle name="Comma 2 10 3 2 3" xfId="21276"/>
    <cellStyle name="Comma 2 10 3 2 3 2" xfId="47244"/>
    <cellStyle name="Comma 2 10 3 2 4" xfId="16948"/>
    <cellStyle name="Comma 2 10 3 2 4 2" xfId="42916"/>
    <cellStyle name="Comma 2 10 3 2 5" xfId="32096"/>
    <cellStyle name="Comma 2 10 3 2 6" xfId="58578"/>
    <cellStyle name="Comma 2 10 3 3" xfId="10456"/>
    <cellStyle name="Comma 2 10 3 3 2" xfId="25604"/>
    <cellStyle name="Comma 2 10 3 3 2 2" xfId="51572"/>
    <cellStyle name="Comma 2 10 3 3 3" xfId="36424"/>
    <cellStyle name="Comma 2 10 3 4" xfId="8292"/>
    <cellStyle name="Comma 2 10 3 4 2" xfId="23440"/>
    <cellStyle name="Comma 2 10 3 4 2 2" xfId="49408"/>
    <cellStyle name="Comma 2 10 3 4 3" xfId="34260"/>
    <cellStyle name="Comma 2 10 3 5" xfId="19112"/>
    <cellStyle name="Comma 2 10 3 5 2" xfId="45080"/>
    <cellStyle name="Comma 2 10 3 6" xfId="14784"/>
    <cellStyle name="Comma 2 10 3 6 2" xfId="40752"/>
    <cellStyle name="Comma 2 10 3 7" xfId="3964"/>
    <cellStyle name="Comma 2 10 3 8" xfId="29932"/>
    <cellStyle name="Comma 2 10 3 9" xfId="56414"/>
    <cellStyle name="Comma 2 10 4" xfId="5046"/>
    <cellStyle name="Comma 2 10 4 2" xfId="11538"/>
    <cellStyle name="Comma 2 10 4 2 2" xfId="26686"/>
    <cellStyle name="Comma 2 10 4 2 2 2" xfId="52654"/>
    <cellStyle name="Comma 2 10 4 2 3" xfId="37506"/>
    <cellStyle name="Comma 2 10 4 3" xfId="20194"/>
    <cellStyle name="Comma 2 10 4 3 2" xfId="46162"/>
    <cellStyle name="Comma 2 10 4 4" xfId="15866"/>
    <cellStyle name="Comma 2 10 4 4 2" xfId="41834"/>
    <cellStyle name="Comma 2 10 4 5" xfId="31014"/>
    <cellStyle name="Comma 2 10 4 6" xfId="57496"/>
    <cellStyle name="Comma 2 10 5" xfId="9374"/>
    <cellStyle name="Comma 2 10 5 2" xfId="24522"/>
    <cellStyle name="Comma 2 10 5 2 2" xfId="50490"/>
    <cellStyle name="Comma 2 10 5 3" xfId="35342"/>
    <cellStyle name="Comma 2 10 6" xfId="7210"/>
    <cellStyle name="Comma 2 10 6 2" xfId="22358"/>
    <cellStyle name="Comma 2 10 6 2 2" xfId="48326"/>
    <cellStyle name="Comma 2 10 6 3" xfId="33178"/>
    <cellStyle name="Comma 2 10 7" xfId="18030"/>
    <cellStyle name="Comma 2 10 7 2" xfId="43998"/>
    <cellStyle name="Comma 2 10 8" xfId="13702"/>
    <cellStyle name="Comma 2 10 8 2" xfId="39670"/>
    <cellStyle name="Comma 2 10 9" xfId="2882"/>
    <cellStyle name="Comma 2 11" xfId="137"/>
    <cellStyle name="Comma 2 11 10" xfId="28851"/>
    <cellStyle name="Comma 2 11 11" xfId="54813"/>
    <cellStyle name="Comma 2 11 12" xfId="55333"/>
    <cellStyle name="Comma 2 11 13" xfId="1073"/>
    <cellStyle name="Comma 2 11 2" xfId="1260"/>
    <cellStyle name="Comma 2 11 2 10" xfId="55874"/>
    <cellStyle name="Comma 2 11 2 2" xfId="2342"/>
    <cellStyle name="Comma 2 11 2 2 2" xfId="6670"/>
    <cellStyle name="Comma 2 11 2 2 2 2" xfId="13162"/>
    <cellStyle name="Comma 2 11 2 2 2 2 2" xfId="28310"/>
    <cellStyle name="Comma 2 11 2 2 2 2 2 2" xfId="54278"/>
    <cellStyle name="Comma 2 11 2 2 2 2 3" xfId="39130"/>
    <cellStyle name="Comma 2 11 2 2 2 3" xfId="21818"/>
    <cellStyle name="Comma 2 11 2 2 2 3 2" xfId="47786"/>
    <cellStyle name="Comma 2 11 2 2 2 4" xfId="17490"/>
    <cellStyle name="Comma 2 11 2 2 2 4 2" xfId="43458"/>
    <cellStyle name="Comma 2 11 2 2 2 5" xfId="32638"/>
    <cellStyle name="Comma 2 11 2 2 2 6" xfId="59120"/>
    <cellStyle name="Comma 2 11 2 2 3" xfId="10998"/>
    <cellStyle name="Comma 2 11 2 2 3 2" xfId="26146"/>
    <cellStyle name="Comma 2 11 2 2 3 2 2" xfId="52114"/>
    <cellStyle name="Comma 2 11 2 2 3 3" xfId="36966"/>
    <cellStyle name="Comma 2 11 2 2 4" xfId="8834"/>
    <cellStyle name="Comma 2 11 2 2 4 2" xfId="23982"/>
    <cellStyle name="Comma 2 11 2 2 4 2 2" xfId="49950"/>
    <cellStyle name="Comma 2 11 2 2 4 3" xfId="34802"/>
    <cellStyle name="Comma 2 11 2 2 5" xfId="19654"/>
    <cellStyle name="Comma 2 11 2 2 5 2" xfId="45622"/>
    <cellStyle name="Comma 2 11 2 2 6" xfId="15326"/>
    <cellStyle name="Comma 2 11 2 2 6 2" xfId="41294"/>
    <cellStyle name="Comma 2 11 2 2 7" xfId="4506"/>
    <cellStyle name="Comma 2 11 2 2 8" xfId="30474"/>
    <cellStyle name="Comma 2 11 2 2 9" xfId="56956"/>
    <cellStyle name="Comma 2 11 2 3" xfId="5588"/>
    <cellStyle name="Comma 2 11 2 3 2" xfId="12080"/>
    <cellStyle name="Comma 2 11 2 3 2 2" xfId="27228"/>
    <cellStyle name="Comma 2 11 2 3 2 2 2" xfId="53196"/>
    <cellStyle name="Comma 2 11 2 3 2 3" xfId="38048"/>
    <cellStyle name="Comma 2 11 2 3 3" xfId="20736"/>
    <cellStyle name="Comma 2 11 2 3 3 2" xfId="46704"/>
    <cellStyle name="Comma 2 11 2 3 4" xfId="16408"/>
    <cellStyle name="Comma 2 11 2 3 4 2" xfId="42376"/>
    <cellStyle name="Comma 2 11 2 3 5" xfId="31556"/>
    <cellStyle name="Comma 2 11 2 3 6" xfId="58038"/>
    <cellStyle name="Comma 2 11 2 4" xfId="9916"/>
    <cellStyle name="Comma 2 11 2 4 2" xfId="25064"/>
    <cellStyle name="Comma 2 11 2 4 2 2" xfId="51032"/>
    <cellStyle name="Comma 2 11 2 4 3" xfId="35884"/>
    <cellStyle name="Comma 2 11 2 5" xfId="7752"/>
    <cellStyle name="Comma 2 11 2 5 2" xfId="22900"/>
    <cellStyle name="Comma 2 11 2 5 2 2" xfId="48868"/>
    <cellStyle name="Comma 2 11 2 5 3" xfId="33720"/>
    <cellStyle name="Comma 2 11 2 6" xfId="18572"/>
    <cellStyle name="Comma 2 11 2 6 2" xfId="44540"/>
    <cellStyle name="Comma 2 11 2 7" xfId="14244"/>
    <cellStyle name="Comma 2 11 2 7 2" xfId="40212"/>
    <cellStyle name="Comma 2 11 2 8" xfId="3424"/>
    <cellStyle name="Comma 2 11 2 9" xfId="29392"/>
    <cellStyle name="Comma 2 11 3" xfId="1801"/>
    <cellStyle name="Comma 2 11 3 2" xfId="6129"/>
    <cellStyle name="Comma 2 11 3 2 2" xfId="12621"/>
    <cellStyle name="Comma 2 11 3 2 2 2" xfId="27769"/>
    <cellStyle name="Comma 2 11 3 2 2 2 2" xfId="53737"/>
    <cellStyle name="Comma 2 11 3 2 2 3" xfId="38589"/>
    <cellStyle name="Comma 2 11 3 2 3" xfId="21277"/>
    <cellStyle name="Comma 2 11 3 2 3 2" xfId="47245"/>
    <cellStyle name="Comma 2 11 3 2 4" xfId="16949"/>
    <cellStyle name="Comma 2 11 3 2 4 2" xfId="42917"/>
    <cellStyle name="Comma 2 11 3 2 5" xfId="32097"/>
    <cellStyle name="Comma 2 11 3 2 6" xfId="58579"/>
    <cellStyle name="Comma 2 11 3 3" xfId="10457"/>
    <cellStyle name="Comma 2 11 3 3 2" xfId="25605"/>
    <cellStyle name="Comma 2 11 3 3 2 2" xfId="51573"/>
    <cellStyle name="Comma 2 11 3 3 3" xfId="36425"/>
    <cellStyle name="Comma 2 11 3 4" xfId="8293"/>
    <cellStyle name="Comma 2 11 3 4 2" xfId="23441"/>
    <cellStyle name="Comma 2 11 3 4 2 2" xfId="49409"/>
    <cellStyle name="Comma 2 11 3 4 3" xfId="34261"/>
    <cellStyle name="Comma 2 11 3 5" xfId="19113"/>
    <cellStyle name="Comma 2 11 3 5 2" xfId="45081"/>
    <cellStyle name="Comma 2 11 3 6" xfId="14785"/>
    <cellStyle name="Comma 2 11 3 6 2" xfId="40753"/>
    <cellStyle name="Comma 2 11 3 7" xfId="3965"/>
    <cellStyle name="Comma 2 11 3 8" xfId="29933"/>
    <cellStyle name="Comma 2 11 3 9" xfId="56415"/>
    <cellStyle name="Comma 2 11 4" xfId="5047"/>
    <cellStyle name="Comma 2 11 4 2" xfId="11539"/>
    <cellStyle name="Comma 2 11 4 2 2" xfId="26687"/>
    <cellStyle name="Comma 2 11 4 2 2 2" xfId="52655"/>
    <cellStyle name="Comma 2 11 4 2 3" xfId="37507"/>
    <cellStyle name="Comma 2 11 4 3" xfId="20195"/>
    <cellStyle name="Comma 2 11 4 3 2" xfId="46163"/>
    <cellStyle name="Comma 2 11 4 4" xfId="15867"/>
    <cellStyle name="Comma 2 11 4 4 2" xfId="41835"/>
    <cellStyle name="Comma 2 11 4 5" xfId="31015"/>
    <cellStyle name="Comma 2 11 4 6" xfId="57497"/>
    <cellStyle name="Comma 2 11 5" xfId="9375"/>
    <cellStyle name="Comma 2 11 5 2" xfId="24523"/>
    <cellStyle name="Comma 2 11 5 2 2" xfId="50491"/>
    <cellStyle name="Comma 2 11 5 3" xfId="35343"/>
    <cellStyle name="Comma 2 11 6" xfId="7211"/>
    <cellStyle name="Comma 2 11 6 2" xfId="22359"/>
    <cellStyle name="Comma 2 11 6 2 2" xfId="48327"/>
    <cellStyle name="Comma 2 11 6 3" xfId="33179"/>
    <cellStyle name="Comma 2 11 7" xfId="18031"/>
    <cellStyle name="Comma 2 11 7 2" xfId="43999"/>
    <cellStyle name="Comma 2 11 8" xfId="13703"/>
    <cellStyle name="Comma 2 11 8 2" xfId="39671"/>
    <cellStyle name="Comma 2 11 9" xfId="2883"/>
    <cellStyle name="Comma 2 12" xfId="138"/>
    <cellStyle name="Comma 2 12 10" xfId="28852"/>
    <cellStyle name="Comma 2 12 11" xfId="54814"/>
    <cellStyle name="Comma 2 12 12" xfId="55334"/>
    <cellStyle name="Comma 2 12 13" xfId="1113"/>
    <cellStyle name="Comma 2 12 2" xfId="1261"/>
    <cellStyle name="Comma 2 12 2 10" xfId="55875"/>
    <cellStyle name="Comma 2 12 2 2" xfId="2343"/>
    <cellStyle name="Comma 2 12 2 2 2" xfId="6671"/>
    <cellStyle name="Comma 2 12 2 2 2 2" xfId="13163"/>
    <cellStyle name="Comma 2 12 2 2 2 2 2" xfId="28311"/>
    <cellStyle name="Comma 2 12 2 2 2 2 2 2" xfId="54279"/>
    <cellStyle name="Comma 2 12 2 2 2 2 3" xfId="39131"/>
    <cellStyle name="Comma 2 12 2 2 2 3" xfId="21819"/>
    <cellStyle name="Comma 2 12 2 2 2 3 2" xfId="47787"/>
    <cellStyle name="Comma 2 12 2 2 2 4" xfId="17491"/>
    <cellStyle name="Comma 2 12 2 2 2 4 2" xfId="43459"/>
    <cellStyle name="Comma 2 12 2 2 2 5" xfId="32639"/>
    <cellStyle name="Comma 2 12 2 2 2 6" xfId="59121"/>
    <cellStyle name="Comma 2 12 2 2 3" xfId="10999"/>
    <cellStyle name="Comma 2 12 2 2 3 2" xfId="26147"/>
    <cellStyle name="Comma 2 12 2 2 3 2 2" xfId="52115"/>
    <cellStyle name="Comma 2 12 2 2 3 3" xfId="36967"/>
    <cellStyle name="Comma 2 12 2 2 4" xfId="8835"/>
    <cellStyle name="Comma 2 12 2 2 4 2" xfId="23983"/>
    <cellStyle name="Comma 2 12 2 2 4 2 2" xfId="49951"/>
    <cellStyle name="Comma 2 12 2 2 4 3" xfId="34803"/>
    <cellStyle name="Comma 2 12 2 2 5" xfId="19655"/>
    <cellStyle name="Comma 2 12 2 2 5 2" xfId="45623"/>
    <cellStyle name="Comma 2 12 2 2 6" xfId="15327"/>
    <cellStyle name="Comma 2 12 2 2 6 2" xfId="41295"/>
    <cellStyle name="Comma 2 12 2 2 7" xfId="4507"/>
    <cellStyle name="Comma 2 12 2 2 8" xfId="30475"/>
    <cellStyle name="Comma 2 12 2 2 9" xfId="56957"/>
    <cellStyle name="Comma 2 12 2 3" xfId="5589"/>
    <cellStyle name="Comma 2 12 2 3 2" xfId="12081"/>
    <cellStyle name="Comma 2 12 2 3 2 2" xfId="27229"/>
    <cellStyle name="Comma 2 12 2 3 2 2 2" xfId="53197"/>
    <cellStyle name="Comma 2 12 2 3 2 3" xfId="38049"/>
    <cellStyle name="Comma 2 12 2 3 3" xfId="20737"/>
    <cellStyle name="Comma 2 12 2 3 3 2" xfId="46705"/>
    <cellStyle name="Comma 2 12 2 3 4" xfId="16409"/>
    <cellStyle name="Comma 2 12 2 3 4 2" xfId="42377"/>
    <cellStyle name="Comma 2 12 2 3 5" xfId="31557"/>
    <cellStyle name="Comma 2 12 2 3 6" xfId="58039"/>
    <cellStyle name="Comma 2 12 2 4" xfId="9917"/>
    <cellStyle name="Comma 2 12 2 4 2" xfId="25065"/>
    <cellStyle name="Comma 2 12 2 4 2 2" xfId="51033"/>
    <cellStyle name="Comma 2 12 2 4 3" xfId="35885"/>
    <cellStyle name="Comma 2 12 2 5" xfId="7753"/>
    <cellStyle name="Comma 2 12 2 5 2" xfId="22901"/>
    <cellStyle name="Comma 2 12 2 5 2 2" xfId="48869"/>
    <cellStyle name="Comma 2 12 2 5 3" xfId="33721"/>
    <cellStyle name="Comma 2 12 2 6" xfId="18573"/>
    <cellStyle name="Comma 2 12 2 6 2" xfId="44541"/>
    <cellStyle name="Comma 2 12 2 7" xfId="14245"/>
    <cellStyle name="Comma 2 12 2 7 2" xfId="40213"/>
    <cellStyle name="Comma 2 12 2 8" xfId="3425"/>
    <cellStyle name="Comma 2 12 2 9" xfId="29393"/>
    <cellStyle name="Comma 2 12 3" xfId="1802"/>
    <cellStyle name="Comma 2 12 3 2" xfId="6130"/>
    <cellStyle name="Comma 2 12 3 2 2" xfId="12622"/>
    <cellStyle name="Comma 2 12 3 2 2 2" xfId="27770"/>
    <cellStyle name="Comma 2 12 3 2 2 2 2" xfId="53738"/>
    <cellStyle name="Comma 2 12 3 2 2 3" xfId="38590"/>
    <cellStyle name="Comma 2 12 3 2 3" xfId="21278"/>
    <cellStyle name="Comma 2 12 3 2 3 2" xfId="47246"/>
    <cellStyle name="Comma 2 12 3 2 4" xfId="16950"/>
    <cellStyle name="Comma 2 12 3 2 4 2" xfId="42918"/>
    <cellStyle name="Comma 2 12 3 2 5" xfId="32098"/>
    <cellStyle name="Comma 2 12 3 2 6" xfId="58580"/>
    <cellStyle name="Comma 2 12 3 3" xfId="10458"/>
    <cellStyle name="Comma 2 12 3 3 2" xfId="25606"/>
    <cellStyle name="Comma 2 12 3 3 2 2" xfId="51574"/>
    <cellStyle name="Comma 2 12 3 3 3" xfId="36426"/>
    <cellStyle name="Comma 2 12 3 4" xfId="8294"/>
    <cellStyle name="Comma 2 12 3 4 2" xfId="23442"/>
    <cellStyle name="Comma 2 12 3 4 2 2" xfId="49410"/>
    <cellStyle name="Comma 2 12 3 4 3" xfId="34262"/>
    <cellStyle name="Comma 2 12 3 5" xfId="19114"/>
    <cellStyle name="Comma 2 12 3 5 2" xfId="45082"/>
    <cellStyle name="Comma 2 12 3 6" xfId="14786"/>
    <cellStyle name="Comma 2 12 3 6 2" xfId="40754"/>
    <cellStyle name="Comma 2 12 3 7" xfId="3966"/>
    <cellStyle name="Comma 2 12 3 8" xfId="29934"/>
    <cellStyle name="Comma 2 12 3 9" xfId="56416"/>
    <cellStyle name="Comma 2 12 4" xfId="5048"/>
    <cellStyle name="Comma 2 12 4 2" xfId="11540"/>
    <cellStyle name="Comma 2 12 4 2 2" xfId="26688"/>
    <cellStyle name="Comma 2 12 4 2 2 2" xfId="52656"/>
    <cellStyle name="Comma 2 12 4 2 3" xfId="37508"/>
    <cellStyle name="Comma 2 12 4 3" xfId="20196"/>
    <cellStyle name="Comma 2 12 4 3 2" xfId="46164"/>
    <cellStyle name="Comma 2 12 4 4" xfId="15868"/>
    <cellStyle name="Comma 2 12 4 4 2" xfId="41836"/>
    <cellStyle name="Comma 2 12 4 5" xfId="31016"/>
    <cellStyle name="Comma 2 12 4 6" xfId="57498"/>
    <cellStyle name="Comma 2 12 5" xfId="9376"/>
    <cellStyle name="Comma 2 12 5 2" xfId="24524"/>
    <cellStyle name="Comma 2 12 5 2 2" xfId="50492"/>
    <cellStyle name="Comma 2 12 5 3" xfId="35344"/>
    <cellStyle name="Comma 2 12 6" xfId="7212"/>
    <cellStyle name="Comma 2 12 6 2" xfId="22360"/>
    <cellStyle name="Comma 2 12 6 2 2" xfId="48328"/>
    <cellStyle name="Comma 2 12 6 3" xfId="33180"/>
    <cellStyle name="Comma 2 12 7" xfId="18032"/>
    <cellStyle name="Comma 2 12 7 2" xfId="44000"/>
    <cellStyle name="Comma 2 12 8" xfId="13704"/>
    <cellStyle name="Comma 2 12 8 2" xfId="39672"/>
    <cellStyle name="Comma 2 12 9" xfId="2884"/>
    <cellStyle name="Comma 2 13" xfId="139"/>
    <cellStyle name="Comma 2 13 10" xfId="28853"/>
    <cellStyle name="Comma 2 13 11" xfId="54815"/>
    <cellStyle name="Comma 2 13 12" xfId="55335"/>
    <cellStyle name="Comma 2 13 13" xfId="1153"/>
    <cellStyle name="Comma 2 13 2" xfId="1262"/>
    <cellStyle name="Comma 2 13 2 10" xfId="55876"/>
    <cellStyle name="Comma 2 13 2 2" xfId="2344"/>
    <cellStyle name="Comma 2 13 2 2 2" xfId="6672"/>
    <cellStyle name="Comma 2 13 2 2 2 2" xfId="13164"/>
    <cellStyle name="Comma 2 13 2 2 2 2 2" xfId="28312"/>
    <cellStyle name="Comma 2 13 2 2 2 2 2 2" xfId="54280"/>
    <cellStyle name="Comma 2 13 2 2 2 2 3" xfId="39132"/>
    <cellStyle name="Comma 2 13 2 2 2 3" xfId="21820"/>
    <cellStyle name="Comma 2 13 2 2 2 3 2" xfId="47788"/>
    <cellStyle name="Comma 2 13 2 2 2 4" xfId="17492"/>
    <cellStyle name="Comma 2 13 2 2 2 4 2" xfId="43460"/>
    <cellStyle name="Comma 2 13 2 2 2 5" xfId="32640"/>
    <cellStyle name="Comma 2 13 2 2 2 6" xfId="59122"/>
    <cellStyle name="Comma 2 13 2 2 3" xfId="11000"/>
    <cellStyle name="Comma 2 13 2 2 3 2" xfId="26148"/>
    <cellStyle name="Comma 2 13 2 2 3 2 2" xfId="52116"/>
    <cellStyle name="Comma 2 13 2 2 3 3" xfId="36968"/>
    <cellStyle name="Comma 2 13 2 2 4" xfId="8836"/>
    <cellStyle name="Comma 2 13 2 2 4 2" xfId="23984"/>
    <cellStyle name="Comma 2 13 2 2 4 2 2" xfId="49952"/>
    <cellStyle name="Comma 2 13 2 2 4 3" xfId="34804"/>
    <cellStyle name="Comma 2 13 2 2 5" xfId="19656"/>
    <cellStyle name="Comma 2 13 2 2 5 2" xfId="45624"/>
    <cellStyle name="Comma 2 13 2 2 6" xfId="15328"/>
    <cellStyle name="Comma 2 13 2 2 6 2" xfId="41296"/>
    <cellStyle name="Comma 2 13 2 2 7" xfId="4508"/>
    <cellStyle name="Comma 2 13 2 2 8" xfId="30476"/>
    <cellStyle name="Comma 2 13 2 2 9" xfId="56958"/>
    <cellStyle name="Comma 2 13 2 3" xfId="5590"/>
    <cellStyle name="Comma 2 13 2 3 2" xfId="12082"/>
    <cellStyle name="Comma 2 13 2 3 2 2" xfId="27230"/>
    <cellStyle name="Comma 2 13 2 3 2 2 2" xfId="53198"/>
    <cellStyle name="Comma 2 13 2 3 2 3" xfId="38050"/>
    <cellStyle name="Comma 2 13 2 3 3" xfId="20738"/>
    <cellStyle name="Comma 2 13 2 3 3 2" xfId="46706"/>
    <cellStyle name="Comma 2 13 2 3 4" xfId="16410"/>
    <cellStyle name="Comma 2 13 2 3 4 2" xfId="42378"/>
    <cellStyle name="Comma 2 13 2 3 5" xfId="31558"/>
    <cellStyle name="Comma 2 13 2 3 6" xfId="58040"/>
    <cellStyle name="Comma 2 13 2 4" xfId="9918"/>
    <cellStyle name="Comma 2 13 2 4 2" xfId="25066"/>
    <cellStyle name="Comma 2 13 2 4 2 2" xfId="51034"/>
    <cellStyle name="Comma 2 13 2 4 3" xfId="35886"/>
    <cellStyle name="Comma 2 13 2 5" xfId="7754"/>
    <cellStyle name="Comma 2 13 2 5 2" xfId="22902"/>
    <cellStyle name="Comma 2 13 2 5 2 2" xfId="48870"/>
    <cellStyle name="Comma 2 13 2 5 3" xfId="33722"/>
    <cellStyle name="Comma 2 13 2 6" xfId="18574"/>
    <cellStyle name="Comma 2 13 2 6 2" xfId="44542"/>
    <cellStyle name="Comma 2 13 2 7" xfId="14246"/>
    <cellStyle name="Comma 2 13 2 7 2" xfId="40214"/>
    <cellStyle name="Comma 2 13 2 8" xfId="3426"/>
    <cellStyle name="Comma 2 13 2 9" xfId="29394"/>
    <cellStyle name="Comma 2 13 3" xfId="1803"/>
    <cellStyle name="Comma 2 13 3 2" xfId="6131"/>
    <cellStyle name="Comma 2 13 3 2 2" xfId="12623"/>
    <cellStyle name="Comma 2 13 3 2 2 2" xfId="27771"/>
    <cellStyle name="Comma 2 13 3 2 2 2 2" xfId="53739"/>
    <cellStyle name="Comma 2 13 3 2 2 3" xfId="38591"/>
    <cellStyle name="Comma 2 13 3 2 3" xfId="21279"/>
    <cellStyle name="Comma 2 13 3 2 3 2" xfId="47247"/>
    <cellStyle name="Comma 2 13 3 2 4" xfId="16951"/>
    <cellStyle name="Comma 2 13 3 2 4 2" xfId="42919"/>
    <cellStyle name="Comma 2 13 3 2 5" xfId="32099"/>
    <cellStyle name="Comma 2 13 3 2 6" xfId="58581"/>
    <cellStyle name="Comma 2 13 3 3" xfId="10459"/>
    <cellStyle name="Comma 2 13 3 3 2" xfId="25607"/>
    <cellStyle name="Comma 2 13 3 3 2 2" xfId="51575"/>
    <cellStyle name="Comma 2 13 3 3 3" xfId="36427"/>
    <cellStyle name="Comma 2 13 3 4" xfId="8295"/>
    <cellStyle name="Comma 2 13 3 4 2" xfId="23443"/>
    <cellStyle name="Comma 2 13 3 4 2 2" xfId="49411"/>
    <cellStyle name="Comma 2 13 3 4 3" xfId="34263"/>
    <cellStyle name="Comma 2 13 3 5" xfId="19115"/>
    <cellStyle name="Comma 2 13 3 5 2" xfId="45083"/>
    <cellStyle name="Comma 2 13 3 6" xfId="14787"/>
    <cellStyle name="Comma 2 13 3 6 2" xfId="40755"/>
    <cellStyle name="Comma 2 13 3 7" xfId="3967"/>
    <cellStyle name="Comma 2 13 3 8" xfId="29935"/>
    <cellStyle name="Comma 2 13 3 9" xfId="56417"/>
    <cellStyle name="Comma 2 13 4" xfId="5049"/>
    <cellStyle name="Comma 2 13 4 2" xfId="11541"/>
    <cellStyle name="Comma 2 13 4 2 2" xfId="26689"/>
    <cellStyle name="Comma 2 13 4 2 2 2" xfId="52657"/>
    <cellStyle name="Comma 2 13 4 2 3" xfId="37509"/>
    <cellStyle name="Comma 2 13 4 3" xfId="20197"/>
    <cellStyle name="Comma 2 13 4 3 2" xfId="46165"/>
    <cellStyle name="Comma 2 13 4 4" xfId="15869"/>
    <cellStyle name="Comma 2 13 4 4 2" xfId="41837"/>
    <cellStyle name="Comma 2 13 4 5" xfId="31017"/>
    <cellStyle name="Comma 2 13 4 6" xfId="57499"/>
    <cellStyle name="Comma 2 13 5" xfId="9377"/>
    <cellStyle name="Comma 2 13 5 2" xfId="24525"/>
    <cellStyle name="Comma 2 13 5 2 2" xfId="50493"/>
    <cellStyle name="Comma 2 13 5 3" xfId="35345"/>
    <cellStyle name="Comma 2 13 6" xfId="7213"/>
    <cellStyle name="Comma 2 13 6 2" xfId="22361"/>
    <cellStyle name="Comma 2 13 6 2 2" xfId="48329"/>
    <cellStyle name="Comma 2 13 6 3" xfId="33181"/>
    <cellStyle name="Comma 2 13 7" xfId="18033"/>
    <cellStyle name="Comma 2 13 7 2" xfId="44001"/>
    <cellStyle name="Comma 2 13 8" xfId="13705"/>
    <cellStyle name="Comma 2 13 8 2" xfId="39673"/>
    <cellStyle name="Comma 2 13 9" xfId="2885"/>
    <cellStyle name="Comma 2 14" xfId="1258"/>
    <cellStyle name="Comma 2 14 10" xfId="55872"/>
    <cellStyle name="Comma 2 14 2" xfId="2340"/>
    <cellStyle name="Comma 2 14 2 2" xfId="6668"/>
    <cellStyle name="Comma 2 14 2 2 2" xfId="13160"/>
    <cellStyle name="Comma 2 14 2 2 2 2" xfId="28308"/>
    <cellStyle name="Comma 2 14 2 2 2 2 2" xfId="54276"/>
    <cellStyle name="Comma 2 14 2 2 2 3" xfId="39128"/>
    <cellStyle name="Comma 2 14 2 2 3" xfId="21816"/>
    <cellStyle name="Comma 2 14 2 2 3 2" xfId="47784"/>
    <cellStyle name="Comma 2 14 2 2 4" xfId="17488"/>
    <cellStyle name="Comma 2 14 2 2 4 2" xfId="43456"/>
    <cellStyle name="Comma 2 14 2 2 5" xfId="32636"/>
    <cellStyle name="Comma 2 14 2 2 6" xfId="59118"/>
    <cellStyle name="Comma 2 14 2 3" xfId="10996"/>
    <cellStyle name="Comma 2 14 2 3 2" xfId="26144"/>
    <cellStyle name="Comma 2 14 2 3 2 2" xfId="52112"/>
    <cellStyle name="Comma 2 14 2 3 3" xfId="36964"/>
    <cellStyle name="Comma 2 14 2 4" xfId="8832"/>
    <cellStyle name="Comma 2 14 2 4 2" xfId="23980"/>
    <cellStyle name="Comma 2 14 2 4 2 2" xfId="49948"/>
    <cellStyle name="Comma 2 14 2 4 3" xfId="34800"/>
    <cellStyle name="Comma 2 14 2 5" xfId="19652"/>
    <cellStyle name="Comma 2 14 2 5 2" xfId="45620"/>
    <cellStyle name="Comma 2 14 2 6" xfId="15324"/>
    <cellStyle name="Comma 2 14 2 6 2" xfId="41292"/>
    <cellStyle name="Comma 2 14 2 7" xfId="4504"/>
    <cellStyle name="Comma 2 14 2 8" xfId="30472"/>
    <cellStyle name="Comma 2 14 2 9" xfId="56954"/>
    <cellStyle name="Comma 2 14 3" xfId="5586"/>
    <cellStyle name="Comma 2 14 3 2" xfId="12078"/>
    <cellStyle name="Comma 2 14 3 2 2" xfId="27226"/>
    <cellStyle name="Comma 2 14 3 2 2 2" xfId="53194"/>
    <cellStyle name="Comma 2 14 3 2 3" xfId="38046"/>
    <cellStyle name="Comma 2 14 3 3" xfId="20734"/>
    <cellStyle name="Comma 2 14 3 3 2" xfId="46702"/>
    <cellStyle name="Comma 2 14 3 4" xfId="16406"/>
    <cellStyle name="Comma 2 14 3 4 2" xfId="42374"/>
    <cellStyle name="Comma 2 14 3 5" xfId="31554"/>
    <cellStyle name="Comma 2 14 3 6" xfId="58036"/>
    <cellStyle name="Comma 2 14 4" xfId="9914"/>
    <cellStyle name="Comma 2 14 4 2" xfId="25062"/>
    <cellStyle name="Comma 2 14 4 2 2" xfId="51030"/>
    <cellStyle name="Comma 2 14 4 3" xfId="35882"/>
    <cellStyle name="Comma 2 14 5" xfId="7750"/>
    <cellStyle name="Comma 2 14 5 2" xfId="22898"/>
    <cellStyle name="Comma 2 14 5 2 2" xfId="48866"/>
    <cellStyle name="Comma 2 14 5 3" xfId="33718"/>
    <cellStyle name="Comma 2 14 6" xfId="18570"/>
    <cellStyle name="Comma 2 14 6 2" xfId="44538"/>
    <cellStyle name="Comma 2 14 7" xfId="14242"/>
    <cellStyle name="Comma 2 14 7 2" xfId="40210"/>
    <cellStyle name="Comma 2 14 8" xfId="3422"/>
    <cellStyle name="Comma 2 14 9" xfId="29390"/>
    <cellStyle name="Comma 2 15" xfId="1799"/>
    <cellStyle name="Comma 2 15 2" xfId="6127"/>
    <cellStyle name="Comma 2 15 2 2" xfId="12619"/>
    <cellStyle name="Comma 2 15 2 2 2" xfId="27767"/>
    <cellStyle name="Comma 2 15 2 2 2 2" xfId="53735"/>
    <cellStyle name="Comma 2 15 2 2 3" xfId="38587"/>
    <cellStyle name="Comma 2 15 2 3" xfId="21275"/>
    <cellStyle name="Comma 2 15 2 3 2" xfId="47243"/>
    <cellStyle name="Comma 2 15 2 4" xfId="16947"/>
    <cellStyle name="Comma 2 15 2 4 2" xfId="42915"/>
    <cellStyle name="Comma 2 15 2 5" xfId="32095"/>
    <cellStyle name="Comma 2 15 2 6" xfId="58577"/>
    <cellStyle name="Comma 2 15 3" xfId="10455"/>
    <cellStyle name="Comma 2 15 3 2" xfId="25603"/>
    <cellStyle name="Comma 2 15 3 2 2" xfId="51571"/>
    <cellStyle name="Comma 2 15 3 3" xfId="36423"/>
    <cellStyle name="Comma 2 15 4" xfId="8291"/>
    <cellStyle name="Comma 2 15 4 2" xfId="23439"/>
    <cellStyle name="Comma 2 15 4 2 2" xfId="49407"/>
    <cellStyle name="Comma 2 15 4 3" xfId="34259"/>
    <cellStyle name="Comma 2 15 5" xfId="19111"/>
    <cellStyle name="Comma 2 15 5 2" xfId="45079"/>
    <cellStyle name="Comma 2 15 6" xfId="14783"/>
    <cellStyle name="Comma 2 15 6 2" xfId="40751"/>
    <cellStyle name="Comma 2 15 7" xfId="3963"/>
    <cellStyle name="Comma 2 15 8" xfId="29931"/>
    <cellStyle name="Comma 2 15 9" xfId="56413"/>
    <cellStyle name="Comma 2 16" xfId="5045"/>
    <cellStyle name="Comma 2 16 2" xfId="11537"/>
    <cellStyle name="Comma 2 16 2 2" xfId="26685"/>
    <cellStyle name="Comma 2 16 2 2 2" xfId="52653"/>
    <cellStyle name="Comma 2 16 2 3" xfId="37505"/>
    <cellStyle name="Comma 2 16 3" xfId="20193"/>
    <cellStyle name="Comma 2 16 3 2" xfId="46161"/>
    <cellStyle name="Comma 2 16 4" xfId="15865"/>
    <cellStyle name="Comma 2 16 4 2" xfId="41833"/>
    <cellStyle name="Comma 2 16 5" xfId="31013"/>
    <cellStyle name="Comma 2 16 6" xfId="57495"/>
    <cellStyle name="Comma 2 17" xfId="9373"/>
    <cellStyle name="Comma 2 17 2" xfId="24521"/>
    <cellStyle name="Comma 2 17 2 2" xfId="50489"/>
    <cellStyle name="Comma 2 17 3" xfId="35341"/>
    <cellStyle name="Comma 2 18" xfId="7209"/>
    <cellStyle name="Comma 2 18 2" xfId="22357"/>
    <cellStyle name="Comma 2 18 2 2" xfId="48325"/>
    <cellStyle name="Comma 2 18 3" xfId="33177"/>
    <cellStyle name="Comma 2 19" xfId="18029"/>
    <cellStyle name="Comma 2 19 2" xfId="43997"/>
    <cellStyle name="Comma 2 2" xfId="140"/>
    <cellStyle name="Comma 2 2 10" xfId="2886"/>
    <cellStyle name="Comma 2 2 11" xfId="28854"/>
    <cellStyle name="Comma 2 2 12" xfId="54816"/>
    <cellStyle name="Comma 2 2 13" xfId="55336"/>
    <cellStyle name="Comma 2 2 14" xfId="713"/>
    <cellStyle name="Comma 2 2 2" xfId="141"/>
    <cellStyle name="Comma 2 2 2 10" xfId="28855"/>
    <cellStyle name="Comma 2 2 2 11" xfId="54817"/>
    <cellStyle name="Comma 2 2 2 12" xfId="55337"/>
    <cellStyle name="Comma 2 2 2 13" xfId="1191"/>
    <cellStyle name="Comma 2 2 2 2" xfId="1264"/>
    <cellStyle name="Comma 2 2 2 2 10" xfId="55878"/>
    <cellStyle name="Comma 2 2 2 2 2" xfId="2346"/>
    <cellStyle name="Comma 2 2 2 2 2 2" xfId="6674"/>
    <cellStyle name="Comma 2 2 2 2 2 2 2" xfId="13166"/>
    <cellStyle name="Comma 2 2 2 2 2 2 2 2" xfId="28314"/>
    <cellStyle name="Comma 2 2 2 2 2 2 2 2 2" xfId="54282"/>
    <cellStyle name="Comma 2 2 2 2 2 2 2 3" xfId="39134"/>
    <cellStyle name="Comma 2 2 2 2 2 2 3" xfId="21822"/>
    <cellStyle name="Comma 2 2 2 2 2 2 3 2" xfId="47790"/>
    <cellStyle name="Comma 2 2 2 2 2 2 4" xfId="17494"/>
    <cellStyle name="Comma 2 2 2 2 2 2 4 2" xfId="43462"/>
    <cellStyle name="Comma 2 2 2 2 2 2 5" xfId="32642"/>
    <cellStyle name="Comma 2 2 2 2 2 2 6" xfId="59124"/>
    <cellStyle name="Comma 2 2 2 2 2 3" xfId="11002"/>
    <cellStyle name="Comma 2 2 2 2 2 3 2" xfId="26150"/>
    <cellStyle name="Comma 2 2 2 2 2 3 2 2" xfId="52118"/>
    <cellStyle name="Comma 2 2 2 2 2 3 3" xfId="36970"/>
    <cellStyle name="Comma 2 2 2 2 2 4" xfId="8838"/>
    <cellStyle name="Comma 2 2 2 2 2 4 2" xfId="23986"/>
    <cellStyle name="Comma 2 2 2 2 2 4 2 2" xfId="49954"/>
    <cellStyle name="Comma 2 2 2 2 2 4 3" xfId="34806"/>
    <cellStyle name="Comma 2 2 2 2 2 5" xfId="19658"/>
    <cellStyle name="Comma 2 2 2 2 2 5 2" xfId="45626"/>
    <cellStyle name="Comma 2 2 2 2 2 6" xfId="15330"/>
    <cellStyle name="Comma 2 2 2 2 2 6 2" xfId="41298"/>
    <cellStyle name="Comma 2 2 2 2 2 7" xfId="4510"/>
    <cellStyle name="Comma 2 2 2 2 2 8" xfId="30478"/>
    <cellStyle name="Comma 2 2 2 2 2 9" xfId="56960"/>
    <cellStyle name="Comma 2 2 2 2 3" xfId="5592"/>
    <cellStyle name="Comma 2 2 2 2 3 2" xfId="12084"/>
    <cellStyle name="Comma 2 2 2 2 3 2 2" xfId="27232"/>
    <cellStyle name="Comma 2 2 2 2 3 2 2 2" xfId="53200"/>
    <cellStyle name="Comma 2 2 2 2 3 2 3" xfId="38052"/>
    <cellStyle name="Comma 2 2 2 2 3 3" xfId="20740"/>
    <cellStyle name="Comma 2 2 2 2 3 3 2" xfId="46708"/>
    <cellStyle name="Comma 2 2 2 2 3 4" xfId="16412"/>
    <cellStyle name="Comma 2 2 2 2 3 4 2" xfId="42380"/>
    <cellStyle name="Comma 2 2 2 2 3 5" xfId="31560"/>
    <cellStyle name="Comma 2 2 2 2 3 6" xfId="58042"/>
    <cellStyle name="Comma 2 2 2 2 4" xfId="9920"/>
    <cellStyle name="Comma 2 2 2 2 4 2" xfId="25068"/>
    <cellStyle name="Comma 2 2 2 2 4 2 2" xfId="51036"/>
    <cellStyle name="Comma 2 2 2 2 4 3" xfId="35888"/>
    <cellStyle name="Comma 2 2 2 2 5" xfId="7756"/>
    <cellStyle name="Comma 2 2 2 2 5 2" xfId="22904"/>
    <cellStyle name="Comma 2 2 2 2 5 2 2" xfId="48872"/>
    <cellStyle name="Comma 2 2 2 2 5 3" xfId="33724"/>
    <cellStyle name="Comma 2 2 2 2 6" xfId="18576"/>
    <cellStyle name="Comma 2 2 2 2 6 2" xfId="44544"/>
    <cellStyle name="Comma 2 2 2 2 7" xfId="14248"/>
    <cellStyle name="Comma 2 2 2 2 7 2" xfId="40216"/>
    <cellStyle name="Comma 2 2 2 2 8" xfId="3428"/>
    <cellStyle name="Comma 2 2 2 2 9" xfId="29396"/>
    <cellStyle name="Comma 2 2 2 3" xfId="1805"/>
    <cellStyle name="Comma 2 2 2 3 2" xfId="6133"/>
    <cellStyle name="Comma 2 2 2 3 2 2" xfId="12625"/>
    <cellStyle name="Comma 2 2 2 3 2 2 2" xfId="27773"/>
    <cellStyle name="Comma 2 2 2 3 2 2 2 2" xfId="53741"/>
    <cellStyle name="Comma 2 2 2 3 2 2 3" xfId="38593"/>
    <cellStyle name="Comma 2 2 2 3 2 3" xfId="21281"/>
    <cellStyle name="Comma 2 2 2 3 2 3 2" xfId="47249"/>
    <cellStyle name="Comma 2 2 2 3 2 4" xfId="16953"/>
    <cellStyle name="Comma 2 2 2 3 2 4 2" xfId="42921"/>
    <cellStyle name="Comma 2 2 2 3 2 5" xfId="32101"/>
    <cellStyle name="Comma 2 2 2 3 2 6" xfId="58583"/>
    <cellStyle name="Comma 2 2 2 3 3" xfId="10461"/>
    <cellStyle name="Comma 2 2 2 3 3 2" xfId="25609"/>
    <cellStyle name="Comma 2 2 2 3 3 2 2" xfId="51577"/>
    <cellStyle name="Comma 2 2 2 3 3 3" xfId="36429"/>
    <cellStyle name="Comma 2 2 2 3 4" xfId="8297"/>
    <cellStyle name="Comma 2 2 2 3 4 2" xfId="23445"/>
    <cellStyle name="Comma 2 2 2 3 4 2 2" xfId="49413"/>
    <cellStyle name="Comma 2 2 2 3 4 3" xfId="34265"/>
    <cellStyle name="Comma 2 2 2 3 5" xfId="19117"/>
    <cellStyle name="Comma 2 2 2 3 5 2" xfId="45085"/>
    <cellStyle name="Comma 2 2 2 3 6" xfId="14789"/>
    <cellStyle name="Comma 2 2 2 3 6 2" xfId="40757"/>
    <cellStyle name="Comma 2 2 2 3 7" xfId="3969"/>
    <cellStyle name="Comma 2 2 2 3 8" xfId="29937"/>
    <cellStyle name="Comma 2 2 2 3 9" xfId="56419"/>
    <cellStyle name="Comma 2 2 2 4" xfId="5051"/>
    <cellStyle name="Comma 2 2 2 4 2" xfId="11543"/>
    <cellStyle name="Comma 2 2 2 4 2 2" xfId="26691"/>
    <cellStyle name="Comma 2 2 2 4 2 2 2" xfId="52659"/>
    <cellStyle name="Comma 2 2 2 4 2 3" xfId="37511"/>
    <cellStyle name="Comma 2 2 2 4 3" xfId="20199"/>
    <cellStyle name="Comma 2 2 2 4 3 2" xfId="46167"/>
    <cellStyle name="Comma 2 2 2 4 4" xfId="15871"/>
    <cellStyle name="Comma 2 2 2 4 4 2" xfId="41839"/>
    <cellStyle name="Comma 2 2 2 4 5" xfId="31019"/>
    <cellStyle name="Comma 2 2 2 4 6" xfId="57501"/>
    <cellStyle name="Comma 2 2 2 5" xfId="9379"/>
    <cellStyle name="Comma 2 2 2 5 2" xfId="24527"/>
    <cellStyle name="Comma 2 2 2 5 2 2" xfId="50495"/>
    <cellStyle name="Comma 2 2 2 5 3" xfId="35347"/>
    <cellStyle name="Comma 2 2 2 6" xfId="7215"/>
    <cellStyle name="Comma 2 2 2 6 2" xfId="22363"/>
    <cellStyle name="Comma 2 2 2 6 2 2" xfId="48331"/>
    <cellStyle name="Comma 2 2 2 6 3" xfId="33183"/>
    <cellStyle name="Comma 2 2 2 7" xfId="18035"/>
    <cellStyle name="Comma 2 2 2 7 2" xfId="44003"/>
    <cellStyle name="Comma 2 2 2 8" xfId="13707"/>
    <cellStyle name="Comma 2 2 2 8 2" xfId="39675"/>
    <cellStyle name="Comma 2 2 2 9" xfId="2887"/>
    <cellStyle name="Comma 2 2 3" xfId="1263"/>
    <cellStyle name="Comma 2 2 3 10" xfId="55877"/>
    <cellStyle name="Comma 2 2 3 2" xfId="2345"/>
    <cellStyle name="Comma 2 2 3 2 2" xfId="6673"/>
    <cellStyle name="Comma 2 2 3 2 2 2" xfId="13165"/>
    <cellStyle name="Comma 2 2 3 2 2 2 2" xfId="28313"/>
    <cellStyle name="Comma 2 2 3 2 2 2 2 2" xfId="54281"/>
    <cellStyle name="Comma 2 2 3 2 2 2 3" xfId="39133"/>
    <cellStyle name="Comma 2 2 3 2 2 3" xfId="21821"/>
    <cellStyle name="Comma 2 2 3 2 2 3 2" xfId="47789"/>
    <cellStyle name="Comma 2 2 3 2 2 4" xfId="17493"/>
    <cellStyle name="Comma 2 2 3 2 2 4 2" xfId="43461"/>
    <cellStyle name="Comma 2 2 3 2 2 5" xfId="32641"/>
    <cellStyle name="Comma 2 2 3 2 2 6" xfId="59123"/>
    <cellStyle name="Comma 2 2 3 2 3" xfId="11001"/>
    <cellStyle name="Comma 2 2 3 2 3 2" xfId="26149"/>
    <cellStyle name="Comma 2 2 3 2 3 2 2" xfId="52117"/>
    <cellStyle name="Comma 2 2 3 2 3 3" xfId="36969"/>
    <cellStyle name="Comma 2 2 3 2 4" xfId="8837"/>
    <cellStyle name="Comma 2 2 3 2 4 2" xfId="23985"/>
    <cellStyle name="Comma 2 2 3 2 4 2 2" xfId="49953"/>
    <cellStyle name="Comma 2 2 3 2 4 3" xfId="34805"/>
    <cellStyle name="Comma 2 2 3 2 5" xfId="19657"/>
    <cellStyle name="Comma 2 2 3 2 5 2" xfId="45625"/>
    <cellStyle name="Comma 2 2 3 2 6" xfId="15329"/>
    <cellStyle name="Comma 2 2 3 2 6 2" xfId="41297"/>
    <cellStyle name="Comma 2 2 3 2 7" xfId="4509"/>
    <cellStyle name="Comma 2 2 3 2 8" xfId="30477"/>
    <cellStyle name="Comma 2 2 3 2 9" xfId="56959"/>
    <cellStyle name="Comma 2 2 3 3" xfId="5591"/>
    <cellStyle name="Comma 2 2 3 3 2" xfId="12083"/>
    <cellStyle name="Comma 2 2 3 3 2 2" xfId="27231"/>
    <cellStyle name="Comma 2 2 3 3 2 2 2" xfId="53199"/>
    <cellStyle name="Comma 2 2 3 3 2 3" xfId="38051"/>
    <cellStyle name="Comma 2 2 3 3 3" xfId="20739"/>
    <cellStyle name="Comma 2 2 3 3 3 2" xfId="46707"/>
    <cellStyle name="Comma 2 2 3 3 4" xfId="16411"/>
    <cellStyle name="Comma 2 2 3 3 4 2" xfId="42379"/>
    <cellStyle name="Comma 2 2 3 3 5" xfId="31559"/>
    <cellStyle name="Comma 2 2 3 3 6" xfId="58041"/>
    <cellStyle name="Comma 2 2 3 4" xfId="9919"/>
    <cellStyle name="Comma 2 2 3 4 2" xfId="25067"/>
    <cellStyle name="Comma 2 2 3 4 2 2" xfId="51035"/>
    <cellStyle name="Comma 2 2 3 4 3" xfId="35887"/>
    <cellStyle name="Comma 2 2 3 5" xfId="7755"/>
    <cellStyle name="Comma 2 2 3 5 2" xfId="22903"/>
    <cellStyle name="Comma 2 2 3 5 2 2" xfId="48871"/>
    <cellStyle name="Comma 2 2 3 5 3" xfId="33723"/>
    <cellStyle name="Comma 2 2 3 6" xfId="18575"/>
    <cellStyle name="Comma 2 2 3 6 2" xfId="44543"/>
    <cellStyle name="Comma 2 2 3 7" xfId="14247"/>
    <cellStyle name="Comma 2 2 3 7 2" xfId="40215"/>
    <cellStyle name="Comma 2 2 3 8" xfId="3427"/>
    <cellStyle name="Comma 2 2 3 9" xfId="29395"/>
    <cellStyle name="Comma 2 2 4" xfId="1804"/>
    <cellStyle name="Comma 2 2 4 2" xfId="6132"/>
    <cellStyle name="Comma 2 2 4 2 2" xfId="12624"/>
    <cellStyle name="Comma 2 2 4 2 2 2" xfId="27772"/>
    <cellStyle name="Comma 2 2 4 2 2 2 2" xfId="53740"/>
    <cellStyle name="Comma 2 2 4 2 2 3" xfId="38592"/>
    <cellStyle name="Comma 2 2 4 2 3" xfId="21280"/>
    <cellStyle name="Comma 2 2 4 2 3 2" xfId="47248"/>
    <cellStyle name="Comma 2 2 4 2 4" xfId="16952"/>
    <cellStyle name="Comma 2 2 4 2 4 2" xfId="42920"/>
    <cellStyle name="Comma 2 2 4 2 5" xfId="32100"/>
    <cellStyle name="Comma 2 2 4 2 6" xfId="58582"/>
    <cellStyle name="Comma 2 2 4 3" xfId="10460"/>
    <cellStyle name="Comma 2 2 4 3 2" xfId="25608"/>
    <cellStyle name="Comma 2 2 4 3 2 2" xfId="51576"/>
    <cellStyle name="Comma 2 2 4 3 3" xfId="36428"/>
    <cellStyle name="Comma 2 2 4 4" xfId="8296"/>
    <cellStyle name="Comma 2 2 4 4 2" xfId="23444"/>
    <cellStyle name="Comma 2 2 4 4 2 2" xfId="49412"/>
    <cellStyle name="Comma 2 2 4 4 3" xfId="34264"/>
    <cellStyle name="Comma 2 2 4 5" xfId="19116"/>
    <cellStyle name="Comma 2 2 4 5 2" xfId="45084"/>
    <cellStyle name="Comma 2 2 4 6" xfId="14788"/>
    <cellStyle name="Comma 2 2 4 6 2" xfId="40756"/>
    <cellStyle name="Comma 2 2 4 7" xfId="3968"/>
    <cellStyle name="Comma 2 2 4 8" xfId="29936"/>
    <cellStyle name="Comma 2 2 4 9" xfId="56418"/>
    <cellStyle name="Comma 2 2 5" xfId="5050"/>
    <cellStyle name="Comma 2 2 5 2" xfId="11542"/>
    <cellStyle name="Comma 2 2 5 2 2" xfId="26690"/>
    <cellStyle name="Comma 2 2 5 2 2 2" xfId="52658"/>
    <cellStyle name="Comma 2 2 5 2 3" xfId="37510"/>
    <cellStyle name="Comma 2 2 5 3" xfId="20198"/>
    <cellStyle name="Comma 2 2 5 3 2" xfId="46166"/>
    <cellStyle name="Comma 2 2 5 4" xfId="15870"/>
    <cellStyle name="Comma 2 2 5 4 2" xfId="41838"/>
    <cellStyle name="Comma 2 2 5 5" xfId="31018"/>
    <cellStyle name="Comma 2 2 5 6" xfId="57500"/>
    <cellStyle name="Comma 2 2 6" xfId="9378"/>
    <cellStyle name="Comma 2 2 6 2" xfId="24526"/>
    <cellStyle name="Comma 2 2 6 2 2" xfId="50494"/>
    <cellStyle name="Comma 2 2 6 3" xfId="35346"/>
    <cellStyle name="Comma 2 2 7" xfId="7214"/>
    <cellStyle name="Comma 2 2 7 2" xfId="22362"/>
    <cellStyle name="Comma 2 2 7 2 2" xfId="48330"/>
    <cellStyle name="Comma 2 2 7 3" xfId="33182"/>
    <cellStyle name="Comma 2 2 8" xfId="18034"/>
    <cellStyle name="Comma 2 2 8 2" xfId="44002"/>
    <cellStyle name="Comma 2 2 9" xfId="13706"/>
    <cellStyle name="Comma 2 2 9 2" xfId="39674"/>
    <cellStyle name="Comma 2 20" xfId="13701"/>
    <cellStyle name="Comma 2 20 2" xfId="39669"/>
    <cellStyle name="Comma 2 21" xfId="2881"/>
    <cellStyle name="Comma 2 22" xfId="28849"/>
    <cellStyle name="Comma 2 23" xfId="54811"/>
    <cellStyle name="Comma 2 24" xfId="55331"/>
    <cellStyle name="Comma 2 25" xfId="673"/>
    <cellStyle name="Comma 2 3" xfId="142"/>
    <cellStyle name="Comma 2 3 10" xfId="28856"/>
    <cellStyle name="Comma 2 3 11" xfId="54818"/>
    <cellStyle name="Comma 2 3 12" xfId="55338"/>
    <cellStyle name="Comma 2 3 13" xfId="753"/>
    <cellStyle name="Comma 2 3 2" xfId="1265"/>
    <cellStyle name="Comma 2 3 2 10" xfId="55879"/>
    <cellStyle name="Comma 2 3 2 2" xfId="2347"/>
    <cellStyle name="Comma 2 3 2 2 2" xfId="6675"/>
    <cellStyle name="Comma 2 3 2 2 2 2" xfId="13167"/>
    <cellStyle name="Comma 2 3 2 2 2 2 2" xfId="28315"/>
    <cellStyle name="Comma 2 3 2 2 2 2 2 2" xfId="54283"/>
    <cellStyle name="Comma 2 3 2 2 2 2 3" xfId="39135"/>
    <cellStyle name="Comma 2 3 2 2 2 3" xfId="21823"/>
    <cellStyle name="Comma 2 3 2 2 2 3 2" xfId="47791"/>
    <cellStyle name="Comma 2 3 2 2 2 4" xfId="17495"/>
    <cellStyle name="Comma 2 3 2 2 2 4 2" xfId="43463"/>
    <cellStyle name="Comma 2 3 2 2 2 5" xfId="32643"/>
    <cellStyle name="Comma 2 3 2 2 2 6" xfId="59125"/>
    <cellStyle name="Comma 2 3 2 2 3" xfId="11003"/>
    <cellStyle name="Comma 2 3 2 2 3 2" xfId="26151"/>
    <cellStyle name="Comma 2 3 2 2 3 2 2" xfId="52119"/>
    <cellStyle name="Comma 2 3 2 2 3 3" xfId="36971"/>
    <cellStyle name="Comma 2 3 2 2 4" xfId="8839"/>
    <cellStyle name="Comma 2 3 2 2 4 2" xfId="23987"/>
    <cellStyle name="Comma 2 3 2 2 4 2 2" xfId="49955"/>
    <cellStyle name="Comma 2 3 2 2 4 3" xfId="34807"/>
    <cellStyle name="Comma 2 3 2 2 5" xfId="19659"/>
    <cellStyle name="Comma 2 3 2 2 5 2" xfId="45627"/>
    <cellStyle name="Comma 2 3 2 2 6" xfId="15331"/>
    <cellStyle name="Comma 2 3 2 2 6 2" xfId="41299"/>
    <cellStyle name="Comma 2 3 2 2 7" xfId="4511"/>
    <cellStyle name="Comma 2 3 2 2 8" xfId="30479"/>
    <cellStyle name="Comma 2 3 2 2 9" xfId="56961"/>
    <cellStyle name="Comma 2 3 2 3" xfId="5593"/>
    <cellStyle name="Comma 2 3 2 3 2" xfId="12085"/>
    <cellStyle name="Comma 2 3 2 3 2 2" xfId="27233"/>
    <cellStyle name="Comma 2 3 2 3 2 2 2" xfId="53201"/>
    <cellStyle name="Comma 2 3 2 3 2 3" xfId="38053"/>
    <cellStyle name="Comma 2 3 2 3 3" xfId="20741"/>
    <cellStyle name="Comma 2 3 2 3 3 2" xfId="46709"/>
    <cellStyle name="Comma 2 3 2 3 4" xfId="16413"/>
    <cellStyle name="Comma 2 3 2 3 4 2" xfId="42381"/>
    <cellStyle name="Comma 2 3 2 3 5" xfId="31561"/>
    <cellStyle name="Comma 2 3 2 3 6" xfId="58043"/>
    <cellStyle name="Comma 2 3 2 4" xfId="9921"/>
    <cellStyle name="Comma 2 3 2 4 2" xfId="25069"/>
    <cellStyle name="Comma 2 3 2 4 2 2" xfId="51037"/>
    <cellStyle name="Comma 2 3 2 4 3" xfId="35889"/>
    <cellStyle name="Comma 2 3 2 5" xfId="7757"/>
    <cellStyle name="Comma 2 3 2 5 2" xfId="22905"/>
    <cellStyle name="Comma 2 3 2 5 2 2" xfId="48873"/>
    <cellStyle name="Comma 2 3 2 5 3" xfId="33725"/>
    <cellStyle name="Comma 2 3 2 6" xfId="18577"/>
    <cellStyle name="Comma 2 3 2 6 2" xfId="44545"/>
    <cellStyle name="Comma 2 3 2 7" xfId="14249"/>
    <cellStyle name="Comma 2 3 2 7 2" xfId="40217"/>
    <cellStyle name="Comma 2 3 2 8" xfId="3429"/>
    <cellStyle name="Comma 2 3 2 9" xfId="29397"/>
    <cellStyle name="Comma 2 3 3" xfId="1806"/>
    <cellStyle name="Comma 2 3 3 2" xfId="6134"/>
    <cellStyle name="Comma 2 3 3 2 2" xfId="12626"/>
    <cellStyle name="Comma 2 3 3 2 2 2" xfId="27774"/>
    <cellStyle name="Comma 2 3 3 2 2 2 2" xfId="53742"/>
    <cellStyle name="Comma 2 3 3 2 2 3" xfId="38594"/>
    <cellStyle name="Comma 2 3 3 2 3" xfId="21282"/>
    <cellStyle name="Comma 2 3 3 2 3 2" xfId="47250"/>
    <cellStyle name="Comma 2 3 3 2 4" xfId="16954"/>
    <cellStyle name="Comma 2 3 3 2 4 2" xfId="42922"/>
    <cellStyle name="Comma 2 3 3 2 5" xfId="32102"/>
    <cellStyle name="Comma 2 3 3 2 6" xfId="58584"/>
    <cellStyle name="Comma 2 3 3 3" xfId="10462"/>
    <cellStyle name="Comma 2 3 3 3 2" xfId="25610"/>
    <cellStyle name="Comma 2 3 3 3 2 2" xfId="51578"/>
    <cellStyle name="Comma 2 3 3 3 3" xfId="36430"/>
    <cellStyle name="Comma 2 3 3 4" xfId="8298"/>
    <cellStyle name="Comma 2 3 3 4 2" xfId="23446"/>
    <cellStyle name="Comma 2 3 3 4 2 2" xfId="49414"/>
    <cellStyle name="Comma 2 3 3 4 3" xfId="34266"/>
    <cellStyle name="Comma 2 3 3 5" xfId="19118"/>
    <cellStyle name="Comma 2 3 3 5 2" xfId="45086"/>
    <cellStyle name="Comma 2 3 3 6" xfId="14790"/>
    <cellStyle name="Comma 2 3 3 6 2" xfId="40758"/>
    <cellStyle name="Comma 2 3 3 7" xfId="3970"/>
    <cellStyle name="Comma 2 3 3 8" xfId="29938"/>
    <cellStyle name="Comma 2 3 3 9" xfId="56420"/>
    <cellStyle name="Comma 2 3 4" xfId="5052"/>
    <cellStyle name="Comma 2 3 4 2" xfId="11544"/>
    <cellStyle name="Comma 2 3 4 2 2" xfId="26692"/>
    <cellStyle name="Comma 2 3 4 2 2 2" xfId="52660"/>
    <cellStyle name="Comma 2 3 4 2 3" xfId="37512"/>
    <cellStyle name="Comma 2 3 4 3" xfId="20200"/>
    <cellStyle name="Comma 2 3 4 3 2" xfId="46168"/>
    <cellStyle name="Comma 2 3 4 4" xfId="15872"/>
    <cellStyle name="Comma 2 3 4 4 2" xfId="41840"/>
    <cellStyle name="Comma 2 3 4 5" xfId="31020"/>
    <cellStyle name="Comma 2 3 4 6" xfId="57502"/>
    <cellStyle name="Comma 2 3 5" xfId="9380"/>
    <cellStyle name="Comma 2 3 5 2" xfId="24528"/>
    <cellStyle name="Comma 2 3 5 2 2" xfId="50496"/>
    <cellStyle name="Comma 2 3 5 3" xfId="35348"/>
    <cellStyle name="Comma 2 3 6" xfId="7216"/>
    <cellStyle name="Comma 2 3 6 2" xfId="22364"/>
    <cellStyle name="Comma 2 3 6 2 2" xfId="48332"/>
    <cellStyle name="Comma 2 3 6 3" xfId="33184"/>
    <cellStyle name="Comma 2 3 7" xfId="18036"/>
    <cellStyle name="Comma 2 3 7 2" xfId="44004"/>
    <cellStyle name="Comma 2 3 8" xfId="13708"/>
    <cellStyle name="Comma 2 3 8 2" xfId="39676"/>
    <cellStyle name="Comma 2 3 9" xfId="2888"/>
    <cellStyle name="Comma 2 4" xfId="143"/>
    <cellStyle name="Comma 2 4 10" xfId="28857"/>
    <cellStyle name="Comma 2 4 11" xfId="54819"/>
    <cellStyle name="Comma 2 4 12" xfId="55339"/>
    <cellStyle name="Comma 2 4 13" xfId="793"/>
    <cellStyle name="Comma 2 4 2" xfId="1266"/>
    <cellStyle name="Comma 2 4 2 10" xfId="55880"/>
    <cellStyle name="Comma 2 4 2 2" xfId="2348"/>
    <cellStyle name="Comma 2 4 2 2 2" xfId="6676"/>
    <cellStyle name="Comma 2 4 2 2 2 2" xfId="13168"/>
    <cellStyle name="Comma 2 4 2 2 2 2 2" xfId="28316"/>
    <cellStyle name="Comma 2 4 2 2 2 2 2 2" xfId="54284"/>
    <cellStyle name="Comma 2 4 2 2 2 2 3" xfId="39136"/>
    <cellStyle name="Comma 2 4 2 2 2 3" xfId="21824"/>
    <cellStyle name="Comma 2 4 2 2 2 3 2" xfId="47792"/>
    <cellStyle name="Comma 2 4 2 2 2 4" xfId="17496"/>
    <cellStyle name="Comma 2 4 2 2 2 4 2" xfId="43464"/>
    <cellStyle name="Comma 2 4 2 2 2 5" xfId="32644"/>
    <cellStyle name="Comma 2 4 2 2 2 6" xfId="59126"/>
    <cellStyle name="Comma 2 4 2 2 3" xfId="11004"/>
    <cellStyle name="Comma 2 4 2 2 3 2" xfId="26152"/>
    <cellStyle name="Comma 2 4 2 2 3 2 2" xfId="52120"/>
    <cellStyle name="Comma 2 4 2 2 3 3" xfId="36972"/>
    <cellStyle name="Comma 2 4 2 2 4" xfId="8840"/>
    <cellStyle name="Comma 2 4 2 2 4 2" xfId="23988"/>
    <cellStyle name="Comma 2 4 2 2 4 2 2" xfId="49956"/>
    <cellStyle name="Comma 2 4 2 2 4 3" xfId="34808"/>
    <cellStyle name="Comma 2 4 2 2 5" xfId="19660"/>
    <cellStyle name="Comma 2 4 2 2 5 2" xfId="45628"/>
    <cellStyle name="Comma 2 4 2 2 6" xfId="15332"/>
    <cellStyle name="Comma 2 4 2 2 6 2" xfId="41300"/>
    <cellStyle name="Comma 2 4 2 2 7" xfId="4512"/>
    <cellStyle name="Comma 2 4 2 2 8" xfId="30480"/>
    <cellStyle name="Comma 2 4 2 2 9" xfId="56962"/>
    <cellStyle name="Comma 2 4 2 3" xfId="5594"/>
    <cellStyle name="Comma 2 4 2 3 2" xfId="12086"/>
    <cellStyle name="Comma 2 4 2 3 2 2" xfId="27234"/>
    <cellStyle name="Comma 2 4 2 3 2 2 2" xfId="53202"/>
    <cellStyle name="Comma 2 4 2 3 2 3" xfId="38054"/>
    <cellStyle name="Comma 2 4 2 3 3" xfId="20742"/>
    <cellStyle name="Comma 2 4 2 3 3 2" xfId="46710"/>
    <cellStyle name="Comma 2 4 2 3 4" xfId="16414"/>
    <cellStyle name="Comma 2 4 2 3 4 2" xfId="42382"/>
    <cellStyle name="Comma 2 4 2 3 5" xfId="31562"/>
    <cellStyle name="Comma 2 4 2 3 6" xfId="58044"/>
    <cellStyle name="Comma 2 4 2 4" xfId="9922"/>
    <cellStyle name="Comma 2 4 2 4 2" xfId="25070"/>
    <cellStyle name="Comma 2 4 2 4 2 2" xfId="51038"/>
    <cellStyle name="Comma 2 4 2 4 3" xfId="35890"/>
    <cellStyle name="Comma 2 4 2 5" xfId="7758"/>
    <cellStyle name="Comma 2 4 2 5 2" xfId="22906"/>
    <cellStyle name="Comma 2 4 2 5 2 2" xfId="48874"/>
    <cellStyle name="Comma 2 4 2 5 3" xfId="33726"/>
    <cellStyle name="Comma 2 4 2 6" xfId="18578"/>
    <cellStyle name="Comma 2 4 2 6 2" xfId="44546"/>
    <cellStyle name="Comma 2 4 2 7" xfId="14250"/>
    <cellStyle name="Comma 2 4 2 7 2" xfId="40218"/>
    <cellStyle name="Comma 2 4 2 8" xfId="3430"/>
    <cellStyle name="Comma 2 4 2 9" xfId="29398"/>
    <cellStyle name="Comma 2 4 3" xfId="1807"/>
    <cellStyle name="Comma 2 4 3 2" xfId="6135"/>
    <cellStyle name="Comma 2 4 3 2 2" xfId="12627"/>
    <cellStyle name="Comma 2 4 3 2 2 2" xfId="27775"/>
    <cellStyle name="Comma 2 4 3 2 2 2 2" xfId="53743"/>
    <cellStyle name="Comma 2 4 3 2 2 3" xfId="38595"/>
    <cellStyle name="Comma 2 4 3 2 3" xfId="21283"/>
    <cellStyle name="Comma 2 4 3 2 3 2" xfId="47251"/>
    <cellStyle name="Comma 2 4 3 2 4" xfId="16955"/>
    <cellStyle name="Comma 2 4 3 2 4 2" xfId="42923"/>
    <cellStyle name="Comma 2 4 3 2 5" xfId="32103"/>
    <cellStyle name="Comma 2 4 3 2 6" xfId="58585"/>
    <cellStyle name="Comma 2 4 3 3" xfId="10463"/>
    <cellStyle name="Comma 2 4 3 3 2" xfId="25611"/>
    <cellStyle name="Comma 2 4 3 3 2 2" xfId="51579"/>
    <cellStyle name="Comma 2 4 3 3 3" xfId="36431"/>
    <cellStyle name="Comma 2 4 3 4" xfId="8299"/>
    <cellStyle name="Comma 2 4 3 4 2" xfId="23447"/>
    <cellStyle name="Comma 2 4 3 4 2 2" xfId="49415"/>
    <cellStyle name="Comma 2 4 3 4 3" xfId="34267"/>
    <cellStyle name="Comma 2 4 3 5" xfId="19119"/>
    <cellStyle name="Comma 2 4 3 5 2" xfId="45087"/>
    <cellStyle name="Comma 2 4 3 6" xfId="14791"/>
    <cellStyle name="Comma 2 4 3 6 2" xfId="40759"/>
    <cellStyle name="Comma 2 4 3 7" xfId="3971"/>
    <cellStyle name="Comma 2 4 3 8" xfId="29939"/>
    <cellStyle name="Comma 2 4 3 9" xfId="56421"/>
    <cellStyle name="Comma 2 4 4" xfId="5053"/>
    <cellStyle name="Comma 2 4 4 2" xfId="11545"/>
    <cellStyle name="Comma 2 4 4 2 2" xfId="26693"/>
    <cellStyle name="Comma 2 4 4 2 2 2" xfId="52661"/>
    <cellStyle name="Comma 2 4 4 2 3" xfId="37513"/>
    <cellStyle name="Comma 2 4 4 3" xfId="20201"/>
    <cellStyle name="Comma 2 4 4 3 2" xfId="46169"/>
    <cellStyle name="Comma 2 4 4 4" xfId="15873"/>
    <cellStyle name="Comma 2 4 4 4 2" xfId="41841"/>
    <cellStyle name="Comma 2 4 4 5" xfId="31021"/>
    <cellStyle name="Comma 2 4 4 6" xfId="57503"/>
    <cellStyle name="Comma 2 4 5" xfId="9381"/>
    <cellStyle name="Comma 2 4 5 2" xfId="24529"/>
    <cellStyle name="Comma 2 4 5 2 2" xfId="50497"/>
    <cellStyle name="Comma 2 4 5 3" xfId="35349"/>
    <cellStyle name="Comma 2 4 6" xfId="7217"/>
    <cellStyle name="Comma 2 4 6 2" xfId="22365"/>
    <cellStyle name="Comma 2 4 6 2 2" xfId="48333"/>
    <cellStyle name="Comma 2 4 6 3" xfId="33185"/>
    <cellStyle name="Comma 2 4 7" xfId="18037"/>
    <cellStyle name="Comma 2 4 7 2" xfId="44005"/>
    <cellStyle name="Comma 2 4 8" xfId="13709"/>
    <cellStyle name="Comma 2 4 8 2" xfId="39677"/>
    <cellStyle name="Comma 2 4 9" xfId="2889"/>
    <cellStyle name="Comma 2 5" xfId="144"/>
    <cellStyle name="Comma 2 5 10" xfId="28858"/>
    <cellStyle name="Comma 2 5 11" xfId="54820"/>
    <cellStyle name="Comma 2 5 12" xfId="55340"/>
    <cellStyle name="Comma 2 5 13" xfId="833"/>
    <cellStyle name="Comma 2 5 2" xfId="1267"/>
    <cellStyle name="Comma 2 5 2 10" xfId="55881"/>
    <cellStyle name="Comma 2 5 2 2" xfId="2349"/>
    <cellStyle name="Comma 2 5 2 2 2" xfId="6677"/>
    <cellStyle name="Comma 2 5 2 2 2 2" xfId="13169"/>
    <cellStyle name="Comma 2 5 2 2 2 2 2" xfId="28317"/>
    <cellStyle name="Comma 2 5 2 2 2 2 2 2" xfId="54285"/>
    <cellStyle name="Comma 2 5 2 2 2 2 3" xfId="39137"/>
    <cellStyle name="Comma 2 5 2 2 2 3" xfId="21825"/>
    <cellStyle name="Comma 2 5 2 2 2 3 2" xfId="47793"/>
    <cellStyle name="Comma 2 5 2 2 2 4" xfId="17497"/>
    <cellStyle name="Comma 2 5 2 2 2 4 2" xfId="43465"/>
    <cellStyle name="Comma 2 5 2 2 2 5" xfId="32645"/>
    <cellStyle name="Comma 2 5 2 2 2 6" xfId="59127"/>
    <cellStyle name="Comma 2 5 2 2 3" xfId="11005"/>
    <cellStyle name="Comma 2 5 2 2 3 2" xfId="26153"/>
    <cellStyle name="Comma 2 5 2 2 3 2 2" xfId="52121"/>
    <cellStyle name="Comma 2 5 2 2 3 3" xfId="36973"/>
    <cellStyle name="Comma 2 5 2 2 4" xfId="8841"/>
    <cellStyle name="Comma 2 5 2 2 4 2" xfId="23989"/>
    <cellStyle name="Comma 2 5 2 2 4 2 2" xfId="49957"/>
    <cellStyle name="Comma 2 5 2 2 4 3" xfId="34809"/>
    <cellStyle name="Comma 2 5 2 2 5" xfId="19661"/>
    <cellStyle name="Comma 2 5 2 2 5 2" xfId="45629"/>
    <cellStyle name="Comma 2 5 2 2 6" xfId="15333"/>
    <cellStyle name="Comma 2 5 2 2 6 2" xfId="41301"/>
    <cellStyle name="Comma 2 5 2 2 7" xfId="4513"/>
    <cellStyle name="Comma 2 5 2 2 8" xfId="30481"/>
    <cellStyle name="Comma 2 5 2 2 9" xfId="56963"/>
    <cellStyle name="Comma 2 5 2 3" xfId="5595"/>
    <cellStyle name="Comma 2 5 2 3 2" xfId="12087"/>
    <cellStyle name="Comma 2 5 2 3 2 2" xfId="27235"/>
    <cellStyle name="Comma 2 5 2 3 2 2 2" xfId="53203"/>
    <cellStyle name="Comma 2 5 2 3 2 3" xfId="38055"/>
    <cellStyle name="Comma 2 5 2 3 3" xfId="20743"/>
    <cellStyle name="Comma 2 5 2 3 3 2" xfId="46711"/>
    <cellStyle name="Comma 2 5 2 3 4" xfId="16415"/>
    <cellStyle name="Comma 2 5 2 3 4 2" xfId="42383"/>
    <cellStyle name="Comma 2 5 2 3 5" xfId="31563"/>
    <cellStyle name="Comma 2 5 2 3 6" xfId="58045"/>
    <cellStyle name="Comma 2 5 2 4" xfId="9923"/>
    <cellStyle name="Comma 2 5 2 4 2" xfId="25071"/>
    <cellStyle name="Comma 2 5 2 4 2 2" xfId="51039"/>
    <cellStyle name="Comma 2 5 2 4 3" xfId="35891"/>
    <cellStyle name="Comma 2 5 2 5" xfId="7759"/>
    <cellStyle name="Comma 2 5 2 5 2" xfId="22907"/>
    <cellStyle name="Comma 2 5 2 5 2 2" xfId="48875"/>
    <cellStyle name="Comma 2 5 2 5 3" xfId="33727"/>
    <cellStyle name="Comma 2 5 2 6" xfId="18579"/>
    <cellStyle name="Comma 2 5 2 6 2" xfId="44547"/>
    <cellStyle name="Comma 2 5 2 7" xfId="14251"/>
    <cellStyle name="Comma 2 5 2 7 2" xfId="40219"/>
    <cellStyle name="Comma 2 5 2 8" xfId="3431"/>
    <cellStyle name="Comma 2 5 2 9" xfId="29399"/>
    <cellStyle name="Comma 2 5 3" xfId="1808"/>
    <cellStyle name="Comma 2 5 3 2" xfId="6136"/>
    <cellStyle name="Comma 2 5 3 2 2" xfId="12628"/>
    <cellStyle name="Comma 2 5 3 2 2 2" xfId="27776"/>
    <cellStyle name="Comma 2 5 3 2 2 2 2" xfId="53744"/>
    <cellStyle name="Comma 2 5 3 2 2 3" xfId="38596"/>
    <cellStyle name="Comma 2 5 3 2 3" xfId="21284"/>
    <cellStyle name="Comma 2 5 3 2 3 2" xfId="47252"/>
    <cellStyle name="Comma 2 5 3 2 4" xfId="16956"/>
    <cellStyle name="Comma 2 5 3 2 4 2" xfId="42924"/>
    <cellStyle name="Comma 2 5 3 2 5" xfId="32104"/>
    <cellStyle name="Comma 2 5 3 2 6" xfId="58586"/>
    <cellStyle name="Comma 2 5 3 3" xfId="10464"/>
    <cellStyle name="Comma 2 5 3 3 2" xfId="25612"/>
    <cellStyle name="Comma 2 5 3 3 2 2" xfId="51580"/>
    <cellStyle name="Comma 2 5 3 3 3" xfId="36432"/>
    <cellStyle name="Comma 2 5 3 4" xfId="8300"/>
    <cellStyle name="Comma 2 5 3 4 2" xfId="23448"/>
    <cellStyle name="Comma 2 5 3 4 2 2" xfId="49416"/>
    <cellStyle name="Comma 2 5 3 4 3" xfId="34268"/>
    <cellStyle name="Comma 2 5 3 5" xfId="19120"/>
    <cellStyle name="Comma 2 5 3 5 2" xfId="45088"/>
    <cellStyle name="Comma 2 5 3 6" xfId="14792"/>
    <cellStyle name="Comma 2 5 3 6 2" xfId="40760"/>
    <cellStyle name="Comma 2 5 3 7" xfId="3972"/>
    <cellStyle name="Comma 2 5 3 8" xfId="29940"/>
    <cellStyle name="Comma 2 5 3 9" xfId="56422"/>
    <cellStyle name="Comma 2 5 4" xfId="5054"/>
    <cellStyle name="Comma 2 5 4 2" xfId="11546"/>
    <cellStyle name="Comma 2 5 4 2 2" xfId="26694"/>
    <cellStyle name="Comma 2 5 4 2 2 2" xfId="52662"/>
    <cellStyle name="Comma 2 5 4 2 3" xfId="37514"/>
    <cellStyle name="Comma 2 5 4 3" xfId="20202"/>
    <cellStyle name="Comma 2 5 4 3 2" xfId="46170"/>
    <cellStyle name="Comma 2 5 4 4" xfId="15874"/>
    <cellStyle name="Comma 2 5 4 4 2" xfId="41842"/>
    <cellStyle name="Comma 2 5 4 5" xfId="31022"/>
    <cellStyle name="Comma 2 5 4 6" xfId="57504"/>
    <cellStyle name="Comma 2 5 5" xfId="9382"/>
    <cellStyle name="Comma 2 5 5 2" xfId="24530"/>
    <cellStyle name="Comma 2 5 5 2 2" xfId="50498"/>
    <cellStyle name="Comma 2 5 5 3" xfId="35350"/>
    <cellStyle name="Comma 2 5 6" xfId="7218"/>
    <cellStyle name="Comma 2 5 6 2" xfId="22366"/>
    <cellStyle name="Comma 2 5 6 2 2" xfId="48334"/>
    <cellStyle name="Comma 2 5 6 3" xfId="33186"/>
    <cellStyle name="Comma 2 5 7" xfId="18038"/>
    <cellStyle name="Comma 2 5 7 2" xfId="44006"/>
    <cellStyle name="Comma 2 5 8" xfId="13710"/>
    <cellStyle name="Comma 2 5 8 2" xfId="39678"/>
    <cellStyle name="Comma 2 5 9" xfId="2890"/>
    <cellStyle name="Comma 2 6" xfId="145"/>
    <cellStyle name="Comma 2 6 10" xfId="28859"/>
    <cellStyle name="Comma 2 6 11" xfId="54821"/>
    <cellStyle name="Comma 2 6 12" xfId="55341"/>
    <cellStyle name="Comma 2 6 13" xfId="873"/>
    <cellStyle name="Comma 2 6 2" xfId="1268"/>
    <cellStyle name="Comma 2 6 2 10" xfId="55882"/>
    <cellStyle name="Comma 2 6 2 2" xfId="2350"/>
    <cellStyle name="Comma 2 6 2 2 2" xfId="6678"/>
    <cellStyle name="Comma 2 6 2 2 2 2" xfId="13170"/>
    <cellStyle name="Comma 2 6 2 2 2 2 2" xfId="28318"/>
    <cellStyle name="Comma 2 6 2 2 2 2 2 2" xfId="54286"/>
    <cellStyle name="Comma 2 6 2 2 2 2 3" xfId="39138"/>
    <cellStyle name="Comma 2 6 2 2 2 3" xfId="21826"/>
    <cellStyle name="Comma 2 6 2 2 2 3 2" xfId="47794"/>
    <cellStyle name="Comma 2 6 2 2 2 4" xfId="17498"/>
    <cellStyle name="Comma 2 6 2 2 2 4 2" xfId="43466"/>
    <cellStyle name="Comma 2 6 2 2 2 5" xfId="32646"/>
    <cellStyle name="Comma 2 6 2 2 2 6" xfId="59128"/>
    <cellStyle name="Comma 2 6 2 2 3" xfId="11006"/>
    <cellStyle name="Comma 2 6 2 2 3 2" xfId="26154"/>
    <cellStyle name="Comma 2 6 2 2 3 2 2" xfId="52122"/>
    <cellStyle name="Comma 2 6 2 2 3 3" xfId="36974"/>
    <cellStyle name="Comma 2 6 2 2 4" xfId="8842"/>
    <cellStyle name="Comma 2 6 2 2 4 2" xfId="23990"/>
    <cellStyle name="Comma 2 6 2 2 4 2 2" xfId="49958"/>
    <cellStyle name="Comma 2 6 2 2 4 3" xfId="34810"/>
    <cellStyle name="Comma 2 6 2 2 5" xfId="19662"/>
    <cellStyle name="Comma 2 6 2 2 5 2" xfId="45630"/>
    <cellStyle name="Comma 2 6 2 2 6" xfId="15334"/>
    <cellStyle name="Comma 2 6 2 2 6 2" xfId="41302"/>
    <cellStyle name="Comma 2 6 2 2 7" xfId="4514"/>
    <cellStyle name="Comma 2 6 2 2 8" xfId="30482"/>
    <cellStyle name="Comma 2 6 2 2 9" xfId="56964"/>
    <cellStyle name="Comma 2 6 2 3" xfId="5596"/>
    <cellStyle name="Comma 2 6 2 3 2" xfId="12088"/>
    <cellStyle name="Comma 2 6 2 3 2 2" xfId="27236"/>
    <cellStyle name="Comma 2 6 2 3 2 2 2" xfId="53204"/>
    <cellStyle name="Comma 2 6 2 3 2 3" xfId="38056"/>
    <cellStyle name="Comma 2 6 2 3 3" xfId="20744"/>
    <cellStyle name="Comma 2 6 2 3 3 2" xfId="46712"/>
    <cellStyle name="Comma 2 6 2 3 4" xfId="16416"/>
    <cellStyle name="Comma 2 6 2 3 4 2" xfId="42384"/>
    <cellStyle name="Comma 2 6 2 3 5" xfId="31564"/>
    <cellStyle name="Comma 2 6 2 3 6" xfId="58046"/>
    <cellStyle name="Comma 2 6 2 4" xfId="9924"/>
    <cellStyle name="Comma 2 6 2 4 2" xfId="25072"/>
    <cellStyle name="Comma 2 6 2 4 2 2" xfId="51040"/>
    <cellStyle name="Comma 2 6 2 4 3" xfId="35892"/>
    <cellStyle name="Comma 2 6 2 5" xfId="7760"/>
    <cellStyle name="Comma 2 6 2 5 2" xfId="22908"/>
    <cellStyle name="Comma 2 6 2 5 2 2" xfId="48876"/>
    <cellStyle name="Comma 2 6 2 5 3" xfId="33728"/>
    <cellStyle name="Comma 2 6 2 6" xfId="18580"/>
    <cellStyle name="Comma 2 6 2 6 2" xfId="44548"/>
    <cellStyle name="Comma 2 6 2 7" xfId="14252"/>
    <cellStyle name="Comma 2 6 2 7 2" xfId="40220"/>
    <cellStyle name="Comma 2 6 2 8" xfId="3432"/>
    <cellStyle name="Comma 2 6 2 9" xfId="29400"/>
    <cellStyle name="Comma 2 6 3" xfId="1809"/>
    <cellStyle name="Comma 2 6 3 2" xfId="6137"/>
    <cellStyle name="Comma 2 6 3 2 2" xfId="12629"/>
    <cellStyle name="Comma 2 6 3 2 2 2" xfId="27777"/>
    <cellStyle name="Comma 2 6 3 2 2 2 2" xfId="53745"/>
    <cellStyle name="Comma 2 6 3 2 2 3" xfId="38597"/>
    <cellStyle name="Comma 2 6 3 2 3" xfId="21285"/>
    <cellStyle name="Comma 2 6 3 2 3 2" xfId="47253"/>
    <cellStyle name="Comma 2 6 3 2 4" xfId="16957"/>
    <cellStyle name="Comma 2 6 3 2 4 2" xfId="42925"/>
    <cellStyle name="Comma 2 6 3 2 5" xfId="32105"/>
    <cellStyle name="Comma 2 6 3 2 6" xfId="58587"/>
    <cellStyle name="Comma 2 6 3 3" xfId="10465"/>
    <cellStyle name="Comma 2 6 3 3 2" xfId="25613"/>
    <cellStyle name="Comma 2 6 3 3 2 2" xfId="51581"/>
    <cellStyle name="Comma 2 6 3 3 3" xfId="36433"/>
    <cellStyle name="Comma 2 6 3 4" xfId="8301"/>
    <cellStyle name="Comma 2 6 3 4 2" xfId="23449"/>
    <cellStyle name="Comma 2 6 3 4 2 2" xfId="49417"/>
    <cellStyle name="Comma 2 6 3 4 3" xfId="34269"/>
    <cellStyle name="Comma 2 6 3 5" xfId="19121"/>
    <cellStyle name="Comma 2 6 3 5 2" xfId="45089"/>
    <cellStyle name="Comma 2 6 3 6" xfId="14793"/>
    <cellStyle name="Comma 2 6 3 6 2" xfId="40761"/>
    <cellStyle name="Comma 2 6 3 7" xfId="3973"/>
    <cellStyle name="Comma 2 6 3 8" xfId="29941"/>
    <cellStyle name="Comma 2 6 3 9" xfId="56423"/>
    <cellStyle name="Comma 2 6 4" xfId="5055"/>
    <cellStyle name="Comma 2 6 4 2" xfId="11547"/>
    <cellStyle name="Comma 2 6 4 2 2" xfId="26695"/>
    <cellStyle name="Comma 2 6 4 2 2 2" xfId="52663"/>
    <cellStyle name="Comma 2 6 4 2 3" xfId="37515"/>
    <cellStyle name="Comma 2 6 4 3" xfId="20203"/>
    <cellStyle name="Comma 2 6 4 3 2" xfId="46171"/>
    <cellStyle name="Comma 2 6 4 4" xfId="15875"/>
    <cellStyle name="Comma 2 6 4 4 2" xfId="41843"/>
    <cellStyle name="Comma 2 6 4 5" xfId="31023"/>
    <cellStyle name="Comma 2 6 4 6" xfId="57505"/>
    <cellStyle name="Comma 2 6 5" xfId="9383"/>
    <cellStyle name="Comma 2 6 5 2" xfId="24531"/>
    <cellStyle name="Comma 2 6 5 2 2" xfId="50499"/>
    <cellStyle name="Comma 2 6 5 3" xfId="35351"/>
    <cellStyle name="Comma 2 6 6" xfId="7219"/>
    <cellStyle name="Comma 2 6 6 2" xfId="22367"/>
    <cellStyle name="Comma 2 6 6 2 2" xfId="48335"/>
    <cellStyle name="Comma 2 6 6 3" xfId="33187"/>
    <cellStyle name="Comma 2 6 7" xfId="18039"/>
    <cellStyle name="Comma 2 6 7 2" xfId="44007"/>
    <cellStyle name="Comma 2 6 8" xfId="13711"/>
    <cellStyle name="Comma 2 6 8 2" xfId="39679"/>
    <cellStyle name="Comma 2 6 9" xfId="2891"/>
    <cellStyle name="Comma 2 7" xfId="146"/>
    <cellStyle name="Comma 2 7 10" xfId="28860"/>
    <cellStyle name="Comma 2 7 11" xfId="54822"/>
    <cellStyle name="Comma 2 7 12" xfId="55342"/>
    <cellStyle name="Comma 2 7 13" xfId="913"/>
    <cellStyle name="Comma 2 7 2" xfId="1269"/>
    <cellStyle name="Comma 2 7 2 10" xfId="55883"/>
    <cellStyle name="Comma 2 7 2 2" xfId="2351"/>
    <cellStyle name="Comma 2 7 2 2 2" xfId="6679"/>
    <cellStyle name="Comma 2 7 2 2 2 2" xfId="13171"/>
    <cellStyle name="Comma 2 7 2 2 2 2 2" xfId="28319"/>
    <cellStyle name="Comma 2 7 2 2 2 2 2 2" xfId="54287"/>
    <cellStyle name="Comma 2 7 2 2 2 2 3" xfId="39139"/>
    <cellStyle name="Comma 2 7 2 2 2 3" xfId="21827"/>
    <cellStyle name="Comma 2 7 2 2 2 3 2" xfId="47795"/>
    <cellStyle name="Comma 2 7 2 2 2 4" xfId="17499"/>
    <cellStyle name="Comma 2 7 2 2 2 4 2" xfId="43467"/>
    <cellStyle name="Comma 2 7 2 2 2 5" xfId="32647"/>
    <cellStyle name="Comma 2 7 2 2 2 6" xfId="59129"/>
    <cellStyle name="Comma 2 7 2 2 3" xfId="11007"/>
    <cellStyle name="Comma 2 7 2 2 3 2" xfId="26155"/>
    <cellStyle name="Comma 2 7 2 2 3 2 2" xfId="52123"/>
    <cellStyle name="Comma 2 7 2 2 3 3" xfId="36975"/>
    <cellStyle name="Comma 2 7 2 2 4" xfId="8843"/>
    <cellStyle name="Comma 2 7 2 2 4 2" xfId="23991"/>
    <cellStyle name="Comma 2 7 2 2 4 2 2" xfId="49959"/>
    <cellStyle name="Comma 2 7 2 2 4 3" xfId="34811"/>
    <cellStyle name="Comma 2 7 2 2 5" xfId="19663"/>
    <cellStyle name="Comma 2 7 2 2 5 2" xfId="45631"/>
    <cellStyle name="Comma 2 7 2 2 6" xfId="15335"/>
    <cellStyle name="Comma 2 7 2 2 6 2" xfId="41303"/>
    <cellStyle name="Comma 2 7 2 2 7" xfId="4515"/>
    <cellStyle name="Comma 2 7 2 2 8" xfId="30483"/>
    <cellStyle name="Comma 2 7 2 2 9" xfId="56965"/>
    <cellStyle name="Comma 2 7 2 3" xfId="5597"/>
    <cellStyle name="Comma 2 7 2 3 2" xfId="12089"/>
    <cellStyle name="Comma 2 7 2 3 2 2" xfId="27237"/>
    <cellStyle name="Comma 2 7 2 3 2 2 2" xfId="53205"/>
    <cellStyle name="Comma 2 7 2 3 2 3" xfId="38057"/>
    <cellStyle name="Comma 2 7 2 3 3" xfId="20745"/>
    <cellStyle name="Comma 2 7 2 3 3 2" xfId="46713"/>
    <cellStyle name="Comma 2 7 2 3 4" xfId="16417"/>
    <cellStyle name="Comma 2 7 2 3 4 2" xfId="42385"/>
    <cellStyle name="Comma 2 7 2 3 5" xfId="31565"/>
    <cellStyle name="Comma 2 7 2 3 6" xfId="58047"/>
    <cellStyle name="Comma 2 7 2 4" xfId="9925"/>
    <cellStyle name="Comma 2 7 2 4 2" xfId="25073"/>
    <cellStyle name="Comma 2 7 2 4 2 2" xfId="51041"/>
    <cellStyle name="Comma 2 7 2 4 3" xfId="35893"/>
    <cellStyle name="Comma 2 7 2 5" xfId="7761"/>
    <cellStyle name="Comma 2 7 2 5 2" xfId="22909"/>
    <cellStyle name="Comma 2 7 2 5 2 2" xfId="48877"/>
    <cellStyle name="Comma 2 7 2 5 3" xfId="33729"/>
    <cellStyle name="Comma 2 7 2 6" xfId="18581"/>
    <cellStyle name="Comma 2 7 2 6 2" xfId="44549"/>
    <cellStyle name="Comma 2 7 2 7" xfId="14253"/>
    <cellStyle name="Comma 2 7 2 7 2" xfId="40221"/>
    <cellStyle name="Comma 2 7 2 8" xfId="3433"/>
    <cellStyle name="Comma 2 7 2 9" xfId="29401"/>
    <cellStyle name="Comma 2 7 3" xfId="1810"/>
    <cellStyle name="Comma 2 7 3 2" xfId="6138"/>
    <cellStyle name="Comma 2 7 3 2 2" xfId="12630"/>
    <cellStyle name="Comma 2 7 3 2 2 2" xfId="27778"/>
    <cellStyle name="Comma 2 7 3 2 2 2 2" xfId="53746"/>
    <cellStyle name="Comma 2 7 3 2 2 3" xfId="38598"/>
    <cellStyle name="Comma 2 7 3 2 3" xfId="21286"/>
    <cellStyle name="Comma 2 7 3 2 3 2" xfId="47254"/>
    <cellStyle name="Comma 2 7 3 2 4" xfId="16958"/>
    <cellStyle name="Comma 2 7 3 2 4 2" xfId="42926"/>
    <cellStyle name="Comma 2 7 3 2 5" xfId="32106"/>
    <cellStyle name="Comma 2 7 3 2 6" xfId="58588"/>
    <cellStyle name="Comma 2 7 3 3" xfId="10466"/>
    <cellStyle name="Comma 2 7 3 3 2" xfId="25614"/>
    <cellStyle name="Comma 2 7 3 3 2 2" xfId="51582"/>
    <cellStyle name="Comma 2 7 3 3 3" xfId="36434"/>
    <cellStyle name="Comma 2 7 3 4" xfId="8302"/>
    <cellStyle name="Comma 2 7 3 4 2" xfId="23450"/>
    <cellStyle name="Comma 2 7 3 4 2 2" xfId="49418"/>
    <cellStyle name="Comma 2 7 3 4 3" xfId="34270"/>
    <cellStyle name="Comma 2 7 3 5" xfId="19122"/>
    <cellStyle name="Comma 2 7 3 5 2" xfId="45090"/>
    <cellStyle name="Comma 2 7 3 6" xfId="14794"/>
    <cellStyle name="Comma 2 7 3 6 2" xfId="40762"/>
    <cellStyle name="Comma 2 7 3 7" xfId="3974"/>
    <cellStyle name="Comma 2 7 3 8" xfId="29942"/>
    <cellStyle name="Comma 2 7 3 9" xfId="56424"/>
    <cellStyle name="Comma 2 7 4" xfId="5056"/>
    <cellStyle name="Comma 2 7 4 2" xfId="11548"/>
    <cellStyle name="Comma 2 7 4 2 2" xfId="26696"/>
    <cellStyle name="Comma 2 7 4 2 2 2" xfId="52664"/>
    <cellStyle name="Comma 2 7 4 2 3" xfId="37516"/>
    <cellStyle name="Comma 2 7 4 3" xfId="20204"/>
    <cellStyle name="Comma 2 7 4 3 2" xfId="46172"/>
    <cellStyle name="Comma 2 7 4 4" xfId="15876"/>
    <cellStyle name="Comma 2 7 4 4 2" xfId="41844"/>
    <cellStyle name="Comma 2 7 4 5" xfId="31024"/>
    <cellStyle name="Comma 2 7 4 6" xfId="57506"/>
    <cellStyle name="Comma 2 7 5" xfId="9384"/>
    <cellStyle name="Comma 2 7 5 2" xfId="24532"/>
    <cellStyle name="Comma 2 7 5 2 2" xfId="50500"/>
    <cellStyle name="Comma 2 7 5 3" xfId="35352"/>
    <cellStyle name="Comma 2 7 6" xfId="7220"/>
    <cellStyle name="Comma 2 7 6 2" xfId="22368"/>
    <cellStyle name="Comma 2 7 6 2 2" xfId="48336"/>
    <cellStyle name="Comma 2 7 6 3" xfId="33188"/>
    <cellStyle name="Comma 2 7 7" xfId="18040"/>
    <cellStyle name="Comma 2 7 7 2" xfId="44008"/>
    <cellStyle name="Comma 2 7 8" xfId="13712"/>
    <cellStyle name="Comma 2 7 8 2" xfId="39680"/>
    <cellStyle name="Comma 2 7 9" xfId="2892"/>
    <cellStyle name="Comma 2 8" xfId="147"/>
    <cellStyle name="Comma 2 8 10" xfId="28861"/>
    <cellStyle name="Comma 2 8 11" xfId="54823"/>
    <cellStyle name="Comma 2 8 12" xfId="55343"/>
    <cellStyle name="Comma 2 8 13" xfId="953"/>
    <cellStyle name="Comma 2 8 2" xfId="1270"/>
    <cellStyle name="Comma 2 8 2 10" xfId="55884"/>
    <cellStyle name="Comma 2 8 2 2" xfId="2352"/>
    <cellStyle name="Comma 2 8 2 2 2" xfId="6680"/>
    <cellStyle name="Comma 2 8 2 2 2 2" xfId="13172"/>
    <cellStyle name="Comma 2 8 2 2 2 2 2" xfId="28320"/>
    <cellStyle name="Comma 2 8 2 2 2 2 2 2" xfId="54288"/>
    <cellStyle name="Comma 2 8 2 2 2 2 3" xfId="39140"/>
    <cellStyle name="Comma 2 8 2 2 2 3" xfId="21828"/>
    <cellStyle name="Comma 2 8 2 2 2 3 2" xfId="47796"/>
    <cellStyle name="Comma 2 8 2 2 2 4" xfId="17500"/>
    <cellStyle name="Comma 2 8 2 2 2 4 2" xfId="43468"/>
    <cellStyle name="Comma 2 8 2 2 2 5" xfId="32648"/>
    <cellStyle name="Comma 2 8 2 2 2 6" xfId="59130"/>
    <cellStyle name="Comma 2 8 2 2 3" xfId="11008"/>
    <cellStyle name="Comma 2 8 2 2 3 2" xfId="26156"/>
    <cellStyle name="Comma 2 8 2 2 3 2 2" xfId="52124"/>
    <cellStyle name="Comma 2 8 2 2 3 3" xfId="36976"/>
    <cellStyle name="Comma 2 8 2 2 4" xfId="8844"/>
    <cellStyle name="Comma 2 8 2 2 4 2" xfId="23992"/>
    <cellStyle name="Comma 2 8 2 2 4 2 2" xfId="49960"/>
    <cellStyle name="Comma 2 8 2 2 4 3" xfId="34812"/>
    <cellStyle name="Comma 2 8 2 2 5" xfId="19664"/>
    <cellStyle name="Comma 2 8 2 2 5 2" xfId="45632"/>
    <cellStyle name="Comma 2 8 2 2 6" xfId="15336"/>
    <cellStyle name="Comma 2 8 2 2 6 2" xfId="41304"/>
    <cellStyle name="Comma 2 8 2 2 7" xfId="4516"/>
    <cellStyle name="Comma 2 8 2 2 8" xfId="30484"/>
    <cellStyle name="Comma 2 8 2 2 9" xfId="56966"/>
    <cellStyle name="Comma 2 8 2 3" xfId="5598"/>
    <cellStyle name="Comma 2 8 2 3 2" xfId="12090"/>
    <cellStyle name="Comma 2 8 2 3 2 2" xfId="27238"/>
    <cellStyle name="Comma 2 8 2 3 2 2 2" xfId="53206"/>
    <cellStyle name="Comma 2 8 2 3 2 3" xfId="38058"/>
    <cellStyle name="Comma 2 8 2 3 3" xfId="20746"/>
    <cellStyle name="Comma 2 8 2 3 3 2" xfId="46714"/>
    <cellStyle name="Comma 2 8 2 3 4" xfId="16418"/>
    <cellStyle name="Comma 2 8 2 3 4 2" xfId="42386"/>
    <cellStyle name="Comma 2 8 2 3 5" xfId="31566"/>
    <cellStyle name="Comma 2 8 2 3 6" xfId="58048"/>
    <cellStyle name="Comma 2 8 2 4" xfId="9926"/>
    <cellStyle name="Comma 2 8 2 4 2" xfId="25074"/>
    <cellStyle name="Comma 2 8 2 4 2 2" xfId="51042"/>
    <cellStyle name="Comma 2 8 2 4 3" xfId="35894"/>
    <cellStyle name="Comma 2 8 2 5" xfId="7762"/>
    <cellStyle name="Comma 2 8 2 5 2" xfId="22910"/>
    <cellStyle name="Comma 2 8 2 5 2 2" xfId="48878"/>
    <cellStyle name="Comma 2 8 2 5 3" xfId="33730"/>
    <cellStyle name="Comma 2 8 2 6" xfId="18582"/>
    <cellStyle name="Comma 2 8 2 6 2" xfId="44550"/>
    <cellStyle name="Comma 2 8 2 7" xfId="14254"/>
    <cellStyle name="Comma 2 8 2 7 2" xfId="40222"/>
    <cellStyle name="Comma 2 8 2 8" xfId="3434"/>
    <cellStyle name="Comma 2 8 2 9" xfId="29402"/>
    <cellStyle name="Comma 2 8 3" xfId="1811"/>
    <cellStyle name="Comma 2 8 3 2" xfId="6139"/>
    <cellStyle name="Comma 2 8 3 2 2" xfId="12631"/>
    <cellStyle name="Comma 2 8 3 2 2 2" xfId="27779"/>
    <cellStyle name="Comma 2 8 3 2 2 2 2" xfId="53747"/>
    <cellStyle name="Comma 2 8 3 2 2 3" xfId="38599"/>
    <cellStyle name="Comma 2 8 3 2 3" xfId="21287"/>
    <cellStyle name="Comma 2 8 3 2 3 2" xfId="47255"/>
    <cellStyle name="Comma 2 8 3 2 4" xfId="16959"/>
    <cellStyle name="Comma 2 8 3 2 4 2" xfId="42927"/>
    <cellStyle name="Comma 2 8 3 2 5" xfId="32107"/>
    <cellStyle name="Comma 2 8 3 2 6" xfId="58589"/>
    <cellStyle name="Comma 2 8 3 3" xfId="10467"/>
    <cellStyle name="Comma 2 8 3 3 2" xfId="25615"/>
    <cellStyle name="Comma 2 8 3 3 2 2" xfId="51583"/>
    <cellStyle name="Comma 2 8 3 3 3" xfId="36435"/>
    <cellStyle name="Comma 2 8 3 4" xfId="8303"/>
    <cellStyle name="Comma 2 8 3 4 2" xfId="23451"/>
    <cellStyle name="Comma 2 8 3 4 2 2" xfId="49419"/>
    <cellStyle name="Comma 2 8 3 4 3" xfId="34271"/>
    <cellStyle name="Comma 2 8 3 5" xfId="19123"/>
    <cellStyle name="Comma 2 8 3 5 2" xfId="45091"/>
    <cellStyle name="Comma 2 8 3 6" xfId="14795"/>
    <cellStyle name="Comma 2 8 3 6 2" xfId="40763"/>
    <cellStyle name="Comma 2 8 3 7" xfId="3975"/>
    <cellStyle name="Comma 2 8 3 8" xfId="29943"/>
    <cellStyle name="Comma 2 8 3 9" xfId="56425"/>
    <cellStyle name="Comma 2 8 4" xfId="5057"/>
    <cellStyle name="Comma 2 8 4 2" xfId="11549"/>
    <cellStyle name="Comma 2 8 4 2 2" xfId="26697"/>
    <cellStyle name="Comma 2 8 4 2 2 2" xfId="52665"/>
    <cellStyle name="Comma 2 8 4 2 3" xfId="37517"/>
    <cellStyle name="Comma 2 8 4 3" xfId="20205"/>
    <cellStyle name="Comma 2 8 4 3 2" xfId="46173"/>
    <cellStyle name="Comma 2 8 4 4" xfId="15877"/>
    <cellStyle name="Comma 2 8 4 4 2" xfId="41845"/>
    <cellStyle name="Comma 2 8 4 5" xfId="31025"/>
    <cellStyle name="Comma 2 8 4 6" xfId="57507"/>
    <cellStyle name="Comma 2 8 5" xfId="9385"/>
    <cellStyle name="Comma 2 8 5 2" xfId="24533"/>
    <cellStyle name="Comma 2 8 5 2 2" xfId="50501"/>
    <cellStyle name="Comma 2 8 5 3" xfId="35353"/>
    <cellStyle name="Comma 2 8 6" xfId="7221"/>
    <cellStyle name="Comma 2 8 6 2" xfId="22369"/>
    <cellStyle name="Comma 2 8 6 2 2" xfId="48337"/>
    <cellStyle name="Comma 2 8 6 3" xfId="33189"/>
    <cellStyle name="Comma 2 8 7" xfId="18041"/>
    <cellStyle name="Comma 2 8 7 2" xfId="44009"/>
    <cellStyle name="Comma 2 8 8" xfId="13713"/>
    <cellStyle name="Comma 2 8 8 2" xfId="39681"/>
    <cellStyle name="Comma 2 8 9" xfId="2893"/>
    <cellStyle name="Comma 2 9" xfId="148"/>
    <cellStyle name="Comma 2 9 10" xfId="28862"/>
    <cellStyle name="Comma 2 9 11" xfId="54824"/>
    <cellStyle name="Comma 2 9 12" xfId="55344"/>
    <cellStyle name="Comma 2 9 13" xfId="993"/>
    <cellStyle name="Comma 2 9 2" xfId="1271"/>
    <cellStyle name="Comma 2 9 2 10" xfId="55885"/>
    <cellStyle name="Comma 2 9 2 2" xfId="2353"/>
    <cellStyle name="Comma 2 9 2 2 2" xfId="6681"/>
    <cellStyle name="Comma 2 9 2 2 2 2" xfId="13173"/>
    <cellStyle name="Comma 2 9 2 2 2 2 2" xfId="28321"/>
    <cellStyle name="Comma 2 9 2 2 2 2 2 2" xfId="54289"/>
    <cellStyle name="Comma 2 9 2 2 2 2 3" xfId="39141"/>
    <cellStyle name="Comma 2 9 2 2 2 3" xfId="21829"/>
    <cellStyle name="Comma 2 9 2 2 2 3 2" xfId="47797"/>
    <cellStyle name="Comma 2 9 2 2 2 4" xfId="17501"/>
    <cellStyle name="Comma 2 9 2 2 2 4 2" xfId="43469"/>
    <cellStyle name="Comma 2 9 2 2 2 5" xfId="32649"/>
    <cellStyle name="Comma 2 9 2 2 2 6" xfId="59131"/>
    <cellStyle name="Comma 2 9 2 2 3" xfId="11009"/>
    <cellStyle name="Comma 2 9 2 2 3 2" xfId="26157"/>
    <cellStyle name="Comma 2 9 2 2 3 2 2" xfId="52125"/>
    <cellStyle name="Comma 2 9 2 2 3 3" xfId="36977"/>
    <cellStyle name="Comma 2 9 2 2 4" xfId="8845"/>
    <cellStyle name="Comma 2 9 2 2 4 2" xfId="23993"/>
    <cellStyle name="Comma 2 9 2 2 4 2 2" xfId="49961"/>
    <cellStyle name="Comma 2 9 2 2 4 3" xfId="34813"/>
    <cellStyle name="Comma 2 9 2 2 5" xfId="19665"/>
    <cellStyle name="Comma 2 9 2 2 5 2" xfId="45633"/>
    <cellStyle name="Comma 2 9 2 2 6" xfId="15337"/>
    <cellStyle name="Comma 2 9 2 2 6 2" xfId="41305"/>
    <cellStyle name="Comma 2 9 2 2 7" xfId="4517"/>
    <cellStyle name="Comma 2 9 2 2 8" xfId="30485"/>
    <cellStyle name="Comma 2 9 2 2 9" xfId="56967"/>
    <cellStyle name="Comma 2 9 2 3" xfId="5599"/>
    <cellStyle name="Comma 2 9 2 3 2" xfId="12091"/>
    <cellStyle name="Comma 2 9 2 3 2 2" xfId="27239"/>
    <cellStyle name="Comma 2 9 2 3 2 2 2" xfId="53207"/>
    <cellStyle name="Comma 2 9 2 3 2 3" xfId="38059"/>
    <cellStyle name="Comma 2 9 2 3 3" xfId="20747"/>
    <cellStyle name="Comma 2 9 2 3 3 2" xfId="46715"/>
    <cellStyle name="Comma 2 9 2 3 4" xfId="16419"/>
    <cellStyle name="Comma 2 9 2 3 4 2" xfId="42387"/>
    <cellStyle name="Comma 2 9 2 3 5" xfId="31567"/>
    <cellStyle name="Comma 2 9 2 3 6" xfId="58049"/>
    <cellStyle name="Comma 2 9 2 4" xfId="9927"/>
    <cellStyle name="Comma 2 9 2 4 2" xfId="25075"/>
    <cellStyle name="Comma 2 9 2 4 2 2" xfId="51043"/>
    <cellStyle name="Comma 2 9 2 4 3" xfId="35895"/>
    <cellStyle name="Comma 2 9 2 5" xfId="7763"/>
    <cellStyle name="Comma 2 9 2 5 2" xfId="22911"/>
    <cellStyle name="Comma 2 9 2 5 2 2" xfId="48879"/>
    <cellStyle name="Comma 2 9 2 5 3" xfId="33731"/>
    <cellStyle name="Comma 2 9 2 6" xfId="18583"/>
    <cellStyle name="Comma 2 9 2 6 2" xfId="44551"/>
    <cellStyle name="Comma 2 9 2 7" xfId="14255"/>
    <cellStyle name="Comma 2 9 2 7 2" xfId="40223"/>
    <cellStyle name="Comma 2 9 2 8" xfId="3435"/>
    <cellStyle name="Comma 2 9 2 9" xfId="29403"/>
    <cellStyle name="Comma 2 9 3" xfId="1812"/>
    <cellStyle name="Comma 2 9 3 2" xfId="6140"/>
    <cellStyle name="Comma 2 9 3 2 2" xfId="12632"/>
    <cellStyle name="Comma 2 9 3 2 2 2" xfId="27780"/>
    <cellStyle name="Comma 2 9 3 2 2 2 2" xfId="53748"/>
    <cellStyle name="Comma 2 9 3 2 2 3" xfId="38600"/>
    <cellStyle name="Comma 2 9 3 2 3" xfId="21288"/>
    <cellStyle name="Comma 2 9 3 2 3 2" xfId="47256"/>
    <cellStyle name="Comma 2 9 3 2 4" xfId="16960"/>
    <cellStyle name="Comma 2 9 3 2 4 2" xfId="42928"/>
    <cellStyle name="Comma 2 9 3 2 5" xfId="32108"/>
    <cellStyle name="Comma 2 9 3 2 6" xfId="58590"/>
    <cellStyle name="Comma 2 9 3 3" xfId="10468"/>
    <cellStyle name="Comma 2 9 3 3 2" xfId="25616"/>
    <cellStyle name="Comma 2 9 3 3 2 2" xfId="51584"/>
    <cellStyle name="Comma 2 9 3 3 3" xfId="36436"/>
    <cellStyle name="Comma 2 9 3 4" xfId="8304"/>
    <cellStyle name="Comma 2 9 3 4 2" xfId="23452"/>
    <cellStyle name="Comma 2 9 3 4 2 2" xfId="49420"/>
    <cellStyle name="Comma 2 9 3 4 3" xfId="34272"/>
    <cellStyle name="Comma 2 9 3 5" xfId="19124"/>
    <cellStyle name="Comma 2 9 3 5 2" xfId="45092"/>
    <cellStyle name="Comma 2 9 3 6" xfId="14796"/>
    <cellStyle name="Comma 2 9 3 6 2" xfId="40764"/>
    <cellStyle name="Comma 2 9 3 7" xfId="3976"/>
    <cellStyle name="Comma 2 9 3 8" xfId="29944"/>
    <cellStyle name="Comma 2 9 3 9" xfId="56426"/>
    <cellStyle name="Comma 2 9 4" xfId="5058"/>
    <cellStyle name="Comma 2 9 4 2" xfId="11550"/>
    <cellStyle name="Comma 2 9 4 2 2" xfId="26698"/>
    <cellStyle name="Comma 2 9 4 2 2 2" xfId="52666"/>
    <cellStyle name="Comma 2 9 4 2 3" xfId="37518"/>
    <cellStyle name="Comma 2 9 4 3" xfId="20206"/>
    <cellStyle name="Comma 2 9 4 3 2" xfId="46174"/>
    <cellStyle name="Comma 2 9 4 4" xfId="15878"/>
    <cellStyle name="Comma 2 9 4 4 2" xfId="41846"/>
    <cellStyle name="Comma 2 9 4 5" xfId="31026"/>
    <cellStyle name="Comma 2 9 4 6" xfId="57508"/>
    <cellStyle name="Comma 2 9 5" xfId="9386"/>
    <cellStyle name="Comma 2 9 5 2" xfId="24534"/>
    <cellStyle name="Comma 2 9 5 2 2" xfId="50502"/>
    <cellStyle name="Comma 2 9 5 3" xfId="35354"/>
    <cellStyle name="Comma 2 9 6" xfId="7222"/>
    <cellStyle name="Comma 2 9 6 2" xfId="22370"/>
    <cellStyle name="Comma 2 9 6 2 2" xfId="48338"/>
    <cellStyle name="Comma 2 9 6 3" xfId="33190"/>
    <cellStyle name="Comma 2 9 7" xfId="18042"/>
    <cellStyle name="Comma 2 9 7 2" xfId="44010"/>
    <cellStyle name="Comma 2 9 8" xfId="13714"/>
    <cellStyle name="Comma 2 9 8 2" xfId="39682"/>
    <cellStyle name="Comma 2 9 9" xfId="2894"/>
    <cellStyle name="Comma 3" xfId="149"/>
    <cellStyle name="Comma 3 10" xfId="150"/>
    <cellStyle name="Comma 3 10 10" xfId="28864"/>
    <cellStyle name="Comma 3 10 11" xfId="54826"/>
    <cellStyle name="Comma 3 10 12" xfId="55346"/>
    <cellStyle name="Comma 3 10 13" xfId="1036"/>
    <cellStyle name="Comma 3 10 2" xfId="1273"/>
    <cellStyle name="Comma 3 10 2 10" xfId="55887"/>
    <cellStyle name="Comma 3 10 2 2" xfId="2355"/>
    <cellStyle name="Comma 3 10 2 2 2" xfId="6683"/>
    <cellStyle name="Comma 3 10 2 2 2 2" xfId="13175"/>
    <cellStyle name="Comma 3 10 2 2 2 2 2" xfId="28323"/>
    <cellStyle name="Comma 3 10 2 2 2 2 2 2" xfId="54291"/>
    <cellStyle name="Comma 3 10 2 2 2 2 3" xfId="39143"/>
    <cellStyle name="Comma 3 10 2 2 2 3" xfId="21831"/>
    <cellStyle name="Comma 3 10 2 2 2 3 2" xfId="47799"/>
    <cellStyle name="Comma 3 10 2 2 2 4" xfId="17503"/>
    <cellStyle name="Comma 3 10 2 2 2 4 2" xfId="43471"/>
    <cellStyle name="Comma 3 10 2 2 2 5" xfId="32651"/>
    <cellStyle name="Comma 3 10 2 2 2 6" xfId="59133"/>
    <cellStyle name="Comma 3 10 2 2 3" xfId="11011"/>
    <cellStyle name="Comma 3 10 2 2 3 2" xfId="26159"/>
    <cellStyle name="Comma 3 10 2 2 3 2 2" xfId="52127"/>
    <cellStyle name="Comma 3 10 2 2 3 3" xfId="36979"/>
    <cellStyle name="Comma 3 10 2 2 4" xfId="8847"/>
    <cellStyle name="Comma 3 10 2 2 4 2" xfId="23995"/>
    <cellStyle name="Comma 3 10 2 2 4 2 2" xfId="49963"/>
    <cellStyle name="Comma 3 10 2 2 4 3" xfId="34815"/>
    <cellStyle name="Comma 3 10 2 2 5" xfId="19667"/>
    <cellStyle name="Comma 3 10 2 2 5 2" xfId="45635"/>
    <cellStyle name="Comma 3 10 2 2 6" xfId="15339"/>
    <cellStyle name="Comma 3 10 2 2 6 2" xfId="41307"/>
    <cellStyle name="Comma 3 10 2 2 7" xfId="4519"/>
    <cellStyle name="Comma 3 10 2 2 8" xfId="30487"/>
    <cellStyle name="Comma 3 10 2 2 9" xfId="56969"/>
    <cellStyle name="Comma 3 10 2 3" xfId="5601"/>
    <cellStyle name="Comma 3 10 2 3 2" xfId="12093"/>
    <cellStyle name="Comma 3 10 2 3 2 2" xfId="27241"/>
    <cellStyle name="Comma 3 10 2 3 2 2 2" xfId="53209"/>
    <cellStyle name="Comma 3 10 2 3 2 3" xfId="38061"/>
    <cellStyle name="Comma 3 10 2 3 3" xfId="20749"/>
    <cellStyle name="Comma 3 10 2 3 3 2" xfId="46717"/>
    <cellStyle name="Comma 3 10 2 3 4" xfId="16421"/>
    <cellStyle name="Comma 3 10 2 3 4 2" xfId="42389"/>
    <cellStyle name="Comma 3 10 2 3 5" xfId="31569"/>
    <cellStyle name="Comma 3 10 2 3 6" xfId="58051"/>
    <cellStyle name="Comma 3 10 2 4" xfId="9929"/>
    <cellStyle name="Comma 3 10 2 4 2" xfId="25077"/>
    <cellStyle name="Comma 3 10 2 4 2 2" xfId="51045"/>
    <cellStyle name="Comma 3 10 2 4 3" xfId="35897"/>
    <cellStyle name="Comma 3 10 2 5" xfId="7765"/>
    <cellStyle name="Comma 3 10 2 5 2" xfId="22913"/>
    <cellStyle name="Comma 3 10 2 5 2 2" xfId="48881"/>
    <cellStyle name="Comma 3 10 2 5 3" xfId="33733"/>
    <cellStyle name="Comma 3 10 2 6" xfId="18585"/>
    <cellStyle name="Comma 3 10 2 6 2" xfId="44553"/>
    <cellStyle name="Comma 3 10 2 7" xfId="14257"/>
    <cellStyle name="Comma 3 10 2 7 2" xfId="40225"/>
    <cellStyle name="Comma 3 10 2 8" xfId="3437"/>
    <cellStyle name="Comma 3 10 2 9" xfId="29405"/>
    <cellStyle name="Comma 3 10 3" xfId="1814"/>
    <cellStyle name="Comma 3 10 3 2" xfId="6142"/>
    <cellStyle name="Comma 3 10 3 2 2" xfId="12634"/>
    <cellStyle name="Comma 3 10 3 2 2 2" xfId="27782"/>
    <cellStyle name="Comma 3 10 3 2 2 2 2" xfId="53750"/>
    <cellStyle name="Comma 3 10 3 2 2 3" xfId="38602"/>
    <cellStyle name="Comma 3 10 3 2 3" xfId="21290"/>
    <cellStyle name="Comma 3 10 3 2 3 2" xfId="47258"/>
    <cellStyle name="Comma 3 10 3 2 4" xfId="16962"/>
    <cellStyle name="Comma 3 10 3 2 4 2" xfId="42930"/>
    <cellStyle name="Comma 3 10 3 2 5" xfId="32110"/>
    <cellStyle name="Comma 3 10 3 2 6" xfId="58592"/>
    <cellStyle name="Comma 3 10 3 3" xfId="10470"/>
    <cellStyle name="Comma 3 10 3 3 2" xfId="25618"/>
    <cellStyle name="Comma 3 10 3 3 2 2" xfId="51586"/>
    <cellStyle name="Comma 3 10 3 3 3" xfId="36438"/>
    <cellStyle name="Comma 3 10 3 4" xfId="8306"/>
    <cellStyle name="Comma 3 10 3 4 2" xfId="23454"/>
    <cellStyle name="Comma 3 10 3 4 2 2" xfId="49422"/>
    <cellStyle name="Comma 3 10 3 4 3" xfId="34274"/>
    <cellStyle name="Comma 3 10 3 5" xfId="19126"/>
    <cellStyle name="Comma 3 10 3 5 2" xfId="45094"/>
    <cellStyle name="Comma 3 10 3 6" xfId="14798"/>
    <cellStyle name="Comma 3 10 3 6 2" xfId="40766"/>
    <cellStyle name="Comma 3 10 3 7" xfId="3978"/>
    <cellStyle name="Comma 3 10 3 8" xfId="29946"/>
    <cellStyle name="Comma 3 10 3 9" xfId="56428"/>
    <cellStyle name="Comma 3 10 4" xfId="5060"/>
    <cellStyle name="Comma 3 10 4 2" xfId="11552"/>
    <cellStyle name="Comma 3 10 4 2 2" xfId="26700"/>
    <cellStyle name="Comma 3 10 4 2 2 2" xfId="52668"/>
    <cellStyle name="Comma 3 10 4 2 3" xfId="37520"/>
    <cellStyle name="Comma 3 10 4 3" xfId="20208"/>
    <cellStyle name="Comma 3 10 4 3 2" xfId="46176"/>
    <cellStyle name="Comma 3 10 4 4" xfId="15880"/>
    <cellStyle name="Comma 3 10 4 4 2" xfId="41848"/>
    <cellStyle name="Comma 3 10 4 5" xfId="31028"/>
    <cellStyle name="Comma 3 10 4 6" xfId="57510"/>
    <cellStyle name="Comma 3 10 5" xfId="9388"/>
    <cellStyle name="Comma 3 10 5 2" xfId="24536"/>
    <cellStyle name="Comma 3 10 5 2 2" xfId="50504"/>
    <cellStyle name="Comma 3 10 5 3" xfId="35356"/>
    <cellStyle name="Comma 3 10 6" xfId="7224"/>
    <cellStyle name="Comma 3 10 6 2" xfId="22372"/>
    <cellStyle name="Comma 3 10 6 2 2" xfId="48340"/>
    <cellStyle name="Comma 3 10 6 3" xfId="33192"/>
    <cellStyle name="Comma 3 10 7" xfId="18044"/>
    <cellStyle name="Comma 3 10 7 2" xfId="44012"/>
    <cellStyle name="Comma 3 10 8" xfId="13716"/>
    <cellStyle name="Comma 3 10 8 2" xfId="39684"/>
    <cellStyle name="Comma 3 10 9" xfId="2896"/>
    <cellStyle name="Comma 3 11" xfId="151"/>
    <cellStyle name="Comma 3 11 10" xfId="28865"/>
    <cellStyle name="Comma 3 11 11" xfId="54827"/>
    <cellStyle name="Comma 3 11 12" xfId="55347"/>
    <cellStyle name="Comma 3 11 13" xfId="1076"/>
    <cellStyle name="Comma 3 11 2" xfId="1274"/>
    <cellStyle name="Comma 3 11 2 10" xfId="55888"/>
    <cellStyle name="Comma 3 11 2 2" xfId="2356"/>
    <cellStyle name="Comma 3 11 2 2 2" xfId="6684"/>
    <cellStyle name="Comma 3 11 2 2 2 2" xfId="13176"/>
    <cellStyle name="Comma 3 11 2 2 2 2 2" xfId="28324"/>
    <cellStyle name="Comma 3 11 2 2 2 2 2 2" xfId="54292"/>
    <cellStyle name="Comma 3 11 2 2 2 2 3" xfId="39144"/>
    <cellStyle name="Comma 3 11 2 2 2 3" xfId="21832"/>
    <cellStyle name="Comma 3 11 2 2 2 3 2" xfId="47800"/>
    <cellStyle name="Comma 3 11 2 2 2 4" xfId="17504"/>
    <cellStyle name="Comma 3 11 2 2 2 4 2" xfId="43472"/>
    <cellStyle name="Comma 3 11 2 2 2 5" xfId="32652"/>
    <cellStyle name="Comma 3 11 2 2 2 6" xfId="59134"/>
    <cellStyle name="Comma 3 11 2 2 3" xfId="11012"/>
    <cellStyle name="Comma 3 11 2 2 3 2" xfId="26160"/>
    <cellStyle name="Comma 3 11 2 2 3 2 2" xfId="52128"/>
    <cellStyle name="Comma 3 11 2 2 3 3" xfId="36980"/>
    <cellStyle name="Comma 3 11 2 2 4" xfId="8848"/>
    <cellStyle name="Comma 3 11 2 2 4 2" xfId="23996"/>
    <cellStyle name="Comma 3 11 2 2 4 2 2" xfId="49964"/>
    <cellStyle name="Comma 3 11 2 2 4 3" xfId="34816"/>
    <cellStyle name="Comma 3 11 2 2 5" xfId="19668"/>
    <cellStyle name="Comma 3 11 2 2 5 2" xfId="45636"/>
    <cellStyle name="Comma 3 11 2 2 6" xfId="15340"/>
    <cellStyle name="Comma 3 11 2 2 6 2" xfId="41308"/>
    <cellStyle name="Comma 3 11 2 2 7" xfId="4520"/>
    <cellStyle name="Comma 3 11 2 2 8" xfId="30488"/>
    <cellStyle name="Comma 3 11 2 2 9" xfId="56970"/>
    <cellStyle name="Comma 3 11 2 3" xfId="5602"/>
    <cellStyle name="Comma 3 11 2 3 2" xfId="12094"/>
    <cellStyle name="Comma 3 11 2 3 2 2" xfId="27242"/>
    <cellStyle name="Comma 3 11 2 3 2 2 2" xfId="53210"/>
    <cellStyle name="Comma 3 11 2 3 2 3" xfId="38062"/>
    <cellStyle name="Comma 3 11 2 3 3" xfId="20750"/>
    <cellStyle name="Comma 3 11 2 3 3 2" xfId="46718"/>
    <cellStyle name="Comma 3 11 2 3 4" xfId="16422"/>
    <cellStyle name="Comma 3 11 2 3 4 2" xfId="42390"/>
    <cellStyle name="Comma 3 11 2 3 5" xfId="31570"/>
    <cellStyle name="Comma 3 11 2 3 6" xfId="58052"/>
    <cellStyle name="Comma 3 11 2 4" xfId="9930"/>
    <cellStyle name="Comma 3 11 2 4 2" xfId="25078"/>
    <cellStyle name="Comma 3 11 2 4 2 2" xfId="51046"/>
    <cellStyle name="Comma 3 11 2 4 3" xfId="35898"/>
    <cellStyle name="Comma 3 11 2 5" xfId="7766"/>
    <cellStyle name="Comma 3 11 2 5 2" xfId="22914"/>
    <cellStyle name="Comma 3 11 2 5 2 2" xfId="48882"/>
    <cellStyle name="Comma 3 11 2 5 3" xfId="33734"/>
    <cellStyle name="Comma 3 11 2 6" xfId="18586"/>
    <cellStyle name="Comma 3 11 2 6 2" xfId="44554"/>
    <cellStyle name="Comma 3 11 2 7" xfId="14258"/>
    <cellStyle name="Comma 3 11 2 7 2" xfId="40226"/>
    <cellStyle name="Comma 3 11 2 8" xfId="3438"/>
    <cellStyle name="Comma 3 11 2 9" xfId="29406"/>
    <cellStyle name="Comma 3 11 3" xfId="1815"/>
    <cellStyle name="Comma 3 11 3 2" xfId="6143"/>
    <cellStyle name="Comma 3 11 3 2 2" xfId="12635"/>
    <cellStyle name="Comma 3 11 3 2 2 2" xfId="27783"/>
    <cellStyle name="Comma 3 11 3 2 2 2 2" xfId="53751"/>
    <cellStyle name="Comma 3 11 3 2 2 3" xfId="38603"/>
    <cellStyle name="Comma 3 11 3 2 3" xfId="21291"/>
    <cellStyle name="Comma 3 11 3 2 3 2" xfId="47259"/>
    <cellStyle name="Comma 3 11 3 2 4" xfId="16963"/>
    <cellStyle name="Comma 3 11 3 2 4 2" xfId="42931"/>
    <cellStyle name="Comma 3 11 3 2 5" xfId="32111"/>
    <cellStyle name="Comma 3 11 3 2 6" xfId="58593"/>
    <cellStyle name="Comma 3 11 3 3" xfId="10471"/>
    <cellStyle name="Comma 3 11 3 3 2" xfId="25619"/>
    <cellStyle name="Comma 3 11 3 3 2 2" xfId="51587"/>
    <cellStyle name="Comma 3 11 3 3 3" xfId="36439"/>
    <cellStyle name="Comma 3 11 3 4" xfId="8307"/>
    <cellStyle name="Comma 3 11 3 4 2" xfId="23455"/>
    <cellStyle name="Comma 3 11 3 4 2 2" xfId="49423"/>
    <cellStyle name="Comma 3 11 3 4 3" xfId="34275"/>
    <cellStyle name="Comma 3 11 3 5" xfId="19127"/>
    <cellStyle name="Comma 3 11 3 5 2" xfId="45095"/>
    <cellStyle name="Comma 3 11 3 6" xfId="14799"/>
    <cellStyle name="Comma 3 11 3 6 2" xfId="40767"/>
    <cellStyle name="Comma 3 11 3 7" xfId="3979"/>
    <cellStyle name="Comma 3 11 3 8" xfId="29947"/>
    <cellStyle name="Comma 3 11 3 9" xfId="56429"/>
    <cellStyle name="Comma 3 11 4" xfId="5061"/>
    <cellStyle name="Comma 3 11 4 2" xfId="11553"/>
    <cellStyle name="Comma 3 11 4 2 2" xfId="26701"/>
    <cellStyle name="Comma 3 11 4 2 2 2" xfId="52669"/>
    <cellStyle name="Comma 3 11 4 2 3" xfId="37521"/>
    <cellStyle name="Comma 3 11 4 3" xfId="20209"/>
    <cellStyle name="Comma 3 11 4 3 2" xfId="46177"/>
    <cellStyle name="Comma 3 11 4 4" xfId="15881"/>
    <cellStyle name="Comma 3 11 4 4 2" xfId="41849"/>
    <cellStyle name="Comma 3 11 4 5" xfId="31029"/>
    <cellStyle name="Comma 3 11 4 6" xfId="57511"/>
    <cellStyle name="Comma 3 11 5" xfId="9389"/>
    <cellStyle name="Comma 3 11 5 2" xfId="24537"/>
    <cellStyle name="Comma 3 11 5 2 2" xfId="50505"/>
    <cellStyle name="Comma 3 11 5 3" xfId="35357"/>
    <cellStyle name="Comma 3 11 6" xfId="7225"/>
    <cellStyle name="Comma 3 11 6 2" xfId="22373"/>
    <cellStyle name="Comma 3 11 6 2 2" xfId="48341"/>
    <cellStyle name="Comma 3 11 6 3" xfId="33193"/>
    <cellStyle name="Comma 3 11 7" xfId="18045"/>
    <cellStyle name="Comma 3 11 7 2" xfId="44013"/>
    <cellStyle name="Comma 3 11 8" xfId="13717"/>
    <cellStyle name="Comma 3 11 8 2" xfId="39685"/>
    <cellStyle name="Comma 3 11 9" xfId="2897"/>
    <cellStyle name="Comma 3 12" xfId="152"/>
    <cellStyle name="Comma 3 12 10" xfId="28866"/>
    <cellStyle name="Comma 3 12 11" xfId="54828"/>
    <cellStyle name="Comma 3 12 12" xfId="55348"/>
    <cellStyle name="Comma 3 12 13" xfId="1116"/>
    <cellStyle name="Comma 3 12 2" xfId="1275"/>
    <cellStyle name="Comma 3 12 2 10" xfId="55889"/>
    <cellStyle name="Comma 3 12 2 2" xfId="2357"/>
    <cellStyle name="Comma 3 12 2 2 2" xfId="6685"/>
    <cellStyle name="Comma 3 12 2 2 2 2" xfId="13177"/>
    <cellStyle name="Comma 3 12 2 2 2 2 2" xfId="28325"/>
    <cellStyle name="Comma 3 12 2 2 2 2 2 2" xfId="54293"/>
    <cellStyle name="Comma 3 12 2 2 2 2 3" xfId="39145"/>
    <cellStyle name="Comma 3 12 2 2 2 3" xfId="21833"/>
    <cellStyle name="Comma 3 12 2 2 2 3 2" xfId="47801"/>
    <cellStyle name="Comma 3 12 2 2 2 4" xfId="17505"/>
    <cellStyle name="Comma 3 12 2 2 2 4 2" xfId="43473"/>
    <cellStyle name="Comma 3 12 2 2 2 5" xfId="32653"/>
    <cellStyle name="Comma 3 12 2 2 2 6" xfId="59135"/>
    <cellStyle name="Comma 3 12 2 2 3" xfId="11013"/>
    <cellStyle name="Comma 3 12 2 2 3 2" xfId="26161"/>
    <cellStyle name="Comma 3 12 2 2 3 2 2" xfId="52129"/>
    <cellStyle name="Comma 3 12 2 2 3 3" xfId="36981"/>
    <cellStyle name="Comma 3 12 2 2 4" xfId="8849"/>
    <cellStyle name="Comma 3 12 2 2 4 2" xfId="23997"/>
    <cellStyle name="Comma 3 12 2 2 4 2 2" xfId="49965"/>
    <cellStyle name="Comma 3 12 2 2 4 3" xfId="34817"/>
    <cellStyle name="Comma 3 12 2 2 5" xfId="19669"/>
    <cellStyle name="Comma 3 12 2 2 5 2" xfId="45637"/>
    <cellStyle name="Comma 3 12 2 2 6" xfId="15341"/>
    <cellStyle name="Comma 3 12 2 2 6 2" xfId="41309"/>
    <cellStyle name="Comma 3 12 2 2 7" xfId="4521"/>
    <cellStyle name="Comma 3 12 2 2 8" xfId="30489"/>
    <cellStyle name="Comma 3 12 2 2 9" xfId="56971"/>
    <cellStyle name="Comma 3 12 2 3" xfId="5603"/>
    <cellStyle name="Comma 3 12 2 3 2" xfId="12095"/>
    <cellStyle name="Comma 3 12 2 3 2 2" xfId="27243"/>
    <cellStyle name="Comma 3 12 2 3 2 2 2" xfId="53211"/>
    <cellStyle name="Comma 3 12 2 3 2 3" xfId="38063"/>
    <cellStyle name="Comma 3 12 2 3 3" xfId="20751"/>
    <cellStyle name="Comma 3 12 2 3 3 2" xfId="46719"/>
    <cellStyle name="Comma 3 12 2 3 4" xfId="16423"/>
    <cellStyle name="Comma 3 12 2 3 4 2" xfId="42391"/>
    <cellStyle name="Comma 3 12 2 3 5" xfId="31571"/>
    <cellStyle name="Comma 3 12 2 3 6" xfId="58053"/>
    <cellStyle name="Comma 3 12 2 4" xfId="9931"/>
    <cellStyle name="Comma 3 12 2 4 2" xfId="25079"/>
    <cellStyle name="Comma 3 12 2 4 2 2" xfId="51047"/>
    <cellStyle name="Comma 3 12 2 4 3" xfId="35899"/>
    <cellStyle name="Comma 3 12 2 5" xfId="7767"/>
    <cellStyle name="Comma 3 12 2 5 2" xfId="22915"/>
    <cellStyle name="Comma 3 12 2 5 2 2" xfId="48883"/>
    <cellStyle name="Comma 3 12 2 5 3" xfId="33735"/>
    <cellStyle name="Comma 3 12 2 6" xfId="18587"/>
    <cellStyle name="Comma 3 12 2 6 2" xfId="44555"/>
    <cellStyle name="Comma 3 12 2 7" xfId="14259"/>
    <cellStyle name="Comma 3 12 2 7 2" xfId="40227"/>
    <cellStyle name="Comma 3 12 2 8" xfId="3439"/>
    <cellStyle name="Comma 3 12 2 9" xfId="29407"/>
    <cellStyle name="Comma 3 12 3" xfId="1816"/>
    <cellStyle name="Comma 3 12 3 2" xfId="6144"/>
    <cellStyle name="Comma 3 12 3 2 2" xfId="12636"/>
    <cellStyle name="Comma 3 12 3 2 2 2" xfId="27784"/>
    <cellStyle name="Comma 3 12 3 2 2 2 2" xfId="53752"/>
    <cellStyle name="Comma 3 12 3 2 2 3" xfId="38604"/>
    <cellStyle name="Comma 3 12 3 2 3" xfId="21292"/>
    <cellStyle name="Comma 3 12 3 2 3 2" xfId="47260"/>
    <cellStyle name="Comma 3 12 3 2 4" xfId="16964"/>
    <cellStyle name="Comma 3 12 3 2 4 2" xfId="42932"/>
    <cellStyle name="Comma 3 12 3 2 5" xfId="32112"/>
    <cellStyle name="Comma 3 12 3 2 6" xfId="58594"/>
    <cellStyle name="Comma 3 12 3 3" xfId="10472"/>
    <cellStyle name="Comma 3 12 3 3 2" xfId="25620"/>
    <cellStyle name="Comma 3 12 3 3 2 2" xfId="51588"/>
    <cellStyle name="Comma 3 12 3 3 3" xfId="36440"/>
    <cellStyle name="Comma 3 12 3 4" xfId="8308"/>
    <cellStyle name="Comma 3 12 3 4 2" xfId="23456"/>
    <cellStyle name="Comma 3 12 3 4 2 2" xfId="49424"/>
    <cellStyle name="Comma 3 12 3 4 3" xfId="34276"/>
    <cellStyle name="Comma 3 12 3 5" xfId="19128"/>
    <cellStyle name="Comma 3 12 3 5 2" xfId="45096"/>
    <cellStyle name="Comma 3 12 3 6" xfId="14800"/>
    <cellStyle name="Comma 3 12 3 6 2" xfId="40768"/>
    <cellStyle name="Comma 3 12 3 7" xfId="3980"/>
    <cellStyle name="Comma 3 12 3 8" xfId="29948"/>
    <cellStyle name="Comma 3 12 3 9" xfId="56430"/>
    <cellStyle name="Comma 3 12 4" xfId="5062"/>
    <cellStyle name="Comma 3 12 4 2" xfId="11554"/>
    <cellStyle name="Comma 3 12 4 2 2" xfId="26702"/>
    <cellStyle name="Comma 3 12 4 2 2 2" xfId="52670"/>
    <cellStyle name="Comma 3 12 4 2 3" xfId="37522"/>
    <cellStyle name="Comma 3 12 4 3" xfId="20210"/>
    <cellStyle name="Comma 3 12 4 3 2" xfId="46178"/>
    <cellStyle name="Comma 3 12 4 4" xfId="15882"/>
    <cellStyle name="Comma 3 12 4 4 2" xfId="41850"/>
    <cellStyle name="Comma 3 12 4 5" xfId="31030"/>
    <cellStyle name="Comma 3 12 4 6" xfId="57512"/>
    <cellStyle name="Comma 3 12 5" xfId="9390"/>
    <cellStyle name="Comma 3 12 5 2" xfId="24538"/>
    <cellStyle name="Comma 3 12 5 2 2" xfId="50506"/>
    <cellStyle name="Comma 3 12 5 3" xfId="35358"/>
    <cellStyle name="Comma 3 12 6" xfId="7226"/>
    <cellStyle name="Comma 3 12 6 2" xfId="22374"/>
    <cellStyle name="Comma 3 12 6 2 2" xfId="48342"/>
    <cellStyle name="Comma 3 12 6 3" xfId="33194"/>
    <cellStyle name="Comma 3 12 7" xfId="18046"/>
    <cellStyle name="Comma 3 12 7 2" xfId="44014"/>
    <cellStyle name="Comma 3 12 8" xfId="13718"/>
    <cellStyle name="Comma 3 12 8 2" xfId="39686"/>
    <cellStyle name="Comma 3 12 9" xfId="2898"/>
    <cellStyle name="Comma 3 13" xfId="153"/>
    <cellStyle name="Comma 3 13 10" xfId="28867"/>
    <cellStyle name="Comma 3 13 11" xfId="54829"/>
    <cellStyle name="Comma 3 13 12" xfId="55349"/>
    <cellStyle name="Comma 3 13 13" xfId="1156"/>
    <cellStyle name="Comma 3 13 2" xfId="1276"/>
    <cellStyle name="Comma 3 13 2 10" xfId="55890"/>
    <cellStyle name="Comma 3 13 2 2" xfId="2358"/>
    <cellStyle name="Comma 3 13 2 2 2" xfId="6686"/>
    <cellStyle name="Comma 3 13 2 2 2 2" xfId="13178"/>
    <cellStyle name="Comma 3 13 2 2 2 2 2" xfId="28326"/>
    <cellStyle name="Comma 3 13 2 2 2 2 2 2" xfId="54294"/>
    <cellStyle name="Comma 3 13 2 2 2 2 3" xfId="39146"/>
    <cellStyle name="Comma 3 13 2 2 2 3" xfId="21834"/>
    <cellStyle name="Comma 3 13 2 2 2 3 2" xfId="47802"/>
    <cellStyle name="Comma 3 13 2 2 2 4" xfId="17506"/>
    <cellStyle name="Comma 3 13 2 2 2 4 2" xfId="43474"/>
    <cellStyle name="Comma 3 13 2 2 2 5" xfId="32654"/>
    <cellStyle name="Comma 3 13 2 2 2 6" xfId="59136"/>
    <cellStyle name="Comma 3 13 2 2 3" xfId="11014"/>
    <cellStyle name="Comma 3 13 2 2 3 2" xfId="26162"/>
    <cellStyle name="Comma 3 13 2 2 3 2 2" xfId="52130"/>
    <cellStyle name="Comma 3 13 2 2 3 3" xfId="36982"/>
    <cellStyle name="Comma 3 13 2 2 4" xfId="8850"/>
    <cellStyle name="Comma 3 13 2 2 4 2" xfId="23998"/>
    <cellStyle name="Comma 3 13 2 2 4 2 2" xfId="49966"/>
    <cellStyle name="Comma 3 13 2 2 4 3" xfId="34818"/>
    <cellStyle name="Comma 3 13 2 2 5" xfId="19670"/>
    <cellStyle name="Comma 3 13 2 2 5 2" xfId="45638"/>
    <cellStyle name="Comma 3 13 2 2 6" xfId="15342"/>
    <cellStyle name="Comma 3 13 2 2 6 2" xfId="41310"/>
    <cellStyle name="Comma 3 13 2 2 7" xfId="4522"/>
    <cellStyle name="Comma 3 13 2 2 8" xfId="30490"/>
    <cellStyle name="Comma 3 13 2 2 9" xfId="56972"/>
    <cellStyle name="Comma 3 13 2 3" xfId="5604"/>
    <cellStyle name="Comma 3 13 2 3 2" xfId="12096"/>
    <cellStyle name="Comma 3 13 2 3 2 2" xfId="27244"/>
    <cellStyle name="Comma 3 13 2 3 2 2 2" xfId="53212"/>
    <cellStyle name="Comma 3 13 2 3 2 3" xfId="38064"/>
    <cellStyle name="Comma 3 13 2 3 3" xfId="20752"/>
    <cellStyle name="Comma 3 13 2 3 3 2" xfId="46720"/>
    <cellStyle name="Comma 3 13 2 3 4" xfId="16424"/>
    <cellStyle name="Comma 3 13 2 3 4 2" xfId="42392"/>
    <cellStyle name="Comma 3 13 2 3 5" xfId="31572"/>
    <cellStyle name="Comma 3 13 2 3 6" xfId="58054"/>
    <cellStyle name="Comma 3 13 2 4" xfId="9932"/>
    <cellStyle name="Comma 3 13 2 4 2" xfId="25080"/>
    <cellStyle name="Comma 3 13 2 4 2 2" xfId="51048"/>
    <cellStyle name="Comma 3 13 2 4 3" xfId="35900"/>
    <cellStyle name="Comma 3 13 2 5" xfId="7768"/>
    <cellStyle name="Comma 3 13 2 5 2" xfId="22916"/>
    <cellStyle name="Comma 3 13 2 5 2 2" xfId="48884"/>
    <cellStyle name="Comma 3 13 2 5 3" xfId="33736"/>
    <cellStyle name="Comma 3 13 2 6" xfId="18588"/>
    <cellStyle name="Comma 3 13 2 6 2" xfId="44556"/>
    <cellStyle name="Comma 3 13 2 7" xfId="14260"/>
    <cellStyle name="Comma 3 13 2 7 2" xfId="40228"/>
    <cellStyle name="Comma 3 13 2 8" xfId="3440"/>
    <cellStyle name="Comma 3 13 2 9" xfId="29408"/>
    <cellStyle name="Comma 3 13 3" xfId="1817"/>
    <cellStyle name="Comma 3 13 3 2" xfId="6145"/>
    <cellStyle name="Comma 3 13 3 2 2" xfId="12637"/>
    <cellStyle name="Comma 3 13 3 2 2 2" xfId="27785"/>
    <cellStyle name="Comma 3 13 3 2 2 2 2" xfId="53753"/>
    <cellStyle name="Comma 3 13 3 2 2 3" xfId="38605"/>
    <cellStyle name="Comma 3 13 3 2 3" xfId="21293"/>
    <cellStyle name="Comma 3 13 3 2 3 2" xfId="47261"/>
    <cellStyle name="Comma 3 13 3 2 4" xfId="16965"/>
    <cellStyle name="Comma 3 13 3 2 4 2" xfId="42933"/>
    <cellStyle name="Comma 3 13 3 2 5" xfId="32113"/>
    <cellStyle name="Comma 3 13 3 2 6" xfId="58595"/>
    <cellStyle name="Comma 3 13 3 3" xfId="10473"/>
    <cellStyle name="Comma 3 13 3 3 2" xfId="25621"/>
    <cellStyle name="Comma 3 13 3 3 2 2" xfId="51589"/>
    <cellStyle name="Comma 3 13 3 3 3" xfId="36441"/>
    <cellStyle name="Comma 3 13 3 4" xfId="8309"/>
    <cellStyle name="Comma 3 13 3 4 2" xfId="23457"/>
    <cellStyle name="Comma 3 13 3 4 2 2" xfId="49425"/>
    <cellStyle name="Comma 3 13 3 4 3" xfId="34277"/>
    <cellStyle name="Comma 3 13 3 5" xfId="19129"/>
    <cellStyle name="Comma 3 13 3 5 2" xfId="45097"/>
    <cellStyle name="Comma 3 13 3 6" xfId="14801"/>
    <cellStyle name="Comma 3 13 3 6 2" xfId="40769"/>
    <cellStyle name="Comma 3 13 3 7" xfId="3981"/>
    <cellStyle name="Comma 3 13 3 8" xfId="29949"/>
    <cellStyle name="Comma 3 13 3 9" xfId="56431"/>
    <cellStyle name="Comma 3 13 4" xfId="5063"/>
    <cellStyle name="Comma 3 13 4 2" xfId="11555"/>
    <cellStyle name="Comma 3 13 4 2 2" xfId="26703"/>
    <cellStyle name="Comma 3 13 4 2 2 2" xfId="52671"/>
    <cellStyle name="Comma 3 13 4 2 3" xfId="37523"/>
    <cellStyle name="Comma 3 13 4 3" xfId="20211"/>
    <cellStyle name="Comma 3 13 4 3 2" xfId="46179"/>
    <cellStyle name="Comma 3 13 4 4" xfId="15883"/>
    <cellStyle name="Comma 3 13 4 4 2" xfId="41851"/>
    <cellStyle name="Comma 3 13 4 5" xfId="31031"/>
    <cellStyle name="Comma 3 13 4 6" xfId="57513"/>
    <cellStyle name="Comma 3 13 5" xfId="9391"/>
    <cellStyle name="Comma 3 13 5 2" xfId="24539"/>
    <cellStyle name="Comma 3 13 5 2 2" xfId="50507"/>
    <cellStyle name="Comma 3 13 5 3" xfId="35359"/>
    <cellStyle name="Comma 3 13 6" xfId="7227"/>
    <cellStyle name="Comma 3 13 6 2" xfId="22375"/>
    <cellStyle name="Comma 3 13 6 2 2" xfId="48343"/>
    <cellStyle name="Comma 3 13 6 3" xfId="33195"/>
    <cellStyle name="Comma 3 13 7" xfId="18047"/>
    <cellStyle name="Comma 3 13 7 2" xfId="44015"/>
    <cellStyle name="Comma 3 13 8" xfId="13719"/>
    <cellStyle name="Comma 3 13 8 2" xfId="39687"/>
    <cellStyle name="Comma 3 13 9" xfId="2899"/>
    <cellStyle name="Comma 3 14" xfId="1272"/>
    <cellStyle name="Comma 3 14 10" xfId="55886"/>
    <cellStyle name="Comma 3 14 2" xfId="2354"/>
    <cellStyle name="Comma 3 14 2 2" xfId="6682"/>
    <cellStyle name="Comma 3 14 2 2 2" xfId="13174"/>
    <cellStyle name="Comma 3 14 2 2 2 2" xfId="28322"/>
    <cellStyle name="Comma 3 14 2 2 2 2 2" xfId="54290"/>
    <cellStyle name="Comma 3 14 2 2 2 3" xfId="39142"/>
    <cellStyle name="Comma 3 14 2 2 3" xfId="21830"/>
    <cellStyle name="Comma 3 14 2 2 3 2" xfId="47798"/>
    <cellStyle name="Comma 3 14 2 2 4" xfId="17502"/>
    <cellStyle name="Comma 3 14 2 2 4 2" xfId="43470"/>
    <cellStyle name="Comma 3 14 2 2 5" xfId="32650"/>
    <cellStyle name="Comma 3 14 2 2 6" xfId="59132"/>
    <cellStyle name="Comma 3 14 2 3" xfId="11010"/>
    <cellStyle name="Comma 3 14 2 3 2" xfId="26158"/>
    <cellStyle name="Comma 3 14 2 3 2 2" xfId="52126"/>
    <cellStyle name="Comma 3 14 2 3 3" xfId="36978"/>
    <cellStyle name="Comma 3 14 2 4" xfId="8846"/>
    <cellStyle name="Comma 3 14 2 4 2" xfId="23994"/>
    <cellStyle name="Comma 3 14 2 4 2 2" xfId="49962"/>
    <cellStyle name="Comma 3 14 2 4 3" xfId="34814"/>
    <cellStyle name="Comma 3 14 2 5" xfId="19666"/>
    <cellStyle name="Comma 3 14 2 5 2" xfId="45634"/>
    <cellStyle name="Comma 3 14 2 6" xfId="15338"/>
    <cellStyle name="Comma 3 14 2 6 2" xfId="41306"/>
    <cellStyle name="Comma 3 14 2 7" xfId="4518"/>
    <cellStyle name="Comma 3 14 2 8" xfId="30486"/>
    <cellStyle name="Comma 3 14 2 9" xfId="56968"/>
    <cellStyle name="Comma 3 14 3" xfId="5600"/>
    <cellStyle name="Comma 3 14 3 2" xfId="12092"/>
    <cellStyle name="Comma 3 14 3 2 2" xfId="27240"/>
    <cellStyle name="Comma 3 14 3 2 2 2" xfId="53208"/>
    <cellStyle name="Comma 3 14 3 2 3" xfId="38060"/>
    <cellStyle name="Comma 3 14 3 3" xfId="20748"/>
    <cellStyle name="Comma 3 14 3 3 2" xfId="46716"/>
    <cellStyle name="Comma 3 14 3 4" xfId="16420"/>
    <cellStyle name="Comma 3 14 3 4 2" xfId="42388"/>
    <cellStyle name="Comma 3 14 3 5" xfId="31568"/>
    <cellStyle name="Comma 3 14 3 6" xfId="58050"/>
    <cellStyle name="Comma 3 14 4" xfId="9928"/>
    <cellStyle name="Comma 3 14 4 2" xfId="25076"/>
    <cellStyle name="Comma 3 14 4 2 2" xfId="51044"/>
    <cellStyle name="Comma 3 14 4 3" xfId="35896"/>
    <cellStyle name="Comma 3 14 5" xfId="7764"/>
    <cellStyle name="Comma 3 14 5 2" xfId="22912"/>
    <cellStyle name="Comma 3 14 5 2 2" xfId="48880"/>
    <cellStyle name="Comma 3 14 5 3" xfId="33732"/>
    <cellStyle name="Comma 3 14 6" xfId="18584"/>
    <cellStyle name="Comma 3 14 6 2" xfId="44552"/>
    <cellStyle name="Comma 3 14 7" xfId="14256"/>
    <cellStyle name="Comma 3 14 7 2" xfId="40224"/>
    <cellStyle name="Comma 3 14 8" xfId="3436"/>
    <cellStyle name="Comma 3 14 9" xfId="29404"/>
    <cellStyle name="Comma 3 15" xfId="1813"/>
    <cellStyle name="Comma 3 15 2" xfId="6141"/>
    <cellStyle name="Comma 3 15 2 2" xfId="12633"/>
    <cellStyle name="Comma 3 15 2 2 2" xfId="27781"/>
    <cellStyle name="Comma 3 15 2 2 2 2" xfId="53749"/>
    <cellStyle name="Comma 3 15 2 2 3" xfId="38601"/>
    <cellStyle name="Comma 3 15 2 3" xfId="21289"/>
    <cellStyle name="Comma 3 15 2 3 2" xfId="47257"/>
    <cellStyle name="Comma 3 15 2 4" xfId="16961"/>
    <cellStyle name="Comma 3 15 2 4 2" xfId="42929"/>
    <cellStyle name="Comma 3 15 2 5" xfId="32109"/>
    <cellStyle name="Comma 3 15 2 6" xfId="58591"/>
    <cellStyle name="Comma 3 15 3" xfId="10469"/>
    <cellStyle name="Comma 3 15 3 2" xfId="25617"/>
    <cellStyle name="Comma 3 15 3 2 2" xfId="51585"/>
    <cellStyle name="Comma 3 15 3 3" xfId="36437"/>
    <cellStyle name="Comma 3 15 4" xfId="8305"/>
    <cellStyle name="Comma 3 15 4 2" xfId="23453"/>
    <cellStyle name="Comma 3 15 4 2 2" xfId="49421"/>
    <cellStyle name="Comma 3 15 4 3" xfId="34273"/>
    <cellStyle name="Comma 3 15 5" xfId="19125"/>
    <cellStyle name="Comma 3 15 5 2" xfId="45093"/>
    <cellStyle name="Comma 3 15 6" xfId="14797"/>
    <cellStyle name="Comma 3 15 6 2" xfId="40765"/>
    <cellStyle name="Comma 3 15 7" xfId="3977"/>
    <cellStyle name="Comma 3 15 8" xfId="29945"/>
    <cellStyle name="Comma 3 15 9" xfId="56427"/>
    <cellStyle name="Comma 3 16" xfId="5059"/>
    <cellStyle name="Comma 3 16 2" xfId="11551"/>
    <cellStyle name="Comma 3 16 2 2" xfId="26699"/>
    <cellStyle name="Comma 3 16 2 2 2" xfId="52667"/>
    <cellStyle name="Comma 3 16 2 3" xfId="37519"/>
    <cellStyle name="Comma 3 16 3" xfId="20207"/>
    <cellStyle name="Comma 3 16 3 2" xfId="46175"/>
    <cellStyle name="Comma 3 16 4" xfId="15879"/>
    <cellStyle name="Comma 3 16 4 2" xfId="41847"/>
    <cellStyle name="Comma 3 16 5" xfId="31027"/>
    <cellStyle name="Comma 3 16 6" xfId="57509"/>
    <cellStyle name="Comma 3 17" xfId="9387"/>
    <cellStyle name="Comma 3 17 2" xfId="24535"/>
    <cellStyle name="Comma 3 17 2 2" xfId="50503"/>
    <cellStyle name="Comma 3 17 3" xfId="35355"/>
    <cellStyle name="Comma 3 18" xfId="7223"/>
    <cellStyle name="Comma 3 18 2" xfId="22371"/>
    <cellStyle name="Comma 3 18 2 2" xfId="48339"/>
    <cellStyle name="Comma 3 18 3" xfId="33191"/>
    <cellStyle name="Comma 3 19" xfId="18043"/>
    <cellStyle name="Comma 3 19 2" xfId="44011"/>
    <cellStyle name="Comma 3 2" xfId="154"/>
    <cellStyle name="Comma 3 2 10" xfId="2900"/>
    <cellStyle name="Comma 3 2 11" xfId="28868"/>
    <cellStyle name="Comma 3 2 12" xfId="54830"/>
    <cellStyle name="Comma 3 2 13" xfId="55350"/>
    <cellStyle name="Comma 3 2 14" xfId="716"/>
    <cellStyle name="Comma 3 2 2" xfId="155"/>
    <cellStyle name="Comma 3 2 2 10" xfId="28869"/>
    <cellStyle name="Comma 3 2 2 11" xfId="54831"/>
    <cellStyle name="Comma 3 2 2 12" xfId="55351"/>
    <cellStyle name="Comma 3 2 2 13" xfId="1192"/>
    <cellStyle name="Comma 3 2 2 2" xfId="1278"/>
    <cellStyle name="Comma 3 2 2 2 10" xfId="55892"/>
    <cellStyle name="Comma 3 2 2 2 2" xfId="2360"/>
    <cellStyle name="Comma 3 2 2 2 2 2" xfId="6688"/>
    <cellStyle name="Comma 3 2 2 2 2 2 2" xfId="13180"/>
    <cellStyle name="Comma 3 2 2 2 2 2 2 2" xfId="28328"/>
    <cellStyle name="Comma 3 2 2 2 2 2 2 2 2" xfId="54296"/>
    <cellStyle name="Comma 3 2 2 2 2 2 2 3" xfId="39148"/>
    <cellStyle name="Comma 3 2 2 2 2 2 3" xfId="21836"/>
    <cellStyle name="Comma 3 2 2 2 2 2 3 2" xfId="47804"/>
    <cellStyle name="Comma 3 2 2 2 2 2 4" xfId="17508"/>
    <cellStyle name="Comma 3 2 2 2 2 2 4 2" xfId="43476"/>
    <cellStyle name="Comma 3 2 2 2 2 2 5" xfId="32656"/>
    <cellStyle name="Comma 3 2 2 2 2 2 6" xfId="59138"/>
    <cellStyle name="Comma 3 2 2 2 2 3" xfId="11016"/>
    <cellStyle name="Comma 3 2 2 2 2 3 2" xfId="26164"/>
    <cellStyle name="Comma 3 2 2 2 2 3 2 2" xfId="52132"/>
    <cellStyle name="Comma 3 2 2 2 2 3 3" xfId="36984"/>
    <cellStyle name="Comma 3 2 2 2 2 4" xfId="8852"/>
    <cellStyle name="Comma 3 2 2 2 2 4 2" xfId="24000"/>
    <cellStyle name="Comma 3 2 2 2 2 4 2 2" xfId="49968"/>
    <cellStyle name="Comma 3 2 2 2 2 4 3" xfId="34820"/>
    <cellStyle name="Comma 3 2 2 2 2 5" xfId="19672"/>
    <cellStyle name="Comma 3 2 2 2 2 5 2" xfId="45640"/>
    <cellStyle name="Comma 3 2 2 2 2 6" xfId="15344"/>
    <cellStyle name="Comma 3 2 2 2 2 6 2" xfId="41312"/>
    <cellStyle name="Comma 3 2 2 2 2 7" xfId="4524"/>
    <cellStyle name="Comma 3 2 2 2 2 8" xfId="30492"/>
    <cellStyle name="Comma 3 2 2 2 2 9" xfId="56974"/>
    <cellStyle name="Comma 3 2 2 2 3" xfId="5606"/>
    <cellStyle name="Comma 3 2 2 2 3 2" xfId="12098"/>
    <cellStyle name="Comma 3 2 2 2 3 2 2" xfId="27246"/>
    <cellStyle name="Comma 3 2 2 2 3 2 2 2" xfId="53214"/>
    <cellStyle name="Comma 3 2 2 2 3 2 3" xfId="38066"/>
    <cellStyle name="Comma 3 2 2 2 3 3" xfId="20754"/>
    <cellStyle name="Comma 3 2 2 2 3 3 2" xfId="46722"/>
    <cellStyle name="Comma 3 2 2 2 3 4" xfId="16426"/>
    <cellStyle name="Comma 3 2 2 2 3 4 2" xfId="42394"/>
    <cellStyle name="Comma 3 2 2 2 3 5" xfId="31574"/>
    <cellStyle name="Comma 3 2 2 2 3 6" xfId="58056"/>
    <cellStyle name="Comma 3 2 2 2 4" xfId="9934"/>
    <cellStyle name="Comma 3 2 2 2 4 2" xfId="25082"/>
    <cellStyle name="Comma 3 2 2 2 4 2 2" xfId="51050"/>
    <cellStyle name="Comma 3 2 2 2 4 3" xfId="35902"/>
    <cellStyle name="Comma 3 2 2 2 5" xfId="7770"/>
    <cellStyle name="Comma 3 2 2 2 5 2" xfId="22918"/>
    <cellStyle name="Comma 3 2 2 2 5 2 2" xfId="48886"/>
    <cellStyle name="Comma 3 2 2 2 5 3" xfId="33738"/>
    <cellStyle name="Comma 3 2 2 2 6" xfId="18590"/>
    <cellStyle name="Comma 3 2 2 2 6 2" xfId="44558"/>
    <cellStyle name="Comma 3 2 2 2 7" xfId="14262"/>
    <cellStyle name="Comma 3 2 2 2 7 2" xfId="40230"/>
    <cellStyle name="Comma 3 2 2 2 8" xfId="3442"/>
    <cellStyle name="Comma 3 2 2 2 9" xfId="29410"/>
    <cellStyle name="Comma 3 2 2 3" xfId="1819"/>
    <cellStyle name="Comma 3 2 2 3 2" xfId="6147"/>
    <cellStyle name="Comma 3 2 2 3 2 2" xfId="12639"/>
    <cellStyle name="Comma 3 2 2 3 2 2 2" xfId="27787"/>
    <cellStyle name="Comma 3 2 2 3 2 2 2 2" xfId="53755"/>
    <cellStyle name="Comma 3 2 2 3 2 2 3" xfId="38607"/>
    <cellStyle name="Comma 3 2 2 3 2 3" xfId="21295"/>
    <cellStyle name="Comma 3 2 2 3 2 3 2" xfId="47263"/>
    <cellStyle name="Comma 3 2 2 3 2 4" xfId="16967"/>
    <cellStyle name="Comma 3 2 2 3 2 4 2" xfId="42935"/>
    <cellStyle name="Comma 3 2 2 3 2 5" xfId="32115"/>
    <cellStyle name="Comma 3 2 2 3 2 6" xfId="58597"/>
    <cellStyle name="Comma 3 2 2 3 3" xfId="10475"/>
    <cellStyle name="Comma 3 2 2 3 3 2" xfId="25623"/>
    <cellStyle name="Comma 3 2 2 3 3 2 2" xfId="51591"/>
    <cellStyle name="Comma 3 2 2 3 3 3" xfId="36443"/>
    <cellStyle name="Comma 3 2 2 3 4" xfId="8311"/>
    <cellStyle name="Comma 3 2 2 3 4 2" xfId="23459"/>
    <cellStyle name="Comma 3 2 2 3 4 2 2" xfId="49427"/>
    <cellStyle name="Comma 3 2 2 3 4 3" xfId="34279"/>
    <cellStyle name="Comma 3 2 2 3 5" xfId="19131"/>
    <cellStyle name="Comma 3 2 2 3 5 2" xfId="45099"/>
    <cellStyle name="Comma 3 2 2 3 6" xfId="14803"/>
    <cellStyle name="Comma 3 2 2 3 6 2" xfId="40771"/>
    <cellStyle name="Comma 3 2 2 3 7" xfId="3983"/>
    <cellStyle name="Comma 3 2 2 3 8" xfId="29951"/>
    <cellStyle name="Comma 3 2 2 3 9" xfId="56433"/>
    <cellStyle name="Comma 3 2 2 4" xfId="5065"/>
    <cellStyle name="Comma 3 2 2 4 2" xfId="11557"/>
    <cellStyle name="Comma 3 2 2 4 2 2" xfId="26705"/>
    <cellStyle name="Comma 3 2 2 4 2 2 2" xfId="52673"/>
    <cellStyle name="Comma 3 2 2 4 2 3" xfId="37525"/>
    <cellStyle name="Comma 3 2 2 4 3" xfId="20213"/>
    <cellStyle name="Comma 3 2 2 4 3 2" xfId="46181"/>
    <cellStyle name="Comma 3 2 2 4 4" xfId="15885"/>
    <cellStyle name="Comma 3 2 2 4 4 2" xfId="41853"/>
    <cellStyle name="Comma 3 2 2 4 5" xfId="31033"/>
    <cellStyle name="Comma 3 2 2 4 6" xfId="57515"/>
    <cellStyle name="Comma 3 2 2 5" xfId="9393"/>
    <cellStyle name="Comma 3 2 2 5 2" xfId="24541"/>
    <cellStyle name="Comma 3 2 2 5 2 2" xfId="50509"/>
    <cellStyle name="Comma 3 2 2 5 3" xfId="35361"/>
    <cellStyle name="Comma 3 2 2 6" xfId="7229"/>
    <cellStyle name="Comma 3 2 2 6 2" xfId="22377"/>
    <cellStyle name="Comma 3 2 2 6 2 2" xfId="48345"/>
    <cellStyle name="Comma 3 2 2 6 3" xfId="33197"/>
    <cellStyle name="Comma 3 2 2 7" xfId="18049"/>
    <cellStyle name="Comma 3 2 2 7 2" xfId="44017"/>
    <cellStyle name="Comma 3 2 2 8" xfId="13721"/>
    <cellStyle name="Comma 3 2 2 8 2" xfId="39689"/>
    <cellStyle name="Comma 3 2 2 9" xfId="2901"/>
    <cellStyle name="Comma 3 2 3" xfId="1277"/>
    <cellStyle name="Comma 3 2 3 10" xfId="55891"/>
    <cellStyle name="Comma 3 2 3 2" xfId="2359"/>
    <cellStyle name="Comma 3 2 3 2 2" xfId="6687"/>
    <cellStyle name="Comma 3 2 3 2 2 2" xfId="13179"/>
    <cellStyle name="Comma 3 2 3 2 2 2 2" xfId="28327"/>
    <cellStyle name="Comma 3 2 3 2 2 2 2 2" xfId="54295"/>
    <cellStyle name="Comma 3 2 3 2 2 2 3" xfId="39147"/>
    <cellStyle name="Comma 3 2 3 2 2 3" xfId="21835"/>
    <cellStyle name="Comma 3 2 3 2 2 3 2" xfId="47803"/>
    <cellStyle name="Comma 3 2 3 2 2 4" xfId="17507"/>
    <cellStyle name="Comma 3 2 3 2 2 4 2" xfId="43475"/>
    <cellStyle name="Comma 3 2 3 2 2 5" xfId="32655"/>
    <cellStyle name="Comma 3 2 3 2 2 6" xfId="59137"/>
    <cellStyle name="Comma 3 2 3 2 3" xfId="11015"/>
    <cellStyle name="Comma 3 2 3 2 3 2" xfId="26163"/>
    <cellStyle name="Comma 3 2 3 2 3 2 2" xfId="52131"/>
    <cellStyle name="Comma 3 2 3 2 3 3" xfId="36983"/>
    <cellStyle name="Comma 3 2 3 2 4" xfId="8851"/>
    <cellStyle name="Comma 3 2 3 2 4 2" xfId="23999"/>
    <cellStyle name="Comma 3 2 3 2 4 2 2" xfId="49967"/>
    <cellStyle name="Comma 3 2 3 2 4 3" xfId="34819"/>
    <cellStyle name="Comma 3 2 3 2 5" xfId="19671"/>
    <cellStyle name="Comma 3 2 3 2 5 2" xfId="45639"/>
    <cellStyle name="Comma 3 2 3 2 6" xfId="15343"/>
    <cellStyle name="Comma 3 2 3 2 6 2" xfId="41311"/>
    <cellStyle name="Comma 3 2 3 2 7" xfId="4523"/>
    <cellStyle name="Comma 3 2 3 2 8" xfId="30491"/>
    <cellStyle name="Comma 3 2 3 2 9" xfId="56973"/>
    <cellStyle name="Comma 3 2 3 3" xfId="5605"/>
    <cellStyle name="Comma 3 2 3 3 2" xfId="12097"/>
    <cellStyle name="Comma 3 2 3 3 2 2" xfId="27245"/>
    <cellStyle name="Comma 3 2 3 3 2 2 2" xfId="53213"/>
    <cellStyle name="Comma 3 2 3 3 2 3" xfId="38065"/>
    <cellStyle name="Comma 3 2 3 3 3" xfId="20753"/>
    <cellStyle name="Comma 3 2 3 3 3 2" xfId="46721"/>
    <cellStyle name="Comma 3 2 3 3 4" xfId="16425"/>
    <cellStyle name="Comma 3 2 3 3 4 2" xfId="42393"/>
    <cellStyle name="Comma 3 2 3 3 5" xfId="31573"/>
    <cellStyle name="Comma 3 2 3 3 6" xfId="58055"/>
    <cellStyle name="Comma 3 2 3 4" xfId="9933"/>
    <cellStyle name="Comma 3 2 3 4 2" xfId="25081"/>
    <cellStyle name="Comma 3 2 3 4 2 2" xfId="51049"/>
    <cellStyle name="Comma 3 2 3 4 3" xfId="35901"/>
    <cellStyle name="Comma 3 2 3 5" xfId="7769"/>
    <cellStyle name="Comma 3 2 3 5 2" xfId="22917"/>
    <cellStyle name="Comma 3 2 3 5 2 2" xfId="48885"/>
    <cellStyle name="Comma 3 2 3 5 3" xfId="33737"/>
    <cellStyle name="Comma 3 2 3 6" xfId="18589"/>
    <cellStyle name="Comma 3 2 3 6 2" xfId="44557"/>
    <cellStyle name="Comma 3 2 3 7" xfId="14261"/>
    <cellStyle name="Comma 3 2 3 7 2" xfId="40229"/>
    <cellStyle name="Comma 3 2 3 8" xfId="3441"/>
    <cellStyle name="Comma 3 2 3 9" xfId="29409"/>
    <cellStyle name="Comma 3 2 4" xfId="1818"/>
    <cellStyle name="Comma 3 2 4 2" xfId="6146"/>
    <cellStyle name="Comma 3 2 4 2 2" xfId="12638"/>
    <cellStyle name="Comma 3 2 4 2 2 2" xfId="27786"/>
    <cellStyle name="Comma 3 2 4 2 2 2 2" xfId="53754"/>
    <cellStyle name="Comma 3 2 4 2 2 3" xfId="38606"/>
    <cellStyle name="Comma 3 2 4 2 3" xfId="21294"/>
    <cellStyle name="Comma 3 2 4 2 3 2" xfId="47262"/>
    <cellStyle name="Comma 3 2 4 2 4" xfId="16966"/>
    <cellStyle name="Comma 3 2 4 2 4 2" xfId="42934"/>
    <cellStyle name="Comma 3 2 4 2 5" xfId="32114"/>
    <cellStyle name="Comma 3 2 4 2 6" xfId="58596"/>
    <cellStyle name="Comma 3 2 4 3" xfId="10474"/>
    <cellStyle name="Comma 3 2 4 3 2" xfId="25622"/>
    <cellStyle name="Comma 3 2 4 3 2 2" xfId="51590"/>
    <cellStyle name="Comma 3 2 4 3 3" xfId="36442"/>
    <cellStyle name="Comma 3 2 4 4" xfId="8310"/>
    <cellStyle name="Comma 3 2 4 4 2" xfId="23458"/>
    <cellStyle name="Comma 3 2 4 4 2 2" xfId="49426"/>
    <cellStyle name="Comma 3 2 4 4 3" xfId="34278"/>
    <cellStyle name="Comma 3 2 4 5" xfId="19130"/>
    <cellStyle name="Comma 3 2 4 5 2" xfId="45098"/>
    <cellStyle name="Comma 3 2 4 6" xfId="14802"/>
    <cellStyle name="Comma 3 2 4 6 2" xfId="40770"/>
    <cellStyle name="Comma 3 2 4 7" xfId="3982"/>
    <cellStyle name="Comma 3 2 4 8" xfId="29950"/>
    <cellStyle name="Comma 3 2 4 9" xfId="56432"/>
    <cellStyle name="Comma 3 2 5" xfId="5064"/>
    <cellStyle name="Comma 3 2 5 2" xfId="11556"/>
    <cellStyle name="Comma 3 2 5 2 2" xfId="26704"/>
    <cellStyle name="Comma 3 2 5 2 2 2" xfId="52672"/>
    <cellStyle name="Comma 3 2 5 2 3" xfId="37524"/>
    <cellStyle name="Comma 3 2 5 3" xfId="20212"/>
    <cellStyle name="Comma 3 2 5 3 2" xfId="46180"/>
    <cellStyle name="Comma 3 2 5 4" xfId="15884"/>
    <cellStyle name="Comma 3 2 5 4 2" xfId="41852"/>
    <cellStyle name="Comma 3 2 5 5" xfId="31032"/>
    <cellStyle name="Comma 3 2 5 6" xfId="57514"/>
    <cellStyle name="Comma 3 2 6" xfId="9392"/>
    <cellStyle name="Comma 3 2 6 2" xfId="24540"/>
    <cellStyle name="Comma 3 2 6 2 2" xfId="50508"/>
    <cellStyle name="Comma 3 2 6 3" xfId="35360"/>
    <cellStyle name="Comma 3 2 7" xfId="7228"/>
    <cellStyle name="Comma 3 2 7 2" xfId="22376"/>
    <cellStyle name="Comma 3 2 7 2 2" xfId="48344"/>
    <cellStyle name="Comma 3 2 7 3" xfId="33196"/>
    <cellStyle name="Comma 3 2 8" xfId="18048"/>
    <cellStyle name="Comma 3 2 8 2" xfId="44016"/>
    <cellStyle name="Comma 3 2 9" xfId="13720"/>
    <cellStyle name="Comma 3 2 9 2" xfId="39688"/>
    <cellStyle name="Comma 3 20" xfId="13715"/>
    <cellStyle name="Comma 3 20 2" xfId="39683"/>
    <cellStyle name="Comma 3 21" xfId="2895"/>
    <cellStyle name="Comma 3 22" xfId="28863"/>
    <cellStyle name="Comma 3 23" xfId="54825"/>
    <cellStyle name="Comma 3 24" xfId="55345"/>
    <cellStyle name="Comma 3 25" xfId="676"/>
    <cellStyle name="Comma 3 3" xfId="156"/>
    <cellStyle name="Comma 3 3 10" xfId="28870"/>
    <cellStyle name="Comma 3 3 11" xfId="54832"/>
    <cellStyle name="Comma 3 3 12" xfId="55352"/>
    <cellStyle name="Comma 3 3 13" xfId="756"/>
    <cellStyle name="Comma 3 3 2" xfId="1279"/>
    <cellStyle name="Comma 3 3 2 10" xfId="55893"/>
    <cellStyle name="Comma 3 3 2 2" xfId="2361"/>
    <cellStyle name="Comma 3 3 2 2 2" xfId="6689"/>
    <cellStyle name="Comma 3 3 2 2 2 2" xfId="13181"/>
    <cellStyle name="Comma 3 3 2 2 2 2 2" xfId="28329"/>
    <cellStyle name="Comma 3 3 2 2 2 2 2 2" xfId="54297"/>
    <cellStyle name="Comma 3 3 2 2 2 2 3" xfId="39149"/>
    <cellStyle name="Comma 3 3 2 2 2 3" xfId="21837"/>
    <cellStyle name="Comma 3 3 2 2 2 3 2" xfId="47805"/>
    <cellStyle name="Comma 3 3 2 2 2 4" xfId="17509"/>
    <cellStyle name="Comma 3 3 2 2 2 4 2" xfId="43477"/>
    <cellStyle name="Comma 3 3 2 2 2 5" xfId="32657"/>
    <cellStyle name="Comma 3 3 2 2 2 6" xfId="59139"/>
    <cellStyle name="Comma 3 3 2 2 3" xfId="11017"/>
    <cellStyle name="Comma 3 3 2 2 3 2" xfId="26165"/>
    <cellStyle name="Comma 3 3 2 2 3 2 2" xfId="52133"/>
    <cellStyle name="Comma 3 3 2 2 3 3" xfId="36985"/>
    <cellStyle name="Comma 3 3 2 2 4" xfId="8853"/>
    <cellStyle name="Comma 3 3 2 2 4 2" xfId="24001"/>
    <cellStyle name="Comma 3 3 2 2 4 2 2" xfId="49969"/>
    <cellStyle name="Comma 3 3 2 2 4 3" xfId="34821"/>
    <cellStyle name="Comma 3 3 2 2 5" xfId="19673"/>
    <cellStyle name="Comma 3 3 2 2 5 2" xfId="45641"/>
    <cellStyle name="Comma 3 3 2 2 6" xfId="15345"/>
    <cellStyle name="Comma 3 3 2 2 6 2" xfId="41313"/>
    <cellStyle name="Comma 3 3 2 2 7" xfId="4525"/>
    <cellStyle name="Comma 3 3 2 2 8" xfId="30493"/>
    <cellStyle name="Comma 3 3 2 2 9" xfId="56975"/>
    <cellStyle name="Comma 3 3 2 3" xfId="5607"/>
    <cellStyle name="Comma 3 3 2 3 2" xfId="12099"/>
    <cellStyle name="Comma 3 3 2 3 2 2" xfId="27247"/>
    <cellStyle name="Comma 3 3 2 3 2 2 2" xfId="53215"/>
    <cellStyle name="Comma 3 3 2 3 2 3" xfId="38067"/>
    <cellStyle name="Comma 3 3 2 3 3" xfId="20755"/>
    <cellStyle name="Comma 3 3 2 3 3 2" xfId="46723"/>
    <cellStyle name="Comma 3 3 2 3 4" xfId="16427"/>
    <cellStyle name="Comma 3 3 2 3 4 2" xfId="42395"/>
    <cellStyle name="Comma 3 3 2 3 5" xfId="31575"/>
    <cellStyle name="Comma 3 3 2 3 6" xfId="58057"/>
    <cellStyle name="Comma 3 3 2 4" xfId="9935"/>
    <cellStyle name="Comma 3 3 2 4 2" xfId="25083"/>
    <cellStyle name="Comma 3 3 2 4 2 2" xfId="51051"/>
    <cellStyle name="Comma 3 3 2 4 3" xfId="35903"/>
    <cellStyle name="Comma 3 3 2 5" xfId="7771"/>
    <cellStyle name="Comma 3 3 2 5 2" xfId="22919"/>
    <cellStyle name="Comma 3 3 2 5 2 2" xfId="48887"/>
    <cellStyle name="Comma 3 3 2 5 3" xfId="33739"/>
    <cellStyle name="Comma 3 3 2 6" xfId="18591"/>
    <cellStyle name="Comma 3 3 2 6 2" xfId="44559"/>
    <cellStyle name="Comma 3 3 2 7" xfId="14263"/>
    <cellStyle name="Comma 3 3 2 7 2" xfId="40231"/>
    <cellStyle name="Comma 3 3 2 8" xfId="3443"/>
    <cellStyle name="Comma 3 3 2 9" xfId="29411"/>
    <cellStyle name="Comma 3 3 3" xfId="1820"/>
    <cellStyle name="Comma 3 3 3 2" xfId="6148"/>
    <cellStyle name="Comma 3 3 3 2 2" xfId="12640"/>
    <cellStyle name="Comma 3 3 3 2 2 2" xfId="27788"/>
    <cellStyle name="Comma 3 3 3 2 2 2 2" xfId="53756"/>
    <cellStyle name="Comma 3 3 3 2 2 3" xfId="38608"/>
    <cellStyle name="Comma 3 3 3 2 3" xfId="21296"/>
    <cellStyle name="Comma 3 3 3 2 3 2" xfId="47264"/>
    <cellStyle name="Comma 3 3 3 2 4" xfId="16968"/>
    <cellStyle name="Comma 3 3 3 2 4 2" xfId="42936"/>
    <cellStyle name="Comma 3 3 3 2 5" xfId="32116"/>
    <cellStyle name="Comma 3 3 3 2 6" xfId="58598"/>
    <cellStyle name="Comma 3 3 3 3" xfId="10476"/>
    <cellStyle name="Comma 3 3 3 3 2" xfId="25624"/>
    <cellStyle name="Comma 3 3 3 3 2 2" xfId="51592"/>
    <cellStyle name="Comma 3 3 3 3 3" xfId="36444"/>
    <cellStyle name="Comma 3 3 3 4" xfId="8312"/>
    <cellStyle name="Comma 3 3 3 4 2" xfId="23460"/>
    <cellStyle name="Comma 3 3 3 4 2 2" xfId="49428"/>
    <cellStyle name="Comma 3 3 3 4 3" xfId="34280"/>
    <cellStyle name="Comma 3 3 3 5" xfId="19132"/>
    <cellStyle name="Comma 3 3 3 5 2" xfId="45100"/>
    <cellStyle name="Comma 3 3 3 6" xfId="14804"/>
    <cellStyle name="Comma 3 3 3 6 2" xfId="40772"/>
    <cellStyle name="Comma 3 3 3 7" xfId="3984"/>
    <cellStyle name="Comma 3 3 3 8" xfId="29952"/>
    <cellStyle name="Comma 3 3 3 9" xfId="56434"/>
    <cellStyle name="Comma 3 3 4" xfId="5066"/>
    <cellStyle name="Comma 3 3 4 2" xfId="11558"/>
    <cellStyle name="Comma 3 3 4 2 2" xfId="26706"/>
    <cellStyle name="Comma 3 3 4 2 2 2" xfId="52674"/>
    <cellStyle name="Comma 3 3 4 2 3" xfId="37526"/>
    <cellStyle name="Comma 3 3 4 3" xfId="20214"/>
    <cellStyle name="Comma 3 3 4 3 2" xfId="46182"/>
    <cellStyle name="Comma 3 3 4 4" xfId="15886"/>
    <cellStyle name="Comma 3 3 4 4 2" xfId="41854"/>
    <cellStyle name="Comma 3 3 4 5" xfId="31034"/>
    <cellStyle name="Comma 3 3 4 6" xfId="57516"/>
    <cellStyle name="Comma 3 3 5" xfId="9394"/>
    <cellStyle name="Comma 3 3 5 2" xfId="24542"/>
    <cellStyle name="Comma 3 3 5 2 2" xfId="50510"/>
    <cellStyle name="Comma 3 3 5 3" xfId="35362"/>
    <cellStyle name="Comma 3 3 6" xfId="7230"/>
    <cellStyle name="Comma 3 3 6 2" xfId="22378"/>
    <cellStyle name="Comma 3 3 6 2 2" xfId="48346"/>
    <cellStyle name="Comma 3 3 6 3" xfId="33198"/>
    <cellStyle name="Comma 3 3 7" xfId="18050"/>
    <cellStyle name="Comma 3 3 7 2" xfId="44018"/>
    <cellStyle name="Comma 3 3 8" xfId="13722"/>
    <cellStyle name="Comma 3 3 8 2" xfId="39690"/>
    <cellStyle name="Comma 3 3 9" xfId="2902"/>
    <cellStyle name="Comma 3 4" xfId="157"/>
    <cellStyle name="Comma 3 4 10" xfId="28871"/>
    <cellStyle name="Comma 3 4 11" xfId="54833"/>
    <cellStyle name="Comma 3 4 12" xfId="55353"/>
    <cellStyle name="Comma 3 4 13" xfId="796"/>
    <cellStyle name="Comma 3 4 2" xfId="1280"/>
    <cellStyle name="Comma 3 4 2 10" xfId="55894"/>
    <cellStyle name="Comma 3 4 2 2" xfId="2362"/>
    <cellStyle name="Comma 3 4 2 2 2" xfId="6690"/>
    <cellStyle name="Comma 3 4 2 2 2 2" xfId="13182"/>
    <cellStyle name="Comma 3 4 2 2 2 2 2" xfId="28330"/>
    <cellStyle name="Comma 3 4 2 2 2 2 2 2" xfId="54298"/>
    <cellStyle name="Comma 3 4 2 2 2 2 3" xfId="39150"/>
    <cellStyle name="Comma 3 4 2 2 2 3" xfId="21838"/>
    <cellStyle name="Comma 3 4 2 2 2 3 2" xfId="47806"/>
    <cellStyle name="Comma 3 4 2 2 2 4" xfId="17510"/>
    <cellStyle name="Comma 3 4 2 2 2 4 2" xfId="43478"/>
    <cellStyle name="Comma 3 4 2 2 2 5" xfId="32658"/>
    <cellStyle name="Comma 3 4 2 2 2 6" xfId="59140"/>
    <cellStyle name="Comma 3 4 2 2 3" xfId="11018"/>
    <cellStyle name="Comma 3 4 2 2 3 2" xfId="26166"/>
    <cellStyle name="Comma 3 4 2 2 3 2 2" xfId="52134"/>
    <cellStyle name="Comma 3 4 2 2 3 3" xfId="36986"/>
    <cellStyle name="Comma 3 4 2 2 4" xfId="8854"/>
    <cellStyle name="Comma 3 4 2 2 4 2" xfId="24002"/>
    <cellStyle name="Comma 3 4 2 2 4 2 2" xfId="49970"/>
    <cellStyle name="Comma 3 4 2 2 4 3" xfId="34822"/>
    <cellStyle name="Comma 3 4 2 2 5" xfId="19674"/>
    <cellStyle name="Comma 3 4 2 2 5 2" xfId="45642"/>
    <cellStyle name="Comma 3 4 2 2 6" xfId="15346"/>
    <cellStyle name="Comma 3 4 2 2 6 2" xfId="41314"/>
    <cellStyle name="Comma 3 4 2 2 7" xfId="4526"/>
    <cellStyle name="Comma 3 4 2 2 8" xfId="30494"/>
    <cellStyle name="Comma 3 4 2 2 9" xfId="56976"/>
    <cellStyle name="Comma 3 4 2 3" xfId="5608"/>
    <cellStyle name="Comma 3 4 2 3 2" xfId="12100"/>
    <cellStyle name="Comma 3 4 2 3 2 2" xfId="27248"/>
    <cellStyle name="Comma 3 4 2 3 2 2 2" xfId="53216"/>
    <cellStyle name="Comma 3 4 2 3 2 3" xfId="38068"/>
    <cellStyle name="Comma 3 4 2 3 3" xfId="20756"/>
    <cellStyle name="Comma 3 4 2 3 3 2" xfId="46724"/>
    <cellStyle name="Comma 3 4 2 3 4" xfId="16428"/>
    <cellStyle name="Comma 3 4 2 3 4 2" xfId="42396"/>
    <cellStyle name="Comma 3 4 2 3 5" xfId="31576"/>
    <cellStyle name="Comma 3 4 2 3 6" xfId="58058"/>
    <cellStyle name="Comma 3 4 2 4" xfId="9936"/>
    <cellStyle name="Comma 3 4 2 4 2" xfId="25084"/>
    <cellStyle name="Comma 3 4 2 4 2 2" xfId="51052"/>
    <cellStyle name="Comma 3 4 2 4 3" xfId="35904"/>
    <cellStyle name="Comma 3 4 2 5" xfId="7772"/>
    <cellStyle name="Comma 3 4 2 5 2" xfId="22920"/>
    <cellStyle name="Comma 3 4 2 5 2 2" xfId="48888"/>
    <cellStyle name="Comma 3 4 2 5 3" xfId="33740"/>
    <cellStyle name="Comma 3 4 2 6" xfId="18592"/>
    <cellStyle name="Comma 3 4 2 6 2" xfId="44560"/>
    <cellStyle name="Comma 3 4 2 7" xfId="14264"/>
    <cellStyle name="Comma 3 4 2 7 2" xfId="40232"/>
    <cellStyle name="Comma 3 4 2 8" xfId="3444"/>
    <cellStyle name="Comma 3 4 2 9" xfId="29412"/>
    <cellStyle name="Comma 3 4 3" xfId="1821"/>
    <cellStyle name="Comma 3 4 3 2" xfId="6149"/>
    <cellStyle name="Comma 3 4 3 2 2" xfId="12641"/>
    <cellStyle name="Comma 3 4 3 2 2 2" xfId="27789"/>
    <cellStyle name="Comma 3 4 3 2 2 2 2" xfId="53757"/>
    <cellStyle name="Comma 3 4 3 2 2 3" xfId="38609"/>
    <cellStyle name="Comma 3 4 3 2 3" xfId="21297"/>
    <cellStyle name="Comma 3 4 3 2 3 2" xfId="47265"/>
    <cellStyle name="Comma 3 4 3 2 4" xfId="16969"/>
    <cellStyle name="Comma 3 4 3 2 4 2" xfId="42937"/>
    <cellStyle name="Comma 3 4 3 2 5" xfId="32117"/>
    <cellStyle name="Comma 3 4 3 2 6" xfId="58599"/>
    <cellStyle name="Comma 3 4 3 3" xfId="10477"/>
    <cellStyle name="Comma 3 4 3 3 2" xfId="25625"/>
    <cellStyle name="Comma 3 4 3 3 2 2" xfId="51593"/>
    <cellStyle name="Comma 3 4 3 3 3" xfId="36445"/>
    <cellStyle name="Comma 3 4 3 4" xfId="8313"/>
    <cellStyle name="Comma 3 4 3 4 2" xfId="23461"/>
    <cellStyle name="Comma 3 4 3 4 2 2" xfId="49429"/>
    <cellStyle name="Comma 3 4 3 4 3" xfId="34281"/>
    <cellStyle name="Comma 3 4 3 5" xfId="19133"/>
    <cellStyle name="Comma 3 4 3 5 2" xfId="45101"/>
    <cellStyle name="Comma 3 4 3 6" xfId="14805"/>
    <cellStyle name="Comma 3 4 3 6 2" xfId="40773"/>
    <cellStyle name="Comma 3 4 3 7" xfId="3985"/>
    <cellStyle name="Comma 3 4 3 8" xfId="29953"/>
    <cellStyle name="Comma 3 4 3 9" xfId="56435"/>
    <cellStyle name="Comma 3 4 4" xfId="5067"/>
    <cellStyle name="Comma 3 4 4 2" xfId="11559"/>
    <cellStyle name="Comma 3 4 4 2 2" xfId="26707"/>
    <cellStyle name="Comma 3 4 4 2 2 2" xfId="52675"/>
    <cellStyle name="Comma 3 4 4 2 3" xfId="37527"/>
    <cellStyle name="Comma 3 4 4 3" xfId="20215"/>
    <cellStyle name="Comma 3 4 4 3 2" xfId="46183"/>
    <cellStyle name="Comma 3 4 4 4" xfId="15887"/>
    <cellStyle name="Comma 3 4 4 4 2" xfId="41855"/>
    <cellStyle name="Comma 3 4 4 5" xfId="31035"/>
    <cellStyle name="Comma 3 4 4 6" xfId="57517"/>
    <cellStyle name="Comma 3 4 5" xfId="9395"/>
    <cellStyle name="Comma 3 4 5 2" xfId="24543"/>
    <cellStyle name="Comma 3 4 5 2 2" xfId="50511"/>
    <cellStyle name="Comma 3 4 5 3" xfId="35363"/>
    <cellStyle name="Comma 3 4 6" xfId="7231"/>
    <cellStyle name="Comma 3 4 6 2" xfId="22379"/>
    <cellStyle name="Comma 3 4 6 2 2" xfId="48347"/>
    <cellStyle name="Comma 3 4 6 3" xfId="33199"/>
    <cellStyle name="Comma 3 4 7" xfId="18051"/>
    <cellStyle name="Comma 3 4 7 2" xfId="44019"/>
    <cellStyle name="Comma 3 4 8" xfId="13723"/>
    <cellStyle name="Comma 3 4 8 2" xfId="39691"/>
    <cellStyle name="Comma 3 4 9" xfId="2903"/>
    <cellStyle name="Comma 3 5" xfId="158"/>
    <cellStyle name="Comma 3 5 10" xfId="28872"/>
    <cellStyle name="Comma 3 5 11" xfId="54834"/>
    <cellStyle name="Comma 3 5 12" xfId="55354"/>
    <cellStyle name="Comma 3 5 13" xfId="836"/>
    <cellStyle name="Comma 3 5 2" xfId="1281"/>
    <cellStyle name="Comma 3 5 2 10" xfId="55895"/>
    <cellStyle name="Comma 3 5 2 2" xfId="2363"/>
    <cellStyle name="Comma 3 5 2 2 2" xfId="6691"/>
    <cellStyle name="Comma 3 5 2 2 2 2" xfId="13183"/>
    <cellStyle name="Comma 3 5 2 2 2 2 2" xfId="28331"/>
    <cellStyle name="Comma 3 5 2 2 2 2 2 2" xfId="54299"/>
    <cellStyle name="Comma 3 5 2 2 2 2 3" xfId="39151"/>
    <cellStyle name="Comma 3 5 2 2 2 3" xfId="21839"/>
    <cellStyle name="Comma 3 5 2 2 2 3 2" xfId="47807"/>
    <cellStyle name="Comma 3 5 2 2 2 4" xfId="17511"/>
    <cellStyle name="Comma 3 5 2 2 2 4 2" xfId="43479"/>
    <cellStyle name="Comma 3 5 2 2 2 5" xfId="32659"/>
    <cellStyle name="Comma 3 5 2 2 2 6" xfId="59141"/>
    <cellStyle name="Comma 3 5 2 2 3" xfId="11019"/>
    <cellStyle name="Comma 3 5 2 2 3 2" xfId="26167"/>
    <cellStyle name="Comma 3 5 2 2 3 2 2" xfId="52135"/>
    <cellStyle name="Comma 3 5 2 2 3 3" xfId="36987"/>
    <cellStyle name="Comma 3 5 2 2 4" xfId="8855"/>
    <cellStyle name="Comma 3 5 2 2 4 2" xfId="24003"/>
    <cellStyle name="Comma 3 5 2 2 4 2 2" xfId="49971"/>
    <cellStyle name="Comma 3 5 2 2 4 3" xfId="34823"/>
    <cellStyle name="Comma 3 5 2 2 5" xfId="19675"/>
    <cellStyle name="Comma 3 5 2 2 5 2" xfId="45643"/>
    <cellStyle name="Comma 3 5 2 2 6" xfId="15347"/>
    <cellStyle name="Comma 3 5 2 2 6 2" xfId="41315"/>
    <cellStyle name="Comma 3 5 2 2 7" xfId="4527"/>
    <cellStyle name="Comma 3 5 2 2 8" xfId="30495"/>
    <cellStyle name="Comma 3 5 2 2 9" xfId="56977"/>
    <cellStyle name="Comma 3 5 2 3" xfId="5609"/>
    <cellStyle name="Comma 3 5 2 3 2" xfId="12101"/>
    <cellStyle name="Comma 3 5 2 3 2 2" xfId="27249"/>
    <cellStyle name="Comma 3 5 2 3 2 2 2" xfId="53217"/>
    <cellStyle name="Comma 3 5 2 3 2 3" xfId="38069"/>
    <cellStyle name="Comma 3 5 2 3 3" xfId="20757"/>
    <cellStyle name="Comma 3 5 2 3 3 2" xfId="46725"/>
    <cellStyle name="Comma 3 5 2 3 4" xfId="16429"/>
    <cellStyle name="Comma 3 5 2 3 4 2" xfId="42397"/>
    <cellStyle name="Comma 3 5 2 3 5" xfId="31577"/>
    <cellStyle name="Comma 3 5 2 3 6" xfId="58059"/>
    <cellStyle name="Comma 3 5 2 4" xfId="9937"/>
    <cellStyle name="Comma 3 5 2 4 2" xfId="25085"/>
    <cellStyle name="Comma 3 5 2 4 2 2" xfId="51053"/>
    <cellStyle name="Comma 3 5 2 4 3" xfId="35905"/>
    <cellStyle name="Comma 3 5 2 5" xfId="7773"/>
    <cellStyle name="Comma 3 5 2 5 2" xfId="22921"/>
    <cellStyle name="Comma 3 5 2 5 2 2" xfId="48889"/>
    <cellStyle name="Comma 3 5 2 5 3" xfId="33741"/>
    <cellStyle name="Comma 3 5 2 6" xfId="18593"/>
    <cellStyle name="Comma 3 5 2 6 2" xfId="44561"/>
    <cellStyle name="Comma 3 5 2 7" xfId="14265"/>
    <cellStyle name="Comma 3 5 2 7 2" xfId="40233"/>
    <cellStyle name="Comma 3 5 2 8" xfId="3445"/>
    <cellStyle name="Comma 3 5 2 9" xfId="29413"/>
    <cellStyle name="Comma 3 5 3" xfId="1822"/>
    <cellStyle name="Comma 3 5 3 2" xfId="6150"/>
    <cellStyle name="Comma 3 5 3 2 2" xfId="12642"/>
    <cellStyle name="Comma 3 5 3 2 2 2" xfId="27790"/>
    <cellStyle name="Comma 3 5 3 2 2 2 2" xfId="53758"/>
    <cellStyle name="Comma 3 5 3 2 2 3" xfId="38610"/>
    <cellStyle name="Comma 3 5 3 2 3" xfId="21298"/>
    <cellStyle name="Comma 3 5 3 2 3 2" xfId="47266"/>
    <cellStyle name="Comma 3 5 3 2 4" xfId="16970"/>
    <cellStyle name="Comma 3 5 3 2 4 2" xfId="42938"/>
    <cellStyle name="Comma 3 5 3 2 5" xfId="32118"/>
    <cellStyle name="Comma 3 5 3 2 6" xfId="58600"/>
    <cellStyle name="Comma 3 5 3 3" xfId="10478"/>
    <cellStyle name="Comma 3 5 3 3 2" xfId="25626"/>
    <cellStyle name="Comma 3 5 3 3 2 2" xfId="51594"/>
    <cellStyle name="Comma 3 5 3 3 3" xfId="36446"/>
    <cellStyle name="Comma 3 5 3 4" xfId="8314"/>
    <cellStyle name="Comma 3 5 3 4 2" xfId="23462"/>
    <cellStyle name="Comma 3 5 3 4 2 2" xfId="49430"/>
    <cellStyle name="Comma 3 5 3 4 3" xfId="34282"/>
    <cellStyle name="Comma 3 5 3 5" xfId="19134"/>
    <cellStyle name="Comma 3 5 3 5 2" xfId="45102"/>
    <cellStyle name="Comma 3 5 3 6" xfId="14806"/>
    <cellStyle name="Comma 3 5 3 6 2" xfId="40774"/>
    <cellStyle name="Comma 3 5 3 7" xfId="3986"/>
    <cellStyle name="Comma 3 5 3 8" xfId="29954"/>
    <cellStyle name="Comma 3 5 3 9" xfId="56436"/>
    <cellStyle name="Comma 3 5 4" xfId="5068"/>
    <cellStyle name="Comma 3 5 4 2" xfId="11560"/>
    <cellStyle name="Comma 3 5 4 2 2" xfId="26708"/>
    <cellStyle name="Comma 3 5 4 2 2 2" xfId="52676"/>
    <cellStyle name="Comma 3 5 4 2 3" xfId="37528"/>
    <cellStyle name="Comma 3 5 4 3" xfId="20216"/>
    <cellStyle name="Comma 3 5 4 3 2" xfId="46184"/>
    <cellStyle name="Comma 3 5 4 4" xfId="15888"/>
    <cellStyle name="Comma 3 5 4 4 2" xfId="41856"/>
    <cellStyle name="Comma 3 5 4 5" xfId="31036"/>
    <cellStyle name="Comma 3 5 4 6" xfId="57518"/>
    <cellStyle name="Comma 3 5 5" xfId="9396"/>
    <cellStyle name="Comma 3 5 5 2" xfId="24544"/>
    <cellStyle name="Comma 3 5 5 2 2" xfId="50512"/>
    <cellStyle name="Comma 3 5 5 3" xfId="35364"/>
    <cellStyle name="Comma 3 5 6" xfId="7232"/>
    <cellStyle name="Comma 3 5 6 2" xfId="22380"/>
    <cellStyle name="Comma 3 5 6 2 2" xfId="48348"/>
    <cellStyle name="Comma 3 5 6 3" xfId="33200"/>
    <cellStyle name="Comma 3 5 7" xfId="18052"/>
    <cellStyle name="Comma 3 5 7 2" xfId="44020"/>
    <cellStyle name="Comma 3 5 8" xfId="13724"/>
    <cellStyle name="Comma 3 5 8 2" xfId="39692"/>
    <cellStyle name="Comma 3 5 9" xfId="2904"/>
    <cellStyle name="Comma 3 6" xfId="159"/>
    <cellStyle name="Comma 3 6 10" xfId="28873"/>
    <cellStyle name="Comma 3 6 11" xfId="54835"/>
    <cellStyle name="Comma 3 6 12" xfId="55355"/>
    <cellStyle name="Comma 3 6 13" xfId="876"/>
    <cellStyle name="Comma 3 6 2" xfId="1282"/>
    <cellStyle name="Comma 3 6 2 10" xfId="55896"/>
    <cellStyle name="Comma 3 6 2 2" xfId="2364"/>
    <cellStyle name="Comma 3 6 2 2 2" xfId="6692"/>
    <cellStyle name="Comma 3 6 2 2 2 2" xfId="13184"/>
    <cellStyle name="Comma 3 6 2 2 2 2 2" xfId="28332"/>
    <cellStyle name="Comma 3 6 2 2 2 2 2 2" xfId="54300"/>
    <cellStyle name="Comma 3 6 2 2 2 2 3" xfId="39152"/>
    <cellStyle name="Comma 3 6 2 2 2 3" xfId="21840"/>
    <cellStyle name="Comma 3 6 2 2 2 3 2" xfId="47808"/>
    <cellStyle name="Comma 3 6 2 2 2 4" xfId="17512"/>
    <cellStyle name="Comma 3 6 2 2 2 4 2" xfId="43480"/>
    <cellStyle name="Comma 3 6 2 2 2 5" xfId="32660"/>
    <cellStyle name="Comma 3 6 2 2 2 6" xfId="59142"/>
    <cellStyle name="Comma 3 6 2 2 3" xfId="11020"/>
    <cellStyle name="Comma 3 6 2 2 3 2" xfId="26168"/>
    <cellStyle name="Comma 3 6 2 2 3 2 2" xfId="52136"/>
    <cellStyle name="Comma 3 6 2 2 3 3" xfId="36988"/>
    <cellStyle name="Comma 3 6 2 2 4" xfId="8856"/>
    <cellStyle name="Comma 3 6 2 2 4 2" xfId="24004"/>
    <cellStyle name="Comma 3 6 2 2 4 2 2" xfId="49972"/>
    <cellStyle name="Comma 3 6 2 2 4 3" xfId="34824"/>
    <cellStyle name="Comma 3 6 2 2 5" xfId="19676"/>
    <cellStyle name="Comma 3 6 2 2 5 2" xfId="45644"/>
    <cellStyle name="Comma 3 6 2 2 6" xfId="15348"/>
    <cellStyle name="Comma 3 6 2 2 6 2" xfId="41316"/>
    <cellStyle name="Comma 3 6 2 2 7" xfId="4528"/>
    <cellStyle name="Comma 3 6 2 2 8" xfId="30496"/>
    <cellStyle name="Comma 3 6 2 2 9" xfId="56978"/>
    <cellStyle name="Comma 3 6 2 3" xfId="5610"/>
    <cellStyle name="Comma 3 6 2 3 2" xfId="12102"/>
    <cellStyle name="Comma 3 6 2 3 2 2" xfId="27250"/>
    <cellStyle name="Comma 3 6 2 3 2 2 2" xfId="53218"/>
    <cellStyle name="Comma 3 6 2 3 2 3" xfId="38070"/>
    <cellStyle name="Comma 3 6 2 3 3" xfId="20758"/>
    <cellStyle name="Comma 3 6 2 3 3 2" xfId="46726"/>
    <cellStyle name="Comma 3 6 2 3 4" xfId="16430"/>
    <cellStyle name="Comma 3 6 2 3 4 2" xfId="42398"/>
    <cellStyle name="Comma 3 6 2 3 5" xfId="31578"/>
    <cellStyle name="Comma 3 6 2 3 6" xfId="58060"/>
    <cellStyle name="Comma 3 6 2 4" xfId="9938"/>
    <cellStyle name="Comma 3 6 2 4 2" xfId="25086"/>
    <cellStyle name="Comma 3 6 2 4 2 2" xfId="51054"/>
    <cellStyle name="Comma 3 6 2 4 3" xfId="35906"/>
    <cellStyle name="Comma 3 6 2 5" xfId="7774"/>
    <cellStyle name="Comma 3 6 2 5 2" xfId="22922"/>
    <cellStyle name="Comma 3 6 2 5 2 2" xfId="48890"/>
    <cellStyle name="Comma 3 6 2 5 3" xfId="33742"/>
    <cellStyle name="Comma 3 6 2 6" xfId="18594"/>
    <cellStyle name="Comma 3 6 2 6 2" xfId="44562"/>
    <cellStyle name="Comma 3 6 2 7" xfId="14266"/>
    <cellStyle name="Comma 3 6 2 7 2" xfId="40234"/>
    <cellStyle name="Comma 3 6 2 8" xfId="3446"/>
    <cellStyle name="Comma 3 6 2 9" xfId="29414"/>
    <cellStyle name="Comma 3 6 3" xfId="1823"/>
    <cellStyle name="Comma 3 6 3 2" xfId="6151"/>
    <cellStyle name="Comma 3 6 3 2 2" xfId="12643"/>
    <cellStyle name="Comma 3 6 3 2 2 2" xfId="27791"/>
    <cellStyle name="Comma 3 6 3 2 2 2 2" xfId="53759"/>
    <cellStyle name="Comma 3 6 3 2 2 3" xfId="38611"/>
    <cellStyle name="Comma 3 6 3 2 3" xfId="21299"/>
    <cellStyle name="Comma 3 6 3 2 3 2" xfId="47267"/>
    <cellStyle name="Comma 3 6 3 2 4" xfId="16971"/>
    <cellStyle name="Comma 3 6 3 2 4 2" xfId="42939"/>
    <cellStyle name="Comma 3 6 3 2 5" xfId="32119"/>
    <cellStyle name="Comma 3 6 3 2 6" xfId="58601"/>
    <cellStyle name="Comma 3 6 3 3" xfId="10479"/>
    <cellStyle name="Comma 3 6 3 3 2" xfId="25627"/>
    <cellStyle name="Comma 3 6 3 3 2 2" xfId="51595"/>
    <cellStyle name="Comma 3 6 3 3 3" xfId="36447"/>
    <cellStyle name="Comma 3 6 3 4" xfId="8315"/>
    <cellStyle name="Comma 3 6 3 4 2" xfId="23463"/>
    <cellStyle name="Comma 3 6 3 4 2 2" xfId="49431"/>
    <cellStyle name="Comma 3 6 3 4 3" xfId="34283"/>
    <cellStyle name="Comma 3 6 3 5" xfId="19135"/>
    <cellStyle name="Comma 3 6 3 5 2" xfId="45103"/>
    <cellStyle name="Comma 3 6 3 6" xfId="14807"/>
    <cellStyle name="Comma 3 6 3 6 2" xfId="40775"/>
    <cellStyle name="Comma 3 6 3 7" xfId="3987"/>
    <cellStyle name="Comma 3 6 3 8" xfId="29955"/>
    <cellStyle name="Comma 3 6 3 9" xfId="56437"/>
    <cellStyle name="Comma 3 6 4" xfId="5069"/>
    <cellStyle name="Comma 3 6 4 2" xfId="11561"/>
    <cellStyle name="Comma 3 6 4 2 2" xfId="26709"/>
    <cellStyle name="Comma 3 6 4 2 2 2" xfId="52677"/>
    <cellStyle name="Comma 3 6 4 2 3" xfId="37529"/>
    <cellStyle name="Comma 3 6 4 3" xfId="20217"/>
    <cellStyle name="Comma 3 6 4 3 2" xfId="46185"/>
    <cellStyle name="Comma 3 6 4 4" xfId="15889"/>
    <cellStyle name="Comma 3 6 4 4 2" xfId="41857"/>
    <cellStyle name="Comma 3 6 4 5" xfId="31037"/>
    <cellStyle name="Comma 3 6 4 6" xfId="57519"/>
    <cellStyle name="Comma 3 6 5" xfId="9397"/>
    <cellStyle name="Comma 3 6 5 2" xfId="24545"/>
    <cellStyle name="Comma 3 6 5 2 2" xfId="50513"/>
    <cellStyle name="Comma 3 6 5 3" xfId="35365"/>
    <cellStyle name="Comma 3 6 6" xfId="7233"/>
    <cellStyle name="Comma 3 6 6 2" xfId="22381"/>
    <cellStyle name="Comma 3 6 6 2 2" xfId="48349"/>
    <cellStyle name="Comma 3 6 6 3" xfId="33201"/>
    <cellStyle name="Comma 3 6 7" xfId="18053"/>
    <cellStyle name="Comma 3 6 7 2" xfId="44021"/>
    <cellStyle name="Comma 3 6 8" xfId="13725"/>
    <cellStyle name="Comma 3 6 8 2" xfId="39693"/>
    <cellStyle name="Comma 3 6 9" xfId="2905"/>
    <cellStyle name="Comma 3 7" xfId="160"/>
    <cellStyle name="Comma 3 7 10" xfId="28874"/>
    <cellStyle name="Comma 3 7 11" xfId="54836"/>
    <cellStyle name="Comma 3 7 12" xfId="55356"/>
    <cellStyle name="Comma 3 7 13" xfId="916"/>
    <cellStyle name="Comma 3 7 2" xfId="1283"/>
    <cellStyle name="Comma 3 7 2 10" xfId="55897"/>
    <cellStyle name="Comma 3 7 2 2" xfId="2365"/>
    <cellStyle name="Comma 3 7 2 2 2" xfId="6693"/>
    <cellStyle name="Comma 3 7 2 2 2 2" xfId="13185"/>
    <cellStyle name="Comma 3 7 2 2 2 2 2" xfId="28333"/>
    <cellStyle name="Comma 3 7 2 2 2 2 2 2" xfId="54301"/>
    <cellStyle name="Comma 3 7 2 2 2 2 3" xfId="39153"/>
    <cellStyle name="Comma 3 7 2 2 2 3" xfId="21841"/>
    <cellStyle name="Comma 3 7 2 2 2 3 2" xfId="47809"/>
    <cellStyle name="Comma 3 7 2 2 2 4" xfId="17513"/>
    <cellStyle name="Comma 3 7 2 2 2 4 2" xfId="43481"/>
    <cellStyle name="Comma 3 7 2 2 2 5" xfId="32661"/>
    <cellStyle name="Comma 3 7 2 2 2 6" xfId="59143"/>
    <cellStyle name="Comma 3 7 2 2 3" xfId="11021"/>
    <cellStyle name="Comma 3 7 2 2 3 2" xfId="26169"/>
    <cellStyle name="Comma 3 7 2 2 3 2 2" xfId="52137"/>
    <cellStyle name="Comma 3 7 2 2 3 3" xfId="36989"/>
    <cellStyle name="Comma 3 7 2 2 4" xfId="8857"/>
    <cellStyle name="Comma 3 7 2 2 4 2" xfId="24005"/>
    <cellStyle name="Comma 3 7 2 2 4 2 2" xfId="49973"/>
    <cellStyle name="Comma 3 7 2 2 4 3" xfId="34825"/>
    <cellStyle name="Comma 3 7 2 2 5" xfId="19677"/>
    <cellStyle name="Comma 3 7 2 2 5 2" xfId="45645"/>
    <cellStyle name="Comma 3 7 2 2 6" xfId="15349"/>
    <cellStyle name="Comma 3 7 2 2 6 2" xfId="41317"/>
    <cellStyle name="Comma 3 7 2 2 7" xfId="4529"/>
    <cellStyle name="Comma 3 7 2 2 8" xfId="30497"/>
    <cellStyle name="Comma 3 7 2 2 9" xfId="56979"/>
    <cellStyle name="Comma 3 7 2 3" xfId="5611"/>
    <cellStyle name="Comma 3 7 2 3 2" xfId="12103"/>
    <cellStyle name="Comma 3 7 2 3 2 2" xfId="27251"/>
    <cellStyle name="Comma 3 7 2 3 2 2 2" xfId="53219"/>
    <cellStyle name="Comma 3 7 2 3 2 3" xfId="38071"/>
    <cellStyle name="Comma 3 7 2 3 3" xfId="20759"/>
    <cellStyle name="Comma 3 7 2 3 3 2" xfId="46727"/>
    <cellStyle name="Comma 3 7 2 3 4" xfId="16431"/>
    <cellStyle name="Comma 3 7 2 3 4 2" xfId="42399"/>
    <cellStyle name="Comma 3 7 2 3 5" xfId="31579"/>
    <cellStyle name="Comma 3 7 2 3 6" xfId="58061"/>
    <cellStyle name="Comma 3 7 2 4" xfId="9939"/>
    <cellStyle name="Comma 3 7 2 4 2" xfId="25087"/>
    <cellStyle name="Comma 3 7 2 4 2 2" xfId="51055"/>
    <cellStyle name="Comma 3 7 2 4 3" xfId="35907"/>
    <cellStyle name="Comma 3 7 2 5" xfId="7775"/>
    <cellStyle name="Comma 3 7 2 5 2" xfId="22923"/>
    <cellStyle name="Comma 3 7 2 5 2 2" xfId="48891"/>
    <cellStyle name="Comma 3 7 2 5 3" xfId="33743"/>
    <cellStyle name="Comma 3 7 2 6" xfId="18595"/>
    <cellStyle name="Comma 3 7 2 6 2" xfId="44563"/>
    <cellStyle name="Comma 3 7 2 7" xfId="14267"/>
    <cellStyle name="Comma 3 7 2 7 2" xfId="40235"/>
    <cellStyle name="Comma 3 7 2 8" xfId="3447"/>
    <cellStyle name="Comma 3 7 2 9" xfId="29415"/>
    <cellStyle name="Comma 3 7 3" xfId="1824"/>
    <cellStyle name="Comma 3 7 3 2" xfId="6152"/>
    <cellStyle name="Comma 3 7 3 2 2" xfId="12644"/>
    <cellStyle name="Comma 3 7 3 2 2 2" xfId="27792"/>
    <cellStyle name="Comma 3 7 3 2 2 2 2" xfId="53760"/>
    <cellStyle name="Comma 3 7 3 2 2 3" xfId="38612"/>
    <cellStyle name="Comma 3 7 3 2 3" xfId="21300"/>
    <cellStyle name="Comma 3 7 3 2 3 2" xfId="47268"/>
    <cellStyle name="Comma 3 7 3 2 4" xfId="16972"/>
    <cellStyle name="Comma 3 7 3 2 4 2" xfId="42940"/>
    <cellStyle name="Comma 3 7 3 2 5" xfId="32120"/>
    <cellStyle name="Comma 3 7 3 2 6" xfId="58602"/>
    <cellStyle name="Comma 3 7 3 3" xfId="10480"/>
    <cellStyle name="Comma 3 7 3 3 2" xfId="25628"/>
    <cellStyle name="Comma 3 7 3 3 2 2" xfId="51596"/>
    <cellStyle name="Comma 3 7 3 3 3" xfId="36448"/>
    <cellStyle name="Comma 3 7 3 4" xfId="8316"/>
    <cellStyle name="Comma 3 7 3 4 2" xfId="23464"/>
    <cellStyle name="Comma 3 7 3 4 2 2" xfId="49432"/>
    <cellStyle name="Comma 3 7 3 4 3" xfId="34284"/>
    <cellStyle name="Comma 3 7 3 5" xfId="19136"/>
    <cellStyle name="Comma 3 7 3 5 2" xfId="45104"/>
    <cellStyle name="Comma 3 7 3 6" xfId="14808"/>
    <cellStyle name="Comma 3 7 3 6 2" xfId="40776"/>
    <cellStyle name="Comma 3 7 3 7" xfId="3988"/>
    <cellStyle name="Comma 3 7 3 8" xfId="29956"/>
    <cellStyle name="Comma 3 7 3 9" xfId="56438"/>
    <cellStyle name="Comma 3 7 4" xfId="5070"/>
    <cellStyle name="Comma 3 7 4 2" xfId="11562"/>
    <cellStyle name="Comma 3 7 4 2 2" xfId="26710"/>
    <cellStyle name="Comma 3 7 4 2 2 2" xfId="52678"/>
    <cellStyle name="Comma 3 7 4 2 3" xfId="37530"/>
    <cellStyle name="Comma 3 7 4 3" xfId="20218"/>
    <cellStyle name="Comma 3 7 4 3 2" xfId="46186"/>
    <cellStyle name="Comma 3 7 4 4" xfId="15890"/>
    <cellStyle name="Comma 3 7 4 4 2" xfId="41858"/>
    <cellStyle name="Comma 3 7 4 5" xfId="31038"/>
    <cellStyle name="Comma 3 7 4 6" xfId="57520"/>
    <cellStyle name="Comma 3 7 5" xfId="9398"/>
    <cellStyle name="Comma 3 7 5 2" xfId="24546"/>
    <cellStyle name="Comma 3 7 5 2 2" xfId="50514"/>
    <cellStyle name="Comma 3 7 5 3" xfId="35366"/>
    <cellStyle name="Comma 3 7 6" xfId="7234"/>
    <cellStyle name="Comma 3 7 6 2" xfId="22382"/>
    <cellStyle name="Comma 3 7 6 2 2" xfId="48350"/>
    <cellStyle name="Comma 3 7 6 3" xfId="33202"/>
    <cellStyle name="Comma 3 7 7" xfId="18054"/>
    <cellStyle name="Comma 3 7 7 2" xfId="44022"/>
    <cellStyle name="Comma 3 7 8" xfId="13726"/>
    <cellStyle name="Comma 3 7 8 2" xfId="39694"/>
    <cellStyle name="Comma 3 7 9" xfId="2906"/>
    <cellStyle name="Comma 3 8" xfId="161"/>
    <cellStyle name="Comma 3 8 10" xfId="28875"/>
    <cellStyle name="Comma 3 8 11" xfId="54837"/>
    <cellStyle name="Comma 3 8 12" xfId="55357"/>
    <cellStyle name="Comma 3 8 13" xfId="956"/>
    <cellStyle name="Comma 3 8 2" xfId="1284"/>
    <cellStyle name="Comma 3 8 2 10" xfId="55898"/>
    <cellStyle name="Comma 3 8 2 2" xfId="2366"/>
    <cellStyle name="Comma 3 8 2 2 2" xfId="6694"/>
    <cellStyle name="Comma 3 8 2 2 2 2" xfId="13186"/>
    <cellStyle name="Comma 3 8 2 2 2 2 2" xfId="28334"/>
    <cellStyle name="Comma 3 8 2 2 2 2 2 2" xfId="54302"/>
    <cellStyle name="Comma 3 8 2 2 2 2 3" xfId="39154"/>
    <cellStyle name="Comma 3 8 2 2 2 3" xfId="21842"/>
    <cellStyle name="Comma 3 8 2 2 2 3 2" xfId="47810"/>
    <cellStyle name="Comma 3 8 2 2 2 4" xfId="17514"/>
    <cellStyle name="Comma 3 8 2 2 2 4 2" xfId="43482"/>
    <cellStyle name="Comma 3 8 2 2 2 5" xfId="32662"/>
    <cellStyle name="Comma 3 8 2 2 2 6" xfId="59144"/>
    <cellStyle name="Comma 3 8 2 2 3" xfId="11022"/>
    <cellStyle name="Comma 3 8 2 2 3 2" xfId="26170"/>
    <cellStyle name="Comma 3 8 2 2 3 2 2" xfId="52138"/>
    <cellStyle name="Comma 3 8 2 2 3 3" xfId="36990"/>
    <cellStyle name="Comma 3 8 2 2 4" xfId="8858"/>
    <cellStyle name="Comma 3 8 2 2 4 2" xfId="24006"/>
    <cellStyle name="Comma 3 8 2 2 4 2 2" xfId="49974"/>
    <cellStyle name="Comma 3 8 2 2 4 3" xfId="34826"/>
    <cellStyle name="Comma 3 8 2 2 5" xfId="19678"/>
    <cellStyle name="Comma 3 8 2 2 5 2" xfId="45646"/>
    <cellStyle name="Comma 3 8 2 2 6" xfId="15350"/>
    <cellStyle name="Comma 3 8 2 2 6 2" xfId="41318"/>
    <cellStyle name="Comma 3 8 2 2 7" xfId="4530"/>
    <cellStyle name="Comma 3 8 2 2 8" xfId="30498"/>
    <cellStyle name="Comma 3 8 2 2 9" xfId="56980"/>
    <cellStyle name="Comma 3 8 2 3" xfId="5612"/>
    <cellStyle name="Comma 3 8 2 3 2" xfId="12104"/>
    <cellStyle name="Comma 3 8 2 3 2 2" xfId="27252"/>
    <cellStyle name="Comma 3 8 2 3 2 2 2" xfId="53220"/>
    <cellStyle name="Comma 3 8 2 3 2 3" xfId="38072"/>
    <cellStyle name="Comma 3 8 2 3 3" xfId="20760"/>
    <cellStyle name="Comma 3 8 2 3 3 2" xfId="46728"/>
    <cellStyle name="Comma 3 8 2 3 4" xfId="16432"/>
    <cellStyle name="Comma 3 8 2 3 4 2" xfId="42400"/>
    <cellStyle name="Comma 3 8 2 3 5" xfId="31580"/>
    <cellStyle name="Comma 3 8 2 3 6" xfId="58062"/>
    <cellStyle name="Comma 3 8 2 4" xfId="9940"/>
    <cellStyle name="Comma 3 8 2 4 2" xfId="25088"/>
    <cellStyle name="Comma 3 8 2 4 2 2" xfId="51056"/>
    <cellStyle name="Comma 3 8 2 4 3" xfId="35908"/>
    <cellStyle name="Comma 3 8 2 5" xfId="7776"/>
    <cellStyle name="Comma 3 8 2 5 2" xfId="22924"/>
    <cellStyle name="Comma 3 8 2 5 2 2" xfId="48892"/>
    <cellStyle name="Comma 3 8 2 5 3" xfId="33744"/>
    <cellStyle name="Comma 3 8 2 6" xfId="18596"/>
    <cellStyle name="Comma 3 8 2 6 2" xfId="44564"/>
    <cellStyle name="Comma 3 8 2 7" xfId="14268"/>
    <cellStyle name="Comma 3 8 2 7 2" xfId="40236"/>
    <cellStyle name="Comma 3 8 2 8" xfId="3448"/>
    <cellStyle name="Comma 3 8 2 9" xfId="29416"/>
    <cellStyle name="Comma 3 8 3" xfId="1825"/>
    <cellStyle name="Comma 3 8 3 2" xfId="6153"/>
    <cellStyle name="Comma 3 8 3 2 2" xfId="12645"/>
    <cellStyle name="Comma 3 8 3 2 2 2" xfId="27793"/>
    <cellStyle name="Comma 3 8 3 2 2 2 2" xfId="53761"/>
    <cellStyle name="Comma 3 8 3 2 2 3" xfId="38613"/>
    <cellStyle name="Comma 3 8 3 2 3" xfId="21301"/>
    <cellStyle name="Comma 3 8 3 2 3 2" xfId="47269"/>
    <cellStyle name="Comma 3 8 3 2 4" xfId="16973"/>
    <cellStyle name="Comma 3 8 3 2 4 2" xfId="42941"/>
    <cellStyle name="Comma 3 8 3 2 5" xfId="32121"/>
    <cellStyle name="Comma 3 8 3 2 6" xfId="58603"/>
    <cellStyle name="Comma 3 8 3 3" xfId="10481"/>
    <cellStyle name="Comma 3 8 3 3 2" xfId="25629"/>
    <cellStyle name="Comma 3 8 3 3 2 2" xfId="51597"/>
    <cellStyle name="Comma 3 8 3 3 3" xfId="36449"/>
    <cellStyle name="Comma 3 8 3 4" xfId="8317"/>
    <cellStyle name="Comma 3 8 3 4 2" xfId="23465"/>
    <cellStyle name="Comma 3 8 3 4 2 2" xfId="49433"/>
    <cellStyle name="Comma 3 8 3 4 3" xfId="34285"/>
    <cellStyle name="Comma 3 8 3 5" xfId="19137"/>
    <cellStyle name="Comma 3 8 3 5 2" xfId="45105"/>
    <cellStyle name="Comma 3 8 3 6" xfId="14809"/>
    <cellStyle name="Comma 3 8 3 6 2" xfId="40777"/>
    <cellStyle name="Comma 3 8 3 7" xfId="3989"/>
    <cellStyle name="Comma 3 8 3 8" xfId="29957"/>
    <cellStyle name="Comma 3 8 3 9" xfId="56439"/>
    <cellStyle name="Comma 3 8 4" xfId="5071"/>
    <cellStyle name="Comma 3 8 4 2" xfId="11563"/>
    <cellStyle name="Comma 3 8 4 2 2" xfId="26711"/>
    <cellStyle name="Comma 3 8 4 2 2 2" xfId="52679"/>
    <cellStyle name="Comma 3 8 4 2 3" xfId="37531"/>
    <cellStyle name="Comma 3 8 4 3" xfId="20219"/>
    <cellStyle name="Comma 3 8 4 3 2" xfId="46187"/>
    <cellStyle name="Comma 3 8 4 4" xfId="15891"/>
    <cellStyle name="Comma 3 8 4 4 2" xfId="41859"/>
    <cellStyle name="Comma 3 8 4 5" xfId="31039"/>
    <cellStyle name="Comma 3 8 4 6" xfId="57521"/>
    <cellStyle name="Comma 3 8 5" xfId="9399"/>
    <cellStyle name="Comma 3 8 5 2" xfId="24547"/>
    <cellStyle name="Comma 3 8 5 2 2" xfId="50515"/>
    <cellStyle name="Comma 3 8 5 3" xfId="35367"/>
    <cellStyle name="Comma 3 8 6" xfId="7235"/>
    <cellStyle name="Comma 3 8 6 2" xfId="22383"/>
    <cellStyle name="Comma 3 8 6 2 2" xfId="48351"/>
    <cellStyle name="Comma 3 8 6 3" xfId="33203"/>
    <cellStyle name="Comma 3 8 7" xfId="18055"/>
    <cellStyle name="Comma 3 8 7 2" xfId="44023"/>
    <cellStyle name="Comma 3 8 8" xfId="13727"/>
    <cellStyle name="Comma 3 8 8 2" xfId="39695"/>
    <cellStyle name="Comma 3 8 9" xfId="2907"/>
    <cellStyle name="Comma 3 9" xfId="162"/>
    <cellStyle name="Comma 3 9 10" xfId="28876"/>
    <cellStyle name="Comma 3 9 11" xfId="54838"/>
    <cellStyle name="Comma 3 9 12" xfId="55358"/>
    <cellStyle name="Comma 3 9 13" xfId="996"/>
    <cellStyle name="Comma 3 9 2" xfId="1285"/>
    <cellStyle name="Comma 3 9 2 10" xfId="55899"/>
    <cellStyle name="Comma 3 9 2 2" xfId="2367"/>
    <cellStyle name="Comma 3 9 2 2 2" xfId="6695"/>
    <cellStyle name="Comma 3 9 2 2 2 2" xfId="13187"/>
    <cellStyle name="Comma 3 9 2 2 2 2 2" xfId="28335"/>
    <cellStyle name="Comma 3 9 2 2 2 2 2 2" xfId="54303"/>
    <cellStyle name="Comma 3 9 2 2 2 2 3" xfId="39155"/>
    <cellStyle name="Comma 3 9 2 2 2 3" xfId="21843"/>
    <cellStyle name="Comma 3 9 2 2 2 3 2" xfId="47811"/>
    <cellStyle name="Comma 3 9 2 2 2 4" xfId="17515"/>
    <cellStyle name="Comma 3 9 2 2 2 4 2" xfId="43483"/>
    <cellStyle name="Comma 3 9 2 2 2 5" xfId="32663"/>
    <cellStyle name="Comma 3 9 2 2 2 6" xfId="59145"/>
    <cellStyle name="Comma 3 9 2 2 3" xfId="11023"/>
    <cellStyle name="Comma 3 9 2 2 3 2" xfId="26171"/>
    <cellStyle name="Comma 3 9 2 2 3 2 2" xfId="52139"/>
    <cellStyle name="Comma 3 9 2 2 3 3" xfId="36991"/>
    <cellStyle name="Comma 3 9 2 2 4" xfId="8859"/>
    <cellStyle name="Comma 3 9 2 2 4 2" xfId="24007"/>
    <cellStyle name="Comma 3 9 2 2 4 2 2" xfId="49975"/>
    <cellStyle name="Comma 3 9 2 2 4 3" xfId="34827"/>
    <cellStyle name="Comma 3 9 2 2 5" xfId="19679"/>
    <cellStyle name="Comma 3 9 2 2 5 2" xfId="45647"/>
    <cellStyle name="Comma 3 9 2 2 6" xfId="15351"/>
    <cellStyle name="Comma 3 9 2 2 6 2" xfId="41319"/>
    <cellStyle name="Comma 3 9 2 2 7" xfId="4531"/>
    <cellStyle name="Comma 3 9 2 2 8" xfId="30499"/>
    <cellStyle name="Comma 3 9 2 2 9" xfId="56981"/>
    <cellStyle name="Comma 3 9 2 3" xfId="5613"/>
    <cellStyle name="Comma 3 9 2 3 2" xfId="12105"/>
    <cellStyle name="Comma 3 9 2 3 2 2" xfId="27253"/>
    <cellStyle name="Comma 3 9 2 3 2 2 2" xfId="53221"/>
    <cellStyle name="Comma 3 9 2 3 2 3" xfId="38073"/>
    <cellStyle name="Comma 3 9 2 3 3" xfId="20761"/>
    <cellStyle name="Comma 3 9 2 3 3 2" xfId="46729"/>
    <cellStyle name="Comma 3 9 2 3 4" xfId="16433"/>
    <cellStyle name="Comma 3 9 2 3 4 2" xfId="42401"/>
    <cellStyle name="Comma 3 9 2 3 5" xfId="31581"/>
    <cellStyle name="Comma 3 9 2 3 6" xfId="58063"/>
    <cellStyle name="Comma 3 9 2 4" xfId="9941"/>
    <cellStyle name="Comma 3 9 2 4 2" xfId="25089"/>
    <cellStyle name="Comma 3 9 2 4 2 2" xfId="51057"/>
    <cellStyle name="Comma 3 9 2 4 3" xfId="35909"/>
    <cellStyle name="Comma 3 9 2 5" xfId="7777"/>
    <cellStyle name="Comma 3 9 2 5 2" xfId="22925"/>
    <cellStyle name="Comma 3 9 2 5 2 2" xfId="48893"/>
    <cellStyle name="Comma 3 9 2 5 3" xfId="33745"/>
    <cellStyle name="Comma 3 9 2 6" xfId="18597"/>
    <cellStyle name="Comma 3 9 2 6 2" xfId="44565"/>
    <cellStyle name="Comma 3 9 2 7" xfId="14269"/>
    <cellStyle name="Comma 3 9 2 7 2" xfId="40237"/>
    <cellStyle name="Comma 3 9 2 8" xfId="3449"/>
    <cellStyle name="Comma 3 9 2 9" xfId="29417"/>
    <cellStyle name="Comma 3 9 3" xfId="1826"/>
    <cellStyle name="Comma 3 9 3 2" xfId="6154"/>
    <cellStyle name="Comma 3 9 3 2 2" xfId="12646"/>
    <cellStyle name="Comma 3 9 3 2 2 2" xfId="27794"/>
    <cellStyle name="Comma 3 9 3 2 2 2 2" xfId="53762"/>
    <cellStyle name="Comma 3 9 3 2 2 3" xfId="38614"/>
    <cellStyle name="Comma 3 9 3 2 3" xfId="21302"/>
    <cellStyle name="Comma 3 9 3 2 3 2" xfId="47270"/>
    <cellStyle name="Comma 3 9 3 2 4" xfId="16974"/>
    <cellStyle name="Comma 3 9 3 2 4 2" xfId="42942"/>
    <cellStyle name="Comma 3 9 3 2 5" xfId="32122"/>
    <cellStyle name="Comma 3 9 3 2 6" xfId="58604"/>
    <cellStyle name="Comma 3 9 3 3" xfId="10482"/>
    <cellStyle name="Comma 3 9 3 3 2" xfId="25630"/>
    <cellStyle name="Comma 3 9 3 3 2 2" xfId="51598"/>
    <cellStyle name="Comma 3 9 3 3 3" xfId="36450"/>
    <cellStyle name="Comma 3 9 3 4" xfId="8318"/>
    <cellStyle name="Comma 3 9 3 4 2" xfId="23466"/>
    <cellStyle name="Comma 3 9 3 4 2 2" xfId="49434"/>
    <cellStyle name="Comma 3 9 3 4 3" xfId="34286"/>
    <cellStyle name="Comma 3 9 3 5" xfId="19138"/>
    <cellStyle name="Comma 3 9 3 5 2" xfId="45106"/>
    <cellStyle name="Comma 3 9 3 6" xfId="14810"/>
    <cellStyle name="Comma 3 9 3 6 2" xfId="40778"/>
    <cellStyle name="Comma 3 9 3 7" xfId="3990"/>
    <cellStyle name="Comma 3 9 3 8" xfId="29958"/>
    <cellStyle name="Comma 3 9 3 9" xfId="56440"/>
    <cellStyle name="Comma 3 9 4" xfId="5072"/>
    <cellStyle name="Comma 3 9 4 2" xfId="11564"/>
    <cellStyle name="Comma 3 9 4 2 2" xfId="26712"/>
    <cellStyle name="Comma 3 9 4 2 2 2" xfId="52680"/>
    <cellStyle name="Comma 3 9 4 2 3" xfId="37532"/>
    <cellStyle name="Comma 3 9 4 3" xfId="20220"/>
    <cellStyle name="Comma 3 9 4 3 2" xfId="46188"/>
    <cellStyle name="Comma 3 9 4 4" xfId="15892"/>
    <cellStyle name="Comma 3 9 4 4 2" xfId="41860"/>
    <cellStyle name="Comma 3 9 4 5" xfId="31040"/>
    <cellStyle name="Comma 3 9 4 6" xfId="57522"/>
    <cellStyle name="Comma 3 9 5" xfId="9400"/>
    <cellStyle name="Comma 3 9 5 2" xfId="24548"/>
    <cellStyle name="Comma 3 9 5 2 2" xfId="50516"/>
    <cellStyle name="Comma 3 9 5 3" xfId="35368"/>
    <cellStyle name="Comma 3 9 6" xfId="7236"/>
    <cellStyle name="Comma 3 9 6 2" xfId="22384"/>
    <cellStyle name="Comma 3 9 6 2 2" xfId="48352"/>
    <cellStyle name="Comma 3 9 6 3" xfId="33204"/>
    <cellStyle name="Comma 3 9 7" xfId="18056"/>
    <cellStyle name="Comma 3 9 7 2" xfId="44024"/>
    <cellStyle name="Comma 3 9 8" xfId="13728"/>
    <cellStyle name="Comma 3 9 8 2" xfId="39696"/>
    <cellStyle name="Comma 3 9 9" xfId="2908"/>
    <cellStyle name="Comma 4" xfId="163"/>
    <cellStyle name="Comma 4 10" xfId="164"/>
    <cellStyle name="Comma 4 10 10" xfId="28878"/>
    <cellStyle name="Comma 4 10 11" xfId="54840"/>
    <cellStyle name="Comma 4 10 12" xfId="55360"/>
    <cellStyle name="Comma 4 10 13" xfId="1039"/>
    <cellStyle name="Comma 4 10 2" xfId="1287"/>
    <cellStyle name="Comma 4 10 2 10" xfId="55901"/>
    <cellStyle name="Comma 4 10 2 2" xfId="2369"/>
    <cellStyle name="Comma 4 10 2 2 2" xfId="6697"/>
    <cellStyle name="Comma 4 10 2 2 2 2" xfId="13189"/>
    <cellStyle name="Comma 4 10 2 2 2 2 2" xfId="28337"/>
    <cellStyle name="Comma 4 10 2 2 2 2 2 2" xfId="54305"/>
    <cellStyle name="Comma 4 10 2 2 2 2 3" xfId="39157"/>
    <cellStyle name="Comma 4 10 2 2 2 3" xfId="21845"/>
    <cellStyle name="Comma 4 10 2 2 2 3 2" xfId="47813"/>
    <cellStyle name="Comma 4 10 2 2 2 4" xfId="17517"/>
    <cellStyle name="Comma 4 10 2 2 2 4 2" xfId="43485"/>
    <cellStyle name="Comma 4 10 2 2 2 5" xfId="32665"/>
    <cellStyle name="Comma 4 10 2 2 2 6" xfId="59147"/>
    <cellStyle name="Comma 4 10 2 2 3" xfId="11025"/>
    <cellStyle name="Comma 4 10 2 2 3 2" xfId="26173"/>
    <cellStyle name="Comma 4 10 2 2 3 2 2" xfId="52141"/>
    <cellStyle name="Comma 4 10 2 2 3 3" xfId="36993"/>
    <cellStyle name="Comma 4 10 2 2 4" xfId="8861"/>
    <cellStyle name="Comma 4 10 2 2 4 2" xfId="24009"/>
    <cellStyle name="Comma 4 10 2 2 4 2 2" xfId="49977"/>
    <cellStyle name="Comma 4 10 2 2 4 3" xfId="34829"/>
    <cellStyle name="Comma 4 10 2 2 5" xfId="19681"/>
    <cellStyle name="Comma 4 10 2 2 5 2" xfId="45649"/>
    <cellStyle name="Comma 4 10 2 2 6" xfId="15353"/>
    <cellStyle name="Comma 4 10 2 2 6 2" xfId="41321"/>
    <cellStyle name="Comma 4 10 2 2 7" xfId="4533"/>
    <cellStyle name="Comma 4 10 2 2 8" xfId="30501"/>
    <cellStyle name="Comma 4 10 2 2 9" xfId="56983"/>
    <cellStyle name="Comma 4 10 2 3" xfId="5615"/>
    <cellStyle name="Comma 4 10 2 3 2" xfId="12107"/>
    <cellStyle name="Comma 4 10 2 3 2 2" xfId="27255"/>
    <cellStyle name="Comma 4 10 2 3 2 2 2" xfId="53223"/>
    <cellStyle name="Comma 4 10 2 3 2 3" xfId="38075"/>
    <cellStyle name="Comma 4 10 2 3 3" xfId="20763"/>
    <cellStyle name="Comma 4 10 2 3 3 2" xfId="46731"/>
    <cellStyle name="Comma 4 10 2 3 4" xfId="16435"/>
    <cellStyle name="Comma 4 10 2 3 4 2" xfId="42403"/>
    <cellStyle name="Comma 4 10 2 3 5" xfId="31583"/>
    <cellStyle name="Comma 4 10 2 3 6" xfId="58065"/>
    <cellStyle name="Comma 4 10 2 4" xfId="9943"/>
    <cellStyle name="Comma 4 10 2 4 2" xfId="25091"/>
    <cellStyle name="Comma 4 10 2 4 2 2" xfId="51059"/>
    <cellStyle name="Comma 4 10 2 4 3" xfId="35911"/>
    <cellStyle name="Comma 4 10 2 5" xfId="7779"/>
    <cellStyle name="Comma 4 10 2 5 2" xfId="22927"/>
    <cellStyle name="Comma 4 10 2 5 2 2" xfId="48895"/>
    <cellStyle name="Comma 4 10 2 5 3" xfId="33747"/>
    <cellStyle name="Comma 4 10 2 6" xfId="18599"/>
    <cellStyle name="Comma 4 10 2 6 2" xfId="44567"/>
    <cellStyle name="Comma 4 10 2 7" xfId="14271"/>
    <cellStyle name="Comma 4 10 2 7 2" xfId="40239"/>
    <cellStyle name="Comma 4 10 2 8" xfId="3451"/>
    <cellStyle name="Comma 4 10 2 9" xfId="29419"/>
    <cellStyle name="Comma 4 10 3" xfId="1828"/>
    <cellStyle name="Comma 4 10 3 2" xfId="6156"/>
    <cellStyle name="Comma 4 10 3 2 2" xfId="12648"/>
    <cellStyle name="Comma 4 10 3 2 2 2" xfId="27796"/>
    <cellStyle name="Comma 4 10 3 2 2 2 2" xfId="53764"/>
    <cellStyle name="Comma 4 10 3 2 2 3" xfId="38616"/>
    <cellStyle name="Comma 4 10 3 2 3" xfId="21304"/>
    <cellStyle name="Comma 4 10 3 2 3 2" xfId="47272"/>
    <cellStyle name="Comma 4 10 3 2 4" xfId="16976"/>
    <cellStyle name="Comma 4 10 3 2 4 2" xfId="42944"/>
    <cellStyle name="Comma 4 10 3 2 5" xfId="32124"/>
    <cellStyle name="Comma 4 10 3 2 6" xfId="58606"/>
    <cellStyle name="Comma 4 10 3 3" xfId="10484"/>
    <cellStyle name="Comma 4 10 3 3 2" xfId="25632"/>
    <cellStyle name="Comma 4 10 3 3 2 2" xfId="51600"/>
    <cellStyle name="Comma 4 10 3 3 3" xfId="36452"/>
    <cellStyle name="Comma 4 10 3 4" xfId="8320"/>
    <cellStyle name="Comma 4 10 3 4 2" xfId="23468"/>
    <cellStyle name="Comma 4 10 3 4 2 2" xfId="49436"/>
    <cellStyle name="Comma 4 10 3 4 3" xfId="34288"/>
    <cellStyle name="Comma 4 10 3 5" xfId="19140"/>
    <cellStyle name="Comma 4 10 3 5 2" xfId="45108"/>
    <cellStyle name="Comma 4 10 3 6" xfId="14812"/>
    <cellStyle name="Comma 4 10 3 6 2" xfId="40780"/>
    <cellStyle name="Comma 4 10 3 7" xfId="3992"/>
    <cellStyle name="Comma 4 10 3 8" xfId="29960"/>
    <cellStyle name="Comma 4 10 3 9" xfId="56442"/>
    <cellStyle name="Comma 4 10 4" xfId="5074"/>
    <cellStyle name="Comma 4 10 4 2" xfId="11566"/>
    <cellStyle name="Comma 4 10 4 2 2" xfId="26714"/>
    <cellStyle name="Comma 4 10 4 2 2 2" xfId="52682"/>
    <cellStyle name="Comma 4 10 4 2 3" xfId="37534"/>
    <cellStyle name="Comma 4 10 4 3" xfId="20222"/>
    <cellStyle name="Comma 4 10 4 3 2" xfId="46190"/>
    <cellStyle name="Comma 4 10 4 4" xfId="15894"/>
    <cellStyle name="Comma 4 10 4 4 2" xfId="41862"/>
    <cellStyle name="Comma 4 10 4 5" xfId="31042"/>
    <cellStyle name="Comma 4 10 4 6" xfId="57524"/>
    <cellStyle name="Comma 4 10 5" xfId="9402"/>
    <cellStyle name="Comma 4 10 5 2" xfId="24550"/>
    <cellStyle name="Comma 4 10 5 2 2" xfId="50518"/>
    <cellStyle name="Comma 4 10 5 3" xfId="35370"/>
    <cellStyle name="Comma 4 10 6" xfId="7238"/>
    <cellStyle name="Comma 4 10 6 2" xfId="22386"/>
    <cellStyle name="Comma 4 10 6 2 2" xfId="48354"/>
    <cellStyle name="Comma 4 10 6 3" xfId="33206"/>
    <cellStyle name="Comma 4 10 7" xfId="18058"/>
    <cellStyle name="Comma 4 10 7 2" xfId="44026"/>
    <cellStyle name="Comma 4 10 8" xfId="13730"/>
    <cellStyle name="Comma 4 10 8 2" xfId="39698"/>
    <cellStyle name="Comma 4 10 9" xfId="2910"/>
    <cellStyle name="Comma 4 11" xfId="165"/>
    <cellStyle name="Comma 4 11 10" xfId="28879"/>
    <cellStyle name="Comma 4 11 11" xfId="54841"/>
    <cellStyle name="Comma 4 11 12" xfId="55361"/>
    <cellStyle name="Comma 4 11 13" xfId="1079"/>
    <cellStyle name="Comma 4 11 2" xfId="1288"/>
    <cellStyle name="Comma 4 11 2 10" xfId="55902"/>
    <cellStyle name="Comma 4 11 2 2" xfId="2370"/>
    <cellStyle name="Comma 4 11 2 2 2" xfId="6698"/>
    <cellStyle name="Comma 4 11 2 2 2 2" xfId="13190"/>
    <cellStyle name="Comma 4 11 2 2 2 2 2" xfId="28338"/>
    <cellStyle name="Comma 4 11 2 2 2 2 2 2" xfId="54306"/>
    <cellStyle name="Comma 4 11 2 2 2 2 3" xfId="39158"/>
    <cellStyle name="Comma 4 11 2 2 2 3" xfId="21846"/>
    <cellStyle name="Comma 4 11 2 2 2 3 2" xfId="47814"/>
    <cellStyle name="Comma 4 11 2 2 2 4" xfId="17518"/>
    <cellStyle name="Comma 4 11 2 2 2 4 2" xfId="43486"/>
    <cellStyle name="Comma 4 11 2 2 2 5" xfId="32666"/>
    <cellStyle name="Comma 4 11 2 2 2 6" xfId="59148"/>
    <cellStyle name="Comma 4 11 2 2 3" xfId="11026"/>
    <cellStyle name="Comma 4 11 2 2 3 2" xfId="26174"/>
    <cellStyle name="Comma 4 11 2 2 3 2 2" xfId="52142"/>
    <cellStyle name="Comma 4 11 2 2 3 3" xfId="36994"/>
    <cellStyle name="Comma 4 11 2 2 4" xfId="8862"/>
    <cellStyle name="Comma 4 11 2 2 4 2" xfId="24010"/>
    <cellStyle name="Comma 4 11 2 2 4 2 2" xfId="49978"/>
    <cellStyle name="Comma 4 11 2 2 4 3" xfId="34830"/>
    <cellStyle name="Comma 4 11 2 2 5" xfId="19682"/>
    <cellStyle name="Comma 4 11 2 2 5 2" xfId="45650"/>
    <cellStyle name="Comma 4 11 2 2 6" xfId="15354"/>
    <cellStyle name="Comma 4 11 2 2 6 2" xfId="41322"/>
    <cellStyle name="Comma 4 11 2 2 7" xfId="4534"/>
    <cellStyle name="Comma 4 11 2 2 8" xfId="30502"/>
    <cellStyle name="Comma 4 11 2 2 9" xfId="56984"/>
    <cellStyle name="Comma 4 11 2 3" xfId="5616"/>
    <cellStyle name="Comma 4 11 2 3 2" xfId="12108"/>
    <cellStyle name="Comma 4 11 2 3 2 2" xfId="27256"/>
    <cellStyle name="Comma 4 11 2 3 2 2 2" xfId="53224"/>
    <cellStyle name="Comma 4 11 2 3 2 3" xfId="38076"/>
    <cellStyle name="Comma 4 11 2 3 3" xfId="20764"/>
    <cellStyle name="Comma 4 11 2 3 3 2" xfId="46732"/>
    <cellStyle name="Comma 4 11 2 3 4" xfId="16436"/>
    <cellStyle name="Comma 4 11 2 3 4 2" xfId="42404"/>
    <cellStyle name="Comma 4 11 2 3 5" xfId="31584"/>
    <cellStyle name="Comma 4 11 2 3 6" xfId="58066"/>
    <cellStyle name="Comma 4 11 2 4" xfId="9944"/>
    <cellStyle name="Comma 4 11 2 4 2" xfId="25092"/>
    <cellStyle name="Comma 4 11 2 4 2 2" xfId="51060"/>
    <cellStyle name="Comma 4 11 2 4 3" xfId="35912"/>
    <cellStyle name="Comma 4 11 2 5" xfId="7780"/>
    <cellStyle name="Comma 4 11 2 5 2" xfId="22928"/>
    <cellStyle name="Comma 4 11 2 5 2 2" xfId="48896"/>
    <cellStyle name="Comma 4 11 2 5 3" xfId="33748"/>
    <cellStyle name="Comma 4 11 2 6" xfId="18600"/>
    <cellStyle name="Comma 4 11 2 6 2" xfId="44568"/>
    <cellStyle name="Comma 4 11 2 7" xfId="14272"/>
    <cellStyle name="Comma 4 11 2 7 2" xfId="40240"/>
    <cellStyle name="Comma 4 11 2 8" xfId="3452"/>
    <cellStyle name="Comma 4 11 2 9" xfId="29420"/>
    <cellStyle name="Comma 4 11 3" xfId="1829"/>
    <cellStyle name="Comma 4 11 3 2" xfId="6157"/>
    <cellStyle name="Comma 4 11 3 2 2" xfId="12649"/>
    <cellStyle name="Comma 4 11 3 2 2 2" xfId="27797"/>
    <cellStyle name="Comma 4 11 3 2 2 2 2" xfId="53765"/>
    <cellStyle name="Comma 4 11 3 2 2 3" xfId="38617"/>
    <cellStyle name="Comma 4 11 3 2 3" xfId="21305"/>
    <cellStyle name="Comma 4 11 3 2 3 2" xfId="47273"/>
    <cellStyle name="Comma 4 11 3 2 4" xfId="16977"/>
    <cellStyle name="Comma 4 11 3 2 4 2" xfId="42945"/>
    <cellStyle name="Comma 4 11 3 2 5" xfId="32125"/>
    <cellStyle name="Comma 4 11 3 2 6" xfId="58607"/>
    <cellStyle name="Comma 4 11 3 3" xfId="10485"/>
    <cellStyle name="Comma 4 11 3 3 2" xfId="25633"/>
    <cellStyle name="Comma 4 11 3 3 2 2" xfId="51601"/>
    <cellStyle name="Comma 4 11 3 3 3" xfId="36453"/>
    <cellStyle name="Comma 4 11 3 4" xfId="8321"/>
    <cellStyle name="Comma 4 11 3 4 2" xfId="23469"/>
    <cellStyle name="Comma 4 11 3 4 2 2" xfId="49437"/>
    <cellStyle name="Comma 4 11 3 4 3" xfId="34289"/>
    <cellStyle name="Comma 4 11 3 5" xfId="19141"/>
    <cellStyle name="Comma 4 11 3 5 2" xfId="45109"/>
    <cellStyle name="Comma 4 11 3 6" xfId="14813"/>
    <cellStyle name="Comma 4 11 3 6 2" xfId="40781"/>
    <cellStyle name="Comma 4 11 3 7" xfId="3993"/>
    <cellStyle name="Comma 4 11 3 8" xfId="29961"/>
    <cellStyle name="Comma 4 11 3 9" xfId="56443"/>
    <cellStyle name="Comma 4 11 4" xfId="5075"/>
    <cellStyle name="Comma 4 11 4 2" xfId="11567"/>
    <cellStyle name="Comma 4 11 4 2 2" xfId="26715"/>
    <cellStyle name="Comma 4 11 4 2 2 2" xfId="52683"/>
    <cellStyle name="Comma 4 11 4 2 3" xfId="37535"/>
    <cellStyle name="Comma 4 11 4 3" xfId="20223"/>
    <cellStyle name="Comma 4 11 4 3 2" xfId="46191"/>
    <cellStyle name="Comma 4 11 4 4" xfId="15895"/>
    <cellStyle name="Comma 4 11 4 4 2" xfId="41863"/>
    <cellStyle name="Comma 4 11 4 5" xfId="31043"/>
    <cellStyle name="Comma 4 11 4 6" xfId="57525"/>
    <cellStyle name="Comma 4 11 5" xfId="9403"/>
    <cellStyle name="Comma 4 11 5 2" xfId="24551"/>
    <cellStyle name="Comma 4 11 5 2 2" xfId="50519"/>
    <cellStyle name="Comma 4 11 5 3" xfId="35371"/>
    <cellStyle name="Comma 4 11 6" xfId="7239"/>
    <cellStyle name="Comma 4 11 6 2" xfId="22387"/>
    <cellStyle name="Comma 4 11 6 2 2" xfId="48355"/>
    <cellStyle name="Comma 4 11 6 3" xfId="33207"/>
    <cellStyle name="Comma 4 11 7" xfId="18059"/>
    <cellStyle name="Comma 4 11 7 2" xfId="44027"/>
    <cellStyle name="Comma 4 11 8" xfId="13731"/>
    <cellStyle name="Comma 4 11 8 2" xfId="39699"/>
    <cellStyle name="Comma 4 11 9" xfId="2911"/>
    <cellStyle name="Comma 4 12" xfId="166"/>
    <cellStyle name="Comma 4 12 10" xfId="28880"/>
    <cellStyle name="Comma 4 12 11" xfId="54842"/>
    <cellStyle name="Comma 4 12 12" xfId="55362"/>
    <cellStyle name="Comma 4 12 13" xfId="1119"/>
    <cellStyle name="Comma 4 12 2" xfId="1289"/>
    <cellStyle name="Comma 4 12 2 10" xfId="55903"/>
    <cellStyle name="Comma 4 12 2 2" xfId="2371"/>
    <cellStyle name="Comma 4 12 2 2 2" xfId="6699"/>
    <cellStyle name="Comma 4 12 2 2 2 2" xfId="13191"/>
    <cellStyle name="Comma 4 12 2 2 2 2 2" xfId="28339"/>
    <cellStyle name="Comma 4 12 2 2 2 2 2 2" xfId="54307"/>
    <cellStyle name="Comma 4 12 2 2 2 2 3" xfId="39159"/>
    <cellStyle name="Comma 4 12 2 2 2 3" xfId="21847"/>
    <cellStyle name="Comma 4 12 2 2 2 3 2" xfId="47815"/>
    <cellStyle name="Comma 4 12 2 2 2 4" xfId="17519"/>
    <cellStyle name="Comma 4 12 2 2 2 4 2" xfId="43487"/>
    <cellStyle name="Comma 4 12 2 2 2 5" xfId="32667"/>
    <cellStyle name="Comma 4 12 2 2 2 6" xfId="59149"/>
    <cellStyle name="Comma 4 12 2 2 3" xfId="11027"/>
    <cellStyle name="Comma 4 12 2 2 3 2" xfId="26175"/>
    <cellStyle name="Comma 4 12 2 2 3 2 2" xfId="52143"/>
    <cellStyle name="Comma 4 12 2 2 3 3" xfId="36995"/>
    <cellStyle name="Comma 4 12 2 2 4" xfId="8863"/>
    <cellStyle name="Comma 4 12 2 2 4 2" xfId="24011"/>
    <cellStyle name="Comma 4 12 2 2 4 2 2" xfId="49979"/>
    <cellStyle name="Comma 4 12 2 2 4 3" xfId="34831"/>
    <cellStyle name="Comma 4 12 2 2 5" xfId="19683"/>
    <cellStyle name="Comma 4 12 2 2 5 2" xfId="45651"/>
    <cellStyle name="Comma 4 12 2 2 6" xfId="15355"/>
    <cellStyle name="Comma 4 12 2 2 6 2" xfId="41323"/>
    <cellStyle name="Comma 4 12 2 2 7" xfId="4535"/>
    <cellStyle name="Comma 4 12 2 2 8" xfId="30503"/>
    <cellStyle name="Comma 4 12 2 2 9" xfId="56985"/>
    <cellStyle name="Comma 4 12 2 3" xfId="5617"/>
    <cellStyle name="Comma 4 12 2 3 2" xfId="12109"/>
    <cellStyle name="Comma 4 12 2 3 2 2" xfId="27257"/>
    <cellStyle name="Comma 4 12 2 3 2 2 2" xfId="53225"/>
    <cellStyle name="Comma 4 12 2 3 2 3" xfId="38077"/>
    <cellStyle name="Comma 4 12 2 3 3" xfId="20765"/>
    <cellStyle name="Comma 4 12 2 3 3 2" xfId="46733"/>
    <cellStyle name="Comma 4 12 2 3 4" xfId="16437"/>
    <cellStyle name="Comma 4 12 2 3 4 2" xfId="42405"/>
    <cellStyle name="Comma 4 12 2 3 5" xfId="31585"/>
    <cellStyle name="Comma 4 12 2 3 6" xfId="58067"/>
    <cellStyle name="Comma 4 12 2 4" xfId="9945"/>
    <cellStyle name="Comma 4 12 2 4 2" xfId="25093"/>
    <cellStyle name="Comma 4 12 2 4 2 2" xfId="51061"/>
    <cellStyle name="Comma 4 12 2 4 3" xfId="35913"/>
    <cellStyle name="Comma 4 12 2 5" xfId="7781"/>
    <cellStyle name="Comma 4 12 2 5 2" xfId="22929"/>
    <cellStyle name="Comma 4 12 2 5 2 2" xfId="48897"/>
    <cellStyle name="Comma 4 12 2 5 3" xfId="33749"/>
    <cellStyle name="Comma 4 12 2 6" xfId="18601"/>
    <cellStyle name="Comma 4 12 2 6 2" xfId="44569"/>
    <cellStyle name="Comma 4 12 2 7" xfId="14273"/>
    <cellStyle name="Comma 4 12 2 7 2" xfId="40241"/>
    <cellStyle name="Comma 4 12 2 8" xfId="3453"/>
    <cellStyle name="Comma 4 12 2 9" xfId="29421"/>
    <cellStyle name="Comma 4 12 3" xfId="1830"/>
    <cellStyle name="Comma 4 12 3 2" xfId="6158"/>
    <cellStyle name="Comma 4 12 3 2 2" xfId="12650"/>
    <cellStyle name="Comma 4 12 3 2 2 2" xfId="27798"/>
    <cellStyle name="Comma 4 12 3 2 2 2 2" xfId="53766"/>
    <cellStyle name="Comma 4 12 3 2 2 3" xfId="38618"/>
    <cellStyle name="Comma 4 12 3 2 3" xfId="21306"/>
    <cellStyle name="Comma 4 12 3 2 3 2" xfId="47274"/>
    <cellStyle name="Comma 4 12 3 2 4" xfId="16978"/>
    <cellStyle name="Comma 4 12 3 2 4 2" xfId="42946"/>
    <cellStyle name="Comma 4 12 3 2 5" xfId="32126"/>
    <cellStyle name="Comma 4 12 3 2 6" xfId="58608"/>
    <cellStyle name="Comma 4 12 3 3" xfId="10486"/>
    <cellStyle name="Comma 4 12 3 3 2" xfId="25634"/>
    <cellStyle name="Comma 4 12 3 3 2 2" xfId="51602"/>
    <cellStyle name="Comma 4 12 3 3 3" xfId="36454"/>
    <cellStyle name="Comma 4 12 3 4" xfId="8322"/>
    <cellStyle name="Comma 4 12 3 4 2" xfId="23470"/>
    <cellStyle name="Comma 4 12 3 4 2 2" xfId="49438"/>
    <cellStyle name="Comma 4 12 3 4 3" xfId="34290"/>
    <cellStyle name="Comma 4 12 3 5" xfId="19142"/>
    <cellStyle name="Comma 4 12 3 5 2" xfId="45110"/>
    <cellStyle name="Comma 4 12 3 6" xfId="14814"/>
    <cellStyle name="Comma 4 12 3 6 2" xfId="40782"/>
    <cellStyle name="Comma 4 12 3 7" xfId="3994"/>
    <cellStyle name="Comma 4 12 3 8" xfId="29962"/>
    <cellStyle name="Comma 4 12 3 9" xfId="56444"/>
    <cellStyle name="Comma 4 12 4" xfId="5076"/>
    <cellStyle name="Comma 4 12 4 2" xfId="11568"/>
    <cellStyle name="Comma 4 12 4 2 2" xfId="26716"/>
    <cellStyle name="Comma 4 12 4 2 2 2" xfId="52684"/>
    <cellStyle name="Comma 4 12 4 2 3" xfId="37536"/>
    <cellStyle name="Comma 4 12 4 3" xfId="20224"/>
    <cellStyle name="Comma 4 12 4 3 2" xfId="46192"/>
    <cellStyle name="Comma 4 12 4 4" xfId="15896"/>
    <cellStyle name="Comma 4 12 4 4 2" xfId="41864"/>
    <cellStyle name="Comma 4 12 4 5" xfId="31044"/>
    <cellStyle name="Comma 4 12 4 6" xfId="57526"/>
    <cellStyle name="Comma 4 12 5" xfId="9404"/>
    <cellStyle name="Comma 4 12 5 2" xfId="24552"/>
    <cellStyle name="Comma 4 12 5 2 2" xfId="50520"/>
    <cellStyle name="Comma 4 12 5 3" xfId="35372"/>
    <cellStyle name="Comma 4 12 6" xfId="7240"/>
    <cellStyle name="Comma 4 12 6 2" xfId="22388"/>
    <cellStyle name="Comma 4 12 6 2 2" xfId="48356"/>
    <cellStyle name="Comma 4 12 6 3" xfId="33208"/>
    <cellStyle name="Comma 4 12 7" xfId="18060"/>
    <cellStyle name="Comma 4 12 7 2" xfId="44028"/>
    <cellStyle name="Comma 4 12 8" xfId="13732"/>
    <cellStyle name="Comma 4 12 8 2" xfId="39700"/>
    <cellStyle name="Comma 4 12 9" xfId="2912"/>
    <cellStyle name="Comma 4 13" xfId="167"/>
    <cellStyle name="Comma 4 13 10" xfId="28881"/>
    <cellStyle name="Comma 4 13 11" xfId="54843"/>
    <cellStyle name="Comma 4 13 12" xfId="55363"/>
    <cellStyle name="Comma 4 13 13" xfId="1159"/>
    <cellStyle name="Comma 4 13 2" xfId="1290"/>
    <cellStyle name="Comma 4 13 2 10" xfId="55904"/>
    <cellStyle name="Comma 4 13 2 2" xfId="2372"/>
    <cellStyle name="Comma 4 13 2 2 2" xfId="6700"/>
    <cellStyle name="Comma 4 13 2 2 2 2" xfId="13192"/>
    <cellStyle name="Comma 4 13 2 2 2 2 2" xfId="28340"/>
    <cellStyle name="Comma 4 13 2 2 2 2 2 2" xfId="54308"/>
    <cellStyle name="Comma 4 13 2 2 2 2 3" xfId="39160"/>
    <cellStyle name="Comma 4 13 2 2 2 3" xfId="21848"/>
    <cellStyle name="Comma 4 13 2 2 2 3 2" xfId="47816"/>
    <cellStyle name="Comma 4 13 2 2 2 4" xfId="17520"/>
    <cellStyle name="Comma 4 13 2 2 2 4 2" xfId="43488"/>
    <cellStyle name="Comma 4 13 2 2 2 5" xfId="32668"/>
    <cellStyle name="Comma 4 13 2 2 2 6" xfId="59150"/>
    <cellStyle name="Comma 4 13 2 2 3" xfId="11028"/>
    <cellStyle name="Comma 4 13 2 2 3 2" xfId="26176"/>
    <cellStyle name="Comma 4 13 2 2 3 2 2" xfId="52144"/>
    <cellStyle name="Comma 4 13 2 2 3 3" xfId="36996"/>
    <cellStyle name="Comma 4 13 2 2 4" xfId="8864"/>
    <cellStyle name="Comma 4 13 2 2 4 2" xfId="24012"/>
    <cellStyle name="Comma 4 13 2 2 4 2 2" xfId="49980"/>
    <cellStyle name="Comma 4 13 2 2 4 3" xfId="34832"/>
    <cellStyle name="Comma 4 13 2 2 5" xfId="19684"/>
    <cellStyle name="Comma 4 13 2 2 5 2" xfId="45652"/>
    <cellStyle name="Comma 4 13 2 2 6" xfId="15356"/>
    <cellStyle name="Comma 4 13 2 2 6 2" xfId="41324"/>
    <cellStyle name="Comma 4 13 2 2 7" xfId="4536"/>
    <cellStyle name="Comma 4 13 2 2 8" xfId="30504"/>
    <cellStyle name="Comma 4 13 2 2 9" xfId="56986"/>
    <cellStyle name="Comma 4 13 2 3" xfId="5618"/>
    <cellStyle name="Comma 4 13 2 3 2" xfId="12110"/>
    <cellStyle name="Comma 4 13 2 3 2 2" xfId="27258"/>
    <cellStyle name="Comma 4 13 2 3 2 2 2" xfId="53226"/>
    <cellStyle name="Comma 4 13 2 3 2 3" xfId="38078"/>
    <cellStyle name="Comma 4 13 2 3 3" xfId="20766"/>
    <cellStyle name="Comma 4 13 2 3 3 2" xfId="46734"/>
    <cellStyle name="Comma 4 13 2 3 4" xfId="16438"/>
    <cellStyle name="Comma 4 13 2 3 4 2" xfId="42406"/>
    <cellStyle name="Comma 4 13 2 3 5" xfId="31586"/>
    <cellStyle name="Comma 4 13 2 3 6" xfId="58068"/>
    <cellStyle name="Comma 4 13 2 4" xfId="9946"/>
    <cellStyle name="Comma 4 13 2 4 2" xfId="25094"/>
    <cellStyle name="Comma 4 13 2 4 2 2" xfId="51062"/>
    <cellStyle name="Comma 4 13 2 4 3" xfId="35914"/>
    <cellStyle name="Comma 4 13 2 5" xfId="7782"/>
    <cellStyle name="Comma 4 13 2 5 2" xfId="22930"/>
    <cellStyle name="Comma 4 13 2 5 2 2" xfId="48898"/>
    <cellStyle name="Comma 4 13 2 5 3" xfId="33750"/>
    <cellStyle name="Comma 4 13 2 6" xfId="18602"/>
    <cellStyle name="Comma 4 13 2 6 2" xfId="44570"/>
    <cellStyle name="Comma 4 13 2 7" xfId="14274"/>
    <cellStyle name="Comma 4 13 2 7 2" xfId="40242"/>
    <cellStyle name="Comma 4 13 2 8" xfId="3454"/>
    <cellStyle name="Comma 4 13 2 9" xfId="29422"/>
    <cellStyle name="Comma 4 13 3" xfId="1831"/>
    <cellStyle name="Comma 4 13 3 2" xfId="6159"/>
    <cellStyle name="Comma 4 13 3 2 2" xfId="12651"/>
    <cellStyle name="Comma 4 13 3 2 2 2" xfId="27799"/>
    <cellStyle name="Comma 4 13 3 2 2 2 2" xfId="53767"/>
    <cellStyle name="Comma 4 13 3 2 2 3" xfId="38619"/>
    <cellStyle name="Comma 4 13 3 2 3" xfId="21307"/>
    <cellStyle name="Comma 4 13 3 2 3 2" xfId="47275"/>
    <cellStyle name="Comma 4 13 3 2 4" xfId="16979"/>
    <cellStyle name="Comma 4 13 3 2 4 2" xfId="42947"/>
    <cellStyle name="Comma 4 13 3 2 5" xfId="32127"/>
    <cellStyle name="Comma 4 13 3 2 6" xfId="58609"/>
    <cellStyle name="Comma 4 13 3 3" xfId="10487"/>
    <cellStyle name="Comma 4 13 3 3 2" xfId="25635"/>
    <cellStyle name="Comma 4 13 3 3 2 2" xfId="51603"/>
    <cellStyle name="Comma 4 13 3 3 3" xfId="36455"/>
    <cellStyle name="Comma 4 13 3 4" xfId="8323"/>
    <cellStyle name="Comma 4 13 3 4 2" xfId="23471"/>
    <cellStyle name="Comma 4 13 3 4 2 2" xfId="49439"/>
    <cellStyle name="Comma 4 13 3 4 3" xfId="34291"/>
    <cellStyle name="Comma 4 13 3 5" xfId="19143"/>
    <cellStyle name="Comma 4 13 3 5 2" xfId="45111"/>
    <cellStyle name="Comma 4 13 3 6" xfId="14815"/>
    <cellStyle name="Comma 4 13 3 6 2" xfId="40783"/>
    <cellStyle name="Comma 4 13 3 7" xfId="3995"/>
    <cellStyle name="Comma 4 13 3 8" xfId="29963"/>
    <cellStyle name="Comma 4 13 3 9" xfId="56445"/>
    <cellStyle name="Comma 4 13 4" xfId="5077"/>
    <cellStyle name="Comma 4 13 4 2" xfId="11569"/>
    <cellStyle name="Comma 4 13 4 2 2" xfId="26717"/>
    <cellStyle name="Comma 4 13 4 2 2 2" xfId="52685"/>
    <cellStyle name="Comma 4 13 4 2 3" xfId="37537"/>
    <cellStyle name="Comma 4 13 4 3" xfId="20225"/>
    <cellStyle name="Comma 4 13 4 3 2" xfId="46193"/>
    <cellStyle name="Comma 4 13 4 4" xfId="15897"/>
    <cellStyle name="Comma 4 13 4 4 2" xfId="41865"/>
    <cellStyle name="Comma 4 13 4 5" xfId="31045"/>
    <cellStyle name="Comma 4 13 4 6" xfId="57527"/>
    <cellStyle name="Comma 4 13 5" xfId="9405"/>
    <cellStyle name="Comma 4 13 5 2" xfId="24553"/>
    <cellStyle name="Comma 4 13 5 2 2" xfId="50521"/>
    <cellStyle name="Comma 4 13 5 3" xfId="35373"/>
    <cellStyle name="Comma 4 13 6" xfId="7241"/>
    <cellStyle name="Comma 4 13 6 2" xfId="22389"/>
    <cellStyle name="Comma 4 13 6 2 2" xfId="48357"/>
    <cellStyle name="Comma 4 13 6 3" xfId="33209"/>
    <cellStyle name="Comma 4 13 7" xfId="18061"/>
    <cellStyle name="Comma 4 13 7 2" xfId="44029"/>
    <cellStyle name="Comma 4 13 8" xfId="13733"/>
    <cellStyle name="Comma 4 13 8 2" xfId="39701"/>
    <cellStyle name="Comma 4 13 9" xfId="2913"/>
    <cellStyle name="Comma 4 14" xfId="1286"/>
    <cellStyle name="Comma 4 14 10" xfId="55900"/>
    <cellStyle name="Comma 4 14 2" xfId="2368"/>
    <cellStyle name="Comma 4 14 2 2" xfId="6696"/>
    <cellStyle name="Comma 4 14 2 2 2" xfId="13188"/>
    <cellStyle name="Comma 4 14 2 2 2 2" xfId="28336"/>
    <cellStyle name="Comma 4 14 2 2 2 2 2" xfId="54304"/>
    <cellStyle name="Comma 4 14 2 2 2 3" xfId="39156"/>
    <cellStyle name="Comma 4 14 2 2 3" xfId="21844"/>
    <cellStyle name="Comma 4 14 2 2 3 2" xfId="47812"/>
    <cellStyle name="Comma 4 14 2 2 4" xfId="17516"/>
    <cellStyle name="Comma 4 14 2 2 4 2" xfId="43484"/>
    <cellStyle name="Comma 4 14 2 2 5" xfId="32664"/>
    <cellStyle name="Comma 4 14 2 2 6" xfId="59146"/>
    <cellStyle name="Comma 4 14 2 3" xfId="11024"/>
    <cellStyle name="Comma 4 14 2 3 2" xfId="26172"/>
    <cellStyle name="Comma 4 14 2 3 2 2" xfId="52140"/>
    <cellStyle name="Comma 4 14 2 3 3" xfId="36992"/>
    <cellStyle name="Comma 4 14 2 4" xfId="8860"/>
    <cellStyle name="Comma 4 14 2 4 2" xfId="24008"/>
    <cellStyle name="Comma 4 14 2 4 2 2" xfId="49976"/>
    <cellStyle name="Comma 4 14 2 4 3" xfId="34828"/>
    <cellStyle name="Comma 4 14 2 5" xfId="19680"/>
    <cellStyle name="Comma 4 14 2 5 2" xfId="45648"/>
    <cellStyle name="Comma 4 14 2 6" xfId="15352"/>
    <cellStyle name="Comma 4 14 2 6 2" xfId="41320"/>
    <cellStyle name="Comma 4 14 2 7" xfId="4532"/>
    <cellStyle name="Comma 4 14 2 8" xfId="30500"/>
    <cellStyle name="Comma 4 14 2 9" xfId="56982"/>
    <cellStyle name="Comma 4 14 3" xfId="5614"/>
    <cellStyle name="Comma 4 14 3 2" xfId="12106"/>
    <cellStyle name="Comma 4 14 3 2 2" xfId="27254"/>
    <cellStyle name="Comma 4 14 3 2 2 2" xfId="53222"/>
    <cellStyle name="Comma 4 14 3 2 3" xfId="38074"/>
    <cellStyle name="Comma 4 14 3 3" xfId="20762"/>
    <cellStyle name="Comma 4 14 3 3 2" xfId="46730"/>
    <cellStyle name="Comma 4 14 3 4" xfId="16434"/>
    <cellStyle name="Comma 4 14 3 4 2" xfId="42402"/>
    <cellStyle name="Comma 4 14 3 5" xfId="31582"/>
    <cellStyle name="Comma 4 14 3 6" xfId="58064"/>
    <cellStyle name="Comma 4 14 4" xfId="9942"/>
    <cellStyle name="Comma 4 14 4 2" xfId="25090"/>
    <cellStyle name="Comma 4 14 4 2 2" xfId="51058"/>
    <cellStyle name="Comma 4 14 4 3" xfId="35910"/>
    <cellStyle name="Comma 4 14 5" xfId="7778"/>
    <cellStyle name="Comma 4 14 5 2" xfId="22926"/>
    <cellStyle name="Comma 4 14 5 2 2" xfId="48894"/>
    <cellStyle name="Comma 4 14 5 3" xfId="33746"/>
    <cellStyle name="Comma 4 14 6" xfId="18598"/>
    <cellStyle name="Comma 4 14 6 2" xfId="44566"/>
    <cellStyle name="Comma 4 14 7" xfId="14270"/>
    <cellStyle name="Comma 4 14 7 2" xfId="40238"/>
    <cellStyle name="Comma 4 14 8" xfId="3450"/>
    <cellStyle name="Comma 4 14 9" xfId="29418"/>
    <cellStyle name="Comma 4 15" xfId="1827"/>
    <cellStyle name="Comma 4 15 2" xfId="6155"/>
    <cellStyle name="Comma 4 15 2 2" xfId="12647"/>
    <cellStyle name="Comma 4 15 2 2 2" xfId="27795"/>
    <cellStyle name="Comma 4 15 2 2 2 2" xfId="53763"/>
    <cellStyle name="Comma 4 15 2 2 3" xfId="38615"/>
    <cellStyle name="Comma 4 15 2 3" xfId="21303"/>
    <cellStyle name="Comma 4 15 2 3 2" xfId="47271"/>
    <cellStyle name="Comma 4 15 2 4" xfId="16975"/>
    <cellStyle name="Comma 4 15 2 4 2" xfId="42943"/>
    <cellStyle name="Comma 4 15 2 5" xfId="32123"/>
    <cellStyle name="Comma 4 15 2 6" xfId="58605"/>
    <cellStyle name="Comma 4 15 3" xfId="10483"/>
    <cellStyle name="Comma 4 15 3 2" xfId="25631"/>
    <cellStyle name="Comma 4 15 3 2 2" xfId="51599"/>
    <cellStyle name="Comma 4 15 3 3" xfId="36451"/>
    <cellStyle name="Comma 4 15 4" xfId="8319"/>
    <cellStyle name="Comma 4 15 4 2" xfId="23467"/>
    <cellStyle name="Comma 4 15 4 2 2" xfId="49435"/>
    <cellStyle name="Comma 4 15 4 3" xfId="34287"/>
    <cellStyle name="Comma 4 15 5" xfId="19139"/>
    <cellStyle name="Comma 4 15 5 2" xfId="45107"/>
    <cellStyle name="Comma 4 15 6" xfId="14811"/>
    <cellStyle name="Comma 4 15 6 2" xfId="40779"/>
    <cellStyle name="Comma 4 15 7" xfId="3991"/>
    <cellStyle name="Comma 4 15 8" xfId="29959"/>
    <cellStyle name="Comma 4 15 9" xfId="56441"/>
    <cellStyle name="Comma 4 16" xfId="5073"/>
    <cellStyle name="Comma 4 16 2" xfId="11565"/>
    <cellStyle name="Comma 4 16 2 2" xfId="26713"/>
    <cellStyle name="Comma 4 16 2 2 2" xfId="52681"/>
    <cellStyle name="Comma 4 16 2 3" xfId="37533"/>
    <cellStyle name="Comma 4 16 3" xfId="20221"/>
    <cellStyle name="Comma 4 16 3 2" xfId="46189"/>
    <cellStyle name="Comma 4 16 4" xfId="15893"/>
    <cellStyle name="Comma 4 16 4 2" xfId="41861"/>
    <cellStyle name="Comma 4 16 5" xfId="31041"/>
    <cellStyle name="Comma 4 16 6" xfId="57523"/>
    <cellStyle name="Comma 4 17" xfId="9401"/>
    <cellStyle name="Comma 4 17 2" xfId="24549"/>
    <cellStyle name="Comma 4 17 2 2" xfId="50517"/>
    <cellStyle name="Comma 4 17 3" xfId="35369"/>
    <cellStyle name="Comma 4 18" xfId="7237"/>
    <cellStyle name="Comma 4 18 2" xfId="22385"/>
    <cellStyle name="Comma 4 18 2 2" xfId="48353"/>
    <cellStyle name="Comma 4 18 3" xfId="33205"/>
    <cellStyle name="Comma 4 19" xfId="18057"/>
    <cellStyle name="Comma 4 19 2" xfId="44025"/>
    <cellStyle name="Comma 4 2" xfId="168"/>
    <cellStyle name="Comma 4 2 10" xfId="2914"/>
    <cellStyle name="Comma 4 2 11" xfId="28882"/>
    <cellStyle name="Comma 4 2 12" xfId="54844"/>
    <cellStyle name="Comma 4 2 13" xfId="55364"/>
    <cellStyle name="Comma 4 2 14" xfId="719"/>
    <cellStyle name="Comma 4 2 2" xfId="169"/>
    <cellStyle name="Comma 4 2 2 10" xfId="28883"/>
    <cellStyle name="Comma 4 2 2 11" xfId="54845"/>
    <cellStyle name="Comma 4 2 2 12" xfId="55365"/>
    <cellStyle name="Comma 4 2 2 13" xfId="1193"/>
    <cellStyle name="Comma 4 2 2 2" xfId="1292"/>
    <cellStyle name="Comma 4 2 2 2 10" xfId="55906"/>
    <cellStyle name="Comma 4 2 2 2 2" xfId="2374"/>
    <cellStyle name="Comma 4 2 2 2 2 2" xfId="6702"/>
    <cellStyle name="Comma 4 2 2 2 2 2 2" xfId="13194"/>
    <cellStyle name="Comma 4 2 2 2 2 2 2 2" xfId="28342"/>
    <cellStyle name="Comma 4 2 2 2 2 2 2 2 2" xfId="54310"/>
    <cellStyle name="Comma 4 2 2 2 2 2 2 3" xfId="39162"/>
    <cellStyle name="Comma 4 2 2 2 2 2 3" xfId="21850"/>
    <cellStyle name="Comma 4 2 2 2 2 2 3 2" xfId="47818"/>
    <cellStyle name="Comma 4 2 2 2 2 2 4" xfId="17522"/>
    <cellStyle name="Comma 4 2 2 2 2 2 4 2" xfId="43490"/>
    <cellStyle name="Comma 4 2 2 2 2 2 5" xfId="32670"/>
    <cellStyle name="Comma 4 2 2 2 2 2 6" xfId="59152"/>
    <cellStyle name="Comma 4 2 2 2 2 3" xfId="11030"/>
    <cellStyle name="Comma 4 2 2 2 2 3 2" xfId="26178"/>
    <cellStyle name="Comma 4 2 2 2 2 3 2 2" xfId="52146"/>
    <cellStyle name="Comma 4 2 2 2 2 3 3" xfId="36998"/>
    <cellStyle name="Comma 4 2 2 2 2 4" xfId="8866"/>
    <cellStyle name="Comma 4 2 2 2 2 4 2" xfId="24014"/>
    <cellStyle name="Comma 4 2 2 2 2 4 2 2" xfId="49982"/>
    <cellStyle name="Comma 4 2 2 2 2 4 3" xfId="34834"/>
    <cellStyle name="Comma 4 2 2 2 2 5" xfId="19686"/>
    <cellStyle name="Comma 4 2 2 2 2 5 2" xfId="45654"/>
    <cellStyle name="Comma 4 2 2 2 2 6" xfId="15358"/>
    <cellStyle name="Comma 4 2 2 2 2 6 2" xfId="41326"/>
    <cellStyle name="Comma 4 2 2 2 2 7" xfId="4538"/>
    <cellStyle name="Comma 4 2 2 2 2 8" xfId="30506"/>
    <cellStyle name="Comma 4 2 2 2 2 9" xfId="56988"/>
    <cellStyle name="Comma 4 2 2 2 3" xfId="5620"/>
    <cellStyle name="Comma 4 2 2 2 3 2" xfId="12112"/>
    <cellStyle name="Comma 4 2 2 2 3 2 2" xfId="27260"/>
    <cellStyle name="Comma 4 2 2 2 3 2 2 2" xfId="53228"/>
    <cellStyle name="Comma 4 2 2 2 3 2 3" xfId="38080"/>
    <cellStyle name="Comma 4 2 2 2 3 3" xfId="20768"/>
    <cellStyle name="Comma 4 2 2 2 3 3 2" xfId="46736"/>
    <cellStyle name="Comma 4 2 2 2 3 4" xfId="16440"/>
    <cellStyle name="Comma 4 2 2 2 3 4 2" xfId="42408"/>
    <cellStyle name="Comma 4 2 2 2 3 5" xfId="31588"/>
    <cellStyle name="Comma 4 2 2 2 3 6" xfId="58070"/>
    <cellStyle name="Comma 4 2 2 2 4" xfId="9948"/>
    <cellStyle name="Comma 4 2 2 2 4 2" xfId="25096"/>
    <cellStyle name="Comma 4 2 2 2 4 2 2" xfId="51064"/>
    <cellStyle name="Comma 4 2 2 2 4 3" xfId="35916"/>
    <cellStyle name="Comma 4 2 2 2 5" xfId="7784"/>
    <cellStyle name="Comma 4 2 2 2 5 2" xfId="22932"/>
    <cellStyle name="Comma 4 2 2 2 5 2 2" xfId="48900"/>
    <cellStyle name="Comma 4 2 2 2 5 3" xfId="33752"/>
    <cellStyle name="Comma 4 2 2 2 6" xfId="18604"/>
    <cellStyle name="Comma 4 2 2 2 6 2" xfId="44572"/>
    <cellStyle name="Comma 4 2 2 2 7" xfId="14276"/>
    <cellStyle name="Comma 4 2 2 2 7 2" xfId="40244"/>
    <cellStyle name="Comma 4 2 2 2 8" xfId="3456"/>
    <cellStyle name="Comma 4 2 2 2 9" xfId="29424"/>
    <cellStyle name="Comma 4 2 2 3" xfId="1833"/>
    <cellStyle name="Comma 4 2 2 3 2" xfId="6161"/>
    <cellStyle name="Comma 4 2 2 3 2 2" xfId="12653"/>
    <cellStyle name="Comma 4 2 2 3 2 2 2" xfId="27801"/>
    <cellStyle name="Comma 4 2 2 3 2 2 2 2" xfId="53769"/>
    <cellStyle name="Comma 4 2 2 3 2 2 3" xfId="38621"/>
    <cellStyle name="Comma 4 2 2 3 2 3" xfId="21309"/>
    <cellStyle name="Comma 4 2 2 3 2 3 2" xfId="47277"/>
    <cellStyle name="Comma 4 2 2 3 2 4" xfId="16981"/>
    <cellStyle name="Comma 4 2 2 3 2 4 2" xfId="42949"/>
    <cellStyle name="Comma 4 2 2 3 2 5" xfId="32129"/>
    <cellStyle name="Comma 4 2 2 3 2 6" xfId="58611"/>
    <cellStyle name="Comma 4 2 2 3 3" xfId="10489"/>
    <cellStyle name="Comma 4 2 2 3 3 2" xfId="25637"/>
    <cellStyle name="Comma 4 2 2 3 3 2 2" xfId="51605"/>
    <cellStyle name="Comma 4 2 2 3 3 3" xfId="36457"/>
    <cellStyle name="Comma 4 2 2 3 4" xfId="8325"/>
    <cellStyle name="Comma 4 2 2 3 4 2" xfId="23473"/>
    <cellStyle name="Comma 4 2 2 3 4 2 2" xfId="49441"/>
    <cellStyle name="Comma 4 2 2 3 4 3" xfId="34293"/>
    <cellStyle name="Comma 4 2 2 3 5" xfId="19145"/>
    <cellStyle name="Comma 4 2 2 3 5 2" xfId="45113"/>
    <cellStyle name="Comma 4 2 2 3 6" xfId="14817"/>
    <cellStyle name="Comma 4 2 2 3 6 2" xfId="40785"/>
    <cellStyle name="Comma 4 2 2 3 7" xfId="3997"/>
    <cellStyle name="Comma 4 2 2 3 8" xfId="29965"/>
    <cellStyle name="Comma 4 2 2 3 9" xfId="56447"/>
    <cellStyle name="Comma 4 2 2 4" xfId="5079"/>
    <cellStyle name="Comma 4 2 2 4 2" xfId="11571"/>
    <cellStyle name="Comma 4 2 2 4 2 2" xfId="26719"/>
    <cellStyle name="Comma 4 2 2 4 2 2 2" xfId="52687"/>
    <cellStyle name="Comma 4 2 2 4 2 3" xfId="37539"/>
    <cellStyle name="Comma 4 2 2 4 3" xfId="20227"/>
    <cellStyle name="Comma 4 2 2 4 3 2" xfId="46195"/>
    <cellStyle name="Comma 4 2 2 4 4" xfId="15899"/>
    <cellStyle name="Comma 4 2 2 4 4 2" xfId="41867"/>
    <cellStyle name="Comma 4 2 2 4 5" xfId="31047"/>
    <cellStyle name="Comma 4 2 2 4 6" xfId="57529"/>
    <cellStyle name="Comma 4 2 2 5" xfId="9407"/>
    <cellStyle name="Comma 4 2 2 5 2" xfId="24555"/>
    <cellStyle name="Comma 4 2 2 5 2 2" xfId="50523"/>
    <cellStyle name="Comma 4 2 2 5 3" xfId="35375"/>
    <cellStyle name="Comma 4 2 2 6" xfId="7243"/>
    <cellStyle name="Comma 4 2 2 6 2" xfId="22391"/>
    <cellStyle name="Comma 4 2 2 6 2 2" xfId="48359"/>
    <cellStyle name="Comma 4 2 2 6 3" xfId="33211"/>
    <cellStyle name="Comma 4 2 2 7" xfId="18063"/>
    <cellStyle name="Comma 4 2 2 7 2" xfId="44031"/>
    <cellStyle name="Comma 4 2 2 8" xfId="13735"/>
    <cellStyle name="Comma 4 2 2 8 2" xfId="39703"/>
    <cellStyle name="Comma 4 2 2 9" xfId="2915"/>
    <cellStyle name="Comma 4 2 3" xfId="1291"/>
    <cellStyle name="Comma 4 2 3 10" xfId="55905"/>
    <cellStyle name="Comma 4 2 3 2" xfId="2373"/>
    <cellStyle name="Comma 4 2 3 2 2" xfId="6701"/>
    <cellStyle name="Comma 4 2 3 2 2 2" xfId="13193"/>
    <cellStyle name="Comma 4 2 3 2 2 2 2" xfId="28341"/>
    <cellStyle name="Comma 4 2 3 2 2 2 2 2" xfId="54309"/>
    <cellStyle name="Comma 4 2 3 2 2 2 3" xfId="39161"/>
    <cellStyle name="Comma 4 2 3 2 2 3" xfId="21849"/>
    <cellStyle name="Comma 4 2 3 2 2 3 2" xfId="47817"/>
    <cellStyle name="Comma 4 2 3 2 2 4" xfId="17521"/>
    <cellStyle name="Comma 4 2 3 2 2 4 2" xfId="43489"/>
    <cellStyle name="Comma 4 2 3 2 2 5" xfId="32669"/>
    <cellStyle name="Comma 4 2 3 2 2 6" xfId="59151"/>
    <cellStyle name="Comma 4 2 3 2 3" xfId="11029"/>
    <cellStyle name="Comma 4 2 3 2 3 2" xfId="26177"/>
    <cellStyle name="Comma 4 2 3 2 3 2 2" xfId="52145"/>
    <cellStyle name="Comma 4 2 3 2 3 3" xfId="36997"/>
    <cellStyle name="Comma 4 2 3 2 4" xfId="8865"/>
    <cellStyle name="Comma 4 2 3 2 4 2" xfId="24013"/>
    <cellStyle name="Comma 4 2 3 2 4 2 2" xfId="49981"/>
    <cellStyle name="Comma 4 2 3 2 4 3" xfId="34833"/>
    <cellStyle name="Comma 4 2 3 2 5" xfId="19685"/>
    <cellStyle name="Comma 4 2 3 2 5 2" xfId="45653"/>
    <cellStyle name="Comma 4 2 3 2 6" xfId="15357"/>
    <cellStyle name="Comma 4 2 3 2 6 2" xfId="41325"/>
    <cellStyle name="Comma 4 2 3 2 7" xfId="4537"/>
    <cellStyle name="Comma 4 2 3 2 8" xfId="30505"/>
    <cellStyle name="Comma 4 2 3 2 9" xfId="56987"/>
    <cellStyle name="Comma 4 2 3 3" xfId="5619"/>
    <cellStyle name="Comma 4 2 3 3 2" xfId="12111"/>
    <cellStyle name="Comma 4 2 3 3 2 2" xfId="27259"/>
    <cellStyle name="Comma 4 2 3 3 2 2 2" xfId="53227"/>
    <cellStyle name="Comma 4 2 3 3 2 3" xfId="38079"/>
    <cellStyle name="Comma 4 2 3 3 3" xfId="20767"/>
    <cellStyle name="Comma 4 2 3 3 3 2" xfId="46735"/>
    <cellStyle name="Comma 4 2 3 3 4" xfId="16439"/>
    <cellStyle name="Comma 4 2 3 3 4 2" xfId="42407"/>
    <cellStyle name="Comma 4 2 3 3 5" xfId="31587"/>
    <cellStyle name="Comma 4 2 3 3 6" xfId="58069"/>
    <cellStyle name="Comma 4 2 3 4" xfId="9947"/>
    <cellStyle name="Comma 4 2 3 4 2" xfId="25095"/>
    <cellStyle name="Comma 4 2 3 4 2 2" xfId="51063"/>
    <cellStyle name="Comma 4 2 3 4 3" xfId="35915"/>
    <cellStyle name="Comma 4 2 3 5" xfId="7783"/>
    <cellStyle name="Comma 4 2 3 5 2" xfId="22931"/>
    <cellStyle name="Comma 4 2 3 5 2 2" xfId="48899"/>
    <cellStyle name="Comma 4 2 3 5 3" xfId="33751"/>
    <cellStyle name="Comma 4 2 3 6" xfId="18603"/>
    <cellStyle name="Comma 4 2 3 6 2" xfId="44571"/>
    <cellStyle name="Comma 4 2 3 7" xfId="14275"/>
    <cellStyle name="Comma 4 2 3 7 2" xfId="40243"/>
    <cellStyle name="Comma 4 2 3 8" xfId="3455"/>
    <cellStyle name="Comma 4 2 3 9" xfId="29423"/>
    <cellStyle name="Comma 4 2 4" xfId="1832"/>
    <cellStyle name="Comma 4 2 4 2" xfId="6160"/>
    <cellStyle name="Comma 4 2 4 2 2" xfId="12652"/>
    <cellStyle name="Comma 4 2 4 2 2 2" xfId="27800"/>
    <cellStyle name="Comma 4 2 4 2 2 2 2" xfId="53768"/>
    <cellStyle name="Comma 4 2 4 2 2 3" xfId="38620"/>
    <cellStyle name="Comma 4 2 4 2 3" xfId="21308"/>
    <cellStyle name="Comma 4 2 4 2 3 2" xfId="47276"/>
    <cellStyle name="Comma 4 2 4 2 4" xfId="16980"/>
    <cellStyle name="Comma 4 2 4 2 4 2" xfId="42948"/>
    <cellStyle name="Comma 4 2 4 2 5" xfId="32128"/>
    <cellStyle name="Comma 4 2 4 2 6" xfId="58610"/>
    <cellStyle name="Comma 4 2 4 3" xfId="10488"/>
    <cellStyle name="Comma 4 2 4 3 2" xfId="25636"/>
    <cellStyle name="Comma 4 2 4 3 2 2" xfId="51604"/>
    <cellStyle name="Comma 4 2 4 3 3" xfId="36456"/>
    <cellStyle name="Comma 4 2 4 4" xfId="8324"/>
    <cellStyle name="Comma 4 2 4 4 2" xfId="23472"/>
    <cellStyle name="Comma 4 2 4 4 2 2" xfId="49440"/>
    <cellStyle name="Comma 4 2 4 4 3" xfId="34292"/>
    <cellStyle name="Comma 4 2 4 5" xfId="19144"/>
    <cellStyle name="Comma 4 2 4 5 2" xfId="45112"/>
    <cellStyle name="Comma 4 2 4 6" xfId="14816"/>
    <cellStyle name="Comma 4 2 4 6 2" xfId="40784"/>
    <cellStyle name="Comma 4 2 4 7" xfId="3996"/>
    <cellStyle name="Comma 4 2 4 8" xfId="29964"/>
    <cellStyle name="Comma 4 2 4 9" xfId="56446"/>
    <cellStyle name="Comma 4 2 5" xfId="5078"/>
    <cellStyle name="Comma 4 2 5 2" xfId="11570"/>
    <cellStyle name="Comma 4 2 5 2 2" xfId="26718"/>
    <cellStyle name="Comma 4 2 5 2 2 2" xfId="52686"/>
    <cellStyle name="Comma 4 2 5 2 3" xfId="37538"/>
    <cellStyle name="Comma 4 2 5 3" xfId="20226"/>
    <cellStyle name="Comma 4 2 5 3 2" xfId="46194"/>
    <cellStyle name="Comma 4 2 5 4" xfId="15898"/>
    <cellStyle name="Comma 4 2 5 4 2" xfId="41866"/>
    <cellStyle name="Comma 4 2 5 5" xfId="31046"/>
    <cellStyle name="Comma 4 2 5 6" xfId="57528"/>
    <cellStyle name="Comma 4 2 6" xfId="9406"/>
    <cellStyle name="Comma 4 2 6 2" xfId="24554"/>
    <cellStyle name="Comma 4 2 6 2 2" xfId="50522"/>
    <cellStyle name="Comma 4 2 6 3" xfId="35374"/>
    <cellStyle name="Comma 4 2 7" xfId="7242"/>
    <cellStyle name="Comma 4 2 7 2" xfId="22390"/>
    <cellStyle name="Comma 4 2 7 2 2" xfId="48358"/>
    <cellStyle name="Comma 4 2 7 3" xfId="33210"/>
    <cellStyle name="Comma 4 2 8" xfId="18062"/>
    <cellStyle name="Comma 4 2 8 2" xfId="44030"/>
    <cellStyle name="Comma 4 2 9" xfId="13734"/>
    <cellStyle name="Comma 4 2 9 2" xfId="39702"/>
    <cellStyle name="Comma 4 20" xfId="13729"/>
    <cellStyle name="Comma 4 20 2" xfId="39697"/>
    <cellStyle name="Comma 4 21" xfId="2909"/>
    <cellStyle name="Comma 4 22" xfId="28877"/>
    <cellStyle name="Comma 4 23" xfId="54839"/>
    <cellStyle name="Comma 4 24" xfId="55359"/>
    <cellStyle name="Comma 4 25" xfId="679"/>
    <cellStyle name="Comma 4 3" xfId="170"/>
    <cellStyle name="Comma 4 3 10" xfId="28884"/>
    <cellStyle name="Comma 4 3 11" xfId="54846"/>
    <cellStyle name="Comma 4 3 12" xfId="55366"/>
    <cellStyle name="Comma 4 3 13" xfId="759"/>
    <cellStyle name="Comma 4 3 2" xfId="1293"/>
    <cellStyle name="Comma 4 3 2 10" xfId="55907"/>
    <cellStyle name="Comma 4 3 2 2" xfId="2375"/>
    <cellStyle name="Comma 4 3 2 2 2" xfId="6703"/>
    <cellStyle name="Comma 4 3 2 2 2 2" xfId="13195"/>
    <cellStyle name="Comma 4 3 2 2 2 2 2" xfId="28343"/>
    <cellStyle name="Comma 4 3 2 2 2 2 2 2" xfId="54311"/>
    <cellStyle name="Comma 4 3 2 2 2 2 3" xfId="39163"/>
    <cellStyle name="Comma 4 3 2 2 2 3" xfId="21851"/>
    <cellStyle name="Comma 4 3 2 2 2 3 2" xfId="47819"/>
    <cellStyle name="Comma 4 3 2 2 2 4" xfId="17523"/>
    <cellStyle name="Comma 4 3 2 2 2 4 2" xfId="43491"/>
    <cellStyle name="Comma 4 3 2 2 2 5" xfId="32671"/>
    <cellStyle name="Comma 4 3 2 2 2 6" xfId="59153"/>
    <cellStyle name="Comma 4 3 2 2 3" xfId="11031"/>
    <cellStyle name="Comma 4 3 2 2 3 2" xfId="26179"/>
    <cellStyle name="Comma 4 3 2 2 3 2 2" xfId="52147"/>
    <cellStyle name="Comma 4 3 2 2 3 3" xfId="36999"/>
    <cellStyle name="Comma 4 3 2 2 4" xfId="8867"/>
    <cellStyle name="Comma 4 3 2 2 4 2" xfId="24015"/>
    <cellStyle name="Comma 4 3 2 2 4 2 2" xfId="49983"/>
    <cellStyle name="Comma 4 3 2 2 4 3" xfId="34835"/>
    <cellStyle name="Comma 4 3 2 2 5" xfId="19687"/>
    <cellStyle name="Comma 4 3 2 2 5 2" xfId="45655"/>
    <cellStyle name="Comma 4 3 2 2 6" xfId="15359"/>
    <cellStyle name="Comma 4 3 2 2 6 2" xfId="41327"/>
    <cellStyle name="Comma 4 3 2 2 7" xfId="4539"/>
    <cellStyle name="Comma 4 3 2 2 8" xfId="30507"/>
    <cellStyle name="Comma 4 3 2 2 9" xfId="56989"/>
    <cellStyle name="Comma 4 3 2 3" xfId="5621"/>
    <cellStyle name="Comma 4 3 2 3 2" xfId="12113"/>
    <cellStyle name="Comma 4 3 2 3 2 2" xfId="27261"/>
    <cellStyle name="Comma 4 3 2 3 2 2 2" xfId="53229"/>
    <cellStyle name="Comma 4 3 2 3 2 3" xfId="38081"/>
    <cellStyle name="Comma 4 3 2 3 3" xfId="20769"/>
    <cellStyle name="Comma 4 3 2 3 3 2" xfId="46737"/>
    <cellStyle name="Comma 4 3 2 3 4" xfId="16441"/>
    <cellStyle name="Comma 4 3 2 3 4 2" xfId="42409"/>
    <cellStyle name="Comma 4 3 2 3 5" xfId="31589"/>
    <cellStyle name="Comma 4 3 2 3 6" xfId="58071"/>
    <cellStyle name="Comma 4 3 2 4" xfId="9949"/>
    <cellStyle name="Comma 4 3 2 4 2" xfId="25097"/>
    <cellStyle name="Comma 4 3 2 4 2 2" xfId="51065"/>
    <cellStyle name="Comma 4 3 2 4 3" xfId="35917"/>
    <cellStyle name="Comma 4 3 2 5" xfId="7785"/>
    <cellStyle name="Comma 4 3 2 5 2" xfId="22933"/>
    <cellStyle name="Comma 4 3 2 5 2 2" xfId="48901"/>
    <cellStyle name="Comma 4 3 2 5 3" xfId="33753"/>
    <cellStyle name="Comma 4 3 2 6" xfId="18605"/>
    <cellStyle name="Comma 4 3 2 6 2" xfId="44573"/>
    <cellStyle name="Comma 4 3 2 7" xfId="14277"/>
    <cellStyle name="Comma 4 3 2 7 2" xfId="40245"/>
    <cellStyle name="Comma 4 3 2 8" xfId="3457"/>
    <cellStyle name="Comma 4 3 2 9" xfId="29425"/>
    <cellStyle name="Comma 4 3 3" xfId="1834"/>
    <cellStyle name="Comma 4 3 3 2" xfId="6162"/>
    <cellStyle name="Comma 4 3 3 2 2" xfId="12654"/>
    <cellStyle name="Comma 4 3 3 2 2 2" xfId="27802"/>
    <cellStyle name="Comma 4 3 3 2 2 2 2" xfId="53770"/>
    <cellStyle name="Comma 4 3 3 2 2 3" xfId="38622"/>
    <cellStyle name="Comma 4 3 3 2 3" xfId="21310"/>
    <cellStyle name="Comma 4 3 3 2 3 2" xfId="47278"/>
    <cellStyle name="Comma 4 3 3 2 4" xfId="16982"/>
    <cellStyle name="Comma 4 3 3 2 4 2" xfId="42950"/>
    <cellStyle name="Comma 4 3 3 2 5" xfId="32130"/>
    <cellStyle name="Comma 4 3 3 2 6" xfId="58612"/>
    <cellStyle name="Comma 4 3 3 3" xfId="10490"/>
    <cellStyle name="Comma 4 3 3 3 2" xfId="25638"/>
    <cellStyle name="Comma 4 3 3 3 2 2" xfId="51606"/>
    <cellStyle name="Comma 4 3 3 3 3" xfId="36458"/>
    <cellStyle name="Comma 4 3 3 4" xfId="8326"/>
    <cellStyle name="Comma 4 3 3 4 2" xfId="23474"/>
    <cellStyle name="Comma 4 3 3 4 2 2" xfId="49442"/>
    <cellStyle name="Comma 4 3 3 4 3" xfId="34294"/>
    <cellStyle name="Comma 4 3 3 5" xfId="19146"/>
    <cellStyle name="Comma 4 3 3 5 2" xfId="45114"/>
    <cellStyle name="Comma 4 3 3 6" xfId="14818"/>
    <cellStyle name="Comma 4 3 3 6 2" xfId="40786"/>
    <cellStyle name="Comma 4 3 3 7" xfId="3998"/>
    <cellStyle name="Comma 4 3 3 8" xfId="29966"/>
    <cellStyle name="Comma 4 3 3 9" xfId="56448"/>
    <cellStyle name="Comma 4 3 4" xfId="5080"/>
    <cellStyle name="Comma 4 3 4 2" xfId="11572"/>
    <cellStyle name="Comma 4 3 4 2 2" xfId="26720"/>
    <cellStyle name="Comma 4 3 4 2 2 2" xfId="52688"/>
    <cellStyle name="Comma 4 3 4 2 3" xfId="37540"/>
    <cellStyle name="Comma 4 3 4 3" xfId="20228"/>
    <cellStyle name="Comma 4 3 4 3 2" xfId="46196"/>
    <cellStyle name="Comma 4 3 4 4" xfId="15900"/>
    <cellStyle name="Comma 4 3 4 4 2" xfId="41868"/>
    <cellStyle name="Comma 4 3 4 5" xfId="31048"/>
    <cellStyle name="Comma 4 3 4 6" xfId="57530"/>
    <cellStyle name="Comma 4 3 5" xfId="9408"/>
    <cellStyle name="Comma 4 3 5 2" xfId="24556"/>
    <cellStyle name="Comma 4 3 5 2 2" xfId="50524"/>
    <cellStyle name="Comma 4 3 5 3" xfId="35376"/>
    <cellStyle name="Comma 4 3 6" xfId="7244"/>
    <cellStyle name="Comma 4 3 6 2" xfId="22392"/>
    <cellStyle name="Comma 4 3 6 2 2" xfId="48360"/>
    <cellStyle name="Comma 4 3 6 3" xfId="33212"/>
    <cellStyle name="Comma 4 3 7" xfId="18064"/>
    <cellStyle name="Comma 4 3 7 2" xfId="44032"/>
    <cellStyle name="Comma 4 3 8" xfId="13736"/>
    <cellStyle name="Comma 4 3 8 2" xfId="39704"/>
    <cellStyle name="Comma 4 3 9" xfId="2916"/>
    <cellStyle name="Comma 4 4" xfId="171"/>
    <cellStyle name="Comma 4 4 10" xfId="28885"/>
    <cellStyle name="Comma 4 4 11" xfId="54847"/>
    <cellStyle name="Comma 4 4 12" xfId="55367"/>
    <cellStyle name="Comma 4 4 13" xfId="799"/>
    <cellStyle name="Comma 4 4 2" xfId="1294"/>
    <cellStyle name="Comma 4 4 2 10" xfId="55908"/>
    <cellStyle name="Comma 4 4 2 2" xfId="2376"/>
    <cellStyle name="Comma 4 4 2 2 2" xfId="6704"/>
    <cellStyle name="Comma 4 4 2 2 2 2" xfId="13196"/>
    <cellStyle name="Comma 4 4 2 2 2 2 2" xfId="28344"/>
    <cellStyle name="Comma 4 4 2 2 2 2 2 2" xfId="54312"/>
    <cellStyle name="Comma 4 4 2 2 2 2 3" xfId="39164"/>
    <cellStyle name="Comma 4 4 2 2 2 3" xfId="21852"/>
    <cellStyle name="Comma 4 4 2 2 2 3 2" xfId="47820"/>
    <cellStyle name="Comma 4 4 2 2 2 4" xfId="17524"/>
    <cellStyle name="Comma 4 4 2 2 2 4 2" xfId="43492"/>
    <cellStyle name="Comma 4 4 2 2 2 5" xfId="32672"/>
    <cellStyle name="Comma 4 4 2 2 2 6" xfId="59154"/>
    <cellStyle name="Comma 4 4 2 2 3" xfId="11032"/>
    <cellStyle name="Comma 4 4 2 2 3 2" xfId="26180"/>
    <cellStyle name="Comma 4 4 2 2 3 2 2" xfId="52148"/>
    <cellStyle name="Comma 4 4 2 2 3 3" xfId="37000"/>
    <cellStyle name="Comma 4 4 2 2 4" xfId="8868"/>
    <cellStyle name="Comma 4 4 2 2 4 2" xfId="24016"/>
    <cellStyle name="Comma 4 4 2 2 4 2 2" xfId="49984"/>
    <cellStyle name="Comma 4 4 2 2 4 3" xfId="34836"/>
    <cellStyle name="Comma 4 4 2 2 5" xfId="19688"/>
    <cellStyle name="Comma 4 4 2 2 5 2" xfId="45656"/>
    <cellStyle name="Comma 4 4 2 2 6" xfId="15360"/>
    <cellStyle name="Comma 4 4 2 2 6 2" xfId="41328"/>
    <cellStyle name="Comma 4 4 2 2 7" xfId="4540"/>
    <cellStyle name="Comma 4 4 2 2 8" xfId="30508"/>
    <cellStyle name="Comma 4 4 2 2 9" xfId="56990"/>
    <cellStyle name="Comma 4 4 2 3" xfId="5622"/>
    <cellStyle name="Comma 4 4 2 3 2" xfId="12114"/>
    <cellStyle name="Comma 4 4 2 3 2 2" xfId="27262"/>
    <cellStyle name="Comma 4 4 2 3 2 2 2" xfId="53230"/>
    <cellStyle name="Comma 4 4 2 3 2 3" xfId="38082"/>
    <cellStyle name="Comma 4 4 2 3 3" xfId="20770"/>
    <cellStyle name="Comma 4 4 2 3 3 2" xfId="46738"/>
    <cellStyle name="Comma 4 4 2 3 4" xfId="16442"/>
    <cellStyle name="Comma 4 4 2 3 4 2" xfId="42410"/>
    <cellStyle name="Comma 4 4 2 3 5" xfId="31590"/>
    <cellStyle name="Comma 4 4 2 3 6" xfId="58072"/>
    <cellStyle name="Comma 4 4 2 4" xfId="9950"/>
    <cellStyle name="Comma 4 4 2 4 2" xfId="25098"/>
    <cellStyle name="Comma 4 4 2 4 2 2" xfId="51066"/>
    <cellStyle name="Comma 4 4 2 4 3" xfId="35918"/>
    <cellStyle name="Comma 4 4 2 5" xfId="7786"/>
    <cellStyle name="Comma 4 4 2 5 2" xfId="22934"/>
    <cellStyle name="Comma 4 4 2 5 2 2" xfId="48902"/>
    <cellStyle name="Comma 4 4 2 5 3" xfId="33754"/>
    <cellStyle name="Comma 4 4 2 6" xfId="18606"/>
    <cellStyle name="Comma 4 4 2 6 2" xfId="44574"/>
    <cellStyle name="Comma 4 4 2 7" xfId="14278"/>
    <cellStyle name="Comma 4 4 2 7 2" xfId="40246"/>
    <cellStyle name="Comma 4 4 2 8" xfId="3458"/>
    <cellStyle name="Comma 4 4 2 9" xfId="29426"/>
    <cellStyle name="Comma 4 4 3" xfId="1835"/>
    <cellStyle name="Comma 4 4 3 2" xfId="6163"/>
    <cellStyle name="Comma 4 4 3 2 2" xfId="12655"/>
    <cellStyle name="Comma 4 4 3 2 2 2" xfId="27803"/>
    <cellStyle name="Comma 4 4 3 2 2 2 2" xfId="53771"/>
    <cellStyle name="Comma 4 4 3 2 2 3" xfId="38623"/>
    <cellStyle name="Comma 4 4 3 2 3" xfId="21311"/>
    <cellStyle name="Comma 4 4 3 2 3 2" xfId="47279"/>
    <cellStyle name="Comma 4 4 3 2 4" xfId="16983"/>
    <cellStyle name="Comma 4 4 3 2 4 2" xfId="42951"/>
    <cellStyle name="Comma 4 4 3 2 5" xfId="32131"/>
    <cellStyle name="Comma 4 4 3 2 6" xfId="58613"/>
    <cellStyle name="Comma 4 4 3 3" xfId="10491"/>
    <cellStyle name="Comma 4 4 3 3 2" xfId="25639"/>
    <cellStyle name="Comma 4 4 3 3 2 2" xfId="51607"/>
    <cellStyle name="Comma 4 4 3 3 3" xfId="36459"/>
    <cellStyle name="Comma 4 4 3 4" xfId="8327"/>
    <cellStyle name="Comma 4 4 3 4 2" xfId="23475"/>
    <cellStyle name="Comma 4 4 3 4 2 2" xfId="49443"/>
    <cellStyle name="Comma 4 4 3 4 3" xfId="34295"/>
    <cellStyle name="Comma 4 4 3 5" xfId="19147"/>
    <cellStyle name="Comma 4 4 3 5 2" xfId="45115"/>
    <cellStyle name="Comma 4 4 3 6" xfId="14819"/>
    <cellStyle name="Comma 4 4 3 6 2" xfId="40787"/>
    <cellStyle name="Comma 4 4 3 7" xfId="3999"/>
    <cellStyle name="Comma 4 4 3 8" xfId="29967"/>
    <cellStyle name="Comma 4 4 3 9" xfId="56449"/>
    <cellStyle name="Comma 4 4 4" xfId="5081"/>
    <cellStyle name="Comma 4 4 4 2" xfId="11573"/>
    <cellStyle name="Comma 4 4 4 2 2" xfId="26721"/>
    <cellStyle name="Comma 4 4 4 2 2 2" xfId="52689"/>
    <cellStyle name="Comma 4 4 4 2 3" xfId="37541"/>
    <cellStyle name="Comma 4 4 4 3" xfId="20229"/>
    <cellStyle name="Comma 4 4 4 3 2" xfId="46197"/>
    <cellStyle name="Comma 4 4 4 4" xfId="15901"/>
    <cellStyle name="Comma 4 4 4 4 2" xfId="41869"/>
    <cellStyle name="Comma 4 4 4 5" xfId="31049"/>
    <cellStyle name="Comma 4 4 4 6" xfId="57531"/>
    <cellStyle name="Comma 4 4 5" xfId="9409"/>
    <cellStyle name="Comma 4 4 5 2" xfId="24557"/>
    <cellStyle name="Comma 4 4 5 2 2" xfId="50525"/>
    <cellStyle name="Comma 4 4 5 3" xfId="35377"/>
    <cellStyle name="Comma 4 4 6" xfId="7245"/>
    <cellStyle name="Comma 4 4 6 2" xfId="22393"/>
    <cellStyle name="Comma 4 4 6 2 2" xfId="48361"/>
    <cellStyle name="Comma 4 4 6 3" xfId="33213"/>
    <cellStyle name="Comma 4 4 7" xfId="18065"/>
    <cellStyle name="Comma 4 4 7 2" xfId="44033"/>
    <cellStyle name="Comma 4 4 8" xfId="13737"/>
    <cellStyle name="Comma 4 4 8 2" xfId="39705"/>
    <cellStyle name="Comma 4 4 9" xfId="2917"/>
    <cellStyle name="Comma 4 5" xfId="172"/>
    <cellStyle name="Comma 4 5 10" xfId="28886"/>
    <cellStyle name="Comma 4 5 11" xfId="54848"/>
    <cellStyle name="Comma 4 5 12" xfId="55368"/>
    <cellStyle name="Comma 4 5 13" xfId="839"/>
    <cellStyle name="Comma 4 5 2" xfId="1295"/>
    <cellStyle name="Comma 4 5 2 10" xfId="55909"/>
    <cellStyle name="Comma 4 5 2 2" xfId="2377"/>
    <cellStyle name="Comma 4 5 2 2 2" xfId="6705"/>
    <cellStyle name="Comma 4 5 2 2 2 2" xfId="13197"/>
    <cellStyle name="Comma 4 5 2 2 2 2 2" xfId="28345"/>
    <cellStyle name="Comma 4 5 2 2 2 2 2 2" xfId="54313"/>
    <cellStyle name="Comma 4 5 2 2 2 2 3" xfId="39165"/>
    <cellStyle name="Comma 4 5 2 2 2 3" xfId="21853"/>
    <cellStyle name="Comma 4 5 2 2 2 3 2" xfId="47821"/>
    <cellStyle name="Comma 4 5 2 2 2 4" xfId="17525"/>
    <cellStyle name="Comma 4 5 2 2 2 4 2" xfId="43493"/>
    <cellStyle name="Comma 4 5 2 2 2 5" xfId="32673"/>
    <cellStyle name="Comma 4 5 2 2 2 6" xfId="59155"/>
    <cellStyle name="Comma 4 5 2 2 3" xfId="11033"/>
    <cellStyle name="Comma 4 5 2 2 3 2" xfId="26181"/>
    <cellStyle name="Comma 4 5 2 2 3 2 2" xfId="52149"/>
    <cellStyle name="Comma 4 5 2 2 3 3" xfId="37001"/>
    <cellStyle name="Comma 4 5 2 2 4" xfId="8869"/>
    <cellStyle name="Comma 4 5 2 2 4 2" xfId="24017"/>
    <cellStyle name="Comma 4 5 2 2 4 2 2" xfId="49985"/>
    <cellStyle name="Comma 4 5 2 2 4 3" xfId="34837"/>
    <cellStyle name="Comma 4 5 2 2 5" xfId="19689"/>
    <cellStyle name="Comma 4 5 2 2 5 2" xfId="45657"/>
    <cellStyle name="Comma 4 5 2 2 6" xfId="15361"/>
    <cellStyle name="Comma 4 5 2 2 6 2" xfId="41329"/>
    <cellStyle name="Comma 4 5 2 2 7" xfId="4541"/>
    <cellStyle name="Comma 4 5 2 2 8" xfId="30509"/>
    <cellStyle name="Comma 4 5 2 2 9" xfId="56991"/>
    <cellStyle name="Comma 4 5 2 3" xfId="5623"/>
    <cellStyle name="Comma 4 5 2 3 2" xfId="12115"/>
    <cellStyle name="Comma 4 5 2 3 2 2" xfId="27263"/>
    <cellStyle name="Comma 4 5 2 3 2 2 2" xfId="53231"/>
    <cellStyle name="Comma 4 5 2 3 2 3" xfId="38083"/>
    <cellStyle name="Comma 4 5 2 3 3" xfId="20771"/>
    <cellStyle name="Comma 4 5 2 3 3 2" xfId="46739"/>
    <cellStyle name="Comma 4 5 2 3 4" xfId="16443"/>
    <cellStyle name="Comma 4 5 2 3 4 2" xfId="42411"/>
    <cellStyle name="Comma 4 5 2 3 5" xfId="31591"/>
    <cellStyle name="Comma 4 5 2 3 6" xfId="58073"/>
    <cellStyle name="Comma 4 5 2 4" xfId="9951"/>
    <cellStyle name="Comma 4 5 2 4 2" xfId="25099"/>
    <cellStyle name="Comma 4 5 2 4 2 2" xfId="51067"/>
    <cellStyle name="Comma 4 5 2 4 3" xfId="35919"/>
    <cellStyle name="Comma 4 5 2 5" xfId="7787"/>
    <cellStyle name="Comma 4 5 2 5 2" xfId="22935"/>
    <cellStyle name="Comma 4 5 2 5 2 2" xfId="48903"/>
    <cellStyle name="Comma 4 5 2 5 3" xfId="33755"/>
    <cellStyle name="Comma 4 5 2 6" xfId="18607"/>
    <cellStyle name="Comma 4 5 2 6 2" xfId="44575"/>
    <cellStyle name="Comma 4 5 2 7" xfId="14279"/>
    <cellStyle name="Comma 4 5 2 7 2" xfId="40247"/>
    <cellStyle name="Comma 4 5 2 8" xfId="3459"/>
    <cellStyle name="Comma 4 5 2 9" xfId="29427"/>
    <cellStyle name="Comma 4 5 3" xfId="1836"/>
    <cellStyle name="Comma 4 5 3 2" xfId="6164"/>
    <cellStyle name="Comma 4 5 3 2 2" xfId="12656"/>
    <cellStyle name="Comma 4 5 3 2 2 2" xfId="27804"/>
    <cellStyle name="Comma 4 5 3 2 2 2 2" xfId="53772"/>
    <cellStyle name="Comma 4 5 3 2 2 3" xfId="38624"/>
    <cellStyle name="Comma 4 5 3 2 3" xfId="21312"/>
    <cellStyle name="Comma 4 5 3 2 3 2" xfId="47280"/>
    <cellStyle name="Comma 4 5 3 2 4" xfId="16984"/>
    <cellStyle name="Comma 4 5 3 2 4 2" xfId="42952"/>
    <cellStyle name="Comma 4 5 3 2 5" xfId="32132"/>
    <cellStyle name="Comma 4 5 3 2 6" xfId="58614"/>
    <cellStyle name="Comma 4 5 3 3" xfId="10492"/>
    <cellStyle name="Comma 4 5 3 3 2" xfId="25640"/>
    <cellStyle name="Comma 4 5 3 3 2 2" xfId="51608"/>
    <cellStyle name="Comma 4 5 3 3 3" xfId="36460"/>
    <cellStyle name="Comma 4 5 3 4" xfId="8328"/>
    <cellStyle name="Comma 4 5 3 4 2" xfId="23476"/>
    <cellStyle name="Comma 4 5 3 4 2 2" xfId="49444"/>
    <cellStyle name="Comma 4 5 3 4 3" xfId="34296"/>
    <cellStyle name="Comma 4 5 3 5" xfId="19148"/>
    <cellStyle name="Comma 4 5 3 5 2" xfId="45116"/>
    <cellStyle name="Comma 4 5 3 6" xfId="14820"/>
    <cellStyle name="Comma 4 5 3 6 2" xfId="40788"/>
    <cellStyle name="Comma 4 5 3 7" xfId="4000"/>
    <cellStyle name="Comma 4 5 3 8" xfId="29968"/>
    <cellStyle name="Comma 4 5 3 9" xfId="56450"/>
    <cellStyle name="Comma 4 5 4" xfId="5082"/>
    <cellStyle name="Comma 4 5 4 2" xfId="11574"/>
    <cellStyle name="Comma 4 5 4 2 2" xfId="26722"/>
    <cellStyle name="Comma 4 5 4 2 2 2" xfId="52690"/>
    <cellStyle name="Comma 4 5 4 2 3" xfId="37542"/>
    <cellStyle name="Comma 4 5 4 3" xfId="20230"/>
    <cellStyle name="Comma 4 5 4 3 2" xfId="46198"/>
    <cellStyle name="Comma 4 5 4 4" xfId="15902"/>
    <cellStyle name="Comma 4 5 4 4 2" xfId="41870"/>
    <cellStyle name="Comma 4 5 4 5" xfId="31050"/>
    <cellStyle name="Comma 4 5 4 6" xfId="57532"/>
    <cellStyle name="Comma 4 5 5" xfId="9410"/>
    <cellStyle name="Comma 4 5 5 2" xfId="24558"/>
    <cellStyle name="Comma 4 5 5 2 2" xfId="50526"/>
    <cellStyle name="Comma 4 5 5 3" xfId="35378"/>
    <cellStyle name="Comma 4 5 6" xfId="7246"/>
    <cellStyle name="Comma 4 5 6 2" xfId="22394"/>
    <cellStyle name="Comma 4 5 6 2 2" xfId="48362"/>
    <cellStyle name="Comma 4 5 6 3" xfId="33214"/>
    <cellStyle name="Comma 4 5 7" xfId="18066"/>
    <cellStyle name="Comma 4 5 7 2" xfId="44034"/>
    <cellStyle name="Comma 4 5 8" xfId="13738"/>
    <cellStyle name="Comma 4 5 8 2" xfId="39706"/>
    <cellStyle name="Comma 4 5 9" xfId="2918"/>
    <cellStyle name="Comma 4 6" xfId="173"/>
    <cellStyle name="Comma 4 6 10" xfId="28887"/>
    <cellStyle name="Comma 4 6 11" xfId="54849"/>
    <cellStyle name="Comma 4 6 12" xfId="55369"/>
    <cellStyle name="Comma 4 6 13" xfId="879"/>
    <cellStyle name="Comma 4 6 2" xfId="1296"/>
    <cellStyle name="Comma 4 6 2 10" xfId="55910"/>
    <cellStyle name="Comma 4 6 2 2" xfId="2378"/>
    <cellStyle name="Comma 4 6 2 2 2" xfId="6706"/>
    <cellStyle name="Comma 4 6 2 2 2 2" xfId="13198"/>
    <cellStyle name="Comma 4 6 2 2 2 2 2" xfId="28346"/>
    <cellStyle name="Comma 4 6 2 2 2 2 2 2" xfId="54314"/>
    <cellStyle name="Comma 4 6 2 2 2 2 3" xfId="39166"/>
    <cellStyle name="Comma 4 6 2 2 2 3" xfId="21854"/>
    <cellStyle name="Comma 4 6 2 2 2 3 2" xfId="47822"/>
    <cellStyle name="Comma 4 6 2 2 2 4" xfId="17526"/>
    <cellStyle name="Comma 4 6 2 2 2 4 2" xfId="43494"/>
    <cellStyle name="Comma 4 6 2 2 2 5" xfId="32674"/>
    <cellStyle name="Comma 4 6 2 2 2 6" xfId="59156"/>
    <cellStyle name="Comma 4 6 2 2 3" xfId="11034"/>
    <cellStyle name="Comma 4 6 2 2 3 2" xfId="26182"/>
    <cellStyle name="Comma 4 6 2 2 3 2 2" xfId="52150"/>
    <cellStyle name="Comma 4 6 2 2 3 3" xfId="37002"/>
    <cellStyle name="Comma 4 6 2 2 4" xfId="8870"/>
    <cellStyle name="Comma 4 6 2 2 4 2" xfId="24018"/>
    <cellStyle name="Comma 4 6 2 2 4 2 2" xfId="49986"/>
    <cellStyle name="Comma 4 6 2 2 4 3" xfId="34838"/>
    <cellStyle name="Comma 4 6 2 2 5" xfId="19690"/>
    <cellStyle name="Comma 4 6 2 2 5 2" xfId="45658"/>
    <cellStyle name="Comma 4 6 2 2 6" xfId="15362"/>
    <cellStyle name="Comma 4 6 2 2 6 2" xfId="41330"/>
    <cellStyle name="Comma 4 6 2 2 7" xfId="4542"/>
    <cellStyle name="Comma 4 6 2 2 8" xfId="30510"/>
    <cellStyle name="Comma 4 6 2 2 9" xfId="56992"/>
    <cellStyle name="Comma 4 6 2 3" xfId="5624"/>
    <cellStyle name="Comma 4 6 2 3 2" xfId="12116"/>
    <cellStyle name="Comma 4 6 2 3 2 2" xfId="27264"/>
    <cellStyle name="Comma 4 6 2 3 2 2 2" xfId="53232"/>
    <cellStyle name="Comma 4 6 2 3 2 3" xfId="38084"/>
    <cellStyle name="Comma 4 6 2 3 3" xfId="20772"/>
    <cellStyle name="Comma 4 6 2 3 3 2" xfId="46740"/>
    <cellStyle name="Comma 4 6 2 3 4" xfId="16444"/>
    <cellStyle name="Comma 4 6 2 3 4 2" xfId="42412"/>
    <cellStyle name="Comma 4 6 2 3 5" xfId="31592"/>
    <cellStyle name="Comma 4 6 2 3 6" xfId="58074"/>
    <cellStyle name="Comma 4 6 2 4" xfId="9952"/>
    <cellStyle name="Comma 4 6 2 4 2" xfId="25100"/>
    <cellStyle name="Comma 4 6 2 4 2 2" xfId="51068"/>
    <cellStyle name="Comma 4 6 2 4 3" xfId="35920"/>
    <cellStyle name="Comma 4 6 2 5" xfId="7788"/>
    <cellStyle name="Comma 4 6 2 5 2" xfId="22936"/>
    <cellStyle name="Comma 4 6 2 5 2 2" xfId="48904"/>
    <cellStyle name="Comma 4 6 2 5 3" xfId="33756"/>
    <cellStyle name="Comma 4 6 2 6" xfId="18608"/>
    <cellStyle name="Comma 4 6 2 6 2" xfId="44576"/>
    <cellStyle name="Comma 4 6 2 7" xfId="14280"/>
    <cellStyle name="Comma 4 6 2 7 2" xfId="40248"/>
    <cellStyle name="Comma 4 6 2 8" xfId="3460"/>
    <cellStyle name="Comma 4 6 2 9" xfId="29428"/>
    <cellStyle name="Comma 4 6 3" xfId="1837"/>
    <cellStyle name="Comma 4 6 3 2" xfId="6165"/>
    <cellStyle name="Comma 4 6 3 2 2" xfId="12657"/>
    <cellStyle name="Comma 4 6 3 2 2 2" xfId="27805"/>
    <cellStyle name="Comma 4 6 3 2 2 2 2" xfId="53773"/>
    <cellStyle name="Comma 4 6 3 2 2 3" xfId="38625"/>
    <cellStyle name="Comma 4 6 3 2 3" xfId="21313"/>
    <cellStyle name="Comma 4 6 3 2 3 2" xfId="47281"/>
    <cellStyle name="Comma 4 6 3 2 4" xfId="16985"/>
    <cellStyle name="Comma 4 6 3 2 4 2" xfId="42953"/>
    <cellStyle name="Comma 4 6 3 2 5" xfId="32133"/>
    <cellStyle name="Comma 4 6 3 2 6" xfId="58615"/>
    <cellStyle name="Comma 4 6 3 3" xfId="10493"/>
    <cellStyle name="Comma 4 6 3 3 2" xfId="25641"/>
    <cellStyle name="Comma 4 6 3 3 2 2" xfId="51609"/>
    <cellStyle name="Comma 4 6 3 3 3" xfId="36461"/>
    <cellStyle name="Comma 4 6 3 4" xfId="8329"/>
    <cellStyle name="Comma 4 6 3 4 2" xfId="23477"/>
    <cellStyle name="Comma 4 6 3 4 2 2" xfId="49445"/>
    <cellStyle name="Comma 4 6 3 4 3" xfId="34297"/>
    <cellStyle name="Comma 4 6 3 5" xfId="19149"/>
    <cellStyle name="Comma 4 6 3 5 2" xfId="45117"/>
    <cellStyle name="Comma 4 6 3 6" xfId="14821"/>
    <cellStyle name="Comma 4 6 3 6 2" xfId="40789"/>
    <cellStyle name="Comma 4 6 3 7" xfId="4001"/>
    <cellStyle name="Comma 4 6 3 8" xfId="29969"/>
    <cellStyle name="Comma 4 6 3 9" xfId="56451"/>
    <cellStyle name="Comma 4 6 4" xfId="5083"/>
    <cellStyle name="Comma 4 6 4 2" xfId="11575"/>
    <cellStyle name="Comma 4 6 4 2 2" xfId="26723"/>
    <cellStyle name="Comma 4 6 4 2 2 2" xfId="52691"/>
    <cellStyle name="Comma 4 6 4 2 3" xfId="37543"/>
    <cellStyle name="Comma 4 6 4 3" xfId="20231"/>
    <cellStyle name="Comma 4 6 4 3 2" xfId="46199"/>
    <cellStyle name="Comma 4 6 4 4" xfId="15903"/>
    <cellStyle name="Comma 4 6 4 4 2" xfId="41871"/>
    <cellStyle name="Comma 4 6 4 5" xfId="31051"/>
    <cellStyle name="Comma 4 6 4 6" xfId="57533"/>
    <cellStyle name="Comma 4 6 5" xfId="9411"/>
    <cellStyle name="Comma 4 6 5 2" xfId="24559"/>
    <cellStyle name="Comma 4 6 5 2 2" xfId="50527"/>
    <cellStyle name="Comma 4 6 5 3" xfId="35379"/>
    <cellStyle name="Comma 4 6 6" xfId="7247"/>
    <cellStyle name="Comma 4 6 6 2" xfId="22395"/>
    <cellStyle name="Comma 4 6 6 2 2" xfId="48363"/>
    <cellStyle name="Comma 4 6 6 3" xfId="33215"/>
    <cellStyle name="Comma 4 6 7" xfId="18067"/>
    <cellStyle name="Comma 4 6 7 2" xfId="44035"/>
    <cellStyle name="Comma 4 6 8" xfId="13739"/>
    <cellStyle name="Comma 4 6 8 2" xfId="39707"/>
    <cellStyle name="Comma 4 6 9" xfId="2919"/>
    <cellStyle name="Comma 4 7" xfId="174"/>
    <cellStyle name="Comma 4 7 10" xfId="28888"/>
    <cellStyle name="Comma 4 7 11" xfId="54850"/>
    <cellStyle name="Comma 4 7 12" xfId="55370"/>
    <cellStyle name="Comma 4 7 13" xfId="919"/>
    <cellStyle name="Comma 4 7 2" xfId="1297"/>
    <cellStyle name="Comma 4 7 2 10" xfId="55911"/>
    <cellStyle name="Comma 4 7 2 2" xfId="2379"/>
    <cellStyle name="Comma 4 7 2 2 2" xfId="6707"/>
    <cellStyle name="Comma 4 7 2 2 2 2" xfId="13199"/>
    <cellStyle name="Comma 4 7 2 2 2 2 2" xfId="28347"/>
    <cellStyle name="Comma 4 7 2 2 2 2 2 2" xfId="54315"/>
    <cellStyle name="Comma 4 7 2 2 2 2 3" xfId="39167"/>
    <cellStyle name="Comma 4 7 2 2 2 3" xfId="21855"/>
    <cellStyle name="Comma 4 7 2 2 2 3 2" xfId="47823"/>
    <cellStyle name="Comma 4 7 2 2 2 4" xfId="17527"/>
    <cellStyle name="Comma 4 7 2 2 2 4 2" xfId="43495"/>
    <cellStyle name="Comma 4 7 2 2 2 5" xfId="32675"/>
    <cellStyle name="Comma 4 7 2 2 2 6" xfId="59157"/>
    <cellStyle name="Comma 4 7 2 2 3" xfId="11035"/>
    <cellStyle name="Comma 4 7 2 2 3 2" xfId="26183"/>
    <cellStyle name="Comma 4 7 2 2 3 2 2" xfId="52151"/>
    <cellStyle name="Comma 4 7 2 2 3 3" xfId="37003"/>
    <cellStyle name="Comma 4 7 2 2 4" xfId="8871"/>
    <cellStyle name="Comma 4 7 2 2 4 2" xfId="24019"/>
    <cellStyle name="Comma 4 7 2 2 4 2 2" xfId="49987"/>
    <cellStyle name="Comma 4 7 2 2 4 3" xfId="34839"/>
    <cellStyle name="Comma 4 7 2 2 5" xfId="19691"/>
    <cellStyle name="Comma 4 7 2 2 5 2" xfId="45659"/>
    <cellStyle name="Comma 4 7 2 2 6" xfId="15363"/>
    <cellStyle name="Comma 4 7 2 2 6 2" xfId="41331"/>
    <cellStyle name="Comma 4 7 2 2 7" xfId="4543"/>
    <cellStyle name="Comma 4 7 2 2 8" xfId="30511"/>
    <cellStyle name="Comma 4 7 2 2 9" xfId="56993"/>
    <cellStyle name="Comma 4 7 2 3" xfId="5625"/>
    <cellStyle name="Comma 4 7 2 3 2" xfId="12117"/>
    <cellStyle name="Comma 4 7 2 3 2 2" xfId="27265"/>
    <cellStyle name="Comma 4 7 2 3 2 2 2" xfId="53233"/>
    <cellStyle name="Comma 4 7 2 3 2 3" xfId="38085"/>
    <cellStyle name="Comma 4 7 2 3 3" xfId="20773"/>
    <cellStyle name="Comma 4 7 2 3 3 2" xfId="46741"/>
    <cellStyle name="Comma 4 7 2 3 4" xfId="16445"/>
    <cellStyle name="Comma 4 7 2 3 4 2" xfId="42413"/>
    <cellStyle name="Comma 4 7 2 3 5" xfId="31593"/>
    <cellStyle name="Comma 4 7 2 3 6" xfId="58075"/>
    <cellStyle name="Comma 4 7 2 4" xfId="9953"/>
    <cellStyle name="Comma 4 7 2 4 2" xfId="25101"/>
    <cellStyle name="Comma 4 7 2 4 2 2" xfId="51069"/>
    <cellStyle name="Comma 4 7 2 4 3" xfId="35921"/>
    <cellStyle name="Comma 4 7 2 5" xfId="7789"/>
    <cellStyle name="Comma 4 7 2 5 2" xfId="22937"/>
    <cellStyle name="Comma 4 7 2 5 2 2" xfId="48905"/>
    <cellStyle name="Comma 4 7 2 5 3" xfId="33757"/>
    <cellStyle name="Comma 4 7 2 6" xfId="18609"/>
    <cellStyle name="Comma 4 7 2 6 2" xfId="44577"/>
    <cellStyle name="Comma 4 7 2 7" xfId="14281"/>
    <cellStyle name="Comma 4 7 2 7 2" xfId="40249"/>
    <cellStyle name="Comma 4 7 2 8" xfId="3461"/>
    <cellStyle name="Comma 4 7 2 9" xfId="29429"/>
    <cellStyle name="Comma 4 7 3" xfId="1838"/>
    <cellStyle name="Comma 4 7 3 2" xfId="6166"/>
    <cellStyle name="Comma 4 7 3 2 2" xfId="12658"/>
    <cellStyle name="Comma 4 7 3 2 2 2" xfId="27806"/>
    <cellStyle name="Comma 4 7 3 2 2 2 2" xfId="53774"/>
    <cellStyle name="Comma 4 7 3 2 2 3" xfId="38626"/>
    <cellStyle name="Comma 4 7 3 2 3" xfId="21314"/>
    <cellStyle name="Comma 4 7 3 2 3 2" xfId="47282"/>
    <cellStyle name="Comma 4 7 3 2 4" xfId="16986"/>
    <cellStyle name="Comma 4 7 3 2 4 2" xfId="42954"/>
    <cellStyle name="Comma 4 7 3 2 5" xfId="32134"/>
    <cellStyle name="Comma 4 7 3 2 6" xfId="58616"/>
    <cellStyle name="Comma 4 7 3 3" xfId="10494"/>
    <cellStyle name="Comma 4 7 3 3 2" xfId="25642"/>
    <cellStyle name="Comma 4 7 3 3 2 2" xfId="51610"/>
    <cellStyle name="Comma 4 7 3 3 3" xfId="36462"/>
    <cellStyle name="Comma 4 7 3 4" xfId="8330"/>
    <cellStyle name="Comma 4 7 3 4 2" xfId="23478"/>
    <cellStyle name="Comma 4 7 3 4 2 2" xfId="49446"/>
    <cellStyle name="Comma 4 7 3 4 3" xfId="34298"/>
    <cellStyle name="Comma 4 7 3 5" xfId="19150"/>
    <cellStyle name="Comma 4 7 3 5 2" xfId="45118"/>
    <cellStyle name="Comma 4 7 3 6" xfId="14822"/>
    <cellStyle name="Comma 4 7 3 6 2" xfId="40790"/>
    <cellStyle name="Comma 4 7 3 7" xfId="4002"/>
    <cellStyle name="Comma 4 7 3 8" xfId="29970"/>
    <cellStyle name="Comma 4 7 3 9" xfId="56452"/>
    <cellStyle name="Comma 4 7 4" xfId="5084"/>
    <cellStyle name="Comma 4 7 4 2" xfId="11576"/>
    <cellStyle name="Comma 4 7 4 2 2" xfId="26724"/>
    <cellStyle name="Comma 4 7 4 2 2 2" xfId="52692"/>
    <cellStyle name="Comma 4 7 4 2 3" xfId="37544"/>
    <cellStyle name="Comma 4 7 4 3" xfId="20232"/>
    <cellStyle name="Comma 4 7 4 3 2" xfId="46200"/>
    <cellStyle name="Comma 4 7 4 4" xfId="15904"/>
    <cellStyle name="Comma 4 7 4 4 2" xfId="41872"/>
    <cellStyle name="Comma 4 7 4 5" xfId="31052"/>
    <cellStyle name="Comma 4 7 4 6" xfId="57534"/>
    <cellStyle name="Comma 4 7 5" xfId="9412"/>
    <cellStyle name="Comma 4 7 5 2" xfId="24560"/>
    <cellStyle name="Comma 4 7 5 2 2" xfId="50528"/>
    <cellStyle name="Comma 4 7 5 3" xfId="35380"/>
    <cellStyle name="Comma 4 7 6" xfId="7248"/>
    <cellStyle name="Comma 4 7 6 2" xfId="22396"/>
    <cellStyle name="Comma 4 7 6 2 2" xfId="48364"/>
    <cellStyle name="Comma 4 7 6 3" xfId="33216"/>
    <cellStyle name="Comma 4 7 7" xfId="18068"/>
    <cellStyle name="Comma 4 7 7 2" xfId="44036"/>
    <cellStyle name="Comma 4 7 8" xfId="13740"/>
    <cellStyle name="Comma 4 7 8 2" xfId="39708"/>
    <cellStyle name="Comma 4 7 9" xfId="2920"/>
    <cellStyle name="Comma 4 8" xfId="175"/>
    <cellStyle name="Comma 4 8 10" xfId="28889"/>
    <cellStyle name="Comma 4 8 11" xfId="54851"/>
    <cellStyle name="Comma 4 8 12" xfId="55371"/>
    <cellStyle name="Comma 4 8 13" xfId="959"/>
    <cellStyle name="Comma 4 8 2" xfId="1298"/>
    <cellStyle name="Comma 4 8 2 10" xfId="55912"/>
    <cellStyle name="Comma 4 8 2 2" xfId="2380"/>
    <cellStyle name="Comma 4 8 2 2 2" xfId="6708"/>
    <cellStyle name="Comma 4 8 2 2 2 2" xfId="13200"/>
    <cellStyle name="Comma 4 8 2 2 2 2 2" xfId="28348"/>
    <cellStyle name="Comma 4 8 2 2 2 2 2 2" xfId="54316"/>
    <cellStyle name="Comma 4 8 2 2 2 2 3" xfId="39168"/>
    <cellStyle name="Comma 4 8 2 2 2 3" xfId="21856"/>
    <cellStyle name="Comma 4 8 2 2 2 3 2" xfId="47824"/>
    <cellStyle name="Comma 4 8 2 2 2 4" xfId="17528"/>
    <cellStyle name="Comma 4 8 2 2 2 4 2" xfId="43496"/>
    <cellStyle name="Comma 4 8 2 2 2 5" xfId="32676"/>
    <cellStyle name="Comma 4 8 2 2 2 6" xfId="59158"/>
    <cellStyle name="Comma 4 8 2 2 3" xfId="11036"/>
    <cellStyle name="Comma 4 8 2 2 3 2" xfId="26184"/>
    <cellStyle name="Comma 4 8 2 2 3 2 2" xfId="52152"/>
    <cellStyle name="Comma 4 8 2 2 3 3" xfId="37004"/>
    <cellStyle name="Comma 4 8 2 2 4" xfId="8872"/>
    <cellStyle name="Comma 4 8 2 2 4 2" xfId="24020"/>
    <cellStyle name="Comma 4 8 2 2 4 2 2" xfId="49988"/>
    <cellStyle name="Comma 4 8 2 2 4 3" xfId="34840"/>
    <cellStyle name="Comma 4 8 2 2 5" xfId="19692"/>
    <cellStyle name="Comma 4 8 2 2 5 2" xfId="45660"/>
    <cellStyle name="Comma 4 8 2 2 6" xfId="15364"/>
    <cellStyle name="Comma 4 8 2 2 6 2" xfId="41332"/>
    <cellStyle name="Comma 4 8 2 2 7" xfId="4544"/>
    <cellStyle name="Comma 4 8 2 2 8" xfId="30512"/>
    <cellStyle name="Comma 4 8 2 2 9" xfId="56994"/>
    <cellStyle name="Comma 4 8 2 3" xfId="5626"/>
    <cellStyle name="Comma 4 8 2 3 2" xfId="12118"/>
    <cellStyle name="Comma 4 8 2 3 2 2" xfId="27266"/>
    <cellStyle name="Comma 4 8 2 3 2 2 2" xfId="53234"/>
    <cellStyle name="Comma 4 8 2 3 2 3" xfId="38086"/>
    <cellStyle name="Comma 4 8 2 3 3" xfId="20774"/>
    <cellStyle name="Comma 4 8 2 3 3 2" xfId="46742"/>
    <cellStyle name="Comma 4 8 2 3 4" xfId="16446"/>
    <cellStyle name="Comma 4 8 2 3 4 2" xfId="42414"/>
    <cellStyle name="Comma 4 8 2 3 5" xfId="31594"/>
    <cellStyle name="Comma 4 8 2 3 6" xfId="58076"/>
    <cellStyle name="Comma 4 8 2 4" xfId="9954"/>
    <cellStyle name="Comma 4 8 2 4 2" xfId="25102"/>
    <cellStyle name="Comma 4 8 2 4 2 2" xfId="51070"/>
    <cellStyle name="Comma 4 8 2 4 3" xfId="35922"/>
    <cellStyle name="Comma 4 8 2 5" xfId="7790"/>
    <cellStyle name="Comma 4 8 2 5 2" xfId="22938"/>
    <cellStyle name="Comma 4 8 2 5 2 2" xfId="48906"/>
    <cellStyle name="Comma 4 8 2 5 3" xfId="33758"/>
    <cellStyle name="Comma 4 8 2 6" xfId="18610"/>
    <cellStyle name="Comma 4 8 2 6 2" xfId="44578"/>
    <cellStyle name="Comma 4 8 2 7" xfId="14282"/>
    <cellStyle name="Comma 4 8 2 7 2" xfId="40250"/>
    <cellStyle name="Comma 4 8 2 8" xfId="3462"/>
    <cellStyle name="Comma 4 8 2 9" xfId="29430"/>
    <cellStyle name="Comma 4 8 3" xfId="1839"/>
    <cellStyle name="Comma 4 8 3 2" xfId="6167"/>
    <cellStyle name="Comma 4 8 3 2 2" xfId="12659"/>
    <cellStyle name="Comma 4 8 3 2 2 2" xfId="27807"/>
    <cellStyle name="Comma 4 8 3 2 2 2 2" xfId="53775"/>
    <cellStyle name="Comma 4 8 3 2 2 3" xfId="38627"/>
    <cellStyle name="Comma 4 8 3 2 3" xfId="21315"/>
    <cellStyle name="Comma 4 8 3 2 3 2" xfId="47283"/>
    <cellStyle name="Comma 4 8 3 2 4" xfId="16987"/>
    <cellStyle name="Comma 4 8 3 2 4 2" xfId="42955"/>
    <cellStyle name="Comma 4 8 3 2 5" xfId="32135"/>
    <cellStyle name="Comma 4 8 3 2 6" xfId="58617"/>
    <cellStyle name="Comma 4 8 3 3" xfId="10495"/>
    <cellStyle name="Comma 4 8 3 3 2" xfId="25643"/>
    <cellStyle name="Comma 4 8 3 3 2 2" xfId="51611"/>
    <cellStyle name="Comma 4 8 3 3 3" xfId="36463"/>
    <cellStyle name="Comma 4 8 3 4" xfId="8331"/>
    <cellStyle name="Comma 4 8 3 4 2" xfId="23479"/>
    <cellStyle name="Comma 4 8 3 4 2 2" xfId="49447"/>
    <cellStyle name="Comma 4 8 3 4 3" xfId="34299"/>
    <cellStyle name="Comma 4 8 3 5" xfId="19151"/>
    <cellStyle name="Comma 4 8 3 5 2" xfId="45119"/>
    <cellStyle name="Comma 4 8 3 6" xfId="14823"/>
    <cellStyle name="Comma 4 8 3 6 2" xfId="40791"/>
    <cellStyle name="Comma 4 8 3 7" xfId="4003"/>
    <cellStyle name="Comma 4 8 3 8" xfId="29971"/>
    <cellStyle name="Comma 4 8 3 9" xfId="56453"/>
    <cellStyle name="Comma 4 8 4" xfId="5085"/>
    <cellStyle name="Comma 4 8 4 2" xfId="11577"/>
    <cellStyle name="Comma 4 8 4 2 2" xfId="26725"/>
    <cellStyle name="Comma 4 8 4 2 2 2" xfId="52693"/>
    <cellStyle name="Comma 4 8 4 2 3" xfId="37545"/>
    <cellStyle name="Comma 4 8 4 3" xfId="20233"/>
    <cellStyle name="Comma 4 8 4 3 2" xfId="46201"/>
    <cellStyle name="Comma 4 8 4 4" xfId="15905"/>
    <cellStyle name="Comma 4 8 4 4 2" xfId="41873"/>
    <cellStyle name="Comma 4 8 4 5" xfId="31053"/>
    <cellStyle name="Comma 4 8 4 6" xfId="57535"/>
    <cellStyle name="Comma 4 8 5" xfId="9413"/>
    <cellStyle name="Comma 4 8 5 2" xfId="24561"/>
    <cellStyle name="Comma 4 8 5 2 2" xfId="50529"/>
    <cellStyle name="Comma 4 8 5 3" xfId="35381"/>
    <cellStyle name="Comma 4 8 6" xfId="7249"/>
    <cellStyle name="Comma 4 8 6 2" xfId="22397"/>
    <cellStyle name="Comma 4 8 6 2 2" xfId="48365"/>
    <cellStyle name="Comma 4 8 6 3" xfId="33217"/>
    <cellStyle name="Comma 4 8 7" xfId="18069"/>
    <cellStyle name="Comma 4 8 7 2" xfId="44037"/>
    <cellStyle name="Comma 4 8 8" xfId="13741"/>
    <cellStyle name="Comma 4 8 8 2" xfId="39709"/>
    <cellStyle name="Comma 4 8 9" xfId="2921"/>
    <cellStyle name="Comma 4 9" xfId="176"/>
    <cellStyle name="Comma 4 9 10" xfId="28890"/>
    <cellStyle name="Comma 4 9 11" xfId="54852"/>
    <cellStyle name="Comma 4 9 12" xfId="55372"/>
    <cellStyle name="Comma 4 9 13" xfId="999"/>
    <cellStyle name="Comma 4 9 2" xfId="1299"/>
    <cellStyle name="Comma 4 9 2 10" xfId="55913"/>
    <cellStyle name="Comma 4 9 2 2" xfId="2381"/>
    <cellStyle name="Comma 4 9 2 2 2" xfId="6709"/>
    <cellStyle name="Comma 4 9 2 2 2 2" xfId="13201"/>
    <cellStyle name="Comma 4 9 2 2 2 2 2" xfId="28349"/>
    <cellStyle name="Comma 4 9 2 2 2 2 2 2" xfId="54317"/>
    <cellStyle name="Comma 4 9 2 2 2 2 3" xfId="39169"/>
    <cellStyle name="Comma 4 9 2 2 2 3" xfId="21857"/>
    <cellStyle name="Comma 4 9 2 2 2 3 2" xfId="47825"/>
    <cellStyle name="Comma 4 9 2 2 2 4" xfId="17529"/>
    <cellStyle name="Comma 4 9 2 2 2 4 2" xfId="43497"/>
    <cellStyle name="Comma 4 9 2 2 2 5" xfId="32677"/>
    <cellStyle name="Comma 4 9 2 2 2 6" xfId="59159"/>
    <cellStyle name="Comma 4 9 2 2 3" xfId="11037"/>
    <cellStyle name="Comma 4 9 2 2 3 2" xfId="26185"/>
    <cellStyle name="Comma 4 9 2 2 3 2 2" xfId="52153"/>
    <cellStyle name="Comma 4 9 2 2 3 3" xfId="37005"/>
    <cellStyle name="Comma 4 9 2 2 4" xfId="8873"/>
    <cellStyle name="Comma 4 9 2 2 4 2" xfId="24021"/>
    <cellStyle name="Comma 4 9 2 2 4 2 2" xfId="49989"/>
    <cellStyle name="Comma 4 9 2 2 4 3" xfId="34841"/>
    <cellStyle name="Comma 4 9 2 2 5" xfId="19693"/>
    <cellStyle name="Comma 4 9 2 2 5 2" xfId="45661"/>
    <cellStyle name="Comma 4 9 2 2 6" xfId="15365"/>
    <cellStyle name="Comma 4 9 2 2 6 2" xfId="41333"/>
    <cellStyle name="Comma 4 9 2 2 7" xfId="4545"/>
    <cellStyle name="Comma 4 9 2 2 8" xfId="30513"/>
    <cellStyle name="Comma 4 9 2 2 9" xfId="56995"/>
    <cellStyle name="Comma 4 9 2 3" xfId="5627"/>
    <cellStyle name="Comma 4 9 2 3 2" xfId="12119"/>
    <cellStyle name="Comma 4 9 2 3 2 2" xfId="27267"/>
    <cellStyle name="Comma 4 9 2 3 2 2 2" xfId="53235"/>
    <cellStyle name="Comma 4 9 2 3 2 3" xfId="38087"/>
    <cellStyle name="Comma 4 9 2 3 3" xfId="20775"/>
    <cellStyle name="Comma 4 9 2 3 3 2" xfId="46743"/>
    <cellStyle name="Comma 4 9 2 3 4" xfId="16447"/>
    <cellStyle name="Comma 4 9 2 3 4 2" xfId="42415"/>
    <cellStyle name="Comma 4 9 2 3 5" xfId="31595"/>
    <cellStyle name="Comma 4 9 2 3 6" xfId="58077"/>
    <cellStyle name="Comma 4 9 2 4" xfId="9955"/>
    <cellStyle name="Comma 4 9 2 4 2" xfId="25103"/>
    <cellStyle name="Comma 4 9 2 4 2 2" xfId="51071"/>
    <cellStyle name="Comma 4 9 2 4 3" xfId="35923"/>
    <cellStyle name="Comma 4 9 2 5" xfId="7791"/>
    <cellStyle name="Comma 4 9 2 5 2" xfId="22939"/>
    <cellStyle name="Comma 4 9 2 5 2 2" xfId="48907"/>
    <cellStyle name="Comma 4 9 2 5 3" xfId="33759"/>
    <cellStyle name="Comma 4 9 2 6" xfId="18611"/>
    <cellStyle name="Comma 4 9 2 6 2" xfId="44579"/>
    <cellStyle name="Comma 4 9 2 7" xfId="14283"/>
    <cellStyle name="Comma 4 9 2 7 2" xfId="40251"/>
    <cellStyle name="Comma 4 9 2 8" xfId="3463"/>
    <cellStyle name="Comma 4 9 2 9" xfId="29431"/>
    <cellStyle name="Comma 4 9 3" xfId="1840"/>
    <cellStyle name="Comma 4 9 3 2" xfId="6168"/>
    <cellStyle name="Comma 4 9 3 2 2" xfId="12660"/>
    <cellStyle name="Comma 4 9 3 2 2 2" xfId="27808"/>
    <cellStyle name="Comma 4 9 3 2 2 2 2" xfId="53776"/>
    <cellStyle name="Comma 4 9 3 2 2 3" xfId="38628"/>
    <cellStyle name="Comma 4 9 3 2 3" xfId="21316"/>
    <cellStyle name="Comma 4 9 3 2 3 2" xfId="47284"/>
    <cellStyle name="Comma 4 9 3 2 4" xfId="16988"/>
    <cellStyle name="Comma 4 9 3 2 4 2" xfId="42956"/>
    <cellStyle name="Comma 4 9 3 2 5" xfId="32136"/>
    <cellStyle name="Comma 4 9 3 2 6" xfId="58618"/>
    <cellStyle name="Comma 4 9 3 3" xfId="10496"/>
    <cellStyle name="Comma 4 9 3 3 2" xfId="25644"/>
    <cellStyle name="Comma 4 9 3 3 2 2" xfId="51612"/>
    <cellStyle name="Comma 4 9 3 3 3" xfId="36464"/>
    <cellStyle name="Comma 4 9 3 4" xfId="8332"/>
    <cellStyle name="Comma 4 9 3 4 2" xfId="23480"/>
    <cellStyle name="Comma 4 9 3 4 2 2" xfId="49448"/>
    <cellStyle name="Comma 4 9 3 4 3" xfId="34300"/>
    <cellStyle name="Comma 4 9 3 5" xfId="19152"/>
    <cellStyle name="Comma 4 9 3 5 2" xfId="45120"/>
    <cellStyle name="Comma 4 9 3 6" xfId="14824"/>
    <cellStyle name="Comma 4 9 3 6 2" xfId="40792"/>
    <cellStyle name="Comma 4 9 3 7" xfId="4004"/>
    <cellStyle name="Comma 4 9 3 8" xfId="29972"/>
    <cellStyle name="Comma 4 9 3 9" xfId="56454"/>
    <cellStyle name="Comma 4 9 4" xfId="5086"/>
    <cellStyle name="Comma 4 9 4 2" xfId="11578"/>
    <cellStyle name="Comma 4 9 4 2 2" xfId="26726"/>
    <cellStyle name="Comma 4 9 4 2 2 2" xfId="52694"/>
    <cellStyle name="Comma 4 9 4 2 3" xfId="37546"/>
    <cellStyle name="Comma 4 9 4 3" xfId="20234"/>
    <cellStyle name="Comma 4 9 4 3 2" xfId="46202"/>
    <cellStyle name="Comma 4 9 4 4" xfId="15906"/>
    <cellStyle name="Comma 4 9 4 4 2" xfId="41874"/>
    <cellStyle name="Comma 4 9 4 5" xfId="31054"/>
    <cellStyle name="Comma 4 9 4 6" xfId="57536"/>
    <cellStyle name="Comma 4 9 5" xfId="9414"/>
    <cellStyle name="Comma 4 9 5 2" xfId="24562"/>
    <cellStyle name="Comma 4 9 5 2 2" xfId="50530"/>
    <cellStyle name="Comma 4 9 5 3" xfId="35382"/>
    <cellStyle name="Comma 4 9 6" xfId="7250"/>
    <cellStyle name="Comma 4 9 6 2" xfId="22398"/>
    <cellStyle name="Comma 4 9 6 2 2" xfId="48366"/>
    <cellStyle name="Comma 4 9 6 3" xfId="33218"/>
    <cellStyle name="Comma 4 9 7" xfId="18070"/>
    <cellStyle name="Comma 4 9 7 2" xfId="44038"/>
    <cellStyle name="Comma 4 9 8" xfId="13742"/>
    <cellStyle name="Comma 4 9 8 2" xfId="39710"/>
    <cellStyle name="Comma 4 9 9" xfId="2922"/>
    <cellStyle name="Comma 5" xfId="177"/>
    <cellStyle name="Comma 5 10" xfId="178"/>
    <cellStyle name="Comma 5 10 10" xfId="28892"/>
    <cellStyle name="Comma 5 10 11" xfId="54854"/>
    <cellStyle name="Comma 5 10 12" xfId="55374"/>
    <cellStyle name="Comma 5 10 13" xfId="1042"/>
    <cellStyle name="Comma 5 10 2" xfId="1301"/>
    <cellStyle name="Comma 5 10 2 10" xfId="55915"/>
    <cellStyle name="Comma 5 10 2 2" xfId="2383"/>
    <cellStyle name="Comma 5 10 2 2 2" xfId="6711"/>
    <cellStyle name="Comma 5 10 2 2 2 2" xfId="13203"/>
    <cellStyle name="Comma 5 10 2 2 2 2 2" xfId="28351"/>
    <cellStyle name="Comma 5 10 2 2 2 2 2 2" xfId="54319"/>
    <cellStyle name="Comma 5 10 2 2 2 2 3" xfId="39171"/>
    <cellStyle name="Comma 5 10 2 2 2 3" xfId="21859"/>
    <cellStyle name="Comma 5 10 2 2 2 3 2" xfId="47827"/>
    <cellStyle name="Comma 5 10 2 2 2 4" xfId="17531"/>
    <cellStyle name="Comma 5 10 2 2 2 4 2" xfId="43499"/>
    <cellStyle name="Comma 5 10 2 2 2 5" xfId="32679"/>
    <cellStyle name="Comma 5 10 2 2 2 6" xfId="59161"/>
    <cellStyle name="Comma 5 10 2 2 3" xfId="11039"/>
    <cellStyle name="Comma 5 10 2 2 3 2" xfId="26187"/>
    <cellStyle name="Comma 5 10 2 2 3 2 2" xfId="52155"/>
    <cellStyle name="Comma 5 10 2 2 3 3" xfId="37007"/>
    <cellStyle name="Comma 5 10 2 2 4" xfId="8875"/>
    <cellStyle name="Comma 5 10 2 2 4 2" xfId="24023"/>
    <cellStyle name="Comma 5 10 2 2 4 2 2" xfId="49991"/>
    <cellStyle name="Comma 5 10 2 2 4 3" xfId="34843"/>
    <cellStyle name="Comma 5 10 2 2 5" xfId="19695"/>
    <cellStyle name="Comma 5 10 2 2 5 2" xfId="45663"/>
    <cellStyle name="Comma 5 10 2 2 6" xfId="15367"/>
    <cellStyle name="Comma 5 10 2 2 6 2" xfId="41335"/>
    <cellStyle name="Comma 5 10 2 2 7" xfId="4547"/>
    <cellStyle name="Comma 5 10 2 2 8" xfId="30515"/>
    <cellStyle name="Comma 5 10 2 2 9" xfId="56997"/>
    <cellStyle name="Comma 5 10 2 3" xfId="5629"/>
    <cellStyle name="Comma 5 10 2 3 2" xfId="12121"/>
    <cellStyle name="Comma 5 10 2 3 2 2" xfId="27269"/>
    <cellStyle name="Comma 5 10 2 3 2 2 2" xfId="53237"/>
    <cellStyle name="Comma 5 10 2 3 2 3" xfId="38089"/>
    <cellStyle name="Comma 5 10 2 3 3" xfId="20777"/>
    <cellStyle name="Comma 5 10 2 3 3 2" xfId="46745"/>
    <cellStyle name="Comma 5 10 2 3 4" xfId="16449"/>
    <cellStyle name="Comma 5 10 2 3 4 2" xfId="42417"/>
    <cellStyle name="Comma 5 10 2 3 5" xfId="31597"/>
    <cellStyle name="Comma 5 10 2 3 6" xfId="58079"/>
    <cellStyle name="Comma 5 10 2 4" xfId="9957"/>
    <cellStyle name="Comma 5 10 2 4 2" xfId="25105"/>
    <cellStyle name="Comma 5 10 2 4 2 2" xfId="51073"/>
    <cellStyle name="Comma 5 10 2 4 3" xfId="35925"/>
    <cellStyle name="Comma 5 10 2 5" xfId="7793"/>
    <cellStyle name="Comma 5 10 2 5 2" xfId="22941"/>
    <cellStyle name="Comma 5 10 2 5 2 2" xfId="48909"/>
    <cellStyle name="Comma 5 10 2 5 3" xfId="33761"/>
    <cellStyle name="Comma 5 10 2 6" xfId="18613"/>
    <cellStyle name="Comma 5 10 2 6 2" xfId="44581"/>
    <cellStyle name="Comma 5 10 2 7" xfId="14285"/>
    <cellStyle name="Comma 5 10 2 7 2" xfId="40253"/>
    <cellStyle name="Comma 5 10 2 8" xfId="3465"/>
    <cellStyle name="Comma 5 10 2 9" xfId="29433"/>
    <cellStyle name="Comma 5 10 3" xfId="1842"/>
    <cellStyle name="Comma 5 10 3 2" xfId="6170"/>
    <cellStyle name="Comma 5 10 3 2 2" xfId="12662"/>
    <cellStyle name="Comma 5 10 3 2 2 2" xfId="27810"/>
    <cellStyle name="Comma 5 10 3 2 2 2 2" xfId="53778"/>
    <cellStyle name="Comma 5 10 3 2 2 3" xfId="38630"/>
    <cellStyle name="Comma 5 10 3 2 3" xfId="21318"/>
    <cellStyle name="Comma 5 10 3 2 3 2" xfId="47286"/>
    <cellStyle name="Comma 5 10 3 2 4" xfId="16990"/>
    <cellStyle name="Comma 5 10 3 2 4 2" xfId="42958"/>
    <cellStyle name="Comma 5 10 3 2 5" xfId="32138"/>
    <cellStyle name="Comma 5 10 3 2 6" xfId="58620"/>
    <cellStyle name="Comma 5 10 3 3" xfId="10498"/>
    <cellStyle name="Comma 5 10 3 3 2" xfId="25646"/>
    <cellStyle name="Comma 5 10 3 3 2 2" xfId="51614"/>
    <cellStyle name="Comma 5 10 3 3 3" xfId="36466"/>
    <cellStyle name="Comma 5 10 3 4" xfId="8334"/>
    <cellStyle name="Comma 5 10 3 4 2" xfId="23482"/>
    <cellStyle name="Comma 5 10 3 4 2 2" xfId="49450"/>
    <cellStyle name="Comma 5 10 3 4 3" xfId="34302"/>
    <cellStyle name="Comma 5 10 3 5" xfId="19154"/>
    <cellStyle name="Comma 5 10 3 5 2" xfId="45122"/>
    <cellStyle name="Comma 5 10 3 6" xfId="14826"/>
    <cellStyle name="Comma 5 10 3 6 2" xfId="40794"/>
    <cellStyle name="Comma 5 10 3 7" xfId="4006"/>
    <cellStyle name="Comma 5 10 3 8" xfId="29974"/>
    <cellStyle name="Comma 5 10 3 9" xfId="56456"/>
    <cellStyle name="Comma 5 10 4" xfId="5088"/>
    <cellStyle name="Comma 5 10 4 2" xfId="11580"/>
    <cellStyle name="Comma 5 10 4 2 2" xfId="26728"/>
    <cellStyle name="Comma 5 10 4 2 2 2" xfId="52696"/>
    <cellStyle name="Comma 5 10 4 2 3" xfId="37548"/>
    <cellStyle name="Comma 5 10 4 3" xfId="20236"/>
    <cellStyle name="Comma 5 10 4 3 2" xfId="46204"/>
    <cellStyle name="Comma 5 10 4 4" xfId="15908"/>
    <cellStyle name="Comma 5 10 4 4 2" xfId="41876"/>
    <cellStyle name="Comma 5 10 4 5" xfId="31056"/>
    <cellStyle name="Comma 5 10 4 6" xfId="57538"/>
    <cellStyle name="Comma 5 10 5" xfId="9416"/>
    <cellStyle name="Comma 5 10 5 2" xfId="24564"/>
    <cellStyle name="Comma 5 10 5 2 2" xfId="50532"/>
    <cellStyle name="Comma 5 10 5 3" xfId="35384"/>
    <cellStyle name="Comma 5 10 6" xfId="7252"/>
    <cellStyle name="Comma 5 10 6 2" xfId="22400"/>
    <cellStyle name="Comma 5 10 6 2 2" xfId="48368"/>
    <cellStyle name="Comma 5 10 6 3" xfId="33220"/>
    <cellStyle name="Comma 5 10 7" xfId="18072"/>
    <cellStyle name="Comma 5 10 7 2" xfId="44040"/>
    <cellStyle name="Comma 5 10 8" xfId="13744"/>
    <cellStyle name="Comma 5 10 8 2" xfId="39712"/>
    <cellStyle name="Comma 5 10 9" xfId="2924"/>
    <cellStyle name="Comma 5 11" xfId="179"/>
    <cellStyle name="Comma 5 11 10" xfId="28893"/>
    <cellStyle name="Comma 5 11 11" xfId="54855"/>
    <cellStyle name="Comma 5 11 12" xfId="55375"/>
    <cellStyle name="Comma 5 11 13" xfId="1082"/>
    <cellStyle name="Comma 5 11 2" xfId="1302"/>
    <cellStyle name="Comma 5 11 2 10" xfId="55916"/>
    <cellStyle name="Comma 5 11 2 2" xfId="2384"/>
    <cellStyle name="Comma 5 11 2 2 2" xfId="6712"/>
    <cellStyle name="Comma 5 11 2 2 2 2" xfId="13204"/>
    <cellStyle name="Comma 5 11 2 2 2 2 2" xfId="28352"/>
    <cellStyle name="Comma 5 11 2 2 2 2 2 2" xfId="54320"/>
    <cellStyle name="Comma 5 11 2 2 2 2 3" xfId="39172"/>
    <cellStyle name="Comma 5 11 2 2 2 3" xfId="21860"/>
    <cellStyle name="Comma 5 11 2 2 2 3 2" xfId="47828"/>
    <cellStyle name="Comma 5 11 2 2 2 4" xfId="17532"/>
    <cellStyle name="Comma 5 11 2 2 2 4 2" xfId="43500"/>
    <cellStyle name="Comma 5 11 2 2 2 5" xfId="32680"/>
    <cellStyle name="Comma 5 11 2 2 2 6" xfId="59162"/>
    <cellStyle name="Comma 5 11 2 2 3" xfId="11040"/>
    <cellStyle name="Comma 5 11 2 2 3 2" xfId="26188"/>
    <cellStyle name="Comma 5 11 2 2 3 2 2" xfId="52156"/>
    <cellStyle name="Comma 5 11 2 2 3 3" xfId="37008"/>
    <cellStyle name="Comma 5 11 2 2 4" xfId="8876"/>
    <cellStyle name="Comma 5 11 2 2 4 2" xfId="24024"/>
    <cellStyle name="Comma 5 11 2 2 4 2 2" xfId="49992"/>
    <cellStyle name="Comma 5 11 2 2 4 3" xfId="34844"/>
    <cellStyle name="Comma 5 11 2 2 5" xfId="19696"/>
    <cellStyle name="Comma 5 11 2 2 5 2" xfId="45664"/>
    <cellStyle name="Comma 5 11 2 2 6" xfId="15368"/>
    <cellStyle name="Comma 5 11 2 2 6 2" xfId="41336"/>
    <cellStyle name="Comma 5 11 2 2 7" xfId="4548"/>
    <cellStyle name="Comma 5 11 2 2 8" xfId="30516"/>
    <cellStyle name="Comma 5 11 2 2 9" xfId="56998"/>
    <cellStyle name="Comma 5 11 2 3" xfId="5630"/>
    <cellStyle name="Comma 5 11 2 3 2" xfId="12122"/>
    <cellStyle name="Comma 5 11 2 3 2 2" xfId="27270"/>
    <cellStyle name="Comma 5 11 2 3 2 2 2" xfId="53238"/>
    <cellStyle name="Comma 5 11 2 3 2 3" xfId="38090"/>
    <cellStyle name="Comma 5 11 2 3 3" xfId="20778"/>
    <cellStyle name="Comma 5 11 2 3 3 2" xfId="46746"/>
    <cellStyle name="Comma 5 11 2 3 4" xfId="16450"/>
    <cellStyle name="Comma 5 11 2 3 4 2" xfId="42418"/>
    <cellStyle name="Comma 5 11 2 3 5" xfId="31598"/>
    <cellStyle name="Comma 5 11 2 3 6" xfId="58080"/>
    <cellStyle name="Comma 5 11 2 4" xfId="9958"/>
    <cellStyle name="Comma 5 11 2 4 2" xfId="25106"/>
    <cellStyle name="Comma 5 11 2 4 2 2" xfId="51074"/>
    <cellStyle name="Comma 5 11 2 4 3" xfId="35926"/>
    <cellStyle name="Comma 5 11 2 5" xfId="7794"/>
    <cellStyle name="Comma 5 11 2 5 2" xfId="22942"/>
    <cellStyle name="Comma 5 11 2 5 2 2" xfId="48910"/>
    <cellStyle name="Comma 5 11 2 5 3" xfId="33762"/>
    <cellStyle name="Comma 5 11 2 6" xfId="18614"/>
    <cellStyle name="Comma 5 11 2 6 2" xfId="44582"/>
    <cellStyle name="Comma 5 11 2 7" xfId="14286"/>
    <cellStyle name="Comma 5 11 2 7 2" xfId="40254"/>
    <cellStyle name="Comma 5 11 2 8" xfId="3466"/>
    <cellStyle name="Comma 5 11 2 9" xfId="29434"/>
    <cellStyle name="Comma 5 11 3" xfId="1843"/>
    <cellStyle name="Comma 5 11 3 2" xfId="6171"/>
    <cellStyle name="Comma 5 11 3 2 2" xfId="12663"/>
    <cellStyle name="Comma 5 11 3 2 2 2" xfId="27811"/>
    <cellStyle name="Comma 5 11 3 2 2 2 2" xfId="53779"/>
    <cellStyle name="Comma 5 11 3 2 2 3" xfId="38631"/>
    <cellStyle name="Comma 5 11 3 2 3" xfId="21319"/>
    <cellStyle name="Comma 5 11 3 2 3 2" xfId="47287"/>
    <cellStyle name="Comma 5 11 3 2 4" xfId="16991"/>
    <cellStyle name="Comma 5 11 3 2 4 2" xfId="42959"/>
    <cellStyle name="Comma 5 11 3 2 5" xfId="32139"/>
    <cellStyle name="Comma 5 11 3 2 6" xfId="58621"/>
    <cellStyle name="Comma 5 11 3 3" xfId="10499"/>
    <cellStyle name="Comma 5 11 3 3 2" xfId="25647"/>
    <cellStyle name="Comma 5 11 3 3 2 2" xfId="51615"/>
    <cellStyle name="Comma 5 11 3 3 3" xfId="36467"/>
    <cellStyle name="Comma 5 11 3 4" xfId="8335"/>
    <cellStyle name="Comma 5 11 3 4 2" xfId="23483"/>
    <cellStyle name="Comma 5 11 3 4 2 2" xfId="49451"/>
    <cellStyle name="Comma 5 11 3 4 3" xfId="34303"/>
    <cellStyle name="Comma 5 11 3 5" xfId="19155"/>
    <cellStyle name="Comma 5 11 3 5 2" xfId="45123"/>
    <cellStyle name="Comma 5 11 3 6" xfId="14827"/>
    <cellStyle name="Comma 5 11 3 6 2" xfId="40795"/>
    <cellStyle name="Comma 5 11 3 7" xfId="4007"/>
    <cellStyle name="Comma 5 11 3 8" xfId="29975"/>
    <cellStyle name="Comma 5 11 3 9" xfId="56457"/>
    <cellStyle name="Comma 5 11 4" xfId="5089"/>
    <cellStyle name="Comma 5 11 4 2" xfId="11581"/>
    <cellStyle name="Comma 5 11 4 2 2" xfId="26729"/>
    <cellStyle name="Comma 5 11 4 2 2 2" xfId="52697"/>
    <cellStyle name="Comma 5 11 4 2 3" xfId="37549"/>
    <cellStyle name="Comma 5 11 4 3" xfId="20237"/>
    <cellStyle name="Comma 5 11 4 3 2" xfId="46205"/>
    <cellStyle name="Comma 5 11 4 4" xfId="15909"/>
    <cellStyle name="Comma 5 11 4 4 2" xfId="41877"/>
    <cellStyle name="Comma 5 11 4 5" xfId="31057"/>
    <cellStyle name="Comma 5 11 4 6" xfId="57539"/>
    <cellStyle name="Comma 5 11 5" xfId="9417"/>
    <cellStyle name="Comma 5 11 5 2" xfId="24565"/>
    <cellStyle name="Comma 5 11 5 2 2" xfId="50533"/>
    <cellStyle name="Comma 5 11 5 3" xfId="35385"/>
    <cellStyle name="Comma 5 11 6" xfId="7253"/>
    <cellStyle name="Comma 5 11 6 2" xfId="22401"/>
    <cellStyle name="Comma 5 11 6 2 2" xfId="48369"/>
    <cellStyle name="Comma 5 11 6 3" xfId="33221"/>
    <cellStyle name="Comma 5 11 7" xfId="18073"/>
    <cellStyle name="Comma 5 11 7 2" xfId="44041"/>
    <cellStyle name="Comma 5 11 8" xfId="13745"/>
    <cellStyle name="Comma 5 11 8 2" xfId="39713"/>
    <cellStyle name="Comma 5 11 9" xfId="2925"/>
    <cellStyle name="Comma 5 12" xfId="180"/>
    <cellStyle name="Comma 5 12 10" xfId="28894"/>
    <cellStyle name="Comma 5 12 11" xfId="54856"/>
    <cellStyle name="Comma 5 12 12" xfId="55376"/>
    <cellStyle name="Comma 5 12 13" xfId="1122"/>
    <cellStyle name="Comma 5 12 2" xfId="1303"/>
    <cellStyle name="Comma 5 12 2 10" xfId="55917"/>
    <cellStyle name="Comma 5 12 2 2" xfId="2385"/>
    <cellStyle name="Comma 5 12 2 2 2" xfId="6713"/>
    <cellStyle name="Comma 5 12 2 2 2 2" xfId="13205"/>
    <cellStyle name="Comma 5 12 2 2 2 2 2" xfId="28353"/>
    <cellStyle name="Comma 5 12 2 2 2 2 2 2" xfId="54321"/>
    <cellStyle name="Comma 5 12 2 2 2 2 3" xfId="39173"/>
    <cellStyle name="Comma 5 12 2 2 2 3" xfId="21861"/>
    <cellStyle name="Comma 5 12 2 2 2 3 2" xfId="47829"/>
    <cellStyle name="Comma 5 12 2 2 2 4" xfId="17533"/>
    <cellStyle name="Comma 5 12 2 2 2 4 2" xfId="43501"/>
    <cellStyle name="Comma 5 12 2 2 2 5" xfId="32681"/>
    <cellStyle name="Comma 5 12 2 2 2 6" xfId="59163"/>
    <cellStyle name="Comma 5 12 2 2 3" xfId="11041"/>
    <cellStyle name="Comma 5 12 2 2 3 2" xfId="26189"/>
    <cellStyle name="Comma 5 12 2 2 3 2 2" xfId="52157"/>
    <cellStyle name="Comma 5 12 2 2 3 3" xfId="37009"/>
    <cellStyle name="Comma 5 12 2 2 4" xfId="8877"/>
    <cellStyle name="Comma 5 12 2 2 4 2" xfId="24025"/>
    <cellStyle name="Comma 5 12 2 2 4 2 2" xfId="49993"/>
    <cellStyle name="Comma 5 12 2 2 4 3" xfId="34845"/>
    <cellStyle name="Comma 5 12 2 2 5" xfId="19697"/>
    <cellStyle name="Comma 5 12 2 2 5 2" xfId="45665"/>
    <cellStyle name="Comma 5 12 2 2 6" xfId="15369"/>
    <cellStyle name="Comma 5 12 2 2 6 2" xfId="41337"/>
    <cellStyle name="Comma 5 12 2 2 7" xfId="4549"/>
    <cellStyle name="Comma 5 12 2 2 8" xfId="30517"/>
    <cellStyle name="Comma 5 12 2 2 9" xfId="56999"/>
    <cellStyle name="Comma 5 12 2 3" xfId="5631"/>
    <cellStyle name="Comma 5 12 2 3 2" xfId="12123"/>
    <cellStyle name="Comma 5 12 2 3 2 2" xfId="27271"/>
    <cellStyle name="Comma 5 12 2 3 2 2 2" xfId="53239"/>
    <cellStyle name="Comma 5 12 2 3 2 3" xfId="38091"/>
    <cellStyle name="Comma 5 12 2 3 3" xfId="20779"/>
    <cellStyle name="Comma 5 12 2 3 3 2" xfId="46747"/>
    <cellStyle name="Comma 5 12 2 3 4" xfId="16451"/>
    <cellStyle name="Comma 5 12 2 3 4 2" xfId="42419"/>
    <cellStyle name="Comma 5 12 2 3 5" xfId="31599"/>
    <cellStyle name="Comma 5 12 2 3 6" xfId="58081"/>
    <cellStyle name="Comma 5 12 2 4" xfId="9959"/>
    <cellStyle name="Comma 5 12 2 4 2" xfId="25107"/>
    <cellStyle name="Comma 5 12 2 4 2 2" xfId="51075"/>
    <cellStyle name="Comma 5 12 2 4 3" xfId="35927"/>
    <cellStyle name="Comma 5 12 2 5" xfId="7795"/>
    <cellStyle name="Comma 5 12 2 5 2" xfId="22943"/>
    <cellStyle name="Comma 5 12 2 5 2 2" xfId="48911"/>
    <cellStyle name="Comma 5 12 2 5 3" xfId="33763"/>
    <cellStyle name="Comma 5 12 2 6" xfId="18615"/>
    <cellStyle name="Comma 5 12 2 6 2" xfId="44583"/>
    <cellStyle name="Comma 5 12 2 7" xfId="14287"/>
    <cellStyle name="Comma 5 12 2 7 2" xfId="40255"/>
    <cellStyle name="Comma 5 12 2 8" xfId="3467"/>
    <cellStyle name="Comma 5 12 2 9" xfId="29435"/>
    <cellStyle name="Comma 5 12 3" xfId="1844"/>
    <cellStyle name="Comma 5 12 3 2" xfId="6172"/>
    <cellStyle name="Comma 5 12 3 2 2" xfId="12664"/>
    <cellStyle name="Comma 5 12 3 2 2 2" xfId="27812"/>
    <cellStyle name="Comma 5 12 3 2 2 2 2" xfId="53780"/>
    <cellStyle name="Comma 5 12 3 2 2 3" xfId="38632"/>
    <cellStyle name="Comma 5 12 3 2 3" xfId="21320"/>
    <cellStyle name="Comma 5 12 3 2 3 2" xfId="47288"/>
    <cellStyle name="Comma 5 12 3 2 4" xfId="16992"/>
    <cellStyle name="Comma 5 12 3 2 4 2" xfId="42960"/>
    <cellStyle name="Comma 5 12 3 2 5" xfId="32140"/>
    <cellStyle name="Comma 5 12 3 2 6" xfId="58622"/>
    <cellStyle name="Comma 5 12 3 3" xfId="10500"/>
    <cellStyle name="Comma 5 12 3 3 2" xfId="25648"/>
    <cellStyle name="Comma 5 12 3 3 2 2" xfId="51616"/>
    <cellStyle name="Comma 5 12 3 3 3" xfId="36468"/>
    <cellStyle name="Comma 5 12 3 4" xfId="8336"/>
    <cellStyle name="Comma 5 12 3 4 2" xfId="23484"/>
    <cellStyle name="Comma 5 12 3 4 2 2" xfId="49452"/>
    <cellStyle name="Comma 5 12 3 4 3" xfId="34304"/>
    <cellStyle name="Comma 5 12 3 5" xfId="19156"/>
    <cellStyle name="Comma 5 12 3 5 2" xfId="45124"/>
    <cellStyle name="Comma 5 12 3 6" xfId="14828"/>
    <cellStyle name="Comma 5 12 3 6 2" xfId="40796"/>
    <cellStyle name="Comma 5 12 3 7" xfId="4008"/>
    <cellStyle name="Comma 5 12 3 8" xfId="29976"/>
    <cellStyle name="Comma 5 12 3 9" xfId="56458"/>
    <cellStyle name="Comma 5 12 4" xfId="5090"/>
    <cellStyle name="Comma 5 12 4 2" xfId="11582"/>
    <cellStyle name="Comma 5 12 4 2 2" xfId="26730"/>
    <cellStyle name="Comma 5 12 4 2 2 2" xfId="52698"/>
    <cellStyle name="Comma 5 12 4 2 3" xfId="37550"/>
    <cellStyle name="Comma 5 12 4 3" xfId="20238"/>
    <cellStyle name="Comma 5 12 4 3 2" xfId="46206"/>
    <cellStyle name="Comma 5 12 4 4" xfId="15910"/>
    <cellStyle name="Comma 5 12 4 4 2" xfId="41878"/>
    <cellStyle name="Comma 5 12 4 5" xfId="31058"/>
    <cellStyle name="Comma 5 12 4 6" xfId="57540"/>
    <cellStyle name="Comma 5 12 5" xfId="9418"/>
    <cellStyle name="Comma 5 12 5 2" xfId="24566"/>
    <cellStyle name="Comma 5 12 5 2 2" xfId="50534"/>
    <cellStyle name="Comma 5 12 5 3" xfId="35386"/>
    <cellStyle name="Comma 5 12 6" xfId="7254"/>
    <cellStyle name="Comma 5 12 6 2" xfId="22402"/>
    <cellStyle name="Comma 5 12 6 2 2" xfId="48370"/>
    <cellStyle name="Comma 5 12 6 3" xfId="33222"/>
    <cellStyle name="Comma 5 12 7" xfId="18074"/>
    <cellStyle name="Comma 5 12 7 2" xfId="44042"/>
    <cellStyle name="Comma 5 12 8" xfId="13746"/>
    <cellStyle name="Comma 5 12 8 2" xfId="39714"/>
    <cellStyle name="Comma 5 12 9" xfId="2926"/>
    <cellStyle name="Comma 5 13" xfId="181"/>
    <cellStyle name="Comma 5 13 10" xfId="28895"/>
    <cellStyle name="Comma 5 13 11" xfId="54857"/>
    <cellStyle name="Comma 5 13 12" xfId="55377"/>
    <cellStyle name="Comma 5 13 13" xfId="1162"/>
    <cellStyle name="Comma 5 13 2" xfId="1304"/>
    <cellStyle name="Comma 5 13 2 10" xfId="55918"/>
    <cellStyle name="Comma 5 13 2 2" xfId="2386"/>
    <cellStyle name="Comma 5 13 2 2 2" xfId="6714"/>
    <cellStyle name="Comma 5 13 2 2 2 2" xfId="13206"/>
    <cellStyle name="Comma 5 13 2 2 2 2 2" xfId="28354"/>
    <cellStyle name="Comma 5 13 2 2 2 2 2 2" xfId="54322"/>
    <cellStyle name="Comma 5 13 2 2 2 2 3" xfId="39174"/>
    <cellStyle name="Comma 5 13 2 2 2 3" xfId="21862"/>
    <cellStyle name="Comma 5 13 2 2 2 3 2" xfId="47830"/>
    <cellStyle name="Comma 5 13 2 2 2 4" xfId="17534"/>
    <cellStyle name="Comma 5 13 2 2 2 4 2" xfId="43502"/>
    <cellStyle name="Comma 5 13 2 2 2 5" xfId="32682"/>
    <cellStyle name="Comma 5 13 2 2 2 6" xfId="59164"/>
    <cellStyle name="Comma 5 13 2 2 3" xfId="11042"/>
    <cellStyle name="Comma 5 13 2 2 3 2" xfId="26190"/>
    <cellStyle name="Comma 5 13 2 2 3 2 2" xfId="52158"/>
    <cellStyle name="Comma 5 13 2 2 3 3" xfId="37010"/>
    <cellStyle name="Comma 5 13 2 2 4" xfId="8878"/>
    <cellStyle name="Comma 5 13 2 2 4 2" xfId="24026"/>
    <cellStyle name="Comma 5 13 2 2 4 2 2" xfId="49994"/>
    <cellStyle name="Comma 5 13 2 2 4 3" xfId="34846"/>
    <cellStyle name="Comma 5 13 2 2 5" xfId="19698"/>
    <cellStyle name="Comma 5 13 2 2 5 2" xfId="45666"/>
    <cellStyle name="Comma 5 13 2 2 6" xfId="15370"/>
    <cellStyle name="Comma 5 13 2 2 6 2" xfId="41338"/>
    <cellStyle name="Comma 5 13 2 2 7" xfId="4550"/>
    <cellStyle name="Comma 5 13 2 2 8" xfId="30518"/>
    <cellStyle name="Comma 5 13 2 2 9" xfId="57000"/>
    <cellStyle name="Comma 5 13 2 3" xfId="5632"/>
    <cellStyle name="Comma 5 13 2 3 2" xfId="12124"/>
    <cellStyle name="Comma 5 13 2 3 2 2" xfId="27272"/>
    <cellStyle name="Comma 5 13 2 3 2 2 2" xfId="53240"/>
    <cellStyle name="Comma 5 13 2 3 2 3" xfId="38092"/>
    <cellStyle name="Comma 5 13 2 3 3" xfId="20780"/>
    <cellStyle name="Comma 5 13 2 3 3 2" xfId="46748"/>
    <cellStyle name="Comma 5 13 2 3 4" xfId="16452"/>
    <cellStyle name="Comma 5 13 2 3 4 2" xfId="42420"/>
    <cellStyle name="Comma 5 13 2 3 5" xfId="31600"/>
    <cellStyle name="Comma 5 13 2 3 6" xfId="58082"/>
    <cellStyle name="Comma 5 13 2 4" xfId="9960"/>
    <cellStyle name="Comma 5 13 2 4 2" xfId="25108"/>
    <cellStyle name="Comma 5 13 2 4 2 2" xfId="51076"/>
    <cellStyle name="Comma 5 13 2 4 3" xfId="35928"/>
    <cellStyle name="Comma 5 13 2 5" xfId="7796"/>
    <cellStyle name="Comma 5 13 2 5 2" xfId="22944"/>
    <cellStyle name="Comma 5 13 2 5 2 2" xfId="48912"/>
    <cellStyle name="Comma 5 13 2 5 3" xfId="33764"/>
    <cellStyle name="Comma 5 13 2 6" xfId="18616"/>
    <cellStyle name="Comma 5 13 2 6 2" xfId="44584"/>
    <cellStyle name="Comma 5 13 2 7" xfId="14288"/>
    <cellStyle name="Comma 5 13 2 7 2" xfId="40256"/>
    <cellStyle name="Comma 5 13 2 8" xfId="3468"/>
    <cellStyle name="Comma 5 13 2 9" xfId="29436"/>
    <cellStyle name="Comma 5 13 3" xfId="1845"/>
    <cellStyle name="Comma 5 13 3 2" xfId="6173"/>
    <cellStyle name="Comma 5 13 3 2 2" xfId="12665"/>
    <cellStyle name="Comma 5 13 3 2 2 2" xfId="27813"/>
    <cellStyle name="Comma 5 13 3 2 2 2 2" xfId="53781"/>
    <cellStyle name="Comma 5 13 3 2 2 3" xfId="38633"/>
    <cellStyle name="Comma 5 13 3 2 3" xfId="21321"/>
    <cellStyle name="Comma 5 13 3 2 3 2" xfId="47289"/>
    <cellStyle name="Comma 5 13 3 2 4" xfId="16993"/>
    <cellStyle name="Comma 5 13 3 2 4 2" xfId="42961"/>
    <cellStyle name="Comma 5 13 3 2 5" xfId="32141"/>
    <cellStyle name="Comma 5 13 3 2 6" xfId="58623"/>
    <cellStyle name="Comma 5 13 3 3" xfId="10501"/>
    <cellStyle name="Comma 5 13 3 3 2" xfId="25649"/>
    <cellStyle name="Comma 5 13 3 3 2 2" xfId="51617"/>
    <cellStyle name="Comma 5 13 3 3 3" xfId="36469"/>
    <cellStyle name="Comma 5 13 3 4" xfId="8337"/>
    <cellStyle name="Comma 5 13 3 4 2" xfId="23485"/>
    <cellStyle name="Comma 5 13 3 4 2 2" xfId="49453"/>
    <cellStyle name="Comma 5 13 3 4 3" xfId="34305"/>
    <cellStyle name="Comma 5 13 3 5" xfId="19157"/>
    <cellStyle name="Comma 5 13 3 5 2" xfId="45125"/>
    <cellStyle name="Comma 5 13 3 6" xfId="14829"/>
    <cellStyle name="Comma 5 13 3 6 2" xfId="40797"/>
    <cellStyle name="Comma 5 13 3 7" xfId="4009"/>
    <cellStyle name="Comma 5 13 3 8" xfId="29977"/>
    <cellStyle name="Comma 5 13 3 9" xfId="56459"/>
    <cellStyle name="Comma 5 13 4" xfId="5091"/>
    <cellStyle name="Comma 5 13 4 2" xfId="11583"/>
    <cellStyle name="Comma 5 13 4 2 2" xfId="26731"/>
    <cellStyle name="Comma 5 13 4 2 2 2" xfId="52699"/>
    <cellStyle name="Comma 5 13 4 2 3" xfId="37551"/>
    <cellStyle name="Comma 5 13 4 3" xfId="20239"/>
    <cellStyle name="Comma 5 13 4 3 2" xfId="46207"/>
    <cellStyle name="Comma 5 13 4 4" xfId="15911"/>
    <cellStyle name="Comma 5 13 4 4 2" xfId="41879"/>
    <cellStyle name="Comma 5 13 4 5" xfId="31059"/>
    <cellStyle name="Comma 5 13 4 6" xfId="57541"/>
    <cellStyle name="Comma 5 13 5" xfId="9419"/>
    <cellStyle name="Comma 5 13 5 2" xfId="24567"/>
    <cellStyle name="Comma 5 13 5 2 2" xfId="50535"/>
    <cellStyle name="Comma 5 13 5 3" xfId="35387"/>
    <cellStyle name="Comma 5 13 6" xfId="7255"/>
    <cellStyle name="Comma 5 13 6 2" xfId="22403"/>
    <cellStyle name="Comma 5 13 6 2 2" xfId="48371"/>
    <cellStyle name="Comma 5 13 6 3" xfId="33223"/>
    <cellStyle name="Comma 5 13 7" xfId="18075"/>
    <cellStyle name="Comma 5 13 7 2" xfId="44043"/>
    <cellStyle name="Comma 5 13 8" xfId="13747"/>
    <cellStyle name="Comma 5 13 8 2" xfId="39715"/>
    <cellStyle name="Comma 5 13 9" xfId="2927"/>
    <cellStyle name="Comma 5 14" xfId="1300"/>
    <cellStyle name="Comma 5 14 10" xfId="55914"/>
    <cellStyle name="Comma 5 14 2" xfId="2382"/>
    <cellStyle name="Comma 5 14 2 2" xfId="6710"/>
    <cellStyle name="Comma 5 14 2 2 2" xfId="13202"/>
    <cellStyle name="Comma 5 14 2 2 2 2" xfId="28350"/>
    <cellStyle name="Comma 5 14 2 2 2 2 2" xfId="54318"/>
    <cellStyle name="Comma 5 14 2 2 2 3" xfId="39170"/>
    <cellStyle name="Comma 5 14 2 2 3" xfId="21858"/>
    <cellStyle name="Comma 5 14 2 2 3 2" xfId="47826"/>
    <cellStyle name="Comma 5 14 2 2 4" xfId="17530"/>
    <cellStyle name="Comma 5 14 2 2 4 2" xfId="43498"/>
    <cellStyle name="Comma 5 14 2 2 5" xfId="32678"/>
    <cellStyle name="Comma 5 14 2 2 6" xfId="59160"/>
    <cellStyle name="Comma 5 14 2 3" xfId="11038"/>
    <cellStyle name="Comma 5 14 2 3 2" xfId="26186"/>
    <cellStyle name="Comma 5 14 2 3 2 2" xfId="52154"/>
    <cellStyle name="Comma 5 14 2 3 3" xfId="37006"/>
    <cellStyle name="Comma 5 14 2 4" xfId="8874"/>
    <cellStyle name="Comma 5 14 2 4 2" xfId="24022"/>
    <cellStyle name="Comma 5 14 2 4 2 2" xfId="49990"/>
    <cellStyle name="Comma 5 14 2 4 3" xfId="34842"/>
    <cellStyle name="Comma 5 14 2 5" xfId="19694"/>
    <cellStyle name="Comma 5 14 2 5 2" xfId="45662"/>
    <cellStyle name="Comma 5 14 2 6" xfId="15366"/>
    <cellStyle name="Comma 5 14 2 6 2" xfId="41334"/>
    <cellStyle name="Comma 5 14 2 7" xfId="4546"/>
    <cellStyle name="Comma 5 14 2 8" xfId="30514"/>
    <cellStyle name="Comma 5 14 2 9" xfId="56996"/>
    <cellStyle name="Comma 5 14 3" xfId="5628"/>
    <cellStyle name="Comma 5 14 3 2" xfId="12120"/>
    <cellStyle name="Comma 5 14 3 2 2" xfId="27268"/>
    <cellStyle name="Comma 5 14 3 2 2 2" xfId="53236"/>
    <cellStyle name="Comma 5 14 3 2 3" xfId="38088"/>
    <cellStyle name="Comma 5 14 3 3" xfId="20776"/>
    <cellStyle name="Comma 5 14 3 3 2" xfId="46744"/>
    <cellStyle name="Comma 5 14 3 4" xfId="16448"/>
    <cellStyle name="Comma 5 14 3 4 2" xfId="42416"/>
    <cellStyle name="Comma 5 14 3 5" xfId="31596"/>
    <cellStyle name="Comma 5 14 3 6" xfId="58078"/>
    <cellStyle name="Comma 5 14 4" xfId="9956"/>
    <cellStyle name="Comma 5 14 4 2" xfId="25104"/>
    <cellStyle name="Comma 5 14 4 2 2" xfId="51072"/>
    <cellStyle name="Comma 5 14 4 3" xfId="35924"/>
    <cellStyle name="Comma 5 14 5" xfId="7792"/>
    <cellStyle name="Comma 5 14 5 2" xfId="22940"/>
    <cellStyle name="Comma 5 14 5 2 2" xfId="48908"/>
    <cellStyle name="Comma 5 14 5 3" xfId="33760"/>
    <cellStyle name="Comma 5 14 6" xfId="18612"/>
    <cellStyle name="Comma 5 14 6 2" xfId="44580"/>
    <cellStyle name="Comma 5 14 7" xfId="14284"/>
    <cellStyle name="Comma 5 14 7 2" xfId="40252"/>
    <cellStyle name="Comma 5 14 8" xfId="3464"/>
    <cellStyle name="Comma 5 14 9" xfId="29432"/>
    <cellStyle name="Comma 5 15" xfId="1841"/>
    <cellStyle name="Comma 5 15 2" xfId="6169"/>
    <cellStyle name="Comma 5 15 2 2" xfId="12661"/>
    <cellStyle name="Comma 5 15 2 2 2" xfId="27809"/>
    <cellStyle name="Comma 5 15 2 2 2 2" xfId="53777"/>
    <cellStyle name="Comma 5 15 2 2 3" xfId="38629"/>
    <cellStyle name="Comma 5 15 2 3" xfId="21317"/>
    <cellStyle name="Comma 5 15 2 3 2" xfId="47285"/>
    <cellStyle name="Comma 5 15 2 4" xfId="16989"/>
    <cellStyle name="Comma 5 15 2 4 2" xfId="42957"/>
    <cellStyle name="Comma 5 15 2 5" xfId="32137"/>
    <cellStyle name="Comma 5 15 2 6" xfId="58619"/>
    <cellStyle name="Comma 5 15 3" xfId="10497"/>
    <cellStyle name="Comma 5 15 3 2" xfId="25645"/>
    <cellStyle name="Comma 5 15 3 2 2" xfId="51613"/>
    <cellStyle name="Comma 5 15 3 3" xfId="36465"/>
    <cellStyle name="Comma 5 15 4" xfId="8333"/>
    <cellStyle name="Comma 5 15 4 2" xfId="23481"/>
    <cellStyle name="Comma 5 15 4 2 2" xfId="49449"/>
    <cellStyle name="Comma 5 15 4 3" xfId="34301"/>
    <cellStyle name="Comma 5 15 5" xfId="19153"/>
    <cellStyle name="Comma 5 15 5 2" xfId="45121"/>
    <cellStyle name="Comma 5 15 6" xfId="14825"/>
    <cellStyle name="Comma 5 15 6 2" xfId="40793"/>
    <cellStyle name="Comma 5 15 7" xfId="4005"/>
    <cellStyle name="Comma 5 15 8" xfId="29973"/>
    <cellStyle name="Comma 5 15 9" xfId="56455"/>
    <cellStyle name="Comma 5 16" xfId="5087"/>
    <cellStyle name="Comma 5 16 2" xfId="11579"/>
    <cellStyle name="Comma 5 16 2 2" xfId="26727"/>
    <cellStyle name="Comma 5 16 2 2 2" xfId="52695"/>
    <cellStyle name="Comma 5 16 2 3" xfId="37547"/>
    <cellStyle name="Comma 5 16 3" xfId="20235"/>
    <cellStyle name="Comma 5 16 3 2" xfId="46203"/>
    <cellStyle name="Comma 5 16 4" xfId="15907"/>
    <cellStyle name="Comma 5 16 4 2" xfId="41875"/>
    <cellStyle name="Comma 5 16 5" xfId="31055"/>
    <cellStyle name="Comma 5 16 6" xfId="57537"/>
    <cellStyle name="Comma 5 17" xfId="9415"/>
    <cellStyle name="Comma 5 17 2" xfId="24563"/>
    <cellStyle name="Comma 5 17 2 2" xfId="50531"/>
    <cellStyle name="Comma 5 17 3" xfId="35383"/>
    <cellStyle name="Comma 5 18" xfId="7251"/>
    <cellStyle name="Comma 5 18 2" xfId="22399"/>
    <cellStyle name="Comma 5 18 2 2" xfId="48367"/>
    <cellStyle name="Comma 5 18 3" xfId="33219"/>
    <cellStyle name="Comma 5 19" xfId="18071"/>
    <cellStyle name="Comma 5 19 2" xfId="44039"/>
    <cellStyle name="Comma 5 2" xfId="182"/>
    <cellStyle name="Comma 5 2 10" xfId="2928"/>
    <cellStyle name="Comma 5 2 11" xfId="28896"/>
    <cellStyle name="Comma 5 2 12" xfId="54858"/>
    <cellStyle name="Comma 5 2 13" xfId="55378"/>
    <cellStyle name="Comma 5 2 14" xfId="722"/>
    <cellStyle name="Comma 5 2 2" xfId="183"/>
    <cellStyle name="Comma 5 2 2 10" xfId="28897"/>
    <cellStyle name="Comma 5 2 2 11" xfId="54859"/>
    <cellStyle name="Comma 5 2 2 12" xfId="55379"/>
    <cellStyle name="Comma 5 2 2 13" xfId="1194"/>
    <cellStyle name="Comma 5 2 2 2" xfId="1306"/>
    <cellStyle name="Comma 5 2 2 2 10" xfId="55920"/>
    <cellStyle name="Comma 5 2 2 2 2" xfId="2388"/>
    <cellStyle name="Comma 5 2 2 2 2 2" xfId="6716"/>
    <cellStyle name="Comma 5 2 2 2 2 2 2" xfId="13208"/>
    <cellStyle name="Comma 5 2 2 2 2 2 2 2" xfId="28356"/>
    <cellStyle name="Comma 5 2 2 2 2 2 2 2 2" xfId="54324"/>
    <cellStyle name="Comma 5 2 2 2 2 2 2 3" xfId="39176"/>
    <cellStyle name="Comma 5 2 2 2 2 2 3" xfId="21864"/>
    <cellStyle name="Comma 5 2 2 2 2 2 3 2" xfId="47832"/>
    <cellStyle name="Comma 5 2 2 2 2 2 4" xfId="17536"/>
    <cellStyle name="Comma 5 2 2 2 2 2 4 2" xfId="43504"/>
    <cellStyle name="Comma 5 2 2 2 2 2 5" xfId="32684"/>
    <cellStyle name="Comma 5 2 2 2 2 2 6" xfId="59166"/>
    <cellStyle name="Comma 5 2 2 2 2 3" xfId="11044"/>
    <cellStyle name="Comma 5 2 2 2 2 3 2" xfId="26192"/>
    <cellStyle name="Comma 5 2 2 2 2 3 2 2" xfId="52160"/>
    <cellStyle name="Comma 5 2 2 2 2 3 3" xfId="37012"/>
    <cellStyle name="Comma 5 2 2 2 2 4" xfId="8880"/>
    <cellStyle name="Comma 5 2 2 2 2 4 2" xfId="24028"/>
    <cellStyle name="Comma 5 2 2 2 2 4 2 2" xfId="49996"/>
    <cellStyle name="Comma 5 2 2 2 2 4 3" xfId="34848"/>
    <cellStyle name="Comma 5 2 2 2 2 5" xfId="19700"/>
    <cellStyle name="Comma 5 2 2 2 2 5 2" xfId="45668"/>
    <cellStyle name="Comma 5 2 2 2 2 6" xfId="15372"/>
    <cellStyle name="Comma 5 2 2 2 2 6 2" xfId="41340"/>
    <cellStyle name="Comma 5 2 2 2 2 7" xfId="4552"/>
    <cellStyle name="Comma 5 2 2 2 2 8" xfId="30520"/>
    <cellStyle name="Comma 5 2 2 2 2 9" xfId="57002"/>
    <cellStyle name="Comma 5 2 2 2 3" xfId="5634"/>
    <cellStyle name="Comma 5 2 2 2 3 2" xfId="12126"/>
    <cellStyle name="Comma 5 2 2 2 3 2 2" xfId="27274"/>
    <cellStyle name="Comma 5 2 2 2 3 2 2 2" xfId="53242"/>
    <cellStyle name="Comma 5 2 2 2 3 2 3" xfId="38094"/>
    <cellStyle name="Comma 5 2 2 2 3 3" xfId="20782"/>
    <cellStyle name="Comma 5 2 2 2 3 3 2" xfId="46750"/>
    <cellStyle name="Comma 5 2 2 2 3 4" xfId="16454"/>
    <cellStyle name="Comma 5 2 2 2 3 4 2" xfId="42422"/>
    <cellStyle name="Comma 5 2 2 2 3 5" xfId="31602"/>
    <cellStyle name="Comma 5 2 2 2 3 6" xfId="58084"/>
    <cellStyle name="Comma 5 2 2 2 4" xfId="9962"/>
    <cellStyle name="Comma 5 2 2 2 4 2" xfId="25110"/>
    <cellStyle name="Comma 5 2 2 2 4 2 2" xfId="51078"/>
    <cellStyle name="Comma 5 2 2 2 4 3" xfId="35930"/>
    <cellStyle name="Comma 5 2 2 2 5" xfId="7798"/>
    <cellStyle name="Comma 5 2 2 2 5 2" xfId="22946"/>
    <cellStyle name="Comma 5 2 2 2 5 2 2" xfId="48914"/>
    <cellStyle name="Comma 5 2 2 2 5 3" xfId="33766"/>
    <cellStyle name="Comma 5 2 2 2 6" xfId="18618"/>
    <cellStyle name="Comma 5 2 2 2 6 2" xfId="44586"/>
    <cellStyle name="Comma 5 2 2 2 7" xfId="14290"/>
    <cellStyle name="Comma 5 2 2 2 7 2" xfId="40258"/>
    <cellStyle name="Comma 5 2 2 2 8" xfId="3470"/>
    <cellStyle name="Comma 5 2 2 2 9" xfId="29438"/>
    <cellStyle name="Comma 5 2 2 3" xfId="1847"/>
    <cellStyle name="Comma 5 2 2 3 2" xfId="6175"/>
    <cellStyle name="Comma 5 2 2 3 2 2" xfId="12667"/>
    <cellStyle name="Comma 5 2 2 3 2 2 2" xfId="27815"/>
    <cellStyle name="Comma 5 2 2 3 2 2 2 2" xfId="53783"/>
    <cellStyle name="Comma 5 2 2 3 2 2 3" xfId="38635"/>
    <cellStyle name="Comma 5 2 2 3 2 3" xfId="21323"/>
    <cellStyle name="Comma 5 2 2 3 2 3 2" xfId="47291"/>
    <cellStyle name="Comma 5 2 2 3 2 4" xfId="16995"/>
    <cellStyle name="Comma 5 2 2 3 2 4 2" xfId="42963"/>
    <cellStyle name="Comma 5 2 2 3 2 5" xfId="32143"/>
    <cellStyle name="Comma 5 2 2 3 2 6" xfId="58625"/>
    <cellStyle name="Comma 5 2 2 3 3" xfId="10503"/>
    <cellStyle name="Comma 5 2 2 3 3 2" xfId="25651"/>
    <cellStyle name="Comma 5 2 2 3 3 2 2" xfId="51619"/>
    <cellStyle name="Comma 5 2 2 3 3 3" xfId="36471"/>
    <cellStyle name="Comma 5 2 2 3 4" xfId="8339"/>
    <cellStyle name="Comma 5 2 2 3 4 2" xfId="23487"/>
    <cellStyle name="Comma 5 2 2 3 4 2 2" xfId="49455"/>
    <cellStyle name="Comma 5 2 2 3 4 3" xfId="34307"/>
    <cellStyle name="Comma 5 2 2 3 5" xfId="19159"/>
    <cellStyle name="Comma 5 2 2 3 5 2" xfId="45127"/>
    <cellStyle name="Comma 5 2 2 3 6" xfId="14831"/>
    <cellStyle name="Comma 5 2 2 3 6 2" xfId="40799"/>
    <cellStyle name="Comma 5 2 2 3 7" xfId="4011"/>
    <cellStyle name="Comma 5 2 2 3 8" xfId="29979"/>
    <cellStyle name="Comma 5 2 2 3 9" xfId="56461"/>
    <cellStyle name="Comma 5 2 2 4" xfId="5093"/>
    <cellStyle name="Comma 5 2 2 4 2" xfId="11585"/>
    <cellStyle name="Comma 5 2 2 4 2 2" xfId="26733"/>
    <cellStyle name="Comma 5 2 2 4 2 2 2" xfId="52701"/>
    <cellStyle name="Comma 5 2 2 4 2 3" xfId="37553"/>
    <cellStyle name="Comma 5 2 2 4 3" xfId="20241"/>
    <cellStyle name="Comma 5 2 2 4 3 2" xfId="46209"/>
    <cellStyle name="Comma 5 2 2 4 4" xfId="15913"/>
    <cellStyle name="Comma 5 2 2 4 4 2" xfId="41881"/>
    <cellStyle name="Comma 5 2 2 4 5" xfId="31061"/>
    <cellStyle name="Comma 5 2 2 4 6" xfId="57543"/>
    <cellStyle name="Comma 5 2 2 5" xfId="9421"/>
    <cellStyle name="Comma 5 2 2 5 2" xfId="24569"/>
    <cellStyle name="Comma 5 2 2 5 2 2" xfId="50537"/>
    <cellStyle name="Comma 5 2 2 5 3" xfId="35389"/>
    <cellStyle name="Comma 5 2 2 6" xfId="7257"/>
    <cellStyle name="Comma 5 2 2 6 2" xfId="22405"/>
    <cellStyle name="Comma 5 2 2 6 2 2" xfId="48373"/>
    <cellStyle name="Comma 5 2 2 6 3" xfId="33225"/>
    <cellStyle name="Comma 5 2 2 7" xfId="18077"/>
    <cellStyle name="Comma 5 2 2 7 2" xfId="44045"/>
    <cellStyle name="Comma 5 2 2 8" xfId="13749"/>
    <cellStyle name="Comma 5 2 2 8 2" xfId="39717"/>
    <cellStyle name="Comma 5 2 2 9" xfId="2929"/>
    <cellStyle name="Comma 5 2 3" xfId="1305"/>
    <cellStyle name="Comma 5 2 3 10" xfId="55919"/>
    <cellStyle name="Comma 5 2 3 2" xfId="2387"/>
    <cellStyle name="Comma 5 2 3 2 2" xfId="6715"/>
    <cellStyle name="Comma 5 2 3 2 2 2" xfId="13207"/>
    <cellStyle name="Comma 5 2 3 2 2 2 2" xfId="28355"/>
    <cellStyle name="Comma 5 2 3 2 2 2 2 2" xfId="54323"/>
    <cellStyle name="Comma 5 2 3 2 2 2 3" xfId="39175"/>
    <cellStyle name="Comma 5 2 3 2 2 3" xfId="21863"/>
    <cellStyle name="Comma 5 2 3 2 2 3 2" xfId="47831"/>
    <cellStyle name="Comma 5 2 3 2 2 4" xfId="17535"/>
    <cellStyle name="Comma 5 2 3 2 2 4 2" xfId="43503"/>
    <cellStyle name="Comma 5 2 3 2 2 5" xfId="32683"/>
    <cellStyle name="Comma 5 2 3 2 2 6" xfId="59165"/>
    <cellStyle name="Comma 5 2 3 2 3" xfId="11043"/>
    <cellStyle name="Comma 5 2 3 2 3 2" xfId="26191"/>
    <cellStyle name="Comma 5 2 3 2 3 2 2" xfId="52159"/>
    <cellStyle name="Comma 5 2 3 2 3 3" xfId="37011"/>
    <cellStyle name="Comma 5 2 3 2 4" xfId="8879"/>
    <cellStyle name="Comma 5 2 3 2 4 2" xfId="24027"/>
    <cellStyle name="Comma 5 2 3 2 4 2 2" xfId="49995"/>
    <cellStyle name="Comma 5 2 3 2 4 3" xfId="34847"/>
    <cellStyle name="Comma 5 2 3 2 5" xfId="19699"/>
    <cellStyle name="Comma 5 2 3 2 5 2" xfId="45667"/>
    <cellStyle name="Comma 5 2 3 2 6" xfId="15371"/>
    <cellStyle name="Comma 5 2 3 2 6 2" xfId="41339"/>
    <cellStyle name="Comma 5 2 3 2 7" xfId="4551"/>
    <cellStyle name="Comma 5 2 3 2 8" xfId="30519"/>
    <cellStyle name="Comma 5 2 3 2 9" xfId="57001"/>
    <cellStyle name="Comma 5 2 3 3" xfId="5633"/>
    <cellStyle name="Comma 5 2 3 3 2" xfId="12125"/>
    <cellStyle name="Comma 5 2 3 3 2 2" xfId="27273"/>
    <cellStyle name="Comma 5 2 3 3 2 2 2" xfId="53241"/>
    <cellStyle name="Comma 5 2 3 3 2 3" xfId="38093"/>
    <cellStyle name="Comma 5 2 3 3 3" xfId="20781"/>
    <cellStyle name="Comma 5 2 3 3 3 2" xfId="46749"/>
    <cellStyle name="Comma 5 2 3 3 4" xfId="16453"/>
    <cellStyle name="Comma 5 2 3 3 4 2" xfId="42421"/>
    <cellStyle name="Comma 5 2 3 3 5" xfId="31601"/>
    <cellStyle name="Comma 5 2 3 3 6" xfId="58083"/>
    <cellStyle name="Comma 5 2 3 4" xfId="9961"/>
    <cellStyle name="Comma 5 2 3 4 2" xfId="25109"/>
    <cellStyle name="Comma 5 2 3 4 2 2" xfId="51077"/>
    <cellStyle name="Comma 5 2 3 4 3" xfId="35929"/>
    <cellStyle name="Comma 5 2 3 5" xfId="7797"/>
    <cellStyle name="Comma 5 2 3 5 2" xfId="22945"/>
    <cellStyle name="Comma 5 2 3 5 2 2" xfId="48913"/>
    <cellStyle name="Comma 5 2 3 5 3" xfId="33765"/>
    <cellStyle name="Comma 5 2 3 6" xfId="18617"/>
    <cellStyle name="Comma 5 2 3 6 2" xfId="44585"/>
    <cellStyle name="Comma 5 2 3 7" xfId="14289"/>
    <cellStyle name="Comma 5 2 3 7 2" xfId="40257"/>
    <cellStyle name="Comma 5 2 3 8" xfId="3469"/>
    <cellStyle name="Comma 5 2 3 9" xfId="29437"/>
    <cellStyle name="Comma 5 2 4" xfId="1846"/>
    <cellStyle name="Comma 5 2 4 2" xfId="6174"/>
    <cellStyle name="Comma 5 2 4 2 2" xfId="12666"/>
    <cellStyle name="Comma 5 2 4 2 2 2" xfId="27814"/>
    <cellStyle name="Comma 5 2 4 2 2 2 2" xfId="53782"/>
    <cellStyle name="Comma 5 2 4 2 2 3" xfId="38634"/>
    <cellStyle name="Comma 5 2 4 2 3" xfId="21322"/>
    <cellStyle name="Comma 5 2 4 2 3 2" xfId="47290"/>
    <cellStyle name="Comma 5 2 4 2 4" xfId="16994"/>
    <cellStyle name="Comma 5 2 4 2 4 2" xfId="42962"/>
    <cellStyle name="Comma 5 2 4 2 5" xfId="32142"/>
    <cellStyle name="Comma 5 2 4 2 6" xfId="58624"/>
    <cellStyle name="Comma 5 2 4 3" xfId="10502"/>
    <cellStyle name="Comma 5 2 4 3 2" xfId="25650"/>
    <cellStyle name="Comma 5 2 4 3 2 2" xfId="51618"/>
    <cellStyle name="Comma 5 2 4 3 3" xfId="36470"/>
    <cellStyle name="Comma 5 2 4 4" xfId="8338"/>
    <cellStyle name="Comma 5 2 4 4 2" xfId="23486"/>
    <cellStyle name="Comma 5 2 4 4 2 2" xfId="49454"/>
    <cellStyle name="Comma 5 2 4 4 3" xfId="34306"/>
    <cellStyle name="Comma 5 2 4 5" xfId="19158"/>
    <cellStyle name="Comma 5 2 4 5 2" xfId="45126"/>
    <cellStyle name="Comma 5 2 4 6" xfId="14830"/>
    <cellStyle name="Comma 5 2 4 6 2" xfId="40798"/>
    <cellStyle name="Comma 5 2 4 7" xfId="4010"/>
    <cellStyle name="Comma 5 2 4 8" xfId="29978"/>
    <cellStyle name="Comma 5 2 4 9" xfId="56460"/>
    <cellStyle name="Comma 5 2 5" xfId="5092"/>
    <cellStyle name="Comma 5 2 5 2" xfId="11584"/>
    <cellStyle name="Comma 5 2 5 2 2" xfId="26732"/>
    <cellStyle name="Comma 5 2 5 2 2 2" xfId="52700"/>
    <cellStyle name="Comma 5 2 5 2 3" xfId="37552"/>
    <cellStyle name="Comma 5 2 5 3" xfId="20240"/>
    <cellStyle name="Comma 5 2 5 3 2" xfId="46208"/>
    <cellStyle name="Comma 5 2 5 4" xfId="15912"/>
    <cellStyle name="Comma 5 2 5 4 2" xfId="41880"/>
    <cellStyle name="Comma 5 2 5 5" xfId="31060"/>
    <cellStyle name="Comma 5 2 5 6" xfId="57542"/>
    <cellStyle name="Comma 5 2 6" xfId="9420"/>
    <cellStyle name="Comma 5 2 6 2" xfId="24568"/>
    <cellStyle name="Comma 5 2 6 2 2" xfId="50536"/>
    <cellStyle name="Comma 5 2 6 3" xfId="35388"/>
    <cellStyle name="Comma 5 2 7" xfId="7256"/>
    <cellStyle name="Comma 5 2 7 2" xfId="22404"/>
    <cellStyle name="Comma 5 2 7 2 2" xfId="48372"/>
    <cellStyle name="Comma 5 2 7 3" xfId="33224"/>
    <cellStyle name="Comma 5 2 8" xfId="18076"/>
    <cellStyle name="Comma 5 2 8 2" xfId="44044"/>
    <cellStyle name="Comma 5 2 9" xfId="13748"/>
    <cellStyle name="Comma 5 2 9 2" xfId="39716"/>
    <cellStyle name="Comma 5 20" xfId="13743"/>
    <cellStyle name="Comma 5 20 2" xfId="39711"/>
    <cellStyle name="Comma 5 21" xfId="2923"/>
    <cellStyle name="Comma 5 22" xfId="28891"/>
    <cellStyle name="Comma 5 23" xfId="54853"/>
    <cellStyle name="Comma 5 24" xfId="55373"/>
    <cellStyle name="Comma 5 25" xfId="682"/>
    <cellStyle name="Comma 5 3" xfId="184"/>
    <cellStyle name="Comma 5 3 10" xfId="28898"/>
    <cellStyle name="Comma 5 3 11" xfId="54860"/>
    <cellStyle name="Comma 5 3 12" xfId="55380"/>
    <cellStyle name="Comma 5 3 13" xfId="762"/>
    <cellStyle name="Comma 5 3 2" xfId="1307"/>
    <cellStyle name="Comma 5 3 2 10" xfId="55921"/>
    <cellStyle name="Comma 5 3 2 2" xfId="2389"/>
    <cellStyle name="Comma 5 3 2 2 2" xfId="6717"/>
    <cellStyle name="Comma 5 3 2 2 2 2" xfId="13209"/>
    <cellStyle name="Comma 5 3 2 2 2 2 2" xfId="28357"/>
    <cellStyle name="Comma 5 3 2 2 2 2 2 2" xfId="54325"/>
    <cellStyle name="Comma 5 3 2 2 2 2 3" xfId="39177"/>
    <cellStyle name="Comma 5 3 2 2 2 3" xfId="21865"/>
    <cellStyle name="Comma 5 3 2 2 2 3 2" xfId="47833"/>
    <cellStyle name="Comma 5 3 2 2 2 4" xfId="17537"/>
    <cellStyle name="Comma 5 3 2 2 2 4 2" xfId="43505"/>
    <cellStyle name="Comma 5 3 2 2 2 5" xfId="32685"/>
    <cellStyle name="Comma 5 3 2 2 2 6" xfId="59167"/>
    <cellStyle name="Comma 5 3 2 2 3" xfId="11045"/>
    <cellStyle name="Comma 5 3 2 2 3 2" xfId="26193"/>
    <cellStyle name="Comma 5 3 2 2 3 2 2" xfId="52161"/>
    <cellStyle name="Comma 5 3 2 2 3 3" xfId="37013"/>
    <cellStyle name="Comma 5 3 2 2 4" xfId="8881"/>
    <cellStyle name="Comma 5 3 2 2 4 2" xfId="24029"/>
    <cellStyle name="Comma 5 3 2 2 4 2 2" xfId="49997"/>
    <cellStyle name="Comma 5 3 2 2 4 3" xfId="34849"/>
    <cellStyle name="Comma 5 3 2 2 5" xfId="19701"/>
    <cellStyle name="Comma 5 3 2 2 5 2" xfId="45669"/>
    <cellStyle name="Comma 5 3 2 2 6" xfId="15373"/>
    <cellStyle name="Comma 5 3 2 2 6 2" xfId="41341"/>
    <cellStyle name="Comma 5 3 2 2 7" xfId="4553"/>
    <cellStyle name="Comma 5 3 2 2 8" xfId="30521"/>
    <cellStyle name="Comma 5 3 2 2 9" xfId="57003"/>
    <cellStyle name="Comma 5 3 2 3" xfId="5635"/>
    <cellStyle name="Comma 5 3 2 3 2" xfId="12127"/>
    <cellStyle name="Comma 5 3 2 3 2 2" xfId="27275"/>
    <cellStyle name="Comma 5 3 2 3 2 2 2" xfId="53243"/>
    <cellStyle name="Comma 5 3 2 3 2 3" xfId="38095"/>
    <cellStyle name="Comma 5 3 2 3 3" xfId="20783"/>
    <cellStyle name="Comma 5 3 2 3 3 2" xfId="46751"/>
    <cellStyle name="Comma 5 3 2 3 4" xfId="16455"/>
    <cellStyle name="Comma 5 3 2 3 4 2" xfId="42423"/>
    <cellStyle name="Comma 5 3 2 3 5" xfId="31603"/>
    <cellStyle name="Comma 5 3 2 3 6" xfId="58085"/>
    <cellStyle name="Comma 5 3 2 4" xfId="9963"/>
    <cellStyle name="Comma 5 3 2 4 2" xfId="25111"/>
    <cellStyle name="Comma 5 3 2 4 2 2" xfId="51079"/>
    <cellStyle name="Comma 5 3 2 4 3" xfId="35931"/>
    <cellStyle name="Comma 5 3 2 5" xfId="7799"/>
    <cellStyle name="Comma 5 3 2 5 2" xfId="22947"/>
    <cellStyle name="Comma 5 3 2 5 2 2" xfId="48915"/>
    <cellStyle name="Comma 5 3 2 5 3" xfId="33767"/>
    <cellStyle name="Comma 5 3 2 6" xfId="18619"/>
    <cellStyle name="Comma 5 3 2 6 2" xfId="44587"/>
    <cellStyle name="Comma 5 3 2 7" xfId="14291"/>
    <cellStyle name="Comma 5 3 2 7 2" xfId="40259"/>
    <cellStyle name="Comma 5 3 2 8" xfId="3471"/>
    <cellStyle name="Comma 5 3 2 9" xfId="29439"/>
    <cellStyle name="Comma 5 3 3" xfId="1848"/>
    <cellStyle name="Comma 5 3 3 2" xfId="6176"/>
    <cellStyle name="Comma 5 3 3 2 2" xfId="12668"/>
    <cellStyle name="Comma 5 3 3 2 2 2" xfId="27816"/>
    <cellStyle name="Comma 5 3 3 2 2 2 2" xfId="53784"/>
    <cellStyle name="Comma 5 3 3 2 2 3" xfId="38636"/>
    <cellStyle name="Comma 5 3 3 2 3" xfId="21324"/>
    <cellStyle name="Comma 5 3 3 2 3 2" xfId="47292"/>
    <cellStyle name="Comma 5 3 3 2 4" xfId="16996"/>
    <cellStyle name="Comma 5 3 3 2 4 2" xfId="42964"/>
    <cellStyle name="Comma 5 3 3 2 5" xfId="32144"/>
    <cellStyle name="Comma 5 3 3 2 6" xfId="58626"/>
    <cellStyle name="Comma 5 3 3 3" xfId="10504"/>
    <cellStyle name="Comma 5 3 3 3 2" xfId="25652"/>
    <cellStyle name="Comma 5 3 3 3 2 2" xfId="51620"/>
    <cellStyle name="Comma 5 3 3 3 3" xfId="36472"/>
    <cellStyle name="Comma 5 3 3 4" xfId="8340"/>
    <cellStyle name="Comma 5 3 3 4 2" xfId="23488"/>
    <cellStyle name="Comma 5 3 3 4 2 2" xfId="49456"/>
    <cellStyle name="Comma 5 3 3 4 3" xfId="34308"/>
    <cellStyle name="Comma 5 3 3 5" xfId="19160"/>
    <cellStyle name="Comma 5 3 3 5 2" xfId="45128"/>
    <cellStyle name="Comma 5 3 3 6" xfId="14832"/>
    <cellStyle name="Comma 5 3 3 6 2" xfId="40800"/>
    <cellStyle name="Comma 5 3 3 7" xfId="4012"/>
    <cellStyle name="Comma 5 3 3 8" xfId="29980"/>
    <cellStyle name="Comma 5 3 3 9" xfId="56462"/>
    <cellStyle name="Comma 5 3 4" xfId="5094"/>
    <cellStyle name="Comma 5 3 4 2" xfId="11586"/>
    <cellStyle name="Comma 5 3 4 2 2" xfId="26734"/>
    <cellStyle name="Comma 5 3 4 2 2 2" xfId="52702"/>
    <cellStyle name="Comma 5 3 4 2 3" xfId="37554"/>
    <cellStyle name="Comma 5 3 4 3" xfId="20242"/>
    <cellStyle name="Comma 5 3 4 3 2" xfId="46210"/>
    <cellStyle name="Comma 5 3 4 4" xfId="15914"/>
    <cellStyle name="Comma 5 3 4 4 2" xfId="41882"/>
    <cellStyle name="Comma 5 3 4 5" xfId="31062"/>
    <cellStyle name="Comma 5 3 4 6" xfId="57544"/>
    <cellStyle name="Comma 5 3 5" xfId="9422"/>
    <cellStyle name="Comma 5 3 5 2" xfId="24570"/>
    <cellStyle name="Comma 5 3 5 2 2" xfId="50538"/>
    <cellStyle name="Comma 5 3 5 3" xfId="35390"/>
    <cellStyle name="Comma 5 3 6" xfId="7258"/>
    <cellStyle name="Comma 5 3 6 2" xfId="22406"/>
    <cellStyle name="Comma 5 3 6 2 2" xfId="48374"/>
    <cellStyle name="Comma 5 3 6 3" xfId="33226"/>
    <cellStyle name="Comma 5 3 7" xfId="18078"/>
    <cellStyle name="Comma 5 3 7 2" xfId="44046"/>
    <cellStyle name="Comma 5 3 8" xfId="13750"/>
    <cellStyle name="Comma 5 3 8 2" xfId="39718"/>
    <cellStyle name="Comma 5 3 9" xfId="2930"/>
    <cellStyle name="Comma 5 4" xfId="185"/>
    <cellStyle name="Comma 5 4 10" xfId="28899"/>
    <cellStyle name="Comma 5 4 11" xfId="54861"/>
    <cellStyle name="Comma 5 4 12" xfId="55381"/>
    <cellStyle name="Comma 5 4 13" xfId="802"/>
    <cellStyle name="Comma 5 4 2" xfId="1308"/>
    <cellStyle name="Comma 5 4 2 10" xfId="55922"/>
    <cellStyle name="Comma 5 4 2 2" xfId="2390"/>
    <cellStyle name="Comma 5 4 2 2 2" xfId="6718"/>
    <cellStyle name="Comma 5 4 2 2 2 2" xfId="13210"/>
    <cellStyle name="Comma 5 4 2 2 2 2 2" xfId="28358"/>
    <cellStyle name="Comma 5 4 2 2 2 2 2 2" xfId="54326"/>
    <cellStyle name="Comma 5 4 2 2 2 2 3" xfId="39178"/>
    <cellStyle name="Comma 5 4 2 2 2 3" xfId="21866"/>
    <cellStyle name="Comma 5 4 2 2 2 3 2" xfId="47834"/>
    <cellStyle name="Comma 5 4 2 2 2 4" xfId="17538"/>
    <cellStyle name="Comma 5 4 2 2 2 4 2" xfId="43506"/>
    <cellStyle name="Comma 5 4 2 2 2 5" xfId="32686"/>
    <cellStyle name="Comma 5 4 2 2 2 6" xfId="59168"/>
    <cellStyle name="Comma 5 4 2 2 3" xfId="11046"/>
    <cellStyle name="Comma 5 4 2 2 3 2" xfId="26194"/>
    <cellStyle name="Comma 5 4 2 2 3 2 2" xfId="52162"/>
    <cellStyle name="Comma 5 4 2 2 3 3" xfId="37014"/>
    <cellStyle name="Comma 5 4 2 2 4" xfId="8882"/>
    <cellStyle name="Comma 5 4 2 2 4 2" xfId="24030"/>
    <cellStyle name="Comma 5 4 2 2 4 2 2" xfId="49998"/>
    <cellStyle name="Comma 5 4 2 2 4 3" xfId="34850"/>
    <cellStyle name="Comma 5 4 2 2 5" xfId="19702"/>
    <cellStyle name="Comma 5 4 2 2 5 2" xfId="45670"/>
    <cellStyle name="Comma 5 4 2 2 6" xfId="15374"/>
    <cellStyle name="Comma 5 4 2 2 6 2" xfId="41342"/>
    <cellStyle name="Comma 5 4 2 2 7" xfId="4554"/>
    <cellStyle name="Comma 5 4 2 2 8" xfId="30522"/>
    <cellStyle name="Comma 5 4 2 2 9" xfId="57004"/>
    <cellStyle name="Comma 5 4 2 3" xfId="5636"/>
    <cellStyle name="Comma 5 4 2 3 2" xfId="12128"/>
    <cellStyle name="Comma 5 4 2 3 2 2" xfId="27276"/>
    <cellStyle name="Comma 5 4 2 3 2 2 2" xfId="53244"/>
    <cellStyle name="Comma 5 4 2 3 2 3" xfId="38096"/>
    <cellStyle name="Comma 5 4 2 3 3" xfId="20784"/>
    <cellStyle name="Comma 5 4 2 3 3 2" xfId="46752"/>
    <cellStyle name="Comma 5 4 2 3 4" xfId="16456"/>
    <cellStyle name="Comma 5 4 2 3 4 2" xfId="42424"/>
    <cellStyle name="Comma 5 4 2 3 5" xfId="31604"/>
    <cellStyle name="Comma 5 4 2 3 6" xfId="58086"/>
    <cellStyle name="Comma 5 4 2 4" xfId="9964"/>
    <cellStyle name="Comma 5 4 2 4 2" xfId="25112"/>
    <cellStyle name="Comma 5 4 2 4 2 2" xfId="51080"/>
    <cellStyle name="Comma 5 4 2 4 3" xfId="35932"/>
    <cellStyle name="Comma 5 4 2 5" xfId="7800"/>
    <cellStyle name="Comma 5 4 2 5 2" xfId="22948"/>
    <cellStyle name="Comma 5 4 2 5 2 2" xfId="48916"/>
    <cellStyle name="Comma 5 4 2 5 3" xfId="33768"/>
    <cellStyle name="Comma 5 4 2 6" xfId="18620"/>
    <cellStyle name="Comma 5 4 2 6 2" xfId="44588"/>
    <cellStyle name="Comma 5 4 2 7" xfId="14292"/>
    <cellStyle name="Comma 5 4 2 7 2" xfId="40260"/>
    <cellStyle name="Comma 5 4 2 8" xfId="3472"/>
    <cellStyle name="Comma 5 4 2 9" xfId="29440"/>
    <cellStyle name="Comma 5 4 3" xfId="1849"/>
    <cellStyle name="Comma 5 4 3 2" xfId="6177"/>
    <cellStyle name="Comma 5 4 3 2 2" xfId="12669"/>
    <cellStyle name="Comma 5 4 3 2 2 2" xfId="27817"/>
    <cellStyle name="Comma 5 4 3 2 2 2 2" xfId="53785"/>
    <cellStyle name="Comma 5 4 3 2 2 3" xfId="38637"/>
    <cellStyle name="Comma 5 4 3 2 3" xfId="21325"/>
    <cellStyle name="Comma 5 4 3 2 3 2" xfId="47293"/>
    <cellStyle name="Comma 5 4 3 2 4" xfId="16997"/>
    <cellStyle name="Comma 5 4 3 2 4 2" xfId="42965"/>
    <cellStyle name="Comma 5 4 3 2 5" xfId="32145"/>
    <cellStyle name="Comma 5 4 3 2 6" xfId="58627"/>
    <cellStyle name="Comma 5 4 3 3" xfId="10505"/>
    <cellStyle name="Comma 5 4 3 3 2" xfId="25653"/>
    <cellStyle name="Comma 5 4 3 3 2 2" xfId="51621"/>
    <cellStyle name="Comma 5 4 3 3 3" xfId="36473"/>
    <cellStyle name="Comma 5 4 3 4" xfId="8341"/>
    <cellStyle name="Comma 5 4 3 4 2" xfId="23489"/>
    <cellStyle name="Comma 5 4 3 4 2 2" xfId="49457"/>
    <cellStyle name="Comma 5 4 3 4 3" xfId="34309"/>
    <cellStyle name="Comma 5 4 3 5" xfId="19161"/>
    <cellStyle name="Comma 5 4 3 5 2" xfId="45129"/>
    <cellStyle name="Comma 5 4 3 6" xfId="14833"/>
    <cellStyle name="Comma 5 4 3 6 2" xfId="40801"/>
    <cellStyle name="Comma 5 4 3 7" xfId="4013"/>
    <cellStyle name="Comma 5 4 3 8" xfId="29981"/>
    <cellStyle name="Comma 5 4 3 9" xfId="56463"/>
    <cellStyle name="Comma 5 4 4" xfId="5095"/>
    <cellStyle name="Comma 5 4 4 2" xfId="11587"/>
    <cellStyle name="Comma 5 4 4 2 2" xfId="26735"/>
    <cellStyle name="Comma 5 4 4 2 2 2" xfId="52703"/>
    <cellStyle name="Comma 5 4 4 2 3" xfId="37555"/>
    <cellStyle name="Comma 5 4 4 3" xfId="20243"/>
    <cellStyle name="Comma 5 4 4 3 2" xfId="46211"/>
    <cellStyle name="Comma 5 4 4 4" xfId="15915"/>
    <cellStyle name="Comma 5 4 4 4 2" xfId="41883"/>
    <cellStyle name="Comma 5 4 4 5" xfId="31063"/>
    <cellStyle name="Comma 5 4 4 6" xfId="57545"/>
    <cellStyle name="Comma 5 4 5" xfId="9423"/>
    <cellStyle name="Comma 5 4 5 2" xfId="24571"/>
    <cellStyle name="Comma 5 4 5 2 2" xfId="50539"/>
    <cellStyle name="Comma 5 4 5 3" xfId="35391"/>
    <cellStyle name="Comma 5 4 6" xfId="7259"/>
    <cellStyle name="Comma 5 4 6 2" xfId="22407"/>
    <cellStyle name="Comma 5 4 6 2 2" xfId="48375"/>
    <cellStyle name="Comma 5 4 6 3" xfId="33227"/>
    <cellStyle name="Comma 5 4 7" xfId="18079"/>
    <cellStyle name="Comma 5 4 7 2" xfId="44047"/>
    <cellStyle name="Comma 5 4 8" xfId="13751"/>
    <cellStyle name="Comma 5 4 8 2" xfId="39719"/>
    <cellStyle name="Comma 5 4 9" xfId="2931"/>
    <cellStyle name="Comma 5 5" xfId="186"/>
    <cellStyle name="Comma 5 5 10" xfId="28900"/>
    <cellStyle name="Comma 5 5 11" xfId="54862"/>
    <cellStyle name="Comma 5 5 12" xfId="55382"/>
    <cellStyle name="Comma 5 5 13" xfId="842"/>
    <cellStyle name="Comma 5 5 2" xfId="1309"/>
    <cellStyle name="Comma 5 5 2 10" xfId="55923"/>
    <cellStyle name="Comma 5 5 2 2" xfId="2391"/>
    <cellStyle name="Comma 5 5 2 2 2" xfId="6719"/>
    <cellStyle name="Comma 5 5 2 2 2 2" xfId="13211"/>
    <cellStyle name="Comma 5 5 2 2 2 2 2" xfId="28359"/>
    <cellStyle name="Comma 5 5 2 2 2 2 2 2" xfId="54327"/>
    <cellStyle name="Comma 5 5 2 2 2 2 3" xfId="39179"/>
    <cellStyle name="Comma 5 5 2 2 2 3" xfId="21867"/>
    <cellStyle name="Comma 5 5 2 2 2 3 2" xfId="47835"/>
    <cellStyle name="Comma 5 5 2 2 2 4" xfId="17539"/>
    <cellStyle name="Comma 5 5 2 2 2 4 2" xfId="43507"/>
    <cellStyle name="Comma 5 5 2 2 2 5" xfId="32687"/>
    <cellStyle name="Comma 5 5 2 2 2 6" xfId="59169"/>
    <cellStyle name="Comma 5 5 2 2 3" xfId="11047"/>
    <cellStyle name="Comma 5 5 2 2 3 2" xfId="26195"/>
    <cellStyle name="Comma 5 5 2 2 3 2 2" xfId="52163"/>
    <cellStyle name="Comma 5 5 2 2 3 3" xfId="37015"/>
    <cellStyle name="Comma 5 5 2 2 4" xfId="8883"/>
    <cellStyle name="Comma 5 5 2 2 4 2" xfId="24031"/>
    <cellStyle name="Comma 5 5 2 2 4 2 2" xfId="49999"/>
    <cellStyle name="Comma 5 5 2 2 4 3" xfId="34851"/>
    <cellStyle name="Comma 5 5 2 2 5" xfId="19703"/>
    <cellStyle name="Comma 5 5 2 2 5 2" xfId="45671"/>
    <cellStyle name="Comma 5 5 2 2 6" xfId="15375"/>
    <cellStyle name="Comma 5 5 2 2 6 2" xfId="41343"/>
    <cellStyle name="Comma 5 5 2 2 7" xfId="4555"/>
    <cellStyle name="Comma 5 5 2 2 8" xfId="30523"/>
    <cellStyle name="Comma 5 5 2 2 9" xfId="57005"/>
    <cellStyle name="Comma 5 5 2 3" xfId="5637"/>
    <cellStyle name="Comma 5 5 2 3 2" xfId="12129"/>
    <cellStyle name="Comma 5 5 2 3 2 2" xfId="27277"/>
    <cellStyle name="Comma 5 5 2 3 2 2 2" xfId="53245"/>
    <cellStyle name="Comma 5 5 2 3 2 3" xfId="38097"/>
    <cellStyle name="Comma 5 5 2 3 3" xfId="20785"/>
    <cellStyle name="Comma 5 5 2 3 3 2" xfId="46753"/>
    <cellStyle name="Comma 5 5 2 3 4" xfId="16457"/>
    <cellStyle name="Comma 5 5 2 3 4 2" xfId="42425"/>
    <cellStyle name="Comma 5 5 2 3 5" xfId="31605"/>
    <cellStyle name="Comma 5 5 2 3 6" xfId="58087"/>
    <cellStyle name="Comma 5 5 2 4" xfId="9965"/>
    <cellStyle name="Comma 5 5 2 4 2" xfId="25113"/>
    <cellStyle name="Comma 5 5 2 4 2 2" xfId="51081"/>
    <cellStyle name="Comma 5 5 2 4 3" xfId="35933"/>
    <cellStyle name="Comma 5 5 2 5" xfId="7801"/>
    <cellStyle name="Comma 5 5 2 5 2" xfId="22949"/>
    <cellStyle name="Comma 5 5 2 5 2 2" xfId="48917"/>
    <cellStyle name="Comma 5 5 2 5 3" xfId="33769"/>
    <cellStyle name="Comma 5 5 2 6" xfId="18621"/>
    <cellStyle name="Comma 5 5 2 6 2" xfId="44589"/>
    <cellStyle name="Comma 5 5 2 7" xfId="14293"/>
    <cellStyle name="Comma 5 5 2 7 2" xfId="40261"/>
    <cellStyle name="Comma 5 5 2 8" xfId="3473"/>
    <cellStyle name="Comma 5 5 2 9" xfId="29441"/>
    <cellStyle name="Comma 5 5 3" xfId="1850"/>
    <cellStyle name="Comma 5 5 3 2" xfId="6178"/>
    <cellStyle name="Comma 5 5 3 2 2" xfId="12670"/>
    <cellStyle name="Comma 5 5 3 2 2 2" xfId="27818"/>
    <cellStyle name="Comma 5 5 3 2 2 2 2" xfId="53786"/>
    <cellStyle name="Comma 5 5 3 2 2 3" xfId="38638"/>
    <cellStyle name="Comma 5 5 3 2 3" xfId="21326"/>
    <cellStyle name="Comma 5 5 3 2 3 2" xfId="47294"/>
    <cellStyle name="Comma 5 5 3 2 4" xfId="16998"/>
    <cellStyle name="Comma 5 5 3 2 4 2" xfId="42966"/>
    <cellStyle name="Comma 5 5 3 2 5" xfId="32146"/>
    <cellStyle name="Comma 5 5 3 2 6" xfId="58628"/>
    <cellStyle name="Comma 5 5 3 3" xfId="10506"/>
    <cellStyle name="Comma 5 5 3 3 2" xfId="25654"/>
    <cellStyle name="Comma 5 5 3 3 2 2" xfId="51622"/>
    <cellStyle name="Comma 5 5 3 3 3" xfId="36474"/>
    <cellStyle name="Comma 5 5 3 4" xfId="8342"/>
    <cellStyle name="Comma 5 5 3 4 2" xfId="23490"/>
    <cellStyle name="Comma 5 5 3 4 2 2" xfId="49458"/>
    <cellStyle name="Comma 5 5 3 4 3" xfId="34310"/>
    <cellStyle name="Comma 5 5 3 5" xfId="19162"/>
    <cellStyle name="Comma 5 5 3 5 2" xfId="45130"/>
    <cellStyle name="Comma 5 5 3 6" xfId="14834"/>
    <cellStyle name="Comma 5 5 3 6 2" xfId="40802"/>
    <cellStyle name="Comma 5 5 3 7" xfId="4014"/>
    <cellStyle name="Comma 5 5 3 8" xfId="29982"/>
    <cellStyle name="Comma 5 5 3 9" xfId="56464"/>
    <cellStyle name="Comma 5 5 4" xfId="5096"/>
    <cellStyle name="Comma 5 5 4 2" xfId="11588"/>
    <cellStyle name="Comma 5 5 4 2 2" xfId="26736"/>
    <cellStyle name="Comma 5 5 4 2 2 2" xfId="52704"/>
    <cellStyle name="Comma 5 5 4 2 3" xfId="37556"/>
    <cellStyle name="Comma 5 5 4 3" xfId="20244"/>
    <cellStyle name="Comma 5 5 4 3 2" xfId="46212"/>
    <cellStyle name="Comma 5 5 4 4" xfId="15916"/>
    <cellStyle name="Comma 5 5 4 4 2" xfId="41884"/>
    <cellStyle name="Comma 5 5 4 5" xfId="31064"/>
    <cellStyle name="Comma 5 5 4 6" xfId="57546"/>
    <cellStyle name="Comma 5 5 5" xfId="9424"/>
    <cellStyle name="Comma 5 5 5 2" xfId="24572"/>
    <cellStyle name="Comma 5 5 5 2 2" xfId="50540"/>
    <cellStyle name="Comma 5 5 5 3" xfId="35392"/>
    <cellStyle name="Comma 5 5 6" xfId="7260"/>
    <cellStyle name="Comma 5 5 6 2" xfId="22408"/>
    <cellStyle name="Comma 5 5 6 2 2" xfId="48376"/>
    <cellStyle name="Comma 5 5 6 3" xfId="33228"/>
    <cellStyle name="Comma 5 5 7" xfId="18080"/>
    <cellStyle name="Comma 5 5 7 2" xfId="44048"/>
    <cellStyle name="Comma 5 5 8" xfId="13752"/>
    <cellStyle name="Comma 5 5 8 2" xfId="39720"/>
    <cellStyle name="Comma 5 5 9" xfId="2932"/>
    <cellStyle name="Comma 5 6" xfId="187"/>
    <cellStyle name="Comma 5 6 10" xfId="28901"/>
    <cellStyle name="Comma 5 6 11" xfId="54863"/>
    <cellStyle name="Comma 5 6 12" xfId="55383"/>
    <cellStyle name="Comma 5 6 13" xfId="882"/>
    <cellStyle name="Comma 5 6 2" xfId="1310"/>
    <cellStyle name="Comma 5 6 2 10" xfId="55924"/>
    <cellStyle name="Comma 5 6 2 2" xfId="2392"/>
    <cellStyle name="Comma 5 6 2 2 2" xfId="6720"/>
    <cellStyle name="Comma 5 6 2 2 2 2" xfId="13212"/>
    <cellStyle name="Comma 5 6 2 2 2 2 2" xfId="28360"/>
    <cellStyle name="Comma 5 6 2 2 2 2 2 2" xfId="54328"/>
    <cellStyle name="Comma 5 6 2 2 2 2 3" xfId="39180"/>
    <cellStyle name="Comma 5 6 2 2 2 3" xfId="21868"/>
    <cellStyle name="Comma 5 6 2 2 2 3 2" xfId="47836"/>
    <cellStyle name="Comma 5 6 2 2 2 4" xfId="17540"/>
    <cellStyle name="Comma 5 6 2 2 2 4 2" xfId="43508"/>
    <cellStyle name="Comma 5 6 2 2 2 5" xfId="32688"/>
    <cellStyle name="Comma 5 6 2 2 2 6" xfId="59170"/>
    <cellStyle name="Comma 5 6 2 2 3" xfId="11048"/>
    <cellStyle name="Comma 5 6 2 2 3 2" xfId="26196"/>
    <cellStyle name="Comma 5 6 2 2 3 2 2" xfId="52164"/>
    <cellStyle name="Comma 5 6 2 2 3 3" xfId="37016"/>
    <cellStyle name="Comma 5 6 2 2 4" xfId="8884"/>
    <cellStyle name="Comma 5 6 2 2 4 2" xfId="24032"/>
    <cellStyle name="Comma 5 6 2 2 4 2 2" xfId="50000"/>
    <cellStyle name="Comma 5 6 2 2 4 3" xfId="34852"/>
    <cellStyle name="Comma 5 6 2 2 5" xfId="19704"/>
    <cellStyle name="Comma 5 6 2 2 5 2" xfId="45672"/>
    <cellStyle name="Comma 5 6 2 2 6" xfId="15376"/>
    <cellStyle name="Comma 5 6 2 2 6 2" xfId="41344"/>
    <cellStyle name="Comma 5 6 2 2 7" xfId="4556"/>
    <cellStyle name="Comma 5 6 2 2 8" xfId="30524"/>
    <cellStyle name="Comma 5 6 2 2 9" xfId="57006"/>
    <cellStyle name="Comma 5 6 2 3" xfId="5638"/>
    <cellStyle name="Comma 5 6 2 3 2" xfId="12130"/>
    <cellStyle name="Comma 5 6 2 3 2 2" xfId="27278"/>
    <cellStyle name="Comma 5 6 2 3 2 2 2" xfId="53246"/>
    <cellStyle name="Comma 5 6 2 3 2 3" xfId="38098"/>
    <cellStyle name="Comma 5 6 2 3 3" xfId="20786"/>
    <cellStyle name="Comma 5 6 2 3 3 2" xfId="46754"/>
    <cellStyle name="Comma 5 6 2 3 4" xfId="16458"/>
    <cellStyle name="Comma 5 6 2 3 4 2" xfId="42426"/>
    <cellStyle name="Comma 5 6 2 3 5" xfId="31606"/>
    <cellStyle name="Comma 5 6 2 3 6" xfId="58088"/>
    <cellStyle name="Comma 5 6 2 4" xfId="9966"/>
    <cellStyle name="Comma 5 6 2 4 2" xfId="25114"/>
    <cellStyle name="Comma 5 6 2 4 2 2" xfId="51082"/>
    <cellStyle name="Comma 5 6 2 4 3" xfId="35934"/>
    <cellStyle name="Comma 5 6 2 5" xfId="7802"/>
    <cellStyle name="Comma 5 6 2 5 2" xfId="22950"/>
    <cellStyle name="Comma 5 6 2 5 2 2" xfId="48918"/>
    <cellStyle name="Comma 5 6 2 5 3" xfId="33770"/>
    <cellStyle name="Comma 5 6 2 6" xfId="18622"/>
    <cellStyle name="Comma 5 6 2 6 2" xfId="44590"/>
    <cellStyle name="Comma 5 6 2 7" xfId="14294"/>
    <cellStyle name="Comma 5 6 2 7 2" xfId="40262"/>
    <cellStyle name="Comma 5 6 2 8" xfId="3474"/>
    <cellStyle name="Comma 5 6 2 9" xfId="29442"/>
    <cellStyle name="Comma 5 6 3" xfId="1851"/>
    <cellStyle name="Comma 5 6 3 2" xfId="6179"/>
    <cellStyle name="Comma 5 6 3 2 2" xfId="12671"/>
    <cellStyle name="Comma 5 6 3 2 2 2" xfId="27819"/>
    <cellStyle name="Comma 5 6 3 2 2 2 2" xfId="53787"/>
    <cellStyle name="Comma 5 6 3 2 2 3" xfId="38639"/>
    <cellStyle name="Comma 5 6 3 2 3" xfId="21327"/>
    <cellStyle name="Comma 5 6 3 2 3 2" xfId="47295"/>
    <cellStyle name="Comma 5 6 3 2 4" xfId="16999"/>
    <cellStyle name="Comma 5 6 3 2 4 2" xfId="42967"/>
    <cellStyle name="Comma 5 6 3 2 5" xfId="32147"/>
    <cellStyle name="Comma 5 6 3 2 6" xfId="58629"/>
    <cellStyle name="Comma 5 6 3 3" xfId="10507"/>
    <cellStyle name="Comma 5 6 3 3 2" xfId="25655"/>
    <cellStyle name="Comma 5 6 3 3 2 2" xfId="51623"/>
    <cellStyle name="Comma 5 6 3 3 3" xfId="36475"/>
    <cellStyle name="Comma 5 6 3 4" xfId="8343"/>
    <cellStyle name="Comma 5 6 3 4 2" xfId="23491"/>
    <cellStyle name="Comma 5 6 3 4 2 2" xfId="49459"/>
    <cellStyle name="Comma 5 6 3 4 3" xfId="34311"/>
    <cellStyle name="Comma 5 6 3 5" xfId="19163"/>
    <cellStyle name="Comma 5 6 3 5 2" xfId="45131"/>
    <cellStyle name="Comma 5 6 3 6" xfId="14835"/>
    <cellStyle name="Comma 5 6 3 6 2" xfId="40803"/>
    <cellStyle name="Comma 5 6 3 7" xfId="4015"/>
    <cellStyle name="Comma 5 6 3 8" xfId="29983"/>
    <cellStyle name="Comma 5 6 3 9" xfId="56465"/>
    <cellStyle name="Comma 5 6 4" xfId="5097"/>
    <cellStyle name="Comma 5 6 4 2" xfId="11589"/>
    <cellStyle name="Comma 5 6 4 2 2" xfId="26737"/>
    <cellStyle name="Comma 5 6 4 2 2 2" xfId="52705"/>
    <cellStyle name="Comma 5 6 4 2 3" xfId="37557"/>
    <cellStyle name="Comma 5 6 4 3" xfId="20245"/>
    <cellStyle name="Comma 5 6 4 3 2" xfId="46213"/>
    <cellStyle name="Comma 5 6 4 4" xfId="15917"/>
    <cellStyle name="Comma 5 6 4 4 2" xfId="41885"/>
    <cellStyle name="Comma 5 6 4 5" xfId="31065"/>
    <cellStyle name="Comma 5 6 4 6" xfId="57547"/>
    <cellStyle name="Comma 5 6 5" xfId="9425"/>
    <cellStyle name="Comma 5 6 5 2" xfId="24573"/>
    <cellStyle name="Comma 5 6 5 2 2" xfId="50541"/>
    <cellStyle name="Comma 5 6 5 3" xfId="35393"/>
    <cellStyle name="Comma 5 6 6" xfId="7261"/>
    <cellStyle name="Comma 5 6 6 2" xfId="22409"/>
    <cellStyle name="Comma 5 6 6 2 2" xfId="48377"/>
    <cellStyle name="Comma 5 6 6 3" xfId="33229"/>
    <cellStyle name="Comma 5 6 7" xfId="18081"/>
    <cellStyle name="Comma 5 6 7 2" xfId="44049"/>
    <cellStyle name="Comma 5 6 8" xfId="13753"/>
    <cellStyle name="Comma 5 6 8 2" xfId="39721"/>
    <cellStyle name="Comma 5 6 9" xfId="2933"/>
    <cellStyle name="Comma 5 7" xfId="188"/>
    <cellStyle name="Comma 5 7 10" xfId="28902"/>
    <cellStyle name="Comma 5 7 11" xfId="54864"/>
    <cellStyle name="Comma 5 7 12" xfId="55384"/>
    <cellStyle name="Comma 5 7 13" xfId="922"/>
    <cellStyle name="Comma 5 7 2" xfId="1311"/>
    <cellStyle name="Comma 5 7 2 10" xfId="55925"/>
    <cellStyle name="Comma 5 7 2 2" xfId="2393"/>
    <cellStyle name="Comma 5 7 2 2 2" xfId="6721"/>
    <cellStyle name="Comma 5 7 2 2 2 2" xfId="13213"/>
    <cellStyle name="Comma 5 7 2 2 2 2 2" xfId="28361"/>
    <cellStyle name="Comma 5 7 2 2 2 2 2 2" xfId="54329"/>
    <cellStyle name="Comma 5 7 2 2 2 2 3" xfId="39181"/>
    <cellStyle name="Comma 5 7 2 2 2 3" xfId="21869"/>
    <cellStyle name="Comma 5 7 2 2 2 3 2" xfId="47837"/>
    <cellStyle name="Comma 5 7 2 2 2 4" xfId="17541"/>
    <cellStyle name="Comma 5 7 2 2 2 4 2" xfId="43509"/>
    <cellStyle name="Comma 5 7 2 2 2 5" xfId="32689"/>
    <cellStyle name="Comma 5 7 2 2 2 6" xfId="59171"/>
    <cellStyle name="Comma 5 7 2 2 3" xfId="11049"/>
    <cellStyle name="Comma 5 7 2 2 3 2" xfId="26197"/>
    <cellStyle name="Comma 5 7 2 2 3 2 2" xfId="52165"/>
    <cellStyle name="Comma 5 7 2 2 3 3" xfId="37017"/>
    <cellStyle name="Comma 5 7 2 2 4" xfId="8885"/>
    <cellStyle name="Comma 5 7 2 2 4 2" xfId="24033"/>
    <cellStyle name="Comma 5 7 2 2 4 2 2" xfId="50001"/>
    <cellStyle name="Comma 5 7 2 2 4 3" xfId="34853"/>
    <cellStyle name="Comma 5 7 2 2 5" xfId="19705"/>
    <cellStyle name="Comma 5 7 2 2 5 2" xfId="45673"/>
    <cellStyle name="Comma 5 7 2 2 6" xfId="15377"/>
    <cellStyle name="Comma 5 7 2 2 6 2" xfId="41345"/>
    <cellStyle name="Comma 5 7 2 2 7" xfId="4557"/>
    <cellStyle name="Comma 5 7 2 2 8" xfId="30525"/>
    <cellStyle name="Comma 5 7 2 2 9" xfId="57007"/>
    <cellStyle name="Comma 5 7 2 3" xfId="5639"/>
    <cellStyle name="Comma 5 7 2 3 2" xfId="12131"/>
    <cellStyle name="Comma 5 7 2 3 2 2" xfId="27279"/>
    <cellStyle name="Comma 5 7 2 3 2 2 2" xfId="53247"/>
    <cellStyle name="Comma 5 7 2 3 2 3" xfId="38099"/>
    <cellStyle name="Comma 5 7 2 3 3" xfId="20787"/>
    <cellStyle name="Comma 5 7 2 3 3 2" xfId="46755"/>
    <cellStyle name="Comma 5 7 2 3 4" xfId="16459"/>
    <cellStyle name="Comma 5 7 2 3 4 2" xfId="42427"/>
    <cellStyle name="Comma 5 7 2 3 5" xfId="31607"/>
    <cellStyle name="Comma 5 7 2 3 6" xfId="58089"/>
    <cellStyle name="Comma 5 7 2 4" xfId="9967"/>
    <cellStyle name="Comma 5 7 2 4 2" xfId="25115"/>
    <cellStyle name="Comma 5 7 2 4 2 2" xfId="51083"/>
    <cellStyle name="Comma 5 7 2 4 3" xfId="35935"/>
    <cellStyle name="Comma 5 7 2 5" xfId="7803"/>
    <cellStyle name="Comma 5 7 2 5 2" xfId="22951"/>
    <cellStyle name="Comma 5 7 2 5 2 2" xfId="48919"/>
    <cellStyle name="Comma 5 7 2 5 3" xfId="33771"/>
    <cellStyle name="Comma 5 7 2 6" xfId="18623"/>
    <cellStyle name="Comma 5 7 2 6 2" xfId="44591"/>
    <cellStyle name="Comma 5 7 2 7" xfId="14295"/>
    <cellStyle name="Comma 5 7 2 7 2" xfId="40263"/>
    <cellStyle name="Comma 5 7 2 8" xfId="3475"/>
    <cellStyle name="Comma 5 7 2 9" xfId="29443"/>
    <cellStyle name="Comma 5 7 3" xfId="1852"/>
    <cellStyle name="Comma 5 7 3 2" xfId="6180"/>
    <cellStyle name="Comma 5 7 3 2 2" xfId="12672"/>
    <cellStyle name="Comma 5 7 3 2 2 2" xfId="27820"/>
    <cellStyle name="Comma 5 7 3 2 2 2 2" xfId="53788"/>
    <cellStyle name="Comma 5 7 3 2 2 3" xfId="38640"/>
    <cellStyle name="Comma 5 7 3 2 3" xfId="21328"/>
    <cellStyle name="Comma 5 7 3 2 3 2" xfId="47296"/>
    <cellStyle name="Comma 5 7 3 2 4" xfId="17000"/>
    <cellStyle name="Comma 5 7 3 2 4 2" xfId="42968"/>
    <cellStyle name="Comma 5 7 3 2 5" xfId="32148"/>
    <cellStyle name="Comma 5 7 3 2 6" xfId="58630"/>
    <cellStyle name="Comma 5 7 3 3" xfId="10508"/>
    <cellStyle name="Comma 5 7 3 3 2" xfId="25656"/>
    <cellStyle name="Comma 5 7 3 3 2 2" xfId="51624"/>
    <cellStyle name="Comma 5 7 3 3 3" xfId="36476"/>
    <cellStyle name="Comma 5 7 3 4" xfId="8344"/>
    <cellStyle name="Comma 5 7 3 4 2" xfId="23492"/>
    <cellStyle name="Comma 5 7 3 4 2 2" xfId="49460"/>
    <cellStyle name="Comma 5 7 3 4 3" xfId="34312"/>
    <cellStyle name="Comma 5 7 3 5" xfId="19164"/>
    <cellStyle name="Comma 5 7 3 5 2" xfId="45132"/>
    <cellStyle name="Comma 5 7 3 6" xfId="14836"/>
    <cellStyle name="Comma 5 7 3 6 2" xfId="40804"/>
    <cellStyle name="Comma 5 7 3 7" xfId="4016"/>
    <cellStyle name="Comma 5 7 3 8" xfId="29984"/>
    <cellStyle name="Comma 5 7 3 9" xfId="56466"/>
    <cellStyle name="Comma 5 7 4" xfId="5098"/>
    <cellStyle name="Comma 5 7 4 2" xfId="11590"/>
    <cellStyle name="Comma 5 7 4 2 2" xfId="26738"/>
    <cellStyle name="Comma 5 7 4 2 2 2" xfId="52706"/>
    <cellStyle name="Comma 5 7 4 2 3" xfId="37558"/>
    <cellStyle name="Comma 5 7 4 3" xfId="20246"/>
    <cellStyle name="Comma 5 7 4 3 2" xfId="46214"/>
    <cellStyle name="Comma 5 7 4 4" xfId="15918"/>
    <cellStyle name="Comma 5 7 4 4 2" xfId="41886"/>
    <cellStyle name="Comma 5 7 4 5" xfId="31066"/>
    <cellStyle name="Comma 5 7 4 6" xfId="57548"/>
    <cellStyle name="Comma 5 7 5" xfId="9426"/>
    <cellStyle name="Comma 5 7 5 2" xfId="24574"/>
    <cellStyle name="Comma 5 7 5 2 2" xfId="50542"/>
    <cellStyle name="Comma 5 7 5 3" xfId="35394"/>
    <cellStyle name="Comma 5 7 6" xfId="7262"/>
    <cellStyle name="Comma 5 7 6 2" xfId="22410"/>
    <cellStyle name="Comma 5 7 6 2 2" xfId="48378"/>
    <cellStyle name="Comma 5 7 6 3" xfId="33230"/>
    <cellStyle name="Comma 5 7 7" xfId="18082"/>
    <cellStyle name="Comma 5 7 7 2" xfId="44050"/>
    <cellStyle name="Comma 5 7 8" xfId="13754"/>
    <cellStyle name="Comma 5 7 8 2" xfId="39722"/>
    <cellStyle name="Comma 5 7 9" xfId="2934"/>
    <cellStyle name="Comma 5 8" xfId="189"/>
    <cellStyle name="Comma 5 8 10" xfId="28903"/>
    <cellStyle name="Comma 5 8 11" xfId="54865"/>
    <cellStyle name="Comma 5 8 12" xfId="55385"/>
    <cellStyle name="Comma 5 8 13" xfId="962"/>
    <cellStyle name="Comma 5 8 2" xfId="1312"/>
    <cellStyle name="Comma 5 8 2 10" xfId="55926"/>
    <cellStyle name="Comma 5 8 2 2" xfId="2394"/>
    <cellStyle name="Comma 5 8 2 2 2" xfId="6722"/>
    <cellStyle name="Comma 5 8 2 2 2 2" xfId="13214"/>
    <cellStyle name="Comma 5 8 2 2 2 2 2" xfId="28362"/>
    <cellStyle name="Comma 5 8 2 2 2 2 2 2" xfId="54330"/>
    <cellStyle name="Comma 5 8 2 2 2 2 3" xfId="39182"/>
    <cellStyle name="Comma 5 8 2 2 2 3" xfId="21870"/>
    <cellStyle name="Comma 5 8 2 2 2 3 2" xfId="47838"/>
    <cellStyle name="Comma 5 8 2 2 2 4" xfId="17542"/>
    <cellStyle name="Comma 5 8 2 2 2 4 2" xfId="43510"/>
    <cellStyle name="Comma 5 8 2 2 2 5" xfId="32690"/>
    <cellStyle name="Comma 5 8 2 2 2 6" xfId="59172"/>
    <cellStyle name="Comma 5 8 2 2 3" xfId="11050"/>
    <cellStyle name="Comma 5 8 2 2 3 2" xfId="26198"/>
    <cellStyle name="Comma 5 8 2 2 3 2 2" xfId="52166"/>
    <cellStyle name="Comma 5 8 2 2 3 3" xfId="37018"/>
    <cellStyle name="Comma 5 8 2 2 4" xfId="8886"/>
    <cellStyle name="Comma 5 8 2 2 4 2" xfId="24034"/>
    <cellStyle name="Comma 5 8 2 2 4 2 2" xfId="50002"/>
    <cellStyle name="Comma 5 8 2 2 4 3" xfId="34854"/>
    <cellStyle name="Comma 5 8 2 2 5" xfId="19706"/>
    <cellStyle name="Comma 5 8 2 2 5 2" xfId="45674"/>
    <cellStyle name="Comma 5 8 2 2 6" xfId="15378"/>
    <cellStyle name="Comma 5 8 2 2 6 2" xfId="41346"/>
    <cellStyle name="Comma 5 8 2 2 7" xfId="4558"/>
    <cellStyle name="Comma 5 8 2 2 8" xfId="30526"/>
    <cellStyle name="Comma 5 8 2 2 9" xfId="57008"/>
    <cellStyle name="Comma 5 8 2 3" xfId="5640"/>
    <cellStyle name="Comma 5 8 2 3 2" xfId="12132"/>
    <cellStyle name="Comma 5 8 2 3 2 2" xfId="27280"/>
    <cellStyle name="Comma 5 8 2 3 2 2 2" xfId="53248"/>
    <cellStyle name="Comma 5 8 2 3 2 3" xfId="38100"/>
    <cellStyle name="Comma 5 8 2 3 3" xfId="20788"/>
    <cellStyle name="Comma 5 8 2 3 3 2" xfId="46756"/>
    <cellStyle name="Comma 5 8 2 3 4" xfId="16460"/>
    <cellStyle name="Comma 5 8 2 3 4 2" xfId="42428"/>
    <cellStyle name="Comma 5 8 2 3 5" xfId="31608"/>
    <cellStyle name="Comma 5 8 2 3 6" xfId="58090"/>
    <cellStyle name="Comma 5 8 2 4" xfId="9968"/>
    <cellStyle name="Comma 5 8 2 4 2" xfId="25116"/>
    <cellStyle name="Comma 5 8 2 4 2 2" xfId="51084"/>
    <cellStyle name="Comma 5 8 2 4 3" xfId="35936"/>
    <cellStyle name="Comma 5 8 2 5" xfId="7804"/>
    <cellStyle name="Comma 5 8 2 5 2" xfId="22952"/>
    <cellStyle name="Comma 5 8 2 5 2 2" xfId="48920"/>
    <cellStyle name="Comma 5 8 2 5 3" xfId="33772"/>
    <cellStyle name="Comma 5 8 2 6" xfId="18624"/>
    <cellStyle name="Comma 5 8 2 6 2" xfId="44592"/>
    <cellStyle name="Comma 5 8 2 7" xfId="14296"/>
    <cellStyle name="Comma 5 8 2 7 2" xfId="40264"/>
    <cellStyle name="Comma 5 8 2 8" xfId="3476"/>
    <cellStyle name="Comma 5 8 2 9" xfId="29444"/>
    <cellStyle name="Comma 5 8 3" xfId="1853"/>
    <cellStyle name="Comma 5 8 3 2" xfId="6181"/>
    <cellStyle name="Comma 5 8 3 2 2" xfId="12673"/>
    <cellStyle name="Comma 5 8 3 2 2 2" xfId="27821"/>
    <cellStyle name="Comma 5 8 3 2 2 2 2" xfId="53789"/>
    <cellStyle name="Comma 5 8 3 2 2 3" xfId="38641"/>
    <cellStyle name="Comma 5 8 3 2 3" xfId="21329"/>
    <cellStyle name="Comma 5 8 3 2 3 2" xfId="47297"/>
    <cellStyle name="Comma 5 8 3 2 4" xfId="17001"/>
    <cellStyle name="Comma 5 8 3 2 4 2" xfId="42969"/>
    <cellStyle name="Comma 5 8 3 2 5" xfId="32149"/>
    <cellStyle name="Comma 5 8 3 2 6" xfId="58631"/>
    <cellStyle name="Comma 5 8 3 3" xfId="10509"/>
    <cellStyle name="Comma 5 8 3 3 2" xfId="25657"/>
    <cellStyle name="Comma 5 8 3 3 2 2" xfId="51625"/>
    <cellStyle name="Comma 5 8 3 3 3" xfId="36477"/>
    <cellStyle name="Comma 5 8 3 4" xfId="8345"/>
    <cellStyle name="Comma 5 8 3 4 2" xfId="23493"/>
    <cellStyle name="Comma 5 8 3 4 2 2" xfId="49461"/>
    <cellStyle name="Comma 5 8 3 4 3" xfId="34313"/>
    <cellStyle name="Comma 5 8 3 5" xfId="19165"/>
    <cellStyle name="Comma 5 8 3 5 2" xfId="45133"/>
    <cellStyle name="Comma 5 8 3 6" xfId="14837"/>
    <cellStyle name="Comma 5 8 3 6 2" xfId="40805"/>
    <cellStyle name="Comma 5 8 3 7" xfId="4017"/>
    <cellStyle name="Comma 5 8 3 8" xfId="29985"/>
    <cellStyle name="Comma 5 8 3 9" xfId="56467"/>
    <cellStyle name="Comma 5 8 4" xfId="5099"/>
    <cellStyle name="Comma 5 8 4 2" xfId="11591"/>
    <cellStyle name="Comma 5 8 4 2 2" xfId="26739"/>
    <cellStyle name="Comma 5 8 4 2 2 2" xfId="52707"/>
    <cellStyle name="Comma 5 8 4 2 3" xfId="37559"/>
    <cellStyle name="Comma 5 8 4 3" xfId="20247"/>
    <cellStyle name="Comma 5 8 4 3 2" xfId="46215"/>
    <cellStyle name="Comma 5 8 4 4" xfId="15919"/>
    <cellStyle name="Comma 5 8 4 4 2" xfId="41887"/>
    <cellStyle name="Comma 5 8 4 5" xfId="31067"/>
    <cellStyle name="Comma 5 8 4 6" xfId="57549"/>
    <cellStyle name="Comma 5 8 5" xfId="9427"/>
    <cellStyle name="Comma 5 8 5 2" xfId="24575"/>
    <cellStyle name="Comma 5 8 5 2 2" xfId="50543"/>
    <cellStyle name="Comma 5 8 5 3" xfId="35395"/>
    <cellStyle name="Comma 5 8 6" xfId="7263"/>
    <cellStyle name="Comma 5 8 6 2" xfId="22411"/>
    <cellStyle name="Comma 5 8 6 2 2" xfId="48379"/>
    <cellStyle name="Comma 5 8 6 3" xfId="33231"/>
    <cellStyle name="Comma 5 8 7" xfId="18083"/>
    <cellStyle name="Comma 5 8 7 2" xfId="44051"/>
    <cellStyle name="Comma 5 8 8" xfId="13755"/>
    <cellStyle name="Comma 5 8 8 2" xfId="39723"/>
    <cellStyle name="Comma 5 8 9" xfId="2935"/>
    <cellStyle name="Comma 5 9" xfId="190"/>
    <cellStyle name="Comma 5 9 10" xfId="28904"/>
    <cellStyle name="Comma 5 9 11" xfId="54866"/>
    <cellStyle name="Comma 5 9 12" xfId="55386"/>
    <cellStyle name="Comma 5 9 13" xfId="1002"/>
    <cellStyle name="Comma 5 9 2" xfId="1313"/>
    <cellStyle name="Comma 5 9 2 10" xfId="55927"/>
    <cellStyle name="Comma 5 9 2 2" xfId="2395"/>
    <cellStyle name="Comma 5 9 2 2 2" xfId="6723"/>
    <cellStyle name="Comma 5 9 2 2 2 2" xfId="13215"/>
    <cellStyle name="Comma 5 9 2 2 2 2 2" xfId="28363"/>
    <cellStyle name="Comma 5 9 2 2 2 2 2 2" xfId="54331"/>
    <cellStyle name="Comma 5 9 2 2 2 2 3" xfId="39183"/>
    <cellStyle name="Comma 5 9 2 2 2 3" xfId="21871"/>
    <cellStyle name="Comma 5 9 2 2 2 3 2" xfId="47839"/>
    <cellStyle name="Comma 5 9 2 2 2 4" xfId="17543"/>
    <cellStyle name="Comma 5 9 2 2 2 4 2" xfId="43511"/>
    <cellStyle name="Comma 5 9 2 2 2 5" xfId="32691"/>
    <cellStyle name="Comma 5 9 2 2 2 6" xfId="59173"/>
    <cellStyle name="Comma 5 9 2 2 3" xfId="11051"/>
    <cellStyle name="Comma 5 9 2 2 3 2" xfId="26199"/>
    <cellStyle name="Comma 5 9 2 2 3 2 2" xfId="52167"/>
    <cellStyle name="Comma 5 9 2 2 3 3" xfId="37019"/>
    <cellStyle name="Comma 5 9 2 2 4" xfId="8887"/>
    <cellStyle name="Comma 5 9 2 2 4 2" xfId="24035"/>
    <cellStyle name="Comma 5 9 2 2 4 2 2" xfId="50003"/>
    <cellStyle name="Comma 5 9 2 2 4 3" xfId="34855"/>
    <cellStyle name="Comma 5 9 2 2 5" xfId="19707"/>
    <cellStyle name="Comma 5 9 2 2 5 2" xfId="45675"/>
    <cellStyle name="Comma 5 9 2 2 6" xfId="15379"/>
    <cellStyle name="Comma 5 9 2 2 6 2" xfId="41347"/>
    <cellStyle name="Comma 5 9 2 2 7" xfId="4559"/>
    <cellStyle name="Comma 5 9 2 2 8" xfId="30527"/>
    <cellStyle name="Comma 5 9 2 2 9" xfId="57009"/>
    <cellStyle name="Comma 5 9 2 3" xfId="5641"/>
    <cellStyle name="Comma 5 9 2 3 2" xfId="12133"/>
    <cellStyle name="Comma 5 9 2 3 2 2" xfId="27281"/>
    <cellStyle name="Comma 5 9 2 3 2 2 2" xfId="53249"/>
    <cellStyle name="Comma 5 9 2 3 2 3" xfId="38101"/>
    <cellStyle name="Comma 5 9 2 3 3" xfId="20789"/>
    <cellStyle name="Comma 5 9 2 3 3 2" xfId="46757"/>
    <cellStyle name="Comma 5 9 2 3 4" xfId="16461"/>
    <cellStyle name="Comma 5 9 2 3 4 2" xfId="42429"/>
    <cellStyle name="Comma 5 9 2 3 5" xfId="31609"/>
    <cellStyle name="Comma 5 9 2 3 6" xfId="58091"/>
    <cellStyle name="Comma 5 9 2 4" xfId="9969"/>
    <cellStyle name="Comma 5 9 2 4 2" xfId="25117"/>
    <cellStyle name="Comma 5 9 2 4 2 2" xfId="51085"/>
    <cellStyle name="Comma 5 9 2 4 3" xfId="35937"/>
    <cellStyle name="Comma 5 9 2 5" xfId="7805"/>
    <cellStyle name="Comma 5 9 2 5 2" xfId="22953"/>
    <cellStyle name="Comma 5 9 2 5 2 2" xfId="48921"/>
    <cellStyle name="Comma 5 9 2 5 3" xfId="33773"/>
    <cellStyle name="Comma 5 9 2 6" xfId="18625"/>
    <cellStyle name="Comma 5 9 2 6 2" xfId="44593"/>
    <cellStyle name="Comma 5 9 2 7" xfId="14297"/>
    <cellStyle name="Comma 5 9 2 7 2" xfId="40265"/>
    <cellStyle name="Comma 5 9 2 8" xfId="3477"/>
    <cellStyle name="Comma 5 9 2 9" xfId="29445"/>
    <cellStyle name="Comma 5 9 3" xfId="1854"/>
    <cellStyle name="Comma 5 9 3 2" xfId="6182"/>
    <cellStyle name="Comma 5 9 3 2 2" xfId="12674"/>
    <cellStyle name="Comma 5 9 3 2 2 2" xfId="27822"/>
    <cellStyle name="Comma 5 9 3 2 2 2 2" xfId="53790"/>
    <cellStyle name="Comma 5 9 3 2 2 3" xfId="38642"/>
    <cellStyle name="Comma 5 9 3 2 3" xfId="21330"/>
    <cellStyle name="Comma 5 9 3 2 3 2" xfId="47298"/>
    <cellStyle name="Comma 5 9 3 2 4" xfId="17002"/>
    <cellStyle name="Comma 5 9 3 2 4 2" xfId="42970"/>
    <cellStyle name="Comma 5 9 3 2 5" xfId="32150"/>
    <cellStyle name="Comma 5 9 3 2 6" xfId="58632"/>
    <cellStyle name="Comma 5 9 3 3" xfId="10510"/>
    <cellStyle name="Comma 5 9 3 3 2" xfId="25658"/>
    <cellStyle name="Comma 5 9 3 3 2 2" xfId="51626"/>
    <cellStyle name="Comma 5 9 3 3 3" xfId="36478"/>
    <cellStyle name="Comma 5 9 3 4" xfId="8346"/>
    <cellStyle name="Comma 5 9 3 4 2" xfId="23494"/>
    <cellStyle name="Comma 5 9 3 4 2 2" xfId="49462"/>
    <cellStyle name="Comma 5 9 3 4 3" xfId="34314"/>
    <cellStyle name="Comma 5 9 3 5" xfId="19166"/>
    <cellStyle name="Comma 5 9 3 5 2" xfId="45134"/>
    <cellStyle name="Comma 5 9 3 6" xfId="14838"/>
    <cellStyle name="Comma 5 9 3 6 2" xfId="40806"/>
    <cellStyle name="Comma 5 9 3 7" xfId="4018"/>
    <cellStyle name="Comma 5 9 3 8" xfId="29986"/>
    <cellStyle name="Comma 5 9 3 9" xfId="56468"/>
    <cellStyle name="Comma 5 9 4" xfId="5100"/>
    <cellStyle name="Comma 5 9 4 2" xfId="11592"/>
    <cellStyle name="Comma 5 9 4 2 2" xfId="26740"/>
    <cellStyle name="Comma 5 9 4 2 2 2" xfId="52708"/>
    <cellStyle name="Comma 5 9 4 2 3" xfId="37560"/>
    <cellStyle name="Comma 5 9 4 3" xfId="20248"/>
    <cellStyle name="Comma 5 9 4 3 2" xfId="46216"/>
    <cellStyle name="Comma 5 9 4 4" xfId="15920"/>
    <cellStyle name="Comma 5 9 4 4 2" xfId="41888"/>
    <cellStyle name="Comma 5 9 4 5" xfId="31068"/>
    <cellStyle name="Comma 5 9 4 6" xfId="57550"/>
    <cellStyle name="Comma 5 9 5" xfId="9428"/>
    <cellStyle name="Comma 5 9 5 2" xfId="24576"/>
    <cellStyle name="Comma 5 9 5 2 2" xfId="50544"/>
    <cellStyle name="Comma 5 9 5 3" xfId="35396"/>
    <cellStyle name="Comma 5 9 6" xfId="7264"/>
    <cellStyle name="Comma 5 9 6 2" xfId="22412"/>
    <cellStyle name="Comma 5 9 6 2 2" xfId="48380"/>
    <cellStyle name="Comma 5 9 6 3" xfId="33232"/>
    <cellStyle name="Comma 5 9 7" xfId="18084"/>
    <cellStyle name="Comma 5 9 7 2" xfId="44052"/>
    <cellStyle name="Comma 5 9 8" xfId="13756"/>
    <cellStyle name="Comma 5 9 8 2" xfId="39724"/>
    <cellStyle name="Comma 5 9 9" xfId="2936"/>
    <cellStyle name="Comma 6" xfId="191"/>
    <cellStyle name="Comma 6 10" xfId="192"/>
    <cellStyle name="Comma 6 10 10" xfId="28906"/>
    <cellStyle name="Comma 6 10 11" xfId="54868"/>
    <cellStyle name="Comma 6 10 12" xfId="55388"/>
    <cellStyle name="Comma 6 10 13" xfId="1045"/>
    <cellStyle name="Comma 6 10 2" xfId="1315"/>
    <cellStyle name="Comma 6 10 2 10" xfId="55929"/>
    <cellStyle name="Comma 6 10 2 2" xfId="2397"/>
    <cellStyle name="Comma 6 10 2 2 2" xfId="6725"/>
    <cellStyle name="Comma 6 10 2 2 2 2" xfId="13217"/>
    <cellStyle name="Comma 6 10 2 2 2 2 2" xfId="28365"/>
    <cellStyle name="Comma 6 10 2 2 2 2 2 2" xfId="54333"/>
    <cellStyle name="Comma 6 10 2 2 2 2 3" xfId="39185"/>
    <cellStyle name="Comma 6 10 2 2 2 3" xfId="21873"/>
    <cellStyle name="Comma 6 10 2 2 2 3 2" xfId="47841"/>
    <cellStyle name="Comma 6 10 2 2 2 4" xfId="17545"/>
    <cellStyle name="Comma 6 10 2 2 2 4 2" xfId="43513"/>
    <cellStyle name="Comma 6 10 2 2 2 5" xfId="32693"/>
    <cellStyle name="Comma 6 10 2 2 2 6" xfId="59175"/>
    <cellStyle name="Comma 6 10 2 2 3" xfId="11053"/>
    <cellStyle name="Comma 6 10 2 2 3 2" xfId="26201"/>
    <cellStyle name="Comma 6 10 2 2 3 2 2" xfId="52169"/>
    <cellStyle name="Comma 6 10 2 2 3 3" xfId="37021"/>
    <cellStyle name="Comma 6 10 2 2 4" xfId="8889"/>
    <cellStyle name="Comma 6 10 2 2 4 2" xfId="24037"/>
    <cellStyle name="Comma 6 10 2 2 4 2 2" xfId="50005"/>
    <cellStyle name="Comma 6 10 2 2 4 3" xfId="34857"/>
    <cellStyle name="Comma 6 10 2 2 5" xfId="19709"/>
    <cellStyle name="Comma 6 10 2 2 5 2" xfId="45677"/>
    <cellStyle name="Comma 6 10 2 2 6" xfId="15381"/>
    <cellStyle name="Comma 6 10 2 2 6 2" xfId="41349"/>
    <cellStyle name="Comma 6 10 2 2 7" xfId="4561"/>
    <cellStyle name="Comma 6 10 2 2 8" xfId="30529"/>
    <cellStyle name="Comma 6 10 2 2 9" xfId="57011"/>
    <cellStyle name="Comma 6 10 2 3" xfId="5643"/>
    <cellStyle name="Comma 6 10 2 3 2" xfId="12135"/>
    <cellStyle name="Comma 6 10 2 3 2 2" xfId="27283"/>
    <cellStyle name="Comma 6 10 2 3 2 2 2" xfId="53251"/>
    <cellStyle name="Comma 6 10 2 3 2 3" xfId="38103"/>
    <cellStyle name="Comma 6 10 2 3 3" xfId="20791"/>
    <cellStyle name="Comma 6 10 2 3 3 2" xfId="46759"/>
    <cellStyle name="Comma 6 10 2 3 4" xfId="16463"/>
    <cellStyle name="Comma 6 10 2 3 4 2" xfId="42431"/>
    <cellStyle name="Comma 6 10 2 3 5" xfId="31611"/>
    <cellStyle name="Comma 6 10 2 3 6" xfId="58093"/>
    <cellStyle name="Comma 6 10 2 4" xfId="9971"/>
    <cellStyle name="Comma 6 10 2 4 2" xfId="25119"/>
    <cellStyle name="Comma 6 10 2 4 2 2" xfId="51087"/>
    <cellStyle name="Comma 6 10 2 4 3" xfId="35939"/>
    <cellStyle name="Comma 6 10 2 5" xfId="7807"/>
    <cellStyle name="Comma 6 10 2 5 2" xfId="22955"/>
    <cellStyle name="Comma 6 10 2 5 2 2" xfId="48923"/>
    <cellStyle name="Comma 6 10 2 5 3" xfId="33775"/>
    <cellStyle name="Comma 6 10 2 6" xfId="18627"/>
    <cellStyle name="Comma 6 10 2 6 2" xfId="44595"/>
    <cellStyle name="Comma 6 10 2 7" xfId="14299"/>
    <cellStyle name="Comma 6 10 2 7 2" xfId="40267"/>
    <cellStyle name="Comma 6 10 2 8" xfId="3479"/>
    <cellStyle name="Comma 6 10 2 9" xfId="29447"/>
    <cellStyle name="Comma 6 10 3" xfId="1856"/>
    <cellStyle name="Comma 6 10 3 2" xfId="6184"/>
    <cellStyle name="Comma 6 10 3 2 2" xfId="12676"/>
    <cellStyle name="Comma 6 10 3 2 2 2" xfId="27824"/>
    <cellStyle name="Comma 6 10 3 2 2 2 2" xfId="53792"/>
    <cellStyle name="Comma 6 10 3 2 2 3" xfId="38644"/>
    <cellStyle name="Comma 6 10 3 2 3" xfId="21332"/>
    <cellStyle name="Comma 6 10 3 2 3 2" xfId="47300"/>
    <cellStyle name="Comma 6 10 3 2 4" xfId="17004"/>
    <cellStyle name="Comma 6 10 3 2 4 2" xfId="42972"/>
    <cellStyle name="Comma 6 10 3 2 5" xfId="32152"/>
    <cellStyle name="Comma 6 10 3 2 6" xfId="58634"/>
    <cellStyle name="Comma 6 10 3 3" xfId="10512"/>
    <cellStyle name="Comma 6 10 3 3 2" xfId="25660"/>
    <cellStyle name="Comma 6 10 3 3 2 2" xfId="51628"/>
    <cellStyle name="Comma 6 10 3 3 3" xfId="36480"/>
    <cellStyle name="Comma 6 10 3 4" xfId="8348"/>
    <cellStyle name="Comma 6 10 3 4 2" xfId="23496"/>
    <cellStyle name="Comma 6 10 3 4 2 2" xfId="49464"/>
    <cellStyle name="Comma 6 10 3 4 3" xfId="34316"/>
    <cellStyle name="Comma 6 10 3 5" xfId="19168"/>
    <cellStyle name="Comma 6 10 3 5 2" xfId="45136"/>
    <cellStyle name="Comma 6 10 3 6" xfId="14840"/>
    <cellStyle name="Comma 6 10 3 6 2" xfId="40808"/>
    <cellStyle name="Comma 6 10 3 7" xfId="4020"/>
    <cellStyle name="Comma 6 10 3 8" xfId="29988"/>
    <cellStyle name="Comma 6 10 3 9" xfId="56470"/>
    <cellStyle name="Comma 6 10 4" xfId="5102"/>
    <cellStyle name="Comma 6 10 4 2" xfId="11594"/>
    <cellStyle name="Comma 6 10 4 2 2" xfId="26742"/>
    <cellStyle name="Comma 6 10 4 2 2 2" xfId="52710"/>
    <cellStyle name="Comma 6 10 4 2 3" xfId="37562"/>
    <cellStyle name="Comma 6 10 4 3" xfId="20250"/>
    <cellStyle name="Comma 6 10 4 3 2" xfId="46218"/>
    <cellStyle name="Comma 6 10 4 4" xfId="15922"/>
    <cellStyle name="Comma 6 10 4 4 2" xfId="41890"/>
    <cellStyle name="Comma 6 10 4 5" xfId="31070"/>
    <cellStyle name="Comma 6 10 4 6" xfId="57552"/>
    <cellStyle name="Comma 6 10 5" xfId="9430"/>
    <cellStyle name="Comma 6 10 5 2" xfId="24578"/>
    <cellStyle name="Comma 6 10 5 2 2" xfId="50546"/>
    <cellStyle name="Comma 6 10 5 3" xfId="35398"/>
    <cellStyle name="Comma 6 10 6" xfId="7266"/>
    <cellStyle name="Comma 6 10 6 2" xfId="22414"/>
    <cellStyle name="Comma 6 10 6 2 2" xfId="48382"/>
    <cellStyle name="Comma 6 10 6 3" xfId="33234"/>
    <cellStyle name="Comma 6 10 7" xfId="18086"/>
    <cellStyle name="Comma 6 10 7 2" xfId="44054"/>
    <cellStyle name="Comma 6 10 8" xfId="13758"/>
    <cellStyle name="Comma 6 10 8 2" xfId="39726"/>
    <cellStyle name="Comma 6 10 9" xfId="2938"/>
    <cellStyle name="Comma 6 11" xfId="193"/>
    <cellStyle name="Comma 6 11 10" xfId="28907"/>
    <cellStyle name="Comma 6 11 11" xfId="54869"/>
    <cellStyle name="Comma 6 11 12" xfId="55389"/>
    <cellStyle name="Comma 6 11 13" xfId="1085"/>
    <cellStyle name="Comma 6 11 2" xfId="1316"/>
    <cellStyle name="Comma 6 11 2 10" xfId="55930"/>
    <cellStyle name="Comma 6 11 2 2" xfId="2398"/>
    <cellStyle name="Comma 6 11 2 2 2" xfId="6726"/>
    <cellStyle name="Comma 6 11 2 2 2 2" xfId="13218"/>
    <cellStyle name="Comma 6 11 2 2 2 2 2" xfId="28366"/>
    <cellStyle name="Comma 6 11 2 2 2 2 2 2" xfId="54334"/>
    <cellStyle name="Comma 6 11 2 2 2 2 3" xfId="39186"/>
    <cellStyle name="Comma 6 11 2 2 2 3" xfId="21874"/>
    <cellStyle name="Comma 6 11 2 2 2 3 2" xfId="47842"/>
    <cellStyle name="Comma 6 11 2 2 2 4" xfId="17546"/>
    <cellStyle name="Comma 6 11 2 2 2 4 2" xfId="43514"/>
    <cellStyle name="Comma 6 11 2 2 2 5" xfId="32694"/>
    <cellStyle name="Comma 6 11 2 2 2 6" xfId="59176"/>
    <cellStyle name="Comma 6 11 2 2 3" xfId="11054"/>
    <cellStyle name="Comma 6 11 2 2 3 2" xfId="26202"/>
    <cellStyle name="Comma 6 11 2 2 3 2 2" xfId="52170"/>
    <cellStyle name="Comma 6 11 2 2 3 3" xfId="37022"/>
    <cellStyle name="Comma 6 11 2 2 4" xfId="8890"/>
    <cellStyle name="Comma 6 11 2 2 4 2" xfId="24038"/>
    <cellStyle name="Comma 6 11 2 2 4 2 2" xfId="50006"/>
    <cellStyle name="Comma 6 11 2 2 4 3" xfId="34858"/>
    <cellStyle name="Comma 6 11 2 2 5" xfId="19710"/>
    <cellStyle name="Comma 6 11 2 2 5 2" xfId="45678"/>
    <cellStyle name="Comma 6 11 2 2 6" xfId="15382"/>
    <cellStyle name="Comma 6 11 2 2 6 2" xfId="41350"/>
    <cellStyle name="Comma 6 11 2 2 7" xfId="4562"/>
    <cellStyle name="Comma 6 11 2 2 8" xfId="30530"/>
    <cellStyle name="Comma 6 11 2 2 9" xfId="57012"/>
    <cellStyle name="Comma 6 11 2 3" xfId="5644"/>
    <cellStyle name="Comma 6 11 2 3 2" xfId="12136"/>
    <cellStyle name="Comma 6 11 2 3 2 2" xfId="27284"/>
    <cellStyle name="Comma 6 11 2 3 2 2 2" xfId="53252"/>
    <cellStyle name="Comma 6 11 2 3 2 3" xfId="38104"/>
    <cellStyle name="Comma 6 11 2 3 3" xfId="20792"/>
    <cellStyle name="Comma 6 11 2 3 3 2" xfId="46760"/>
    <cellStyle name="Comma 6 11 2 3 4" xfId="16464"/>
    <cellStyle name="Comma 6 11 2 3 4 2" xfId="42432"/>
    <cellStyle name="Comma 6 11 2 3 5" xfId="31612"/>
    <cellStyle name="Comma 6 11 2 3 6" xfId="58094"/>
    <cellStyle name="Comma 6 11 2 4" xfId="9972"/>
    <cellStyle name="Comma 6 11 2 4 2" xfId="25120"/>
    <cellStyle name="Comma 6 11 2 4 2 2" xfId="51088"/>
    <cellStyle name="Comma 6 11 2 4 3" xfId="35940"/>
    <cellStyle name="Comma 6 11 2 5" xfId="7808"/>
    <cellStyle name="Comma 6 11 2 5 2" xfId="22956"/>
    <cellStyle name="Comma 6 11 2 5 2 2" xfId="48924"/>
    <cellStyle name="Comma 6 11 2 5 3" xfId="33776"/>
    <cellStyle name="Comma 6 11 2 6" xfId="18628"/>
    <cellStyle name="Comma 6 11 2 6 2" xfId="44596"/>
    <cellStyle name="Comma 6 11 2 7" xfId="14300"/>
    <cellStyle name="Comma 6 11 2 7 2" xfId="40268"/>
    <cellStyle name="Comma 6 11 2 8" xfId="3480"/>
    <cellStyle name="Comma 6 11 2 9" xfId="29448"/>
    <cellStyle name="Comma 6 11 3" xfId="1857"/>
    <cellStyle name="Comma 6 11 3 2" xfId="6185"/>
    <cellStyle name="Comma 6 11 3 2 2" xfId="12677"/>
    <cellStyle name="Comma 6 11 3 2 2 2" xfId="27825"/>
    <cellStyle name="Comma 6 11 3 2 2 2 2" xfId="53793"/>
    <cellStyle name="Comma 6 11 3 2 2 3" xfId="38645"/>
    <cellStyle name="Comma 6 11 3 2 3" xfId="21333"/>
    <cellStyle name="Comma 6 11 3 2 3 2" xfId="47301"/>
    <cellStyle name="Comma 6 11 3 2 4" xfId="17005"/>
    <cellStyle name="Comma 6 11 3 2 4 2" xfId="42973"/>
    <cellStyle name="Comma 6 11 3 2 5" xfId="32153"/>
    <cellStyle name="Comma 6 11 3 2 6" xfId="58635"/>
    <cellStyle name="Comma 6 11 3 3" xfId="10513"/>
    <cellStyle name="Comma 6 11 3 3 2" xfId="25661"/>
    <cellStyle name="Comma 6 11 3 3 2 2" xfId="51629"/>
    <cellStyle name="Comma 6 11 3 3 3" xfId="36481"/>
    <cellStyle name="Comma 6 11 3 4" xfId="8349"/>
    <cellStyle name="Comma 6 11 3 4 2" xfId="23497"/>
    <cellStyle name="Comma 6 11 3 4 2 2" xfId="49465"/>
    <cellStyle name="Comma 6 11 3 4 3" xfId="34317"/>
    <cellStyle name="Comma 6 11 3 5" xfId="19169"/>
    <cellStyle name="Comma 6 11 3 5 2" xfId="45137"/>
    <cellStyle name="Comma 6 11 3 6" xfId="14841"/>
    <cellStyle name="Comma 6 11 3 6 2" xfId="40809"/>
    <cellStyle name="Comma 6 11 3 7" xfId="4021"/>
    <cellStyle name="Comma 6 11 3 8" xfId="29989"/>
    <cellStyle name="Comma 6 11 3 9" xfId="56471"/>
    <cellStyle name="Comma 6 11 4" xfId="5103"/>
    <cellStyle name="Comma 6 11 4 2" xfId="11595"/>
    <cellStyle name="Comma 6 11 4 2 2" xfId="26743"/>
    <cellStyle name="Comma 6 11 4 2 2 2" xfId="52711"/>
    <cellStyle name="Comma 6 11 4 2 3" xfId="37563"/>
    <cellStyle name="Comma 6 11 4 3" xfId="20251"/>
    <cellStyle name="Comma 6 11 4 3 2" xfId="46219"/>
    <cellStyle name="Comma 6 11 4 4" xfId="15923"/>
    <cellStyle name="Comma 6 11 4 4 2" xfId="41891"/>
    <cellStyle name="Comma 6 11 4 5" xfId="31071"/>
    <cellStyle name="Comma 6 11 4 6" xfId="57553"/>
    <cellStyle name="Comma 6 11 5" xfId="9431"/>
    <cellStyle name="Comma 6 11 5 2" xfId="24579"/>
    <cellStyle name="Comma 6 11 5 2 2" xfId="50547"/>
    <cellStyle name="Comma 6 11 5 3" xfId="35399"/>
    <cellStyle name="Comma 6 11 6" xfId="7267"/>
    <cellStyle name="Comma 6 11 6 2" xfId="22415"/>
    <cellStyle name="Comma 6 11 6 2 2" xfId="48383"/>
    <cellStyle name="Comma 6 11 6 3" xfId="33235"/>
    <cellStyle name="Comma 6 11 7" xfId="18087"/>
    <cellStyle name="Comma 6 11 7 2" xfId="44055"/>
    <cellStyle name="Comma 6 11 8" xfId="13759"/>
    <cellStyle name="Comma 6 11 8 2" xfId="39727"/>
    <cellStyle name="Comma 6 11 9" xfId="2939"/>
    <cellStyle name="Comma 6 12" xfId="194"/>
    <cellStyle name="Comma 6 12 10" xfId="28908"/>
    <cellStyle name="Comma 6 12 11" xfId="54870"/>
    <cellStyle name="Comma 6 12 12" xfId="55390"/>
    <cellStyle name="Comma 6 12 13" xfId="1125"/>
    <cellStyle name="Comma 6 12 2" xfId="1317"/>
    <cellStyle name="Comma 6 12 2 10" xfId="55931"/>
    <cellStyle name="Comma 6 12 2 2" xfId="2399"/>
    <cellStyle name="Comma 6 12 2 2 2" xfId="6727"/>
    <cellStyle name="Comma 6 12 2 2 2 2" xfId="13219"/>
    <cellStyle name="Comma 6 12 2 2 2 2 2" xfId="28367"/>
    <cellStyle name="Comma 6 12 2 2 2 2 2 2" xfId="54335"/>
    <cellStyle name="Comma 6 12 2 2 2 2 3" xfId="39187"/>
    <cellStyle name="Comma 6 12 2 2 2 3" xfId="21875"/>
    <cellStyle name="Comma 6 12 2 2 2 3 2" xfId="47843"/>
    <cellStyle name="Comma 6 12 2 2 2 4" xfId="17547"/>
    <cellStyle name="Comma 6 12 2 2 2 4 2" xfId="43515"/>
    <cellStyle name="Comma 6 12 2 2 2 5" xfId="32695"/>
    <cellStyle name="Comma 6 12 2 2 2 6" xfId="59177"/>
    <cellStyle name="Comma 6 12 2 2 3" xfId="11055"/>
    <cellStyle name="Comma 6 12 2 2 3 2" xfId="26203"/>
    <cellStyle name="Comma 6 12 2 2 3 2 2" xfId="52171"/>
    <cellStyle name="Comma 6 12 2 2 3 3" xfId="37023"/>
    <cellStyle name="Comma 6 12 2 2 4" xfId="8891"/>
    <cellStyle name="Comma 6 12 2 2 4 2" xfId="24039"/>
    <cellStyle name="Comma 6 12 2 2 4 2 2" xfId="50007"/>
    <cellStyle name="Comma 6 12 2 2 4 3" xfId="34859"/>
    <cellStyle name="Comma 6 12 2 2 5" xfId="19711"/>
    <cellStyle name="Comma 6 12 2 2 5 2" xfId="45679"/>
    <cellStyle name="Comma 6 12 2 2 6" xfId="15383"/>
    <cellStyle name="Comma 6 12 2 2 6 2" xfId="41351"/>
    <cellStyle name="Comma 6 12 2 2 7" xfId="4563"/>
    <cellStyle name="Comma 6 12 2 2 8" xfId="30531"/>
    <cellStyle name="Comma 6 12 2 2 9" xfId="57013"/>
    <cellStyle name="Comma 6 12 2 3" xfId="5645"/>
    <cellStyle name="Comma 6 12 2 3 2" xfId="12137"/>
    <cellStyle name="Comma 6 12 2 3 2 2" xfId="27285"/>
    <cellStyle name="Comma 6 12 2 3 2 2 2" xfId="53253"/>
    <cellStyle name="Comma 6 12 2 3 2 3" xfId="38105"/>
    <cellStyle name="Comma 6 12 2 3 3" xfId="20793"/>
    <cellStyle name="Comma 6 12 2 3 3 2" xfId="46761"/>
    <cellStyle name="Comma 6 12 2 3 4" xfId="16465"/>
    <cellStyle name="Comma 6 12 2 3 4 2" xfId="42433"/>
    <cellStyle name="Comma 6 12 2 3 5" xfId="31613"/>
    <cellStyle name="Comma 6 12 2 3 6" xfId="58095"/>
    <cellStyle name="Comma 6 12 2 4" xfId="9973"/>
    <cellStyle name="Comma 6 12 2 4 2" xfId="25121"/>
    <cellStyle name="Comma 6 12 2 4 2 2" xfId="51089"/>
    <cellStyle name="Comma 6 12 2 4 3" xfId="35941"/>
    <cellStyle name="Comma 6 12 2 5" xfId="7809"/>
    <cellStyle name="Comma 6 12 2 5 2" xfId="22957"/>
    <cellStyle name="Comma 6 12 2 5 2 2" xfId="48925"/>
    <cellStyle name="Comma 6 12 2 5 3" xfId="33777"/>
    <cellStyle name="Comma 6 12 2 6" xfId="18629"/>
    <cellStyle name="Comma 6 12 2 6 2" xfId="44597"/>
    <cellStyle name="Comma 6 12 2 7" xfId="14301"/>
    <cellStyle name="Comma 6 12 2 7 2" xfId="40269"/>
    <cellStyle name="Comma 6 12 2 8" xfId="3481"/>
    <cellStyle name="Comma 6 12 2 9" xfId="29449"/>
    <cellStyle name="Comma 6 12 3" xfId="1858"/>
    <cellStyle name="Comma 6 12 3 2" xfId="6186"/>
    <cellStyle name="Comma 6 12 3 2 2" xfId="12678"/>
    <cellStyle name="Comma 6 12 3 2 2 2" xfId="27826"/>
    <cellStyle name="Comma 6 12 3 2 2 2 2" xfId="53794"/>
    <cellStyle name="Comma 6 12 3 2 2 3" xfId="38646"/>
    <cellStyle name="Comma 6 12 3 2 3" xfId="21334"/>
    <cellStyle name="Comma 6 12 3 2 3 2" xfId="47302"/>
    <cellStyle name="Comma 6 12 3 2 4" xfId="17006"/>
    <cellStyle name="Comma 6 12 3 2 4 2" xfId="42974"/>
    <cellStyle name="Comma 6 12 3 2 5" xfId="32154"/>
    <cellStyle name="Comma 6 12 3 2 6" xfId="58636"/>
    <cellStyle name="Comma 6 12 3 3" xfId="10514"/>
    <cellStyle name="Comma 6 12 3 3 2" xfId="25662"/>
    <cellStyle name="Comma 6 12 3 3 2 2" xfId="51630"/>
    <cellStyle name="Comma 6 12 3 3 3" xfId="36482"/>
    <cellStyle name="Comma 6 12 3 4" xfId="8350"/>
    <cellStyle name="Comma 6 12 3 4 2" xfId="23498"/>
    <cellStyle name="Comma 6 12 3 4 2 2" xfId="49466"/>
    <cellStyle name="Comma 6 12 3 4 3" xfId="34318"/>
    <cellStyle name="Comma 6 12 3 5" xfId="19170"/>
    <cellStyle name="Comma 6 12 3 5 2" xfId="45138"/>
    <cellStyle name="Comma 6 12 3 6" xfId="14842"/>
    <cellStyle name="Comma 6 12 3 6 2" xfId="40810"/>
    <cellStyle name="Comma 6 12 3 7" xfId="4022"/>
    <cellStyle name="Comma 6 12 3 8" xfId="29990"/>
    <cellStyle name="Comma 6 12 3 9" xfId="56472"/>
    <cellStyle name="Comma 6 12 4" xfId="5104"/>
    <cellStyle name="Comma 6 12 4 2" xfId="11596"/>
    <cellStyle name="Comma 6 12 4 2 2" xfId="26744"/>
    <cellStyle name="Comma 6 12 4 2 2 2" xfId="52712"/>
    <cellStyle name="Comma 6 12 4 2 3" xfId="37564"/>
    <cellStyle name="Comma 6 12 4 3" xfId="20252"/>
    <cellStyle name="Comma 6 12 4 3 2" xfId="46220"/>
    <cellStyle name="Comma 6 12 4 4" xfId="15924"/>
    <cellStyle name="Comma 6 12 4 4 2" xfId="41892"/>
    <cellStyle name="Comma 6 12 4 5" xfId="31072"/>
    <cellStyle name="Comma 6 12 4 6" xfId="57554"/>
    <cellStyle name="Comma 6 12 5" xfId="9432"/>
    <cellStyle name="Comma 6 12 5 2" xfId="24580"/>
    <cellStyle name="Comma 6 12 5 2 2" xfId="50548"/>
    <cellStyle name="Comma 6 12 5 3" xfId="35400"/>
    <cellStyle name="Comma 6 12 6" xfId="7268"/>
    <cellStyle name="Comma 6 12 6 2" xfId="22416"/>
    <cellStyle name="Comma 6 12 6 2 2" xfId="48384"/>
    <cellStyle name="Comma 6 12 6 3" xfId="33236"/>
    <cellStyle name="Comma 6 12 7" xfId="18088"/>
    <cellStyle name="Comma 6 12 7 2" xfId="44056"/>
    <cellStyle name="Comma 6 12 8" xfId="13760"/>
    <cellStyle name="Comma 6 12 8 2" xfId="39728"/>
    <cellStyle name="Comma 6 12 9" xfId="2940"/>
    <cellStyle name="Comma 6 13" xfId="195"/>
    <cellStyle name="Comma 6 13 10" xfId="28909"/>
    <cellStyle name="Comma 6 13 11" xfId="54871"/>
    <cellStyle name="Comma 6 13 12" xfId="55391"/>
    <cellStyle name="Comma 6 13 13" xfId="1165"/>
    <cellStyle name="Comma 6 13 2" xfId="1318"/>
    <cellStyle name="Comma 6 13 2 10" xfId="55932"/>
    <cellStyle name="Comma 6 13 2 2" xfId="2400"/>
    <cellStyle name="Comma 6 13 2 2 2" xfId="6728"/>
    <cellStyle name="Comma 6 13 2 2 2 2" xfId="13220"/>
    <cellStyle name="Comma 6 13 2 2 2 2 2" xfId="28368"/>
    <cellStyle name="Comma 6 13 2 2 2 2 2 2" xfId="54336"/>
    <cellStyle name="Comma 6 13 2 2 2 2 3" xfId="39188"/>
    <cellStyle name="Comma 6 13 2 2 2 3" xfId="21876"/>
    <cellStyle name="Comma 6 13 2 2 2 3 2" xfId="47844"/>
    <cellStyle name="Comma 6 13 2 2 2 4" xfId="17548"/>
    <cellStyle name="Comma 6 13 2 2 2 4 2" xfId="43516"/>
    <cellStyle name="Comma 6 13 2 2 2 5" xfId="32696"/>
    <cellStyle name="Comma 6 13 2 2 2 6" xfId="59178"/>
    <cellStyle name="Comma 6 13 2 2 3" xfId="11056"/>
    <cellStyle name="Comma 6 13 2 2 3 2" xfId="26204"/>
    <cellStyle name="Comma 6 13 2 2 3 2 2" xfId="52172"/>
    <cellStyle name="Comma 6 13 2 2 3 3" xfId="37024"/>
    <cellStyle name="Comma 6 13 2 2 4" xfId="8892"/>
    <cellStyle name="Comma 6 13 2 2 4 2" xfId="24040"/>
    <cellStyle name="Comma 6 13 2 2 4 2 2" xfId="50008"/>
    <cellStyle name="Comma 6 13 2 2 4 3" xfId="34860"/>
    <cellStyle name="Comma 6 13 2 2 5" xfId="19712"/>
    <cellStyle name="Comma 6 13 2 2 5 2" xfId="45680"/>
    <cellStyle name="Comma 6 13 2 2 6" xfId="15384"/>
    <cellStyle name="Comma 6 13 2 2 6 2" xfId="41352"/>
    <cellStyle name="Comma 6 13 2 2 7" xfId="4564"/>
    <cellStyle name="Comma 6 13 2 2 8" xfId="30532"/>
    <cellStyle name="Comma 6 13 2 2 9" xfId="57014"/>
    <cellStyle name="Comma 6 13 2 3" xfId="5646"/>
    <cellStyle name="Comma 6 13 2 3 2" xfId="12138"/>
    <cellStyle name="Comma 6 13 2 3 2 2" xfId="27286"/>
    <cellStyle name="Comma 6 13 2 3 2 2 2" xfId="53254"/>
    <cellStyle name="Comma 6 13 2 3 2 3" xfId="38106"/>
    <cellStyle name="Comma 6 13 2 3 3" xfId="20794"/>
    <cellStyle name="Comma 6 13 2 3 3 2" xfId="46762"/>
    <cellStyle name="Comma 6 13 2 3 4" xfId="16466"/>
    <cellStyle name="Comma 6 13 2 3 4 2" xfId="42434"/>
    <cellStyle name="Comma 6 13 2 3 5" xfId="31614"/>
    <cellStyle name="Comma 6 13 2 3 6" xfId="58096"/>
    <cellStyle name="Comma 6 13 2 4" xfId="9974"/>
    <cellStyle name="Comma 6 13 2 4 2" xfId="25122"/>
    <cellStyle name="Comma 6 13 2 4 2 2" xfId="51090"/>
    <cellStyle name="Comma 6 13 2 4 3" xfId="35942"/>
    <cellStyle name="Comma 6 13 2 5" xfId="7810"/>
    <cellStyle name="Comma 6 13 2 5 2" xfId="22958"/>
    <cellStyle name="Comma 6 13 2 5 2 2" xfId="48926"/>
    <cellStyle name="Comma 6 13 2 5 3" xfId="33778"/>
    <cellStyle name="Comma 6 13 2 6" xfId="18630"/>
    <cellStyle name="Comma 6 13 2 6 2" xfId="44598"/>
    <cellStyle name="Comma 6 13 2 7" xfId="14302"/>
    <cellStyle name="Comma 6 13 2 7 2" xfId="40270"/>
    <cellStyle name="Comma 6 13 2 8" xfId="3482"/>
    <cellStyle name="Comma 6 13 2 9" xfId="29450"/>
    <cellStyle name="Comma 6 13 3" xfId="1859"/>
    <cellStyle name="Comma 6 13 3 2" xfId="6187"/>
    <cellStyle name="Comma 6 13 3 2 2" xfId="12679"/>
    <cellStyle name="Comma 6 13 3 2 2 2" xfId="27827"/>
    <cellStyle name="Comma 6 13 3 2 2 2 2" xfId="53795"/>
    <cellStyle name="Comma 6 13 3 2 2 3" xfId="38647"/>
    <cellStyle name="Comma 6 13 3 2 3" xfId="21335"/>
    <cellStyle name="Comma 6 13 3 2 3 2" xfId="47303"/>
    <cellStyle name="Comma 6 13 3 2 4" xfId="17007"/>
    <cellStyle name="Comma 6 13 3 2 4 2" xfId="42975"/>
    <cellStyle name="Comma 6 13 3 2 5" xfId="32155"/>
    <cellStyle name="Comma 6 13 3 2 6" xfId="58637"/>
    <cellStyle name="Comma 6 13 3 3" xfId="10515"/>
    <cellStyle name="Comma 6 13 3 3 2" xfId="25663"/>
    <cellStyle name="Comma 6 13 3 3 2 2" xfId="51631"/>
    <cellStyle name="Comma 6 13 3 3 3" xfId="36483"/>
    <cellStyle name="Comma 6 13 3 4" xfId="8351"/>
    <cellStyle name="Comma 6 13 3 4 2" xfId="23499"/>
    <cellStyle name="Comma 6 13 3 4 2 2" xfId="49467"/>
    <cellStyle name="Comma 6 13 3 4 3" xfId="34319"/>
    <cellStyle name="Comma 6 13 3 5" xfId="19171"/>
    <cellStyle name="Comma 6 13 3 5 2" xfId="45139"/>
    <cellStyle name="Comma 6 13 3 6" xfId="14843"/>
    <cellStyle name="Comma 6 13 3 6 2" xfId="40811"/>
    <cellStyle name="Comma 6 13 3 7" xfId="4023"/>
    <cellStyle name="Comma 6 13 3 8" xfId="29991"/>
    <cellStyle name="Comma 6 13 3 9" xfId="56473"/>
    <cellStyle name="Comma 6 13 4" xfId="5105"/>
    <cellStyle name="Comma 6 13 4 2" xfId="11597"/>
    <cellStyle name="Comma 6 13 4 2 2" xfId="26745"/>
    <cellStyle name="Comma 6 13 4 2 2 2" xfId="52713"/>
    <cellStyle name="Comma 6 13 4 2 3" xfId="37565"/>
    <cellStyle name="Comma 6 13 4 3" xfId="20253"/>
    <cellStyle name="Comma 6 13 4 3 2" xfId="46221"/>
    <cellStyle name="Comma 6 13 4 4" xfId="15925"/>
    <cellStyle name="Comma 6 13 4 4 2" xfId="41893"/>
    <cellStyle name="Comma 6 13 4 5" xfId="31073"/>
    <cellStyle name="Comma 6 13 4 6" xfId="57555"/>
    <cellStyle name="Comma 6 13 5" xfId="9433"/>
    <cellStyle name="Comma 6 13 5 2" xfId="24581"/>
    <cellStyle name="Comma 6 13 5 2 2" xfId="50549"/>
    <cellStyle name="Comma 6 13 5 3" xfId="35401"/>
    <cellStyle name="Comma 6 13 6" xfId="7269"/>
    <cellStyle name="Comma 6 13 6 2" xfId="22417"/>
    <cellStyle name="Comma 6 13 6 2 2" xfId="48385"/>
    <cellStyle name="Comma 6 13 6 3" xfId="33237"/>
    <cellStyle name="Comma 6 13 7" xfId="18089"/>
    <cellStyle name="Comma 6 13 7 2" xfId="44057"/>
    <cellStyle name="Comma 6 13 8" xfId="13761"/>
    <cellStyle name="Comma 6 13 8 2" xfId="39729"/>
    <cellStyle name="Comma 6 13 9" xfId="2941"/>
    <cellStyle name="Comma 6 14" xfId="1314"/>
    <cellStyle name="Comma 6 14 10" xfId="55928"/>
    <cellStyle name="Comma 6 14 2" xfId="2396"/>
    <cellStyle name="Comma 6 14 2 2" xfId="6724"/>
    <cellStyle name="Comma 6 14 2 2 2" xfId="13216"/>
    <cellStyle name="Comma 6 14 2 2 2 2" xfId="28364"/>
    <cellStyle name="Comma 6 14 2 2 2 2 2" xfId="54332"/>
    <cellStyle name="Comma 6 14 2 2 2 3" xfId="39184"/>
    <cellStyle name="Comma 6 14 2 2 3" xfId="21872"/>
    <cellStyle name="Comma 6 14 2 2 3 2" xfId="47840"/>
    <cellStyle name="Comma 6 14 2 2 4" xfId="17544"/>
    <cellStyle name="Comma 6 14 2 2 4 2" xfId="43512"/>
    <cellStyle name="Comma 6 14 2 2 5" xfId="32692"/>
    <cellStyle name="Comma 6 14 2 2 6" xfId="59174"/>
    <cellStyle name="Comma 6 14 2 3" xfId="11052"/>
    <cellStyle name="Comma 6 14 2 3 2" xfId="26200"/>
    <cellStyle name="Comma 6 14 2 3 2 2" xfId="52168"/>
    <cellStyle name="Comma 6 14 2 3 3" xfId="37020"/>
    <cellStyle name="Comma 6 14 2 4" xfId="8888"/>
    <cellStyle name="Comma 6 14 2 4 2" xfId="24036"/>
    <cellStyle name="Comma 6 14 2 4 2 2" xfId="50004"/>
    <cellStyle name="Comma 6 14 2 4 3" xfId="34856"/>
    <cellStyle name="Comma 6 14 2 5" xfId="19708"/>
    <cellStyle name="Comma 6 14 2 5 2" xfId="45676"/>
    <cellStyle name="Comma 6 14 2 6" xfId="15380"/>
    <cellStyle name="Comma 6 14 2 6 2" xfId="41348"/>
    <cellStyle name="Comma 6 14 2 7" xfId="4560"/>
    <cellStyle name="Comma 6 14 2 8" xfId="30528"/>
    <cellStyle name="Comma 6 14 2 9" xfId="57010"/>
    <cellStyle name="Comma 6 14 3" xfId="5642"/>
    <cellStyle name="Comma 6 14 3 2" xfId="12134"/>
    <cellStyle name="Comma 6 14 3 2 2" xfId="27282"/>
    <cellStyle name="Comma 6 14 3 2 2 2" xfId="53250"/>
    <cellStyle name="Comma 6 14 3 2 3" xfId="38102"/>
    <cellStyle name="Comma 6 14 3 3" xfId="20790"/>
    <cellStyle name="Comma 6 14 3 3 2" xfId="46758"/>
    <cellStyle name="Comma 6 14 3 4" xfId="16462"/>
    <cellStyle name="Comma 6 14 3 4 2" xfId="42430"/>
    <cellStyle name="Comma 6 14 3 5" xfId="31610"/>
    <cellStyle name="Comma 6 14 3 6" xfId="58092"/>
    <cellStyle name="Comma 6 14 4" xfId="9970"/>
    <cellStyle name="Comma 6 14 4 2" xfId="25118"/>
    <cellStyle name="Comma 6 14 4 2 2" xfId="51086"/>
    <cellStyle name="Comma 6 14 4 3" xfId="35938"/>
    <cellStyle name="Comma 6 14 5" xfId="7806"/>
    <cellStyle name="Comma 6 14 5 2" xfId="22954"/>
    <cellStyle name="Comma 6 14 5 2 2" xfId="48922"/>
    <cellStyle name="Comma 6 14 5 3" xfId="33774"/>
    <cellStyle name="Comma 6 14 6" xfId="18626"/>
    <cellStyle name="Comma 6 14 6 2" xfId="44594"/>
    <cellStyle name="Comma 6 14 7" xfId="14298"/>
    <cellStyle name="Comma 6 14 7 2" xfId="40266"/>
    <cellStyle name="Comma 6 14 8" xfId="3478"/>
    <cellStyle name="Comma 6 14 9" xfId="29446"/>
    <cellStyle name="Comma 6 15" xfId="1855"/>
    <cellStyle name="Comma 6 15 2" xfId="6183"/>
    <cellStyle name="Comma 6 15 2 2" xfId="12675"/>
    <cellStyle name="Comma 6 15 2 2 2" xfId="27823"/>
    <cellStyle name="Comma 6 15 2 2 2 2" xfId="53791"/>
    <cellStyle name="Comma 6 15 2 2 3" xfId="38643"/>
    <cellStyle name="Comma 6 15 2 3" xfId="21331"/>
    <cellStyle name="Comma 6 15 2 3 2" xfId="47299"/>
    <cellStyle name="Comma 6 15 2 4" xfId="17003"/>
    <cellStyle name="Comma 6 15 2 4 2" xfId="42971"/>
    <cellStyle name="Comma 6 15 2 5" xfId="32151"/>
    <cellStyle name="Comma 6 15 2 6" xfId="58633"/>
    <cellStyle name="Comma 6 15 3" xfId="10511"/>
    <cellStyle name="Comma 6 15 3 2" xfId="25659"/>
    <cellStyle name="Comma 6 15 3 2 2" xfId="51627"/>
    <cellStyle name="Comma 6 15 3 3" xfId="36479"/>
    <cellStyle name="Comma 6 15 4" xfId="8347"/>
    <cellStyle name="Comma 6 15 4 2" xfId="23495"/>
    <cellStyle name="Comma 6 15 4 2 2" xfId="49463"/>
    <cellStyle name="Comma 6 15 4 3" xfId="34315"/>
    <cellStyle name="Comma 6 15 5" xfId="19167"/>
    <cellStyle name="Comma 6 15 5 2" xfId="45135"/>
    <cellStyle name="Comma 6 15 6" xfId="14839"/>
    <cellStyle name="Comma 6 15 6 2" xfId="40807"/>
    <cellStyle name="Comma 6 15 7" xfId="4019"/>
    <cellStyle name="Comma 6 15 8" xfId="29987"/>
    <cellStyle name="Comma 6 15 9" xfId="56469"/>
    <cellStyle name="Comma 6 16" xfId="5101"/>
    <cellStyle name="Comma 6 16 2" xfId="11593"/>
    <cellStyle name="Comma 6 16 2 2" xfId="26741"/>
    <cellStyle name="Comma 6 16 2 2 2" xfId="52709"/>
    <cellStyle name="Comma 6 16 2 3" xfId="37561"/>
    <cellStyle name="Comma 6 16 3" xfId="20249"/>
    <cellStyle name="Comma 6 16 3 2" xfId="46217"/>
    <cellStyle name="Comma 6 16 4" xfId="15921"/>
    <cellStyle name="Comma 6 16 4 2" xfId="41889"/>
    <cellStyle name="Comma 6 16 5" xfId="31069"/>
    <cellStyle name="Comma 6 16 6" xfId="57551"/>
    <cellStyle name="Comma 6 17" xfId="9429"/>
    <cellStyle name="Comma 6 17 2" xfId="24577"/>
    <cellStyle name="Comma 6 17 2 2" xfId="50545"/>
    <cellStyle name="Comma 6 17 3" xfId="35397"/>
    <cellStyle name="Comma 6 18" xfId="7265"/>
    <cellStyle name="Comma 6 18 2" xfId="22413"/>
    <cellStyle name="Comma 6 18 2 2" xfId="48381"/>
    <cellStyle name="Comma 6 18 3" xfId="33233"/>
    <cellStyle name="Comma 6 19" xfId="18085"/>
    <cellStyle name="Comma 6 19 2" xfId="44053"/>
    <cellStyle name="Comma 6 2" xfId="196"/>
    <cellStyle name="Comma 6 2 10" xfId="2942"/>
    <cellStyle name="Comma 6 2 11" xfId="28910"/>
    <cellStyle name="Comma 6 2 12" xfId="54872"/>
    <cellStyle name="Comma 6 2 13" xfId="55392"/>
    <cellStyle name="Comma 6 2 14" xfId="725"/>
    <cellStyle name="Comma 6 2 2" xfId="197"/>
    <cellStyle name="Comma 6 2 2 10" xfId="28911"/>
    <cellStyle name="Comma 6 2 2 11" xfId="54873"/>
    <cellStyle name="Comma 6 2 2 12" xfId="55393"/>
    <cellStyle name="Comma 6 2 2 13" xfId="1195"/>
    <cellStyle name="Comma 6 2 2 2" xfId="1320"/>
    <cellStyle name="Comma 6 2 2 2 10" xfId="55934"/>
    <cellStyle name="Comma 6 2 2 2 2" xfId="2402"/>
    <cellStyle name="Comma 6 2 2 2 2 2" xfId="6730"/>
    <cellStyle name="Comma 6 2 2 2 2 2 2" xfId="13222"/>
    <cellStyle name="Comma 6 2 2 2 2 2 2 2" xfId="28370"/>
    <cellStyle name="Comma 6 2 2 2 2 2 2 2 2" xfId="54338"/>
    <cellStyle name="Comma 6 2 2 2 2 2 2 3" xfId="39190"/>
    <cellStyle name="Comma 6 2 2 2 2 2 3" xfId="21878"/>
    <cellStyle name="Comma 6 2 2 2 2 2 3 2" xfId="47846"/>
    <cellStyle name="Comma 6 2 2 2 2 2 4" xfId="17550"/>
    <cellStyle name="Comma 6 2 2 2 2 2 4 2" xfId="43518"/>
    <cellStyle name="Comma 6 2 2 2 2 2 5" xfId="32698"/>
    <cellStyle name="Comma 6 2 2 2 2 2 6" xfId="59180"/>
    <cellStyle name="Comma 6 2 2 2 2 3" xfId="11058"/>
    <cellStyle name="Comma 6 2 2 2 2 3 2" xfId="26206"/>
    <cellStyle name="Comma 6 2 2 2 2 3 2 2" xfId="52174"/>
    <cellStyle name="Comma 6 2 2 2 2 3 3" xfId="37026"/>
    <cellStyle name="Comma 6 2 2 2 2 4" xfId="8894"/>
    <cellStyle name="Comma 6 2 2 2 2 4 2" xfId="24042"/>
    <cellStyle name="Comma 6 2 2 2 2 4 2 2" xfId="50010"/>
    <cellStyle name="Comma 6 2 2 2 2 4 3" xfId="34862"/>
    <cellStyle name="Comma 6 2 2 2 2 5" xfId="19714"/>
    <cellStyle name="Comma 6 2 2 2 2 5 2" xfId="45682"/>
    <cellStyle name="Comma 6 2 2 2 2 6" xfId="15386"/>
    <cellStyle name="Comma 6 2 2 2 2 6 2" xfId="41354"/>
    <cellStyle name="Comma 6 2 2 2 2 7" xfId="4566"/>
    <cellStyle name="Comma 6 2 2 2 2 8" xfId="30534"/>
    <cellStyle name="Comma 6 2 2 2 2 9" xfId="57016"/>
    <cellStyle name="Comma 6 2 2 2 3" xfId="5648"/>
    <cellStyle name="Comma 6 2 2 2 3 2" xfId="12140"/>
    <cellStyle name="Comma 6 2 2 2 3 2 2" xfId="27288"/>
    <cellStyle name="Comma 6 2 2 2 3 2 2 2" xfId="53256"/>
    <cellStyle name="Comma 6 2 2 2 3 2 3" xfId="38108"/>
    <cellStyle name="Comma 6 2 2 2 3 3" xfId="20796"/>
    <cellStyle name="Comma 6 2 2 2 3 3 2" xfId="46764"/>
    <cellStyle name="Comma 6 2 2 2 3 4" xfId="16468"/>
    <cellStyle name="Comma 6 2 2 2 3 4 2" xfId="42436"/>
    <cellStyle name="Comma 6 2 2 2 3 5" xfId="31616"/>
    <cellStyle name="Comma 6 2 2 2 3 6" xfId="58098"/>
    <cellStyle name="Comma 6 2 2 2 4" xfId="9976"/>
    <cellStyle name="Comma 6 2 2 2 4 2" xfId="25124"/>
    <cellStyle name="Comma 6 2 2 2 4 2 2" xfId="51092"/>
    <cellStyle name="Comma 6 2 2 2 4 3" xfId="35944"/>
    <cellStyle name="Comma 6 2 2 2 5" xfId="7812"/>
    <cellStyle name="Comma 6 2 2 2 5 2" xfId="22960"/>
    <cellStyle name="Comma 6 2 2 2 5 2 2" xfId="48928"/>
    <cellStyle name="Comma 6 2 2 2 5 3" xfId="33780"/>
    <cellStyle name="Comma 6 2 2 2 6" xfId="18632"/>
    <cellStyle name="Comma 6 2 2 2 6 2" xfId="44600"/>
    <cellStyle name="Comma 6 2 2 2 7" xfId="14304"/>
    <cellStyle name="Comma 6 2 2 2 7 2" xfId="40272"/>
    <cellStyle name="Comma 6 2 2 2 8" xfId="3484"/>
    <cellStyle name="Comma 6 2 2 2 9" xfId="29452"/>
    <cellStyle name="Comma 6 2 2 3" xfId="1861"/>
    <cellStyle name="Comma 6 2 2 3 2" xfId="6189"/>
    <cellStyle name="Comma 6 2 2 3 2 2" xfId="12681"/>
    <cellStyle name="Comma 6 2 2 3 2 2 2" xfId="27829"/>
    <cellStyle name="Comma 6 2 2 3 2 2 2 2" xfId="53797"/>
    <cellStyle name="Comma 6 2 2 3 2 2 3" xfId="38649"/>
    <cellStyle name="Comma 6 2 2 3 2 3" xfId="21337"/>
    <cellStyle name="Comma 6 2 2 3 2 3 2" xfId="47305"/>
    <cellStyle name="Comma 6 2 2 3 2 4" xfId="17009"/>
    <cellStyle name="Comma 6 2 2 3 2 4 2" xfId="42977"/>
    <cellStyle name="Comma 6 2 2 3 2 5" xfId="32157"/>
    <cellStyle name="Comma 6 2 2 3 2 6" xfId="58639"/>
    <cellStyle name="Comma 6 2 2 3 3" xfId="10517"/>
    <cellStyle name="Comma 6 2 2 3 3 2" xfId="25665"/>
    <cellStyle name="Comma 6 2 2 3 3 2 2" xfId="51633"/>
    <cellStyle name="Comma 6 2 2 3 3 3" xfId="36485"/>
    <cellStyle name="Comma 6 2 2 3 4" xfId="8353"/>
    <cellStyle name="Comma 6 2 2 3 4 2" xfId="23501"/>
    <cellStyle name="Comma 6 2 2 3 4 2 2" xfId="49469"/>
    <cellStyle name="Comma 6 2 2 3 4 3" xfId="34321"/>
    <cellStyle name="Comma 6 2 2 3 5" xfId="19173"/>
    <cellStyle name="Comma 6 2 2 3 5 2" xfId="45141"/>
    <cellStyle name="Comma 6 2 2 3 6" xfId="14845"/>
    <cellStyle name="Comma 6 2 2 3 6 2" xfId="40813"/>
    <cellStyle name="Comma 6 2 2 3 7" xfId="4025"/>
    <cellStyle name="Comma 6 2 2 3 8" xfId="29993"/>
    <cellStyle name="Comma 6 2 2 3 9" xfId="56475"/>
    <cellStyle name="Comma 6 2 2 4" xfId="5107"/>
    <cellStyle name="Comma 6 2 2 4 2" xfId="11599"/>
    <cellStyle name="Comma 6 2 2 4 2 2" xfId="26747"/>
    <cellStyle name="Comma 6 2 2 4 2 2 2" xfId="52715"/>
    <cellStyle name="Comma 6 2 2 4 2 3" xfId="37567"/>
    <cellStyle name="Comma 6 2 2 4 3" xfId="20255"/>
    <cellStyle name="Comma 6 2 2 4 3 2" xfId="46223"/>
    <cellStyle name="Comma 6 2 2 4 4" xfId="15927"/>
    <cellStyle name="Comma 6 2 2 4 4 2" xfId="41895"/>
    <cellStyle name="Comma 6 2 2 4 5" xfId="31075"/>
    <cellStyle name="Comma 6 2 2 4 6" xfId="57557"/>
    <cellStyle name="Comma 6 2 2 5" xfId="9435"/>
    <cellStyle name="Comma 6 2 2 5 2" xfId="24583"/>
    <cellStyle name="Comma 6 2 2 5 2 2" xfId="50551"/>
    <cellStyle name="Comma 6 2 2 5 3" xfId="35403"/>
    <cellStyle name="Comma 6 2 2 6" xfId="7271"/>
    <cellStyle name="Comma 6 2 2 6 2" xfId="22419"/>
    <cellStyle name="Comma 6 2 2 6 2 2" xfId="48387"/>
    <cellStyle name="Comma 6 2 2 6 3" xfId="33239"/>
    <cellStyle name="Comma 6 2 2 7" xfId="18091"/>
    <cellStyle name="Comma 6 2 2 7 2" xfId="44059"/>
    <cellStyle name="Comma 6 2 2 8" xfId="13763"/>
    <cellStyle name="Comma 6 2 2 8 2" xfId="39731"/>
    <cellStyle name="Comma 6 2 2 9" xfId="2943"/>
    <cellStyle name="Comma 6 2 3" xfId="1319"/>
    <cellStyle name="Comma 6 2 3 10" xfId="55933"/>
    <cellStyle name="Comma 6 2 3 2" xfId="2401"/>
    <cellStyle name="Comma 6 2 3 2 2" xfId="6729"/>
    <cellStyle name="Comma 6 2 3 2 2 2" xfId="13221"/>
    <cellStyle name="Comma 6 2 3 2 2 2 2" xfId="28369"/>
    <cellStyle name="Comma 6 2 3 2 2 2 2 2" xfId="54337"/>
    <cellStyle name="Comma 6 2 3 2 2 2 3" xfId="39189"/>
    <cellStyle name="Comma 6 2 3 2 2 3" xfId="21877"/>
    <cellStyle name="Comma 6 2 3 2 2 3 2" xfId="47845"/>
    <cellStyle name="Comma 6 2 3 2 2 4" xfId="17549"/>
    <cellStyle name="Comma 6 2 3 2 2 4 2" xfId="43517"/>
    <cellStyle name="Comma 6 2 3 2 2 5" xfId="32697"/>
    <cellStyle name="Comma 6 2 3 2 2 6" xfId="59179"/>
    <cellStyle name="Comma 6 2 3 2 3" xfId="11057"/>
    <cellStyle name="Comma 6 2 3 2 3 2" xfId="26205"/>
    <cellStyle name="Comma 6 2 3 2 3 2 2" xfId="52173"/>
    <cellStyle name="Comma 6 2 3 2 3 3" xfId="37025"/>
    <cellStyle name="Comma 6 2 3 2 4" xfId="8893"/>
    <cellStyle name="Comma 6 2 3 2 4 2" xfId="24041"/>
    <cellStyle name="Comma 6 2 3 2 4 2 2" xfId="50009"/>
    <cellStyle name="Comma 6 2 3 2 4 3" xfId="34861"/>
    <cellStyle name="Comma 6 2 3 2 5" xfId="19713"/>
    <cellStyle name="Comma 6 2 3 2 5 2" xfId="45681"/>
    <cellStyle name="Comma 6 2 3 2 6" xfId="15385"/>
    <cellStyle name="Comma 6 2 3 2 6 2" xfId="41353"/>
    <cellStyle name="Comma 6 2 3 2 7" xfId="4565"/>
    <cellStyle name="Comma 6 2 3 2 8" xfId="30533"/>
    <cellStyle name="Comma 6 2 3 2 9" xfId="57015"/>
    <cellStyle name="Comma 6 2 3 3" xfId="5647"/>
    <cellStyle name="Comma 6 2 3 3 2" xfId="12139"/>
    <cellStyle name="Comma 6 2 3 3 2 2" xfId="27287"/>
    <cellStyle name="Comma 6 2 3 3 2 2 2" xfId="53255"/>
    <cellStyle name="Comma 6 2 3 3 2 3" xfId="38107"/>
    <cellStyle name="Comma 6 2 3 3 3" xfId="20795"/>
    <cellStyle name="Comma 6 2 3 3 3 2" xfId="46763"/>
    <cellStyle name="Comma 6 2 3 3 4" xfId="16467"/>
    <cellStyle name="Comma 6 2 3 3 4 2" xfId="42435"/>
    <cellStyle name="Comma 6 2 3 3 5" xfId="31615"/>
    <cellStyle name="Comma 6 2 3 3 6" xfId="58097"/>
    <cellStyle name="Comma 6 2 3 4" xfId="9975"/>
    <cellStyle name="Comma 6 2 3 4 2" xfId="25123"/>
    <cellStyle name="Comma 6 2 3 4 2 2" xfId="51091"/>
    <cellStyle name="Comma 6 2 3 4 3" xfId="35943"/>
    <cellStyle name="Comma 6 2 3 5" xfId="7811"/>
    <cellStyle name="Comma 6 2 3 5 2" xfId="22959"/>
    <cellStyle name="Comma 6 2 3 5 2 2" xfId="48927"/>
    <cellStyle name="Comma 6 2 3 5 3" xfId="33779"/>
    <cellStyle name="Comma 6 2 3 6" xfId="18631"/>
    <cellStyle name="Comma 6 2 3 6 2" xfId="44599"/>
    <cellStyle name="Comma 6 2 3 7" xfId="14303"/>
    <cellStyle name="Comma 6 2 3 7 2" xfId="40271"/>
    <cellStyle name="Comma 6 2 3 8" xfId="3483"/>
    <cellStyle name="Comma 6 2 3 9" xfId="29451"/>
    <cellStyle name="Comma 6 2 4" xfId="1860"/>
    <cellStyle name="Comma 6 2 4 2" xfId="6188"/>
    <cellStyle name="Comma 6 2 4 2 2" xfId="12680"/>
    <cellStyle name="Comma 6 2 4 2 2 2" xfId="27828"/>
    <cellStyle name="Comma 6 2 4 2 2 2 2" xfId="53796"/>
    <cellStyle name="Comma 6 2 4 2 2 3" xfId="38648"/>
    <cellStyle name="Comma 6 2 4 2 3" xfId="21336"/>
    <cellStyle name="Comma 6 2 4 2 3 2" xfId="47304"/>
    <cellStyle name="Comma 6 2 4 2 4" xfId="17008"/>
    <cellStyle name="Comma 6 2 4 2 4 2" xfId="42976"/>
    <cellStyle name="Comma 6 2 4 2 5" xfId="32156"/>
    <cellStyle name="Comma 6 2 4 2 6" xfId="58638"/>
    <cellStyle name="Comma 6 2 4 3" xfId="10516"/>
    <cellStyle name="Comma 6 2 4 3 2" xfId="25664"/>
    <cellStyle name="Comma 6 2 4 3 2 2" xfId="51632"/>
    <cellStyle name="Comma 6 2 4 3 3" xfId="36484"/>
    <cellStyle name="Comma 6 2 4 4" xfId="8352"/>
    <cellStyle name="Comma 6 2 4 4 2" xfId="23500"/>
    <cellStyle name="Comma 6 2 4 4 2 2" xfId="49468"/>
    <cellStyle name="Comma 6 2 4 4 3" xfId="34320"/>
    <cellStyle name="Comma 6 2 4 5" xfId="19172"/>
    <cellStyle name="Comma 6 2 4 5 2" xfId="45140"/>
    <cellStyle name="Comma 6 2 4 6" xfId="14844"/>
    <cellStyle name="Comma 6 2 4 6 2" xfId="40812"/>
    <cellStyle name="Comma 6 2 4 7" xfId="4024"/>
    <cellStyle name="Comma 6 2 4 8" xfId="29992"/>
    <cellStyle name="Comma 6 2 4 9" xfId="56474"/>
    <cellStyle name="Comma 6 2 5" xfId="5106"/>
    <cellStyle name="Comma 6 2 5 2" xfId="11598"/>
    <cellStyle name="Comma 6 2 5 2 2" xfId="26746"/>
    <cellStyle name="Comma 6 2 5 2 2 2" xfId="52714"/>
    <cellStyle name="Comma 6 2 5 2 3" xfId="37566"/>
    <cellStyle name="Comma 6 2 5 3" xfId="20254"/>
    <cellStyle name="Comma 6 2 5 3 2" xfId="46222"/>
    <cellStyle name="Comma 6 2 5 4" xfId="15926"/>
    <cellStyle name="Comma 6 2 5 4 2" xfId="41894"/>
    <cellStyle name="Comma 6 2 5 5" xfId="31074"/>
    <cellStyle name="Comma 6 2 5 6" xfId="57556"/>
    <cellStyle name="Comma 6 2 6" xfId="9434"/>
    <cellStyle name="Comma 6 2 6 2" xfId="24582"/>
    <cellStyle name="Comma 6 2 6 2 2" xfId="50550"/>
    <cellStyle name="Comma 6 2 6 3" xfId="35402"/>
    <cellStyle name="Comma 6 2 7" xfId="7270"/>
    <cellStyle name="Comma 6 2 7 2" xfId="22418"/>
    <cellStyle name="Comma 6 2 7 2 2" xfId="48386"/>
    <cellStyle name="Comma 6 2 7 3" xfId="33238"/>
    <cellStyle name="Comma 6 2 8" xfId="18090"/>
    <cellStyle name="Comma 6 2 8 2" xfId="44058"/>
    <cellStyle name="Comma 6 2 9" xfId="13762"/>
    <cellStyle name="Comma 6 2 9 2" xfId="39730"/>
    <cellStyle name="Comma 6 20" xfId="13757"/>
    <cellStyle name="Comma 6 20 2" xfId="39725"/>
    <cellStyle name="Comma 6 21" xfId="2937"/>
    <cellStyle name="Comma 6 22" xfId="28905"/>
    <cellStyle name="Comma 6 23" xfId="54867"/>
    <cellStyle name="Comma 6 24" xfId="55387"/>
    <cellStyle name="Comma 6 25" xfId="685"/>
    <cellStyle name="Comma 6 3" xfId="198"/>
    <cellStyle name="Comma 6 3 10" xfId="28912"/>
    <cellStyle name="Comma 6 3 11" xfId="54874"/>
    <cellStyle name="Comma 6 3 12" xfId="55394"/>
    <cellStyle name="Comma 6 3 13" xfId="765"/>
    <cellStyle name="Comma 6 3 2" xfId="1321"/>
    <cellStyle name="Comma 6 3 2 10" xfId="55935"/>
    <cellStyle name="Comma 6 3 2 2" xfId="2403"/>
    <cellStyle name="Comma 6 3 2 2 2" xfId="6731"/>
    <cellStyle name="Comma 6 3 2 2 2 2" xfId="13223"/>
    <cellStyle name="Comma 6 3 2 2 2 2 2" xfId="28371"/>
    <cellStyle name="Comma 6 3 2 2 2 2 2 2" xfId="54339"/>
    <cellStyle name="Comma 6 3 2 2 2 2 3" xfId="39191"/>
    <cellStyle name="Comma 6 3 2 2 2 3" xfId="21879"/>
    <cellStyle name="Comma 6 3 2 2 2 3 2" xfId="47847"/>
    <cellStyle name="Comma 6 3 2 2 2 4" xfId="17551"/>
    <cellStyle name="Comma 6 3 2 2 2 4 2" xfId="43519"/>
    <cellStyle name="Comma 6 3 2 2 2 5" xfId="32699"/>
    <cellStyle name="Comma 6 3 2 2 2 6" xfId="59181"/>
    <cellStyle name="Comma 6 3 2 2 3" xfId="11059"/>
    <cellStyle name="Comma 6 3 2 2 3 2" xfId="26207"/>
    <cellStyle name="Comma 6 3 2 2 3 2 2" xfId="52175"/>
    <cellStyle name="Comma 6 3 2 2 3 3" xfId="37027"/>
    <cellStyle name="Comma 6 3 2 2 4" xfId="8895"/>
    <cellStyle name="Comma 6 3 2 2 4 2" xfId="24043"/>
    <cellStyle name="Comma 6 3 2 2 4 2 2" xfId="50011"/>
    <cellStyle name="Comma 6 3 2 2 4 3" xfId="34863"/>
    <cellStyle name="Comma 6 3 2 2 5" xfId="19715"/>
    <cellStyle name="Comma 6 3 2 2 5 2" xfId="45683"/>
    <cellStyle name="Comma 6 3 2 2 6" xfId="15387"/>
    <cellStyle name="Comma 6 3 2 2 6 2" xfId="41355"/>
    <cellStyle name="Comma 6 3 2 2 7" xfId="4567"/>
    <cellStyle name="Comma 6 3 2 2 8" xfId="30535"/>
    <cellStyle name="Comma 6 3 2 2 9" xfId="57017"/>
    <cellStyle name="Comma 6 3 2 3" xfId="5649"/>
    <cellStyle name="Comma 6 3 2 3 2" xfId="12141"/>
    <cellStyle name="Comma 6 3 2 3 2 2" xfId="27289"/>
    <cellStyle name="Comma 6 3 2 3 2 2 2" xfId="53257"/>
    <cellStyle name="Comma 6 3 2 3 2 3" xfId="38109"/>
    <cellStyle name="Comma 6 3 2 3 3" xfId="20797"/>
    <cellStyle name="Comma 6 3 2 3 3 2" xfId="46765"/>
    <cellStyle name="Comma 6 3 2 3 4" xfId="16469"/>
    <cellStyle name="Comma 6 3 2 3 4 2" xfId="42437"/>
    <cellStyle name="Comma 6 3 2 3 5" xfId="31617"/>
    <cellStyle name="Comma 6 3 2 3 6" xfId="58099"/>
    <cellStyle name="Comma 6 3 2 4" xfId="9977"/>
    <cellStyle name="Comma 6 3 2 4 2" xfId="25125"/>
    <cellStyle name="Comma 6 3 2 4 2 2" xfId="51093"/>
    <cellStyle name="Comma 6 3 2 4 3" xfId="35945"/>
    <cellStyle name="Comma 6 3 2 5" xfId="7813"/>
    <cellStyle name="Comma 6 3 2 5 2" xfId="22961"/>
    <cellStyle name="Comma 6 3 2 5 2 2" xfId="48929"/>
    <cellStyle name="Comma 6 3 2 5 3" xfId="33781"/>
    <cellStyle name="Comma 6 3 2 6" xfId="18633"/>
    <cellStyle name="Comma 6 3 2 6 2" xfId="44601"/>
    <cellStyle name="Comma 6 3 2 7" xfId="14305"/>
    <cellStyle name="Comma 6 3 2 7 2" xfId="40273"/>
    <cellStyle name="Comma 6 3 2 8" xfId="3485"/>
    <cellStyle name="Comma 6 3 2 9" xfId="29453"/>
    <cellStyle name="Comma 6 3 3" xfId="1862"/>
    <cellStyle name="Comma 6 3 3 2" xfId="6190"/>
    <cellStyle name="Comma 6 3 3 2 2" xfId="12682"/>
    <cellStyle name="Comma 6 3 3 2 2 2" xfId="27830"/>
    <cellStyle name="Comma 6 3 3 2 2 2 2" xfId="53798"/>
    <cellStyle name="Comma 6 3 3 2 2 3" xfId="38650"/>
    <cellStyle name="Comma 6 3 3 2 3" xfId="21338"/>
    <cellStyle name="Comma 6 3 3 2 3 2" xfId="47306"/>
    <cellStyle name="Comma 6 3 3 2 4" xfId="17010"/>
    <cellStyle name="Comma 6 3 3 2 4 2" xfId="42978"/>
    <cellStyle name="Comma 6 3 3 2 5" xfId="32158"/>
    <cellStyle name="Comma 6 3 3 2 6" xfId="58640"/>
    <cellStyle name="Comma 6 3 3 3" xfId="10518"/>
    <cellStyle name="Comma 6 3 3 3 2" xfId="25666"/>
    <cellStyle name="Comma 6 3 3 3 2 2" xfId="51634"/>
    <cellStyle name="Comma 6 3 3 3 3" xfId="36486"/>
    <cellStyle name="Comma 6 3 3 4" xfId="8354"/>
    <cellStyle name="Comma 6 3 3 4 2" xfId="23502"/>
    <cellStyle name="Comma 6 3 3 4 2 2" xfId="49470"/>
    <cellStyle name="Comma 6 3 3 4 3" xfId="34322"/>
    <cellStyle name="Comma 6 3 3 5" xfId="19174"/>
    <cellStyle name="Comma 6 3 3 5 2" xfId="45142"/>
    <cellStyle name="Comma 6 3 3 6" xfId="14846"/>
    <cellStyle name="Comma 6 3 3 6 2" xfId="40814"/>
    <cellStyle name="Comma 6 3 3 7" xfId="4026"/>
    <cellStyle name="Comma 6 3 3 8" xfId="29994"/>
    <cellStyle name="Comma 6 3 3 9" xfId="56476"/>
    <cellStyle name="Comma 6 3 4" xfId="5108"/>
    <cellStyle name="Comma 6 3 4 2" xfId="11600"/>
    <cellStyle name="Comma 6 3 4 2 2" xfId="26748"/>
    <cellStyle name="Comma 6 3 4 2 2 2" xfId="52716"/>
    <cellStyle name="Comma 6 3 4 2 3" xfId="37568"/>
    <cellStyle name="Comma 6 3 4 3" xfId="20256"/>
    <cellStyle name="Comma 6 3 4 3 2" xfId="46224"/>
    <cellStyle name="Comma 6 3 4 4" xfId="15928"/>
    <cellStyle name="Comma 6 3 4 4 2" xfId="41896"/>
    <cellStyle name="Comma 6 3 4 5" xfId="31076"/>
    <cellStyle name="Comma 6 3 4 6" xfId="57558"/>
    <cellStyle name="Comma 6 3 5" xfId="9436"/>
    <cellStyle name="Comma 6 3 5 2" xfId="24584"/>
    <cellStyle name="Comma 6 3 5 2 2" xfId="50552"/>
    <cellStyle name="Comma 6 3 5 3" xfId="35404"/>
    <cellStyle name="Comma 6 3 6" xfId="7272"/>
    <cellStyle name="Comma 6 3 6 2" xfId="22420"/>
    <cellStyle name="Comma 6 3 6 2 2" xfId="48388"/>
    <cellStyle name="Comma 6 3 6 3" xfId="33240"/>
    <cellStyle name="Comma 6 3 7" xfId="18092"/>
    <cellStyle name="Comma 6 3 7 2" xfId="44060"/>
    <cellStyle name="Comma 6 3 8" xfId="13764"/>
    <cellStyle name="Comma 6 3 8 2" xfId="39732"/>
    <cellStyle name="Comma 6 3 9" xfId="2944"/>
    <cellStyle name="Comma 6 4" xfId="199"/>
    <cellStyle name="Comma 6 4 10" xfId="28913"/>
    <cellStyle name="Comma 6 4 11" xfId="54875"/>
    <cellStyle name="Comma 6 4 12" xfId="55395"/>
    <cellStyle name="Comma 6 4 13" xfId="805"/>
    <cellStyle name="Comma 6 4 2" xfId="1322"/>
    <cellStyle name="Comma 6 4 2 10" xfId="55936"/>
    <cellStyle name="Comma 6 4 2 2" xfId="2404"/>
    <cellStyle name="Comma 6 4 2 2 2" xfId="6732"/>
    <cellStyle name="Comma 6 4 2 2 2 2" xfId="13224"/>
    <cellStyle name="Comma 6 4 2 2 2 2 2" xfId="28372"/>
    <cellStyle name="Comma 6 4 2 2 2 2 2 2" xfId="54340"/>
    <cellStyle name="Comma 6 4 2 2 2 2 3" xfId="39192"/>
    <cellStyle name="Comma 6 4 2 2 2 3" xfId="21880"/>
    <cellStyle name="Comma 6 4 2 2 2 3 2" xfId="47848"/>
    <cellStyle name="Comma 6 4 2 2 2 4" xfId="17552"/>
    <cellStyle name="Comma 6 4 2 2 2 4 2" xfId="43520"/>
    <cellStyle name="Comma 6 4 2 2 2 5" xfId="32700"/>
    <cellStyle name="Comma 6 4 2 2 2 6" xfId="59182"/>
    <cellStyle name="Comma 6 4 2 2 3" xfId="11060"/>
    <cellStyle name="Comma 6 4 2 2 3 2" xfId="26208"/>
    <cellStyle name="Comma 6 4 2 2 3 2 2" xfId="52176"/>
    <cellStyle name="Comma 6 4 2 2 3 3" xfId="37028"/>
    <cellStyle name="Comma 6 4 2 2 4" xfId="8896"/>
    <cellStyle name="Comma 6 4 2 2 4 2" xfId="24044"/>
    <cellStyle name="Comma 6 4 2 2 4 2 2" xfId="50012"/>
    <cellStyle name="Comma 6 4 2 2 4 3" xfId="34864"/>
    <cellStyle name="Comma 6 4 2 2 5" xfId="19716"/>
    <cellStyle name="Comma 6 4 2 2 5 2" xfId="45684"/>
    <cellStyle name="Comma 6 4 2 2 6" xfId="15388"/>
    <cellStyle name="Comma 6 4 2 2 6 2" xfId="41356"/>
    <cellStyle name="Comma 6 4 2 2 7" xfId="4568"/>
    <cellStyle name="Comma 6 4 2 2 8" xfId="30536"/>
    <cellStyle name="Comma 6 4 2 2 9" xfId="57018"/>
    <cellStyle name="Comma 6 4 2 3" xfId="5650"/>
    <cellStyle name="Comma 6 4 2 3 2" xfId="12142"/>
    <cellStyle name="Comma 6 4 2 3 2 2" xfId="27290"/>
    <cellStyle name="Comma 6 4 2 3 2 2 2" xfId="53258"/>
    <cellStyle name="Comma 6 4 2 3 2 3" xfId="38110"/>
    <cellStyle name="Comma 6 4 2 3 3" xfId="20798"/>
    <cellStyle name="Comma 6 4 2 3 3 2" xfId="46766"/>
    <cellStyle name="Comma 6 4 2 3 4" xfId="16470"/>
    <cellStyle name="Comma 6 4 2 3 4 2" xfId="42438"/>
    <cellStyle name="Comma 6 4 2 3 5" xfId="31618"/>
    <cellStyle name="Comma 6 4 2 3 6" xfId="58100"/>
    <cellStyle name="Comma 6 4 2 4" xfId="9978"/>
    <cellStyle name="Comma 6 4 2 4 2" xfId="25126"/>
    <cellStyle name="Comma 6 4 2 4 2 2" xfId="51094"/>
    <cellStyle name="Comma 6 4 2 4 3" xfId="35946"/>
    <cellStyle name="Comma 6 4 2 5" xfId="7814"/>
    <cellStyle name="Comma 6 4 2 5 2" xfId="22962"/>
    <cellStyle name="Comma 6 4 2 5 2 2" xfId="48930"/>
    <cellStyle name="Comma 6 4 2 5 3" xfId="33782"/>
    <cellStyle name="Comma 6 4 2 6" xfId="18634"/>
    <cellStyle name="Comma 6 4 2 6 2" xfId="44602"/>
    <cellStyle name="Comma 6 4 2 7" xfId="14306"/>
    <cellStyle name="Comma 6 4 2 7 2" xfId="40274"/>
    <cellStyle name="Comma 6 4 2 8" xfId="3486"/>
    <cellStyle name="Comma 6 4 2 9" xfId="29454"/>
    <cellStyle name="Comma 6 4 3" xfId="1863"/>
    <cellStyle name="Comma 6 4 3 2" xfId="6191"/>
    <cellStyle name="Comma 6 4 3 2 2" xfId="12683"/>
    <cellStyle name="Comma 6 4 3 2 2 2" xfId="27831"/>
    <cellStyle name="Comma 6 4 3 2 2 2 2" xfId="53799"/>
    <cellStyle name="Comma 6 4 3 2 2 3" xfId="38651"/>
    <cellStyle name="Comma 6 4 3 2 3" xfId="21339"/>
    <cellStyle name="Comma 6 4 3 2 3 2" xfId="47307"/>
    <cellStyle name="Comma 6 4 3 2 4" xfId="17011"/>
    <cellStyle name="Comma 6 4 3 2 4 2" xfId="42979"/>
    <cellStyle name="Comma 6 4 3 2 5" xfId="32159"/>
    <cellStyle name="Comma 6 4 3 2 6" xfId="58641"/>
    <cellStyle name="Comma 6 4 3 3" xfId="10519"/>
    <cellStyle name="Comma 6 4 3 3 2" xfId="25667"/>
    <cellStyle name="Comma 6 4 3 3 2 2" xfId="51635"/>
    <cellStyle name="Comma 6 4 3 3 3" xfId="36487"/>
    <cellStyle name="Comma 6 4 3 4" xfId="8355"/>
    <cellStyle name="Comma 6 4 3 4 2" xfId="23503"/>
    <cellStyle name="Comma 6 4 3 4 2 2" xfId="49471"/>
    <cellStyle name="Comma 6 4 3 4 3" xfId="34323"/>
    <cellStyle name="Comma 6 4 3 5" xfId="19175"/>
    <cellStyle name="Comma 6 4 3 5 2" xfId="45143"/>
    <cellStyle name="Comma 6 4 3 6" xfId="14847"/>
    <cellStyle name="Comma 6 4 3 6 2" xfId="40815"/>
    <cellStyle name="Comma 6 4 3 7" xfId="4027"/>
    <cellStyle name="Comma 6 4 3 8" xfId="29995"/>
    <cellStyle name="Comma 6 4 3 9" xfId="56477"/>
    <cellStyle name="Comma 6 4 4" xfId="5109"/>
    <cellStyle name="Comma 6 4 4 2" xfId="11601"/>
    <cellStyle name="Comma 6 4 4 2 2" xfId="26749"/>
    <cellStyle name="Comma 6 4 4 2 2 2" xfId="52717"/>
    <cellStyle name="Comma 6 4 4 2 3" xfId="37569"/>
    <cellStyle name="Comma 6 4 4 3" xfId="20257"/>
    <cellStyle name="Comma 6 4 4 3 2" xfId="46225"/>
    <cellStyle name="Comma 6 4 4 4" xfId="15929"/>
    <cellStyle name="Comma 6 4 4 4 2" xfId="41897"/>
    <cellStyle name="Comma 6 4 4 5" xfId="31077"/>
    <cellStyle name="Comma 6 4 4 6" xfId="57559"/>
    <cellStyle name="Comma 6 4 5" xfId="9437"/>
    <cellStyle name="Comma 6 4 5 2" xfId="24585"/>
    <cellStyle name="Comma 6 4 5 2 2" xfId="50553"/>
    <cellStyle name="Comma 6 4 5 3" xfId="35405"/>
    <cellStyle name="Comma 6 4 6" xfId="7273"/>
    <cellStyle name="Comma 6 4 6 2" xfId="22421"/>
    <cellStyle name="Comma 6 4 6 2 2" xfId="48389"/>
    <cellStyle name="Comma 6 4 6 3" xfId="33241"/>
    <cellStyle name="Comma 6 4 7" xfId="18093"/>
    <cellStyle name="Comma 6 4 7 2" xfId="44061"/>
    <cellStyle name="Comma 6 4 8" xfId="13765"/>
    <cellStyle name="Comma 6 4 8 2" xfId="39733"/>
    <cellStyle name="Comma 6 4 9" xfId="2945"/>
    <cellStyle name="Comma 6 5" xfId="200"/>
    <cellStyle name="Comma 6 5 10" xfId="28914"/>
    <cellStyle name="Comma 6 5 11" xfId="54876"/>
    <cellStyle name="Comma 6 5 12" xfId="55396"/>
    <cellStyle name="Comma 6 5 13" xfId="845"/>
    <cellStyle name="Comma 6 5 2" xfId="1323"/>
    <cellStyle name="Comma 6 5 2 10" xfId="55937"/>
    <cellStyle name="Comma 6 5 2 2" xfId="2405"/>
    <cellStyle name="Comma 6 5 2 2 2" xfId="6733"/>
    <cellStyle name="Comma 6 5 2 2 2 2" xfId="13225"/>
    <cellStyle name="Comma 6 5 2 2 2 2 2" xfId="28373"/>
    <cellStyle name="Comma 6 5 2 2 2 2 2 2" xfId="54341"/>
    <cellStyle name="Comma 6 5 2 2 2 2 3" xfId="39193"/>
    <cellStyle name="Comma 6 5 2 2 2 3" xfId="21881"/>
    <cellStyle name="Comma 6 5 2 2 2 3 2" xfId="47849"/>
    <cellStyle name="Comma 6 5 2 2 2 4" xfId="17553"/>
    <cellStyle name="Comma 6 5 2 2 2 4 2" xfId="43521"/>
    <cellStyle name="Comma 6 5 2 2 2 5" xfId="32701"/>
    <cellStyle name="Comma 6 5 2 2 2 6" xfId="59183"/>
    <cellStyle name="Comma 6 5 2 2 3" xfId="11061"/>
    <cellStyle name="Comma 6 5 2 2 3 2" xfId="26209"/>
    <cellStyle name="Comma 6 5 2 2 3 2 2" xfId="52177"/>
    <cellStyle name="Comma 6 5 2 2 3 3" xfId="37029"/>
    <cellStyle name="Comma 6 5 2 2 4" xfId="8897"/>
    <cellStyle name="Comma 6 5 2 2 4 2" xfId="24045"/>
    <cellStyle name="Comma 6 5 2 2 4 2 2" xfId="50013"/>
    <cellStyle name="Comma 6 5 2 2 4 3" xfId="34865"/>
    <cellStyle name="Comma 6 5 2 2 5" xfId="19717"/>
    <cellStyle name="Comma 6 5 2 2 5 2" xfId="45685"/>
    <cellStyle name="Comma 6 5 2 2 6" xfId="15389"/>
    <cellStyle name="Comma 6 5 2 2 6 2" xfId="41357"/>
    <cellStyle name="Comma 6 5 2 2 7" xfId="4569"/>
    <cellStyle name="Comma 6 5 2 2 8" xfId="30537"/>
    <cellStyle name="Comma 6 5 2 2 9" xfId="57019"/>
    <cellStyle name="Comma 6 5 2 3" xfId="5651"/>
    <cellStyle name="Comma 6 5 2 3 2" xfId="12143"/>
    <cellStyle name="Comma 6 5 2 3 2 2" xfId="27291"/>
    <cellStyle name="Comma 6 5 2 3 2 2 2" xfId="53259"/>
    <cellStyle name="Comma 6 5 2 3 2 3" xfId="38111"/>
    <cellStyle name="Comma 6 5 2 3 3" xfId="20799"/>
    <cellStyle name="Comma 6 5 2 3 3 2" xfId="46767"/>
    <cellStyle name="Comma 6 5 2 3 4" xfId="16471"/>
    <cellStyle name="Comma 6 5 2 3 4 2" xfId="42439"/>
    <cellStyle name="Comma 6 5 2 3 5" xfId="31619"/>
    <cellStyle name="Comma 6 5 2 3 6" xfId="58101"/>
    <cellStyle name="Comma 6 5 2 4" xfId="9979"/>
    <cellStyle name="Comma 6 5 2 4 2" xfId="25127"/>
    <cellStyle name="Comma 6 5 2 4 2 2" xfId="51095"/>
    <cellStyle name="Comma 6 5 2 4 3" xfId="35947"/>
    <cellStyle name="Comma 6 5 2 5" xfId="7815"/>
    <cellStyle name="Comma 6 5 2 5 2" xfId="22963"/>
    <cellStyle name="Comma 6 5 2 5 2 2" xfId="48931"/>
    <cellStyle name="Comma 6 5 2 5 3" xfId="33783"/>
    <cellStyle name="Comma 6 5 2 6" xfId="18635"/>
    <cellStyle name="Comma 6 5 2 6 2" xfId="44603"/>
    <cellStyle name="Comma 6 5 2 7" xfId="14307"/>
    <cellStyle name="Comma 6 5 2 7 2" xfId="40275"/>
    <cellStyle name="Comma 6 5 2 8" xfId="3487"/>
    <cellStyle name="Comma 6 5 2 9" xfId="29455"/>
    <cellStyle name="Comma 6 5 3" xfId="1864"/>
    <cellStyle name="Comma 6 5 3 2" xfId="6192"/>
    <cellStyle name="Comma 6 5 3 2 2" xfId="12684"/>
    <cellStyle name="Comma 6 5 3 2 2 2" xfId="27832"/>
    <cellStyle name="Comma 6 5 3 2 2 2 2" xfId="53800"/>
    <cellStyle name="Comma 6 5 3 2 2 3" xfId="38652"/>
    <cellStyle name="Comma 6 5 3 2 3" xfId="21340"/>
    <cellStyle name="Comma 6 5 3 2 3 2" xfId="47308"/>
    <cellStyle name="Comma 6 5 3 2 4" xfId="17012"/>
    <cellStyle name="Comma 6 5 3 2 4 2" xfId="42980"/>
    <cellStyle name="Comma 6 5 3 2 5" xfId="32160"/>
    <cellStyle name="Comma 6 5 3 2 6" xfId="58642"/>
    <cellStyle name="Comma 6 5 3 3" xfId="10520"/>
    <cellStyle name="Comma 6 5 3 3 2" xfId="25668"/>
    <cellStyle name="Comma 6 5 3 3 2 2" xfId="51636"/>
    <cellStyle name="Comma 6 5 3 3 3" xfId="36488"/>
    <cellStyle name="Comma 6 5 3 4" xfId="8356"/>
    <cellStyle name="Comma 6 5 3 4 2" xfId="23504"/>
    <cellStyle name="Comma 6 5 3 4 2 2" xfId="49472"/>
    <cellStyle name="Comma 6 5 3 4 3" xfId="34324"/>
    <cellStyle name="Comma 6 5 3 5" xfId="19176"/>
    <cellStyle name="Comma 6 5 3 5 2" xfId="45144"/>
    <cellStyle name="Comma 6 5 3 6" xfId="14848"/>
    <cellStyle name="Comma 6 5 3 6 2" xfId="40816"/>
    <cellStyle name="Comma 6 5 3 7" xfId="4028"/>
    <cellStyle name="Comma 6 5 3 8" xfId="29996"/>
    <cellStyle name="Comma 6 5 3 9" xfId="56478"/>
    <cellStyle name="Comma 6 5 4" xfId="5110"/>
    <cellStyle name="Comma 6 5 4 2" xfId="11602"/>
    <cellStyle name="Comma 6 5 4 2 2" xfId="26750"/>
    <cellStyle name="Comma 6 5 4 2 2 2" xfId="52718"/>
    <cellStyle name="Comma 6 5 4 2 3" xfId="37570"/>
    <cellStyle name="Comma 6 5 4 3" xfId="20258"/>
    <cellStyle name="Comma 6 5 4 3 2" xfId="46226"/>
    <cellStyle name="Comma 6 5 4 4" xfId="15930"/>
    <cellStyle name="Comma 6 5 4 4 2" xfId="41898"/>
    <cellStyle name="Comma 6 5 4 5" xfId="31078"/>
    <cellStyle name="Comma 6 5 4 6" xfId="57560"/>
    <cellStyle name="Comma 6 5 5" xfId="9438"/>
    <cellStyle name="Comma 6 5 5 2" xfId="24586"/>
    <cellStyle name="Comma 6 5 5 2 2" xfId="50554"/>
    <cellStyle name="Comma 6 5 5 3" xfId="35406"/>
    <cellStyle name="Comma 6 5 6" xfId="7274"/>
    <cellStyle name="Comma 6 5 6 2" xfId="22422"/>
    <cellStyle name="Comma 6 5 6 2 2" xfId="48390"/>
    <cellStyle name="Comma 6 5 6 3" xfId="33242"/>
    <cellStyle name="Comma 6 5 7" xfId="18094"/>
    <cellStyle name="Comma 6 5 7 2" xfId="44062"/>
    <cellStyle name="Comma 6 5 8" xfId="13766"/>
    <cellStyle name="Comma 6 5 8 2" xfId="39734"/>
    <cellStyle name="Comma 6 5 9" xfId="2946"/>
    <cellStyle name="Comma 6 6" xfId="201"/>
    <cellStyle name="Comma 6 6 10" xfId="28915"/>
    <cellStyle name="Comma 6 6 11" xfId="54877"/>
    <cellStyle name="Comma 6 6 12" xfId="55397"/>
    <cellStyle name="Comma 6 6 13" xfId="885"/>
    <cellStyle name="Comma 6 6 2" xfId="1324"/>
    <cellStyle name="Comma 6 6 2 10" xfId="55938"/>
    <cellStyle name="Comma 6 6 2 2" xfId="2406"/>
    <cellStyle name="Comma 6 6 2 2 2" xfId="6734"/>
    <cellStyle name="Comma 6 6 2 2 2 2" xfId="13226"/>
    <cellStyle name="Comma 6 6 2 2 2 2 2" xfId="28374"/>
    <cellStyle name="Comma 6 6 2 2 2 2 2 2" xfId="54342"/>
    <cellStyle name="Comma 6 6 2 2 2 2 3" xfId="39194"/>
    <cellStyle name="Comma 6 6 2 2 2 3" xfId="21882"/>
    <cellStyle name="Comma 6 6 2 2 2 3 2" xfId="47850"/>
    <cellStyle name="Comma 6 6 2 2 2 4" xfId="17554"/>
    <cellStyle name="Comma 6 6 2 2 2 4 2" xfId="43522"/>
    <cellStyle name="Comma 6 6 2 2 2 5" xfId="32702"/>
    <cellStyle name="Comma 6 6 2 2 2 6" xfId="59184"/>
    <cellStyle name="Comma 6 6 2 2 3" xfId="11062"/>
    <cellStyle name="Comma 6 6 2 2 3 2" xfId="26210"/>
    <cellStyle name="Comma 6 6 2 2 3 2 2" xfId="52178"/>
    <cellStyle name="Comma 6 6 2 2 3 3" xfId="37030"/>
    <cellStyle name="Comma 6 6 2 2 4" xfId="8898"/>
    <cellStyle name="Comma 6 6 2 2 4 2" xfId="24046"/>
    <cellStyle name="Comma 6 6 2 2 4 2 2" xfId="50014"/>
    <cellStyle name="Comma 6 6 2 2 4 3" xfId="34866"/>
    <cellStyle name="Comma 6 6 2 2 5" xfId="19718"/>
    <cellStyle name="Comma 6 6 2 2 5 2" xfId="45686"/>
    <cellStyle name="Comma 6 6 2 2 6" xfId="15390"/>
    <cellStyle name="Comma 6 6 2 2 6 2" xfId="41358"/>
    <cellStyle name="Comma 6 6 2 2 7" xfId="4570"/>
    <cellStyle name="Comma 6 6 2 2 8" xfId="30538"/>
    <cellStyle name="Comma 6 6 2 2 9" xfId="57020"/>
    <cellStyle name="Comma 6 6 2 3" xfId="5652"/>
    <cellStyle name="Comma 6 6 2 3 2" xfId="12144"/>
    <cellStyle name="Comma 6 6 2 3 2 2" xfId="27292"/>
    <cellStyle name="Comma 6 6 2 3 2 2 2" xfId="53260"/>
    <cellStyle name="Comma 6 6 2 3 2 3" xfId="38112"/>
    <cellStyle name="Comma 6 6 2 3 3" xfId="20800"/>
    <cellStyle name="Comma 6 6 2 3 3 2" xfId="46768"/>
    <cellStyle name="Comma 6 6 2 3 4" xfId="16472"/>
    <cellStyle name="Comma 6 6 2 3 4 2" xfId="42440"/>
    <cellStyle name="Comma 6 6 2 3 5" xfId="31620"/>
    <cellStyle name="Comma 6 6 2 3 6" xfId="58102"/>
    <cellStyle name="Comma 6 6 2 4" xfId="9980"/>
    <cellStyle name="Comma 6 6 2 4 2" xfId="25128"/>
    <cellStyle name="Comma 6 6 2 4 2 2" xfId="51096"/>
    <cellStyle name="Comma 6 6 2 4 3" xfId="35948"/>
    <cellStyle name="Comma 6 6 2 5" xfId="7816"/>
    <cellStyle name="Comma 6 6 2 5 2" xfId="22964"/>
    <cellStyle name="Comma 6 6 2 5 2 2" xfId="48932"/>
    <cellStyle name="Comma 6 6 2 5 3" xfId="33784"/>
    <cellStyle name="Comma 6 6 2 6" xfId="18636"/>
    <cellStyle name="Comma 6 6 2 6 2" xfId="44604"/>
    <cellStyle name="Comma 6 6 2 7" xfId="14308"/>
    <cellStyle name="Comma 6 6 2 7 2" xfId="40276"/>
    <cellStyle name="Comma 6 6 2 8" xfId="3488"/>
    <cellStyle name="Comma 6 6 2 9" xfId="29456"/>
    <cellStyle name="Comma 6 6 3" xfId="1865"/>
    <cellStyle name="Comma 6 6 3 2" xfId="6193"/>
    <cellStyle name="Comma 6 6 3 2 2" xfId="12685"/>
    <cellStyle name="Comma 6 6 3 2 2 2" xfId="27833"/>
    <cellStyle name="Comma 6 6 3 2 2 2 2" xfId="53801"/>
    <cellStyle name="Comma 6 6 3 2 2 3" xfId="38653"/>
    <cellStyle name="Comma 6 6 3 2 3" xfId="21341"/>
    <cellStyle name="Comma 6 6 3 2 3 2" xfId="47309"/>
    <cellStyle name="Comma 6 6 3 2 4" xfId="17013"/>
    <cellStyle name="Comma 6 6 3 2 4 2" xfId="42981"/>
    <cellStyle name="Comma 6 6 3 2 5" xfId="32161"/>
    <cellStyle name="Comma 6 6 3 2 6" xfId="58643"/>
    <cellStyle name="Comma 6 6 3 3" xfId="10521"/>
    <cellStyle name="Comma 6 6 3 3 2" xfId="25669"/>
    <cellStyle name="Comma 6 6 3 3 2 2" xfId="51637"/>
    <cellStyle name="Comma 6 6 3 3 3" xfId="36489"/>
    <cellStyle name="Comma 6 6 3 4" xfId="8357"/>
    <cellStyle name="Comma 6 6 3 4 2" xfId="23505"/>
    <cellStyle name="Comma 6 6 3 4 2 2" xfId="49473"/>
    <cellStyle name="Comma 6 6 3 4 3" xfId="34325"/>
    <cellStyle name="Comma 6 6 3 5" xfId="19177"/>
    <cellStyle name="Comma 6 6 3 5 2" xfId="45145"/>
    <cellStyle name="Comma 6 6 3 6" xfId="14849"/>
    <cellStyle name="Comma 6 6 3 6 2" xfId="40817"/>
    <cellStyle name="Comma 6 6 3 7" xfId="4029"/>
    <cellStyle name="Comma 6 6 3 8" xfId="29997"/>
    <cellStyle name="Comma 6 6 3 9" xfId="56479"/>
    <cellStyle name="Comma 6 6 4" xfId="5111"/>
    <cellStyle name="Comma 6 6 4 2" xfId="11603"/>
    <cellStyle name="Comma 6 6 4 2 2" xfId="26751"/>
    <cellStyle name="Comma 6 6 4 2 2 2" xfId="52719"/>
    <cellStyle name="Comma 6 6 4 2 3" xfId="37571"/>
    <cellStyle name="Comma 6 6 4 3" xfId="20259"/>
    <cellStyle name="Comma 6 6 4 3 2" xfId="46227"/>
    <cellStyle name="Comma 6 6 4 4" xfId="15931"/>
    <cellStyle name="Comma 6 6 4 4 2" xfId="41899"/>
    <cellStyle name="Comma 6 6 4 5" xfId="31079"/>
    <cellStyle name="Comma 6 6 4 6" xfId="57561"/>
    <cellStyle name="Comma 6 6 5" xfId="9439"/>
    <cellStyle name="Comma 6 6 5 2" xfId="24587"/>
    <cellStyle name="Comma 6 6 5 2 2" xfId="50555"/>
    <cellStyle name="Comma 6 6 5 3" xfId="35407"/>
    <cellStyle name="Comma 6 6 6" xfId="7275"/>
    <cellStyle name="Comma 6 6 6 2" xfId="22423"/>
    <cellStyle name="Comma 6 6 6 2 2" xfId="48391"/>
    <cellStyle name="Comma 6 6 6 3" xfId="33243"/>
    <cellStyle name="Comma 6 6 7" xfId="18095"/>
    <cellStyle name="Comma 6 6 7 2" xfId="44063"/>
    <cellStyle name="Comma 6 6 8" xfId="13767"/>
    <cellStyle name="Comma 6 6 8 2" xfId="39735"/>
    <cellStyle name="Comma 6 6 9" xfId="2947"/>
    <cellStyle name="Comma 6 7" xfId="202"/>
    <cellStyle name="Comma 6 7 10" xfId="28916"/>
    <cellStyle name="Comma 6 7 11" xfId="54878"/>
    <cellStyle name="Comma 6 7 12" xfId="55398"/>
    <cellStyle name="Comma 6 7 13" xfId="925"/>
    <cellStyle name="Comma 6 7 2" xfId="1325"/>
    <cellStyle name="Comma 6 7 2 10" xfId="55939"/>
    <cellStyle name="Comma 6 7 2 2" xfId="2407"/>
    <cellStyle name="Comma 6 7 2 2 2" xfId="6735"/>
    <cellStyle name="Comma 6 7 2 2 2 2" xfId="13227"/>
    <cellStyle name="Comma 6 7 2 2 2 2 2" xfId="28375"/>
    <cellStyle name="Comma 6 7 2 2 2 2 2 2" xfId="54343"/>
    <cellStyle name="Comma 6 7 2 2 2 2 3" xfId="39195"/>
    <cellStyle name="Comma 6 7 2 2 2 3" xfId="21883"/>
    <cellStyle name="Comma 6 7 2 2 2 3 2" xfId="47851"/>
    <cellStyle name="Comma 6 7 2 2 2 4" xfId="17555"/>
    <cellStyle name="Comma 6 7 2 2 2 4 2" xfId="43523"/>
    <cellStyle name="Comma 6 7 2 2 2 5" xfId="32703"/>
    <cellStyle name="Comma 6 7 2 2 2 6" xfId="59185"/>
    <cellStyle name="Comma 6 7 2 2 3" xfId="11063"/>
    <cellStyle name="Comma 6 7 2 2 3 2" xfId="26211"/>
    <cellStyle name="Comma 6 7 2 2 3 2 2" xfId="52179"/>
    <cellStyle name="Comma 6 7 2 2 3 3" xfId="37031"/>
    <cellStyle name="Comma 6 7 2 2 4" xfId="8899"/>
    <cellStyle name="Comma 6 7 2 2 4 2" xfId="24047"/>
    <cellStyle name="Comma 6 7 2 2 4 2 2" xfId="50015"/>
    <cellStyle name="Comma 6 7 2 2 4 3" xfId="34867"/>
    <cellStyle name="Comma 6 7 2 2 5" xfId="19719"/>
    <cellStyle name="Comma 6 7 2 2 5 2" xfId="45687"/>
    <cellStyle name="Comma 6 7 2 2 6" xfId="15391"/>
    <cellStyle name="Comma 6 7 2 2 6 2" xfId="41359"/>
    <cellStyle name="Comma 6 7 2 2 7" xfId="4571"/>
    <cellStyle name="Comma 6 7 2 2 8" xfId="30539"/>
    <cellStyle name="Comma 6 7 2 2 9" xfId="57021"/>
    <cellStyle name="Comma 6 7 2 3" xfId="5653"/>
    <cellStyle name="Comma 6 7 2 3 2" xfId="12145"/>
    <cellStyle name="Comma 6 7 2 3 2 2" xfId="27293"/>
    <cellStyle name="Comma 6 7 2 3 2 2 2" xfId="53261"/>
    <cellStyle name="Comma 6 7 2 3 2 3" xfId="38113"/>
    <cellStyle name="Comma 6 7 2 3 3" xfId="20801"/>
    <cellStyle name="Comma 6 7 2 3 3 2" xfId="46769"/>
    <cellStyle name="Comma 6 7 2 3 4" xfId="16473"/>
    <cellStyle name="Comma 6 7 2 3 4 2" xfId="42441"/>
    <cellStyle name="Comma 6 7 2 3 5" xfId="31621"/>
    <cellStyle name="Comma 6 7 2 3 6" xfId="58103"/>
    <cellStyle name="Comma 6 7 2 4" xfId="9981"/>
    <cellStyle name="Comma 6 7 2 4 2" xfId="25129"/>
    <cellStyle name="Comma 6 7 2 4 2 2" xfId="51097"/>
    <cellStyle name="Comma 6 7 2 4 3" xfId="35949"/>
    <cellStyle name="Comma 6 7 2 5" xfId="7817"/>
    <cellStyle name="Comma 6 7 2 5 2" xfId="22965"/>
    <cellStyle name="Comma 6 7 2 5 2 2" xfId="48933"/>
    <cellStyle name="Comma 6 7 2 5 3" xfId="33785"/>
    <cellStyle name="Comma 6 7 2 6" xfId="18637"/>
    <cellStyle name="Comma 6 7 2 6 2" xfId="44605"/>
    <cellStyle name="Comma 6 7 2 7" xfId="14309"/>
    <cellStyle name="Comma 6 7 2 7 2" xfId="40277"/>
    <cellStyle name="Comma 6 7 2 8" xfId="3489"/>
    <cellStyle name="Comma 6 7 2 9" xfId="29457"/>
    <cellStyle name="Comma 6 7 3" xfId="1866"/>
    <cellStyle name="Comma 6 7 3 2" xfId="6194"/>
    <cellStyle name="Comma 6 7 3 2 2" xfId="12686"/>
    <cellStyle name="Comma 6 7 3 2 2 2" xfId="27834"/>
    <cellStyle name="Comma 6 7 3 2 2 2 2" xfId="53802"/>
    <cellStyle name="Comma 6 7 3 2 2 3" xfId="38654"/>
    <cellStyle name="Comma 6 7 3 2 3" xfId="21342"/>
    <cellStyle name="Comma 6 7 3 2 3 2" xfId="47310"/>
    <cellStyle name="Comma 6 7 3 2 4" xfId="17014"/>
    <cellStyle name="Comma 6 7 3 2 4 2" xfId="42982"/>
    <cellStyle name="Comma 6 7 3 2 5" xfId="32162"/>
    <cellStyle name="Comma 6 7 3 2 6" xfId="58644"/>
    <cellStyle name="Comma 6 7 3 3" xfId="10522"/>
    <cellStyle name="Comma 6 7 3 3 2" xfId="25670"/>
    <cellStyle name="Comma 6 7 3 3 2 2" xfId="51638"/>
    <cellStyle name="Comma 6 7 3 3 3" xfId="36490"/>
    <cellStyle name="Comma 6 7 3 4" xfId="8358"/>
    <cellStyle name="Comma 6 7 3 4 2" xfId="23506"/>
    <cellStyle name="Comma 6 7 3 4 2 2" xfId="49474"/>
    <cellStyle name="Comma 6 7 3 4 3" xfId="34326"/>
    <cellStyle name="Comma 6 7 3 5" xfId="19178"/>
    <cellStyle name="Comma 6 7 3 5 2" xfId="45146"/>
    <cellStyle name="Comma 6 7 3 6" xfId="14850"/>
    <cellStyle name="Comma 6 7 3 6 2" xfId="40818"/>
    <cellStyle name="Comma 6 7 3 7" xfId="4030"/>
    <cellStyle name="Comma 6 7 3 8" xfId="29998"/>
    <cellStyle name="Comma 6 7 3 9" xfId="56480"/>
    <cellStyle name="Comma 6 7 4" xfId="5112"/>
    <cellStyle name="Comma 6 7 4 2" xfId="11604"/>
    <cellStyle name="Comma 6 7 4 2 2" xfId="26752"/>
    <cellStyle name="Comma 6 7 4 2 2 2" xfId="52720"/>
    <cellStyle name="Comma 6 7 4 2 3" xfId="37572"/>
    <cellStyle name="Comma 6 7 4 3" xfId="20260"/>
    <cellStyle name="Comma 6 7 4 3 2" xfId="46228"/>
    <cellStyle name="Comma 6 7 4 4" xfId="15932"/>
    <cellStyle name="Comma 6 7 4 4 2" xfId="41900"/>
    <cellStyle name="Comma 6 7 4 5" xfId="31080"/>
    <cellStyle name="Comma 6 7 4 6" xfId="57562"/>
    <cellStyle name="Comma 6 7 5" xfId="9440"/>
    <cellStyle name="Comma 6 7 5 2" xfId="24588"/>
    <cellStyle name="Comma 6 7 5 2 2" xfId="50556"/>
    <cellStyle name="Comma 6 7 5 3" xfId="35408"/>
    <cellStyle name="Comma 6 7 6" xfId="7276"/>
    <cellStyle name="Comma 6 7 6 2" xfId="22424"/>
    <cellStyle name="Comma 6 7 6 2 2" xfId="48392"/>
    <cellStyle name="Comma 6 7 6 3" xfId="33244"/>
    <cellStyle name="Comma 6 7 7" xfId="18096"/>
    <cellStyle name="Comma 6 7 7 2" xfId="44064"/>
    <cellStyle name="Comma 6 7 8" xfId="13768"/>
    <cellStyle name="Comma 6 7 8 2" xfId="39736"/>
    <cellStyle name="Comma 6 7 9" xfId="2948"/>
    <cellStyle name="Comma 6 8" xfId="203"/>
    <cellStyle name="Comma 6 8 10" xfId="28917"/>
    <cellStyle name="Comma 6 8 11" xfId="54879"/>
    <cellStyle name="Comma 6 8 12" xfId="55399"/>
    <cellStyle name="Comma 6 8 13" xfId="965"/>
    <cellStyle name="Comma 6 8 2" xfId="1326"/>
    <cellStyle name="Comma 6 8 2 10" xfId="55940"/>
    <cellStyle name="Comma 6 8 2 2" xfId="2408"/>
    <cellStyle name="Comma 6 8 2 2 2" xfId="6736"/>
    <cellStyle name="Comma 6 8 2 2 2 2" xfId="13228"/>
    <cellStyle name="Comma 6 8 2 2 2 2 2" xfId="28376"/>
    <cellStyle name="Comma 6 8 2 2 2 2 2 2" xfId="54344"/>
    <cellStyle name="Comma 6 8 2 2 2 2 3" xfId="39196"/>
    <cellStyle name="Comma 6 8 2 2 2 3" xfId="21884"/>
    <cellStyle name="Comma 6 8 2 2 2 3 2" xfId="47852"/>
    <cellStyle name="Comma 6 8 2 2 2 4" xfId="17556"/>
    <cellStyle name="Comma 6 8 2 2 2 4 2" xfId="43524"/>
    <cellStyle name="Comma 6 8 2 2 2 5" xfId="32704"/>
    <cellStyle name="Comma 6 8 2 2 2 6" xfId="59186"/>
    <cellStyle name="Comma 6 8 2 2 3" xfId="11064"/>
    <cellStyle name="Comma 6 8 2 2 3 2" xfId="26212"/>
    <cellStyle name="Comma 6 8 2 2 3 2 2" xfId="52180"/>
    <cellStyle name="Comma 6 8 2 2 3 3" xfId="37032"/>
    <cellStyle name="Comma 6 8 2 2 4" xfId="8900"/>
    <cellStyle name="Comma 6 8 2 2 4 2" xfId="24048"/>
    <cellStyle name="Comma 6 8 2 2 4 2 2" xfId="50016"/>
    <cellStyle name="Comma 6 8 2 2 4 3" xfId="34868"/>
    <cellStyle name="Comma 6 8 2 2 5" xfId="19720"/>
    <cellStyle name="Comma 6 8 2 2 5 2" xfId="45688"/>
    <cellStyle name="Comma 6 8 2 2 6" xfId="15392"/>
    <cellStyle name="Comma 6 8 2 2 6 2" xfId="41360"/>
    <cellStyle name="Comma 6 8 2 2 7" xfId="4572"/>
    <cellStyle name="Comma 6 8 2 2 8" xfId="30540"/>
    <cellStyle name="Comma 6 8 2 2 9" xfId="57022"/>
    <cellStyle name="Comma 6 8 2 3" xfId="5654"/>
    <cellStyle name="Comma 6 8 2 3 2" xfId="12146"/>
    <cellStyle name="Comma 6 8 2 3 2 2" xfId="27294"/>
    <cellStyle name="Comma 6 8 2 3 2 2 2" xfId="53262"/>
    <cellStyle name="Comma 6 8 2 3 2 3" xfId="38114"/>
    <cellStyle name="Comma 6 8 2 3 3" xfId="20802"/>
    <cellStyle name="Comma 6 8 2 3 3 2" xfId="46770"/>
    <cellStyle name="Comma 6 8 2 3 4" xfId="16474"/>
    <cellStyle name="Comma 6 8 2 3 4 2" xfId="42442"/>
    <cellStyle name="Comma 6 8 2 3 5" xfId="31622"/>
    <cellStyle name="Comma 6 8 2 3 6" xfId="58104"/>
    <cellStyle name="Comma 6 8 2 4" xfId="9982"/>
    <cellStyle name="Comma 6 8 2 4 2" xfId="25130"/>
    <cellStyle name="Comma 6 8 2 4 2 2" xfId="51098"/>
    <cellStyle name="Comma 6 8 2 4 3" xfId="35950"/>
    <cellStyle name="Comma 6 8 2 5" xfId="7818"/>
    <cellStyle name="Comma 6 8 2 5 2" xfId="22966"/>
    <cellStyle name="Comma 6 8 2 5 2 2" xfId="48934"/>
    <cellStyle name="Comma 6 8 2 5 3" xfId="33786"/>
    <cellStyle name="Comma 6 8 2 6" xfId="18638"/>
    <cellStyle name="Comma 6 8 2 6 2" xfId="44606"/>
    <cellStyle name="Comma 6 8 2 7" xfId="14310"/>
    <cellStyle name="Comma 6 8 2 7 2" xfId="40278"/>
    <cellStyle name="Comma 6 8 2 8" xfId="3490"/>
    <cellStyle name="Comma 6 8 2 9" xfId="29458"/>
    <cellStyle name="Comma 6 8 3" xfId="1867"/>
    <cellStyle name="Comma 6 8 3 2" xfId="6195"/>
    <cellStyle name="Comma 6 8 3 2 2" xfId="12687"/>
    <cellStyle name="Comma 6 8 3 2 2 2" xfId="27835"/>
    <cellStyle name="Comma 6 8 3 2 2 2 2" xfId="53803"/>
    <cellStyle name="Comma 6 8 3 2 2 3" xfId="38655"/>
    <cellStyle name="Comma 6 8 3 2 3" xfId="21343"/>
    <cellStyle name="Comma 6 8 3 2 3 2" xfId="47311"/>
    <cellStyle name="Comma 6 8 3 2 4" xfId="17015"/>
    <cellStyle name="Comma 6 8 3 2 4 2" xfId="42983"/>
    <cellStyle name="Comma 6 8 3 2 5" xfId="32163"/>
    <cellStyle name="Comma 6 8 3 2 6" xfId="58645"/>
    <cellStyle name="Comma 6 8 3 3" xfId="10523"/>
    <cellStyle name="Comma 6 8 3 3 2" xfId="25671"/>
    <cellStyle name="Comma 6 8 3 3 2 2" xfId="51639"/>
    <cellStyle name="Comma 6 8 3 3 3" xfId="36491"/>
    <cellStyle name="Comma 6 8 3 4" xfId="8359"/>
    <cellStyle name="Comma 6 8 3 4 2" xfId="23507"/>
    <cellStyle name="Comma 6 8 3 4 2 2" xfId="49475"/>
    <cellStyle name="Comma 6 8 3 4 3" xfId="34327"/>
    <cellStyle name="Comma 6 8 3 5" xfId="19179"/>
    <cellStyle name="Comma 6 8 3 5 2" xfId="45147"/>
    <cellStyle name="Comma 6 8 3 6" xfId="14851"/>
    <cellStyle name="Comma 6 8 3 6 2" xfId="40819"/>
    <cellStyle name="Comma 6 8 3 7" xfId="4031"/>
    <cellStyle name="Comma 6 8 3 8" xfId="29999"/>
    <cellStyle name="Comma 6 8 3 9" xfId="56481"/>
    <cellStyle name="Comma 6 8 4" xfId="5113"/>
    <cellStyle name="Comma 6 8 4 2" xfId="11605"/>
    <cellStyle name="Comma 6 8 4 2 2" xfId="26753"/>
    <cellStyle name="Comma 6 8 4 2 2 2" xfId="52721"/>
    <cellStyle name="Comma 6 8 4 2 3" xfId="37573"/>
    <cellStyle name="Comma 6 8 4 3" xfId="20261"/>
    <cellStyle name="Comma 6 8 4 3 2" xfId="46229"/>
    <cellStyle name="Comma 6 8 4 4" xfId="15933"/>
    <cellStyle name="Comma 6 8 4 4 2" xfId="41901"/>
    <cellStyle name="Comma 6 8 4 5" xfId="31081"/>
    <cellStyle name="Comma 6 8 4 6" xfId="57563"/>
    <cellStyle name="Comma 6 8 5" xfId="9441"/>
    <cellStyle name="Comma 6 8 5 2" xfId="24589"/>
    <cellStyle name="Comma 6 8 5 2 2" xfId="50557"/>
    <cellStyle name="Comma 6 8 5 3" xfId="35409"/>
    <cellStyle name="Comma 6 8 6" xfId="7277"/>
    <cellStyle name="Comma 6 8 6 2" xfId="22425"/>
    <cellStyle name="Comma 6 8 6 2 2" xfId="48393"/>
    <cellStyle name="Comma 6 8 6 3" xfId="33245"/>
    <cellStyle name="Comma 6 8 7" xfId="18097"/>
    <cellStyle name="Comma 6 8 7 2" xfId="44065"/>
    <cellStyle name="Comma 6 8 8" xfId="13769"/>
    <cellStyle name="Comma 6 8 8 2" xfId="39737"/>
    <cellStyle name="Comma 6 8 9" xfId="2949"/>
    <cellStyle name="Comma 6 9" xfId="204"/>
    <cellStyle name="Comma 6 9 10" xfId="28918"/>
    <cellStyle name="Comma 6 9 11" xfId="54880"/>
    <cellStyle name="Comma 6 9 12" xfId="55400"/>
    <cellStyle name="Comma 6 9 13" xfId="1005"/>
    <cellStyle name="Comma 6 9 2" xfId="1327"/>
    <cellStyle name="Comma 6 9 2 10" xfId="55941"/>
    <cellStyle name="Comma 6 9 2 2" xfId="2409"/>
    <cellStyle name="Comma 6 9 2 2 2" xfId="6737"/>
    <cellStyle name="Comma 6 9 2 2 2 2" xfId="13229"/>
    <cellStyle name="Comma 6 9 2 2 2 2 2" xfId="28377"/>
    <cellStyle name="Comma 6 9 2 2 2 2 2 2" xfId="54345"/>
    <cellStyle name="Comma 6 9 2 2 2 2 3" xfId="39197"/>
    <cellStyle name="Comma 6 9 2 2 2 3" xfId="21885"/>
    <cellStyle name="Comma 6 9 2 2 2 3 2" xfId="47853"/>
    <cellStyle name="Comma 6 9 2 2 2 4" xfId="17557"/>
    <cellStyle name="Comma 6 9 2 2 2 4 2" xfId="43525"/>
    <cellStyle name="Comma 6 9 2 2 2 5" xfId="32705"/>
    <cellStyle name="Comma 6 9 2 2 2 6" xfId="59187"/>
    <cellStyle name="Comma 6 9 2 2 3" xfId="11065"/>
    <cellStyle name="Comma 6 9 2 2 3 2" xfId="26213"/>
    <cellStyle name="Comma 6 9 2 2 3 2 2" xfId="52181"/>
    <cellStyle name="Comma 6 9 2 2 3 3" xfId="37033"/>
    <cellStyle name="Comma 6 9 2 2 4" xfId="8901"/>
    <cellStyle name="Comma 6 9 2 2 4 2" xfId="24049"/>
    <cellStyle name="Comma 6 9 2 2 4 2 2" xfId="50017"/>
    <cellStyle name="Comma 6 9 2 2 4 3" xfId="34869"/>
    <cellStyle name="Comma 6 9 2 2 5" xfId="19721"/>
    <cellStyle name="Comma 6 9 2 2 5 2" xfId="45689"/>
    <cellStyle name="Comma 6 9 2 2 6" xfId="15393"/>
    <cellStyle name="Comma 6 9 2 2 6 2" xfId="41361"/>
    <cellStyle name="Comma 6 9 2 2 7" xfId="4573"/>
    <cellStyle name="Comma 6 9 2 2 8" xfId="30541"/>
    <cellStyle name="Comma 6 9 2 2 9" xfId="57023"/>
    <cellStyle name="Comma 6 9 2 3" xfId="5655"/>
    <cellStyle name="Comma 6 9 2 3 2" xfId="12147"/>
    <cellStyle name="Comma 6 9 2 3 2 2" xfId="27295"/>
    <cellStyle name="Comma 6 9 2 3 2 2 2" xfId="53263"/>
    <cellStyle name="Comma 6 9 2 3 2 3" xfId="38115"/>
    <cellStyle name="Comma 6 9 2 3 3" xfId="20803"/>
    <cellStyle name="Comma 6 9 2 3 3 2" xfId="46771"/>
    <cellStyle name="Comma 6 9 2 3 4" xfId="16475"/>
    <cellStyle name="Comma 6 9 2 3 4 2" xfId="42443"/>
    <cellStyle name="Comma 6 9 2 3 5" xfId="31623"/>
    <cellStyle name="Comma 6 9 2 3 6" xfId="58105"/>
    <cellStyle name="Comma 6 9 2 4" xfId="9983"/>
    <cellStyle name="Comma 6 9 2 4 2" xfId="25131"/>
    <cellStyle name="Comma 6 9 2 4 2 2" xfId="51099"/>
    <cellStyle name="Comma 6 9 2 4 3" xfId="35951"/>
    <cellStyle name="Comma 6 9 2 5" xfId="7819"/>
    <cellStyle name="Comma 6 9 2 5 2" xfId="22967"/>
    <cellStyle name="Comma 6 9 2 5 2 2" xfId="48935"/>
    <cellStyle name="Comma 6 9 2 5 3" xfId="33787"/>
    <cellStyle name="Comma 6 9 2 6" xfId="18639"/>
    <cellStyle name="Comma 6 9 2 6 2" xfId="44607"/>
    <cellStyle name="Comma 6 9 2 7" xfId="14311"/>
    <cellStyle name="Comma 6 9 2 7 2" xfId="40279"/>
    <cellStyle name="Comma 6 9 2 8" xfId="3491"/>
    <cellStyle name="Comma 6 9 2 9" xfId="29459"/>
    <cellStyle name="Comma 6 9 3" xfId="1868"/>
    <cellStyle name="Comma 6 9 3 2" xfId="6196"/>
    <cellStyle name="Comma 6 9 3 2 2" xfId="12688"/>
    <cellStyle name="Comma 6 9 3 2 2 2" xfId="27836"/>
    <cellStyle name="Comma 6 9 3 2 2 2 2" xfId="53804"/>
    <cellStyle name="Comma 6 9 3 2 2 3" xfId="38656"/>
    <cellStyle name="Comma 6 9 3 2 3" xfId="21344"/>
    <cellStyle name="Comma 6 9 3 2 3 2" xfId="47312"/>
    <cellStyle name="Comma 6 9 3 2 4" xfId="17016"/>
    <cellStyle name="Comma 6 9 3 2 4 2" xfId="42984"/>
    <cellStyle name="Comma 6 9 3 2 5" xfId="32164"/>
    <cellStyle name="Comma 6 9 3 2 6" xfId="58646"/>
    <cellStyle name="Comma 6 9 3 3" xfId="10524"/>
    <cellStyle name="Comma 6 9 3 3 2" xfId="25672"/>
    <cellStyle name="Comma 6 9 3 3 2 2" xfId="51640"/>
    <cellStyle name="Comma 6 9 3 3 3" xfId="36492"/>
    <cellStyle name="Comma 6 9 3 4" xfId="8360"/>
    <cellStyle name="Comma 6 9 3 4 2" xfId="23508"/>
    <cellStyle name="Comma 6 9 3 4 2 2" xfId="49476"/>
    <cellStyle name="Comma 6 9 3 4 3" xfId="34328"/>
    <cellStyle name="Comma 6 9 3 5" xfId="19180"/>
    <cellStyle name="Comma 6 9 3 5 2" xfId="45148"/>
    <cellStyle name="Comma 6 9 3 6" xfId="14852"/>
    <cellStyle name="Comma 6 9 3 6 2" xfId="40820"/>
    <cellStyle name="Comma 6 9 3 7" xfId="4032"/>
    <cellStyle name="Comma 6 9 3 8" xfId="30000"/>
    <cellStyle name="Comma 6 9 3 9" xfId="56482"/>
    <cellStyle name="Comma 6 9 4" xfId="5114"/>
    <cellStyle name="Comma 6 9 4 2" xfId="11606"/>
    <cellStyle name="Comma 6 9 4 2 2" xfId="26754"/>
    <cellStyle name="Comma 6 9 4 2 2 2" xfId="52722"/>
    <cellStyle name="Comma 6 9 4 2 3" xfId="37574"/>
    <cellStyle name="Comma 6 9 4 3" xfId="20262"/>
    <cellStyle name="Comma 6 9 4 3 2" xfId="46230"/>
    <cellStyle name="Comma 6 9 4 4" xfId="15934"/>
    <cellStyle name="Comma 6 9 4 4 2" xfId="41902"/>
    <cellStyle name="Comma 6 9 4 5" xfId="31082"/>
    <cellStyle name="Comma 6 9 4 6" xfId="57564"/>
    <cellStyle name="Comma 6 9 5" xfId="9442"/>
    <cellStyle name="Comma 6 9 5 2" xfId="24590"/>
    <cellStyle name="Comma 6 9 5 2 2" xfId="50558"/>
    <cellStyle name="Comma 6 9 5 3" xfId="35410"/>
    <cellStyle name="Comma 6 9 6" xfId="7278"/>
    <cellStyle name="Comma 6 9 6 2" xfId="22426"/>
    <cellStyle name="Comma 6 9 6 2 2" xfId="48394"/>
    <cellStyle name="Comma 6 9 6 3" xfId="33246"/>
    <cellStyle name="Comma 6 9 7" xfId="18098"/>
    <cellStyle name="Comma 6 9 7 2" xfId="44066"/>
    <cellStyle name="Comma 6 9 8" xfId="13770"/>
    <cellStyle name="Comma 6 9 8 2" xfId="39738"/>
    <cellStyle name="Comma 6 9 9" xfId="2950"/>
    <cellStyle name="Comma 7" xfId="205"/>
    <cellStyle name="Comma 7 10" xfId="206"/>
    <cellStyle name="Comma 7 10 10" xfId="28920"/>
    <cellStyle name="Comma 7 10 11" xfId="54882"/>
    <cellStyle name="Comma 7 10 12" xfId="55402"/>
    <cellStyle name="Comma 7 10 13" xfId="1048"/>
    <cellStyle name="Comma 7 10 2" xfId="1329"/>
    <cellStyle name="Comma 7 10 2 10" xfId="55943"/>
    <cellStyle name="Comma 7 10 2 2" xfId="2411"/>
    <cellStyle name="Comma 7 10 2 2 2" xfId="6739"/>
    <cellStyle name="Comma 7 10 2 2 2 2" xfId="13231"/>
    <cellStyle name="Comma 7 10 2 2 2 2 2" xfId="28379"/>
    <cellStyle name="Comma 7 10 2 2 2 2 2 2" xfId="54347"/>
    <cellStyle name="Comma 7 10 2 2 2 2 3" xfId="39199"/>
    <cellStyle name="Comma 7 10 2 2 2 3" xfId="21887"/>
    <cellStyle name="Comma 7 10 2 2 2 3 2" xfId="47855"/>
    <cellStyle name="Comma 7 10 2 2 2 4" xfId="17559"/>
    <cellStyle name="Comma 7 10 2 2 2 4 2" xfId="43527"/>
    <cellStyle name="Comma 7 10 2 2 2 5" xfId="32707"/>
    <cellStyle name="Comma 7 10 2 2 2 6" xfId="59189"/>
    <cellStyle name="Comma 7 10 2 2 3" xfId="11067"/>
    <cellStyle name="Comma 7 10 2 2 3 2" xfId="26215"/>
    <cellStyle name="Comma 7 10 2 2 3 2 2" xfId="52183"/>
    <cellStyle name="Comma 7 10 2 2 3 3" xfId="37035"/>
    <cellStyle name="Comma 7 10 2 2 4" xfId="8903"/>
    <cellStyle name="Comma 7 10 2 2 4 2" xfId="24051"/>
    <cellStyle name="Comma 7 10 2 2 4 2 2" xfId="50019"/>
    <cellStyle name="Comma 7 10 2 2 4 3" xfId="34871"/>
    <cellStyle name="Comma 7 10 2 2 5" xfId="19723"/>
    <cellStyle name="Comma 7 10 2 2 5 2" xfId="45691"/>
    <cellStyle name="Comma 7 10 2 2 6" xfId="15395"/>
    <cellStyle name="Comma 7 10 2 2 6 2" xfId="41363"/>
    <cellStyle name="Comma 7 10 2 2 7" xfId="4575"/>
    <cellStyle name="Comma 7 10 2 2 8" xfId="30543"/>
    <cellStyle name="Comma 7 10 2 2 9" xfId="57025"/>
    <cellStyle name="Comma 7 10 2 3" xfId="5657"/>
    <cellStyle name="Comma 7 10 2 3 2" xfId="12149"/>
    <cellStyle name="Comma 7 10 2 3 2 2" xfId="27297"/>
    <cellStyle name="Comma 7 10 2 3 2 2 2" xfId="53265"/>
    <cellStyle name="Comma 7 10 2 3 2 3" xfId="38117"/>
    <cellStyle name="Comma 7 10 2 3 3" xfId="20805"/>
    <cellStyle name="Comma 7 10 2 3 3 2" xfId="46773"/>
    <cellStyle name="Comma 7 10 2 3 4" xfId="16477"/>
    <cellStyle name="Comma 7 10 2 3 4 2" xfId="42445"/>
    <cellStyle name="Comma 7 10 2 3 5" xfId="31625"/>
    <cellStyle name="Comma 7 10 2 3 6" xfId="58107"/>
    <cellStyle name="Comma 7 10 2 4" xfId="9985"/>
    <cellStyle name="Comma 7 10 2 4 2" xfId="25133"/>
    <cellStyle name="Comma 7 10 2 4 2 2" xfId="51101"/>
    <cellStyle name="Comma 7 10 2 4 3" xfId="35953"/>
    <cellStyle name="Comma 7 10 2 5" xfId="7821"/>
    <cellStyle name="Comma 7 10 2 5 2" xfId="22969"/>
    <cellStyle name="Comma 7 10 2 5 2 2" xfId="48937"/>
    <cellStyle name="Comma 7 10 2 5 3" xfId="33789"/>
    <cellStyle name="Comma 7 10 2 6" xfId="18641"/>
    <cellStyle name="Comma 7 10 2 6 2" xfId="44609"/>
    <cellStyle name="Comma 7 10 2 7" xfId="14313"/>
    <cellStyle name="Comma 7 10 2 7 2" xfId="40281"/>
    <cellStyle name="Comma 7 10 2 8" xfId="3493"/>
    <cellStyle name="Comma 7 10 2 9" xfId="29461"/>
    <cellStyle name="Comma 7 10 3" xfId="1870"/>
    <cellStyle name="Comma 7 10 3 2" xfId="6198"/>
    <cellStyle name="Comma 7 10 3 2 2" xfId="12690"/>
    <cellStyle name="Comma 7 10 3 2 2 2" xfId="27838"/>
    <cellStyle name="Comma 7 10 3 2 2 2 2" xfId="53806"/>
    <cellStyle name="Comma 7 10 3 2 2 3" xfId="38658"/>
    <cellStyle name="Comma 7 10 3 2 3" xfId="21346"/>
    <cellStyle name="Comma 7 10 3 2 3 2" xfId="47314"/>
    <cellStyle name="Comma 7 10 3 2 4" xfId="17018"/>
    <cellStyle name="Comma 7 10 3 2 4 2" xfId="42986"/>
    <cellStyle name="Comma 7 10 3 2 5" xfId="32166"/>
    <cellStyle name="Comma 7 10 3 2 6" xfId="58648"/>
    <cellStyle name="Comma 7 10 3 3" xfId="10526"/>
    <cellStyle name="Comma 7 10 3 3 2" xfId="25674"/>
    <cellStyle name="Comma 7 10 3 3 2 2" xfId="51642"/>
    <cellStyle name="Comma 7 10 3 3 3" xfId="36494"/>
    <cellStyle name="Comma 7 10 3 4" xfId="8362"/>
    <cellStyle name="Comma 7 10 3 4 2" xfId="23510"/>
    <cellStyle name="Comma 7 10 3 4 2 2" xfId="49478"/>
    <cellStyle name="Comma 7 10 3 4 3" xfId="34330"/>
    <cellStyle name="Comma 7 10 3 5" xfId="19182"/>
    <cellStyle name="Comma 7 10 3 5 2" xfId="45150"/>
    <cellStyle name="Comma 7 10 3 6" xfId="14854"/>
    <cellStyle name="Comma 7 10 3 6 2" xfId="40822"/>
    <cellStyle name="Comma 7 10 3 7" xfId="4034"/>
    <cellStyle name="Comma 7 10 3 8" xfId="30002"/>
    <cellStyle name="Comma 7 10 3 9" xfId="56484"/>
    <cellStyle name="Comma 7 10 4" xfId="5116"/>
    <cellStyle name="Comma 7 10 4 2" xfId="11608"/>
    <cellStyle name="Comma 7 10 4 2 2" xfId="26756"/>
    <cellStyle name="Comma 7 10 4 2 2 2" xfId="52724"/>
    <cellStyle name="Comma 7 10 4 2 3" xfId="37576"/>
    <cellStyle name="Comma 7 10 4 3" xfId="20264"/>
    <cellStyle name="Comma 7 10 4 3 2" xfId="46232"/>
    <cellStyle name="Comma 7 10 4 4" xfId="15936"/>
    <cellStyle name="Comma 7 10 4 4 2" xfId="41904"/>
    <cellStyle name="Comma 7 10 4 5" xfId="31084"/>
    <cellStyle name="Comma 7 10 4 6" xfId="57566"/>
    <cellStyle name="Comma 7 10 5" xfId="9444"/>
    <cellStyle name="Comma 7 10 5 2" xfId="24592"/>
    <cellStyle name="Comma 7 10 5 2 2" xfId="50560"/>
    <cellStyle name="Comma 7 10 5 3" xfId="35412"/>
    <cellStyle name="Comma 7 10 6" xfId="7280"/>
    <cellStyle name="Comma 7 10 6 2" xfId="22428"/>
    <cellStyle name="Comma 7 10 6 2 2" xfId="48396"/>
    <cellStyle name="Comma 7 10 6 3" xfId="33248"/>
    <cellStyle name="Comma 7 10 7" xfId="18100"/>
    <cellStyle name="Comma 7 10 7 2" xfId="44068"/>
    <cellStyle name="Comma 7 10 8" xfId="13772"/>
    <cellStyle name="Comma 7 10 8 2" xfId="39740"/>
    <cellStyle name="Comma 7 10 9" xfId="2952"/>
    <cellStyle name="Comma 7 11" xfId="207"/>
    <cellStyle name="Comma 7 11 10" xfId="28921"/>
    <cellStyle name="Comma 7 11 11" xfId="54883"/>
    <cellStyle name="Comma 7 11 12" xfId="55403"/>
    <cellStyle name="Comma 7 11 13" xfId="1088"/>
    <cellStyle name="Comma 7 11 2" xfId="1330"/>
    <cellStyle name="Comma 7 11 2 10" xfId="55944"/>
    <cellStyle name="Comma 7 11 2 2" xfId="2412"/>
    <cellStyle name="Comma 7 11 2 2 2" xfId="6740"/>
    <cellStyle name="Comma 7 11 2 2 2 2" xfId="13232"/>
    <cellStyle name="Comma 7 11 2 2 2 2 2" xfId="28380"/>
    <cellStyle name="Comma 7 11 2 2 2 2 2 2" xfId="54348"/>
    <cellStyle name="Comma 7 11 2 2 2 2 3" xfId="39200"/>
    <cellStyle name="Comma 7 11 2 2 2 3" xfId="21888"/>
    <cellStyle name="Comma 7 11 2 2 2 3 2" xfId="47856"/>
    <cellStyle name="Comma 7 11 2 2 2 4" xfId="17560"/>
    <cellStyle name="Comma 7 11 2 2 2 4 2" xfId="43528"/>
    <cellStyle name="Comma 7 11 2 2 2 5" xfId="32708"/>
    <cellStyle name="Comma 7 11 2 2 2 6" xfId="59190"/>
    <cellStyle name="Comma 7 11 2 2 3" xfId="11068"/>
    <cellStyle name="Comma 7 11 2 2 3 2" xfId="26216"/>
    <cellStyle name="Comma 7 11 2 2 3 2 2" xfId="52184"/>
    <cellStyle name="Comma 7 11 2 2 3 3" xfId="37036"/>
    <cellStyle name="Comma 7 11 2 2 4" xfId="8904"/>
    <cellStyle name="Comma 7 11 2 2 4 2" xfId="24052"/>
    <cellStyle name="Comma 7 11 2 2 4 2 2" xfId="50020"/>
    <cellStyle name="Comma 7 11 2 2 4 3" xfId="34872"/>
    <cellStyle name="Comma 7 11 2 2 5" xfId="19724"/>
    <cellStyle name="Comma 7 11 2 2 5 2" xfId="45692"/>
    <cellStyle name="Comma 7 11 2 2 6" xfId="15396"/>
    <cellStyle name="Comma 7 11 2 2 6 2" xfId="41364"/>
    <cellStyle name="Comma 7 11 2 2 7" xfId="4576"/>
    <cellStyle name="Comma 7 11 2 2 8" xfId="30544"/>
    <cellStyle name="Comma 7 11 2 2 9" xfId="57026"/>
    <cellStyle name="Comma 7 11 2 3" xfId="5658"/>
    <cellStyle name="Comma 7 11 2 3 2" xfId="12150"/>
    <cellStyle name="Comma 7 11 2 3 2 2" xfId="27298"/>
    <cellStyle name="Comma 7 11 2 3 2 2 2" xfId="53266"/>
    <cellStyle name="Comma 7 11 2 3 2 3" xfId="38118"/>
    <cellStyle name="Comma 7 11 2 3 3" xfId="20806"/>
    <cellStyle name="Comma 7 11 2 3 3 2" xfId="46774"/>
    <cellStyle name="Comma 7 11 2 3 4" xfId="16478"/>
    <cellStyle name="Comma 7 11 2 3 4 2" xfId="42446"/>
    <cellStyle name="Comma 7 11 2 3 5" xfId="31626"/>
    <cellStyle name="Comma 7 11 2 3 6" xfId="58108"/>
    <cellStyle name="Comma 7 11 2 4" xfId="9986"/>
    <cellStyle name="Comma 7 11 2 4 2" xfId="25134"/>
    <cellStyle name="Comma 7 11 2 4 2 2" xfId="51102"/>
    <cellStyle name="Comma 7 11 2 4 3" xfId="35954"/>
    <cellStyle name="Comma 7 11 2 5" xfId="7822"/>
    <cellStyle name="Comma 7 11 2 5 2" xfId="22970"/>
    <cellStyle name="Comma 7 11 2 5 2 2" xfId="48938"/>
    <cellStyle name="Comma 7 11 2 5 3" xfId="33790"/>
    <cellStyle name="Comma 7 11 2 6" xfId="18642"/>
    <cellStyle name="Comma 7 11 2 6 2" xfId="44610"/>
    <cellStyle name="Comma 7 11 2 7" xfId="14314"/>
    <cellStyle name="Comma 7 11 2 7 2" xfId="40282"/>
    <cellStyle name="Comma 7 11 2 8" xfId="3494"/>
    <cellStyle name="Comma 7 11 2 9" xfId="29462"/>
    <cellStyle name="Comma 7 11 3" xfId="1871"/>
    <cellStyle name="Comma 7 11 3 2" xfId="6199"/>
    <cellStyle name="Comma 7 11 3 2 2" xfId="12691"/>
    <cellStyle name="Comma 7 11 3 2 2 2" xfId="27839"/>
    <cellStyle name="Comma 7 11 3 2 2 2 2" xfId="53807"/>
    <cellStyle name="Comma 7 11 3 2 2 3" xfId="38659"/>
    <cellStyle name="Comma 7 11 3 2 3" xfId="21347"/>
    <cellStyle name="Comma 7 11 3 2 3 2" xfId="47315"/>
    <cellStyle name="Comma 7 11 3 2 4" xfId="17019"/>
    <cellStyle name="Comma 7 11 3 2 4 2" xfId="42987"/>
    <cellStyle name="Comma 7 11 3 2 5" xfId="32167"/>
    <cellStyle name="Comma 7 11 3 2 6" xfId="58649"/>
    <cellStyle name="Comma 7 11 3 3" xfId="10527"/>
    <cellStyle name="Comma 7 11 3 3 2" xfId="25675"/>
    <cellStyle name="Comma 7 11 3 3 2 2" xfId="51643"/>
    <cellStyle name="Comma 7 11 3 3 3" xfId="36495"/>
    <cellStyle name="Comma 7 11 3 4" xfId="8363"/>
    <cellStyle name="Comma 7 11 3 4 2" xfId="23511"/>
    <cellStyle name="Comma 7 11 3 4 2 2" xfId="49479"/>
    <cellStyle name="Comma 7 11 3 4 3" xfId="34331"/>
    <cellStyle name="Comma 7 11 3 5" xfId="19183"/>
    <cellStyle name="Comma 7 11 3 5 2" xfId="45151"/>
    <cellStyle name="Comma 7 11 3 6" xfId="14855"/>
    <cellStyle name="Comma 7 11 3 6 2" xfId="40823"/>
    <cellStyle name="Comma 7 11 3 7" xfId="4035"/>
    <cellStyle name="Comma 7 11 3 8" xfId="30003"/>
    <cellStyle name="Comma 7 11 3 9" xfId="56485"/>
    <cellStyle name="Comma 7 11 4" xfId="5117"/>
    <cellStyle name="Comma 7 11 4 2" xfId="11609"/>
    <cellStyle name="Comma 7 11 4 2 2" xfId="26757"/>
    <cellStyle name="Comma 7 11 4 2 2 2" xfId="52725"/>
    <cellStyle name="Comma 7 11 4 2 3" xfId="37577"/>
    <cellStyle name="Comma 7 11 4 3" xfId="20265"/>
    <cellStyle name="Comma 7 11 4 3 2" xfId="46233"/>
    <cellStyle name="Comma 7 11 4 4" xfId="15937"/>
    <cellStyle name="Comma 7 11 4 4 2" xfId="41905"/>
    <cellStyle name="Comma 7 11 4 5" xfId="31085"/>
    <cellStyle name="Comma 7 11 4 6" xfId="57567"/>
    <cellStyle name="Comma 7 11 5" xfId="9445"/>
    <cellStyle name="Comma 7 11 5 2" xfId="24593"/>
    <cellStyle name="Comma 7 11 5 2 2" xfId="50561"/>
    <cellStyle name="Comma 7 11 5 3" xfId="35413"/>
    <cellStyle name="Comma 7 11 6" xfId="7281"/>
    <cellStyle name="Comma 7 11 6 2" xfId="22429"/>
    <cellStyle name="Comma 7 11 6 2 2" xfId="48397"/>
    <cellStyle name="Comma 7 11 6 3" xfId="33249"/>
    <cellStyle name="Comma 7 11 7" xfId="18101"/>
    <cellStyle name="Comma 7 11 7 2" xfId="44069"/>
    <cellStyle name="Comma 7 11 8" xfId="13773"/>
    <cellStyle name="Comma 7 11 8 2" xfId="39741"/>
    <cellStyle name="Comma 7 11 9" xfId="2953"/>
    <cellStyle name="Comma 7 12" xfId="208"/>
    <cellStyle name="Comma 7 12 10" xfId="28922"/>
    <cellStyle name="Comma 7 12 11" xfId="54884"/>
    <cellStyle name="Comma 7 12 12" xfId="55404"/>
    <cellStyle name="Comma 7 12 13" xfId="1128"/>
    <cellStyle name="Comma 7 12 2" xfId="1331"/>
    <cellStyle name="Comma 7 12 2 10" xfId="55945"/>
    <cellStyle name="Comma 7 12 2 2" xfId="2413"/>
    <cellStyle name="Comma 7 12 2 2 2" xfId="6741"/>
    <cellStyle name="Comma 7 12 2 2 2 2" xfId="13233"/>
    <cellStyle name="Comma 7 12 2 2 2 2 2" xfId="28381"/>
    <cellStyle name="Comma 7 12 2 2 2 2 2 2" xfId="54349"/>
    <cellStyle name="Comma 7 12 2 2 2 2 3" xfId="39201"/>
    <cellStyle name="Comma 7 12 2 2 2 3" xfId="21889"/>
    <cellStyle name="Comma 7 12 2 2 2 3 2" xfId="47857"/>
    <cellStyle name="Comma 7 12 2 2 2 4" xfId="17561"/>
    <cellStyle name="Comma 7 12 2 2 2 4 2" xfId="43529"/>
    <cellStyle name="Comma 7 12 2 2 2 5" xfId="32709"/>
    <cellStyle name="Comma 7 12 2 2 2 6" xfId="59191"/>
    <cellStyle name="Comma 7 12 2 2 3" xfId="11069"/>
    <cellStyle name="Comma 7 12 2 2 3 2" xfId="26217"/>
    <cellStyle name="Comma 7 12 2 2 3 2 2" xfId="52185"/>
    <cellStyle name="Comma 7 12 2 2 3 3" xfId="37037"/>
    <cellStyle name="Comma 7 12 2 2 4" xfId="8905"/>
    <cellStyle name="Comma 7 12 2 2 4 2" xfId="24053"/>
    <cellStyle name="Comma 7 12 2 2 4 2 2" xfId="50021"/>
    <cellStyle name="Comma 7 12 2 2 4 3" xfId="34873"/>
    <cellStyle name="Comma 7 12 2 2 5" xfId="19725"/>
    <cellStyle name="Comma 7 12 2 2 5 2" xfId="45693"/>
    <cellStyle name="Comma 7 12 2 2 6" xfId="15397"/>
    <cellStyle name="Comma 7 12 2 2 6 2" xfId="41365"/>
    <cellStyle name="Comma 7 12 2 2 7" xfId="4577"/>
    <cellStyle name="Comma 7 12 2 2 8" xfId="30545"/>
    <cellStyle name="Comma 7 12 2 2 9" xfId="57027"/>
    <cellStyle name="Comma 7 12 2 3" xfId="5659"/>
    <cellStyle name="Comma 7 12 2 3 2" xfId="12151"/>
    <cellStyle name="Comma 7 12 2 3 2 2" xfId="27299"/>
    <cellStyle name="Comma 7 12 2 3 2 2 2" xfId="53267"/>
    <cellStyle name="Comma 7 12 2 3 2 3" xfId="38119"/>
    <cellStyle name="Comma 7 12 2 3 3" xfId="20807"/>
    <cellStyle name="Comma 7 12 2 3 3 2" xfId="46775"/>
    <cellStyle name="Comma 7 12 2 3 4" xfId="16479"/>
    <cellStyle name="Comma 7 12 2 3 4 2" xfId="42447"/>
    <cellStyle name="Comma 7 12 2 3 5" xfId="31627"/>
    <cellStyle name="Comma 7 12 2 3 6" xfId="58109"/>
    <cellStyle name="Comma 7 12 2 4" xfId="9987"/>
    <cellStyle name="Comma 7 12 2 4 2" xfId="25135"/>
    <cellStyle name="Comma 7 12 2 4 2 2" xfId="51103"/>
    <cellStyle name="Comma 7 12 2 4 3" xfId="35955"/>
    <cellStyle name="Comma 7 12 2 5" xfId="7823"/>
    <cellStyle name="Comma 7 12 2 5 2" xfId="22971"/>
    <cellStyle name="Comma 7 12 2 5 2 2" xfId="48939"/>
    <cellStyle name="Comma 7 12 2 5 3" xfId="33791"/>
    <cellStyle name="Comma 7 12 2 6" xfId="18643"/>
    <cellStyle name="Comma 7 12 2 6 2" xfId="44611"/>
    <cellStyle name="Comma 7 12 2 7" xfId="14315"/>
    <cellStyle name="Comma 7 12 2 7 2" xfId="40283"/>
    <cellStyle name="Comma 7 12 2 8" xfId="3495"/>
    <cellStyle name="Comma 7 12 2 9" xfId="29463"/>
    <cellStyle name="Comma 7 12 3" xfId="1872"/>
    <cellStyle name="Comma 7 12 3 2" xfId="6200"/>
    <cellStyle name="Comma 7 12 3 2 2" xfId="12692"/>
    <cellStyle name="Comma 7 12 3 2 2 2" xfId="27840"/>
    <cellStyle name="Comma 7 12 3 2 2 2 2" xfId="53808"/>
    <cellStyle name="Comma 7 12 3 2 2 3" xfId="38660"/>
    <cellStyle name="Comma 7 12 3 2 3" xfId="21348"/>
    <cellStyle name="Comma 7 12 3 2 3 2" xfId="47316"/>
    <cellStyle name="Comma 7 12 3 2 4" xfId="17020"/>
    <cellStyle name="Comma 7 12 3 2 4 2" xfId="42988"/>
    <cellStyle name="Comma 7 12 3 2 5" xfId="32168"/>
    <cellStyle name="Comma 7 12 3 2 6" xfId="58650"/>
    <cellStyle name="Comma 7 12 3 3" xfId="10528"/>
    <cellStyle name="Comma 7 12 3 3 2" xfId="25676"/>
    <cellStyle name="Comma 7 12 3 3 2 2" xfId="51644"/>
    <cellStyle name="Comma 7 12 3 3 3" xfId="36496"/>
    <cellStyle name="Comma 7 12 3 4" xfId="8364"/>
    <cellStyle name="Comma 7 12 3 4 2" xfId="23512"/>
    <cellStyle name="Comma 7 12 3 4 2 2" xfId="49480"/>
    <cellStyle name="Comma 7 12 3 4 3" xfId="34332"/>
    <cellStyle name="Comma 7 12 3 5" xfId="19184"/>
    <cellStyle name="Comma 7 12 3 5 2" xfId="45152"/>
    <cellStyle name="Comma 7 12 3 6" xfId="14856"/>
    <cellStyle name="Comma 7 12 3 6 2" xfId="40824"/>
    <cellStyle name="Comma 7 12 3 7" xfId="4036"/>
    <cellStyle name="Comma 7 12 3 8" xfId="30004"/>
    <cellStyle name="Comma 7 12 3 9" xfId="56486"/>
    <cellStyle name="Comma 7 12 4" xfId="5118"/>
    <cellStyle name="Comma 7 12 4 2" xfId="11610"/>
    <cellStyle name="Comma 7 12 4 2 2" xfId="26758"/>
    <cellStyle name="Comma 7 12 4 2 2 2" xfId="52726"/>
    <cellStyle name="Comma 7 12 4 2 3" xfId="37578"/>
    <cellStyle name="Comma 7 12 4 3" xfId="20266"/>
    <cellStyle name="Comma 7 12 4 3 2" xfId="46234"/>
    <cellStyle name="Comma 7 12 4 4" xfId="15938"/>
    <cellStyle name="Comma 7 12 4 4 2" xfId="41906"/>
    <cellStyle name="Comma 7 12 4 5" xfId="31086"/>
    <cellStyle name="Comma 7 12 4 6" xfId="57568"/>
    <cellStyle name="Comma 7 12 5" xfId="9446"/>
    <cellStyle name="Comma 7 12 5 2" xfId="24594"/>
    <cellStyle name="Comma 7 12 5 2 2" xfId="50562"/>
    <cellStyle name="Comma 7 12 5 3" xfId="35414"/>
    <cellStyle name="Comma 7 12 6" xfId="7282"/>
    <cellStyle name="Comma 7 12 6 2" xfId="22430"/>
    <cellStyle name="Comma 7 12 6 2 2" xfId="48398"/>
    <cellStyle name="Comma 7 12 6 3" xfId="33250"/>
    <cellStyle name="Comma 7 12 7" xfId="18102"/>
    <cellStyle name="Comma 7 12 7 2" xfId="44070"/>
    <cellStyle name="Comma 7 12 8" xfId="13774"/>
    <cellStyle name="Comma 7 12 8 2" xfId="39742"/>
    <cellStyle name="Comma 7 12 9" xfId="2954"/>
    <cellStyle name="Comma 7 13" xfId="209"/>
    <cellStyle name="Comma 7 13 10" xfId="28923"/>
    <cellStyle name="Comma 7 13 11" xfId="54885"/>
    <cellStyle name="Comma 7 13 12" xfId="55405"/>
    <cellStyle name="Comma 7 13 13" xfId="1168"/>
    <cellStyle name="Comma 7 13 2" xfId="1332"/>
    <cellStyle name="Comma 7 13 2 10" xfId="55946"/>
    <cellStyle name="Comma 7 13 2 2" xfId="2414"/>
    <cellStyle name="Comma 7 13 2 2 2" xfId="6742"/>
    <cellStyle name="Comma 7 13 2 2 2 2" xfId="13234"/>
    <cellStyle name="Comma 7 13 2 2 2 2 2" xfId="28382"/>
    <cellStyle name="Comma 7 13 2 2 2 2 2 2" xfId="54350"/>
    <cellStyle name="Comma 7 13 2 2 2 2 3" xfId="39202"/>
    <cellStyle name="Comma 7 13 2 2 2 3" xfId="21890"/>
    <cellStyle name="Comma 7 13 2 2 2 3 2" xfId="47858"/>
    <cellStyle name="Comma 7 13 2 2 2 4" xfId="17562"/>
    <cellStyle name="Comma 7 13 2 2 2 4 2" xfId="43530"/>
    <cellStyle name="Comma 7 13 2 2 2 5" xfId="32710"/>
    <cellStyle name="Comma 7 13 2 2 2 6" xfId="59192"/>
    <cellStyle name="Comma 7 13 2 2 3" xfId="11070"/>
    <cellStyle name="Comma 7 13 2 2 3 2" xfId="26218"/>
    <cellStyle name="Comma 7 13 2 2 3 2 2" xfId="52186"/>
    <cellStyle name="Comma 7 13 2 2 3 3" xfId="37038"/>
    <cellStyle name="Comma 7 13 2 2 4" xfId="8906"/>
    <cellStyle name="Comma 7 13 2 2 4 2" xfId="24054"/>
    <cellStyle name="Comma 7 13 2 2 4 2 2" xfId="50022"/>
    <cellStyle name="Comma 7 13 2 2 4 3" xfId="34874"/>
    <cellStyle name="Comma 7 13 2 2 5" xfId="19726"/>
    <cellStyle name="Comma 7 13 2 2 5 2" xfId="45694"/>
    <cellStyle name="Comma 7 13 2 2 6" xfId="15398"/>
    <cellStyle name="Comma 7 13 2 2 6 2" xfId="41366"/>
    <cellStyle name="Comma 7 13 2 2 7" xfId="4578"/>
    <cellStyle name="Comma 7 13 2 2 8" xfId="30546"/>
    <cellStyle name="Comma 7 13 2 2 9" xfId="57028"/>
    <cellStyle name="Comma 7 13 2 3" xfId="5660"/>
    <cellStyle name="Comma 7 13 2 3 2" xfId="12152"/>
    <cellStyle name="Comma 7 13 2 3 2 2" xfId="27300"/>
    <cellStyle name="Comma 7 13 2 3 2 2 2" xfId="53268"/>
    <cellStyle name="Comma 7 13 2 3 2 3" xfId="38120"/>
    <cellStyle name="Comma 7 13 2 3 3" xfId="20808"/>
    <cellStyle name="Comma 7 13 2 3 3 2" xfId="46776"/>
    <cellStyle name="Comma 7 13 2 3 4" xfId="16480"/>
    <cellStyle name="Comma 7 13 2 3 4 2" xfId="42448"/>
    <cellStyle name="Comma 7 13 2 3 5" xfId="31628"/>
    <cellStyle name="Comma 7 13 2 3 6" xfId="58110"/>
    <cellStyle name="Comma 7 13 2 4" xfId="9988"/>
    <cellStyle name="Comma 7 13 2 4 2" xfId="25136"/>
    <cellStyle name="Comma 7 13 2 4 2 2" xfId="51104"/>
    <cellStyle name="Comma 7 13 2 4 3" xfId="35956"/>
    <cellStyle name="Comma 7 13 2 5" xfId="7824"/>
    <cellStyle name="Comma 7 13 2 5 2" xfId="22972"/>
    <cellStyle name="Comma 7 13 2 5 2 2" xfId="48940"/>
    <cellStyle name="Comma 7 13 2 5 3" xfId="33792"/>
    <cellStyle name="Comma 7 13 2 6" xfId="18644"/>
    <cellStyle name="Comma 7 13 2 6 2" xfId="44612"/>
    <cellStyle name="Comma 7 13 2 7" xfId="14316"/>
    <cellStyle name="Comma 7 13 2 7 2" xfId="40284"/>
    <cellStyle name="Comma 7 13 2 8" xfId="3496"/>
    <cellStyle name="Comma 7 13 2 9" xfId="29464"/>
    <cellStyle name="Comma 7 13 3" xfId="1873"/>
    <cellStyle name="Comma 7 13 3 2" xfId="6201"/>
    <cellStyle name="Comma 7 13 3 2 2" xfId="12693"/>
    <cellStyle name="Comma 7 13 3 2 2 2" xfId="27841"/>
    <cellStyle name="Comma 7 13 3 2 2 2 2" xfId="53809"/>
    <cellStyle name="Comma 7 13 3 2 2 3" xfId="38661"/>
    <cellStyle name="Comma 7 13 3 2 3" xfId="21349"/>
    <cellStyle name="Comma 7 13 3 2 3 2" xfId="47317"/>
    <cellStyle name="Comma 7 13 3 2 4" xfId="17021"/>
    <cellStyle name="Comma 7 13 3 2 4 2" xfId="42989"/>
    <cellStyle name="Comma 7 13 3 2 5" xfId="32169"/>
    <cellStyle name="Comma 7 13 3 2 6" xfId="58651"/>
    <cellStyle name="Comma 7 13 3 3" xfId="10529"/>
    <cellStyle name="Comma 7 13 3 3 2" xfId="25677"/>
    <cellStyle name="Comma 7 13 3 3 2 2" xfId="51645"/>
    <cellStyle name="Comma 7 13 3 3 3" xfId="36497"/>
    <cellStyle name="Comma 7 13 3 4" xfId="8365"/>
    <cellStyle name="Comma 7 13 3 4 2" xfId="23513"/>
    <cellStyle name="Comma 7 13 3 4 2 2" xfId="49481"/>
    <cellStyle name="Comma 7 13 3 4 3" xfId="34333"/>
    <cellStyle name="Comma 7 13 3 5" xfId="19185"/>
    <cellStyle name="Comma 7 13 3 5 2" xfId="45153"/>
    <cellStyle name="Comma 7 13 3 6" xfId="14857"/>
    <cellStyle name="Comma 7 13 3 6 2" xfId="40825"/>
    <cellStyle name="Comma 7 13 3 7" xfId="4037"/>
    <cellStyle name="Comma 7 13 3 8" xfId="30005"/>
    <cellStyle name="Comma 7 13 3 9" xfId="56487"/>
    <cellStyle name="Comma 7 13 4" xfId="5119"/>
    <cellStyle name="Comma 7 13 4 2" xfId="11611"/>
    <cellStyle name="Comma 7 13 4 2 2" xfId="26759"/>
    <cellStyle name="Comma 7 13 4 2 2 2" xfId="52727"/>
    <cellStyle name="Comma 7 13 4 2 3" xfId="37579"/>
    <cellStyle name="Comma 7 13 4 3" xfId="20267"/>
    <cellStyle name="Comma 7 13 4 3 2" xfId="46235"/>
    <cellStyle name="Comma 7 13 4 4" xfId="15939"/>
    <cellStyle name="Comma 7 13 4 4 2" xfId="41907"/>
    <cellStyle name="Comma 7 13 4 5" xfId="31087"/>
    <cellStyle name="Comma 7 13 4 6" xfId="57569"/>
    <cellStyle name="Comma 7 13 5" xfId="9447"/>
    <cellStyle name="Comma 7 13 5 2" xfId="24595"/>
    <cellStyle name="Comma 7 13 5 2 2" xfId="50563"/>
    <cellStyle name="Comma 7 13 5 3" xfId="35415"/>
    <cellStyle name="Comma 7 13 6" xfId="7283"/>
    <cellStyle name="Comma 7 13 6 2" xfId="22431"/>
    <cellStyle name="Comma 7 13 6 2 2" xfId="48399"/>
    <cellStyle name="Comma 7 13 6 3" xfId="33251"/>
    <cellStyle name="Comma 7 13 7" xfId="18103"/>
    <cellStyle name="Comma 7 13 7 2" xfId="44071"/>
    <cellStyle name="Comma 7 13 8" xfId="13775"/>
    <cellStyle name="Comma 7 13 8 2" xfId="39743"/>
    <cellStyle name="Comma 7 13 9" xfId="2955"/>
    <cellStyle name="Comma 7 14" xfId="1328"/>
    <cellStyle name="Comma 7 14 10" xfId="55942"/>
    <cellStyle name="Comma 7 14 2" xfId="2410"/>
    <cellStyle name="Comma 7 14 2 2" xfId="6738"/>
    <cellStyle name="Comma 7 14 2 2 2" xfId="13230"/>
    <cellStyle name="Comma 7 14 2 2 2 2" xfId="28378"/>
    <cellStyle name="Comma 7 14 2 2 2 2 2" xfId="54346"/>
    <cellStyle name="Comma 7 14 2 2 2 3" xfId="39198"/>
    <cellStyle name="Comma 7 14 2 2 3" xfId="21886"/>
    <cellStyle name="Comma 7 14 2 2 3 2" xfId="47854"/>
    <cellStyle name="Comma 7 14 2 2 4" xfId="17558"/>
    <cellStyle name="Comma 7 14 2 2 4 2" xfId="43526"/>
    <cellStyle name="Comma 7 14 2 2 5" xfId="32706"/>
    <cellStyle name="Comma 7 14 2 2 6" xfId="59188"/>
    <cellStyle name="Comma 7 14 2 3" xfId="11066"/>
    <cellStyle name="Comma 7 14 2 3 2" xfId="26214"/>
    <cellStyle name="Comma 7 14 2 3 2 2" xfId="52182"/>
    <cellStyle name="Comma 7 14 2 3 3" xfId="37034"/>
    <cellStyle name="Comma 7 14 2 4" xfId="8902"/>
    <cellStyle name="Comma 7 14 2 4 2" xfId="24050"/>
    <cellStyle name="Comma 7 14 2 4 2 2" xfId="50018"/>
    <cellStyle name="Comma 7 14 2 4 3" xfId="34870"/>
    <cellStyle name="Comma 7 14 2 5" xfId="19722"/>
    <cellStyle name="Comma 7 14 2 5 2" xfId="45690"/>
    <cellStyle name="Comma 7 14 2 6" xfId="15394"/>
    <cellStyle name="Comma 7 14 2 6 2" xfId="41362"/>
    <cellStyle name="Comma 7 14 2 7" xfId="4574"/>
    <cellStyle name="Comma 7 14 2 8" xfId="30542"/>
    <cellStyle name="Comma 7 14 2 9" xfId="57024"/>
    <cellStyle name="Comma 7 14 3" xfId="5656"/>
    <cellStyle name="Comma 7 14 3 2" xfId="12148"/>
    <cellStyle name="Comma 7 14 3 2 2" xfId="27296"/>
    <cellStyle name="Comma 7 14 3 2 2 2" xfId="53264"/>
    <cellStyle name="Comma 7 14 3 2 3" xfId="38116"/>
    <cellStyle name="Comma 7 14 3 3" xfId="20804"/>
    <cellStyle name="Comma 7 14 3 3 2" xfId="46772"/>
    <cellStyle name="Comma 7 14 3 4" xfId="16476"/>
    <cellStyle name="Comma 7 14 3 4 2" xfId="42444"/>
    <cellStyle name="Comma 7 14 3 5" xfId="31624"/>
    <cellStyle name="Comma 7 14 3 6" xfId="58106"/>
    <cellStyle name="Comma 7 14 4" xfId="9984"/>
    <cellStyle name="Comma 7 14 4 2" xfId="25132"/>
    <cellStyle name="Comma 7 14 4 2 2" xfId="51100"/>
    <cellStyle name="Comma 7 14 4 3" xfId="35952"/>
    <cellStyle name="Comma 7 14 5" xfId="7820"/>
    <cellStyle name="Comma 7 14 5 2" xfId="22968"/>
    <cellStyle name="Comma 7 14 5 2 2" xfId="48936"/>
    <cellStyle name="Comma 7 14 5 3" xfId="33788"/>
    <cellStyle name="Comma 7 14 6" xfId="18640"/>
    <cellStyle name="Comma 7 14 6 2" xfId="44608"/>
    <cellStyle name="Comma 7 14 7" xfId="14312"/>
    <cellStyle name="Comma 7 14 7 2" xfId="40280"/>
    <cellStyle name="Comma 7 14 8" xfId="3492"/>
    <cellStyle name="Comma 7 14 9" xfId="29460"/>
    <cellStyle name="Comma 7 15" xfId="1869"/>
    <cellStyle name="Comma 7 15 2" xfId="6197"/>
    <cellStyle name="Comma 7 15 2 2" xfId="12689"/>
    <cellStyle name="Comma 7 15 2 2 2" xfId="27837"/>
    <cellStyle name="Comma 7 15 2 2 2 2" xfId="53805"/>
    <cellStyle name="Comma 7 15 2 2 3" xfId="38657"/>
    <cellStyle name="Comma 7 15 2 3" xfId="21345"/>
    <cellStyle name="Comma 7 15 2 3 2" xfId="47313"/>
    <cellStyle name="Comma 7 15 2 4" xfId="17017"/>
    <cellStyle name="Comma 7 15 2 4 2" xfId="42985"/>
    <cellStyle name="Comma 7 15 2 5" xfId="32165"/>
    <cellStyle name="Comma 7 15 2 6" xfId="58647"/>
    <cellStyle name="Comma 7 15 3" xfId="10525"/>
    <cellStyle name="Comma 7 15 3 2" xfId="25673"/>
    <cellStyle name="Comma 7 15 3 2 2" xfId="51641"/>
    <cellStyle name="Comma 7 15 3 3" xfId="36493"/>
    <cellStyle name="Comma 7 15 4" xfId="8361"/>
    <cellStyle name="Comma 7 15 4 2" xfId="23509"/>
    <cellStyle name="Comma 7 15 4 2 2" xfId="49477"/>
    <cellStyle name="Comma 7 15 4 3" xfId="34329"/>
    <cellStyle name="Comma 7 15 5" xfId="19181"/>
    <cellStyle name="Comma 7 15 5 2" xfId="45149"/>
    <cellStyle name="Comma 7 15 6" xfId="14853"/>
    <cellStyle name="Comma 7 15 6 2" xfId="40821"/>
    <cellStyle name="Comma 7 15 7" xfId="4033"/>
    <cellStyle name="Comma 7 15 8" xfId="30001"/>
    <cellStyle name="Comma 7 15 9" xfId="56483"/>
    <cellStyle name="Comma 7 16" xfId="5115"/>
    <cellStyle name="Comma 7 16 2" xfId="11607"/>
    <cellStyle name="Comma 7 16 2 2" xfId="26755"/>
    <cellStyle name="Comma 7 16 2 2 2" xfId="52723"/>
    <cellStyle name="Comma 7 16 2 3" xfId="37575"/>
    <cellStyle name="Comma 7 16 3" xfId="20263"/>
    <cellStyle name="Comma 7 16 3 2" xfId="46231"/>
    <cellStyle name="Comma 7 16 4" xfId="15935"/>
    <cellStyle name="Comma 7 16 4 2" xfId="41903"/>
    <cellStyle name="Comma 7 16 5" xfId="31083"/>
    <cellStyle name="Comma 7 16 6" xfId="57565"/>
    <cellStyle name="Comma 7 17" xfId="9443"/>
    <cellStyle name="Comma 7 17 2" xfId="24591"/>
    <cellStyle name="Comma 7 17 2 2" xfId="50559"/>
    <cellStyle name="Comma 7 17 3" xfId="35411"/>
    <cellStyle name="Comma 7 18" xfId="7279"/>
    <cellStyle name="Comma 7 18 2" xfId="22427"/>
    <cellStyle name="Comma 7 18 2 2" xfId="48395"/>
    <cellStyle name="Comma 7 18 3" xfId="33247"/>
    <cellStyle name="Comma 7 19" xfId="18099"/>
    <cellStyle name="Comma 7 19 2" xfId="44067"/>
    <cellStyle name="Comma 7 2" xfId="210"/>
    <cellStyle name="Comma 7 2 10" xfId="2956"/>
    <cellStyle name="Comma 7 2 11" xfId="28924"/>
    <cellStyle name="Comma 7 2 12" xfId="54886"/>
    <cellStyle name="Comma 7 2 13" xfId="55406"/>
    <cellStyle name="Comma 7 2 14" xfId="728"/>
    <cellStyle name="Comma 7 2 2" xfId="211"/>
    <cellStyle name="Comma 7 2 2 10" xfId="28925"/>
    <cellStyle name="Comma 7 2 2 11" xfId="54887"/>
    <cellStyle name="Comma 7 2 2 12" xfId="55407"/>
    <cellStyle name="Comma 7 2 2 13" xfId="1196"/>
    <cellStyle name="Comma 7 2 2 2" xfId="1334"/>
    <cellStyle name="Comma 7 2 2 2 10" xfId="55948"/>
    <cellStyle name="Comma 7 2 2 2 2" xfId="2416"/>
    <cellStyle name="Comma 7 2 2 2 2 2" xfId="6744"/>
    <cellStyle name="Comma 7 2 2 2 2 2 2" xfId="13236"/>
    <cellStyle name="Comma 7 2 2 2 2 2 2 2" xfId="28384"/>
    <cellStyle name="Comma 7 2 2 2 2 2 2 2 2" xfId="54352"/>
    <cellStyle name="Comma 7 2 2 2 2 2 2 3" xfId="39204"/>
    <cellStyle name="Comma 7 2 2 2 2 2 3" xfId="21892"/>
    <cellStyle name="Comma 7 2 2 2 2 2 3 2" xfId="47860"/>
    <cellStyle name="Comma 7 2 2 2 2 2 4" xfId="17564"/>
    <cellStyle name="Comma 7 2 2 2 2 2 4 2" xfId="43532"/>
    <cellStyle name="Comma 7 2 2 2 2 2 5" xfId="32712"/>
    <cellStyle name="Comma 7 2 2 2 2 2 6" xfId="59194"/>
    <cellStyle name="Comma 7 2 2 2 2 3" xfId="11072"/>
    <cellStyle name="Comma 7 2 2 2 2 3 2" xfId="26220"/>
    <cellStyle name="Comma 7 2 2 2 2 3 2 2" xfId="52188"/>
    <cellStyle name="Comma 7 2 2 2 2 3 3" xfId="37040"/>
    <cellStyle name="Comma 7 2 2 2 2 4" xfId="8908"/>
    <cellStyle name="Comma 7 2 2 2 2 4 2" xfId="24056"/>
    <cellStyle name="Comma 7 2 2 2 2 4 2 2" xfId="50024"/>
    <cellStyle name="Comma 7 2 2 2 2 4 3" xfId="34876"/>
    <cellStyle name="Comma 7 2 2 2 2 5" xfId="19728"/>
    <cellStyle name="Comma 7 2 2 2 2 5 2" xfId="45696"/>
    <cellStyle name="Comma 7 2 2 2 2 6" xfId="15400"/>
    <cellStyle name="Comma 7 2 2 2 2 6 2" xfId="41368"/>
    <cellStyle name="Comma 7 2 2 2 2 7" xfId="4580"/>
    <cellStyle name="Comma 7 2 2 2 2 8" xfId="30548"/>
    <cellStyle name="Comma 7 2 2 2 2 9" xfId="57030"/>
    <cellStyle name="Comma 7 2 2 2 3" xfId="5662"/>
    <cellStyle name="Comma 7 2 2 2 3 2" xfId="12154"/>
    <cellStyle name="Comma 7 2 2 2 3 2 2" xfId="27302"/>
    <cellStyle name="Comma 7 2 2 2 3 2 2 2" xfId="53270"/>
    <cellStyle name="Comma 7 2 2 2 3 2 3" xfId="38122"/>
    <cellStyle name="Comma 7 2 2 2 3 3" xfId="20810"/>
    <cellStyle name="Comma 7 2 2 2 3 3 2" xfId="46778"/>
    <cellStyle name="Comma 7 2 2 2 3 4" xfId="16482"/>
    <cellStyle name="Comma 7 2 2 2 3 4 2" xfId="42450"/>
    <cellStyle name="Comma 7 2 2 2 3 5" xfId="31630"/>
    <cellStyle name="Comma 7 2 2 2 3 6" xfId="58112"/>
    <cellStyle name="Comma 7 2 2 2 4" xfId="9990"/>
    <cellStyle name="Comma 7 2 2 2 4 2" xfId="25138"/>
    <cellStyle name="Comma 7 2 2 2 4 2 2" xfId="51106"/>
    <cellStyle name="Comma 7 2 2 2 4 3" xfId="35958"/>
    <cellStyle name="Comma 7 2 2 2 5" xfId="7826"/>
    <cellStyle name="Comma 7 2 2 2 5 2" xfId="22974"/>
    <cellStyle name="Comma 7 2 2 2 5 2 2" xfId="48942"/>
    <cellStyle name="Comma 7 2 2 2 5 3" xfId="33794"/>
    <cellStyle name="Comma 7 2 2 2 6" xfId="18646"/>
    <cellStyle name="Comma 7 2 2 2 6 2" xfId="44614"/>
    <cellStyle name="Comma 7 2 2 2 7" xfId="14318"/>
    <cellStyle name="Comma 7 2 2 2 7 2" xfId="40286"/>
    <cellStyle name="Comma 7 2 2 2 8" xfId="3498"/>
    <cellStyle name="Comma 7 2 2 2 9" xfId="29466"/>
    <cellStyle name="Comma 7 2 2 3" xfId="1875"/>
    <cellStyle name="Comma 7 2 2 3 2" xfId="6203"/>
    <cellStyle name="Comma 7 2 2 3 2 2" xfId="12695"/>
    <cellStyle name="Comma 7 2 2 3 2 2 2" xfId="27843"/>
    <cellStyle name="Comma 7 2 2 3 2 2 2 2" xfId="53811"/>
    <cellStyle name="Comma 7 2 2 3 2 2 3" xfId="38663"/>
    <cellStyle name="Comma 7 2 2 3 2 3" xfId="21351"/>
    <cellStyle name="Comma 7 2 2 3 2 3 2" xfId="47319"/>
    <cellStyle name="Comma 7 2 2 3 2 4" xfId="17023"/>
    <cellStyle name="Comma 7 2 2 3 2 4 2" xfId="42991"/>
    <cellStyle name="Comma 7 2 2 3 2 5" xfId="32171"/>
    <cellStyle name="Comma 7 2 2 3 2 6" xfId="58653"/>
    <cellStyle name="Comma 7 2 2 3 3" xfId="10531"/>
    <cellStyle name="Comma 7 2 2 3 3 2" xfId="25679"/>
    <cellStyle name="Comma 7 2 2 3 3 2 2" xfId="51647"/>
    <cellStyle name="Comma 7 2 2 3 3 3" xfId="36499"/>
    <cellStyle name="Comma 7 2 2 3 4" xfId="8367"/>
    <cellStyle name="Comma 7 2 2 3 4 2" xfId="23515"/>
    <cellStyle name="Comma 7 2 2 3 4 2 2" xfId="49483"/>
    <cellStyle name="Comma 7 2 2 3 4 3" xfId="34335"/>
    <cellStyle name="Comma 7 2 2 3 5" xfId="19187"/>
    <cellStyle name="Comma 7 2 2 3 5 2" xfId="45155"/>
    <cellStyle name="Comma 7 2 2 3 6" xfId="14859"/>
    <cellStyle name="Comma 7 2 2 3 6 2" xfId="40827"/>
    <cellStyle name="Comma 7 2 2 3 7" xfId="4039"/>
    <cellStyle name="Comma 7 2 2 3 8" xfId="30007"/>
    <cellStyle name="Comma 7 2 2 3 9" xfId="56489"/>
    <cellStyle name="Comma 7 2 2 4" xfId="5121"/>
    <cellStyle name="Comma 7 2 2 4 2" xfId="11613"/>
    <cellStyle name="Comma 7 2 2 4 2 2" xfId="26761"/>
    <cellStyle name="Comma 7 2 2 4 2 2 2" xfId="52729"/>
    <cellStyle name="Comma 7 2 2 4 2 3" xfId="37581"/>
    <cellStyle name="Comma 7 2 2 4 3" xfId="20269"/>
    <cellStyle name="Comma 7 2 2 4 3 2" xfId="46237"/>
    <cellStyle name="Comma 7 2 2 4 4" xfId="15941"/>
    <cellStyle name="Comma 7 2 2 4 4 2" xfId="41909"/>
    <cellStyle name="Comma 7 2 2 4 5" xfId="31089"/>
    <cellStyle name="Comma 7 2 2 4 6" xfId="57571"/>
    <cellStyle name="Comma 7 2 2 5" xfId="9449"/>
    <cellStyle name="Comma 7 2 2 5 2" xfId="24597"/>
    <cellStyle name="Comma 7 2 2 5 2 2" xfId="50565"/>
    <cellStyle name="Comma 7 2 2 5 3" xfId="35417"/>
    <cellStyle name="Comma 7 2 2 6" xfId="7285"/>
    <cellStyle name="Comma 7 2 2 6 2" xfId="22433"/>
    <cellStyle name="Comma 7 2 2 6 2 2" xfId="48401"/>
    <cellStyle name="Comma 7 2 2 6 3" xfId="33253"/>
    <cellStyle name="Comma 7 2 2 7" xfId="18105"/>
    <cellStyle name="Comma 7 2 2 7 2" xfId="44073"/>
    <cellStyle name="Comma 7 2 2 8" xfId="13777"/>
    <cellStyle name="Comma 7 2 2 8 2" xfId="39745"/>
    <cellStyle name="Comma 7 2 2 9" xfId="2957"/>
    <cellStyle name="Comma 7 2 3" xfId="1333"/>
    <cellStyle name="Comma 7 2 3 10" xfId="55947"/>
    <cellStyle name="Comma 7 2 3 2" xfId="2415"/>
    <cellStyle name="Comma 7 2 3 2 2" xfId="6743"/>
    <cellStyle name="Comma 7 2 3 2 2 2" xfId="13235"/>
    <cellStyle name="Comma 7 2 3 2 2 2 2" xfId="28383"/>
    <cellStyle name="Comma 7 2 3 2 2 2 2 2" xfId="54351"/>
    <cellStyle name="Comma 7 2 3 2 2 2 3" xfId="39203"/>
    <cellStyle name="Comma 7 2 3 2 2 3" xfId="21891"/>
    <cellStyle name="Comma 7 2 3 2 2 3 2" xfId="47859"/>
    <cellStyle name="Comma 7 2 3 2 2 4" xfId="17563"/>
    <cellStyle name="Comma 7 2 3 2 2 4 2" xfId="43531"/>
    <cellStyle name="Comma 7 2 3 2 2 5" xfId="32711"/>
    <cellStyle name="Comma 7 2 3 2 2 6" xfId="59193"/>
    <cellStyle name="Comma 7 2 3 2 3" xfId="11071"/>
    <cellStyle name="Comma 7 2 3 2 3 2" xfId="26219"/>
    <cellStyle name="Comma 7 2 3 2 3 2 2" xfId="52187"/>
    <cellStyle name="Comma 7 2 3 2 3 3" xfId="37039"/>
    <cellStyle name="Comma 7 2 3 2 4" xfId="8907"/>
    <cellStyle name="Comma 7 2 3 2 4 2" xfId="24055"/>
    <cellStyle name="Comma 7 2 3 2 4 2 2" xfId="50023"/>
    <cellStyle name="Comma 7 2 3 2 4 3" xfId="34875"/>
    <cellStyle name="Comma 7 2 3 2 5" xfId="19727"/>
    <cellStyle name="Comma 7 2 3 2 5 2" xfId="45695"/>
    <cellStyle name="Comma 7 2 3 2 6" xfId="15399"/>
    <cellStyle name="Comma 7 2 3 2 6 2" xfId="41367"/>
    <cellStyle name="Comma 7 2 3 2 7" xfId="4579"/>
    <cellStyle name="Comma 7 2 3 2 8" xfId="30547"/>
    <cellStyle name="Comma 7 2 3 2 9" xfId="57029"/>
    <cellStyle name="Comma 7 2 3 3" xfId="5661"/>
    <cellStyle name="Comma 7 2 3 3 2" xfId="12153"/>
    <cellStyle name="Comma 7 2 3 3 2 2" xfId="27301"/>
    <cellStyle name="Comma 7 2 3 3 2 2 2" xfId="53269"/>
    <cellStyle name="Comma 7 2 3 3 2 3" xfId="38121"/>
    <cellStyle name="Comma 7 2 3 3 3" xfId="20809"/>
    <cellStyle name="Comma 7 2 3 3 3 2" xfId="46777"/>
    <cellStyle name="Comma 7 2 3 3 4" xfId="16481"/>
    <cellStyle name="Comma 7 2 3 3 4 2" xfId="42449"/>
    <cellStyle name="Comma 7 2 3 3 5" xfId="31629"/>
    <cellStyle name="Comma 7 2 3 3 6" xfId="58111"/>
    <cellStyle name="Comma 7 2 3 4" xfId="9989"/>
    <cellStyle name="Comma 7 2 3 4 2" xfId="25137"/>
    <cellStyle name="Comma 7 2 3 4 2 2" xfId="51105"/>
    <cellStyle name="Comma 7 2 3 4 3" xfId="35957"/>
    <cellStyle name="Comma 7 2 3 5" xfId="7825"/>
    <cellStyle name="Comma 7 2 3 5 2" xfId="22973"/>
    <cellStyle name="Comma 7 2 3 5 2 2" xfId="48941"/>
    <cellStyle name="Comma 7 2 3 5 3" xfId="33793"/>
    <cellStyle name="Comma 7 2 3 6" xfId="18645"/>
    <cellStyle name="Comma 7 2 3 6 2" xfId="44613"/>
    <cellStyle name="Comma 7 2 3 7" xfId="14317"/>
    <cellStyle name="Comma 7 2 3 7 2" xfId="40285"/>
    <cellStyle name="Comma 7 2 3 8" xfId="3497"/>
    <cellStyle name="Comma 7 2 3 9" xfId="29465"/>
    <cellStyle name="Comma 7 2 4" xfId="1874"/>
    <cellStyle name="Comma 7 2 4 2" xfId="6202"/>
    <cellStyle name="Comma 7 2 4 2 2" xfId="12694"/>
    <cellStyle name="Comma 7 2 4 2 2 2" xfId="27842"/>
    <cellStyle name="Comma 7 2 4 2 2 2 2" xfId="53810"/>
    <cellStyle name="Comma 7 2 4 2 2 3" xfId="38662"/>
    <cellStyle name="Comma 7 2 4 2 3" xfId="21350"/>
    <cellStyle name="Comma 7 2 4 2 3 2" xfId="47318"/>
    <cellStyle name="Comma 7 2 4 2 4" xfId="17022"/>
    <cellStyle name="Comma 7 2 4 2 4 2" xfId="42990"/>
    <cellStyle name="Comma 7 2 4 2 5" xfId="32170"/>
    <cellStyle name="Comma 7 2 4 2 6" xfId="58652"/>
    <cellStyle name="Comma 7 2 4 3" xfId="10530"/>
    <cellStyle name="Comma 7 2 4 3 2" xfId="25678"/>
    <cellStyle name="Comma 7 2 4 3 2 2" xfId="51646"/>
    <cellStyle name="Comma 7 2 4 3 3" xfId="36498"/>
    <cellStyle name="Comma 7 2 4 4" xfId="8366"/>
    <cellStyle name="Comma 7 2 4 4 2" xfId="23514"/>
    <cellStyle name="Comma 7 2 4 4 2 2" xfId="49482"/>
    <cellStyle name="Comma 7 2 4 4 3" xfId="34334"/>
    <cellStyle name="Comma 7 2 4 5" xfId="19186"/>
    <cellStyle name="Comma 7 2 4 5 2" xfId="45154"/>
    <cellStyle name="Comma 7 2 4 6" xfId="14858"/>
    <cellStyle name="Comma 7 2 4 6 2" xfId="40826"/>
    <cellStyle name="Comma 7 2 4 7" xfId="4038"/>
    <cellStyle name="Comma 7 2 4 8" xfId="30006"/>
    <cellStyle name="Comma 7 2 4 9" xfId="56488"/>
    <cellStyle name="Comma 7 2 5" xfId="5120"/>
    <cellStyle name="Comma 7 2 5 2" xfId="11612"/>
    <cellStyle name="Comma 7 2 5 2 2" xfId="26760"/>
    <cellStyle name="Comma 7 2 5 2 2 2" xfId="52728"/>
    <cellStyle name="Comma 7 2 5 2 3" xfId="37580"/>
    <cellStyle name="Comma 7 2 5 3" xfId="20268"/>
    <cellStyle name="Comma 7 2 5 3 2" xfId="46236"/>
    <cellStyle name="Comma 7 2 5 4" xfId="15940"/>
    <cellStyle name="Comma 7 2 5 4 2" xfId="41908"/>
    <cellStyle name="Comma 7 2 5 5" xfId="31088"/>
    <cellStyle name="Comma 7 2 5 6" xfId="57570"/>
    <cellStyle name="Comma 7 2 6" xfId="9448"/>
    <cellStyle name="Comma 7 2 6 2" xfId="24596"/>
    <cellStyle name="Comma 7 2 6 2 2" xfId="50564"/>
    <cellStyle name="Comma 7 2 6 3" xfId="35416"/>
    <cellStyle name="Comma 7 2 7" xfId="7284"/>
    <cellStyle name="Comma 7 2 7 2" xfId="22432"/>
    <cellStyle name="Comma 7 2 7 2 2" xfId="48400"/>
    <cellStyle name="Comma 7 2 7 3" xfId="33252"/>
    <cellStyle name="Comma 7 2 8" xfId="18104"/>
    <cellStyle name="Comma 7 2 8 2" xfId="44072"/>
    <cellStyle name="Comma 7 2 9" xfId="13776"/>
    <cellStyle name="Comma 7 2 9 2" xfId="39744"/>
    <cellStyle name="Comma 7 20" xfId="13771"/>
    <cellStyle name="Comma 7 20 2" xfId="39739"/>
    <cellStyle name="Comma 7 21" xfId="2951"/>
    <cellStyle name="Comma 7 22" xfId="28919"/>
    <cellStyle name="Comma 7 23" xfId="54881"/>
    <cellStyle name="Comma 7 24" xfId="55401"/>
    <cellStyle name="Comma 7 25" xfId="688"/>
    <cellStyle name="Comma 7 3" xfId="212"/>
    <cellStyle name="Comma 7 3 10" xfId="28926"/>
    <cellStyle name="Comma 7 3 11" xfId="54888"/>
    <cellStyle name="Comma 7 3 12" xfId="55408"/>
    <cellStyle name="Comma 7 3 13" xfId="768"/>
    <cellStyle name="Comma 7 3 2" xfId="1335"/>
    <cellStyle name="Comma 7 3 2 10" xfId="55949"/>
    <cellStyle name="Comma 7 3 2 2" xfId="2417"/>
    <cellStyle name="Comma 7 3 2 2 2" xfId="6745"/>
    <cellStyle name="Comma 7 3 2 2 2 2" xfId="13237"/>
    <cellStyle name="Comma 7 3 2 2 2 2 2" xfId="28385"/>
    <cellStyle name="Comma 7 3 2 2 2 2 2 2" xfId="54353"/>
    <cellStyle name="Comma 7 3 2 2 2 2 3" xfId="39205"/>
    <cellStyle name="Comma 7 3 2 2 2 3" xfId="21893"/>
    <cellStyle name="Comma 7 3 2 2 2 3 2" xfId="47861"/>
    <cellStyle name="Comma 7 3 2 2 2 4" xfId="17565"/>
    <cellStyle name="Comma 7 3 2 2 2 4 2" xfId="43533"/>
    <cellStyle name="Comma 7 3 2 2 2 5" xfId="32713"/>
    <cellStyle name="Comma 7 3 2 2 2 6" xfId="59195"/>
    <cellStyle name="Comma 7 3 2 2 3" xfId="11073"/>
    <cellStyle name="Comma 7 3 2 2 3 2" xfId="26221"/>
    <cellStyle name="Comma 7 3 2 2 3 2 2" xfId="52189"/>
    <cellStyle name="Comma 7 3 2 2 3 3" xfId="37041"/>
    <cellStyle name="Comma 7 3 2 2 4" xfId="8909"/>
    <cellStyle name="Comma 7 3 2 2 4 2" xfId="24057"/>
    <cellStyle name="Comma 7 3 2 2 4 2 2" xfId="50025"/>
    <cellStyle name="Comma 7 3 2 2 4 3" xfId="34877"/>
    <cellStyle name="Comma 7 3 2 2 5" xfId="19729"/>
    <cellStyle name="Comma 7 3 2 2 5 2" xfId="45697"/>
    <cellStyle name="Comma 7 3 2 2 6" xfId="15401"/>
    <cellStyle name="Comma 7 3 2 2 6 2" xfId="41369"/>
    <cellStyle name="Comma 7 3 2 2 7" xfId="4581"/>
    <cellStyle name="Comma 7 3 2 2 8" xfId="30549"/>
    <cellStyle name="Comma 7 3 2 2 9" xfId="57031"/>
    <cellStyle name="Comma 7 3 2 3" xfId="5663"/>
    <cellStyle name="Comma 7 3 2 3 2" xfId="12155"/>
    <cellStyle name="Comma 7 3 2 3 2 2" xfId="27303"/>
    <cellStyle name="Comma 7 3 2 3 2 2 2" xfId="53271"/>
    <cellStyle name="Comma 7 3 2 3 2 3" xfId="38123"/>
    <cellStyle name="Comma 7 3 2 3 3" xfId="20811"/>
    <cellStyle name="Comma 7 3 2 3 3 2" xfId="46779"/>
    <cellStyle name="Comma 7 3 2 3 4" xfId="16483"/>
    <cellStyle name="Comma 7 3 2 3 4 2" xfId="42451"/>
    <cellStyle name="Comma 7 3 2 3 5" xfId="31631"/>
    <cellStyle name="Comma 7 3 2 3 6" xfId="58113"/>
    <cellStyle name="Comma 7 3 2 4" xfId="9991"/>
    <cellStyle name="Comma 7 3 2 4 2" xfId="25139"/>
    <cellStyle name="Comma 7 3 2 4 2 2" xfId="51107"/>
    <cellStyle name="Comma 7 3 2 4 3" xfId="35959"/>
    <cellStyle name="Comma 7 3 2 5" xfId="7827"/>
    <cellStyle name="Comma 7 3 2 5 2" xfId="22975"/>
    <cellStyle name="Comma 7 3 2 5 2 2" xfId="48943"/>
    <cellStyle name="Comma 7 3 2 5 3" xfId="33795"/>
    <cellStyle name="Comma 7 3 2 6" xfId="18647"/>
    <cellStyle name="Comma 7 3 2 6 2" xfId="44615"/>
    <cellStyle name="Comma 7 3 2 7" xfId="14319"/>
    <cellStyle name="Comma 7 3 2 7 2" xfId="40287"/>
    <cellStyle name="Comma 7 3 2 8" xfId="3499"/>
    <cellStyle name="Comma 7 3 2 9" xfId="29467"/>
    <cellStyle name="Comma 7 3 3" xfId="1876"/>
    <cellStyle name="Comma 7 3 3 2" xfId="6204"/>
    <cellStyle name="Comma 7 3 3 2 2" xfId="12696"/>
    <cellStyle name="Comma 7 3 3 2 2 2" xfId="27844"/>
    <cellStyle name="Comma 7 3 3 2 2 2 2" xfId="53812"/>
    <cellStyle name="Comma 7 3 3 2 2 3" xfId="38664"/>
    <cellStyle name="Comma 7 3 3 2 3" xfId="21352"/>
    <cellStyle name="Comma 7 3 3 2 3 2" xfId="47320"/>
    <cellStyle name="Comma 7 3 3 2 4" xfId="17024"/>
    <cellStyle name="Comma 7 3 3 2 4 2" xfId="42992"/>
    <cellStyle name="Comma 7 3 3 2 5" xfId="32172"/>
    <cellStyle name="Comma 7 3 3 2 6" xfId="58654"/>
    <cellStyle name="Comma 7 3 3 3" xfId="10532"/>
    <cellStyle name="Comma 7 3 3 3 2" xfId="25680"/>
    <cellStyle name="Comma 7 3 3 3 2 2" xfId="51648"/>
    <cellStyle name="Comma 7 3 3 3 3" xfId="36500"/>
    <cellStyle name="Comma 7 3 3 4" xfId="8368"/>
    <cellStyle name="Comma 7 3 3 4 2" xfId="23516"/>
    <cellStyle name="Comma 7 3 3 4 2 2" xfId="49484"/>
    <cellStyle name="Comma 7 3 3 4 3" xfId="34336"/>
    <cellStyle name="Comma 7 3 3 5" xfId="19188"/>
    <cellStyle name="Comma 7 3 3 5 2" xfId="45156"/>
    <cellStyle name="Comma 7 3 3 6" xfId="14860"/>
    <cellStyle name="Comma 7 3 3 6 2" xfId="40828"/>
    <cellStyle name="Comma 7 3 3 7" xfId="4040"/>
    <cellStyle name="Comma 7 3 3 8" xfId="30008"/>
    <cellStyle name="Comma 7 3 3 9" xfId="56490"/>
    <cellStyle name="Comma 7 3 4" xfId="5122"/>
    <cellStyle name="Comma 7 3 4 2" xfId="11614"/>
    <cellStyle name="Comma 7 3 4 2 2" xfId="26762"/>
    <cellStyle name="Comma 7 3 4 2 2 2" xfId="52730"/>
    <cellStyle name="Comma 7 3 4 2 3" xfId="37582"/>
    <cellStyle name="Comma 7 3 4 3" xfId="20270"/>
    <cellStyle name="Comma 7 3 4 3 2" xfId="46238"/>
    <cellStyle name="Comma 7 3 4 4" xfId="15942"/>
    <cellStyle name="Comma 7 3 4 4 2" xfId="41910"/>
    <cellStyle name="Comma 7 3 4 5" xfId="31090"/>
    <cellStyle name="Comma 7 3 4 6" xfId="57572"/>
    <cellStyle name="Comma 7 3 5" xfId="9450"/>
    <cellStyle name="Comma 7 3 5 2" xfId="24598"/>
    <cellStyle name="Comma 7 3 5 2 2" xfId="50566"/>
    <cellStyle name="Comma 7 3 5 3" xfId="35418"/>
    <cellStyle name="Comma 7 3 6" xfId="7286"/>
    <cellStyle name="Comma 7 3 6 2" xfId="22434"/>
    <cellStyle name="Comma 7 3 6 2 2" xfId="48402"/>
    <cellStyle name="Comma 7 3 6 3" xfId="33254"/>
    <cellStyle name="Comma 7 3 7" xfId="18106"/>
    <cellStyle name="Comma 7 3 7 2" xfId="44074"/>
    <cellStyle name="Comma 7 3 8" xfId="13778"/>
    <cellStyle name="Comma 7 3 8 2" xfId="39746"/>
    <cellStyle name="Comma 7 3 9" xfId="2958"/>
    <cellStyle name="Comma 7 4" xfId="213"/>
    <cellStyle name="Comma 7 4 10" xfId="28927"/>
    <cellStyle name="Comma 7 4 11" xfId="54889"/>
    <cellStyle name="Comma 7 4 12" xfId="55409"/>
    <cellStyle name="Comma 7 4 13" xfId="808"/>
    <cellStyle name="Comma 7 4 2" xfId="1336"/>
    <cellStyle name="Comma 7 4 2 10" xfId="55950"/>
    <cellStyle name="Comma 7 4 2 2" xfId="2418"/>
    <cellStyle name="Comma 7 4 2 2 2" xfId="6746"/>
    <cellStyle name="Comma 7 4 2 2 2 2" xfId="13238"/>
    <cellStyle name="Comma 7 4 2 2 2 2 2" xfId="28386"/>
    <cellStyle name="Comma 7 4 2 2 2 2 2 2" xfId="54354"/>
    <cellStyle name="Comma 7 4 2 2 2 2 3" xfId="39206"/>
    <cellStyle name="Comma 7 4 2 2 2 3" xfId="21894"/>
    <cellStyle name="Comma 7 4 2 2 2 3 2" xfId="47862"/>
    <cellStyle name="Comma 7 4 2 2 2 4" xfId="17566"/>
    <cellStyle name="Comma 7 4 2 2 2 4 2" xfId="43534"/>
    <cellStyle name="Comma 7 4 2 2 2 5" xfId="32714"/>
    <cellStyle name="Comma 7 4 2 2 2 6" xfId="59196"/>
    <cellStyle name="Comma 7 4 2 2 3" xfId="11074"/>
    <cellStyle name="Comma 7 4 2 2 3 2" xfId="26222"/>
    <cellStyle name="Comma 7 4 2 2 3 2 2" xfId="52190"/>
    <cellStyle name="Comma 7 4 2 2 3 3" xfId="37042"/>
    <cellStyle name="Comma 7 4 2 2 4" xfId="8910"/>
    <cellStyle name="Comma 7 4 2 2 4 2" xfId="24058"/>
    <cellStyle name="Comma 7 4 2 2 4 2 2" xfId="50026"/>
    <cellStyle name="Comma 7 4 2 2 4 3" xfId="34878"/>
    <cellStyle name="Comma 7 4 2 2 5" xfId="19730"/>
    <cellStyle name="Comma 7 4 2 2 5 2" xfId="45698"/>
    <cellStyle name="Comma 7 4 2 2 6" xfId="15402"/>
    <cellStyle name="Comma 7 4 2 2 6 2" xfId="41370"/>
    <cellStyle name="Comma 7 4 2 2 7" xfId="4582"/>
    <cellStyle name="Comma 7 4 2 2 8" xfId="30550"/>
    <cellStyle name="Comma 7 4 2 2 9" xfId="57032"/>
    <cellStyle name="Comma 7 4 2 3" xfId="5664"/>
    <cellStyle name="Comma 7 4 2 3 2" xfId="12156"/>
    <cellStyle name="Comma 7 4 2 3 2 2" xfId="27304"/>
    <cellStyle name="Comma 7 4 2 3 2 2 2" xfId="53272"/>
    <cellStyle name="Comma 7 4 2 3 2 3" xfId="38124"/>
    <cellStyle name="Comma 7 4 2 3 3" xfId="20812"/>
    <cellStyle name="Comma 7 4 2 3 3 2" xfId="46780"/>
    <cellStyle name="Comma 7 4 2 3 4" xfId="16484"/>
    <cellStyle name="Comma 7 4 2 3 4 2" xfId="42452"/>
    <cellStyle name="Comma 7 4 2 3 5" xfId="31632"/>
    <cellStyle name="Comma 7 4 2 3 6" xfId="58114"/>
    <cellStyle name="Comma 7 4 2 4" xfId="9992"/>
    <cellStyle name="Comma 7 4 2 4 2" xfId="25140"/>
    <cellStyle name="Comma 7 4 2 4 2 2" xfId="51108"/>
    <cellStyle name="Comma 7 4 2 4 3" xfId="35960"/>
    <cellStyle name="Comma 7 4 2 5" xfId="7828"/>
    <cellStyle name="Comma 7 4 2 5 2" xfId="22976"/>
    <cellStyle name="Comma 7 4 2 5 2 2" xfId="48944"/>
    <cellStyle name="Comma 7 4 2 5 3" xfId="33796"/>
    <cellStyle name="Comma 7 4 2 6" xfId="18648"/>
    <cellStyle name="Comma 7 4 2 6 2" xfId="44616"/>
    <cellStyle name="Comma 7 4 2 7" xfId="14320"/>
    <cellStyle name="Comma 7 4 2 7 2" xfId="40288"/>
    <cellStyle name="Comma 7 4 2 8" xfId="3500"/>
    <cellStyle name="Comma 7 4 2 9" xfId="29468"/>
    <cellStyle name="Comma 7 4 3" xfId="1877"/>
    <cellStyle name="Comma 7 4 3 2" xfId="6205"/>
    <cellStyle name="Comma 7 4 3 2 2" xfId="12697"/>
    <cellStyle name="Comma 7 4 3 2 2 2" xfId="27845"/>
    <cellStyle name="Comma 7 4 3 2 2 2 2" xfId="53813"/>
    <cellStyle name="Comma 7 4 3 2 2 3" xfId="38665"/>
    <cellStyle name="Comma 7 4 3 2 3" xfId="21353"/>
    <cellStyle name="Comma 7 4 3 2 3 2" xfId="47321"/>
    <cellStyle name="Comma 7 4 3 2 4" xfId="17025"/>
    <cellStyle name="Comma 7 4 3 2 4 2" xfId="42993"/>
    <cellStyle name="Comma 7 4 3 2 5" xfId="32173"/>
    <cellStyle name="Comma 7 4 3 2 6" xfId="58655"/>
    <cellStyle name="Comma 7 4 3 3" xfId="10533"/>
    <cellStyle name="Comma 7 4 3 3 2" xfId="25681"/>
    <cellStyle name="Comma 7 4 3 3 2 2" xfId="51649"/>
    <cellStyle name="Comma 7 4 3 3 3" xfId="36501"/>
    <cellStyle name="Comma 7 4 3 4" xfId="8369"/>
    <cellStyle name="Comma 7 4 3 4 2" xfId="23517"/>
    <cellStyle name="Comma 7 4 3 4 2 2" xfId="49485"/>
    <cellStyle name="Comma 7 4 3 4 3" xfId="34337"/>
    <cellStyle name="Comma 7 4 3 5" xfId="19189"/>
    <cellStyle name="Comma 7 4 3 5 2" xfId="45157"/>
    <cellStyle name="Comma 7 4 3 6" xfId="14861"/>
    <cellStyle name="Comma 7 4 3 6 2" xfId="40829"/>
    <cellStyle name="Comma 7 4 3 7" xfId="4041"/>
    <cellStyle name="Comma 7 4 3 8" xfId="30009"/>
    <cellStyle name="Comma 7 4 3 9" xfId="56491"/>
    <cellStyle name="Comma 7 4 4" xfId="5123"/>
    <cellStyle name="Comma 7 4 4 2" xfId="11615"/>
    <cellStyle name="Comma 7 4 4 2 2" xfId="26763"/>
    <cellStyle name="Comma 7 4 4 2 2 2" xfId="52731"/>
    <cellStyle name="Comma 7 4 4 2 3" xfId="37583"/>
    <cellStyle name="Comma 7 4 4 3" xfId="20271"/>
    <cellStyle name="Comma 7 4 4 3 2" xfId="46239"/>
    <cellStyle name="Comma 7 4 4 4" xfId="15943"/>
    <cellStyle name="Comma 7 4 4 4 2" xfId="41911"/>
    <cellStyle name="Comma 7 4 4 5" xfId="31091"/>
    <cellStyle name="Comma 7 4 4 6" xfId="57573"/>
    <cellStyle name="Comma 7 4 5" xfId="9451"/>
    <cellStyle name="Comma 7 4 5 2" xfId="24599"/>
    <cellStyle name="Comma 7 4 5 2 2" xfId="50567"/>
    <cellStyle name="Comma 7 4 5 3" xfId="35419"/>
    <cellStyle name="Comma 7 4 6" xfId="7287"/>
    <cellStyle name="Comma 7 4 6 2" xfId="22435"/>
    <cellStyle name="Comma 7 4 6 2 2" xfId="48403"/>
    <cellStyle name="Comma 7 4 6 3" xfId="33255"/>
    <cellStyle name="Comma 7 4 7" xfId="18107"/>
    <cellStyle name="Comma 7 4 7 2" xfId="44075"/>
    <cellStyle name="Comma 7 4 8" xfId="13779"/>
    <cellStyle name="Comma 7 4 8 2" xfId="39747"/>
    <cellStyle name="Comma 7 4 9" xfId="2959"/>
    <cellStyle name="Comma 7 5" xfId="214"/>
    <cellStyle name="Comma 7 5 10" xfId="28928"/>
    <cellStyle name="Comma 7 5 11" xfId="54890"/>
    <cellStyle name="Comma 7 5 12" xfId="55410"/>
    <cellStyle name="Comma 7 5 13" xfId="848"/>
    <cellStyle name="Comma 7 5 2" xfId="1337"/>
    <cellStyle name="Comma 7 5 2 10" xfId="55951"/>
    <cellStyle name="Comma 7 5 2 2" xfId="2419"/>
    <cellStyle name="Comma 7 5 2 2 2" xfId="6747"/>
    <cellStyle name="Comma 7 5 2 2 2 2" xfId="13239"/>
    <cellStyle name="Comma 7 5 2 2 2 2 2" xfId="28387"/>
    <cellStyle name="Comma 7 5 2 2 2 2 2 2" xfId="54355"/>
    <cellStyle name="Comma 7 5 2 2 2 2 3" xfId="39207"/>
    <cellStyle name="Comma 7 5 2 2 2 3" xfId="21895"/>
    <cellStyle name="Comma 7 5 2 2 2 3 2" xfId="47863"/>
    <cellStyle name="Comma 7 5 2 2 2 4" xfId="17567"/>
    <cellStyle name="Comma 7 5 2 2 2 4 2" xfId="43535"/>
    <cellStyle name="Comma 7 5 2 2 2 5" xfId="32715"/>
    <cellStyle name="Comma 7 5 2 2 2 6" xfId="59197"/>
    <cellStyle name="Comma 7 5 2 2 3" xfId="11075"/>
    <cellStyle name="Comma 7 5 2 2 3 2" xfId="26223"/>
    <cellStyle name="Comma 7 5 2 2 3 2 2" xfId="52191"/>
    <cellStyle name="Comma 7 5 2 2 3 3" xfId="37043"/>
    <cellStyle name="Comma 7 5 2 2 4" xfId="8911"/>
    <cellStyle name="Comma 7 5 2 2 4 2" xfId="24059"/>
    <cellStyle name="Comma 7 5 2 2 4 2 2" xfId="50027"/>
    <cellStyle name="Comma 7 5 2 2 4 3" xfId="34879"/>
    <cellStyle name="Comma 7 5 2 2 5" xfId="19731"/>
    <cellStyle name="Comma 7 5 2 2 5 2" xfId="45699"/>
    <cellStyle name="Comma 7 5 2 2 6" xfId="15403"/>
    <cellStyle name="Comma 7 5 2 2 6 2" xfId="41371"/>
    <cellStyle name="Comma 7 5 2 2 7" xfId="4583"/>
    <cellStyle name="Comma 7 5 2 2 8" xfId="30551"/>
    <cellStyle name="Comma 7 5 2 2 9" xfId="57033"/>
    <cellStyle name="Comma 7 5 2 3" xfId="5665"/>
    <cellStyle name="Comma 7 5 2 3 2" xfId="12157"/>
    <cellStyle name="Comma 7 5 2 3 2 2" xfId="27305"/>
    <cellStyle name="Comma 7 5 2 3 2 2 2" xfId="53273"/>
    <cellStyle name="Comma 7 5 2 3 2 3" xfId="38125"/>
    <cellStyle name="Comma 7 5 2 3 3" xfId="20813"/>
    <cellStyle name="Comma 7 5 2 3 3 2" xfId="46781"/>
    <cellStyle name="Comma 7 5 2 3 4" xfId="16485"/>
    <cellStyle name="Comma 7 5 2 3 4 2" xfId="42453"/>
    <cellStyle name="Comma 7 5 2 3 5" xfId="31633"/>
    <cellStyle name="Comma 7 5 2 3 6" xfId="58115"/>
    <cellStyle name="Comma 7 5 2 4" xfId="9993"/>
    <cellStyle name="Comma 7 5 2 4 2" xfId="25141"/>
    <cellStyle name="Comma 7 5 2 4 2 2" xfId="51109"/>
    <cellStyle name="Comma 7 5 2 4 3" xfId="35961"/>
    <cellStyle name="Comma 7 5 2 5" xfId="7829"/>
    <cellStyle name="Comma 7 5 2 5 2" xfId="22977"/>
    <cellStyle name="Comma 7 5 2 5 2 2" xfId="48945"/>
    <cellStyle name="Comma 7 5 2 5 3" xfId="33797"/>
    <cellStyle name="Comma 7 5 2 6" xfId="18649"/>
    <cellStyle name="Comma 7 5 2 6 2" xfId="44617"/>
    <cellStyle name="Comma 7 5 2 7" xfId="14321"/>
    <cellStyle name="Comma 7 5 2 7 2" xfId="40289"/>
    <cellStyle name="Comma 7 5 2 8" xfId="3501"/>
    <cellStyle name="Comma 7 5 2 9" xfId="29469"/>
    <cellStyle name="Comma 7 5 3" xfId="1878"/>
    <cellStyle name="Comma 7 5 3 2" xfId="6206"/>
    <cellStyle name="Comma 7 5 3 2 2" xfId="12698"/>
    <cellStyle name="Comma 7 5 3 2 2 2" xfId="27846"/>
    <cellStyle name="Comma 7 5 3 2 2 2 2" xfId="53814"/>
    <cellStyle name="Comma 7 5 3 2 2 3" xfId="38666"/>
    <cellStyle name="Comma 7 5 3 2 3" xfId="21354"/>
    <cellStyle name="Comma 7 5 3 2 3 2" xfId="47322"/>
    <cellStyle name="Comma 7 5 3 2 4" xfId="17026"/>
    <cellStyle name="Comma 7 5 3 2 4 2" xfId="42994"/>
    <cellStyle name="Comma 7 5 3 2 5" xfId="32174"/>
    <cellStyle name="Comma 7 5 3 2 6" xfId="58656"/>
    <cellStyle name="Comma 7 5 3 3" xfId="10534"/>
    <cellStyle name="Comma 7 5 3 3 2" xfId="25682"/>
    <cellStyle name="Comma 7 5 3 3 2 2" xfId="51650"/>
    <cellStyle name="Comma 7 5 3 3 3" xfId="36502"/>
    <cellStyle name="Comma 7 5 3 4" xfId="8370"/>
    <cellStyle name="Comma 7 5 3 4 2" xfId="23518"/>
    <cellStyle name="Comma 7 5 3 4 2 2" xfId="49486"/>
    <cellStyle name="Comma 7 5 3 4 3" xfId="34338"/>
    <cellStyle name="Comma 7 5 3 5" xfId="19190"/>
    <cellStyle name="Comma 7 5 3 5 2" xfId="45158"/>
    <cellStyle name="Comma 7 5 3 6" xfId="14862"/>
    <cellStyle name="Comma 7 5 3 6 2" xfId="40830"/>
    <cellStyle name="Comma 7 5 3 7" xfId="4042"/>
    <cellStyle name="Comma 7 5 3 8" xfId="30010"/>
    <cellStyle name="Comma 7 5 3 9" xfId="56492"/>
    <cellStyle name="Comma 7 5 4" xfId="5124"/>
    <cellStyle name="Comma 7 5 4 2" xfId="11616"/>
    <cellStyle name="Comma 7 5 4 2 2" xfId="26764"/>
    <cellStyle name="Comma 7 5 4 2 2 2" xfId="52732"/>
    <cellStyle name="Comma 7 5 4 2 3" xfId="37584"/>
    <cellStyle name="Comma 7 5 4 3" xfId="20272"/>
    <cellStyle name="Comma 7 5 4 3 2" xfId="46240"/>
    <cellStyle name="Comma 7 5 4 4" xfId="15944"/>
    <cellStyle name="Comma 7 5 4 4 2" xfId="41912"/>
    <cellStyle name="Comma 7 5 4 5" xfId="31092"/>
    <cellStyle name="Comma 7 5 4 6" xfId="57574"/>
    <cellStyle name="Comma 7 5 5" xfId="9452"/>
    <cellStyle name="Comma 7 5 5 2" xfId="24600"/>
    <cellStyle name="Comma 7 5 5 2 2" xfId="50568"/>
    <cellStyle name="Comma 7 5 5 3" xfId="35420"/>
    <cellStyle name="Comma 7 5 6" xfId="7288"/>
    <cellStyle name="Comma 7 5 6 2" xfId="22436"/>
    <cellStyle name="Comma 7 5 6 2 2" xfId="48404"/>
    <cellStyle name="Comma 7 5 6 3" xfId="33256"/>
    <cellStyle name="Comma 7 5 7" xfId="18108"/>
    <cellStyle name="Comma 7 5 7 2" xfId="44076"/>
    <cellStyle name="Comma 7 5 8" xfId="13780"/>
    <cellStyle name="Comma 7 5 8 2" xfId="39748"/>
    <cellStyle name="Comma 7 5 9" xfId="2960"/>
    <cellStyle name="Comma 7 6" xfId="215"/>
    <cellStyle name="Comma 7 6 10" xfId="28929"/>
    <cellStyle name="Comma 7 6 11" xfId="54891"/>
    <cellStyle name="Comma 7 6 12" xfId="55411"/>
    <cellStyle name="Comma 7 6 13" xfId="888"/>
    <cellStyle name="Comma 7 6 2" xfId="1338"/>
    <cellStyle name="Comma 7 6 2 10" xfId="55952"/>
    <cellStyle name="Comma 7 6 2 2" xfId="2420"/>
    <cellStyle name="Comma 7 6 2 2 2" xfId="6748"/>
    <cellStyle name="Comma 7 6 2 2 2 2" xfId="13240"/>
    <cellStyle name="Comma 7 6 2 2 2 2 2" xfId="28388"/>
    <cellStyle name="Comma 7 6 2 2 2 2 2 2" xfId="54356"/>
    <cellStyle name="Comma 7 6 2 2 2 2 3" xfId="39208"/>
    <cellStyle name="Comma 7 6 2 2 2 3" xfId="21896"/>
    <cellStyle name="Comma 7 6 2 2 2 3 2" xfId="47864"/>
    <cellStyle name="Comma 7 6 2 2 2 4" xfId="17568"/>
    <cellStyle name="Comma 7 6 2 2 2 4 2" xfId="43536"/>
    <cellStyle name="Comma 7 6 2 2 2 5" xfId="32716"/>
    <cellStyle name="Comma 7 6 2 2 2 6" xfId="59198"/>
    <cellStyle name="Comma 7 6 2 2 3" xfId="11076"/>
    <cellStyle name="Comma 7 6 2 2 3 2" xfId="26224"/>
    <cellStyle name="Comma 7 6 2 2 3 2 2" xfId="52192"/>
    <cellStyle name="Comma 7 6 2 2 3 3" xfId="37044"/>
    <cellStyle name="Comma 7 6 2 2 4" xfId="8912"/>
    <cellStyle name="Comma 7 6 2 2 4 2" xfId="24060"/>
    <cellStyle name="Comma 7 6 2 2 4 2 2" xfId="50028"/>
    <cellStyle name="Comma 7 6 2 2 4 3" xfId="34880"/>
    <cellStyle name="Comma 7 6 2 2 5" xfId="19732"/>
    <cellStyle name="Comma 7 6 2 2 5 2" xfId="45700"/>
    <cellStyle name="Comma 7 6 2 2 6" xfId="15404"/>
    <cellStyle name="Comma 7 6 2 2 6 2" xfId="41372"/>
    <cellStyle name="Comma 7 6 2 2 7" xfId="4584"/>
    <cellStyle name="Comma 7 6 2 2 8" xfId="30552"/>
    <cellStyle name="Comma 7 6 2 2 9" xfId="57034"/>
    <cellStyle name="Comma 7 6 2 3" xfId="5666"/>
    <cellStyle name="Comma 7 6 2 3 2" xfId="12158"/>
    <cellStyle name="Comma 7 6 2 3 2 2" xfId="27306"/>
    <cellStyle name="Comma 7 6 2 3 2 2 2" xfId="53274"/>
    <cellStyle name="Comma 7 6 2 3 2 3" xfId="38126"/>
    <cellStyle name="Comma 7 6 2 3 3" xfId="20814"/>
    <cellStyle name="Comma 7 6 2 3 3 2" xfId="46782"/>
    <cellStyle name="Comma 7 6 2 3 4" xfId="16486"/>
    <cellStyle name="Comma 7 6 2 3 4 2" xfId="42454"/>
    <cellStyle name="Comma 7 6 2 3 5" xfId="31634"/>
    <cellStyle name="Comma 7 6 2 3 6" xfId="58116"/>
    <cellStyle name="Comma 7 6 2 4" xfId="9994"/>
    <cellStyle name="Comma 7 6 2 4 2" xfId="25142"/>
    <cellStyle name="Comma 7 6 2 4 2 2" xfId="51110"/>
    <cellStyle name="Comma 7 6 2 4 3" xfId="35962"/>
    <cellStyle name="Comma 7 6 2 5" xfId="7830"/>
    <cellStyle name="Comma 7 6 2 5 2" xfId="22978"/>
    <cellStyle name="Comma 7 6 2 5 2 2" xfId="48946"/>
    <cellStyle name="Comma 7 6 2 5 3" xfId="33798"/>
    <cellStyle name="Comma 7 6 2 6" xfId="18650"/>
    <cellStyle name="Comma 7 6 2 6 2" xfId="44618"/>
    <cellStyle name="Comma 7 6 2 7" xfId="14322"/>
    <cellStyle name="Comma 7 6 2 7 2" xfId="40290"/>
    <cellStyle name="Comma 7 6 2 8" xfId="3502"/>
    <cellStyle name="Comma 7 6 2 9" xfId="29470"/>
    <cellStyle name="Comma 7 6 3" xfId="1879"/>
    <cellStyle name="Comma 7 6 3 2" xfId="6207"/>
    <cellStyle name="Comma 7 6 3 2 2" xfId="12699"/>
    <cellStyle name="Comma 7 6 3 2 2 2" xfId="27847"/>
    <cellStyle name="Comma 7 6 3 2 2 2 2" xfId="53815"/>
    <cellStyle name="Comma 7 6 3 2 2 3" xfId="38667"/>
    <cellStyle name="Comma 7 6 3 2 3" xfId="21355"/>
    <cellStyle name="Comma 7 6 3 2 3 2" xfId="47323"/>
    <cellStyle name="Comma 7 6 3 2 4" xfId="17027"/>
    <cellStyle name="Comma 7 6 3 2 4 2" xfId="42995"/>
    <cellStyle name="Comma 7 6 3 2 5" xfId="32175"/>
    <cellStyle name="Comma 7 6 3 2 6" xfId="58657"/>
    <cellStyle name="Comma 7 6 3 3" xfId="10535"/>
    <cellStyle name="Comma 7 6 3 3 2" xfId="25683"/>
    <cellStyle name="Comma 7 6 3 3 2 2" xfId="51651"/>
    <cellStyle name="Comma 7 6 3 3 3" xfId="36503"/>
    <cellStyle name="Comma 7 6 3 4" xfId="8371"/>
    <cellStyle name="Comma 7 6 3 4 2" xfId="23519"/>
    <cellStyle name="Comma 7 6 3 4 2 2" xfId="49487"/>
    <cellStyle name="Comma 7 6 3 4 3" xfId="34339"/>
    <cellStyle name="Comma 7 6 3 5" xfId="19191"/>
    <cellStyle name="Comma 7 6 3 5 2" xfId="45159"/>
    <cellStyle name="Comma 7 6 3 6" xfId="14863"/>
    <cellStyle name="Comma 7 6 3 6 2" xfId="40831"/>
    <cellStyle name="Comma 7 6 3 7" xfId="4043"/>
    <cellStyle name="Comma 7 6 3 8" xfId="30011"/>
    <cellStyle name="Comma 7 6 3 9" xfId="56493"/>
    <cellStyle name="Comma 7 6 4" xfId="5125"/>
    <cellStyle name="Comma 7 6 4 2" xfId="11617"/>
    <cellStyle name="Comma 7 6 4 2 2" xfId="26765"/>
    <cellStyle name="Comma 7 6 4 2 2 2" xfId="52733"/>
    <cellStyle name="Comma 7 6 4 2 3" xfId="37585"/>
    <cellStyle name="Comma 7 6 4 3" xfId="20273"/>
    <cellStyle name="Comma 7 6 4 3 2" xfId="46241"/>
    <cellStyle name="Comma 7 6 4 4" xfId="15945"/>
    <cellStyle name="Comma 7 6 4 4 2" xfId="41913"/>
    <cellStyle name="Comma 7 6 4 5" xfId="31093"/>
    <cellStyle name="Comma 7 6 4 6" xfId="57575"/>
    <cellStyle name="Comma 7 6 5" xfId="9453"/>
    <cellStyle name="Comma 7 6 5 2" xfId="24601"/>
    <cellStyle name="Comma 7 6 5 2 2" xfId="50569"/>
    <cellStyle name="Comma 7 6 5 3" xfId="35421"/>
    <cellStyle name="Comma 7 6 6" xfId="7289"/>
    <cellStyle name="Comma 7 6 6 2" xfId="22437"/>
    <cellStyle name="Comma 7 6 6 2 2" xfId="48405"/>
    <cellStyle name="Comma 7 6 6 3" xfId="33257"/>
    <cellStyle name="Comma 7 6 7" xfId="18109"/>
    <cellStyle name="Comma 7 6 7 2" xfId="44077"/>
    <cellStyle name="Comma 7 6 8" xfId="13781"/>
    <cellStyle name="Comma 7 6 8 2" xfId="39749"/>
    <cellStyle name="Comma 7 6 9" xfId="2961"/>
    <cellStyle name="Comma 7 7" xfId="216"/>
    <cellStyle name="Comma 7 7 10" xfId="28930"/>
    <cellStyle name="Comma 7 7 11" xfId="54892"/>
    <cellStyle name="Comma 7 7 12" xfId="55412"/>
    <cellStyle name="Comma 7 7 13" xfId="928"/>
    <cellStyle name="Comma 7 7 2" xfId="1339"/>
    <cellStyle name="Comma 7 7 2 10" xfId="55953"/>
    <cellStyle name="Comma 7 7 2 2" xfId="2421"/>
    <cellStyle name="Comma 7 7 2 2 2" xfId="6749"/>
    <cellStyle name="Comma 7 7 2 2 2 2" xfId="13241"/>
    <cellStyle name="Comma 7 7 2 2 2 2 2" xfId="28389"/>
    <cellStyle name="Comma 7 7 2 2 2 2 2 2" xfId="54357"/>
    <cellStyle name="Comma 7 7 2 2 2 2 3" xfId="39209"/>
    <cellStyle name="Comma 7 7 2 2 2 3" xfId="21897"/>
    <cellStyle name="Comma 7 7 2 2 2 3 2" xfId="47865"/>
    <cellStyle name="Comma 7 7 2 2 2 4" xfId="17569"/>
    <cellStyle name="Comma 7 7 2 2 2 4 2" xfId="43537"/>
    <cellStyle name="Comma 7 7 2 2 2 5" xfId="32717"/>
    <cellStyle name="Comma 7 7 2 2 2 6" xfId="59199"/>
    <cellStyle name="Comma 7 7 2 2 3" xfId="11077"/>
    <cellStyle name="Comma 7 7 2 2 3 2" xfId="26225"/>
    <cellStyle name="Comma 7 7 2 2 3 2 2" xfId="52193"/>
    <cellStyle name="Comma 7 7 2 2 3 3" xfId="37045"/>
    <cellStyle name="Comma 7 7 2 2 4" xfId="8913"/>
    <cellStyle name="Comma 7 7 2 2 4 2" xfId="24061"/>
    <cellStyle name="Comma 7 7 2 2 4 2 2" xfId="50029"/>
    <cellStyle name="Comma 7 7 2 2 4 3" xfId="34881"/>
    <cellStyle name="Comma 7 7 2 2 5" xfId="19733"/>
    <cellStyle name="Comma 7 7 2 2 5 2" xfId="45701"/>
    <cellStyle name="Comma 7 7 2 2 6" xfId="15405"/>
    <cellStyle name="Comma 7 7 2 2 6 2" xfId="41373"/>
    <cellStyle name="Comma 7 7 2 2 7" xfId="4585"/>
    <cellStyle name="Comma 7 7 2 2 8" xfId="30553"/>
    <cellStyle name="Comma 7 7 2 2 9" xfId="57035"/>
    <cellStyle name="Comma 7 7 2 3" xfId="5667"/>
    <cellStyle name="Comma 7 7 2 3 2" xfId="12159"/>
    <cellStyle name="Comma 7 7 2 3 2 2" xfId="27307"/>
    <cellStyle name="Comma 7 7 2 3 2 2 2" xfId="53275"/>
    <cellStyle name="Comma 7 7 2 3 2 3" xfId="38127"/>
    <cellStyle name="Comma 7 7 2 3 3" xfId="20815"/>
    <cellStyle name="Comma 7 7 2 3 3 2" xfId="46783"/>
    <cellStyle name="Comma 7 7 2 3 4" xfId="16487"/>
    <cellStyle name="Comma 7 7 2 3 4 2" xfId="42455"/>
    <cellStyle name="Comma 7 7 2 3 5" xfId="31635"/>
    <cellStyle name="Comma 7 7 2 3 6" xfId="58117"/>
    <cellStyle name="Comma 7 7 2 4" xfId="9995"/>
    <cellStyle name="Comma 7 7 2 4 2" xfId="25143"/>
    <cellStyle name="Comma 7 7 2 4 2 2" xfId="51111"/>
    <cellStyle name="Comma 7 7 2 4 3" xfId="35963"/>
    <cellStyle name="Comma 7 7 2 5" xfId="7831"/>
    <cellStyle name="Comma 7 7 2 5 2" xfId="22979"/>
    <cellStyle name="Comma 7 7 2 5 2 2" xfId="48947"/>
    <cellStyle name="Comma 7 7 2 5 3" xfId="33799"/>
    <cellStyle name="Comma 7 7 2 6" xfId="18651"/>
    <cellStyle name="Comma 7 7 2 6 2" xfId="44619"/>
    <cellStyle name="Comma 7 7 2 7" xfId="14323"/>
    <cellStyle name="Comma 7 7 2 7 2" xfId="40291"/>
    <cellStyle name="Comma 7 7 2 8" xfId="3503"/>
    <cellStyle name="Comma 7 7 2 9" xfId="29471"/>
    <cellStyle name="Comma 7 7 3" xfId="1880"/>
    <cellStyle name="Comma 7 7 3 2" xfId="6208"/>
    <cellStyle name="Comma 7 7 3 2 2" xfId="12700"/>
    <cellStyle name="Comma 7 7 3 2 2 2" xfId="27848"/>
    <cellStyle name="Comma 7 7 3 2 2 2 2" xfId="53816"/>
    <cellStyle name="Comma 7 7 3 2 2 3" xfId="38668"/>
    <cellStyle name="Comma 7 7 3 2 3" xfId="21356"/>
    <cellStyle name="Comma 7 7 3 2 3 2" xfId="47324"/>
    <cellStyle name="Comma 7 7 3 2 4" xfId="17028"/>
    <cellStyle name="Comma 7 7 3 2 4 2" xfId="42996"/>
    <cellStyle name="Comma 7 7 3 2 5" xfId="32176"/>
    <cellStyle name="Comma 7 7 3 2 6" xfId="58658"/>
    <cellStyle name="Comma 7 7 3 3" xfId="10536"/>
    <cellStyle name="Comma 7 7 3 3 2" xfId="25684"/>
    <cellStyle name="Comma 7 7 3 3 2 2" xfId="51652"/>
    <cellStyle name="Comma 7 7 3 3 3" xfId="36504"/>
    <cellStyle name="Comma 7 7 3 4" xfId="8372"/>
    <cellStyle name="Comma 7 7 3 4 2" xfId="23520"/>
    <cellStyle name="Comma 7 7 3 4 2 2" xfId="49488"/>
    <cellStyle name="Comma 7 7 3 4 3" xfId="34340"/>
    <cellStyle name="Comma 7 7 3 5" xfId="19192"/>
    <cellStyle name="Comma 7 7 3 5 2" xfId="45160"/>
    <cellStyle name="Comma 7 7 3 6" xfId="14864"/>
    <cellStyle name="Comma 7 7 3 6 2" xfId="40832"/>
    <cellStyle name="Comma 7 7 3 7" xfId="4044"/>
    <cellStyle name="Comma 7 7 3 8" xfId="30012"/>
    <cellStyle name="Comma 7 7 3 9" xfId="56494"/>
    <cellStyle name="Comma 7 7 4" xfId="5126"/>
    <cellStyle name="Comma 7 7 4 2" xfId="11618"/>
    <cellStyle name="Comma 7 7 4 2 2" xfId="26766"/>
    <cellStyle name="Comma 7 7 4 2 2 2" xfId="52734"/>
    <cellStyle name="Comma 7 7 4 2 3" xfId="37586"/>
    <cellStyle name="Comma 7 7 4 3" xfId="20274"/>
    <cellStyle name="Comma 7 7 4 3 2" xfId="46242"/>
    <cellStyle name="Comma 7 7 4 4" xfId="15946"/>
    <cellStyle name="Comma 7 7 4 4 2" xfId="41914"/>
    <cellStyle name="Comma 7 7 4 5" xfId="31094"/>
    <cellStyle name="Comma 7 7 4 6" xfId="57576"/>
    <cellStyle name="Comma 7 7 5" xfId="9454"/>
    <cellStyle name="Comma 7 7 5 2" xfId="24602"/>
    <cellStyle name="Comma 7 7 5 2 2" xfId="50570"/>
    <cellStyle name="Comma 7 7 5 3" xfId="35422"/>
    <cellStyle name="Comma 7 7 6" xfId="7290"/>
    <cellStyle name="Comma 7 7 6 2" xfId="22438"/>
    <cellStyle name="Comma 7 7 6 2 2" xfId="48406"/>
    <cellStyle name="Comma 7 7 6 3" xfId="33258"/>
    <cellStyle name="Comma 7 7 7" xfId="18110"/>
    <cellStyle name="Comma 7 7 7 2" xfId="44078"/>
    <cellStyle name="Comma 7 7 8" xfId="13782"/>
    <cellStyle name="Comma 7 7 8 2" xfId="39750"/>
    <cellStyle name="Comma 7 7 9" xfId="2962"/>
    <cellStyle name="Comma 7 8" xfId="217"/>
    <cellStyle name="Comma 7 8 10" xfId="28931"/>
    <cellStyle name="Comma 7 8 11" xfId="54893"/>
    <cellStyle name="Comma 7 8 12" xfId="55413"/>
    <cellStyle name="Comma 7 8 13" xfId="968"/>
    <cellStyle name="Comma 7 8 2" xfId="1340"/>
    <cellStyle name="Comma 7 8 2 10" xfId="55954"/>
    <cellStyle name="Comma 7 8 2 2" xfId="2422"/>
    <cellStyle name="Comma 7 8 2 2 2" xfId="6750"/>
    <cellStyle name="Comma 7 8 2 2 2 2" xfId="13242"/>
    <cellStyle name="Comma 7 8 2 2 2 2 2" xfId="28390"/>
    <cellStyle name="Comma 7 8 2 2 2 2 2 2" xfId="54358"/>
    <cellStyle name="Comma 7 8 2 2 2 2 3" xfId="39210"/>
    <cellStyle name="Comma 7 8 2 2 2 3" xfId="21898"/>
    <cellStyle name="Comma 7 8 2 2 2 3 2" xfId="47866"/>
    <cellStyle name="Comma 7 8 2 2 2 4" xfId="17570"/>
    <cellStyle name="Comma 7 8 2 2 2 4 2" xfId="43538"/>
    <cellStyle name="Comma 7 8 2 2 2 5" xfId="32718"/>
    <cellStyle name="Comma 7 8 2 2 2 6" xfId="59200"/>
    <cellStyle name="Comma 7 8 2 2 3" xfId="11078"/>
    <cellStyle name="Comma 7 8 2 2 3 2" xfId="26226"/>
    <cellStyle name="Comma 7 8 2 2 3 2 2" xfId="52194"/>
    <cellStyle name="Comma 7 8 2 2 3 3" xfId="37046"/>
    <cellStyle name="Comma 7 8 2 2 4" xfId="8914"/>
    <cellStyle name="Comma 7 8 2 2 4 2" xfId="24062"/>
    <cellStyle name="Comma 7 8 2 2 4 2 2" xfId="50030"/>
    <cellStyle name="Comma 7 8 2 2 4 3" xfId="34882"/>
    <cellStyle name="Comma 7 8 2 2 5" xfId="19734"/>
    <cellStyle name="Comma 7 8 2 2 5 2" xfId="45702"/>
    <cellStyle name="Comma 7 8 2 2 6" xfId="15406"/>
    <cellStyle name="Comma 7 8 2 2 6 2" xfId="41374"/>
    <cellStyle name="Comma 7 8 2 2 7" xfId="4586"/>
    <cellStyle name="Comma 7 8 2 2 8" xfId="30554"/>
    <cellStyle name="Comma 7 8 2 2 9" xfId="57036"/>
    <cellStyle name="Comma 7 8 2 3" xfId="5668"/>
    <cellStyle name="Comma 7 8 2 3 2" xfId="12160"/>
    <cellStyle name="Comma 7 8 2 3 2 2" xfId="27308"/>
    <cellStyle name="Comma 7 8 2 3 2 2 2" xfId="53276"/>
    <cellStyle name="Comma 7 8 2 3 2 3" xfId="38128"/>
    <cellStyle name="Comma 7 8 2 3 3" xfId="20816"/>
    <cellStyle name="Comma 7 8 2 3 3 2" xfId="46784"/>
    <cellStyle name="Comma 7 8 2 3 4" xfId="16488"/>
    <cellStyle name="Comma 7 8 2 3 4 2" xfId="42456"/>
    <cellStyle name="Comma 7 8 2 3 5" xfId="31636"/>
    <cellStyle name="Comma 7 8 2 3 6" xfId="58118"/>
    <cellStyle name="Comma 7 8 2 4" xfId="9996"/>
    <cellStyle name="Comma 7 8 2 4 2" xfId="25144"/>
    <cellStyle name="Comma 7 8 2 4 2 2" xfId="51112"/>
    <cellStyle name="Comma 7 8 2 4 3" xfId="35964"/>
    <cellStyle name="Comma 7 8 2 5" xfId="7832"/>
    <cellStyle name="Comma 7 8 2 5 2" xfId="22980"/>
    <cellStyle name="Comma 7 8 2 5 2 2" xfId="48948"/>
    <cellStyle name="Comma 7 8 2 5 3" xfId="33800"/>
    <cellStyle name="Comma 7 8 2 6" xfId="18652"/>
    <cellStyle name="Comma 7 8 2 6 2" xfId="44620"/>
    <cellStyle name="Comma 7 8 2 7" xfId="14324"/>
    <cellStyle name="Comma 7 8 2 7 2" xfId="40292"/>
    <cellStyle name="Comma 7 8 2 8" xfId="3504"/>
    <cellStyle name="Comma 7 8 2 9" xfId="29472"/>
    <cellStyle name="Comma 7 8 3" xfId="1881"/>
    <cellStyle name="Comma 7 8 3 2" xfId="6209"/>
    <cellStyle name="Comma 7 8 3 2 2" xfId="12701"/>
    <cellStyle name="Comma 7 8 3 2 2 2" xfId="27849"/>
    <cellStyle name="Comma 7 8 3 2 2 2 2" xfId="53817"/>
    <cellStyle name="Comma 7 8 3 2 2 3" xfId="38669"/>
    <cellStyle name="Comma 7 8 3 2 3" xfId="21357"/>
    <cellStyle name="Comma 7 8 3 2 3 2" xfId="47325"/>
    <cellStyle name="Comma 7 8 3 2 4" xfId="17029"/>
    <cellStyle name="Comma 7 8 3 2 4 2" xfId="42997"/>
    <cellStyle name="Comma 7 8 3 2 5" xfId="32177"/>
    <cellStyle name="Comma 7 8 3 2 6" xfId="58659"/>
    <cellStyle name="Comma 7 8 3 3" xfId="10537"/>
    <cellStyle name="Comma 7 8 3 3 2" xfId="25685"/>
    <cellStyle name="Comma 7 8 3 3 2 2" xfId="51653"/>
    <cellStyle name="Comma 7 8 3 3 3" xfId="36505"/>
    <cellStyle name="Comma 7 8 3 4" xfId="8373"/>
    <cellStyle name="Comma 7 8 3 4 2" xfId="23521"/>
    <cellStyle name="Comma 7 8 3 4 2 2" xfId="49489"/>
    <cellStyle name="Comma 7 8 3 4 3" xfId="34341"/>
    <cellStyle name="Comma 7 8 3 5" xfId="19193"/>
    <cellStyle name="Comma 7 8 3 5 2" xfId="45161"/>
    <cellStyle name="Comma 7 8 3 6" xfId="14865"/>
    <cellStyle name="Comma 7 8 3 6 2" xfId="40833"/>
    <cellStyle name="Comma 7 8 3 7" xfId="4045"/>
    <cellStyle name="Comma 7 8 3 8" xfId="30013"/>
    <cellStyle name="Comma 7 8 3 9" xfId="56495"/>
    <cellStyle name="Comma 7 8 4" xfId="5127"/>
    <cellStyle name="Comma 7 8 4 2" xfId="11619"/>
    <cellStyle name="Comma 7 8 4 2 2" xfId="26767"/>
    <cellStyle name="Comma 7 8 4 2 2 2" xfId="52735"/>
    <cellStyle name="Comma 7 8 4 2 3" xfId="37587"/>
    <cellStyle name="Comma 7 8 4 3" xfId="20275"/>
    <cellStyle name="Comma 7 8 4 3 2" xfId="46243"/>
    <cellStyle name="Comma 7 8 4 4" xfId="15947"/>
    <cellStyle name="Comma 7 8 4 4 2" xfId="41915"/>
    <cellStyle name="Comma 7 8 4 5" xfId="31095"/>
    <cellStyle name="Comma 7 8 4 6" xfId="57577"/>
    <cellStyle name="Comma 7 8 5" xfId="9455"/>
    <cellStyle name="Comma 7 8 5 2" xfId="24603"/>
    <cellStyle name="Comma 7 8 5 2 2" xfId="50571"/>
    <cellStyle name="Comma 7 8 5 3" xfId="35423"/>
    <cellStyle name="Comma 7 8 6" xfId="7291"/>
    <cellStyle name="Comma 7 8 6 2" xfId="22439"/>
    <cellStyle name="Comma 7 8 6 2 2" xfId="48407"/>
    <cellStyle name="Comma 7 8 6 3" xfId="33259"/>
    <cellStyle name="Comma 7 8 7" xfId="18111"/>
    <cellStyle name="Comma 7 8 7 2" xfId="44079"/>
    <cellStyle name="Comma 7 8 8" xfId="13783"/>
    <cellStyle name="Comma 7 8 8 2" xfId="39751"/>
    <cellStyle name="Comma 7 8 9" xfId="2963"/>
    <cellStyle name="Comma 7 9" xfId="218"/>
    <cellStyle name="Comma 7 9 10" xfId="28932"/>
    <cellStyle name="Comma 7 9 11" xfId="54894"/>
    <cellStyle name="Comma 7 9 12" xfId="55414"/>
    <cellStyle name="Comma 7 9 13" xfId="1008"/>
    <cellStyle name="Comma 7 9 2" xfId="1341"/>
    <cellStyle name="Comma 7 9 2 10" xfId="55955"/>
    <cellStyle name="Comma 7 9 2 2" xfId="2423"/>
    <cellStyle name="Comma 7 9 2 2 2" xfId="6751"/>
    <cellStyle name="Comma 7 9 2 2 2 2" xfId="13243"/>
    <cellStyle name="Comma 7 9 2 2 2 2 2" xfId="28391"/>
    <cellStyle name="Comma 7 9 2 2 2 2 2 2" xfId="54359"/>
    <cellStyle name="Comma 7 9 2 2 2 2 3" xfId="39211"/>
    <cellStyle name="Comma 7 9 2 2 2 3" xfId="21899"/>
    <cellStyle name="Comma 7 9 2 2 2 3 2" xfId="47867"/>
    <cellStyle name="Comma 7 9 2 2 2 4" xfId="17571"/>
    <cellStyle name="Comma 7 9 2 2 2 4 2" xfId="43539"/>
    <cellStyle name="Comma 7 9 2 2 2 5" xfId="32719"/>
    <cellStyle name="Comma 7 9 2 2 2 6" xfId="59201"/>
    <cellStyle name="Comma 7 9 2 2 3" xfId="11079"/>
    <cellStyle name="Comma 7 9 2 2 3 2" xfId="26227"/>
    <cellStyle name="Comma 7 9 2 2 3 2 2" xfId="52195"/>
    <cellStyle name="Comma 7 9 2 2 3 3" xfId="37047"/>
    <cellStyle name="Comma 7 9 2 2 4" xfId="8915"/>
    <cellStyle name="Comma 7 9 2 2 4 2" xfId="24063"/>
    <cellStyle name="Comma 7 9 2 2 4 2 2" xfId="50031"/>
    <cellStyle name="Comma 7 9 2 2 4 3" xfId="34883"/>
    <cellStyle name="Comma 7 9 2 2 5" xfId="19735"/>
    <cellStyle name="Comma 7 9 2 2 5 2" xfId="45703"/>
    <cellStyle name="Comma 7 9 2 2 6" xfId="15407"/>
    <cellStyle name="Comma 7 9 2 2 6 2" xfId="41375"/>
    <cellStyle name="Comma 7 9 2 2 7" xfId="4587"/>
    <cellStyle name="Comma 7 9 2 2 8" xfId="30555"/>
    <cellStyle name="Comma 7 9 2 2 9" xfId="57037"/>
    <cellStyle name="Comma 7 9 2 3" xfId="5669"/>
    <cellStyle name="Comma 7 9 2 3 2" xfId="12161"/>
    <cellStyle name="Comma 7 9 2 3 2 2" xfId="27309"/>
    <cellStyle name="Comma 7 9 2 3 2 2 2" xfId="53277"/>
    <cellStyle name="Comma 7 9 2 3 2 3" xfId="38129"/>
    <cellStyle name="Comma 7 9 2 3 3" xfId="20817"/>
    <cellStyle name="Comma 7 9 2 3 3 2" xfId="46785"/>
    <cellStyle name="Comma 7 9 2 3 4" xfId="16489"/>
    <cellStyle name="Comma 7 9 2 3 4 2" xfId="42457"/>
    <cellStyle name="Comma 7 9 2 3 5" xfId="31637"/>
    <cellStyle name="Comma 7 9 2 3 6" xfId="58119"/>
    <cellStyle name="Comma 7 9 2 4" xfId="9997"/>
    <cellStyle name="Comma 7 9 2 4 2" xfId="25145"/>
    <cellStyle name="Comma 7 9 2 4 2 2" xfId="51113"/>
    <cellStyle name="Comma 7 9 2 4 3" xfId="35965"/>
    <cellStyle name="Comma 7 9 2 5" xfId="7833"/>
    <cellStyle name="Comma 7 9 2 5 2" xfId="22981"/>
    <cellStyle name="Comma 7 9 2 5 2 2" xfId="48949"/>
    <cellStyle name="Comma 7 9 2 5 3" xfId="33801"/>
    <cellStyle name="Comma 7 9 2 6" xfId="18653"/>
    <cellStyle name="Comma 7 9 2 6 2" xfId="44621"/>
    <cellStyle name="Comma 7 9 2 7" xfId="14325"/>
    <cellStyle name="Comma 7 9 2 7 2" xfId="40293"/>
    <cellStyle name="Comma 7 9 2 8" xfId="3505"/>
    <cellStyle name="Comma 7 9 2 9" xfId="29473"/>
    <cellStyle name="Comma 7 9 3" xfId="1882"/>
    <cellStyle name="Comma 7 9 3 2" xfId="6210"/>
    <cellStyle name="Comma 7 9 3 2 2" xfId="12702"/>
    <cellStyle name="Comma 7 9 3 2 2 2" xfId="27850"/>
    <cellStyle name="Comma 7 9 3 2 2 2 2" xfId="53818"/>
    <cellStyle name="Comma 7 9 3 2 2 3" xfId="38670"/>
    <cellStyle name="Comma 7 9 3 2 3" xfId="21358"/>
    <cellStyle name="Comma 7 9 3 2 3 2" xfId="47326"/>
    <cellStyle name="Comma 7 9 3 2 4" xfId="17030"/>
    <cellStyle name="Comma 7 9 3 2 4 2" xfId="42998"/>
    <cellStyle name="Comma 7 9 3 2 5" xfId="32178"/>
    <cellStyle name="Comma 7 9 3 2 6" xfId="58660"/>
    <cellStyle name="Comma 7 9 3 3" xfId="10538"/>
    <cellStyle name="Comma 7 9 3 3 2" xfId="25686"/>
    <cellStyle name="Comma 7 9 3 3 2 2" xfId="51654"/>
    <cellStyle name="Comma 7 9 3 3 3" xfId="36506"/>
    <cellStyle name="Comma 7 9 3 4" xfId="8374"/>
    <cellStyle name="Comma 7 9 3 4 2" xfId="23522"/>
    <cellStyle name="Comma 7 9 3 4 2 2" xfId="49490"/>
    <cellStyle name="Comma 7 9 3 4 3" xfId="34342"/>
    <cellStyle name="Comma 7 9 3 5" xfId="19194"/>
    <cellStyle name="Comma 7 9 3 5 2" xfId="45162"/>
    <cellStyle name="Comma 7 9 3 6" xfId="14866"/>
    <cellStyle name="Comma 7 9 3 6 2" xfId="40834"/>
    <cellStyle name="Comma 7 9 3 7" xfId="4046"/>
    <cellStyle name="Comma 7 9 3 8" xfId="30014"/>
    <cellStyle name="Comma 7 9 3 9" xfId="56496"/>
    <cellStyle name="Comma 7 9 4" xfId="5128"/>
    <cellStyle name="Comma 7 9 4 2" xfId="11620"/>
    <cellStyle name="Comma 7 9 4 2 2" xfId="26768"/>
    <cellStyle name="Comma 7 9 4 2 2 2" xfId="52736"/>
    <cellStyle name="Comma 7 9 4 2 3" xfId="37588"/>
    <cellStyle name="Comma 7 9 4 3" xfId="20276"/>
    <cellStyle name="Comma 7 9 4 3 2" xfId="46244"/>
    <cellStyle name="Comma 7 9 4 4" xfId="15948"/>
    <cellStyle name="Comma 7 9 4 4 2" xfId="41916"/>
    <cellStyle name="Comma 7 9 4 5" xfId="31096"/>
    <cellStyle name="Comma 7 9 4 6" xfId="57578"/>
    <cellStyle name="Comma 7 9 5" xfId="9456"/>
    <cellStyle name="Comma 7 9 5 2" xfId="24604"/>
    <cellStyle name="Comma 7 9 5 2 2" xfId="50572"/>
    <cellStyle name="Comma 7 9 5 3" xfId="35424"/>
    <cellStyle name="Comma 7 9 6" xfId="7292"/>
    <cellStyle name="Comma 7 9 6 2" xfId="22440"/>
    <cellStyle name="Comma 7 9 6 2 2" xfId="48408"/>
    <cellStyle name="Comma 7 9 6 3" xfId="33260"/>
    <cellStyle name="Comma 7 9 7" xfId="18112"/>
    <cellStyle name="Comma 7 9 7 2" xfId="44080"/>
    <cellStyle name="Comma 7 9 8" xfId="13784"/>
    <cellStyle name="Comma 7 9 8 2" xfId="39752"/>
    <cellStyle name="Comma 7 9 9" xfId="2964"/>
    <cellStyle name="Comma 8" xfId="219"/>
    <cellStyle name="Comma 8 10" xfId="220"/>
    <cellStyle name="Comma 8 10 10" xfId="28934"/>
    <cellStyle name="Comma 8 10 11" xfId="54896"/>
    <cellStyle name="Comma 8 10 12" xfId="55416"/>
    <cellStyle name="Comma 8 10 13" xfId="1051"/>
    <cellStyle name="Comma 8 10 2" xfId="1343"/>
    <cellStyle name="Comma 8 10 2 10" xfId="55957"/>
    <cellStyle name="Comma 8 10 2 2" xfId="2425"/>
    <cellStyle name="Comma 8 10 2 2 2" xfId="6753"/>
    <cellStyle name="Comma 8 10 2 2 2 2" xfId="13245"/>
    <cellStyle name="Comma 8 10 2 2 2 2 2" xfId="28393"/>
    <cellStyle name="Comma 8 10 2 2 2 2 2 2" xfId="54361"/>
    <cellStyle name="Comma 8 10 2 2 2 2 3" xfId="39213"/>
    <cellStyle name="Comma 8 10 2 2 2 3" xfId="21901"/>
    <cellStyle name="Comma 8 10 2 2 2 3 2" xfId="47869"/>
    <cellStyle name="Comma 8 10 2 2 2 4" xfId="17573"/>
    <cellStyle name="Comma 8 10 2 2 2 4 2" xfId="43541"/>
    <cellStyle name="Comma 8 10 2 2 2 5" xfId="32721"/>
    <cellStyle name="Comma 8 10 2 2 2 6" xfId="59203"/>
    <cellStyle name="Comma 8 10 2 2 3" xfId="11081"/>
    <cellStyle name="Comma 8 10 2 2 3 2" xfId="26229"/>
    <cellStyle name="Comma 8 10 2 2 3 2 2" xfId="52197"/>
    <cellStyle name="Comma 8 10 2 2 3 3" xfId="37049"/>
    <cellStyle name="Comma 8 10 2 2 4" xfId="8917"/>
    <cellStyle name="Comma 8 10 2 2 4 2" xfId="24065"/>
    <cellStyle name="Comma 8 10 2 2 4 2 2" xfId="50033"/>
    <cellStyle name="Comma 8 10 2 2 4 3" xfId="34885"/>
    <cellStyle name="Comma 8 10 2 2 5" xfId="19737"/>
    <cellStyle name="Comma 8 10 2 2 5 2" xfId="45705"/>
    <cellStyle name="Comma 8 10 2 2 6" xfId="15409"/>
    <cellStyle name="Comma 8 10 2 2 6 2" xfId="41377"/>
    <cellStyle name="Comma 8 10 2 2 7" xfId="4589"/>
    <cellStyle name="Comma 8 10 2 2 8" xfId="30557"/>
    <cellStyle name="Comma 8 10 2 2 9" xfId="57039"/>
    <cellStyle name="Comma 8 10 2 3" xfId="5671"/>
    <cellStyle name="Comma 8 10 2 3 2" xfId="12163"/>
    <cellStyle name="Comma 8 10 2 3 2 2" xfId="27311"/>
    <cellStyle name="Comma 8 10 2 3 2 2 2" xfId="53279"/>
    <cellStyle name="Comma 8 10 2 3 2 3" xfId="38131"/>
    <cellStyle name="Comma 8 10 2 3 3" xfId="20819"/>
    <cellStyle name="Comma 8 10 2 3 3 2" xfId="46787"/>
    <cellStyle name="Comma 8 10 2 3 4" xfId="16491"/>
    <cellStyle name="Comma 8 10 2 3 4 2" xfId="42459"/>
    <cellStyle name="Comma 8 10 2 3 5" xfId="31639"/>
    <cellStyle name="Comma 8 10 2 3 6" xfId="58121"/>
    <cellStyle name="Comma 8 10 2 4" xfId="9999"/>
    <cellStyle name="Comma 8 10 2 4 2" xfId="25147"/>
    <cellStyle name="Comma 8 10 2 4 2 2" xfId="51115"/>
    <cellStyle name="Comma 8 10 2 4 3" xfId="35967"/>
    <cellStyle name="Comma 8 10 2 5" xfId="7835"/>
    <cellStyle name="Comma 8 10 2 5 2" xfId="22983"/>
    <cellStyle name="Comma 8 10 2 5 2 2" xfId="48951"/>
    <cellStyle name="Comma 8 10 2 5 3" xfId="33803"/>
    <cellStyle name="Comma 8 10 2 6" xfId="18655"/>
    <cellStyle name="Comma 8 10 2 6 2" xfId="44623"/>
    <cellStyle name="Comma 8 10 2 7" xfId="14327"/>
    <cellStyle name="Comma 8 10 2 7 2" xfId="40295"/>
    <cellStyle name="Comma 8 10 2 8" xfId="3507"/>
    <cellStyle name="Comma 8 10 2 9" xfId="29475"/>
    <cellStyle name="Comma 8 10 3" xfId="1884"/>
    <cellStyle name="Comma 8 10 3 2" xfId="6212"/>
    <cellStyle name="Comma 8 10 3 2 2" xfId="12704"/>
    <cellStyle name="Comma 8 10 3 2 2 2" xfId="27852"/>
    <cellStyle name="Comma 8 10 3 2 2 2 2" xfId="53820"/>
    <cellStyle name="Comma 8 10 3 2 2 3" xfId="38672"/>
    <cellStyle name="Comma 8 10 3 2 3" xfId="21360"/>
    <cellStyle name="Comma 8 10 3 2 3 2" xfId="47328"/>
    <cellStyle name="Comma 8 10 3 2 4" xfId="17032"/>
    <cellStyle name="Comma 8 10 3 2 4 2" xfId="43000"/>
    <cellStyle name="Comma 8 10 3 2 5" xfId="32180"/>
    <cellStyle name="Comma 8 10 3 2 6" xfId="58662"/>
    <cellStyle name="Comma 8 10 3 3" xfId="10540"/>
    <cellStyle name="Comma 8 10 3 3 2" xfId="25688"/>
    <cellStyle name="Comma 8 10 3 3 2 2" xfId="51656"/>
    <cellStyle name="Comma 8 10 3 3 3" xfId="36508"/>
    <cellStyle name="Comma 8 10 3 4" xfId="8376"/>
    <cellStyle name="Comma 8 10 3 4 2" xfId="23524"/>
    <cellStyle name="Comma 8 10 3 4 2 2" xfId="49492"/>
    <cellStyle name="Comma 8 10 3 4 3" xfId="34344"/>
    <cellStyle name="Comma 8 10 3 5" xfId="19196"/>
    <cellStyle name="Comma 8 10 3 5 2" xfId="45164"/>
    <cellStyle name="Comma 8 10 3 6" xfId="14868"/>
    <cellStyle name="Comma 8 10 3 6 2" xfId="40836"/>
    <cellStyle name="Comma 8 10 3 7" xfId="4048"/>
    <cellStyle name="Comma 8 10 3 8" xfId="30016"/>
    <cellStyle name="Comma 8 10 3 9" xfId="56498"/>
    <cellStyle name="Comma 8 10 4" xfId="5130"/>
    <cellStyle name="Comma 8 10 4 2" xfId="11622"/>
    <cellStyle name="Comma 8 10 4 2 2" xfId="26770"/>
    <cellStyle name="Comma 8 10 4 2 2 2" xfId="52738"/>
    <cellStyle name="Comma 8 10 4 2 3" xfId="37590"/>
    <cellStyle name="Comma 8 10 4 3" xfId="20278"/>
    <cellStyle name="Comma 8 10 4 3 2" xfId="46246"/>
    <cellStyle name="Comma 8 10 4 4" xfId="15950"/>
    <cellStyle name="Comma 8 10 4 4 2" xfId="41918"/>
    <cellStyle name="Comma 8 10 4 5" xfId="31098"/>
    <cellStyle name="Comma 8 10 4 6" xfId="57580"/>
    <cellStyle name="Comma 8 10 5" xfId="9458"/>
    <cellStyle name="Comma 8 10 5 2" xfId="24606"/>
    <cellStyle name="Comma 8 10 5 2 2" xfId="50574"/>
    <cellStyle name="Comma 8 10 5 3" xfId="35426"/>
    <cellStyle name="Comma 8 10 6" xfId="7294"/>
    <cellStyle name="Comma 8 10 6 2" xfId="22442"/>
    <cellStyle name="Comma 8 10 6 2 2" xfId="48410"/>
    <cellStyle name="Comma 8 10 6 3" xfId="33262"/>
    <cellStyle name="Comma 8 10 7" xfId="18114"/>
    <cellStyle name="Comma 8 10 7 2" xfId="44082"/>
    <cellStyle name="Comma 8 10 8" xfId="13786"/>
    <cellStyle name="Comma 8 10 8 2" xfId="39754"/>
    <cellStyle name="Comma 8 10 9" xfId="2966"/>
    <cellStyle name="Comma 8 11" xfId="221"/>
    <cellStyle name="Comma 8 11 10" xfId="28935"/>
    <cellStyle name="Comma 8 11 11" xfId="54897"/>
    <cellStyle name="Comma 8 11 12" xfId="55417"/>
    <cellStyle name="Comma 8 11 13" xfId="1091"/>
    <cellStyle name="Comma 8 11 2" xfId="1344"/>
    <cellStyle name="Comma 8 11 2 10" xfId="55958"/>
    <cellStyle name="Comma 8 11 2 2" xfId="2426"/>
    <cellStyle name="Comma 8 11 2 2 2" xfId="6754"/>
    <cellStyle name="Comma 8 11 2 2 2 2" xfId="13246"/>
    <cellStyle name="Comma 8 11 2 2 2 2 2" xfId="28394"/>
    <cellStyle name="Comma 8 11 2 2 2 2 2 2" xfId="54362"/>
    <cellStyle name="Comma 8 11 2 2 2 2 3" xfId="39214"/>
    <cellStyle name="Comma 8 11 2 2 2 3" xfId="21902"/>
    <cellStyle name="Comma 8 11 2 2 2 3 2" xfId="47870"/>
    <cellStyle name="Comma 8 11 2 2 2 4" xfId="17574"/>
    <cellStyle name="Comma 8 11 2 2 2 4 2" xfId="43542"/>
    <cellStyle name="Comma 8 11 2 2 2 5" xfId="32722"/>
    <cellStyle name="Comma 8 11 2 2 2 6" xfId="59204"/>
    <cellStyle name="Comma 8 11 2 2 3" xfId="11082"/>
    <cellStyle name="Comma 8 11 2 2 3 2" xfId="26230"/>
    <cellStyle name="Comma 8 11 2 2 3 2 2" xfId="52198"/>
    <cellStyle name="Comma 8 11 2 2 3 3" xfId="37050"/>
    <cellStyle name="Comma 8 11 2 2 4" xfId="8918"/>
    <cellStyle name="Comma 8 11 2 2 4 2" xfId="24066"/>
    <cellStyle name="Comma 8 11 2 2 4 2 2" xfId="50034"/>
    <cellStyle name="Comma 8 11 2 2 4 3" xfId="34886"/>
    <cellStyle name="Comma 8 11 2 2 5" xfId="19738"/>
    <cellStyle name="Comma 8 11 2 2 5 2" xfId="45706"/>
    <cellStyle name="Comma 8 11 2 2 6" xfId="15410"/>
    <cellStyle name="Comma 8 11 2 2 6 2" xfId="41378"/>
    <cellStyle name="Comma 8 11 2 2 7" xfId="4590"/>
    <cellStyle name="Comma 8 11 2 2 8" xfId="30558"/>
    <cellStyle name="Comma 8 11 2 2 9" xfId="57040"/>
    <cellStyle name="Comma 8 11 2 3" xfId="5672"/>
    <cellStyle name="Comma 8 11 2 3 2" xfId="12164"/>
    <cellStyle name="Comma 8 11 2 3 2 2" xfId="27312"/>
    <cellStyle name="Comma 8 11 2 3 2 2 2" xfId="53280"/>
    <cellStyle name="Comma 8 11 2 3 2 3" xfId="38132"/>
    <cellStyle name="Comma 8 11 2 3 3" xfId="20820"/>
    <cellStyle name="Comma 8 11 2 3 3 2" xfId="46788"/>
    <cellStyle name="Comma 8 11 2 3 4" xfId="16492"/>
    <cellStyle name="Comma 8 11 2 3 4 2" xfId="42460"/>
    <cellStyle name="Comma 8 11 2 3 5" xfId="31640"/>
    <cellStyle name="Comma 8 11 2 3 6" xfId="58122"/>
    <cellStyle name="Comma 8 11 2 4" xfId="10000"/>
    <cellStyle name="Comma 8 11 2 4 2" xfId="25148"/>
    <cellStyle name="Comma 8 11 2 4 2 2" xfId="51116"/>
    <cellStyle name="Comma 8 11 2 4 3" xfId="35968"/>
    <cellStyle name="Comma 8 11 2 5" xfId="7836"/>
    <cellStyle name="Comma 8 11 2 5 2" xfId="22984"/>
    <cellStyle name="Comma 8 11 2 5 2 2" xfId="48952"/>
    <cellStyle name="Comma 8 11 2 5 3" xfId="33804"/>
    <cellStyle name="Comma 8 11 2 6" xfId="18656"/>
    <cellStyle name="Comma 8 11 2 6 2" xfId="44624"/>
    <cellStyle name="Comma 8 11 2 7" xfId="14328"/>
    <cellStyle name="Comma 8 11 2 7 2" xfId="40296"/>
    <cellStyle name="Comma 8 11 2 8" xfId="3508"/>
    <cellStyle name="Comma 8 11 2 9" xfId="29476"/>
    <cellStyle name="Comma 8 11 3" xfId="1885"/>
    <cellStyle name="Comma 8 11 3 2" xfId="6213"/>
    <cellStyle name="Comma 8 11 3 2 2" xfId="12705"/>
    <cellStyle name="Comma 8 11 3 2 2 2" xfId="27853"/>
    <cellStyle name="Comma 8 11 3 2 2 2 2" xfId="53821"/>
    <cellStyle name="Comma 8 11 3 2 2 3" xfId="38673"/>
    <cellStyle name="Comma 8 11 3 2 3" xfId="21361"/>
    <cellStyle name="Comma 8 11 3 2 3 2" xfId="47329"/>
    <cellStyle name="Comma 8 11 3 2 4" xfId="17033"/>
    <cellStyle name="Comma 8 11 3 2 4 2" xfId="43001"/>
    <cellStyle name="Comma 8 11 3 2 5" xfId="32181"/>
    <cellStyle name="Comma 8 11 3 2 6" xfId="58663"/>
    <cellStyle name="Comma 8 11 3 3" xfId="10541"/>
    <cellStyle name="Comma 8 11 3 3 2" xfId="25689"/>
    <cellStyle name="Comma 8 11 3 3 2 2" xfId="51657"/>
    <cellStyle name="Comma 8 11 3 3 3" xfId="36509"/>
    <cellStyle name="Comma 8 11 3 4" xfId="8377"/>
    <cellStyle name="Comma 8 11 3 4 2" xfId="23525"/>
    <cellStyle name="Comma 8 11 3 4 2 2" xfId="49493"/>
    <cellStyle name="Comma 8 11 3 4 3" xfId="34345"/>
    <cellStyle name="Comma 8 11 3 5" xfId="19197"/>
    <cellStyle name="Comma 8 11 3 5 2" xfId="45165"/>
    <cellStyle name="Comma 8 11 3 6" xfId="14869"/>
    <cellStyle name="Comma 8 11 3 6 2" xfId="40837"/>
    <cellStyle name="Comma 8 11 3 7" xfId="4049"/>
    <cellStyle name="Comma 8 11 3 8" xfId="30017"/>
    <cellStyle name="Comma 8 11 3 9" xfId="56499"/>
    <cellStyle name="Comma 8 11 4" xfId="5131"/>
    <cellStyle name="Comma 8 11 4 2" xfId="11623"/>
    <cellStyle name="Comma 8 11 4 2 2" xfId="26771"/>
    <cellStyle name="Comma 8 11 4 2 2 2" xfId="52739"/>
    <cellStyle name="Comma 8 11 4 2 3" xfId="37591"/>
    <cellStyle name="Comma 8 11 4 3" xfId="20279"/>
    <cellStyle name="Comma 8 11 4 3 2" xfId="46247"/>
    <cellStyle name="Comma 8 11 4 4" xfId="15951"/>
    <cellStyle name="Comma 8 11 4 4 2" xfId="41919"/>
    <cellStyle name="Comma 8 11 4 5" xfId="31099"/>
    <cellStyle name="Comma 8 11 4 6" xfId="57581"/>
    <cellStyle name="Comma 8 11 5" xfId="9459"/>
    <cellStyle name="Comma 8 11 5 2" xfId="24607"/>
    <cellStyle name="Comma 8 11 5 2 2" xfId="50575"/>
    <cellStyle name="Comma 8 11 5 3" xfId="35427"/>
    <cellStyle name="Comma 8 11 6" xfId="7295"/>
    <cellStyle name="Comma 8 11 6 2" xfId="22443"/>
    <cellStyle name="Comma 8 11 6 2 2" xfId="48411"/>
    <cellStyle name="Comma 8 11 6 3" xfId="33263"/>
    <cellStyle name="Comma 8 11 7" xfId="18115"/>
    <cellStyle name="Comma 8 11 7 2" xfId="44083"/>
    <cellStyle name="Comma 8 11 8" xfId="13787"/>
    <cellStyle name="Comma 8 11 8 2" xfId="39755"/>
    <cellStyle name="Comma 8 11 9" xfId="2967"/>
    <cellStyle name="Comma 8 12" xfId="222"/>
    <cellStyle name="Comma 8 12 10" xfId="28936"/>
    <cellStyle name="Comma 8 12 11" xfId="54898"/>
    <cellStyle name="Comma 8 12 12" xfId="55418"/>
    <cellStyle name="Comma 8 12 13" xfId="1131"/>
    <cellStyle name="Comma 8 12 2" xfId="1345"/>
    <cellStyle name="Comma 8 12 2 10" xfId="55959"/>
    <cellStyle name="Comma 8 12 2 2" xfId="2427"/>
    <cellStyle name="Comma 8 12 2 2 2" xfId="6755"/>
    <cellStyle name="Comma 8 12 2 2 2 2" xfId="13247"/>
    <cellStyle name="Comma 8 12 2 2 2 2 2" xfId="28395"/>
    <cellStyle name="Comma 8 12 2 2 2 2 2 2" xfId="54363"/>
    <cellStyle name="Comma 8 12 2 2 2 2 3" xfId="39215"/>
    <cellStyle name="Comma 8 12 2 2 2 3" xfId="21903"/>
    <cellStyle name="Comma 8 12 2 2 2 3 2" xfId="47871"/>
    <cellStyle name="Comma 8 12 2 2 2 4" xfId="17575"/>
    <cellStyle name="Comma 8 12 2 2 2 4 2" xfId="43543"/>
    <cellStyle name="Comma 8 12 2 2 2 5" xfId="32723"/>
    <cellStyle name="Comma 8 12 2 2 2 6" xfId="59205"/>
    <cellStyle name="Comma 8 12 2 2 3" xfId="11083"/>
    <cellStyle name="Comma 8 12 2 2 3 2" xfId="26231"/>
    <cellStyle name="Comma 8 12 2 2 3 2 2" xfId="52199"/>
    <cellStyle name="Comma 8 12 2 2 3 3" xfId="37051"/>
    <cellStyle name="Comma 8 12 2 2 4" xfId="8919"/>
    <cellStyle name="Comma 8 12 2 2 4 2" xfId="24067"/>
    <cellStyle name="Comma 8 12 2 2 4 2 2" xfId="50035"/>
    <cellStyle name="Comma 8 12 2 2 4 3" xfId="34887"/>
    <cellStyle name="Comma 8 12 2 2 5" xfId="19739"/>
    <cellStyle name="Comma 8 12 2 2 5 2" xfId="45707"/>
    <cellStyle name="Comma 8 12 2 2 6" xfId="15411"/>
    <cellStyle name="Comma 8 12 2 2 6 2" xfId="41379"/>
    <cellStyle name="Comma 8 12 2 2 7" xfId="4591"/>
    <cellStyle name="Comma 8 12 2 2 8" xfId="30559"/>
    <cellStyle name="Comma 8 12 2 2 9" xfId="57041"/>
    <cellStyle name="Comma 8 12 2 3" xfId="5673"/>
    <cellStyle name="Comma 8 12 2 3 2" xfId="12165"/>
    <cellStyle name="Comma 8 12 2 3 2 2" xfId="27313"/>
    <cellStyle name="Comma 8 12 2 3 2 2 2" xfId="53281"/>
    <cellStyle name="Comma 8 12 2 3 2 3" xfId="38133"/>
    <cellStyle name="Comma 8 12 2 3 3" xfId="20821"/>
    <cellStyle name="Comma 8 12 2 3 3 2" xfId="46789"/>
    <cellStyle name="Comma 8 12 2 3 4" xfId="16493"/>
    <cellStyle name="Comma 8 12 2 3 4 2" xfId="42461"/>
    <cellStyle name="Comma 8 12 2 3 5" xfId="31641"/>
    <cellStyle name="Comma 8 12 2 3 6" xfId="58123"/>
    <cellStyle name="Comma 8 12 2 4" xfId="10001"/>
    <cellStyle name="Comma 8 12 2 4 2" xfId="25149"/>
    <cellStyle name="Comma 8 12 2 4 2 2" xfId="51117"/>
    <cellStyle name="Comma 8 12 2 4 3" xfId="35969"/>
    <cellStyle name="Comma 8 12 2 5" xfId="7837"/>
    <cellStyle name="Comma 8 12 2 5 2" xfId="22985"/>
    <cellStyle name="Comma 8 12 2 5 2 2" xfId="48953"/>
    <cellStyle name="Comma 8 12 2 5 3" xfId="33805"/>
    <cellStyle name="Comma 8 12 2 6" xfId="18657"/>
    <cellStyle name="Comma 8 12 2 6 2" xfId="44625"/>
    <cellStyle name="Comma 8 12 2 7" xfId="14329"/>
    <cellStyle name="Comma 8 12 2 7 2" xfId="40297"/>
    <cellStyle name="Comma 8 12 2 8" xfId="3509"/>
    <cellStyle name="Comma 8 12 2 9" xfId="29477"/>
    <cellStyle name="Comma 8 12 3" xfId="1886"/>
    <cellStyle name="Comma 8 12 3 2" xfId="6214"/>
    <cellStyle name="Comma 8 12 3 2 2" xfId="12706"/>
    <cellStyle name="Comma 8 12 3 2 2 2" xfId="27854"/>
    <cellStyle name="Comma 8 12 3 2 2 2 2" xfId="53822"/>
    <cellStyle name="Comma 8 12 3 2 2 3" xfId="38674"/>
    <cellStyle name="Comma 8 12 3 2 3" xfId="21362"/>
    <cellStyle name="Comma 8 12 3 2 3 2" xfId="47330"/>
    <cellStyle name="Comma 8 12 3 2 4" xfId="17034"/>
    <cellStyle name="Comma 8 12 3 2 4 2" xfId="43002"/>
    <cellStyle name="Comma 8 12 3 2 5" xfId="32182"/>
    <cellStyle name="Comma 8 12 3 2 6" xfId="58664"/>
    <cellStyle name="Comma 8 12 3 3" xfId="10542"/>
    <cellStyle name="Comma 8 12 3 3 2" xfId="25690"/>
    <cellStyle name="Comma 8 12 3 3 2 2" xfId="51658"/>
    <cellStyle name="Comma 8 12 3 3 3" xfId="36510"/>
    <cellStyle name="Comma 8 12 3 4" xfId="8378"/>
    <cellStyle name="Comma 8 12 3 4 2" xfId="23526"/>
    <cellStyle name="Comma 8 12 3 4 2 2" xfId="49494"/>
    <cellStyle name="Comma 8 12 3 4 3" xfId="34346"/>
    <cellStyle name="Comma 8 12 3 5" xfId="19198"/>
    <cellStyle name="Comma 8 12 3 5 2" xfId="45166"/>
    <cellStyle name="Comma 8 12 3 6" xfId="14870"/>
    <cellStyle name="Comma 8 12 3 6 2" xfId="40838"/>
    <cellStyle name="Comma 8 12 3 7" xfId="4050"/>
    <cellStyle name="Comma 8 12 3 8" xfId="30018"/>
    <cellStyle name="Comma 8 12 3 9" xfId="56500"/>
    <cellStyle name="Comma 8 12 4" xfId="5132"/>
    <cellStyle name="Comma 8 12 4 2" xfId="11624"/>
    <cellStyle name="Comma 8 12 4 2 2" xfId="26772"/>
    <cellStyle name="Comma 8 12 4 2 2 2" xfId="52740"/>
    <cellStyle name="Comma 8 12 4 2 3" xfId="37592"/>
    <cellStyle name="Comma 8 12 4 3" xfId="20280"/>
    <cellStyle name="Comma 8 12 4 3 2" xfId="46248"/>
    <cellStyle name="Comma 8 12 4 4" xfId="15952"/>
    <cellStyle name="Comma 8 12 4 4 2" xfId="41920"/>
    <cellStyle name="Comma 8 12 4 5" xfId="31100"/>
    <cellStyle name="Comma 8 12 4 6" xfId="57582"/>
    <cellStyle name="Comma 8 12 5" xfId="9460"/>
    <cellStyle name="Comma 8 12 5 2" xfId="24608"/>
    <cellStyle name="Comma 8 12 5 2 2" xfId="50576"/>
    <cellStyle name="Comma 8 12 5 3" xfId="35428"/>
    <cellStyle name="Comma 8 12 6" xfId="7296"/>
    <cellStyle name="Comma 8 12 6 2" xfId="22444"/>
    <cellStyle name="Comma 8 12 6 2 2" xfId="48412"/>
    <cellStyle name="Comma 8 12 6 3" xfId="33264"/>
    <cellStyle name="Comma 8 12 7" xfId="18116"/>
    <cellStyle name="Comma 8 12 7 2" xfId="44084"/>
    <cellStyle name="Comma 8 12 8" xfId="13788"/>
    <cellStyle name="Comma 8 12 8 2" xfId="39756"/>
    <cellStyle name="Comma 8 12 9" xfId="2968"/>
    <cellStyle name="Comma 8 13" xfId="223"/>
    <cellStyle name="Comma 8 13 10" xfId="28937"/>
    <cellStyle name="Comma 8 13 11" xfId="54899"/>
    <cellStyle name="Comma 8 13 12" xfId="55419"/>
    <cellStyle name="Comma 8 13 13" xfId="1171"/>
    <cellStyle name="Comma 8 13 2" xfId="1346"/>
    <cellStyle name="Comma 8 13 2 10" xfId="55960"/>
    <cellStyle name="Comma 8 13 2 2" xfId="2428"/>
    <cellStyle name="Comma 8 13 2 2 2" xfId="6756"/>
    <cellStyle name="Comma 8 13 2 2 2 2" xfId="13248"/>
    <cellStyle name="Comma 8 13 2 2 2 2 2" xfId="28396"/>
    <cellStyle name="Comma 8 13 2 2 2 2 2 2" xfId="54364"/>
    <cellStyle name="Comma 8 13 2 2 2 2 3" xfId="39216"/>
    <cellStyle name="Comma 8 13 2 2 2 3" xfId="21904"/>
    <cellStyle name="Comma 8 13 2 2 2 3 2" xfId="47872"/>
    <cellStyle name="Comma 8 13 2 2 2 4" xfId="17576"/>
    <cellStyle name="Comma 8 13 2 2 2 4 2" xfId="43544"/>
    <cellStyle name="Comma 8 13 2 2 2 5" xfId="32724"/>
    <cellStyle name="Comma 8 13 2 2 2 6" xfId="59206"/>
    <cellStyle name="Comma 8 13 2 2 3" xfId="11084"/>
    <cellStyle name="Comma 8 13 2 2 3 2" xfId="26232"/>
    <cellStyle name="Comma 8 13 2 2 3 2 2" xfId="52200"/>
    <cellStyle name="Comma 8 13 2 2 3 3" xfId="37052"/>
    <cellStyle name="Comma 8 13 2 2 4" xfId="8920"/>
    <cellStyle name="Comma 8 13 2 2 4 2" xfId="24068"/>
    <cellStyle name="Comma 8 13 2 2 4 2 2" xfId="50036"/>
    <cellStyle name="Comma 8 13 2 2 4 3" xfId="34888"/>
    <cellStyle name="Comma 8 13 2 2 5" xfId="19740"/>
    <cellStyle name="Comma 8 13 2 2 5 2" xfId="45708"/>
    <cellStyle name="Comma 8 13 2 2 6" xfId="15412"/>
    <cellStyle name="Comma 8 13 2 2 6 2" xfId="41380"/>
    <cellStyle name="Comma 8 13 2 2 7" xfId="4592"/>
    <cellStyle name="Comma 8 13 2 2 8" xfId="30560"/>
    <cellStyle name="Comma 8 13 2 2 9" xfId="57042"/>
    <cellStyle name="Comma 8 13 2 3" xfId="5674"/>
    <cellStyle name="Comma 8 13 2 3 2" xfId="12166"/>
    <cellStyle name="Comma 8 13 2 3 2 2" xfId="27314"/>
    <cellStyle name="Comma 8 13 2 3 2 2 2" xfId="53282"/>
    <cellStyle name="Comma 8 13 2 3 2 3" xfId="38134"/>
    <cellStyle name="Comma 8 13 2 3 3" xfId="20822"/>
    <cellStyle name="Comma 8 13 2 3 3 2" xfId="46790"/>
    <cellStyle name="Comma 8 13 2 3 4" xfId="16494"/>
    <cellStyle name="Comma 8 13 2 3 4 2" xfId="42462"/>
    <cellStyle name="Comma 8 13 2 3 5" xfId="31642"/>
    <cellStyle name="Comma 8 13 2 3 6" xfId="58124"/>
    <cellStyle name="Comma 8 13 2 4" xfId="10002"/>
    <cellStyle name="Comma 8 13 2 4 2" xfId="25150"/>
    <cellStyle name="Comma 8 13 2 4 2 2" xfId="51118"/>
    <cellStyle name="Comma 8 13 2 4 3" xfId="35970"/>
    <cellStyle name="Comma 8 13 2 5" xfId="7838"/>
    <cellStyle name="Comma 8 13 2 5 2" xfId="22986"/>
    <cellStyle name="Comma 8 13 2 5 2 2" xfId="48954"/>
    <cellStyle name="Comma 8 13 2 5 3" xfId="33806"/>
    <cellStyle name="Comma 8 13 2 6" xfId="18658"/>
    <cellStyle name="Comma 8 13 2 6 2" xfId="44626"/>
    <cellStyle name="Comma 8 13 2 7" xfId="14330"/>
    <cellStyle name="Comma 8 13 2 7 2" xfId="40298"/>
    <cellStyle name="Comma 8 13 2 8" xfId="3510"/>
    <cellStyle name="Comma 8 13 2 9" xfId="29478"/>
    <cellStyle name="Comma 8 13 3" xfId="1887"/>
    <cellStyle name="Comma 8 13 3 2" xfId="6215"/>
    <cellStyle name="Comma 8 13 3 2 2" xfId="12707"/>
    <cellStyle name="Comma 8 13 3 2 2 2" xfId="27855"/>
    <cellStyle name="Comma 8 13 3 2 2 2 2" xfId="53823"/>
    <cellStyle name="Comma 8 13 3 2 2 3" xfId="38675"/>
    <cellStyle name="Comma 8 13 3 2 3" xfId="21363"/>
    <cellStyle name="Comma 8 13 3 2 3 2" xfId="47331"/>
    <cellStyle name="Comma 8 13 3 2 4" xfId="17035"/>
    <cellStyle name="Comma 8 13 3 2 4 2" xfId="43003"/>
    <cellStyle name="Comma 8 13 3 2 5" xfId="32183"/>
    <cellStyle name="Comma 8 13 3 2 6" xfId="58665"/>
    <cellStyle name="Comma 8 13 3 3" xfId="10543"/>
    <cellStyle name="Comma 8 13 3 3 2" xfId="25691"/>
    <cellStyle name="Comma 8 13 3 3 2 2" xfId="51659"/>
    <cellStyle name="Comma 8 13 3 3 3" xfId="36511"/>
    <cellStyle name="Comma 8 13 3 4" xfId="8379"/>
    <cellStyle name="Comma 8 13 3 4 2" xfId="23527"/>
    <cellStyle name="Comma 8 13 3 4 2 2" xfId="49495"/>
    <cellStyle name="Comma 8 13 3 4 3" xfId="34347"/>
    <cellStyle name="Comma 8 13 3 5" xfId="19199"/>
    <cellStyle name="Comma 8 13 3 5 2" xfId="45167"/>
    <cellStyle name="Comma 8 13 3 6" xfId="14871"/>
    <cellStyle name="Comma 8 13 3 6 2" xfId="40839"/>
    <cellStyle name="Comma 8 13 3 7" xfId="4051"/>
    <cellStyle name="Comma 8 13 3 8" xfId="30019"/>
    <cellStyle name="Comma 8 13 3 9" xfId="56501"/>
    <cellStyle name="Comma 8 13 4" xfId="5133"/>
    <cellStyle name="Comma 8 13 4 2" xfId="11625"/>
    <cellStyle name="Comma 8 13 4 2 2" xfId="26773"/>
    <cellStyle name="Comma 8 13 4 2 2 2" xfId="52741"/>
    <cellStyle name="Comma 8 13 4 2 3" xfId="37593"/>
    <cellStyle name="Comma 8 13 4 3" xfId="20281"/>
    <cellStyle name="Comma 8 13 4 3 2" xfId="46249"/>
    <cellStyle name="Comma 8 13 4 4" xfId="15953"/>
    <cellStyle name="Comma 8 13 4 4 2" xfId="41921"/>
    <cellStyle name="Comma 8 13 4 5" xfId="31101"/>
    <cellStyle name="Comma 8 13 4 6" xfId="57583"/>
    <cellStyle name="Comma 8 13 5" xfId="9461"/>
    <cellStyle name="Comma 8 13 5 2" xfId="24609"/>
    <cellStyle name="Comma 8 13 5 2 2" xfId="50577"/>
    <cellStyle name="Comma 8 13 5 3" xfId="35429"/>
    <cellStyle name="Comma 8 13 6" xfId="7297"/>
    <cellStyle name="Comma 8 13 6 2" xfId="22445"/>
    <cellStyle name="Comma 8 13 6 2 2" xfId="48413"/>
    <cellStyle name="Comma 8 13 6 3" xfId="33265"/>
    <cellStyle name="Comma 8 13 7" xfId="18117"/>
    <cellStyle name="Comma 8 13 7 2" xfId="44085"/>
    <cellStyle name="Comma 8 13 8" xfId="13789"/>
    <cellStyle name="Comma 8 13 8 2" xfId="39757"/>
    <cellStyle name="Comma 8 13 9" xfId="2969"/>
    <cellStyle name="Comma 8 14" xfId="1342"/>
    <cellStyle name="Comma 8 14 10" xfId="55956"/>
    <cellStyle name="Comma 8 14 2" xfId="2424"/>
    <cellStyle name="Comma 8 14 2 2" xfId="6752"/>
    <cellStyle name="Comma 8 14 2 2 2" xfId="13244"/>
    <cellStyle name="Comma 8 14 2 2 2 2" xfId="28392"/>
    <cellStyle name="Comma 8 14 2 2 2 2 2" xfId="54360"/>
    <cellStyle name="Comma 8 14 2 2 2 3" xfId="39212"/>
    <cellStyle name="Comma 8 14 2 2 3" xfId="21900"/>
    <cellStyle name="Comma 8 14 2 2 3 2" xfId="47868"/>
    <cellStyle name="Comma 8 14 2 2 4" xfId="17572"/>
    <cellStyle name="Comma 8 14 2 2 4 2" xfId="43540"/>
    <cellStyle name="Comma 8 14 2 2 5" xfId="32720"/>
    <cellStyle name="Comma 8 14 2 2 6" xfId="59202"/>
    <cellStyle name="Comma 8 14 2 3" xfId="11080"/>
    <cellStyle name="Comma 8 14 2 3 2" xfId="26228"/>
    <cellStyle name="Comma 8 14 2 3 2 2" xfId="52196"/>
    <cellStyle name="Comma 8 14 2 3 3" xfId="37048"/>
    <cellStyle name="Comma 8 14 2 4" xfId="8916"/>
    <cellStyle name="Comma 8 14 2 4 2" xfId="24064"/>
    <cellStyle name="Comma 8 14 2 4 2 2" xfId="50032"/>
    <cellStyle name="Comma 8 14 2 4 3" xfId="34884"/>
    <cellStyle name="Comma 8 14 2 5" xfId="19736"/>
    <cellStyle name="Comma 8 14 2 5 2" xfId="45704"/>
    <cellStyle name="Comma 8 14 2 6" xfId="15408"/>
    <cellStyle name="Comma 8 14 2 6 2" xfId="41376"/>
    <cellStyle name="Comma 8 14 2 7" xfId="4588"/>
    <cellStyle name="Comma 8 14 2 8" xfId="30556"/>
    <cellStyle name="Comma 8 14 2 9" xfId="57038"/>
    <cellStyle name="Comma 8 14 3" xfId="5670"/>
    <cellStyle name="Comma 8 14 3 2" xfId="12162"/>
    <cellStyle name="Comma 8 14 3 2 2" xfId="27310"/>
    <cellStyle name="Comma 8 14 3 2 2 2" xfId="53278"/>
    <cellStyle name="Comma 8 14 3 2 3" xfId="38130"/>
    <cellStyle name="Comma 8 14 3 3" xfId="20818"/>
    <cellStyle name="Comma 8 14 3 3 2" xfId="46786"/>
    <cellStyle name="Comma 8 14 3 4" xfId="16490"/>
    <cellStyle name="Comma 8 14 3 4 2" xfId="42458"/>
    <cellStyle name="Comma 8 14 3 5" xfId="31638"/>
    <cellStyle name="Comma 8 14 3 6" xfId="58120"/>
    <cellStyle name="Comma 8 14 4" xfId="9998"/>
    <cellStyle name="Comma 8 14 4 2" xfId="25146"/>
    <cellStyle name="Comma 8 14 4 2 2" xfId="51114"/>
    <cellStyle name="Comma 8 14 4 3" xfId="35966"/>
    <cellStyle name="Comma 8 14 5" xfId="7834"/>
    <cellStyle name="Comma 8 14 5 2" xfId="22982"/>
    <cellStyle name="Comma 8 14 5 2 2" xfId="48950"/>
    <cellStyle name="Comma 8 14 5 3" xfId="33802"/>
    <cellStyle name="Comma 8 14 6" xfId="18654"/>
    <cellStyle name="Comma 8 14 6 2" xfId="44622"/>
    <cellStyle name="Comma 8 14 7" xfId="14326"/>
    <cellStyle name="Comma 8 14 7 2" xfId="40294"/>
    <cellStyle name="Comma 8 14 8" xfId="3506"/>
    <cellStyle name="Comma 8 14 9" xfId="29474"/>
    <cellStyle name="Comma 8 15" xfId="1883"/>
    <cellStyle name="Comma 8 15 2" xfId="6211"/>
    <cellStyle name="Comma 8 15 2 2" xfId="12703"/>
    <cellStyle name="Comma 8 15 2 2 2" xfId="27851"/>
    <cellStyle name="Comma 8 15 2 2 2 2" xfId="53819"/>
    <cellStyle name="Comma 8 15 2 2 3" xfId="38671"/>
    <cellStyle name="Comma 8 15 2 3" xfId="21359"/>
    <cellStyle name="Comma 8 15 2 3 2" xfId="47327"/>
    <cellStyle name="Comma 8 15 2 4" xfId="17031"/>
    <cellStyle name="Comma 8 15 2 4 2" xfId="42999"/>
    <cellStyle name="Comma 8 15 2 5" xfId="32179"/>
    <cellStyle name="Comma 8 15 2 6" xfId="58661"/>
    <cellStyle name="Comma 8 15 3" xfId="10539"/>
    <cellStyle name="Comma 8 15 3 2" xfId="25687"/>
    <cellStyle name="Comma 8 15 3 2 2" xfId="51655"/>
    <cellStyle name="Comma 8 15 3 3" xfId="36507"/>
    <cellStyle name="Comma 8 15 4" xfId="8375"/>
    <cellStyle name="Comma 8 15 4 2" xfId="23523"/>
    <cellStyle name="Comma 8 15 4 2 2" xfId="49491"/>
    <cellStyle name="Comma 8 15 4 3" xfId="34343"/>
    <cellStyle name="Comma 8 15 5" xfId="19195"/>
    <cellStyle name="Comma 8 15 5 2" xfId="45163"/>
    <cellStyle name="Comma 8 15 6" xfId="14867"/>
    <cellStyle name="Comma 8 15 6 2" xfId="40835"/>
    <cellStyle name="Comma 8 15 7" xfId="4047"/>
    <cellStyle name="Comma 8 15 8" xfId="30015"/>
    <cellStyle name="Comma 8 15 9" xfId="56497"/>
    <cellStyle name="Comma 8 16" xfId="5129"/>
    <cellStyle name="Comma 8 16 2" xfId="11621"/>
    <cellStyle name="Comma 8 16 2 2" xfId="26769"/>
    <cellStyle name="Comma 8 16 2 2 2" xfId="52737"/>
    <cellStyle name="Comma 8 16 2 3" xfId="37589"/>
    <cellStyle name="Comma 8 16 3" xfId="20277"/>
    <cellStyle name="Comma 8 16 3 2" xfId="46245"/>
    <cellStyle name="Comma 8 16 4" xfId="15949"/>
    <cellStyle name="Comma 8 16 4 2" xfId="41917"/>
    <cellStyle name="Comma 8 16 5" xfId="31097"/>
    <cellStyle name="Comma 8 16 6" xfId="57579"/>
    <cellStyle name="Comma 8 17" xfId="9457"/>
    <cellStyle name="Comma 8 17 2" xfId="24605"/>
    <cellStyle name="Comma 8 17 2 2" xfId="50573"/>
    <cellStyle name="Comma 8 17 3" xfId="35425"/>
    <cellStyle name="Comma 8 18" xfId="7293"/>
    <cellStyle name="Comma 8 18 2" xfId="22441"/>
    <cellStyle name="Comma 8 18 2 2" xfId="48409"/>
    <cellStyle name="Comma 8 18 3" xfId="33261"/>
    <cellStyle name="Comma 8 19" xfId="18113"/>
    <cellStyle name="Comma 8 19 2" xfId="44081"/>
    <cellStyle name="Comma 8 2" xfId="224"/>
    <cellStyle name="Comma 8 2 10" xfId="2970"/>
    <cellStyle name="Comma 8 2 11" xfId="28938"/>
    <cellStyle name="Comma 8 2 12" xfId="54900"/>
    <cellStyle name="Comma 8 2 13" xfId="55420"/>
    <cellStyle name="Comma 8 2 14" xfId="731"/>
    <cellStyle name="Comma 8 2 2" xfId="225"/>
    <cellStyle name="Comma 8 2 2 10" xfId="28939"/>
    <cellStyle name="Comma 8 2 2 11" xfId="54901"/>
    <cellStyle name="Comma 8 2 2 12" xfId="55421"/>
    <cellStyle name="Comma 8 2 2 13" xfId="1197"/>
    <cellStyle name="Comma 8 2 2 2" xfId="1348"/>
    <cellStyle name="Comma 8 2 2 2 10" xfId="55962"/>
    <cellStyle name="Comma 8 2 2 2 2" xfId="2430"/>
    <cellStyle name="Comma 8 2 2 2 2 2" xfId="6758"/>
    <cellStyle name="Comma 8 2 2 2 2 2 2" xfId="13250"/>
    <cellStyle name="Comma 8 2 2 2 2 2 2 2" xfId="28398"/>
    <cellStyle name="Comma 8 2 2 2 2 2 2 2 2" xfId="54366"/>
    <cellStyle name="Comma 8 2 2 2 2 2 2 3" xfId="39218"/>
    <cellStyle name="Comma 8 2 2 2 2 2 3" xfId="21906"/>
    <cellStyle name="Comma 8 2 2 2 2 2 3 2" xfId="47874"/>
    <cellStyle name="Comma 8 2 2 2 2 2 4" xfId="17578"/>
    <cellStyle name="Comma 8 2 2 2 2 2 4 2" xfId="43546"/>
    <cellStyle name="Comma 8 2 2 2 2 2 5" xfId="32726"/>
    <cellStyle name="Comma 8 2 2 2 2 2 6" xfId="59208"/>
    <cellStyle name="Comma 8 2 2 2 2 3" xfId="11086"/>
    <cellStyle name="Comma 8 2 2 2 2 3 2" xfId="26234"/>
    <cellStyle name="Comma 8 2 2 2 2 3 2 2" xfId="52202"/>
    <cellStyle name="Comma 8 2 2 2 2 3 3" xfId="37054"/>
    <cellStyle name="Comma 8 2 2 2 2 4" xfId="8922"/>
    <cellStyle name="Comma 8 2 2 2 2 4 2" xfId="24070"/>
    <cellStyle name="Comma 8 2 2 2 2 4 2 2" xfId="50038"/>
    <cellStyle name="Comma 8 2 2 2 2 4 3" xfId="34890"/>
    <cellStyle name="Comma 8 2 2 2 2 5" xfId="19742"/>
    <cellStyle name="Comma 8 2 2 2 2 5 2" xfId="45710"/>
    <cellStyle name="Comma 8 2 2 2 2 6" xfId="15414"/>
    <cellStyle name="Comma 8 2 2 2 2 6 2" xfId="41382"/>
    <cellStyle name="Comma 8 2 2 2 2 7" xfId="4594"/>
    <cellStyle name="Comma 8 2 2 2 2 8" xfId="30562"/>
    <cellStyle name="Comma 8 2 2 2 2 9" xfId="57044"/>
    <cellStyle name="Comma 8 2 2 2 3" xfId="5676"/>
    <cellStyle name="Comma 8 2 2 2 3 2" xfId="12168"/>
    <cellStyle name="Comma 8 2 2 2 3 2 2" xfId="27316"/>
    <cellStyle name="Comma 8 2 2 2 3 2 2 2" xfId="53284"/>
    <cellStyle name="Comma 8 2 2 2 3 2 3" xfId="38136"/>
    <cellStyle name="Comma 8 2 2 2 3 3" xfId="20824"/>
    <cellStyle name="Comma 8 2 2 2 3 3 2" xfId="46792"/>
    <cellStyle name="Comma 8 2 2 2 3 4" xfId="16496"/>
    <cellStyle name="Comma 8 2 2 2 3 4 2" xfId="42464"/>
    <cellStyle name="Comma 8 2 2 2 3 5" xfId="31644"/>
    <cellStyle name="Comma 8 2 2 2 3 6" xfId="58126"/>
    <cellStyle name="Comma 8 2 2 2 4" xfId="10004"/>
    <cellStyle name="Comma 8 2 2 2 4 2" xfId="25152"/>
    <cellStyle name="Comma 8 2 2 2 4 2 2" xfId="51120"/>
    <cellStyle name="Comma 8 2 2 2 4 3" xfId="35972"/>
    <cellStyle name="Comma 8 2 2 2 5" xfId="7840"/>
    <cellStyle name="Comma 8 2 2 2 5 2" xfId="22988"/>
    <cellStyle name="Comma 8 2 2 2 5 2 2" xfId="48956"/>
    <cellStyle name="Comma 8 2 2 2 5 3" xfId="33808"/>
    <cellStyle name="Comma 8 2 2 2 6" xfId="18660"/>
    <cellStyle name="Comma 8 2 2 2 6 2" xfId="44628"/>
    <cellStyle name="Comma 8 2 2 2 7" xfId="14332"/>
    <cellStyle name="Comma 8 2 2 2 7 2" xfId="40300"/>
    <cellStyle name="Comma 8 2 2 2 8" xfId="3512"/>
    <cellStyle name="Comma 8 2 2 2 9" xfId="29480"/>
    <cellStyle name="Comma 8 2 2 3" xfId="1889"/>
    <cellStyle name="Comma 8 2 2 3 2" xfId="6217"/>
    <cellStyle name="Comma 8 2 2 3 2 2" xfId="12709"/>
    <cellStyle name="Comma 8 2 2 3 2 2 2" xfId="27857"/>
    <cellStyle name="Comma 8 2 2 3 2 2 2 2" xfId="53825"/>
    <cellStyle name="Comma 8 2 2 3 2 2 3" xfId="38677"/>
    <cellStyle name="Comma 8 2 2 3 2 3" xfId="21365"/>
    <cellStyle name="Comma 8 2 2 3 2 3 2" xfId="47333"/>
    <cellStyle name="Comma 8 2 2 3 2 4" xfId="17037"/>
    <cellStyle name="Comma 8 2 2 3 2 4 2" xfId="43005"/>
    <cellStyle name="Comma 8 2 2 3 2 5" xfId="32185"/>
    <cellStyle name="Comma 8 2 2 3 2 6" xfId="58667"/>
    <cellStyle name="Comma 8 2 2 3 3" xfId="10545"/>
    <cellStyle name="Comma 8 2 2 3 3 2" xfId="25693"/>
    <cellStyle name="Comma 8 2 2 3 3 2 2" xfId="51661"/>
    <cellStyle name="Comma 8 2 2 3 3 3" xfId="36513"/>
    <cellStyle name="Comma 8 2 2 3 4" xfId="8381"/>
    <cellStyle name="Comma 8 2 2 3 4 2" xfId="23529"/>
    <cellStyle name="Comma 8 2 2 3 4 2 2" xfId="49497"/>
    <cellStyle name="Comma 8 2 2 3 4 3" xfId="34349"/>
    <cellStyle name="Comma 8 2 2 3 5" xfId="19201"/>
    <cellStyle name="Comma 8 2 2 3 5 2" xfId="45169"/>
    <cellStyle name="Comma 8 2 2 3 6" xfId="14873"/>
    <cellStyle name="Comma 8 2 2 3 6 2" xfId="40841"/>
    <cellStyle name="Comma 8 2 2 3 7" xfId="4053"/>
    <cellStyle name="Comma 8 2 2 3 8" xfId="30021"/>
    <cellStyle name="Comma 8 2 2 3 9" xfId="56503"/>
    <cellStyle name="Comma 8 2 2 4" xfId="5135"/>
    <cellStyle name="Comma 8 2 2 4 2" xfId="11627"/>
    <cellStyle name="Comma 8 2 2 4 2 2" xfId="26775"/>
    <cellStyle name="Comma 8 2 2 4 2 2 2" xfId="52743"/>
    <cellStyle name="Comma 8 2 2 4 2 3" xfId="37595"/>
    <cellStyle name="Comma 8 2 2 4 3" xfId="20283"/>
    <cellStyle name="Comma 8 2 2 4 3 2" xfId="46251"/>
    <cellStyle name="Comma 8 2 2 4 4" xfId="15955"/>
    <cellStyle name="Comma 8 2 2 4 4 2" xfId="41923"/>
    <cellStyle name="Comma 8 2 2 4 5" xfId="31103"/>
    <cellStyle name="Comma 8 2 2 4 6" xfId="57585"/>
    <cellStyle name="Comma 8 2 2 5" xfId="9463"/>
    <cellStyle name="Comma 8 2 2 5 2" xfId="24611"/>
    <cellStyle name="Comma 8 2 2 5 2 2" xfId="50579"/>
    <cellStyle name="Comma 8 2 2 5 3" xfId="35431"/>
    <cellStyle name="Comma 8 2 2 6" xfId="7299"/>
    <cellStyle name="Comma 8 2 2 6 2" xfId="22447"/>
    <cellStyle name="Comma 8 2 2 6 2 2" xfId="48415"/>
    <cellStyle name="Comma 8 2 2 6 3" xfId="33267"/>
    <cellStyle name="Comma 8 2 2 7" xfId="18119"/>
    <cellStyle name="Comma 8 2 2 7 2" xfId="44087"/>
    <cellStyle name="Comma 8 2 2 8" xfId="13791"/>
    <cellStyle name="Comma 8 2 2 8 2" xfId="39759"/>
    <cellStyle name="Comma 8 2 2 9" xfId="2971"/>
    <cellStyle name="Comma 8 2 3" xfId="1347"/>
    <cellStyle name="Comma 8 2 3 10" xfId="55961"/>
    <cellStyle name="Comma 8 2 3 2" xfId="2429"/>
    <cellStyle name="Comma 8 2 3 2 2" xfId="6757"/>
    <cellStyle name="Comma 8 2 3 2 2 2" xfId="13249"/>
    <cellStyle name="Comma 8 2 3 2 2 2 2" xfId="28397"/>
    <cellStyle name="Comma 8 2 3 2 2 2 2 2" xfId="54365"/>
    <cellStyle name="Comma 8 2 3 2 2 2 3" xfId="39217"/>
    <cellStyle name="Comma 8 2 3 2 2 3" xfId="21905"/>
    <cellStyle name="Comma 8 2 3 2 2 3 2" xfId="47873"/>
    <cellStyle name="Comma 8 2 3 2 2 4" xfId="17577"/>
    <cellStyle name="Comma 8 2 3 2 2 4 2" xfId="43545"/>
    <cellStyle name="Comma 8 2 3 2 2 5" xfId="32725"/>
    <cellStyle name="Comma 8 2 3 2 2 6" xfId="59207"/>
    <cellStyle name="Comma 8 2 3 2 3" xfId="11085"/>
    <cellStyle name="Comma 8 2 3 2 3 2" xfId="26233"/>
    <cellStyle name="Comma 8 2 3 2 3 2 2" xfId="52201"/>
    <cellStyle name="Comma 8 2 3 2 3 3" xfId="37053"/>
    <cellStyle name="Comma 8 2 3 2 4" xfId="8921"/>
    <cellStyle name="Comma 8 2 3 2 4 2" xfId="24069"/>
    <cellStyle name="Comma 8 2 3 2 4 2 2" xfId="50037"/>
    <cellStyle name="Comma 8 2 3 2 4 3" xfId="34889"/>
    <cellStyle name="Comma 8 2 3 2 5" xfId="19741"/>
    <cellStyle name="Comma 8 2 3 2 5 2" xfId="45709"/>
    <cellStyle name="Comma 8 2 3 2 6" xfId="15413"/>
    <cellStyle name="Comma 8 2 3 2 6 2" xfId="41381"/>
    <cellStyle name="Comma 8 2 3 2 7" xfId="4593"/>
    <cellStyle name="Comma 8 2 3 2 8" xfId="30561"/>
    <cellStyle name="Comma 8 2 3 2 9" xfId="57043"/>
    <cellStyle name="Comma 8 2 3 3" xfId="5675"/>
    <cellStyle name="Comma 8 2 3 3 2" xfId="12167"/>
    <cellStyle name="Comma 8 2 3 3 2 2" xfId="27315"/>
    <cellStyle name="Comma 8 2 3 3 2 2 2" xfId="53283"/>
    <cellStyle name="Comma 8 2 3 3 2 3" xfId="38135"/>
    <cellStyle name="Comma 8 2 3 3 3" xfId="20823"/>
    <cellStyle name="Comma 8 2 3 3 3 2" xfId="46791"/>
    <cellStyle name="Comma 8 2 3 3 4" xfId="16495"/>
    <cellStyle name="Comma 8 2 3 3 4 2" xfId="42463"/>
    <cellStyle name="Comma 8 2 3 3 5" xfId="31643"/>
    <cellStyle name="Comma 8 2 3 3 6" xfId="58125"/>
    <cellStyle name="Comma 8 2 3 4" xfId="10003"/>
    <cellStyle name="Comma 8 2 3 4 2" xfId="25151"/>
    <cellStyle name="Comma 8 2 3 4 2 2" xfId="51119"/>
    <cellStyle name="Comma 8 2 3 4 3" xfId="35971"/>
    <cellStyle name="Comma 8 2 3 5" xfId="7839"/>
    <cellStyle name="Comma 8 2 3 5 2" xfId="22987"/>
    <cellStyle name="Comma 8 2 3 5 2 2" xfId="48955"/>
    <cellStyle name="Comma 8 2 3 5 3" xfId="33807"/>
    <cellStyle name="Comma 8 2 3 6" xfId="18659"/>
    <cellStyle name="Comma 8 2 3 6 2" xfId="44627"/>
    <cellStyle name="Comma 8 2 3 7" xfId="14331"/>
    <cellStyle name="Comma 8 2 3 7 2" xfId="40299"/>
    <cellStyle name="Comma 8 2 3 8" xfId="3511"/>
    <cellStyle name="Comma 8 2 3 9" xfId="29479"/>
    <cellStyle name="Comma 8 2 4" xfId="1888"/>
    <cellStyle name="Comma 8 2 4 2" xfId="6216"/>
    <cellStyle name="Comma 8 2 4 2 2" xfId="12708"/>
    <cellStyle name="Comma 8 2 4 2 2 2" xfId="27856"/>
    <cellStyle name="Comma 8 2 4 2 2 2 2" xfId="53824"/>
    <cellStyle name="Comma 8 2 4 2 2 3" xfId="38676"/>
    <cellStyle name="Comma 8 2 4 2 3" xfId="21364"/>
    <cellStyle name="Comma 8 2 4 2 3 2" xfId="47332"/>
    <cellStyle name="Comma 8 2 4 2 4" xfId="17036"/>
    <cellStyle name="Comma 8 2 4 2 4 2" xfId="43004"/>
    <cellStyle name="Comma 8 2 4 2 5" xfId="32184"/>
    <cellStyle name="Comma 8 2 4 2 6" xfId="58666"/>
    <cellStyle name="Comma 8 2 4 3" xfId="10544"/>
    <cellStyle name="Comma 8 2 4 3 2" xfId="25692"/>
    <cellStyle name="Comma 8 2 4 3 2 2" xfId="51660"/>
    <cellStyle name="Comma 8 2 4 3 3" xfId="36512"/>
    <cellStyle name="Comma 8 2 4 4" xfId="8380"/>
    <cellStyle name="Comma 8 2 4 4 2" xfId="23528"/>
    <cellStyle name="Comma 8 2 4 4 2 2" xfId="49496"/>
    <cellStyle name="Comma 8 2 4 4 3" xfId="34348"/>
    <cellStyle name="Comma 8 2 4 5" xfId="19200"/>
    <cellStyle name="Comma 8 2 4 5 2" xfId="45168"/>
    <cellStyle name="Comma 8 2 4 6" xfId="14872"/>
    <cellStyle name="Comma 8 2 4 6 2" xfId="40840"/>
    <cellStyle name="Comma 8 2 4 7" xfId="4052"/>
    <cellStyle name="Comma 8 2 4 8" xfId="30020"/>
    <cellStyle name="Comma 8 2 4 9" xfId="56502"/>
    <cellStyle name="Comma 8 2 5" xfId="5134"/>
    <cellStyle name="Comma 8 2 5 2" xfId="11626"/>
    <cellStyle name="Comma 8 2 5 2 2" xfId="26774"/>
    <cellStyle name="Comma 8 2 5 2 2 2" xfId="52742"/>
    <cellStyle name="Comma 8 2 5 2 3" xfId="37594"/>
    <cellStyle name="Comma 8 2 5 3" xfId="20282"/>
    <cellStyle name="Comma 8 2 5 3 2" xfId="46250"/>
    <cellStyle name="Comma 8 2 5 4" xfId="15954"/>
    <cellStyle name="Comma 8 2 5 4 2" xfId="41922"/>
    <cellStyle name="Comma 8 2 5 5" xfId="31102"/>
    <cellStyle name="Comma 8 2 5 6" xfId="57584"/>
    <cellStyle name="Comma 8 2 6" xfId="9462"/>
    <cellStyle name="Comma 8 2 6 2" xfId="24610"/>
    <cellStyle name="Comma 8 2 6 2 2" xfId="50578"/>
    <cellStyle name="Comma 8 2 6 3" xfId="35430"/>
    <cellStyle name="Comma 8 2 7" xfId="7298"/>
    <cellStyle name="Comma 8 2 7 2" xfId="22446"/>
    <cellStyle name="Comma 8 2 7 2 2" xfId="48414"/>
    <cellStyle name="Comma 8 2 7 3" xfId="33266"/>
    <cellStyle name="Comma 8 2 8" xfId="18118"/>
    <cellStyle name="Comma 8 2 8 2" xfId="44086"/>
    <cellStyle name="Comma 8 2 9" xfId="13790"/>
    <cellStyle name="Comma 8 2 9 2" xfId="39758"/>
    <cellStyle name="Comma 8 20" xfId="13785"/>
    <cellStyle name="Comma 8 20 2" xfId="39753"/>
    <cellStyle name="Comma 8 21" xfId="2965"/>
    <cellStyle name="Comma 8 22" xfId="28933"/>
    <cellStyle name="Comma 8 23" xfId="54895"/>
    <cellStyle name="Comma 8 24" xfId="55415"/>
    <cellStyle name="Comma 8 25" xfId="691"/>
    <cellStyle name="Comma 8 3" xfId="226"/>
    <cellStyle name="Comma 8 3 10" xfId="28940"/>
    <cellStyle name="Comma 8 3 11" xfId="54902"/>
    <cellStyle name="Comma 8 3 12" xfId="55422"/>
    <cellStyle name="Comma 8 3 13" xfId="771"/>
    <cellStyle name="Comma 8 3 2" xfId="1349"/>
    <cellStyle name="Comma 8 3 2 10" xfId="55963"/>
    <cellStyle name="Comma 8 3 2 2" xfId="2431"/>
    <cellStyle name="Comma 8 3 2 2 2" xfId="6759"/>
    <cellStyle name="Comma 8 3 2 2 2 2" xfId="13251"/>
    <cellStyle name="Comma 8 3 2 2 2 2 2" xfId="28399"/>
    <cellStyle name="Comma 8 3 2 2 2 2 2 2" xfId="54367"/>
    <cellStyle name="Comma 8 3 2 2 2 2 3" xfId="39219"/>
    <cellStyle name="Comma 8 3 2 2 2 3" xfId="21907"/>
    <cellStyle name="Comma 8 3 2 2 2 3 2" xfId="47875"/>
    <cellStyle name="Comma 8 3 2 2 2 4" xfId="17579"/>
    <cellStyle name="Comma 8 3 2 2 2 4 2" xfId="43547"/>
    <cellStyle name="Comma 8 3 2 2 2 5" xfId="32727"/>
    <cellStyle name="Comma 8 3 2 2 2 6" xfId="59209"/>
    <cellStyle name="Comma 8 3 2 2 3" xfId="11087"/>
    <cellStyle name="Comma 8 3 2 2 3 2" xfId="26235"/>
    <cellStyle name="Comma 8 3 2 2 3 2 2" xfId="52203"/>
    <cellStyle name="Comma 8 3 2 2 3 3" xfId="37055"/>
    <cellStyle name="Comma 8 3 2 2 4" xfId="8923"/>
    <cellStyle name="Comma 8 3 2 2 4 2" xfId="24071"/>
    <cellStyle name="Comma 8 3 2 2 4 2 2" xfId="50039"/>
    <cellStyle name="Comma 8 3 2 2 4 3" xfId="34891"/>
    <cellStyle name="Comma 8 3 2 2 5" xfId="19743"/>
    <cellStyle name="Comma 8 3 2 2 5 2" xfId="45711"/>
    <cellStyle name="Comma 8 3 2 2 6" xfId="15415"/>
    <cellStyle name="Comma 8 3 2 2 6 2" xfId="41383"/>
    <cellStyle name="Comma 8 3 2 2 7" xfId="4595"/>
    <cellStyle name="Comma 8 3 2 2 8" xfId="30563"/>
    <cellStyle name="Comma 8 3 2 2 9" xfId="57045"/>
    <cellStyle name="Comma 8 3 2 3" xfId="5677"/>
    <cellStyle name="Comma 8 3 2 3 2" xfId="12169"/>
    <cellStyle name="Comma 8 3 2 3 2 2" xfId="27317"/>
    <cellStyle name="Comma 8 3 2 3 2 2 2" xfId="53285"/>
    <cellStyle name="Comma 8 3 2 3 2 3" xfId="38137"/>
    <cellStyle name="Comma 8 3 2 3 3" xfId="20825"/>
    <cellStyle name="Comma 8 3 2 3 3 2" xfId="46793"/>
    <cellStyle name="Comma 8 3 2 3 4" xfId="16497"/>
    <cellStyle name="Comma 8 3 2 3 4 2" xfId="42465"/>
    <cellStyle name="Comma 8 3 2 3 5" xfId="31645"/>
    <cellStyle name="Comma 8 3 2 3 6" xfId="58127"/>
    <cellStyle name="Comma 8 3 2 4" xfId="10005"/>
    <cellStyle name="Comma 8 3 2 4 2" xfId="25153"/>
    <cellStyle name="Comma 8 3 2 4 2 2" xfId="51121"/>
    <cellStyle name="Comma 8 3 2 4 3" xfId="35973"/>
    <cellStyle name="Comma 8 3 2 5" xfId="7841"/>
    <cellStyle name="Comma 8 3 2 5 2" xfId="22989"/>
    <cellStyle name="Comma 8 3 2 5 2 2" xfId="48957"/>
    <cellStyle name="Comma 8 3 2 5 3" xfId="33809"/>
    <cellStyle name="Comma 8 3 2 6" xfId="18661"/>
    <cellStyle name="Comma 8 3 2 6 2" xfId="44629"/>
    <cellStyle name="Comma 8 3 2 7" xfId="14333"/>
    <cellStyle name="Comma 8 3 2 7 2" xfId="40301"/>
    <cellStyle name="Comma 8 3 2 8" xfId="3513"/>
    <cellStyle name="Comma 8 3 2 9" xfId="29481"/>
    <cellStyle name="Comma 8 3 3" xfId="1890"/>
    <cellStyle name="Comma 8 3 3 2" xfId="6218"/>
    <cellStyle name="Comma 8 3 3 2 2" xfId="12710"/>
    <cellStyle name="Comma 8 3 3 2 2 2" xfId="27858"/>
    <cellStyle name="Comma 8 3 3 2 2 2 2" xfId="53826"/>
    <cellStyle name="Comma 8 3 3 2 2 3" xfId="38678"/>
    <cellStyle name="Comma 8 3 3 2 3" xfId="21366"/>
    <cellStyle name="Comma 8 3 3 2 3 2" xfId="47334"/>
    <cellStyle name="Comma 8 3 3 2 4" xfId="17038"/>
    <cellStyle name="Comma 8 3 3 2 4 2" xfId="43006"/>
    <cellStyle name="Comma 8 3 3 2 5" xfId="32186"/>
    <cellStyle name="Comma 8 3 3 2 6" xfId="58668"/>
    <cellStyle name="Comma 8 3 3 3" xfId="10546"/>
    <cellStyle name="Comma 8 3 3 3 2" xfId="25694"/>
    <cellStyle name="Comma 8 3 3 3 2 2" xfId="51662"/>
    <cellStyle name="Comma 8 3 3 3 3" xfId="36514"/>
    <cellStyle name="Comma 8 3 3 4" xfId="8382"/>
    <cellStyle name="Comma 8 3 3 4 2" xfId="23530"/>
    <cellStyle name="Comma 8 3 3 4 2 2" xfId="49498"/>
    <cellStyle name="Comma 8 3 3 4 3" xfId="34350"/>
    <cellStyle name="Comma 8 3 3 5" xfId="19202"/>
    <cellStyle name="Comma 8 3 3 5 2" xfId="45170"/>
    <cellStyle name="Comma 8 3 3 6" xfId="14874"/>
    <cellStyle name="Comma 8 3 3 6 2" xfId="40842"/>
    <cellStyle name="Comma 8 3 3 7" xfId="4054"/>
    <cellStyle name="Comma 8 3 3 8" xfId="30022"/>
    <cellStyle name="Comma 8 3 3 9" xfId="56504"/>
    <cellStyle name="Comma 8 3 4" xfId="5136"/>
    <cellStyle name="Comma 8 3 4 2" xfId="11628"/>
    <cellStyle name="Comma 8 3 4 2 2" xfId="26776"/>
    <cellStyle name="Comma 8 3 4 2 2 2" xfId="52744"/>
    <cellStyle name="Comma 8 3 4 2 3" xfId="37596"/>
    <cellStyle name="Comma 8 3 4 3" xfId="20284"/>
    <cellStyle name="Comma 8 3 4 3 2" xfId="46252"/>
    <cellStyle name="Comma 8 3 4 4" xfId="15956"/>
    <cellStyle name="Comma 8 3 4 4 2" xfId="41924"/>
    <cellStyle name="Comma 8 3 4 5" xfId="31104"/>
    <cellStyle name="Comma 8 3 4 6" xfId="57586"/>
    <cellStyle name="Comma 8 3 5" xfId="9464"/>
    <cellStyle name="Comma 8 3 5 2" xfId="24612"/>
    <cellStyle name="Comma 8 3 5 2 2" xfId="50580"/>
    <cellStyle name="Comma 8 3 5 3" xfId="35432"/>
    <cellStyle name="Comma 8 3 6" xfId="7300"/>
    <cellStyle name="Comma 8 3 6 2" xfId="22448"/>
    <cellStyle name="Comma 8 3 6 2 2" xfId="48416"/>
    <cellStyle name="Comma 8 3 6 3" xfId="33268"/>
    <cellStyle name="Comma 8 3 7" xfId="18120"/>
    <cellStyle name="Comma 8 3 7 2" xfId="44088"/>
    <cellStyle name="Comma 8 3 8" xfId="13792"/>
    <cellStyle name="Comma 8 3 8 2" xfId="39760"/>
    <cellStyle name="Comma 8 3 9" xfId="2972"/>
    <cellStyle name="Comma 8 4" xfId="227"/>
    <cellStyle name="Comma 8 4 10" xfId="28941"/>
    <cellStyle name="Comma 8 4 11" xfId="54903"/>
    <cellStyle name="Comma 8 4 12" xfId="55423"/>
    <cellStyle name="Comma 8 4 13" xfId="811"/>
    <cellStyle name="Comma 8 4 2" xfId="1350"/>
    <cellStyle name="Comma 8 4 2 10" xfId="55964"/>
    <cellStyle name="Comma 8 4 2 2" xfId="2432"/>
    <cellStyle name="Comma 8 4 2 2 2" xfId="6760"/>
    <cellStyle name="Comma 8 4 2 2 2 2" xfId="13252"/>
    <cellStyle name="Comma 8 4 2 2 2 2 2" xfId="28400"/>
    <cellStyle name="Comma 8 4 2 2 2 2 2 2" xfId="54368"/>
    <cellStyle name="Comma 8 4 2 2 2 2 3" xfId="39220"/>
    <cellStyle name="Comma 8 4 2 2 2 3" xfId="21908"/>
    <cellStyle name="Comma 8 4 2 2 2 3 2" xfId="47876"/>
    <cellStyle name="Comma 8 4 2 2 2 4" xfId="17580"/>
    <cellStyle name="Comma 8 4 2 2 2 4 2" xfId="43548"/>
    <cellStyle name="Comma 8 4 2 2 2 5" xfId="32728"/>
    <cellStyle name="Comma 8 4 2 2 2 6" xfId="59210"/>
    <cellStyle name="Comma 8 4 2 2 3" xfId="11088"/>
    <cellStyle name="Comma 8 4 2 2 3 2" xfId="26236"/>
    <cellStyle name="Comma 8 4 2 2 3 2 2" xfId="52204"/>
    <cellStyle name="Comma 8 4 2 2 3 3" xfId="37056"/>
    <cellStyle name="Comma 8 4 2 2 4" xfId="8924"/>
    <cellStyle name="Comma 8 4 2 2 4 2" xfId="24072"/>
    <cellStyle name="Comma 8 4 2 2 4 2 2" xfId="50040"/>
    <cellStyle name="Comma 8 4 2 2 4 3" xfId="34892"/>
    <cellStyle name="Comma 8 4 2 2 5" xfId="19744"/>
    <cellStyle name="Comma 8 4 2 2 5 2" xfId="45712"/>
    <cellStyle name="Comma 8 4 2 2 6" xfId="15416"/>
    <cellStyle name="Comma 8 4 2 2 6 2" xfId="41384"/>
    <cellStyle name="Comma 8 4 2 2 7" xfId="4596"/>
    <cellStyle name="Comma 8 4 2 2 8" xfId="30564"/>
    <cellStyle name="Comma 8 4 2 2 9" xfId="57046"/>
    <cellStyle name="Comma 8 4 2 3" xfId="5678"/>
    <cellStyle name="Comma 8 4 2 3 2" xfId="12170"/>
    <cellStyle name="Comma 8 4 2 3 2 2" xfId="27318"/>
    <cellStyle name="Comma 8 4 2 3 2 2 2" xfId="53286"/>
    <cellStyle name="Comma 8 4 2 3 2 3" xfId="38138"/>
    <cellStyle name="Comma 8 4 2 3 3" xfId="20826"/>
    <cellStyle name="Comma 8 4 2 3 3 2" xfId="46794"/>
    <cellStyle name="Comma 8 4 2 3 4" xfId="16498"/>
    <cellStyle name="Comma 8 4 2 3 4 2" xfId="42466"/>
    <cellStyle name="Comma 8 4 2 3 5" xfId="31646"/>
    <cellStyle name="Comma 8 4 2 3 6" xfId="58128"/>
    <cellStyle name="Comma 8 4 2 4" xfId="10006"/>
    <cellStyle name="Comma 8 4 2 4 2" xfId="25154"/>
    <cellStyle name="Comma 8 4 2 4 2 2" xfId="51122"/>
    <cellStyle name="Comma 8 4 2 4 3" xfId="35974"/>
    <cellStyle name="Comma 8 4 2 5" xfId="7842"/>
    <cellStyle name="Comma 8 4 2 5 2" xfId="22990"/>
    <cellStyle name="Comma 8 4 2 5 2 2" xfId="48958"/>
    <cellStyle name="Comma 8 4 2 5 3" xfId="33810"/>
    <cellStyle name="Comma 8 4 2 6" xfId="18662"/>
    <cellStyle name="Comma 8 4 2 6 2" xfId="44630"/>
    <cellStyle name="Comma 8 4 2 7" xfId="14334"/>
    <cellStyle name="Comma 8 4 2 7 2" xfId="40302"/>
    <cellStyle name="Comma 8 4 2 8" xfId="3514"/>
    <cellStyle name="Comma 8 4 2 9" xfId="29482"/>
    <cellStyle name="Comma 8 4 3" xfId="1891"/>
    <cellStyle name="Comma 8 4 3 2" xfId="6219"/>
    <cellStyle name="Comma 8 4 3 2 2" xfId="12711"/>
    <cellStyle name="Comma 8 4 3 2 2 2" xfId="27859"/>
    <cellStyle name="Comma 8 4 3 2 2 2 2" xfId="53827"/>
    <cellStyle name="Comma 8 4 3 2 2 3" xfId="38679"/>
    <cellStyle name="Comma 8 4 3 2 3" xfId="21367"/>
    <cellStyle name="Comma 8 4 3 2 3 2" xfId="47335"/>
    <cellStyle name="Comma 8 4 3 2 4" xfId="17039"/>
    <cellStyle name="Comma 8 4 3 2 4 2" xfId="43007"/>
    <cellStyle name="Comma 8 4 3 2 5" xfId="32187"/>
    <cellStyle name="Comma 8 4 3 2 6" xfId="58669"/>
    <cellStyle name="Comma 8 4 3 3" xfId="10547"/>
    <cellStyle name="Comma 8 4 3 3 2" xfId="25695"/>
    <cellStyle name="Comma 8 4 3 3 2 2" xfId="51663"/>
    <cellStyle name="Comma 8 4 3 3 3" xfId="36515"/>
    <cellStyle name="Comma 8 4 3 4" xfId="8383"/>
    <cellStyle name="Comma 8 4 3 4 2" xfId="23531"/>
    <cellStyle name="Comma 8 4 3 4 2 2" xfId="49499"/>
    <cellStyle name="Comma 8 4 3 4 3" xfId="34351"/>
    <cellStyle name="Comma 8 4 3 5" xfId="19203"/>
    <cellStyle name="Comma 8 4 3 5 2" xfId="45171"/>
    <cellStyle name="Comma 8 4 3 6" xfId="14875"/>
    <cellStyle name="Comma 8 4 3 6 2" xfId="40843"/>
    <cellStyle name="Comma 8 4 3 7" xfId="4055"/>
    <cellStyle name="Comma 8 4 3 8" xfId="30023"/>
    <cellStyle name="Comma 8 4 3 9" xfId="56505"/>
    <cellStyle name="Comma 8 4 4" xfId="5137"/>
    <cellStyle name="Comma 8 4 4 2" xfId="11629"/>
    <cellStyle name="Comma 8 4 4 2 2" xfId="26777"/>
    <cellStyle name="Comma 8 4 4 2 2 2" xfId="52745"/>
    <cellStyle name="Comma 8 4 4 2 3" xfId="37597"/>
    <cellStyle name="Comma 8 4 4 3" xfId="20285"/>
    <cellStyle name="Comma 8 4 4 3 2" xfId="46253"/>
    <cellStyle name="Comma 8 4 4 4" xfId="15957"/>
    <cellStyle name="Comma 8 4 4 4 2" xfId="41925"/>
    <cellStyle name="Comma 8 4 4 5" xfId="31105"/>
    <cellStyle name="Comma 8 4 4 6" xfId="57587"/>
    <cellStyle name="Comma 8 4 5" xfId="9465"/>
    <cellStyle name="Comma 8 4 5 2" xfId="24613"/>
    <cellStyle name="Comma 8 4 5 2 2" xfId="50581"/>
    <cellStyle name="Comma 8 4 5 3" xfId="35433"/>
    <cellStyle name="Comma 8 4 6" xfId="7301"/>
    <cellStyle name="Comma 8 4 6 2" xfId="22449"/>
    <cellStyle name="Comma 8 4 6 2 2" xfId="48417"/>
    <cellStyle name="Comma 8 4 6 3" xfId="33269"/>
    <cellStyle name="Comma 8 4 7" xfId="18121"/>
    <cellStyle name="Comma 8 4 7 2" xfId="44089"/>
    <cellStyle name="Comma 8 4 8" xfId="13793"/>
    <cellStyle name="Comma 8 4 8 2" xfId="39761"/>
    <cellStyle name="Comma 8 4 9" xfId="2973"/>
    <cellStyle name="Comma 8 5" xfId="228"/>
    <cellStyle name="Comma 8 5 10" xfId="28942"/>
    <cellStyle name="Comma 8 5 11" xfId="54904"/>
    <cellStyle name="Comma 8 5 12" xfId="55424"/>
    <cellStyle name="Comma 8 5 13" xfId="851"/>
    <cellStyle name="Comma 8 5 2" xfId="1351"/>
    <cellStyle name="Comma 8 5 2 10" xfId="55965"/>
    <cellStyle name="Comma 8 5 2 2" xfId="2433"/>
    <cellStyle name="Comma 8 5 2 2 2" xfId="6761"/>
    <cellStyle name="Comma 8 5 2 2 2 2" xfId="13253"/>
    <cellStyle name="Comma 8 5 2 2 2 2 2" xfId="28401"/>
    <cellStyle name="Comma 8 5 2 2 2 2 2 2" xfId="54369"/>
    <cellStyle name="Comma 8 5 2 2 2 2 3" xfId="39221"/>
    <cellStyle name="Comma 8 5 2 2 2 3" xfId="21909"/>
    <cellStyle name="Comma 8 5 2 2 2 3 2" xfId="47877"/>
    <cellStyle name="Comma 8 5 2 2 2 4" xfId="17581"/>
    <cellStyle name="Comma 8 5 2 2 2 4 2" xfId="43549"/>
    <cellStyle name="Comma 8 5 2 2 2 5" xfId="32729"/>
    <cellStyle name="Comma 8 5 2 2 2 6" xfId="59211"/>
    <cellStyle name="Comma 8 5 2 2 3" xfId="11089"/>
    <cellStyle name="Comma 8 5 2 2 3 2" xfId="26237"/>
    <cellStyle name="Comma 8 5 2 2 3 2 2" xfId="52205"/>
    <cellStyle name="Comma 8 5 2 2 3 3" xfId="37057"/>
    <cellStyle name="Comma 8 5 2 2 4" xfId="8925"/>
    <cellStyle name="Comma 8 5 2 2 4 2" xfId="24073"/>
    <cellStyle name="Comma 8 5 2 2 4 2 2" xfId="50041"/>
    <cellStyle name="Comma 8 5 2 2 4 3" xfId="34893"/>
    <cellStyle name="Comma 8 5 2 2 5" xfId="19745"/>
    <cellStyle name="Comma 8 5 2 2 5 2" xfId="45713"/>
    <cellStyle name="Comma 8 5 2 2 6" xfId="15417"/>
    <cellStyle name="Comma 8 5 2 2 6 2" xfId="41385"/>
    <cellStyle name="Comma 8 5 2 2 7" xfId="4597"/>
    <cellStyle name="Comma 8 5 2 2 8" xfId="30565"/>
    <cellStyle name="Comma 8 5 2 2 9" xfId="57047"/>
    <cellStyle name="Comma 8 5 2 3" xfId="5679"/>
    <cellStyle name="Comma 8 5 2 3 2" xfId="12171"/>
    <cellStyle name="Comma 8 5 2 3 2 2" xfId="27319"/>
    <cellStyle name="Comma 8 5 2 3 2 2 2" xfId="53287"/>
    <cellStyle name="Comma 8 5 2 3 2 3" xfId="38139"/>
    <cellStyle name="Comma 8 5 2 3 3" xfId="20827"/>
    <cellStyle name="Comma 8 5 2 3 3 2" xfId="46795"/>
    <cellStyle name="Comma 8 5 2 3 4" xfId="16499"/>
    <cellStyle name="Comma 8 5 2 3 4 2" xfId="42467"/>
    <cellStyle name="Comma 8 5 2 3 5" xfId="31647"/>
    <cellStyle name="Comma 8 5 2 3 6" xfId="58129"/>
    <cellStyle name="Comma 8 5 2 4" xfId="10007"/>
    <cellStyle name="Comma 8 5 2 4 2" xfId="25155"/>
    <cellStyle name="Comma 8 5 2 4 2 2" xfId="51123"/>
    <cellStyle name="Comma 8 5 2 4 3" xfId="35975"/>
    <cellStyle name="Comma 8 5 2 5" xfId="7843"/>
    <cellStyle name="Comma 8 5 2 5 2" xfId="22991"/>
    <cellStyle name="Comma 8 5 2 5 2 2" xfId="48959"/>
    <cellStyle name="Comma 8 5 2 5 3" xfId="33811"/>
    <cellStyle name="Comma 8 5 2 6" xfId="18663"/>
    <cellStyle name="Comma 8 5 2 6 2" xfId="44631"/>
    <cellStyle name="Comma 8 5 2 7" xfId="14335"/>
    <cellStyle name="Comma 8 5 2 7 2" xfId="40303"/>
    <cellStyle name="Comma 8 5 2 8" xfId="3515"/>
    <cellStyle name="Comma 8 5 2 9" xfId="29483"/>
    <cellStyle name="Comma 8 5 3" xfId="1892"/>
    <cellStyle name="Comma 8 5 3 2" xfId="6220"/>
    <cellStyle name="Comma 8 5 3 2 2" xfId="12712"/>
    <cellStyle name="Comma 8 5 3 2 2 2" xfId="27860"/>
    <cellStyle name="Comma 8 5 3 2 2 2 2" xfId="53828"/>
    <cellStyle name="Comma 8 5 3 2 2 3" xfId="38680"/>
    <cellStyle name="Comma 8 5 3 2 3" xfId="21368"/>
    <cellStyle name="Comma 8 5 3 2 3 2" xfId="47336"/>
    <cellStyle name="Comma 8 5 3 2 4" xfId="17040"/>
    <cellStyle name="Comma 8 5 3 2 4 2" xfId="43008"/>
    <cellStyle name="Comma 8 5 3 2 5" xfId="32188"/>
    <cellStyle name="Comma 8 5 3 2 6" xfId="58670"/>
    <cellStyle name="Comma 8 5 3 3" xfId="10548"/>
    <cellStyle name="Comma 8 5 3 3 2" xfId="25696"/>
    <cellStyle name="Comma 8 5 3 3 2 2" xfId="51664"/>
    <cellStyle name="Comma 8 5 3 3 3" xfId="36516"/>
    <cellStyle name="Comma 8 5 3 4" xfId="8384"/>
    <cellStyle name="Comma 8 5 3 4 2" xfId="23532"/>
    <cellStyle name="Comma 8 5 3 4 2 2" xfId="49500"/>
    <cellStyle name="Comma 8 5 3 4 3" xfId="34352"/>
    <cellStyle name="Comma 8 5 3 5" xfId="19204"/>
    <cellStyle name="Comma 8 5 3 5 2" xfId="45172"/>
    <cellStyle name="Comma 8 5 3 6" xfId="14876"/>
    <cellStyle name="Comma 8 5 3 6 2" xfId="40844"/>
    <cellStyle name="Comma 8 5 3 7" xfId="4056"/>
    <cellStyle name="Comma 8 5 3 8" xfId="30024"/>
    <cellStyle name="Comma 8 5 3 9" xfId="56506"/>
    <cellStyle name="Comma 8 5 4" xfId="5138"/>
    <cellStyle name="Comma 8 5 4 2" xfId="11630"/>
    <cellStyle name="Comma 8 5 4 2 2" xfId="26778"/>
    <cellStyle name="Comma 8 5 4 2 2 2" xfId="52746"/>
    <cellStyle name="Comma 8 5 4 2 3" xfId="37598"/>
    <cellStyle name="Comma 8 5 4 3" xfId="20286"/>
    <cellStyle name="Comma 8 5 4 3 2" xfId="46254"/>
    <cellStyle name="Comma 8 5 4 4" xfId="15958"/>
    <cellStyle name="Comma 8 5 4 4 2" xfId="41926"/>
    <cellStyle name="Comma 8 5 4 5" xfId="31106"/>
    <cellStyle name="Comma 8 5 4 6" xfId="57588"/>
    <cellStyle name="Comma 8 5 5" xfId="9466"/>
    <cellStyle name="Comma 8 5 5 2" xfId="24614"/>
    <cellStyle name="Comma 8 5 5 2 2" xfId="50582"/>
    <cellStyle name="Comma 8 5 5 3" xfId="35434"/>
    <cellStyle name="Comma 8 5 6" xfId="7302"/>
    <cellStyle name="Comma 8 5 6 2" xfId="22450"/>
    <cellStyle name="Comma 8 5 6 2 2" xfId="48418"/>
    <cellStyle name="Comma 8 5 6 3" xfId="33270"/>
    <cellStyle name="Comma 8 5 7" xfId="18122"/>
    <cellStyle name="Comma 8 5 7 2" xfId="44090"/>
    <cellStyle name="Comma 8 5 8" xfId="13794"/>
    <cellStyle name="Comma 8 5 8 2" xfId="39762"/>
    <cellStyle name="Comma 8 5 9" xfId="2974"/>
    <cellStyle name="Comma 8 6" xfId="229"/>
    <cellStyle name="Comma 8 6 10" xfId="28943"/>
    <cellStyle name="Comma 8 6 11" xfId="54905"/>
    <cellStyle name="Comma 8 6 12" xfId="55425"/>
    <cellStyle name="Comma 8 6 13" xfId="891"/>
    <cellStyle name="Comma 8 6 2" xfId="1352"/>
    <cellStyle name="Comma 8 6 2 10" xfId="55966"/>
    <cellStyle name="Comma 8 6 2 2" xfId="2434"/>
    <cellStyle name="Comma 8 6 2 2 2" xfId="6762"/>
    <cellStyle name="Comma 8 6 2 2 2 2" xfId="13254"/>
    <cellStyle name="Comma 8 6 2 2 2 2 2" xfId="28402"/>
    <cellStyle name="Comma 8 6 2 2 2 2 2 2" xfId="54370"/>
    <cellStyle name="Comma 8 6 2 2 2 2 3" xfId="39222"/>
    <cellStyle name="Comma 8 6 2 2 2 3" xfId="21910"/>
    <cellStyle name="Comma 8 6 2 2 2 3 2" xfId="47878"/>
    <cellStyle name="Comma 8 6 2 2 2 4" xfId="17582"/>
    <cellStyle name="Comma 8 6 2 2 2 4 2" xfId="43550"/>
    <cellStyle name="Comma 8 6 2 2 2 5" xfId="32730"/>
    <cellStyle name="Comma 8 6 2 2 2 6" xfId="59212"/>
    <cellStyle name="Comma 8 6 2 2 3" xfId="11090"/>
    <cellStyle name="Comma 8 6 2 2 3 2" xfId="26238"/>
    <cellStyle name="Comma 8 6 2 2 3 2 2" xfId="52206"/>
    <cellStyle name="Comma 8 6 2 2 3 3" xfId="37058"/>
    <cellStyle name="Comma 8 6 2 2 4" xfId="8926"/>
    <cellStyle name="Comma 8 6 2 2 4 2" xfId="24074"/>
    <cellStyle name="Comma 8 6 2 2 4 2 2" xfId="50042"/>
    <cellStyle name="Comma 8 6 2 2 4 3" xfId="34894"/>
    <cellStyle name="Comma 8 6 2 2 5" xfId="19746"/>
    <cellStyle name="Comma 8 6 2 2 5 2" xfId="45714"/>
    <cellStyle name="Comma 8 6 2 2 6" xfId="15418"/>
    <cellStyle name="Comma 8 6 2 2 6 2" xfId="41386"/>
    <cellStyle name="Comma 8 6 2 2 7" xfId="4598"/>
    <cellStyle name="Comma 8 6 2 2 8" xfId="30566"/>
    <cellStyle name="Comma 8 6 2 2 9" xfId="57048"/>
    <cellStyle name="Comma 8 6 2 3" xfId="5680"/>
    <cellStyle name="Comma 8 6 2 3 2" xfId="12172"/>
    <cellStyle name="Comma 8 6 2 3 2 2" xfId="27320"/>
    <cellStyle name="Comma 8 6 2 3 2 2 2" xfId="53288"/>
    <cellStyle name="Comma 8 6 2 3 2 3" xfId="38140"/>
    <cellStyle name="Comma 8 6 2 3 3" xfId="20828"/>
    <cellStyle name="Comma 8 6 2 3 3 2" xfId="46796"/>
    <cellStyle name="Comma 8 6 2 3 4" xfId="16500"/>
    <cellStyle name="Comma 8 6 2 3 4 2" xfId="42468"/>
    <cellStyle name="Comma 8 6 2 3 5" xfId="31648"/>
    <cellStyle name="Comma 8 6 2 3 6" xfId="58130"/>
    <cellStyle name="Comma 8 6 2 4" xfId="10008"/>
    <cellStyle name="Comma 8 6 2 4 2" xfId="25156"/>
    <cellStyle name="Comma 8 6 2 4 2 2" xfId="51124"/>
    <cellStyle name="Comma 8 6 2 4 3" xfId="35976"/>
    <cellStyle name="Comma 8 6 2 5" xfId="7844"/>
    <cellStyle name="Comma 8 6 2 5 2" xfId="22992"/>
    <cellStyle name="Comma 8 6 2 5 2 2" xfId="48960"/>
    <cellStyle name="Comma 8 6 2 5 3" xfId="33812"/>
    <cellStyle name="Comma 8 6 2 6" xfId="18664"/>
    <cellStyle name="Comma 8 6 2 6 2" xfId="44632"/>
    <cellStyle name="Comma 8 6 2 7" xfId="14336"/>
    <cellStyle name="Comma 8 6 2 7 2" xfId="40304"/>
    <cellStyle name="Comma 8 6 2 8" xfId="3516"/>
    <cellStyle name="Comma 8 6 2 9" xfId="29484"/>
    <cellStyle name="Comma 8 6 3" xfId="1893"/>
    <cellStyle name="Comma 8 6 3 2" xfId="6221"/>
    <cellStyle name="Comma 8 6 3 2 2" xfId="12713"/>
    <cellStyle name="Comma 8 6 3 2 2 2" xfId="27861"/>
    <cellStyle name="Comma 8 6 3 2 2 2 2" xfId="53829"/>
    <cellStyle name="Comma 8 6 3 2 2 3" xfId="38681"/>
    <cellStyle name="Comma 8 6 3 2 3" xfId="21369"/>
    <cellStyle name="Comma 8 6 3 2 3 2" xfId="47337"/>
    <cellStyle name="Comma 8 6 3 2 4" xfId="17041"/>
    <cellStyle name="Comma 8 6 3 2 4 2" xfId="43009"/>
    <cellStyle name="Comma 8 6 3 2 5" xfId="32189"/>
    <cellStyle name="Comma 8 6 3 2 6" xfId="58671"/>
    <cellStyle name="Comma 8 6 3 3" xfId="10549"/>
    <cellStyle name="Comma 8 6 3 3 2" xfId="25697"/>
    <cellStyle name="Comma 8 6 3 3 2 2" xfId="51665"/>
    <cellStyle name="Comma 8 6 3 3 3" xfId="36517"/>
    <cellStyle name="Comma 8 6 3 4" xfId="8385"/>
    <cellStyle name="Comma 8 6 3 4 2" xfId="23533"/>
    <cellStyle name="Comma 8 6 3 4 2 2" xfId="49501"/>
    <cellStyle name="Comma 8 6 3 4 3" xfId="34353"/>
    <cellStyle name="Comma 8 6 3 5" xfId="19205"/>
    <cellStyle name="Comma 8 6 3 5 2" xfId="45173"/>
    <cellStyle name="Comma 8 6 3 6" xfId="14877"/>
    <cellStyle name="Comma 8 6 3 6 2" xfId="40845"/>
    <cellStyle name="Comma 8 6 3 7" xfId="4057"/>
    <cellStyle name="Comma 8 6 3 8" xfId="30025"/>
    <cellStyle name="Comma 8 6 3 9" xfId="56507"/>
    <cellStyle name="Comma 8 6 4" xfId="5139"/>
    <cellStyle name="Comma 8 6 4 2" xfId="11631"/>
    <cellStyle name="Comma 8 6 4 2 2" xfId="26779"/>
    <cellStyle name="Comma 8 6 4 2 2 2" xfId="52747"/>
    <cellStyle name="Comma 8 6 4 2 3" xfId="37599"/>
    <cellStyle name="Comma 8 6 4 3" xfId="20287"/>
    <cellStyle name="Comma 8 6 4 3 2" xfId="46255"/>
    <cellStyle name="Comma 8 6 4 4" xfId="15959"/>
    <cellStyle name="Comma 8 6 4 4 2" xfId="41927"/>
    <cellStyle name="Comma 8 6 4 5" xfId="31107"/>
    <cellStyle name="Comma 8 6 4 6" xfId="57589"/>
    <cellStyle name="Comma 8 6 5" xfId="9467"/>
    <cellStyle name="Comma 8 6 5 2" xfId="24615"/>
    <cellStyle name="Comma 8 6 5 2 2" xfId="50583"/>
    <cellStyle name="Comma 8 6 5 3" xfId="35435"/>
    <cellStyle name="Comma 8 6 6" xfId="7303"/>
    <cellStyle name="Comma 8 6 6 2" xfId="22451"/>
    <cellStyle name="Comma 8 6 6 2 2" xfId="48419"/>
    <cellStyle name="Comma 8 6 6 3" xfId="33271"/>
    <cellStyle name="Comma 8 6 7" xfId="18123"/>
    <cellStyle name="Comma 8 6 7 2" xfId="44091"/>
    <cellStyle name="Comma 8 6 8" xfId="13795"/>
    <cellStyle name="Comma 8 6 8 2" xfId="39763"/>
    <cellStyle name="Comma 8 6 9" xfId="2975"/>
    <cellStyle name="Comma 8 7" xfId="230"/>
    <cellStyle name="Comma 8 7 10" xfId="28944"/>
    <cellStyle name="Comma 8 7 11" xfId="54906"/>
    <cellStyle name="Comma 8 7 12" xfId="55426"/>
    <cellStyle name="Comma 8 7 13" xfId="931"/>
    <cellStyle name="Comma 8 7 2" xfId="1353"/>
    <cellStyle name="Comma 8 7 2 10" xfId="55967"/>
    <cellStyle name="Comma 8 7 2 2" xfId="2435"/>
    <cellStyle name="Comma 8 7 2 2 2" xfId="6763"/>
    <cellStyle name="Comma 8 7 2 2 2 2" xfId="13255"/>
    <cellStyle name="Comma 8 7 2 2 2 2 2" xfId="28403"/>
    <cellStyle name="Comma 8 7 2 2 2 2 2 2" xfId="54371"/>
    <cellStyle name="Comma 8 7 2 2 2 2 3" xfId="39223"/>
    <cellStyle name="Comma 8 7 2 2 2 3" xfId="21911"/>
    <cellStyle name="Comma 8 7 2 2 2 3 2" xfId="47879"/>
    <cellStyle name="Comma 8 7 2 2 2 4" xfId="17583"/>
    <cellStyle name="Comma 8 7 2 2 2 4 2" xfId="43551"/>
    <cellStyle name="Comma 8 7 2 2 2 5" xfId="32731"/>
    <cellStyle name="Comma 8 7 2 2 2 6" xfId="59213"/>
    <cellStyle name="Comma 8 7 2 2 3" xfId="11091"/>
    <cellStyle name="Comma 8 7 2 2 3 2" xfId="26239"/>
    <cellStyle name="Comma 8 7 2 2 3 2 2" xfId="52207"/>
    <cellStyle name="Comma 8 7 2 2 3 3" xfId="37059"/>
    <cellStyle name="Comma 8 7 2 2 4" xfId="8927"/>
    <cellStyle name="Comma 8 7 2 2 4 2" xfId="24075"/>
    <cellStyle name="Comma 8 7 2 2 4 2 2" xfId="50043"/>
    <cellStyle name="Comma 8 7 2 2 4 3" xfId="34895"/>
    <cellStyle name="Comma 8 7 2 2 5" xfId="19747"/>
    <cellStyle name="Comma 8 7 2 2 5 2" xfId="45715"/>
    <cellStyle name="Comma 8 7 2 2 6" xfId="15419"/>
    <cellStyle name="Comma 8 7 2 2 6 2" xfId="41387"/>
    <cellStyle name="Comma 8 7 2 2 7" xfId="4599"/>
    <cellStyle name="Comma 8 7 2 2 8" xfId="30567"/>
    <cellStyle name="Comma 8 7 2 2 9" xfId="57049"/>
    <cellStyle name="Comma 8 7 2 3" xfId="5681"/>
    <cellStyle name="Comma 8 7 2 3 2" xfId="12173"/>
    <cellStyle name="Comma 8 7 2 3 2 2" xfId="27321"/>
    <cellStyle name="Comma 8 7 2 3 2 2 2" xfId="53289"/>
    <cellStyle name="Comma 8 7 2 3 2 3" xfId="38141"/>
    <cellStyle name="Comma 8 7 2 3 3" xfId="20829"/>
    <cellStyle name="Comma 8 7 2 3 3 2" xfId="46797"/>
    <cellStyle name="Comma 8 7 2 3 4" xfId="16501"/>
    <cellStyle name="Comma 8 7 2 3 4 2" xfId="42469"/>
    <cellStyle name="Comma 8 7 2 3 5" xfId="31649"/>
    <cellStyle name="Comma 8 7 2 3 6" xfId="58131"/>
    <cellStyle name="Comma 8 7 2 4" xfId="10009"/>
    <cellStyle name="Comma 8 7 2 4 2" xfId="25157"/>
    <cellStyle name="Comma 8 7 2 4 2 2" xfId="51125"/>
    <cellStyle name="Comma 8 7 2 4 3" xfId="35977"/>
    <cellStyle name="Comma 8 7 2 5" xfId="7845"/>
    <cellStyle name="Comma 8 7 2 5 2" xfId="22993"/>
    <cellStyle name="Comma 8 7 2 5 2 2" xfId="48961"/>
    <cellStyle name="Comma 8 7 2 5 3" xfId="33813"/>
    <cellStyle name="Comma 8 7 2 6" xfId="18665"/>
    <cellStyle name="Comma 8 7 2 6 2" xfId="44633"/>
    <cellStyle name="Comma 8 7 2 7" xfId="14337"/>
    <cellStyle name="Comma 8 7 2 7 2" xfId="40305"/>
    <cellStyle name="Comma 8 7 2 8" xfId="3517"/>
    <cellStyle name="Comma 8 7 2 9" xfId="29485"/>
    <cellStyle name="Comma 8 7 3" xfId="1894"/>
    <cellStyle name="Comma 8 7 3 2" xfId="6222"/>
    <cellStyle name="Comma 8 7 3 2 2" xfId="12714"/>
    <cellStyle name="Comma 8 7 3 2 2 2" xfId="27862"/>
    <cellStyle name="Comma 8 7 3 2 2 2 2" xfId="53830"/>
    <cellStyle name="Comma 8 7 3 2 2 3" xfId="38682"/>
    <cellStyle name="Comma 8 7 3 2 3" xfId="21370"/>
    <cellStyle name="Comma 8 7 3 2 3 2" xfId="47338"/>
    <cellStyle name="Comma 8 7 3 2 4" xfId="17042"/>
    <cellStyle name="Comma 8 7 3 2 4 2" xfId="43010"/>
    <cellStyle name="Comma 8 7 3 2 5" xfId="32190"/>
    <cellStyle name="Comma 8 7 3 2 6" xfId="58672"/>
    <cellStyle name="Comma 8 7 3 3" xfId="10550"/>
    <cellStyle name="Comma 8 7 3 3 2" xfId="25698"/>
    <cellStyle name="Comma 8 7 3 3 2 2" xfId="51666"/>
    <cellStyle name="Comma 8 7 3 3 3" xfId="36518"/>
    <cellStyle name="Comma 8 7 3 4" xfId="8386"/>
    <cellStyle name="Comma 8 7 3 4 2" xfId="23534"/>
    <cellStyle name="Comma 8 7 3 4 2 2" xfId="49502"/>
    <cellStyle name="Comma 8 7 3 4 3" xfId="34354"/>
    <cellStyle name="Comma 8 7 3 5" xfId="19206"/>
    <cellStyle name="Comma 8 7 3 5 2" xfId="45174"/>
    <cellStyle name="Comma 8 7 3 6" xfId="14878"/>
    <cellStyle name="Comma 8 7 3 6 2" xfId="40846"/>
    <cellStyle name="Comma 8 7 3 7" xfId="4058"/>
    <cellStyle name="Comma 8 7 3 8" xfId="30026"/>
    <cellStyle name="Comma 8 7 3 9" xfId="56508"/>
    <cellStyle name="Comma 8 7 4" xfId="5140"/>
    <cellStyle name="Comma 8 7 4 2" xfId="11632"/>
    <cellStyle name="Comma 8 7 4 2 2" xfId="26780"/>
    <cellStyle name="Comma 8 7 4 2 2 2" xfId="52748"/>
    <cellStyle name="Comma 8 7 4 2 3" xfId="37600"/>
    <cellStyle name="Comma 8 7 4 3" xfId="20288"/>
    <cellStyle name="Comma 8 7 4 3 2" xfId="46256"/>
    <cellStyle name="Comma 8 7 4 4" xfId="15960"/>
    <cellStyle name="Comma 8 7 4 4 2" xfId="41928"/>
    <cellStyle name="Comma 8 7 4 5" xfId="31108"/>
    <cellStyle name="Comma 8 7 4 6" xfId="57590"/>
    <cellStyle name="Comma 8 7 5" xfId="9468"/>
    <cellStyle name="Comma 8 7 5 2" xfId="24616"/>
    <cellStyle name="Comma 8 7 5 2 2" xfId="50584"/>
    <cellStyle name="Comma 8 7 5 3" xfId="35436"/>
    <cellStyle name="Comma 8 7 6" xfId="7304"/>
    <cellStyle name="Comma 8 7 6 2" xfId="22452"/>
    <cellStyle name="Comma 8 7 6 2 2" xfId="48420"/>
    <cellStyle name="Comma 8 7 6 3" xfId="33272"/>
    <cellStyle name="Comma 8 7 7" xfId="18124"/>
    <cellStyle name="Comma 8 7 7 2" xfId="44092"/>
    <cellStyle name="Comma 8 7 8" xfId="13796"/>
    <cellStyle name="Comma 8 7 8 2" xfId="39764"/>
    <cellStyle name="Comma 8 7 9" xfId="2976"/>
    <cellStyle name="Comma 8 8" xfId="231"/>
    <cellStyle name="Comma 8 8 10" xfId="28945"/>
    <cellStyle name="Comma 8 8 11" xfId="54907"/>
    <cellStyle name="Comma 8 8 12" xfId="55427"/>
    <cellStyle name="Comma 8 8 13" xfId="971"/>
    <cellStyle name="Comma 8 8 2" xfId="1354"/>
    <cellStyle name="Comma 8 8 2 10" xfId="55968"/>
    <cellStyle name="Comma 8 8 2 2" xfId="2436"/>
    <cellStyle name="Comma 8 8 2 2 2" xfId="6764"/>
    <cellStyle name="Comma 8 8 2 2 2 2" xfId="13256"/>
    <cellStyle name="Comma 8 8 2 2 2 2 2" xfId="28404"/>
    <cellStyle name="Comma 8 8 2 2 2 2 2 2" xfId="54372"/>
    <cellStyle name="Comma 8 8 2 2 2 2 3" xfId="39224"/>
    <cellStyle name="Comma 8 8 2 2 2 3" xfId="21912"/>
    <cellStyle name="Comma 8 8 2 2 2 3 2" xfId="47880"/>
    <cellStyle name="Comma 8 8 2 2 2 4" xfId="17584"/>
    <cellStyle name="Comma 8 8 2 2 2 4 2" xfId="43552"/>
    <cellStyle name="Comma 8 8 2 2 2 5" xfId="32732"/>
    <cellStyle name="Comma 8 8 2 2 2 6" xfId="59214"/>
    <cellStyle name="Comma 8 8 2 2 3" xfId="11092"/>
    <cellStyle name="Comma 8 8 2 2 3 2" xfId="26240"/>
    <cellStyle name="Comma 8 8 2 2 3 2 2" xfId="52208"/>
    <cellStyle name="Comma 8 8 2 2 3 3" xfId="37060"/>
    <cellStyle name="Comma 8 8 2 2 4" xfId="8928"/>
    <cellStyle name="Comma 8 8 2 2 4 2" xfId="24076"/>
    <cellStyle name="Comma 8 8 2 2 4 2 2" xfId="50044"/>
    <cellStyle name="Comma 8 8 2 2 4 3" xfId="34896"/>
    <cellStyle name="Comma 8 8 2 2 5" xfId="19748"/>
    <cellStyle name="Comma 8 8 2 2 5 2" xfId="45716"/>
    <cellStyle name="Comma 8 8 2 2 6" xfId="15420"/>
    <cellStyle name="Comma 8 8 2 2 6 2" xfId="41388"/>
    <cellStyle name="Comma 8 8 2 2 7" xfId="4600"/>
    <cellStyle name="Comma 8 8 2 2 8" xfId="30568"/>
    <cellStyle name="Comma 8 8 2 2 9" xfId="57050"/>
    <cellStyle name="Comma 8 8 2 3" xfId="5682"/>
    <cellStyle name="Comma 8 8 2 3 2" xfId="12174"/>
    <cellStyle name="Comma 8 8 2 3 2 2" xfId="27322"/>
    <cellStyle name="Comma 8 8 2 3 2 2 2" xfId="53290"/>
    <cellStyle name="Comma 8 8 2 3 2 3" xfId="38142"/>
    <cellStyle name="Comma 8 8 2 3 3" xfId="20830"/>
    <cellStyle name="Comma 8 8 2 3 3 2" xfId="46798"/>
    <cellStyle name="Comma 8 8 2 3 4" xfId="16502"/>
    <cellStyle name="Comma 8 8 2 3 4 2" xfId="42470"/>
    <cellStyle name="Comma 8 8 2 3 5" xfId="31650"/>
    <cellStyle name="Comma 8 8 2 3 6" xfId="58132"/>
    <cellStyle name="Comma 8 8 2 4" xfId="10010"/>
    <cellStyle name="Comma 8 8 2 4 2" xfId="25158"/>
    <cellStyle name="Comma 8 8 2 4 2 2" xfId="51126"/>
    <cellStyle name="Comma 8 8 2 4 3" xfId="35978"/>
    <cellStyle name="Comma 8 8 2 5" xfId="7846"/>
    <cellStyle name="Comma 8 8 2 5 2" xfId="22994"/>
    <cellStyle name="Comma 8 8 2 5 2 2" xfId="48962"/>
    <cellStyle name="Comma 8 8 2 5 3" xfId="33814"/>
    <cellStyle name="Comma 8 8 2 6" xfId="18666"/>
    <cellStyle name="Comma 8 8 2 6 2" xfId="44634"/>
    <cellStyle name="Comma 8 8 2 7" xfId="14338"/>
    <cellStyle name="Comma 8 8 2 7 2" xfId="40306"/>
    <cellStyle name="Comma 8 8 2 8" xfId="3518"/>
    <cellStyle name="Comma 8 8 2 9" xfId="29486"/>
    <cellStyle name="Comma 8 8 3" xfId="1895"/>
    <cellStyle name="Comma 8 8 3 2" xfId="6223"/>
    <cellStyle name="Comma 8 8 3 2 2" xfId="12715"/>
    <cellStyle name="Comma 8 8 3 2 2 2" xfId="27863"/>
    <cellStyle name="Comma 8 8 3 2 2 2 2" xfId="53831"/>
    <cellStyle name="Comma 8 8 3 2 2 3" xfId="38683"/>
    <cellStyle name="Comma 8 8 3 2 3" xfId="21371"/>
    <cellStyle name="Comma 8 8 3 2 3 2" xfId="47339"/>
    <cellStyle name="Comma 8 8 3 2 4" xfId="17043"/>
    <cellStyle name="Comma 8 8 3 2 4 2" xfId="43011"/>
    <cellStyle name="Comma 8 8 3 2 5" xfId="32191"/>
    <cellStyle name="Comma 8 8 3 2 6" xfId="58673"/>
    <cellStyle name="Comma 8 8 3 3" xfId="10551"/>
    <cellStyle name="Comma 8 8 3 3 2" xfId="25699"/>
    <cellStyle name="Comma 8 8 3 3 2 2" xfId="51667"/>
    <cellStyle name="Comma 8 8 3 3 3" xfId="36519"/>
    <cellStyle name="Comma 8 8 3 4" xfId="8387"/>
    <cellStyle name="Comma 8 8 3 4 2" xfId="23535"/>
    <cellStyle name="Comma 8 8 3 4 2 2" xfId="49503"/>
    <cellStyle name="Comma 8 8 3 4 3" xfId="34355"/>
    <cellStyle name="Comma 8 8 3 5" xfId="19207"/>
    <cellStyle name="Comma 8 8 3 5 2" xfId="45175"/>
    <cellStyle name="Comma 8 8 3 6" xfId="14879"/>
    <cellStyle name="Comma 8 8 3 6 2" xfId="40847"/>
    <cellStyle name="Comma 8 8 3 7" xfId="4059"/>
    <cellStyle name="Comma 8 8 3 8" xfId="30027"/>
    <cellStyle name="Comma 8 8 3 9" xfId="56509"/>
    <cellStyle name="Comma 8 8 4" xfId="5141"/>
    <cellStyle name="Comma 8 8 4 2" xfId="11633"/>
    <cellStyle name="Comma 8 8 4 2 2" xfId="26781"/>
    <cellStyle name="Comma 8 8 4 2 2 2" xfId="52749"/>
    <cellStyle name="Comma 8 8 4 2 3" xfId="37601"/>
    <cellStyle name="Comma 8 8 4 3" xfId="20289"/>
    <cellStyle name="Comma 8 8 4 3 2" xfId="46257"/>
    <cellStyle name="Comma 8 8 4 4" xfId="15961"/>
    <cellStyle name="Comma 8 8 4 4 2" xfId="41929"/>
    <cellStyle name="Comma 8 8 4 5" xfId="31109"/>
    <cellStyle name="Comma 8 8 4 6" xfId="57591"/>
    <cellStyle name="Comma 8 8 5" xfId="9469"/>
    <cellStyle name="Comma 8 8 5 2" xfId="24617"/>
    <cellStyle name="Comma 8 8 5 2 2" xfId="50585"/>
    <cellStyle name="Comma 8 8 5 3" xfId="35437"/>
    <cellStyle name="Comma 8 8 6" xfId="7305"/>
    <cellStyle name="Comma 8 8 6 2" xfId="22453"/>
    <cellStyle name="Comma 8 8 6 2 2" xfId="48421"/>
    <cellStyle name="Comma 8 8 6 3" xfId="33273"/>
    <cellStyle name="Comma 8 8 7" xfId="18125"/>
    <cellStyle name="Comma 8 8 7 2" xfId="44093"/>
    <cellStyle name="Comma 8 8 8" xfId="13797"/>
    <cellStyle name="Comma 8 8 8 2" xfId="39765"/>
    <cellStyle name="Comma 8 8 9" xfId="2977"/>
    <cellStyle name="Comma 8 9" xfId="232"/>
    <cellStyle name="Comma 8 9 10" xfId="28946"/>
    <cellStyle name="Comma 8 9 11" xfId="54908"/>
    <cellStyle name="Comma 8 9 12" xfId="55428"/>
    <cellStyle name="Comma 8 9 13" xfId="1011"/>
    <cellStyle name="Comma 8 9 2" xfId="1355"/>
    <cellStyle name="Comma 8 9 2 10" xfId="55969"/>
    <cellStyle name="Comma 8 9 2 2" xfId="2437"/>
    <cellStyle name="Comma 8 9 2 2 2" xfId="6765"/>
    <cellStyle name="Comma 8 9 2 2 2 2" xfId="13257"/>
    <cellStyle name="Comma 8 9 2 2 2 2 2" xfId="28405"/>
    <cellStyle name="Comma 8 9 2 2 2 2 2 2" xfId="54373"/>
    <cellStyle name="Comma 8 9 2 2 2 2 3" xfId="39225"/>
    <cellStyle name="Comma 8 9 2 2 2 3" xfId="21913"/>
    <cellStyle name="Comma 8 9 2 2 2 3 2" xfId="47881"/>
    <cellStyle name="Comma 8 9 2 2 2 4" xfId="17585"/>
    <cellStyle name="Comma 8 9 2 2 2 4 2" xfId="43553"/>
    <cellStyle name="Comma 8 9 2 2 2 5" xfId="32733"/>
    <cellStyle name="Comma 8 9 2 2 2 6" xfId="59215"/>
    <cellStyle name="Comma 8 9 2 2 3" xfId="11093"/>
    <cellStyle name="Comma 8 9 2 2 3 2" xfId="26241"/>
    <cellStyle name="Comma 8 9 2 2 3 2 2" xfId="52209"/>
    <cellStyle name="Comma 8 9 2 2 3 3" xfId="37061"/>
    <cellStyle name="Comma 8 9 2 2 4" xfId="8929"/>
    <cellStyle name="Comma 8 9 2 2 4 2" xfId="24077"/>
    <cellStyle name="Comma 8 9 2 2 4 2 2" xfId="50045"/>
    <cellStyle name="Comma 8 9 2 2 4 3" xfId="34897"/>
    <cellStyle name="Comma 8 9 2 2 5" xfId="19749"/>
    <cellStyle name="Comma 8 9 2 2 5 2" xfId="45717"/>
    <cellStyle name="Comma 8 9 2 2 6" xfId="15421"/>
    <cellStyle name="Comma 8 9 2 2 6 2" xfId="41389"/>
    <cellStyle name="Comma 8 9 2 2 7" xfId="4601"/>
    <cellStyle name="Comma 8 9 2 2 8" xfId="30569"/>
    <cellStyle name="Comma 8 9 2 2 9" xfId="57051"/>
    <cellStyle name="Comma 8 9 2 3" xfId="5683"/>
    <cellStyle name="Comma 8 9 2 3 2" xfId="12175"/>
    <cellStyle name="Comma 8 9 2 3 2 2" xfId="27323"/>
    <cellStyle name="Comma 8 9 2 3 2 2 2" xfId="53291"/>
    <cellStyle name="Comma 8 9 2 3 2 3" xfId="38143"/>
    <cellStyle name="Comma 8 9 2 3 3" xfId="20831"/>
    <cellStyle name="Comma 8 9 2 3 3 2" xfId="46799"/>
    <cellStyle name="Comma 8 9 2 3 4" xfId="16503"/>
    <cellStyle name="Comma 8 9 2 3 4 2" xfId="42471"/>
    <cellStyle name="Comma 8 9 2 3 5" xfId="31651"/>
    <cellStyle name="Comma 8 9 2 3 6" xfId="58133"/>
    <cellStyle name="Comma 8 9 2 4" xfId="10011"/>
    <cellStyle name="Comma 8 9 2 4 2" xfId="25159"/>
    <cellStyle name="Comma 8 9 2 4 2 2" xfId="51127"/>
    <cellStyle name="Comma 8 9 2 4 3" xfId="35979"/>
    <cellStyle name="Comma 8 9 2 5" xfId="7847"/>
    <cellStyle name="Comma 8 9 2 5 2" xfId="22995"/>
    <cellStyle name="Comma 8 9 2 5 2 2" xfId="48963"/>
    <cellStyle name="Comma 8 9 2 5 3" xfId="33815"/>
    <cellStyle name="Comma 8 9 2 6" xfId="18667"/>
    <cellStyle name="Comma 8 9 2 6 2" xfId="44635"/>
    <cellStyle name="Comma 8 9 2 7" xfId="14339"/>
    <cellStyle name="Comma 8 9 2 7 2" xfId="40307"/>
    <cellStyle name="Comma 8 9 2 8" xfId="3519"/>
    <cellStyle name="Comma 8 9 2 9" xfId="29487"/>
    <cellStyle name="Comma 8 9 3" xfId="1896"/>
    <cellStyle name="Comma 8 9 3 2" xfId="6224"/>
    <cellStyle name="Comma 8 9 3 2 2" xfId="12716"/>
    <cellStyle name="Comma 8 9 3 2 2 2" xfId="27864"/>
    <cellStyle name="Comma 8 9 3 2 2 2 2" xfId="53832"/>
    <cellStyle name="Comma 8 9 3 2 2 3" xfId="38684"/>
    <cellStyle name="Comma 8 9 3 2 3" xfId="21372"/>
    <cellStyle name="Comma 8 9 3 2 3 2" xfId="47340"/>
    <cellStyle name="Comma 8 9 3 2 4" xfId="17044"/>
    <cellStyle name="Comma 8 9 3 2 4 2" xfId="43012"/>
    <cellStyle name="Comma 8 9 3 2 5" xfId="32192"/>
    <cellStyle name="Comma 8 9 3 2 6" xfId="58674"/>
    <cellStyle name="Comma 8 9 3 3" xfId="10552"/>
    <cellStyle name="Comma 8 9 3 3 2" xfId="25700"/>
    <cellStyle name="Comma 8 9 3 3 2 2" xfId="51668"/>
    <cellStyle name="Comma 8 9 3 3 3" xfId="36520"/>
    <cellStyle name="Comma 8 9 3 4" xfId="8388"/>
    <cellStyle name="Comma 8 9 3 4 2" xfId="23536"/>
    <cellStyle name="Comma 8 9 3 4 2 2" xfId="49504"/>
    <cellStyle name="Comma 8 9 3 4 3" xfId="34356"/>
    <cellStyle name="Comma 8 9 3 5" xfId="19208"/>
    <cellStyle name="Comma 8 9 3 5 2" xfId="45176"/>
    <cellStyle name="Comma 8 9 3 6" xfId="14880"/>
    <cellStyle name="Comma 8 9 3 6 2" xfId="40848"/>
    <cellStyle name="Comma 8 9 3 7" xfId="4060"/>
    <cellStyle name="Comma 8 9 3 8" xfId="30028"/>
    <cellStyle name="Comma 8 9 3 9" xfId="56510"/>
    <cellStyle name="Comma 8 9 4" xfId="5142"/>
    <cellStyle name="Comma 8 9 4 2" xfId="11634"/>
    <cellStyle name="Comma 8 9 4 2 2" xfId="26782"/>
    <cellStyle name="Comma 8 9 4 2 2 2" xfId="52750"/>
    <cellStyle name="Comma 8 9 4 2 3" xfId="37602"/>
    <cellStyle name="Comma 8 9 4 3" xfId="20290"/>
    <cellStyle name="Comma 8 9 4 3 2" xfId="46258"/>
    <cellStyle name="Comma 8 9 4 4" xfId="15962"/>
    <cellStyle name="Comma 8 9 4 4 2" xfId="41930"/>
    <cellStyle name="Comma 8 9 4 5" xfId="31110"/>
    <cellStyle name="Comma 8 9 4 6" xfId="57592"/>
    <cellStyle name="Comma 8 9 5" xfId="9470"/>
    <cellStyle name="Comma 8 9 5 2" xfId="24618"/>
    <cellStyle name="Comma 8 9 5 2 2" xfId="50586"/>
    <cellStyle name="Comma 8 9 5 3" xfId="35438"/>
    <cellStyle name="Comma 8 9 6" xfId="7306"/>
    <cellStyle name="Comma 8 9 6 2" xfId="22454"/>
    <cellStyle name="Comma 8 9 6 2 2" xfId="48422"/>
    <cellStyle name="Comma 8 9 6 3" xfId="33274"/>
    <cellStyle name="Comma 8 9 7" xfId="18126"/>
    <cellStyle name="Comma 8 9 7 2" xfId="44094"/>
    <cellStyle name="Comma 8 9 8" xfId="13798"/>
    <cellStyle name="Comma 8 9 8 2" xfId="39766"/>
    <cellStyle name="Comma 8 9 9" xfId="2978"/>
    <cellStyle name="Comma 9" xfId="233"/>
    <cellStyle name="Comma 9 10" xfId="234"/>
    <cellStyle name="Comma 9 10 10" xfId="28947"/>
    <cellStyle name="Comma 9 10 11" xfId="54909"/>
    <cellStyle name="Comma 9 10 12" xfId="55429"/>
    <cellStyle name="Comma 9 10 13" xfId="1054"/>
    <cellStyle name="Comma 9 10 2" xfId="1356"/>
    <cellStyle name="Comma 9 10 2 10" xfId="55970"/>
    <cellStyle name="Comma 9 10 2 2" xfId="2438"/>
    <cellStyle name="Comma 9 10 2 2 2" xfId="6766"/>
    <cellStyle name="Comma 9 10 2 2 2 2" xfId="13258"/>
    <cellStyle name="Comma 9 10 2 2 2 2 2" xfId="28406"/>
    <cellStyle name="Comma 9 10 2 2 2 2 2 2" xfId="54374"/>
    <cellStyle name="Comma 9 10 2 2 2 2 3" xfId="39226"/>
    <cellStyle name="Comma 9 10 2 2 2 3" xfId="21914"/>
    <cellStyle name="Comma 9 10 2 2 2 3 2" xfId="47882"/>
    <cellStyle name="Comma 9 10 2 2 2 4" xfId="17586"/>
    <cellStyle name="Comma 9 10 2 2 2 4 2" xfId="43554"/>
    <cellStyle name="Comma 9 10 2 2 2 5" xfId="32734"/>
    <cellStyle name="Comma 9 10 2 2 2 6" xfId="59216"/>
    <cellStyle name="Comma 9 10 2 2 3" xfId="11094"/>
    <cellStyle name="Comma 9 10 2 2 3 2" xfId="26242"/>
    <cellStyle name="Comma 9 10 2 2 3 2 2" xfId="52210"/>
    <cellStyle name="Comma 9 10 2 2 3 3" xfId="37062"/>
    <cellStyle name="Comma 9 10 2 2 4" xfId="8930"/>
    <cellStyle name="Comma 9 10 2 2 4 2" xfId="24078"/>
    <cellStyle name="Comma 9 10 2 2 4 2 2" xfId="50046"/>
    <cellStyle name="Comma 9 10 2 2 4 3" xfId="34898"/>
    <cellStyle name="Comma 9 10 2 2 5" xfId="19750"/>
    <cellStyle name="Comma 9 10 2 2 5 2" xfId="45718"/>
    <cellStyle name="Comma 9 10 2 2 6" xfId="15422"/>
    <cellStyle name="Comma 9 10 2 2 6 2" xfId="41390"/>
    <cellStyle name="Comma 9 10 2 2 7" xfId="4602"/>
    <cellStyle name="Comma 9 10 2 2 8" xfId="30570"/>
    <cellStyle name="Comma 9 10 2 2 9" xfId="57052"/>
    <cellStyle name="Comma 9 10 2 3" xfId="5684"/>
    <cellStyle name="Comma 9 10 2 3 2" xfId="12176"/>
    <cellStyle name="Comma 9 10 2 3 2 2" xfId="27324"/>
    <cellStyle name="Comma 9 10 2 3 2 2 2" xfId="53292"/>
    <cellStyle name="Comma 9 10 2 3 2 3" xfId="38144"/>
    <cellStyle name="Comma 9 10 2 3 3" xfId="20832"/>
    <cellStyle name="Comma 9 10 2 3 3 2" xfId="46800"/>
    <cellStyle name="Comma 9 10 2 3 4" xfId="16504"/>
    <cellStyle name="Comma 9 10 2 3 4 2" xfId="42472"/>
    <cellStyle name="Comma 9 10 2 3 5" xfId="31652"/>
    <cellStyle name="Comma 9 10 2 3 6" xfId="58134"/>
    <cellStyle name="Comma 9 10 2 4" xfId="10012"/>
    <cellStyle name="Comma 9 10 2 4 2" xfId="25160"/>
    <cellStyle name="Comma 9 10 2 4 2 2" xfId="51128"/>
    <cellStyle name="Comma 9 10 2 4 3" xfId="35980"/>
    <cellStyle name="Comma 9 10 2 5" xfId="7848"/>
    <cellStyle name="Comma 9 10 2 5 2" xfId="22996"/>
    <cellStyle name="Comma 9 10 2 5 2 2" xfId="48964"/>
    <cellStyle name="Comma 9 10 2 5 3" xfId="33816"/>
    <cellStyle name="Comma 9 10 2 6" xfId="18668"/>
    <cellStyle name="Comma 9 10 2 6 2" xfId="44636"/>
    <cellStyle name="Comma 9 10 2 7" xfId="14340"/>
    <cellStyle name="Comma 9 10 2 7 2" xfId="40308"/>
    <cellStyle name="Comma 9 10 2 8" xfId="3520"/>
    <cellStyle name="Comma 9 10 2 9" xfId="29488"/>
    <cellStyle name="Comma 9 10 3" xfId="1897"/>
    <cellStyle name="Comma 9 10 3 2" xfId="6225"/>
    <cellStyle name="Comma 9 10 3 2 2" xfId="12717"/>
    <cellStyle name="Comma 9 10 3 2 2 2" xfId="27865"/>
    <cellStyle name="Comma 9 10 3 2 2 2 2" xfId="53833"/>
    <cellStyle name="Comma 9 10 3 2 2 3" xfId="38685"/>
    <cellStyle name="Comma 9 10 3 2 3" xfId="21373"/>
    <cellStyle name="Comma 9 10 3 2 3 2" xfId="47341"/>
    <cellStyle name="Comma 9 10 3 2 4" xfId="17045"/>
    <cellStyle name="Comma 9 10 3 2 4 2" xfId="43013"/>
    <cellStyle name="Comma 9 10 3 2 5" xfId="32193"/>
    <cellStyle name="Comma 9 10 3 2 6" xfId="58675"/>
    <cellStyle name="Comma 9 10 3 3" xfId="10553"/>
    <cellStyle name="Comma 9 10 3 3 2" xfId="25701"/>
    <cellStyle name="Comma 9 10 3 3 2 2" xfId="51669"/>
    <cellStyle name="Comma 9 10 3 3 3" xfId="36521"/>
    <cellStyle name="Comma 9 10 3 4" xfId="8389"/>
    <cellStyle name="Comma 9 10 3 4 2" xfId="23537"/>
    <cellStyle name="Comma 9 10 3 4 2 2" xfId="49505"/>
    <cellStyle name="Comma 9 10 3 4 3" xfId="34357"/>
    <cellStyle name="Comma 9 10 3 5" xfId="19209"/>
    <cellStyle name="Comma 9 10 3 5 2" xfId="45177"/>
    <cellStyle name="Comma 9 10 3 6" xfId="14881"/>
    <cellStyle name="Comma 9 10 3 6 2" xfId="40849"/>
    <cellStyle name="Comma 9 10 3 7" xfId="4061"/>
    <cellStyle name="Comma 9 10 3 8" xfId="30029"/>
    <cellStyle name="Comma 9 10 3 9" xfId="56511"/>
    <cellStyle name="Comma 9 10 4" xfId="5143"/>
    <cellStyle name="Comma 9 10 4 2" xfId="11635"/>
    <cellStyle name="Comma 9 10 4 2 2" xfId="26783"/>
    <cellStyle name="Comma 9 10 4 2 2 2" xfId="52751"/>
    <cellStyle name="Comma 9 10 4 2 3" xfId="37603"/>
    <cellStyle name="Comma 9 10 4 3" xfId="20291"/>
    <cellStyle name="Comma 9 10 4 3 2" xfId="46259"/>
    <cellStyle name="Comma 9 10 4 4" xfId="15963"/>
    <cellStyle name="Comma 9 10 4 4 2" xfId="41931"/>
    <cellStyle name="Comma 9 10 4 5" xfId="31111"/>
    <cellStyle name="Comma 9 10 4 6" xfId="57593"/>
    <cellStyle name="Comma 9 10 5" xfId="9471"/>
    <cellStyle name="Comma 9 10 5 2" xfId="24619"/>
    <cellStyle name="Comma 9 10 5 2 2" xfId="50587"/>
    <cellStyle name="Comma 9 10 5 3" xfId="35439"/>
    <cellStyle name="Comma 9 10 6" xfId="7307"/>
    <cellStyle name="Comma 9 10 6 2" xfId="22455"/>
    <cellStyle name="Comma 9 10 6 2 2" xfId="48423"/>
    <cellStyle name="Comma 9 10 6 3" xfId="33275"/>
    <cellStyle name="Comma 9 10 7" xfId="18127"/>
    <cellStyle name="Comma 9 10 7 2" xfId="44095"/>
    <cellStyle name="Comma 9 10 8" xfId="13799"/>
    <cellStyle name="Comma 9 10 8 2" xfId="39767"/>
    <cellStyle name="Comma 9 10 9" xfId="2979"/>
    <cellStyle name="Comma 9 11" xfId="235"/>
    <cellStyle name="Comma 9 11 10" xfId="28948"/>
    <cellStyle name="Comma 9 11 11" xfId="54910"/>
    <cellStyle name="Comma 9 11 12" xfId="55430"/>
    <cellStyle name="Comma 9 11 13" xfId="1094"/>
    <cellStyle name="Comma 9 11 2" xfId="1357"/>
    <cellStyle name="Comma 9 11 2 10" xfId="55971"/>
    <cellStyle name="Comma 9 11 2 2" xfId="2439"/>
    <cellStyle name="Comma 9 11 2 2 2" xfId="6767"/>
    <cellStyle name="Comma 9 11 2 2 2 2" xfId="13259"/>
    <cellStyle name="Comma 9 11 2 2 2 2 2" xfId="28407"/>
    <cellStyle name="Comma 9 11 2 2 2 2 2 2" xfId="54375"/>
    <cellStyle name="Comma 9 11 2 2 2 2 3" xfId="39227"/>
    <cellStyle name="Comma 9 11 2 2 2 3" xfId="21915"/>
    <cellStyle name="Comma 9 11 2 2 2 3 2" xfId="47883"/>
    <cellStyle name="Comma 9 11 2 2 2 4" xfId="17587"/>
    <cellStyle name="Comma 9 11 2 2 2 4 2" xfId="43555"/>
    <cellStyle name="Comma 9 11 2 2 2 5" xfId="32735"/>
    <cellStyle name="Comma 9 11 2 2 2 6" xfId="59217"/>
    <cellStyle name="Comma 9 11 2 2 3" xfId="11095"/>
    <cellStyle name="Comma 9 11 2 2 3 2" xfId="26243"/>
    <cellStyle name="Comma 9 11 2 2 3 2 2" xfId="52211"/>
    <cellStyle name="Comma 9 11 2 2 3 3" xfId="37063"/>
    <cellStyle name="Comma 9 11 2 2 4" xfId="8931"/>
    <cellStyle name="Comma 9 11 2 2 4 2" xfId="24079"/>
    <cellStyle name="Comma 9 11 2 2 4 2 2" xfId="50047"/>
    <cellStyle name="Comma 9 11 2 2 4 3" xfId="34899"/>
    <cellStyle name="Comma 9 11 2 2 5" xfId="19751"/>
    <cellStyle name="Comma 9 11 2 2 5 2" xfId="45719"/>
    <cellStyle name="Comma 9 11 2 2 6" xfId="15423"/>
    <cellStyle name="Comma 9 11 2 2 6 2" xfId="41391"/>
    <cellStyle name="Comma 9 11 2 2 7" xfId="4603"/>
    <cellStyle name="Comma 9 11 2 2 8" xfId="30571"/>
    <cellStyle name="Comma 9 11 2 2 9" xfId="57053"/>
    <cellStyle name="Comma 9 11 2 3" xfId="5685"/>
    <cellStyle name="Comma 9 11 2 3 2" xfId="12177"/>
    <cellStyle name="Comma 9 11 2 3 2 2" xfId="27325"/>
    <cellStyle name="Comma 9 11 2 3 2 2 2" xfId="53293"/>
    <cellStyle name="Comma 9 11 2 3 2 3" xfId="38145"/>
    <cellStyle name="Comma 9 11 2 3 3" xfId="20833"/>
    <cellStyle name="Comma 9 11 2 3 3 2" xfId="46801"/>
    <cellStyle name="Comma 9 11 2 3 4" xfId="16505"/>
    <cellStyle name="Comma 9 11 2 3 4 2" xfId="42473"/>
    <cellStyle name="Comma 9 11 2 3 5" xfId="31653"/>
    <cellStyle name="Comma 9 11 2 3 6" xfId="58135"/>
    <cellStyle name="Comma 9 11 2 4" xfId="10013"/>
    <cellStyle name="Comma 9 11 2 4 2" xfId="25161"/>
    <cellStyle name="Comma 9 11 2 4 2 2" xfId="51129"/>
    <cellStyle name="Comma 9 11 2 4 3" xfId="35981"/>
    <cellStyle name="Comma 9 11 2 5" xfId="7849"/>
    <cellStyle name="Comma 9 11 2 5 2" xfId="22997"/>
    <cellStyle name="Comma 9 11 2 5 2 2" xfId="48965"/>
    <cellStyle name="Comma 9 11 2 5 3" xfId="33817"/>
    <cellStyle name="Comma 9 11 2 6" xfId="18669"/>
    <cellStyle name="Comma 9 11 2 6 2" xfId="44637"/>
    <cellStyle name="Comma 9 11 2 7" xfId="14341"/>
    <cellStyle name="Comma 9 11 2 7 2" xfId="40309"/>
    <cellStyle name="Comma 9 11 2 8" xfId="3521"/>
    <cellStyle name="Comma 9 11 2 9" xfId="29489"/>
    <cellStyle name="Comma 9 11 3" xfId="1898"/>
    <cellStyle name="Comma 9 11 3 2" xfId="6226"/>
    <cellStyle name="Comma 9 11 3 2 2" xfId="12718"/>
    <cellStyle name="Comma 9 11 3 2 2 2" xfId="27866"/>
    <cellStyle name="Comma 9 11 3 2 2 2 2" xfId="53834"/>
    <cellStyle name="Comma 9 11 3 2 2 3" xfId="38686"/>
    <cellStyle name="Comma 9 11 3 2 3" xfId="21374"/>
    <cellStyle name="Comma 9 11 3 2 3 2" xfId="47342"/>
    <cellStyle name="Comma 9 11 3 2 4" xfId="17046"/>
    <cellStyle name="Comma 9 11 3 2 4 2" xfId="43014"/>
    <cellStyle name="Comma 9 11 3 2 5" xfId="32194"/>
    <cellStyle name="Comma 9 11 3 2 6" xfId="58676"/>
    <cellStyle name="Comma 9 11 3 3" xfId="10554"/>
    <cellStyle name="Comma 9 11 3 3 2" xfId="25702"/>
    <cellStyle name="Comma 9 11 3 3 2 2" xfId="51670"/>
    <cellStyle name="Comma 9 11 3 3 3" xfId="36522"/>
    <cellStyle name="Comma 9 11 3 4" xfId="8390"/>
    <cellStyle name="Comma 9 11 3 4 2" xfId="23538"/>
    <cellStyle name="Comma 9 11 3 4 2 2" xfId="49506"/>
    <cellStyle name="Comma 9 11 3 4 3" xfId="34358"/>
    <cellStyle name="Comma 9 11 3 5" xfId="19210"/>
    <cellStyle name="Comma 9 11 3 5 2" xfId="45178"/>
    <cellStyle name="Comma 9 11 3 6" xfId="14882"/>
    <cellStyle name="Comma 9 11 3 6 2" xfId="40850"/>
    <cellStyle name="Comma 9 11 3 7" xfId="4062"/>
    <cellStyle name="Comma 9 11 3 8" xfId="30030"/>
    <cellStyle name="Comma 9 11 3 9" xfId="56512"/>
    <cellStyle name="Comma 9 11 4" xfId="5144"/>
    <cellStyle name="Comma 9 11 4 2" xfId="11636"/>
    <cellStyle name="Comma 9 11 4 2 2" xfId="26784"/>
    <cellStyle name="Comma 9 11 4 2 2 2" xfId="52752"/>
    <cellStyle name="Comma 9 11 4 2 3" xfId="37604"/>
    <cellStyle name="Comma 9 11 4 3" xfId="20292"/>
    <cellStyle name="Comma 9 11 4 3 2" xfId="46260"/>
    <cellStyle name="Comma 9 11 4 4" xfId="15964"/>
    <cellStyle name="Comma 9 11 4 4 2" xfId="41932"/>
    <cellStyle name="Comma 9 11 4 5" xfId="31112"/>
    <cellStyle name="Comma 9 11 4 6" xfId="57594"/>
    <cellStyle name="Comma 9 11 5" xfId="9472"/>
    <cellStyle name="Comma 9 11 5 2" xfId="24620"/>
    <cellStyle name="Comma 9 11 5 2 2" xfId="50588"/>
    <cellStyle name="Comma 9 11 5 3" xfId="35440"/>
    <cellStyle name="Comma 9 11 6" xfId="7308"/>
    <cellStyle name="Comma 9 11 6 2" xfId="22456"/>
    <cellStyle name="Comma 9 11 6 2 2" xfId="48424"/>
    <cellStyle name="Comma 9 11 6 3" xfId="33276"/>
    <cellStyle name="Comma 9 11 7" xfId="18128"/>
    <cellStyle name="Comma 9 11 7 2" xfId="44096"/>
    <cellStyle name="Comma 9 11 8" xfId="13800"/>
    <cellStyle name="Comma 9 11 8 2" xfId="39768"/>
    <cellStyle name="Comma 9 11 9" xfId="2980"/>
    <cellStyle name="Comma 9 12" xfId="236"/>
    <cellStyle name="Comma 9 12 10" xfId="28949"/>
    <cellStyle name="Comma 9 12 11" xfId="54911"/>
    <cellStyle name="Comma 9 12 12" xfId="55431"/>
    <cellStyle name="Comma 9 12 13" xfId="1134"/>
    <cellStyle name="Comma 9 12 2" xfId="1358"/>
    <cellStyle name="Comma 9 12 2 10" xfId="55972"/>
    <cellStyle name="Comma 9 12 2 2" xfId="2440"/>
    <cellStyle name="Comma 9 12 2 2 2" xfId="6768"/>
    <cellStyle name="Comma 9 12 2 2 2 2" xfId="13260"/>
    <cellStyle name="Comma 9 12 2 2 2 2 2" xfId="28408"/>
    <cellStyle name="Comma 9 12 2 2 2 2 2 2" xfId="54376"/>
    <cellStyle name="Comma 9 12 2 2 2 2 3" xfId="39228"/>
    <cellStyle name="Comma 9 12 2 2 2 3" xfId="21916"/>
    <cellStyle name="Comma 9 12 2 2 2 3 2" xfId="47884"/>
    <cellStyle name="Comma 9 12 2 2 2 4" xfId="17588"/>
    <cellStyle name="Comma 9 12 2 2 2 4 2" xfId="43556"/>
    <cellStyle name="Comma 9 12 2 2 2 5" xfId="32736"/>
    <cellStyle name="Comma 9 12 2 2 2 6" xfId="59218"/>
    <cellStyle name="Comma 9 12 2 2 3" xfId="11096"/>
    <cellStyle name="Comma 9 12 2 2 3 2" xfId="26244"/>
    <cellStyle name="Comma 9 12 2 2 3 2 2" xfId="52212"/>
    <cellStyle name="Comma 9 12 2 2 3 3" xfId="37064"/>
    <cellStyle name="Comma 9 12 2 2 4" xfId="8932"/>
    <cellStyle name="Comma 9 12 2 2 4 2" xfId="24080"/>
    <cellStyle name="Comma 9 12 2 2 4 2 2" xfId="50048"/>
    <cellStyle name="Comma 9 12 2 2 4 3" xfId="34900"/>
    <cellStyle name="Comma 9 12 2 2 5" xfId="19752"/>
    <cellStyle name="Comma 9 12 2 2 5 2" xfId="45720"/>
    <cellStyle name="Comma 9 12 2 2 6" xfId="15424"/>
    <cellStyle name="Comma 9 12 2 2 6 2" xfId="41392"/>
    <cellStyle name="Comma 9 12 2 2 7" xfId="4604"/>
    <cellStyle name="Comma 9 12 2 2 8" xfId="30572"/>
    <cellStyle name="Comma 9 12 2 2 9" xfId="57054"/>
    <cellStyle name="Comma 9 12 2 3" xfId="5686"/>
    <cellStyle name="Comma 9 12 2 3 2" xfId="12178"/>
    <cellStyle name="Comma 9 12 2 3 2 2" xfId="27326"/>
    <cellStyle name="Comma 9 12 2 3 2 2 2" xfId="53294"/>
    <cellStyle name="Comma 9 12 2 3 2 3" xfId="38146"/>
    <cellStyle name="Comma 9 12 2 3 3" xfId="20834"/>
    <cellStyle name="Comma 9 12 2 3 3 2" xfId="46802"/>
    <cellStyle name="Comma 9 12 2 3 4" xfId="16506"/>
    <cellStyle name="Comma 9 12 2 3 4 2" xfId="42474"/>
    <cellStyle name="Comma 9 12 2 3 5" xfId="31654"/>
    <cellStyle name="Comma 9 12 2 3 6" xfId="58136"/>
    <cellStyle name="Comma 9 12 2 4" xfId="10014"/>
    <cellStyle name="Comma 9 12 2 4 2" xfId="25162"/>
    <cellStyle name="Comma 9 12 2 4 2 2" xfId="51130"/>
    <cellStyle name="Comma 9 12 2 4 3" xfId="35982"/>
    <cellStyle name="Comma 9 12 2 5" xfId="7850"/>
    <cellStyle name="Comma 9 12 2 5 2" xfId="22998"/>
    <cellStyle name="Comma 9 12 2 5 2 2" xfId="48966"/>
    <cellStyle name="Comma 9 12 2 5 3" xfId="33818"/>
    <cellStyle name="Comma 9 12 2 6" xfId="18670"/>
    <cellStyle name="Comma 9 12 2 6 2" xfId="44638"/>
    <cellStyle name="Comma 9 12 2 7" xfId="14342"/>
    <cellStyle name="Comma 9 12 2 7 2" xfId="40310"/>
    <cellStyle name="Comma 9 12 2 8" xfId="3522"/>
    <cellStyle name="Comma 9 12 2 9" xfId="29490"/>
    <cellStyle name="Comma 9 12 3" xfId="1899"/>
    <cellStyle name="Comma 9 12 3 2" xfId="6227"/>
    <cellStyle name="Comma 9 12 3 2 2" xfId="12719"/>
    <cellStyle name="Comma 9 12 3 2 2 2" xfId="27867"/>
    <cellStyle name="Comma 9 12 3 2 2 2 2" xfId="53835"/>
    <cellStyle name="Comma 9 12 3 2 2 3" xfId="38687"/>
    <cellStyle name="Comma 9 12 3 2 3" xfId="21375"/>
    <cellStyle name="Comma 9 12 3 2 3 2" xfId="47343"/>
    <cellStyle name="Comma 9 12 3 2 4" xfId="17047"/>
    <cellStyle name="Comma 9 12 3 2 4 2" xfId="43015"/>
    <cellStyle name="Comma 9 12 3 2 5" xfId="32195"/>
    <cellStyle name="Comma 9 12 3 2 6" xfId="58677"/>
    <cellStyle name="Comma 9 12 3 3" xfId="10555"/>
    <cellStyle name="Comma 9 12 3 3 2" xfId="25703"/>
    <cellStyle name="Comma 9 12 3 3 2 2" xfId="51671"/>
    <cellStyle name="Comma 9 12 3 3 3" xfId="36523"/>
    <cellStyle name="Comma 9 12 3 4" xfId="8391"/>
    <cellStyle name="Comma 9 12 3 4 2" xfId="23539"/>
    <cellStyle name="Comma 9 12 3 4 2 2" xfId="49507"/>
    <cellStyle name="Comma 9 12 3 4 3" xfId="34359"/>
    <cellStyle name="Comma 9 12 3 5" xfId="19211"/>
    <cellStyle name="Comma 9 12 3 5 2" xfId="45179"/>
    <cellStyle name="Comma 9 12 3 6" xfId="14883"/>
    <cellStyle name="Comma 9 12 3 6 2" xfId="40851"/>
    <cellStyle name="Comma 9 12 3 7" xfId="4063"/>
    <cellStyle name="Comma 9 12 3 8" xfId="30031"/>
    <cellStyle name="Comma 9 12 3 9" xfId="56513"/>
    <cellStyle name="Comma 9 12 4" xfId="5145"/>
    <cellStyle name="Comma 9 12 4 2" xfId="11637"/>
    <cellStyle name="Comma 9 12 4 2 2" xfId="26785"/>
    <cellStyle name="Comma 9 12 4 2 2 2" xfId="52753"/>
    <cellStyle name="Comma 9 12 4 2 3" xfId="37605"/>
    <cellStyle name="Comma 9 12 4 3" xfId="20293"/>
    <cellStyle name="Comma 9 12 4 3 2" xfId="46261"/>
    <cellStyle name="Comma 9 12 4 4" xfId="15965"/>
    <cellStyle name="Comma 9 12 4 4 2" xfId="41933"/>
    <cellStyle name="Comma 9 12 4 5" xfId="31113"/>
    <cellStyle name="Comma 9 12 4 6" xfId="57595"/>
    <cellStyle name="Comma 9 12 5" xfId="9473"/>
    <cellStyle name="Comma 9 12 5 2" xfId="24621"/>
    <cellStyle name="Comma 9 12 5 2 2" xfId="50589"/>
    <cellStyle name="Comma 9 12 5 3" xfId="35441"/>
    <cellStyle name="Comma 9 12 6" xfId="7309"/>
    <cellStyle name="Comma 9 12 6 2" xfId="22457"/>
    <cellStyle name="Comma 9 12 6 2 2" xfId="48425"/>
    <cellStyle name="Comma 9 12 6 3" xfId="33277"/>
    <cellStyle name="Comma 9 12 7" xfId="18129"/>
    <cellStyle name="Comma 9 12 7 2" xfId="44097"/>
    <cellStyle name="Comma 9 12 8" xfId="13801"/>
    <cellStyle name="Comma 9 12 8 2" xfId="39769"/>
    <cellStyle name="Comma 9 12 9" xfId="2981"/>
    <cellStyle name="Comma 9 13" xfId="237"/>
    <cellStyle name="Comma 9 13 10" xfId="28950"/>
    <cellStyle name="Comma 9 13 11" xfId="54912"/>
    <cellStyle name="Comma 9 13 12" xfId="55432"/>
    <cellStyle name="Comma 9 13 13" xfId="1174"/>
    <cellStyle name="Comma 9 13 2" xfId="1359"/>
    <cellStyle name="Comma 9 13 2 10" xfId="55973"/>
    <cellStyle name="Comma 9 13 2 2" xfId="2441"/>
    <cellStyle name="Comma 9 13 2 2 2" xfId="6769"/>
    <cellStyle name="Comma 9 13 2 2 2 2" xfId="13261"/>
    <cellStyle name="Comma 9 13 2 2 2 2 2" xfId="28409"/>
    <cellStyle name="Comma 9 13 2 2 2 2 2 2" xfId="54377"/>
    <cellStyle name="Comma 9 13 2 2 2 2 3" xfId="39229"/>
    <cellStyle name="Comma 9 13 2 2 2 3" xfId="21917"/>
    <cellStyle name="Comma 9 13 2 2 2 3 2" xfId="47885"/>
    <cellStyle name="Comma 9 13 2 2 2 4" xfId="17589"/>
    <cellStyle name="Comma 9 13 2 2 2 4 2" xfId="43557"/>
    <cellStyle name="Comma 9 13 2 2 2 5" xfId="32737"/>
    <cellStyle name="Comma 9 13 2 2 2 6" xfId="59219"/>
    <cellStyle name="Comma 9 13 2 2 3" xfId="11097"/>
    <cellStyle name="Comma 9 13 2 2 3 2" xfId="26245"/>
    <cellStyle name="Comma 9 13 2 2 3 2 2" xfId="52213"/>
    <cellStyle name="Comma 9 13 2 2 3 3" xfId="37065"/>
    <cellStyle name="Comma 9 13 2 2 4" xfId="8933"/>
    <cellStyle name="Comma 9 13 2 2 4 2" xfId="24081"/>
    <cellStyle name="Comma 9 13 2 2 4 2 2" xfId="50049"/>
    <cellStyle name="Comma 9 13 2 2 4 3" xfId="34901"/>
    <cellStyle name="Comma 9 13 2 2 5" xfId="19753"/>
    <cellStyle name="Comma 9 13 2 2 5 2" xfId="45721"/>
    <cellStyle name="Comma 9 13 2 2 6" xfId="15425"/>
    <cellStyle name="Comma 9 13 2 2 6 2" xfId="41393"/>
    <cellStyle name="Comma 9 13 2 2 7" xfId="4605"/>
    <cellStyle name="Comma 9 13 2 2 8" xfId="30573"/>
    <cellStyle name="Comma 9 13 2 2 9" xfId="57055"/>
    <cellStyle name="Comma 9 13 2 3" xfId="5687"/>
    <cellStyle name="Comma 9 13 2 3 2" xfId="12179"/>
    <cellStyle name="Comma 9 13 2 3 2 2" xfId="27327"/>
    <cellStyle name="Comma 9 13 2 3 2 2 2" xfId="53295"/>
    <cellStyle name="Comma 9 13 2 3 2 3" xfId="38147"/>
    <cellStyle name="Comma 9 13 2 3 3" xfId="20835"/>
    <cellStyle name="Comma 9 13 2 3 3 2" xfId="46803"/>
    <cellStyle name="Comma 9 13 2 3 4" xfId="16507"/>
    <cellStyle name="Comma 9 13 2 3 4 2" xfId="42475"/>
    <cellStyle name="Comma 9 13 2 3 5" xfId="31655"/>
    <cellStyle name="Comma 9 13 2 3 6" xfId="58137"/>
    <cellStyle name="Comma 9 13 2 4" xfId="10015"/>
    <cellStyle name="Comma 9 13 2 4 2" xfId="25163"/>
    <cellStyle name="Comma 9 13 2 4 2 2" xfId="51131"/>
    <cellStyle name="Comma 9 13 2 4 3" xfId="35983"/>
    <cellStyle name="Comma 9 13 2 5" xfId="7851"/>
    <cellStyle name="Comma 9 13 2 5 2" xfId="22999"/>
    <cellStyle name="Comma 9 13 2 5 2 2" xfId="48967"/>
    <cellStyle name="Comma 9 13 2 5 3" xfId="33819"/>
    <cellStyle name="Comma 9 13 2 6" xfId="18671"/>
    <cellStyle name="Comma 9 13 2 6 2" xfId="44639"/>
    <cellStyle name="Comma 9 13 2 7" xfId="14343"/>
    <cellStyle name="Comma 9 13 2 7 2" xfId="40311"/>
    <cellStyle name="Comma 9 13 2 8" xfId="3523"/>
    <cellStyle name="Comma 9 13 2 9" xfId="29491"/>
    <cellStyle name="Comma 9 13 3" xfId="1900"/>
    <cellStyle name="Comma 9 13 3 2" xfId="6228"/>
    <cellStyle name="Comma 9 13 3 2 2" xfId="12720"/>
    <cellStyle name="Comma 9 13 3 2 2 2" xfId="27868"/>
    <cellStyle name="Comma 9 13 3 2 2 2 2" xfId="53836"/>
    <cellStyle name="Comma 9 13 3 2 2 3" xfId="38688"/>
    <cellStyle name="Comma 9 13 3 2 3" xfId="21376"/>
    <cellStyle name="Comma 9 13 3 2 3 2" xfId="47344"/>
    <cellStyle name="Comma 9 13 3 2 4" xfId="17048"/>
    <cellStyle name="Comma 9 13 3 2 4 2" xfId="43016"/>
    <cellStyle name="Comma 9 13 3 2 5" xfId="32196"/>
    <cellStyle name="Comma 9 13 3 2 6" xfId="58678"/>
    <cellStyle name="Comma 9 13 3 3" xfId="10556"/>
    <cellStyle name="Comma 9 13 3 3 2" xfId="25704"/>
    <cellStyle name="Comma 9 13 3 3 2 2" xfId="51672"/>
    <cellStyle name="Comma 9 13 3 3 3" xfId="36524"/>
    <cellStyle name="Comma 9 13 3 4" xfId="8392"/>
    <cellStyle name="Comma 9 13 3 4 2" xfId="23540"/>
    <cellStyle name="Comma 9 13 3 4 2 2" xfId="49508"/>
    <cellStyle name="Comma 9 13 3 4 3" xfId="34360"/>
    <cellStyle name="Comma 9 13 3 5" xfId="19212"/>
    <cellStyle name="Comma 9 13 3 5 2" xfId="45180"/>
    <cellStyle name="Comma 9 13 3 6" xfId="14884"/>
    <cellStyle name="Comma 9 13 3 6 2" xfId="40852"/>
    <cellStyle name="Comma 9 13 3 7" xfId="4064"/>
    <cellStyle name="Comma 9 13 3 8" xfId="30032"/>
    <cellStyle name="Comma 9 13 3 9" xfId="56514"/>
    <cellStyle name="Comma 9 13 4" xfId="5146"/>
    <cellStyle name="Comma 9 13 4 2" xfId="11638"/>
    <cellStyle name="Comma 9 13 4 2 2" xfId="26786"/>
    <cellStyle name="Comma 9 13 4 2 2 2" xfId="52754"/>
    <cellStyle name="Comma 9 13 4 2 3" xfId="37606"/>
    <cellStyle name="Comma 9 13 4 3" xfId="20294"/>
    <cellStyle name="Comma 9 13 4 3 2" xfId="46262"/>
    <cellStyle name="Comma 9 13 4 4" xfId="15966"/>
    <cellStyle name="Comma 9 13 4 4 2" xfId="41934"/>
    <cellStyle name="Comma 9 13 4 5" xfId="31114"/>
    <cellStyle name="Comma 9 13 4 6" xfId="57596"/>
    <cellStyle name="Comma 9 13 5" xfId="9474"/>
    <cellStyle name="Comma 9 13 5 2" xfId="24622"/>
    <cellStyle name="Comma 9 13 5 2 2" xfId="50590"/>
    <cellStyle name="Comma 9 13 5 3" xfId="35442"/>
    <cellStyle name="Comma 9 13 6" xfId="7310"/>
    <cellStyle name="Comma 9 13 6 2" xfId="22458"/>
    <cellStyle name="Comma 9 13 6 2 2" xfId="48426"/>
    <cellStyle name="Comma 9 13 6 3" xfId="33278"/>
    <cellStyle name="Comma 9 13 7" xfId="18130"/>
    <cellStyle name="Comma 9 13 7 2" xfId="44098"/>
    <cellStyle name="Comma 9 13 8" xfId="13802"/>
    <cellStyle name="Comma 9 13 8 2" xfId="39770"/>
    <cellStyle name="Comma 9 13 9" xfId="2982"/>
    <cellStyle name="Comma 9 14" xfId="238"/>
    <cellStyle name="Comma 9 15" xfId="694"/>
    <cellStyle name="Comma 9 2" xfId="239"/>
    <cellStyle name="Comma 9 2 2" xfId="240"/>
    <cellStyle name="Comma 9 2 2 10" xfId="28951"/>
    <cellStyle name="Comma 9 2 2 11" xfId="55433"/>
    <cellStyle name="Comma 9 2 2 12" xfId="1198"/>
    <cellStyle name="Comma 9 2 2 2" xfId="1360"/>
    <cellStyle name="Comma 9 2 2 2 10" xfId="55974"/>
    <cellStyle name="Comma 9 2 2 2 2" xfId="2442"/>
    <cellStyle name="Comma 9 2 2 2 2 2" xfId="6770"/>
    <cellStyle name="Comma 9 2 2 2 2 2 2" xfId="13262"/>
    <cellStyle name="Comma 9 2 2 2 2 2 2 2" xfId="28410"/>
    <cellStyle name="Comma 9 2 2 2 2 2 2 2 2" xfId="54378"/>
    <cellStyle name="Comma 9 2 2 2 2 2 2 3" xfId="39230"/>
    <cellStyle name="Comma 9 2 2 2 2 2 3" xfId="21918"/>
    <cellStyle name="Comma 9 2 2 2 2 2 3 2" xfId="47886"/>
    <cellStyle name="Comma 9 2 2 2 2 2 4" xfId="17590"/>
    <cellStyle name="Comma 9 2 2 2 2 2 4 2" xfId="43558"/>
    <cellStyle name="Comma 9 2 2 2 2 2 5" xfId="32738"/>
    <cellStyle name="Comma 9 2 2 2 2 2 6" xfId="59220"/>
    <cellStyle name="Comma 9 2 2 2 2 3" xfId="11098"/>
    <cellStyle name="Comma 9 2 2 2 2 3 2" xfId="26246"/>
    <cellStyle name="Comma 9 2 2 2 2 3 2 2" xfId="52214"/>
    <cellStyle name="Comma 9 2 2 2 2 3 3" xfId="37066"/>
    <cellStyle name="Comma 9 2 2 2 2 4" xfId="8934"/>
    <cellStyle name="Comma 9 2 2 2 2 4 2" xfId="24082"/>
    <cellStyle name="Comma 9 2 2 2 2 4 2 2" xfId="50050"/>
    <cellStyle name="Comma 9 2 2 2 2 4 3" xfId="34902"/>
    <cellStyle name="Comma 9 2 2 2 2 5" xfId="19754"/>
    <cellStyle name="Comma 9 2 2 2 2 5 2" xfId="45722"/>
    <cellStyle name="Comma 9 2 2 2 2 6" xfId="15426"/>
    <cellStyle name="Comma 9 2 2 2 2 6 2" xfId="41394"/>
    <cellStyle name="Comma 9 2 2 2 2 7" xfId="4606"/>
    <cellStyle name="Comma 9 2 2 2 2 8" xfId="30574"/>
    <cellStyle name="Comma 9 2 2 2 2 9" xfId="57056"/>
    <cellStyle name="Comma 9 2 2 2 3" xfId="5688"/>
    <cellStyle name="Comma 9 2 2 2 3 2" xfId="12180"/>
    <cellStyle name="Comma 9 2 2 2 3 2 2" xfId="27328"/>
    <cellStyle name="Comma 9 2 2 2 3 2 2 2" xfId="53296"/>
    <cellStyle name="Comma 9 2 2 2 3 2 3" xfId="38148"/>
    <cellStyle name="Comma 9 2 2 2 3 3" xfId="20836"/>
    <cellStyle name="Comma 9 2 2 2 3 3 2" xfId="46804"/>
    <cellStyle name="Comma 9 2 2 2 3 4" xfId="16508"/>
    <cellStyle name="Comma 9 2 2 2 3 4 2" xfId="42476"/>
    <cellStyle name="Comma 9 2 2 2 3 5" xfId="31656"/>
    <cellStyle name="Comma 9 2 2 2 3 6" xfId="58138"/>
    <cellStyle name="Comma 9 2 2 2 4" xfId="10016"/>
    <cellStyle name="Comma 9 2 2 2 4 2" xfId="25164"/>
    <cellStyle name="Comma 9 2 2 2 4 2 2" xfId="51132"/>
    <cellStyle name="Comma 9 2 2 2 4 3" xfId="35984"/>
    <cellStyle name="Comma 9 2 2 2 5" xfId="7852"/>
    <cellStyle name="Comma 9 2 2 2 5 2" xfId="23000"/>
    <cellStyle name="Comma 9 2 2 2 5 2 2" xfId="48968"/>
    <cellStyle name="Comma 9 2 2 2 5 3" xfId="33820"/>
    <cellStyle name="Comma 9 2 2 2 6" xfId="18672"/>
    <cellStyle name="Comma 9 2 2 2 6 2" xfId="44640"/>
    <cellStyle name="Comma 9 2 2 2 7" xfId="14344"/>
    <cellStyle name="Comma 9 2 2 2 7 2" xfId="40312"/>
    <cellStyle name="Comma 9 2 2 2 8" xfId="3524"/>
    <cellStyle name="Comma 9 2 2 2 9" xfId="29492"/>
    <cellStyle name="Comma 9 2 2 3" xfId="1901"/>
    <cellStyle name="Comma 9 2 2 3 2" xfId="6229"/>
    <cellStyle name="Comma 9 2 2 3 2 2" xfId="12721"/>
    <cellStyle name="Comma 9 2 2 3 2 2 2" xfId="27869"/>
    <cellStyle name="Comma 9 2 2 3 2 2 2 2" xfId="53837"/>
    <cellStyle name="Comma 9 2 2 3 2 2 3" xfId="38689"/>
    <cellStyle name="Comma 9 2 2 3 2 3" xfId="21377"/>
    <cellStyle name="Comma 9 2 2 3 2 3 2" xfId="47345"/>
    <cellStyle name="Comma 9 2 2 3 2 4" xfId="17049"/>
    <cellStyle name="Comma 9 2 2 3 2 4 2" xfId="43017"/>
    <cellStyle name="Comma 9 2 2 3 2 5" xfId="32197"/>
    <cellStyle name="Comma 9 2 2 3 2 6" xfId="58679"/>
    <cellStyle name="Comma 9 2 2 3 3" xfId="10557"/>
    <cellStyle name="Comma 9 2 2 3 3 2" xfId="25705"/>
    <cellStyle name="Comma 9 2 2 3 3 2 2" xfId="51673"/>
    <cellStyle name="Comma 9 2 2 3 3 3" xfId="36525"/>
    <cellStyle name="Comma 9 2 2 3 4" xfId="8393"/>
    <cellStyle name="Comma 9 2 2 3 4 2" xfId="23541"/>
    <cellStyle name="Comma 9 2 2 3 4 2 2" xfId="49509"/>
    <cellStyle name="Comma 9 2 2 3 4 3" xfId="34361"/>
    <cellStyle name="Comma 9 2 2 3 5" xfId="19213"/>
    <cellStyle name="Comma 9 2 2 3 5 2" xfId="45181"/>
    <cellStyle name="Comma 9 2 2 3 6" xfId="14885"/>
    <cellStyle name="Comma 9 2 2 3 6 2" xfId="40853"/>
    <cellStyle name="Comma 9 2 2 3 7" xfId="4065"/>
    <cellStyle name="Comma 9 2 2 3 8" xfId="30033"/>
    <cellStyle name="Comma 9 2 2 3 9" xfId="56515"/>
    <cellStyle name="Comma 9 2 2 4" xfId="5147"/>
    <cellStyle name="Comma 9 2 2 4 2" xfId="11639"/>
    <cellStyle name="Comma 9 2 2 4 2 2" xfId="26787"/>
    <cellStyle name="Comma 9 2 2 4 2 2 2" xfId="52755"/>
    <cellStyle name="Comma 9 2 2 4 2 3" xfId="37607"/>
    <cellStyle name="Comma 9 2 2 4 3" xfId="20295"/>
    <cellStyle name="Comma 9 2 2 4 3 2" xfId="46263"/>
    <cellStyle name="Comma 9 2 2 4 4" xfId="15967"/>
    <cellStyle name="Comma 9 2 2 4 4 2" xfId="41935"/>
    <cellStyle name="Comma 9 2 2 4 5" xfId="31115"/>
    <cellStyle name="Comma 9 2 2 4 6" xfId="57597"/>
    <cellStyle name="Comma 9 2 2 5" xfId="9475"/>
    <cellStyle name="Comma 9 2 2 5 2" xfId="24623"/>
    <cellStyle name="Comma 9 2 2 5 2 2" xfId="50591"/>
    <cellStyle name="Comma 9 2 2 5 3" xfId="35443"/>
    <cellStyle name="Comma 9 2 2 6" xfId="7311"/>
    <cellStyle name="Comma 9 2 2 6 2" xfId="22459"/>
    <cellStyle name="Comma 9 2 2 6 2 2" xfId="48427"/>
    <cellStyle name="Comma 9 2 2 6 3" xfId="33279"/>
    <cellStyle name="Comma 9 2 2 7" xfId="18131"/>
    <cellStyle name="Comma 9 2 2 7 2" xfId="44099"/>
    <cellStyle name="Comma 9 2 2 8" xfId="13803"/>
    <cellStyle name="Comma 9 2 2 8 2" xfId="39771"/>
    <cellStyle name="Comma 9 2 2 9" xfId="2983"/>
    <cellStyle name="Comma 9 2 3" xfId="241"/>
    <cellStyle name="Comma 9 2 4" xfId="734"/>
    <cellStyle name="Comma 9 3" xfId="242"/>
    <cellStyle name="Comma 9 3 10" xfId="28952"/>
    <cellStyle name="Comma 9 3 11" xfId="54913"/>
    <cellStyle name="Comma 9 3 12" xfId="55434"/>
    <cellStyle name="Comma 9 3 13" xfId="774"/>
    <cellStyle name="Comma 9 3 2" xfId="1361"/>
    <cellStyle name="Comma 9 3 2 10" xfId="55975"/>
    <cellStyle name="Comma 9 3 2 2" xfId="2443"/>
    <cellStyle name="Comma 9 3 2 2 2" xfId="6771"/>
    <cellStyle name="Comma 9 3 2 2 2 2" xfId="13263"/>
    <cellStyle name="Comma 9 3 2 2 2 2 2" xfId="28411"/>
    <cellStyle name="Comma 9 3 2 2 2 2 2 2" xfId="54379"/>
    <cellStyle name="Comma 9 3 2 2 2 2 3" xfId="39231"/>
    <cellStyle name="Comma 9 3 2 2 2 3" xfId="21919"/>
    <cellStyle name="Comma 9 3 2 2 2 3 2" xfId="47887"/>
    <cellStyle name="Comma 9 3 2 2 2 4" xfId="17591"/>
    <cellStyle name="Comma 9 3 2 2 2 4 2" xfId="43559"/>
    <cellStyle name="Comma 9 3 2 2 2 5" xfId="32739"/>
    <cellStyle name="Comma 9 3 2 2 2 6" xfId="59221"/>
    <cellStyle name="Comma 9 3 2 2 3" xfId="11099"/>
    <cellStyle name="Comma 9 3 2 2 3 2" xfId="26247"/>
    <cellStyle name="Comma 9 3 2 2 3 2 2" xfId="52215"/>
    <cellStyle name="Comma 9 3 2 2 3 3" xfId="37067"/>
    <cellStyle name="Comma 9 3 2 2 4" xfId="8935"/>
    <cellStyle name="Comma 9 3 2 2 4 2" xfId="24083"/>
    <cellStyle name="Comma 9 3 2 2 4 2 2" xfId="50051"/>
    <cellStyle name="Comma 9 3 2 2 4 3" xfId="34903"/>
    <cellStyle name="Comma 9 3 2 2 5" xfId="19755"/>
    <cellStyle name="Comma 9 3 2 2 5 2" xfId="45723"/>
    <cellStyle name="Comma 9 3 2 2 6" xfId="15427"/>
    <cellStyle name="Comma 9 3 2 2 6 2" xfId="41395"/>
    <cellStyle name="Comma 9 3 2 2 7" xfId="4607"/>
    <cellStyle name="Comma 9 3 2 2 8" xfId="30575"/>
    <cellStyle name="Comma 9 3 2 2 9" xfId="57057"/>
    <cellStyle name="Comma 9 3 2 3" xfId="5689"/>
    <cellStyle name="Comma 9 3 2 3 2" xfId="12181"/>
    <cellStyle name="Comma 9 3 2 3 2 2" xfId="27329"/>
    <cellStyle name="Comma 9 3 2 3 2 2 2" xfId="53297"/>
    <cellStyle name="Comma 9 3 2 3 2 3" xfId="38149"/>
    <cellStyle name="Comma 9 3 2 3 3" xfId="20837"/>
    <cellStyle name="Comma 9 3 2 3 3 2" xfId="46805"/>
    <cellStyle name="Comma 9 3 2 3 4" xfId="16509"/>
    <cellStyle name="Comma 9 3 2 3 4 2" xfId="42477"/>
    <cellStyle name="Comma 9 3 2 3 5" xfId="31657"/>
    <cellStyle name="Comma 9 3 2 3 6" xfId="58139"/>
    <cellStyle name="Comma 9 3 2 4" xfId="10017"/>
    <cellStyle name="Comma 9 3 2 4 2" xfId="25165"/>
    <cellStyle name="Comma 9 3 2 4 2 2" xfId="51133"/>
    <cellStyle name="Comma 9 3 2 4 3" xfId="35985"/>
    <cellStyle name="Comma 9 3 2 5" xfId="7853"/>
    <cellStyle name="Comma 9 3 2 5 2" xfId="23001"/>
    <cellStyle name="Comma 9 3 2 5 2 2" xfId="48969"/>
    <cellStyle name="Comma 9 3 2 5 3" xfId="33821"/>
    <cellStyle name="Comma 9 3 2 6" xfId="18673"/>
    <cellStyle name="Comma 9 3 2 6 2" xfId="44641"/>
    <cellStyle name="Comma 9 3 2 7" xfId="14345"/>
    <cellStyle name="Comma 9 3 2 7 2" xfId="40313"/>
    <cellStyle name="Comma 9 3 2 8" xfId="3525"/>
    <cellStyle name="Comma 9 3 2 9" xfId="29493"/>
    <cellStyle name="Comma 9 3 3" xfId="1902"/>
    <cellStyle name="Comma 9 3 3 2" xfId="6230"/>
    <cellStyle name="Comma 9 3 3 2 2" xfId="12722"/>
    <cellStyle name="Comma 9 3 3 2 2 2" xfId="27870"/>
    <cellStyle name="Comma 9 3 3 2 2 2 2" xfId="53838"/>
    <cellStyle name="Comma 9 3 3 2 2 3" xfId="38690"/>
    <cellStyle name="Comma 9 3 3 2 3" xfId="21378"/>
    <cellStyle name="Comma 9 3 3 2 3 2" xfId="47346"/>
    <cellStyle name="Comma 9 3 3 2 4" xfId="17050"/>
    <cellStyle name="Comma 9 3 3 2 4 2" xfId="43018"/>
    <cellStyle name="Comma 9 3 3 2 5" xfId="32198"/>
    <cellStyle name="Comma 9 3 3 2 6" xfId="58680"/>
    <cellStyle name="Comma 9 3 3 3" xfId="10558"/>
    <cellStyle name="Comma 9 3 3 3 2" xfId="25706"/>
    <cellStyle name="Comma 9 3 3 3 2 2" xfId="51674"/>
    <cellStyle name="Comma 9 3 3 3 3" xfId="36526"/>
    <cellStyle name="Comma 9 3 3 4" xfId="8394"/>
    <cellStyle name="Comma 9 3 3 4 2" xfId="23542"/>
    <cellStyle name="Comma 9 3 3 4 2 2" xfId="49510"/>
    <cellStyle name="Comma 9 3 3 4 3" xfId="34362"/>
    <cellStyle name="Comma 9 3 3 5" xfId="19214"/>
    <cellStyle name="Comma 9 3 3 5 2" xfId="45182"/>
    <cellStyle name="Comma 9 3 3 6" xfId="14886"/>
    <cellStyle name="Comma 9 3 3 6 2" xfId="40854"/>
    <cellStyle name="Comma 9 3 3 7" xfId="4066"/>
    <cellStyle name="Comma 9 3 3 8" xfId="30034"/>
    <cellStyle name="Comma 9 3 3 9" xfId="56516"/>
    <cellStyle name="Comma 9 3 4" xfId="5148"/>
    <cellStyle name="Comma 9 3 4 2" xfId="11640"/>
    <cellStyle name="Comma 9 3 4 2 2" xfId="26788"/>
    <cellStyle name="Comma 9 3 4 2 2 2" xfId="52756"/>
    <cellStyle name="Comma 9 3 4 2 3" xfId="37608"/>
    <cellStyle name="Comma 9 3 4 3" xfId="20296"/>
    <cellStyle name="Comma 9 3 4 3 2" xfId="46264"/>
    <cellStyle name="Comma 9 3 4 4" xfId="15968"/>
    <cellStyle name="Comma 9 3 4 4 2" xfId="41936"/>
    <cellStyle name="Comma 9 3 4 5" xfId="31116"/>
    <cellStyle name="Comma 9 3 4 6" xfId="57598"/>
    <cellStyle name="Comma 9 3 5" xfId="9476"/>
    <cellStyle name="Comma 9 3 5 2" xfId="24624"/>
    <cellStyle name="Comma 9 3 5 2 2" xfId="50592"/>
    <cellStyle name="Comma 9 3 5 3" xfId="35444"/>
    <cellStyle name="Comma 9 3 6" xfId="7312"/>
    <cellStyle name="Comma 9 3 6 2" xfId="22460"/>
    <cellStyle name="Comma 9 3 6 2 2" xfId="48428"/>
    <cellStyle name="Comma 9 3 6 3" xfId="33280"/>
    <cellStyle name="Comma 9 3 7" xfId="18132"/>
    <cellStyle name="Comma 9 3 7 2" xfId="44100"/>
    <cellStyle name="Comma 9 3 8" xfId="13804"/>
    <cellStyle name="Comma 9 3 8 2" xfId="39772"/>
    <cellStyle name="Comma 9 3 9" xfId="2984"/>
    <cellStyle name="Comma 9 4" xfId="243"/>
    <cellStyle name="Comma 9 4 10" xfId="28953"/>
    <cellStyle name="Comma 9 4 11" xfId="54914"/>
    <cellStyle name="Comma 9 4 12" xfId="55435"/>
    <cellStyle name="Comma 9 4 13" xfId="814"/>
    <cellStyle name="Comma 9 4 2" xfId="1362"/>
    <cellStyle name="Comma 9 4 2 10" xfId="55976"/>
    <cellStyle name="Comma 9 4 2 2" xfId="2444"/>
    <cellStyle name="Comma 9 4 2 2 2" xfId="6772"/>
    <cellStyle name="Comma 9 4 2 2 2 2" xfId="13264"/>
    <cellStyle name="Comma 9 4 2 2 2 2 2" xfId="28412"/>
    <cellStyle name="Comma 9 4 2 2 2 2 2 2" xfId="54380"/>
    <cellStyle name="Comma 9 4 2 2 2 2 3" xfId="39232"/>
    <cellStyle name="Comma 9 4 2 2 2 3" xfId="21920"/>
    <cellStyle name="Comma 9 4 2 2 2 3 2" xfId="47888"/>
    <cellStyle name="Comma 9 4 2 2 2 4" xfId="17592"/>
    <cellStyle name="Comma 9 4 2 2 2 4 2" xfId="43560"/>
    <cellStyle name="Comma 9 4 2 2 2 5" xfId="32740"/>
    <cellStyle name="Comma 9 4 2 2 2 6" xfId="59222"/>
    <cellStyle name="Comma 9 4 2 2 3" xfId="11100"/>
    <cellStyle name="Comma 9 4 2 2 3 2" xfId="26248"/>
    <cellStyle name="Comma 9 4 2 2 3 2 2" xfId="52216"/>
    <cellStyle name="Comma 9 4 2 2 3 3" xfId="37068"/>
    <cellStyle name="Comma 9 4 2 2 4" xfId="8936"/>
    <cellStyle name="Comma 9 4 2 2 4 2" xfId="24084"/>
    <cellStyle name="Comma 9 4 2 2 4 2 2" xfId="50052"/>
    <cellStyle name="Comma 9 4 2 2 4 3" xfId="34904"/>
    <cellStyle name="Comma 9 4 2 2 5" xfId="19756"/>
    <cellStyle name="Comma 9 4 2 2 5 2" xfId="45724"/>
    <cellStyle name="Comma 9 4 2 2 6" xfId="15428"/>
    <cellStyle name="Comma 9 4 2 2 6 2" xfId="41396"/>
    <cellStyle name="Comma 9 4 2 2 7" xfId="4608"/>
    <cellStyle name="Comma 9 4 2 2 8" xfId="30576"/>
    <cellStyle name="Comma 9 4 2 2 9" xfId="57058"/>
    <cellStyle name="Comma 9 4 2 3" xfId="5690"/>
    <cellStyle name="Comma 9 4 2 3 2" xfId="12182"/>
    <cellStyle name="Comma 9 4 2 3 2 2" xfId="27330"/>
    <cellStyle name="Comma 9 4 2 3 2 2 2" xfId="53298"/>
    <cellStyle name="Comma 9 4 2 3 2 3" xfId="38150"/>
    <cellStyle name="Comma 9 4 2 3 3" xfId="20838"/>
    <cellStyle name="Comma 9 4 2 3 3 2" xfId="46806"/>
    <cellStyle name="Comma 9 4 2 3 4" xfId="16510"/>
    <cellStyle name="Comma 9 4 2 3 4 2" xfId="42478"/>
    <cellStyle name="Comma 9 4 2 3 5" xfId="31658"/>
    <cellStyle name="Comma 9 4 2 3 6" xfId="58140"/>
    <cellStyle name="Comma 9 4 2 4" xfId="10018"/>
    <cellStyle name="Comma 9 4 2 4 2" xfId="25166"/>
    <cellStyle name="Comma 9 4 2 4 2 2" xfId="51134"/>
    <cellStyle name="Comma 9 4 2 4 3" xfId="35986"/>
    <cellStyle name="Comma 9 4 2 5" xfId="7854"/>
    <cellStyle name="Comma 9 4 2 5 2" xfId="23002"/>
    <cellStyle name="Comma 9 4 2 5 2 2" xfId="48970"/>
    <cellStyle name="Comma 9 4 2 5 3" xfId="33822"/>
    <cellStyle name="Comma 9 4 2 6" xfId="18674"/>
    <cellStyle name="Comma 9 4 2 6 2" xfId="44642"/>
    <cellStyle name="Comma 9 4 2 7" xfId="14346"/>
    <cellStyle name="Comma 9 4 2 7 2" xfId="40314"/>
    <cellStyle name="Comma 9 4 2 8" xfId="3526"/>
    <cellStyle name="Comma 9 4 2 9" xfId="29494"/>
    <cellStyle name="Comma 9 4 3" xfId="1903"/>
    <cellStyle name="Comma 9 4 3 2" xfId="6231"/>
    <cellStyle name="Comma 9 4 3 2 2" xfId="12723"/>
    <cellStyle name="Comma 9 4 3 2 2 2" xfId="27871"/>
    <cellStyle name="Comma 9 4 3 2 2 2 2" xfId="53839"/>
    <cellStyle name="Comma 9 4 3 2 2 3" xfId="38691"/>
    <cellStyle name="Comma 9 4 3 2 3" xfId="21379"/>
    <cellStyle name="Comma 9 4 3 2 3 2" xfId="47347"/>
    <cellStyle name="Comma 9 4 3 2 4" xfId="17051"/>
    <cellStyle name="Comma 9 4 3 2 4 2" xfId="43019"/>
    <cellStyle name="Comma 9 4 3 2 5" xfId="32199"/>
    <cellStyle name="Comma 9 4 3 2 6" xfId="58681"/>
    <cellStyle name="Comma 9 4 3 3" xfId="10559"/>
    <cellStyle name="Comma 9 4 3 3 2" xfId="25707"/>
    <cellStyle name="Comma 9 4 3 3 2 2" xfId="51675"/>
    <cellStyle name="Comma 9 4 3 3 3" xfId="36527"/>
    <cellStyle name="Comma 9 4 3 4" xfId="8395"/>
    <cellStyle name="Comma 9 4 3 4 2" xfId="23543"/>
    <cellStyle name="Comma 9 4 3 4 2 2" xfId="49511"/>
    <cellStyle name="Comma 9 4 3 4 3" xfId="34363"/>
    <cellStyle name="Comma 9 4 3 5" xfId="19215"/>
    <cellStyle name="Comma 9 4 3 5 2" xfId="45183"/>
    <cellStyle name="Comma 9 4 3 6" xfId="14887"/>
    <cellStyle name="Comma 9 4 3 6 2" xfId="40855"/>
    <cellStyle name="Comma 9 4 3 7" xfId="4067"/>
    <cellStyle name="Comma 9 4 3 8" xfId="30035"/>
    <cellStyle name="Comma 9 4 3 9" xfId="56517"/>
    <cellStyle name="Comma 9 4 4" xfId="5149"/>
    <cellStyle name="Comma 9 4 4 2" xfId="11641"/>
    <cellStyle name="Comma 9 4 4 2 2" xfId="26789"/>
    <cellStyle name="Comma 9 4 4 2 2 2" xfId="52757"/>
    <cellStyle name="Comma 9 4 4 2 3" xfId="37609"/>
    <cellStyle name="Comma 9 4 4 3" xfId="20297"/>
    <cellStyle name="Comma 9 4 4 3 2" xfId="46265"/>
    <cellStyle name="Comma 9 4 4 4" xfId="15969"/>
    <cellStyle name="Comma 9 4 4 4 2" xfId="41937"/>
    <cellStyle name="Comma 9 4 4 5" xfId="31117"/>
    <cellStyle name="Comma 9 4 4 6" xfId="57599"/>
    <cellStyle name="Comma 9 4 5" xfId="9477"/>
    <cellStyle name="Comma 9 4 5 2" xfId="24625"/>
    <cellStyle name="Comma 9 4 5 2 2" xfId="50593"/>
    <cellStyle name="Comma 9 4 5 3" xfId="35445"/>
    <cellStyle name="Comma 9 4 6" xfId="7313"/>
    <cellStyle name="Comma 9 4 6 2" xfId="22461"/>
    <cellStyle name="Comma 9 4 6 2 2" xfId="48429"/>
    <cellStyle name="Comma 9 4 6 3" xfId="33281"/>
    <cellStyle name="Comma 9 4 7" xfId="18133"/>
    <cellStyle name="Comma 9 4 7 2" xfId="44101"/>
    <cellStyle name="Comma 9 4 8" xfId="13805"/>
    <cellStyle name="Comma 9 4 8 2" xfId="39773"/>
    <cellStyle name="Comma 9 4 9" xfId="2985"/>
    <cellStyle name="Comma 9 5" xfId="244"/>
    <cellStyle name="Comma 9 5 10" xfId="28954"/>
    <cellStyle name="Comma 9 5 11" xfId="54915"/>
    <cellStyle name="Comma 9 5 12" xfId="55436"/>
    <cellStyle name="Comma 9 5 13" xfId="854"/>
    <cellStyle name="Comma 9 5 2" xfId="1363"/>
    <cellStyle name="Comma 9 5 2 10" xfId="55977"/>
    <cellStyle name="Comma 9 5 2 2" xfId="2445"/>
    <cellStyle name="Comma 9 5 2 2 2" xfId="6773"/>
    <cellStyle name="Comma 9 5 2 2 2 2" xfId="13265"/>
    <cellStyle name="Comma 9 5 2 2 2 2 2" xfId="28413"/>
    <cellStyle name="Comma 9 5 2 2 2 2 2 2" xfId="54381"/>
    <cellStyle name="Comma 9 5 2 2 2 2 3" xfId="39233"/>
    <cellStyle name="Comma 9 5 2 2 2 3" xfId="21921"/>
    <cellStyle name="Comma 9 5 2 2 2 3 2" xfId="47889"/>
    <cellStyle name="Comma 9 5 2 2 2 4" xfId="17593"/>
    <cellStyle name="Comma 9 5 2 2 2 4 2" xfId="43561"/>
    <cellStyle name="Comma 9 5 2 2 2 5" xfId="32741"/>
    <cellStyle name="Comma 9 5 2 2 2 6" xfId="59223"/>
    <cellStyle name="Comma 9 5 2 2 3" xfId="11101"/>
    <cellStyle name="Comma 9 5 2 2 3 2" xfId="26249"/>
    <cellStyle name="Comma 9 5 2 2 3 2 2" xfId="52217"/>
    <cellStyle name="Comma 9 5 2 2 3 3" xfId="37069"/>
    <cellStyle name="Comma 9 5 2 2 4" xfId="8937"/>
    <cellStyle name="Comma 9 5 2 2 4 2" xfId="24085"/>
    <cellStyle name="Comma 9 5 2 2 4 2 2" xfId="50053"/>
    <cellStyle name="Comma 9 5 2 2 4 3" xfId="34905"/>
    <cellStyle name="Comma 9 5 2 2 5" xfId="19757"/>
    <cellStyle name="Comma 9 5 2 2 5 2" xfId="45725"/>
    <cellStyle name="Comma 9 5 2 2 6" xfId="15429"/>
    <cellStyle name="Comma 9 5 2 2 6 2" xfId="41397"/>
    <cellStyle name="Comma 9 5 2 2 7" xfId="4609"/>
    <cellStyle name="Comma 9 5 2 2 8" xfId="30577"/>
    <cellStyle name="Comma 9 5 2 2 9" xfId="57059"/>
    <cellStyle name="Comma 9 5 2 3" xfId="5691"/>
    <cellStyle name="Comma 9 5 2 3 2" xfId="12183"/>
    <cellStyle name="Comma 9 5 2 3 2 2" xfId="27331"/>
    <cellStyle name="Comma 9 5 2 3 2 2 2" xfId="53299"/>
    <cellStyle name="Comma 9 5 2 3 2 3" xfId="38151"/>
    <cellStyle name="Comma 9 5 2 3 3" xfId="20839"/>
    <cellStyle name="Comma 9 5 2 3 3 2" xfId="46807"/>
    <cellStyle name="Comma 9 5 2 3 4" xfId="16511"/>
    <cellStyle name="Comma 9 5 2 3 4 2" xfId="42479"/>
    <cellStyle name="Comma 9 5 2 3 5" xfId="31659"/>
    <cellStyle name="Comma 9 5 2 3 6" xfId="58141"/>
    <cellStyle name="Comma 9 5 2 4" xfId="10019"/>
    <cellStyle name="Comma 9 5 2 4 2" xfId="25167"/>
    <cellStyle name="Comma 9 5 2 4 2 2" xfId="51135"/>
    <cellStyle name="Comma 9 5 2 4 3" xfId="35987"/>
    <cellStyle name="Comma 9 5 2 5" xfId="7855"/>
    <cellStyle name="Comma 9 5 2 5 2" xfId="23003"/>
    <cellStyle name="Comma 9 5 2 5 2 2" xfId="48971"/>
    <cellStyle name="Comma 9 5 2 5 3" xfId="33823"/>
    <cellStyle name="Comma 9 5 2 6" xfId="18675"/>
    <cellStyle name="Comma 9 5 2 6 2" xfId="44643"/>
    <cellStyle name="Comma 9 5 2 7" xfId="14347"/>
    <cellStyle name="Comma 9 5 2 7 2" xfId="40315"/>
    <cellStyle name="Comma 9 5 2 8" xfId="3527"/>
    <cellStyle name="Comma 9 5 2 9" xfId="29495"/>
    <cellStyle name="Comma 9 5 3" xfId="1904"/>
    <cellStyle name="Comma 9 5 3 2" xfId="6232"/>
    <cellStyle name="Comma 9 5 3 2 2" xfId="12724"/>
    <cellStyle name="Comma 9 5 3 2 2 2" xfId="27872"/>
    <cellStyle name="Comma 9 5 3 2 2 2 2" xfId="53840"/>
    <cellStyle name="Comma 9 5 3 2 2 3" xfId="38692"/>
    <cellStyle name="Comma 9 5 3 2 3" xfId="21380"/>
    <cellStyle name="Comma 9 5 3 2 3 2" xfId="47348"/>
    <cellStyle name="Comma 9 5 3 2 4" xfId="17052"/>
    <cellStyle name="Comma 9 5 3 2 4 2" xfId="43020"/>
    <cellStyle name="Comma 9 5 3 2 5" xfId="32200"/>
    <cellStyle name="Comma 9 5 3 2 6" xfId="58682"/>
    <cellStyle name="Comma 9 5 3 3" xfId="10560"/>
    <cellStyle name="Comma 9 5 3 3 2" xfId="25708"/>
    <cellStyle name="Comma 9 5 3 3 2 2" xfId="51676"/>
    <cellStyle name="Comma 9 5 3 3 3" xfId="36528"/>
    <cellStyle name="Comma 9 5 3 4" xfId="8396"/>
    <cellStyle name="Comma 9 5 3 4 2" xfId="23544"/>
    <cellStyle name="Comma 9 5 3 4 2 2" xfId="49512"/>
    <cellStyle name="Comma 9 5 3 4 3" xfId="34364"/>
    <cellStyle name="Comma 9 5 3 5" xfId="19216"/>
    <cellStyle name="Comma 9 5 3 5 2" xfId="45184"/>
    <cellStyle name="Comma 9 5 3 6" xfId="14888"/>
    <cellStyle name="Comma 9 5 3 6 2" xfId="40856"/>
    <cellStyle name="Comma 9 5 3 7" xfId="4068"/>
    <cellStyle name="Comma 9 5 3 8" xfId="30036"/>
    <cellStyle name="Comma 9 5 3 9" xfId="56518"/>
    <cellStyle name="Comma 9 5 4" xfId="5150"/>
    <cellStyle name="Comma 9 5 4 2" xfId="11642"/>
    <cellStyle name="Comma 9 5 4 2 2" xfId="26790"/>
    <cellStyle name="Comma 9 5 4 2 2 2" xfId="52758"/>
    <cellStyle name="Comma 9 5 4 2 3" xfId="37610"/>
    <cellStyle name="Comma 9 5 4 3" xfId="20298"/>
    <cellStyle name="Comma 9 5 4 3 2" xfId="46266"/>
    <cellStyle name="Comma 9 5 4 4" xfId="15970"/>
    <cellStyle name="Comma 9 5 4 4 2" xfId="41938"/>
    <cellStyle name="Comma 9 5 4 5" xfId="31118"/>
    <cellStyle name="Comma 9 5 4 6" xfId="57600"/>
    <cellStyle name="Comma 9 5 5" xfId="9478"/>
    <cellStyle name="Comma 9 5 5 2" xfId="24626"/>
    <cellStyle name="Comma 9 5 5 2 2" xfId="50594"/>
    <cellStyle name="Comma 9 5 5 3" xfId="35446"/>
    <cellStyle name="Comma 9 5 6" xfId="7314"/>
    <cellStyle name="Comma 9 5 6 2" xfId="22462"/>
    <cellStyle name="Comma 9 5 6 2 2" xfId="48430"/>
    <cellStyle name="Comma 9 5 6 3" xfId="33282"/>
    <cellStyle name="Comma 9 5 7" xfId="18134"/>
    <cellStyle name="Comma 9 5 7 2" xfId="44102"/>
    <cellStyle name="Comma 9 5 8" xfId="13806"/>
    <cellStyle name="Comma 9 5 8 2" xfId="39774"/>
    <cellStyle name="Comma 9 5 9" xfId="2986"/>
    <cellStyle name="Comma 9 6" xfId="245"/>
    <cellStyle name="Comma 9 6 10" xfId="28955"/>
    <cellStyle name="Comma 9 6 11" xfId="54916"/>
    <cellStyle name="Comma 9 6 12" xfId="55437"/>
    <cellStyle name="Comma 9 6 13" xfId="894"/>
    <cellStyle name="Comma 9 6 2" xfId="1364"/>
    <cellStyle name="Comma 9 6 2 10" xfId="55978"/>
    <cellStyle name="Comma 9 6 2 2" xfId="2446"/>
    <cellStyle name="Comma 9 6 2 2 2" xfId="6774"/>
    <cellStyle name="Comma 9 6 2 2 2 2" xfId="13266"/>
    <cellStyle name="Comma 9 6 2 2 2 2 2" xfId="28414"/>
    <cellStyle name="Comma 9 6 2 2 2 2 2 2" xfId="54382"/>
    <cellStyle name="Comma 9 6 2 2 2 2 3" xfId="39234"/>
    <cellStyle name="Comma 9 6 2 2 2 3" xfId="21922"/>
    <cellStyle name="Comma 9 6 2 2 2 3 2" xfId="47890"/>
    <cellStyle name="Comma 9 6 2 2 2 4" xfId="17594"/>
    <cellStyle name="Comma 9 6 2 2 2 4 2" xfId="43562"/>
    <cellStyle name="Comma 9 6 2 2 2 5" xfId="32742"/>
    <cellStyle name="Comma 9 6 2 2 2 6" xfId="59224"/>
    <cellStyle name="Comma 9 6 2 2 3" xfId="11102"/>
    <cellStyle name="Comma 9 6 2 2 3 2" xfId="26250"/>
    <cellStyle name="Comma 9 6 2 2 3 2 2" xfId="52218"/>
    <cellStyle name="Comma 9 6 2 2 3 3" xfId="37070"/>
    <cellStyle name="Comma 9 6 2 2 4" xfId="8938"/>
    <cellStyle name="Comma 9 6 2 2 4 2" xfId="24086"/>
    <cellStyle name="Comma 9 6 2 2 4 2 2" xfId="50054"/>
    <cellStyle name="Comma 9 6 2 2 4 3" xfId="34906"/>
    <cellStyle name="Comma 9 6 2 2 5" xfId="19758"/>
    <cellStyle name="Comma 9 6 2 2 5 2" xfId="45726"/>
    <cellStyle name="Comma 9 6 2 2 6" xfId="15430"/>
    <cellStyle name="Comma 9 6 2 2 6 2" xfId="41398"/>
    <cellStyle name="Comma 9 6 2 2 7" xfId="4610"/>
    <cellStyle name="Comma 9 6 2 2 8" xfId="30578"/>
    <cellStyle name="Comma 9 6 2 2 9" xfId="57060"/>
    <cellStyle name="Comma 9 6 2 3" xfId="5692"/>
    <cellStyle name="Comma 9 6 2 3 2" xfId="12184"/>
    <cellStyle name="Comma 9 6 2 3 2 2" xfId="27332"/>
    <cellStyle name="Comma 9 6 2 3 2 2 2" xfId="53300"/>
    <cellStyle name="Comma 9 6 2 3 2 3" xfId="38152"/>
    <cellStyle name="Comma 9 6 2 3 3" xfId="20840"/>
    <cellStyle name="Comma 9 6 2 3 3 2" xfId="46808"/>
    <cellStyle name="Comma 9 6 2 3 4" xfId="16512"/>
    <cellStyle name="Comma 9 6 2 3 4 2" xfId="42480"/>
    <cellStyle name="Comma 9 6 2 3 5" xfId="31660"/>
    <cellStyle name="Comma 9 6 2 3 6" xfId="58142"/>
    <cellStyle name="Comma 9 6 2 4" xfId="10020"/>
    <cellStyle name="Comma 9 6 2 4 2" xfId="25168"/>
    <cellStyle name="Comma 9 6 2 4 2 2" xfId="51136"/>
    <cellStyle name="Comma 9 6 2 4 3" xfId="35988"/>
    <cellStyle name="Comma 9 6 2 5" xfId="7856"/>
    <cellStyle name="Comma 9 6 2 5 2" xfId="23004"/>
    <cellStyle name="Comma 9 6 2 5 2 2" xfId="48972"/>
    <cellStyle name="Comma 9 6 2 5 3" xfId="33824"/>
    <cellStyle name="Comma 9 6 2 6" xfId="18676"/>
    <cellStyle name="Comma 9 6 2 6 2" xfId="44644"/>
    <cellStyle name="Comma 9 6 2 7" xfId="14348"/>
    <cellStyle name="Comma 9 6 2 7 2" xfId="40316"/>
    <cellStyle name="Comma 9 6 2 8" xfId="3528"/>
    <cellStyle name="Comma 9 6 2 9" xfId="29496"/>
    <cellStyle name="Comma 9 6 3" xfId="1905"/>
    <cellStyle name="Comma 9 6 3 2" xfId="6233"/>
    <cellStyle name="Comma 9 6 3 2 2" xfId="12725"/>
    <cellStyle name="Comma 9 6 3 2 2 2" xfId="27873"/>
    <cellStyle name="Comma 9 6 3 2 2 2 2" xfId="53841"/>
    <cellStyle name="Comma 9 6 3 2 2 3" xfId="38693"/>
    <cellStyle name="Comma 9 6 3 2 3" xfId="21381"/>
    <cellStyle name="Comma 9 6 3 2 3 2" xfId="47349"/>
    <cellStyle name="Comma 9 6 3 2 4" xfId="17053"/>
    <cellStyle name="Comma 9 6 3 2 4 2" xfId="43021"/>
    <cellStyle name="Comma 9 6 3 2 5" xfId="32201"/>
    <cellStyle name="Comma 9 6 3 2 6" xfId="58683"/>
    <cellStyle name="Comma 9 6 3 3" xfId="10561"/>
    <cellStyle name="Comma 9 6 3 3 2" xfId="25709"/>
    <cellStyle name="Comma 9 6 3 3 2 2" xfId="51677"/>
    <cellStyle name="Comma 9 6 3 3 3" xfId="36529"/>
    <cellStyle name="Comma 9 6 3 4" xfId="8397"/>
    <cellStyle name="Comma 9 6 3 4 2" xfId="23545"/>
    <cellStyle name="Comma 9 6 3 4 2 2" xfId="49513"/>
    <cellStyle name="Comma 9 6 3 4 3" xfId="34365"/>
    <cellStyle name="Comma 9 6 3 5" xfId="19217"/>
    <cellStyle name="Comma 9 6 3 5 2" xfId="45185"/>
    <cellStyle name="Comma 9 6 3 6" xfId="14889"/>
    <cellStyle name="Comma 9 6 3 6 2" xfId="40857"/>
    <cellStyle name="Comma 9 6 3 7" xfId="4069"/>
    <cellStyle name="Comma 9 6 3 8" xfId="30037"/>
    <cellStyle name="Comma 9 6 3 9" xfId="56519"/>
    <cellStyle name="Comma 9 6 4" xfId="5151"/>
    <cellStyle name="Comma 9 6 4 2" xfId="11643"/>
    <cellStyle name="Comma 9 6 4 2 2" xfId="26791"/>
    <cellStyle name="Comma 9 6 4 2 2 2" xfId="52759"/>
    <cellStyle name="Comma 9 6 4 2 3" xfId="37611"/>
    <cellStyle name="Comma 9 6 4 3" xfId="20299"/>
    <cellStyle name="Comma 9 6 4 3 2" xfId="46267"/>
    <cellStyle name="Comma 9 6 4 4" xfId="15971"/>
    <cellStyle name="Comma 9 6 4 4 2" xfId="41939"/>
    <cellStyle name="Comma 9 6 4 5" xfId="31119"/>
    <cellStyle name="Comma 9 6 4 6" xfId="57601"/>
    <cellStyle name="Comma 9 6 5" xfId="9479"/>
    <cellStyle name="Comma 9 6 5 2" xfId="24627"/>
    <cellStyle name="Comma 9 6 5 2 2" xfId="50595"/>
    <cellStyle name="Comma 9 6 5 3" xfId="35447"/>
    <cellStyle name="Comma 9 6 6" xfId="7315"/>
    <cellStyle name="Comma 9 6 6 2" xfId="22463"/>
    <cellStyle name="Comma 9 6 6 2 2" xfId="48431"/>
    <cellStyle name="Comma 9 6 6 3" xfId="33283"/>
    <cellStyle name="Comma 9 6 7" xfId="18135"/>
    <cellStyle name="Comma 9 6 7 2" xfId="44103"/>
    <cellStyle name="Comma 9 6 8" xfId="13807"/>
    <cellStyle name="Comma 9 6 8 2" xfId="39775"/>
    <cellStyle name="Comma 9 6 9" xfId="2987"/>
    <cellStyle name="Comma 9 7" xfId="246"/>
    <cellStyle name="Comma 9 7 10" xfId="28956"/>
    <cellStyle name="Comma 9 7 11" xfId="54917"/>
    <cellStyle name="Comma 9 7 12" xfId="55438"/>
    <cellStyle name="Comma 9 7 13" xfId="934"/>
    <cellStyle name="Comma 9 7 2" xfId="1365"/>
    <cellStyle name="Comma 9 7 2 10" xfId="55979"/>
    <cellStyle name="Comma 9 7 2 2" xfId="2447"/>
    <cellStyle name="Comma 9 7 2 2 2" xfId="6775"/>
    <cellStyle name="Comma 9 7 2 2 2 2" xfId="13267"/>
    <cellStyle name="Comma 9 7 2 2 2 2 2" xfId="28415"/>
    <cellStyle name="Comma 9 7 2 2 2 2 2 2" xfId="54383"/>
    <cellStyle name="Comma 9 7 2 2 2 2 3" xfId="39235"/>
    <cellStyle name="Comma 9 7 2 2 2 3" xfId="21923"/>
    <cellStyle name="Comma 9 7 2 2 2 3 2" xfId="47891"/>
    <cellStyle name="Comma 9 7 2 2 2 4" xfId="17595"/>
    <cellStyle name="Comma 9 7 2 2 2 4 2" xfId="43563"/>
    <cellStyle name="Comma 9 7 2 2 2 5" xfId="32743"/>
    <cellStyle name="Comma 9 7 2 2 2 6" xfId="59225"/>
    <cellStyle name="Comma 9 7 2 2 3" xfId="11103"/>
    <cellStyle name="Comma 9 7 2 2 3 2" xfId="26251"/>
    <cellStyle name="Comma 9 7 2 2 3 2 2" xfId="52219"/>
    <cellStyle name="Comma 9 7 2 2 3 3" xfId="37071"/>
    <cellStyle name="Comma 9 7 2 2 4" xfId="8939"/>
    <cellStyle name="Comma 9 7 2 2 4 2" xfId="24087"/>
    <cellStyle name="Comma 9 7 2 2 4 2 2" xfId="50055"/>
    <cellStyle name="Comma 9 7 2 2 4 3" xfId="34907"/>
    <cellStyle name="Comma 9 7 2 2 5" xfId="19759"/>
    <cellStyle name="Comma 9 7 2 2 5 2" xfId="45727"/>
    <cellStyle name="Comma 9 7 2 2 6" xfId="15431"/>
    <cellStyle name="Comma 9 7 2 2 6 2" xfId="41399"/>
    <cellStyle name="Comma 9 7 2 2 7" xfId="4611"/>
    <cellStyle name="Comma 9 7 2 2 8" xfId="30579"/>
    <cellStyle name="Comma 9 7 2 2 9" xfId="57061"/>
    <cellStyle name="Comma 9 7 2 3" xfId="5693"/>
    <cellStyle name="Comma 9 7 2 3 2" xfId="12185"/>
    <cellStyle name="Comma 9 7 2 3 2 2" xfId="27333"/>
    <cellStyle name="Comma 9 7 2 3 2 2 2" xfId="53301"/>
    <cellStyle name="Comma 9 7 2 3 2 3" xfId="38153"/>
    <cellStyle name="Comma 9 7 2 3 3" xfId="20841"/>
    <cellStyle name="Comma 9 7 2 3 3 2" xfId="46809"/>
    <cellStyle name="Comma 9 7 2 3 4" xfId="16513"/>
    <cellStyle name="Comma 9 7 2 3 4 2" xfId="42481"/>
    <cellStyle name="Comma 9 7 2 3 5" xfId="31661"/>
    <cellStyle name="Comma 9 7 2 3 6" xfId="58143"/>
    <cellStyle name="Comma 9 7 2 4" xfId="10021"/>
    <cellStyle name="Comma 9 7 2 4 2" xfId="25169"/>
    <cellStyle name="Comma 9 7 2 4 2 2" xfId="51137"/>
    <cellStyle name="Comma 9 7 2 4 3" xfId="35989"/>
    <cellStyle name="Comma 9 7 2 5" xfId="7857"/>
    <cellStyle name="Comma 9 7 2 5 2" xfId="23005"/>
    <cellStyle name="Comma 9 7 2 5 2 2" xfId="48973"/>
    <cellStyle name="Comma 9 7 2 5 3" xfId="33825"/>
    <cellStyle name="Comma 9 7 2 6" xfId="18677"/>
    <cellStyle name="Comma 9 7 2 6 2" xfId="44645"/>
    <cellStyle name="Comma 9 7 2 7" xfId="14349"/>
    <cellStyle name="Comma 9 7 2 7 2" xfId="40317"/>
    <cellStyle name="Comma 9 7 2 8" xfId="3529"/>
    <cellStyle name="Comma 9 7 2 9" xfId="29497"/>
    <cellStyle name="Comma 9 7 3" xfId="1906"/>
    <cellStyle name="Comma 9 7 3 2" xfId="6234"/>
    <cellStyle name="Comma 9 7 3 2 2" xfId="12726"/>
    <cellStyle name="Comma 9 7 3 2 2 2" xfId="27874"/>
    <cellStyle name="Comma 9 7 3 2 2 2 2" xfId="53842"/>
    <cellStyle name="Comma 9 7 3 2 2 3" xfId="38694"/>
    <cellStyle name="Comma 9 7 3 2 3" xfId="21382"/>
    <cellStyle name="Comma 9 7 3 2 3 2" xfId="47350"/>
    <cellStyle name="Comma 9 7 3 2 4" xfId="17054"/>
    <cellStyle name="Comma 9 7 3 2 4 2" xfId="43022"/>
    <cellStyle name="Comma 9 7 3 2 5" xfId="32202"/>
    <cellStyle name="Comma 9 7 3 2 6" xfId="58684"/>
    <cellStyle name="Comma 9 7 3 3" xfId="10562"/>
    <cellStyle name="Comma 9 7 3 3 2" xfId="25710"/>
    <cellStyle name="Comma 9 7 3 3 2 2" xfId="51678"/>
    <cellStyle name="Comma 9 7 3 3 3" xfId="36530"/>
    <cellStyle name="Comma 9 7 3 4" xfId="8398"/>
    <cellStyle name="Comma 9 7 3 4 2" xfId="23546"/>
    <cellStyle name="Comma 9 7 3 4 2 2" xfId="49514"/>
    <cellStyle name="Comma 9 7 3 4 3" xfId="34366"/>
    <cellStyle name="Comma 9 7 3 5" xfId="19218"/>
    <cellStyle name="Comma 9 7 3 5 2" xfId="45186"/>
    <cellStyle name="Comma 9 7 3 6" xfId="14890"/>
    <cellStyle name="Comma 9 7 3 6 2" xfId="40858"/>
    <cellStyle name="Comma 9 7 3 7" xfId="4070"/>
    <cellStyle name="Comma 9 7 3 8" xfId="30038"/>
    <cellStyle name="Comma 9 7 3 9" xfId="56520"/>
    <cellStyle name="Comma 9 7 4" xfId="5152"/>
    <cellStyle name="Comma 9 7 4 2" xfId="11644"/>
    <cellStyle name="Comma 9 7 4 2 2" xfId="26792"/>
    <cellStyle name="Comma 9 7 4 2 2 2" xfId="52760"/>
    <cellStyle name="Comma 9 7 4 2 3" xfId="37612"/>
    <cellStyle name="Comma 9 7 4 3" xfId="20300"/>
    <cellStyle name="Comma 9 7 4 3 2" xfId="46268"/>
    <cellStyle name="Comma 9 7 4 4" xfId="15972"/>
    <cellStyle name="Comma 9 7 4 4 2" xfId="41940"/>
    <cellStyle name="Comma 9 7 4 5" xfId="31120"/>
    <cellStyle name="Comma 9 7 4 6" xfId="57602"/>
    <cellStyle name="Comma 9 7 5" xfId="9480"/>
    <cellStyle name="Comma 9 7 5 2" xfId="24628"/>
    <cellStyle name="Comma 9 7 5 2 2" xfId="50596"/>
    <cellStyle name="Comma 9 7 5 3" xfId="35448"/>
    <cellStyle name="Comma 9 7 6" xfId="7316"/>
    <cellStyle name="Comma 9 7 6 2" xfId="22464"/>
    <cellStyle name="Comma 9 7 6 2 2" xfId="48432"/>
    <cellStyle name="Comma 9 7 6 3" xfId="33284"/>
    <cellStyle name="Comma 9 7 7" xfId="18136"/>
    <cellStyle name="Comma 9 7 7 2" xfId="44104"/>
    <cellStyle name="Comma 9 7 8" xfId="13808"/>
    <cellStyle name="Comma 9 7 8 2" xfId="39776"/>
    <cellStyle name="Comma 9 7 9" xfId="2988"/>
    <cellStyle name="Comma 9 8" xfId="247"/>
    <cellStyle name="Comma 9 8 10" xfId="28957"/>
    <cellStyle name="Comma 9 8 11" xfId="54918"/>
    <cellStyle name="Comma 9 8 12" xfId="55439"/>
    <cellStyle name="Comma 9 8 13" xfId="974"/>
    <cellStyle name="Comma 9 8 2" xfId="1366"/>
    <cellStyle name="Comma 9 8 2 10" xfId="55980"/>
    <cellStyle name="Comma 9 8 2 2" xfId="2448"/>
    <cellStyle name="Comma 9 8 2 2 2" xfId="6776"/>
    <cellStyle name="Comma 9 8 2 2 2 2" xfId="13268"/>
    <cellStyle name="Comma 9 8 2 2 2 2 2" xfId="28416"/>
    <cellStyle name="Comma 9 8 2 2 2 2 2 2" xfId="54384"/>
    <cellStyle name="Comma 9 8 2 2 2 2 3" xfId="39236"/>
    <cellStyle name="Comma 9 8 2 2 2 3" xfId="21924"/>
    <cellStyle name="Comma 9 8 2 2 2 3 2" xfId="47892"/>
    <cellStyle name="Comma 9 8 2 2 2 4" xfId="17596"/>
    <cellStyle name="Comma 9 8 2 2 2 4 2" xfId="43564"/>
    <cellStyle name="Comma 9 8 2 2 2 5" xfId="32744"/>
    <cellStyle name="Comma 9 8 2 2 2 6" xfId="59226"/>
    <cellStyle name="Comma 9 8 2 2 3" xfId="11104"/>
    <cellStyle name="Comma 9 8 2 2 3 2" xfId="26252"/>
    <cellStyle name="Comma 9 8 2 2 3 2 2" xfId="52220"/>
    <cellStyle name="Comma 9 8 2 2 3 3" xfId="37072"/>
    <cellStyle name="Comma 9 8 2 2 4" xfId="8940"/>
    <cellStyle name="Comma 9 8 2 2 4 2" xfId="24088"/>
    <cellStyle name="Comma 9 8 2 2 4 2 2" xfId="50056"/>
    <cellStyle name="Comma 9 8 2 2 4 3" xfId="34908"/>
    <cellStyle name="Comma 9 8 2 2 5" xfId="19760"/>
    <cellStyle name="Comma 9 8 2 2 5 2" xfId="45728"/>
    <cellStyle name="Comma 9 8 2 2 6" xfId="15432"/>
    <cellStyle name="Comma 9 8 2 2 6 2" xfId="41400"/>
    <cellStyle name="Comma 9 8 2 2 7" xfId="4612"/>
    <cellStyle name="Comma 9 8 2 2 8" xfId="30580"/>
    <cellStyle name="Comma 9 8 2 2 9" xfId="57062"/>
    <cellStyle name="Comma 9 8 2 3" xfId="5694"/>
    <cellStyle name="Comma 9 8 2 3 2" xfId="12186"/>
    <cellStyle name="Comma 9 8 2 3 2 2" xfId="27334"/>
    <cellStyle name="Comma 9 8 2 3 2 2 2" xfId="53302"/>
    <cellStyle name="Comma 9 8 2 3 2 3" xfId="38154"/>
    <cellStyle name="Comma 9 8 2 3 3" xfId="20842"/>
    <cellStyle name="Comma 9 8 2 3 3 2" xfId="46810"/>
    <cellStyle name="Comma 9 8 2 3 4" xfId="16514"/>
    <cellStyle name="Comma 9 8 2 3 4 2" xfId="42482"/>
    <cellStyle name="Comma 9 8 2 3 5" xfId="31662"/>
    <cellStyle name="Comma 9 8 2 3 6" xfId="58144"/>
    <cellStyle name="Comma 9 8 2 4" xfId="10022"/>
    <cellStyle name="Comma 9 8 2 4 2" xfId="25170"/>
    <cellStyle name="Comma 9 8 2 4 2 2" xfId="51138"/>
    <cellStyle name="Comma 9 8 2 4 3" xfId="35990"/>
    <cellStyle name="Comma 9 8 2 5" xfId="7858"/>
    <cellStyle name="Comma 9 8 2 5 2" xfId="23006"/>
    <cellStyle name="Comma 9 8 2 5 2 2" xfId="48974"/>
    <cellStyle name="Comma 9 8 2 5 3" xfId="33826"/>
    <cellStyle name="Comma 9 8 2 6" xfId="18678"/>
    <cellStyle name="Comma 9 8 2 6 2" xfId="44646"/>
    <cellStyle name="Comma 9 8 2 7" xfId="14350"/>
    <cellStyle name="Comma 9 8 2 7 2" xfId="40318"/>
    <cellStyle name="Comma 9 8 2 8" xfId="3530"/>
    <cellStyle name="Comma 9 8 2 9" xfId="29498"/>
    <cellStyle name="Comma 9 8 3" xfId="1907"/>
    <cellStyle name="Comma 9 8 3 2" xfId="6235"/>
    <cellStyle name="Comma 9 8 3 2 2" xfId="12727"/>
    <cellStyle name="Comma 9 8 3 2 2 2" xfId="27875"/>
    <cellStyle name="Comma 9 8 3 2 2 2 2" xfId="53843"/>
    <cellStyle name="Comma 9 8 3 2 2 3" xfId="38695"/>
    <cellStyle name="Comma 9 8 3 2 3" xfId="21383"/>
    <cellStyle name="Comma 9 8 3 2 3 2" xfId="47351"/>
    <cellStyle name="Comma 9 8 3 2 4" xfId="17055"/>
    <cellStyle name="Comma 9 8 3 2 4 2" xfId="43023"/>
    <cellStyle name="Comma 9 8 3 2 5" xfId="32203"/>
    <cellStyle name="Comma 9 8 3 2 6" xfId="58685"/>
    <cellStyle name="Comma 9 8 3 3" xfId="10563"/>
    <cellStyle name="Comma 9 8 3 3 2" xfId="25711"/>
    <cellStyle name="Comma 9 8 3 3 2 2" xfId="51679"/>
    <cellStyle name="Comma 9 8 3 3 3" xfId="36531"/>
    <cellStyle name="Comma 9 8 3 4" xfId="8399"/>
    <cellStyle name="Comma 9 8 3 4 2" xfId="23547"/>
    <cellStyle name="Comma 9 8 3 4 2 2" xfId="49515"/>
    <cellStyle name="Comma 9 8 3 4 3" xfId="34367"/>
    <cellStyle name="Comma 9 8 3 5" xfId="19219"/>
    <cellStyle name="Comma 9 8 3 5 2" xfId="45187"/>
    <cellStyle name="Comma 9 8 3 6" xfId="14891"/>
    <cellStyle name="Comma 9 8 3 6 2" xfId="40859"/>
    <cellStyle name="Comma 9 8 3 7" xfId="4071"/>
    <cellStyle name="Comma 9 8 3 8" xfId="30039"/>
    <cellStyle name="Comma 9 8 3 9" xfId="56521"/>
    <cellStyle name="Comma 9 8 4" xfId="5153"/>
    <cellStyle name="Comma 9 8 4 2" xfId="11645"/>
    <cellStyle name="Comma 9 8 4 2 2" xfId="26793"/>
    <cellStyle name="Comma 9 8 4 2 2 2" xfId="52761"/>
    <cellStyle name="Comma 9 8 4 2 3" xfId="37613"/>
    <cellStyle name="Comma 9 8 4 3" xfId="20301"/>
    <cellStyle name="Comma 9 8 4 3 2" xfId="46269"/>
    <cellStyle name="Comma 9 8 4 4" xfId="15973"/>
    <cellStyle name="Comma 9 8 4 4 2" xfId="41941"/>
    <cellStyle name="Comma 9 8 4 5" xfId="31121"/>
    <cellStyle name="Comma 9 8 4 6" xfId="57603"/>
    <cellStyle name="Comma 9 8 5" xfId="9481"/>
    <cellStyle name="Comma 9 8 5 2" xfId="24629"/>
    <cellStyle name="Comma 9 8 5 2 2" xfId="50597"/>
    <cellStyle name="Comma 9 8 5 3" xfId="35449"/>
    <cellStyle name="Comma 9 8 6" xfId="7317"/>
    <cellStyle name="Comma 9 8 6 2" xfId="22465"/>
    <cellStyle name="Comma 9 8 6 2 2" xfId="48433"/>
    <cellStyle name="Comma 9 8 6 3" xfId="33285"/>
    <cellStyle name="Comma 9 8 7" xfId="18137"/>
    <cellStyle name="Comma 9 8 7 2" xfId="44105"/>
    <cellStyle name="Comma 9 8 8" xfId="13809"/>
    <cellStyle name="Comma 9 8 8 2" xfId="39777"/>
    <cellStyle name="Comma 9 8 9" xfId="2989"/>
    <cellStyle name="Comma 9 9" xfId="248"/>
    <cellStyle name="Comma 9 9 10" xfId="28958"/>
    <cellStyle name="Comma 9 9 11" xfId="54919"/>
    <cellStyle name="Comma 9 9 12" xfId="55440"/>
    <cellStyle name="Comma 9 9 13" xfId="1014"/>
    <cellStyle name="Comma 9 9 2" xfId="1367"/>
    <cellStyle name="Comma 9 9 2 10" xfId="55981"/>
    <cellStyle name="Comma 9 9 2 2" xfId="2449"/>
    <cellStyle name="Comma 9 9 2 2 2" xfId="6777"/>
    <cellStyle name="Comma 9 9 2 2 2 2" xfId="13269"/>
    <cellStyle name="Comma 9 9 2 2 2 2 2" xfId="28417"/>
    <cellStyle name="Comma 9 9 2 2 2 2 2 2" xfId="54385"/>
    <cellStyle name="Comma 9 9 2 2 2 2 3" xfId="39237"/>
    <cellStyle name="Comma 9 9 2 2 2 3" xfId="21925"/>
    <cellStyle name="Comma 9 9 2 2 2 3 2" xfId="47893"/>
    <cellStyle name="Comma 9 9 2 2 2 4" xfId="17597"/>
    <cellStyle name="Comma 9 9 2 2 2 4 2" xfId="43565"/>
    <cellStyle name="Comma 9 9 2 2 2 5" xfId="32745"/>
    <cellStyle name="Comma 9 9 2 2 2 6" xfId="59227"/>
    <cellStyle name="Comma 9 9 2 2 3" xfId="11105"/>
    <cellStyle name="Comma 9 9 2 2 3 2" xfId="26253"/>
    <cellStyle name="Comma 9 9 2 2 3 2 2" xfId="52221"/>
    <cellStyle name="Comma 9 9 2 2 3 3" xfId="37073"/>
    <cellStyle name="Comma 9 9 2 2 4" xfId="8941"/>
    <cellStyle name="Comma 9 9 2 2 4 2" xfId="24089"/>
    <cellStyle name="Comma 9 9 2 2 4 2 2" xfId="50057"/>
    <cellStyle name="Comma 9 9 2 2 4 3" xfId="34909"/>
    <cellStyle name="Comma 9 9 2 2 5" xfId="19761"/>
    <cellStyle name="Comma 9 9 2 2 5 2" xfId="45729"/>
    <cellStyle name="Comma 9 9 2 2 6" xfId="15433"/>
    <cellStyle name="Comma 9 9 2 2 6 2" xfId="41401"/>
    <cellStyle name="Comma 9 9 2 2 7" xfId="4613"/>
    <cellStyle name="Comma 9 9 2 2 8" xfId="30581"/>
    <cellStyle name="Comma 9 9 2 2 9" xfId="57063"/>
    <cellStyle name="Comma 9 9 2 3" xfId="5695"/>
    <cellStyle name="Comma 9 9 2 3 2" xfId="12187"/>
    <cellStyle name="Comma 9 9 2 3 2 2" xfId="27335"/>
    <cellStyle name="Comma 9 9 2 3 2 2 2" xfId="53303"/>
    <cellStyle name="Comma 9 9 2 3 2 3" xfId="38155"/>
    <cellStyle name="Comma 9 9 2 3 3" xfId="20843"/>
    <cellStyle name="Comma 9 9 2 3 3 2" xfId="46811"/>
    <cellStyle name="Comma 9 9 2 3 4" xfId="16515"/>
    <cellStyle name="Comma 9 9 2 3 4 2" xfId="42483"/>
    <cellStyle name="Comma 9 9 2 3 5" xfId="31663"/>
    <cellStyle name="Comma 9 9 2 3 6" xfId="58145"/>
    <cellStyle name="Comma 9 9 2 4" xfId="10023"/>
    <cellStyle name="Comma 9 9 2 4 2" xfId="25171"/>
    <cellStyle name="Comma 9 9 2 4 2 2" xfId="51139"/>
    <cellStyle name="Comma 9 9 2 4 3" xfId="35991"/>
    <cellStyle name="Comma 9 9 2 5" xfId="7859"/>
    <cellStyle name="Comma 9 9 2 5 2" xfId="23007"/>
    <cellStyle name="Comma 9 9 2 5 2 2" xfId="48975"/>
    <cellStyle name="Comma 9 9 2 5 3" xfId="33827"/>
    <cellStyle name="Comma 9 9 2 6" xfId="18679"/>
    <cellStyle name="Comma 9 9 2 6 2" xfId="44647"/>
    <cellStyle name="Comma 9 9 2 7" xfId="14351"/>
    <cellStyle name="Comma 9 9 2 7 2" xfId="40319"/>
    <cellStyle name="Comma 9 9 2 8" xfId="3531"/>
    <cellStyle name="Comma 9 9 2 9" xfId="29499"/>
    <cellStyle name="Comma 9 9 3" xfId="1908"/>
    <cellStyle name="Comma 9 9 3 2" xfId="6236"/>
    <cellStyle name="Comma 9 9 3 2 2" xfId="12728"/>
    <cellStyle name="Comma 9 9 3 2 2 2" xfId="27876"/>
    <cellStyle name="Comma 9 9 3 2 2 2 2" xfId="53844"/>
    <cellStyle name="Comma 9 9 3 2 2 3" xfId="38696"/>
    <cellStyle name="Comma 9 9 3 2 3" xfId="21384"/>
    <cellStyle name="Comma 9 9 3 2 3 2" xfId="47352"/>
    <cellStyle name="Comma 9 9 3 2 4" xfId="17056"/>
    <cellStyle name="Comma 9 9 3 2 4 2" xfId="43024"/>
    <cellStyle name="Comma 9 9 3 2 5" xfId="32204"/>
    <cellStyle name="Comma 9 9 3 2 6" xfId="58686"/>
    <cellStyle name="Comma 9 9 3 3" xfId="10564"/>
    <cellStyle name="Comma 9 9 3 3 2" xfId="25712"/>
    <cellStyle name="Comma 9 9 3 3 2 2" xfId="51680"/>
    <cellStyle name="Comma 9 9 3 3 3" xfId="36532"/>
    <cellStyle name="Comma 9 9 3 4" xfId="8400"/>
    <cellStyle name="Comma 9 9 3 4 2" xfId="23548"/>
    <cellStyle name="Comma 9 9 3 4 2 2" xfId="49516"/>
    <cellStyle name="Comma 9 9 3 4 3" xfId="34368"/>
    <cellStyle name="Comma 9 9 3 5" xfId="19220"/>
    <cellStyle name="Comma 9 9 3 5 2" xfId="45188"/>
    <cellStyle name="Comma 9 9 3 6" xfId="14892"/>
    <cellStyle name="Comma 9 9 3 6 2" xfId="40860"/>
    <cellStyle name="Comma 9 9 3 7" xfId="4072"/>
    <cellStyle name="Comma 9 9 3 8" xfId="30040"/>
    <cellStyle name="Comma 9 9 3 9" xfId="56522"/>
    <cellStyle name="Comma 9 9 4" xfId="5154"/>
    <cellStyle name="Comma 9 9 4 2" xfId="11646"/>
    <cellStyle name="Comma 9 9 4 2 2" xfId="26794"/>
    <cellStyle name="Comma 9 9 4 2 2 2" xfId="52762"/>
    <cellStyle name="Comma 9 9 4 2 3" xfId="37614"/>
    <cellStyle name="Comma 9 9 4 3" xfId="20302"/>
    <cellStyle name="Comma 9 9 4 3 2" xfId="46270"/>
    <cellStyle name="Comma 9 9 4 4" xfId="15974"/>
    <cellStyle name="Comma 9 9 4 4 2" xfId="41942"/>
    <cellStyle name="Comma 9 9 4 5" xfId="31122"/>
    <cellStyle name="Comma 9 9 4 6" xfId="57604"/>
    <cellStyle name="Comma 9 9 5" xfId="9482"/>
    <cellStyle name="Comma 9 9 5 2" xfId="24630"/>
    <cellStyle name="Comma 9 9 5 2 2" xfId="50598"/>
    <cellStyle name="Comma 9 9 5 3" xfId="35450"/>
    <cellStyle name="Comma 9 9 6" xfId="7318"/>
    <cellStyle name="Comma 9 9 6 2" xfId="22466"/>
    <cellStyle name="Comma 9 9 6 2 2" xfId="48434"/>
    <cellStyle name="Comma 9 9 6 3" xfId="33286"/>
    <cellStyle name="Comma 9 9 7" xfId="18138"/>
    <cellStyle name="Comma 9 9 7 2" xfId="44106"/>
    <cellStyle name="Comma 9 9 8" xfId="13810"/>
    <cellStyle name="Comma 9 9 8 2" xfId="39778"/>
    <cellStyle name="Comma 9 9 9" xfId="2990"/>
    <cellStyle name="Currency" xfId="59620" builtinId="4"/>
    <cellStyle name="Currency 2" xfId="249"/>
    <cellStyle name="Currency 3" xfId="250"/>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2" xfId="251"/>
    <cellStyle name="Hyperlink 3" xfId="252"/>
    <cellStyle name="Input" xfId="10" builtinId="20" customBuiltin="1"/>
    <cellStyle name="Linked Cell" xfId="13" builtinId="24" customBuiltin="1"/>
    <cellStyle name="Neutral" xfId="9" builtinId="28" customBuiltin="1"/>
    <cellStyle name="Normal" xfId="0" builtinId="0"/>
    <cellStyle name="Normal 10" xfId="253"/>
    <cellStyle name="Normal 10 10" xfId="254"/>
    <cellStyle name="Normal 10 10 10" xfId="28960"/>
    <cellStyle name="Normal 10 10 11" xfId="54921"/>
    <cellStyle name="Normal 10 10 12" xfId="55442"/>
    <cellStyle name="Normal 10 10 13" xfId="1053"/>
    <cellStyle name="Normal 10 10 2" xfId="1369"/>
    <cellStyle name="Normal 10 10 2 10" xfId="55983"/>
    <cellStyle name="Normal 10 10 2 2" xfId="2451"/>
    <cellStyle name="Normal 10 10 2 2 2" xfId="6779"/>
    <cellStyle name="Normal 10 10 2 2 2 2" xfId="13271"/>
    <cellStyle name="Normal 10 10 2 2 2 2 2" xfId="28419"/>
    <cellStyle name="Normal 10 10 2 2 2 2 2 2" xfId="54387"/>
    <cellStyle name="Normal 10 10 2 2 2 2 3" xfId="39239"/>
    <cellStyle name="Normal 10 10 2 2 2 3" xfId="21927"/>
    <cellStyle name="Normal 10 10 2 2 2 3 2" xfId="47895"/>
    <cellStyle name="Normal 10 10 2 2 2 4" xfId="17599"/>
    <cellStyle name="Normal 10 10 2 2 2 4 2" xfId="43567"/>
    <cellStyle name="Normal 10 10 2 2 2 5" xfId="32747"/>
    <cellStyle name="Normal 10 10 2 2 2 6" xfId="59229"/>
    <cellStyle name="Normal 10 10 2 2 3" xfId="11107"/>
    <cellStyle name="Normal 10 10 2 2 3 2" xfId="26255"/>
    <cellStyle name="Normal 10 10 2 2 3 2 2" xfId="52223"/>
    <cellStyle name="Normal 10 10 2 2 3 3" xfId="37075"/>
    <cellStyle name="Normal 10 10 2 2 4" xfId="8943"/>
    <cellStyle name="Normal 10 10 2 2 4 2" xfId="24091"/>
    <cellStyle name="Normal 10 10 2 2 4 2 2" xfId="50059"/>
    <cellStyle name="Normal 10 10 2 2 4 3" xfId="34911"/>
    <cellStyle name="Normal 10 10 2 2 5" xfId="19763"/>
    <cellStyle name="Normal 10 10 2 2 5 2" xfId="45731"/>
    <cellStyle name="Normal 10 10 2 2 6" xfId="15435"/>
    <cellStyle name="Normal 10 10 2 2 6 2" xfId="41403"/>
    <cellStyle name="Normal 10 10 2 2 7" xfId="4615"/>
    <cellStyle name="Normal 10 10 2 2 8" xfId="30583"/>
    <cellStyle name="Normal 10 10 2 2 9" xfId="57065"/>
    <cellStyle name="Normal 10 10 2 3" xfId="5697"/>
    <cellStyle name="Normal 10 10 2 3 2" xfId="12189"/>
    <cellStyle name="Normal 10 10 2 3 2 2" xfId="27337"/>
    <cellStyle name="Normal 10 10 2 3 2 2 2" xfId="53305"/>
    <cellStyle name="Normal 10 10 2 3 2 3" xfId="38157"/>
    <cellStyle name="Normal 10 10 2 3 3" xfId="20845"/>
    <cellStyle name="Normal 10 10 2 3 3 2" xfId="46813"/>
    <cellStyle name="Normal 10 10 2 3 4" xfId="16517"/>
    <cellStyle name="Normal 10 10 2 3 4 2" xfId="42485"/>
    <cellStyle name="Normal 10 10 2 3 5" xfId="31665"/>
    <cellStyle name="Normal 10 10 2 3 6" xfId="58147"/>
    <cellStyle name="Normal 10 10 2 4" xfId="10025"/>
    <cellStyle name="Normal 10 10 2 4 2" xfId="25173"/>
    <cellStyle name="Normal 10 10 2 4 2 2" xfId="51141"/>
    <cellStyle name="Normal 10 10 2 4 3" xfId="35993"/>
    <cellStyle name="Normal 10 10 2 5" xfId="7861"/>
    <cellStyle name="Normal 10 10 2 5 2" xfId="23009"/>
    <cellStyle name="Normal 10 10 2 5 2 2" xfId="48977"/>
    <cellStyle name="Normal 10 10 2 5 3" xfId="33829"/>
    <cellStyle name="Normal 10 10 2 6" xfId="18681"/>
    <cellStyle name="Normal 10 10 2 6 2" xfId="44649"/>
    <cellStyle name="Normal 10 10 2 7" xfId="14353"/>
    <cellStyle name="Normal 10 10 2 7 2" xfId="40321"/>
    <cellStyle name="Normal 10 10 2 8" xfId="3533"/>
    <cellStyle name="Normal 10 10 2 9" xfId="29501"/>
    <cellStyle name="Normal 10 10 3" xfId="1910"/>
    <cellStyle name="Normal 10 10 3 2" xfId="6238"/>
    <cellStyle name="Normal 10 10 3 2 2" xfId="12730"/>
    <cellStyle name="Normal 10 10 3 2 2 2" xfId="27878"/>
    <cellStyle name="Normal 10 10 3 2 2 2 2" xfId="53846"/>
    <cellStyle name="Normal 10 10 3 2 2 3" xfId="38698"/>
    <cellStyle name="Normal 10 10 3 2 3" xfId="21386"/>
    <cellStyle name="Normal 10 10 3 2 3 2" xfId="47354"/>
    <cellStyle name="Normal 10 10 3 2 4" xfId="17058"/>
    <cellStyle name="Normal 10 10 3 2 4 2" xfId="43026"/>
    <cellStyle name="Normal 10 10 3 2 5" xfId="32206"/>
    <cellStyle name="Normal 10 10 3 2 6" xfId="58688"/>
    <cellStyle name="Normal 10 10 3 3" xfId="10566"/>
    <cellStyle name="Normal 10 10 3 3 2" xfId="25714"/>
    <cellStyle name="Normal 10 10 3 3 2 2" xfId="51682"/>
    <cellStyle name="Normal 10 10 3 3 3" xfId="36534"/>
    <cellStyle name="Normal 10 10 3 4" xfId="8402"/>
    <cellStyle name="Normal 10 10 3 4 2" xfId="23550"/>
    <cellStyle name="Normal 10 10 3 4 2 2" xfId="49518"/>
    <cellStyle name="Normal 10 10 3 4 3" xfId="34370"/>
    <cellStyle name="Normal 10 10 3 5" xfId="19222"/>
    <cellStyle name="Normal 10 10 3 5 2" xfId="45190"/>
    <cellStyle name="Normal 10 10 3 6" xfId="14894"/>
    <cellStyle name="Normal 10 10 3 6 2" xfId="40862"/>
    <cellStyle name="Normal 10 10 3 7" xfId="4074"/>
    <cellStyle name="Normal 10 10 3 8" xfId="30042"/>
    <cellStyle name="Normal 10 10 3 9" xfId="56524"/>
    <cellStyle name="Normal 10 10 4" xfId="5156"/>
    <cellStyle name="Normal 10 10 4 2" xfId="11648"/>
    <cellStyle name="Normal 10 10 4 2 2" xfId="26796"/>
    <cellStyle name="Normal 10 10 4 2 2 2" xfId="52764"/>
    <cellStyle name="Normal 10 10 4 2 3" xfId="37616"/>
    <cellStyle name="Normal 10 10 4 3" xfId="20304"/>
    <cellStyle name="Normal 10 10 4 3 2" xfId="46272"/>
    <cellStyle name="Normal 10 10 4 4" xfId="15976"/>
    <cellStyle name="Normal 10 10 4 4 2" xfId="41944"/>
    <cellStyle name="Normal 10 10 4 5" xfId="31124"/>
    <cellStyle name="Normal 10 10 4 6" xfId="57606"/>
    <cellStyle name="Normal 10 10 5" xfId="9484"/>
    <cellStyle name="Normal 10 10 5 2" xfId="24632"/>
    <cellStyle name="Normal 10 10 5 2 2" xfId="50600"/>
    <cellStyle name="Normal 10 10 5 3" xfId="35452"/>
    <cellStyle name="Normal 10 10 6" xfId="7320"/>
    <cellStyle name="Normal 10 10 6 2" xfId="22468"/>
    <cellStyle name="Normal 10 10 6 2 2" xfId="48436"/>
    <cellStyle name="Normal 10 10 6 3" xfId="33288"/>
    <cellStyle name="Normal 10 10 7" xfId="18140"/>
    <cellStyle name="Normal 10 10 7 2" xfId="44108"/>
    <cellStyle name="Normal 10 10 8" xfId="13812"/>
    <cellStyle name="Normal 10 10 8 2" xfId="39780"/>
    <cellStyle name="Normal 10 10 9" xfId="2992"/>
    <cellStyle name="Normal 10 11" xfId="255"/>
    <cellStyle name="Normal 10 11 10" xfId="28961"/>
    <cellStyle name="Normal 10 11 11" xfId="54922"/>
    <cellStyle name="Normal 10 11 12" xfId="55443"/>
    <cellStyle name="Normal 10 11 13" xfId="1093"/>
    <cellStyle name="Normal 10 11 2" xfId="1370"/>
    <cellStyle name="Normal 10 11 2 10" xfId="55984"/>
    <cellStyle name="Normal 10 11 2 2" xfId="2452"/>
    <cellStyle name="Normal 10 11 2 2 2" xfId="6780"/>
    <cellStyle name="Normal 10 11 2 2 2 2" xfId="13272"/>
    <cellStyle name="Normal 10 11 2 2 2 2 2" xfId="28420"/>
    <cellStyle name="Normal 10 11 2 2 2 2 2 2" xfId="54388"/>
    <cellStyle name="Normal 10 11 2 2 2 2 3" xfId="39240"/>
    <cellStyle name="Normal 10 11 2 2 2 3" xfId="21928"/>
    <cellStyle name="Normal 10 11 2 2 2 3 2" xfId="47896"/>
    <cellStyle name="Normal 10 11 2 2 2 4" xfId="17600"/>
    <cellStyle name="Normal 10 11 2 2 2 4 2" xfId="43568"/>
    <cellStyle name="Normal 10 11 2 2 2 5" xfId="32748"/>
    <cellStyle name="Normal 10 11 2 2 2 6" xfId="59230"/>
    <cellStyle name="Normal 10 11 2 2 3" xfId="11108"/>
    <cellStyle name="Normal 10 11 2 2 3 2" xfId="26256"/>
    <cellStyle name="Normal 10 11 2 2 3 2 2" xfId="52224"/>
    <cellStyle name="Normal 10 11 2 2 3 3" xfId="37076"/>
    <cellStyle name="Normal 10 11 2 2 4" xfId="8944"/>
    <cellStyle name="Normal 10 11 2 2 4 2" xfId="24092"/>
    <cellStyle name="Normal 10 11 2 2 4 2 2" xfId="50060"/>
    <cellStyle name="Normal 10 11 2 2 4 3" xfId="34912"/>
    <cellStyle name="Normal 10 11 2 2 5" xfId="19764"/>
    <cellStyle name="Normal 10 11 2 2 5 2" xfId="45732"/>
    <cellStyle name="Normal 10 11 2 2 6" xfId="15436"/>
    <cellStyle name="Normal 10 11 2 2 6 2" xfId="41404"/>
    <cellStyle name="Normal 10 11 2 2 7" xfId="4616"/>
    <cellStyle name="Normal 10 11 2 2 8" xfId="30584"/>
    <cellStyle name="Normal 10 11 2 2 9" xfId="57066"/>
    <cellStyle name="Normal 10 11 2 3" xfId="5698"/>
    <cellStyle name="Normal 10 11 2 3 2" xfId="12190"/>
    <cellStyle name="Normal 10 11 2 3 2 2" xfId="27338"/>
    <cellStyle name="Normal 10 11 2 3 2 2 2" xfId="53306"/>
    <cellStyle name="Normal 10 11 2 3 2 3" xfId="38158"/>
    <cellStyle name="Normal 10 11 2 3 3" xfId="20846"/>
    <cellStyle name="Normal 10 11 2 3 3 2" xfId="46814"/>
    <cellStyle name="Normal 10 11 2 3 4" xfId="16518"/>
    <cellStyle name="Normal 10 11 2 3 4 2" xfId="42486"/>
    <cellStyle name="Normal 10 11 2 3 5" xfId="31666"/>
    <cellStyle name="Normal 10 11 2 3 6" xfId="58148"/>
    <cellStyle name="Normal 10 11 2 4" xfId="10026"/>
    <cellStyle name="Normal 10 11 2 4 2" xfId="25174"/>
    <cellStyle name="Normal 10 11 2 4 2 2" xfId="51142"/>
    <cellStyle name="Normal 10 11 2 4 3" xfId="35994"/>
    <cellStyle name="Normal 10 11 2 5" xfId="7862"/>
    <cellStyle name="Normal 10 11 2 5 2" xfId="23010"/>
    <cellStyle name="Normal 10 11 2 5 2 2" xfId="48978"/>
    <cellStyle name="Normal 10 11 2 5 3" xfId="33830"/>
    <cellStyle name="Normal 10 11 2 6" xfId="18682"/>
    <cellStyle name="Normal 10 11 2 6 2" xfId="44650"/>
    <cellStyle name="Normal 10 11 2 7" xfId="14354"/>
    <cellStyle name="Normal 10 11 2 7 2" xfId="40322"/>
    <cellStyle name="Normal 10 11 2 8" xfId="3534"/>
    <cellStyle name="Normal 10 11 2 9" xfId="29502"/>
    <cellStyle name="Normal 10 11 3" xfId="1911"/>
    <cellStyle name="Normal 10 11 3 2" xfId="6239"/>
    <cellStyle name="Normal 10 11 3 2 2" xfId="12731"/>
    <cellStyle name="Normal 10 11 3 2 2 2" xfId="27879"/>
    <cellStyle name="Normal 10 11 3 2 2 2 2" xfId="53847"/>
    <cellStyle name="Normal 10 11 3 2 2 3" xfId="38699"/>
    <cellStyle name="Normal 10 11 3 2 3" xfId="21387"/>
    <cellStyle name="Normal 10 11 3 2 3 2" xfId="47355"/>
    <cellStyle name="Normal 10 11 3 2 4" xfId="17059"/>
    <cellStyle name="Normal 10 11 3 2 4 2" xfId="43027"/>
    <cellStyle name="Normal 10 11 3 2 5" xfId="32207"/>
    <cellStyle name="Normal 10 11 3 2 6" xfId="58689"/>
    <cellStyle name="Normal 10 11 3 3" xfId="10567"/>
    <cellStyle name="Normal 10 11 3 3 2" xfId="25715"/>
    <cellStyle name="Normal 10 11 3 3 2 2" xfId="51683"/>
    <cellStyle name="Normal 10 11 3 3 3" xfId="36535"/>
    <cellStyle name="Normal 10 11 3 4" xfId="8403"/>
    <cellStyle name="Normal 10 11 3 4 2" xfId="23551"/>
    <cellStyle name="Normal 10 11 3 4 2 2" xfId="49519"/>
    <cellStyle name="Normal 10 11 3 4 3" xfId="34371"/>
    <cellStyle name="Normal 10 11 3 5" xfId="19223"/>
    <cellStyle name="Normal 10 11 3 5 2" xfId="45191"/>
    <cellStyle name="Normal 10 11 3 6" xfId="14895"/>
    <cellStyle name="Normal 10 11 3 6 2" xfId="40863"/>
    <cellStyle name="Normal 10 11 3 7" xfId="4075"/>
    <cellStyle name="Normal 10 11 3 8" xfId="30043"/>
    <cellStyle name="Normal 10 11 3 9" xfId="56525"/>
    <cellStyle name="Normal 10 11 4" xfId="5157"/>
    <cellStyle name="Normal 10 11 4 2" xfId="11649"/>
    <cellStyle name="Normal 10 11 4 2 2" xfId="26797"/>
    <cellStyle name="Normal 10 11 4 2 2 2" xfId="52765"/>
    <cellStyle name="Normal 10 11 4 2 3" xfId="37617"/>
    <cellStyle name="Normal 10 11 4 3" xfId="20305"/>
    <cellStyle name="Normal 10 11 4 3 2" xfId="46273"/>
    <cellStyle name="Normal 10 11 4 4" xfId="15977"/>
    <cellStyle name="Normal 10 11 4 4 2" xfId="41945"/>
    <cellStyle name="Normal 10 11 4 5" xfId="31125"/>
    <cellStyle name="Normal 10 11 4 6" xfId="57607"/>
    <cellStyle name="Normal 10 11 5" xfId="9485"/>
    <cellStyle name="Normal 10 11 5 2" xfId="24633"/>
    <cellStyle name="Normal 10 11 5 2 2" xfId="50601"/>
    <cellStyle name="Normal 10 11 5 3" xfId="35453"/>
    <cellStyle name="Normal 10 11 6" xfId="7321"/>
    <cellStyle name="Normal 10 11 6 2" xfId="22469"/>
    <cellStyle name="Normal 10 11 6 2 2" xfId="48437"/>
    <cellStyle name="Normal 10 11 6 3" xfId="33289"/>
    <cellStyle name="Normal 10 11 7" xfId="18141"/>
    <cellStyle name="Normal 10 11 7 2" xfId="44109"/>
    <cellStyle name="Normal 10 11 8" xfId="13813"/>
    <cellStyle name="Normal 10 11 8 2" xfId="39781"/>
    <cellStyle name="Normal 10 11 9" xfId="2993"/>
    <cellStyle name="Normal 10 12" xfId="256"/>
    <cellStyle name="Normal 10 12 10" xfId="28962"/>
    <cellStyle name="Normal 10 12 11" xfId="54923"/>
    <cellStyle name="Normal 10 12 12" xfId="55444"/>
    <cellStyle name="Normal 10 12 13" xfId="1133"/>
    <cellStyle name="Normal 10 12 2" xfId="1371"/>
    <cellStyle name="Normal 10 12 2 10" xfId="55985"/>
    <cellStyle name="Normal 10 12 2 2" xfId="2453"/>
    <cellStyle name="Normal 10 12 2 2 2" xfId="6781"/>
    <cellStyle name="Normal 10 12 2 2 2 2" xfId="13273"/>
    <cellStyle name="Normal 10 12 2 2 2 2 2" xfId="28421"/>
    <cellStyle name="Normal 10 12 2 2 2 2 2 2" xfId="54389"/>
    <cellStyle name="Normal 10 12 2 2 2 2 3" xfId="39241"/>
    <cellStyle name="Normal 10 12 2 2 2 3" xfId="21929"/>
    <cellStyle name="Normal 10 12 2 2 2 3 2" xfId="47897"/>
    <cellStyle name="Normal 10 12 2 2 2 4" xfId="17601"/>
    <cellStyle name="Normal 10 12 2 2 2 4 2" xfId="43569"/>
    <cellStyle name="Normal 10 12 2 2 2 5" xfId="32749"/>
    <cellStyle name="Normal 10 12 2 2 2 6" xfId="59231"/>
    <cellStyle name="Normal 10 12 2 2 3" xfId="11109"/>
    <cellStyle name="Normal 10 12 2 2 3 2" xfId="26257"/>
    <cellStyle name="Normal 10 12 2 2 3 2 2" xfId="52225"/>
    <cellStyle name="Normal 10 12 2 2 3 3" xfId="37077"/>
    <cellStyle name="Normal 10 12 2 2 4" xfId="8945"/>
    <cellStyle name="Normal 10 12 2 2 4 2" xfId="24093"/>
    <cellStyle name="Normal 10 12 2 2 4 2 2" xfId="50061"/>
    <cellStyle name="Normal 10 12 2 2 4 3" xfId="34913"/>
    <cellStyle name="Normal 10 12 2 2 5" xfId="19765"/>
    <cellStyle name="Normal 10 12 2 2 5 2" xfId="45733"/>
    <cellStyle name="Normal 10 12 2 2 6" xfId="15437"/>
    <cellStyle name="Normal 10 12 2 2 6 2" xfId="41405"/>
    <cellStyle name="Normal 10 12 2 2 7" xfId="4617"/>
    <cellStyle name="Normal 10 12 2 2 8" xfId="30585"/>
    <cellStyle name="Normal 10 12 2 2 9" xfId="57067"/>
    <cellStyle name="Normal 10 12 2 3" xfId="5699"/>
    <cellStyle name="Normal 10 12 2 3 2" xfId="12191"/>
    <cellStyle name="Normal 10 12 2 3 2 2" xfId="27339"/>
    <cellStyle name="Normal 10 12 2 3 2 2 2" xfId="53307"/>
    <cellStyle name="Normal 10 12 2 3 2 3" xfId="38159"/>
    <cellStyle name="Normal 10 12 2 3 3" xfId="20847"/>
    <cellStyle name="Normal 10 12 2 3 3 2" xfId="46815"/>
    <cellStyle name="Normal 10 12 2 3 4" xfId="16519"/>
    <cellStyle name="Normal 10 12 2 3 4 2" xfId="42487"/>
    <cellStyle name="Normal 10 12 2 3 5" xfId="31667"/>
    <cellStyle name="Normal 10 12 2 3 6" xfId="58149"/>
    <cellStyle name="Normal 10 12 2 4" xfId="10027"/>
    <cellStyle name="Normal 10 12 2 4 2" xfId="25175"/>
    <cellStyle name="Normal 10 12 2 4 2 2" xfId="51143"/>
    <cellStyle name="Normal 10 12 2 4 3" xfId="35995"/>
    <cellStyle name="Normal 10 12 2 5" xfId="7863"/>
    <cellStyle name="Normal 10 12 2 5 2" xfId="23011"/>
    <cellStyle name="Normal 10 12 2 5 2 2" xfId="48979"/>
    <cellStyle name="Normal 10 12 2 5 3" xfId="33831"/>
    <cellStyle name="Normal 10 12 2 6" xfId="18683"/>
    <cellStyle name="Normal 10 12 2 6 2" xfId="44651"/>
    <cellStyle name="Normal 10 12 2 7" xfId="14355"/>
    <cellStyle name="Normal 10 12 2 7 2" xfId="40323"/>
    <cellStyle name="Normal 10 12 2 8" xfId="3535"/>
    <cellStyle name="Normal 10 12 2 9" xfId="29503"/>
    <cellStyle name="Normal 10 12 3" xfId="1912"/>
    <cellStyle name="Normal 10 12 3 2" xfId="6240"/>
    <cellStyle name="Normal 10 12 3 2 2" xfId="12732"/>
    <cellStyle name="Normal 10 12 3 2 2 2" xfId="27880"/>
    <cellStyle name="Normal 10 12 3 2 2 2 2" xfId="53848"/>
    <cellStyle name="Normal 10 12 3 2 2 3" xfId="38700"/>
    <cellStyle name="Normal 10 12 3 2 3" xfId="21388"/>
    <cellStyle name="Normal 10 12 3 2 3 2" xfId="47356"/>
    <cellStyle name="Normal 10 12 3 2 4" xfId="17060"/>
    <cellStyle name="Normal 10 12 3 2 4 2" xfId="43028"/>
    <cellStyle name="Normal 10 12 3 2 5" xfId="32208"/>
    <cellStyle name="Normal 10 12 3 2 6" xfId="58690"/>
    <cellStyle name="Normal 10 12 3 3" xfId="10568"/>
    <cellStyle name="Normal 10 12 3 3 2" xfId="25716"/>
    <cellStyle name="Normal 10 12 3 3 2 2" xfId="51684"/>
    <cellStyle name="Normal 10 12 3 3 3" xfId="36536"/>
    <cellStyle name="Normal 10 12 3 4" xfId="8404"/>
    <cellStyle name="Normal 10 12 3 4 2" xfId="23552"/>
    <cellStyle name="Normal 10 12 3 4 2 2" xfId="49520"/>
    <cellStyle name="Normal 10 12 3 4 3" xfId="34372"/>
    <cellStyle name="Normal 10 12 3 5" xfId="19224"/>
    <cellStyle name="Normal 10 12 3 5 2" xfId="45192"/>
    <cellStyle name="Normal 10 12 3 6" xfId="14896"/>
    <cellStyle name="Normal 10 12 3 6 2" xfId="40864"/>
    <cellStyle name="Normal 10 12 3 7" xfId="4076"/>
    <cellStyle name="Normal 10 12 3 8" xfId="30044"/>
    <cellStyle name="Normal 10 12 3 9" xfId="56526"/>
    <cellStyle name="Normal 10 12 4" xfId="5158"/>
    <cellStyle name="Normal 10 12 4 2" xfId="11650"/>
    <cellStyle name="Normal 10 12 4 2 2" xfId="26798"/>
    <cellStyle name="Normal 10 12 4 2 2 2" xfId="52766"/>
    <cellStyle name="Normal 10 12 4 2 3" xfId="37618"/>
    <cellStyle name="Normal 10 12 4 3" xfId="20306"/>
    <cellStyle name="Normal 10 12 4 3 2" xfId="46274"/>
    <cellStyle name="Normal 10 12 4 4" xfId="15978"/>
    <cellStyle name="Normal 10 12 4 4 2" xfId="41946"/>
    <cellStyle name="Normal 10 12 4 5" xfId="31126"/>
    <cellStyle name="Normal 10 12 4 6" xfId="57608"/>
    <cellStyle name="Normal 10 12 5" xfId="9486"/>
    <cellStyle name="Normal 10 12 5 2" xfId="24634"/>
    <cellStyle name="Normal 10 12 5 2 2" xfId="50602"/>
    <cellStyle name="Normal 10 12 5 3" xfId="35454"/>
    <cellStyle name="Normal 10 12 6" xfId="7322"/>
    <cellStyle name="Normal 10 12 6 2" xfId="22470"/>
    <cellStyle name="Normal 10 12 6 2 2" xfId="48438"/>
    <cellStyle name="Normal 10 12 6 3" xfId="33290"/>
    <cellStyle name="Normal 10 12 7" xfId="18142"/>
    <cellStyle name="Normal 10 12 7 2" xfId="44110"/>
    <cellStyle name="Normal 10 12 8" xfId="13814"/>
    <cellStyle name="Normal 10 12 8 2" xfId="39782"/>
    <cellStyle name="Normal 10 12 9" xfId="2994"/>
    <cellStyle name="Normal 10 13" xfId="257"/>
    <cellStyle name="Normal 10 13 10" xfId="28963"/>
    <cellStyle name="Normal 10 13 11" xfId="54924"/>
    <cellStyle name="Normal 10 13 12" xfId="55445"/>
    <cellStyle name="Normal 10 13 13" xfId="1173"/>
    <cellStyle name="Normal 10 13 2" xfId="1372"/>
    <cellStyle name="Normal 10 13 2 10" xfId="55986"/>
    <cellStyle name="Normal 10 13 2 2" xfId="2454"/>
    <cellStyle name="Normal 10 13 2 2 2" xfId="6782"/>
    <cellStyle name="Normal 10 13 2 2 2 2" xfId="13274"/>
    <cellStyle name="Normal 10 13 2 2 2 2 2" xfId="28422"/>
    <cellStyle name="Normal 10 13 2 2 2 2 2 2" xfId="54390"/>
    <cellStyle name="Normal 10 13 2 2 2 2 3" xfId="39242"/>
    <cellStyle name="Normal 10 13 2 2 2 3" xfId="21930"/>
    <cellStyle name="Normal 10 13 2 2 2 3 2" xfId="47898"/>
    <cellStyle name="Normal 10 13 2 2 2 4" xfId="17602"/>
    <cellStyle name="Normal 10 13 2 2 2 4 2" xfId="43570"/>
    <cellStyle name="Normal 10 13 2 2 2 5" xfId="32750"/>
    <cellStyle name="Normal 10 13 2 2 2 6" xfId="59232"/>
    <cellStyle name="Normal 10 13 2 2 3" xfId="11110"/>
    <cellStyle name="Normal 10 13 2 2 3 2" xfId="26258"/>
    <cellStyle name="Normal 10 13 2 2 3 2 2" xfId="52226"/>
    <cellStyle name="Normal 10 13 2 2 3 3" xfId="37078"/>
    <cellStyle name="Normal 10 13 2 2 4" xfId="8946"/>
    <cellStyle name="Normal 10 13 2 2 4 2" xfId="24094"/>
    <cellStyle name="Normal 10 13 2 2 4 2 2" xfId="50062"/>
    <cellStyle name="Normal 10 13 2 2 4 3" xfId="34914"/>
    <cellStyle name="Normal 10 13 2 2 5" xfId="19766"/>
    <cellStyle name="Normal 10 13 2 2 5 2" xfId="45734"/>
    <cellStyle name="Normal 10 13 2 2 6" xfId="15438"/>
    <cellStyle name="Normal 10 13 2 2 6 2" xfId="41406"/>
    <cellStyle name="Normal 10 13 2 2 7" xfId="4618"/>
    <cellStyle name="Normal 10 13 2 2 8" xfId="30586"/>
    <cellStyle name="Normal 10 13 2 2 9" xfId="57068"/>
    <cellStyle name="Normal 10 13 2 3" xfId="5700"/>
    <cellStyle name="Normal 10 13 2 3 2" xfId="12192"/>
    <cellStyle name="Normal 10 13 2 3 2 2" xfId="27340"/>
    <cellStyle name="Normal 10 13 2 3 2 2 2" xfId="53308"/>
    <cellStyle name="Normal 10 13 2 3 2 3" xfId="38160"/>
    <cellStyle name="Normal 10 13 2 3 3" xfId="20848"/>
    <cellStyle name="Normal 10 13 2 3 3 2" xfId="46816"/>
    <cellStyle name="Normal 10 13 2 3 4" xfId="16520"/>
    <cellStyle name="Normal 10 13 2 3 4 2" xfId="42488"/>
    <cellStyle name="Normal 10 13 2 3 5" xfId="31668"/>
    <cellStyle name="Normal 10 13 2 3 6" xfId="58150"/>
    <cellStyle name="Normal 10 13 2 4" xfId="10028"/>
    <cellStyle name="Normal 10 13 2 4 2" xfId="25176"/>
    <cellStyle name="Normal 10 13 2 4 2 2" xfId="51144"/>
    <cellStyle name="Normal 10 13 2 4 3" xfId="35996"/>
    <cellStyle name="Normal 10 13 2 5" xfId="7864"/>
    <cellStyle name="Normal 10 13 2 5 2" xfId="23012"/>
    <cellStyle name="Normal 10 13 2 5 2 2" xfId="48980"/>
    <cellStyle name="Normal 10 13 2 5 3" xfId="33832"/>
    <cellStyle name="Normal 10 13 2 6" xfId="18684"/>
    <cellStyle name="Normal 10 13 2 6 2" xfId="44652"/>
    <cellStyle name="Normal 10 13 2 7" xfId="14356"/>
    <cellStyle name="Normal 10 13 2 7 2" xfId="40324"/>
    <cellStyle name="Normal 10 13 2 8" xfId="3536"/>
    <cellStyle name="Normal 10 13 2 9" xfId="29504"/>
    <cellStyle name="Normal 10 13 3" xfId="1913"/>
    <cellStyle name="Normal 10 13 3 2" xfId="6241"/>
    <cellStyle name="Normal 10 13 3 2 2" xfId="12733"/>
    <cellStyle name="Normal 10 13 3 2 2 2" xfId="27881"/>
    <cellStyle name="Normal 10 13 3 2 2 2 2" xfId="53849"/>
    <cellStyle name="Normal 10 13 3 2 2 3" xfId="38701"/>
    <cellStyle name="Normal 10 13 3 2 3" xfId="21389"/>
    <cellStyle name="Normal 10 13 3 2 3 2" xfId="47357"/>
    <cellStyle name="Normal 10 13 3 2 4" xfId="17061"/>
    <cellStyle name="Normal 10 13 3 2 4 2" xfId="43029"/>
    <cellStyle name="Normal 10 13 3 2 5" xfId="32209"/>
    <cellStyle name="Normal 10 13 3 2 6" xfId="58691"/>
    <cellStyle name="Normal 10 13 3 3" xfId="10569"/>
    <cellStyle name="Normal 10 13 3 3 2" xfId="25717"/>
    <cellStyle name="Normal 10 13 3 3 2 2" xfId="51685"/>
    <cellStyle name="Normal 10 13 3 3 3" xfId="36537"/>
    <cellStyle name="Normal 10 13 3 4" xfId="8405"/>
    <cellStyle name="Normal 10 13 3 4 2" xfId="23553"/>
    <cellStyle name="Normal 10 13 3 4 2 2" xfId="49521"/>
    <cellStyle name="Normal 10 13 3 4 3" xfId="34373"/>
    <cellStyle name="Normal 10 13 3 5" xfId="19225"/>
    <cellStyle name="Normal 10 13 3 5 2" xfId="45193"/>
    <cellStyle name="Normal 10 13 3 6" xfId="14897"/>
    <cellStyle name="Normal 10 13 3 6 2" xfId="40865"/>
    <cellStyle name="Normal 10 13 3 7" xfId="4077"/>
    <cellStyle name="Normal 10 13 3 8" xfId="30045"/>
    <cellStyle name="Normal 10 13 3 9" xfId="56527"/>
    <cellStyle name="Normal 10 13 4" xfId="5159"/>
    <cellStyle name="Normal 10 13 4 2" xfId="11651"/>
    <cellStyle name="Normal 10 13 4 2 2" xfId="26799"/>
    <cellStyle name="Normal 10 13 4 2 2 2" xfId="52767"/>
    <cellStyle name="Normal 10 13 4 2 3" xfId="37619"/>
    <cellStyle name="Normal 10 13 4 3" xfId="20307"/>
    <cellStyle name="Normal 10 13 4 3 2" xfId="46275"/>
    <cellStyle name="Normal 10 13 4 4" xfId="15979"/>
    <cellStyle name="Normal 10 13 4 4 2" xfId="41947"/>
    <cellStyle name="Normal 10 13 4 5" xfId="31127"/>
    <cellStyle name="Normal 10 13 4 6" xfId="57609"/>
    <cellStyle name="Normal 10 13 5" xfId="9487"/>
    <cellStyle name="Normal 10 13 5 2" xfId="24635"/>
    <cellStyle name="Normal 10 13 5 2 2" xfId="50603"/>
    <cellStyle name="Normal 10 13 5 3" xfId="35455"/>
    <cellStyle name="Normal 10 13 6" xfId="7323"/>
    <cellStyle name="Normal 10 13 6 2" xfId="22471"/>
    <cellStyle name="Normal 10 13 6 2 2" xfId="48439"/>
    <cellStyle name="Normal 10 13 6 3" xfId="33291"/>
    <cellStyle name="Normal 10 13 7" xfId="18143"/>
    <cellStyle name="Normal 10 13 7 2" xfId="44111"/>
    <cellStyle name="Normal 10 13 8" xfId="13815"/>
    <cellStyle name="Normal 10 13 8 2" xfId="39783"/>
    <cellStyle name="Normal 10 13 9" xfId="2995"/>
    <cellStyle name="Normal 10 14" xfId="1368"/>
    <cellStyle name="Normal 10 14 10" xfId="55982"/>
    <cellStyle name="Normal 10 14 2" xfId="2450"/>
    <cellStyle name="Normal 10 14 2 2" xfId="6778"/>
    <cellStyle name="Normal 10 14 2 2 2" xfId="13270"/>
    <cellStyle name="Normal 10 14 2 2 2 2" xfId="28418"/>
    <cellStyle name="Normal 10 14 2 2 2 2 2" xfId="54386"/>
    <cellStyle name="Normal 10 14 2 2 2 3" xfId="39238"/>
    <cellStyle name="Normal 10 14 2 2 3" xfId="21926"/>
    <cellStyle name="Normal 10 14 2 2 3 2" xfId="47894"/>
    <cellStyle name="Normal 10 14 2 2 4" xfId="17598"/>
    <cellStyle name="Normal 10 14 2 2 4 2" xfId="43566"/>
    <cellStyle name="Normal 10 14 2 2 5" xfId="32746"/>
    <cellStyle name="Normal 10 14 2 2 6" xfId="59228"/>
    <cellStyle name="Normal 10 14 2 3" xfId="11106"/>
    <cellStyle name="Normal 10 14 2 3 2" xfId="26254"/>
    <cellStyle name="Normal 10 14 2 3 2 2" xfId="52222"/>
    <cellStyle name="Normal 10 14 2 3 3" xfId="37074"/>
    <cellStyle name="Normal 10 14 2 4" xfId="8942"/>
    <cellStyle name="Normal 10 14 2 4 2" xfId="24090"/>
    <cellStyle name="Normal 10 14 2 4 2 2" xfId="50058"/>
    <cellStyle name="Normal 10 14 2 4 3" xfId="34910"/>
    <cellStyle name="Normal 10 14 2 5" xfId="19762"/>
    <cellStyle name="Normal 10 14 2 5 2" xfId="45730"/>
    <cellStyle name="Normal 10 14 2 6" xfId="15434"/>
    <cellStyle name="Normal 10 14 2 6 2" xfId="41402"/>
    <cellStyle name="Normal 10 14 2 7" xfId="4614"/>
    <cellStyle name="Normal 10 14 2 8" xfId="30582"/>
    <cellStyle name="Normal 10 14 2 9" xfId="57064"/>
    <cellStyle name="Normal 10 14 3" xfId="5696"/>
    <cellStyle name="Normal 10 14 3 2" xfId="12188"/>
    <cellStyle name="Normal 10 14 3 2 2" xfId="27336"/>
    <cellStyle name="Normal 10 14 3 2 2 2" xfId="53304"/>
    <cellStyle name="Normal 10 14 3 2 3" xfId="38156"/>
    <cellStyle name="Normal 10 14 3 3" xfId="20844"/>
    <cellStyle name="Normal 10 14 3 3 2" xfId="46812"/>
    <cellStyle name="Normal 10 14 3 4" xfId="16516"/>
    <cellStyle name="Normal 10 14 3 4 2" xfId="42484"/>
    <cellStyle name="Normal 10 14 3 5" xfId="31664"/>
    <cellStyle name="Normal 10 14 3 6" xfId="58146"/>
    <cellStyle name="Normal 10 14 4" xfId="10024"/>
    <cellStyle name="Normal 10 14 4 2" xfId="25172"/>
    <cellStyle name="Normal 10 14 4 2 2" xfId="51140"/>
    <cellStyle name="Normal 10 14 4 3" xfId="35992"/>
    <cellStyle name="Normal 10 14 5" xfId="7860"/>
    <cellStyle name="Normal 10 14 5 2" xfId="23008"/>
    <cellStyle name="Normal 10 14 5 2 2" xfId="48976"/>
    <cellStyle name="Normal 10 14 5 3" xfId="33828"/>
    <cellStyle name="Normal 10 14 6" xfId="18680"/>
    <cellStyle name="Normal 10 14 6 2" xfId="44648"/>
    <cellStyle name="Normal 10 14 7" xfId="14352"/>
    <cellStyle name="Normal 10 14 7 2" xfId="40320"/>
    <cellStyle name="Normal 10 14 8" xfId="3532"/>
    <cellStyle name="Normal 10 14 9" xfId="29500"/>
    <cellStyle name="Normal 10 15" xfId="1909"/>
    <cellStyle name="Normal 10 15 2" xfId="6237"/>
    <cellStyle name="Normal 10 15 2 2" xfId="12729"/>
    <cellStyle name="Normal 10 15 2 2 2" xfId="27877"/>
    <cellStyle name="Normal 10 15 2 2 2 2" xfId="53845"/>
    <cellStyle name="Normal 10 15 2 2 3" xfId="38697"/>
    <cellStyle name="Normal 10 15 2 3" xfId="21385"/>
    <cellStyle name="Normal 10 15 2 3 2" xfId="47353"/>
    <cellStyle name="Normal 10 15 2 4" xfId="17057"/>
    <cellStyle name="Normal 10 15 2 4 2" xfId="43025"/>
    <cellStyle name="Normal 10 15 2 5" xfId="32205"/>
    <cellStyle name="Normal 10 15 2 6" xfId="58687"/>
    <cellStyle name="Normal 10 15 3" xfId="10565"/>
    <cellStyle name="Normal 10 15 3 2" xfId="25713"/>
    <cellStyle name="Normal 10 15 3 2 2" xfId="51681"/>
    <cellStyle name="Normal 10 15 3 3" xfId="36533"/>
    <cellStyle name="Normal 10 15 4" xfId="8401"/>
    <cellStyle name="Normal 10 15 4 2" xfId="23549"/>
    <cellStyle name="Normal 10 15 4 2 2" xfId="49517"/>
    <cellStyle name="Normal 10 15 4 3" xfId="34369"/>
    <cellStyle name="Normal 10 15 5" xfId="19221"/>
    <cellStyle name="Normal 10 15 5 2" xfId="45189"/>
    <cellStyle name="Normal 10 15 6" xfId="14893"/>
    <cellStyle name="Normal 10 15 6 2" xfId="40861"/>
    <cellStyle name="Normal 10 15 7" xfId="4073"/>
    <cellStyle name="Normal 10 15 8" xfId="30041"/>
    <cellStyle name="Normal 10 15 9" xfId="56523"/>
    <cellStyle name="Normal 10 16" xfId="5155"/>
    <cellStyle name="Normal 10 16 2" xfId="11647"/>
    <cellStyle name="Normal 10 16 2 2" xfId="26795"/>
    <cellStyle name="Normal 10 16 2 2 2" xfId="52763"/>
    <cellStyle name="Normal 10 16 2 3" xfId="37615"/>
    <cellStyle name="Normal 10 16 3" xfId="20303"/>
    <cellStyle name="Normal 10 16 3 2" xfId="46271"/>
    <cellStyle name="Normal 10 16 4" xfId="15975"/>
    <cellStyle name="Normal 10 16 4 2" xfId="41943"/>
    <cellStyle name="Normal 10 16 5" xfId="31123"/>
    <cellStyle name="Normal 10 16 6" xfId="57605"/>
    <cellStyle name="Normal 10 17" xfId="9483"/>
    <cellStyle name="Normal 10 17 2" xfId="24631"/>
    <cellStyle name="Normal 10 17 2 2" xfId="50599"/>
    <cellStyle name="Normal 10 17 3" xfId="35451"/>
    <cellStyle name="Normal 10 18" xfId="7319"/>
    <cellStyle name="Normal 10 18 2" xfId="22467"/>
    <cellStyle name="Normal 10 18 2 2" xfId="48435"/>
    <cellStyle name="Normal 10 18 3" xfId="33287"/>
    <cellStyle name="Normal 10 19" xfId="18139"/>
    <cellStyle name="Normal 10 19 2" xfId="44107"/>
    <cellStyle name="Normal 10 2" xfId="258"/>
    <cellStyle name="Normal 10 2 10" xfId="2996"/>
    <cellStyle name="Normal 10 2 11" xfId="28964"/>
    <cellStyle name="Normal 10 2 12" xfId="54925"/>
    <cellStyle name="Normal 10 2 13" xfId="55446"/>
    <cellStyle name="Normal 10 2 14" xfId="733"/>
    <cellStyle name="Normal 10 2 2" xfId="259"/>
    <cellStyle name="Normal 10 2 2 10" xfId="28965"/>
    <cellStyle name="Normal 10 2 2 11" xfId="54926"/>
    <cellStyle name="Normal 10 2 2 12" xfId="55447"/>
    <cellStyle name="Normal 10 2 2 13" xfId="1199"/>
    <cellStyle name="Normal 10 2 2 2" xfId="1374"/>
    <cellStyle name="Normal 10 2 2 2 10" xfId="55988"/>
    <cellStyle name="Normal 10 2 2 2 2" xfId="2456"/>
    <cellStyle name="Normal 10 2 2 2 2 2" xfId="6784"/>
    <cellStyle name="Normal 10 2 2 2 2 2 2" xfId="13276"/>
    <cellStyle name="Normal 10 2 2 2 2 2 2 2" xfId="28424"/>
    <cellStyle name="Normal 10 2 2 2 2 2 2 2 2" xfId="54392"/>
    <cellStyle name="Normal 10 2 2 2 2 2 2 3" xfId="39244"/>
    <cellStyle name="Normal 10 2 2 2 2 2 3" xfId="21932"/>
    <cellStyle name="Normal 10 2 2 2 2 2 3 2" xfId="47900"/>
    <cellStyle name="Normal 10 2 2 2 2 2 4" xfId="17604"/>
    <cellStyle name="Normal 10 2 2 2 2 2 4 2" xfId="43572"/>
    <cellStyle name="Normal 10 2 2 2 2 2 5" xfId="32752"/>
    <cellStyle name="Normal 10 2 2 2 2 2 6" xfId="59234"/>
    <cellStyle name="Normal 10 2 2 2 2 3" xfId="11112"/>
    <cellStyle name="Normal 10 2 2 2 2 3 2" xfId="26260"/>
    <cellStyle name="Normal 10 2 2 2 2 3 2 2" xfId="52228"/>
    <cellStyle name="Normal 10 2 2 2 2 3 3" xfId="37080"/>
    <cellStyle name="Normal 10 2 2 2 2 4" xfId="8948"/>
    <cellStyle name="Normal 10 2 2 2 2 4 2" xfId="24096"/>
    <cellStyle name="Normal 10 2 2 2 2 4 2 2" xfId="50064"/>
    <cellStyle name="Normal 10 2 2 2 2 4 3" xfId="34916"/>
    <cellStyle name="Normal 10 2 2 2 2 5" xfId="19768"/>
    <cellStyle name="Normal 10 2 2 2 2 5 2" xfId="45736"/>
    <cellStyle name="Normal 10 2 2 2 2 6" xfId="15440"/>
    <cellStyle name="Normal 10 2 2 2 2 6 2" xfId="41408"/>
    <cellStyle name="Normal 10 2 2 2 2 7" xfId="4620"/>
    <cellStyle name="Normal 10 2 2 2 2 8" xfId="30588"/>
    <cellStyle name="Normal 10 2 2 2 2 9" xfId="57070"/>
    <cellStyle name="Normal 10 2 2 2 3" xfId="5702"/>
    <cellStyle name="Normal 10 2 2 2 3 2" xfId="12194"/>
    <cellStyle name="Normal 10 2 2 2 3 2 2" xfId="27342"/>
    <cellStyle name="Normal 10 2 2 2 3 2 2 2" xfId="53310"/>
    <cellStyle name="Normal 10 2 2 2 3 2 3" xfId="38162"/>
    <cellStyle name="Normal 10 2 2 2 3 3" xfId="20850"/>
    <cellStyle name="Normal 10 2 2 2 3 3 2" xfId="46818"/>
    <cellStyle name="Normal 10 2 2 2 3 4" xfId="16522"/>
    <cellStyle name="Normal 10 2 2 2 3 4 2" xfId="42490"/>
    <cellStyle name="Normal 10 2 2 2 3 5" xfId="31670"/>
    <cellStyle name="Normal 10 2 2 2 3 6" xfId="58152"/>
    <cellStyle name="Normal 10 2 2 2 4" xfId="10030"/>
    <cellStyle name="Normal 10 2 2 2 4 2" xfId="25178"/>
    <cellStyle name="Normal 10 2 2 2 4 2 2" xfId="51146"/>
    <cellStyle name="Normal 10 2 2 2 4 3" xfId="35998"/>
    <cellStyle name="Normal 10 2 2 2 5" xfId="7866"/>
    <cellStyle name="Normal 10 2 2 2 5 2" xfId="23014"/>
    <cellStyle name="Normal 10 2 2 2 5 2 2" xfId="48982"/>
    <cellStyle name="Normal 10 2 2 2 5 3" xfId="33834"/>
    <cellStyle name="Normal 10 2 2 2 6" xfId="18686"/>
    <cellStyle name="Normal 10 2 2 2 6 2" xfId="44654"/>
    <cellStyle name="Normal 10 2 2 2 7" xfId="14358"/>
    <cellStyle name="Normal 10 2 2 2 7 2" xfId="40326"/>
    <cellStyle name="Normal 10 2 2 2 8" xfId="3538"/>
    <cellStyle name="Normal 10 2 2 2 9" xfId="29506"/>
    <cellStyle name="Normal 10 2 2 3" xfId="1915"/>
    <cellStyle name="Normal 10 2 2 3 2" xfId="6243"/>
    <cellStyle name="Normal 10 2 2 3 2 2" xfId="12735"/>
    <cellStyle name="Normal 10 2 2 3 2 2 2" xfId="27883"/>
    <cellStyle name="Normal 10 2 2 3 2 2 2 2" xfId="53851"/>
    <cellStyle name="Normal 10 2 2 3 2 2 3" xfId="38703"/>
    <cellStyle name="Normal 10 2 2 3 2 3" xfId="21391"/>
    <cellStyle name="Normal 10 2 2 3 2 3 2" xfId="47359"/>
    <cellStyle name="Normal 10 2 2 3 2 4" xfId="17063"/>
    <cellStyle name="Normal 10 2 2 3 2 4 2" xfId="43031"/>
    <cellStyle name="Normal 10 2 2 3 2 5" xfId="32211"/>
    <cellStyle name="Normal 10 2 2 3 2 6" xfId="58693"/>
    <cellStyle name="Normal 10 2 2 3 3" xfId="10571"/>
    <cellStyle name="Normal 10 2 2 3 3 2" xfId="25719"/>
    <cellStyle name="Normal 10 2 2 3 3 2 2" xfId="51687"/>
    <cellStyle name="Normal 10 2 2 3 3 3" xfId="36539"/>
    <cellStyle name="Normal 10 2 2 3 4" xfId="8407"/>
    <cellStyle name="Normal 10 2 2 3 4 2" xfId="23555"/>
    <cellStyle name="Normal 10 2 2 3 4 2 2" xfId="49523"/>
    <cellStyle name="Normal 10 2 2 3 4 3" xfId="34375"/>
    <cellStyle name="Normal 10 2 2 3 5" xfId="19227"/>
    <cellStyle name="Normal 10 2 2 3 5 2" xfId="45195"/>
    <cellStyle name="Normal 10 2 2 3 6" xfId="14899"/>
    <cellStyle name="Normal 10 2 2 3 6 2" xfId="40867"/>
    <cellStyle name="Normal 10 2 2 3 7" xfId="4079"/>
    <cellStyle name="Normal 10 2 2 3 8" xfId="30047"/>
    <cellStyle name="Normal 10 2 2 3 9" xfId="56529"/>
    <cellStyle name="Normal 10 2 2 4" xfId="5161"/>
    <cellStyle name="Normal 10 2 2 4 2" xfId="11653"/>
    <cellStyle name="Normal 10 2 2 4 2 2" xfId="26801"/>
    <cellStyle name="Normal 10 2 2 4 2 2 2" xfId="52769"/>
    <cellStyle name="Normal 10 2 2 4 2 3" xfId="37621"/>
    <cellStyle name="Normal 10 2 2 4 3" xfId="20309"/>
    <cellStyle name="Normal 10 2 2 4 3 2" xfId="46277"/>
    <cellStyle name="Normal 10 2 2 4 4" xfId="15981"/>
    <cellStyle name="Normal 10 2 2 4 4 2" xfId="41949"/>
    <cellStyle name="Normal 10 2 2 4 5" xfId="31129"/>
    <cellStyle name="Normal 10 2 2 4 6" xfId="57611"/>
    <cellStyle name="Normal 10 2 2 5" xfId="9489"/>
    <cellStyle name="Normal 10 2 2 5 2" xfId="24637"/>
    <cellStyle name="Normal 10 2 2 5 2 2" xfId="50605"/>
    <cellStyle name="Normal 10 2 2 5 3" xfId="35457"/>
    <cellStyle name="Normal 10 2 2 6" xfId="7325"/>
    <cellStyle name="Normal 10 2 2 6 2" xfId="22473"/>
    <cellStyle name="Normal 10 2 2 6 2 2" xfId="48441"/>
    <cellStyle name="Normal 10 2 2 6 3" xfId="33293"/>
    <cellStyle name="Normal 10 2 2 7" xfId="18145"/>
    <cellStyle name="Normal 10 2 2 7 2" xfId="44113"/>
    <cellStyle name="Normal 10 2 2 8" xfId="13817"/>
    <cellStyle name="Normal 10 2 2 8 2" xfId="39785"/>
    <cellStyle name="Normal 10 2 2 9" xfId="2997"/>
    <cellStyle name="Normal 10 2 3" xfId="1373"/>
    <cellStyle name="Normal 10 2 3 10" xfId="55987"/>
    <cellStyle name="Normal 10 2 3 2" xfId="2455"/>
    <cellStyle name="Normal 10 2 3 2 2" xfId="6783"/>
    <cellStyle name="Normal 10 2 3 2 2 2" xfId="13275"/>
    <cellStyle name="Normal 10 2 3 2 2 2 2" xfId="28423"/>
    <cellStyle name="Normal 10 2 3 2 2 2 2 2" xfId="54391"/>
    <cellStyle name="Normal 10 2 3 2 2 2 3" xfId="39243"/>
    <cellStyle name="Normal 10 2 3 2 2 3" xfId="21931"/>
    <cellStyle name="Normal 10 2 3 2 2 3 2" xfId="47899"/>
    <cellStyle name="Normal 10 2 3 2 2 4" xfId="17603"/>
    <cellStyle name="Normal 10 2 3 2 2 4 2" xfId="43571"/>
    <cellStyle name="Normal 10 2 3 2 2 5" xfId="32751"/>
    <cellStyle name="Normal 10 2 3 2 2 6" xfId="59233"/>
    <cellStyle name="Normal 10 2 3 2 3" xfId="11111"/>
    <cellStyle name="Normal 10 2 3 2 3 2" xfId="26259"/>
    <cellStyle name="Normal 10 2 3 2 3 2 2" xfId="52227"/>
    <cellStyle name="Normal 10 2 3 2 3 3" xfId="37079"/>
    <cellStyle name="Normal 10 2 3 2 4" xfId="8947"/>
    <cellStyle name="Normal 10 2 3 2 4 2" xfId="24095"/>
    <cellStyle name="Normal 10 2 3 2 4 2 2" xfId="50063"/>
    <cellStyle name="Normal 10 2 3 2 4 3" xfId="34915"/>
    <cellStyle name="Normal 10 2 3 2 5" xfId="19767"/>
    <cellStyle name="Normal 10 2 3 2 5 2" xfId="45735"/>
    <cellStyle name="Normal 10 2 3 2 6" xfId="15439"/>
    <cellStyle name="Normal 10 2 3 2 6 2" xfId="41407"/>
    <cellStyle name="Normal 10 2 3 2 7" xfId="4619"/>
    <cellStyle name="Normal 10 2 3 2 8" xfId="30587"/>
    <cellStyle name="Normal 10 2 3 2 9" xfId="57069"/>
    <cellStyle name="Normal 10 2 3 3" xfId="5701"/>
    <cellStyle name="Normal 10 2 3 3 2" xfId="12193"/>
    <cellStyle name="Normal 10 2 3 3 2 2" xfId="27341"/>
    <cellStyle name="Normal 10 2 3 3 2 2 2" xfId="53309"/>
    <cellStyle name="Normal 10 2 3 3 2 3" xfId="38161"/>
    <cellStyle name="Normal 10 2 3 3 3" xfId="20849"/>
    <cellStyle name="Normal 10 2 3 3 3 2" xfId="46817"/>
    <cellStyle name="Normal 10 2 3 3 4" xfId="16521"/>
    <cellStyle name="Normal 10 2 3 3 4 2" xfId="42489"/>
    <cellStyle name="Normal 10 2 3 3 5" xfId="31669"/>
    <cellStyle name="Normal 10 2 3 3 6" xfId="58151"/>
    <cellStyle name="Normal 10 2 3 4" xfId="10029"/>
    <cellStyle name="Normal 10 2 3 4 2" xfId="25177"/>
    <cellStyle name="Normal 10 2 3 4 2 2" xfId="51145"/>
    <cellStyle name="Normal 10 2 3 4 3" xfId="35997"/>
    <cellStyle name="Normal 10 2 3 5" xfId="7865"/>
    <cellStyle name="Normal 10 2 3 5 2" xfId="23013"/>
    <cellStyle name="Normal 10 2 3 5 2 2" xfId="48981"/>
    <cellStyle name="Normal 10 2 3 5 3" xfId="33833"/>
    <cellStyle name="Normal 10 2 3 6" xfId="18685"/>
    <cellStyle name="Normal 10 2 3 6 2" xfId="44653"/>
    <cellStyle name="Normal 10 2 3 7" xfId="14357"/>
    <cellStyle name="Normal 10 2 3 7 2" xfId="40325"/>
    <cellStyle name="Normal 10 2 3 8" xfId="3537"/>
    <cellStyle name="Normal 10 2 3 9" xfId="29505"/>
    <cellStyle name="Normal 10 2 4" xfId="1914"/>
    <cellStyle name="Normal 10 2 4 2" xfId="6242"/>
    <cellStyle name="Normal 10 2 4 2 2" xfId="12734"/>
    <cellStyle name="Normal 10 2 4 2 2 2" xfId="27882"/>
    <cellStyle name="Normal 10 2 4 2 2 2 2" xfId="53850"/>
    <cellStyle name="Normal 10 2 4 2 2 3" xfId="38702"/>
    <cellStyle name="Normal 10 2 4 2 3" xfId="21390"/>
    <cellStyle name="Normal 10 2 4 2 3 2" xfId="47358"/>
    <cellStyle name="Normal 10 2 4 2 4" xfId="17062"/>
    <cellStyle name="Normal 10 2 4 2 4 2" xfId="43030"/>
    <cellStyle name="Normal 10 2 4 2 5" xfId="32210"/>
    <cellStyle name="Normal 10 2 4 2 6" xfId="58692"/>
    <cellStyle name="Normal 10 2 4 3" xfId="10570"/>
    <cellStyle name="Normal 10 2 4 3 2" xfId="25718"/>
    <cellStyle name="Normal 10 2 4 3 2 2" xfId="51686"/>
    <cellStyle name="Normal 10 2 4 3 3" xfId="36538"/>
    <cellStyle name="Normal 10 2 4 4" xfId="8406"/>
    <cellStyle name="Normal 10 2 4 4 2" xfId="23554"/>
    <cellStyle name="Normal 10 2 4 4 2 2" xfId="49522"/>
    <cellStyle name="Normal 10 2 4 4 3" xfId="34374"/>
    <cellStyle name="Normal 10 2 4 5" xfId="19226"/>
    <cellStyle name="Normal 10 2 4 5 2" xfId="45194"/>
    <cellStyle name="Normal 10 2 4 6" xfId="14898"/>
    <cellStyle name="Normal 10 2 4 6 2" xfId="40866"/>
    <cellStyle name="Normal 10 2 4 7" xfId="4078"/>
    <cellStyle name="Normal 10 2 4 8" xfId="30046"/>
    <cellStyle name="Normal 10 2 4 9" xfId="56528"/>
    <cellStyle name="Normal 10 2 5" xfId="5160"/>
    <cellStyle name="Normal 10 2 5 2" xfId="11652"/>
    <cellStyle name="Normal 10 2 5 2 2" xfId="26800"/>
    <cellStyle name="Normal 10 2 5 2 2 2" xfId="52768"/>
    <cellStyle name="Normal 10 2 5 2 3" xfId="37620"/>
    <cellStyle name="Normal 10 2 5 3" xfId="20308"/>
    <cellStyle name="Normal 10 2 5 3 2" xfId="46276"/>
    <cellStyle name="Normal 10 2 5 4" xfId="15980"/>
    <cellStyle name="Normal 10 2 5 4 2" xfId="41948"/>
    <cellStyle name="Normal 10 2 5 5" xfId="31128"/>
    <cellStyle name="Normal 10 2 5 6" xfId="57610"/>
    <cellStyle name="Normal 10 2 6" xfId="9488"/>
    <cellStyle name="Normal 10 2 6 2" xfId="24636"/>
    <cellStyle name="Normal 10 2 6 2 2" xfId="50604"/>
    <cellStyle name="Normal 10 2 6 3" xfId="35456"/>
    <cellStyle name="Normal 10 2 7" xfId="7324"/>
    <cellStyle name="Normal 10 2 7 2" xfId="22472"/>
    <cellStyle name="Normal 10 2 7 2 2" xfId="48440"/>
    <cellStyle name="Normal 10 2 7 3" xfId="33292"/>
    <cellStyle name="Normal 10 2 8" xfId="18144"/>
    <cellStyle name="Normal 10 2 8 2" xfId="44112"/>
    <cellStyle name="Normal 10 2 9" xfId="13816"/>
    <cellStyle name="Normal 10 2 9 2" xfId="39784"/>
    <cellStyle name="Normal 10 20" xfId="13811"/>
    <cellStyle name="Normal 10 20 2" xfId="39779"/>
    <cellStyle name="Normal 10 21" xfId="2991"/>
    <cellStyle name="Normal 10 22" xfId="28959"/>
    <cellStyle name="Normal 10 23" xfId="54920"/>
    <cellStyle name="Normal 10 24" xfId="55441"/>
    <cellStyle name="Normal 10 25" xfId="693"/>
    <cellStyle name="Normal 10 3" xfId="260"/>
    <cellStyle name="Normal 10 3 10" xfId="28966"/>
    <cellStyle name="Normal 10 3 11" xfId="54927"/>
    <cellStyle name="Normal 10 3 12" xfId="55448"/>
    <cellStyle name="Normal 10 3 13" xfId="773"/>
    <cellStyle name="Normal 10 3 2" xfId="1375"/>
    <cellStyle name="Normal 10 3 2 10" xfId="55989"/>
    <cellStyle name="Normal 10 3 2 2" xfId="2457"/>
    <cellStyle name="Normal 10 3 2 2 2" xfId="6785"/>
    <cellStyle name="Normal 10 3 2 2 2 2" xfId="13277"/>
    <cellStyle name="Normal 10 3 2 2 2 2 2" xfId="28425"/>
    <cellStyle name="Normal 10 3 2 2 2 2 2 2" xfId="54393"/>
    <cellStyle name="Normal 10 3 2 2 2 2 3" xfId="39245"/>
    <cellStyle name="Normal 10 3 2 2 2 3" xfId="21933"/>
    <cellStyle name="Normal 10 3 2 2 2 3 2" xfId="47901"/>
    <cellStyle name="Normal 10 3 2 2 2 4" xfId="17605"/>
    <cellStyle name="Normal 10 3 2 2 2 4 2" xfId="43573"/>
    <cellStyle name="Normal 10 3 2 2 2 5" xfId="32753"/>
    <cellStyle name="Normal 10 3 2 2 2 6" xfId="59235"/>
    <cellStyle name="Normal 10 3 2 2 3" xfId="11113"/>
    <cellStyle name="Normal 10 3 2 2 3 2" xfId="26261"/>
    <cellStyle name="Normal 10 3 2 2 3 2 2" xfId="52229"/>
    <cellStyle name="Normal 10 3 2 2 3 3" xfId="37081"/>
    <cellStyle name="Normal 10 3 2 2 4" xfId="8949"/>
    <cellStyle name="Normal 10 3 2 2 4 2" xfId="24097"/>
    <cellStyle name="Normal 10 3 2 2 4 2 2" xfId="50065"/>
    <cellStyle name="Normal 10 3 2 2 4 3" xfId="34917"/>
    <cellStyle name="Normal 10 3 2 2 5" xfId="19769"/>
    <cellStyle name="Normal 10 3 2 2 5 2" xfId="45737"/>
    <cellStyle name="Normal 10 3 2 2 6" xfId="15441"/>
    <cellStyle name="Normal 10 3 2 2 6 2" xfId="41409"/>
    <cellStyle name="Normal 10 3 2 2 7" xfId="4621"/>
    <cellStyle name="Normal 10 3 2 2 8" xfId="30589"/>
    <cellStyle name="Normal 10 3 2 2 9" xfId="57071"/>
    <cellStyle name="Normal 10 3 2 3" xfId="5703"/>
    <cellStyle name="Normal 10 3 2 3 2" xfId="12195"/>
    <cellStyle name="Normal 10 3 2 3 2 2" xfId="27343"/>
    <cellStyle name="Normal 10 3 2 3 2 2 2" xfId="53311"/>
    <cellStyle name="Normal 10 3 2 3 2 3" xfId="38163"/>
    <cellStyle name="Normal 10 3 2 3 3" xfId="20851"/>
    <cellStyle name="Normal 10 3 2 3 3 2" xfId="46819"/>
    <cellStyle name="Normal 10 3 2 3 4" xfId="16523"/>
    <cellStyle name="Normal 10 3 2 3 4 2" xfId="42491"/>
    <cellStyle name="Normal 10 3 2 3 5" xfId="31671"/>
    <cellStyle name="Normal 10 3 2 3 6" xfId="58153"/>
    <cellStyle name="Normal 10 3 2 4" xfId="10031"/>
    <cellStyle name="Normal 10 3 2 4 2" xfId="25179"/>
    <cellStyle name="Normal 10 3 2 4 2 2" xfId="51147"/>
    <cellStyle name="Normal 10 3 2 4 3" xfId="35999"/>
    <cellStyle name="Normal 10 3 2 5" xfId="7867"/>
    <cellStyle name="Normal 10 3 2 5 2" xfId="23015"/>
    <cellStyle name="Normal 10 3 2 5 2 2" xfId="48983"/>
    <cellStyle name="Normal 10 3 2 5 3" xfId="33835"/>
    <cellStyle name="Normal 10 3 2 6" xfId="18687"/>
    <cellStyle name="Normal 10 3 2 6 2" xfId="44655"/>
    <cellStyle name="Normal 10 3 2 7" xfId="14359"/>
    <cellStyle name="Normal 10 3 2 7 2" xfId="40327"/>
    <cellStyle name="Normal 10 3 2 8" xfId="3539"/>
    <cellStyle name="Normal 10 3 2 9" xfId="29507"/>
    <cellStyle name="Normal 10 3 3" xfId="1916"/>
    <cellStyle name="Normal 10 3 3 2" xfId="6244"/>
    <cellStyle name="Normal 10 3 3 2 2" xfId="12736"/>
    <cellStyle name="Normal 10 3 3 2 2 2" xfId="27884"/>
    <cellStyle name="Normal 10 3 3 2 2 2 2" xfId="53852"/>
    <cellStyle name="Normal 10 3 3 2 2 3" xfId="38704"/>
    <cellStyle name="Normal 10 3 3 2 3" xfId="21392"/>
    <cellStyle name="Normal 10 3 3 2 3 2" xfId="47360"/>
    <cellStyle name="Normal 10 3 3 2 4" xfId="17064"/>
    <cellStyle name="Normal 10 3 3 2 4 2" xfId="43032"/>
    <cellStyle name="Normal 10 3 3 2 5" xfId="32212"/>
    <cellStyle name="Normal 10 3 3 2 6" xfId="58694"/>
    <cellStyle name="Normal 10 3 3 3" xfId="10572"/>
    <cellStyle name="Normal 10 3 3 3 2" xfId="25720"/>
    <cellStyle name="Normal 10 3 3 3 2 2" xfId="51688"/>
    <cellStyle name="Normal 10 3 3 3 3" xfId="36540"/>
    <cellStyle name="Normal 10 3 3 4" xfId="8408"/>
    <cellStyle name="Normal 10 3 3 4 2" xfId="23556"/>
    <cellStyle name="Normal 10 3 3 4 2 2" xfId="49524"/>
    <cellStyle name="Normal 10 3 3 4 3" xfId="34376"/>
    <cellStyle name="Normal 10 3 3 5" xfId="19228"/>
    <cellStyle name="Normal 10 3 3 5 2" xfId="45196"/>
    <cellStyle name="Normal 10 3 3 6" xfId="14900"/>
    <cellStyle name="Normal 10 3 3 6 2" xfId="40868"/>
    <cellStyle name="Normal 10 3 3 7" xfId="4080"/>
    <cellStyle name="Normal 10 3 3 8" xfId="30048"/>
    <cellStyle name="Normal 10 3 3 9" xfId="56530"/>
    <cellStyle name="Normal 10 3 4" xfId="5162"/>
    <cellStyle name="Normal 10 3 4 2" xfId="11654"/>
    <cellStyle name="Normal 10 3 4 2 2" xfId="26802"/>
    <cellStyle name="Normal 10 3 4 2 2 2" xfId="52770"/>
    <cellStyle name="Normal 10 3 4 2 3" xfId="37622"/>
    <cellStyle name="Normal 10 3 4 3" xfId="20310"/>
    <cellStyle name="Normal 10 3 4 3 2" xfId="46278"/>
    <cellStyle name="Normal 10 3 4 4" xfId="15982"/>
    <cellStyle name="Normal 10 3 4 4 2" xfId="41950"/>
    <cellStyle name="Normal 10 3 4 5" xfId="31130"/>
    <cellStyle name="Normal 10 3 4 6" xfId="57612"/>
    <cellStyle name="Normal 10 3 5" xfId="9490"/>
    <cellStyle name="Normal 10 3 5 2" xfId="24638"/>
    <cellStyle name="Normal 10 3 5 2 2" xfId="50606"/>
    <cellStyle name="Normal 10 3 5 3" xfId="35458"/>
    <cellStyle name="Normal 10 3 6" xfId="7326"/>
    <cellStyle name="Normal 10 3 6 2" xfId="22474"/>
    <cellStyle name="Normal 10 3 6 2 2" xfId="48442"/>
    <cellStyle name="Normal 10 3 6 3" xfId="33294"/>
    <cellStyle name="Normal 10 3 7" xfId="18146"/>
    <cellStyle name="Normal 10 3 7 2" xfId="44114"/>
    <cellStyle name="Normal 10 3 8" xfId="13818"/>
    <cellStyle name="Normal 10 3 8 2" xfId="39786"/>
    <cellStyle name="Normal 10 3 9" xfId="2998"/>
    <cellStyle name="Normal 10 4" xfId="261"/>
    <cellStyle name="Normal 10 4 10" xfId="28967"/>
    <cellStyle name="Normal 10 4 11" xfId="54928"/>
    <cellStyle name="Normal 10 4 12" xfId="55449"/>
    <cellStyle name="Normal 10 4 13" xfId="813"/>
    <cellStyle name="Normal 10 4 2" xfId="1376"/>
    <cellStyle name="Normal 10 4 2 10" xfId="55990"/>
    <cellStyle name="Normal 10 4 2 2" xfId="2458"/>
    <cellStyle name="Normal 10 4 2 2 2" xfId="6786"/>
    <cellStyle name="Normal 10 4 2 2 2 2" xfId="13278"/>
    <cellStyle name="Normal 10 4 2 2 2 2 2" xfId="28426"/>
    <cellStyle name="Normal 10 4 2 2 2 2 2 2" xfId="54394"/>
    <cellStyle name="Normal 10 4 2 2 2 2 3" xfId="39246"/>
    <cellStyle name="Normal 10 4 2 2 2 3" xfId="21934"/>
    <cellStyle name="Normal 10 4 2 2 2 3 2" xfId="47902"/>
    <cellStyle name="Normal 10 4 2 2 2 4" xfId="17606"/>
    <cellStyle name="Normal 10 4 2 2 2 4 2" xfId="43574"/>
    <cellStyle name="Normal 10 4 2 2 2 5" xfId="32754"/>
    <cellStyle name="Normal 10 4 2 2 2 6" xfId="59236"/>
    <cellStyle name="Normal 10 4 2 2 3" xfId="11114"/>
    <cellStyle name="Normal 10 4 2 2 3 2" xfId="26262"/>
    <cellStyle name="Normal 10 4 2 2 3 2 2" xfId="52230"/>
    <cellStyle name="Normal 10 4 2 2 3 3" xfId="37082"/>
    <cellStyle name="Normal 10 4 2 2 4" xfId="8950"/>
    <cellStyle name="Normal 10 4 2 2 4 2" xfId="24098"/>
    <cellStyle name="Normal 10 4 2 2 4 2 2" xfId="50066"/>
    <cellStyle name="Normal 10 4 2 2 4 3" xfId="34918"/>
    <cellStyle name="Normal 10 4 2 2 5" xfId="19770"/>
    <cellStyle name="Normal 10 4 2 2 5 2" xfId="45738"/>
    <cellStyle name="Normal 10 4 2 2 6" xfId="15442"/>
    <cellStyle name="Normal 10 4 2 2 6 2" xfId="41410"/>
    <cellStyle name="Normal 10 4 2 2 7" xfId="4622"/>
    <cellStyle name="Normal 10 4 2 2 8" xfId="30590"/>
    <cellStyle name="Normal 10 4 2 2 9" xfId="57072"/>
    <cellStyle name="Normal 10 4 2 3" xfId="5704"/>
    <cellStyle name="Normal 10 4 2 3 2" xfId="12196"/>
    <cellStyle name="Normal 10 4 2 3 2 2" xfId="27344"/>
    <cellStyle name="Normal 10 4 2 3 2 2 2" xfId="53312"/>
    <cellStyle name="Normal 10 4 2 3 2 3" xfId="38164"/>
    <cellStyle name="Normal 10 4 2 3 3" xfId="20852"/>
    <cellStyle name="Normal 10 4 2 3 3 2" xfId="46820"/>
    <cellStyle name="Normal 10 4 2 3 4" xfId="16524"/>
    <cellStyle name="Normal 10 4 2 3 4 2" xfId="42492"/>
    <cellStyle name="Normal 10 4 2 3 5" xfId="31672"/>
    <cellStyle name="Normal 10 4 2 3 6" xfId="58154"/>
    <cellStyle name="Normal 10 4 2 4" xfId="10032"/>
    <cellStyle name="Normal 10 4 2 4 2" xfId="25180"/>
    <cellStyle name="Normal 10 4 2 4 2 2" xfId="51148"/>
    <cellStyle name="Normal 10 4 2 4 3" xfId="36000"/>
    <cellStyle name="Normal 10 4 2 5" xfId="7868"/>
    <cellStyle name="Normal 10 4 2 5 2" xfId="23016"/>
    <cellStyle name="Normal 10 4 2 5 2 2" xfId="48984"/>
    <cellStyle name="Normal 10 4 2 5 3" xfId="33836"/>
    <cellStyle name="Normal 10 4 2 6" xfId="18688"/>
    <cellStyle name="Normal 10 4 2 6 2" xfId="44656"/>
    <cellStyle name="Normal 10 4 2 7" xfId="14360"/>
    <cellStyle name="Normal 10 4 2 7 2" xfId="40328"/>
    <cellStyle name="Normal 10 4 2 8" xfId="3540"/>
    <cellStyle name="Normal 10 4 2 9" xfId="29508"/>
    <cellStyle name="Normal 10 4 3" xfId="1917"/>
    <cellStyle name="Normal 10 4 3 2" xfId="6245"/>
    <cellStyle name="Normal 10 4 3 2 2" xfId="12737"/>
    <cellStyle name="Normal 10 4 3 2 2 2" xfId="27885"/>
    <cellStyle name="Normal 10 4 3 2 2 2 2" xfId="53853"/>
    <cellStyle name="Normal 10 4 3 2 2 3" xfId="38705"/>
    <cellStyle name="Normal 10 4 3 2 3" xfId="21393"/>
    <cellStyle name="Normal 10 4 3 2 3 2" xfId="47361"/>
    <cellStyle name="Normal 10 4 3 2 4" xfId="17065"/>
    <cellStyle name="Normal 10 4 3 2 4 2" xfId="43033"/>
    <cellStyle name="Normal 10 4 3 2 5" xfId="32213"/>
    <cellStyle name="Normal 10 4 3 2 6" xfId="58695"/>
    <cellStyle name="Normal 10 4 3 3" xfId="10573"/>
    <cellStyle name="Normal 10 4 3 3 2" xfId="25721"/>
    <cellStyle name="Normal 10 4 3 3 2 2" xfId="51689"/>
    <cellStyle name="Normal 10 4 3 3 3" xfId="36541"/>
    <cellStyle name="Normal 10 4 3 4" xfId="8409"/>
    <cellStyle name="Normal 10 4 3 4 2" xfId="23557"/>
    <cellStyle name="Normal 10 4 3 4 2 2" xfId="49525"/>
    <cellStyle name="Normal 10 4 3 4 3" xfId="34377"/>
    <cellStyle name="Normal 10 4 3 5" xfId="19229"/>
    <cellStyle name="Normal 10 4 3 5 2" xfId="45197"/>
    <cellStyle name="Normal 10 4 3 6" xfId="14901"/>
    <cellStyle name="Normal 10 4 3 6 2" xfId="40869"/>
    <cellStyle name="Normal 10 4 3 7" xfId="4081"/>
    <cellStyle name="Normal 10 4 3 8" xfId="30049"/>
    <cellStyle name="Normal 10 4 3 9" xfId="56531"/>
    <cellStyle name="Normal 10 4 4" xfId="5163"/>
    <cellStyle name="Normal 10 4 4 2" xfId="11655"/>
    <cellStyle name="Normal 10 4 4 2 2" xfId="26803"/>
    <cellStyle name="Normal 10 4 4 2 2 2" xfId="52771"/>
    <cellStyle name="Normal 10 4 4 2 3" xfId="37623"/>
    <cellStyle name="Normal 10 4 4 3" xfId="20311"/>
    <cellStyle name="Normal 10 4 4 3 2" xfId="46279"/>
    <cellStyle name="Normal 10 4 4 4" xfId="15983"/>
    <cellStyle name="Normal 10 4 4 4 2" xfId="41951"/>
    <cellStyle name="Normal 10 4 4 5" xfId="31131"/>
    <cellStyle name="Normal 10 4 4 6" xfId="57613"/>
    <cellStyle name="Normal 10 4 5" xfId="9491"/>
    <cellStyle name="Normal 10 4 5 2" xfId="24639"/>
    <cellStyle name="Normal 10 4 5 2 2" xfId="50607"/>
    <cellStyle name="Normal 10 4 5 3" xfId="35459"/>
    <cellStyle name="Normal 10 4 6" xfId="7327"/>
    <cellStyle name="Normal 10 4 6 2" xfId="22475"/>
    <cellStyle name="Normal 10 4 6 2 2" xfId="48443"/>
    <cellStyle name="Normal 10 4 6 3" xfId="33295"/>
    <cellStyle name="Normal 10 4 7" xfId="18147"/>
    <cellStyle name="Normal 10 4 7 2" xfId="44115"/>
    <cellStyle name="Normal 10 4 8" xfId="13819"/>
    <cellStyle name="Normal 10 4 8 2" xfId="39787"/>
    <cellStyle name="Normal 10 4 9" xfId="2999"/>
    <cellStyle name="Normal 10 5" xfId="262"/>
    <cellStyle name="Normal 10 5 10" xfId="28968"/>
    <cellStyle name="Normal 10 5 11" xfId="54929"/>
    <cellStyle name="Normal 10 5 12" xfId="55450"/>
    <cellStyle name="Normal 10 5 13" xfId="853"/>
    <cellStyle name="Normal 10 5 2" xfId="1377"/>
    <cellStyle name="Normal 10 5 2 10" xfId="55991"/>
    <cellStyle name="Normal 10 5 2 2" xfId="2459"/>
    <cellStyle name="Normal 10 5 2 2 2" xfId="6787"/>
    <cellStyle name="Normal 10 5 2 2 2 2" xfId="13279"/>
    <cellStyle name="Normal 10 5 2 2 2 2 2" xfId="28427"/>
    <cellStyle name="Normal 10 5 2 2 2 2 2 2" xfId="54395"/>
    <cellStyle name="Normal 10 5 2 2 2 2 3" xfId="39247"/>
    <cellStyle name="Normal 10 5 2 2 2 3" xfId="21935"/>
    <cellStyle name="Normal 10 5 2 2 2 3 2" xfId="47903"/>
    <cellStyle name="Normal 10 5 2 2 2 4" xfId="17607"/>
    <cellStyle name="Normal 10 5 2 2 2 4 2" xfId="43575"/>
    <cellStyle name="Normal 10 5 2 2 2 5" xfId="32755"/>
    <cellStyle name="Normal 10 5 2 2 2 6" xfId="59237"/>
    <cellStyle name="Normal 10 5 2 2 3" xfId="11115"/>
    <cellStyle name="Normal 10 5 2 2 3 2" xfId="26263"/>
    <cellStyle name="Normal 10 5 2 2 3 2 2" xfId="52231"/>
    <cellStyle name="Normal 10 5 2 2 3 3" xfId="37083"/>
    <cellStyle name="Normal 10 5 2 2 4" xfId="8951"/>
    <cellStyle name="Normal 10 5 2 2 4 2" xfId="24099"/>
    <cellStyle name="Normal 10 5 2 2 4 2 2" xfId="50067"/>
    <cellStyle name="Normal 10 5 2 2 4 3" xfId="34919"/>
    <cellStyle name="Normal 10 5 2 2 5" xfId="19771"/>
    <cellStyle name="Normal 10 5 2 2 5 2" xfId="45739"/>
    <cellStyle name="Normal 10 5 2 2 6" xfId="15443"/>
    <cellStyle name="Normal 10 5 2 2 6 2" xfId="41411"/>
    <cellStyle name="Normal 10 5 2 2 7" xfId="4623"/>
    <cellStyle name="Normal 10 5 2 2 8" xfId="30591"/>
    <cellStyle name="Normal 10 5 2 2 9" xfId="57073"/>
    <cellStyle name="Normal 10 5 2 3" xfId="5705"/>
    <cellStyle name="Normal 10 5 2 3 2" xfId="12197"/>
    <cellStyle name="Normal 10 5 2 3 2 2" xfId="27345"/>
    <cellStyle name="Normal 10 5 2 3 2 2 2" xfId="53313"/>
    <cellStyle name="Normal 10 5 2 3 2 3" xfId="38165"/>
    <cellStyle name="Normal 10 5 2 3 3" xfId="20853"/>
    <cellStyle name="Normal 10 5 2 3 3 2" xfId="46821"/>
    <cellStyle name="Normal 10 5 2 3 4" xfId="16525"/>
    <cellStyle name="Normal 10 5 2 3 4 2" xfId="42493"/>
    <cellStyle name="Normal 10 5 2 3 5" xfId="31673"/>
    <cellStyle name="Normal 10 5 2 3 6" xfId="58155"/>
    <cellStyle name="Normal 10 5 2 4" xfId="10033"/>
    <cellStyle name="Normal 10 5 2 4 2" xfId="25181"/>
    <cellStyle name="Normal 10 5 2 4 2 2" xfId="51149"/>
    <cellStyle name="Normal 10 5 2 4 3" xfId="36001"/>
    <cellStyle name="Normal 10 5 2 5" xfId="7869"/>
    <cellStyle name="Normal 10 5 2 5 2" xfId="23017"/>
    <cellStyle name="Normal 10 5 2 5 2 2" xfId="48985"/>
    <cellStyle name="Normal 10 5 2 5 3" xfId="33837"/>
    <cellStyle name="Normal 10 5 2 6" xfId="18689"/>
    <cellStyle name="Normal 10 5 2 6 2" xfId="44657"/>
    <cellStyle name="Normal 10 5 2 7" xfId="14361"/>
    <cellStyle name="Normal 10 5 2 7 2" xfId="40329"/>
    <cellStyle name="Normal 10 5 2 8" xfId="3541"/>
    <cellStyle name="Normal 10 5 2 9" xfId="29509"/>
    <cellStyle name="Normal 10 5 3" xfId="1918"/>
    <cellStyle name="Normal 10 5 3 2" xfId="6246"/>
    <cellStyle name="Normal 10 5 3 2 2" xfId="12738"/>
    <cellStyle name="Normal 10 5 3 2 2 2" xfId="27886"/>
    <cellStyle name="Normal 10 5 3 2 2 2 2" xfId="53854"/>
    <cellStyle name="Normal 10 5 3 2 2 3" xfId="38706"/>
    <cellStyle name="Normal 10 5 3 2 3" xfId="21394"/>
    <cellStyle name="Normal 10 5 3 2 3 2" xfId="47362"/>
    <cellStyle name="Normal 10 5 3 2 4" xfId="17066"/>
    <cellStyle name="Normal 10 5 3 2 4 2" xfId="43034"/>
    <cellStyle name="Normal 10 5 3 2 5" xfId="32214"/>
    <cellStyle name="Normal 10 5 3 2 6" xfId="58696"/>
    <cellStyle name="Normal 10 5 3 3" xfId="10574"/>
    <cellStyle name="Normal 10 5 3 3 2" xfId="25722"/>
    <cellStyle name="Normal 10 5 3 3 2 2" xfId="51690"/>
    <cellStyle name="Normal 10 5 3 3 3" xfId="36542"/>
    <cellStyle name="Normal 10 5 3 4" xfId="8410"/>
    <cellStyle name="Normal 10 5 3 4 2" xfId="23558"/>
    <cellStyle name="Normal 10 5 3 4 2 2" xfId="49526"/>
    <cellStyle name="Normal 10 5 3 4 3" xfId="34378"/>
    <cellStyle name="Normal 10 5 3 5" xfId="19230"/>
    <cellStyle name="Normal 10 5 3 5 2" xfId="45198"/>
    <cellStyle name="Normal 10 5 3 6" xfId="14902"/>
    <cellStyle name="Normal 10 5 3 6 2" xfId="40870"/>
    <cellStyle name="Normal 10 5 3 7" xfId="4082"/>
    <cellStyle name="Normal 10 5 3 8" xfId="30050"/>
    <cellStyle name="Normal 10 5 3 9" xfId="56532"/>
    <cellStyle name="Normal 10 5 4" xfId="5164"/>
    <cellStyle name="Normal 10 5 4 2" xfId="11656"/>
    <cellStyle name="Normal 10 5 4 2 2" xfId="26804"/>
    <cellStyle name="Normal 10 5 4 2 2 2" xfId="52772"/>
    <cellStyle name="Normal 10 5 4 2 3" xfId="37624"/>
    <cellStyle name="Normal 10 5 4 3" xfId="20312"/>
    <cellStyle name="Normal 10 5 4 3 2" xfId="46280"/>
    <cellStyle name="Normal 10 5 4 4" xfId="15984"/>
    <cellStyle name="Normal 10 5 4 4 2" xfId="41952"/>
    <cellStyle name="Normal 10 5 4 5" xfId="31132"/>
    <cellStyle name="Normal 10 5 4 6" xfId="57614"/>
    <cellStyle name="Normal 10 5 5" xfId="9492"/>
    <cellStyle name="Normal 10 5 5 2" xfId="24640"/>
    <cellStyle name="Normal 10 5 5 2 2" xfId="50608"/>
    <cellStyle name="Normal 10 5 5 3" xfId="35460"/>
    <cellStyle name="Normal 10 5 6" xfId="7328"/>
    <cellStyle name="Normal 10 5 6 2" xfId="22476"/>
    <cellStyle name="Normal 10 5 6 2 2" xfId="48444"/>
    <cellStyle name="Normal 10 5 6 3" xfId="33296"/>
    <cellStyle name="Normal 10 5 7" xfId="18148"/>
    <cellStyle name="Normal 10 5 7 2" xfId="44116"/>
    <cellStyle name="Normal 10 5 8" xfId="13820"/>
    <cellStyle name="Normal 10 5 8 2" xfId="39788"/>
    <cellStyle name="Normal 10 5 9" xfId="3000"/>
    <cellStyle name="Normal 10 6" xfId="263"/>
    <cellStyle name="Normal 10 6 10" xfId="28969"/>
    <cellStyle name="Normal 10 6 11" xfId="54930"/>
    <cellStyle name="Normal 10 6 12" xfId="55451"/>
    <cellStyle name="Normal 10 6 13" xfId="893"/>
    <cellStyle name="Normal 10 6 2" xfId="1378"/>
    <cellStyle name="Normal 10 6 2 10" xfId="55992"/>
    <cellStyle name="Normal 10 6 2 2" xfId="2460"/>
    <cellStyle name="Normal 10 6 2 2 2" xfId="6788"/>
    <cellStyle name="Normal 10 6 2 2 2 2" xfId="13280"/>
    <cellStyle name="Normal 10 6 2 2 2 2 2" xfId="28428"/>
    <cellStyle name="Normal 10 6 2 2 2 2 2 2" xfId="54396"/>
    <cellStyle name="Normal 10 6 2 2 2 2 3" xfId="39248"/>
    <cellStyle name="Normal 10 6 2 2 2 3" xfId="21936"/>
    <cellStyle name="Normal 10 6 2 2 2 3 2" xfId="47904"/>
    <cellStyle name="Normal 10 6 2 2 2 4" xfId="17608"/>
    <cellStyle name="Normal 10 6 2 2 2 4 2" xfId="43576"/>
    <cellStyle name="Normal 10 6 2 2 2 5" xfId="32756"/>
    <cellStyle name="Normal 10 6 2 2 2 6" xfId="59238"/>
    <cellStyle name="Normal 10 6 2 2 3" xfId="11116"/>
    <cellStyle name="Normal 10 6 2 2 3 2" xfId="26264"/>
    <cellStyle name="Normal 10 6 2 2 3 2 2" xfId="52232"/>
    <cellStyle name="Normal 10 6 2 2 3 3" xfId="37084"/>
    <cellStyle name="Normal 10 6 2 2 4" xfId="8952"/>
    <cellStyle name="Normal 10 6 2 2 4 2" xfId="24100"/>
    <cellStyle name="Normal 10 6 2 2 4 2 2" xfId="50068"/>
    <cellStyle name="Normal 10 6 2 2 4 3" xfId="34920"/>
    <cellStyle name="Normal 10 6 2 2 5" xfId="19772"/>
    <cellStyle name="Normal 10 6 2 2 5 2" xfId="45740"/>
    <cellStyle name="Normal 10 6 2 2 6" xfId="15444"/>
    <cellStyle name="Normal 10 6 2 2 6 2" xfId="41412"/>
    <cellStyle name="Normal 10 6 2 2 7" xfId="4624"/>
    <cellStyle name="Normal 10 6 2 2 8" xfId="30592"/>
    <cellStyle name="Normal 10 6 2 2 9" xfId="57074"/>
    <cellStyle name="Normal 10 6 2 3" xfId="5706"/>
    <cellStyle name="Normal 10 6 2 3 2" xfId="12198"/>
    <cellStyle name="Normal 10 6 2 3 2 2" xfId="27346"/>
    <cellStyle name="Normal 10 6 2 3 2 2 2" xfId="53314"/>
    <cellStyle name="Normal 10 6 2 3 2 3" xfId="38166"/>
    <cellStyle name="Normal 10 6 2 3 3" xfId="20854"/>
    <cellStyle name="Normal 10 6 2 3 3 2" xfId="46822"/>
    <cellStyle name="Normal 10 6 2 3 4" xfId="16526"/>
    <cellStyle name="Normal 10 6 2 3 4 2" xfId="42494"/>
    <cellStyle name="Normal 10 6 2 3 5" xfId="31674"/>
    <cellStyle name="Normal 10 6 2 3 6" xfId="58156"/>
    <cellStyle name="Normal 10 6 2 4" xfId="10034"/>
    <cellStyle name="Normal 10 6 2 4 2" xfId="25182"/>
    <cellStyle name="Normal 10 6 2 4 2 2" xfId="51150"/>
    <cellStyle name="Normal 10 6 2 4 3" xfId="36002"/>
    <cellStyle name="Normal 10 6 2 5" xfId="7870"/>
    <cellStyle name="Normal 10 6 2 5 2" xfId="23018"/>
    <cellStyle name="Normal 10 6 2 5 2 2" xfId="48986"/>
    <cellStyle name="Normal 10 6 2 5 3" xfId="33838"/>
    <cellStyle name="Normal 10 6 2 6" xfId="18690"/>
    <cellStyle name="Normal 10 6 2 6 2" xfId="44658"/>
    <cellStyle name="Normal 10 6 2 7" xfId="14362"/>
    <cellStyle name="Normal 10 6 2 7 2" xfId="40330"/>
    <cellStyle name="Normal 10 6 2 8" xfId="3542"/>
    <cellStyle name="Normal 10 6 2 9" xfId="29510"/>
    <cellStyle name="Normal 10 6 3" xfId="1919"/>
    <cellStyle name="Normal 10 6 3 2" xfId="6247"/>
    <cellStyle name="Normal 10 6 3 2 2" xfId="12739"/>
    <cellStyle name="Normal 10 6 3 2 2 2" xfId="27887"/>
    <cellStyle name="Normal 10 6 3 2 2 2 2" xfId="53855"/>
    <cellStyle name="Normal 10 6 3 2 2 3" xfId="38707"/>
    <cellStyle name="Normal 10 6 3 2 3" xfId="21395"/>
    <cellStyle name="Normal 10 6 3 2 3 2" xfId="47363"/>
    <cellStyle name="Normal 10 6 3 2 4" xfId="17067"/>
    <cellStyle name="Normal 10 6 3 2 4 2" xfId="43035"/>
    <cellStyle name="Normal 10 6 3 2 5" xfId="32215"/>
    <cellStyle name="Normal 10 6 3 2 6" xfId="58697"/>
    <cellStyle name="Normal 10 6 3 3" xfId="10575"/>
    <cellStyle name="Normal 10 6 3 3 2" xfId="25723"/>
    <cellStyle name="Normal 10 6 3 3 2 2" xfId="51691"/>
    <cellStyle name="Normal 10 6 3 3 3" xfId="36543"/>
    <cellStyle name="Normal 10 6 3 4" xfId="8411"/>
    <cellStyle name="Normal 10 6 3 4 2" xfId="23559"/>
    <cellStyle name="Normal 10 6 3 4 2 2" xfId="49527"/>
    <cellStyle name="Normal 10 6 3 4 3" xfId="34379"/>
    <cellStyle name="Normal 10 6 3 5" xfId="19231"/>
    <cellStyle name="Normal 10 6 3 5 2" xfId="45199"/>
    <cellStyle name="Normal 10 6 3 6" xfId="14903"/>
    <cellStyle name="Normal 10 6 3 6 2" xfId="40871"/>
    <cellStyle name="Normal 10 6 3 7" xfId="4083"/>
    <cellStyle name="Normal 10 6 3 8" xfId="30051"/>
    <cellStyle name="Normal 10 6 3 9" xfId="56533"/>
    <cellStyle name="Normal 10 6 4" xfId="5165"/>
    <cellStyle name="Normal 10 6 4 2" xfId="11657"/>
    <cellStyle name="Normal 10 6 4 2 2" xfId="26805"/>
    <cellStyle name="Normal 10 6 4 2 2 2" xfId="52773"/>
    <cellStyle name="Normal 10 6 4 2 3" xfId="37625"/>
    <cellStyle name="Normal 10 6 4 3" xfId="20313"/>
    <cellStyle name="Normal 10 6 4 3 2" xfId="46281"/>
    <cellStyle name="Normal 10 6 4 4" xfId="15985"/>
    <cellStyle name="Normal 10 6 4 4 2" xfId="41953"/>
    <cellStyle name="Normal 10 6 4 5" xfId="31133"/>
    <cellStyle name="Normal 10 6 4 6" xfId="57615"/>
    <cellStyle name="Normal 10 6 5" xfId="9493"/>
    <cellStyle name="Normal 10 6 5 2" xfId="24641"/>
    <cellStyle name="Normal 10 6 5 2 2" xfId="50609"/>
    <cellStyle name="Normal 10 6 5 3" xfId="35461"/>
    <cellStyle name="Normal 10 6 6" xfId="7329"/>
    <cellStyle name="Normal 10 6 6 2" xfId="22477"/>
    <cellStyle name="Normal 10 6 6 2 2" xfId="48445"/>
    <cellStyle name="Normal 10 6 6 3" xfId="33297"/>
    <cellStyle name="Normal 10 6 7" xfId="18149"/>
    <cellStyle name="Normal 10 6 7 2" xfId="44117"/>
    <cellStyle name="Normal 10 6 8" xfId="13821"/>
    <cellStyle name="Normal 10 6 8 2" xfId="39789"/>
    <cellStyle name="Normal 10 6 9" xfId="3001"/>
    <cellStyle name="Normal 10 7" xfId="264"/>
    <cellStyle name="Normal 10 7 10" xfId="28970"/>
    <cellStyle name="Normal 10 7 11" xfId="54931"/>
    <cellStyle name="Normal 10 7 12" xfId="55452"/>
    <cellStyle name="Normal 10 7 13" xfId="933"/>
    <cellStyle name="Normal 10 7 2" xfId="1379"/>
    <cellStyle name="Normal 10 7 2 10" xfId="55993"/>
    <cellStyle name="Normal 10 7 2 2" xfId="2461"/>
    <cellStyle name="Normal 10 7 2 2 2" xfId="6789"/>
    <cellStyle name="Normal 10 7 2 2 2 2" xfId="13281"/>
    <cellStyle name="Normal 10 7 2 2 2 2 2" xfId="28429"/>
    <cellStyle name="Normal 10 7 2 2 2 2 2 2" xfId="54397"/>
    <cellStyle name="Normal 10 7 2 2 2 2 3" xfId="39249"/>
    <cellStyle name="Normal 10 7 2 2 2 3" xfId="21937"/>
    <cellStyle name="Normal 10 7 2 2 2 3 2" xfId="47905"/>
    <cellStyle name="Normal 10 7 2 2 2 4" xfId="17609"/>
    <cellStyle name="Normal 10 7 2 2 2 4 2" xfId="43577"/>
    <cellStyle name="Normal 10 7 2 2 2 5" xfId="32757"/>
    <cellStyle name="Normal 10 7 2 2 2 6" xfId="59239"/>
    <cellStyle name="Normal 10 7 2 2 3" xfId="11117"/>
    <cellStyle name="Normal 10 7 2 2 3 2" xfId="26265"/>
    <cellStyle name="Normal 10 7 2 2 3 2 2" xfId="52233"/>
    <cellStyle name="Normal 10 7 2 2 3 3" xfId="37085"/>
    <cellStyle name="Normal 10 7 2 2 4" xfId="8953"/>
    <cellStyle name="Normal 10 7 2 2 4 2" xfId="24101"/>
    <cellStyle name="Normal 10 7 2 2 4 2 2" xfId="50069"/>
    <cellStyle name="Normal 10 7 2 2 4 3" xfId="34921"/>
    <cellStyle name="Normal 10 7 2 2 5" xfId="19773"/>
    <cellStyle name="Normal 10 7 2 2 5 2" xfId="45741"/>
    <cellStyle name="Normal 10 7 2 2 6" xfId="15445"/>
    <cellStyle name="Normal 10 7 2 2 6 2" xfId="41413"/>
    <cellStyle name="Normal 10 7 2 2 7" xfId="4625"/>
    <cellStyle name="Normal 10 7 2 2 8" xfId="30593"/>
    <cellStyle name="Normal 10 7 2 2 9" xfId="57075"/>
    <cellStyle name="Normal 10 7 2 3" xfId="5707"/>
    <cellStyle name="Normal 10 7 2 3 2" xfId="12199"/>
    <cellStyle name="Normal 10 7 2 3 2 2" xfId="27347"/>
    <cellStyle name="Normal 10 7 2 3 2 2 2" xfId="53315"/>
    <cellStyle name="Normal 10 7 2 3 2 3" xfId="38167"/>
    <cellStyle name="Normal 10 7 2 3 3" xfId="20855"/>
    <cellStyle name="Normal 10 7 2 3 3 2" xfId="46823"/>
    <cellStyle name="Normal 10 7 2 3 4" xfId="16527"/>
    <cellStyle name="Normal 10 7 2 3 4 2" xfId="42495"/>
    <cellStyle name="Normal 10 7 2 3 5" xfId="31675"/>
    <cellStyle name="Normal 10 7 2 3 6" xfId="58157"/>
    <cellStyle name="Normal 10 7 2 4" xfId="10035"/>
    <cellStyle name="Normal 10 7 2 4 2" xfId="25183"/>
    <cellStyle name="Normal 10 7 2 4 2 2" xfId="51151"/>
    <cellStyle name="Normal 10 7 2 4 3" xfId="36003"/>
    <cellStyle name="Normal 10 7 2 5" xfId="7871"/>
    <cellStyle name="Normal 10 7 2 5 2" xfId="23019"/>
    <cellStyle name="Normal 10 7 2 5 2 2" xfId="48987"/>
    <cellStyle name="Normal 10 7 2 5 3" xfId="33839"/>
    <cellStyle name="Normal 10 7 2 6" xfId="18691"/>
    <cellStyle name="Normal 10 7 2 6 2" xfId="44659"/>
    <cellStyle name="Normal 10 7 2 7" xfId="14363"/>
    <cellStyle name="Normal 10 7 2 7 2" xfId="40331"/>
    <cellStyle name="Normal 10 7 2 8" xfId="3543"/>
    <cellStyle name="Normal 10 7 2 9" xfId="29511"/>
    <cellStyle name="Normal 10 7 3" xfId="1920"/>
    <cellStyle name="Normal 10 7 3 2" xfId="6248"/>
    <cellStyle name="Normal 10 7 3 2 2" xfId="12740"/>
    <cellStyle name="Normal 10 7 3 2 2 2" xfId="27888"/>
    <cellStyle name="Normal 10 7 3 2 2 2 2" xfId="53856"/>
    <cellStyle name="Normal 10 7 3 2 2 3" xfId="38708"/>
    <cellStyle name="Normal 10 7 3 2 3" xfId="21396"/>
    <cellStyle name="Normal 10 7 3 2 3 2" xfId="47364"/>
    <cellStyle name="Normal 10 7 3 2 4" xfId="17068"/>
    <cellStyle name="Normal 10 7 3 2 4 2" xfId="43036"/>
    <cellStyle name="Normal 10 7 3 2 5" xfId="32216"/>
    <cellStyle name="Normal 10 7 3 2 6" xfId="58698"/>
    <cellStyle name="Normal 10 7 3 3" xfId="10576"/>
    <cellStyle name="Normal 10 7 3 3 2" xfId="25724"/>
    <cellStyle name="Normal 10 7 3 3 2 2" xfId="51692"/>
    <cellStyle name="Normal 10 7 3 3 3" xfId="36544"/>
    <cellStyle name="Normal 10 7 3 4" xfId="8412"/>
    <cellStyle name="Normal 10 7 3 4 2" xfId="23560"/>
    <cellStyle name="Normal 10 7 3 4 2 2" xfId="49528"/>
    <cellStyle name="Normal 10 7 3 4 3" xfId="34380"/>
    <cellStyle name="Normal 10 7 3 5" xfId="19232"/>
    <cellStyle name="Normal 10 7 3 5 2" xfId="45200"/>
    <cellStyle name="Normal 10 7 3 6" xfId="14904"/>
    <cellStyle name="Normal 10 7 3 6 2" xfId="40872"/>
    <cellStyle name="Normal 10 7 3 7" xfId="4084"/>
    <cellStyle name="Normal 10 7 3 8" xfId="30052"/>
    <cellStyle name="Normal 10 7 3 9" xfId="56534"/>
    <cellStyle name="Normal 10 7 4" xfId="5166"/>
    <cellStyle name="Normal 10 7 4 2" xfId="11658"/>
    <cellStyle name="Normal 10 7 4 2 2" xfId="26806"/>
    <cellStyle name="Normal 10 7 4 2 2 2" xfId="52774"/>
    <cellStyle name="Normal 10 7 4 2 3" xfId="37626"/>
    <cellStyle name="Normal 10 7 4 3" xfId="20314"/>
    <cellStyle name="Normal 10 7 4 3 2" xfId="46282"/>
    <cellStyle name="Normal 10 7 4 4" xfId="15986"/>
    <cellStyle name="Normal 10 7 4 4 2" xfId="41954"/>
    <cellStyle name="Normal 10 7 4 5" xfId="31134"/>
    <cellStyle name="Normal 10 7 4 6" xfId="57616"/>
    <cellStyle name="Normal 10 7 5" xfId="9494"/>
    <cellStyle name="Normal 10 7 5 2" xfId="24642"/>
    <cellStyle name="Normal 10 7 5 2 2" xfId="50610"/>
    <cellStyle name="Normal 10 7 5 3" xfId="35462"/>
    <cellStyle name="Normal 10 7 6" xfId="7330"/>
    <cellStyle name="Normal 10 7 6 2" xfId="22478"/>
    <cellStyle name="Normal 10 7 6 2 2" xfId="48446"/>
    <cellStyle name="Normal 10 7 6 3" xfId="33298"/>
    <cellStyle name="Normal 10 7 7" xfId="18150"/>
    <cellStyle name="Normal 10 7 7 2" xfId="44118"/>
    <cellStyle name="Normal 10 7 8" xfId="13822"/>
    <cellStyle name="Normal 10 7 8 2" xfId="39790"/>
    <cellStyle name="Normal 10 7 9" xfId="3002"/>
    <cellStyle name="Normal 10 8" xfId="265"/>
    <cellStyle name="Normal 10 8 10" xfId="28971"/>
    <cellStyle name="Normal 10 8 11" xfId="54932"/>
    <cellStyle name="Normal 10 8 12" xfId="55453"/>
    <cellStyle name="Normal 10 8 13" xfId="973"/>
    <cellStyle name="Normal 10 8 2" xfId="1380"/>
    <cellStyle name="Normal 10 8 2 10" xfId="55994"/>
    <cellStyle name="Normal 10 8 2 2" xfId="2462"/>
    <cellStyle name="Normal 10 8 2 2 2" xfId="6790"/>
    <cellStyle name="Normal 10 8 2 2 2 2" xfId="13282"/>
    <cellStyle name="Normal 10 8 2 2 2 2 2" xfId="28430"/>
    <cellStyle name="Normal 10 8 2 2 2 2 2 2" xfId="54398"/>
    <cellStyle name="Normal 10 8 2 2 2 2 3" xfId="39250"/>
    <cellStyle name="Normal 10 8 2 2 2 3" xfId="21938"/>
    <cellStyle name="Normal 10 8 2 2 2 3 2" xfId="47906"/>
    <cellStyle name="Normal 10 8 2 2 2 4" xfId="17610"/>
    <cellStyle name="Normal 10 8 2 2 2 4 2" xfId="43578"/>
    <cellStyle name="Normal 10 8 2 2 2 5" xfId="32758"/>
    <cellStyle name="Normal 10 8 2 2 2 6" xfId="59240"/>
    <cellStyle name="Normal 10 8 2 2 3" xfId="11118"/>
    <cellStyle name="Normal 10 8 2 2 3 2" xfId="26266"/>
    <cellStyle name="Normal 10 8 2 2 3 2 2" xfId="52234"/>
    <cellStyle name="Normal 10 8 2 2 3 3" xfId="37086"/>
    <cellStyle name="Normal 10 8 2 2 4" xfId="8954"/>
    <cellStyle name="Normal 10 8 2 2 4 2" xfId="24102"/>
    <cellStyle name="Normal 10 8 2 2 4 2 2" xfId="50070"/>
    <cellStyle name="Normal 10 8 2 2 4 3" xfId="34922"/>
    <cellStyle name="Normal 10 8 2 2 5" xfId="19774"/>
    <cellStyle name="Normal 10 8 2 2 5 2" xfId="45742"/>
    <cellStyle name="Normal 10 8 2 2 6" xfId="15446"/>
    <cellStyle name="Normal 10 8 2 2 6 2" xfId="41414"/>
    <cellStyle name="Normal 10 8 2 2 7" xfId="4626"/>
    <cellStyle name="Normal 10 8 2 2 8" xfId="30594"/>
    <cellStyle name="Normal 10 8 2 2 9" xfId="57076"/>
    <cellStyle name="Normal 10 8 2 3" xfId="5708"/>
    <cellStyle name="Normal 10 8 2 3 2" xfId="12200"/>
    <cellStyle name="Normal 10 8 2 3 2 2" xfId="27348"/>
    <cellStyle name="Normal 10 8 2 3 2 2 2" xfId="53316"/>
    <cellStyle name="Normal 10 8 2 3 2 3" xfId="38168"/>
    <cellStyle name="Normal 10 8 2 3 3" xfId="20856"/>
    <cellStyle name="Normal 10 8 2 3 3 2" xfId="46824"/>
    <cellStyle name="Normal 10 8 2 3 4" xfId="16528"/>
    <cellStyle name="Normal 10 8 2 3 4 2" xfId="42496"/>
    <cellStyle name="Normal 10 8 2 3 5" xfId="31676"/>
    <cellStyle name="Normal 10 8 2 3 6" xfId="58158"/>
    <cellStyle name="Normal 10 8 2 4" xfId="10036"/>
    <cellStyle name="Normal 10 8 2 4 2" xfId="25184"/>
    <cellStyle name="Normal 10 8 2 4 2 2" xfId="51152"/>
    <cellStyle name="Normal 10 8 2 4 3" xfId="36004"/>
    <cellStyle name="Normal 10 8 2 5" xfId="7872"/>
    <cellStyle name="Normal 10 8 2 5 2" xfId="23020"/>
    <cellStyle name="Normal 10 8 2 5 2 2" xfId="48988"/>
    <cellStyle name="Normal 10 8 2 5 3" xfId="33840"/>
    <cellStyle name="Normal 10 8 2 6" xfId="18692"/>
    <cellStyle name="Normal 10 8 2 6 2" xfId="44660"/>
    <cellStyle name="Normal 10 8 2 7" xfId="14364"/>
    <cellStyle name="Normal 10 8 2 7 2" xfId="40332"/>
    <cellStyle name="Normal 10 8 2 8" xfId="3544"/>
    <cellStyle name="Normal 10 8 2 9" xfId="29512"/>
    <cellStyle name="Normal 10 8 3" xfId="1921"/>
    <cellStyle name="Normal 10 8 3 2" xfId="6249"/>
    <cellStyle name="Normal 10 8 3 2 2" xfId="12741"/>
    <cellStyle name="Normal 10 8 3 2 2 2" xfId="27889"/>
    <cellStyle name="Normal 10 8 3 2 2 2 2" xfId="53857"/>
    <cellStyle name="Normal 10 8 3 2 2 3" xfId="38709"/>
    <cellStyle name="Normal 10 8 3 2 3" xfId="21397"/>
    <cellStyle name="Normal 10 8 3 2 3 2" xfId="47365"/>
    <cellStyle name="Normal 10 8 3 2 4" xfId="17069"/>
    <cellStyle name="Normal 10 8 3 2 4 2" xfId="43037"/>
    <cellStyle name="Normal 10 8 3 2 5" xfId="32217"/>
    <cellStyle name="Normal 10 8 3 2 6" xfId="58699"/>
    <cellStyle name="Normal 10 8 3 3" xfId="10577"/>
    <cellStyle name="Normal 10 8 3 3 2" xfId="25725"/>
    <cellStyle name="Normal 10 8 3 3 2 2" xfId="51693"/>
    <cellStyle name="Normal 10 8 3 3 3" xfId="36545"/>
    <cellStyle name="Normal 10 8 3 4" xfId="8413"/>
    <cellStyle name="Normal 10 8 3 4 2" xfId="23561"/>
    <cellStyle name="Normal 10 8 3 4 2 2" xfId="49529"/>
    <cellStyle name="Normal 10 8 3 4 3" xfId="34381"/>
    <cellStyle name="Normal 10 8 3 5" xfId="19233"/>
    <cellStyle name="Normal 10 8 3 5 2" xfId="45201"/>
    <cellStyle name="Normal 10 8 3 6" xfId="14905"/>
    <cellStyle name="Normal 10 8 3 6 2" xfId="40873"/>
    <cellStyle name="Normal 10 8 3 7" xfId="4085"/>
    <cellStyle name="Normal 10 8 3 8" xfId="30053"/>
    <cellStyle name="Normal 10 8 3 9" xfId="56535"/>
    <cellStyle name="Normal 10 8 4" xfId="5167"/>
    <cellStyle name="Normal 10 8 4 2" xfId="11659"/>
    <cellStyle name="Normal 10 8 4 2 2" xfId="26807"/>
    <cellStyle name="Normal 10 8 4 2 2 2" xfId="52775"/>
    <cellStyle name="Normal 10 8 4 2 3" xfId="37627"/>
    <cellStyle name="Normal 10 8 4 3" xfId="20315"/>
    <cellStyle name="Normal 10 8 4 3 2" xfId="46283"/>
    <cellStyle name="Normal 10 8 4 4" xfId="15987"/>
    <cellStyle name="Normal 10 8 4 4 2" xfId="41955"/>
    <cellStyle name="Normal 10 8 4 5" xfId="31135"/>
    <cellStyle name="Normal 10 8 4 6" xfId="57617"/>
    <cellStyle name="Normal 10 8 5" xfId="9495"/>
    <cellStyle name="Normal 10 8 5 2" xfId="24643"/>
    <cellStyle name="Normal 10 8 5 2 2" xfId="50611"/>
    <cellStyle name="Normal 10 8 5 3" xfId="35463"/>
    <cellStyle name="Normal 10 8 6" xfId="7331"/>
    <cellStyle name="Normal 10 8 6 2" xfId="22479"/>
    <cellStyle name="Normal 10 8 6 2 2" xfId="48447"/>
    <cellStyle name="Normal 10 8 6 3" xfId="33299"/>
    <cellStyle name="Normal 10 8 7" xfId="18151"/>
    <cellStyle name="Normal 10 8 7 2" xfId="44119"/>
    <cellStyle name="Normal 10 8 8" xfId="13823"/>
    <cellStyle name="Normal 10 8 8 2" xfId="39791"/>
    <cellStyle name="Normal 10 8 9" xfId="3003"/>
    <cellStyle name="Normal 10 9" xfId="266"/>
    <cellStyle name="Normal 10 9 10" xfId="28972"/>
    <cellStyle name="Normal 10 9 11" xfId="54933"/>
    <cellStyle name="Normal 10 9 12" xfId="55454"/>
    <cellStyle name="Normal 10 9 13" xfId="1013"/>
    <cellStyle name="Normal 10 9 2" xfId="1381"/>
    <cellStyle name="Normal 10 9 2 10" xfId="55995"/>
    <cellStyle name="Normal 10 9 2 2" xfId="2463"/>
    <cellStyle name="Normal 10 9 2 2 2" xfId="6791"/>
    <cellStyle name="Normal 10 9 2 2 2 2" xfId="13283"/>
    <cellStyle name="Normal 10 9 2 2 2 2 2" xfId="28431"/>
    <cellStyle name="Normal 10 9 2 2 2 2 2 2" xfId="54399"/>
    <cellStyle name="Normal 10 9 2 2 2 2 3" xfId="39251"/>
    <cellStyle name="Normal 10 9 2 2 2 3" xfId="21939"/>
    <cellStyle name="Normal 10 9 2 2 2 3 2" xfId="47907"/>
    <cellStyle name="Normal 10 9 2 2 2 4" xfId="17611"/>
    <cellStyle name="Normal 10 9 2 2 2 4 2" xfId="43579"/>
    <cellStyle name="Normal 10 9 2 2 2 5" xfId="32759"/>
    <cellStyle name="Normal 10 9 2 2 2 6" xfId="59241"/>
    <cellStyle name="Normal 10 9 2 2 3" xfId="11119"/>
    <cellStyle name="Normal 10 9 2 2 3 2" xfId="26267"/>
    <cellStyle name="Normal 10 9 2 2 3 2 2" xfId="52235"/>
    <cellStyle name="Normal 10 9 2 2 3 3" xfId="37087"/>
    <cellStyle name="Normal 10 9 2 2 4" xfId="8955"/>
    <cellStyle name="Normal 10 9 2 2 4 2" xfId="24103"/>
    <cellStyle name="Normal 10 9 2 2 4 2 2" xfId="50071"/>
    <cellStyle name="Normal 10 9 2 2 4 3" xfId="34923"/>
    <cellStyle name="Normal 10 9 2 2 5" xfId="19775"/>
    <cellStyle name="Normal 10 9 2 2 5 2" xfId="45743"/>
    <cellStyle name="Normal 10 9 2 2 6" xfId="15447"/>
    <cellStyle name="Normal 10 9 2 2 6 2" xfId="41415"/>
    <cellStyle name="Normal 10 9 2 2 7" xfId="4627"/>
    <cellStyle name="Normal 10 9 2 2 8" xfId="30595"/>
    <cellStyle name="Normal 10 9 2 2 9" xfId="57077"/>
    <cellStyle name="Normal 10 9 2 3" xfId="5709"/>
    <cellStyle name="Normal 10 9 2 3 2" xfId="12201"/>
    <cellStyle name="Normal 10 9 2 3 2 2" xfId="27349"/>
    <cellStyle name="Normal 10 9 2 3 2 2 2" xfId="53317"/>
    <cellStyle name="Normal 10 9 2 3 2 3" xfId="38169"/>
    <cellStyle name="Normal 10 9 2 3 3" xfId="20857"/>
    <cellStyle name="Normal 10 9 2 3 3 2" xfId="46825"/>
    <cellStyle name="Normal 10 9 2 3 4" xfId="16529"/>
    <cellStyle name="Normal 10 9 2 3 4 2" xfId="42497"/>
    <cellStyle name="Normal 10 9 2 3 5" xfId="31677"/>
    <cellStyle name="Normal 10 9 2 3 6" xfId="58159"/>
    <cellStyle name="Normal 10 9 2 4" xfId="10037"/>
    <cellStyle name="Normal 10 9 2 4 2" xfId="25185"/>
    <cellStyle name="Normal 10 9 2 4 2 2" xfId="51153"/>
    <cellStyle name="Normal 10 9 2 4 3" xfId="36005"/>
    <cellStyle name="Normal 10 9 2 5" xfId="7873"/>
    <cellStyle name="Normal 10 9 2 5 2" xfId="23021"/>
    <cellStyle name="Normal 10 9 2 5 2 2" xfId="48989"/>
    <cellStyle name="Normal 10 9 2 5 3" xfId="33841"/>
    <cellStyle name="Normal 10 9 2 6" xfId="18693"/>
    <cellStyle name="Normal 10 9 2 6 2" xfId="44661"/>
    <cellStyle name="Normal 10 9 2 7" xfId="14365"/>
    <cellStyle name="Normal 10 9 2 7 2" xfId="40333"/>
    <cellStyle name="Normal 10 9 2 8" xfId="3545"/>
    <cellStyle name="Normal 10 9 2 9" xfId="29513"/>
    <cellStyle name="Normal 10 9 3" xfId="1922"/>
    <cellStyle name="Normal 10 9 3 2" xfId="6250"/>
    <cellStyle name="Normal 10 9 3 2 2" xfId="12742"/>
    <cellStyle name="Normal 10 9 3 2 2 2" xfId="27890"/>
    <cellStyle name="Normal 10 9 3 2 2 2 2" xfId="53858"/>
    <cellStyle name="Normal 10 9 3 2 2 3" xfId="38710"/>
    <cellStyle name="Normal 10 9 3 2 3" xfId="21398"/>
    <cellStyle name="Normal 10 9 3 2 3 2" xfId="47366"/>
    <cellStyle name="Normal 10 9 3 2 4" xfId="17070"/>
    <cellStyle name="Normal 10 9 3 2 4 2" xfId="43038"/>
    <cellStyle name="Normal 10 9 3 2 5" xfId="32218"/>
    <cellStyle name="Normal 10 9 3 2 6" xfId="58700"/>
    <cellStyle name="Normal 10 9 3 3" xfId="10578"/>
    <cellStyle name="Normal 10 9 3 3 2" xfId="25726"/>
    <cellStyle name="Normal 10 9 3 3 2 2" xfId="51694"/>
    <cellStyle name="Normal 10 9 3 3 3" xfId="36546"/>
    <cellStyle name="Normal 10 9 3 4" xfId="8414"/>
    <cellStyle name="Normal 10 9 3 4 2" xfId="23562"/>
    <cellStyle name="Normal 10 9 3 4 2 2" xfId="49530"/>
    <cellStyle name="Normal 10 9 3 4 3" xfId="34382"/>
    <cellStyle name="Normal 10 9 3 5" xfId="19234"/>
    <cellStyle name="Normal 10 9 3 5 2" xfId="45202"/>
    <cellStyle name="Normal 10 9 3 6" xfId="14906"/>
    <cellStyle name="Normal 10 9 3 6 2" xfId="40874"/>
    <cellStyle name="Normal 10 9 3 7" xfId="4086"/>
    <cellStyle name="Normal 10 9 3 8" xfId="30054"/>
    <cellStyle name="Normal 10 9 3 9" xfId="56536"/>
    <cellStyle name="Normal 10 9 4" xfId="5168"/>
    <cellStyle name="Normal 10 9 4 2" xfId="11660"/>
    <cellStyle name="Normal 10 9 4 2 2" xfId="26808"/>
    <cellStyle name="Normal 10 9 4 2 2 2" xfId="52776"/>
    <cellStyle name="Normal 10 9 4 2 3" xfId="37628"/>
    <cellStyle name="Normal 10 9 4 3" xfId="20316"/>
    <cellStyle name="Normal 10 9 4 3 2" xfId="46284"/>
    <cellStyle name="Normal 10 9 4 4" xfId="15988"/>
    <cellStyle name="Normal 10 9 4 4 2" xfId="41956"/>
    <cellStyle name="Normal 10 9 4 5" xfId="31136"/>
    <cellStyle name="Normal 10 9 4 6" xfId="57618"/>
    <cellStyle name="Normal 10 9 5" xfId="9496"/>
    <cellStyle name="Normal 10 9 5 2" xfId="24644"/>
    <cellStyle name="Normal 10 9 5 2 2" xfId="50612"/>
    <cellStyle name="Normal 10 9 5 3" xfId="35464"/>
    <cellStyle name="Normal 10 9 6" xfId="7332"/>
    <cellStyle name="Normal 10 9 6 2" xfId="22480"/>
    <cellStyle name="Normal 10 9 6 2 2" xfId="48448"/>
    <cellStyle name="Normal 10 9 6 3" xfId="33300"/>
    <cellStyle name="Normal 10 9 7" xfId="18152"/>
    <cellStyle name="Normal 10 9 7 2" xfId="44120"/>
    <cellStyle name="Normal 10 9 8" xfId="13824"/>
    <cellStyle name="Normal 10 9 8 2" xfId="39792"/>
    <cellStyle name="Normal 10 9 9" xfId="3004"/>
    <cellStyle name="Normal 11" xfId="267"/>
    <cellStyle name="Normal 11 10" xfId="268"/>
    <cellStyle name="Normal 11 10 10" xfId="28974"/>
    <cellStyle name="Normal 11 10 11" xfId="54935"/>
    <cellStyle name="Normal 11 10 12" xfId="55456"/>
    <cellStyle name="Normal 11 10 13" xfId="1056"/>
    <cellStyle name="Normal 11 10 2" xfId="1383"/>
    <cellStyle name="Normal 11 10 2 10" xfId="55997"/>
    <cellStyle name="Normal 11 10 2 2" xfId="2465"/>
    <cellStyle name="Normal 11 10 2 2 2" xfId="6793"/>
    <cellStyle name="Normal 11 10 2 2 2 2" xfId="13285"/>
    <cellStyle name="Normal 11 10 2 2 2 2 2" xfId="28433"/>
    <cellStyle name="Normal 11 10 2 2 2 2 2 2" xfId="54401"/>
    <cellStyle name="Normal 11 10 2 2 2 2 3" xfId="39253"/>
    <cellStyle name="Normal 11 10 2 2 2 3" xfId="21941"/>
    <cellStyle name="Normal 11 10 2 2 2 3 2" xfId="47909"/>
    <cellStyle name="Normal 11 10 2 2 2 4" xfId="17613"/>
    <cellStyle name="Normal 11 10 2 2 2 4 2" xfId="43581"/>
    <cellStyle name="Normal 11 10 2 2 2 5" xfId="32761"/>
    <cellStyle name="Normal 11 10 2 2 2 6" xfId="59243"/>
    <cellStyle name="Normal 11 10 2 2 3" xfId="11121"/>
    <cellStyle name="Normal 11 10 2 2 3 2" xfId="26269"/>
    <cellStyle name="Normal 11 10 2 2 3 2 2" xfId="52237"/>
    <cellStyle name="Normal 11 10 2 2 3 3" xfId="37089"/>
    <cellStyle name="Normal 11 10 2 2 4" xfId="8957"/>
    <cellStyle name="Normal 11 10 2 2 4 2" xfId="24105"/>
    <cellStyle name="Normal 11 10 2 2 4 2 2" xfId="50073"/>
    <cellStyle name="Normal 11 10 2 2 4 3" xfId="34925"/>
    <cellStyle name="Normal 11 10 2 2 5" xfId="19777"/>
    <cellStyle name="Normal 11 10 2 2 5 2" xfId="45745"/>
    <cellStyle name="Normal 11 10 2 2 6" xfId="15449"/>
    <cellStyle name="Normal 11 10 2 2 6 2" xfId="41417"/>
    <cellStyle name="Normal 11 10 2 2 7" xfId="4629"/>
    <cellStyle name="Normal 11 10 2 2 8" xfId="30597"/>
    <cellStyle name="Normal 11 10 2 2 9" xfId="57079"/>
    <cellStyle name="Normal 11 10 2 3" xfId="5711"/>
    <cellStyle name="Normal 11 10 2 3 2" xfId="12203"/>
    <cellStyle name="Normal 11 10 2 3 2 2" xfId="27351"/>
    <cellStyle name="Normal 11 10 2 3 2 2 2" xfId="53319"/>
    <cellStyle name="Normal 11 10 2 3 2 3" xfId="38171"/>
    <cellStyle name="Normal 11 10 2 3 3" xfId="20859"/>
    <cellStyle name="Normal 11 10 2 3 3 2" xfId="46827"/>
    <cellStyle name="Normal 11 10 2 3 4" xfId="16531"/>
    <cellStyle name="Normal 11 10 2 3 4 2" xfId="42499"/>
    <cellStyle name="Normal 11 10 2 3 5" xfId="31679"/>
    <cellStyle name="Normal 11 10 2 3 6" xfId="58161"/>
    <cellStyle name="Normal 11 10 2 4" xfId="10039"/>
    <cellStyle name="Normal 11 10 2 4 2" xfId="25187"/>
    <cellStyle name="Normal 11 10 2 4 2 2" xfId="51155"/>
    <cellStyle name="Normal 11 10 2 4 3" xfId="36007"/>
    <cellStyle name="Normal 11 10 2 5" xfId="7875"/>
    <cellStyle name="Normal 11 10 2 5 2" xfId="23023"/>
    <cellStyle name="Normal 11 10 2 5 2 2" xfId="48991"/>
    <cellStyle name="Normal 11 10 2 5 3" xfId="33843"/>
    <cellStyle name="Normal 11 10 2 6" xfId="18695"/>
    <cellStyle name="Normal 11 10 2 6 2" xfId="44663"/>
    <cellStyle name="Normal 11 10 2 7" xfId="14367"/>
    <cellStyle name="Normal 11 10 2 7 2" xfId="40335"/>
    <cellStyle name="Normal 11 10 2 8" xfId="3547"/>
    <cellStyle name="Normal 11 10 2 9" xfId="29515"/>
    <cellStyle name="Normal 11 10 3" xfId="1924"/>
    <cellStyle name="Normal 11 10 3 2" xfId="6252"/>
    <cellStyle name="Normal 11 10 3 2 2" xfId="12744"/>
    <cellStyle name="Normal 11 10 3 2 2 2" xfId="27892"/>
    <cellStyle name="Normal 11 10 3 2 2 2 2" xfId="53860"/>
    <cellStyle name="Normal 11 10 3 2 2 3" xfId="38712"/>
    <cellStyle name="Normal 11 10 3 2 3" xfId="21400"/>
    <cellStyle name="Normal 11 10 3 2 3 2" xfId="47368"/>
    <cellStyle name="Normal 11 10 3 2 4" xfId="17072"/>
    <cellStyle name="Normal 11 10 3 2 4 2" xfId="43040"/>
    <cellStyle name="Normal 11 10 3 2 5" xfId="32220"/>
    <cellStyle name="Normal 11 10 3 2 6" xfId="58702"/>
    <cellStyle name="Normal 11 10 3 3" xfId="10580"/>
    <cellStyle name="Normal 11 10 3 3 2" xfId="25728"/>
    <cellStyle name="Normal 11 10 3 3 2 2" xfId="51696"/>
    <cellStyle name="Normal 11 10 3 3 3" xfId="36548"/>
    <cellStyle name="Normal 11 10 3 4" xfId="8416"/>
    <cellStyle name="Normal 11 10 3 4 2" xfId="23564"/>
    <cellStyle name="Normal 11 10 3 4 2 2" xfId="49532"/>
    <cellStyle name="Normal 11 10 3 4 3" xfId="34384"/>
    <cellStyle name="Normal 11 10 3 5" xfId="19236"/>
    <cellStyle name="Normal 11 10 3 5 2" xfId="45204"/>
    <cellStyle name="Normal 11 10 3 6" xfId="14908"/>
    <cellStyle name="Normal 11 10 3 6 2" xfId="40876"/>
    <cellStyle name="Normal 11 10 3 7" xfId="4088"/>
    <cellStyle name="Normal 11 10 3 8" xfId="30056"/>
    <cellStyle name="Normal 11 10 3 9" xfId="56538"/>
    <cellStyle name="Normal 11 10 4" xfId="5170"/>
    <cellStyle name="Normal 11 10 4 2" xfId="11662"/>
    <cellStyle name="Normal 11 10 4 2 2" xfId="26810"/>
    <cellStyle name="Normal 11 10 4 2 2 2" xfId="52778"/>
    <cellStyle name="Normal 11 10 4 2 3" xfId="37630"/>
    <cellStyle name="Normal 11 10 4 3" xfId="20318"/>
    <cellStyle name="Normal 11 10 4 3 2" xfId="46286"/>
    <cellStyle name="Normal 11 10 4 4" xfId="15990"/>
    <cellStyle name="Normal 11 10 4 4 2" xfId="41958"/>
    <cellStyle name="Normal 11 10 4 5" xfId="31138"/>
    <cellStyle name="Normal 11 10 4 6" xfId="57620"/>
    <cellStyle name="Normal 11 10 5" xfId="9498"/>
    <cellStyle name="Normal 11 10 5 2" xfId="24646"/>
    <cellStyle name="Normal 11 10 5 2 2" xfId="50614"/>
    <cellStyle name="Normal 11 10 5 3" xfId="35466"/>
    <cellStyle name="Normal 11 10 6" xfId="7334"/>
    <cellStyle name="Normal 11 10 6 2" xfId="22482"/>
    <cellStyle name="Normal 11 10 6 2 2" xfId="48450"/>
    <cellStyle name="Normal 11 10 6 3" xfId="33302"/>
    <cellStyle name="Normal 11 10 7" xfId="18154"/>
    <cellStyle name="Normal 11 10 7 2" xfId="44122"/>
    <cellStyle name="Normal 11 10 8" xfId="13826"/>
    <cellStyle name="Normal 11 10 8 2" xfId="39794"/>
    <cellStyle name="Normal 11 10 9" xfId="3006"/>
    <cellStyle name="Normal 11 11" xfId="269"/>
    <cellStyle name="Normal 11 11 10" xfId="28975"/>
    <cellStyle name="Normal 11 11 11" xfId="54936"/>
    <cellStyle name="Normal 11 11 12" xfId="55457"/>
    <cellStyle name="Normal 11 11 13" xfId="1096"/>
    <cellStyle name="Normal 11 11 2" xfId="1384"/>
    <cellStyle name="Normal 11 11 2 10" xfId="55998"/>
    <cellStyle name="Normal 11 11 2 2" xfId="2466"/>
    <cellStyle name="Normal 11 11 2 2 2" xfId="6794"/>
    <cellStyle name="Normal 11 11 2 2 2 2" xfId="13286"/>
    <cellStyle name="Normal 11 11 2 2 2 2 2" xfId="28434"/>
    <cellStyle name="Normal 11 11 2 2 2 2 2 2" xfId="54402"/>
    <cellStyle name="Normal 11 11 2 2 2 2 3" xfId="39254"/>
    <cellStyle name="Normal 11 11 2 2 2 3" xfId="21942"/>
    <cellStyle name="Normal 11 11 2 2 2 3 2" xfId="47910"/>
    <cellStyle name="Normal 11 11 2 2 2 4" xfId="17614"/>
    <cellStyle name="Normal 11 11 2 2 2 4 2" xfId="43582"/>
    <cellStyle name="Normal 11 11 2 2 2 5" xfId="32762"/>
    <cellStyle name="Normal 11 11 2 2 2 6" xfId="59244"/>
    <cellStyle name="Normal 11 11 2 2 3" xfId="11122"/>
    <cellStyle name="Normal 11 11 2 2 3 2" xfId="26270"/>
    <cellStyle name="Normal 11 11 2 2 3 2 2" xfId="52238"/>
    <cellStyle name="Normal 11 11 2 2 3 3" xfId="37090"/>
    <cellStyle name="Normal 11 11 2 2 4" xfId="8958"/>
    <cellStyle name="Normal 11 11 2 2 4 2" xfId="24106"/>
    <cellStyle name="Normal 11 11 2 2 4 2 2" xfId="50074"/>
    <cellStyle name="Normal 11 11 2 2 4 3" xfId="34926"/>
    <cellStyle name="Normal 11 11 2 2 5" xfId="19778"/>
    <cellStyle name="Normal 11 11 2 2 5 2" xfId="45746"/>
    <cellStyle name="Normal 11 11 2 2 6" xfId="15450"/>
    <cellStyle name="Normal 11 11 2 2 6 2" xfId="41418"/>
    <cellStyle name="Normal 11 11 2 2 7" xfId="4630"/>
    <cellStyle name="Normal 11 11 2 2 8" xfId="30598"/>
    <cellStyle name="Normal 11 11 2 2 9" xfId="57080"/>
    <cellStyle name="Normal 11 11 2 3" xfId="5712"/>
    <cellStyle name="Normal 11 11 2 3 2" xfId="12204"/>
    <cellStyle name="Normal 11 11 2 3 2 2" xfId="27352"/>
    <cellStyle name="Normal 11 11 2 3 2 2 2" xfId="53320"/>
    <cellStyle name="Normal 11 11 2 3 2 3" xfId="38172"/>
    <cellStyle name="Normal 11 11 2 3 3" xfId="20860"/>
    <cellStyle name="Normal 11 11 2 3 3 2" xfId="46828"/>
    <cellStyle name="Normal 11 11 2 3 4" xfId="16532"/>
    <cellStyle name="Normal 11 11 2 3 4 2" xfId="42500"/>
    <cellStyle name="Normal 11 11 2 3 5" xfId="31680"/>
    <cellStyle name="Normal 11 11 2 3 6" xfId="58162"/>
    <cellStyle name="Normal 11 11 2 4" xfId="10040"/>
    <cellStyle name="Normal 11 11 2 4 2" xfId="25188"/>
    <cellStyle name="Normal 11 11 2 4 2 2" xfId="51156"/>
    <cellStyle name="Normal 11 11 2 4 3" xfId="36008"/>
    <cellStyle name="Normal 11 11 2 5" xfId="7876"/>
    <cellStyle name="Normal 11 11 2 5 2" xfId="23024"/>
    <cellStyle name="Normal 11 11 2 5 2 2" xfId="48992"/>
    <cellStyle name="Normal 11 11 2 5 3" xfId="33844"/>
    <cellStyle name="Normal 11 11 2 6" xfId="18696"/>
    <cellStyle name="Normal 11 11 2 6 2" xfId="44664"/>
    <cellStyle name="Normal 11 11 2 7" xfId="14368"/>
    <cellStyle name="Normal 11 11 2 7 2" xfId="40336"/>
    <cellStyle name="Normal 11 11 2 8" xfId="3548"/>
    <cellStyle name="Normal 11 11 2 9" xfId="29516"/>
    <cellStyle name="Normal 11 11 3" xfId="1925"/>
    <cellStyle name="Normal 11 11 3 2" xfId="6253"/>
    <cellStyle name="Normal 11 11 3 2 2" xfId="12745"/>
    <cellStyle name="Normal 11 11 3 2 2 2" xfId="27893"/>
    <cellStyle name="Normal 11 11 3 2 2 2 2" xfId="53861"/>
    <cellStyle name="Normal 11 11 3 2 2 3" xfId="38713"/>
    <cellStyle name="Normal 11 11 3 2 3" xfId="21401"/>
    <cellStyle name="Normal 11 11 3 2 3 2" xfId="47369"/>
    <cellStyle name="Normal 11 11 3 2 4" xfId="17073"/>
    <cellStyle name="Normal 11 11 3 2 4 2" xfId="43041"/>
    <cellStyle name="Normal 11 11 3 2 5" xfId="32221"/>
    <cellStyle name="Normal 11 11 3 2 6" xfId="58703"/>
    <cellStyle name="Normal 11 11 3 3" xfId="10581"/>
    <cellStyle name="Normal 11 11 3 3 2" xfId="25729"/>
    <cellStyle name="Normal 11 11 3 3 2 2" xfId="51697"/>
    <cellStyle name="Normal 11 11 3 3 3" xfId="36549"/>
    <cellStyle name="Normal 11 11 3 4" xfId="8417"/>
    <cellStyle name="Normal 11 11 3 4 2" xfId="23565"/>
    <cellStyle name="Normal 11 11 3 4 2 2" xfId="49533"/>
    <cellStyle name="Normal 11 11 3 4 3" xfId="34385"/>
    <cellStyle name="Normal 11 11 3 5" xfId="19237"/>
    <cellStyle name="Normal 11 11 3 5 2" xfId="45205"/>
    <cellStyle name="Normal 11 11 3 6" xfId="14909"/>
    <cellStyle name="Normal 11 11 3 6 2" xfId="40877"/>
    <cellStyle name="Normal 11 11 3 7" xfId="4089"/>
    <cellStyle name="Normal 11 11 3 8" xfId="30057"/>
    <cellStyle name="Normal 11 11 3 9" xfId="56539"/>
    <cellStyle name="Normal 11 11 4" xfId="5171"/>
    <cellStyle name="Normal 11 11 4 2" xfId="11663"/>
    <cellStyle name="Normal 11 11 4 2 2" xfId="26811"/>
    <cellStyle name="Normal 11 11 4 2 2 2" xfId="52779"/>
    <cellStyle name="Normal 11 11 4 2 3" xfId="37631"/>
    <cellStyle name="Normal 11 11 4 3" xfId="20319"/>
    <cellStyle name="Normal 11 11 4 3 2" xfId="46287"/>
    <cellStyle name="Normal 11 11 4 4" xfId="15991"/>
    <cellStyle name="Normal 11 11 4 4 2" xfId="41959"/>
    <cellStyle name="Normal 11 11 4 5" xfId="31139"/>
    <cellStyle name="Normal 11 11 4 6" xfId="57621"/>
    <cellStyle name="Normal 11 11 5" xfId="9499"/>
    <cellStyle name="Normal 11 11 5 2" xfId="24647"/>
    <cellStyle name="Normal 11 11 5 2 2" xfId="50615"/>
    <cellStyle name="Normal 11 11 5 3" xfId="35467"/>
    <cellStyle name="Normal 11 11 6" xfId="7335"/>
    <cellStyle name="Normal 11 11 6 2" xfId="22483"/>
    <cellStyle name="Normal 11 11 6 2 2" xfId="48451"/>
    <cellStyle name="Normal 11 11 6 3" xfId="33303"/>
    <cellStyle name="Normal 11 11 7" xfId="18155"/>
    <cellStyle name="Normal 11 11 7 2" xfId="44123"/>
    <cellStyle name="Normal 11 11 8" xfId="13827"/>
    <cellStyle name="Normal 11 11 8 2" xfId="39795"/>
    <cellStyle name="Normal 11 11 9" xfId="3007"/>
    <cellStyle name="Normal 11 12" xfId="270"/>
    <cellStyle name="Normal 11 12 10" xfId="28976"/>
    <cellStyle name="Normal 11 12 11" xfId="54937"/>
    <cellStyle name="Normal 11 12 12" xfId="55458"/>
    <cellStyle name="Normal 11 12 13" xfId="1136"/>
    <cellStyle name="Normal 11 12 2" xfId="1385"/>
    <cellStyle name="Normal 11 12 2 10" xfId="55999"/>
    <cellStyle name="Normal 11 12 2 2" xfId="2467"/>
    <cellStyle name="Normal 11 12 2 2 2" xfId="6795"/>
    <cellStyle name="Normal 11 12 2 2 2 2" xfId="13287"/>
    <cellStyle name="Normal 11 12 2 2 2 2 2" xfId="28435"/>
    <cellStyle name="Normal 11 12 2 2 2 2 2 2" xfId="54403"/>
    <cellStyle name="Normal 11 12 2 2 2 2 3" xfId="39255"/>
    <cellStyle name="Normal 11 12 2 2 2 3" xfId="21943"/>
    <cellStyle name="Normal 11 12 2 2 2 3 2" xfId="47911"/>
    <cellStyle name="Normal 11 12 2 2 2 4" xfId="17615"/>
    <cellStyle name="Normal 11 12 2 2 2 4 2" xfId="43583"/>
    <cellStyle name="Normal 11 12 2 2 2 5" xfId="32763"/>
    <cellStyle name="Normal 11 12 2 2 2 6" xfId="59245"/>
    <cellStyle name="Normal 11 12 2 2 3" xfId="11123"/>
    <cellStyle name="Normal 11 12 2 2 3 2" xfId="26271"/>
    <cellStyle name="Normal 11 12 2 2 3 2 2" xfId="52239"/>
    <cellStyle name="Normal 11 12 2 2 3 3" xfId="37091"/>
    <cellStyle name="Normal 11 12 2 2 4" xfId="8959"/>
    <cellStyle name="Normal 11 12 2 2 4 2" xfId="24107"/>
    <cellStyle name="Normal 11 12 2 2 4 2 2" xfId="50075"/>
    <cellStyle name="Normal 11 12 2 2 4 3" xfId="34927"/>
    <cellStyle name="Normal 11 12 2 2 5" xfId="19779"/>
    <cellStyle name="Normal 11 12 2 2 5 2" xfId="45747"/>
    <cellStyle name="Normal 11 12 2 2 6" xfId="15451"/>
    <cellStyle name="Normal 11 12 2 2 6 2" xfId="41419"/>
    <cellStyle name="Normal 11 12 2 2 7" xfId="4631"/>
    <cellStyle name="Normal 11 12 2 2 8" xfId="30599"/>
    <cellStyle name="Normal 11 12 2 2 9" xfId="57081"/>
    <cellStyle name="Normal 11 12 2 3" xfId="5713"/>
    <cellStyle name="Normal 11 12 2 3 2" xfId="12205"/>
    <cellStyle name="Normal 11 12 2 3 2 2" xfId="27353"/>
    <cellStyle name="Normal 11 12 2 3 2 2 2" xfId="53321"/>
    <cellStyle name="Normal 11 12 2 3 2 3" xfId="38173"/>
    <cellStyle name="Normal 11 12 2 3 3" xfId="20861"/>
    <cellStyle name="Normal 11 12 2 3 3 2" xfId="46829"/>
    <cellStyle name="Normal 11 12 2 3 4" xfId="16533"/>
    <cellStyle name="Normal 11 12 2 3 4 2" xfId="42501"/>
    <cellStyle name="Normal 11 12 2 3 5" xfId="31681"/>
    <cellStyle name="Normal 11 12 2 3 6" xfId="58163"/>
    <cellStyle name="Normal 11 12 2 4" xfId="10041"/>
    <cellStyle name="Normal 11 12 2 4 2" xfId="25189"/>
    <cellStyle name="Normal 11 12 2 4 2 2" xfId="51157"/>
    <cellStyle name="Normal 11 12 2 4 3" xfId="36009"/>
    <cellStyle name="Normal 11 12 2 5" xfId="7877"/>
    <cellStyle name="Normal 11 12 2 5 2" xfId="23025"/>
    <cellStyle name="Normal 11 12 2 5 2 2" xfId="48993"/>
    <cellStyle name="Normal 11 12 2 5 3" xfId="33845"/>
    <cellStyle name="Normal 11 12 2 6" xfId="18697"/>
    <cellStyle name="Normal 11 12 2 6 2" xfId="44665"/>
    <cellStyle name="Normal 11 12 2 7" xfId="14369"/>
    <cellStyle name="Normal 11 12 2 7 2" xfId="40337"/>
    <cellStyle name="Normal 11 12 2 8" xfId="3549"/>
    <cellStyle name="Normal 11 12 2 9" xfId="29517"/>
    <cellStyle name="Normal 11 12 3" xfId="1926"/>
    <cellStyle name="Normal 11 12 3 2" xfId="6254"/>
    <cellStyle name="Normal 11 12 3 2 2" xfId="12746"/>
    <cellStyle name="Normal 11 12 3 2 2 2" xfId="27894"/>
    <cellStyle name="Normal 11 12 3 2 2 2 2" xfId="53862"/>
    <cellStyle name="Normal 11 12 3 2 2 3" xfId="38714"/>
    <cellStyle name="Normal 11 12 3 2 3" xfId="21402"/>
    <cellStyle name="Normal 11 12 3 2 3 2" xfId="47370"/>
    <cellStyle name="Normal 11 12 3 2 4" xfId="17074"/>
    <cellStyle name="Normal 11 12 3 2 4 2" xfId="43042"/>
    <cellStyle name="Normal 11 12 3 2 5" xfId="32222"/>
    <cellStyle name="Normal 11 12 3 2 6" xfId="58704"/>
    <cellStyle name="Normal 11 12 3 3" xfId="10582"/>
    <cellStyle name="Normal 11 12 3 3 2" xfId="25730"/>
    <cellStyle name="Normal 11 12 3 3 2 2" xfId="51698"/>
    <cellStyle name="Normal 11 12 3 3 3" xfId="36550"/>
    <cellStyle name="Normal 11 12 3 4" xfId="8418"/>
    <cellStyle name="Normal 11 12 3 4 2" xfId="23566"/>
    <cellStyle name="Normal 11 12 3 4 2 2" xfId="49534"/>
    <cellStyle name="Normal 11 12 3 4 3" xfId="34386"/>
    <cellStyle name="Normal 11 12 3 5" xfId="19238"/>
    <cellStyle name="Normal 11 12 3 5 2" xfId="45206"/>
    <cellStyle name="Normal 11 12 3 6" xfId="14910"/>
    <cellStyle name="Normal 11 12 3 6 2" xfId="40878"/>
    <cellStyle name="Normal 11 12 3 7" xfId="4090"/>
    <cellStyle name="Normal 11 12 3 8" xfId="30058"/>
    <cellStyle name="Normal 11 12 3 9" xfId="56540"/>
    <cellStyle name="Normal 11 12 4" xfId="5172"/>
    <cellStyle name="Normal 11 12 4 2" xfId="11664"/>
    <cellStyle name="Normal 11 12 4 2 2" xfId="26812"/>
    <cellStyle name="Normal 11 12 4 2 2 2" xfId="52780"/>
    <cellStyle name="Normal 11 12 4 2 3" xfId="37632"/>
    <cellStyle name="Normal 11 12 4 3" xfId="20320"/>
    <cellStyle name="Normal 11 12 4 3 2" xfId="46288"/>
    <cellStyle name="Normal 11 12 4 4" xfId="15992"/>
    <cellStyle name="Normal 11 12 4 4 2" xfId="41960"/>
    <cellStyle name="Normal 11 12 4 5" xfId="31140"/>
    <cellStyle name="Normal 11 12 4 6" xfId="57622"/>
    <cellStyle name="Normal 11 12 5" xfId="9500"/>
    <cellStyle name="Normal 11 12 5 2" xfId="24648"/>
    <cellStyle name="Normal 11 12 5 2 2" xfId="50616"/>
    <cellStyle name="Normal 11 12 5 3" xfId="35468"/>
    <cellStyle name="Normal 11 12 6" xfId="7336"/>
    <cellStyle name="Normal 11 12 6 2" xfId="22484"/>
    <cellStyle name="Normal 11 12 6 2 2" xfId="48452"/>
    <cellStyle name="Normal 11 12 6 3" xfId="33304"/>
    <cellStyle name="Normal 11 12 7" xfId="18156"/>
    <cellStyle name="Normal 11 12 7 2" xfId="44124"/>
    <cellStyle name="Normal 11 12 8" xfId="13828"/>
    <cellStyle name="Normal 11 12 8 2" xfId="39796"/>
    <cellStyle name="Normal 11 12 9" xfId="3008"/>
    <cellStyle name="Normal 11 13" xfId="271"/>
    <cellStyle name="Normal 11 13 10" xfId="28977"/>
    <cellStyle name="Normal 11 13 11" xfId="54938"/>
    <cellStyle name="Normal 11 13 12" xfId="55459"/>
    <cellStyle name="Normal 11 13 13" xfId="1176"/>
    <cellStyle name="Normal 11 13 2" xfId="1386"/>
    <cellStyle name="Normal 11 13 2 10" xfId="56000"/>
    <cellStyle name="Normal 11 13 2 2" xfId="2468"/>
    <cellStyle name="Normal 11 13 2 2 2" xfId="6796"/>
    <cellStyle name="Normal 11 13 2 2 2 2" xfId="13288"/>
    <cellStyle name="Normal 11 13 2 2 2 2 2" xfId="28436"/>
    <cellStyle name="Normal 11 13 2 2 2 2 2 2" xfId="54404"/>
    <cellStyle name="Normal 11 13 2 2 2 2 3" xfId="39256"/>
    <cellStyle name="Normal 11 13 2 2 2 3" xfId="21944"/>
    <cellStyle name="Normal 11 13 2 2 2 3 2" xfId="47912"/>
    <cellStyle name="Normal 11 13 2 2 2 4" xfId="17616"/>
    <cellStyle name="Normal 11 13 2 2 2 4 2" xfId="43584"/>
    <cellStyle name="Normal 11 13 2 2 2 5" xfId="32764"/>
    <cellStyle name="Normal 11 13 2 2 2 6" xfId="59246"/>
    <cellStyle name="Normal 11 13 2 2 3" xfId="11124"/>
    <cellStyle name="Normal 11 13 2 2 3 2" xfId="26272"/>
    <cellStyle name="Normal 11 13 2 2 3 2 2" xfId="52240"/>
    <cellStyle name="Normal 11 13 2 2 3 3" xfId="37092"/>
    <cellStyle name="Normal 11 13 2 2 4" xfId="8960"/>
    <cellStyle name="Normal 11 13 2 2 4 2" xfId="24108"/>
    <cellStyle name="Normal 11 13 2 2 4 2 2" xfId="50076"/>
    <cellStyle name="Normal 11 13 2 2 4 3" xfId="34928"/>
    <cellStyle name="Normal 11 13 2 2 5" xfId="19780"/>
    <cellStyle name="Normal 11 13 2 2 5 2" xfId="45748"/>
    <cellStyle name="Normal 11 13 2 2 6" xfId="15452"/>
    <cellStyle name="Normal 11 13 2 2 6 2" xfId="41420"/>
    <cellStyle name="Normal 11 13 2 2 7" xfId="4632"/>
    <cellStyle name="Normal 11 13 2 2 8" xfId="30600"/>
    <cellStyle name="Normal 11 13 2 2 9" xfId="57082"/>
    <cellStyle name="Normal 11 13 2 3" xfId="5714"/>
    <cellStyle name="Normal 11 13 2 3 2" xfId="12206"/>
    <cellStyle name="Normal 11 13 2 3 2 2" xfId="27354"/>
    <cellStyle name="Normal 11 13 2 3 2 2 2" xfId="53322"/>
    <cellStyle name="Normal 11 13 2 3 2 3" xfId="38174"/>
    <cellStyle name="Normal 11 13 2 3 3" xfId="20862"/>
    <cellStyle name="Normal 11 13 2 3 3 2" xfId="46830"/>
    <cellStyle name="Normal 11 13 2 3 4" xfId="16534"/>
    <cellStyle name="Normal 11 13 2 3 4 2" xfId="42502"/>
    <cellStyle name="Normal 11 13 2 3 5" xfId="31682"/>
    <cellStyle name="Normal 11 13 2 3 6" xfId="58164"/>
    <cellStyle name="Normal 11 13 2 4" xfId="10042"/>
    <cellStyle name="Normal 11 13 2 4 2" xfId="25190"/>
    <cellStyle name="Normal 11 13 2 4 2 2" xfId="51158"/>
    <cellStyle name="Normal 11 13 2 4 3" xfId="36010"/>
    <cellStyle name="Normal 11 13 2 5" xfId="7878"/>
    <cellStyle name="Normal 11 13 2 5 2" xfId="23026"/>
    <cellStyle name="Normal 11 13 2 5 2 2" xfId="48994"/>
    <cellStyle name="Normal 11 13 2 5 3" xfId="33846"/>
    <cellStyle name="Normal 11 13 2 6" xfId="18698"/>
    <cellStyle name="Normal 11 13 2 6 2" xfId="44666"/>
    <cellStyle name="Normal 11 13 2 7" xfId="14370"/>
    <cellStyle name="Normal 11 13 2 7 2" xfId="40338"/>
    <cellStyle name="Normal 11 13 2 8" xfId="3550"/>
    <cellStyle name="Normal 11 13 2 9" xfId="29518"/>
    <cellStyle name="Normal 11 13 3" xfId="1927"/>
    <cellStyle name="Normal 11 13 3 2" xfId="6255"/>
    <cellStyle name="Normal 11 13 3 2 2" xfId="12747"/>
    <cellStyle name="Normal 11 13 3 2 2 2" xfId="27895"/>
    <cellStyle name="Normal 11 13 3 2 2 2 2" xfId="53863"/>
    <cellStyle name="Normal 11 13 3 2 2 3" xfId="38715"/>
    <cellStyle name="Normal 11 13 3 2 3" xfId="21403"/>
    <cellStyle name="Normal 11 13 3 2 3 2" xfId="47371"/>
    <cellStyle name="Normal 11 13 3 2 4" xfId="17075"/>
    <cellStyle name="Normal 11 13 3 2 4 2" xfId="43043"/>
    <cellStyle name="Normal 11 13 3 2 5" xfId="32223"/>
    <cellStyle name="Normal 11 13 3 2 6" xfId="58705"/>
    <cellStyle name="Normal 11 13 3 3" xfId="10583"/>
    <cellStyle name="Normal 11 13 3 3 2" xfId="25731"/>
    <cellStyle name="Normal 11 13 3 3 2 2" xfId="51699"/>
    <cellStyle name="Normal 11 13 3 3 3" xfId="36551"/>
    <cellStyle name="Normal 11 13 3 4" xfId="8419"/>
    <cellStyle name="Normal 11 13 3 4 2" xfId="23567"/>
    <cellStyle name="Normal 11 13 3 4 2 2" xfId="49535"/>
    <cellStyle name="Normal 11 13 3 4 3" xfId="34387"/>
    <cellStyle name="Normal 11 13 3 5" xfId="19239"/>
    <cellStyle name="Normal 11 13 3 5 2" xfId="45207"/>
    <cellStyle name="Normal 11 13 3 6" xfId="14911"/>
    <cellStyle name="Normal 11 13 3 6 2" xfId="40879"/>
    <cellStyle name="Normal 11 13 3 7" xfId="4091"/>
    <cellStyle name="Normal 11 13 3 8" xfId="30059"/>
    <cellStyle name="Normal 11 13 3 9" xfId="56541"/>
    <cellStyle name="Normal 11 13 4" xfId="5173"/>
    <cellStyle name="Normal 11 13 4 2" xfId="11665"/>
    <cellStyle name="Normal 11 13 4 2 2" xfId="26813"/>
    <cellStyle name="Normal 11 13 4 2 2 2" xfId="52781"/>
    <cellStyle name="Normal 11 13 4 2 3" xfId="37633"/>
    <cellStyle name="Normal 11 13 4 3" xfId="20321"/>
    <cellStyle name="Normal 11 13 4 3 2" xfId="46289"/>
    <cellStyle name="Normal 11 13 4 4" xfId="15993"/>
    <cellStyle name="Normal 11 13 4 4 2" xfId="41961"/>
    <cellStyle name="Normal 11 13 4 5" xfId="31141"/>
    <cellStyle name="Normal 11 13 4 6" xfId="57623"/>
    <cellStyle name="Normal 11 13 5" xfId="9501"/>
    <cellStyle name="Normal 11 13 5 2" xfId="24649"/>
    <cellStyle name="Normal 11 13 5 2 2" xfId="50617"/>
    <cellStyle name="Normal 11 13 5 3" xfId="35469"/>
    <cellStyle name="Normal 11 13 6" xfId="7337"/>
    <cellStyle name="Normal 11 13 6 2" xfId="22485"/>
    <cellStyle name="Normal 11 13 6 2 2" xfId="48453"/>
    <cellStyle name="Normal 11 13 6 3" xfId="33305"/>
    <cellStyle name="Normal 11 13 7" xfId="18157"/>
    <cellStyle name="Normal 11 13 7 2" xfId="44125"/>
    <cellStyle name="Normal 11 13 8" xfId="13829"/>
    <cellStyle name="Normal 11 13 8 2" xfId="39797"/>
    <cellStyle name="Normal 11 13 9" xfId="3009"/>
    <cellStyle name="Normal 11 14" xfId="1382"/>
    <cellStyle name="Normal 11 14 10" xfId="55996"/>
    <cellStyle name="Normal 11 14 2" xfId="2464"/>
    <cellStyle name="Normal 11 14 2 2" xfId="6792"/>
    <cellStyle name="Normal 11 14 2 2 2" xfId="13284"/>
    <cellStyle name="Normal 11 14 2 2 2 2" xfId="28432"/>
    <cellStyle name="Normal 11 14 2 2 2 2 2" xfId="54400"/>
    <cellStyle name="Normal 11 14 2 2 2 3" xfId="39252"/>
    <cellStyle name="Normal 11 14 2 2 3" xfId="21940"/>
    <cellStyle name="Normal 11 14 2 2 3 2" xfId="47908"/>
    <cellStyle name="Normal 11 14 2 2 4" xfId="17612"/>
    <cellStyle name="Normal 11 14 2 2 4 2" xfId="43580"/>
    <cellStyle name="Normal 11 14 2 2 5" xfId="32760"/>
    <cellStyle name="Normal 11 14 2 2 6" xfId="59242"/>
    <cellStyle name="Normal 11 14 2 3" xfId="11120"/>
    <cellStyle name="Normal 11 14 2 3 2" xfId="26268"/>
    <cellStyle name="Normal 11 14 2 3 2 2" xfId="52236"/>
    <cellStyle name="Normal 11 14 2 3 3" xfId="37088"/>
    <cellStyle name="Normal 11 14 2 4" xfId="8956"/>
    <cellStyle name="Normal 11 14 2 4 2" xfId="24104"/>
    <cellStyle name="Normal 11 14 2 4 2 2" xfId="50072"/>
    <cellStyle name="Normal 11 14 2 4 3" xfId="34924"/>
    <cellStyle name="Normal 11 14 2 5" xfId="19776"/>
    <cellStyle name="Normal 11 14 2 5 2" xfId="45744"/>
    <cellStyle name="Normal 11 14 2 6" xfId="15448"/>
    <cellStyle name="Normal 11 14 2 6 2" xfId="41416"/>
    <cellStyle name="Normal 11 14 2 7" xfId="4628"/>
    <cellStyle name="Normal 11 14 2 8" xfId="30596"/>
    <cellStyle name="Normal 11 14 2 9" xfId="57078"/>
    <cellStyle name="Normal 11 14 3" xfId="5710"/>
    <cellStyle name="Normal 11 14 3 2" xfId="12202"/>
    <cellStyle name="Normal 11 14 3 2 2" xfId="27350"/>
    <cellStyle name="Normal 11 14 3 2 2 2" xfId="53318"/>
    <cellStyle name="Normal 11 14 3 2 3" xfId="38170"/>
    <cellStyle name="Normal 11 14 3 3" xfId="20858"/>
    <cellStyle name="Normal 11 14 3 3 2" xfId="46826"/>
    <cellStyle name="Normal 11 14 3 4" xfId="16530"/>
    <cellStyle name="Normal 11 14 3 4 2" xfId="42498"/>
    <cellStyle name="Normal 11 14 3 5" xfId="31678"/>
    <cellStyle name="Normal 11 14 3 6" xfId="58160"/>
    <cellStyle name="Normal 11 14 4" xfId="10038"/>
    <cellStyle name="Normal 11 14 4 2" xfId="25186"/>
    <cellStyle name="Normal 11 14 4 2 2" xfId="51154"/>
    <cellStyle name="Normal 11 14 4 3" xfId="36006"/>
    <cellStyle name="Normal 11 14 5" xfId="7874"/>
    <cellStyle name="Normal 11 14 5 2" xfId="23022"/>
    <cellStyle name="Normal 11 14 5 2 2" xfId="48990"/>
    <cellStyle name="Normal 11 14 5 3" xfId="33842"/>
    <cellStyle name="Normal 11 14 6" xfId="18694"/>
    <cellStyle name="Normal 11 14 6 2" xfId="44662"/>
    <cellStyle name="Normal 11 14 7" xfId="14366"/>
    <cellStyle name="Normal 11 14 7 2" xfId="40334"/>
    <cellStyle name="Normal 11 14 8" xfId="3546"/>
    <cellStyle name="Normal 11 14 9" xfId="29514"/>
    <cellStyle name="Normal 11 15" xfId="1923"/>
    <cellStyle name="Normal 11 15 2" xfId="6251"/>
    <cellStyle name="Normal 11 15 2 2" xfId="12743"/>
    <cellStyle name="Normal 11 15 2 2 2" xfId="27891"/>
    <cellStyle name="Normal 11 15 2 2 2 2" xfId="53859"/>
    <cellStyle name="Normal 11 15 2 2 3" xfId="38711"/>
    <cellStyle name="Normal 11 15 2 3" xfId="21399"/>
    <cellStyle name="Normal 11 15 2 3 2" xfId="47367"/>
    <cellStyle name="Normal 11 15 2 4" xfId="17071"/>
    <cellStyle name="Normal 11 15 2 4 2" xfId="43039"/>
    <cellStyle name="Normal 11 15 2 5" xfId="32219"/>
    <cellStyle name="Normal 11 15 2 6" xfId="58701"/>
    <cellStyle name="Normal 11 15 3" xfId="10579"/>
    <cellStyle name="Normal 11 15 3 2" xfId="25727"/>
    <cellStyle name="Normal 11 15 3 2 2" xfId="51695"/>
    <cellStyle name="Normal 11 15 3 3" xfId="36547"/>
    <cellStyle name="Normal 11 15 4" xfId="8415"/>
    <cellStyle name="Normal 11 15 4 2" xfId="23563"/>
    <cellStyle name="Normal 11 15 4 2 2" xfId="49531"/>
    <cellStyle name="Normal 11 15 4 3" xfId="34383"/>
    <cellStyle name="Normal 11 15 5" xfId="19235"/>
    <cellStyle name="Normal 11 15 5 2" xfId="45203"/>
    <cellStyle name="Normal 11 15 6" xfId="14907"/>
    <cellStyle name="Normal 11 15 6 2" xfId="40875"/>
    <cellStyle name="Normal 11 15 7" xfId="4087"/>
    <cellStyle name="Normal 11 15 8" xfId="30055"/>
    <cellStyle name="Normal 11 15 9" xfId="56537"/>
    <cellStyle name="Normal 11 16" xfId="5169"/>
    <cellStyle name="Normal 11 16 2" xfId="11661"/>
    <cellStyle name="Normal 11 16 2 2" xfId="26809"/>
    <cellStyle name="Normal 11 16 2 2 2" xfId="52777"/>
    <cellStyle name="Normal 11 16 2 3" xfId="37629"/>
    <cellStyle name="Normal 11 16 3" xfId="20317"/>
    <cellStyle name="Normal 11 16 3 2" xfId="46285"/>
    <cellStyle name="Normal 11 16 4" xfId="15989"/>
    <cellStyle name="Normal 11 16 4 2" xfId="41957"/>
    <cellStyle name="Normal 11 16 5" xfId="31137"/>
    <cellStyle name="Normal 11 16 6" xfId="57619"/>
    <cellStyle name="Normal 11 17" xfId="9497"/>
    <cellStyle name="Normal 11 17 2" xfId="24645"/>
    <cellStyle name="Normal 11 17 2 2" xfId="50613"/>
    <cellStyle name="Normal 11 17 3" xfId="35465"/>
    <cellStyle name="Normal 11 18" xfId="7333"/>
    <cellStyle name="Normal 11 18 2" xfId="22481"/>
    <cellStyle name="Normal 11 18 2 2" xfId="48449"/>
    <cellStyle name="Normal 11 18 3" xfId="33301"/>
    <cellStyle name="Normal 11 19" xfId="18153"/>
    <cellStyle name="Normal 11 19 2" xfId="44121"/>
    <cellStyle name="Normal 11 2" xfId="272"/>
    <cellStyle name="Normal 11 2 10" xfId="3010"/>
    <cellStyle name="Normal 11 2 11" xfId="28978"/>
    <cellStyle name="Normal 11 2 12" xfId="54939"/>
    <cellStyle name="Normal 11 2 13" xfId="55460"/>
    <cellStyle name="Normal 11 2 14" xfId="736"/>
    <cellStyle name="Normal 11 2 2" xfId="273"/>
    <cellStyle name="Normal 11 2 2 10" xfId="28979"/>
    <cellStyle name="Normal 11 2 2 11" xfId="54940"/>
    <cellStyle name="Normal 11 2 2 12" xfId="55461"/>
    <cellStyle name="Normal 11 2 2 13" xfId="1200"/>
    <cellStyle name="Normal 11 2 2 2" xfId="1388"/>
    <cellStyle name="Normal 11 2 2 2 10" xfId="56002"/>
    <cellStyle name="Normal 11 2 2 2 2" xfId="2470"/>
    <cellStyle name="Normal 11 2 2 2 2 2" xfId="6798"/>
    <cellStyle name="Normal 11 2 2 2 2 2 2" xfId="13290"/>
    <cellStyle name="Normal 11 2 2 2 2 2 2 2" xfId="28438"/>
    <cellStyle name="Normal 11 2 2 2 2 2 2 2 2" xfId="54406"/>
    <cellStyle name="Normal 11 2 2 2 2 2 2 3" xfId="39258"/>
    <cellStyle name="Normal 11 2 2 2 2 2 3" xfId="21946"/>
    <cellStyle name="Normal 11 2 2 2 2 2 3 2" xfId="47914"/>
    <cellStyle name="Normal 11 2 2 2 2 2 4" xfId="17618"/>
    <cellStyle name="Normal 11 2 2 2 2 2 4 2" xfId="43586"/>
    <cellStyle name="Normal 11 2 2 2 2 2 5" xfId="32766"/>
    <cellStyle name="Normal 11 2 2 2 2 2 6" xfId="59248"/>
    <cellStyle name="Normal 11 2 2 2 2 3" xfId="11126"/>
    <cellStyle name="Normal 11 2 2 2 2 3 2" xfId="26274"/>
    <cellStyle name="Normal 11 2 2 2 2 3 2 2" xfId="52242"/>
    <cellStyle name="Normal 11 2 2 2 2 3 3" xfId="37094"/>
    <cellStyle name="Normal 11 2 2 2 2 4" xfId="8962"/>
    <cellStyle name="Normal 11 2 2 2 2 4 2" xfId="24110"/>
    <cellStyle name="Normal 11 2 2 2 2 4 2 2" xfId="50078"/>
    <cellStyle name="Normal 11 2 2 2 2 4 3" xfId="34930"/>
    <cellStyle name="Normal 11 2 2 2 2 5" xfId="19782"/>
    <cellStyle name="Normal 11 2 2 2 2 5 2" xfId="45750"/>
    <cellStyle name="Normal 11 2 2 2 2 6" xfId="15454"/>
    <cellStyle name="Normal 11 2 2 2 2 6 2" xfId="41422"/>
    <cellStyle name="Normal 11 2 2 2 2 7" xfId="4634"/>
    <cellStyle name="Normal 11 2 2 2 2 8" xfId="30602"/>
    <cellStyle name="Normal 11 2 2 2 2 9" xfId="57084"/>
    <cellStyle name="Normal 11 2 2 2 3" xfId="5716"/>
    <cellStyle name="Normal 11 2 2 2 3 2" xfId="12208"/>
    <cellStyle name="Normal 11 2 2 2 3 2 2" xfId="27356"/>
    <cellStyle name="Normal 11 2 2 2 3 2 2 2" xfId="53324"/>
    <cellStyle name="Normal 11 2 2 2 3 2 3" xfId="38176"/>
    <cellStyle name="Normal 11 2 2 2 3 3" xfId="20864"/>
    <cellStyle name="Normal 11 2 2 2 3 3 2" xfId="46832"/>
    <cellStyle name="Normal 11 2 2 2 3 4" xfId="16536"/>
    <cellStyle name="Normal 11 2 2 2 3 4 2" xfId="42504"/>
    <cellStyle name="Normal 11 2 2 2 3 5" xfId="31684"/>
    <cellStyle name="Normal 11 2 2 2 3 6" xfId="58166"/>
    <cellStyle name="Normal 11 2 2 2 4" xfId="10044"/>
    <cellStyle name="Normal 11 2 2 2 4 2" xfId="25192"/>
    <cellStyle name="Normal 11 2 2 2 4 2 2" xfId="51160"/>
    <cellStyle name="Normal 11 2 2 2 4 3" xfId="36012"/>
    <cellStyle name="Normal 11 2 2 2 5" xfId="7880"/>
    <cellStyle name="Normal 11 2 2 2 5 2" xfId="23028"/>
    <cellStyle name="Normal 11 2 2 2 5 2 2" xfId="48996"/>
    <cellStyle name="Normal 11 2 2 2 5 3" xfId="33848"/>
    <cellStyle name="Normal 11 2 2 2 6" xfId="18700"/>
    <cellStyle name="Normal 11 2 2 2 6 2" xfId="44668"/>
    <cellStyle name="Normal 11 2 2 2 7" xfId="14372"/>
    <cellStyle name="Normal 11 2 2 2 7 2" xfId="40340"/>
    <cellStyle name="Normal 11 2 2 2 8" xfId="3552"/>
    <cellStyle name="Normal 11 2 2 2 9" xfId="29520"/>
    <cellStyle name="Normal 11 2 2 3" xfId="1929"/>
    <cellStyle name="Normal 11 2 2 3 2" xfId="6257"/>
    <cellStyle name="Normal 11 2 2 3 2 2" xfId="12749"/>
    <cellStyle name="Normal 11 2 2 3 2 2 2" xfId="27897"/>
    <cellStyle name="Normal 11 2 2 3 2 2 2 2" xfId="53865"/>
    <cellStyle name="Normal 11 2 2 3 2 2 3" xfId="38717"/>
    <cellStyle name="Normal 11 2 2 3 2 3" xfId="21405"/>
    <cellStyle name="Normal 11 2 2 3 2 3 2" xfId="47373"/>
    <cellStyle name="Normal 11 2 2 3 2 4" xfId="17077"/>
    <cellStyle name="Normal 11 2 2 3 2 4 2" xfId="43045"/>
    <cellStyle name="Normal 11 2 2 3 2 5" xfId="32225"/>
    <cellStyle name="Normal 11 2 2 3 2 6" xfId="58707"/>
    <cellStyle name="Normal 11 2 2 3 3" xfId="10585"/>
    <cellStyle name="Normal 11 2 2 3 3 2" xfId="25733"/>
    <cellStyle name="Normal 11 2 2 3 3 2 2" xfId="51701"/>
    <cellStyle name="Normal 11 2 2 3 3 3" xfId="36553"/>
    <cellStyle name="Normal 11 2 2 3 4" xfId="8421"/>
    <cellStyle name="Normal 11 2 2 3 4 2" xfId="23569"/>
    <cellStyle name="Normal 11 2 2 3 4 2 2" xfId="49537"/>
    <cellStyle name="Normal 11 2 2 3 4 3" xfId="34389"/>
    <cellStyle name="Normal 11 2 2 3 5" xfId="19241"/>
    <cellStyle name="Normal 11 2 2 3 5 2" xfId="45209"/>
    <cellStyle name="Normal 11 2 2 3 6" xfId="14913"/>
    <cellStyle name="Normal 11 2 2 3 6 2" xfId="40881"/>
    <cellStyle name="Normal 11 2 2 3 7" xfId="4093"/>
    <cellStyle name="Normal 11 2 2 3 8" xfId="30061"/>
    <cellStyle name="Normal 11 2 2 3 9" xfId="56543"/>
    <cellStyle name="Normal 11 2 2 4" xfId="5175"/>
    <cellStyle name="Normal 11 2 2 4 2" xfId="11667"/>
    <cellStyle name="Normal 11 2 2 4 2 2" xfId="26815"/>
    <cellStyle name="Normal 11 2 2 4 2 2 2" xfId="52783"/>
    <cellStyle name="Normal 11 2 2 4 2 3" xfId="37635"/>
    <cellStyle name="Normal 11 2 2 4 3" xfId="20323"/>
    <cellStyle name="Normal 11 2 2 4 3 2" xfId="46291"/>
    <cellStyle name="Normal 11 2 2 4 4" xfId="15995"/>
    <cellStyle name="Normal 11 2 2 4 4 2" xfId="41963"/>
    <cellStyle name="Normal 11 2 2 4 5" xfId="31143"/>
    <cellStyle name="Normal 11 2 2 4 6" xfId="57625"/>
    <cellStyle name="Normal 11 2 2 5" xfId="9503"/>
    <cellStyle name="Normal 11 2 2 5 2" xfId="24651"/>
    <cellStyle name="Normal 11 2 2 5 2 2" xfId="50619"/>
    <cellStyle name="Normal 11 2 2 5 3" xfId="35471"/>
    <cellStyle name="Normal 11 2 2 6" xfId="7339"/>
    <cellStyle name="Normal 11 2 2 6 2" xfId="22487"/>
    <cellStyle name="Normal 11 2 2 6 2 2" xfId="48455"/>
    <cellStyle name="Normal 11 2 2 6 3" xfId="33307"/>
    <cellStyle name="Normal 11 2 2 7" xfId="18159"/>
    <cellStyle name="Normal 11 2 2 7 2" xfId="44127"/>
    <cellStyle name="Normal 11 2 2 8" xfId="13831"/>
    <cellStyle name="Normal 11 2 2 8 2" xfId="39799"/>
    <cellStyle name="Normal 11 2 2 9" xfId="3011"/>
    <cellStyle name="Normal 11 2 3" xfId="1387"/>
    <cellStyle name="Normal 11 2 3 10" xfId="56001"/>
    <cellStyle name="Normal 11 2 3 2" xfId="2469"/>
    <cellStyle name="Normal 11 2 3 2 2" xfId="6797"/>
    <cellStyle name="Normal 11 2 3 2 2 2" xfId="13289"/>
    <cellStyle name="Normal 11 2 3 2 2 2 2" xfId="28437"/>
    <cellStyle name="Normal 11 2 3 2 2 2 2 2" xfId="54405"/>
    <cellStyle name="Normal 11 2 3 2 2 2 3" xfId="39257"/>
    <cellStyle name="Normal 11 2 3 2 2 3" xfId="21945"/>
    <cellStyle name="Normal 11 2 3 2 2 3 2" xfId="47913"/>
    <cellStyle name="Normal 11 2 3 2 2 4" xfId="17617"/>
    <cellStyle name="Normal 11 2 3 2 2 4 2" xfId="43585"/>
    <cellStyle name="Normal 11 2 3 2 2 5" xfId="32765"/>
    <cellStyle name="Normal 11 2 3 2 2 6" xfId="59247"/>
    <cellStyle name="Normal 11 2 3 2 3" xfId="11125"/>
    <cellStyle name="Normal 11 2 3 2 3 2" xfId="26273"/>
    <cellStyle name="Normal 11 2 3 2 3 2 2" xfId="52241"/>
    <cellStyle name="Normal 11 2 3 2 3 3" xfId="37093"/>
    <cellStyle name="Normal 11 2 3 2 4" xfId="8961"/>
    <cellStyle name="Normal 11 2 3 2 4 2" xfId="24109"/>
    <cellStyle name="Normal 11 2 3 2 4 2 2" xfId="50077"/>
    <cellStyle name="Normal 11 2 3 2 4 3" xfId="34929"/>
    <cellStyle name="Normal 11 2 3 2 5" xfId="19781"/>
    <cellStyle name="Normal 11 2 3 2 5 2" xfId="45749"/>
    <cellStyle name="Normal 11 2 3 2 6" xfId="15453"/>
    <cellStyle name="Normal 11 2 3 2 6 2" xfId="41421"/>
    <cellStyle name="Normal 11 2 3 2 7" xfId="4633"/>
    <cellStyle name="Normal 11 2 3 2 8" xfId="30601"/>
    <cellStyle name="Normal 11 2 3 2 9" xfId="57083"/>
    <cellStyle name="Normal 11 2 3 3" xfId="5715"/>
    <cellStyle name="Normal 11 2 3 3 2" xfId="12207"/>
    <cellStyle name="Normal 11 2 3 3 2 2" xfId="27355"/>
    <cellStyle name="Normal 11 2 3 3 2 2 2" xfId="53323"/>
    <cellStyle name="Normal 11 2 3 3 2 3" xfId="38175"/>
    <cellStyle name="Normal 11 2 3 3 3" xfId="20863"/>
    <cellStyle name="Normal 11 2 3 3 3 2" xfId="46831"/>
    <cellStyle name="Normal 11 2 3 3 4" xfId="16535"/>
    <cellStyle name="Normal 11 2 3 3 4 2" xfId="42503"/>
    <cellStyle name="Normal 11 2 3 3 5" xfId="31683"/>
    <cellStyle name="Normal 11 2 3 3 6" xfId="58165"/>
    <cellStyle name="Normal 11 2 3 4" xfId="10043"/>
    <cellStyle name="Normal 11 2 3 4 2" xfId="25191"/>
    <cellStyle name="Normal 11 2 3 4 2 2" xfId="51159"/>
    <cellStyle name="Normal 11 2 3 4 3" xfId="36011"/>
    <cellStyle name="Normal 11 2 3 5" xfId="7879"/>
    <cellStyle name="Normal 11 2 3 5 2" xfId="23027"/>
    <cellStyle name="Normal 11 2 3 5 2 2" xfId="48995"/>
    <cellStyle name="Normal 11 2 3 5 3" xfId="33847"/>
    <cellStyle name="Normal 11 2 3 6" xfId="18699"/>
    <cellStyle name="Normal 11 2 3 6 2" xfId="44667"/>
    <cellStyle name="Normal 11 2 3 7" xfId="14371"/>
    <cellStyle name="Normal 11 2 3 7 2" xfId="40339"/>
    <cellStyle name="Normal 11 2 3 8" xfId="3551"/>
    <cellStyle name="Normal 11 2 3 9" xfId="29519"/>
    <cellStyle name="Normal 11 2 4" xfId="1928"/>
    <cellStyle name="Normal 11 2 4 2" xfId="6256"/>
    <cellStyle name="Normal 11 2 4 2 2" xfId="12748"/>
    <cellStyle name="Normal 11 2 4 2 2 2" xfId="27896"/>
    <cellStyle name="Normal 11 2 4 2 2 2 2" xfId="53864"/>
    <cellStyle name="Normal 11 2 4 2 2 3" xfId="38716"/>
    <cellStyle name="Normal 11 2 4 2 3" xfId="21404"/>
    <cellStyle name="Normal 11 2 4 2 3 2" xfId="47372"/>
    <cellStyle name="Normal 11 2 4 2 4" xfId="17076"/>
    <cellStyle name="Normal 11 2 4 2 4 2" xfId="43044"/>
    <cellStyle name="Normal 11 2 4 2 5" xfId="32224"/>
    <cellStyle name="Normal 11 2 4 2 6" xfId="58706"/>
    <cellStyle name="Normal 11 2 4 3" xfId="10584"/>
    <cellStyle name="Normal 11 2 4 3 2" xfId="25732"/>
    <cellStyle name="Normal 11 2 4 3 2 2" xfId="51700"/>
    <cellStyle name="Normal 11 2 4 3 3" xfId="36552"/>
    <cellStyle name="Normal 11 2 4 4" xfId="8420"/>
    <cellStyle name="Normal 11 2 4 4 2" xfId="23568"/>
    <cellStyle name="Normal 11 2 4 4 2 2" xfId="49536"/>
    <cellStyle name="Normal 11 2 4 4 3" xfId="34388"/>
    <cellStyle name="Normal 11 2 4 5" xfId="19240"/>
    <cellStyle name="Normal 11 2 4 5 2" xfId="45208"/>
    <cellStyle name="Normal 11 2 4 6" xfId="14912"/>
    <cellStyle name="Normal 11 2 4 6 2" xfId="40880"/>
    <cellStyle name="Normal 11 2 4 7" xfId="4092"/>
    <cellStyle name="Normal 11 2 4 8" xfId="30060"/>
    <cellStyle name="Normal 11 2 4 9" xfId="56542"/>
    <cellStyle name="Normal 11 2 5" xfId="5174"/>
    <cellStyle name="Normal 11 2 5 2" xfId="11666"/>
    <cellStyle name="Normal 11 2 5 2 2" xfId="26814"/>
    <cellStyle name="Normal 11 2 5 2 2 2" xfId="52782"/>
    <cellStyle name="Normal 11 2 5 2 3" xfId="37634"/>
    <cellStyle name="Normal 11 2 5 3" xfId="20322"/>
    <cellStyle name="Normal 11 2 5 3 2" xfId="46290"/>
    <cellStyle name="Normal 11 2 5 4" xfId="15994"/>
    <cellStyle name="Normal 11 2 5 4 2" xfId="41962"/>
    <cellStyle name="Normal 11 2 5 5" xfId="31142"/>
    <cellStyle name="Normal 11 2 5 6" xfId="57624"/>
    <cellStyle name="Normal 11 2 6" xfId="9502"/>
    <cellStyle name="Normal 11 2 6 2" xfId="24650"/>
    <cellStyle name="Normal 11 2 6 2 2" xfId="50618"/>
    <cellStyle name="Normal 11 2 6 3" xfId="35470"/>
    <cellStyle name="Normal 11 2 7" xfId="7338"/>
    <cellStyle name="Normal 11 2 7 2" xfId="22486"/>
    <cellStyle name="Normal 11 2 7 2 2" xfId="48454"/>
    <cellStyle name="Normal 11 2 7 3" xfId="33306"/>
    <cellStyle name="Normal 11 2 8" xfId="18158"/>
    <cellStyle name="Normal 11 2 8 2" xfId="44126"/>
    <cellStyle name="Normal 11 2 9" xfId="13830"/>
    <cellStyle name="Normal 11 2 9 2" xfId="39798"/>
    <cellStyle name="Normal 11 20" xfId="13825"/>
    <cellStyle name="Normal 11 20 2" xfId="39793"/>
    <cellStyle name="Normal 11 21" xfId="3005"/>
    <cellStyle name="Normal 11 22" xfId="28973"/>
    <cellStyle name="Normal 11 23" xfId="54934"/>
    <cellStyle name="Normal 11 24" xfId="55455"/>
    <cellStyle name="Normal 11 25" xfId="696"/>
    <cellStyle name="Normal 11 3" xfId="274"/>
    <cellStyle name="Normal 11 3 10" xfId="28980"/>
    <cellStyle name="Normal 11 3 11" xfId="54941"/>
    <cellStyle name="Normal 11 3 12" xfId="55462"/>
    <cellStyle name="Normal 11 3 13" xfId="776"/>
    <cellStyle name="Normal 11 3 2" xfId="1389"/>
    <cellStyle name="Normal 11 3 2 10" xfId="56003"/>
    <cellStyle name="Normal 11 3 2 2" xfId="2471"/>
    <cellStyle name="Normal 11 3 2 2 2" xfId="6799"/>
    <cellStyle name="Normal 11 3 2 2 2 2" xfId="13291"/>
    <cellStyle name="Normal 11 3 2 2 2 2 2" xfId="28439"/>
    <cellStyle name="Normal 11 3 2 2 2 2 2 2" xfId="54407"/>
    <cellStyle name="Normal 11 3 2 2 2 2 3" xfId="39259"/>
    <cellStyle name="Normal 11 3 2 2 2 3" xfId="21947"/>
    <cellStyle name="Normal 11 3 2 2 2 3 2" xfId="47915"/>
    <cellStyle name="Normal 11 3 2 2 2 4" xfId="17619"/>
    <cellStyle name="Normal 11 3 2 2 2 4 2" xfId="43587"/>
    <cellStyle name="Normal 11 3 2 2 2 5" xfId="32767"/>
    <cellStyle name="Normal 11 3 2 2 2 6" xfId="59249"/>
    <cellStyle name="Normal 11 3 2 2 3" xfId="11127"/>
    <cellStyle name="Normal 11 3 2 2 3 2" xfId="26275"/>
    <cellStyle name="Normal 11 3 2 2 3 2 2" xfId="52243"/>
    <cellStyle name="Normal 11 3 2 2 3 3" xfId="37095"/>
    <cellStyle name="Normal 11 3 2 2 4" xfId="8963"/>
    <cellStyle name="Normal 11 3 2 2 4 2" xfId="24111"/>
    <cellStyle name="Normal 11 3 2 2 4 2 2" xfId="50079"/>
    <cellStyle name="Normal 11 3 2 2 4 3" xfId="34931"/>
    <cellStyle name="Normal 11 3 2 2 5" xfId="19783"/>
    <cellStyle name="Normal 11 3 2 2 5 2" xfId="45751"/>
    <cellStyle name="Normal 11 3 2 2 6" xfId="15455"/>
    <cellStyle name="Normal 11 3 2 2 6 2" xfId="41423"/>
    <cellStyle name="Normal 11 3 2 2 7" xfId="4635"/>
    <cellStyle name="Normal 11 3 2 2 8" xfId="30603"/>
    <cellStyle name="Normal 11 3 2 2 9" xfId="57085"/>
    <cellStyle name="Normal 11 3 2 3" xfId="5717"/>
    <cellStyle name="Normal 11 3 2 3 2" xfId="12209"/>
    <cellStyle name="Normal 11 3 2 3 2 2" xfId="27357"/>
    <cellStyle name="Normal 11 3 2 3 2 2 2" xfId="53325"/>
    <cellStyle name="Normal 11 3 2 3 2 3" xfId="38177"/>
    <cellStyle name="Normal 11 3 2 3 3" xfId="20865"/>
    <cellStyle name="Normal 11 3 2 3 3 2" xfId="46833"/>
    <cellStyle name="Normal 11 3 2 3 4" xfId="16537"/>
    <cellStyle name="Normal 11 3 2 3 4 2" xfId="42505"/>
    <cellStyle name="Normal 11 3 2 3 5" xfId="31685"/>
    <cellStyle name="Normal 11 3 2 3 6" xfId="58167"/>
    <cellStyle name="Normal 11 3 2 4" xfId="10045"/>
    <cellStyle name="Normal 11 3 2 4 2" xfId="25193"/>
    <cellStyle name="Normal 11 3 2 4 2 2" xfId="51161"/>
    <cellStyle name="Normal 11 3 2 4 3" xfId="36013"/>
    <cellStyle name="Normal 11 3 2 5" xfId="7881"/>
    <cellStyle name="Normal 11 3 2 5 2" xfId="23029"/>
    <cellStyle name="Normal 11 3 2 5 2 2" xfId="48997"/>
    <cellStyle name="Normal 11 3 2 5 3" xfId="33849"/>
    <cellStyle name="Normal 11 3 2 6" xfId="18701"/>
    <cellStyle name="Normal 11 3 2 6 2" xfId="44669"/>
    <cellStyle name="Normal 11 3 2 7" xfId="14373"/>
    <cellStyle name="Normal 11 3 2 7 2" xfId="40341"/>
    <cellStyle name="Normal 11 3 2 8" xfId="3553"/>
    <cellStyle name="Normal 11 3 2 9" xfId="29521"/>
    <cellStyle name="Normal 11 3 3" xfId="1930"/>
    <cellStyle name="Normal 11 3 3 2" xfId="6258"/>
    <cellStyle name="Normal 11 3 3 2 2" xfId="12750"/>
    <cellStyle name="Normal 11 3 3 2 2 2" xfId="27898"/>
    <cellStyle name="Normal 11 3 3 2 2 2 2" xfId="53866"/>
    <cellStyle name="Normal 11 3 3 2 2 3" xfId="38718"/>
    <cellStyle name="Normal 11 3 3 2 3" xfId="21406"/>
    <cellStyle name="Normal 11 3 3 2 3 2" xfId="47374"/>
    <cellStyle name="Normal 11 3 3 2 4" xfId="17078"/>
    <cellStyle name="Normal 11 3 3 2 4 2" xfId="43046"/>
    <cellStyle name="Normal 11 3 3 2 5" xfId="32226"/>
    <cellStyle name="Normal 11 3 3 2 6" xfId="58708"/>
    <cellStyle name="Normal 11 3 3 3" xfId="10586"/>
    <cellStyle name="Normal 11 3 3 3 2" xfId="25734"/>
    <cellStyle name="Normal 11 3 3 3 2 2" xfId="51702"/>
    <cellStyle name="Normal 11 3 3 3 3" xfId="36554"/>
    <cellStyle name="Normal 11 3 3 4" xfId="8422"/>
    <cellStyle name="Normal 11 3 3 4 2" xfId="23570"/>
    <cellStyle name="Normal 11 3 3 4 2 2" xfId="49538"/>
    <cellStyle name="Normal 11 3 3 4 3" xfId="34390"/>
    <cellStyle name="Normal 11 3 3 5" xfId="19242"/>
    <cellStyle name="Normal 11 3 3 5 2" xfId="45210"/>
    <cellStyle name="Normal 11 3 3 6" xfId="14914"/>
    <cellStyle name="Normal 11 3 3 6 2" xfId="40882"/>
    <cellStyle name="Normal 11 3 3 7" xfId="4094"/>
    <cellStyle name="Normal 11 3 3 8" xfId="30062"/>
    <cellStyle name="Normal 11 3 3 9" xfId="56544"/>
    <cellStyle name="Normal 11 3 4" xfId="5176"/>
    <cellStyle name="Normal 11 3 4 2" xfId="11668"/>
    <cellStyle name="Normal 11 3 4 2 2" xfId="26816"/>
    <cellStyle name="Normal 11 3 4 2 2 2" xfId="52784"/>
    <cellStyle name="Normal 11 3 4 2 3" xfId="37636"/>
    <cellStyle name="Normal 11 3 4 3" xfId="20324"/>
    <cellStyle name="Normal 11 3 4 3 2" xfId="46292"/>
    <cellStyle name="Normal 11 3 4 4" xfId="15996"/>
    <cellStyle name="Normal 11 3 4 4 2" xfId="41964"/>
    <cellStyle name="Normal 11 3 4 5" xfId="31144"/>
    <cellStyle name="Normal 11 3 4 6" xfId="57626"/>
    <cellStyle name="Normal 11 3 5" xfId="9504"/>
    <cellStyle name="Normal 11 3 5 2" xfId="24652"/>
    <cellStyle name="Normal 11 3 5 2 2" xfId="50620"/>
    <cellStyle name="Normal 11 3 5 3" xfId="35472"/>
    <cellStyle name="Normal 11 3 6" xfId="7340"/>
    <cellStyle name="Normal 11 3 6 2" xfId="22488"/>
    <cellStyle name="Normal 11 3 6 2 2" xfId="48456"/>
    <cellStyle name="Normal 11 3 6 3" xfId="33308"/>
    <cellStyle name="Normal 11 3 7" xfId="18160"/>
    <cellStyle name="Normal 11 3 7 2" xfId="44128"/>
    <cellStyle name="Normal 11 3 8" xfId="13832"/>
    <cellStyle name="Normal 11 3 8 2" xfId="39800"/>
    <cellStyle name="Normal 11 3 9" xfId="3012"/>
    <cellStyle name="Normal 11 4" xfId="275"/>
    <cellStyle name="Normal 11 4 10" xfId="28981"/>
    <cellStyle name="Normal 11 4 11" xfId="54942"/>
    <cellStyle name="Normal 11 4 12" xfId="55463"/>
    <cellStyle name="Normal 11 4 13" xfId="816"/>
    <cellStyle name="Normal 11 4 2" xfId="1390"/>
    <cellStyle name="Normal 11 4 2 10" xfId="56004"/>
    <cellStyle name="Normal 11 4 2 2" xfId="2472"/>
    <cellStyle name="Normal 11 4 2 2 2" xfId="6800"/>
    <cellStyle name="Normal 11 4 2 2 2 2" xfId="13292"/>
    <cellStyle name="Normal 11 4 2 2 2 2 2" xfId="28440"/>
    <cellStyle name="Normal 11 4 2 2 2 2 2 2" xfId="54408"/>
    <cellStyle name="Normal 11 4 2 2 2 2 3" xfId="39260"/>
    <cellStyle name="Normal 11 4 2 2 2 3" xfId="21948"/>
    <cellStyle name="Normal 11 4 2 2 2 3 2" xfId="47916"/>
    <cellStyle name="Normal 11 4 2 2 2 4" xfId="17620"/>
    <cellStyle name="Normal 11 4 2 2 2 4 2" xfId="43588"/>
    <cellStyle name="Normal 11 4 2 2 2 5" xfId="32768"/>
    <cellStyle name="Normal 11 4 2 2 2 6" xfId="59250"/>
    <cellStyle name="Normal 11 4 2 2 3" xfId="11128"/>
    <cellStyle name="Normal 11 4 2 2 3 2" xfId="26276"/>
    <cellStyle name="Normal 11 4 2 2 3 2 2" xfId="52244"/>
    <cellStyle name="Normal 11 4 2 2 3 3" xfId="37096"/>
    <cellStyle name="Normal 11 4 2 2 4" xfId="8964"/>
    <cellStyle name="Normal 11 4 2 2 4 2" xfId="24112"/>
    <cellStyle name="Normal 11 4 2 2 4 2 2" xfId="50080"/>
    <cellStyle name="Normal 11 4 2 2 4 3" xfId="34932"/>
    <cellStyle name="Normal 11 4 2 2 5" xfId="19784"/>
    <cellStyle name="Normal 11 4 2 2 5 2" xfId="45752"/>
    <cellStyle name="Normal 11 4 2 2 6" xfId="15456"/>
    <cellStyle name="Normal 11 4 2 2 6 2" xfId="41424"/>
    <cellStyle name="Normal 11 4 2 2 7" xfId="4636"/>
    <cellStyle name="Normal 11 4 2 2 8" xfId="30604"/>
    <cellStyle name="Normal 11 4 2 2 9" xfId="57086"/>
    <cellStyle name="Normal 11 4 2 3" xfId="5718"/>
    <cellStyle name="Normal 11 4 2 3 2" xfId="12210"/>
    <cellStyle name="Normal 11 4 2 3 2 2" xfId="27358"/>
    <cellStyle name="Normal 11 4 2 3 2 2 2" xfId="53326"/>
    <cellStyle name="Normal 11 4 2 3 2 3" xfId="38178"/>
    <cellStyle name="Normal 11 4 2 3 3" xfId="20866"/>
    <cellStyle name="Normal 11 4 2 3 3 2" xfId="46834"/>
    <cellStyle name="Normal 11 4 2 3 4" xfId="16538"/>
    <cellStyle name="Normal 11 4 2 3 4 2" xfId="42506"/>
    <cellStyle name="Normal 11 4 2 3 5" xfId="31686"/>
    <cellStyle name="Normal 11 4 2 3 6" xfId="58168"/>
    <cellStyle name="Normal 11 4 2 4" xfId="10046"/>
    <cellStyle name="Normal 11 4 2 4 2" xfId="25194"/>
    <cellStyle name="Normal 11 4 2 4 2 2" xfId="51162"/>
    <cellStyle name="Normal 11 4 2 4 3" xfId="36014"/>
    <cellStyle name="Normal 11 4 2 5" xfId="7882"/>
    <cellStyle name="Normal 11 4 2 5 2" xfId="23030"/>
    <cellStyle name="Normal 11 4 2 5 2 2" xfId="48998"/>
    <cellStyle name="Normal 11 4 2 5 3" xfId="33850"/>
    <cellStyle name="Normal 11 4 2 6" xfId="18702"/>
    <cellStyle name="Normal 11 4 2 6 2" xfId="44670"/>
    <cellStyle name="Normal 11 4 2 7" xfId="14374"/>
    <cellStyle name="Normal 11 4 2 7 2" xfId="40342"/>
    <cellStyle name="Normal 11 4 2 8" xfId="3554"/>
    <cellStyle name="Normal 11 4 2 9" xfId="29522"/>
    <cellStyle name="Normal 11 4 3" xfId="1931"/>
    <cellStyle name="Normal 11 4 3 2" xfId="6259"/>
    <cellStyle name="Normal 11 4 3 2 2" xfId="12751"/>
    <cellStyle name="Normal 11 4 3 2 2 2" xfId="27899"/>
    <cellStyle name="Normal 11 4 3 2 2 2 2" xfId="53867"/>
    <cellStyle name="Normal 11 4 3 2 2 3" xfId="38719"/>
    <cellStyle name="Normal 11 4 3 2 3" xfId="21407"/>
    <cellStyle name="Normal 11 4 3 2 3 2" xfId="47375"/>
    <cellStyle name="Normal 11 4 3 2 4" xfId="17079"/>
    <cellStyle name="Normal 11 4 3 2 4 2" xfId="43047"/>
    <cellStyle name="Normal 11 4 3 2 5" xfId="32227"/>
    <cellStyle name="Normal 11 4 3 2 6" xfId="58709"/>
    <cellStyle name="Normal 11 4 3 3" xfId="10587"/>
    <cellStyle name="Normal 11 4 3 3 2" xfId="25735"/>
    <cellStyle name="Normal 11 4 3 3 2 2" xfId="51703"/>
    <cellStyle name="Normal 11 4 3 3 3" xfId="36555"/>
    <cellStyle name="Normal 11 4 3 4" xfId="8423"/>
    <cellStyle name="Normal 11 4 3 4 2" xfId="23571"/>
    <cellStyle name="Normal 11 4 3 4 2 2" xfId="49539"/>
    <cellStyle name="Normal 11 4 3 4 3" xfId="34391"/>
    <cellStyle name="Normal 11 4 3 5" xfId="19243"/>
    <cellStyle name="Normal 11 4 3 5 2" xfId="45211"/>
    <cellStyle name="Normal 11 4 3 6" xfId="14915"/>
    <cellStyle name="Normal 11 4 3 6 2" xfId="40883"/>
    <cellStyle name="Normal 11 4 3 7" xfId="4095"/>
    <cellStyle name="Normal 11 4 3 8" xfId="30063"/>
    <cellStyle name="Normal 11 4 3 9" xfId="56545"/>
    <cellStyle name="Normal 11 4 4" xfId="5177"/>
    <cellStyle name="Normal 11 4 4 2" xfId="11669"/>
    <cellStyle name="Normal 11 4 4 2 2" xfId="26817"/>
    <cellStyle name="Normal 11 4 4 2 2 2" xfId="52785"/>
    <cellStyle name="Normal 11 4 4 2 3" xfId="37637"/>
    <cellStyle name="Normal 11 4 4 3" xfId="20325"/>
    <cellStyle name="Normal 11 4 4 3 2" xfId="46293"/>
    <cellStyle name="Normal 11 4 4 4" xfId="15997"/>
    <cellStyle name="Normal 11 4 4 4 2" xfId="41965"/>
    <cellStyle name="Normal 11 4 4 5" xfId="31145"/>
    <cellStyle name="Normal 11 4 4 6" xfId="57627"/>
    <cellStyle name="Normal 11 4 5" xfId="9505"/>
    <cellStyle name="Normal 11 4 5 2" xfId="24653"/>
    <cellStyle name="Normal 11 4 5 2 2" xfId="50621"/>
    <cellStyle name="Normal 11 4 5 3" xfId="35473"/>
    <cellStyle name="Normal 11 4 6" xfId="7341"/>
    <cellStyle name="Normal 11 4 6 2" xfId="22489"/>
    <cellStyle name="Normal 11 4 6 2 2" xfId="48457"/>
    <cellStyle name="Normal 11 4 6 3" xfId="33309"/>
    <cellStyle name="Normal 11 4 7" xfId="18161"/>
    <cellStyle name="Normal 11 4 7 2" xfId="44129"/>
    <cellStyle name="Normal 11 4 8" xfId="13833"/>
    <cellStyle name="Normal 11 4 8 2" xfId="39801"/>
    <cellStyle name="Normal 11 4 9" xfId="3013"/>
    <cellStyle name="Normal 11 5" xfId="276"/>
    <cellStyle name="Normal 11 5 10" xfId="28982"/>
    <cellStyle name="Normal 11 5 11" xfId="54943"/>
    <cellStyle name="Normal 11 5 12" xfId="55464"/>
    <cellStyle name="Normal 11 5 13" xfId="856"/>
    <cellStyle name="Normal 11 5 2" xfId="1391"/>
    <cellStyle name="Normal 11 5 2 10" xfId="56005"/>
    <cellStyle name="Normal 11 5 2 2" xfId="2473"/>
    <cellStyle name="Normal 11 5 2 2 2" xfId="6801"/>
    <cellStyle name="Normal 11 5 2 2 2 2" xfId="13293"/>
    <cellStyle name="Normal 11 5 2 2 2 2 2" xfId="28441"/>
    <cellStyle name="Normal 11 5 2 2 2 2 2 2" xfId="54409"/>
    <cellStyle name="Normal 11 5 2 2 2 2 3" xfId="39261"/>
    <cellStyle name="Normal 11 5 2 2 2 3" xfId="21949"/>
    <cellStyle name="Normal 11 5 2 2 2 3 2" xfId="47917"/>
    <cellStyle name="Normal 11 5 2 2 2 4" xfId="17621"/>
    <cellStyle name="Normal 11 5 2 2 2 4 2" xfId="43589"/>
    <cellStyle name="Normal 11 5 2 2 2 5" xfId="32769"/>
    <cellStyle name="Normal 11 5 2 2 2 6" xfId="59251"/>
    <cellStyle name="Normal 11 5 2 2 3" xfId="11129"/>
    <cellStyle name="Normal 11 5 2 2 3 2" xfId="26277"/>
    <cellStyle name="Normal 11 5 2 2 3 2 2" xfId="52245"/>
    <cellStyle name="Normal 11 5 2 2 3 3" xfId="37097"/>
    <cellStyle name="Normal 11 5 2 2 4" xfId="8965"/>
    <cellStyle name="Normal 11 5 2 2 4 2" xfId="24113"/>
    <cellStyle name="Normal 11 5 2 2 4 2 2" xfId="50081"/>
    <cellStyle name="Normal 11 5 2 2 4 3" xfId="34933"/>
    <cellStyle name="Normal 11 5 2 2 5" xfId="19785"/>
    <cellStyle name="Normal 11 5 2 2 5 2" xfId="45753"/>
    <cellStyle name="Normal 11 5 2 2 6" xfId="15457"/>
    <cellStyle name="Normal 11 5 2 2 6 2" xfId="41425"/>
    <cellStyle name="Normal 11 5 2 2 7" xfId="4637"/>
    <cellStyle name="Normal 11 5 2 2 8" xfId="30605"/>
    <cellStyle name="Normal 11 5 2 2 9" xfId="57087"/>
    <cellStyle name="Normal 11 5 2 3" xfId="5719"/>
    <cellStyle name="Normal 11 5 2 3 2" xfId="12211"/>
    <cellStyle name="Normal 11 5 2 3 2 2" xfId="27359"/>
    <cellStyle name="Normal 11 5 2 3 2 2 2" xfId="53327"/>
    <cellStyle name="Normal 11 5 2 3 2 3" xfId="38179"/>
    <cellStyle name="Normal 11 5 2 3 3" xfId="20867"/>
    <cellStyle name="Normal 11 5 2 3 3 2" xfId="46835"/>
    <cellStyle name="Normal 11 5 2 3 4" xfId="16539"/>
    <cellStyle name="Normal 11 5 2 3 4 2" xfId="42507"/>
    <cellStyle name="Normal 11 5 2 3 5" xfId="31687"/>
    <cellStyle name="Normal 11 5 2 3 6" xfId="58169"/>
    <cellStyle name="Normal 11 5 2 4" xfId="10047"/>
    <cellStyle name="Normal 11 5 2 4 2" xfId="25195"/>
    <cellStyle name="Normal 11 5 2 4 2 2" xfId="51163"/>
    <cellStyle name="Normal 11 5 2 4 3" xfId="36015"/>
    <cellStyle name="Normal 11 5 2 5" xfId="7883"/>
    <cellStyle name="Normal 11 5 2 5 2" xfId="23031"/>
    <cellStyle name="Normal 11 5 2 5 2 2" xfId="48999"/>
    <cellStyle name="Normal 11 5 2 5 3" xfId="33851"/>
    <cellStyle name="Normal 11 5 2 6" xfId="18703"/>
    <cellStyle name="Normal 11 5 2 6 2" xfId="44671"/>
    <cellStyle name="Normal 11 5 2 7" xfId="14375"/>
    <cellStyle name="Normal 11 5 2 7 2" xfId="40343"/>
    <cellStyle name="Normal 11 5 2 8" xfId="3555"/>
    <cellStyle name="Normal 11 5 2 9" xfId="29523"/>
    <cellStyle name="Normal 11 5 3" xfId="1932"/>
    <cellStyle name="Normal 11 5 3 2" xfId="6260"/>
    <cellStyle name="Normal 11 5 3 2 2" xfId="12752"/>
    <cellStyle name="Normal 11 5 3 2 2 2" xfId="27900"/>
    <cellStyle name="Normal 11 5 3 2 2 2 2" xfId="53868"/>
    <cellStyle name="Normal 11 5 3 2 2 3" xfId="38720"/>
    <cellStyle name="Normal 11 5 3 2 3" xfId="21408"/>
    <cellStyle name="Normal 11 5 3 2 3 2" xfId="47376"/>
    <cellStyle name="Normal 11 5 3 2 4" xfId="17080"/>
    <cellStyle name="Normal 11 5 3 2 4 2" xfId="43048"/>
    <cellStyle name="Normal 11 5 3 2 5" xfId="32228"/>
    <cellStyle name="Normal 11 5 3 2 6" xfId="58710"/>
    <cellStyle name="Normal 11 5 3 3" xfId="10588"/>
    <cellStyle name="Normal 11 5 3 3 2" xfId="25736"/>
    <cellStyle name="Normal 11 5 3 3 2 2" xfId="51704"/>
    <cellStyle name="Normal 11 5 3 3 3" xfId="36556"/>
    <cellStyle name="Normal 11 5 3 4" xfId="8424"/>
    <cellStyle name="Normal 11 5 3 4 2" xfId="23572"/>
    <cellStyle name="Normal 11 5 3 4 2 2" xfId="49540"/>
    <cellStyle name="Normal 11 5 3 4 3" xfId="34392"/>
    <cellStyle name="Normal 11 5 3 5" xfId="19244"/>
    <cellStyle name="Normal 11 5 3 5 2" xfId="45212"/>
    <cellStyle name="Normal 11 5 3 6" xfId="14916"/>
    <cellStyle name="Normal 11 5 3 6 2" xfId="40884"/>
    <cellStyle name="Normal 11 5 3 7" xfId="4096"/>
    <cellStyle name="Normal 11 5 3 8" xfId="30064"/>
    <cellStyle name="Normal 11 5 3 9" xfId="56546"/>
    <cellStyle name="Normal 11 5 4" xfId="5178"/>
    <cellStyle name="Normal 11 5 4 2" xfId="11670"/>
    <cellStyle name="Normal 11 5 4 2 2" xfId="26818"/>
    <cellStyle name="Normal 11 5 4 2 2 2" xfId="52786"/>
    <cellStyle name="Normal 11 5 4 2 3" xfId="37638"/>
    <cellStyle name="Normal 11 5 4 3" xfId="20326"/>
    <cellStyle name="Normal 11 5 4 3 2" xfId="46294"/>
    <cellStyle name="Normal 11 5 4 4" xfId="15998"/>
    <cellStyle name="Normal 11 5 4 4 2" xfId="41966"/>
    <cellStyle name="Normal 11 5 4 5" xfId="31146"/>
    <cellStyle name="Normal 11 5 4 6" xfId="57628"/>
    <cellStyle name="Normal 11 5 5" xfId="9506"/>
    <cellStyle name="Normal 11 5 5 2" xfId="24654"/>
    <cellStyle name="Normal 11 5 5 2 2" xfId="50622"/>
    <cellStyle name="Normal 11 5 5 3" xfId="35474"/>
    <cellStyle name="Normal 11 5 6" xfId="7342"/>
    <cellStyle name="Normal 11 5 6 2" xfId="22490"/>
    <cellStyle name="Normal 11 5 6 2 2" xfId="48458"/>
    <cellStyle name="Normal 11 5 6 3" xfId="33310"/>
    <cellStyle name="Normal 11 5 7" xfId="18162"/>
    <cellStyle name="Normal 11 5 7 2" xfId="44130"/>
    <cellStyle name="Normal 11 5 8" xfId="13834"/>
    <cellStyle name="Normal 11 5 8 2" xfId="39802"/>
    <cellStyle name="Normal 11 5 9" xfId="3014"/>
    <cellStyle name="Normal 11 6" xfId="277"/>
    <cellStyle name="Normal 11 6 10" xfId="28983"/>
    <cellStyle name="Normal 11 6 11" xfId="54944"/>
    <cellStyle name="Normal 11 6 12" xfId="55465"/>
    <cellStyle name="Normal 11 6 13" xfId="896"/>
    <cellStyle name="Normal 11 6 2" xfId="1392"/>
    <cellStyle name="Normal 11 6 2 10" xfId="56006"/>
    <cellStyle name="Normal 11 6 2 2" xfId="2474"/>
    <cellStyle name="Normal 11 6 2 2 2" xfId="6802"/>
    <cellStyle name="Normal 11 6 2 2 2 2" xfId="13294"/>
    <cellStyle name="Normal 11 6 2 2 2 2 2" xfId="28442"/>
    <cellStyle name="Normal 11 6 2 2 2 2 2 2" xfId="54410"/>
    <cellStyle name="Normal 11 6 2 2 2 2 3" xfId="39262"/>
    <cellStyle name="Normal 11 6 2 2 2 3" xfId="21950"/>
    <cellStyle name="Normal 11 6 2 2 2 3 2" xfId="47918"/>
    <cellStyle name="Normal 11 6 2 2 2 4" xfId="17622"/>
    <cellStyle name="Normal 11 6 2 2 2 4 2" xfId="43590"/>
    <cellStyle name="Normal 11 6 2 2 2 5" xfId="32770"/>
    <cellStyle name="Normal 11 6 2 2 2 6" xfId="59252"/>
    <cellStyle name="Normal 11 6 2 2 3" xfId="11130"/>
    <cellStyle name="Normal 11 6 2 2 3 2" xfId="26278"/>
    <cellStyle name="Normal 11 6 2 2 3 2 2" xfId="52246"/>
    <cellStyle name="Normal 11 6 2 2 3 3" xfId="37098"/>
    <cellStyle name="Normal 11 6 2 2 4" xfId="8966"/>
    <cellStyle name="Normal 11 6 2 2 4 2" xfId="24114"/>
    <cellStyle name="Normal 11 6 2 2 4 2 2" xfId="50082"/>
    <cellStyle name="Normal 11 6 2 2 4 3" xfId="34934"/>
    <cellStyle name="Normal 11 6 2 2 5" xfId="19786"/>
    <cellStyle name="Normal 11 6 2 2 5 2" xfId="45754"/>
    <cellStyle name="Normal 11 6 2 2 6" xfId="15458"/>
    <cellStyle name="Normal 11 6 2 2 6 2" xfId="41426"/>
    <cellStyle name="Normal 11 6 2 2 7" xfId="4638"/>
    <cellStyle name="Normal 11 6 2 2 8" xfId="30606"/>
    <cellStyle name="Normal 11 6 2 2 9" xfId="57088"/>
    <cellStyle name="Normal 11 6 2 3" xfId="5720"/>
    <cellStyle name="Normal 11 6 2 3 2" xfId="12212"/>
    <cellStyle name="Normal 11 6 2 3 2 2" xfId="27360"/>
    <cellStyle name="Normal 11 6 2 3 2 2 2" xfId="53328"/>
    <cellStyle name="Normal 11 6 2 3 2 3" xfId="38180"/>
    <cellStyle name="Normal 11 6 2 3 3" xfId="20868"/>
    <cellStyle name="Normal 11 6 2 3 3 2" xfId="46836"/>
    <cellStyle name="Normal 11 6 2 3 4" xfId="16540"/>
    <cellStyle name="Normal 11 6 2 3 4 2" xfId="42508"/>
    <cellStyle name="Normal 11 6 2 3 5" xfId="31688"/>
    <cellStyle name="Normal 11 6 2 3 6" xfId="58170"/>
    <cellStyle name="Normal 11 6 2 4" xfId="10048"/>
    <cellStyle name="Normal 11 6 2 4 2" xfId="25196"/>
    <cellStyle name="Normal 11 6 2 4 2 2" xfId="51164"/>
    <cellStyle name="Normal 11 6 2 4 3" xfId="36016"/>
    <cellStyle name="Normal 11 6 2 5" xfId="7884"/>
    <cellStyle name="Normal 11 6 2 5 2" xfId="23032"/>
    <cellStyle name="Normal 11 6 2 5 2 2" xfId="49000"/>
    <cellStyle name="Normal 11 6 2 5 3" xfId="33852"/>
    <cellStyle name="Normal 11 6 2 6" xfId="18704"/>
    <cellStyle name="Normal 11 6 2 6 2" xfId="44672"/>
    <cellStyle name="Normal 11 6 2 7" xfId="14376"/>
    <cellStyle name="Normal 11 6 2 7 2" xfId="40344"/>
    <cellStyle name="Normal 11 6 2 8" xfId="3556"/>
    <cellStyle name="Normal 11 6 2 9" xfId="29524"/>
    <cellStyle name="Normal 11 6 3" xfId="1933"/>
    <cellStyle name="Normal 11 6 3 2" xfId="6261"/>
    <cellStyle name="Normal 11 6 3 2 2" xfId="12753"/>
    <cellStyle name="Normal 11 6 3 2 2 2" xfId="27901"/>
    <cellStyle name="Normal 11 6 3 2 2 2 2" xfId="53869"/>
    <cellStyle name="Normal 11 6 3 2 2 3" xfId="38721"/>
    <cellStyle name="Normal 11 6 3 2 3" xfId="21409"/>
    <cellStyle name="Normal 11 6 3 2 3 2" xfId="47377"/>
    <cellStyle name="Normal 11 6 3 2 4" xfId="17081"/>
    <cellStyle name="Normal 11 6 3 2 4 2" xfId="43049"/>
    <cellStyle name="Normal 11 6 3 2 5" xfId="32229"/>
    <cellStyle name="Normal 11 6 3 2 6" xfId="58711"/>
    <cellStyle name="Normal 11 6 3 3" xfId="10589"/>
    <cellStyle name="Normal 11 6 3 3 2" xfId="25737"/>
    <cellStyle name="Normal 11 6 3 3 2 2" xfId="51705"/>
    <cellStyle name="Normal 11 6 3 3 3" xfId="36557"/>
    <cellStyle name="Normal 11 6 3 4" xfId="8425"/>
    <cellStyle name="Normal 11 6 3 4 2" xfId="23573"/>
    <cellStyle name="Normal 11 6 3 4 2 2" xfId="49541"/>
    <cellStyle name="Normal 11 6 3 4 3" xfId="34393"/>
    <cellStyle name="Normal 11 6 3 5" xfId="19245"/>
    <cellStyle name="Normal 11 6 3 5 2" xfId="45213"/>
    <cellStyle name="Normal 11 6 3 6" xfId="14917"/>
    <cellStyle name="Normal 11 6 3 6 2" xfId="40885"/>
    <cellStyle name="Normal 11 6 3 7" xfId="4097"/>
    <cellStyle name="Normal 11 6 3 8" xfId="30065"/>
    <cellStyle name="Normal 11 6 3 9" xfId="56547"/>
    <cellStyle name="Normal 11 6 4" xfId="5179"/>
    <cellStyle name="Normal 11 6 4 2" xfId="11671"/>
    <cellStyle name="Normal 11 6 4 2 2" xfId="26819"/>
    <cellStyle name="Normal 11 6 4 2 2 2" xfId="52787"/>
    <cellStyle name="Normal 11 6 4 2 3" xfId="37639"/>
    <cellStyle name="Normal 11 6 4 3" xfId="20327"/>
    <cellStyle name="Normal 11 6 4 3 2" xfId="46295"/>
    <cellStyle name="Normal 11 6 4 4" xfId="15999"/>
    <cellStyle name="Normal 11 6 4 4 2" xfId="41967"/>
    <cellStyle name="Normal 11 6 4 5" xfId="31147"/>
    <cellStyle name="Normal 11 6 4 6" xfId="57629"/>
    <cellStyle name="Normal 11 6 5" xfId="9507"/>
    <cellStyle name="Normal 11 6 5 2" xfId="24655"/>
    <cellStyle name="Normal 11 6 5 2 2" xfId="50623"/>
    <cellStyle name="Normal 11 6 5 3" xfId="35475"/>
    <cellStyle name="Normal 11 6 6" xfId="7343"/>
    <cellStyle name="Normal 11 6 6 2" xfId="22491"/>
    <cellStyle name="Normal 11 6 6 2 2" xfId="48459"/>
    <cellStyle name="Normal 11 6 6 3" xfId="33311"/>
    <cellStyle name="Normal 11 6 7" xfId="18163"/>
    <cellStyle name="Normal 11 6 7 2" xfId="44131"/>
    <cellStyle name="Normal 11 6 8" xfId="13835"/>
    <cellStyle name="Normal 11 6 8 2" xfId="39803"/>
    <cellStyle name="Normal 11 6 9" xfId="3015"/>
    <cellStyle name="Normal 11 7" xfId="278"/>
    <cellStyle name="Normal 11 7 10" xfId="28984"/>
    <cellStyle name="Normal 11 7 11" xfId="54945"/>
    <cellStyle name="Normal 11 7 12" xfId="55466"/>
    <cellStyle name="Normal 11 7 13" xfId="936"/>
    <cellStyle name="Normal 11 7 2" xfId="1393"/>
    <cellStyle name="Normal 11 7 2 10" xfId="56007"/>
    <cellStyle name="Normal 11 7 2 2" xfId="2475"/>
    <cellStyle name="Normal 11 7 2 2 2" xfId="6803"/>
    <cellStyle name="Normal 11 7 2 2 2 2" xfId="13295"/>
    <cellStyle name="Normal 11 7 2 2 2 2 2" xfId="28443"/>
    <cellStyle name="Normal 11 7 2 2 2 2 2 2" xfId="54411"/>
    <cellStyle name="Normal 11 7 2 2 2 2 3" xfId="39263"/>
    <cellStyle name="Normal 11 7 2 2 2 3" xfId="21951"/>
    <cellStyle name="Normal 11 7 2 2 2 3 2" xfId="47919"/>
    <cellStyle name="Normal 11 7 2 2 2 4" xfId="17623"/>
    <cellStyle name="Normal 11 7 2 2 2 4 2" xfId="43591"/>
    <cellStyle name="Normal 11 7 2 2 2 5" xfId="32771"/>
    <cellStyle name="Normal 11 7 2 2 2 6" xfId="59253"/>
    <cellStyle name="Normal 11 7 2 2 3" xfId="11131"/>
    <cellStyle name="Normal 11 7 2 2 3 2" xfId="26279"/>
    <cellStyle name="Normal 11 7 2 2 3 2 2" xfId="52247"/>
    <cellStyle name="Normal 11 7 2 2 3 3" xfId="37099"/>
    <cellStyle name="Normal 11 7 2 2 4" xfId="8967"/>
    <cellStyle name="Normal 11 7 2 2 4 2" xfId="24115"/>
    <cellStyle name="Normal 11 7 2 2 4 2 2" xfId="50083"/>
    <cellStyle name="Normal 11 7 2 2 4 3" xfId="34935"/>
    <cellStyle name="Normal 11 7 2 2 5" xfId="19787"/>
    <cellStyle name="Normal 11 7 2 2 5 2" xfId="45755"/>
    <cellStyle name="Normal 11 7 2 2 6" xfId="15459"/>
    <cellStyle name="Normal 11 7 2 2 6 2" xfId="41427"/>
    <cellStyle name="Normal 11 7 2 2 7" xfId="4639"/>
    <cellStyle name="Normal 11 7 2 2 8" xfId="30607"/>
    <cellStyle name="Normal 11 7 2 2 9" xfId="57089"/>
    <cellStyle name="Normal 11 7 2 3" xfId="5721"/>
    <cellStyle name="Normal 11 7 2 3 2" xfId="12213"/>
    <cellStyle name="Normal 11 7 2 3 2 2" xfId="27361"/>
    <cellStyle name="Normal 11 7 2 3 2 2 2" xfId="53329"/>
    <cellStyle name="Normal 11 7 2 3 2 3" xfId="38181"/>
    <cellStyle name="Normal 11 7 2 3 3" xfId="20869"/>
    <cellStyle name="Normal 11 7 2 3 3 2" xfId="46837"/>
    <cellStyle name="Normal 11 7 2 3 4" xfId="16541"/>
    <cellStyle name="Normal 11 7 2 3 4 2" xfId="42509"/>
    <cellStyle name="Normal 11 7 2 3 5" xfId="31689"/>
    <cellStyle name="Normal 11 7 2 3 6" xfId="58171"/>
    <cellStyle name="Normal 11 7 2 4" xfId="10049"/>
    <cellStyle name="Normal 11 7 2 4 2" xfId="25197"/>
    <cellStyle name="Normal 11 7 2 4 2 2" xfId="51165"/>
    <cellStyle name="Normal 11 7 2 4 3" xfId="36017"/>
    <cellStyle name="Normal 11 7 2 5" xfId="7885"/>
    <cellStyle name="Normal 11 7 2 5 2" xfId="23033"/>
    <cellStyle name="Normal 11 7 2 5 2 2" xfId="49001"/>
    <cellStyle name="Normal 11 7 2 5 3" xfId="33853"/>
    <cellStyle name="Normal 11 7 2 6" xfId="18705"/>
    <cellStyle name="Normal 11 7 2 6 2" xfId="44673"/>
    <cellStyle name="Normal 11 7 2 7" xfId="14377"/>
    <cellStyle name="Normal 11 7 2 7 2" xfId="40345"/>
    <cellStyle name="Normal 11 7 2 8" xfId="3557"/>
    <cellStyle name="Normal 11 7 2 9" xfId="29525"/>
    <cellStyle name="Normal 11 7 3" xfId="1934"/>
    <cellStyle name="Normal 11 7 3 2" xfId="6262"/>
    <cellStyle name="Normal 11 7 3 2 2" xfId="12754"/>
    <cellStyle name="Normal 11 7 3 2 2 2" xfId="27902"/>
    <cellStyle name="Normal 11 7 3 2 2 2 2" xfId="53870"/>
    <cellStyle name="Normal 11 7 3 2 2 3" xfId="38722"/>
    <cellStyle name="Normal 11 7 3 2 3" xfId="21410"/>
    <cellStyle name="Normal 11 7 3 2 3 2" xfId="47378"/>
    <cellStyle name="Normal 11 7 3 2 4" xfId="17082"/>
    <cellStyle name="Normal 11 7 3 2 4 2" xfId="43050"/>
    <cellStyle name="Normal 11 7 3 2 5" xfId="32230"/>
    <cellStyle name="Normal 11 7 3 2 6" xfId="58712"/>
    <cellStyle name="Normal 11 7 3 3" xfId="10590"/>
    <cellStyle name="Normal 11 7 3 3 2" xfId="25738"/>
    <cellStyle name="Normal 11 7 3 3 2 2" xfId="51706"/>
    <cellStyle name="Normal 11 7 3 3 3" xfId="36558"/>
    <cellStyle name="Normal 11 7 3 4" xfId="8426"/>
    <cellStyle name="Normal 11 7 3 4 2" xfId="23574"/>
    <cellStyle name="Normal 11 7 3 4 2 2" xfId="49542"/>
    <cellStyle name="Normal 11 7 3 4 3" xfId="34394"/>
    <cellStyle name="Normal 11 7 3 5" xfId="19246"/>
    <cellStyle name="Normal 11 7 3 5 2" xfId="45214"/>
    <cellStyle name="Normal 11 7 3 6" xfId="14918"/>
    <cellStyle name="Normal 11 7 3 6 2" xfId="40886"/>
    <cellStyle name="Normal 11 7 3 7" xfId="4098"/>
    <cellStyle name="Normal 11 7 3 8" xfId="30066"/>
    <cellStyle name="Normal 11 7 3 9" xfId="56548"/>
    <cellStyle name="Normal 11 7 4" xfId="5180"/>
    <cellStyle name="Normal 11 7 4 2" xfId="11672"/>
    <cellStyle name="Normal 11 7 4 2 2" xfId="26820"/>
    <cellStyle name="Normal 11 7 4 2 2 2" xfId="52788"/>
    <cellStyle name="Normal 11 7 4 2 3" xfId="37640"/>
    <cellStyle name="Normal 11 7 4 3" xfId="20328"/>
    <cellStyle name="Normal 11 7 4 3 2" xfId="46296"/>
    <cellStyle name="Normal 11 7 4 4" xfId="16000"/>
    <cellStyle name="Normal 11 7 4 4 2" xfId="41968"/>
    <cellStyle name="Normal 11 7 4 5" xfId="31148"/>
    <cellStyle name="Normal 11 7 4 6" xfId="57630"/>
    <cellStyle name="Normal 11 7 5" xfId="9508"/>
    <cellStyle name="Normal 11 7 5 2" xfId="24656"/>
    <cellStyle name="Normal 11 7 5 2 2" xfId="50624"/>
    <cellStyle name="Normal 11 7 5 3" xfId="35476"/>
    <cellStyle name="Normal 11 7 6" xfId="7344"/>
    <cellStyle name="Normal 11 7 6 2" xfId="22492"/>
    <cellStyle name="Normal 11 7 6 2 2" xfId="48460"/>
    <cellStyle name="Normal 11 7 6 3" xfId="33312"/>
    <cellStyle name="Normal 11 7 7" xfId="18164"/>
    <cellStyle name="Normal 11 7 7 2" xfId="44132"/>
    <cellStyle name="Normal 11 7 8" xfId="13836"/>
    <cellStyle name="Normal 11 7 8 2" xfId="39804"/>
    <cellStyle name="Normal 11 7 9" xfId="3016"/>
    <cellStyle name="Normal 11 8" xfId="279"/>
    <cellStyle name="Normal 11 8 10" xfId="28985"/>
    <cellStyle name="Normal 11 8 11" xfId="54946"/>
    <cellStyle name="Normal 11 8 12" xfId="55467"/>
    <cellStyle name="Normal 11 8 13" xfId="976"/>
    <cellStyle name="Normal 11 8 2" xfId="1394"/>
    <cellStyle name="Normal 11 8 2 10" xfId="56008"/>
    <cellStyle name="Normal 11 8 2 2" xfId="2476"/>
    <cellStyle name="Normal 11 8 2 2 2" xfId="6804"/>
    <cellStyle name="Normal 11 8 2 2 2 2" xfId="13296"/>
    <cellStyle name="Normal 11 8 2 2 2 2 2" xfId="28444"/>
    <cellStyle name="Normal 11 8 2 2 2 2 2 2" xfId="54412"/>
    <cellStyle name="Normal 11 8 2 2 2 2 3" xfId="39264"/>
    <cellStyle name="Normal 11 8 2 2 2 3" xfId="21952"/>
    <cellStyle name="Normal 11 8 2 2 2 3 2" xfId="47920"/>
    <cellStyle name="Normal 11 8 2 2 2 4" xfId="17624"/>
    <cellStyle name="Normal 11 8 2 2 2 4 2" xfId="43592"/>
    <cellStyle name="Normal 11 8 2 2 2 5" xfId="32772"/>
    <cellStyle name="Normal 11 8 2 2 2 6" xfId="59254"/>
    <cellStyle name="Normal 11 8 2 2 3" xfId="11132"/>
    <cellStyle name="Normal 11 8 2 2 3 2" xfId="26280"/>
    <cellStyle name="Normal 11 8 2 2 3 2 2" xfId="52248"/>
    <cellStyle name="Normal 11 8 2 2 3 3" xfId="37100"/>
    <cellStyle name="Normal 11 8 2 2 4" xfId="8968"/>
    <cellStyle name="Normal 11 8 2 2 4 2" xfId="24116"/>
    <cellStyle name="Normal 11 8 2 2 4 2 2" xfId="50084"/>
    <cellStyle name="Normal 11 8 2 2 4 3" xfId="34936"/>
    <cellStyle name="Normal 11 8 2 2 5" xfId="19788"/>
    <cellStyle name="Normal 11 8 2 2 5 2" xfId="45756"/>
    <cellStyle name="Normal 11 8 2 2 6" xfId="15460"/>
    <cellStyle name="Normal 11 8 2 2 6 2" xfId="41428"/>
    <cellStyle name="Normal 11 8 2 2 7" xfId="4640"/>
    <cellStyle name="Normal 11 8 2 2 8" xfId="30608"/>
    <cellStyle name="Normal 11 8 2 2 9" xfId="57090"/>
    <cellStyle name="Normal 11 8 2 3" xfId="5722"/>
    <cellStyle name="Normal 11 8 2 3 2" xfId="12214"/>
    <cellStyle name="Normal 11 8 2 3 2 2" xfId="27362"/>
    <cellStyle name="Normal 11 8 2 3 2 2 2" xfId="53330"/>
    <cellStyle name="Normal 11 8 2 3 2 3" xfId="38182"/>
    <cellStyle name="Normal 11 8 2 3 3" xfId="20870"/>
    <cellStyle name="Normal 11 8 2 3 3 2" xfId="46838"/>
    <cellStyle name="Normal 11 8 2 3 4" xfId="16542"/>
    <cellStyle name="Normal 11 8 2 3 4 2" xfId="42510"/>
    <cellStyle name="Normal 11 8 2 3 5" xfId="31690"/>
    <cellStyle name="Normal 11 8 2 3 6" xfId="58172"/>
    <cellStyle name="Normal 11 8 2 4" xfId="10050"/>
    <cellStyle name="Normal 11 8 2 4 2" xfId="25198"/>
    <cellStyle name="Normal 11 8 2 4 2 2" xfId="51166"/>
    <cellStyle name="Normal 11 8 2 4 3" xfId="36018"/>
    <cellStyle name="Normal 11 8 2 5" xfId="7886"/>
    <cellStyle name="Normal 11 8 2 5 2" xfId="23034"/>
    <cellStyle name="Normal 11 8 2 5 2 2" xfId="49002"/>
    <cellStyle name="Normal 11 8 2 5 3" xfId="33854"/>
    <cellStyle name="Normal 11 8 2 6" xfId="18706"/>
    <cellStyle name="Normal 11 8 2 6 2" xfId="44674"/>
    <cellStyle name="Normal 11 8 2 7" xfId="14378"/>
    <cellStyle name="Normal 11 8 2 7 2" xfId="40346"/>
    <cellStyle name="Normal 11 8 2 8" xfId="3558"/>
    <cellStyle name="Normal 11 8 2 9" xfId="29526"/>
    <cellStyle name="Normal 11 8 3" xfId="1935"/>
    <cellStyle name="Normal 11 8 3 2" xfId="6263"/>
    <cellStyle name="Normal 11 8 3 2 2" xfId="12755"/>
    <cellStyle name="Normal 11 8 3 2 2 2" xfId="27903"/>
    <cellStyle name="Normal 11 8 3 2 2 2 2" xfId="53871"/>
    <cellStyle name="Normal 11 8 3 2 2 3" xfId="38723"/>
    <cellStyle name="Normal 11 8 3 2 3" xfId="21411"/>
    <cellStyle name="Normal 11 8 3 2 3 2" xfId="47379"/>
    <cellStyle name="Normal 11 8 3 2 4" xfId="17083"/>
    <cellStyle name="Normal 11 8 3 2 4 2" xfId="43051"/>
    <cellStyle name="Normal 11 8 3 2 5" xfId="32231"/>
    <cellStyle name="Normal 11 8 3 2 6" xfId="58713"/>
    <cellStyle name="Normal 11 8 3 3" xfId="10591"/>
    <cellStyle name="Normal 11 8 3 3 2" xfId="25739"/>
    <cellStyle name="Normal 11 8 3 3 2 2" xfId="51707"/>
    <cellStyle name="Normal 11 8 3 3 3" xfId="36559"/>
    <cellStyle name="Normal 11 8 3 4" xfId="8427"/>
    <cellStyle name="Normal 11 8 3 4 2" xfId="23575"/>
    <cellStyle name="Normal 11 8 3 4 2 2" xfId="49543"/>
    <cellStyle name="Normal 11 8 3 4 3" xfId="34395"/>
    <cellStyle name="Normal 11 8 3 5" xfId="19247"/>
    <cellStyle name="Normal 11 8 3 5 2" xfId="45215"/>
    <cellStyle name="Normal 11 8 3 6" xfId="14919"/>
    <cellStyle name="Normal 11 8 3 6 2" xfId="40887"/>
    <cellStyle name="Normal 11 8 3 7" xfId="4099"/>
    <cellStyle name="Normal 11 8 3 8" xfId="30067"/>
    <cellStyle name="Normal 11 8 3 9" xfId="56549"/>
    <cellStyle name="Normal 11 8 4" xfId="5181"/>
    <cellStyle name="Normal 11 8 4 2" xfId="11673"/>
    <cellStyle name="Normal 11 8 4 2 2" xfId="26821"/>
    <cellStyle name="Normal 11 8 4 2 2 2" xfId="52789"/>
    <cellStyle name="Normal 11 8 4 2 3" xfId="37641"/>
    <cellStyle name="Normal 11 8 4 3" xfId="20329"/>
    <cellStyle name="Normal 11 8 4 3 2" xfId="46297"/>
    <cellStyle name="Normal 11 8 4 4" xfId="16001"/>
    <cellStyle name="Normal 11 8 4 4 2" xfId="41969"/>
    <cellStyle name="Normal 11 8 4 5" xfId="31149"/>
    <cellStyle name="Normal 11 8 4 6" xfId="57631"/>
    <cellStyle name="Normal 11 8 5" xfId="9509"/>
    <cellStyle name="Normal 11 8 5 2" xfId="24657"/>
    <cellStyle name="Normal 11 8 5 2 2" xfId="50625"/>
    <cellStyle name="Normal 11 8 5 3" xfId="35477"/>
    <cellStyle name="Normal 11 8 6" xfId="7345"/>
    <cellStyle name="Normal 11 8 6 2" xfId="22493"/>
    <cellStyle name="Normal 11 8 6 2 2" xfId="48461"/>
    <cellStyle name="Normal 11 8 6 3" xfId="33313"/>
    <cellStyle name="Normal 11 8 7" xfId="18165"/>
    <cellStyle name="Normal 11 8 7 2" xfId="44133"/>
    <cellStyle name="Normal 11 8 8" xfId="13837"/>
    <cellStyle name="Normal 11 8 8 2" xfId="39805"/>
    <cellStyle name="Normal 11 8 9" xfId="3017"/>
    <cellStyle name="Normal 11 9" xfId="280"/>
    <cellStyle name="Normal 11 9 10" xfId="28986"/>
    <cellStyle name="Normal 11 9 11" xfId="54947"/>
    <cellStyle name="Normal 11 9 12" xfId="55468"/>
    <cellStyle name="Normal 11 9 13" xfId="1016"/>
    <cellStyle name="Normal 11 9 2" xfId="1395"/>
    <cellStyle name="Normal 11 9 2 10" xfId="56009"/>
    <cellStyle name="Normal 11 9 2 2" xfId="2477"/>
    <cellStyle name="Normal 11 9 2 2 2" xfId="6805"/>
    <cellStyle name="Normal 11 9 2 2 2 2" xfId="13297"/>
    <cellStyle name="Normal 11 9 2 2 2 2 2" xfId="28445"/>
    <cellStyle name="Normal 11 9 2 2 2 2 2 2" xfId="54413"/>
    <cellStyle name="Normal 11 9 2 2 2 2 3" xfId="39265"/>
    <cellStyle name="Normal 11 9 2 2 2 3" xfId="21953"/>
    <cellStyle name="Normal 11 9 2 2 2 3 2" xfId="47921"/>
    <cellStyle name="Normal 11 9 2 2 2 4" xfId="17625"/>
    <cellStyle name="Normal 11 9 2 2 2 4 2" xfId="43593"/>
    <cellStyle name="Normal 11 9 2 2 2 5" xfId="32773"/>
    <cellStyle name="Normal 11 9 2 2 2 6" xfId="59255"/>
    <cellStyle name="Normal 11 9 2 2 3" xfId="11133"/>
    <cellStyle name="Normal 11 9 2 2 3 2" xfId="26281"/>
    <cellStyle name="Normal 11 9 2 2 3 2 2" xfId="52249"/>
    <cellStyle name="Normal 11 9 2 2 3 3" xfId="37101"/>
    <cellStyle name="Normal 11 9 2 2 4" xfId="8969"/>
    <cellStyle name="Normal 11 9 2 2 4 2" xfId="24117"/>
    <cellStyle name="Normal 11 9 2 2 4 2 2" xfId="50085"/>
    <cellStyle name="Normal 11 9 2 2 4 3" xfId="34937"/>
    <cellStyle name="Normal 11 9 2 2 5" xfId="19789"/>
    <cellStyle name="Normal 11 9 2 2 5 2" xfId="45757"/>
    <cellStyle name="Normal 11 9 2 2 6" xfId="15461"/>
    <cellStyle name="Normal 11 9 2 2 6 2" xfId="41429"/>
    <cellStyle name="Normal 11 9 2 2 7" xfId="4641"/>
    <cellStyle name="Normal 11 9 2 2 8" xfId="30609"/>
    <cellStyle name="Normal 11 9 2 2 9" xfId="57091"/>
    <cellStyle name="Normal 11 9 2 3" xfId="5723"/>
    <cellStyle name="Normal 11 9 2 3 2" xfId="12215"/>
    <cellStyle name="Normal 11 9 2 3 2 2" xfId="27363"/>
    <cellStyle name="Normal 11 9 2 3 2 2 2" xfId="53331"/>
    <cellStyle name="Normal 11 9 2 3 2 3" xfId="38183"/>
    <cellStyle name="Normal 11 9 2 3 3" xfId="20871"/>
    <cellStyle name="Normal 11 9 2 3 3 2" xfId="46839"/>
    <cellStyle name="Normal 11 9 2 3 4" xfId="16543"/>
    <cellStyle name="Normal 11 9 2 3 4 2" xfId="42511"/>
    <cellStyle name="Normal 11 9 2 3 5" xfId="31691"/>
    <cellStyle name="Normal 11 9 2 3 6" xfId="58173"/>
    <cellStyle name="Normal 11 9 2 4" xfId="10051"/>
    <cellStyle name="Normal 11 9 2 4 2" xfId="25199"/>
    <cellStyle name="Normal 11 9 2 4 2 2" xfId="51167"/>
    <cellStyle name="Normal 11 9 2 4 3" xfId="36019"/>
    <cellStyle name="Normal 11 9 2 5" xfId="7887"/>
    <cellStyle name="Normal 11 9 2 5 2" xfId="23035"/>
    <cellStyle name="Normal 11 9 2 5 2 2" xfId="49003"/>
    <cellStyle name="Normal 11 9 2 5 3" xfId="33855"/>
    <cellStyle name="Normal 11 9 2 6" xfId="18707"/>
    <cellStyle name="Normal 11 9 2 6 2" xfId="44675"/>
    <cellStyle name="Normal 11 9 2 7" xfId="14379"/>
    <cellStyle name="Normal 11 9 2 7 2" xfId="40347"/>
    <cellStyle name="Normal 11 9 2 8" xfId="3559"/>
    <cellStyle name="Normal 11 9 2 9" xfId="29527"/>
    <cellStyle name="Normal 11 9 3" xfId="1936"/>
    <cellStyle name="Normal 11 9 3 2" xfId="6264"/>
    <cellStyle name="Normal 11 9 3 2 2" xfId="12756"/>
    <cellStyle name="Normal 11 9 3 2 2 2" xfId="27904"/>
    <cellStyle name="Normal 11 9 3 2 2 2 2" xfId="53872"/>
    <cellStyle name="Normal 11 9 3 2 2 3" xfId="38724"/>
    <cellStyle name="Normal 11 9 3 2 3" xfId="21412"/>
    <cellStyle name="Normal 11 9 3 2 3 2" xfId="47380"/>
    <cellStyle name="Normal 11 9 3 2 4" xfId="17084"/>
    <cellStyle name="Normal 11 9 3 2 4 2" xfId="43052"/>
    <cellStyle name="Normal 11 9 3 2 5" xfId="32232"/>
    <cellStyle name="Normal 11 9 3 2 6" xfId="58714"/>
    <cellStyle name="Normal 11 9 3 3" xfId="10592"/>
    <cellStyle name="Normal 11 9 3 3 2" xfId="25740"/>
    <cellStyle name="Normal 11 9 3 3 2 2" xfId="51708"/>
    <cellStyle name="Normal 11 9 3 3 3" xfId="36560"/>
    <cellStyle name="Normal 11 9 3 4" xfId="8428"/>
    <cellStyle name="Normal 11 9 3 4 2" xfId="23576"/>
    <cellStyle name="Normal 11 9 3 4 2 2" xfId="49544"/>
    <cellStyle name="Normal 11 9 3 4 3" xfId="34396"/>
    <cellStyle name="Normal 11 9 3 5" xfId="19248"/>
    <cellStyle name="Normal 11 9 3 5 2" xfId="45216"/>
    <cellStyle name="Normal 11 9 3 6" xfId="14920"/>
    <cellStyle name="Normal 11 9 3 6 2" xfId="40888"/>
    <cellStyle name="Normal 11 9 3 7" xfId="4100"/>
    <cellStyle name="Normal 11 9 3 8" xfId="30068"/>
    <cellStyle name="Normal 11 9 3 9" xfId="56550"/>
    <cellStyle name="Normal 11 9 4" xfId="5182"/>
    <cellStyle name="Normal 11 9 4 2" xfId="11674"/>
    <cellStyle name="Normal 11 9 4 2 2" xfId="26822"/>
    <cellStyle name="Normal 11 9 4 2 2 2" xfId="52790"/>
    <cellStyle name="Normal 11 9 4 2 3" xfId="37642"/>
    <cellStyle name="Normal 11 9 4 3" xfId="20330"/>
    <cellStyle name="Normal 11 9 4 3 2" xfId="46298"/>
    <cellStyle name="Normal 11 9 4 4" xfId="16002"/>
    <cellStyle name="Normal 11 9 4 4 2" xfId="41970"/>
    <cellStyle name="Normal 11 9 4 5" xfId="31150"/>
    <cellStyle name="Normal 11 9 4 6" xfId="57632"/>
    <cellStyle name="Normal 11 9 5" xfId="9510"/>
    <cellStyle name="Normal 11 9 5 2" xfId="24658"/>
    <cellStyle name="Normal 11 9 5 2 2" xfId="50626"/>
    <cellStyle name="Normal 11 9 5 3" xfId="35478"/>
    <cellStyle name="Normal 11 9 6" xfId="7346"/>
    <cellStyle name="Normal 11 9 6 2" xfId="22494"/>
    <cellStyle name="Normal 11 9 6 2 2" xfId="48462"/>
    <cellStyle name="Normal 11 9 6 3" xfId="33314"/>
    <cellStyle name="Normal 11 9 7" xfId="18166"/>
    <cellStyle name="Normal 11 9 7 2" xfId="44134"/>
    <cellStyle name="Normal 11 9 8" xfId="13838"/>
    <cellStyle name="Normal 11 9 8 2" xfId="39806"/>
    <cellStyle name="Normal 11 9 9" xfId="3018"/>
    <cellStyle name="Normal 12" xfId="281"/>
    <cellStyle name="Normal 12 10" xfId="282"/>
    <cellStyle name="Normal 12 10 10" xfId="28988"/>
    <cellStyle name="Normal 12 10 11" xfId="54949"/>
    <cellStyle name="Normal 12 10 12" xfId="55470"/>
    <cellStyle name="Normal 12 10 13" xfId="1059"/>
    <cellStyle name="Normal 12 10 2" xfId="1397"/>
    <cellStyle name="Normal 12 10 2 10" xfId="56011"/>
    <cellStyle name="Normal 12 10 2 2" xfId="2479"/>
    <cellStyle name="Normal 12 10 2 2 2" xfId="6807"/>
    <cellStyle name="Normal 12 10 2 2 2 2" xfId="13299"/>
    <cellStyle name="Normal 12 10 2 2 2 2 2" xfId="28447"/>
    <cellStyle name="Normal 12 10 2 2 2 2 2 2" xfId="54415"/>
    <cellStyle name="Normal 12 10 2 2 2 2 3" xfId="39267"/>
    <cellStyle name="Normal 12 10 2 2 2 3" xfId="21955"/>
    <cellStyle name="Normal 12 10 2 2 2 3 2" xfId="47923"/>
    <cellStyle name="Normal 12 10 2 2 2 4" xfId="17627"/>
    <cellStyle name="Normal 12 10 2 2 2 4 2" xfId="43595"/>
    <cellStyle name="Normal 12 10 2 2 2 5" xfId="32775"/>
    <cellStyle name="Normal 12 10 2 2 2 6" xfId="59257"/>
    <cellStyle name="Normal 12 10 2 2 3" xfId="11135"/>
    <cellStyle name="Normal 12 10 2 2 3 2" xfId="26283"/>
    <cellStyle name="Normal 12 10 2 2 3 2 2" xfId="52251"/>
    <cellStyle name="Normal 12 10 2 2 3 3" xfId="37103"/>
    <cellStyle name="Normal 12 10 2 2 4" xfId="8971"/>
    <cellStyle name="Normal 12 10 2 2 4 2" xfId="24119"/>
    <cellStyle name="Normal 12 10 2 2 4 2 2" xfId="50087"/>
    <cellStyle name="Normal 12 10 2 2 4 3" xfId="34939"/>
    <cellStyle name="Normal 12 10 2 2 5" xfId="19791"/>
    <cellStyle name="Normal 12 10 2 2 5 2" xfId="45759"/>
    <cellStyle name="Normal 12 10 2 2 6" xfId="15463"/>
    <cellStyle name="Normal 12 10 2 2 6 2" xfId="41431"/>
    <cellStyle name="Normal 12 10 2 2 7" xfId="4643"/>
    <cellStyle name="Normal 12 10 2 2 8" xfId="30611"/>
    <cellStyle name="Normal 12 10 2 2 9" xfId="57093"/>
    <cellStyle name="Normal 12 10 2 3" xfId="5725"/>
    <cellStyle name="Normal 12 10 2 3 2" xfId="12217"/>
    <cellStyle name="Normal 12 10 2 3 2 2" xfId="27365"/>
    <cellStyle name="Normal 12 10 2 3 2 2 2" xfId="53333"/>
    <cellStyle name="Normal 12 10 2 3 2 3" xfId="38185"/>
    <cellStyle name="Normal 12 10 2 3 3" xfId="20873"/>
    <cellStyle name="Normal 12 10 2 3 3 2" xfId="46841"/>
    <cellStyle name="Normal 12 10 2 3 4" xfId="16545"/>
    <cellStyle name="Normal 12 10 2 3 4 2" xfId="42513"/>
    <cellStyle name="Normal 12 10 2 3 5" xfId="31693"/>
    <cellStyle name="Normal 12 10 2 3 6" xfId="58175"/>
    <cellStyle name="Normal 12 10 2 4" xfId="10053"/>
    <cellStyle name="Normal 12 10 2 4 2" xfId="25201"/>
    <cellStyle name="Normal 12 10 2 4 2 2" xfId="51169"/>
    <cellStyle name="Normal 12 10 2 4 3" xfId="36021"/>
    <cellStyle name="Normal 12 10 2 5" xfId="7889"/>
    <cellStyle name="Normal 12 10 2 5 2" xfId="23037"/>
    <cellStyle name="Normal 12 10 2 5 2 2" xfId="49005"/>
    <cellStyle name="Normal 12 10 2 5 3" xfId="33857"/>
    <cellStyle name="Normal 12 10 2 6" xfId="18709"/>
    <cellStyle name="Normal 12 10 2 6 2" xfId="44677"/>
    <cellStyle name="Normal 12 10 2 7" xfId="14381"/>
    <cellStyle name="Normal 12 10 2 7 2" xfId="40349"/>
    <cellStyle name="Normal 12 10 2 8" xfId="3561"/>
    <cellStyle name="Normal 12 10 2 9" xfId="29529"/>
    <cellStyle name="Normal 12 10 3" xfId="1938"/>
    <cellStyle name="Normal 12 10 3 2" xfId="6266"/>
    <cellStyle name="Normal 12 10 3 2 2" xfId="12758"/>
    <cellStyle name="Normal 12 10 3 2 2 2" xfId="27906"/>
    <cellStyle name="Normal 12 10 3 2 2 2 2" xfId="53874"/>
    <cellStyle name="Normal 12 10 3 2 2 3" xfId="38726"/>
    <cellStyle name="Normal 12 10 3 2 3" xfId="21414"/>
    <cellStyle name="Normal 12 10 3 2 3 2" xfId="47382"/>
    <cellStyle name="Normal 12 10 3 2 4" xfId="17086"/>
    <cellStyle name="Normal 12 10 3 2 4 2" xfId="43054"/>
    <cellStyle name="Normal 12 10 3 2 5" xfId="32234"/>
    <cellStyle name="Normal 12 10 3 2 6" xfId="58716"/>
    <cellStyle name="Normal 12 10 3 3" xfId="10594"/>
    <cellStyle name="Normal 12 10 3 3 2" xfId="25742"/>
    <cellStyle name="Normal 12 10 3 3 2 2" xfId="51710"/>
    <cellStyle name="Normal 12 10 3 3 3" xfId="36562"/>
    <cellStyle name="Normal 12 10 3 4" xfId="8430"/>
    <cellStyle name="Normal 12 10 3 4 2" xfId="23578"/>
    <cellStyle name="Normal 12 10 3 4 2 2" xfId="49546"/>
    <cellStyle name="Normal 12 10 3 4 3" xfId="34398"/>
    <cellStyle name="Normal 12 10 3 5" xfId="19250"/>
    <cellStyle name="Normal 12 10 3 5 2" xfId="45218"/>
    <cellStyle name="Normal 12 10 3 6" xfId="14922"/>
    <cellStyle name="Normal 12 10 3 6 2" xfId="40890"/>
    <cellStyle name="Normal 12 10 3 7" xfId="4102"/>
    <cellStyle name="Normal 12 10 3 8" xfId="30070"/>
    <cellStyle name="Normal 12 10 3 9" xfId="56552"/>
    <cellStyle name="Normal 12 10 4" xfId="5184"/>
    <cellStyle name="Normal 12 10 4 2" xfId="11676"/>
    <cellStyle name="Normal 12 10 4 2 2" xfId="26824"/>
    <cellStyle name="Normal 12 10 4 2 2 2" xfId="52792"/>
    <cellStyle name="Normal 12 10 4 2 3" xfId="37644"/>
    <cellStyle name="Normal 12 10 4 3" xfId="20332"/>
    <cellStyle name="Normal 12 10 4 3 2" xfId="46300"/>
    <cellStyle name="Normal 12 10 4 4" xfId="16004"/>
    <cellStyle name="Normal 12 10 4 4 2" xfId="41972"/>
    <cellStyle name="Normal 12 10 4 5" xfId="31152"/>
    <cellStyle name="Normal 12 10 4 6" xfId="57634"/>
    <cellStyle name="Normal 12 10 5" xfId="9512"/>
    <cellStyle name="Normal 12 10 5 2" xfId="24660"/>
    <cellStyle name="Normal 12 10 5 2 2" xfId="50628"/>
    <cellStyle name="Normal 12 10 5 3" xfId="35480"/>
    <cellStyle name="Normal 12 10 6" xfId="7348"/>
    <cellStyle name="Normal 12 10 6 2" xfId="22496"/>
    <cellStyle name="Normal 12 10 6 2 2" xfId="48464"/>
    <cellStyle name="Normal 12 10 6 3" xfId="33316"/>
    <cellStyle name="Normal 12 10 7" xfId="18168"/>
    <cellStyle name="Normal 12 10 7 2" xfId="44136"/>
    <cellStyle name="Normal 12 10 8" xfId="13840"/>
    <cellStyle name="Normal 12 10 8 2" xfId="39808"/>
    <cellStyle name="Normal 12 10 9" xfId="3020"/>
    <cellStyle name="Normal 12 11" xfId="283"/>
    <cellStyle name="Normal 12 11 10" xfId="28989"/>
    <cellStyle name="Normal 12 11 11" xfId="54950"/>
    <cellStyle name="Normal 12 11 12" xfId="55471"/>
    <cellStyle name="Normal 12 11 13" xfId="1099"/>
    <cellStyle name="Normal 12 11 2" xfId="1398"/>
    <cellStyle name="Normal 12 11 2 10" xfId="56012"/>
    <cellStyle name="Normal 12 11 2 2" xfId="2480"/>
    <cellStyle name="Normal 12 11 2 2 2" xfId="6808"/>
    <cellStyle name="Normal 12 11 2 2 2 2" xfId="13300"/>
    <cellStyle name="Normal 12 11 2 2 2 2 2" xfId="28448"/>
    <cellStyle name="Normal 12 11 2 2 2 2 2 2" xfId="54416"/>
    <cellStyle name="Normal 12 11 2 2 2 2 3" xfId="39268"/>
    <cellStyle name="Normal 12 11 2 2 2 3" xfId="21956"/>
    <cellStyle name="Normal 12 11 2 2 2 3 2" xfId="47924"/>
    <cellStyle name="Normal 12 11 2 2 2 4" xfId="17628"/>
    <cellStyle name="Normal 12 11 2 2 2 4 2" xfId="43596"/>
    <cellStyle name="Normal 12 11 2 2 2 5" xfId="32776"/>
    <cellStyle name="Normal 12 11 2 2 2 6" xfId="59258"/>
    <cellStyle name="Normal 12 11 2 2 3" xfId="11136"/>
    <cellStyle name="Normal 12 11 2 2 3 2" xfId="26284"/>
    <cellStyle name="Normal 12 11 2 2 3 2 2" xfId="52252"/>
    <cellStyle name="Normal 12 11 2 2 3 3" xfId="37104"/>
    <cellStyle name="Normal 12 11 2 2 4" xfId="8972"/>
    <cellStyle name="Normal 12 11 2 2 4 2" xfId="24120"/>
    <cellStyle name="Normal 12 11 2 2 4 2 2" xfId="50088"/>
    <cellStyle name="Normal 12 11 2 2 4 3" xfId="34940"/>
    <cellStyle name="Normal 12 11 2 2 5" xfId="19792"/>
    <cellStyle name="Normal 12 11 2 2 5 2" xfId="45760"/>
    <cellStyle name="Normal 12 11 2 2 6" xfId="15464"/>
    <cellStyle name="Normal 12 11 2 2 6 2" xfId="41432"/>
    <cellStyle name="Normal 12 11 2 2 7" xfId="4644"/>
    <cellStyle name="Normal 12 11 2 2 8" xfId="30612"/>
    <cellStyle name="Normal 12 11 2 2 9" xfId="57094"/>
    <cellStyle name="Normal 12 11 2 3" xfId="5726"/>
    <cellStyle name="Normal 12 11 2 3 2" xfId="12218"/>
    <cellStyle name="Normal 12 11 2 3 2 2" xfId="27366"/>
    <cellStyle name="Normal 12 11 2 3 2 2 2" xfId="53334"/>
    <cellStyle name="Normal 12 11 2 3 2 3" xfId="38186"/>
    <cellStyle name="Normal 12 11 2 3 3" xfId="20874"/>
    <cellStyle name="Normal 12 11 2 3 3 2" xfId="46842"/>
    <cellStyle name="Normal 12 11 2 3 4" xfId="16546"/>
    <cellStyle name="Normal 12 11 2 3 4 2" xfId="42514"/>
    <cellStyle name="Normal 12 11 2 3 5" xfId="31694"/>
    <cellStyle name="Normal 12 11 2 3 6" xfId="58176"/>
    <cellStyle name="Normal 12 11 2 4" xfId="10054"/>
    <cellStyle name="Normal 12 11 2 4 2" xfId="25202"/>
    <cellStyle name="Normal 12 11 2 4 2 2" xfId="51170"/>
    <cellStyle name="Normal 12 11 2 4 3" xfId="36022"/>
    <cellStyle name="Normal 12 11 2 5" xfId="7890"/>
    <cellStyle name="Normal 12 11 2 5 2" xfId="23038"/>
    <cellStyle name="Normal 12 11 2 5 2 2" xfId="49006"/>
    <cellStyle name="Normal 12 11 2 5 3" xfId="33858"/>
    <cellStyle name="Normal 12 11 2 6" xfId="18710"/>
    <cellStyle name="Normal 12 11 2 6 2" xfId="44678"/>
    <cellStyle name="Normal 12 11 2 7" xfId="14382"/>
    <cellStyle name="Normal 12 11 2 7 2" xfId="40350"/>
    <cellStyle name="Normal 12 11 2 8" xfId="3562"/>
    <cellStyle name="Normal 12 11 2 9" xfId="29530"/>
    <cellStyle name="Normal 12 11 3" xfId="1939"/>
    <cellStyle name="Normal 12 11 3 2" xfId="6267"/>
    <cellStyle name="Normal 12 11 3 2 2" xfId="12759"/>
    <cellStyle name="Normal 12 11 3 2 2 2" xfId="27907"/>
    <cellStyle name="Normal 12 11 3 2 2 2 2" xfId="53875"/>
    <cellStyle name="Normal 12 11 3 2 2 3" xfId="38727"/>
    <cellStyle name="Normal 12 11 3 2 3" xfId="21415"/>
    <cellStyle name="Normal 12 11 3 2 3 2" xfId="47383"/>
    <cellStyle name="Normal 12 11 3 2 4" xfId="17087"/>
    <cellStyle name="Normal 12 11 3 2 4 2" xfId="43055"/>
    <cellStyle name="Normal 12 11 3 2 5" xfId="32235"/>
    <cellStyle name="Normal 12 11 3 2 6" xfId="58717"/>
    <cellStyle name="Normal 12 11 3 3" xfId="10595"/>
    <cellStyle name="Normal 12 11 3 3 2" xfId="25743"/>
    <cellStyle name="Normal 12 11 3 3 2 2" xfId="51711"/>
    <cellStyle name="Normal 12 11 3 3 3" xfId="36563"/>
    <cellStyle name="Normal 12 11 3 4" xfId="8431"/>
    <cellStyle name="Normal 12 11 3 4 2" xfId="23579"/>
    <cellStyle name="Normal 12 11 3 4 2 2" xfId="49547"/>
    <cellStyle name="Normal 12 11 3 4 3" xfId="34399"/>
    <cellStyle name="Normal 12 11 3 5" xfId="19251"/>
    <cellStyle name="Normal 12 11 3 5 2" xfId="45219"/>
    <cellStyle name="Normal 12 11 3 6" xfId="14923"/>
    <cellStyle name="Normal 12 11 3 6 2" xfId="40891"/>
    <cellStyle name="Normal 12 11 3 7" xfId="4103"/>
    <cellStyle name="Normal 12 11 3 8" xfId="30071"/>
    <cellStyle name="Normal 12 11 3 9" xfId="56553"/>
    <cellStyle name="Normal 12 11 4" xfId="5185"/>
    <cellStyle name="Normal 12 11 4 2" xfId="11677"/>
    <cellStyle name="Normal 12 11 4 2 2" xfId="26825"/>
    <cellStyle name="Normal 12 11 4 2 2 2" xfId="52793"/>
    <cellStyle name="Normal 12 11 4 2 3" xfId="37645"/>
    <cellStyle name="Normal 12 11 4 3" xfId="20333"/>
    <cellStyle name="Normal 12 11 4 3 2" xfId="46301"/>
    <cellStyle name="Normal 12 11 4 4" xfId="16005"/>
    <cellStyle name="Normal 12 11 4 4 2" xfId="41973"/>
    <cellStyle name="Normal 12 11 4 5" xfId="31153"/>
    <cellStyle name="Normal 12 11 4 6" xfId="57635"/>
    <cellStyle name="Normal 12 11 5" xfId="9513"/>
    <cellStyle name="Normal 12 11 5 2" xfId="24661"/>
    <cellStyle name="Normal 12 11 5 2 2" xfId="50629"/>
    <cellStyle name="Normal 12 11 5 3" xfId="35481"/>
    <cellStyle name="Normal 12 11 6" xfId="7349"/>
    <cellStyle name="Normal 12 11 6 2" xfId="22497"/>
    <cellStyle name="Normal 12 11 6 2 2" xfId="48465"/>
    <cellStyle name="Normal 12 11 6 3" xfId="33317"/>
    <cellStyle name="Normal 12 11 7" xfId="18169"/>
    <cellStyle name="Normal 12 11 7 2" xfId="44137"/>
    <cellStyle name="Normal 12 11 8" xfId="13841"/>
    <cellStyle name="Normal 12 11 8 2" xfId="39809"/>
    <cellStyle name="Normal 12 11 9" xfId="3021"/>
    <cellStyle name="Normal 12 12" xfId="284"/>
    <cellStyle name="Normal 12 12 10" xfId="28990"/>
    <cellStyle name="Normal 12 12 11" xfId="54951"/>
    <cellStyle name="Normal 12 12 12" xfId="55472"/>
    <cellStyle name="Normal 12 12 13" xfId="1139"/>
    <cellStyle name="Normal 12 12 2" xfId="1399"/>
    <cellStyle name="Normal 12 12 2 10" xfId="56013"/>
    <cellStyle name="Normal 12 12 2 2" xfId="2481"/>
    <cellStyle name="Normal 12 12 2 2 2" xfId="6809"/>
    <cellStyle name="Normal 12 12 2 2 2 2" xfId="13301"/>
    <cellStyle name="Normal 12 12 2 2 2 2 2" xfId="28449"/>
    <cellStyle name="Normal 12 12 2 2 2 2 2 2" xfId="54417"/>
    <cellStyle name="Normal 12 12 2 2 2 2 3" xfId="39269"/>
    <cellStyle name="Normal 12 12 2 2 2 3" xfId="21957"/>
    <cellStyle name="Normal 12 12 2 2 2 3 2" xfId="47925"/>
    <cellStyle name="Normal 12 12 2 2 2 4" xfId="17629"/>
    <cellStyle name="Normal 12 12 2 2 2 4 2" xfId="43597"/>
    <cellStyle name="Normal 12 12 2 2 2 5" xfId="32777"/>
    <cellStyle name="Normal 12 12 2 2 2 6" xfId="59259"/>
    <cellStyle name="Normal 12 12 2 2 3" xfId="11137"/>
    <cellStyle name="Normal 12 12 2 2 3 2" xfId="26285"/>
    <cellStyle name="Normal 12 12 2 2 3 2 2" xfId="52253"/>
    <cellStyle name="Normal 12 12 2 2 3 3" xfId="37105"/>
    <cellStyle name="Normal 12 12 2 2 4" xfId="8973"/>
    <cellStyle name="Normal 12 12 2 2 4 2" xfId="24121"/>
    <cellStyle name="Normal 12 12 2 2 4 2 2" xfId="50089"/>
    <cellStyle name="Normal 12 12 2 2 4 3" xfId="34941"/>
    <cellStyle name="Normal 12 12 2 2 5" xfId="19793"/>
    <cellStyle name="Normal 12 12 2 2 5 2" xfId="45761"/>
    <cellStyle name="Normal 12 12 2 2 6" xfId="15465"/>
    <cellStyle name="Normal 12 12 2 2 6 2" xfId="41433"/>
    <cellStyle name="Normal 12 12 2 2 7" xfId="4645"/>
    <cellStyle name="Normal 12 12 2 2 8" xfId="30613"/>
    <cellStyle name="Normal 12 12 2 2 9" xfId="57095"/>
    <cellStyle name="Normal 12 12 2 3" xfId="5727"/>
    <cellStyle name="Normal 12 12 2 3 2" xfId="12219"/>
    <cellStyle name="Normal 12 12 2 3 2 2" xfId="27367"/>
    <cellStyle name="Normal 12 12 2 3 2 2 2" xfId="53335"/>
    <cellStyle name="Normal 12 12 2 3 2 3" xfId="38187"/>
    <cellStyle name="Normal 12 12 2 3 3" xfId="20875"/>
    <cellStyle name="Normal 12 12 2 3 3 2" xfId="46843"/>
    <cellStyle name="Normal 12 12 2 3 4" xfId="16547"/>
    <cellStyle name="Normal 12 12 2 3 4 2" xfId="42515"/>
    <cellStyle name="Normal 12 12 2 3 5" xfId="31695"/>
    <cellStyle name="Normal 12 12 2 3 6" xfId="58177"/>
    <cellStyle name="Normal 12 12 2 4" xfId="10055"/>
    <cellStyle name="Normal 12 12 2 4 2" xfId="25203"/>
    <cellStyle name="Normal 12 12 2 4 2 2" xfId="51171"/>
    <cellStyle name="Normal 12 12 2 4 3" xfId="36023"/>
    <cellStyle name="Normal 12 12 2 5" xfId="7891"/>
    <cellStyle name="Normal 12 12 2 5 2" xfId="23039"/>
    <cellStyle name="Normal 12 12 2 5 2 2" xfId="49007"/>
    <cellStyle name="Normal 12 12 2 5 3" xfId="33859"/>
    <cellStyle name="Normal 12 12 2 6" xfId="18711"/>
    <cellStyle name="Normal 12 12 2 6 2" xfId="44679"/>
    <cellStyle name="Normal 12 12 2 7" xfId="14383"/>
    <cellStyle name="Normal 12 12 2 7 2" xfId="40351"/>
    <cellStyle name="Normal 12 12 2 8" xfId="3563"/>
    <cellStyle name="Normal 12 12 2 9" xfId="29531"/>
    <cellStyle name="Normal 12 12 3" xfId="1940"/>
    <cellStyle name="Normal 12 12 3 2" xfId="6268"/>
    <cellStyle name="Normal 12 12 3 2 2" xfId="12760"/>
    <cellStyle name="Normal 12 12 3 2 2 2" xfId="27908"/>
    <cellStyle name="Normal 12 12 3 2 2 2 2" xfId="53876"/>
    <cellStyle name="Normal 12 12 3 2 2 3" xfId="38728"/>
    <cellStyle name="Normal 12 12 3 2 3" xfId="21416"/>
    <cellStyle name="Normal 12 12 3 2 3 2" xfId="47384"/>
    <cellStyle name="Normal 12 12 3 2 4" xfId="17088"/>
    <cellStyle name="Normal 12 12 3 2 4 2" xfId="43056"/>
    <cellStyle name="Normal 12 12 3 2 5" xfId="32236"/>
    <cellStyle name="Normal 12 12 3 2 6" xfId="58718"/>
    <cellStyle name="Normal 12 12 3 3" xfId="10596"/>
    <cellStyle name="Normal 12 12 3 3 2" xfId="25744"/>
    <cellStyle name="Normal 12 12 3 3 2 2" xfId="51712"/>
    <cellStyle name="Normal 12 12 3 3 3" xfId="36564"/>
    <cellStyle name="Normal 12 12 3 4" xfId="8432"/>
    <cellStyle name="Normal 12 12 3 4 2" xfId="23580"/>
    <cellStyle name="Normal 12 12 3 4 2 2" xfId="49548"/>
    <cellStyle name="Normal 12 12 3 4 3" xfId="34400"/>
    <cellStyle name="Normal 12 12 3 5" xfId="19252"/>
    <cellStyle name="Normal 12 12 3 5 2" xfId="45220"/>
    <cellStyle name="Normal 12 12 3 6" xfId="14924"/>
    <cellStyle name="Normal 12 12 3 6 2" xfId="40892"/>
    <cellStyle name="Normal 12 12 3 7" xfId="4104"/>
    <cellStyle name="Normal 12 12 3 8" xfId="30072"/>
    <cellStyle name="Normal 12 12 3 9" xfId="56554"/>
    <cellStyle name="Normal 12 12 4" xfId="5186"/>
    <cellStyle name="Normal 12 12 4 2" xfId="11678"/>
    <cellStyle name="Normal 12 12 4 2 2" xfId="26826"/>
    <cellStyle name="Normal 12 12 4 2 2 2" xfId="52794"/>
    <cellStyle name="Normal 12 12 4 2 3" xfId="37646"/>
    <cellStyle name="Normal 12 12 4 3" xfId="20334"/>
    <cellStyle name="Normal 12 12 4 3 2" xfId="46302"/>
    <cellStyle name="Normal 12 12 4 4" xfId="16006"/>
    <cellStyle name="Normal 12 12 4 4 2" xfId="41974"/>
    <cellStyle name="Normal 12 12 4 5" xfId="31154"/>
    <cellStyle name="Normal 12 12 4 6" xfId="57636"/>
    <cellStyle name="Normal 12 12 5" xfId="9514"/>
    <cellStyle name="Normal 12 12 5 2" xfId="24662"/>
    <cellStyle name="Normal 12 12 5 2 2" xfId="50630"/>
    <cellStyle name="Normal 12 12 5 3" xfId="35482"/>
    <cellStyle name="Normal 12 12 6" xfId="7350"/>
    <cellStyle name="Normal 12 12 6 2" xfId="22498"/>
    <cellStyle name="Normal 12 12 6 2 2" xfId="48466"/>
    <cellStyle name="Normal 12 12 6 3" xfId="33318"/>
    <cellStyle name="Normal 12 12 7" xfId="18170"/>
    <cellStyle name="Normal 12 12 7 2" xfId="44138"/>
    <cellStyle name="Normal 12 12 8" xfId="13842"/>
    <cellStyle name="Normal 12 12 8 2" xfId="39810"/>
    <cellStyle name="Normal 12 12 9" xfId="3022"/>
    <cellStyle name="Normal 12 13" xfId="285"/>
    <cellStyle name="Normal 12 13 10" xfId="28991"/>
    <cellStyle name="Normal 12 13 11" xfId="54952"/>
    <cellStyle name="Normal 12 13 12" xfId="55473"/>
    <cellStyle name="Normal 12 13 13" xfId="1179"/>
    <cellStyle name="Normal 12 13 2" xfId="1400"/>
    <cellStyle name="Normal 12 13 2 10" xfId="56014"/>
    <cellStyle name="Normal 12 13 2 2" xfId="2482"/>
    <cellStyle name="Normal 12 13 2 2 2" xfId="6810"/>
    <cellStyle name="Normal 12 13 2 2 2 2" xfId="13302"/>
    <cellStyle name="Normal 12 13 2 2 2 2 2" xfId="28450"/>
    <cellStyle name="Normal 12 13 2 2 2 2 2 2" xfId="54418"/>
    <cellStyle name="Normal 12 13 2 2 2 2 3" xfId="39270"/>
    <cellStyle name="Normal 12 13 2 2 2 3" xfId="21958"/>
    <cellStyle name="Normal 12 13 2 2 2 3 2" xfId="47926"/>
    <cellStyle name="Normal 12 13 2 2 2 4" xfId="17630"/>
    <cellStyle name="Normal 12 13 2 2 2 4 2" xfId="43598"/>
    <cellStyle name="Normal 12 13 2 2 2 5" xfId="32778"/>
    <cellStyle name="Normal 12 13 2 2 2 6" xfId="59260"/>
    <cellStyle name="Normal 12 13 2 2 3" xfId="11138"/>
    <cellStyle name="Normal 12 13 2 2 3 2" xfId="26286"/>
    <cellStyle name="Normal 12 13 2 2 3 2 2" xfId="52254"/>
    <cellStyle name="Normal 12 13 2 2 3 3" xfId="37106"/>
    <cellStyle name="Normal 12 13 2 2 4" xfId="8974"/>
    <cellStyle name="Normal 12 13 2 2 4 2" xfId="24122"/>
    <cellStyle name="Normal 12 13 2 2 4 2 2" xfId="50090"/>
    <cellStyle name="Normal 12 13 2 2 4 3" xfId="34942"/>
    <cellStyle name="Normal 12 13 2 2 5" xfId="19794"/>
    <cellStyle name="Normal 12 13 2 2 5 2" xfId="45762"/>
    <cellStyle name="Normal 12 13 2 2 6" xfId="15466"/>
    <cellStyle name="Normal 12 13 2 2 6 2" xfId="41434"/>
    <cellStyle name="Normal 12 13 2 2 7" xfId="4646"/>
    <cellStyle name="Normal 12 13 2 2 8" xfId="30614"/>
    <cellStyle name="Normal 12 13 2 2 9" xfId="57096"/>
    <cellStyle name="Normal 12 13 2 3" xfId="5728"/>
    <cellStyle name="Normal 12 13 2 3 2" xfId="12220"/>
    <cellStyle name="Normal 12 13 2 3 2 2" xfId="27368"/>
    <cellStyle name="Normal 12 13 2 3 2 2 2" xfId="53336"/>
    <cellStyle name="Normal 12 13 2 3 2 3" xfId="38188"/>
    <cellStyle name="Normal 12 13 2 3 3" xfId="20876"/>
    <cellStyle name="Normal 12 13 2 3 3 2" xfId="46844"/>
    <cellStyle name="Normal 12 13 2 3 4" xfId="16548"/>
    <cellStyle name="Normal 12 13 2 3 4 2" xfId="42516"/>
    <cellStyle name="Normal 12 13 2 3 5" xfId="31696"/>
    <cellStyle name="Normal 12 13 2 3 6" xfId="58178"/>
    <cellStyle name="Normal 12 13 2 4" xfId="10056"/>
    <cellStyle name="Normal 12 13 2 4 2" xfId="25204"/>
    <cellStyle name="Normal 12 13 2 4 2 2" xfId="51172"/>
    <cellStyle name="Normal 12 13 2 4 3" xfId="36024"/>
    <cellStyle name="Normal 12 13 2 5" xfId="7892"/>
    <cellStyle name="Normal 12 13 2 5 2" xfId="23040"/>
    <cellStyle name="Normal 12 13 2 5 2 2" xfId="49008"/>
    <cellStyle name="Normal 12 13 2 5 3" xfId="33860"/>
    <cellStyle name="Normal 12 13 2 6" xfId="18712"/>
    <cellStyle name="Normal 12 13 2 6 2" xfId="44680"/>
    <cellStyle name="Normal 12 13 2 7" xfId="14384"/>
    <cellStyle name="Normal 12 13 2 7 2" xfId="40352"/>
    <cellStyle name="Normal 12 13 2 8" xfId="3564"/>
    <cellStyle name="Normal 12 13 2 9" xfId="29532"/>
    <cellStyle name="Normal 12 13 3" xfId="1941"/>
    <cellStyle name="Normal 12 13 3 2" xfId="6269"/>
    <cellStyle name="Normal 12 13 3 2 2" xfId="12761"/>
    <cellStyle name="Normal 12 13 3 2 2 2" xfId="27909"/>
    <cellStyle name="Normal 12 13 3 2 2 2 2" xfId="53877"/>
    <cellStyle name="Normal 12 13 3 2 2 3" xfId="38729"/>
    <cellStyle name="Normal 12 13 3 2 3" xfId="21417"/>
    <cellStyle name="Normal 12 13 3 2 3 2" xfId="47385"/>
    <cellStyle name="Normal 12 13 3 2 4" xfId="17089"/>
    <cellStyle name="Normal 12 13 3 2 4 2" xfId="43057"/>
    <cellStyle name="Normal 12 13 3 2 5" xfId="32237"/>
    <cellStyle name="Normal 12 13 3 2 6" xfId="58719"/>
    <cellStyle name="Normal 12 13 3 3" xfId="10597"/>
    <cellStyle name="Normal 12 13 3 3 2" xfId="25745"/>
    <cellStyle name="Normal 12 13 3 3 2 2" xfId="51713"/>
    <cellStyle name="Normal 12 13 3 3 3" xfId="36565"/>
    <cellStyle name="Normal 12 13 3 4" xfId="8433"/>
    <cellStyle name="Normal 12 13 3 4 2" xfId="23581"/>
    <cellStyle name="Normal 12 13 3 4 2 2" xfId="49549"/>
    <cellStyle name="Normal 12 13 3 4 3" xfId="34401"/>
    <cellStyle name="Normal 12 13 3 5" xfId="19253"/>
    <cellStyle name="Normal 12 13 3 5 2" xfId="45221"/>
    <cellStyle name="Normal 12 13 3 6" xfId="14925"/>
    <cellStyle name="Normal 12 13 3 6 2" xfId="40893"/>
    <cellStyle name="Normal 12 13 3 7" xfId="4105"/>
    <cellStyle name="Normal 12 13 3 8" xfId="30073"/>
    <cellStyle name="Normal 12 13 3 9" xfId="56555"/>
    <cellStyle name="Normal 12 13 4" xfId="5187"/>
    <cellStyle name="Normal 12 13 4 2" xfId="11679"/>
    <cellStyle name="Normal 12 13 4 2 2" xfId="26827"/>
    <cellStyle name="Normal 12 13 4 2 2 2" xfId="52795"/>
    <cellStyle name="Normal 12 13 4 2 3" xfId="37647"/>
    <cellStyle name="Normal 12 13 4 3" xfId="20335"/>
    <cellStyle name="Normal 12 13 4 3 2" xfId="46303"/>
    <cellStyle name="Normal 12 13 4 4" xfId="16007"/>
    <cellStyle name="Normal 12 13 4 4 2" xfId="41975"/>
    <cellStyle name="Normal 12 13 4 5" xfId="31155"/>
    <cellStyle name="Normal 12 13 4 6" xfId="57637"/>
    <cellStyle name="Normal 12 13 5" xfId="9515"/>
    <cellStyle name="Normal 12 13 5 2" xfId="24663"/>
    <cellStyle name="Normal 12 13 5 2 2" xfId="50631"/>
    <cellStyle name="Normal 12 13 5 3" xfId="35483"/>
    <cellStyle name="Normal 12 13 6" xfId="7351"/>
    <cellStyle name="Normal 12 13 6 2" xfId="22499"/>
    <cellStyle name="Normal 12 13 6 2 2" xfId="48467"/>
    <cellStyle name="Normal 12 13 6 3" xfId="33319"/>
    <cellStyle name="Normal 12 13 7" xfId="18171"/>
    <cellStyle name="Normal 12 13 7 2" xfId="44139"/>
    <cellStyle name="Normal 12 13 8" xfId="13843"/>
    <cellStyle name="Normal 12 13 8 2" xfId="39811"/>
    <cellStyle name="Normal 12 13 9" xfId="3023"/>
    <cellStyle name="Normal 12 14" xfId="1396"/>
    <cellStyle name="Normal 12 14 10" xfId="56010"/>
    <cellStyle name="Normal 12 14 2" xfId="2478"/>
    <cellStyle name="Normal 12 14 2 2" xfId="6806"/>
    <cellStyle name="Normal 12 14 2 2 2" xfId="13298"/>
    <cellStyle name="Normal 12 14 2 2 2 2" xfId="28446"/>
    <cellStyle name="Normal 12 14 2 2 2 2 2" xfId="54414"/>
    <cellStyle name="Normal 12 14 2 2 2 3" xfId="39266"/>
    <cellStyle name="Normal 12 14 2 2 3" xfId="21954"/>
    <cellStyle name="Normal 12 14 2 2 3 2" xfId="47922"/>
    <cellStyle name="Normal 12 14 2 2 4" xfId="17626"/>
    <cellStyle name="Normal 12 14 2 2 4 2" xfId="43594"/>
    <cellStyle name="Normal 12 14 2 2 5" xfId="32774"/>
    <cellStyle name="Normal 12 14 2 2 6" xfId="59256"/>
    <cellStyle name="Normal 12 14 2 3" xfId="11134"/>
    <cellStyle name="Normal 12 14 2 3 2" xfId="26282"/>
    <cellStyle name="Normal 12 14 2 3 2 2" xfId="52250"/>
    <cellStyle name="Normal 12 14 2 3 3" xfId="37102"/>
    <cellStyle name="Normal 12 14 2 4" xfId="8970"/>
    <cellStyle name="Normal 12 14 2 4 2" xfId="24118"/>
    <cellStyle name="Normal 12 14 2 4 2 2" xfId="50086"/>
    <cellStyle name="Normal 12 14 2 4 3" xfId="34938"/>
    <cellStyle name="Normal 12 14 2 5" xfId="19790"/>
    <cellStyle name="Normal 12 14 2 5 2" xfId="45758"/>
    <cellStyle name="Normal 12 14 2 6" xfId="15462"/>
    <cellStyle name="Normal 12 14 2 6 2" xfId="41430"/>
    <cellStyle name="Normal 12 14 2 7" xfId="4642"/>
    <cellStyle name="Normal 12 14 2 8" xfId="30610"/>
    <cellStyle name="Normal 12 14 2 9" xfId="57092"/>
    <cellStyle name="Normal 12 14 3" xfId="5724"/>
    <cellStyle name="Normal 12 14 3 2" xfId="12216"/>
    <cellStyle name="Normal 12 14 3 2 2" xfId="27364"/>
    <cellStyle name="Normal 12 14 3 2 2 2" xfId="53332"/>
    <cellStyle name="Normal 12 14 3 2 3" xfId="38184"/>
    <cellStyle name="Normal 12 14 3 3" xfId="20872"/>
    <cellStyle name="Normal 12 14 3 3 2" xfId="46840"/>
    <cellStyle name="Normal 12 14 3 4" xfId="16544"/>
    <cellStyle name="Normal 12 14 3 4 2" xfId="42512"/>
    <cellStyle name="Normal 12 14 3 5" xfId="31692"/>
    <cellStyle name="Normal 12 14 3 6" xfId="58174"/>
    <cellStyle name="Normal 12 14 4" xfId="10052"/>
    <cellStyle name="Normal 12 14 4 2" xfId="25200"/>
    <cellStyle name="Normal 12 14 4 2 2" xfId="51168"/>
    <cellStyle name="Normal 12 14 4 3" xfId="36020"/>
    <cellStyle name="Normal 12 14 5" xfId="7888"/>
    <cellStyle name="Normal 12 14 5 2" xfId="23036"/>
    <cellStyle name="Normal 12 14 5 2 2" xfId="49004"/>
    <cellStyle name="Normal 12 14 5 3" xfId="33856"/>
    <cellStyle name="Normal 12 14 6" xfId="18708"/>
    <cellStyle name="Normal 12 14 6 2" xfId="44676"/>
    <cellStyle name="Normal 12 14 7" xfId="14380"/>
    <cellStyle name="Normal 12 14 7 2" xfId="40348"/>
    <cellStyle name="Normal 12 14 8" xfId="3560"/>
    <cellStyle name="Normal 12 14 9" xfId="29528"/>
    <cellStyle name="Normal 12 15" xfId="1937"/>
    <cellStyle name="Normal 12 15 2" xfId="6265"/>
    <cellStyle name="Normal 12 15 2 2" xfId="12757"/>
    <cellStyle name="Normal 12 15 2 2 2" xfId="27905"/>
    <cellStyle name="Normal 12 15 2 2 2 2" xfId="53873"/>
    <cellStyle name="Normal 12 15 2 2 3" xfId="38725"/>
    <cellStyle name="Normal 12 15 2 3" xfId="21413"/>
    <cellStyle name="Normal 12 15 2 3 2" xfId="47381"/>
    <cellStyle name="Normal 12 15 2 4" xfId="17085"/>
    <cellStyle name="Normal 12 15 2 4 2" xfId="43053"/>
    <cellStyle name="Normal 12 15 2 5" xfId="32233"/>
    <cellStyle name="Normal 12 15 2 6" xfId="58715"/>
    <cellStyle name="Normal 12 15 3" xfId="10593"/>
    <cellStyle name="Normal 12 15 3 2" xfId="25741"/>
    <cellStyle name="Normal 12 15 3 2 2" xfId="51709"/>
    <cellStyle name="Normal 12 15 3 3" xfId="36561"/>
    <cellStyle name="Normal 12 15 4" xfId="8429"/>
    <cellStyle name="Normal 12 15 4 2" xfId="23577"/>
    <cellStyle name="Normal 12 15 4 2 2" xfId="49545"/>
    <cellStyle name="Normal 12 15 4 3" xfId="34397"/>
    <cellStyle name="Normal 12 15 5" xfId="19249"/>
    <cellStyle name="Normal 12 15 5 2" xfId="45217"/>
    <cellStyle name="Normal 12 15 6" xfId="14921"/>
    <cellStyle name="Normal 12 15 6 2" xfId="40889"/>
    <cellStyle name="Normal 12 15 7" xfId="4101"/>
    <cellStyle name="Normal 12 15 8" xfId="30069"/>
    <cellStyle name="Normal 12 15 9" xfId="56551"/>
    <cellStyle name="Normal 12 16" xfId="5183"/>
    <cellStyle name="Normal 12 16 2" xfId="11675"/>
    <cellStyle name="Normal 12 16 2 2" xfId="26823"/>
    <cellStyle name="Normal 12 16 2 2 2" xfId="52791"/>
    <cellStyle name="Normal 12 16 2 3" xfId="37643"/>
    <cellStyle name="Normal 12 16 3" xfId="20331"/>
    <cellStyle name="Normal 12 16 3 2" xfId="46299"/>
    <cellStyle name="Normal 12 16 4" xfId="16003"/>
    <cellStyle name="Normal 12 16 4 2" xfId="41971"/>
    <cellStyle name="Normal 12 16 5" xfId="31151"/>
    <cellStyle name="Normal 12 16 6" xfId="57633"/>
    <cellStyle name="Normal 12 17" xfId="9511"/>
    <cellStyle name="Normal 12 17 2" xfId="24659"/>
    <cellStyle name="Normal 12 17 2 2" xfId="50627"/>
    <cellStyle name="Normal 12 17 3" xfId="35479"/>
    <cellStyle name="Normal 12 18" xfId="7347"/>
    <cellStyle name="Normal 12 18 2" xfId="22495"/>
    <cellStyle name="Normal 12 18 2 2" xfId="48463"/>
    <cellStyle name="Normal 12 18 3" xfId="33315"/>
    <cellStyle name="Normal 12 19" xfId="18167"/>
    <cellStyle name="Normal 12 19 2" xfId="44135"/>
    <cellStyle name="Normal 12 2" xfId="286"/>
    <cellStyle name="Normal 12 2 10" xfId="3024"/>
    <cellStyle name="Normal 12 2 11" xfId="28992"/>
    <cellStyle name="Normal 12 2 12" xfId="54953"/>
    <cellStyle name="Normal 12 2 13" xfId="55474"/>
    <cellStyle name="Normal 12 2 14" xfId="739"/>
    <cellStyle name="Normal 12 2 2" xfId="287"/>
    <cellStyle name="Normal 12 2 2 10" xfId="28993"/>
    <cellStyle name="Normal 12 2 2 11" xfId="54954"/>
    <cellStyle name="Normal 12 2 2 12" xfId="55475"/>
    <cellStyle name="Normal 12 2 2 13" xfId="1201"/>
    <cellStyle name="Normal 12 2 2 2" xfId="1402"/>
    <cellStyle name="Normal 12 2 2 2 10" xfId="56016"/>
    <cellStyle name="Normal 12 2 2 2 2" xfId="2484"/>
    <cellStyle name="Normal 12 2 2 2 2 2" xfId="6812"/>
    <cellStyle name="Normal 12 2 2 2 2 2 2" xfId="13304"/>
    <cellStyle name="Normal 12 2 2 2 2 2 2 2" xfId="28452"/>
    <cellStyle name="Normal 12 2 2 2 2 2 2 2 2" xfId="54420"/>
    <cellStyle name="Normal 12 2 2 2 2 2 2 3" xfId="39272"/>
    <cellStyle name="Normal 12 2 2 2 2 2 3" xfId="21960"/>
    <cellStyle name="Normal 12 2 2 2 2 2 3 2" xfId="47928"/>
    <cellStyle name="Normal 12 2 2 2 2 2 4" xfId="17632"/>
    <cellStyle name="Normal 12 2 2 2 2 2 4 2" xfId="43600"/>
    <cellStyle name="Normal 12 2 2 2 2 2 5" xfId="32780"/>
    <cellStyle name="Normal 12 2 2 2 2 2 6" xfId="59262"/>
    <cellStyle name="Normal 12 2 2 2 2 3" xfId="11140"/>
    <cellStyle name="Normal 12 2 2 2 2 3 2" xfId="26288"/>
    <cellStyle name="Normal 12 2 2 2 2 3 2 2" xfId="52256"/>
    <cellStyle name="Normal 12 2 2 2 2 3 3" xfId="37108"/>
    <cellStyle name="Normal 12 2 2 2 2 4" xfId="8976"/>
    <cellStyle name="Normal 12 2 2 2 2 4 2" xfId="24124"/>
    <cellStyle name="Normal 12 2 2 2 2 4 2 2" xfId="50092"/>
    <cellStyle name="Normal 12 2 2 2 2 4 3" xfId="34944"/>
    <cellStyle name="Normal 12 2 2 2 2 5" xfId="19796"/>
    <cellStyle name="Normal 12 2 2 2 2 5 2" xfId="45764"/>
    <cellStyle name="Normal 12 2 2 2 2 6" xfId="15468"/>
    <cellStyle name="Normal 12 2 2 2 2 6 2" xfId="41436"/>
    <cellStyle name="Normal 12 2 2 2 2 7" xfId="4648"/>
    <cellStyle name="Normal 12 2 2 2 2 8" xfId="30616"/>
    <cellStyle name="Normal 12 2 2 2 2 9" xfId="57098"/>
    <cellStyle name="Normal 12 2 2 2 3" xfId="5730"/>
    <cellStyle name="Normal 12 2 2 2 3 2" xfId="12222"/>
    <cellStyle name="Normal 12 2 2 2 3 2 2" xfId="27370"/>
    <cellStyle name="Normal 12 2 2 2 3 2 2 2" xfId="53338"/>
    <cellStyle name="Normal 12 2 2 2 3 2 3" xfId="38190"/>
    <cellStyle name="Normal 12 2 2 2 3 3" xfId="20878"/>
    <cellStyle name="Normal 12 2 2 2 3 3 2" xfId="46846"/>
    <cellStyle name="Normal 12 2 2 2 3 4" xfId="16550"/>
    <cellStyle name="Normal 12 2 2 2 3 4 2" xfId="42518"/>
    <cellStyle name="Normal 12 2 2 2 3 5" xfId="31698"/>
    <cellStyle name="Normal 12 2 2 2 3 6" xfId="58180"/>
    <cellStyle name="Normal 12 2 2 2 4" xfId="10058"/>
    <cellStyle name="Normal 12 2 2 2 4 2" xfId="25206"/>
    <cellStyle name="Normal 12 2 2 2 4 2 2" xfId="51174"/>
    <cellStyle name="Normal 12 2 2 2 4 3" xfId="36026"/>
    <cellStyle name="Normal 12 2 2 2 5" xfId="7894"/>
    <cellStyle name="Normal 12 2 2 2 5 2" xfId="23042"/>
    <cellStyle name="Normal 12 2 2 2 5 2 2" xfId="49010"/>
    <cellStyle name="Normal 12 2 2 2 5 3" xfId="33862"/>
    <cellStyle name="Normal 12 2 2 2 6" xfId="18714"/>
    <cellStyle name="Normal 12 2 2 2 6 2" xfId="44682"/>
    <cellStyle name="Normal 12 2 2 2 7" xfId="14386"/>
    <cellStyle name="Normal 12 2 2 2 7 2" xfId="40354"/>
    <cellStyle name="Normal 12 2 2 2 8" xfId="3566"/>
    <cellStyle name="Normal 12 2 2 2 9" xfId="29534"/>
    <cellStyle name="Normal 12 2 2 3" xfId="1943"/>
    <cellStyle name="Normal 12 2 2 3 2" xfId="6271"/>
    <cellStyle name="Normal 12 2 2 3 2 2" xfId="12763"/>
    <cellStyle name="Normal 12 2 2 3 2 2 2" xfId="27911"/>
    <cellStyle name="Normal 12 2 2 3 2 2 2 2" xfId="53879"/>
    <cellStyle name="Normal 12 2 2 3 2 2 3" xfId="38731"/>
    <cellStyle name="Normal 12 2 2 3 2 3" xfId="21419"/>
    <cellStyle name="Normal 12 2 2 3 2 3 2" xfId="47387"/>
    <cellStyle name="Normal 12 2 2 3 2 4" xfId="17091"/>
    <cellStyle name="Normal 12 2 2 3 2 4 2" xfId="43059"/>
    <cellStyle name="Normal 12 2 2 3 2 5" xfId="32239"/>
    <cellStyle name="Normal 12 2 2 3 2 6" xfId="58721"/>
    <cellStyle name="Normal 12 2 2 3 3" xfId="10599"/>
    <cellStyle name="Normal 12 2 2 3 3 2" xfId="25747"/>
    <cellStyle name="Normal 12 2 2 3 3 2 2" xfId="51715"/>
    <cellStyle name="Normal 12 2 2 3 3 3" xfId="36567"/>
    <cellStyle name="Normal 12 2 2 3 4" xfId="8435"/>
    <cellStyle name="Normal 12 2 2 3 4 2" xfId="23583"/>
    <cellStyle name="Normal 12 2 2 3 4 2 2" xfId="49551"/>
    <cellStyle name="Normal 12 2 2 3 4 3" xfId="34403"/>
    <cellStyle name="Normal 12 2 2 3 5" xfId="19255"/>
    <cellStyle name="Normal 12 2 2 3 5 2" xfId="45223"/>
    <cellStyle name="Normal 12 2 2 3 6" xfId="14927"/>
    <cellStyle name="Normal 12 2 2 3 6 2" xfId="40895"/>
    <cellStyle name="Normal 12 2 2 3 7" xfId="4107"/>
    <cellStyle name="Normal 12 2 2 3 8" xfId="30075"/>
    <cellStyle name="Normal 12 2 2 3 9" xfId="56557"/>
    <cellStyle name="Normal 12 2 2 4" xfId="5189"/>
    <cellStyle name="Normal 12 2 2 4 2" xfId="11681"/>
    <cellStyle name="Normal 12 2 2 4 2 2" xfId="26829"/>
    <cellStyle name="Normal 12 2 2 4 2 2 2" xfId="52797"/>
    <cellStyle name="Normal 12 2 2 4 2 3" xfId="37649"/>
    <cellStyle name="Normal 12 2 2 4 3" xfId="20337"/>
    <cellStyle name="Normal 12 2 2 4 3 2" xfId="46305"/>
    <cellStyle name="Normal 12 2 2 4 4" xfId="16009"/>
    <cellStyle name="Normal 12 2 2 4 4 2" xfId="41977"/>
    <cellStyle name="Normal 12 2 2 4 5" xfId="31157"/>
    <cellStyle name="Normal 12 2 2 4 6" xfId="57639"/>
    <cellStyle name="Normal 12 2 2 5" xfId="9517"/>
    <cellStyle name="Normal 12 2 2 5 2" xfId="24665"/>
    <cellStyle name="Normal 12 2 2 5 2 2" xfId="50633"/>
    <cellStyle name="Normal 12 2 2 5 3" xfId="35485"/>
    <cellStyle name="Normal 12 2 2 6" xfId="7353"/>
    <cellStyle name="Normal 12 2 2 6 2" xfId="22501"/>
    <cellStyle name="Normal 12 2 2 6 2 2" xfId="48469"/>
    <cellStyle name="Normal 12 2 2 6 3" xfId="33321"/>
    <cellStyle name="Normal 12 2 2 7" xfId="18173"/>
    <cellStyle name="Normal 12 2 2 7 2" xfId="44141"/>
    <cellStyle name="Normal 12 2 2 8" xfId="13845"/>
    <cellStyle name="Normal 12 2 2 8 2" xfId="39813"/>
    <cellStyle name="Normal 12 2 2 9" xfId="3025"/>
    <cellStyle name="Normal 12 2 3" xfId="1401"/>
    <cellStyle name="Normal 12 2 3 10" xfId="56015"/>
    <cellStyle name="Normal 12 2 3 2" xfId="2483"/>
    <cellStyle name="Normal 12 2 3 2 2" xfId="6811"/>
    <cellStyle name="Normal 12 2 3 2 2 2" xfId="13303"/>
    <cellStyle name="Normal 12 2 3 2 2 2 2" xfId="28451"/>
    <cellStyle name="Normal 12 2 3 2 2 2 2 2" xfId="54419"/>
    <cellStyle name="Normal 12 2 3 2 2 2 3" xfId="39271"/>
    <cellStyle name="Normal 12 2 3 2 2 3" xfId="21959"/>
    <cellStyle name="Normal 12 2 3 2 2 3 2" xfId="47927"/>
    <cellStyle name="Normal 12 2 3 2 2 4" xfId="17631"/>
    <cellStyle name="Normal 12 2 3 2 2 4 2" xfId="43599"/>
    <cellStyle name="Normal 12 2 3 2 2 5" xfId="32779"/>
    <cellStyle name="Normal 12 2 3 2 2 6" xfId="59261"/>
    <cellStyle name="Normal 12 2 3 2 3" xfId="11139"/>
    <cellStyle name="Normal 12 2 3 2 3 2" xfId="26287"/>
    <cellStyle name="Normal 12 2 3 2 3 2 2" xfId="52255"/>
    <cellStyle name="Normal 12 2 3 2 3 3" xfId="37107"/>
    <cellStyle name="Normal 12 2 3 2 4" xfId="8975"/>
    <cellStyle name="Normal 12 2 3 2 4 2" xfId="24123"/>
    <cellStyle name="Normal 12 2 3 2 4 2 2" xfId="50091"/>
    <cellStyle name="Normal 12 2 3 2 4 3" xfId="34943"/>
    <cellStyle name="Normal 12 2 3 2 5" xfId="19795"/>
    <cellStyle name="Normal 12 2 3 2 5 2" xfId="45763"/>
    <cellStyle name="Normal 12 2 3 2 6" xfId="15467"/>
    <cellStyle name="Normal 12 2 3 2 6 2" xfId="41435"/>
    <cellStyle name="Normal 12 2 3 2 7" xfId="4647"/>
    <cellStyle name="Normal 12 2 3 2 8" xfId="30615"/>
    <cellStyle name="Normal 12 2 3 2 9" xfId="57097"/>
    <cellStyle name="Normal 12 2 3 3" xfId="5729"/>
    <cellStyle name="Normal 12 2 3 3 2" xfId="12221"/>
    <cellStyle name="Normal 12 2 3 3 2 2" xfId="27369"/>
    <cellStyle name="Normal 12 2 3 3 2 2 2" xfId="53337"/>
    <cellStyle name="Normal 12 2 3 3 2 3" xfId="38189"/>
    <cellStyle name="Normal 12 2 3 3 3" xfId="20877"/>
    <cellStyle name="Normal 12 2 3 3 3 2" xfId="46845"/>
    <cellStyle name="Normal 12 2 3 3 4" xfId="16549"/>
    <cellStyle name="Normal 12 2 3 3 4 2" xfId="42517"/>
    <cellStyle name="Normal 12 2 3 3 5" xfId="31697"/>
    <cellStyle name="Normal 12 2 3 3 6" xfId="58179"/>
    <cellStyle name="Normal 12 2 3 4" xfId="10057"/>
    <cellStyle name="Normal 12 2 3 4 2" xfId="25205"/>
    <cellStyle name="Normal 12 2 3 4 2 2" xfId="51173"/>
    <cellStyle name="Normal 12 2 3 4 3" xfId="36025"/>
    <cellStyle name="Normal 12 2 3 5" xfId="7893"/>
    <cellStyle name="Normal 12 2 3 5 2" xfId="23041"/>
    <cellStyle name="Normal 12 2 3 5 2 2" xfId="49009"/>
    <cellStyle name="Normal 12 2 3 5 3" xfId="33861"/>
    <cellStyle name="Normal 12 2 3 6" xfId="18713"/>
    <cellStyle name="Normal 12 2 3 6 2" xfId="44681"/>
    <cellStyle name="Normal 12 2 3 7" xfId="14385"/>
    <cellStyle name="Normal 12 2 3 7 2" xfId="40353"/>
    <cellStyle name="Normal 12 2 3 8" xfId="3565"/>
    <cellStyle name="Normal 12 2 3 9" xfId="29533"/>
    <cellStyle name="Normal 12 2 4" xfId="1942"/>
    <cellStyle name="Normal 12 2 4 2" xfId="6270"/>
    <cellStyle name="Normal 12 2 4 2 2" xfId="12762"/>
    <cellStyle name="Normal 12 2 4 2 2 2" xfId="27910"/>
    <cellStyle name="Normal 12 2 4 2 2 2 2" xfId="53878"/>
    <cellStyle name="Normal 12 2 4 2 2 3" xfId="38730"/>
    <cellStyle name="Normal 12 2 4 2 3" xfId="21418"/>
    <cellStyle name="Normal 12 2 4 2 3 2" xfId="47386"/>
    <cellStyle name="Normal 12 2 4 2 4" xfId="17090"/>
    <cellStyle name="Normal 12 2 4 2 4 2" xfId="43058"/>
    <cellStyle name="Normal 12 2 4 2 5" xfId="32238"/>
    <cellStyle name="Normal 12 2 4 2 6" xfId="58720"/>
    <cellStyle name="Normal 12 2 4 3" xfId="10598"/>
    <cellStyle name="Normal 12 2 4 3 2" xfId="25746"/>
    <cellStyle name="Normal 12 2 4 3 2 2" xfId="51714"/>
    <cellStyle name="Normal 12 2 4 3 3" xfId="36566"/>
    <cellStyle name="Normal 12 2 4 4" xfId="8434"/>
    <cellStyle name="Normal 12 2 4 4 2" xfId="23582"/>
    <cellStyle name="Normal 12 2 4 4 2 2" xfId="49550"/>
    <cellStyle name="Normal 12 2 4 4 3" xfId="34402"/>
    <cellStyle name="Normal 12 2 4 5" xfId="19254"/>
    <cellStyle name="Normal 12 2 4 5 2" xfId="45222"/>
    <cellStyle name="Normal 12 2 4 6" xfId="14926"/>
    <cellStyle name="Normal 12 2 4 6 2" xfId="40894"/>
    <cellStyle name="Normal 12 2 4 7" xfId="4106"/>
    <cellStyle name="Normal 12 2 4 8" xfId="30074"/>
    <cellStyle name="Normal 12 2 4 9" xfId="56556"/>
    <cellStyle name="Normal 12 2 5" xfId="5188"/>
    <cellStyle name="Normal 12 2 5 2" xfId="11680"/>
    <cellStyle name="Normal 12 2 5 2 2" xfId="26828"/>
    <cellStyle name="Normal 12 2 5 2 2 2" xfId="52796"/>
    <cellStyle name="Normal 12 2 5 2 3" xfId="37648"/>
    <cellStyle name="Normal 12 2 5 3" xfId="20336"/>
    <cellStyle name="Normal 12 2 5 3 2" xfId="46304"/>
    <cellStyle name="Normal 12 2 5 4" xfId="16008"/>
    <cellStyle name="Normal 12 2 5 4 2" xfId="41976"/>
    <cellStyle name="Normal 12 2 5 5" xfId="31156"/>
    <cellStyle name="Normal 12 2 5 6" xfId="57638"/>
    <cellStyle name="Normal 12 2 6" xfId="9516"/>
    <cellStyle name="Normal 12 2 6 2" xfId="24664"/>
    <cellStyle name="Normal 12 2 6 2 2" xfId="50632"/>
    <cellStyle name="Normal 12 2 6 3" xfId="35484"/>
    <cellStyle name="Normal 12 2 7" xfId="7352"/>
    <cellStyle name="Normal 12 2 7 2" xfId="22500"/>
    <cellStyle name="Normal 12 2 7 2 2" xfId="48468"/>
    <cellStyle name="Normal 12 2 7 3" xfId="33320"/>
    <cellStyle name="Normal 12 2 8" xfId="18172"/>
    <cellStyle name="Normal 12 2 8 2" xfId="44140"/>
    <cellStyle name="Normal 12 2 9" xfId="13844"/>
    <cellStyle name="Normal 12 2 9 2" xfId="39812"/>
    <cellStyle name="Normal 12 20" xfId="13839"/>
    <cellStyle name="Normal 12 20 2" xfId="39807"/>
    <cellStyle name="Normal 12 21" xfId="3019"/>
    <cellStyle name="Normal 12 22" xfId="28987"/>
    <cellStyle name="Normal 12 23" xfId="54948"/>
    <cellStyle name="Normal 12 24" xfId="55469"/>
    <cellStyle name="Normal 12 25" xfId="699"/>
    <cellStyle name="Normal 12 3" xfId="288"/>
    <cellStyle name="Normal 12 3 10" xfId="28994"/>
    <cellStyle name="Normal 12 3 11" xfId="54955"/>
    <cellStyle name="Normal 12 3 12" xfId="55476"/>
    <cellStyle name="Normal 12 3 13" xfId="779"/>
    <cellStyle name="Normal 12 3 2" xfId="1403"/>
    <cellStyle name="Normal 12 3 2 10" xfId="56017"/>
    <cellStyle name="Normal 12 3 2 2" xfId="2485"/>
    <cellStyle name="Normal 12 3 2 2 2" xfId="6813"/>
    <cellStyle name="Normal 12 3 2 2 2 2" xfId="13305"/>
    <cellStyle name="Normal 12 3 2 2 2 2 2" xfId="28453"/>
    <cellStyle name="Normal 12 3 2 2 2 2 2 2" xfId="54421"/>
    <cellStyle name="Normal 12 3 2 2 2 2 3" xfId="39273"/>
    <cellStyle name="Normal 12 3 2 2 2 3" xfId="21961"/>
    <cellStyle name="Normal 12 3 2 2 2 3 2" xfId="47929"/>
    <cellStyle name="Normal 12 3 2 2 2 4" xfId="17633"/>
    <cellStyle name="Normal 12 3 2 2 2 4 2" xfId="43601"/>
    <cellStyle name="Normal 12 3 2 2 2 5" xfId="32781"/>
    <cellStyle name="Normal 12 3 2 2 2 6" xfId="59263"/>
    <cellStyle name="Normal 12 3 2 2 3" xfId="11141"/>
    <cellStyle name="Normal 12 3 2 2 3 2" xfId="26289"/>
    <cellStyle name="Normal 12 3 2 2 3 2 2" xfId="52257"/>
    <cellStyle name="Normal 12 3 2 2 3 3" xfId="37109"/>
    <cellStyle name="Normal 12 3 2 2 4" xfId="8977"/>
    <cellStyle name="Normal 12 3 2 2 4 2" xfId="24125"/>
    <cellStyle name="Normal 12 3 2 2 4 2 2" xfId="50093"/>
    <cellStyle name="Normal 12 3 2 2 4 3" xfId="34945"/>
    <cellStyle name="Normal 12 3 2 2 5" xfId="19797"/>
    <cellStyle name="Normal 12 3 2 2 5 2" xfId="45765"/>
    <cellStyle name="Normal 12 3 2 2 6" xfId="15469"/>
    <cellStyle name="Normal 12 3 2 2 6 2" xfId="41437"/>
    <cellStyle name="Normal 12 3 2 2 7" xfId="4649"/>
    <cellStyle name="Normal 12 3 2 2 8" xfId="30617"/>
    <cellStyle name="Normal 12 3 2 2 9" xfId="57099"/>
    <cellStyle name="Normal 12 3 2 3" xfId="5731"/>
    <cellStyle name="Normal 12 3 2 3 2" xfId="12223"/>
    <cellStyle name="Normal 12 3 2 3 2 2" xfId="27371"/>
    <cellStyle name="Normal 12 3 2 3 2 2 2" xfId="53339"/>
    <cellStyle name="Normal 12 3 2 3 2 3" xfId="38191"/>
    <cellStyle name="Normal 12 3 2 3 3" xfId="20879"/>
    <cellStyle name="Normal 12 3 2 3 3 2" xfId="46847"/>
    <cellStyle name="Normal 12 3 2 3 4" xfId="16551"/>
    <cellStyle name="Normal 12 3 2 3 4 2" xfId="42519"/>
    <cellStyle name="Normal 12 3 2 3 5" xfId="31699"/>
    <cellStyle name="Normal 12 3 2 3 6" xfId="58181"/>
    <cellStyle name="Normal 12 3 2 4" xfId="10059"/>
    <cellStyle name="Normal 12 3 2 4 2" xfId="25207"/>
    <cellStyle name="Normal 12 3 2 4 2 2" xfId="51175"/>
    <cellStyle name="Normal 12 3 2 4 3" xfId="36027"/>
    <cellStyle name="Normal 12 3 2 5" xfId="7895"/>
    <cellStyle name="Normal 12 3 2 5 2" xfId="23043"/>
    <cellStyle name="Normal 12 3 2 5 2 2" xfId="49011"/>
    <cellStyle name="Normal 12 3 2 5 3" xfId="33863"/>
    <cellStyle name="Normal 12 3 2 6" xfId="18715"/>
    <cellStyle name="Normal 12 3 2 6 2" xfId="44683"/>
    <cellStyle name="Normal 12 3 2 7" xfId="14387"/>
    <cellStyle name="Normal 12 3 2 7 2" xfId="40355"/>
    <cellStyle name="Normal 12 3 2 8" xfId="3567"/>
    <cellStyle name="Normal 12 3 2 9" xfId="29535"/>
    <cellStyle name="Normal 12 3 3" xfId="1944"/>
    <cellStyle name="Normal 12 3 3 2" xfId="6272"/>
    <cellStyle name="Normal 12 3 3 2 2" xfId="12764"/>
    <cellStyle name="Normal 12 3 3 2 2 2" xfId="27912"/>
    <cellStyle name="Normal 12 3 3 2 2 2 2" xfId="53880"/>
    <cellStyle name="Normal 12 3 3 2 2 3" xfId="38732"/>
    <cellStyle name="Normal 12 3 3 2 3" xfId="21420"/>
    <cellStyle name="Normal 12 3 3 2 3 2" xfId="47388"/>
    <cellStyle name="Normal 12 3 3 2 4" xfId="17092"/>
    <cellStyle name="Normal 12 3 3 2 4 2" xfId="43060"/>
    <cellStyle name="Normal 12 3 3 2 5" xfId="32240"/>
    <cellStyle name="Normal 12 3 3 2 6" xfId="58722"/>
    <cellStyle name="Normal 12 3 3 3" xfId="10600"/>
    <cellStyle name="Normal 12 3 3 3 2" xfId="25748"/>
    <cellStyle name="Normal 12 3 3 3 2 2" xfId="51716"/>
    <cellStyle name="Normal 12 3 3 3 3" xfId="36568"/>
    <cellStyle name="Normal 12 3 3 4" xfId="8436"/>
    <cellStyle name="Normal 12 3 3 4 2" xfId="23584"/>
    <cellStyle name="Normal 12 3 3 4 2 2" xfId="49552"/>
    <cellStyle name="Normal 12 3 3 4 3" xfId="34404"/>
    <cellStyle name="Normal 12 3 3 5" xfId="19256"/>
    <cellStyle name="Normal 12 3 3 5 2" xfId="45224"/>
    <cellStyle name="Normal 12 3 3 6" xfId="14928"/>
    <cellStyle name="Normal 12 3 3 6 2" xfId="40896"/>
    <cellStyle name="Normal 12 3 3 7" xfId="4108"/>
    <cellStyle name="Normal 12 3 3 8" xfId="30076"/>
    <cellStyle name="Normal 12 3 3 9" xfId="56558"/>
    <cellStyle name="Normal 12 3 4" xfId="5190"/>
    <cellStyle name="Normal 12 3 4 2" xfId="11682"/>
    <cellStyle name="Normal 12 3 4 2 2" xfId="26830"/>
    <cellStyle name="Normal 12 3 4 2 2 2" xfId="52798"/>
    <cellStyle name="Normal 12 3 4 2 3" xfId="37650"/>
    <cellStyle name="Normal 12 3 4 3" xfId="20338"/>
    <cellStyle name="Normal 12 3 4 3 2" xfId="46306"/>
    <cellStyle name="Normal 12 3 4 4" xfId="16010"/>
    <cellStyle name="Normal 12 3 4 4 2" xfId="41978"/>
    <cellStyle name="Normal 12 3 4 5" xfId="31158"/>
    <cellStyle name="Normal 12 3 4 6" xfId="57640"/>
    <cellStyle name="Normal 12 3 5" xfId="9518"/>
    <cellStyle name="Normal 12 3 5 2" xfId="24666"/>
    <cellStyle name="Normal 12 3 5 2 2" xfId="50634"/>
    <cellStyle name="Normal 12 3 5 3" xfId="35486"/>
    <cellStyle name="Normal 12 3 6" xfId="7354"/>
    <cellStyle name="Normal 12 3 6 2" xfId="22502"/>
    <cellStyle name="Normal 12 3 6 2 2" xfId="48470"/>
    <cellStyle name="Normal 12 3 6 3" xfId="33322"/>
    <cellStyle name="Normal 12 3 7" xfId="18174"/>
    <cellStyle name="Normal 12 3 7 2" xfId="44142"/>
    <cellStyle name="Normal 12 3 8" xfId="13846"/>
    <cellStyle name="Normal 12 3 8 2" xfId="39814"/>
    <cellStyle name="Normal 12 3 9" xfId="3026"/>
    <cellStyle name="Normal 12 4" xfId="289"/>
    <cellStyle name="Normal 12 4 10" xfId="28995"/>
    <cellStyle name="Normal 12 4 11" xfId="54956"/>
    <cellStyle name="Normal 12 4 12" xfId="55477"/>
    <cellStyle name="Normal 12 4 13" xfId="819"/>
    <cellStyle name="Normal 12 4 2" xfId="1404"/>
    <cellStyle name="Normal 12 4 2 10" xfId="56018"/>
    <cellStyle name="Normal 12 4 2 2" xfId="2486"/>
    <cellStyle name="Normal 12 4 2 2 2" xfId="6814"/>
    <cellStyle name="Normal 12 4 2 2 2 2" xfId="13306"/>
    <cellStyle name="Normal 12 4 2 2 2 2 2" xfId="28454"/>
    <cellStyle name="Normal 12 4 2 2 2 2 2 2" xfId="54422"/>
    <cellStyle name="Normal 12 4 2 2 2 2 3" xfId="39274"/>
    <cellStyle name="Normal 12 4 2 2 2 3" xfId="21962"/>
    <cellStyle name="Normal 12 4 2 2 2 3 2" xfId="47930"/>
    <cellStyle name="Normal 12 4 2 2 2 4" xfId="17634"/>
    <cellStyle name="Normal 12 4 2 2 2 4 2" xfId="43602"/>
    <cellStyle name="Normal 12 4 2 2 2 5" xfId="32782"/>
    <cellStyle name="Normal 12 4 2 2 2 6" xfId="59264"/>
    <cellStyle name="Normal 12 4 2 2 3" xfId="11142"/>
    <cellStyle name="Normal 12 4 2 2 3 2" xfId="26290"/>
    <cellStyle name="Normal 12 4 2 2 3 2 2" xfId="52258"/>
    <cellStyle name="Normal 12 4 2 2 3 3" xfId="37110"/>
    <cellStyle name="Normal 12 4 2 2 4" xfId="8978"/>
    <cellStyle name="Normal 12 4 2 2 4 2" xfId="24126"/>
    <cellStyle name="Normal 12 4 2 2 4 2 2" xfId="50094"/>
    <cellStyle name="Normal 12 4 2 2 4 3" xfId="34946"/>
    <cellStyle name="Normal 12 4 2 2 5" xfId="19798"/>
    <cellStyle name="Normal 12 4 2 2 5 2" xfId="45766"/>
    <cellStyle name="Normal 12 4 2 2 6" xfId="15470"/>
    <cellStyle name="Normal 12 4 2 2 6 2" xfId="41438"/>
    <cellStyle name="Normal 12 4 2 2 7" xfId="4650"/>
    <cellStyle name="Normal 12 4 2 2 8" xfId="30618"/>
    <cellStyle name="Normal 12 4 2 2 9" xfId="57100"/>
    <cellStyle name="Normal 12 4 2 3" xfId="5732"/>
    <cellStyle name="Normal 12 4 2 3 2" xfId="12224"/>
    <cellStyle name="Normal 12 4 2 3 2 2" xfId="27372"/>
    <cellStyle name="Normal 12 4 2 3 2 2 2" xfId="53340"/>
    <cellStyle name="Normal 12 4 2 3 2 3" xfId="38192"/>
    <cellStyle name="Normal 12 4 2 3 3" xfId="20880"/>
    <cellStyle name="Normal 12 4 2 3 3 2" xfId="46848"/>
    <cellStyle name="Normal 12 4 2 3 4" xfId="16552"/>
    <cellStyle name="Normal 12 4 2 3 4 2" xfId="42520"/>
    <cellStyle name="Normal 12 4 2 3 5" xfId="31700"/>
    <cellStyle name="Normal 12 4 2 3 6" xfId="58182"/>
    <cellStyle name="Normal 12 4 2 4" xfId="10060"/>
    <cellStyle name="Normal 12 4 2 4 2" xfId="25208"/>
    <cellStyle name="Normal 12 4 2 4 2 2" xfId="51176"/>
    <cellStyle name="Normal 12 4 2 4 3" xfId="36028"/>
    <cellStyle name="Normal 12 4 2 5" xfId="7896"/>
    <cellStyle name="Normal 12 4 2 5 2" xfId="23044"/>
    <cellStyle name="Normal 12 4 2 5 2 2" xfId="49012"/>
    <cellStyle name="Normal 12 4 2 5 3" xfId="33864"/>
    <cellStyle name="Normal 12 4 2 6" xfId="18716"/>
    <cellStyle name="Normal 12 4 2 6 2" xfId="44684"/>
    <cellStyle name="Normal 12 4 2 7" xfId="14388"/>
    <cellStyle name="Normal 12 4 2 7 2" xfId="40356"/>
    <cellStyle name="Normal 12 4 2 8" xfId="3568"/>
    <cellStyle name="Normal 12 4 2 9" xfId="29536"/>
    <cellStyle name="Normal 12 4 3" xfId="1945"/>
    <cellStyle name="Normal 12 4 3 2" xfId="6273"/>
    <cellStyle name="Normal 12 4 3 2 2" xfId="12765"/>
    <cellStyle name="Normal 12 4 3 2 2 2" xfId="27913"/>
    <cellStyle name="Normal 12 4 3 2 2 2 2" xfId="53881"/>
    <cellStyle name="Normal 12 4 3 2 2 3" xfId="38733"/>
    <cellStyle name="Normal 12 4 3 2 3" xfId="21421"/>
    <cellStyle name="Normal 12 4 3 2 3 2" xfId="47389"/>
    <cellStyle name="Normal 12 4 3 2 4" xfId="17093"/>
    <cellStyle name="Normal 12 4 3 2 4 2" xfId="43061"/>
    <cellStyle name="Normal 12 4 3 2 5" xfId="32241"/>
    <cellStyle name="Normal 12 4 3 2 6" xfId="58723"/>
    <cellStyle name="Normal 12 4 3 3" xfId="10601"/>
    <cellStyle name="Normal 12 4 3 3 2" xfId="25749"/>
    <cellStyle name="Normal 12 4 3 3 2 2" xfId="51717"/>
    <cellStyle name="Normal 12 4 3 3 3" xfId="36569"/>
    <cellStyle name="Normal 12 4 3 4" xfId="8437"/>
    <cellStyle name="Normal 12 4 3 4 2" xfId="23585"/>
    <cellStyle name="Normal 12 4 3 4 2 2" xfId="49553"/>
    <cellStyle name="Normal 12 4 3 4 3" xfId="34405"/>
    <cellStyle name="Normal 12 4 3 5" xfId="19257"/>
    <cellStyle name="Normal 12 4 3 5 2" xfId="45225"/>
    <cellStyle name="Normal 12 4 3 6" xfId="14929"/>
    <cellStyle name="Normal 12 4 3 6 2" xfId="40897"/>
    <cellStyle name="Normal 12 4 3 7" xfId="4109"/>
    <cellStyle name="Normal 12 4 3 8" xfId="30077"/>
    <cellStyle name="Normal 12 4 3 9" xfId="56559"/>
    <cellStyle name="Normal 12 4 4" xfId="5191"/>
    <cellStyle name="Normal 12 4 4 2" xfId="11683"/>
    <cellStyle name="Normal 12 4 4 2 2" xfId="26831"/>
    <cellStyle name="Normal 12 4 4 2 2 2" xfId="52799"/>
    <cellStyle name="Normal 12 4 4 2 3" xfId="37651"/>
    <cellStyle name="Normal 12 4 4 3" xfId="20339"/>
    <cellStyle name="Normal 12 4 4 3 2" xfId="46307"/>
    <cellStyle name="Normal 12 4 4 4" xfId="16011"/>
    <cellStyle name="Normal 12 4 4 4 2" xfId="41979"/>
    <cellStyle name="Normal 12 4 4 5" xfId="31159"/>
    <cellStyle name="Normal 12 4 4 6" xfId="57641"/>
    <cellStyle name="Normal 12 4 5" xfId="9519"/>
    <cellStyle name="Normal 12 4 5 2" xfId="24667"/>
    <cellStyle name="Normal 12 4 5 2 2" xfId="50635"/>
    <cellStyle name="Normal 12 4 5 3" xfId="35487"/>
    <cellStyle name="Normal 12 4 6" xfId="7355"/>
    <cellStyle name="Normal 12 4 6 2" xfId="22503"/>
    <cellStyle name="Normal 12 4 6 2 2" xfId="48471"/>
    <cellStyle name="Normal 12 4 6 3" xfId="33323"/>
    <cellStyle name="Normal 12 4 7" xfId="18175"/>
    <cellStyle name="Normal 12 4 7 2" xfId="44143"/>
    <cellStyle name="Normal 12 4 8" xfId="13847"/>
    <cellStyle name="Normal 12 4 8 2" xfId="39815"/>
    <cellStyle name="Normal 12 4 9" xfId="3027"/>
    <cellStyle name="Normal 12 5" xfId="290"/>
    <cellStyle name="Normal 12 5 10" xfId="28996"/>
    <cellStyle name="Normal 12 5 11" xfId="54957"/>
    <cellStyle name="Normal 12 5 12" xfId="55478"/>
    <cellStyle name="Normal 12 5 13" xfId="859"/>
    <cellStyle name="Normal 12 5 2" xfId="1405"/>
    <cellStyle name="Normal 12 5 2 10" xfId="56019"/>
    <cellStyle name="Normal 12 5 2 2" xfId="2487"/>
    <cellStyle name="Normal 12 5 2 2 2" xfId="6815"/>
    <cellStyle name="Normal 12 5 2 2 2 2" xfId="13307"/>
    <cellStyle name="Normal 12 5 2 2 2 2 2" xfId="28455"/>
    <cellStyle name="Normal 12 5 2 2 2 2 2 2" xfId="54423"/>
    <cellStyle name="Normal 12 5 2 2 2 2 3" xfId="39275"/>
    <cellStyle name="Normal 12 5 2 2 2 3" xfId="21963"/>
    <cellStyle name="Normal 12 5 2 2 2 3 2" xfId="47931"/>
    <cellStyle name="Normal 12 5 2 2 2 4" xfId="17635"/>
    <cellStyle name="Normal 12 5 2 2 2 4 2" xfId="43603"/>
    <cellStyle name="Normal 12 5 2 2 2 5" xfId="32783"/>
    <cellStyle name="Normal 12 5 2 2 2 6" xfId="59265"/>
    <cellStyle name="Normal 12 5 2 2 3" xfId="11143"/>
    <cellStyle name="Normal 12 5 2 2 3 2" xfId="26291"/>
    <cellStyle name="Normal 12 5 2 2 3 2 2" xfId="52259"/>
    <cellStyle name="Normal 12 5 2 2 3 3" xfId="37111"/>
    <cellStyle name="Normal 12 5 2 2 4" xfId="8979"/>
    <cellStyle name="Normal 12 5 2 2 4 2" xfId="24127"/>
    <cellStyle name="Normal 12 5 2 2 4 2 2" xfId="50095"/>
    <cellStyle name="Normal 12 5 2 2 4 3" xfId="34947"/>
    <cellStyle name="Normal 12 5 2 2 5" xfId="19799"/>
    <cellStyle name="Normal 12 5 2 2 5 2" xfId="45767"/>
    <cellStyle name="Normal 12 5 2 2 6" xfId="15471"/>
    <cellStyle name="Normal 12 5 2 2 6 2" xfId="41439"/>
    <cellStyle name="Normal 12 5 2 2 7" xfId="4651"/>
    <cellStyle name="Normal 12 5 2 2 8" xfId="30619"/>
    <cellStyle name="Normal 12 5 2 2 9" xfId="57101"/>
    <cellStyle name="Normal 12 5 2 3" xfId="5733"/>
    <cellStyle name="Normal 12 5 2 3 2" xfId="12225"/>
    <cellStyle name="Normal 12 5 2 3 2 2" xfId="27373"/>
    <cellStyle name="Normal 12 5 2 3 2 2 2" xfId="53341"/>
    <cellStyle name="Normal 12 5 2 3 2 3" xfId="38193"/>
    <cellStyle name="Normal 12 5 2 3 3" xfId="20881"/>
    <cellStyle name="Normal 12 5 2 3 3 2" xfId="46849"/>
    <cellStyle name="Normal 12 5 2 3 4" xfId="16553"/>
    <cellStyle name="Normal 12 5 2 3 4 2" xfId="42521"/>
    <cellStyle name="Normal 12 5 2 3 5" xfId="31701"/>
    <cellStyle name="Normal 12 5 2 3 6" xfId="58183"/>
    <cellStyle name="Normal 12 5 2 4" xfId="10061"/>
    <cellStyle name="Normal 12 5 2 4 2" xfId="25209"/>
    <cellStyle name="Normal 12 5 2 4 2 2" xfId="51177"/>
    <cellStyle name="Normal 12 5 2 4 3" xfId="36029"/>
    <cellStyle name="Normal 12 5 2 5" xfId="7897"/>
    <cellStyle name="Normal 12 5 2 5 2" xfId="23045"/>
    <cellStyle name="Normal 12 5 2 5 2 2" xfId="49013"/>
    <cellStyle name="Normal 12 5 2 5 3" xfId="33865"/>
    <cellStyle name="Normal 12 5 2 6" xfId="18717"/>
    <cellStyle name="Normal 12 5 2 6 2" xfId="44685"/>
    <cellStyle name="Normal 12 5 2 7" xfId="14389"/>
    <cellStyle name="Normal 12 5 2 7 2" xfId="40357"/>
    <cellStyle name="Normal 12 5 2 8" xfId="3569"/>
    <cellStyle name="Normal 12 5 2 9" xfId="29537"/>
    <cellStyle name="Normal 12 5 3" xfId="1946"/>
    <cellStyle name="Normal 12 5 3 2" xfId="6274"/>
    <cellStyle name="Normal 12 5 3 2 2" xfId="12766"/>
    <cellStyle name="Normal 12 5 3 2 2 2" xfId="27914"/>
    <cellStyle name="Normal 12 5 3 2 2 2 2" xfId="53882"/>
    <cellStyle name="Normal 12 5 3 2 2 3" xfId="38734"/>
    <cellStyle name="Normal 12 5 3 2 3" xfId="21422"/>
    <cellStyle name="Normal 12 5 3 2 3 2" xfId="47390"/>
    <cellStyle name="Normal 12 5 3 2 4" xfId="17094"/>
    <cellStyle name="Normal 12 5 3 2 4 2" xfId="43062"/>
    <cellStyle name="Normal 12 5 3 2 5" xfId="32242"/>
    <cellStyle name="Normal 12 5 3 2 6" xfId="58724"/>
    <cellStyle name="Normal 12 5 3 3" xfId="10602"/>
    <cellStyle name="Normal 12 5 3 3 2" xfId="25750"/>
    <cellStyle name="Normal 12 5 3 3 2 2" xfId="51718"/>
    <cellStyle name="Normal 12 5 3 3 3" xfId="36570"/>
    <cellStyle name="Normal 12 5 3 4" xfId="8438"/>
    <cellStyle name="Normal 12 5 3 4 2" xfId="23586"/>
    <cellStyle name="Normal 12 5 3 4 2 2" xfId="49554"/>
    <cellStyle name="Normal 12 5 3 4 3" xfId="34406"/>
    <cellStyle name="Normal 12 5 3 5" xfId="19258"/>
    <cellStyle name="Normal 12 5 3 5 2" xfId="45226"/>
    <cellStyle name="Normal 12 5 3 6" xfId="14930"/>
    <cellStyle name="Normal 12 5 3 6 2" xfId="40898"/>
    <cellStyle name="Normal 12 5 3 7" xfId="4110"/>
    <cellStyle name="Normal 12 5 3 8" xfId="30078"/>
    <cellStyle name="Normal 12 5 3 9" xfId="56560"/>
    <cellStyle name="Normal 12 5 4" xfId="5192"/>
    <cellStyle name="Normal 12 5 4 2" xfId="11684"/>
    <cellStyle name="Normal 12 5 4 2 2" xfId="26832"/>
    <cellStyle name="Normal 12 5 4 2 2 2" xfId="52800"/>
    <cellStyle name="Normal 12 5 4 2 3" xfId="37652"/>
    <cellStyle name="Normal 12 5 4 3" xfId="20340"/>
    <cellStyle name="Normal 12 5 4 3 2" xfId="46308"/>
    <cellStyle name="Normal 12 5 4 4" xfId="16012"/>
    <cellStyle name="Normal 12 5 4 4 2" xfId="41980"/>
    <cellStyle name="Normal 12 5 4 5" xfId="31160"/>
    <cellStyle name="Normal 12 5 4 6" xfId="57642"/>
    <cellStyle name="Normal 12 5 5" xfId="9520"/>
    <cellStyle name="Normal 12 5 5 2" xfId="24668"/>
    <cellStyle name="Normal 12 5 5 2 2" xfId="50636"/>
    <cellStyle name="Normal 12 5 5 3" xfId="35488"/>
    <cellStyle name="Normal 12 5 6" xfId="7356"/>
    <cellStyle name="Normal 12 5 6 2" xfId="22504"/>
    <cellStyle name="Normal 12 5 6 2 2" xfId="48472"/>
    <cellStyle name="Normal 12 5 6 3" xfId="33324"/>
    <cellStyle name="Normal 12 5 7" xfId="18176"/>
    <cellStyle name="Normal 12 5 7 2" xfId="44144"/>
    <cellStyle name="Normal 12 5 8" xfId="13848"/>
    <cellStyle name="Normal 12 5 8 2" xfId="39816"/>
    <cellStyle name="Normal 12 5 9" xfId="3028"/>
    <cellStyle name="Normal 12 6" xfId="291"/>
    <cellStyle name="Normal 12 6 10" xfId="28997"/>
    <cellStyle name="Normal 12 6 11" xfId="54958"/>
    <cellStyle name="Normal 12 6 12" xfId="55479"/>
    <cellStyle name="Normal 12 6 13" xfId="899"/>
    <cellStyle name="Normal 12 6 2" xfId="1406"/>
    <cellStyle name="Normal 12 6 2 10" xfId="56020"/>
    <cellStyle name="Normal 12 6 2 2" xfId="2488"/>
    <cellStyle name="Normal 12 6 2 2 2" xfId="6816"/>
    <cellStyle name="Normal 12 6 2 2 2 2" xfId="13308"/>
    <cellStyle name="Normal 12 6 2 2 2 2 2" xfId="28456"/>
    <cellStyle name="Normal 12 6 2 2 2 2 2 2" xfId="54424"/>
    <cellStyle name="Normal 12 6 2 2 2 2 3" xfId="39276"/>
    <cellStyle name="Normal 12 6 2 2 2 3" xfId="21964"/>
    <cellStyle name="Normal 12 6 2 2 2 3 2" xfId="47932"/>
    <cellStyle name="Normal 12 6 2 2 2 4" xfId="17636"/>
    <cellStyle name="Normal 12 6 2 2 2 4 2" xfId="43604"/>
    <cellStyle name="Normal 12 6 2 2 2 5" xfId="32784"/>
    <cellStyle name="Normal 12 6 2 2 2 6" xfId="59266"/>
    <cellStyle name="Normal 12 6 2 2 3" xfId="11144"/>
    <cellStyle name="Normal 12 6 2 2 3 2" xfId="26292"/>
    <cellStyle name="Normal 12 6 2 2 3 2 2" xfId="52260"/>
    <cellStyle name="Normal 12 6 2 2 3 3" xfId="37112"/>
    <cellStyle name="Normal 12 6 2 2 4" xfId="8980"/>
    <cellStyle name="Normal 12 6 2 2 4 2" xfId="24128"/>
    <cellStyle name="Normal 12 6 2 2 4 2 2" xfId="50096"/>
    <cellStyle name="Normal 12 6 2 2 4 3" xfId="34948"/>
    <cellStyle name="Normal 12 6 2 2 5" xfId="19800"/>
    <cellStyle name="Normal 12 6 2 2 5 2" xfId="45768"/>
    <cellStyle name="Normal 12 6 2 2 6" xfId="15472"/>
    <cellStyle name="Normal 12 6 2 2 6 2" xfId="41440"/>
    <cellStyle name="Normal 12 6 2 2 7" xfId="4652"/>
    <cellStyle name="Normal 12 6 2 2 8" xfId="30620"/>
    <cellStyle name="Normal 12 6 2 2 9" xfId="57102"/>
    <cellStyle name="Normal 12 6 2 3" xfId="5734"/>
    <cellStyle name="Normal 12 6 2 3 2" xfId="12226"/>
    <cellStyle name="Normal 12 6 2 3 2 2" xfId="27374"/>
    <cellStyle name="Normal 12 6 2 3 2 2 2" xfId="53342"/>
    <cellStyle name="Normal 12 6 2 3 2 3" xfId="38194"/>
    <cellStyle name="Normal 12 6 2 3 3" xfId="20882"/>
    <cellStyle name="Normal 12 6 2 3 3 2" xfId="46850"/>
    <cellStyle name="Normal 12 6 2 3 4" xfId="16554"/>
    <cellStyle name="Normal 12 6 2 3 4 2" xfId="42522"/>
    <cellStyle name="Normal 12 6 2 3 5" xfId="31702"/>
    <cellStyle name="Normal 12 6 2 3 6" xfId="58184"/>
    <cellStyle name="Normal 12 6 2 4" xfId="10062"/>
    <cellStyle name="Normal 12 6 2 4 2" xfId="25210"/>
    <cellStyle name="Normal 12 6 2 4 2 2" xfId="51178"/>
    <cellStyle name="Normal 12 6 2 4 3" xfId="36030"/>
    <cellStyle name="Normal 12 6 2 5" xfId="7898"/>
    <cellStyle name="Normal 12 6 2 5 2" xfId="23046"/>
    <cellStyle name="Normal 12 6 2 5 2 2" xfId="49014"/>
    <cellStyle name="Normal 12 6 2 5 3" xfId="33866"/>
    <cellStyle name="Normal 12 6 2 6" xfId="18718"/>
    <cellStyle name="Normal 12 6 2 6 2" xfId="44686"/>
    <cellStyle name="Normal 12 6 2 7" xfId="14390"/>
    <cellStyle name="Normal 12 6 2 7 2" xfId="40358"/>
    <cellStyle name="Normal 12 6 2 8" xfId="3570"/>
    <cellStyle name="Normal 12 6 2 9" xfId="29538"/>
    <cellStyle name="Normal 12 6 3" xfId="1947"/>
    <cellStyle name="Normal 12 6 3 2" xfId="6275"/>
    <cellStyle name="Normal 12 6 3 2 2" xfId="12767"/>
    <cellStyle name="Normal 12 6 3 2 2 2" xfId="27915"/>
    <cellStyle name="Normal 12 6 3 2 2 2 2" xfId="53883"/>
    <cellStyle name="Normal 12 6 3 2 2 3" xfId="38735"/>
    <cellStyle name="Normal 12 6 3 2 3" xfId="21423"/>
    <cellStyle name="Normal 12 6 3 2 3 2" xfId="47391"/>
    <cellStyle name="Normal 12 6 3 2 4" xfId="17095"/>
    <cellStyle name="Normal 12 6 3 2 4 2" xfId="43063"/>
    <cellStyle name="Normal 12 6 3 2 5" xfId="32243"/>
    <cellStyle name="Normal 12 6 3 2 6" xfId="58725"/>
    <cellStyle name="Normal 12 6 3 3" xfId="10603"/>
    <cellStyle name="Normal 12 6 3 3 2" xfId="25751"/>
    <cellStyle name="Normal 12 6 3 3 2 2" xfId="51719"/>
    <cellStyle name="Normal 12 6 3 3 3" xfId="36571"/>
    <cellStyle name="Normal 12 6 3 4" xfId="8439"/>
    <cellStyle name="Normal 12 6 3 4 2" xfId="23587"/>
    <cellStyle name="Normal 12 6 3 4 2 2" xfId="49555"/>
    <cellStyle name="Normal 12 6 3 4 3" xfId="34407"/>
    <cellStyle name="Normal 12 6 3 5" xfId="19259"/>
    <cellStyle name="Normal 12 6 3 5 2" xfId="45227"/>
    <cellStyle name="Normal 12 6 3 6" xfId="14931"/>
    <cellStyle name="Normal 12 6 3 6 2" xfId="40899"/>
    <cellStyle name="Normal 12 6 3 7" xfId="4111"/>
    <cellStyle name="Normal 12 6 3 8" xfId="30079"/>
    <cellStyle name="Normal 12 6 3 9" xfId="56561"/>
    <cellStyle name="Normal 12 6 4" xfId="5193"/>
    <cellStyle name="Normal 12 6 4 2" xfId="11685"/>
    <cellStyle name="Normal 12 6 4 2 2" xfId="26833"/>
    <cellStyle name="Normal 12 6 4 2 2 2" xfId="52801"/>
    <cellStyle name="Normal 12 6 4 2 3" xfId="37653"/>
    <cellStyle name="Normal 12 6 4 3" xfId="20341"/>
    <cellStyle name="Normal 12 6 4 3 2" xfId="46309"/>
    <cellStyle name="Normal 12 6 4 4" xfId="16013"/>
    <cellStyle name="Normal 12 6 4 4 2" xfId="41981"/>
    <cellStyle name="Normal 12 6 4 5" xfId="31161"/>
    <cellStyle name="Normal 12 6 4 6" xfId="57643"/>
    <cellStyle name="Normal 12 6 5" xfId="9521"/>
    <cellStyle name="Normal 12 6 5 2" xfId="24669"/>
    <cellStyle name="Normal 12 6 5 2 2" xfId="50637"/>
    <cellStyle name="Normal 12 6 5 3" xfId="35489"/>
    <cellStyle name="Normal 12 6 6" xfId="7357"/>
    <cellStyle name="Normal 12 6 6 2" xfId="22505"/>
    <cellStyle name="Normal 12 6 6 2 2" xfId="48473"/>
    <cellStyle name="Normal 12 6 6 3" xfId="33325"/>
    <cellStyle name="Normal 12 6 7" xfId="18177"/>
    <cellStyle name="Normal 12 6 7 2" xfId="44145"/>
    <cellStyle name="Normal 12 6 8" xfId="13849"/>
    <cellStyle name="Normal 12 6 8 2" xfId="39817"/>
    <cellStyle name="Normal 12 6 9" xfId="3029"/>
    <cellStyle name="Normal 12 7" xfId="292"/>
    <cellStyle name="Normal 12 7 10" xfId="28998"/>
    <cellStyle name="Normal 12 7 11" xfId="54959"/>
    <cellStyle name="Normal 12 7 12" xfId="55480"/>
    <cellStyle name="Normal 12 7 13" xfId="939"/>
    <cellStyle name="Normal 12 7 2" xfId="1407"/>
    <cellStyle name="Normal 12 7 2 10" xfId="56021"/>
    <cellStyle name="Normal 12 7 2 2" xfId="2489"/>
    <cellStyle name="Normal 12 7 2 2 2" xfId="6817"/>
    <cellStyle name="Normal 12 7 2 2 2 2" xfId="13309"/>
    <cellStyle name="Normal 12 7 2 2 2 2 2" xfId="28457"/>
    <cellStyle name="Normal 12 7 2 2 2 2 2 2" xfId="54425"/>
    <cellStyle name="Normal 12 7 2 2 2 2 3" xfId="39277"/>
    <cellStyle name="Normal 12 7 2 2 2 3" xfId="21965"/>
    <cellStyle name="Normal 12 7 2 2 2 3 2" xfId="47933"/>
    <cellStyle name="Normal 12 7 2 2 2 4" xfId="17637"/>
    <cellStyle name="Normal 12 7 2 2 2 4 2" xfId="43605"/>
    <cellStyle name="Normal 12 7 2 2 2 5" xfId="32785"/>
    <cellStyle name="Normal 12 7 2 2 2 6" xfId="59267"/>
    <cellStyle name="Normal 12 7 2 2 3" xfId="11145"/>
    <cellStyle name="Normal 12 7 2 2 3 2" xfId="26293"/>
    <cellStyle name="Normal 12 7 2 2 3 2 2" xfId="52261"/>
    <cellStyle name="Normal 12 7 2 2 3 3" xfId="37113"/>
    <cellStyle name="Normal 12 7 2 2 4" xfId="8981"/>
    <cellStyle name="Normal 12 7 2 2 4 2" xfId="24129"/>
    <cellStyle name="Normal 12 7 2 2 4 2 2" xfId="50097"/>
    <cellStyle name="Normal 12 7 2 2 4 3" xfId="34949"/>
    <cellStyle name="Normal 12 7 2 2 5" xfId="19801"/>
    <cellStyle name="Normal 12 7 2 2 5 2" xfId="45769"/>
    <cellStyle name="Normal 12 7 2 2 6" xfId="15473"/>
    <cellStyle name="Normal 12 7 2 2 6 2" xfId="41441"/>
    <cellStyle name="Normal 12 7 2 2 7" xfId="4653"/>
    <cellStyle name="Normal 12 7 2 2 8" xfId="30621"/>
    <cellStyle name="Normal 12 7 2 2 9" xfId="57103"/>
    <cellStyle name="Normal 12 7 2 3" xfId="5735"/>
    <cellStyle name="Normal 12 7 2 3 2" xfId="12227"/>
    <cellStyle name="Normal 12 7 2 3 2 2" xfId="27375"/>
    <cellStyle name="Normal 12 7 2 3 2 2 2" xfId="53343"/>
    <cellStyle name="Normal 12 7 2 3 2 3" xfId="38195"/>
    <cellStyle name="Normal 12 7 2 3 3" xfId="20883"/>
    <cellStyle name="Normal 12 7 2 3 3 2" xfId="46851"/>
    <cellStyle name="Normal 12 7 2 3 4" xfId="16555"/>
    <cellStyle name="Normal 12 7 2 3 4 2" xfId="42523"/>
    <cellStyle name="Normal 12 7 2 3 5" xfId="31703"/>
    <cellStyle name="Normal 12 7 2 3 6" xfId="58185"/>
    <cellStyle name="Normal 12 7 2 4" xfId="10063"/>
    <cellStyle name="Normal 12 7 2 4 2" xfId="25211"/>
    <cellStyle name="Normal 12 7 2 4 2 2" xfId="51179"/>
    <cellStyle name="Normal 12 7 2 4 3" xfId="36031"/>
    <cellStyle name="Normal 12 7 2 5" xfId="7899"/>
    <cellStyle name="Normal 12 7 2 5 2" xfId="23047"/>
    <cellStyle name="Normal 12 7 2 5 2 2" xfId="49015"/>
    <cellStyle name="Normal 12 7 2 5 3" xfId="33867"/>
    <cellStyle name="Normal 12 7 2 6" xfId="18719"/>
    <cellStyle name="Normal 12 7 2 6 2" xfId="44687"/>
    <cellStyle name="Normal 12 7 2 7" xfId="14391"/>
    <cellStyle name="Normal 12 7 2 7 2" xfId="40359"/>
    <cellStyle name="Normal 12 7 2 8" xfId="3571"/>
    <cellStyle name="Normal 12 7 2 9" xfId="29539"/>
    <cellStyle name="Normal 12 7 3" xfId="1948"/>
    <cellStyle name="Normal 12 7 3 2" xfId="6276"/>
    <cellStyle name="Normal 12 7 3 2 2" xfId="12768"/>
    <cellStyle name="Normal 12 7 3 2 2 2" xfId="27916"/>
    <cellStyle name="Normal 12 7 3 2 2 2 2" xfId="53884"/>
    <cellStyle name="Normal 12 7 3 2 2 3" xfId="38736"/>
    <cellStyle name="Normal 12 7 3 2 3" xfId="21424"/>
    <cellStyle name="Normal 12 7 3 2 3 2" xfId="47392"/>
    <cellStyle name="Normal 12 7 3 2 4" xfId="17096"/>
    <cellStyle name="Normal 12 7 3 2 4 2" xfId="43064"/>
    <cellStyle name="Normal 12 7 3 2 5" xfId="32244"/>
    <cellStyle name="Normal 12 7 3 2 6" xfId="58726"/>
    <cellStyle name="Normal 12 7 3 3" xfId="10604"/>
    <cellStyle name="Normal 12 7 3 3 2" xfId="25752"/>
    <cellStyle name="Normal 12 7 3 3 2 2" xfId="51720"/>
    <cellStyle name="Normal 12 7 3 3 3" xfId="36572"/>
    <cellStyle name="Normal 12 7 3 4" xfId="8440"/>
    <cellStyle name="Normal 12 7 3 4 2" xfId="23588"/>
    <cellStyle name="Normal 12 7 3 4 2 2" xfId="49556"/>
    <cellStyle name="Normal 12 7 3 4 3" xfId="34408"/>
    <cellStyle name="Normal 12 7 3 5" xfId="19260"/>
    <cellStyle name="Normal 12 7 3 5 2" xfId="45228"/>
    <cellStyle name="Normal 12 7 3 6" xfId="14932"/>
    <cellStyle name="Normal 12 7 3 6 2" xfId="40900"/>
    <cellStyle name="Normal 12 7 3 7" xfId="4112"/>
    <cellStyle name="Normal 12 7 3 8" xfId="30080"/>
    <cellStyle name="Normal 12 7 3 9" xfId="56562"/>
    <cellStyle name="Normal 12 7 4" xfId="5194"/>
    <cellStyle name="Normal 12 7 4 2" xfId="11686"/>
    <cellStyle name="Normal 12 7 4 2 2" xfId="26834"/>
    <cellStyle name="Normal 12 7 4 2 2 2" xfId="52802"/>
    <cellStyle name="Normal 12 7 4 2 3" xfId="37654"/>
    <cellStyle name="Normal 12 7 4 3" xfId="20342"/>
    <cellStyle name="Normal 12 7 4 3 2" xfId="46310"/>
    <cellStyle name="Normal 12 7 4 4" xfId="16014"/>
    <cellStyle name="Normal 12 7 4 4 2" xfId="41982"/>
    <cellStyle name="Normal 12 7 4 5" xfId="31162"/>
    <cellStyle name="Normal 12 7 4 6" xfId="57644"/>
    <cellStyle name="Normal 12 7 5" xfId="9522"/>
    <cellStyle name="Normal 12 7 5 2" xfId="24670"/>
    <cellStyle name="Normal 12 7 5 2 2" xfId="50638"/>
    <cellStyle name="Normal 12 7 5 3" xfId="35490"/>
    <cellStyle name="Normal 12 7 6" xfId="7358"/>
    <cellStyle name="Normal 12 7 6 2" xfId="22506"/>
    <cellStyle name="Normal 12 7 6 2 2" xfId="48474"/>
    <cellStyle name="Normal 12 7 6 3" xfId="33326"/>
    <cellStyle name="Normal 12 7 7" xfId="18178"/>
    <cellStyle name="Normal 12 7 7 2" xfId="44146"/>
    <cellStyle name="Normal 12 7 8" xfId="13850"/>
    <cellStyle name="Normal 12 7 8 2" xfId="39818"/>
    <cellStyle name="Normal 12 7 9" xfId="3030"/>
    <cellStyle name="Normal 12 8" xfId="293"/>
    <cellStyle name="Normal 12 8 10" xfId="28999"/>
    <cellStyle name="Normal 12 8 11" xfId="54960"/>
    <cellStyle name="Normal 12 8 12" xfId="55481"/>
    <cellStyle name="Normal 12 8 13" xfId="979"/>
    <cellStyle name="Normal 12 8 2" xfId="1408"/>
    <cellStyle name="Normal 12 8 2 10" xfId="56022"/>
    <cellStyle name="Normal 12 8 2 2" xfId="2490"/>
    <cellStyle name="Normal 12 8 2 2 2" xfId="6818"/>
    <cellStyle name="Normal 12 8 2 2 2 2" xfId="13310"/>
    <cellStyle name="Normal 12 8 2 2 2 2 2" xfId="28458"/>
    <cellStyle name="Normal 12 8 2 2 2 2 2 2" xfId="54426"/>
    <cellStyle name="Normal 12 8 2 2 2 2 3" xfId="39278"/>
    <cellStyle name="Normal 12 8 2 2 2 3" xfId="21966"/>
    <cellStyle name="Normal 12 8 2 2 2 3 2" xfId="47934"/>
    <cellStyle name="Normal 12 8 2 2 2 4" xfId="17638"/>
    <cellStyle name="Normal 12 8 2 2 2 4 2" xfId="43606"/>
    <cellStyle name="Normal 12 8 2 2 2 5" xfId="32786"/>
    <cellStyle name="Normal 12 8 2 2 2 6" xfId="59268"/>
    <cellStyle name="Normal 12 8 2 2 3" xfId="11146"/>
    <cellStyle name="Normal 12 8 2 2 3 2" xfId="26294"/>
    <cellStyle name="Normal 12 8 2 2 3 2 2" xfId="52262"/>
    <cellStyle name="Normal 12 8 2 2 3 3" xfId="37114"/>
    <cellStyle name="Normal 12 8 2 2 4" xfId="8982"/>
    <cellStyle name="Normal 12 8 2 2 4 2" xfId="24130"/>
    <cellStyle name="Normal 12 8 2 2 4 2 2" xfId="50098"/>
    <cellStyle name="Normal 12 8 2 2 4 3" xfId="34950"/>
    <cellStyle name="Normal 12 8 2 2 5" xfId="19802"/>
    <cellStyle name="Normal 12 8 2 2 5 2" xfId="45770"/>
    <cellStyle name="Normal 12 8 2 2 6" xfId="15474"/>
    <cellStyle name="Normal 12 8 2 2 6 2" xfId="41442"/>
    <cellStyle name="Normal 12 8 2 2 7" xfId="4654"/>
    <cellStyle name="Normal 12 8 2 2 8" xfId="30622"/>
    <cellStyle name="Normal 12 8 2 2 9" xfId="57104"/>
    <cellStyle name="Normal 12 8 2 3" xfId="5736"/>
    <cellStyle name="Normal 12 8 2 3 2" xfId="12228"/>
    <cellStyle name="Normal 12 8 2 3 2 2" xfId="27376"/>
    <cellStyle name="Normal 12 8 2 3 2 2 2" xfId="53344"/>
    <cellStyle name="Normal 12 8 2 3 2 3" xfId="38196"/>
    <cellStyle name="Normal 12 8 2 3 3" xfId="20884"/>
    <cellStyle name="Normal 12 8 2 3 3 2" xfId="46852"/>
    <cellStyle name="Normal 12 8 2 3 4" xfId="16556"/>
    <cellStyle name="Normal 12 8 2 3 4 2" xfId="42524"/>
    <cellStyle name="Normal 12 8 2 3 5" xfId="31704"/>
    <cellStyle name="Normal 12 8 2 3 6" xfId="58186"/>
    <cellStyle name="Normal 12 8 2 4" xfId="10064"/>
    <cellStyle name="Normal 12 8 2 4 2" xfId="25212"/>
    <cellStyle name="Normal 12 8 2 4 2 2" xfId="51180"/>
    <cellStyle name="Normal 12 8 2 4 3" xfId="36032"/>
    <cellStyle name="Normal 12 8 2 5" xfId="7900"/>
    <cellStyle name="Normal 12 8 2 5 2" xfId="23048"/>
    <cellStyle name="Normal 12 8 2 5 2 2" xfId="49016"/>
    <cellStyle name="Normal 12 8 2 5 3" xfId="33868"/>
    <cellStyle name="Normal 12 8 2 6" xfId="18720"/>
    <cellStyle name="Normal 12 8 2 6 2" xfId="44688"/>
    <cellStyle name="Normal 12 8 2 7" xfId="14392"/>
    <cellStyle name="Normal 12 8 2 7 2" xfId="40360"/>
    <cellStyle name="Normal 12 8 2 8" xfId="3572"/>
    <cellStyle name="Normal 12 8 2 9" xfId="29540"/>
    <cellStyle name="Normal 12 8 3" xfId="1949"/>
    <cellStyle name="Normal 12 8 3 2" xfId="6277"/>
    <cellStyle name="Normal 12 8 3 2 2" xfId="12769"/>
    <cellStyle name="Normal 12 8 3 2 2 2" xfId="27917"/>
    <cellStyle name="Normal 12 8 3 2 2 2 2" xfId="53885"/>
    <cellStyle name="Normal 12 8 3 2 2 3" xfId="38737"/>
    <cellStyle name="Normal 12 8 3 2 3" xfId="21425"/>
    <cellStyle name="Normal 12 8 3 2 3 2" xfId="47393"/>
    <cellStyle name="Normal 12 8 3 2 4" xfId="17097"/>
    <cellStyle name="Normal 12 8 3 2 4 2" xfId="43065"/>
    <cellStyle name="Normal 12 8 3 2 5" xfId="32245"/>
    <cellStyle name="Normal 12 8 3 2 6" xfId="58727"/>
    <cellStyle name="Normal 12 8 3 3" xfId="10605"/>
    <cellStyle name="Normal 12 8 3 3 2" xfId="25753"/>
    <cellStyle name="Normal 12 8 3 3 2 2" xfId="51721"/>
    <cellStyle name="Normal 12 8 3 3 3" xfId="36573"/>
    <cellStyle name="Normal 12 8 3 4" xfId="8441"/>
    <cellStyle name="Normal 12 8 3 4 2" xfId="23589"/>
    <cellStyle name="Normal 12 8 3 4 2 2" xfId="49557"/>
    <cellStyle name="Normal 12 8 3 4 3" xfId="34409"/>
    <cellStyle name="Normal 12 8 3 5" xfId="19261"/>
    <cellStyle name="Normal 12 8 3 5 2" xfId="45229"/>
    <cellStyle name="Normal 12 8 3 6" xfId="14933"/>
    <cellStyle name="Normal 12 8 3 6 2" xfId="40901"/>
    <cellStyle name="Normal 12 8 3 7" xfId="4113"/>
    <cellStyle name="Normal 12 8 3 8" xfId="30081"/>
    <cellStyle name="Normal 12 8 3 9" xfId="56563"/>
    <cellStyle name="Normal 12 8 4" xfId="5195"/>
    <cellStyle name="Normal 12 8 4 2" xfId="11687"/>
    <cellStyle name="Normal 12 8 4 2 2" xfId="26835"/>
    <cellStyle name="Normal 12 8 4 2 2 2" xfId="52803"/>
    <cellStyle name="Normal 12 8 4 2 3" xfId="37655"/>
    <cellStyle name="Normal 12 8 4 3" xfId="20343"/>
    <cellStyle name="Normal 12 8 4 3 2" xfId="46311"/>
    <cellStyle name="Normal 12 8 4 4" xfId="16015"/>
    <cellStyle name="Normal 12 8 4 4 2" xfId="41983"/>
    <cellStyle name="Normal 12 8 4 5" xfId="31163"/>
    <cellStyle name="Normal 12 8 4 6" xfId="57645"/>
    <cellStyle name="Normal 12 8 5" xfId="9523"/>
    <cellStyle name="Normal 12 8 5 2" xfId="24671"/>
    <cellStyle name="Normal 12 8 5 2 2" xfId="50639"/>
    <cellStyle name="Normal 12 8 5 3" xfId="35491"/>
    <cellStyle name="Normal 12 8 6" xfId="7359"/>
    <cellStyle name="Normal 12 8 6 2" xfId="22507"/>
    <cellStyle name="Normal 12 8 6 2 2" xfId="48475"/>
    <cellStyle name="Normal 12 8 6 3" xfId="33327"/>
    <cellStyle name="Normal 12 8 7" xfId="18179"/>
    <cellStyle name="Normal 12 8 7 2" xfId="44147"/>
    <cellStyle name="Normal 12 8 8" xfId="13851"/>
    <cellStyle name="Normal 12 8 8 2" xfId="39819"/>
    <cellStyle name="Normal 12 8 9" xfId="3031"/>
    <cellStyle name="Normal 12 9" xfId="294"/>
    <cellStyle name="Normal 12 9 10" xfId="29000"/>
    <cellStyle name="Normal 12 9 11" xfId="54961"/>
    <cellStyle name="Normal 12 9 12" xfId="55482"/>
    <cellStyle name="Normal 12 9 13" xfId="1019"/>
    <cellStyle name="Normal 12 9 2" xfId="1409"/>
    <cellStyle name="Normal 12 9 2 10" xfId="56023"/>
    <cellStyle name="Normal 12 9 2 2" xfId="2491"/>
    <cellStyle name="Normal 12 9 2 2 2" xfId="6819"/>
    <cellStyle name="Normal 12 9 2 2 2 2" xfId="13311"/>
    <cellStyle name="Normal 12 9 2 2 2 2 2" xfId="28459"/>
    <cellStyle name="Normal 12 9 2 2 2 2 2 2" xfId="54427"/>
    <cellStyle name="Normal 12 9 2 2 2 2 3" xfId="39279"/>
    <cellStyle name="Normal 12 9 2 2 2 3" xfId="21967"/>
    <cellStyle name="Normal 12 9 2 2 2 3 2" xfId="47935"/>
    <cellStyle name="Normal 12 9 2 2 2 4" xfId="17639"/>
    <cellStyle name="Normal 12 9 2 2 2 4 2" xfId="43607"/>
    <cellStyle name="Normal 12 9 2 2 2 5" xfId="32787"/>
    <cellStyle name="Normal 12 9 2 2 2 6" xfId="59269"/>
    <cellStyle name="Normal 12 9 2 2 3" xfId="11147"/>
    <cellStyle name="Normal 12 9 2 2 3 2" xfId="26295"/>
    <cellStyle name="Normal 12 9 2 2 3 2 2" xfId="52263"/>
    <cellStyle name="Normal 12 9 2 2 3 3" xfId="37115"/>
    <cellStyle name="Normal 12 9 2 2 4" xfId="8983"/>
    <cellStyle name="Normal 12 9 2 2 4 2" xfId="24131"/>
    <cellStyle name="Normal 12 9 2 2 4 2 2" xfId="50099"/>
    <cellStyle name="Normal 12 9 2 2 4 3" xfId="34951"/>
    <cellStyle name="Normal 12 9 2 2 5" xfId="19803"/>
    <cellStyle name="Normal 12 9 2 2 5 2" xfId="45771"/>
    <cellStyle name="Normal 12 9 2 2 6" xfId="15475"/>
    <cellStyle name="Normal 12 9 2 2 6 2" xfId="41443"/>
    <cellStyle name="Normal 12 9 2 2 7" xfId="4655"/>
    <cellStyle name="Normal 12 9 2 2 8" xfId="30623"/>
    <cellStyle name="Normal 12 9 2 2 9" xfId="57105"/>
    <cellStyle name="Normal 12 9 2 3" xfId="5737"/>
    <cellStyle name="Normal 12 9 2 3 2" xfId="12229"/>
    <cellStyle name="Normal 12 9 2 3 2 2" xfId="27377"/>
    <cellStyle name="Normal 12 9 2 3 2 2 2" xfId="53345"/>
    <cellStyle name="Normal 12 9 2 3 2 3" xfId="38197"/>
    <cellStyle name="Normal 12 9 2 3 3" xfId="20885"/>
    <cellStyle name="Normal 12 9 2 3 3 2" xfId="46853"/>
    <cellStyle name="Normal 12 9 2 3 4" xfId="16557"/>
    <cellStyle name="Normal 12 9 2 3 4 2" xfId="42525"/>
    <cellStyle name="Normal 12 9 2 3 5" xfId="31705"/>
    <cellStyle name="Normal 12 9 2 3 6" xfId="58187"/>
    <cellStyle name="Normal 12 9 2 4" xfId="10065"/>
    <cellStyle name="Normal 12 9 2 4 2" xfId="25213"/>
    <cellStyle name="Normal 12 9 2 4 2 2" xfId="51181"/>
    <cellStyle name="Normal 12 9 2 4 3" xfId="36033"/>
    <cellStyle name="Normal 12 9 2 5" xfId="7901"/>
    <cellStyle name="Normal 12 9 2 5 2" xfId="23049"/>
    <cellStyle name="Normal 12 9 2 5 2 2" xfId="49017"/>
    <cellStyle name="Normal 12 9 2 5 3" xfId="33869"/>
    <cellStyle name="Normal 12 9 2 6" xfId="18721"/>
    <cellStyle name="Normal 12 9 2 6 2" xfId="44689"/>
    <cellStyle name="Normal 12 9 2 7" xfId="14393"/>
    <cellStyle name="Normal 12 9 2 7 2" xfId="40361"/>
    <cellStyle name="Normal 12 9 2 8" xfId="3573"/>
    <cellStyle name="Normal 12 9 2 9" xfId="29541"/>
    <cellStyle name="Normal 12 9 3" xfId="1950"/>
    <cellStyle name="Normal 12 9 3 2" xfId="6278"/>
    <cellStyle name="Normal 12 9 3 2 2" xfId="12770"/>
    <cellStyle name="Normal 12 9 3 2 2 2" xfId="27918"/>
    <cellStyle name="Normal 12 9 3 2 2 2 2" xfId="53886"/>
    <cellStyle name="Normal 12 9 3 2 2 3" xfId="38738"/>
    <cellStyle name="Normal 12 9 3 2 3" xfId="21426"/>
    <cellStyle name="Normal 12 9 3 2 3 2" xfId="47394"/>
    <cellStyle name="Normal 12 9 3 2 4" xfId="17098"/>
    <cellStyle name="Normal 12 9 3 2 4 2" xfId="43066"/>
    <cellStyle name="Normal 12 9 3 2 5" xfId="32246"/>
    <cellStyle name="Normal 12 9 3 2 6" xfId="58728"/>
    <cellStyle name="Normal 12 9 3 3" xfId="10606"/>
    <cellStyle name="Normal 12 9 3 3 2" xfId="25754"/>
    <cellStyle name="Normal 12 9 3 3 2 2" xfId="51722"/>
    <cellStyle name="Normal 12 9 3 3 3" xfId="36574"/>
    <cellStyle name="Normal 12 9 3 4" xfId="8442"/>
    <cellStyle name="Normal 12 9 3 4 2" xfId="23590"/>
    <cellStyle name="Normal 12 9 3 4 2 2" xfId="49558"/>
    <cellStyle name="Normal 12 9 3 4 3" xfId="34410"/>
    <cellStyle name="Normal 12 9 3 5" xfId="19262"/>
    <cellStyle name="Normal 12 9 3 5 2" xfId="45230"/>
    <cellStyle name="Normal 12 9 3 6" xfId="14934"/>
    <cellStyle name="Normal 12 9 3 6 2" xfId="40902"/>
    <cellStyle name="Normal 12 9 3 7" xfId="4114"/>
    <cellStyle name="Normal 12 9 3 8" xfId="30082"/>
    <cellStyle name="Normal 12 9 3 9" xfId="56564"/>
    <cellStyle name="Normal 12 9 4" xfId="5196"/>
    <cellStyle name="Normal 12 9 4 2" xfId="11688"/>
    <cellStyle name="Normal 12 9 4 2 2" xfId="26836"/>
    <cellStyle name="Normal 12 9 4 2 2 2" xfId="52804"/>
    <cellStyle name="Normal 12 9 4 2 3" xfId="37656"/>
    <cellStyle name="Normal 12 9 4 3" xfId="20344"/>
    <cellStyle name="Normal 12 9 4 3 2" xfId="46312"/>
    <cellStyle name="Normal 12 9 4 4" xfId="16016"/>
    <cellStyle name="Normal 12 9 4 4 2" xfId="41984"/>
    <cellStyle name="Normal 12 9 4 5" xfId="31164"/>
    <cellStyle name="Normal 12 9 4 6" xfId="57646"/>
    <cellStyle name="Normal 12 9 5" xfId="9524"/>
    <cellStyle name="Normal 12 9 5 2" xfId="24672"/>
    <cellStyle name="Normal 12 9 5 2 2" xfId="50640"/>
    <cellStyle name="Normal 12 9 5 3" xfId="35492"/>
    <cellStyle name="Normal 12 9 6" xfId="7360"/>
    <cellStyle name="Normal 12 9 6 2" xfId="22508"/>
    <cellStyle name="Normal 12 9 6 2 2" xfId="48476"/>
    <cellStyle name="Normal 12 9 6 3" xfId="33328"/>
    <cellStyle name="Normal 12 9 7" xfId="18180"/>
    <cellStyle name="Normal 12 9 7 2" xfId="44148"/>
    <cellStyle name="Normal 12 9 8" xfId="13852"/>
    <cellStyle name="Normal 12 9 8 2" xfId="39820"/>
    <cellStyle name="Normal 12 9 9" xfId="3032"/>
    <cellStyle name="Normal 13" xfId="295"/>
    <cellStyle name="Normal 13 10" xfId="296"/>
    <cellStyle name="Normal 13 10 10" xfId="29002"/>
    <cellStyle name="Normal 13 10 11" xfId="54963"/>
    <cellStyle name="Normal 13 10 12" xfId="55484"/>
    <cellStyle name="Normal 13 10 13" xfId="1062"/>
    <cellStyle name="Normal 13 10 2" xfId="1411"/>
    <cellStyle name="Normal 13 10 2 10" xfId="56025"/>
    <cellStyle name="Normal 13 10 2 2" xfId="2493"/>
    <cellStyle name="Normal 13 10 2 2 2" xfId="6821"/>
    <cellStyle name="Normal 13 10 2 2 2 2" xfId="13313"/>
    <cellStyle name="Normal 13 10 2 2 2 2 2" xfId="28461"/>
    <cellStyle name="Normal 13 10 2 2 2 2 2 2" xfId="54429"/>
    <cellStyle name="Normal 13 10 2 2 2 2 3" xfId="39281"/>
    <cellStyle name="Normal 13 10 2 2 2 3" xfId="21969"/>
    <cellStyle name="Normal 13 10 2 2 2 3 2" xfId="47937"/>
    <cellStyle name="Normal 13 10 2 2 2 4" xfId="17641"/>
    <cellStyle name="Normal 13 10 2 2 2 4 2" xfId="43609"/>
    <cellStyle name="Normal 13 10 2 2 2 5" xfId="32789"/>
    <cellStyle name="Normal 13 10 2 2 2 6" xfId="59271"/>
    <cellStyle name="Normal 13 10 2 2 3" xfId="11149"/>
    <cellStyle name="Normal 13 10 2 2 3 2" xfId="26297"/>
    <cellStyle name="Normal 13 10 2 2 3 2 2" xfId="52265"/>
    <cellStyle name="Normal 13 10 2 2 3 3" xfId="37117"/>
    <cellStyle name="Normal 13 10 2 2 4" xfId="8985"/>
    <cellStyle name="Normal 13 10 2 2 4 2" xfId="24133"/>
    <cellStyle name="Normal 13 10 2 2 4 2 2" xfId="50101"/>
    <cellStyle name="Normal 13 10 2 2 4 3" xfId="34953"/>
    <cellStyle name="Normal 13 10 2 2 5" xfId="19805"/>
    <cellStyle name="Normal 13 10 2 2 5 2" xfId="45773"/>
    <cellStyle name="Normal 13 10 2 2 6" xfId="15477"/>
    <cellStyle name="Normal 13 10 2 2 6 2" xfId="41445"/>
    <cellStyle name="Normal 13 10 2 2 7" xfId="4657"/>
    <cellStyle name="Normal 13 10 2 2 8" xfId="30625"/>
    <cellStyle name="Normal 13 10 2 2 9" xfId="57107"/>
    <cellStyle name="Normal 13 10 2 3" xfId="5739"/>
    <cellStyle name="Normal 13 10 2 3 2" xfId="12231"/>
    <cellStyle name="Normal 13 10 2 3 2 2" xfId="27379"/>
    <cellStyle name="Normal 13 10 2 3 2 2 2" xfId="53347"/>
    <cellStyle name="Normal 13 10 2 3 2 3" xfId="38199"/>
    <cellStyle name="Normal 13 10 2 3 3" xfId="20887"/>
    <cellStyle name="Normal 13 10 2 3 3 2" xfId="46855"/>
    <cellStyle name="Normal 13 10 2 3 4" xfId="16559"/>
    <cellStyle name="Normal 13 10 2 3 4 2" xfId="42527"/>
    <cellStyle name="Normal 13 10 2 3 5" xfId="31707"/>
    <cellStyle name="Normal 13 10 2 3 6" xfId="58189"/>
    <cellStyle name="Normal 13 10 2 4" xfId="10067"/>
    <cellStyle name="Normal 13 10 2 4 2" xfId="25215"/>
    <cellStyle name="Normal 13 10 2 4 2 2" xfId="51183"/>
    <cellStyle name="Normal 13 10 2 4 3" xfId="36035"/>
    <cellStyle name="Normal 13 10 2 5" xfId="7903"/>
    <cellStyle name="Normal 13 10 2 5 2" xfId="23051"/>
    <cellStyle name="Normal 13 10 2 5 2 2" xfId="49019"/>
    <cellStyle name="Normal 13 10 2 5 3" xfId="33871"/>
    <cellStyle name="Normal 13 10 2 6" xfId="18723"/>
    <cellStyle name="Normal 13 10 2 6 2" xfId="44691"/>
    <cellStyle name="Normal 13 10 2 7" xfId="14395"/>
    <cellStyle name="Normal 13 10 2 7 2" xfId="40363"/>
    <cellStyle name="Normal 13 10 2 8" xfId="3575"/>
    <cellStyle name="Normal 13 10 2 9" xfId="29543"/>
    <cellStyle name="Normal 13 10 3" xfId="1952"/>
    <cellStyle name="Normal 13 10 3 2" xfId="6280"/>
    <cellStyle name="Normal 13 10 3 2 2" xfId="12772"/>
    <cellStyle name="Normal 13 10 3 2 2 2" xfId="27920"/>
    <cellStyle name="Normal 13 10 3 2 2 2 2" xfId="53888"/>
    <cellStyle name="Normal 13 10 3 2 2 3" xfId="38740"/>
    <cellStyle name="Normal 13 10 3 2 3" xfId="21428"/>
    <cellStyle name="Normal 13 10 3 2 3 2" xfId="47396"/>
    <cellStyle name="Normal 13 10 3 2 4" xfId="17100"/>
    <cellStyle name="Normal 13 10 3 2 4 2" xfId="43068"/>
    <cellStyle name="Normal 13 10 3 2 5" xfId="32248"/>
    <cellStyle name="Normal 13 10 3 2 6" xfId="58730"/>
    <cellStyle name="Normal 13 10 3 3" xfId="10608"/>
    <cellStyle name="Normal 13 10 3 3 2" xfId="25756"/>
    <cellStyle name="Normal 13 10 3 3 2 2" xfId="51724"/>
    <cellStyle name="Normal 13 10 3 3 3" xfId="36576"/>
    <cellStyle name="Normal 13 10 3 4" xfId="8444"/>
    <cellStyle name="Normal 13 10 3 4 2" xfId="23592"/>
    <cellStyle name="Normal 13 10 3 4 2 2" xfId="49560"/>
    <cellStyle name="Normal 13 10 3 4 3" xfId="34412"/>
    <cellStyle name="Normal 13 10 3 5" xfId="19264"/>
    <cellStyle name="Normal 13 10 3 5 2" xfId="45232"/>
    <cellStyle name="Normal 13 10 3 6" xfId="14936"/>
    <cellStyle name="Normal 13 10 3 6 2" xfId="40904"/>
    <cellStyle name="Normal 13 10 3 7" xfId="4116"/>
    <cellStyle name="Normal 13 10 3 8" xfId="30084"/>
    <cellStyle name="Normal 13 10 3 9" xfId="56566"/>
    <cellStyle name="Normal 13 10 4" xfId="5198"/>
    <cellStyle name="Normal 13 10 4 2" xfId="11690"/>
    <cellStyle name="Normal 13 10 4 2 2" xfId="26838"/>
    <cellStyle name="Normal 13 10 4 2 2 2" xfId="52806"/>
    <cellStyle name="Normal 13 10 4 2 3" xfId="37658"/>
    <cellStyle name="Normal 13 10 4 3" xfId="20346"/>
    <cellStyle name="Normal 13 10 4 3 2" xfId="46314"/>
    <cellStyle name="Normal 13 10 4 4" xfId="16018"/>
    <cellStyle name="Normal 13 10 4 4 2" xfId="41986"/>
    <cellStyle name="Normal 13 10 4 5" xfId="31166"/>
    <cellStyle name="Normal 13 10 4 6" xfId="57648"/>
    <cellStyle name="Normal 13 10 5" xfId="9526"/>
    <cellStyle name="Normal 13 10 5 2" xfId="24674"/>
    <cellStyle name="Normal 13 10 5 2 2" xfId="50642"/>
    <cellStyle name="Normal 13 10 5 3" xfId="35494"/>
    <cellStyle name="Normal 13 10 6" xfId="7362"/>
    <cellStyle name="Normal 13 10 6 2" xfId="22510"/>
    <cellStyle name="Normal 13 10 6 2 2" xfId="48478"/>
    <cellStyle name="Normal 13 10 6 3" xfId="33330"/>
    <cellStyle name="Normal 13 10 7" xfId="18182"/>
    <cellStyle name="Normal 13 10 7 2" xfId="44150"/>
    <cellStyle name="Normal 13 10 8" xfId="13854"/>
    <cellStyle name="Normal 13 10 8 2" xfId="39822"/>
    <cellStyle name="Normal 13 10 9" xfId="3034"/>
    <cellStyle name="Normal 13 11" xfId="297"/>
    <cellStyle name="Normal 13 11 10" xfId="29003"/>
    <cellStyle name="Normal 13 11 11" xfId="54964"/>
    <cellStyle name="Normal 13 11 12" xfId="55485"/>
    <cellStyle name="Normal 13 11 13" xfId="1102"/>
    <cellStyle name="Normal 13 11 2" xfId="1412"/>
    <cellStyle name="Normal 13 11 2 10" xfId="56026"/>
    <cellStyle name="Normal 13 11 2 2" xfId="2494"/>
    <cellStyle name="Normal 13 11 2 2 2" xfId="6822"/>
    <cellStyle name="Normal 13 11 2 2 2 2" xfId="13314"/>
    <cellStyle name="Normal 13 11 2 2 2 2 2" xfId="28462"/>
    <cellStyle name="Normal 13 11 2 2 2 2 2 2" xfId="54430"/>
    <cellStyle name="Normal 13 11 2 2 2 2 3" xfId="39282"/>
    <cellStyle name="Normal 13 11 2 2 2 3" xfId="21970"/>
    <cellStyle name="Normal 13 11 2 2 2 3 2" xfId="47938"/>
    <cellStyle name="Normal 13 11 2 2 2 4" xfId="17642"/>
    <cellStyle name="Normal 13 11 2 2 2 4 2" xfId="43610"/>
    <cellStyle name="Normal 13 11 2 2 2 5" xfId="32790"/>
    <cellStyle name="Normal 13 11 2 2 2 6" xfId="59272"/>
    <cellStyle name="Normal 13 11 2 2 3" xfId="11150"/>
    <cellStyle name="Normal 13 11 2 2 3 2" xfId="26298"/>
    <cellStyle name="Normal 13 11 2 2 3 2 2" xfId="52266"/>
    <cellStyle name="Normal 13 11 2 2 3 3" xfId="37118"/>
    <cellStyle name="Normal 13 11 2 2 4" xfId="8986"/>
    <cellStyle name="Normal 13 11 2 2 4 2" xfId="24134"/>
    <cellStyle name="Normal 13 11 2 2 4 2 2" xfId="50102"/>
    <cellStyle name="Normal 13 11 2 2 4 3" xfId="34954"/>
    <cellStyle name="Normal 13 11 2 2 5" xfId="19806"/>
    <cellStyle name="Normal 13 11 2 2 5 2" xfId="45774"/>
    <cellStyle name="Normal 13 11 2 2 6" xfId="15478"/>
    <cellStyle name="Normal 13 11 2 2 6 2" xfId="41446"/>
    <cellStyle name="Normal 13 11 2 2 7" xfId="4658"/>
    <cellStyle name="Normal 13 11 2 2 8" xfId="30626"/>
    <cellStyle name="Normal 13 11 2 2 9" xfId="57108"/>
    <cellStyle name="Normal 13 11 2 3" xfId="5740"/>
    <cellStyle name="Normal 13 11 2 3 2" xfId="12232"/>
    <cellStyle name="Normal 13 11 2 3 2 2" xfId="27380"/>
    <cellStyle name="Normal 13 11 2 3 2 2 2" xfId="53348"/>
    <cellStyle name="Normal 13 11 2 3 2 3" xfId="38200"/>
    <cellStyle name="Normal 13 11 2 3 3" xfId="20888"/>
    <cellStyle name="Normal 13 11 2 3 3 2" xfId="46856"/>
    <cellStyle name="Normal 13 11 2 3 4" xfId="16560"/>
    <cellStyle name="Normal 13 11 2 3 4 2" xfId="42528"/>
    <cellStyle name="Normal 13 11 2 3 5" xfId="31708"/>
    <cellStyle name="Normal 13 11 2 3 6" xfId="58190"/>
    <cellStyle name="Normal 13 11 2 4" xfId="10068"/>
    <cellStyle name="Normal 13 11 2 4 2" xfId="25216"/>
    <cellStyle name="Normal 13 11 2 4 2 2" xfId="51184"/>
    <cellStyle name="Normal 13 11 2 4 3" xfId="36036"/>
    <cellStyle name="Normal 13 11 2 5" xfId="7904"/>
    <cellStyle name="Normal 13 11 2 5 2" xfId="23052"/>
    <cellStyle name="Normal 13 11 2 5 2 2" xfId="49020"/>
    <cellStyle name="Normal 13 11 2 5 3" xfId="33872"/>
    <cellStyle name="Normal 13 11 2 6" xfId="18724"/>
    <cellStyle name="Normal 13 11 2 6 2" xfId="44692"/>
    <cellStyle name="Normal 13 11 2 7" xfId="14396"/>
    <cellStyle name="Normal 13 11 2 7 2" xfId="40364"/>
    <cellStyle name="Normal 13 11 2 8" xfId="3576"/>
    <cellStyle name="Normal 13 11 2 9" xfId="29544"/>
    <cellStyle name="Normal 13 11 3" xfId="1953"/>
    <cellStyle name="Normal 13 11 3 2" xfId="6281"/>
    <cellStyle name="Normal 13 11 3 2 2" xfId="12773"/>
    <cellStyle name="Normal 13 11 3 2 2 2" xfId="27921"/>
    <cellStyle name="Normal 13 11 3 2 2 2 2" xfId="53889"/>
    <cellStyle name="Normal 13 11 3 2 2 3" xfId="38741"/>
    <cellStyle name="Normal 13 11 3 2 3" xfId="21429"/>
    <cellStyle name="Normal 13 11 3 2 3 2" xfId="47397"/>
    <cellStyle name="Normal 13 11 3 2 4" xfId="17101"/>
    <cellStyle name="Normal 13 11 3 2 4 2" xfId="43069"/>
    <cellStyle name="Normal 13 11 3 2 5" xfId="32249"/>
    <cellStyle name="Normal 13 11 3 2 6" xfId="58731"/>
    <cellStyle name="Normal 13 11 3 3" xfId="10609"/>
    <cellStyle name="Normal 13 11 3 3 2" xfId="25757"/>
    <cellStyle name="Normal 13 11 3 3 2 2" xfId="51725"/>
    <cellStyle name="Normal 13 11 3 3 3" xfId="36577"/>
    <cellStyle name="Normal 13 11 3 4" xfId="8445"/>
    <cellStyle name="Normal 13 11 3 4 2" xfId="23593"/>
    <cellStyle name="Normal 13 11 3 4 2 2" xfId="49561"/>
    <cellStyle name="Normal 13 11 3 4 3" xfId="34413"/>
    <cellStyle name="Normal 13 11 3 5" xfId="19265"/>
    <cellStyle name="Normal 13 11 3 5 2" xfId="45233"/>
    <cellStyle name="Normal 13 11 3 6" xfId="14937"/>
    <cellStyle name="Normal 13 11 3 6 2" xfId="40905"/>
    <cellStyle name="Normal 13 11 3 7" xfId="4117"/>
    <cellStyle name="Normal 13 11 3 8" xfId="30085"/>
    <cellStyle name="Normal 13 11 3 9" xfId="56567"/>
    <cellStyle name="Normal 13 11 4" xfId="5199"/>
    <cellStyle name="Normal 13 11 4 2" xfId="11691"/>
    <cellStyle name="Normal 13 11 4 2 2" xfId="26839"/>
    <cellStyle name="Normal 13 11 4 2 2 2" xfId="52807"/>
    <cellStyle name="Normal 13 11 4 2 3" xfId="37659"/>
    <cellStyle name="Normal 13 11 4 3" xfId="20347"/>
    <cellStyle name="Normal 13 11 4 3 2" xfId="46315"/>
    <cellStyle name="Normal 13 11 4 4" xfId="16019"/>
    <cellStyle name="Normal 13 11 4 4 2" xfId="41987"/>
    <cellStyle name="Normal 13 11 4 5" xfId="31167"/>
    <cellStyle name="Normal 13 11 4 6" xfId="57649"/>
    <cellStyle name="Normal 13 11 5" xfId="9527"/>
    <cellStyle name="Normal 13 11 5 2" xfId="24675"/>
    <cellStyle name="Normal 13 11 5 2 2" xfId="50643"/>
    <cellStyle name="Normal 13 11 5 3" xfId="35495"/>
    <cellStyle name="Normal 13 11 6" xfId="7363"/>
    <cellStyle name="Normal 13 11 6 2" xfId="22511"/>
    <cellStyle name="Normal 13 11 6 2 2" xfId="48479"/>
    <cellStyle name="Normal 13 11 6 3" xfId="33331"/>
    <cellStyle name="Normal 13 11 7" xfId="18183"/>
    <cellStyle name="Normal 13 11 7 2" xfId="44151"/>
    <cellStyle name="Normal 13 11 8" xfId="13855"/>
    <cellStyle name="Normal 13 11 8 2" xfId="39823"/>
    <cellStyle name="Normal 13 11 9" xfId="3035"/>
    <cellStyle name="Normal 13 12" xfId="298"/>
    <cellStyle name="Normal 13 12 10" xfId="29004"/>
    <cellStyle name="Normal 13 12 11" xfId="54965"/>
    <cellStyle name="Normal 13 12 12" xfId="55486"/>
    <cellStyle name="Normal 13 12 13" xfId="1142"/>
    <cellStyle name="Normal 13 12 2" xfId="1413"/>
    <cellStyle name="Normal 13 12 2 10" xfId="56027"/>
    <cellStyle name="Normal 13 12 2 2" xfId="2495"/>
    <cellStyle name="Normal 13 12 2 2 2" xfId="6823"/>
    <cellStyle name="Normal 13 12 2 2 2 2" xfId="13315"/>
    <cellStyle name="Normal 13 12 2 2 2 2 2" xfId="28463"/>
    <cellStyle name="Normal 13 12 2 2 2 2 2 2" xfId="54431"/>
    <cellStyle name="Normal 13 12 2 2 2 2 3" xfId="39283"/>
    <cellStyle name="Normal 13 12 2 2 2 3" xfId="21971"/>
    <cellStyle name="Normal 13 12 2 2 2 3 2" xfId="47939"/>
    <cellStyle name="Normal 13 12 2 2 2 4" xfId="17643"/>
    <cellStyle name="Normal 13 12 2 2 2 4 2" xfId="43611"/>
    <cellStyle name="Normal 13 12 2 2 2 5" xfId="32791"/>
    <cellStyle name="Normal 13 12 2 2 2 6" xfId="59273"/>
    <cellStyle name="Normal 13 12 2 2 3" xfId="11151"/>
    <cellStyle name="Normal 13 12 2 2 3 2" xfId="26299"/>
    <cellStyle name="Normal 13 12 2 2 3 2 2" xfId="52267"/>
    <cellStyle name="Normal 13 12 2 2 3 3" xfId="37119"/>
    <cellStyle name="Normal 13 12 2 2 4" xfId="8987"/>
    <cellStyle name="Normal 13 12 2 2 4 2" xfId="24135"/>
    <cellStyle name="Normal 13 12 2 2 4 2 2" xfId="50103"/>
    <cellStyle name="Normal 13 12 2 2 4 3" xfId="34955"/>
    <cellStyle name="Normal 13 12 2 2 5" xfId="19807"/>
    <cellStyle name="Normal 13 12 2 2 5 2" xfId="45775"/>
    <cellStyle name="Normal 13 12 2 2 6" xfId="15479"/>
    <cellStyle name="Normal 13 12 2 2 6 2" xfId="41447"/>
    <cellStyle name="Normal 13 12 2 2 7" xfId="4659"/>
    <cellStyle name="Normal 13 12 2 2 8" xfId="30627"/>
    <cellStyle name="Normal 13 12 2 2 9" xfId="57109"/>
    <cellStyle name="Normal 13 12 2 3" xfId="5741"/>
    <cellStyle name="Normal 13 12 2 3 2" xfId="12233"/>
    <cellStyle name="Normal 13 12 2 3 2 2" xfId="27381"/>
    <cellStyle name="Normal 13 12 2 3 2 2 2" xfId="53349"/>
    <cellStyle name="Normal 13 12 2 3 2 3" xfId="38201"/>
    <cellStyle name="Normal 13 12 2 3 3" xfId="20889"/>
    <cellStyle name="Normal 13 12 2 3 3 2" xfId="46857"/>
    <cellStyle name="Normal 13 12 2 3 4" xfId="16561"/>
    <cellStyle name="Normal 13 12 2 3 4 2" xfId="42529"/>
    <cellStyle name="Normal 13 12 2 3 5" xfId="31709"/>
    <cellStyle name="Normal 13 12 2 3 6" xfId="58191"/>
    <cellStyle name="Normal 13 12 2 4" xfId="10069"/>
    <cellStyle name="Normal 13 12 2 4 2" xfId="25217"/>
    <cellStyle name="Normal 13 12 2 4 2 2" xfId="51185"/>
    <cellStyle name="Normal 13 12 2 4 3" xfId="36037"/>
    <cellStyle name="Normal 13 12 2 5" xfId="7905"/>
    <cellStyle name="Normal 13 12 2 5 2" xfId="23053"/>
    <cellStyle name="Normal 13 12 2 5 2 2" xfId="49021"/>
    <cellStyle name="Normal 13 12 2 5 3" xfId="33873"/>
    <cellStyle name="Normal 13 12 2 6" xfId="18725"/>
    <cellStyle name="Normal 13 12 2 6 2" xfId="44693"/>
    <cellStyle name="Normal 13 12 2 7" xfId="14397"/>
    <cellStyle name="Normal 13 12 2 7 2" xfId="40365"/>
    <cellStyle name="Normal 13 12 2 8" xfId="3577"/>
    <cellStyle name="Normal 13 12 2 9" xfId="29545"/>
    <cellStyle name="Normal 13 12 3" xfId="1954"/>
    <cellStyle name="Normal 13 12 3 2" xfId="6282"/>
    <cellStyle name="Normal 13 12 3 2 2" xfId="12774"/>
    <cellStyle name="Normal 13 12 3 2 2 2" xfId="27922"/>
    <cellStyle name="Normal 13 12 3 2 2 2 2" xfId="53890"/>
    <cellStyle name="Normal 13 12 3 2 2 3" xfId="38742"/>
    <cellStyle name="Normal 13 12 3 2 3" xfId="21430"/>
    <cellStyle name="Normal 13 12 3 2 3 2" xfId="47398"/>
    <cellStyle name="Normal 13 12 3 2 4" xfId="17102"/>
    <cellStyle name="Normal 13 12 3 2 4 2" xfId="43070"/>
    <cellStyle name="Normal 13 12 3 2 5" xfId="32250"/>
    <cellStyle name="Normal 13 12 3 2 6" xfId="58732"/>
    <cellStyle name="Normal 13 12 3 3" xfId="10610"/>
    <cellStyle name="Normal 13 12 3 3 2" xfId="25758"/>
    <cellStyle name="Normal 13 12 3 3 2 2" xfId="51726"/>
    <cellStyle name="Normal 13 12 3 3 3" xfId="36578"/>
    <cellStyle name="Normal 13 12 3 4" xfId="8446"/>
    <cellStyle name="Normal 13 12 3 4 2" xfId="23594"/>
    <cellStyle name="Normal 13 12 3 4 2 2" xfId="49562"/>
    <cellStyle name="Normal 13 12 3 4 3" xfId="34414"/>
    <cellStyle name="Normal 13 12 3 5" xfId="19266"/>
    <cellStyle name="Normal 13 12 3 5 2" xfId="45234"/>
    <cellStyle name="Normal 13 12 3 6" xfId="14938"/>
    <cellStyle name="Normal 13 12 3 6 2" xfId="40906"/>
    <cellStyle name="Normal 13 12 3 7" xfId="4118"/>
    <cellStyle name="Normal 13 12 3 8" xfId="30086"/>
    <cellStyle name="Normal 13 12 3 9" xfId="56568"/>
    <cellStyle name="Normal 13 12 4" xfId="5200"/>
    <cellStyle name="Normal 13 12 4 2" xfId="11692"/>
    <cellStyle name="Normal 13 12 4 2 2" xfId="26840"/>
    <cellStyle name="Normal 13 12 4 2 2 2" xfId="52808"/>
    <cellStyle name="Normal 13 12 4 2 3" xfId="37660"/>
    <cellStyle name="Normal 13 12 4 3" xfId="20348"/>
    <cellStyle name="Normal 13 12 4 3 2" xfId="46316"/>
    <cellStyle name="Normal 13 12 4 4" xfId="16020"/>
    <cellStyle name="Normal 13 12 4 4 2" xfId="41988"/>
    <cellStyle name="Normal 13 12 4 5" xfId="31168"/>
    <cellStyle name="Normal 13 12 4 6" xfId="57650"/>
    <cellStyle name="Normal 13 12 5" xfId="9528"/>
    <cellStyle name="Normal 13 12 5 2" xfId="24676"/>
    <cellStyle name="Normal 13 12 5 2 2" xfId="50644"/>
    <cellStyle name="Normal 13 12 5 3" xfId="35496"/>
    <cellStyle name="Normal 13 12 6" xfId="7364"/>
    <cellStyle name="Normal 13 12 6 2" xfId="22512"/>
    <cellStyle name="Normal 13 12 6 2 2" xfId="48480"/>
    <cellStyle name="Normal 13 12 6 3" xfId="33332"/>
    <cellStyle name="Normal 13 12 7" xfId="18184"/>
    <cellStyle name="Normal 13 12 7 2" xfId="44152"/>
    <cellStyle name="Normal 13 12 8" xfId="13856"/>
    <cellStyle name="Normal 13 12 8 2" xfId="39824"/>
    <cellStyle name="Normal 13 12 9" xfId="3036"/>
    <cellStyle name="Normal 13 13" xfId="299"/>
    <cellStyle name="Normal 13 13 10" xfId="29005"/>
    <cellStyle name="Normal 13 13 11" xfId="54966"/>
    <cellStyle name="Normal 13 13 12" xfId="55487"/>
    <cellStyle name="Normal 13 13 13" xfId="1182"/>
    <cellStyle name="Normal 13 13 2" xfId="1414"/>
    <cellStyle name="Normal 13 13 2 10" xfId="56028"/>
    <cellStyle name="Normal 13 13 2 2" xfId="2496"/>
    <cellStyle name="Normal 13 13 2 2 2" xfId="6824"/>
    <cellStyle name="Normal 13 13 2 2 2 2" xfId="13316"/>
    <cellStyle name="Normal 13 13 2 2 2 2 2" xfId="28464"/>
    <cellStyle name="Normal 13 13 2 2 2 2 2 2" xfId="54432"/>
    <cellStyle name="Normal 13 13 2 2 2 2 3" xfId="39284"/>
    <cellStyle name="Normal 13 13 2 2 2 3" xfId="21972"/>
    <cellStyle name="Normal 13 13 2 2 2 3 2" xfId="47940"/>
    <cellStyle name="Normal 13 13 2 2 2 4" xfId="17644"/>
    <cellStyle name="Normal 13 13 2 2 2 4 2" xfId="43612"/>
    <cellStyle name="Normal 13 13 2 2 2 5" xfId="32792"/>
    <cellStyle name="Normal 13 13 2 2 2 6" xfId="59274"/>
    <cellStyle name="Normal 13 13 2 2 3" xfId="11152"/>
    <cellStyle name="Normal 13 13 2 2 3 2" xfId="26300"/>
    <cellStyle name="Normal 13 13 2 2 3 2 2" xfId="52268"/>
    <cellStyle name="Normal 13 13 2 2 3 3" xfId="37120"/>
    <cellStyle name="Normal 13 13 2 2 4" xfId="8988"/>
    <cellStyle name="Normal 13 13 2 2 4 2" xfId="24136"/>
    <cellStyle name="Normal 13 13 2 2 4 2 2" xfId="50104"/>
    <cellStyle name="Normal 13 13 2 2 4 3" xfId="34956"/>
    <cellStyle name="Normal 13 13 2 2 5" xfId="19808"/>
    <cellStyle name="Normal 13 13 2 2 5 2" xfId="45776"/>
    <cellStyle name="Normal 13 13 2 2 6" xfId="15480"/>
    <cellStyle name="Normal 13 13 2 2 6 2" xfId="41448"/>
    <cellStyle name="Normal 13 13 2 2 7" xfId="4660"/>
    <cellStyle name="Normal 13 13 2 2 8" xfId="30628"/>
    <cellStyle name="Normal 13 13 2 2 9" xfId="57110"/>
    <cellStyle name="Normal 13 13 2 3" xfId="5742"/>
    <cellStyle name="Normal 13 13 2 3 2" xfId="12234"/>
    <cellStyle name="Normal 13 13 2 3 2 2" xfId="27382"/>
    <cellStyle name="Normal 13 13 2 3 2 2 2" xfId="53350"/>
    <cellStyle name="Normal 13 13 2 3 2 3" xfId="38202"/>
    <cellStyle name="Normal 13 13 2 3 3" xfId="20890"/>
    <cellStyle name="Normal 13 13 2 3 3 2" xfId="46858"/>
    <cellStyle name="Normal 13 13 2 3 4" xfId="16562"/>
    <cellStyle name="Normal 13 13 2 3 4 2" xfId="42530"/>
    <cellStyle name="Normal 13 13 2 3 5" xfId="31710"/>
    <cellStyle name="Normal 13 13 2 3 6" xfId="58192"/>
    <cellStyle name="Normal 13 13 2 4" xfId="10070"/>
    <cellStyle name="Normal 13 13 2 4 2" xfId="25218"/>
    <cellStyle name="Normal 13 13 2 4 2 2" xfId="51186"/>
    <cellStyle name="Normal 13 13 2 4 3" xfId="36038"/>
    <cellStyle name="Normal 13 13 2 5" xfId="7906"/>
    <cellStyle name="Normal 13 13 2 5 2" xfId="23054"/>
    <cellStyle name="Normal 13 13 2 5 2 2" xfId="49022"/>
    <cellStyle name="Normal 13 13 2 5 3" xfId="33874"/>
    <cellStyle name="Normal 13 13 2 6" xfId="18726"/>
    <cellStyle name="Normal 13 13 2 6 2" xfId="44694"/>
    <cellStyle name="Normal 13 13 2 7" xfId="14398"/>
    <cellStyle name="Normal 13 13 2 7 2" xfId="40366"/>
    <cellStyle name="Normal 13 13 2 8" xfId="3578"/>
    <cellStyle name="Normal 13 13 2 9" xfId="29546"/>
    <cellStyle name="Normal 13 13 3" xfId="1955"/>
    <cellStyle name="Normal 13 13 3 2" xfId="6283"/>
    <cellStyle name="Normal 13 13 3 2 2" xfId="12775"/>
    <cellStyle name="Normal 13 13 3 2 2 2" xfId="27923"/>
    <cellStyle name="Normal 13 13 3 2 2 2 2" xfId="53891"/>
    <cellStyle name="Normal 13 13 3 2 2 3" xfId="38743"/>
    <cellStyle name="Normal 13 13 3 2 3" xfId="21431"/>
    <cellStyle name="Normal 13 13 3 2 3 2" xfId="47399"/>
    <cellStyle name="Normal 13 13 3 2 4" xfId="17103"/>
    <cellStyle name="Normal 13 13 3 2 4 2" xfId="43071"/>
    <cellStyle name="Normal 13 13 3 2 5" xfId="32251"/>
    <cellStyle name="Normal 13 13 3 2 6" xfId="58733"/>
    <cellStyle name="Normal 13 13 3 3" xfId="10611"/>
    <cellStyle name="Normal 13 13 3 3 2" xfId="25759"/>
    <cellStyle name="Normal 13 13 3 3 2 2" xfId="51727"/>
    <cellStyle name="Normal 13 13 3 3 3" xfId="36579"/>
    <cellStyle name="Normal 13 13 3 4" xfId="8447"/>
    <cellStyle name="Normal 13 13 3 4 2" xfId="23595"/>
    <cellStyle name="Normal 13 13 3 4 2 2" xfId="49563"/>
    <cellStyle name="Normal 13 13 3 4 3" xfId="34415"/>
    <cellStyle name="Normal 13 13 3 5" xfId="19267"/>
    <cellStyle name="Normal 13 13 3 5 2" xfId="45235"/>
    <cellStyle name="Normal 13 13 3 6" xfId="14939"/>
    <cellStyle name="Normal 13 13 3 6 2" xfId="40907"/>
    <cellStyle name="Normal 13 13 3 7" xfId="4119"/>
    <cellStyle name="Normal 13 13 3 8" xfId="30087"/>
    <cellStyle name="Normal 13 13 3 9" xfId="56569"/>
    <cellStyle name="Normal 13 13 4" xfId="5201"/>
    <cellStyle name="Normal 13 13 4 2" xfId="11693"/>
    <cellStyle name="Normal 13 13 4 2 2" xfId="26841"/>
    <cellStyle name="Normal 13 13 4 2 2 2" xfId="52809"/>
    <cellStyle name="Normal 13 13 4 2 3" xfId="37661"/>
    <cellStyle name="Normal 13 13 4 3" xfId="20349"/>
    <cellStyle name="Normal 13 13 4 3 2" xfId="46317"/>
    <cellStyle name="Normal 13 13 4 4" xfId="16021"/>
    <cellStyle name="Normal 13 13 4 4 2" xfId="41989"/>
    <cellStyle name="Normal 13 13 4 5" xfId="31169"/>
    <cellStyle name="Normal 13 13 4 6" xfId="57651"/>
    <cellStyle name="Normal 13 13 5" xfId="9529"/>
    <cellStyle name="Normal 13 13 5 2" xfId="24677"/>
    <cellStyle name="Normal 13 13 5 2 2" xfId="50645"/>
    <cellStyle name="Normal 13 13 5 3" xfId="35497"/>
    <cellStyle name="Normal 13 13 6" xfId="7365"/>
    <cellStyle name="Normal 13 13 6 2" xfId="22513"/>
    <cellStyle name="Normal 13 13 6 2 2" xfId="48481"/>
    <cellStyle name="Normal 13 13 6 3" xfId="33333"/>
    <cellStyle name="Normal 13 13 7" xfId="18185"/>
    <cellStyle name="Normal 13 13 7 2" xfId="44153"/>
    <cellStyle name="Normal 13 13 8" xfId="13857"/>
    <cellStyle name="Normal 13 13 8 2" xfId="39825"/>
    <cellStyle name="Normal 13 13 9" xfId="3037"/>
    <cellStyle name="Normal 13 14" xfId="1410"/>
    <cellStyle name="Normal 13 14 10" xfId="56024"/>
    <cellStyle name="Normal 13 14 2" xfId="2492"/>
    <cellStyle name="Normal 13 14 2 2" xfId="6820"/>
    <cellStyle name="Normal 13 14 2 2 2" xfId="13312"/>
    <cellStyle name="Normal 13 14 2 2 2 2" xfId="28460"/>
    <cellStyle name="Normal 13 14 2 2 2 2 2" xfId="54428"/>
    <cellStyle name="Normal 13 14 2 2 2 3" xfId="39280"/>
    <cellStyle name="Normal 13 14 2 2 3" xfId="21968"/>
    <cellStyle name="Normal 13 14 2 2 3 2" xfId="47936"/>
    <cellStyle name="Normal 13 14 2 2 4" xfId="17640"/>
    <cellStyle name="Normal 13 14 2 2 4 2" xfId="43608"/>
    <cellStyle name="Normal 13 14 2 2 5" xfId="32788"/>
    <cellStyle name="Normal 13 14 2 2 6" xfId="59270"/>
    <cellStyle name="Normal 13 14 2 3" xfId="11148"/>
    <cellStyle name="Normal 13 14 2 3 2" xfId="26296"/>
    <cellStyle name="Normal 13 14 2 3 2 2" xfId="52264"/>
    <cellStyle name="Normal 13 14 2 3 3" xfId="37116"/>
    <cellStyle name="Normal 13 14 2 4" xfId="8984"/>
    <cellStyle name="Normal 13 14 2 4 2" xfId="24132"/>
    <cellStyle name="Normal 13 14 2 4 2 2" xfId="50100"/>
    <cellStyle name="Normal 13 14 2 4 3" xfId="34952"/>
    <cellStyle name="Normal 13 14 2 5" xfId="19804"/>
    <cellStyle name="Normal 13 14 2 5 2" xfId="45772"/>
    <cellStyle name="Normal 13 14 2 6" xfId="15476"/>
    <cellStyle name="Normal 13 14 2 6 2" xfId="41444"/>
    <cellStyle name="Normal 13 14 2 7" xfId="4656"/>
    <cellStyle name="Normal 13 14 2 8" xfId="30624"/>
    <cellStyle name="Normal 13 14 2 9" xfId="57106"/>
    <cellStyle name="Normal 13 14 3" xfId="5738"/>
    <cellStyle name="Normal 13 14 3 2" xfId="12230"/>
    <cellStyle name="Normal 13 14 3 2 2" xfId="27378"/>
    <cellStyle name="Normal 13 14 3 2 2 2" xfId="53346"/>
    <cellStyle name="Normal 13 14 3 2 3" xfId="38198"/>
    <cellStyle name="Normal 13 14 3 3" xfId="20886"/>
    <cellStyle name="Normal 13 14 3 3 2" xfId="46854"/>
    <cellStyle name="Normal 13 14 3 4" xfId="16558"/>
    <cellStyle name="Normal 13 14 3 4 2" xfId="42526"/>
    <cellStyle name="Normal 13 14 3 5" xfId="31706"/>
    <cellStyle name="Normal 13 14 3 6" xfId="58188"/>
    <cellStyle name="Normal 13 14 4" xfId="10066"/>
    <cellStyle name="Normal 13 14 4 2" xfId="25214"/>
    <cellStyle name="Normal 13 14 4 2 2" xfId="51182"/>
    <cellStyle name="Normal 13 14 4 3" xfId="36034"/>
    <cellStyle name="Normal 13 14 5" xfId="7902"/>
    <cellStyle name="Normal 13 14 5 2" xfId="23050"/>
    <cellStyle name="Normal 13 14 5 2 2" xfId="49018"/>
    <cellStyle name="Normal 13 14 5 3" xfId="33870"/>
    <cellStyle name="Normal 13 14 6" xfId="18722"/>
    <cellStyle name="Normal 13 14 6 2" xfId="44690"/>
    <cellStyle name="Normal 13 14 7" xfId="14394"/>
    <cellStyle name="Normal 13 14 7 2" xfId="40362"/>
    <cellStyle name="Normal 13 14 8" xfId="3574"/>
    <cellStyle name="Normal 13 14 9" xfId="29542"/>
    <cellStyle name="Normal 13 15" xfId="1951"/>
    <cellStyle name="Normal 13 15 2" xfId="6279"/>
    <cellStyle name="Normal 13 15 2 2" xfId="12771"/>
    <cellStyle name="Normal 13 15 2 2 2" xfId="27919"/>
    <cellStyle name="Normal 13 15 2 2 2 2" xfId="53887"/>
    <cellStyle name="Normal 13 15 2 2 3" xfId="38739"/>
    <cellStyle name="Normal 13 15 2 3" xfId="21427"/>
    <cellStyle name="Normal 13 15 2 3 2" xfId="47395"/>
    <cellStyle name="Normal 13 15 2 4" xfId="17099"/>
    <cellStyle name="Normal 13 15 2 4 2" xfId="43067"/>
    <cellStyle name="Normal 13 15 2 5" xfId="32247"/>
    <cellStyle name="Normal 13 15 2 6" xfId="58729"/>
    <cellStyle name="Normal 13 15 3" xfId="10607"/>
    <cellStyle name="Normal 13 15 3 2" xfId="25755"/>
    <cellStyle name="Normal 13 15 3 2 2" xfId="51723"/>
    <cellStyle name="Normal 13 15 3 3" xfId="36575"/>
    <cellStyle name="Normal 13 15 4" xfId="8443"/>
    <cellStyle name="Normal 13 15 4 2" xfId="23591"/>
    <cellStyle name="Normal 13 15 4 2 2" xfId="49559"/>
    <cellStyle name="Normal 13 15 4 3" xfId="34411"/>
    <cellStyle name="Normal 13 15 5" xfId="19263"/>
    <cellStyle name="Normal 13 15 5 2" xfId="45231"/>
    <cellStyle name="Normal 13 15 6" xfId="14935"/>
    <cellStyle name="Normal 13 15 6 2" xfId="40903"/>
    <cellStyle name="Normal 13 15 7" xfId="4115"/>
    <cellStyle name="Normal 13 15 8" xfId="30083"/>
    <cellStyle name="Normal 13 15 9" xfId="56565"/>
    <cellStyle name="Normal 13 16" xfId="5197"/>
    <cellStyle name="Normal 13 16 2" xfId="11689"/>
    <cellStyle name="Normal 13 16 2 2" xfId="26837"/>
    <cellStyle name="Normal 13 16 2 2 2" xfId="52805"/>
    <cellStyle name="Normal 13 16 2 3" xfId="37657"/>
    <cellStyle name="Normal 13 16 3" xfId="20345"/>
    <cellStyle name="Normal 13 16 3 2" xfId="46313"/>
    <cellStyle name="Normal 13 16 4" xfId="16017"/>
    <cellStyle name="Normal 13 16 4 2" xfId="41985"/>
    <cellStyle name="Normal 13 16 5" xfId="31165"/>
    <cellStyle name="Normal 13 16 6" xfId="57647"/>
    <cellStyle name="Normal 13 17" xfId="9525"/>
    <cellStyle name="Normal 13 17 2" xfId="24673"/>
    <cellStyle name="Normal 13 17 2 2" xfId="50641"/>
    <cellStyle name="Normal 13 17 3" xfId="35493"/>
    <cellStyle name="Normal 13 18" xfId="7361"/>
    <cellStyle name="Normal 13 18 2" xfId="22509"/>
    <cellStyle name="Normal 13 18 2 2" xfId="48477"/>
    <cellStyle name="Normal 13 18 3" xfId="33329"/>
    <cellStyle name="Normal 13 19" xfId="18181"/>
    <cellStyle name="Normal 13 19 2" xfId="44149"/>
    <cellStyle name="Normal 13 2" xfId="300"/>
    <cellStyle name="Normal 13 2 10" xfId="3038"/>
    <cellStyle name="Normal 13 2 11" xfId="29006"/>
    <cellStyle name="Normal 13 2 12" xfId="54967"/>
    <cellStyle name="Normal 13 2 13" xfId="55488"/>
    <cellStyle name="Normal 13 2 14" xfId="742"/>
    <cellStyle name="Normal 13 2 2" xfId="301"/>
    <cellStyle name="Normal 13 2 2 10" xfId="29007"/>
    <cellStyle name="Normal 13 2 2 11" xfId="54968"/>
    <cellStyle name="Normal 13 2 2 12" xfId="55489"/>
    <cellStyle name="Normal 13 2 2 13" xfId="1202"/>
    <cellStyle name="Normal 13 2 2 2" xfId="1416"/>
    <cellStyle name="Normal 13 2 2 2 10" xfId="56030"/>
    <cellStyle name="Normal 13 2 2 2 2" xfId="2498"/>
    <cellStyle name="Normal 13 2 2 2 2 2" xfId="6826"/>
    <cellStyle name="Normal 13 2 2 2 2 2 2" xfId="13318"/>
    <cellStyle name="Normal 13 2 2 2 2 2 2 2" xfId="28466"/>
    <cellStyle name="Normal 13 2 2 2 2 2 2 2 2" xfId="54434"/>
    <cellStyle name="Normal 13 2 2 2 2 2 2 3" xfId="39286"/>
    <cellStyle name="Normal 13 2 2 2 2 2 3" xfId="21974"/>
    <cellStyle name="Normal 13 2 2 2 2 2 3 2" xfId="47942"/>
    <cellStyle name="Normal 13 2 2 2 2 2 4" xfId="17646"/>
    <cellStyle name="Normal 13 2 2 2 2 2 4 2" xfId="43614"/>
    <cellStyle name="Normal 13 2 2 2 2 2 5" xfId="32794"/>
    <cellStyle name="Normal 13 2 2 2 2 2 6" xfId="59276"/>
    <cellStyle name="Normal 13 2 2 2 2 3" xfId="11154"/>
    <cellStyle name="Normal 13 2 2 2 2 3 2" xfId="26302"/>
    <cellStyle name="Normal 13 2 2 2 2 3 2 2" xfId="52270"/>
    <cellStyle name="Normal 13 2 2 2 2 3 3" xfId="37122"/>
    <cellStyle name="Normal 13 2 2 2 2 4" xfId="8990"/>
    <cellStyle name="Normal 13 2 2 2 2 4 2" xfId="24138"/>
    <cellStyle name="Normal 13 2 2 2 2 4 2 2" xfId="50106"/>
    <cellStyle name="Normal 13 2 2 2 2 4 3" xfId="34958"/>
    <cellStyle name="Normal 13 2 2 2 2 5" xfId="19810"/>
    <cellStyle name="Normal 13 2 2 2 2 5 2" xfId="45778"/>
    <cellStyle name="Normal 13 2 2 2 2 6" xfId="15482"/>
    <cellStyle name="Normal 13 2 2 2 2 6 2" xfId="41450"/>
    <cellStyle name="Normal 13 2 2 2 2 7" xfId="4662"/>
    <cellStyle name="Normal 13 2 2 2 2 8" xfId="30630"/>
    <cellStyle name="Normal 13 2 2 2 2 9" xfId="57112"/>
    <cellStyle name="Normal 13 2 2 2 3" xfId="5744"/>
    <cellStyle name="Normal 13 2 2 2 3 2" xfId="12236"/>
    <cellStyle name="Normal 13 2 2 2 3 2 2" xfId="27384"/>
    <cellStyle name="Normal 13 2 2 2 3 2 2 2" xfId="53352"/>
    <cellStyle name="Normal 13 2 2 2 3 2 3" xfId="38204"/>
    <cellStyle name="Normal 13 2 2 2 3 3" xfId="20892"/>
    <cellStyle name="Normal 13 2 2 2 3 3 2" xfId="46860"/>
    <cellStyle name="Normal 13 2 2 2 3 4" xfId="16564"/>
    <cellStyle name="Normal 13 2 2 2 3 4 2" xfId="42532"/>
    <cellStyle name="Normal 13 2 2 2 3 5" xfId="31712"/>
    <cellStyle name="Normal 13 2 2 2 3 6" xfId="58194"/>
    <cellStyle name="Normal 13 2 2 2 4" xfId="10072"/>
    <cellStyle name="Normal 13 2 2 2 4 2" xfId="25220"/>
    <cellStyle name="Normal 13 2 2 2 4 2 2" xfId="51188"/>
    <cellStyle name="Normal 13 2 2 2 4 3" xfId="36040"/>
    <cellStyle name="Normal 13 2 2 2 5" xfId="7908"/>
    <cellStyle name="Normal 13 2 2 2 5 2" xfId="23056"/>
    <cellStyle name="Normal 13 2 2 2 5 2 2" xfId="49024"/>
    <cellStyle name="Normal 13 2 2 2 5 3" xfId="33876"/>
    <cellStyle name="Normal 13 2 2 2 6" xfId="18728"/>
    <cellStyle name="Normal 13 2 2 2 6 2" xfId="44696"/>
    <cellStyle name="Normal 13 2 2 2 7" xfId="14400"/>
    <cellStyle name="Normal 13 2 2 2 7 2" xfId="40368"/>
    <cellStyle name="Normal 13 2 2 2 8" xfId="3580"/>
    <cellStyle name="Normal 13 2 2 2 9" xfId="29548"/>
    <cellStyle name="Normal 13 2 2 3" xfId="1957"/>
    <cellStyle name="Normal 13 2 2 3 2" xfId="6285"/>
    <cellStyle name="Normal 13 2 2 3 2 2" xfId="12777"/>
    <cellStyle name="Normal 13 2 2 3 2 2 2" xfId="27925"/>
    <cellStyle name="Normal 13 2 2 3 2 2 2 2" xfId="53893"/>
    <cellStyle name="Normal 13 2 2 3 2 2 3" xfId="38745"/>
    <cellStyle name="Normal 13 2 2 3 2 3" xfId="21433"/>
    <cellStyle name="Normal 13 2 2 3 2 3 2" xfId="47401"/>
    <cellStyle name="Normal 13 2 2 3 2 4" xfId="17105"/>
    <cellStyle name="Normal 13 2 2 3 2 4 2" xfId="43073"/>
    <cellStyle name="Normal 13 2 2 3 2 5" xfId="32253"/>
    <cellStyle name="Normal 13 2 2 3 2 6" xfId="58735"/>
    <cellStyle name="Normal 13 2 2 3 3" xfId="10613"/>
    <cellStyle name="Normal 13 2 2 3 3 2" xfId="25761"/>
    <cellStyle name="Normal 13 2 2 3 3 2 2" xfId="51729"/>
    <cellStyle name="Normal 13 2 2 3 3 3" xfId="36581"/>
    <cellStyle name="Normal 13 2 2 3 4" xfId="8449"/>
    <cellStyle name="Normal 13 2 2 3 4 2" xfId="23597"/>
    <cellStyle name="Normal 13 2 2 3 4 2 2" xfId="49565"/>
    <cellStyle name="Normal 13 2 2 3 4 3" xfId="34417"/>
    <cellStyle name="Normal 13 2 2 3 5" xfId="19269"/>
    <cellStyle name="Normal 13 2 2 3 5 2" xfId="45237"/>
    <cellStyle name="Normal 13 2 2 3 6" xfId="14941"/>
    <cellStyle name="Normal 13 2 2 3 6 2" xfId="40909"/>
    <cellStyle name="Normal 13 2 2 3 7" xfId="4121"/>
    <cellStyle name="Normal 13 2 2 3 8" xfId="30089"/>
    <cellStyle name="Normal 13 2 2 3 9" xfId="56571"/>
    <cellStyle name="Normal 13 2 2 4" xfId="5203"/>
    <cellStyle name="Normal 13 2 2 4 2" xfId="11695"/>
    <cellStyle name="Normal 13 2 2 4 2 2" xfId="26843"/>
    <cellStyle name="Normal 13 2 2 4 2 2 2" xfId="52811"/>
    <cellStyle name="Normal 13 2 2 4 2 3" xfId="37663"/>
    <cellStyle name="Normal 13 2 2 4 3" xfId="20351"/>
    <cellStyle name="Normal 13 2 2 4 3 2" xfId="46319"/>
    <cellStyle name="Normal 13 2 2 4 4" xfId="16023"/>
    <cellStyle name="Normal 13 2 2 4 4 2" xfId="41991"/>
    <cellStyle name="Normal 13 2 2 4 5" xfId="31171"/>
    <cellStyle name="Normal 13 2 2 4 6" xfId="57653"/>
    <cellStyle name="Normal 13 2 2 5" xfId="9531"/>
    <cellStyle name="Normal 13 2 2 5 2" xfId="24679"/>
    <cellStyle name="Normal 13 2 2 5 2 2" xfId="50647"/>
    <cellStyle name="Normal 13 2 2 5 3" xfId="35499"/>
    <cellStyle name="Normal 13 2 2 6" xfId="7367"/>
    <cellStyle name="Normal 13 2 2 6 2" xfId="22515"/>
    <cellStyle name="Normal 13 2 2 6 2 2" xfId="48483"/>
    <cellStyle name="Normal 13 2 2 6 3" xfId="33335"/>
    <cellStyle name="Normal 13 2 2 7" xfId="18187"/>
    <cellStyle name="Normal 13 2 2 7 2" xfId="44155"/>
    <cellStyle name="Normal 13 2 2 8" xfId="13859"/>
    <cellStyle name="Normal 13 2 2 8 2" xfId="39827"/>
    <cellStyle name="Normal 13 2 2 9" xfId="3039"/>
    <cellStyle name="Normal 13 2 3" xfId="1415"/>
    <cellStyle name="Normal 13 2 3 10" xfId="56029"/>
    <cellStyle name="Normal 13 2 3 2" xfId="2497"/>
    <cellStyle name="Normal 13 2 3 2 2" xfId="6825"/>
    <cellStyle name="Normal 13 2 3 2 2 2" xfId="13317"/>
    <cellStyle name="Normal 13 2 3 2 2 2 2" xfId="28465"/>
    <cellStyle name="Normal 13 2 3 2 2 2 2 2" xfId="54433"/>
    <cellStyle name="Normal 13 2 3 2 2 2 3" xfId="39285"/>
    <cellStyle name="Normal 13 2 3 2 2 3" xfId="21973"/>
    <cellStyle name="Normal 13 2 3 2 2 3 2" xfId="47941"/>
    <cellStyle name="Normal 13 2 3 2 2 4" xfId="17645"/>
    <cellStyle name="Normal 13 2 3 2 2 4 2" xfId="43613"/>
    <cellStyle name="Normal 13 2 3 2 2 5" xfId="32793"/>
    <cellStyle name="Normal 13 2 3 2 2 6" xfId="59275"/>
    <cellStyle name="Normal 13 2 3 2 3" xfId="11153"/>
    <cellStyle name="Normal 13 2 3 2 3 2" xfId="26301"/>
    <cellStyle name="Normal 13 2 3 2 3 2 2" xfId="52269"/>
    <cellStyle name="Normal 13 2 3 2 3 3" xfId="37121"/>
    <cellStyle name="Normal 13 2 3 2 4" xfId="8989"/>
    <cellStyle name="Normal 13 2 3 2 4 2" xfId="24137"/>
    <cellStyle name="Normal 13 2 3 2 4 2 2" xfId="50105"/>
    <cellStyle name="Normal 13 2 3 2 4 3" xfId="34957"/>
    <cellStyle name="Normal 13 2 3 2 5" xfId="19809"/>
    <cellStyle name="Normal 13 2 3 2 5 2" xfId="45777"/>
    <cellStyle name="Normal 13 2 3 2 6" xfId="15481"/>
    <cellStyle name="Normal 13 2 3 2 6 2" xfId="41449"/>
    <cellStyle name="Normal 13 2 3 2 7" xfId="4661"/>
    <cellStyle name="Normal 13 2 3 2 8" xfId="30629"/>
    <cellStyle name="Normal 13 2 3 2 9" xfId="57111"/>
    <cellStyle name="Normal 13 2 3 3" xfId="5743"/>
    <cellStyle name="Normal 13 2 3 3 2" xfId="12235"/>
    <cellStyle name="Normal 13 2 3 3 2 2" xfId="27383"/>
    <cellStyle name="Normal 13 2 3 3 2 2 2" xfId="53351"/>
    <cellStyle name="Normal 13 2 3 3 2 3" xfId="38203"/>
    <cellStyle name="Normal 13 2 3 3 3" xfId="20891"/>
    <cellStyle name="Normal 13 2 3 3 3 2" xfId="46859"/>
    <cellStyle name="Normal 13 2 3 3 4" xfId="16563"/>
    <cellStyle name="Normal 13 2 3 3 4 2" xfId="42531"/>
    <cellStyle name="Normal 13 2 3 3 5" xfId="31711"/>
    <cellStyle name="Normal 13 2 3 3 6" xfId="58193"/>
    <cellStyle name="Normal 13 2 3 4" xfId="10071"/>
    <cellStyle name="Normal 13 2 3 4 2" xfId="25219"/>
    <cellStyle name="Normal 13 2 3 4 2 2" xfId="51187"/>
    <cellStyle name="Normal 13 2 3 4 3" xfId="36039"/>
    <cellStyle name="Normal 13 2 3 5" xfId="7907"/>
    <cellStyle name="Normal 13 2 3 5 2" xfId="23055"/>
    <cellStyle name="Normal 13 2 3 5 2 2" xfId="49023"/>
    <cellStyle name="Normal 13 2 3 5 3" xfId="33875"/>
    <cellStyle name="Normal 13 2 3 6" xfId="18727"/>
    <cellStyle name="Normal 13 2 3 6 2" xfId="44695"/>
    <cellStyle name="Normal 13 2 3 7" xfId="14399"/>
    <cellStyle name="Normal 13 2 3 7 2" xfId="40367"/>
    <cellStyle name="Normal 13 2 3 8" xfId="3579"/>
    <cellStyle name="Normal 13 2 3 9" xfId="29547"/>
    <cellStyle name="Normal 13 2 4" xfId="1956"/>
    <cellStyle name="Normal 13 2 4 2" xfId="6284"/>
    <cellStyle name="Normal 13 2 4 2 2" xfId="12776"/>
    <cellStyle name="Normal 13 2 4 2 2 2" xfId="27924"/>
    <cellStyle name="Normal 13 2 4 2 2 2 2" xfId="53892"/>
    <cellStyle name="Normal 13 2 4 2 2 3" xfId="38744"/>
    <cellStyle name="Normal 13 2 4 2 3" xfId="21432"/>
    <cellStyle name="Normal 13 2 4 2 3 2" xfId="47400"/>
    <cellStyle name="Normal 13 2 4 2 4" xfId="17104"/>
    <cellStyle name="Normal 13 2 4 2 4 2" xfId="43072"/>
    <cellStyle name="Normal 13 2 4 2 5" xfId="32252"/>
    <cellStyle name="Normal 13 2 4 2 6" xfId="58734"/>
    <cellStyle name="Normal 13 2 4 3" xfId="10612"/>
    <cellStyle name="Normal 13 2 4 3 2" xfId="25760"/>
    <cellStyle name="Normal 13 2 4 3 2 2" xfId="51728"/>
    <cellStyle name="Normal 13 2 4 3 3" xfId="36580"/>
    <cellStyle name="Normal 13 2 4 4" xfId="8448"/>
    <cellStyle name="Normal 13 2 4 4 2" xfId="23596"/>
    <cellStyle name="Normal 13 2 4 4 2 2" xfId="49564"/>
    <cellStyle name="Normal 13 2 4 4 3" xfId="34416"/>
    <cellStyle name="Normal 13 2 4 5" xfId="19268"/>
    <cellStyle name="Normal 13 2 4 5 2" xfId="45236"/>
    <cellStyle name="Normal 13 2 4 6" xfId="14940"/>
    <cellStyle name="Normal 13 2 4 6 2" xfId="40908"/>
    <cellStyle name="Normal 13 2 4 7" xfId="4120"/>
    <cellStyle name="Normal 13 2 4 8" xfId="30088"/>
    <cellStyle name="Normal 13 2 4 9" xfId="56570"/>
    <cellStyle name="Normal 13 2 5" xfId="5202"/>
    <cellStyle name="Normal 13 2 5 2" xfId="11694"/>
    <cellStyle name="Normal 13 2 5 2 2" xfId="26842"/>
    <cellStyle name="Normal 13 2 5 2 2 2" xfId="52810"/>
    <cellStyle name="Normal 13 2 5 2 3" xfId="37662"/>
    <cellStyle name="Normal 13 2 5 3" xfId="20350"/>
    <cellStyle name="Normal 13 2 5 3 2" xfId="46318"/>
    <cellStyle name="Normal 13 2 5 4" xfId="16022"/>
    <cellStyle name="Normal 13 2 5 4 2" xfId="41990"/>
    <cellStyle name="Normal 13 2 5 5" xfId="31170"/>
    <cellStyle name="Normal 13 2 5 6" xfId="57652"/>
    <cellStyle name="Normal 13 2 6" xfId="9530"/>
    <cellStyle name="Normal 13 2 6 2" xfId="24678"/>
    <cellStyle name="Normal 13 2 6 2 2" xfId="50646"/>
    <cellStyle name="Normal 13 2 6 3" xfId="35498"/>
    <cellStyle name="Normal 13 2 7" xfId="7366"/>
    <cellStyle name="Normal 13 2 7 2" xfId="22514"/>
    <cellStyle name="Normal 13 2 7 2 2" xfId="48482"/>
    <cellStyle name="Normal 13 2 7 3" xfId="33334"/>
    <cellStyle name="Normal 13 2 8" xfId="18186"/>
    <cellStyle name="Normal 13 2 8 2" xfId="44154"/>
    <cellStyle name="Normal 13 2 9" xfId="13858"/>
    <cellStyle name="Normal 13 2 9 2" xfId="39826"/>
    <cellStyle name="Normal 13 20" xfId="13853"/>
    <cellStyle name="Normal 13 20 2" xfId="39821"/>
    <cellStyle name="Normal 13 21" xfId="3033"/>
    <cellStyle name="Normal 13 22" xfId="29001"/>
    <cellStyle name="Normal 13 23" xfId="54962"/>
    <cellStyle name="Normal 13 24" xfId="55483"/>
    <cellStyle name="Normal 13 25" xfId="702"/>
    <cellStyle name="Normal 13 3" xfId="302"/>
    <cellStyle name="Normal 13 3 10" xfId="29008"/>
    <cellStyle name="Normal 13 3 11" xfId="54969"/>
    <cellStyle name="Normal 13 3 12" xfId="55490"/>
    <cellStyle name="Normal 13 3 13" xfId="782"/>
    <cellStyle name="Normal 13 3 2" xfId="1417"/>
    <cellStyle name="Normal 13 3 2 10" xfId="56031"/>
    <cellStyle name="Normal 13 3 2 2" xfId="2499"/>
    <cellStyle name="Normal 13 3 2 2 2" xfId="6827"/>
    <cellStyle name="Normal 13 3 2 2 2 2" xfId="13319"/>
    <cellStyle name="Normal 13 3 2 2 2 2 2" xfId="28467"/>
    <cellStyle name="Normal 13 3 2 2 2 2 2 2" xfId="54435"/>
    <cellStyle name="Normal 13 3 2 2 2 2 3" xfId="39287"/>
    <cellStyle name="Normal 13 3 2 2 2 3" xfId="21975"/>
    <cellStyle name="Normal 13 3 2 2 2 3 2" xfId="47943"/>
    <cellStyle name="Normal 13 3 2 2 2 4" xfId="17647"/>
    <cellStyle name="Normal 13 3 2 2 2 4 2" xfId="43615"/>
    <cellStyle name="Normal 13 3 2 2 2 5" xfId="32795"/>
    <cellStyle name="Normal 13 3 2 2 2 6" xfId="59277"/>
    <cellStyle name="Normal 13 3 2 2 3" xfId="11155"/>
    <cellStyle name="Normal 13 3 2 2 3 2" xfId="26303"/>
    <cellStyle name="Normal 13 3 2 2 3 2 2" xfId="52271"/>
    <cellStyle name="Normal 13 3 2 2 3 3" xfId="37123"/>
    <cellStyle name="Normal 13 3 2 2 4" xfId="8991"/>
    <cellStyle name="Normal 13 3 2 2 4 2" xfId="24139"/>
    <cellStyle name="Normal 13 3 2 2 4 2 2" xfId="50107"/>
    <cellStyle name="Normal 13 3 2 2 4 3" xfId="34959"/>
    <cellStyle name="Normal 13 3 2 2 5" xfId="19811"/>
    <cellStyle name="Normal 13 3 2 2 5 2" xfId="45779"/>
    <cellStyle name="Normal 13 3 2 2 6" xfId="15483"/>
    <cellStyle name="Normal 13 3 2 2 6 2" xfId="41451"/>
    <cellStyle name="Normal 13 3 2 2 7" xfId="4663"/>
    <cellStyle name="Normal 13 3 2 2 8" xfId="30631"/>
    <cellStyle name="Normal 13 3 2 2 9" xfId="57113"/>
    <cellStyle name="Normal 13 3 2 3" xfId="5745"/>
    <cellStyle name="Normal 13 3 2 3 2" xfId="12237"/>
    <cellStyle name="Normal 13 3 2 3 2 2" xfId="27385"/>
    <cellStyle name="Normal 13 3 2 3 2 2 2" xfId="53353"/>
    <cellStyle name="Normal 13 3 2 3 2 3" xfId="38205"/>
    <cellStyle name="Normal 13 3 2 3 3" xfId="20893"/>
    <cellStyle name="Normal 13 3 2 3 3 2" xfId="46861"/>
    <cellStyle name="Normal 13 3 2 3 4" xfId="16565"/>
    <cellStyle name="Normal 13 3 2 3 4 2" xfId="42533"/>
    <cellStyle name="Normal 13 3 2 3 5" xfId="31713"/>
    <cellStyle name="Normal 13 3 2 3 6" xfId="58195"/>
    <cellStyle name="Normal 13 3 2 4" xfId="10073"/>
    <cellStyle name="Normal 13 3 2 4 2" xfId="25221"/>
    <cellStyle name="Normal 13 3 2 4 2 2" xfId="51189"/>
    <cellStyle name="Normal 13 3 2 4 3" xfId="36041"/>
    <cellStyle name="Normal 13 3 2 5" xfId="7909"/>
    <cellStyle name="Normal 13 3 2 5 2" xfId="23057"/>
    <cellStyle name="Normal 13 3 2 5 2 2" xfId="49025"/>
    <cellStyle name="Normal 13 3 2 5 3" xfId="33877"/>
    <cellStyle name="Normal 13 3 2 6" xfId="18729"/>
    <cellStyle name="Normal 13 3 2 6 2" xfId="44697"/>
    <cellStyle name="Normal 13 3 2 7" xfId="14401"/>
    <cellStyle name="Normal 13 3 2 7 2" xfId="40369"/>
    <cellStyle name="Normal 13 3 2 8" xfId="3581"/>
    <cellStyle name="Normal 13 3 2 9" xfId="29549"/>
    <cellStyle name="Normal 13 3 3" xfId="1958"/>
    <cellStyle name="Normal 13 3 3 2" xfId="6286"/>
    <cellStyle name="Normal 13 3 3 2 2" xfId="12778"/>
    <cellStyle name="Normal 13 3 3 2 2 2" xfId="27926"/>
    <cellStyle name="Normal 13 3 3 2 2 2 2" xfId="53894"/>
    <cellStyle name="Normal 13 3 3 2 2 3" xfId="38746"/>
    <cellStyle name="Normal 13 3 3 2 3" xfId="21434"/>
    <cellStyle name="Normal 13 3 3 2 3 2" xfId="47402"/>
    <cellStyle name="Normal 13 3 3 2 4" xfId="17106"/>
    <cellStyle name="Normal 13 3 3 2 4 2" xfId="43074"/>
    <cellStyle name="Normal 13 3 3 2 5" xfId="32254"/>
    <cellStyle name="Normal 13 3 3 2 6" xfId="58736"/>
    <cellStyle name="Normal 13 3 3 3" xfId="10614"/>
    <cellStyle name="Normal 13 3 3 3 2" xfId="25762"/>
    <cellStyle name="Normal 13 3 3 3 2 2" xfId="51730"/>
    <cellStyle name="Normal 13 3 3 3 3" xfId="36582"/>
    <cellStyle name="Normal 13 3 3 4" xfId="8450"/>
    <cellStyle name="Normal 13 3 3 4 2" xfId="23598"/>
    <cellStyle name="Normal 13 3 3 4 2 2" xfId="49566"/>
    <cellStyle name="Normal 13 3 3 4 3" xfId="34418"/>
    <cellStyle name="Normal 13 3 3 5" xfId="19270"/>
    <cellStyle name="Normal 13 3 3 5 2" xfId="45238"/>
    <cellStyle name="Normal 13 3 3 6" xfId="14942"/>
    <cellStyle name="Normal 13 3 3 6 2" xfId="40910"/>
    <cellStyle name="Normal 13 3 3 7" xfId="4122"/>
    <cellStyle name="Normal 13 3 3 8" xfId="30090"/>
    <cellStyle name="Normal 13 3 3 9" xfId="56572"/>
    <cellStyle name="Normal 13 3 4" xfId="5204"/>
    <cellStyle name="Normal 13 3 4 2" xfId="11696"/>
    <cellStyle name="Normal 13 3 4 2 2" xfId="26844"/>
    <cellStyle name="Normal 13 3 4 2 2 2" xfId="52812"/>
    <cellStyle name="Normal 13 3 4 2 3" xfId="37664"/>
    <cellStyle name="Normal 13 3 4 3" xfId="20352"/>
    <cellStyle name="Normal 13 3 4 3 2" xfId="46320"/>
    <cellStyle name="Normal 13 3 4 4" xfId="16024"/>
    <cellStyle name="Normal 13 3 4 4 2" xfId="41992"/>
    <cellStyle name="Normal 13 3 4 5" xfId="31172"/>
    <cellStyle name="Normal 13 3 4 6" xfId="57654"/>
    <cellStyle name="Normal 13 3 5" xfId="9532"/>
    <cellStyle name="Normal 13 3 5 2" xfId="24680"/>
    <cellStyle name="Normal 13 3 5 2 2" xfId="50648"/>
    <cellStyle name="Normal 13 3 5 3" xfId="35500"/>
    <cellStyle name="Normal 13 3 6" xfId="7368"/>
    <cellStyle name="Normal 13 3 6 2" xfId="22516"/>
    <cellStyle name="Normal 13 3 6 2 2" xfId="48484"/>
    <cellStyle name="Normal 13 3 6 3" xfId="33336"/>
    <cellStyle name="Normal 13 3 7" xfId="18188"/>
    <cellStyle name="Normal 13 3 7 2" xfId="44156"/>
    <cellStyle name="Normal 13 3 8" xfId="13860"/>
    <cellStyle name="Normal 13 3 8 2" xfId="39828"/>
    <cellStyle name="Normal 13 3 9" xfId="3040"/>
    <cellStyle name="Normal 13 4" xfId="303"/>
    <cellStyle name="Normal 13 4 10" xfId="29009"/>
    <cellStyle name="Normal 13 4 11" xfId="54970"/>
    <cellStyle name="Normal 13 4 12" xfId="55491"/>
    <cellStyle name="Normal 13 4 13" xfId="822"/>
    <cellStyle name="Normal 13 4 2" xfId="1418"/>
    <cellStyle name="Normal 13 4 2 10" xfId="56032"/>
    <cellStyle name="Normal 13 4 2 2" xfId="2500"/>
    <cellStyle name="Normal 13 4 2 2 2" xfId="6828"/>
    <cellStyle name="Normal 13 4 2 2 2 2" xfId="13320"/>
    <cellStyle name="Normal 13 4 2 2 2 2 2" xfId="28468"/>
    <cellStyle name="Normal 13 4 2 2 2 2 2 2" xfId="54436"/>
    <cellStyle name="Normal 13 4 2 2 2 2 3" xfId="39288"/>
    <cellStyle name="Normal 13 4 2 2 2 3" xfId="21976"/>
    <cellStyle name="Normal 13 4 2 2 2 3 2" xfId="47944"/>
    <cellStyle name="Normal 13 4 2 2 2 4" xfId="17648"/>
    <cellStyle name="Normal 13 4 2 2 2 4 2" xfId="43616"/>
    <cellStyle name="Normal 13 4 2 2 2 5" xfId="32796"/>
    <cellStyle name="Normal 13 4 2 2 2 6" xfId="59278"/>
    <cellStyle name="Normal 13 4 2 2 3" xfId="11156"/>
    <cellStyle name="Normal 13 4 2 2 3 2" xfId="26304"/>
    <cellStyle name="Normal 13 4 2 2 3 2 2" xfId="52272"/>
    <cellStyle name="Normal 13 4 2 2 3 3" xfId="37124"/>
    <cellStyle name="Normal 13 4 2 2 4" xfId="8992"/>
    <cellStyle name="Normal 13 4 2 2 4 2" xfId="24140"/>
    <cellStyle name="Normal 13 4 2 2 4 2 2" xfId="50108"/>
    <cellStyle name="Normal 13 4 2 2 4 3" xfId="34960"/>
    <cellStyle name="Normal 13 4 2 2 5" xfId="19812"/>
    <cellStyle name="Normal 13 4 2 2 5 2" xfId="45780"/>
    <cellStyle name="Normal 13 4 2 2 6" xfId="15484"/>
    <cellStyle name="Normal 13 4 2 2 6 2" xfId="41452"/>
    <cellStyle name="Normal 13 4 2 2 7" xfId="4664"/>
    <cellStyle name="Normal 13 4 2 2 8" xfId="30632"/>
    <cellStyle name="Normal 13 4 2 2 9" xfId="57114"/>
    <cellStyle name="Normal 13 4 2 3" xfId="5746"/>
    <cellStyle name="Normal 13 4 2 3 2" xfId="12238"/>
    <cellStyle name="Normal 13 4 2 3 2 2" xfId="27386"/>
    <cellStyle name="Normal 13 4 2 3 2 2 2" xfId="53354"/>
    <cellStyle name="Normal 13 4 2 3 2 3" xfId="38206"/>
    <cellStyle name="Normal 13 4 2 3 3" xfId="20894"/>
    <cellStyle name="Normal 13 4 2 3 3 2" xfId="46862"/>
    <cellStyle name="Normal 13 4 2 3 4" xfId="16566"/>
    <cellStyle name="Normal 13 4 2 3 4 2" xfId="42534"/>
    <cellStyle name="Normal 13 4 2 3 5" xfId="31714"/>
    <cellStyle name="Normal 13 4 2 3 6" xfId="58196"/>
    <cellStyle name="Normal 13 4 2 4" xfId="10074"/>
    <cellStyle name="Normal 13 4 2 4 2" xfId="25222"/>
    <cellStyle name="Normal 13 4 2 4 2 2" xfId="51190"/>
    <cellStyle name="Normal 13 4 2 4 3" xfId="36042"/>
    <cellStyle name="Normal 13 4 2 5" xfId="7910"/>
    <cellStyle name="Normal 13 4 2 5 2" xfId="23058"/>
    <cellStyle name="Normal 13 4 2 5 2 2" xfId="49026"/>
    <cellStyle name="Normal 13 4 2 5 3" xfId="33878"/>
    <cellStyle name="Normal 13 4 2 6" xfId="18730"/>
    <cellStyle name="Normal 13 4 2 6 2" xfId="44698"/>
    <cellStyle name="Normal 13 4 2 7" xfId="14402"/>
    <cellStyle name="Normal 13 4 2 7 2" xfId="40370"/>
    <cellStyle name="Normal 13 4 2 8" xfId="3582"/>
    <cellStyle name="Normal 13 4 2 9" xfId="29550"/>
    <cellStyle name="Normal 13 4 3" xfId="1959"/>
    <cellStyle name="Normal 13 4 3 2" xfId="6287"/>
    <cellStyle name="Normal 13 4 3 2 2" xfId="12779"/>
    <cellStyle name="Normal 13 4 3 2 2 2" xfId="27927"/>
    <cellStyle name="Normal 13 4 3 2 2 2 2" xfId="53895"/>
    <cellStyle name="Normal 13 4 3 2 2 3" xfId="38747"/>
    <cellStyle name="Normal 13 4 3 2 3" xfId="21435"/>
    <cellStyle name="Normal 13 4 3 2 3 2" xfId="47403"/>
    <cellStyle name="Normal 13 4 3 2 4" xfId="17107"/>
    <cellStyle name="Normal 13 4 3 2 4 2" xfId="43075"/>
    <cellStyle name="Normal 13 4 3 2 5" xfId="32255"/>
    <cellStyle name="Normal 13 4 3 2 6" xfId="58737"/>
    <cellStyle name="Normal 13 4 3 3" xfId="10615"/>
    <cellStyle name="Normal 13 4 3 3 2" xfId="25763"/>
    <cellStyle name="Normal 13 4 3 3 2 2" xfId="51731"/>
    <cellStyle name="Normal 13 4 3 3 3" xfId="36583"/>
    <cellStyle name="Normal 13 4 3 4" xfId="8451"/>
    <cellStyle name="Normal 13 4 3 4 2" xfId="23599"/>
    <cellStyle name="Normal 13 4 3 4 2 2" xfId="49567"/>
    <cellStyle name="Normal 13 4 3 4 3" xfId="34419"/>
    <cellStyle name="Normal 13 4 3 5" xfId="19271"/>
    <cellStyle name="Normal 13 4 3 5 2" xfId="45239"/>
    <cellStyle name="Normal 13 4 3 6" xfId="14943"/>
    <cellStyle name="Normal 13 4 3 6 2" xfId="40911"/>
    <cellStyle name="Normal 13 4 3 7" xfId="4123"/>
    <cellStyle name="Normal 13 4 3 8" xfId="30091"/>
    <cellStyle name="Normal 13 4 3 9" xfId="56573"/>
    <cellStyle name="Normal 13 4 4" xfId="5205"/>
    <cellStyle name="Normal 13 4 4 2" xfId="11697"/>
    <cellStyle name="Normal 13 4 4 2 2" xfId="26845"/>
    <cellStyle name="Normal 13 4 4 2 2 2" xfId="52813"/>
    <cellStyle name="Normal 13 4 4 2 3" xfId="37665"/>
    <cellStyle name="Normal 13 4 4 3" xfId="20353"/>
    <cellStyle name="Normal 13 4 4 3 2" xfId="46321"/>
    <cellStyle name="Normal 13 4 4 4" xfId="16025"/>
    <cellStyle name="Normal 13 4 4 4 2" xfId="41993"/>
    <cellStyle name="Normal 13 4 4 5" xfId="31173"/>
    <cellStyle name="Normal 13 4 4 6" xfId="57655"/>
    <cellStyle name="Normal 13 4 5" xfId="9533"/>
    <cellStyle name="Normal 13 4 5 2" xfId="24681"/>
    <cellStyle name="Normal 13 4 5 2 2" xfId="50649"/>
    <cellStyle name="Normal 13 4 5 3" xfId="35501"/>
    <cellStyle name="Normal 13 4 6" xfId="7369"/>
    <cellStyle name="Normal 13 4 6 2" xfId="22517"/>
    <cellStyle name="Normal 13 4 6 2 2" xfId="48485"/>
    <cellStyle name="Normal 13 4 6 3" xfId="33337"/>
    <cellStyle name="Normal 13 4 7" xfId="18189"/>
    <cellStyle name="Normal 13 4 7 2" xfId="44157"/>
    <cellStyle name="Normal 13 4 8" xfId="13861"/>
    <cellStyle name="Normal 13 4 8 2" xfId="39829"/>
    <cellStyle name="Normal 13 4 9" xfId="3041"/>
    <cellStyle name="Normal 13 5" xfId="304"/>
    <cellStyle name="Normal 13 5 10" xfId="29010"/>
    <cellStyle name="Normal 13 5 11" xfId="54971"/>
    <cellStyle name="Normal 13 5 12" xfId="55492"/>
    <cellStyle name="Normal 13 5 13" xfId="862"/>
    <cellStyle name="Normal 13 5 2" xfId="1419"/>
    <cellStyle name="Normal 13 5 2 10" xfId="56033"/>
    <cellStyle name="Normal 13 5 2 2" xfId="2501"/>
    <cellStyle name="Normal 13 5 2 2 2" xfId="6829"/>
    <cellStyle name="Normal 13 5 2 2 2 2" xfId="13321"/>
    <cellStyle name="Normal 13 5 2 2 2 2 2" xfId="28469"/>
    <cellStyle name="Normal 13 5 2 2 2 2 2 2" xfId="54437"/>
    <cellStyle name="Normal 13 5 2 2 2 2 3" xfId="39289"/>
    <cellStyle name="Normal 13 5 2 2 2 3" xfId="21977"/>
    <cellStyle name="Normal 13 5 2 2 2 3 2" xfId="47945"/>
    <cellStyle name="Normal 13 5 2 2 2 4" xfId="17649"/>
    <cellStyle name="Normal 13 5 2 2 2 4 2" xfId="43617"/>
    <cellStyle name="Normal 13 5 2 2 2 5" xfId="32797"/>
    <cellStyle name="Normal 13 5 2 2 2 6" xfId="59279"/>
    <cellStyle name="Normal 13 5 2 2 3" xfId="11157"/>
    <cellStyle name="Normal 13 5 2 2 3 2" xfId="26305"/>
    <cellStyle name="Normal 13 5 2 2 3 2 2" xfId="52273"/>
    <cellStyle name="Normal 13 5 2 2 3 3" xfId="37125"/>
    <cellStyle name="Normal 13 5 2 2 4" xfId="8993"/>
    <cellStyle name="Normal 13 5 2 2 4 2" xfId="24141"/>
    <cellStyle name="Normal 13 5 2 2 4 2 2" xfId="50109"/>
    <cellStyle name="Normal 13 5 2 2 4 3" xfId="34961"/>
    <cellStyle name="Normal 13 5 2 2 5" xfId="19813"/>
    <cellStyle name="Normal 13 5 2 2 5 2" xfId="45781"/>
    <cellStyle name="Normal 13 5 2 2 6" xfId="15485"/>
    <cellStyle name="Normal 13 5 2 2 6 2" xfId="41453"/>
    <cellStyle name="Normal 13 5 2 2 7" xfId="4665"/>
    <cellStyle name="Normal 13 5 2 2 8" xfId="30633"/>
    <cellStyle name="Normal 13 5 2 2 9" xfId="57115"/>
    <cellStyle name="Normal 13 5 2 3" xfId="5747"/>
    <cellStyle name="Normal 13 5 2 3 2" xfId="12239"/>
    <cellStyle name="Normal 13 5 2 3 2 2" xfId="27387"/>
    <cellStyle name="Normal 13 5 2 3 2 2 2" xfId="53355"/>
    <cellStyle name="Normal 13 5 2 3 2 3" xfId="38207"/>
    <cellStyle name="Normal 13 5 2 3 3" xfId="20895"/>
    <cellStyle name="Normal 13 5 2 3 3 2" xfId="46863"/>
    <cellStyle name="Normal 13 5 2 3 4" xfId="16567"/>
    <cellStyle name="Normal 13 5 2 3 4 2" xfId="42535"/>
    <cellStyle name="Normal 13 5 2 3 5" xfId="31715"/>
    <cellStyle name="Normal 13 5 2 3 6" xfId="58197"/>
    <cellStyle name="Normal 13 5 2 4" xfId="10075"/>
    <cellStyle name="Normal 13 5 2 4 2" xfId="25223"/>
    <cellStyle name="Normal 13 5 2 4 2 2" xfId="51191"/>
    <cellStyle name="Normal 13 5 2 4 3" xfId="36043"/>
    <cellStyle name="Normal 13 5 2 5" xfId="7911"/>
    <cellStyle name="Normal 13 5 2 5 2" xfId="23059"/>
    <cellStyle name="Normal 13 5 2 5 2 2" xfId="49027"/>
    <cellStyle name="Normal 13 5 2 5 3" xfId="33879"/>
    <cellStyle name="Normal 13 5 2 6" xfId="18731"/>
    <cellStyle name="Normal 13 5 2 6 2" xfId="44699"/>
    <cellStyle name="Normal 13 5 2 7" xfId="14403"/>
    <cellStyle name="Normal 13 5 2 7 2" xfId="40371"/>
    <cellStyle name="Normal 13 5 2 8" xfId="3583"/>
    <cellStyle name="Normal 13 5 2 9" xfId="29551"/>
    <cellStyle name="Normal 13 5 3" xfId="1960"/>
    <cellStyle name="Normal 13 5 3 2" xfId="6288"/>
    <cellStyle name="Normal 13 5 3 2 2" xfId="12780"/>
    <cellStyle name="Normal 13 5 3 2 2 2" xfId="27928"/>
    <cellStyle name="Normal 13 5 3 2 2 2 2" xfId="53896"/>
    <cellStyle name="Normal 13 5 3 2 2 3" xfId="38748"/>
    <cellStyle name="Normal 13 5 3 2 3" xfId="21436"/>
    <cellStyle name="Normal 13 5 3 2 3 2" xfId="47404"/>
    <cellStyle name="Normal 13 5 3 2 4" xfId="17108"/>
    <cellStyle name="Normal 13 5 3 2 4 2" xfId="43076"/>
    <cellStyle name="Normal 13 5 3 2 5" xfId="32256"/>
    <cellStyle name="Normal 13 5 3 2 6" xfId="58738"/>
    <cellStyle name="Normal 13 5 3 3" xfId="10616"/>
    <cellStyle name="Normal 13 5 3 3 2" xfId="25764"/>
    <cellStyle name="Normal 13 5 3 3 2 2" xfId="51732"/>
    <cellStyle name="Normal 13 5 3 3 3" xfId="36584"/>
    <cellStyle name="Normal 13 5 3 4" xfId="8452"/>
    <cellStyle name="Normal 13 5 3 4 2" xfId="23600"/>
    <cellStyle name="Normal 13 5 3 4 2 2" xfId="49568"/>
    <cellStyle name="Normal 13 5 3 4 3" xfId="34420"/>
    <cellStyle name="Normal 13 5 3 5" xfId="19272"/>
    <cellStyle name="Normal 13 5 3 5 2" xfId="45240"/>
    <cellStyle name="Normal 13 5 3 6" xfId="14944"/>
    <cellStyle name="Normal 13 5 3 6 2" xfId="40912"/>
    <cellStyle name="Normal 13 5 3 7" xfId="4124"/>
    <cellStyle name="Normal 13 5 3 8" xfId="30092"/>
    <cellStyle name="Normal 13 5 3 9" xfId="56574"/>
    <cellStyle name="Normal 13 5 4" xfId="5206"/>
    <cellStyle name="Normal 13 5 4 2" xfId="11698"/>
    <cellStyle name="Normal 13 5 4 2 2" xfId="26846"/>
    <cellStyle name="Normal 13 5 4 2 2 2" xfId="52814"/>
    <cellStyle name="Normal 13 5 4 2 3" xfId="37666"/>
    <cellStyle name="Normal 13 5 4 3" xfId="20354"/>
    <cellStyle name="Normal 13 5 4 3 2" xfId="46322"/>
    <cellStyle name="Normal 13 5 4 4" xfId="16026"/>
    <cellStyle name="Normal 13 5 4 4 2" xfId="41994"/>
    <cellStyle name="Normal 13 5 4 5" xfId="31174"/>
    <cellStyle name="Normal 13 5 4 6" xfId="57656"/>
    <cellStyle name="Normal 13 5 5" xfId="9534"/>
    <cellStyle name="Normal 13 5 5 2" xfId="24682"/>
    <cellStyle name="Normal 13 5 5 2 2" xfId="50650"/>
    <cellStyle name="Normal 13 5 5 3" xfId="35502"/>
    <cellStyle name="Normal 13 5 6" xfId="7370"/>
    <cellStyle name="Normal 13 5 6 2" xfId="22518"/>
    <cellStyle name="Normal 13 5 6 2 2" xfId="48486"/>
    <cellStyle name="Normal 13 5 6 3" xfId="33338"/>
    <cellStyle name="Normal 13 5 7" xfId="18190"/>
    <cellStyle name="Normal 13 5 7 2" xfId="44158"/>
    <cellStyle name="Normal 13 5 8" xfId="13862"/>
    <cellStyle name="Normal 13 5 8 2" xfId="39830"/>
    <cellStyle name="Normal 13 5 9" xfId="3042"/>
    <cellStyle name="Normal 13 6" xfId="305"/>
    <cellStyle name="Normal 13 6 10" xfId="29011"/>
    <cellStyle name="Normal 13 6 11" xfId="54972"/>
    <cellStyle name="Normal 13 6 12" xfId="55493"/>
    <cellStyle name="Normal 13 6 13" xfId="902"/>
    <cellStyle name="Normal 13 6 2" xfId="1420"/>
    <cellStyle name="Normal 13 6 2 10" xfId="56034"/>
    <cellStyle name="Normal 13 6 2 2" xfId="2502"/>
    <cellStyle name="Normal 13 6 2 2 2" xfId="6830"/>
    <cellStyle name="Normal 13 6 2 2 2 2" xfId="13322"/>
    <cellStyle name="Normal 13 6 2 2 2 2 2" xfId="28470"/>
    <cellStyle name="Normal 13 6 2 2 2 2 2 2" xfId="54438"/>
    <cellStyle name="Normal 13 6 2 2 2 2 3" xfId="39290"/>
    <cellStyle name="Normal 13 6 2 2 2 3" xfId="21978"/>
    <cellStyle name="Normal 13 6 2 2 2 3 2" xfId="47946"/>
    <cellStyle name="Normal 13 6 2 2 2 4" xfId="17650"/>
    <cellStyle name="Normal 13 6 2 2 2 4 2" xfId="43618"/>
    <cellStyle name="Normal 13 6 2 2 2 5" xfId="32798"/>
    <cellStyle name="Normal 13 6 2 2 2 6" xfId="59280"/>
    <cellStyle name="Normal 13 6 2 2 3" xfId="11158"/>
    <cellStyle name="Normal 13 6 2 2 3 2" xfId="26306"/>
    <cellStyle name="Normal 13 6 2 2 3 2 2" xfId="52274"/>
    <cellStyle name="Normal 13 6 2 2 3 3" xfId="37126"/>
    <cellStyle name="Normal 13 6 2 2 4" xfId="8994"/>
    <cellStyle name="Normal 13 6 2 2 4 2" xfId="24142"/>
    <cellStyle name="Normal 13 6 2 2 4 2 2" xfId="50110"/>
    <cellStyle name="Normal 13 6 2 2 4 3" xfId="34962"/>
    <cellStyle name="Normal 13 6 2 2 5" xfId="19814"/>
    <cellStyle name="Normal 13 6 2 2 5 2" xfId="45782"/>
    <cellStyle name="Normal 13 6 2 2 6" xfId="15486"/>
    <cellStyle name="Normal 13 6 2 2 6 2" xfId="41454"/>
    <cellStyle name="Normal 13 6 2 2 7" xfId="4666"/>
    <cellStyle name="Normal 13 6 2 2 8" xfId="30634"/>
    <cellStyle name="Normal 13 6 2 2 9" xfId="57116"/>
    <cellStyle name="Normal 13 6 2 3" xfId="5748"/>
    <cellStyle name="Normal 13 6 2 3 2" xfId="12240"/>
    <cellStyle name="Normal 13 6 2 3 2 2" xfId="27388"/>
    <cellStyle name="Normal 13 6 2 3 2 2 2" xfId="53356"/>
    <cellStyle name="Normal 13 6 2 3 2 3" xfId="38208"/>
    <cellStyle name="Normal 13 6 2 3 3" xfId="20896"/>
    <cellStyle name="Normal 13 6 2 3 3 2" xfId="46864"/>
    <cellStyle name="Normal 13 6 2 3 4" xfId="16568"/>
    <cellStyle name="Normal 13 6 2 3 4 2" xfId="42536"/>
    <cellStyle name="Normal 13 6 2 3 5" xfId="31716"/>
    <cellStyle name="Normal 13 6 2 3 6" xfId="58198"/>
    <cellStyle name="Normal 13 6 2 4" xfId="10076"/>
    <cellStyle name="Normal 13 6 2 4 2" xfId="25224"/>
    <cellStyle name="Normal 13 6 2 4 2 2" xfId="51192"/>
    <cellStyle name="Normal 13 6 2 4 3" xfId="36044"/>
    <cellStyle name="Normal 13 6 2 5" xfId="7912"/>
    <cellStyle name="Normal 13 6 2 5 2" xfId="23060"/>
    <cellStyle name="Normal 13 6 2 5 2 2" xfId="49028"/>
    <cellStyle name="Normal 13 6 2 5 3" xfId="33880"/>
    <cellStyle name="Normal 13 6 2 6" xfId="18732"/>
    <cellStyle name="Normal 13 6 2 6 2" xfId="44700"/>
    <cellStyle name="Normal 13 6 2 7" xfId="14404"/>
    <cellStyle name="Normal 13 6 2 7 2" xfId="40372"/>
    <cellStyle name="Normal 13 6 2 8" xfId="3584"/>
    <cellStyle name="Normal 13 6 2 9" xfId="29552"/>
    <cellStyle name="Normal 13 6 3" xfId="1961"/>
    <cellStyle name="Normal 13 6 3 2" xfId="6289"/>
    <cellStyle name="Normal 13 6 3 2 2" xfId="12781"/>
    <cellStyle name="Normal 13 6 3 2 2 2" xfId="27929"/>
    <cellStyle name="Normal 13 6 3 2 2 2 2" xfId="53897"/>
    <cellStyle name="Normal 13 6 3 2 2 3" xfId="38749"/>
    <cellStyle name="Normal 13 6 3 2 3" xfId="21437"/>
    <cellStyle name="Normal 13 6 3 2 3 2" xfId="47405"/>
    <cellStyle name="Normal 13 6 3 2 4" xfId="17109"/>
    <cellStyle name="Normal 13 6 3 2 4 2" xfId="43077"/>
    <cellStyle name="Normal 13 6 3 2 5" xfId="32257"/>
    <cellStyle name="Normal 13 6 3 2 6" xfId="58739"/>
    <cellStyle name="Normal 13 6 3 3" xfId="10617"/>
    <cellStyle name="Normal 13 6 3 3 2" xfId="25765"/>
    <cellStyle name="Normal 13 6 3 3 2 2" xfId="51733"/>
    <cellStyle name="Normal 13 6 3 3 3" xfId="36585"/>
    <cellStyle name="Normal 13 6 3 4" xfId="8453"/>
    <cellStyle name="Normal 13 6 3 4 2" xfId="23601"/>
    <cellStyle name="Normal 13 6 3 4 2 2" xfId="49569"/>
    <cellStyle name="Normal 13 6 3 4 3" xfId="34421"/>
    <cellStyle name="Normal 13 6 3 5" xfId="19273"/>
    <cellStyle name="Normal 13 6 3 5 2" xfId="45241"/>
    <cellStyle name="Normal 13 6 3 6" xfId="14945"/>
    <cellStyle name="Normal 13 6 3 6 2" xfId="40913"/>
    <cellStyle name="Normal 13 6 3 7" xfId="4125"/>
    <cellStyle name="Normal 13 6 3 8" xfId="30093"/>
    <cellStyle name="Normal 13 6 3 9" xfId="56575"/>
    <cellStyle name="Normal 13 6 4" xfId="5207"/>
    <cellStyle name="Normal 13 6 4 2" xfId="11699"/>
    <cellStyle name="Normal 13 6 4 2 2" xfId="26847"/>
    <cellStyle name="Normal 13 6 4 2 2 2" xfId="52815"/>
    <cellStyle name="Normal 13 6 4 2 3" xfId="37667"/>
    <cellStyle name="Normal 13 6 4 3" xfId="20355"/>
    <cellStyle name="Normal 13 6 4 3 2" xfId="46323"/>
    <cellStyle name="Normal 13 6 4 4" xfId="16027"/>
    <cellStyle name="Normal 13 6 4 4 2" xfId="41995"/>
    <cellStyle name="Normal 13 6 4 5" xfId="31175"/>
    <cellStyle name="Normal 13 6 4 6" xfId="57657"/>
    <cellStyle name="Normal 13 6 5" xfId="9535"/>
    <cellStyle name="Normal 13 6 5 2" xfId="24683"/>
    <cellStyle name="Normal 13 6 5 2 2" xfId="50651"/>
    <cellStyle name="Normal 13 6 5 3" xfId="35503"/>
    <cellStyle name="Normal 13 6 6" xfId="7371"/>
    <cellStyle name="Normal 13 6 6 2" xfId="22519"/>
    <cellStyle name="Normal 13 6 6 2 2" xfId="48487"/>
    <cellStyle name="Normal 13 6 6 3" xfId="33339"/>
    <cellStyle name="Normal 13 6 7" xfId="18191"/>
    <cellStyle name="Normal 13 6 7 2" xfId="44159"/>
    <cellStyle name="Normal 13 6 8" xfId="13863"/>
    <cellStyle name="Normal 13 6 8 2" xfId="39831"/>
    <cellStyle name="Normal 13 6 9" xfId="3043"/>
    <cellStyle name="Normal 13 7" xfId="306"/>
    <cellStyle name="Normal 13 7 10" xfId="29012"/>
    <cellStyle name="Normal 13 7 11" xfId="54973"/>
    <cellStyle name="Normal 13 7 12" xfId="55494"/>
    <cellStyle name="Normal 13 7 13" xfId="942"/>
    <cellStyle name="Normal 13 7 2" xfId="1421"/>
    <cellStyle name="Normal 13 7 2 10" xfId="56035"/>
    <cellStyle name="Normal 13 7 2 2" xfId="2503"/>
    <cellStyle name="Normal 13 7 2 2 2" xfId="6831"/>
    <cellStyle name="Normal 13 7 2 2 2 2" xfId="13323"/>
    <cellStyle name="Normal 13 7 2 2 2 2 2" xfId="28471"/>
    <cellStyle name="Normal 13 7 2 2 2 2 2 2" xfId="54439"/>
    <cellStyle name="Normal 13 7 2 2 2 2 3" xfId="39291"/>
    <cellStyle name="Normal 13 7 2 2 2 3" xfId="21979"/>
    <cellStyle name="Normal 13 7 2 2 2 3 2" xfId="47947"/>
    <cellStyle name="Normal 13 7 2 2 2 4" xfId="17651"/>
    <cellStyle name="Normal 13 7 2 2 2 4 2" xfId="43619"/>
    <cellStyle name="Normal 13 7 2 2 2 5" xfId="32799"/>
    <cellStyle name="Normal 13 7 2 2 2 6" xfId="59281"/>
    <cellStyle name="Normal 13 7 2 2 3" xfId="11159"/>
    <cellStyle name="Normal 13 7 2 2 3 2" xfId="26307"/>
    <cellStyle name="Normal 13 7 2 2 3 2 2" xfId="52275"/>
    <cellStyle name="Normal 13 7 2 2 3 3" xfId="37127"/>
    <cellStyle name="Normal 13 7 2 2 4" xfId="8995"/>
    <cellStyle name="Normal 13 7 2 2 4 2" xfId="24143"/>
    <cellStyle name="Normal 13 7 2 2 4 2 2" xfId="50111"/>
    <cellStyle name="Normal 13 7 2 2 4 3" xfId="34963"/>
    <cellStyle name="Normal 13 7 2 2 5" xfId="19815"/>
    <cellStyle name="Normal 13 7 2 2 5 2" xfId="45783"/>
    <cellStyle name="Normal 13 7 2 2 6" xfId="15487"/>
    <cellStyle name="Normal 13 7 2 2 6 2" xfId="41455"/>
    <cellStyle name="Normal 13 7 2 2 7" xfId="4667"/>
    <cellStyle name="Normal 13 7 2 2 8" xfId="30635"/>
    <cellStyle name="Normal 13 7 2 2 9" xfId="57117"/>
    <cellStyle name="Normal 13 7 2 3" xfId="5749"/>
    <cellStyle name="Normal 13 7 2 3 2" xfId="12241"/>
    <cellStyle name="Normal 13 7 2 3 2 2" xfId="27389"/>
    <cellStyle name="Normal 13 7 2 3 2 2 2" xfId="53357"/>
    <cellStyle name="Normal 13 7 2 3 2 3" xfId="38209"/>
    <cellStyle name="Normal 13 7 2 3 3" xfId="20897"/>
    <cellStyle name="Normal 13 7 2 3 3 2" xfId="46865"/>
    <cellStyle name="Normal 13 7 2 3 4" xfId="16569"/>
    <cellStyle name="Normal 13 7 2 3 4 2" xfId="42537"/>
    <cellStyle name="Normal 13 7 2 3 5" xfId="31717"/>
    <cellStyle name="Normal 13 7 2 3 6" xfId="58199"/>
    <cellStyle name="Normal 13 7 2 4" xfId="10077"/>
    <cellStyle name="Normal 13 7 2 4 2" xfId="25225"/>
    <cellStyle name="Normal 13 7 2 4 2 2" xfId="51193"/>
    <cellStyle name="Normal 13 7 2 4 3" xfId="36045"/>
    <cellStyle name="Normal 13 7 2 5" xfId="7913"/>
    <cellStyle name="Normal 13 7 2 5 2" xfId="23061"/>
    <cellStyle name="Normal 13 7 2 5 2 2" xfId="49029"/>
    <cellStyle name="Normal 13 7 2 5 3" xfId="33881"/>
    <cellStyle name="Normal 13 7 2 6" xfId="18733"/>
    <cellStyle name="Normal 13 7 2 6 2" xfId="44701"/>
    <cellStyle name="Normal 13 7 2 7" xfId="14405"/>
    <cellStyle name="Normal 13 7 2 7 2" xfId="40373"/>
    <cellStyle name="Normal 13 7 2 8" xfId="3585"/>
    <cellStyle name="Normal 13 7 2 9" xfId="29553"/>
    <cellStyle name="Normal 13 7 3" xfId="1962"/>
    <cellStyle name="Normal 13 7 3 2" xfId="6290"/>
    <cellStyle name="Normal 13 7 3 2 2" xfId="12782"/>
    <cellStyle name="Normal 13 7 3 2 2 2" xfId="27930"/>
    <cellStyle name="Normal 13 7 3 2 2 2 2" xfId="53898"/>
    <cellStyle name="Normal 13 7 3 2 2 3" xfId="38750"/>
    <cellStyle name="Normal 13 7 3 2 3" xfId="21438"/>
    <cellStyle name="Normal 13 7 3 2 3 2" xfId="47406"/>
    <cellStyle name="Normal 13 7 3 2 4" xfId="17110"/>
    <cellStyle name="Normal 13 7 3 2 4 2" xfId="43078"/>
    <cellStyle name="Normal 13 7 3 2 5" xfId="32258"/>
    <cellStyle name="Normal 13 7 3 2 6" xfId="58740"/>
    <cellStyle name="Normal 13 7 3 3" xfId="10618"/>
    <cellStyle name="Normal 13 7 3 3 2" xfId="25766"/>
    <cellStyle name="Normal 13 7 3 3 2 2" xfId="51734"/>
    <cellStyle name="Normal 13 7 3 3 3" xfId="36586"/>
    <cellStyle name="Normal 13 7 3 4" xfId="8454"/>
    <cellStyle name="Normal 13 7 3 4 2" xfId="23602"/>
    <cellStyle name="Normal 13 7 3 4 2 2" xfId="49570"/>
    <cellStyle name="Normal 13 7 3 4 3" xfId="34422"/>
    <cellStyle name="Normal 13 7 3 5" xfId="19274"/>
    <cellStyle name="Normal 13 7 3 5 2" xfId="45242"/>
    <cellStyle name="Normal 13 7 3 6" xfId="14946"/>
    <cellStyle name="Normal 13 7 3 6 2" xfId="40914"/>
    <cellStyle name="Normal 13 7 3 7" xfId="4126"/>
    <cellStyle name="Normal 13 7 3 8" xfId="30094"/>
    <cellStyle name="Normal 13 7 3 9" xfId="56576"/>
    <cellStyle name="Normal 13 7 4" xfId="5208"/>
    <cellStyle name="Normal 13 7 4 2" xfId="11700"/>
    <cellStyle name="Normal 13 7 4 2 2" xfId="26848"/>
    <cellStyle name="Normal 13 7 4 2 2 2" xfId="52816"/>
    <cellStyle name="Normal 13 7 4 2 3" xfId="37668"/>
    <cellStyle name="Normal 13 7 4 3" xfId="20356"/>
    <cellStyle name="Normal 13 7 4 3 2" xfId="46324"/>
    <cellStyle name="Normal 13 7 4 4" xfId="16028"/>
    <cellStyle name="Normal 13 7 4 4 2" xfId="41996"/>
    <cellStyle name="Normal 13 7 4 5" xfId="31176"/>
    <cellStyle name="Normal 13 7 4 6" xfId="57658"/>
    <cellStyle name="Normal 13 7 5" xfId="9536"/>
    <cellStyle name="Normal 13 7 5 2" xfId="24684"/>
    <cellStyle name="Normal 13 7 5 2 2" xfId="50652"/>
    <cellStyle name="Normal 13 7 5 3" xfId="35504"/>
    <cellStyle name="Normal 13 7 6" xfId="7372"/>
    <cellStyle name="Normal 13 7 6 2" xfId="22520"/>
    <cellStyle name="Normal 13 7 6 2 2" xfId="48488"/>
    <cellStyle name="Normal 13 7 6 3" xfId="33340"/>
    <cellStyle name="Normal 13 7 7" xfId="18192"/>
    <cellStyle name="Normal 13 7 7 2" xfId="44160"/>
    <cellStyle name="Normal 13 7 8" xfId="13864"/>
    <cellStyle name="Normal 13 7 8 2" xfId="39832"/>
    <cellStyle name="Normal 13 7 9" xfId="3044"/>
    <cellStyle name="Normal 13 8" xfId="307"/>
    <cellStyle name="Normal 13 8 10" xfId="29013"/>
    <cellStyle name="Normal 13 8 11" xfId="54974"/>
    <cellStyle name="Normal 13 8 12" xfId="55495"/>
    <cellStyle name="Normal 13 8 13" xfId="982"/>
    <cellStyle name="Normal 13 8 2" xfId="1422"/>
    <cellStyle name="Normal 13 8 2 10" xfId="56036"/>
    <cellStyle name="Normal 13 8 2 2" xfId="2504"/>
    <cellStyle name="Normal 13 8 2 2 2" xfId="6832"/>
    <cellStyle name="Normal 13 8 2 2 2 2" xfId="13324"/>
    <cellStyle name="Normal 13 8 2 2 2 2 2" xfId="28472"/>
    <cellStyle name="Normal 13 8 2 2 2 2 2 2" xfId="54440"/>
    <cellStyle name="Normal 13 8 2 2 2 2 3" xfId="39292"/>
    <cellStyle name="Normal 13 8 2 2 2 3" xfId="21980"/>
    <cellStyle name="Normal 13 8 2 2 2 3 2" xfId="47948"/>
    <cellStyle name="Normal 13 8 2 2 2 4" xfId="17652"/>
    <cellStyle name="Normal 13 8 2 2 2 4 2" xfId="43620"/>
    <cellStyle name="Normal 13 8 2 2 2 5" xfId="32800"/>
    <cellStyle name="Normal 13 8 2 2 2 6" xfId="59282"/>
    <cellStyle name="Normal 13 8 2 2 3" xfId="11160"/>
    <cellStyle name="Normal 13 8 2 2 3 2" xfId="26308"/>
    <cellStyle name="Normal 13 8 2 2 3 2 2" xfId="52276"/>
    <cellStyle name="Normal 13 8 2 2 3 3" xfId="37128"/>
    <cellStyle name="Normal 13 8 2 2 4" xfId="8996"/>
    <cellStyle name="Normal 13 8 2 2 4 2" xfId="24144"/>
    <cellStyle name="Normal 13 8 2 2 4 2 2" xfId="50112"/>
    <cellStyle name="Normal 13 8 2 2 4 3" xfId="34964"/>
    <cellStyle name="Normal 13 8 2 2 5" xfId="19816"/>
    <cellStyle name="Normal 13 8 2 2 5 2" xfId="45784"/>
    <cellStyle name="Normal 13 8 2 2 6" xfId="15488"/>
    <cellStyle name="Normal 13 8 2 2 6 2" xfId="41456"/>
    <cellStyle name="Normal 13 8 2 2 7" xfId="4668"/>
    <cellStyle name="Normal 13 8 2 2 8" xfId="30636"/>
    <cellStyle name="Normal 13 8 2 2 9" xfId="57118"/>
    <cellStyle name="Normal 13 8 2 3" xfId="5750"/>
    <cellStyle name="Normal 13 8 2 3 2" xfId="12242"/>
    <cellStyle name="Normal 13 8 2 3 2 2" xfId="27390"/>
    <cellStyle name="Normal 13 8 2 3 2 2 2" xfId="53358"/>
    <cellStyle name="Normal 13 8 2 3 2 3" xfId="38210"/>
    <cellStyle name="Normal 13 8 2 3 3" xfId="20898"/>
    <cellStyle name="Normal 13 8 2 3 3 2" xfId="46866"/>
    <cellStyle name="Normal 13 8 2 3 4" xfId="16570"/>
    <cellStyle name="Normal 13 8 2 3 4 2" xfId="42538"/>
    <cellStyle name="Normal 13 8 2 3 5" xfId="31718"/>
    <cellStyle name="Normal 13 8 2 3 6" xfId="58200"/>
    <cellStyle name="Normal 13 8 2 4" xfId="10078"/>
    <cellStyle name="Normal 13 8 2 4 2" xfId="25226"/>
    <cellStyle name="Normal 13 8 2 4 2 2" xfId="51194"/>
    <cellStyle name="Normal 13 8 2 4 3" xfId="36046"/>
    <cellStyle name="Normal 13 8 2 5" xfId="7914"/>
    <cellStyle name="Normal 13 8 2 5 2" xfId="23062"/>
    <cellStyle name="Normal 13 8 2 5 2 2" xfId="49030"/>
    <cellStyle name="Normal 13 8 2 5 3" xfId="33882"/>
    <cellStyle name="Normal 13 8 2 6" xfId="18734"/>
    <cellStyle name="Normal 13 8 2 6 2" xfId="44702"/>
    <cellStyle name="Normal 13 8 2 7" xfId="14406"/>
    <cellStyle name="Normal 13 8 2 7 2" xfId="40374"/>
    <cellStyle name="Normal 13 8 2 8" xfId="3586"/>
    <cellStyle name="Normal 13 8 2 9" xfId="29554"/>
    <cellStyle name="Normal 13 8 3" xfId="1963"/>
    <cellStyle name="Normal 13 8 3 2" xfId="6291"/>
    <cellStyle name="Normal 13 8 3 2 2" xfId="12783"/>
    <cellStyle name="Normal 13 8 3 2 2 2" xfId="27931"/>
    <cellStyle name="Normal 13 8 3 2 2 2 2" xfId="53899"/>
    <cellStyle name="Normal 13 8 3 2 2 3" xfId="38751"/>
    <cellStyle name="Normal 13 8 3 2 3" xfId="21439"/>
    <cellStyle name="Normal 13 8 3 2 3 2" xfId="47407"/>
    <cellStyle name="Normal 13 8 3 2 4" xfId="17111"/>
    <cellStyle name="Normal 13 8 3 2 4 2" xfId="43079"/>
    <cellStyle name="Normal 13 8 3 2 5" xfId="32259"/>
    <cellStyle name="Normal 13 8 3 2 6" xfId="58741"/>
    <cellStyle name="Normal 13 8 3 3" xfId="10619"/>
    <cellStyle name="Normal 13 8 3 3 2" xfId="25767"/>
    <cellStyle name="Normal 13 8 3 3 2 2" xfId="51735"/>
    <cellStyle name="Normal 13 8 3 3 3" xfId="36587"/>
    <cellStyle name="Normal 13 8 3 4" xfId="8455"/>
    <cellStyle name="Normal 13 8 3 4 2" xfId="23603"/>
    <cellStyle name="Normal 13 8 3 4 2 2" xfId="49571"/>
    <cellStyle name="Normal 13 8 3 4 3" xfId="34423"/>
    <cellStyle name="Normal 13 8 3 5" xfId="19275"/>
    <cellStyle name="Normal 13 8 3 5 2" xfId="45243"/>
    <cellStyle name="Normal 13 8 3 6" xfId="14947"/>
    <cellStyle name="Normal 13 8 3 6 2" xfId="40915"/>
    <cellStyle name="Normal 13 8 3 7" xfId="4127"/>
    <cellStyle name="Normal 13 8 3 8" xfId="30095"/>
    <cellStyle name="Normal 13 8 3 9" xfId="56577"/>
    <cellStyle name="Normal 13 8 4" xfId="5209"/>
    <cellStyle name="Normal 13 8 4 2" xfId="11701"/>
    <cellStyle name="Normal 13 8 4 2 2" xfId="26849"/>
    <cellStyle name="Normal 13 8 4 2 2 2" xfId="52817"/>
    <cellStyle name="Normal 13 8 4 2 3" xfId="37669"/>
    <cellStyle name="Normal 13 8 4 3" xfId="20357"/>
    <cellStyle name="Normal 13 8 4 3 2" xfId="46325"/>
    <cellStyle name="Normal 13 8 4 4" xfId="16029"/>
    <cellStyle name="Normal 13 8 4 4 2" xfId="41997"/>
    <cellStyle name="Normal 13 8 4 5" xfId="31177"/>
    <cellStyle name="Normal 13 8 4 6" xfId="57659"/>
    <cellStyle name="Normal 13 8 5" xfId="9537"/>
    <cellStyle name="Normal 13 8 5 2" xfId="24685"/>
    <cellStyle name="Normal 13 8 5 2 2" xfId="50653"/>
    <cellStyle name="Normal 13 8 5 3" xfId="35505"/>
    <cellStyle name="Normal 13 8 6" xfId="7373"/>
    <cellStyle name="Normal 13 8 6 2" xfId="22521"/>
    <cellStyle name="Normal 13 8 6 2 2" xfId="48489"/>
    <cellStyle name="Normal 13 8 6 3" xfId="33341"/>
    <cellStyle name="Normal 13 8 7" xfId="18193"/>
    <cellStyle name="Normal 13 8 7 2" xfId="44161"/>
    <cellStyle name="Normal 13 8 8" xfId="13865"/>
    <cellStyle name="Normal 13 8 8 2" xfId="39833"/>
    <cellStyle name="Normal 13 8 9" xfId="3045"/>
    <cellStyle name="Normal 13 9" xfId="308"/>
    <cellStyle name="Normal 13 9 10" xfId="29014"/>
    <cellStyle name="Normal 13 9 11" xfId="54975"/>
    <cellStyle name="Normal 13 9 12" xfId="55496"/>
    <cellStyle name="Normal 13 9 13" xfId="1022"/>
    <cellStyle name="Normal 13 9 2" xfId="1423"/>
    <cellStyle name="Normal 13 9 2 10" xfId="56037"/>
    <cellStyle name="Normal 13 9 2 2" xfId="2505"/>
    <cellStyle name="Normal 13 9 2 2 2" xfId="6833"/>
    <cellStyle name="Normal 13 9 2 2 2 2" xfId="13325"/>
    <cellStyle name="Normal 13 9 2 2 2 2 2" xfId="28473"/>
    <cellStyle name="Normal 13 9 2 2 2 2 2 2" xfId="54441"/>
    <cellStyle name="Normal 13 9 2 2 2 2 3" xfId="39293"/>
    <cellStyle name="Normal 13 9 2 2 2 3" xfId="21981"/>
    <cellStyle name="Normal 13 9 2 2 2 3 2" xfId="47949"/>
    <cellStyle name="Normal 13 9 2 2 2 4" xfId="17653"/>
    <cellStyle name="Normal 13 9 2 2 2 4 2" xfId="43621"/>
    <cellStyle name="Normal 13 9 2 2 2 5" xfId="32801"/>
    <cellStyle name="Normal 13 9 2 2 2 6" xfId="59283"/>
    <cellStyle name="Normal 13 9 2 2 3" xfId="11161"/>
    <cellStyle name="Normal 13 9 2 2 3 2" xfId="26309"/>
    <cellStyle name="Normal 13 9 2 2 3 2 2" xfId="52277"/>
    <cellStyle name="Normal 13 9 2 2 3 3" xfId="37129"/>
    <cellStyle name="Normal 13 9 2 2 4" xfId="8997"/>
    <cellStyle name="Normal 13 9 2 2 4 2" xfId="24145"/>
    <cellStyle name="Normal 13 9 2 2 4 2 2" xfId="50113"/>
    <cellStyle name="Normal 13 9 2 2 4 3" xfId="34965"/>
    <cellStyle name="Normal 13 9 2 2 5" xfId="19817"/>
    <cellStyle name="Normal 13 9 2 2 5 2" xfId="45785"/>
    <cellStyle name="Normal 13 9 2 2 6" xfId="15489"/>
    <cellStyle name="Normal 13 9 2 2 6 2" xfId="41457"/>
    <cellStyle name="Normal 13 9 2 2 7" xfId="4669"/>
    <cellStyle name="Normal 13 9 2 2 8" xfId="30637"/>
    <cellStyle name="Normal 13 9 2 2 9" xfId="57119"/>
    <cellStyle name="Normal 13 9 2 3" xfId="5751"/>
    <cellStyle name="Normal 13 9 2 3 2" xfId="12243"/>
    <cellStyle name="Normal 13 9 2 3 2 2" xfId="27391"/>
    <cellStyle name="Normal 13 9 2 3 2 2 2" xfId="53359"/>
    <cellStyle name="Normal 13 9 2 3 2 3" xfId="38211"/>
    <cellStyle name="Normal 13 9 2 3 3" xfId="20899"/>
    <cellStyle name="Normal 13 9 2 3 3 2" xfId="46867"/>
    <cellStyle name="Normal 13 9 2 3 4" xfId="16571"/>
    <cellStyle name="Normal 13 9 2 3 4 2" xfId="42539"/>
    <cellStyle name="Normal 13 9 2 3 5" xfId="31719"/>
    <cellStyle name="Normal 13 9 2 3 6" xfId="58201"/>
    <cellStyle name="Normal 13 9 2 4" xfId="10079"/>
    <cellStyle name="Normal 13 9 2 4 2" xfId="25227"/>
    <cellStyle name="Normal 13 9 2 4 2 2" xfId="51195"/>
    <cellStyle name="Normal 13 9 2 4 3" xfId="36047"/>
    <cellStyle name="Normal 13 9 2 5" xfId="7915"/>
    <cellStyle name="Normal 13 9 2 5 2" xfId="23063"/>
    <cellStyle name="Normal 13 9 2 5 2 2" xfId="49031"/>
    <cellStyle name="Normal 13 9 2 5 3" xfId="33883"/>
    <cellStyle name="Normal 13 9 2 6" xfId="18735"/>
    <cellStyle name="Normal 13 9 2 6 2" xfId="44703"/>
    <cellStyle name="Normal 13 9 2 7" xfId="14407"/>
    <cellStyle name="Normal 13 9 2 7 2" xfId="40375"/>
    <cellStyle name="Normal 13 9 2 8" xfId="3587"/>
    <cellStyle name="Normal 13 9 2 9" xfId="29555"/>
    <cellStyle name="Normal 13 9 3" xfId="1964"/>
    <cellStyle name="Normal 13 9 3 2" xfId="6292"/>
    <cellStyle name="Normal 13 9 3 2 2" xfId="12784"/>
    <cellStyle name="Normal 13 9 3 2 2 2" xfId="27932"/>
    <cellStyle name="Normal 13 9 3 2 2 2 2" xfId="53900"/>
    <cellStyle name="Normal 13 9 3 2 2 3" xfId="38752"/>
    <cellStyle name="Normal 13 9 3 2 3" xfId="21440"/>
    <cellStyle name="Normal 13 9 3 2 3 2" xfId="47408"/>
    <cellStyle name="Normal 13 9 3 2 4" xfId="17112"/>
    <cellStyle name="Normal 13 9 3 2 4 2" xfId="43080"/>
    <cellStyle name="Normal 13 9 3 2 5" xfId="32260"/>
    <cellStyle name="Normal 13 9 3 2 6" xfId="58742"/>
    <cellStyle name="Normal 13 9 3 3" xfId="10620"/>
    <cellStyle name="Normal 13 9 3 3 2" xfId="25768"/>
    <cellStyle name="Normal 13 9 3 3 2 2" xfId="51736"/>
    <cellStyle name="Normal 13 9 3 3 3" xfId="36588"/>
    <cellStyle name="Normal 13 9 3 4" xfId="8456"/>
    <cellStyle name="Normal 13 9 3 4 2" xfId="23604"/>
    <cellStyle name="Normal 13 9 3 4 2 2" xfId="49572"/>
    <cellStyle name="Normal 13 9 3 4 3" xfId="34424"/>
    <cellStyle name="Normal 13 9 3 5" xfId="19276"/>
    <cellStyle name="Normal 13 9 3 5 2" xfId="45244"/>
    <cellStyle name="Normal 13 9 3 6" xfId="14948"/>
    <cellStyle name="Normal 13 9 3 6 2" xfId="40916"/>
    <cellStyle name="Normal 13 9 3 7" xfId="4128"/>
    <cellStyle name="Normal 13 9 3 8" xfId="30096"/>
    <cellStyle name="Normal 13 9 3 9" xfId="56578"/>
    <cellStyle name="Normal 13 9 4" xfId="5210"/>
    <cellStyle name="Normal 13 9 4 2" xfId="11702"/>
    <cellStyle name="Normal 13 9 4 2 2" xfId="26850"/>
    <cellStyle name="Normal 13 9 4 2 2 2" xfId="52818"/>
    <cellStyle name="Normal 13 9 4 2 3" xfId="37670"/>
    <cellStyle name="Normal 13 9 4 3" xfId="20358"/>
    <cellStyle name="Normal 13 9 4 3 2" xfId="46326"/>
    <cellStyle name="Normal 13 9 4 4" xfId="16030"/>
    <cellStyle name="Normal 13 9 4 4 2" xfId="41998"/>
    <cellStyle name="Normal 13 9 4 5" xfId="31178"/>
    <cellStyle name="Normal 13 9 4 6" xfId="57660"/>
    <cellStyle name="Normal 13 9 5" xfId="9538"/>
    <cellStyle name="Normal 13 9 5 2" xfId="24686"/>
    <cellStyle name="Normal 13 9 5 2 2" xfId="50654"/>
    <cellStyle name="Normal 13 9 5 3" xfId="35506"/>
    <cellStyle name="Normal 13 9 6" xfId="7374"/>
    <cellStyle name="Normal 13 9 6 2" xfId="22522"/>
    <cellStyle name="Normal 13 9 6 2 2" xfId="48490"/>
    <cellStyle name="Normal 13 9 6 3" xfId="33342"/>
    <cellStyle name="Normal 13 9 7" xfId="18194"/>
    <cellStyle name="Normal 13 9 7 2" xfId="44162"/>
    <cellStyle name="Normal 13 9 8" xfId="13866"/>
    <cellStyle name="Normal 13 9 8 2" xfId="39834"/>
    <cellStyle name="Normal 13 9 9" xfId="3046"/>
    <cellStyle name="Normal 14" xfId="309"/>
    <cellStyle name="Normal 14 10" xfId="310"/>
    <cellStyle name="Normal 14 10 10" xfId="29016"/>
    <cellStyle name="Normal 14 10 11" xfId="54977"/>
    <cellStyle name="Normal 14 10 12" xfId="55498"/>
    <cellStyle name="Normal 14 10 13" xfId="1065"/>
    <cellStyle name="Normal 14 10 2" xfId="1425"/>
    <cellStyle name="Normal 14 10 2 10" xfId="56039"/>
    <cellStyle name="Normal 14 10 2 2" xfId="2507"/>
    <cellStyle name="Normal 14 10 2 2 2" xfId="6835"/>
    <cellStyle name="Normal 14 10 2 2 2 2" xfId="13327"/>
    <cellStyle name="Normal 14 10 2 2 2 2 2" xfId="28475"/>
    <cellStyle name="Normal 14 10 2 2 2 2 2 2" xfId="54443"/>
    <cellStyle name="Normal 14 10 2 2 2 2 3" xfId="39295"/>
    <cellStyle name="Normal 14 10 2 2 2 3" xfId="21983"/>
    <cellStyle name="Normal 14 10 2 2 2 3 2" xfId="47951"/>
    <cellStyle name="Normal 14 10 2 2 2 4" xfId="17655"/>
    <cellStyle name="Normal 14 10 2 2 2 4 2" xfId="43623"/>
    <cellStyle name="Normal 14 10 2 2 2 5" xfId="32803"/>
    <cellStyle name="Normal 14 10 2 2 2 6" xfId="59285"/>
    <cellStyle name="Normal 14 10 2 2 3" xfId="11163"/>
    <cellStyle name="Normal 14 10 2 2 3 2" xfId="26311"/>
    <cellStyle name="Normal 14 10 2 2 3 2 2" xfId="52279"/>
    <cellStyle name="Normal 14 10 2 2 3 3" xfId="37131"/>
    <cellStyle name="Normal 14 10 2 2 4" xfId="8999"/>
    <cellStyle name="Normal 14 10 2 2 4 2" xfId="24147"/>
    <cellStyle name="Normal 14 10 2 2 4 2 2" xfId="50115"/>
    <cellStyle name="Normal 14 10 2 2 4 3" xfId="34967"/>
    <cellStyle name="Normal 14 10 2 2 5" xfId="19819"/>
    <cellStyle name="Normal 14 10 2 2 5 2" xfId="45787"/>
    <cellStyle name="Normal 14 10 2 2 6" xfId="15491"/>
    <cellStyle name="Normal 14 10 2 2 6 2" xfId="41459"/>
    <cellStyle name="Normal 14 10 2 2 7" xfId="4671"/>
    <cellStyle name="Normal 14 10 2 2 8" xfId="30639"/>
    <cellStyle name="Normal 14 10 2 2 9" xfId="57121"/>
    <cellStyle name="Normal 14 10 2 3" xfId="5753"/>
    <cellStyle name="Normal 14 10 2 3 2" xfId="12245"/>
    <cellStyle name="Normal 14 10 2 3 2 2" xfId="27393"/>
    <cellStyle name="Normal 14 10 2 3 2 2 2" xfId="53361"/>
    <cellStyle name="Normal 14 10 2 3 2 3" xfId="38213"/>
    <cellStyle name="Normal 14 10 2 3 3" xfId="20901"/>
    <cellStyle name="Normal 14 10 2 3 3 2" xfId="46869"/>
    <cellStyle name="Normal 14 10 2 3 4" xfId="16573"/>
    <cellStyle name="Normal 14 10 2 3 4 2" xfId="42541"/>
    <cellStyle name="Normal 14 10 2 3 5" xfId="31721"/>
    <cellStyle name="Normal 14 10 2 3 6" xfId="58203"/>
    <cellStyle name="Normal 14 10 2 4" xfId="10081"/>
    <cellStyle name="Normal 14 10 2 4 2" xfId="25229"/>
    <cellStyle name="Normal 14 10 2 4 2 2" xfId="51197"/>
    <cellStyle name="Normal 14 10 2 4 3" xfId="36049"/>
    <cellStyle name="Normal 14 10 2 5" xfId="7917"/>
    <cellStyle name="Normal 14 10 2 5 2" xfId="23065"/>
    <cellStyle name="Normal 14 10 2 5 2 2" xfId="49033"/>
    <cellStyle name="Normal 14 10 2 5 3" xfId="33885"/>
    <cellStyle name="Normal 14 10 2 6" xfId="18737"/>
    <cellStyle name="Normal 14 10 2 6 2" xfId="44705"/>
    <cellStyle name="Normal 14 10 2 7" xfId="14409"/>
    <cellStyle name="Normal 14 10 2 7 2" xfId="40377"/>
    <cellStyle name="Normal 14 10 2 8" xfId="3589"/>
    <cellStyle name="Normal 14 10 2 9" xfId="29557"/>
    <cellStyle name="Normal 14 10 3" xfId="1966"/>
    <cellStyle name="Normal 14 10 3 2" xfId="6294"/>
    <cellStyle name="Normal 14 10 3 2 2" xfId="12786"/>
    <cellStyle name="Normal 14 10 3 2 2 2" xfId="27934"/>
    <cellStyle name="Normal 14 10 3 2 2 2 2" xfId="53902"/>
    <cellStyle name="Normal 14 10 3 2 2 3" xfId="38754"/>
    <cellStyle name="Normal 14 10 3 2 3" xfId="21442"/>
    <cellStyle name="Normal 14 10 3 2 3 2" xfId="47410"/>
    <cellStyle name="Normal 14 10 3 2 4" xfId="17114"/>
    <cellStyle name="Normal 14 10 3 2 4 2" xfId="43082"/>
    <cellStyle name="Normal 14 10 3 2 5" xfId="32262"/>
    <cellStyle name="Normal 14 10 3 2 6" xfId="58744"/>
    <cellStyle name="Normal 14 10 3 3" xfId="10622"/>
    <cellStyle name="Normal 14 10 3 3 2" xfId="25770"/>
    <cellStyle name="Normal 14 10 3 3 2 2" xfId="51738"/>
    <cellStyle name="Normal 14 10 3 3 3" xfId="36590"/>
    <cellStyle name="Normal 14 10 3 4" xfId="8458"/>
    <cellStyle name="Normal 14 10 3 4 2" xfId="23606"/>
    <cellStyle name="Normal 14 10 3 4 2 2" xfId="49574"/>
    <cellStyle name="Normal 14 10 3 4 3" xfId="34426"/>
    <cellStyle name="Normal 14 10 3 5" xfId="19278"/>
    <cellStyle name="Normal 14 10 3 5 2" xfId="45246"/>
    <cellStyle name="Normal 14 10 3 6" xfId="14950"/>
    <cellStyle name="Normal 14 10 3 6 2" xfId="40918"/>
    <cellStyle name="Normal 14 10 3 7" xfId="4130"/>
    <cellStyle name="Normal 14 10 3 8" xfId="30098"/>
    <cellStyle name="Normal 14 10 3 9" xfId="56580"/>
    <cellStyle name="Normal 14 10 4" xfId="5212"/>
    <cellStyle name="Normal 14 10 4 2" xfId="11704"/>
    <cellStyle name="Normal 14 10 4 2 2" xfId="26852"/>
    <cellStyle name="Normal 14 10 4 2 2 2" xfId="52820"/>
    <cellStyle name="Normal 14 10 4 2 3" xfId="37672"/>
    <cellStyle name="Normal 14 10 4 3" xfId="20360"/>
    <cellStyle name="Normal 14 10 4 3 2" xfId="46328"/>
    <cellStyle name="Normal 14 10 4 4" xfId="16032"/>
    <cellStyle name="Normal 14 10 4 4 2" xfId="42000"/>
    <cellStyle name="Normal 14 10 4 5" xfId="31180"/>
    <cellStyle name="Normal 14 10 4 6" xfId="57662"/>
    <cellStyle name="Normal 14 10 5" xfId="9540"/>
    <cellStyle name="Normal 14 10 5 2" xfId="24688"/>
    <cellStyle name="Normal 14 10 5 2 2" xfId="50656"/>
    <cellStyle name="Normal 14 10 5 3" xfId="35508"/>
    <cellStyle name="Normal 14 10 6" xfId="7376"/>
    <cellStyle name="Normal 14 10 6 2" xfId="22524"/>
    <cellStyle name="Normal 14 10 6 2 2" xfId="48492"/>
    <cellStyle name="Normal 14 10 6 3" xfId="33344"/>
    <cellStyle name="Normal 14 10 7" xfId="18196"/>
    <cellStyle name="Normal 14 10 7 2" xfId="44164"/>
    <cellStyle name="Normal 14 10 8" xfId="13868"/>
    <cellStyle name="Normal 14 10 8 2" xfId="39836"/>
    <cellStyle name="Normal 14 10 9" xfId="3048"/>
    <cellStyle name="Normal 14 11" xfId="311"/>
    <cellStyle name="Normal 14 11 10" xfId="29017"/>
    <cellStyle name="Normal 14 11 11" xfId="54978"/>
    <cellStyle name="Normal 14 11 12" xfId="55499"/>
    <cellStyle name="Normal 14 11 13" xfId="1105"/>
    <cellStyle name="Normal 14 11 2" xfId="1426"/>
    <cellStyle name="Normal 14 11 2 10" xfId="56040"/>
    <cellStyle name="Normal 14 11 2 2" xfId="2508"/>
    <cellStyle name="Normal 14 11 2 2 2" xfId="6836"/>
    <cellStyle name="Normal 14 11 2 2 2 2" xfId="13328"/>
    <cellStyle name="Normal 14 11 2 2 2 2 2" xfId="28476"/>
    <cellStyle name="Normal 14 11 2 2 2 2 2 2" xfId="54444"/>
    <cellStyle name="Normal 14 11 2 2 2 2 3" xfId="39296"/>
    <cellStyle name="Normal 14 11 2 2 2 3" xfId="21984"/>
    <cellStyle name="Normal 14 11 2 2 2 3 2" xfId="47952"/>
    <cellStyle name="Normal 14 11 2 2 2 4" xfId="17656"/>
    <cellStyle name="Normal 14 11 2 2 2 4 2" xfId="43624"/>
    <cellStyle name="Normal 14 11 2 2 2 5" xfId="32804"/>
    <cellStyle name="Normal 14 11 2 2 2 6" xfId="59286"/>
    <cellStyle name="Normal 14 11 2 2 3" xfId="11164"/>
    <cellStyle name="Normal 14 11 2 2 3 2" xfId="26312"/>
    <cellStyle name="Normal 14 11 2 2 3 2 2" xfId="52280"/>
    <cellStyle name="Normal 14 11 2 2 3 3" xfId="37132"/>
    <cellStyle name="Normal 14 11 2 2 4" xfId="9000"/>
    <cellStyle name="Normal 14 11 2 2 4 2" xfId="24148"/>
    <cellStyle name="Normal 14 11 2 2 4 2 2" xfId="50116"/>
    <cellStyle name="Normal 14 11 2 2 4 3" xfId="34968"/>
    <cellStyle name="Normal 14 11 2 2 5" xfId="19820"/>
    <cellStyle name="Normal 14 11 2 2 5 2" xfId="45788"/>
    <cellStyle name="Normal 14 11 2 2 6" xfId="15492"/>
    <cellStyle name="Normal 14 11 2 2 6 2" xfId="41460"/>
    <cellStyle name="Normal 14 11 2 2 7" xfId="4672"/>
    <cellStyle name="Normal 14 11 2 2 8" xfId="30640"/>
    <cellStyle name="Normal 14 11 2 2 9" xfId="57122"/>
    <cellStyle name="Normal 14 11 2 3" xfId="5754"/>
    <cellStyle name="Normal 14 11 2 3 2" xfId="12246"/>
    <cellStyle name="Normal 14 11 2 3 2 2" xfId="27394"/>
    <cellStyle name="Normal 14 11 2 3 2 2 2" xfId="53362"/>
    <cellStyle name="Normal 14 11 2 3 2 3" xfId="38214"/>
    <cellStyle name="Normal 14 11 2 3 3" xfId="20902"/>
    <cellStyle name="Normal 14 11 2 3 3 2" xfId="46870"/>
    <cellStyle name="Normal 14 11 2 3 4" xfId="16574"/>
    <cellStyle name="Normal 14 11 2 3 4 2" xfId="42542"/>
    <cellStyle name="Normal 14 11 2 3 5" xfId="31722"/>
    <cellStyle name="Normal 14 11 2 3 6" xfId="58204"/>
    <cellStyle name="Normal 14 11 2 4" xfId="10082"/>
    <cellStyle name="Normal 14 11 2 4 2" xfId="25230"/>
    <cellStyle name="Normal 14 11 2 4 2 2" xfId="51198"/>
    <cellStyle name="Normal 14 11 2 4 3" xfId="36050"/>
    <cellStyle name="Normal 14 11 2 5" xfId="7918"/>
    <cellStyle name="Normal 14 11 2 5 2" xfId="23066"/>
    <cellStyle name="Normal 14 11 2 5 2 2" xfId="49034"/>
    <cellStyle name="Normal 14 11 2 5 3" xfId="33886"/>
    <cellStyle name="Normal 14 11 2 6" xfId="18738"/>
    <cellStyle name="Normal 14 11 2 6 2" xfId="44706"/>
    <cellStyle name="Normal 14 11 2 7" xfId="14410"/>
    <cellStyle name="Normal 14 11 2 7 2" xfId="40378"/>
    <cellStyle name="Normal 14 11 2 8" xfId="3590"/>
    <cellStyle name="Normal 14 11 2 9" xfId="29558"/>
    <cellStyle name="Normal 14 11 3" xfId="1967"/>
    <cellStyle name="Normal 14 11 3 2" xfId="6295"/>
    <cellStyle name="Normal 14 11 3 2 2" xfId="12787"/>
    <cellStyle name="Normal 14 11 3 2 2 2" xfId="27935"/>
    <cellStyle name="Normal 14 11 3 2 2 2 2" xfId="53903"/>
    <cellStyle name="Normal 14 11 3 2 2 3" xfId="38755"/>
    <cellStyle name="Normal 14 11 3 2 3" xfId="21443"/>
    <cellStyle name="Normal 14 11 3 2 3 2" xfId="47411"/>
    <cellStyle name="Normal 14 11 3 2 4" xfId="17115"/>
    <cellStyle name="Normal 14 11 3 2 4 2" xfId="43083"/>
    <cellStyle name="Normal 14 11 3 2 5" xfId="32263"/>
    <cellStyle name="Normal 14 11 3 2 6" xfId="58745"/>
    <cellStyle name="Normal 14 11 3 3" xfId="10623"/>
    <cellStyle name="Normal 14 11 3 3 2" xfId="25771"/>
    <cellStyle name="Normal 14 11 3 3 2 2" xfId="51739"/>
    <cellStyle name="Normal 14 11 3 3 3" xfId="36591"/>
    <cellStyle name="Normal 14 11 3 4" xfId="8459"/>
    <cellStyle name="Normal 14 11 3 4 2" xfId="23607"/>
    <cellStyle name="Normal 14 11 3 4 2 2" xfId="49575"/>
    <cellStyle name="Normal 14 11 3 4 3" xfId="34427"/>
    <cellStyle name="Normal 14 11 3 5" xfId="19279"/>
    <cellStyle name="Normal 14 11 3 5 2" xfId="45247"/>
    <cellStyle name="Normal 14 11 3 6" xfId="14951"/>
    <cellStyle name="Normal 14 11 3 6 2" xfId="40919"/>
    <cellStyle name="Normal 14 11 3 7" xfId="4131"/>
    <cellStyle name="Normal 14 11 3 8" xfId="30099"/>
    <cellStyle name="Normal 14 11 3 9" xfId="56581"/>
    <cellStyle name="Normal 14 11 4" xfId="5213"/>
    <cellStyle name="Normal 14 11 4 2" xfId="11705"/>
    <cellStyle name="Normal 14 11 4 2 2" xfId="26853"/>
    <cellStyle name="Normal 14 11 4 2 2 2" xfId="52821"/>
    <cellStyle name="Normal 14 11 4 2 3" xfId="37673"/>
    <cellStyle name="Normal 14 11 4 3" xfId="20361"/>
    <cellStyle name="Normal 14 11 4 3 2" xfId="46329"/>
    <cellStyle name="Normal 14 11 4 4" xfId="16033"/>
    <cellStyle name="Normal 14 11 4 4 2" xfId="42001"/>
    <cellStyle name="Normal 14 11 4 5" xfId="31181"/>
    <cellStyle name="Normal 14 11 4 6" xfId="57663"/>
    <cellStyle name="Normal 14 11 5" xfId="9541"/>
    <cellStyle name="Normal 14 11 5 2" xfId="24689"/>
    <cellStyle name="Normal 14 11 5 2 2" xfId="50657"/>
    <cellStyle name="Normal 14 11 5 3" xfId="35509"/>
    <cellStyle name="Normal 14 11 6" xfId="7377"/>
    <cellStyle name="Normal 14 11 6 2" xfId="22525"/>
    <cellStyle name="Normal 14 11 6 2 2" xfId="48493"/>
    <cellStyle name="Normal 14 11 6 3" xfId="33345"/>
    <cellStyle name="Normal 14 11 7" xfId="18197"/>
    <cellStyle name="Normal 14 11 7 2" xfId="44165"/>
    <cellStyle name="Normal 14 11 8" xfId="13869"/>
    <cellStyle name="Normal 14 11 8 2" xfId="39837"/>
    <cellStyle name="Normal 14 11 9" xfId="3049"/>
    <cellStyle name="Normal 14 12" xfId="312"/>
    <cellStyle name="Normal 14 12 10" xfId="29018"/>
    <cellStyle name="Normal 14 12 11" xfId="54979"/>
    <cellStyle name="Normal 14 12 12" xfId="55500"/>
    <cellStyle name="Normal 14 12 13" xfId="1145"/>
    <cellStyle name="Normal 14 12 2" xfId="1427"/>
    <cellStyle name="Normal 14 12 2 10" xfId="56041"/>
    <cellStyle name="Normal 14 12 2 2" xfId="2509"/>
    <cellStyle name="Normal 14 12 2 2 2" xfId="6837"/>
    <cellStyle name="Normal 14 12 2 2 2 2" xfId="13329"/>
    <cellStyle name="Normal 14 12 2 2 2 2 2" xfId="28477"/>
    <cellStyle name="Normal 14 12 2 2 2 2 2 2" xfId="54445"/>
    <cellStyle name="Normal 14 12 2 2 2 2 3" xfId="39297"/>
    <cellStyle name="Normal 14 12 2 2 2 3" xfId="21985"/>
    <cellStyle name="Normal 14 12 2 2 2 3 2" xfId="47953"/>
    <cellStyle name="Normal 14 12 2 2 2 4" xfId="17657"/>
    <cellStyle name="Normal 14 12 2 2 2 4 2" xfId="43625"/>
    <cellStyle name="Normal 14 12 2 2 2 5" xfId="32805"/>
    <cellStyle name="Normal 14 12 2 2 2 6" xfId="59287"/>
    <cellStyle name="Normal 14 12 2 2 3" xfId="11165"/>
    <cellStyle name="Normal 14 12 2 2 3 2" xfId="26313"/>
    <cellStyle name="Normal 14 12 2 2 3 2 2" xfId="52281"/>
    <cellStyle name="Normal 14 12 2 2 3 3" xfId="37133"/>
    <cellStyle name="Normal 14 12 2 2 4" xfId="9001"/>
    <cellStyle name="Normal 14 12 2 2 4 2" xfId="24149"/>
    <cellStyle name="Normal 14 12 2 2 4 2 2" xfId="50117"/>
    <cellStyle name="Normal 14 12 2 2 4 3" xfId="34969"/>
    <cellStyle name="Normal 14 12 2 2 5" xfId="19821"/>
    <cellStyle name="Normal 14 12 2 2 5 2" xfId="45789"/>
    <cellStyle name="Normal 14 12 2 2 6" xfId="15493"/>
    <cellStyle name="Normal 14 12 2 2 6 2" xfId="41461"/>
    <cellStyle name="Normal 14 12 2 2 7" xfId="4673"/>
    <cellStyle name="Normal 14 12 2 2 8" xfId="30641"/>
    <cellStyle name="Normal 14 12 2 2 9" xfId="57123"/>
    <cellStyle name="Normal 14 12 2 3" xfId="5755"/>
    <cellStyle name="Normal 14 12 2 3 2" xfId="12247"/>
    <cellStyle name="Normal 14 12 2 3 2 2" xfId="27395"/>
    <cellStyle name="Normal 14 12 2 3 2 2 2" xfId="53363"/>
    <cellStyle name="Normal 14 12 2 3 2 3" xfId="38215"/>
    <cellStyle name="Normal 14 12 2 3 3" xfId="20903"/>
    <cellStyle name="Normal 14 12 2 3 3 2" xfId="46871"/>
    <cellStyle name="Normal 14 12 2 3 4" xfId="16575"/>
    <cellStyle name="Normal 14 12 2 3 4 2" xfId="42543"/>
    <cellStyle name="Normal 14 12 2 3 5" xfId="31723"/>
    <cellStyle name="Normal 14 12 2 3 6" xfId="58205"/>
    <cellStyle name="Normal 14 12 2 4" xfId="10083"/>
    <cellStyle name="Normal 14 12 2 4 2" xfId="25231"/>
    <cellStyle name="Normal 14 12 2 4 2 2" xfId="51199"/>
    <cellStyle name="Normal 14 12 2 4 3" xfId="36051"/>
    <cellStyle name="Normal 14 12 2 5" xfId="7919"/>
    <cellStyle name="Normal 14 12 2 5 2" xfId="23067"/>
    <cellStyle name="Normal 14 12 2 5 2 2" xfId="49035"/>
    <cellStyle name="Normal 14 12 2 5 3" xfId="33887"/>
    <cellStyle name="Normal 14 12 2 6" xfId="18739"/>
    <cellStyle name="Normal 14 12 2 6 2" xfId="44707"/>
    <cellStyle name="Normal 14 12 2 7" xfId="14411"/>
    <cellStyle name="Normal 14 12 2 7 2" xfId="40379"/>
    <cellStyle name="Normal 14 12 2 8" xfId="3591"/>
    <cellStyle name="Normal 14 12 2 9" xfId="29559"/>
    <cellStyle name="Normal 14 12 3" xfId="1968"/>
    <cellStyle name="Normal 14 12 3 2" xfId="6296"/>
    <cellStyle name="Normal 14 12 3 2 2" xfId="12788"/>
    <cellStyle name="Normal 14 12 3 2 2 2" xfId="27936"/>
    <cellStyle name="Normal 14 12 3 2 2 2 2" xfId="53904"/>
    <cellStyle name="Normal 14 12 3 2 2 3" xfId="38756"/>
    <cellStyle name="Normal 14 12 3 2 3" xfId="21444"/>
    <cellStyle name="Normal 14 12 3 2 3 2" xfId="47412"/>
    <cellStyle name="Normal 14 12 3 2 4" xfId="17116"/>
    <cellStyle name="Normal 14 12 3 2 4 2" xfId="43084"/>
    <cellStyle name="Normal 14 12 3 2 5" xfId="32264"/>
    <cellStyle name="Normal 14 12 3 2 6" xfId="58746"/>
    <cellStyle name="Normal 14 12 3 3" xfId="10624"/>
    <cellStyle name="Normal 14 12 3 3 2" xfId="25772"/>
    <cellStyle name="Normal 14 12 3 3 2 2" xfId="51740"/>
    <cellStyle name="Normal 14 12 3 3 3" xfId="36592"/>
    <cellStyle name="Normal 14 12 3 4" xfId="8460"/>
    <cellStyle name="Normal 14 12 3 4 2" xfId="23608"/>
    <cellStyle name="Normal 14 12 3 4 2 2" xfId="49576"/>
    <cellStyle name="Normal 14 12 3 4 3" xfId="34428"/>
    <cellStyle name="Normal 14 12 3 5" xfId="19280"/>
    <cellStyle name="Normal 14 12 3 5 2" xfId="45248"/>
    <cellStyle name="Normal 14 12 3 6" xfId="14952"/>
    <cellStyle name="Normal 14 12 3 6 2" xfId="40920"/>
    <cellStyle name="Normal 14 12 3 7" xfId="4132"/>
    <cellStyle name="Normal 14 12 3 8" xfId="30100"/>
    <cellStyle name="Normal 14 12 3 9" xfId="56582"/>
    <cellStyle name="Normal 14 12 4" xfId="5214"/>
    <cellStyle name="Normal 14 12 4 2" xfId="11706"/>
    <cellStyle name="Normal 14 12 4 2 2" xfId="26854"/>
    <cellStyle name="Normal 14 12 4 2 2 2" xfId="52822"/>
    <cellStyle name="Normal 14 12 4 2 3" xfId="37674"/>
    <cellStyle name="Normal 14 12 4 3" xfId="20362"/>
    <cellStyle name="Normal 14 12 4 3 2" xfId="46330"/>
    <cellStyle name="Normal 14 12 4 4" xfId="16034"/>
    <cellStyle name="Normal 14 12 4 4 2" xfId="42002"/>
    <cellStyle name="Normal 14 12 4 5" xfId="31182"/>
    <cellStyle name="Normal 14 12 4 6" xfId="57664"/>
    <cellStyle name="Normal 14 12 5" xfId="9542"/>
    <cellStyle name="Normal 14 12 5 2" xfId="24690"/>
    <cellStyle name="Normal 14 12 5 2 2" xfId="50658"/>
    <cellStyle name="Normal 14 12 5 3" xfId="35510"/>
    <cellStyle name="Normal 14 12 6" xfId="7378"/>
    <cellStyle name="Normal 14 12 6 2" xfId="22526"/>
    <cellStyle name="Normal 14 12 6 2 2" xfId="48494"/>
    <cellStyle name="Normal 14 12 6 3" xfId="33346"/>
    <cellStyle name="Normal 14 12 7" xfId="18198"/>
    <cellStyle name="Normal 14 12 7 2" xfId="44166"/>
    <cellStyle name="Normal 14 12 8" xfId="13870"/>
    <cellStyle name="Normal 14 12 8 2" xfId="39838"/>
    <cellStyle name="Normal 14 12 9" xfId="3050"/>
    <cellStyle name="Normal 14 13" xfId="313"/>
    <cellStyle name="Normal 14 13 10" xfId="29019"/>
    <cellStyle name="Normal 14 13 11" xfId="54980"/>
    <cellStyle name="Normal 14 13 12" xfId="55501"/>
    <cellStyle name="Normal 14 13 13" xfId="1185"/>
    <cellStyle name="Normal 14 13 2" xfId="1428"/>
    <cellStyle name="Normal 14 13 2 10" xfId="56042"/>
    <cellStyle name="Normal 14 13 2 2" xfId="2510"/>
    <cellStyle name="Normal 14 13 2 2 2" xfId="6838"/>
    <cellStyle name="Normal 14 13 2 2 2 2" xfId="13330"/>
    <cellStyle name="Normal 14 13 2 2 2 2 2" xfId="28478"/>
    <cellStyle name="Normal 14 13 2 2 2 2 2 2" xfId="54446"/>
    <cellStyle name="Normal 14 13 2 2 2 2 3" xfId="39298"/>
    <cellStyle name="Normal 14 13 2 2 2 3" xfId="21986"/>
    <cellStyle name="Normal 14 13 2 2 2 3 2" xfId="47954"/>
    <cellStyle name="Normal 14 13 2 2 2 4" xfId="17658"/>
    <cellStyle name="Normal 14 13 2 2 2 4 2" xfId="43626"/>
    <cellStyle name="Normal 14 13 2 2 2 5" xfId="32806"/>
    <cellStyle name="Normal 14 13 2 2 2 6" xfId="59288"/>
    <cellStyle name="Normal 14 13 2 2 3" xfId="11166"/>
    <cellStyle name="Normal 14 13 2 2 3 2" xfId="26314"/>
    <cellStyle name="Normal 14 13 2 2 3 2 2" xfId="52282"/>
    <cellStyle name="Normal 14 13 2 2 3 3" xfId="37134"/>
    <cellStyle name="Normal 14 13 2 2 4" xfId="9002"/>
    <cellStyle name="Normal 14 13 2 2 4 2" xfId="24150"/>
    <cellStyle name="Normal 14 13 2 2 4 2 2" xfId="50118"/>
    <cellStyle name="Normal 14 13 2 2 4 3" xfId="34970"/>
    <cellStyle name="Normal 14 13 2 2 5" xfId="19822"/>
    <cellStyle name="Normal 14 13 2 2 5 2" xfId="45790"/>
    <cellStyle name="Normal 14 13 2 2 6" xfId="15494"/>
    <cellStyle name="Normal 14 13 2 2 6 2" xfId="41462"/>
    <cellStyle name="Normal 14 13 2 2 7" xfId="4674"/>
    <cellStyle name="Normal 14 13 2 2 8" xfId="30642"/>
    <cellStyle name="Normal 14 13 2 2 9" xfId="57124"/>
    <cellStyle name="Normal 14 13 2 3" xfId="5756"/>
    <cellStyle name="Normal 14 13 2 3 2" xfId="12248"/>
    <cellStyle name="Normal 14 13 2 3 2 2" xfId="27396"/>
    <cellStyle name="Normal 14 13 2 3 2 2 2" xfId="53364"/>
    <cellStyle name="Normal 14 13 2 3 2 3" xfId="38216"/>
    <cellStyle name="Normal 14 13 2 3 3" xfId="20904"/>
    <cellStyle name="Normal 14 13 2 3 3 2" xfId="46872"/>
    <cellStyle name="Normal 14 13 2 3 4" xfId="16576"/>
    <cellStyle name="Normal 14 13 2 3 4 2" xfId="42544"/>
    <cellStyle name="Normal 14 13 2 3 5" xfId="31724"/>
    <cellStyle name="Normal 14 13 2 3 6" xfId="58206"/>
    <cellStyle name="Normal 14 13 2 4" xfId="10084"/>
    <cellStyle name="Normal 14 13 2 4 2" xfId="25232"/>
    <cellStyle name="Normal 14 13 2 4 2 2" xfId="51200"/>
    <cellStyle name="Normal 14 13 2 4 3" xfId="36052"/>
    <cellStyle name="Normal 14 13 2 5" xfId="7920"/>
    <cellStyle name="Normal 14 13 2 5 2" xfId="23068"/>
    <cellStyle name="Normal 14 13 2 5 2 2" xfId="49036"/>
    <cellStyle name="Normal 14 13 2 5 3" xfId="33888"/>
    <cellStyle name="Normal 14 13 2 6" xfId="18740"/>
    <cellStyle name="Normal 14 13 2 6 2" xfId="44708"/>
    <cellStyle name="Normal 14 13 2 7" xfId="14412"/>
    <cellStyle name="Normal 14 13 2 7 2" xfId="40380"/>
    <cellStyle name="Normal 14 13 2 8" xfId="3592"/>
    <cellStyle name="Normal 14 13 2 9" xfId="29560"/>
    <cellStyle name="Normal 14 13 3" xfId="1969"/>
    <cellStyle name="Normal 14 13 3 2" xfId="6297"/>
    <cellStyle name="Normal 14 13 3 2 2" xfId="12789"/>
    <cellStyle name="Normal 14 13 3 2 2 2" xfId="27937"/>
    <cellStyle name="Normal 14 13 3 2 2 2 2" xfId="53905"/>
    <cellStyle name="Normal 14 13 3 2 2 3" xfId="38757"/>
    <cellStyle name="Normal 14 13 3 2 3" xfId="21445"/>
    <cellStyle name="Normal 14 13 3 2 3 2" xfId="47413"/>
    <cellStyle name="Normal 14 13 3 2 4" xfId="17117"/>
    <cellStyle name="Normal 14 13 3 2 4 2" xfId="43085"/>
    <cellStyle name="Normal 14 13 3 2 5" xfId="32265"/>
    <cellStyle name="Normal 14 13 3 2 6" xfId="58747"/>
    <cellStyle name="Normal 14 13 3 3" xfId="10625"/>
    <cellStyle name="Normal 14 13 3 3 2" xfId="25773"/>
    <cellStyle name="Normal 14 13 3 3 2 2" xfId="51741"/>
    <cellStyle name="Normal 14 13 3 3 3" xfId="36593"/>
    <cellStyle name="Normal 14 13 3 4" xfId="8461"/>
    <cellStyle name="Normal 14 13 3 4 2" xfId="23609"/>
    <cellStyle name="Normal 14 13 3 4 2 2" xfId="49577"/>
    <cellStyle name="Normal 14 13 3 4 3" xfId="34429"/>
    <cellStyle name="Normal 14 13 3 5" xfId="19281"/>
    <cellStyle name="Normal 14 13 3 5 2" xfId="45249"/>
    <cellStyle name="Normal 14 13 3 6" xfId="14953"/>
    <cellStyle name="Normal 14 13 3 6 2" xfId="40921"/>
    <cellStyle name="Normal 14 13 3 7" xfId="4133"/>
    <cellStyle name="Normal 14 13 3 8" xfId="30101"/>
    <cellStyle name="Normal 14 13 3 9" xfId="56583"/>
    <cellStyle name="Normal 14 13 4" xfId="5215"/>
    <cellStyle name="Normal 14 13 4 2" xfId="11707"/>
    <cellStyle name="Normal 14 13 4 2 2" xfId="26855"/>
    <cellStyle name="Normal 14 13 4 2 2 2" xfId="52823"/>
    <cellStyle name="Normal 14 13 4 2 3" xfId="37675"/>
    <cellStyle name="Normal 14 13 4 3" xfId="20363"/>
    <cellStyle name="Normal 14 13 4 3 2" xfId="46331"/>
    <cellStyle name="Normal 14 13 4 4" xfId="16035"/>
    <cellStyle name="Normal 14 13 4 4 2" xfId="42003"/>
    <cellStyle name="Normal 14 13 4 5" xfId="31183"/>
    <cellStyle name="Normal 14 13 4 6" xfId="57665"/>
    <cellStyle name="Normal 14 13 5" xfId="9543"/>
    <cellStyle name="Normal 14 13 5 2" xfId="24691"/>
    <cellStyle name="Normal 14 13 5 2 2" xfId="50659"/>
    <cellStyle name="Normal 14 13 5 3" xfId="35511"/>
    <cellStyle name="Normal 14 13 6" xfId="7379"/>
    <cellStyle name="Normal 14 13 6 2" xfId="22527"/>
    <cellStyle name="Normal 14 13 6 2 2" xfId="48495"/>
    <cellStyle name="Normal 14 13 6 3" xfId="33347"/>
    <cellStyle name="Normal 14 13 7" xfId="18199"/>
    <cellStyle name="Normal 14 13 7 2" xfId="44167"/>
    <cellStyle name="Normal 14 13 8" xfId="13871"/>
    <cellStyle name="Normal 14 13 8 2" xfId="39839"/>
    <cellStyle name="Normal 14 13 9" xfId="3051"/>
    <cellStyle name="Normal 14 14" xfId="1424"/>
    <cellStyle name="Normal 14 14 10" xfId="56038"/>
    <cellStyle name="Normal 14 14 2" xfId="2506"/>
    <cellStyle name="Normal 14 14 2 2" xfId="6834"/>
    <cellStyle name="Normal 14 14 2 2 2" xfId="13326"/>
    <cellStyle name="Normal 14 14 2 2 2 2" xfId="28474"/>
    <cellStyle name="Normal 14 14 2 2 2 2 2" xfId="54442"/>
    <cellStyle name="Normal 14 14 2 2 2 3" xfId="39294"/>
    <cellStyle name="Normal 14 14 2 2 3" xfId="21982"/>
    <cellStyle name="Normal 14 14 2 2 3 2" xfId="47950"/>
    <cellStyle name="Normal 14 14 2 2 4" xfId="17654"/>
    <cellStyle name="Normal 14 14 2 2 4 2" xfId="43622"/>
    <cellStyle name="Normal 14 14 2 2 5" xfId="32802"/>
    <cellStyle name="Normal 14 14 2 2 6" xfId="59284"/>
    <cellStyle name="Normal 14 14 2 3" xfId="11162"/>
    <cellStyle name="Normal 14 14 2 3 2" xfId="26310"/>
    <cellStyle name="Normal 14 14 2 3 2 2" xfId="52278"/>
    <cellStyle name="Normal 14 14 2 3 3" xfId="37130"/>
    <cellStyle name="Normal 14 14 2 4" xfId="8998"/>
    <cellStyle name="Normal 14 14 2 4 2" xfId="24146"/>
    <cellStyle name="Normal 14 14 2 4 2 2" xfId="50114"/>
    <cellStyle name="Normal 14 14 2 4 3" xfId="34966"/>
    <cellStyle name="Normal 14 14 2 5" xfId="19818"/>
    <cellStyle name="Normal 14 14 2 5 2" xfId="45786"/>
    <cellStyle name="Normal 14 14 2 6" xfId="15490"/>
    <cellStyle name="Normal 14 14 2 6 2" xfId="41458"/>
    <cellStyle name="Normal 14 14 2 7" xfId="4670"/>
    <cellStyle name="Normal 14 14 2 8" xfId="30638"/>
    <cellStyle name="Normal 14 14 2 9" xfId="57120"/>
    <cellStyle name="Normal 14 14 3" xfId="5752"/>
    <cellStyle name="Normal 14 14 3 2" xfId="12244"/>
    <cellStyle name="Normal 14 14 3 2 2" xfId="27392"/>
    <cellStyle name="Normal 14 14 3 2 2 2" xfId="53360"/>
    <cellStyle name="Normal 14 14 3 2 3" xfId="38212"/>
    <cellStyle name="Normal 14 14 3 3" xfId="20900"/>
    <cellStyle name="Normal 14 14 3 3 2" xfId="46868"/>
    <cellStyle name="Normal 14 14 3 4" xfId="16572"/>
    <cellStyle name="Normal 14 14 3 4 2" xfId="42540"/>
    <cellStyle name="Normal 14 14 3 5" xfId="31720"/>
    <cellStyle name="Normal 14 14 3 6" xfId="58202"/>
    <cellStyle name="Normal 14 14 4" xfId="10080"/>
    <cellStyle name="Normal 14 14 4 2" xfId="25228"/>
    <cellStyle name="Normal 14 14 4 2 2" xfId="51196"/>
    <cellStyle name="Normal 14 14 4 3" xfId="36048"/>
    <cellStyle name="Normal 14 14 5" xfId="7916"/>
    <cellStyle name="Normal 14 14 5 2" xfId="23064"/>
    <cellStyle name="Normal 14 14 5 2 2" xfId="49032"/>
    <cellStyle name="Normal 14 14 5 3" xfId="33884"/>
    <cellStyle name="Normal 14 14 6" xfId="18736"/>
    <cellStyle name="Normal 14 14 6 2" xfId="44704"/>
    <cellStyle name="Normal 14 14 7" xfId="14408"/>
    <cellStyle name="Normal 14 14 7 2" xfId="40376"/>
    <cellStyle name="Normal 14 14 8" xfId="3588"/>
    <cellStyle name="Normal 14 14 9" xfId="29556"/>
    <cellStyle name="Normal 14 15" xfId="1965"/>
    <cellStyle name="Normal 14 15 2" xfId="6293"/>
    <cellStyle name="Normal 14 15 2 2" xfId="12785"/>
    <cellStyle name="Normal 14 15 2 2 2" xfId="27933"/>
    <cellStyle name="Normal 14 15 2 2 2 2" xfId="53901"/>
    <cellStyle name="Normal 14 15 2 2 3" xfId="38753"/>
    <cellStyle name="Normal 14 15 2 3" xfId="21441"/>
    <cellStyle name="Normal 14 15 2 3 2" xfId="47409"/>
    <cellStyle name="Normal 14 15 2 4" xfId="17113"/>
    <cellStyle name="Normal 14 15 2 4 2" xfId="43081"/>
    <cellStyle name="Normal 14 15 2 5" xfId="32261"/>
    <cellStyle name="Normal 14 15 2 6" xfId="58743"/>
    <cellStyle name="Normal 14 15 3" xfId="10621"/>
    <cellStyle name="Normal 14 15 3 2" xfId="25769"/>
    <cellStyle name="Normal 14 15 3 2 2" xfId="51737"/>
    <cellStyle name="Normal 14 15 3 3" xfId="36589"/>
    <cellStyle name="Normal 14 15 4" xfId="8457"/>
    <cellStyle name="Normal 14 15 4 2" xfId="23605"/>
    <cellStyle name="Normal 14 15 4 2 2" xfId="49573"/>
    <cellStyle name="Normal 14 15 4 3" xfId="34425"/>
    <cellStyle name="Normal 14 15 5" xfId="19277"/>
    <cellStyle name="Normal 14 15 5 2" xfId="45245"/>
    <cellStyle name="Normal 14 15 6" xfId="14949"/>
    <cellStyle name="Normal 14 15 6 2" xfId="40917"/>
    <cellStyle name="Normal 14 15 7" xfId="4129"/>
    <cellStyle name="Normal 14 15 8" xfId="30097"/>
    <cellStyle name="Normal 14 15 9" xfId="56579"/>
    <cellStyle name="Normal 14 16" xfId="5211"/>
    <cellStyle name="Normal 14 16 2" xfId="11703"/>
    <cellStyle name="Normal 14 16 2 2" xfId="26851"/>
    <cellStyle name="Normal 14 16 2 2 2" xfId="52819"/>
    <cellStyle name="Normal 14 16 2 3" xfId="37671"/>
    <cellStyle name="Normal 14 16 3" xfId="20359"/>
    <cellStyle name="Normal 14 16 3 2" xfId="46327"/>
    <cellStyle name="Normal 14 16 4" xfId="16031"/>
    <cellStyle name="Normal 14 16 4 2" xfId="41999"/>
    <cellStyle name="Normal 14 16 5" xfId="31179"/>
    <cellStyle name="Normal 14 16 6" xfId="57661"/>
    <cellStyle name="Normal 14 17" xfId="9539"/>
    <cellStyle name="Normal 14 17 2" xfId="24687"/>
    <cellStyle name="Normal 14 17 2 2" xfId="50655"/>
    <cellStyle name="Normal 14 17 3" xfId="35507"/>
    <cellStyle name="Normal 14 18" xfId="7375"/>
    <cellStyle name="Normal 14 18 2" xfId="22523"/>
    <cellStyle name="Normal 14 18 2 2" xfId="48491"/>
    <cellStyle name="Normal 14 18 3" xfId="33343"/>
    <cellStyle name="Normal 14 19" xfId="18195"/>
    <cellStyle name="Normal 14 19 2" xfId="44163"/>
    <cellStyle name="Normal 14 2" xfId="314"/>
    <cellStyle name="Normal 14 2 10" xfId="3052"/>
    <cellStyle name="Normal 14 2 11" xfId="29020"/>
    <cellStyle name="Normal 14 2 12" xfId="54981"/>
    <cellStyle name="Normal 14 2 13" xfId="55502"/>
    <cellStyle name="Normal 14 2 14" xfId="745"/>
    <cellStyle name="Normal 14 2 2" xfId="315"/>
    <cellStyle name="Normal 14 2 2 10" xfId="29021"/>
    <cellStyle name="Normal 14 2 2 11" xfId="54982"/>
    <cellStyle name="Normal 14 2 2 12" xfId="55503"/>
    <cellStyle name="Normal 14 2 2 13" xfId="1203"/>
    <cellStyle name="Normal 14 2 2 2" xfId="1430"/>
    <cellStyle name="Normal 14 2 2 2 10" xfId="56044"/>
    <cellStyle name="Normal 14 2 2 2 2" xfId="2512"/>
    <cellStyle name="Normal 14 2 2 2 2 2" xfId="6840"/>
    <cellStyle name="Normal 14 2 2 2 2 2 2" xfId="13332"/>
    <cellStyle name="Normal 14 2 2 2 2 2 2 2" xfId="28480"/>
    <cellStyle name="Normal 14 2 2 2 2 2 2 2 2" xfId="54448"/>
    <cellStyle name="Normal 14 2 2 2 2 2 2 3" xfId="39300"/>
    <cellStyle name="Normal 14 2 2 2 2 2 3" xfId="21988"/>
    <cellStyle name="Normal 14 2 2 2 2 2 3 2" xfId="47956"/>
    <cellStyle name="Normal 14 2 2 2 2 2 4" xfId="17660"/>
    <cellStyle name="Normal 14 2 2 2 2 2 4 2" xfId="43628"/>
    <cellStyle name="Normal 14 2 2 2 2 2 5" xfId="32808"/>
    <cellStyle name="Normal 14 2 2 2 2 2 6" xfId="59290"/>
    <cellStyle name="Normal 14 2 2 2 2 3" xfId="11168"/>
    <cellStyle name="Normal 14 2 2 2 2 3 2" xfId="26316"/>
    <cellStyle name="Normal 14 2 2 2 2 3 2 2" xfId="52284"/>
    <cellStyle name="Normal 14 2 2 2 2 3 3" xfId="37136"/>
    <cellStyle name="Normal 14 2 2 2 2 4" xfId="9004"/>
    <cellStyle name="Normal 14 2 2 2 2 4 2" xfId="24152"/>
    <cellStyle name="Normal 14 2 2 2 2 4 2 2" xfId="50120"/>
    <cellStyle name="Normal 14 2 2 2 2 4 3" xfId="34972"/>
    <cellStyle name="Normal 14 2 2 2 2 5" xfId="19824"/>
    <cellStyle name="Normal 14 2 2 2 2 5 2" xfId="45792"/>
    <cellStyle name="Normal 14 2 2 2 2 6" xfId="15496"/>
    <cellStyle name="Normal 14 2 2 2 2 6 2" xfId="41464"/>
    <cellStyle name="Normal 14 2 2 2 2 7" xfId="4676"/>
    <cellStyle name="Normal 14 2 2 2 2 8" xfId="30644"/>
    <cellStyle name="Normal 14 2 2 2 2 9" xfId="57126"/>
    <cellStyle name="Normal 14 2 2 2 3" xfId="5758"/>
    <cellStyle name="Normal 14 2 2 2 3 2" xfId="12250"/>
    <cellStyle name="Normal 14 2 2 2 3 2 2" xfId="27398"/>
    <cellStyle name="Normal 14 2 2 2 3 2 2 2" xfId="53366"/>
    <cellStyle name="Normal 14 2 2 2 3 2 3" xfId="38218"/>
    <cellStyle name="Normal 14 2 2 2 3 3" xfId="20906"/>
    <cellStyle name="Normal 14 2 2 2 3 3 2" xfId="46874"/>
    <cellStyle name="Normal 14 2 2 2 3 4" xfId="16578"/>
    <cellStyle name="Normal 14 2 2 2 3 4 2" xfId="42546"/>
    <cellStyle name="Normal 14 2 2 2 3 5" xfId="31726"/>
    <cellStyle name="Normal 14 2 2 2 3 6" xfId="58208"/>
    <cellStyle name="Normal 14 2 2 2 4" xfId="10086"/>
    <cellStyle name="Normal 14 2 2 2 4 2" xfId="25234"/>
    <cellStyle name="Normal 14 2 2 2 4 2 2" xfId="51202"/>
    <cellStyle name="Normal 14 2 2 2 4 3" xfId="36054"/>
    <cellStyle name="Normal 14 2 2 2 5" xfId="7922"/>
    <cellStyle name="Normal 14 2 2 2 5 2" xfId="23070"/>
    <cellStyle name="Normal 14 2 2 2 5 2 2" xfId="49038"/>
    <cellStyle name="Normal 14 2 2 2 5 3" xfId="33890"/>
    <cellStyle name="Normal 14 2 2 2 6" xfId="18742"/>
    <cellStyle name="Normal 14 2 2 2 6 2" xfId="44710"/>
    <cellStyle name="Normal 14 2 2 2 7" xfId="14414"/>
    <cellStyle name="Normal 14 2 2 2 7 2" xfId="40382"/>
    <cellStyle name="Normal 14 2 2 2 8" xfId="3594"/>
    <cellStyle name="Normal 14 2 2 2 9" xfId="29562"/>
    <cellStyle name="Normal 14 2 2 3" xfId="1971"/>
    <cellStyle name="Normal 14 2 2 3 2" xfId="6299"/>
    <cellStyle name="Normal 14 2 2 3 2 2" xfId="12791"/>
    <cellStyle name="Normal 14 2 2 3 2 2 2" xfId="27939"/>
    <cellStyle name="Normal 14 2 2 3 2 2 2 2" xfId="53907"/>
    <cellStyle name="Normal 14 2 2 3 2 2 3" xfId="38759"/>
    <cellStyle name="Normal 14 2 2 3 2 3" xfId="21447"/>
    <cellStyle name="Normal 14 2 2 3 2 3 2" xfId="47415"/>
    <cellStyle name="Normal 14 2 2 3 2 4" xfId="17119"/>
    <cellStyle name="Normal 14 2 2 3 2 4 2" xfId="43087"/>
    <cellStyle name="Normal 14 2 2 3 2 5" xfId="32267"/>
    <cellStyle name="Normal 14 2 2 3 2 6" xfId="58749"/>
    <cellStyle name="Normal 14 2 2 3 3" xfId="10627"/>
    <cellStyle name="Normal 14 2 2 3 3 2" xfId="25775"/>
    <cellStyle name="Normal 14 2 2 3 3 2 2" xfId="51743"/>
    <cellStyle name="Normal 14 2 2 3 3 3" xfId="36595"/>
    <cellStyle name="Normal 14 2 2 3 4" xfId="8463"/>
    <cellStyle name="Normal 14 2 2 3 4 2" xfId="23611"/>
    <cellStyle name="Normal 14 2 2 3 4 2 2" xfId="49579"/>
    <cellStyle name="Normal 14 2 2 3 4 3" xfId="34431"/>
    <cellStyle name="Normal 14 2 2 3 5" xfId="19283"/>
    <cellStyle name="Normal 14 2 2 3 5 2" xfId="45251"/>
    <cellStyle name="Normal 14 2 2 3 6" xfId="14955"/>
    <cellStyle name="Normal 14 2 2 3 6 2" xfId="40923"/>
    <cellStyle name="Normal 14 2 2 3 7" xfId="4135"/>
    <cellStyle name="Normal 14 2 2 3 8" xfId="30103"/>
    <cellStyle name="Normal 14 2 2 3 9" xfId="56585"/>
    <cellStyle name="Normal 14 2 2 4" xfId="5217"/>
    <cellStyle name="Normal 14 2 2 4 2" xfId="11709"/>
    <cellStyle name="Normal 14 2 2 4 2 2" xfId="26857"/>
    <cellStyle name="Normal 14 2 2 4 2 2 2" xfId="52825"/>
    <cellStyle name="Normal 14 2 2 4 2 3" xfId="37677"/>
    <cellStyle name="Normal 14 2 2 4 3" xfId="20365"/>
    <cellStyle name="Normal 14 2 2 4 3 2" xfId="46333"/>
    <cellStyle name="Normal 14 2 2 4 4" xfId="16037"/>
    <cellStyle name="Normal 14 2 2 4 4 2" xfId="42005"/>
    <cellStyle name="Normal 14 2 2 4 5" xfId="31185"/>
    <cellStyle name="Normal 14 2 2 4 6" xfId="57667"/>
    <cellStyle name="Normal 14 2 2 5" xfId="9545"/>
    <cellStyle name="Normal 14 2 2 5 2" xfId="24693"/>
    <cellStyle name="Normal 14 2 2 5 2 2" xfId="50661"/>
    <cellStyle name="Normal 14 2 2 5 3" xfId="35513"/>
    <cellStyle name="Normal 14 2 2 6" xfId="7381"/>
    <cellStyle name="Normal 14 2 2 6 2" xfId="22529"/>
    <cellStyle name="Normal 14 2 2 6 2 2" xfId="48497"/>
    <cellStyle name="Normal 14 2 2 6 3" xfId="33349"/>
    <cellStyle name="Normal 14 2 2 7" xfId="18201"/>
    <cellStyle name="Normal 14 2 2 7 2" xfId="44169"/>
    <cellStyle name="Normal 14 2 2 8" xfId="13873"/>
    <cellStyle name="Normal 14 2 2 8 2" xfId="39841"/>
    <cellStyle name="Normal 14 2 2 9" xfId="3053"/>
    <cellStyle name="Normal 14 2 3" xfId="1429"/>
    <cellStyle name="Normal 14 2 3 10" xfId="56043"/>
    <cellStyle name="Normal 14 2 3 2" xfId="2511"/>
    <cellStyle name="Normal 14 2 3 2 2" xfId="6839"/>
    <cellStyle name="Normal 14 2 3 2 2 2" xfId="13331"/>
    <cellStyle name="Normal 14 2 3 2 2 2 2" xfId="28479"/>
    <cellStyle name="Normal 14 2 3 2 2 2 2 2" xfId="54447"/>
    <cellStyle name="Normal 14 2 3 2 2 2 3" xfId="39299"/>
    <cellStyle name="Normal 14 2 3 2 2 3" xfId="21987"/>
    <cellStyle name="Normal 14 2 3 2 2 3 2" xfId="47955"/>
    <cellStyle name="Normal 14 2 3 2 2 4" xfId="17659"/>
    <cellStyle name="Normal 14 2 3 2 2 4 2" xfId="43627"/>
    <cellStyle name="Normal 14 2 3 2 2 5" xfId="32807"/>
    <cellStyle name="Normal 14 2 3 2 2 6" xfId="59289"/>
    <cellStyle name="Normal 14 2 3 2 3" xfId="11167"/>
    <cellStyle name="Normal 14 2 3 2 3 2" xfId="26315"/>
    <cellStyle name="Normal 14 2 3 2 3 2 2" xfId="52283"/>
    <cellStyle name="Normal 14 2 3 2 3 3" xfId="37135"/>
    <cellStyle name="Normal 14 2 3 2 4" xfId="9003"/>
    <cellStyle name="Normal 14 2 3 2 4 2" xfId="24151"/>
    <cellStyle name="Normal 14 2 3 2 4 2 2" xfId="50119"/>
    <cellStyle name="Normal 14 2 3 2 4 3" xfId="34971"/>
    <cellStyle name="Normal 14 2 3 2 5" xfId="19823"/>
    <cellStyle name="Normal 14 2 3 2 5 2" xfId="45791"/>
    <cellStyle name="Normal 14 2 3 2 6" xfId="15495"/>
    <cellStyle name="Normal 14 2 3 2 6 2" xfId="41463"/>
    <cellStyle name="Normal 14 2 3 2 7" xfId="4675"/>
    <cellStyle name="Normal 14 2 3 2 8" xfId="30643"/>
    <cellStyle name="Normal 14 2 3 2 9" xfId="57125"/>
    <cellStyle name="Normal 14 2 3 3" xfId="5757"/>
    <cellStyle name="Normal 14 2 3 3 2" xfId="12249"/>
    <cellStyle name="Normal 14 2 3 3 2 2" xfId="27397"/>
    <cellStyle name="Normal 14 2 3 3 2 2 2" xfId="53365"/>
    <cellStyle name="Normal 14 2 3 3 2 3" xfId="38217"/>
    <cellStyle name="Normal 14 2 3 3 3" xfId="20905"/>
    <cellStyle name="Normal 14 2 3 3 3 2" xfId="46873"/>
    <cellStyle name="Normal 14 2 3 3 4" xfId="16577"/>
    <cellStyle name="Normal 14 2 3 3 4 2" xfId="42545"/>
    <cellStyle name="Normal 14 2 3 3 5" xfId="31725"/>
    <cellStyle name="Normal 14 2 3 3 6" xfId="58207"/>
    <cellStyle name="Normal 14 2 3 4" xfId="10085"/>
    <cellStyle name="Normal 14 2 3 4 2" xfId="25233"/>
    <cellStyle name="Normal 14 2 3 4 2 2" xfId="51201"/>
    <cellStyle name="Normal 14 2 3 4 3" xfId="36053"/>
    <cellStyle name="Normal 14 2 3 5" xfId="7921"/>
    <cellStyle name="Normal 14 2 3 5 2" xfId="23069"/>
    <cellStyle name="Normal 14 2 3 5 2 2" xfId="49037"/>
    <cellStyle name="Normal 14 2 3 5 3" xfId="33889"/>
    <cellStyle name="Normal 14 2 3 6" xfId="18741"/>
    <cellStyle name="Normal 14 2 3 6 2" xfId="44709"/>
    <cellStyle name="Normal 14 2 3 7" xfId="14413"/>
    <cellStyle name="Normal 14 2 3 7 2" xfId="40381"/>
    <cellStyle name="Normal 14 2 3 8" xfId="3593"/>
    <cellStyle name="Normal 14 2 3 9" xfId="29561"/>
    <cellStyle name="Normal 14 2 4" xfId="1970"/>
    <cellStyle name="Normal 14 2 4 2" xfId="6298"/>
    <cellStyle name="Normal 14 2 4 2 2" xfId="12790"/>
    <cellStyle name="Normal 14 2 4 2 2 2" xfId="27938"/>
    <cellStyle name="Normal 14 2 4 2 2 2 2" xfId="53906"/>
    <cellStyle name="Normal 14 2 4 2 2 3" xfId="38758"/>
    <cellStyle name="Normal 14 2 4 2 3" xfId="21446"/>
    <cellStyle name="Normal 14 2 4 2 3 2" xfId="47414"/>
    <cellStyle name="Normal 14 2 4 2 4" xfId="17118"/>
    <cellStyle name="Normal 14 2 4 2 4 2" xfId="43086"/>
    <cellStyle name="Normal 14 2 4 2 5" xfId="32266"/>
    <cellStyle name="Normal 14 2 4 2 6" xfId="58748"/>
    <cellStyle name="Normal 14 2 4 3" xfId="10626"/>
    <cellStyle name="Normal 14 2 4 3 2" xfId="25774"/>
    <cellStyle name="Normal 14 2 4 3 2 2" xfId="51742"/>
    <cellStyle name="Normal 14 2 4 3 3" xfId="36594"/>
    <cellStyle name="Normal 14 2 4 4" xfId="8462"/>
    <cellStyle name="Normal 14 2 4 4 2" xfId="23610"/>
    <cellStyle name="Normal 14 2 4 4 2 2" xfId="49578"/>
    <cellStyle name="Normal 14 2 4 4 3" xfId="34430"/>
    <cellStyle name="Normal 14 2 4 5" xfId="19282"/>
    <cellStyle name="Normal 14 2 4 5 2" xfId="45250"/>
    <cellStyle name="Normal 14 2 4 6" xfId="14954"/>
    <cellStyle name="Normal 14 2 4 6 2" xfId="40922"/>
    <cellStyle name="Normal 14 2 4 7" xfId="4134"/>
    <cellStyle name="Normal 14 2 4 8" xfId="30102"/>
    <cellStyle name="Normal 14 2 4 9" xfId="56584"/>
    <cellStyle name="Normal 14 2 5" xfId="5216"/>
    <cellStyle name="Normal 14 2 5 2" xfId="11708"/>
    <cellStyle name="Normal 14 2 5 2 2" xfId="26856"/>
    <cellStyle name="Normal 14 2 5 2 2 2" xfId="52824"/>
    <cellStyle name="Normal 14 2 5 2 3" xfId="37676"/>
    <cellStyle name="Normal 14 2 5 3" xfId="20364"/>
    <cellStyle name="Normal 14 2 5 3 2" xfId="46332"/>
    <cellStyle name="Normal 14 2 5 4" xfId="16036"/>
    <cellStyle name="Normal 14 2 5 4 2" xfId="42004"/>
    <cellStyle name="Normal 14 2 5 5" xfId="31184"/>
    <cellStyle name="Normal 14 2 5 6" xfId="57666"/>
    <cellStyle name="Normal 14 2 6" xfId="9544"/>
    <cellStyle name="Normal 14 2 6 2" xfId="24692"/>
    <cellStyle name="Normal 14 2 6 2 2" xfId="50660"/>
    <cellStyle name="Normal 14 2 6 3" xfId="35512"/>
    <cellStyle name="Normal 14 2 7" xfId="7380"/>
    <cellStyle name="Normal 14 2 7 2" xfId="22528"/>
    <cellStyle name="Normal 14 2 7 2 2" xfId="48496"/>
    <cellStyle name="Normal 14 2 7 3" xfId="33348"/>
    <cellStyle name="Normal 14 2 8" xfId="18200"/>
    <cellStyle name="Normal 14 2 8 2" xfId="44168"/>
    <cellStyle name="Normal 14 2 9" xfId="13872"/>
    <cellStyle name="Normal 14 2 9 2" xfId="39840"/>
    <cellStyle name="Normal 14 20" xfId="13867"/>
    <cellStyle name="Normal 14 20 2" xfId="39835"/>
    <cellStyle name="Normal 14 21" xfId="3047"/>
    <cellStyle name="Normal 14 22" xfId="29015"/>
    <cellStyle name="Normal 14 23" xfId="54976"/>
    <cellStyle name="Normal 14 24" xfId="55497"/>
    <cellStyle name="Normal 14 25" xfId="705"/>
    <cellStyle name="Normal 14 3" xfId="316"/>
    <cellStyle name="Normal 14 3 10" xfId="29022"/>
    <cellStyle name="Normal 14 3 11" xfId="54983"/>
    <cellStyle name="Normal 14 3 12" xfId="55504"/>
    <cellStyle name="Normal 14 3 13" xfId="785"/>
    <cellStyle name="Normal 14 3 2" xfId="1431"/>
    <cellStyle name="Normal 14 3 2 10" xfId="56045"/>
    <cellStyle name="Normal 14 3 2 2" xfId="2513"/>
    <cellStyle name="Normal 14 3 2 2 2" xfId="6841"/>
    <cellStyle name="Normal 14 3 2 2 2 2" xfId="13333"/>
    <cellStyle name="Normal 14 3 2 2 2 2 2" xfId="28481"/>
    <cellStyle name="Normal 14 3 2 2 2 2 2 2" xfId="54449"/>
    <cellStyle name="Normal 14 3 2 2 2 2 3" xfId="39301"/>
    <cellStyle name="Normal 14 3 2 2 2 3" xfId="21989"/>
    <cellStyle name="Normal 14 3 2 2 2 3 2" xfId="47957"/>
    <cellStyle name="Normal 14 3 2 2 2 4" xfId="17661"/>
    <cellStyle name="Normal 14 3 2 2 2 4 2" xfId="43629"/>
    <cellStyle name="Normal 14 3 2 2 2 5" xfId="32809"/>
    <cellStyle name="Normal 14 3 2 2 2 6" xfId="59291"/>
    <cellStyle name="Normal 14 3 2 2 3" xfId="11169"/>
    <cellStyle name="Normal 14 3 2 2 3 2" xfId="26317"/>
    <cellStyle name="Normal 14 3 2 2 3 2 2" xfId="52285"/>
    <cellStyle name="Normal 14 3 2 2 3 3" xfId="37137"/>
    <cellStyle name="Normal 14 3 2 2 4" xfId="9005"/>
    <cellStyle name="Normal 14 3 2 2 4 2" xfId="24153"/>
    <cellStyle name="Normal 14 3 2 2 4 2 2" xfId="50121"/>
    <cellStyle name="Normal 14 3 2 2 4 3" xfId="34973"/>
    <cellStyle name="Normal 14 3 2 2 5" xfId="19825"/>
    <cellStyle name="Normal 14 3 2 2 5 2" xfId="45793"/>
    <cellStyle name="Normal 14 3 2 2 6" xfId="15497"/>
    <cellStyle name="Normal 14 3 2 2 6 2" xfId="41465"/>
    <cellStyle name="Normal 14 3 2 2 7" xfId="4677"/>
    <cellStyle name="Normal 14 3 2 2 8" xfId="30645"/>
    <cellStyle name="Normal 14 3 2 2 9" xfId="57127"/>
    <cellStyle name="Normal 14 3 2 3" xfId="5759"/>
    <cellStyle name="Normal 14 3 2 3 2" xfId="12251"/>
    <cellStyle name="Normal 14 3 2 3 2 2" xfId="27399"/>
    <cellStyle name="Normal 14 3 2 3 2 2 2" xfId="53367"/>
    <cellStyle name="Normal 14 3 2 3 2 3" xfId="38219"/>
    <cellStyle name="Normal 14 3 2 3 3" xfId="20907"/>
    <cellStyle name="Normal 14 3 2 3 3 2" xfId="46875"/>
    <cellStyle name="Normal 14 3 2 3 4" xfId="16579"/>
    <cellStyle name="Normal 14 3 2 3 4 2" xfId="42547"/>
    <cellStyle name="Normal 14 3 2 3 5" xfId="31727"/>
    <cellStyle name="Normal 14 3 2 3 6" xfId="58209"/>
    <cellStyle name="Normal 14 3 2 4" xfId="10087"/>
    <cellStyle name="Normal 14 3 2 4 2" xfId="25235"/>
    <cellStyle name="Normal 14 3 2 4 2 2" xfId="51203"/>
    <cellStyle name="Normal 14 3 2 4 3" xfId="36055"/>
    <cellStyle name="Normal 14 3 2 5" xfId="7923"/>
    <cellStyle name="Normal 14 3 2 5 2" xfId="23071"/>
    <cellStyle name="Normal 14 3 2 5 2 2" xfId="49039"/>
    <cellStyle name="Normal 14 3 2 5 3" xfId="33891"/>
    <cellStyle name="Normal 14 3 2 6" xfId="18743"/>
    <cellStyle name="Normal 14 3 2 6 2" xfId="44711"/>
    <cellStyle name="Normal 14 3 2 7" xfId="14415"/>
    <cellStyle name="Normal 14 3 2 7 2" xfId="40383"/>
    <cellStyle name="Normal 14 3 2 8" xfId="3595"/>
    <cellStyle name="Normal 14 3 2 9" xfId="29563"/>
    <cellStyle name="Normal 14 3 3" xfId="1972"/>
    <cellStyle name="Normal 14 3 3 2" xfId="6300"/>
    <cellStyle name="Normal 14 3 3 2 2" xfId="12792"/>
    <cellStyle name="Normal 14 3 3 2 2 2" xfId="27940"/>
    <cellStyle name="Normal 14 3 3 2 2 2 2" xfId="53908"/>
    <cellStyle name="Normal 14 3 3 2 2 3" xfId="38760"/>
    <cellStyle name="Normal 14 3 3 2 3" xfId="21448"/>
    <cellStyle name="Normal 14 3 3 2 3 2" xfId="47416"/>
    <cellStyle name="Normal 14 3 3 2 4" xfId="17120"/>
    <cellStyle name="Normal 14 3 3 2 4 2" xfId="43088"/>
    <cellStyle name="Normal 14 3 3 2 5" xfId="32268"/>
    <cellStyle name="Normal 14 3 3 2 6" xfId="58750"/>
    <cellStyle name="Normal 14 3 3 3" xfId="10628"/>
    <cellStyle name="Normal 14 3 3 3 2" xfId="25776"/>
    <cellStyle name="Normal 14 3 3 3 2 2" xfId="51744"/>
    <cellStyle name="Normal 14 3 3 3 3" xfId="36596"/>
    <cellStyle name="Normal 14 3 3 4" xfId="8464"/>
    <cellStyle name="Normal 14 3 3 4 2" xfId="23612"/>
    <cellStyle name="Normal 14 3 3 4 2 2" xfId="49580"/>
    <cellStyle name="Normal 14 3 3 4 3" xfId="34432"/>
    <cellStyle name="Normal 14 3 3 5" xfId="19284"/>
    <cellStyle name="Normal 14 3 3 5 2" xfId="45252"/>
    <cellStyle name="Normal 14 3 3 6" xfId="14956"/>
    <cellStyle name="Normal 14 3 3 6 2" xfId="40924"/>
    <cellStyle name="Normal 14 3 3 7" xfId="4136"/>
    <cellStyle name="Normal 14 3 3 8" xfId="30104"/>
    <cellStyle name="Normal 14 3 3 9" xfId="56586"/>
    <cellStyle name="Normal 14 3 4" xfId="5218"/>
    <cellStyle name="Normal 14 3 4 2" xfId="11710"/>
    <cellStyle name="Normal 14 3 4 2 2" xfId="26858"/>
    <cellStyle name="Normal 14 3 4 2 2 2" xfId="52826"/>
    <cellStyle name="Normal 14 3 4 2 3" xfId="37678"/>
    <cellStyle name="Normal 14 3 4 3" xfId="20366"/>
    <cellStyle name="Normal 14 3 4 3 2" xfId="46334"/>
    <cellStyle name="Normal 14 3 4 4" xfId="16038"/>
    <cellStyle name="Normal 14 3 4 4 2" xfId="42006"/>
    <cellStyle name="Normal 14 3 4 5" xfId="31186"/>
    <cellStyle name="Normal 14 3 4 6" xfId="57668"/>
    <cellStyle name="Normal 14 3 5" xfId="9546"/>
    <cellStyle name="Normal 14 3 5 2" xfId="24694"/>
    <cellStyle name="Normal 14 3 5 2 2" xfId="50662"/>
    <cellStyle name="Normal 14 3 5 3" xfId="35514"/>
    <cellStyle name="Normal 14 3 6" xfId="7382"/>
    <cellStyle name="Normal 14 3 6 2" xfId="22530"/>
    <cellStyle name="Normal 14 3 6 2 2" xfId="48498"/>
    <cellStyle name="Normal 14 3 6 3" xfId="33350"/>
    <cellStyle name="Normal 14 3 7" xfId="18202"/>
    <cellStyle name="Normal 14 3 7 2" xfId="44170"/>
    <cellStyle name="Normal 14 3 8" xfId="13874"/>
    <cellStyle name="Normal 14 3 8 2" xfId="39842"/>
    <cellStyle name="Normal 14 3 9" xfId="3054"/>
    <cellStyle name="Normal 14 4" xfId="317"/>
    <cellStyle name="Normal 14 4 10" xfId="29023"/>
    <cellStyle name="Normal 14 4 11" xfId="54984"/>
    <cellStyle name="Normal 14 4 12" xfId="55505"/>
    <cellStyle name="Normal 14 4 13" xfId="825"/>
    <cellStyle name="Normal 14 4 2" xfId="1432"/>
    <cellStyle name="Normal 14 4 2 10" xfId="56046"/>
    <cellStyle name="Normal 14 4 2 2" xfId="2514"/>
    <cellStyle name="Normal 14 4 2 2 2" xfId="6842"/>
    <cellStyle name="Normal 14 4 2 2 2 2" xfId="13334"/>
    <cellStyle name="Normal 14 4 2 2 2 2 2" xfId="28482"/>
    <cellStyle name="Normal 14 4 2 2 2 2 2 2" xfId="54450"/>
    <cellStyle name="Normal 14 4 2 2 2 2 3" xfId="39302"/>
    <cellStyle name="Normal 14 4 2 2 2 3" xfId="21990"/>
    <cellStyle name="Normal 14 4 2 2 2 3 2" xfId="47958"/>
    <cellStyle name="Normal 14 4 2 2 2 4" xfId="17662"/>
    <cellStyle name="Normal 14 4 2 2 2 4 2" xfId="43630"/>
    <cellStyle name="Normal 14 4 2 2 2 5" xfId="32810"/>
    <cellStyle name="Normal 14 4 2 2 2 6" xfId="59292"/>
    <cellStyle name="Normal 14 4 2 2 3" xfId="11170"/>
    <cellStyle name="Normal 14 4 2 2 3 2" xfId="26318"/>
    <cellStyle name="Normal 14 4 2 2 3 2 2" xfId="52286"/>
    <cellStyle name="Normal 14 4 2 2 3 3" xfId="37138"/>
    <cellStyle name="Normal 14 4 2 2 4" xfId="9006"/>
    <cellStyle name="Normal 14 4 2 2 4 2" xfId="24154"/>
    <cellStyle name="Normal 14 4 2 2 4 2 2" xfId="50122"/>
    <cellStyle name="Normal 14 4 2 2 4 3" xfId="34974"/>
    <cellStyle name="Normal 14 4 2 2 5" xfId="19826"/>
    <cellStyle name="Normal 14 4 2 2 5 2" xfId="45794"/>
    <cellStyle name="Normal 14 4 2 2 6" xfId="15498"/>
    <cellStyle name="Normal 14 4 2 2 6 2" xfId="41466"/>
    <cellStyle name="Normal 14 4 2 2 7" xfId="4678"/>
    <cellStyle name="Normal 14 4 2 2 8" xfId="30646"/>
    <cellStyle name="Normal 14 4 2 2 9" xfId="57128"/>
    <cellStyle name="Normal 14 4 2 3" xfId="5760"/>
    <cellStyle name="Normal 14 4 2 3 2" xfId="12252"/>
    <cellStyle name="Normal 14 4 2 3 2 2" xfId="27400"/>
    <cellStyle name="Normal 14 4 2 3 2 2 2" xfId="53368"/>
    <cellStyle name="Normal 14 4 2 3 2 3" xfId="38220"/>
    <cellStyle name="Normal 14 4 2 3 3" xfId="20908"/>
    <cellStyle name="Normal 14 4 2 3 3 2" xfId="46876"/>
    <cellStyle name="Normal 14 4 2 3 4" xfId="16580"/>
    <cellStyle name="Normal 14 4 2 3 4 2" xfId="42548"/>
    <cellStyle name="Normal 14 4 2 3 5" xfId="31728"/>
    <cellStyle name="Normal 14 4 2 3 6" xfId="58210"/>
    <cellStyle name="Normal 14 4 2 4" xfId="10088"/>
    <cellStyle name="Normal 14 4 2 4 2" xfId="25236"/>
    <cellStyle name="Normal 14 4 2 4 2 2" xfId="51204"/>
    <cellStyle name="Normal 14 4 2 4 3" xfId="36056"/>
    <cellStyle name="Normal 14 4 2 5" xfId="7924"/>
    <cellStyle name="Normal 14 4 2 5 2" xfId="23072"/>
    <cellStyle name="Normal 14 4 2 5 2 2" xfId="49040"/>
    <cellStyle name="Normal 14 4 2 5 3" xfId="33892"/>
    <cellStyle name="Normal 14 4 2 6" xfId="18744"/>
    <cellStyle name="Normal 14 4 2 6 2" xfId="44712"/>
    <cellStyle name="Normal 14 4 2 7" xfId="14416"/>
    <cellStyle name="Normal 14 4 2 7 2" xfId="40384"/>
    <cellStyle name="Normal 14 4 2 8" xfId="3596"/>
    <cellStyle name="Normal 14 4 2 9" xfId="29564"/>
    <cellStyle name="Normal 14 4 3" xfId="1973"/>
    <cellStyle name="Normal 14 4 3 2" xfId="6301"/>
    <cellStyle name="Normal 14 4 3 2 2" xfId="12793"/>
    <cellStyle name="Normal 14 4 3 2 2 2" xfId="27941"/>
    <cellStyle name="Normal 14 4 3 2 2 2 2" xfId="53909"/>
    <cellStyle name="Normal 14 4 3 2 2 3" xfId="38761"/>
    <cellStyle name="Normal 14 4 3 2 3" xfId="21449"/>
    <cellStyle name="Normal 14 4 3 2 3 2" xfId="47417"/>
    <cellStyle name="Normal 14 4 3 2 4" xfId="17121"/>
    <cellStyle name="Normal 14 4 3 2 4 2" xfId="43089"/>
    <cellStyle name="Normal 14 4 3 2 5" xfId="32269"/>
    <cellStyle name="Normal 14 4 3 2 6" xfId="58751"/>
    <cellStyle name="Normal 14 4 3 3" xfId="10629"/>
    <cellStyle name="Normal 14 4 3 3 2" xfId="25777"/>
    <cellStyle name="Normal 14 4 3 3 2 2" xfId="51745"/>
    <cellStyle name="Normal 14 4 3 3 3" xfId="36597"/>
    <cellStyle name="Normal 14 4 3 4" xfId="8465"/>
    <cellStyle name="Normal 14 4 3 4 2" xfId="23613"/>
    <cellStyle name="Normal 14 4 3 4 2 2" xfId="49581"/>
    <cellStyle name="Normal 14 4 3 4 3" xfId="34433"/>
    <cellStyle name="Normal 14 4 3 5" xfId="19285"/>
    <cellStyle name="Normal 14 4 3 5 2" xfId="45253"/>
    <cellStyle name="Normal 14 4 3 6" xfId="14957"/>
    <cellStyle name="Normal 14 4 3 6 2" xfId="40925"/>
    <cellStyle name="Normal 14 4 3 7" xfId="4137"/>
    <cellStyle name="Normal 14 4 3 8" xfId="30105"/>
    <cellStyle name="Normal 14 4 3 9" xfId="56587"/>
    <cellStyle name="Normal 14 4 4" xfId="5219"/>
    <cellStyle name="Normal 14 4 4 2" xfId="11711"/>
    <cellStyle name="Normal 14 4 4 2 2" xfId="26859"/>
    <cellStyle name="Normal 14 4 4 2 2 2" xfId="52827"/>
    <cellStyle name="Normal 14 4 4 2 3" xfId="37679"/>
    <cellStyle name="Normal 14 4 4 3" xfId="20367"/>
    <cellStyle name="Normal 14 4 4 3 2" xfId="46335"/>
    <cellStyle name="Normal 14 4 4 4" xfId="16039"/>
    <cellStyle name="Normal 14 4 4 4 2" xfId="42007"/>
    <cellStyle name="Normal 14 4 4 5" xfId="31187"/>
    <cellStyle name="Normal 14 4 4 6" xfId="57669"/>
    <cellStyle name="Normal 14 4 5" xfId="9547"/>
    <cellStyle name="Normal 14 4 5 2" xfId="24695"/>
    <cellStyle name="Normal 14 4 5 2 2" xfId="50663"/>
    <cellStyle name="Normal 14 4 5 3" xfId="35515"/>
    <cellStyle name="Normal 14 4 6" xfId="7383"/>
    <cellStyle name="Normal 14 4 6 2" xfId="22531"/>
    <cellStyle name="Normal 14 4 6 2 2" xfId="48499"/>
    <cellStyle name="Normal 14 4 6 3" xfId="33351"/>
    <cellStyle name="Normal 14 4 7" xfId="18203"/>
    <cellStyle name="Normal 14 4 7 2" xfId="44171"/>
    <cellStyle name="Normal 14 4 8" xfId="13875"/>
    <cellStyle name="Normal 14 4 8 2" xfId="39843"/>
    <cellStyle name="Normal 14 4 9" xfId="3055"/>
    <cellStyle name="Normal 14 5" xfId="318"/>
    <cellStyle name="Normal 14 5 10" xfId="29024"/>
    <cellStyle name="Normal 14 5 11" xfId="54985"/>
    <cellStyle name="Normal 14 5 12" xfId="55506"/>
    <cellStyle name="Normal 14 5 13" xfId="865"/>
    <cellStyle name="Normal 14 5 2" xfId="1433"/>
    <cellStyle name="Normal 14 5 2 10" xfId="56047"/>
    <cellStyle name="Normal 14 5 2 2" xfId="2515"/>
    <cellStyle name="Normal 14 5 2 2 2" xfId="6843"/>
    <cellStyle name="Normal 14 5 2 2 2 2" xfId="13335"/>
    <cellStyle name="Normal 14 5 2 2 2 2 2" xfId="28483"/>
    <cellStyle name="Normal 14 5 2 2 2 2 2 2" xfId="54451"/>
    <cellStyle name="Normal 14 5 2 2 2 2 3" xfId="39303"/>
    <cellStyle name="Normal 14 5 2 2 2 3" xfId="21991"/>
    <cellStyle name="Normal 14 5 2 2 2 3 2" xfId="47959"/>
    <cellStyle name="Normal 14 5 2 2 2 4" xfId="17663"/>
    <cellStyle name="Normal 14 5 2 2 2 4 2" xfId="43631"/>
    <cellStyle name="Normal 14 5 2 2 2 5" xfId="32811"/>
    <cellStyle name="Normal 14 5 2 2 2 6" xfId="59293"/>
    <cellStyle name="Normal 14 5 2 2 3" xfId="11171"/>
    <cellStyle name="Normal 14 5 2 2 3 2" xfId="26319"/>
    <cellStyle name="Normal 14 5 2 2 3 2 2" xfId="52287"/>
    <cellStyle name="Normal 14 5 2 2 3 3" xfId="37139"/>
    <cellStyle name="Normal 14 5 2 2 4" xfId="9007"/>
    <cellStyle name="Normal 14 5 2 2 4 2" xfId="24155"/>
    <cellStyle name="Normal 14 5 2 2 4 2 2" xfId="50123"/>
    <cellStyle name="Normal 14 5 2 2 4 3" xfId="34975"/>
    <cellStyle name="Normal 14 5 2 2 5" xfId="19827"/>
    <cellStyle name="Normal 14 5 2 2 5 2" xfId="45795"/>
    <cellStyle name="Normal 14 5 2 2 6" xfId="15499"/>
    <cellStyle name="Normal 14 5 2 2 6 2" xfId="41467"/>
    <cellStyle name="Normal 14 5 2 2 7" xfId="4679"/>
    <cellStyle name="Normal 14 5 2 2 8" xfId="30647"/>
    <cellStyle name="Normal 14 5 2 2 9" xfId="57129"/>
    <cellStyle name="Normal 14 5 2 3" xfId="5761"/>
    <cellStyle name="Normal 14 5 2 3 2" xfId="12253"/>
    <cellStyle name="Normal 14 5 2 3 2 2" xfId="27401"/>
    <cellStyle name="Normal 14 5 2 3 2 2 2" xfId="53369"/>
    <cellStyle name="Normal 14 5 2 3 2 3" xfId="38221"/>
    <cellStyle name="Normal 14 5 2 3 3" xfId="20909"/>
    <cellStyle name="Normal 14 5 2 3 3 2" xfId="46877"/>
    <cellStyle name="Normal 14 5 2 3 4" xfId="16581"/>
    <cellStyle name="Normal 14 5 2 3 4 2" xfId="42549"/>
    <cellStyle name="Normal 14 5 2 3 5" xfId="31729"/>
    <cellStyle name="Normal 14 5 2 3 6" xfId="58211"/>
    <cellStyle name="Normal 14 5 2 4" xfId="10089"/>
    <cellStyle name="Normal 14 5 2 4 2" xfId="25237"/>
    <cellStyle name="Normal 14 5 2 4 2 2" xfId="51205"/>
    <cellStyle name="Normal 14 5 2 4 3" xfId="36057"/>
    <cellStyle name="Normal 14 5 2 5" xfId="7925"/>
    <cellStyle name="Normal 14 5 2 5 2" xfId="23073"/>
    <cellStyle name="Normal 14 5 2 5 2 2" xfId="49041"/>
    <cellStyle name="Normal 14 5 2 5 3" xfId="33893"/>
    <cellStyle name="Normal 14 5 2 6" xfId="18745"/>
    <cellStyle name="Normal 14 5 2 6 2" xfId="44713"/>
    <cellStyle name="Normal 14 5 2 7" xfId="14417"/>
    <cellStyle name="Normal 14 5 2 7 2" xfId="40385"/>
    <cellStyle name="Normal 14 5 2 8" xfId="3597"/>
    <cellStyle name="Normal 14 5 2 9" xfId="29565"/>
    <cellStyle name="Normal 14 5 3" xfId="1974"/>
    <cellStyle name="Normal 14 5 3 2" xfId="6302"/>
    <cellStyle name="Normal 14 5 3 2 2" xfId="12794"/>
    <cellStyle name="Normal 14 5 3 2 2 2" xfId="27942"/>
    <cellStyle name="Normal 14 5 3 2 2 2 2" xfId="53910"/>
    <cellStyle name="Normal 14 5 3 2 2 3" xfId="38762"/>
    <cellStyle name="Normal 14 5 3 2 3" xfId="21450"/>
    <cellStyle name="Normal 14 5 3 2 3 2" xfId="47418"/>
    <cellStyle name="Normal 14 5 3 2 4" xfId="17122"/>
    <cellStyle name="Normal 14 5 3 2 4 2" xfId="43090"/>
    <cellStyle name="Normal 14 5 3 2 5" xfId="32270"/>
    <cellStyle name="Normal 14 5 3 2 6" xfId="58752"/>
    <cellStyle name="Normal 14 5 3 3" xfId="10630"/>
    <cellStyle name="Normal 14 5 3 3 2" xfId="25778"/>
    <cellStyle name="Normal 14 5 3 3 2 2" xfId="51746"/>
    <cellStyle name="Normal 14 5 3 3 3" xfId="36598"/>
    <cellStyle name="Normal 14 5 3 4" xfId="8466"/>
    <cellStyle name="Normal 14 5 3 4 2" xfId="23614"/>
    <cellStyle name="Normal 14 5 3 4 2 2" xfId="49582"/>
    <cellStyle name="Normal 14 5 3 4 3" xfId="34434"/>
    <cellStyle name="Normal 14 5 3 5" xfId="19286"/>
    <cellStyle name="Normal 14 5 3 5 2" xfId="45254"/>
    <cellStyle name="Normal 14 5 3 6" xfId="14958"/>
    <cellStyle name="Normal 14 5 3 6 2" xfId="40926"/>
    <cellStyle name="Normal 14 5 3 7" xfId="4138"/>
    <cellStyle name="Normal 14 5 3 8" xfId="30106"/>
    <cellStyle name="Normal 14 5 3 9" xfId="56588"/>
    <cellStyle name="Normal 14 5 4" xfId="5220"/>
    <cellStyle name="Normal 14 5 4 2" xfId="11712"/>
    <cellStyle name="Normal 14 5 4 2 2" xfId="26860"/>
    <cellStyle name="Normal 14 5 4 2 2 2" xfId="52828"/>
    <cellStyle name="Normal 14 5 4 2 3" xfId="37680"/>
    <cellStyle name="Normal 14 5 4 3" xfId="20368"/>
    <cellStyle name="Normal 14 5 4 3 2" xfId="46336"/>
    <cellStyle name="Normal 14 5 4 4" xfId="16040"/>
    <cellStyle name="Normal 14 5 4 4 2" xfId="42008"/>
    <cellStyle name="Normal 14 5 4 5" xfId="31188"/>
    <cellStyle name="Normal 14 5 4 6" xfId="57670"/>
    <cellStyle name="Normal 14 5 5" xfId="9548"/>
    <cellStyle name="Normal 14 5 5 2" xfId="24696"/>
    <cellStyle name="Normal 14 5 5 2 2" xfId="50664"/>
    <cellStyle name="Normal 14 5 5 3" xfId="35516"/>
    <cellStyle name="Normal 14 5 6" xfId="7384"/>
    <cellStyle name="Normal 14 5 6 2" xfId="22532"/>
    <cellStyle name="Normal 14 5 6 2 2" xfId="48500"/>
    <cellStyle name="Normal 14 5 6 3" xfId="33352"/>
    <cellStyle name="Normal 14 5 7" xfId="18204"/>
    <cellStyle name="Normal 14 5 7 2" xfId="44172"/>
    <cellStyle name="Normal 14 5 8" xfId="13876"/>
    <cellStyle name="Normal 14 5 8 2" xfId="39844"/>
    <cellStyle name="Normal 14 5 9" xfId="3056"/>
    <cellStyle name="Normal 14 6" xfId="319"/>
    <cellStyle name="Normal 14 6 10" xfId="29025"/>
    <cellStyle name="Normal 14 6 11" xfId="54986"/>
    <cellStyle name="Normal 14 6 12" xfId="55507"/>
    <cellStyle name="Normal 14 6 13" xfId="905"/>
    <cellStyle name="Normal 14 6 2" xfId="1434"/>
    <cellStyle name="Normal 14 6 2 10" xfId="56048"/>
    <cellStyle name="Normal 14 6 2 2" xfId="2516"/>
    <cellStyle name="Normal 14 6 2 2 2" xfId="6844"/>
    <cellStyle name="Normal 14 6 2 2 2 2" xfId="13336"/>
    <cellStyle name="Normal 14 6 2 2 2 2 2" xfId="28484"/>
    <cellStyle name="Normal 14 6 2 2 2 2 2 2" xfId="54452"/>
    <cellStyle name="Normal 14 6 2 2 2 2 3" xfId="39304"/>
    <cellStyle name="Normal 14 6 2 2 2 3" xfId="21992"/>
    <cellStyle name="Normal 14 6 2 2 2 3 2" xfId="47960"/>
    <cellStyle name="Normal 14 6 2 2 2 4" xfId="17664"/>
    <cellStyle name="Normal 14 6 2 2 2 4 2" xfId="43632"/>
    <cellStyle name="Normal 14 6 2 2 2 5" xfId="32812"/>
    <cellStyle name="Normal 14 6 2 2 2 6" xfId="59294"/>
    <cellStyle name="Normal 14 6 2 2 3" xfId="11172"/>
    <cellStyle name="Normal 14 6 2 2 3 2" xfId="26320"/>
    <cellStyle name="Normal 14 6 2 2 3 2 2" xfId="52288"/>
    <cellStyle name="Normal 14 6 2 2 3 3" xfId="37140"/>
    <cellStyle name="Normal 14 6 2 2 4" xfId="9008"/>
    <cellStyle name="Normal 14 6 2 2 4 2" xfId="24156"/>
    <cellStyle name="Normal 14 6 2 2 4 2 2" xfId="50124"/>
    <cellStyle name="Normal 14 6 2 2 4 3" xfId="34976"/>
    <cellStyle name="Normal 14 6 2 2 5" xfId="19828"/>
    <cellStyle name="Normal 14 6 2 2 5 2" xfId="45796"/>
    <cellStyle name="Normal 14 6 2 2 6" xfId="15500"/>
    <cellStyle name="Normal 14 6 2 2 6 2" xfId="41468"/>
    <cellStyle name="Normal 14 6 2 2 7" xfId="4680"/>
    <cellStyle name="Normal 14 6 2 2 8" xfId="30648"/>
    <cellStyle name="Normal 14 6 2 2 9" xfId="57130"/>
    <cellStyle name="Normal 14 6 2 3" xfId="5762"/>
    <cellStyle name="Normal 14 6 2 3 2" xfId="12254"/>
    <cellStyle name="Normal 14 6 2 3 2 2" xfId="27402"/>
    <cellStyle name="Normal 14 6 2 3 2 2 2" xfId="53370"/>
    <cellStyle name="Normal 14 6 2 3 2 3" xfId="38222"/>
    <cellStyle name="Normal 14 6 2 3 3" xfId="20910"/>
    <cellStyle name="Normal 14 6 2 3 3 2" xfId="46878"/>
    <cellStyle name="Normal 14 6 2 3 4" xfId="16582"/>
    <cellStyle name="Normal 14 6 2 3 4 2" xfId="42550"/>
    <cellStyle name="Normal 14 6 2 3 5" xfId="31730"/>
    <cellStyle name="Normal 14 6 2 3 6" xfId="58212"/>
    <cellStyle name="Normal 14 6 2 4" xfId="10090"/>
    <cellStyle name="Normal 14 6 2 4 2" xfId="25238"/>
    <cellStyle name="Normal 14 6 2 4 2 2" xfId="51206"/>
    <cellStyle name="Normal 14 6 2 4 3" xfId="36058"/>
    <cellStyle name="Normal 14 6 2 5" xfId="7926"/>
    <cellStyle name="Normal 14 6 2 5 2" xfId="23074"/>
    <cellStyle name="Normal 14 6 2 5 2 2" xfId="49042"/>
    <cellStyle name="Normal 14 6 2 5 3" xfId="33894"/>
    <cellStyle name="Normal 14 6 2 6" xfId="18746"/>
    <cellStyle name="Normal 14 6 2 6 2" xfId="44714"/>
    <cellStyle name="Normal 14 6 2 7" xfId="14418"/>
    <cellStyle name="Normal 14 6 2 7 2" xfId="40386"/>
    <cellStyle name="Normal 14 6 2 8" xfId="3598"/>
    <cellStyle name="Normal 14 6 2 9" xfId="29566"/>
    <cellStyle name="Normal 14 6 3" xfId="1975"/>
    <cellStyle name="Normal 14 6 3 2" xfId="6303"/>
    <cellStyle name="Normal 14 6 3 2 2" xfId="12795"/>
    <cellStyle name="Normal 14 6 3 2 2 2" xfId="27943"/>
    <cellStyle name="Normal 14 6 3 2 2 2 2" xfId="53911"/>
    <cellStyle name="Normal 14 6 3 2 2 3" xfId="38763"/>
    <cellStyle name="Normal 14 6 3 2 3" xfId="21451"/>
    <cellStyle name="Normal 14 6 3 2 3 2" xfId="47419"/>
    <cellStyle name="Normal 14 6 3 2 4" xfId="17123"/>
    <cellStyle name="Normal 14 6 3 2 4 2" xfId="43091"/>
    <cellStyle name="Normal 14 6 3 2 5" xfId="32271"/>
    <cellStyle name="Normal 14 6 3 2 6" xfId="58753"/>
    <cellStyle name="Normal 14 6 3 3" xfId="10631"/>
    <cellStyle name="Normal 14 6 3 3 2" xfId="25779"/>
    <cellStyle name="Normal 14 6 3 3 2 2" xfId="51747"/>
    <cellStyle name="Normal 14 6 3 3 3" xfId="36599"/>
    <cellStyle name="Normal 14 6 3 4" xfId="8467"/>
    <cellStyle name="Normal 14 6 3 4 2" xfId="23615"/>
    <cellStyle name="Normal 14 6 3 4 2 2" xfId="49583"/>
    <cellStyle name="Normal 14 6 3 4 3" xfId="34435"/>
    <cellStyle name="Normal 14 6 3 5" xfId="19287"/>
    <cellStyle name="Normal 14 6 3 5 2" xfId="45255"/>
    <cellStyle name="Normal 14 6 3 6" xfId="14959"/>
    <cellStyle name="Normal 14 6 3 6 2" xfId="40927"/>
    <cellStyle name="Normal 14 6 3 7" xfId="4139"/>
    <cellStyle name="Normal 14 6 3 8" xfId="30107"/>
    <cellStyle name="Normal 14 6 3 9" xfId="56589"/>
    <cellStyle name="Normal 14 6 4" xfId="5221"/>
    <cellStyle name="Normal 14 6 4 2" xfId="11713"/>
    <cellStyle name="Normal 14 6 4 2 2" xfId="26861"/>
    <cellStyle name="Normal 14 6 4 2 2 2" xfId="52829"/>
    <cellStyle name="Normal 14 6 4 2 3" xfId="37681"/>
    <cellStyle name="Normal 14 6 4 3" xfId="20369"/>
    <cellStyle name="Normal 14 6 4 3 2" xfId="46337"/>
    <cellStyle name="Normal 14 6 4 4" xfId="16041"/>
    <cellStyle name="Normal 14 6 4 4 2" xfId="42009"/>
    <cellStyle name="Normal 14 6 4 5" xfId="31189"/>
    <cellStyle name="Normal 14 6 4 6" xfId="57671"/>
    <cellStyle name="Normal 14 6 5" xfId="9549"/>
    <cellStyle name="Normal 14 6 5 2" xfId="24697"/>
    <cellStyle name="Normal 14 6 5 2 2" xfId="50665"/>
    <cellStyle name="Normal 14 6 5 3" xfId="35517"/>
    <cellStyle name="Normal 14 6 6" xfId="7385"/>
    <cellStyle name="Normal 14 6 6 2" xfId="22533"/>
    <cellStyle name="Normal 14 6 6 2 2" xfId="48501"/>
    <cellStyle name="Normal 14 6 6 3" xfId="33353"/>
    <cellStyle name="Normal 14 6 7" xfId="18205"/>
    <cellStyle name="Normal 14 6 7 2" xfId="44173"/>
    <cellStyle name="Normal 14 6 8" xfId="13877"/>
    <cellStyle name="Normal 14 6 8 2" xfId="39845"/>
    <cellStyle name="Normal 14 6 9" xfId="3057"/>
    <cellStyle name="Normal 14 7" xfId="320"/>
    <cellStyle name="Normal 14 7 10" xfId="29026"/>
    <cellStyle name="Normal 14 7 11" xfId="54987"/>
    <cellStyle name="Normal 14 7 12" xfId="55508"/>
    <cellStyle name="Normal 14 7 13" xfId="945"/>
    <cellStyle name="Normal 14 7 2" xfId="1435"/>
    <cellStyle name="Normal 14 7 2 10" xfId="56049"/>
    <cellStyle name="Normal 14 7 2 2" xfId="2517"/>
    <cellStyle name="Normal 14 7 2 2 2" xfId="6845"/>
    <cellStyle name="Normal 14 7 2 2 2 2" xfId="13337"/>
    <cellStyle name="Normal 14 7 2 2 2 2 2" xfId="28485"/>
    <cellStyle name="Normal 14 7 2 2 2 2 2 2" xfId="54453"/>
    <cellStyle name="Normal 14 7 2 2 2 2 3" xfId="39305"/>
    <cellStyle name="Normal 14 7 2 2 2 3" xfId="21993"/>
    <cellStyle name="Normal 14 7 2 2 2 3 2" xfId="47961"/>
    <cellStyle name="Normal 14 7 2 2 2 4" xfId="17665"/>
    <cellStyle name="Normal 14 7 2 2 2 4 2" xfId="43633"/>
    <cellStyle name="Normal 14 7 2 2 2 5" xfId="32813"/>
    <cellStyle name="Normal 14 7 2 2 2 6" xfId="59295"/>
    <cellStyle name="Normal 14 7 2 2 3" xfId="11173"/>
    <cellStyle name="Normal 14 7 2 2 3 2" xfId="26321"/>
    <cellStyle name="Normal 14 7 2 2 3 2 2" xfId="52289"/>
    <cellStyle name="Normal 14 7 2 2 3 3" xfId="37141"/>
    <cellStyle name="Normal 14 7 2 2 4" xfId="9009"/>
    <cellStyle name="Normal 14 7 2 2 4 2" xfId="24157"/>
    <cellStyle name="Normal 14 7 2 2 4 2 2" xfId="50125"/>
    <cellStyle name="Normal 14 7 2 2 4 3" xfId="34977"/>
    <cellStyle name="Normal 14 7 2 2 5" xfId="19829"/>
    <cellStyle name="Normal 14 7 2 2 5 2" xfId="45797"/>
    <cellStyle name="Normal 14 7 2 2 6" xfId="15501"/>
    <cellStyle name="Normal 14 7 2 2 6 2" xfId="41469"/>
    <cellStyle name="Normal 14 7 2 2 7" xfId="4681"/>
    <cellStyle name="Normal 14 7 2 2 8" xfId="30649"/>
    <cellStyle name="Normal 14 7 2 2 9" xfId="57131"/>
    <cellStyle name="Normal 14 7 2 3" xfId="5763"/>
    <cellStyle name="Normal 14 7 2 3 2" xfId="12255"/>
    <cellStyle name="Normal 14 7 2 3 2 2" xfId="27403"/>
    <cellStyle name="Normal 14 7 2 3 2 2 2" xfId="53371"/>
    <cellStyle name="Normal 14 7 2 3 2 3" xfId="38223"/>
    <cellStyle name="Normal 14 7 2 3 3" xfId="20911"/>
    <cellStyle name="Normal 14 7 2 3 3 2" xfId="46879"/>
    <cellStyle name="Normal 14 7 2 3 4" xfId="16583"/>
    <cellStyle name="Normal 14 7 2 3 4 2" xfId="42551"/>
    <cellStyle name="Normal 14 7 2 3 5" xfId="31731"/>
    <cellStyle name="Normal 14 7 2 3 6" xfId="58213"/>
    <cellStyle name="Normal 14 7 2 4" xfId="10091"/>
    <cellStyle name="Normal 14 7 2 4 2" xfId="25239"/>
    <cellStyle name="Normal 14 7 2 4 2 2" xfId="51207"/>
    <cellStyle name="Normal 14 7 2 4 3" xfId="36059"/>
    <cellStyle name="Normal 14 7 2 5" xfId="7927"/>
    <cellStyle name="Normal 14 7 2 5 2" xfId="23075"/>
    <cellStyle name="Normal 14 7 2 5 2 2" xfId="49043"/>
    <cellStyle name="Normal 14 7 2 5 3" xfId="33895"/>
    <cellStyle name="Normal 14 7 2 6" xfId="18747"/>
    <cellStyle name="Normal 14 7 2 6 2" xfId="44715"/>
    <cellStyle name="Normal 14 7 2 7" xfId="14419"/>
    <cellStyle name="Normal 14 7 2 7 2" xfId="40387"/>
    <cellStyle name="Normal 14 7 2 8" xfId="3599"/>
    <cellStyle name="Normal 14 7 2 9" xfId="29567"/>
    <cellStyle name="Normal 14 7 3" xfId="1976"/>
    <cellStyle name="Normal 14 7 3 2" xfId="6304"/>
    <cellStyle name="Normal 14 7 3 2 2" xfId="12796"/>
    <cellStyle name="Normal 14 7 3 2 2 2" xfId="27944"/>
    <cellStyle name="Normal 14 7 3 2 2 2 2" xfId="53912"/>
    <cellStyle name="Normal 14 7 3 2 2 3" xfId="38764"/>
    <cellStyle name="Normal 14 7 3 2 3" xfId="21452"/>
    <cellStyle name="Normal 14 7 3 2 3 2" xfId="47420"/>
    <cellStyle name="Normal 14 7 3 2 4" xfId="17124"/>
    <cellStyle name="Normal 14 7 3 2 4 2" xfId="43092"/>
    <cellStyle name="Normal 14 7 3 2 5" xfId="32272"/>
    <cellStyle name="Normal 14 7 3 2 6" xfId="58754"/>
    <cellStyle name="Normal 14 7 3 3" xfId="10632"/>
    <cellStyle name="Normal 14 7 3 3 2" xfId="25780"/>
    <cellStyle name="Normal 14 7 3 3 2 2" xfId="51748"/>
    <cellStyle name="Normal 14 7 3 3 3" xfId="36600"/>
    <cellStyle name="Normal 14 7 3 4" xfId="8468"/>
    <cellStyle name="Normal 14 7 3 4 2" xfId="23616"/>
    <cellStyle name="Normal 14 7 3 4 2 2" xfId="49584"/>
    <cellStyle name="Normal 14 7 3 4 3" xfId="34436"/>
    <cellStyle name="Normal 14 7 3 5" xfId="19288"/>
    <cellStyle name="Normal 14 7 3 5 2" xfId="45256"/>
    <cellStyle name="Normal 14 7 3 6" xfId="14960"/>
    <cellStyle name="Normal 14 7 3 6 2" xfId="40928"/>
    <cellStyle name="Normal 14 7 3 7" xfId="4140"/>
    <cellStyle name="Normal 14 7 3 8" xfId="30108"/>
    <cellStyle name="Normal 14 7 3 9" xfId="56590"/>
    <cellStyle name="Normal 14 7 4" xfId="5222"/>
    <cellStyle name="Normal 14 7 4 2" xfId="11714"/>
    <cellStyle name="Normal 14 7 4 2 2" xfId="26862"/>
    <cellStyle name="Normal 14 7 4 2 2 2" xfId="52830"/>
    <cellStyle name="Normal 14 7 4 2 3" xfId="37682"/>
    <cellStyle name="Normal 14 7 4 3" xfId="20370"/>
    <cellStyle name="Normal 14 7 4 3 2" xfId="46338"/>
    <cellStyle name="Normal 14 7 4 4" xfId="16042"/>
    <cellStyle name="Normal 14 7 4 4 2" xfId="42010"/>
    <cellStyle name="Normal 14 7 4 5" xfId="31190"/>
    <cellStyle name="Normal 14 7 4 6" xfId="57672"/>
    <cellStyle name="Normal 14 7 5" xfId="9550"/>
    <cellStyle name="Normal 14 7 5 2" xfId="24698"/>
    <cellStyle name="Normal 14 7 5 2 2" xfId="50666"/>
    <cellStyle name="Normal 14 7 5 3" xfId="35518"/>
    <cellStyle name="Normal 14 7 6" xfId="7386"/>
    <cellStyle name="Normal 14 7 6 2" xfId="22534"/>
    <cellStyle name="Normal 14 7 6 2 2" xfId="48502"/>
    <cellStyle name="Normal 14 7 6 3" xfId="33354"/>
    <cellStyle name="Normal 14 7 7" xfId="18206"/>
    <cellStyle name="Normal 14 7 7 2" xfId="44174"/>
    <cellStyle name="Normal 14 7 8" xfId="13878"/>
    <cellStyle name="Normal 14 7 8 2" xfId="39846"/>
    <cellStyle name="Normal 14 7 9" xfId="3058"/>
    <cellStyle name="Normal 14 8" xfId="321"/>
    <cellStyle name="Normal 14 8 10" xfId="29027"/>
    <cellStyle name="Normal 14 8 11" xfId="54988"/>
    <cellStyle name="Normal 14 8 12" xfId="55509"/>
    <cellStyle name="Normal 14 8 13" xfId="985"/>
    <cellStyle name="Normal 14 8 2" xfId="1436"/>
    <cellStyle name="Normal 14 8 2 10" xfId="56050"/>
    <cellStyle name="Normal 14 8 2 2" xfId="2518"/>
    <cellStyle name="Normal 14 8 2 2 2" xfId="6846"/>
    <cellStyle name="Normal 14 8 2 2 2 2" xfId="13338"/>
    <cellStyle name="Normal 14 8 2 2 2 2 2" xfId="28486"/>
    <cellStyle name="Normal 14 8 2 2 2 2 2 2" xfId="54454"/>
    <cellStyle name="Normal 14 8 2 2 2 2 3" xfId="39306"/>
    <cellStyle name="Normal 14 8 2 2 2 3" xfId="21994"/>
    <cellStyle name="Normal 14 8 2 2 2 3 2" xfId="47962"/>
    <cellStyle name="Normal 14 8 2 2 2 4" xfId="17666"/>
    <cellStyle name="Normal 14 8 2 2 2 4 2" xfId="43634"/>
    <cellStyle name="Normal 14 8 2 2 2 5" xfId="32814"/>
    <cellStyle name="Normal 14 8 2 2 2 6" xfId="59296"/>
    <cellStyle name="Normal 14 8 2 2 3" xfId="11174"/>
    <cellStyle name="Normal 14 8 2 2 3 2" xfId="26322"/>
    <cellStyle name="Normal 14 8 2 2 3 2 2" xfId="52290"/>
    <cellStyle name="Normal 14 8 2 2 3 3" xfId="37142"/>
    <cellStyle name="Normal 14 8 2 2 4" xfId="9010"/>
    <cellStyle name="Normal 14 8 2 2 4 2" xfId="24158"/>
    <cellStyle name="Normal 14 8 2 2 4 2 2" xfId="50126"/>
    <cellStyle name="Normal 14 8 2 2 4 3" xfId="34978"/>
    <cellStyle name="Normal 14 8 2 2 5" xfId="19830"/>
    <cellStyle name="Normal 14 8 2 2 5 2" xfId="45798"/>
    <cellStyle name="Normal 14 8 2 2 6" xfId="15502"/>
    <cellStyle name="Normal 14 8 2 2 6 2" xfId="41470"/>
    <cellStyle name="Normal 14 8 2 2 7" xfId="4682"/>
    <cellStyle name="Normal 14 8 2 2 8" xfId="30650"/>
    <cellStyle name="Normal 14 8 2 2 9" xfId="57132"/>
    <cellStyle name="Normal 14 8 2 3" xfId="5764"/>
    <cellStyle name="Normal 14 8 2 3 2" xfId="12256"/>
    <cellStyle name="Normal 14 8 2 3 2 2" xfId="27404"/>
    <cellStyle name="Normal 14 8 2 3 2 2 2" xfId="53372"/>
    <cellStyle name="Normal 14 8 2 3 2 3" xfId="38224"/>
    <cellStyle name="Normal 14 8 2 3 3" xfId="20912"/>
    <cellStyle name="Normal 14 8 2 3 3 2" xfId="46880"/>
    <cellStyle name="Normal 14 8 2 3 4" xfId="16584"/>
    <cellStyle name="Normal 14 8 2 3 4 2" xfId="42552"/>
    <cellStyle name="Normal 14 8 2 3 5" xfId="31732"/>
    <cellStyle name="Normal 14 8 2 3 6" xfId="58214"/>
    <cellStyle name="Normal 14 8 2 4" xfId="10092"/>
    <cellStyle name="Normal 14 8 2 4 2" xfId="25240"/>
    <cellStyle name="Normal 14 8 2 4 2 2" xfId="51208"/>
    <cellStyle name="Normal 14 8 2 4 3" xfId="36060"/>
    <cellStyle name="Normal 14 8 2 5" xfId="7928"/>
    <cellStyle name="Normal 14 8 2 5 2" xfId="23076"/>
    <cellStyle name="Normal 14 8 2 5 2 2" xfId="49044"/>
    <cellStyle name="Normal 14 8 2 5 3" xfId="33896"/>
    <cellStyle name="Normal 14 8 2 6" xfId="18748"/>
    <cellStyle name="Normal 14 8 2 6 2" xfId="44716"/>
    <cellStyle name="Normal 14 8 2 7" xfId="14420"/>
    <cellStyle name="Normal 14 8 2 7 2" xfId="40388"/>
    <cellStyle name="Normal 14 8 2 8" xfId="3600"/>
    <cellStyle name="Normal 14 8 2 9" xfId="29568"/>
    <cellStyle name="Normal 14 8 3" xfId="1977"/>
    <cellStyle name="Normal 14 8 3 2" xfId="6305"/>
    <cellStyle name="Normal 14 8 3 2 2" xfId="12797"/>
    <cellStyle name="Normal 14 8 3 2 2 2" xfId="27945"/>
    <cellStyle name="Normal 14 8 3 2 2 2 2" xfId="53913"/>
    <cellStyle name="Normal 14 8 3 2 2 3" xfId="38765"/>
    <cellStyle name="Normal 14 8 3 2 3" xfId="21453"/>
    <cellStyle name="Normal 14 8 3 2 3 2" xfId="47421"/>
    <cellStyle name="Normal 14 8 3 2 4" xfId="17125"/>
    <cellStyle name="Normal 14 8 3 2 4 2" xfId="43093"/>
    <cellStyle name="Normal 14 8 3 2 5" xfId="32273"/>
    <cellStyle name="Normal 14 8 3 2 6" xfId="58755"/>
    <cellStyle name="Normal 14 8 3 3" xfId="10633"/>
    <cellStyle name="Normal 14 8 3 3 2" xfId="25781"/>
    <cellStyle name="Normal 14 8 3 3 2 2" xfId="51749"/>
    <cellStyle name="Normal 14 8 3 3 3" xfId="36601"/>
    <cellStyle name="Normal 14 8 3 4" xfId="8469"/>
    <cellStyle name="Normal 14 8 3 4 2" xfId="23617"/>
    <cellStyle name="Normal 14 8 3 4 2 2" xfId="49585"/>
    <cellStyle name="Normal 14 8 3 4 3" xfId="34437"/>
    <cellStyle name="Normal 14 8 3 5" xfId="19289"/>
    <cellStyle name="Normal 14 8 3 5 2" xfId="45257"/>
    <cellStyle name="Normal 14 8 3 6" xfId="14961"/>
    <cellStyle name="Normal 14 8 3 6 2" xfId="40929"/>
    <cellStyle name="Normal 14 8 3 7" xfId="4141"/>
    <cellStyle name="Normal 14 8 3 8" xfId="30109"/>
    <cellStyle name="Normal 14 8 3 9" xfId="56591"/>
    <cellStyle name="Normal 14 8 4" xfId="5223"/>
    <cellStyle name="Normal 14 8 4 2" xfId="11715"/>
    <cellStyle name="Normal 14 8 4 2 2" xfId="26863"/>
    <cellStyle name="Normal 14 8 4 2 2 2" xfId="52831"/>
    <cellStyle name="Normal 14 8 4 2 3" xfId="37683"/>
    <cellStyle name="Normal 14 8 4 3" xfId="20371"/>
    <cellStyle name="Normal 14 8 4 3 2" xfId="46339"/>
    <cellStyle name="Normal 14 8 4 4" xfId="16043"/>
    <cellStyle name="Normal 14 8 4 4 2" xfId="42011"/>
    <cellStyle name="Normal 14 8 4 5" xfId="31191"/>
    <cellStyle name="Normal 14 8 4 6" xfId="57673"/>
    <cellStyle name="Normal 14 8 5" xfId="9551"/>
    <cellStyle name="Normal 14 8 5 2" xfId="24699"/>
    <cellStyle name="Normal 14 8 5 2 2" xfId="50667"/>
    <cellStyle name="Normal 14 8 5 3" xfId="35519"/>
    <cellStyle name="Normal 14 8 6" xfId="7387"/>
    <cellStyle name="Normal 14 8 6 2" xfId="22535"/>
    <cellStyle name="Normal 14 8 6 2 2" xfId="48503"/>
    <cellStyle name="Normal 14 8 6 3" xfId="33355"/>
    <cellStyle name="Normal 14 8 7" xfId="18207"/>
    <cellStyle name="Normal 14 8 7 2" xfId="44175"/>
    <cellStyle name="Normal 14 8 8" xfId="13879"/>
    <cellStyle name="Normal 14 8 8 2" xfId="39847"/>
    <cellStyle name="Normal 14 8 9" xfId="3059"/>
    <cellStyle name="Normal 14 9" xfId="322"/>
    <cellStyle name="Normal 14 9 10" xfId="29028"/>
    <cellStyle name="Normal 14 9 11" xfId="54989"/>
    <cellStyle name="Normal 14 9 12" xfId="55510"/>
    <cellStyle name="Normal 14 9 13" xfId="1025"/>
    <cellStyle name="Normal 14 9 2" xfId="1437"/>
    <cellStyle name="Normal 14 9 2 10" xfId="56051"/>
    <cellStyle name="Normal 14 9 2 2" xfId="2519"/>
    <cellStyle name="Normal 14 9 2 2 2" xfId="6847"/>
    <cellStyle name="Normal 14 9 2 2 2 2" xfId="13339"/>
    <cellStyle name="Normal 14 9 2 2 2 2 2" xfId="28487"/>
    <cellStyle name="Normal 14 9 2 2 2 2 2 2" xfId="54455"/>
    <cellStyle name="Normal 14 9 2 2 2 2 3" xfId="39307"/>
    <cellStyle name="Normal 14 9 2 2 2 3" xfId="21995"/>
    <cellStyle name="Normal 14 9 2 2 2 3 2" xfId="47963"/>
    <cellStyle name="Normal 14 9 2 2 2 4" xfId="17667"/>
    <cellStyle name="Normal 14 9 2 2 2 4 2" xfId="43635"/>
    <cellStyle name="Normal 14 9 2 2 2 5" xfId="32815"/>
    <cellStyle name="Normal 14 9 2 2 2 6" xfId="59297"/>
    <cellStyle name="Normal 14 9 2 2 3" xfId="11175"/>
    <cellStyle name="Normal 14 9 2 2 3 2" xfId="26323"/>
    <cellStyle name="Normal 14 9 2 2 3 2 2" xfId="52291"/>
    <cellStyle name="Normal 14 9 2 2 3 3" xfId="37143"/>
    <cellStyle name="Normal 14 9 2 2 4" xfId="9011"/>
    <cellStyle name="Normal 14 9 2 2 4 2" xfId="24159"/>
    <cellStyle name="Normal 14 9 2 2 4 2 2" xfId="50127"/>
    <cellStyle name="Normal 14 9 2 2 4 3" xfId="34979"/>
    <cellStyle name="Normal 14 9 2 2 5" xfId="19831"/>
    <cellStyle name="Normal 14 9 2 2 5 2" xfId="45799"/>
    <cellStyle name="Normal 14 9 2 2 6" xfId="15503"/>
    <cellStyle name="Normal 14 9 2 2 6 2" xfId="41471"/>
    <cellStyle name="Normal 14 9 2 2 7" xfId="4683"/>
    <cellStyle name="Normal 14 9 2 2 8" xfId="30651"/>
    <cellStyle name="Normal 14 9 2 2 9" xfId="57133"/>
    <cellStyle name="Normal 14 9 2 3" xfId="5765"/>
    <cellStyle name="Normal 14 9 2 3 2" xfId="12257"/>
    <cellStyle name="Normal 14 9 2 3 2 2" xfId="27405"/>
    <cellStyle name="Normal 14 9 2 3 2 2 2" xfId="53373"/>
    <cellStyle name="Normal 14 9 2 3 2 3" xfId="38225"/>
    <cellStyle name="Normal 14 9 2 3 3" xfId="20913"/>
    <cellStyle name="Normal 14 9 2 3 3 2" xfId="46881"/>
    <cellStyle name="Normal 14 9 2 3 4" xfId="16585"/>
    <cellStyle name="Normal 14 9 2 3 4 2" xfId="42553"/>
    <cellStyle name="Normal 14 9 2 3 5" xfId="31733"/>
    <cellStyle name="Normal 14 9 2 3 6" xfId="58215"/>
    <cellStyle name="Normal 14 9 2 4" xfId="10093"/>
    <cellStyle name="Normal 14 9 2 4 2" xfId="25241"/>
    <cellStyle name="Normal 14 9 2 4 2 2" xfId="51209"/>
    <cellStyle name="Normal 14 9 2 4 3" xfId="36061"/>
    <cellStyle name="Normal 14 9 2 5" xfId="7929"/>
    <cellStyle name="Normal 14 9 2 5 2" xfId="23077"/>
    <cellStyle name="Normal 14 9 2 5 2 2" xfId="49045"/>
    <cellStyle name="Normal 14 9 2 5 3" xfId="33897"/>
    <cellStyle name="Normal 14 9 2 6" xfId="18749"/>
    <cellStyle name="Normal 14 9 2 6 2" xfId="44717"/>
    <cellStyle name="Normal 14 9 2 7" xfId="14421"/>
    <cellStyle name="Normal 14 9 2 7 2" xfId="40389"/>
    <cellStyle name="Normal 14 9 2 8" xfId="3601"/>
    <cellStyle name="Normal 14 9 2 9" xfId="29569"/>
    <cellStyle name="Normal 14 9 3" xfId="1978"/>
    <cellStyle name="Normal 14 9 3 2" xfId="6306"/>
    <cellStyle name="Normal 14 9 3 2 2" xfId="12798"/>
    <cellStyle name="Normal 14 9 3 2 2 2" xfId="27946"/>
    <cellStyle name="Normal 14 9 3 2 2 2 2" xfId="53914"/>
    <cellStyle name="Normal 14 9 3 2 2 3" xfId="38766"/>
    <cellStyle name="Normal 14 9 3 2 3" xfId="21454"/>
    <cellStyle name="Normal 14 9 3 2 3 2" xfId="47422"/>
    <cellStyle name="Normal 14 9 3 2 4" xfId="17126"/>
    <cellStyle name="Normal 14 9 3 2 4 2" xfId="43094"/>
    <cellStyle name="Normal 14 9 3 2 5" xfId="32274"/>
    <cellStyle name="Normal 14 9 3 2 6" xfId="58756"/>
    <cellStyle name="Normal 14 9 3 3" xfId="10634"/>
    <cellStyle name="Normal 14 9 3 3 2" xfId="25782"/>
    <cellStyle name="Normal 14 9 3 3 2 2" xfId="51750"/>
    <cellStyle name="Normal 14 9 3 3 3" xfId="36602"/>
    <cellStyle name="Normal 14 9 3 4" xfId="8470"/>
    <cellStyle name="Normal 14 9 3 4 2" xfId="23618"/>
    <cellStyle name="Normal 14 9 3 4 2 2" xfId="49586"/>
    <cellStyle name="Normal 14 9 3 4 3" xfId="34438"/>
    <cellStyle name="Normal 14 9 3 5" xfId="19290"/>
    <cellStyle name="Normal 14 9 3 5 2" xfId="45258"/>
    <cellStyle name="Normal 14 9 3 6" xfId="14962"/>
    <cellStyle name="Normal 14 9 3 6 2" xfId="40930"/>
    <cellStyle name="Normal 14 9 3 7" xfId="4142"/>
    <cellStyle name="Normal 14 9 3 8" xfId="30110"/>
    <cellStyle name="Normal 14 9 3 9" xfId="56592"/>
    <cellStyle name="Normal 14 9 4" xfId="5224"/>
    <cellStyle name="Normal 14 9 4 2" xfId="11716"/>
    <cellStyle name="Normal 14 9 4 2 2" xfId="26864"/>
    <cellStyle name="Normal 14 9 4 2 2 2" xfId="52832"/>
    <cellStyle name="Normal 14 9 4 2 3" xfId="37684"/>
    <cellStyle name="Normal 14 9 4 3" xfId="20372"/>
    <cellStyle name="Normal 14 9 4 3 2" xfId="46340"/>
    <cellStyle name="Normal 14 9 4 4" xfId="16044"/>
    <cellStyle name="Normal 14 9 4 4 2" xfId="42012"/>
    <cellStyle name="Normal 14 9 4 5" xfId="31192"/>
    <cellStyle name="Normal 14 9 4 6" xfId="57674"/>
    <cellStyle name="Normal 14 9 5" xfId="9552"/>
    <cellStyle name="Normal 14 9 5 2" xfId="24700"/>
    <cellStyle name="Normal 14 9 5 2 2" xfId="50668"/>
    <cellStyle name="Normal 14 9 5 3" xfId="35520"/>
    <cellStyle name="Normal 14 9 6" xfId="7388"/>
    <cellStyle name="Normal 14 9 6 2" xfId="22536"/>
    <cellStyle name="Normal 14 9 6 2 2" xfId="48504"/>
    <cellStyle name="Normal 14 9 6 3" xfId="33356"/>
    <cellStyle name="Normal 14 9 7" xfId="18208"/>
    <cellStyle name="Normal 14 9 7 2" xfId="44176"/>
    <cellStyle name="Normal 14 9 8" xfId="13880"/>
    <cellStyle name="Normal 14 9 8 2" xfId="39848"/>
    <cellStyle name="Normal 14 9 9" xfId="3060"/>
    <cellStyle name="Normal 15" xfId="323"/>
    <cellStyle name="Normal 15 10" xfId="324"/>
    <cellStyle name="Normal 15 10 10" xfId="29030"/>
    <cellStyle name="Normal 15 10 11" xfId="54991"/>
    <cellStyle name="Normal 15 10 12" xfId="55512"/>
    <cellStyle name="Normal 15 10 13" xfId="1066"/>
    <cellStyle name="Normal 15 10 2" xfId="1439"/>
    <cellStyle name="Normal 15 10 2 10" xfId="56053"/>
    <cellStyle name="Normal 15 10 2 2" xfId="2521"/>
    <cellStyle name="Normal 15 10 2 2 2" xfId="6849"/>
    <cellStyle name="Normal 15 10 2 2 2 2" xfId="13341"/>
    <cellStyle name="Normal 15 10 2 2 2 2 2" xfId="28489"/>
    <cellStyle name="Normal 15 10 2 2 2 2 2 2" xfId="54457"/>
    <cellStyle name="Normal 15 10 2 2 2 2 3" xfId="39309"/>
    <cellStyle name="Normal 15 10 2 2 2 3" xfId="21997"/>
    <cellStyle name="Normal 15 10 2 2 2 3 2" xfId="47965"/>
    <cellStyle name="Normal 15 10 2 2 2 4" xfId="17669"/>
    <cellStyle name="Normal 15 10 2 2 2 4 2" xfId="43637"/>
    <cellStyle name="Normal 15 10 2 2 2 5" xfId="32817"/>
    <cellStyle name="Normal 15 10 2 2 2 6" xfId="59299"/>
    <cellStyle name="Normal 15 10 2 2 3" xfId="11177"/>
    <cellStyle name="Normal 15 10 2 2 3 2" xfId="26325"/>
    <cellStyle name="Normal 15 10 2 2 3 2 2" xfId="52293"/>
    <cellStyle name="Normal 15 10 2 2 3 3" xfId="37145"/>
    <cellStyle name="Normal 15 10 2 2 4" xfId="9013"/>
    <cellStyle name="Normal 15 10 2 2 4 2" xfId="24161"/>
    <cellStyle name="Normal 15 10 2 2 4 2 2" xfId="50129"/>
    <cellStyle name="Normal 15 10 2 2 4 3" xfId="34981"/>
    <cellStyle name="Normal 15 10 2 2 5" xfId="19833"/>
    <cellStyle name="Normal 15 10 2 2 5 2" xfId="45801"/>
    <cellStyle name="Normal 15 10 2 2 6" xfId="15505"/>
    <cellStyle name="Normal 15 10 2 2 6 2" xfId="41473"/>
    <cellStyle name="Normal 15 10 2 2 7" xfId="4685"/>
    <cellStyle name="Normal 15 10 2 2 8" xfId="30653"/>
    <cellStyle name="Normal 15 10 2 2 9" xfId="57135"/>
    <cellStyle name="Normal 15 10 2 3" xfId="5767"/>
    <cellStyle name="Normal 15 10 2 3 2" xfId="12259"/>
    <cellStyle name="Normal 15 10 2 3 2 2" xfId="27407"/>
    <cellStyle name="Normal 15 10 2 3 2 2 2" xfId="53375"/>
    <cellStyle name="Normal 15 10 2 3 2 3" xfId="38227"/>
    <cellStyle name="Normal 15 10 2 3 3" xfId="20915"/>
    <cellStyle name="Normal 15 10 2 3 3 2" xfId="46883"/>
    <cellStyle name="Normal 15 10 2 3 4" xfId="16587"/>
    <cellStyle name="Normal 15 10 2 3 4 2" xfId="42555"/>
    <cellStyle name="Normal 15 10 2 3 5" xfId="31735"/>
    <cellStyle name="Normal 15 10 2 3 6" xfId="58217"/>
    <cellStyle name="Normal 15 10 2 4" xfId="10095"/>
    <cellStyle name="Normal 15 10 2 4 2" xfId="25243"/>
    <cellStyle name="Normal 15 10 2 4 2 2" xfId="51211"/>
    <cellStyle name="Normal 15 10 2 4 3" xfId="36063"/>
    <cellStyle name="Normal 15 10 2 5" xfId="7931"/>
    <cellStyle name="Normal 15 10 2 5 2" xfId="23079"/>
    <cellStyle name="Normal 15 10 2 5 2 2" xfId="49047"/>
    <cellStyle name="Normal 15 10 2 5 3" xfId="33899"/>
    <cellStyle name="Normal 15 10 2 6" xfId="18751"/>
    <cellStyle name="Normal 15 10 2 6 2" xfId="44719"/>
    <cellStyle name="Normal 15 10 2 7" xfId="14423"/>
    <cellStyle name="Normal 15 10 2 7 2" xfId="40391"/>
    <cellStyle name="Normal 15 10 2 8" xfId="3603"/>
    <cellStyle name="Normal 15 10 2 9" xfId="29571"/>
    <cellStyle name="Normal 15 10 3" xfId="1980"/>
    <cellStyle name="Normal 15 10 3 2" xfId="6308"/>
    <cellStyle name="Normal 15 10 3 2 2" xfId="12800"/>
    <cellStyle name="Normal 15 10 3 2 2 2" xfId="27948"/>
    <cellStyle name="Normal 15 10 3 2 2 2 2" xfId="53916"/>
    <cellStyle name="Normal 15 10 3 2 2 3" xfId="38768"/>
    <cellStyle name="Normal 15 10 3 2 3" xfId="21456"/>
    <cellStyle name="Normal 15 10 3 2 3 2" xfId="47424"/>
    <cellStyle name="Normal 15 10 3 2 4" xfId="17128"/>
    <cellStyle name="Normal 15 10 3 2 4 2" xfId="43096"/>
    <cellStyle name="Normal 15 10 3 2 5" xfId="32276"/>
    <cellStyle name="Normal 15 10 3 2 6" xfId="58758"/>
    <cellStyle name="Normal 15 10 3 3" xfId="10636"/>
    <cellStyle name="Normal 15 10 3 3 2" xfId="25784"/>
    <cellStyle name="Normal 15 10 3 3 2 2" xfId="51752"/>
    <cellStyle name="Normal 15 10 3 3 3" xfId="36604"/>
    <cellStyle name="Normal 15 10 3 4" xfId="8472"/>
    <cellStyle name="Normal 15 10 3 4 2" xfId="23620"/>
    <cellStyle name="Normal 15 10 3 4 2 2" xfId="49588"/>
    <cellStyle name="Normal 15 10 3 4 3" xfId="34440"/>
    <cellStyle name="Normal 15 10 3 5" xfId="19292"/>
    <cellStyle name="Normal 15 10 3 5 2" xfId="45260"/>
    <cellStyle name="Normal 15 10 3 6" xfId="14964"/>
    <cellStyle name="Normal 15 10 3 6 2" xfId="40932"/>
    <cellStyle name="Normal 15 10 3 7" xfId="4144"/>
    <cellStyle name="Normal 15 10 3 8" xfId="30112"/>
    <cellStyle name="Normal 15 10 3 9" xfId="56594"/>
    <cellStyle name="Normal 15 10 4" xfId="5226"/>
    <cellStyle name="Normal 15 10 4 2" xfId="11718"/>
    <cellStyle name="Normal 15 10 4 2 2" xfId="26866"/>
    <cellStyle name="Normal 15 10 4 2 2 2" xfId="52834"/>
    <cellStyle name="Normal 15 10 4 2 3" xfId="37686"/>
    <cellStyle name="Normal 15 10 4 3" xfId="20374"/>
    <cellStyle name="Normal 15 10 4 3 2" xfId="46342"/>
    <cellStyle name="Normal 15 10 4 4" xfId="16046"/>
    <cellStyle name="Normal 15 10 4 4 2" xfId="42014"/>
    <cellStyle name="Normal 15 10 4 5" xfId="31194"/>
    <cellStyle name="Normal 15 10 4 6" xfId="57676"/>
    <cellStyle name="Normal 15 10 5" xfId="9554"/>
    <cellStyle name="Normal 15 10 5 2" xfId="24702"/>
    <cellStyle name="Normal 15 10 5 2 2" xfId="50670"/>
    <cellStyle name="Normal 15 10 5 3" xfId="35522"/>
    <cellStyle name="Normal 15 10 6" xfId="7390"/>
    <cellStyle name="Normal 15 10 6 2" xfId="22538"/>
    <cellStyle name="Normal 15 10 6 2 2" xfId="48506"/>
    <cellStyle name="Normal 15 10 6 3" xfId="33358"/>
    <cellStyle name="Normal 15 10 7" xfId="18210"/>
    <cellStyle name="Normal 15 10 7 2" xfId="44178"/>
    <cellStyle name="Normal 15 10 8" xfId="13882"/>
    <cellStyle name="Normal 15 10 8 2" xfId="39850"/>
    <cellStyle name="Normal 15 10 9" xfId="3062"/>
    <cellStyle name="Normal 15 11" xfId="325"/>
    <cellStyle name="Normal 15 11 10" xfId="29031"/>
    <cellStyle name="Normal 15 11 11" xfId="54992"/>
    <cellStyle name="Normal 15 11 12" xfId="55513"/>
    <cellStyle name="Normal 15 11 13" xfId="1106"/>
    <cellStyle name="Normal 15 11 2" xfId="1440"/>
    <cellStyle name="Normal 15 11 2 10" xfId="56054"/>
    <cellStyle name="Normal 15 11 2 2" xfId="2522"/>
    <cellStyle name="Normal 15 11 2 2 2" xfId="6850"/>
    <cellStyle name="Normal 15 11 2 2 2 2" xfId="13342"/>
    <cellStyle name="Normal 15 11 2 2 2 2 2" xfId="28490"/>
    <cellStyle name="Normal 15 11 2 2 2 2 2 2" xfId="54458"/>
    <cellStyle name="Normal 15 11 2 2 2 2 3" xfId="39310"/>
    <cellStyle name="Normal 15 11 2 2 2 3" xfId="21998"/>
    <cellStyle name="Normal 15 11 2 2 2 3 2" xfId="47966"/>
    <cellStyle name="Normal 15 11 2 2 2 4" xfId="17670"/>
    <cellStyle name="Normal 15 11 2 2 2 4 2" xfId="43638"/>
    <cellStyle name="Normal 15 11 2 2 2 5" xfId="32818"/>
    <cellStyle name="Normal 15 11 2 2 2 6" xfId="59300"/>
    <cellStyle name="Normal 15 11 2 2 3" xfId="11178"/>
    <cellStyle name="Normal 15 11 2 2 3 2" xfId="26326"/>
    <cellStyle name="Normal 15 11 2 2 3 2 2" xfId="52294"/>
    <cellStyle name="Normal 15 11 2 2 3 3" xfId="37146"/>
    <cellStyle name="Normal 15 11 2 2 4" xfId="9014"/>
    <cellStyle name="Normal 15 11 2 2 4 2" xfId="24162"/>
    <cellStyle name="Normal 15 11 2 2 4 2 2" xfId="50130"/>
    <cellStyle name="Normal 15 11 2 2 4 3" xfId="34982"/>
    <cellStyle name="Normal 15 11 2 2 5" xfId="19834"/>
    <cellStyle name="Normal 15 11 2 2 5 2" xfId="45802"/>
    <cellStyle name="Normal 15 11 2 2 6" xfId="15506"/>
    <cellStyle name="Normal 15 11 2 2 6 2" xfId="41474"/>
    <cellStyle name="Normal 15 11 2 2 7" xfId="4686"/>
    <cellStyle name="Normal 15 11 2 2 8" xfId="30654"/>
    <cellStyle name="Normal 15 11 2 2 9" xfId="57136"/>
    <cellStyle name="Normal 15 11 2 3" xfId="5768"/>
    <cellStyle name="Normal 15 11 2 3 2" xfId="12260"/>
    <cellStyle name="Normal 15 11 2 3 2 2" xfId="27408"/>
    <cellStyle name="Normal 15 11 2 3 2 2 2" xfId="53376"/>
    <cellStyle name="Normal 15 11 2 3 2 3" xfId="38228"/>
    <cellStyle name="Normal 15 11 2 3 3" xfId="20916"/>
    <cellStyle name="Normal 15 11 2 3 3 2" xfId="46884"/>
    <cellStyle name="Normal 15 11 2 3 4" xfId="16588"/>
    <cellStyle name="Normal 15 11 2 3 4 2" xfId="42556"/>
    <cellStyle name="Normal 15 11 2 3 5" xfId="31736"/>
    <cellStyle name="Normal 15 11 2 3 6" xfId="58218"/>
    <cellStyle name="Normal 15 11 2 4" xfId="10096"/>
    <cellStyle name="Normal 15 11 2 4 2" xfId="25244"/>
    <cellStyle name="Normal 15 11 2 4 2 2" xfId="51212"/>
    <cellStyle name="Normal 15 11 2 4 3" xfId="36064"/>
    <cellStyle name="Normal 15 11 2 5" xfId="7932"/>
    <cellStyle name="Normal 15 11 2 5 2" xfId="23080"/>
    <cellStyle name="Normal 15 11 2 5 2 2" xfId="49048"/>
    <cellStyle name="Normal 15 11 2 5 3" xfId="33900"/>
    <cellStyle name="Normal 15 11 2 6" xfId="18752"/>
    <cellStyle name="Normal 15 11 2 6 2" xfId="44720"/>
    <cellStyle name="Normal 15 11 2 7" xfId="14424"/>
    <cellStyle name="Normal 15 11 2 7 2" xfId="40392"/>
    <cellStyle name="Normal 15 11 2 8" xfId="3604"/>
    <cellStyle name="Normal 15 11 2 9" xfId="29572"/>
    <cellStyle name="Normal 15 11 3" xfId="1981"/>
    <cellStyle name="Normal 15 11 3 2" xfId="6309"/>
    <cellStyle name="Normal 15 11 3 2 2" xfId="12801"/>
    <cellStyle name="Normal 15 11 3 2 2 2" xfId="27949"/>
    <cellStyle name="Normal 15 11 3 2 2 2 2" xfId="53917"/>
    <cellStyle name="Normal 15 11 3 2 2 3" xfId="38769"/>
    <cellStyle name="Normal 15 11 3 2 3" xfId="21457"/>
    <cellStyle name="Normal 15 11 3 2 3 2" xfId="47425"/>
    <cellStyle name="Normal 15 11 3 2 4" xfId="17129"/>
    <cellStyle name="Normal 15 11 3 2 4 2" xfId="43097"/>
    <cellStyle name="Normal 15 11 3 2 5" xfId="32277"/>
    <cellStyle name="Normal 15 11 3 2 6" xfId="58759"/>
    <cellStyle name="Normal 15 11 3 3" xfId="10637"/>
    <cellStyle name="Normal 15 11 3 3 2" xfId="25785"/>
    <cellStyle name="Normal 15 11 3 3 2 2" xfId="51753"/>
    <cellStyle name="Normal 15 11 3 3 3" xfId="36605"/>
    <cellStyle name="Normal 15 11 3 4" xfId="8473"/>
    <cellStyle name="Normal 15 11 3 4 2" xfId="23621"/>
    <cellStyle name="Normal 15 11 3 4 2 2" xfId="49589"/>
    <cellStyle name="Normal 15 11 3 4 3" xfId="34441"/>
    <cellStyle name="Normal 15 11 3 5" xfId="19293"/>
    <cellStyle name="Normal 15 11 3 5 2" xfId="45261"/>
    <cellStyle name="Normal 15 11 3 6" xfId="14965"/>
    <cellStyle name="Normal 15 11 3 6 2" xfId="40933"/>
    <cellStyle name="Normal 15 11 3 7" xfId="4145"/>
    <cellStyle name="Normal 15 11 3 8" xfId="30113"/>
    <cellStyle name="Normal 15 11 3 9" xfId="56595"/>
    <cellStyle name="Normal 15 11 4" xfId="5227"/>
    <cellStyle name="Normal 15 11 4 2" xfId="11719"/>
    <cellStyle name="Normal 15 11 4 2 2" xfId="26867"/>
    <cellStyle name="Normal 15 11 4 2 2 2" xfId="52835"/>
    <cellStyle name="Normal 15 11 4 2 3" xfId="37687"/>
    <cellStyle name="Normal 15 11 4 3" xfId="20375"/>
    <cellStyle name="Normal 15 11 4 3 2" xfId="46343"/>
    <cellStyle name="Normal 15 11 4 4" xfId="16047"/>
    <cellStyle name="Normal 15 11 4 4 2" xfId="42015"/>
    <cellStyle name="Normal 15 11 4 5" xfId="31195"/>
    <cellStyle name="Normal 15 11 4 6" xfId="57677"/>
    <cellStyle name="Normal 15 11 5" xfId="9555"/>
    <cellStyle name="Normal 15 11 5 2" xfId="24703"/>
    <cellStyle name="Normal 15 11 5 2 2" xfId="50671"/>
    <cellStyle name="Normal 15 11 5 3" xfId="35523"/>
    <cellStyle name="Normal 15 11 6" xfId="7391"/>
    <cellStyle name="Normal 15 11 6 2" xfId="22539"/>
    <cellStyle name="Normal 15 11 6 2 2" xfId="48507"/>
    <cellStyle name="Normal 15 11 6 3" xfId="33359"/>
    <cellStyle name="Normal 15 11 7" xfId="18211"/>
    <cellStyle name="Normal 15 11 7 2" xfId="44179"/>
    <cellStyle name="Normal 15 11 8" xfId="13883"/>
    <cellStyle name="Normal 15 11 8 2" xfId="39851"/>
    <cellStyle name="Normal 15 11 9" xfId="3063"/>
    <cellStyle name="Normal 15 12" xfId="326"/>
    <cellStyle name="Normal 15 12 10" xfId="29032"/>
    <cellStyle name="Normal 15 12 11" xfId="54993"/>
    <cellStyle name="Normal 15 12 12" xfId="55514"/>
    <cellStyle name="Normal 15 12 13" xfId="1146"/>
    <cellStyle name="Normal 15 12 2" xfId="1441"/>
    <cellStyle name="Normal 15 12 2 10" xfId="56055"/>
    <cellStyle name="Normal 15 12 2 2" xfId="2523"/>
    <cellStyle name="Normal 15 12 2 2 2" xfId="6851"/>
    <cellStyle name="Normal 15 12 2 2 2 2" xfId="13343"/>
    <cellStyle name="Normal 15 12 2 2 2 2 2" xfId="28491"/>
    <cellStyle name="Normal 15 12 2 2 2 2 2 2" xfId="54459"/>
    <cellStyle name="Normal 15 12 2 2 2 2 3" xfId="39311"/>
    <cellStyle name="Normal 15 12 2 2 2 3" xfId="21999"/>
    <cellStyle name="Normal 15 12 2 2 2 3 2" xfId="47967"/>
    <cellStyle name="Normal 15 12 2 2 2 4" xfId="17671"/>
    <cellStyle name="Normal 15 12 2 2 2 4 2" xfId="43639"/>
    <cellStyle name="Normal 15 12 2 2 2 5" xfId="32819"/>
    <cellStyle name="Normal 15 12 2 2 2 6" xfId="59301"/>
    <cellStyle name="Normal 15 12 2 2 3" xfId="11179"/>
    <cellStyle name="Normal 15 12 2 2 3 2" xfId="26327"/>
    <cellStyle name="Normal 15 12 2 2 3 2 2" xfId="52295"/>
    <cellStyle name="Normal 15 12 2 2 3 3" xfId="37147"/>
    <cellStyle name="Normal 15 12 2 2 4" xfId="9015"/>
    <cellStyle name="Normal 15 12 2 2 4 2" xfId="24163"/>
    <cellStyle name="Normal 15 12 2 2 4 2 2" xfId="50131"/>
    <cellStyle name="Normal 15 12 2 2 4 3" xfId="34983"/>
    <cellStyle name="Normal 15 12 2 2 5" xfId="19835"/>
    <cellStyle name="Normal 15 12 2 2 5 2" xfId="45803"/>
    <cellStyle name="Normal 15 12 2 2 6" xfId="15507"/>
    <cellStyle name="Normal 15 12 2 2 6 2" xfId="41475"/>
    <cellStyle name="Normal 15 12 2 2 7" xfId="4687"/>
    <cellStyle name="Normal 15 12 2 2 8" xfId="30655"/>
    <cellStyle name="Normal 15 12 2 2 9" xfId="57137"/>
    <cellStyle name="Normal 15 12 2 3" xfId="5769"/>
    <cellStyle name="Normal 15 12 2 3 2" xfId="12261"/>
    <cellStyle name="Normal 15 12 2 3 2 2" xfId="27409"/>
    <cellStyle name="Normal 15 12 2 3 2 2 2" xfId="53377"/>
    <cellStyle name="Normal 15 12 2 3 2 3" xfId="38229"/>
    <cellStyle name="Normal 15 12 2 3 3" xfId="20917"/>
    <cellStyle name="Normal 15 12 2 3 3 2" xfId="46885"/>
    <cellStyle name="Normal 15 12 2 3 4" xfId="16589"/>
    <cellStyle name="Normal 15 12 2 3 4 2" xfId="42557"/>
    <cellStyle name="Normal 15 12 2 3 5" xfId="31737"/>
    <cellStyle name="Normal 15 12 2 3 6" xfId="58219"/>
    <cellStyle name="Normal 15 12 2 4" xfId="10097"/>
    <cellStyle name="Normal 15 12 2 4 2" xfId="25245"/>
    <cellStyle name="Normal 15 12 2 4 2 2" xfId="51213"/>
    <cellStyle name="Normal 15 12 2 4 3" xfId="36065"/>
    <cellStyle name="Normal 15 12 2 5" xfId="7933"/>
    <cellStyle name="Normal 15 12 2 5 2" xfId="23081"/>
    <cellStyle name="Normal 15 12 2 5 2 2" xfId="49049"/>
    <cellStyle name="Normal 15 12 2 5 3" xfId="33901"/>
    <cellStyle name="Normal 15 12 2 6" xfId="18753"/>
    <cellStyle name="Normal 15 12 2 6 2" xfId="44721"/>
    <cellStyle name="Normal 15 12 2 7" xfId="14425"/>
    <cellStyle name="Normal 15 12 2 7 2" xfId="40393"/>
    <cellStyle name="Normal 15 12 2 8" xfId="3605"/>
    <cellStyle name="Normal 15 12 2 9" xfId="29573"/>
    <cellStyle name="Normal 15 12 3" xfId="1982"/>
    <cellStyle name="Normal 15 12 3 2" xfId="6310"/>
    <cellStyle name="Normal 15 12 3 2 2" xfId="12802"/>
    <cellStyle name="Normal 15 12 3 2 2 2" xfId="27950"/>
    <cellStyle name="Normal 15 12 3 2 2 2 2" xfId="53918"/>
    <cellStyle name="Normal 15 12 3 2 2 3" xfId="38770"/>
    <cellStyle name="Normal 15 12 3 2 3" xfId="21458"/>
    <cellStyle name="Normal 15 12 3 2 3 2" xfId="47426"/>
    <cellStyle name="Normal 15 12 3 2 4" xfId="17130"/>
    <cellStyle name="Normal 15 12 3 2 4 2" xfId="43098"/>
    <cellStyle name="Normal 15 12 3 2 5" xfId="32278"/>
    <cellStyle name="Normal 15 12 3 2 6" xfId="58760"/>
    <cellStyle name="Normal 15 12 3 3" xfId="10638"/>
    <cellStyle name="Normal 15 12 3 3 2" xfId="25786"/>
    <cellStyle name="Normal 15 12 3 3 2 2" xfId="51754"/>
    <cellStyle name="Normal 15 12 3 3 3" xfId="36606"/>
    <cellStyle name="Normal 15 12 3 4" xfId="8474"/>
    <cellStyle name="Normal 15 12 3 4 2" xfId="23622"/>
    <cellStyle name="Normal 15 12 3 4 2 2" xfId="49590"/>
    <cellStyle name="Normal 15 12 3 4 3" xfId="34442"/>
    <cellStyle name="Normal 15 12 3 5" xfId="19294"/>
    <cellStyle name="Normal 15 12 3 5 2" xfId="45262"/>
    <cellStyle name="Normal 15 12 3 6" xfId="14966"/>
    <cellStyle name="Normal 15 12 3 6 2" xfId="40934"/>
    <cellStyle name="Normal 15 12 3 7" xfId="4146"/>
    <cellStyle name="Normal 15 12 3 8" xfId="30114"/>
    <cellStyle name="Normal 15 12 3 9" xfId="56596"/>
    <cellStyle name="Normal 15 12 4" xfId="5228"/>
    <cellStyle name="Normal 15 12 4 2" xfId="11720"/>
    <cellStyle name="Normal 15 12 4 2 2" xfId="26868"/>
    <cellStyle name="Normal 15 12 4 2 2 2" xfId="52836"/>
    <cellStyle name="Normal 15 12 4 2 3" xfId="37688"/>
    <cellStyle name="Normal 15 12 4 3" xfId="20376"/>
    <cellStyle name="Normal 15 12 4 3 2" xfId="46344"/>
    <cellStyle name="Normal 15 12 4 4" xfId="16048"/>
    <cellStyle name="Normal 15 12 4 4 2" xfId="42016"/>
    <cellStyle name="Normal 15 12 4 5" xfId="31196"/>
    <cellStyle name="Normal 15 12 4 6" xfId="57678"/>
    <cellStyle name="Normal 15 12 5" xfId="9556"/>
    <cellStyle name="Normal 15 12 5 2" xfId="24704"/>
    <cellStyle name="Normal 15 12 5 2 2" xfId="50672"/>
    <cellStyle name="Normal 15 12 5 3" xfId="35524"/>
    <cellStyle name="Normal 15 12 6" xfId="7392"/>
    <cellStyle name="Normal 15 12 6 2" xfId="22540"/>
    <cellStyle name="Normal 15 12 6 2 2" xfId="48508"/>
    <cellStyle name="Normal 15 12 6 3" xfId="33360"/>
    <cellStyle name="Normal 15 12 7" xfId="18212"/>
    <cellStyle name="Normal 15 12 7 2" xfId="44180"/>
    <cellStyle name="Normal 15 12 8" xfId="13884"/>
    <cellStyle name="Normal 15 12 8 2" xfId="39852"/>
    <cellStyle name="Normal 15 12 9" xfId="3064"/>
    <cellStyle name="Normal 15 13" xfId="327"/>
    <cellStyle name="Normal 15 13 10" xfId="29033"/>
    <cellStyle name="Normal 15 13 11" xfId="55515"/>
    <cellStyle name="Normal 15 13 12" xfId="1186"/>
    <cellStyle name="Normal 15 13 2" xfId="1442"/>
    <cellStyle name="Normal 15 13 2 10" xfId="56056"/>
    <cellStyle name="Normal 15 13 2 2" xfId="2524"/>
    <cellStyle name="Normal 15 13 2 2 2" xfId="6852"/>
    <cellStyle name="Normal 15 13 2 2 2 2" xfId="13344"/>
    <cellStyle name="Normal 15 13 2 2 2 2 2" xfId="28492"/>
    <cellStyle name="Normal 15 13 2 2 2 2 2 2" xfId="54460"/>
    <cellStyle name="Normal 15 13 2 2 2 2 3" xfId="39312"/>
    <cellStyle name="Normal 15 13 2 2 2 3" xfId="22000"/>
    <cellStyle name="Normal 15 13 2 2 2 3 2" xfId="47968"/>
    <cellStyle name="Normal 15 13 2 2 2 4" xfId="17672"/>
    <cellStyle name="Normal 15 13 2 2 2 4 2" xfId="43640"/>
    <cellStyle name="Normal 15 13 2 2 2 5" xfId="32820"/>
    <cellStyle name="Normal 15 13 2 2 2 6" xfId="59302"/>
    <cellStyle name="Normal 15 13 2 2 3" xfId="11180"/>
    <cellStyle name="Normal 15 13 2 2 3 2" xfId="26328"/>
    <cellStyle name="Normal 15 13 2 2 3 2 2" xfId="52296"/>
    <cellStyle name="Normal 15 13 2 2 3 3" xfId="37148"/>
    <cellStyle name="Normal 15 13 2 2 4" xfId="9016"/>
    <cellStyle name="Normal 15 13 2 2 4 2" xfId="24164"/>
    <cellStyle name="Normal 15 13 2 2 4 2 2" xfId="50132"/>
    <cellStyle name="Normal 15 13 2 2 4 3" xfId="34984"/>
    <cellStyle name="Normal 15 13 2 2 5" xfId="19836"/>
    <cellStyle name="Normal 15 13 2 2 5 2" xfId="45804"/>
    <cellStyle name="Normal 15 13 2 2 6" xfId="15508"/>
    <cellStyle name="Normal 15 13 2 2 6 2" xfId="41476"/>
    <cellStyle name="Normal 15 13 2 2 7" xfId="4688"/>
    <cellStyle name="Normal 15 13 2 2 8" xfId="30656"/>
    <cellStyle name="Normal 15 13 2 2 9" xfId="57138"/>
    <cellStyle name="Normal 15 13 2 3" xfId="5770"/>
    <cellStyle name="Normal 15 13 2 3 2" xfId="12262"/>
    <cellStyle name="Normal 15 13 2 3 2 2" xfId="27410"/>
    <cellStyle name="Normal 15 13 2 3 2 2 2" xfId="53378"/>
    <cellStyle name="Normal 15 13 2 3 2 3" xfId="38230"/>
    <cellStyle name="Normal 15 13 2 3 3" xfId="20918"/>
    <cellStyle name="Normal 15 13 2 3 3 2" xfId="46886"/>
    <cellStyle name="Normal 15 13 2 3 4" xfId="16590"/>
    <cellStyle name="Normal 15 13 2 3 4 2" xfId="42558"/>
    <cellStyle name="Normal 15 13 2 3 5" xfId="31738"/>
    <cellStyle name="Normal 15 13 2 3 6" xfId="58220"/>
    <cellStyle name="Normal 15 13 2 4" xfId="10098"/>
    <cellStyle name="Normal 15 13 2 4 2" xfId="25246"/>
    <cellStyle name="Normal 15 13 2 4 2 2" xfId="51214"/>
    <cellStyle name="Normal 15 13 2 4 3" xfId="36066"/>
    <cellStyle name="Normal 15 13 2 5" xfId="7934"/>
    <cellStyle name="Normal 15 13 2 5 2" xfId="23082"/>
    <cellStyle name="Normal 15 13 2 5 2 2" xfId="49050"/>
    <cellStyle name="Normal 15 13 2 5 3" xfId="33902"/>
    <cellStyle name="Normal 15 13 2 6" xfId="18754"/>
    <cellStyle name="Normal 15 13 2 6 2" xfId="44722"/>
    <cellStyle name="Normal 15 13 2 7" xfId="14426"/>
    <cellStyle name="Normal 15 13 2 7 2" xfId="40394"/>
    <cellStyle name="Normal 15 13 2 8" xfId="3606"/>
    <cellStyle name="Normal 15 13 2 9" xfId="29574"/>
    <cellStyle name="Normal 15 13 3" xfId="1983"/>
    <cellStyle name="Normal 15 13 3 2" xfId="6311"/>
    <cellStyle name="Normal 15 13 3 2 2" xfId="12803"/>
    <cellStyle name="Normal 15 13 3 2 2 2" xfId="27951"/>
    <cellStyle name="Normal 15 13 3 2 2 2 2" xfId="53919"/>
    <cellStyle name="Normal 15 13 3 2 2 3" xfId="38771"/>
    <cellStyle name="Normal 15 13 3 2 3" xfId="21459"/>
    <cellStyle name="Normal 15 13 3 2 3 2" xfId="47427"/>
    <cellStyle name="Normal 15 13 3 2 4" xfId="17131"/>
    <cellStyle name="Normal 15 13 3 2 4 2" xfId="43099"/>
    <cellStyle name="Normal 15 13 3 2 5" xfId="32279"/>
    <cellStyle name="Normal 15 13 3 2 6" xfId="58761"/>
    <cellStyle name="Normal 15 13 3 3" xfId="10639"/>
    <cellStyle name="Normal 15 13 3 3 2" xfId="25787"/>
    <cellStyle name="Normal 15 13 3 3 2 2" xfId="51755"/>
    <cellStyle name="Normal 15 13 3 3 3" xfId="36607"/>
    <cellStyle name="Normal 15 13 3 4" xfId="8475"/>
    <cellStyle name="Normal 15 13 3 4 2" xfId="23623"/>
    <cellStyle name="Normal 15 13 3 4 2 2" xfId="49591"/>
    <cellStyle name="Normal 15 13 3 4 3" xfId="34443"/>
    <cellStyle name="Normal 15 13 3 5" xfId="19295"/>
    <cellStyle name="Normal 15 13 3 5 2" xfId="45263"/>
    <cellStyle name="Normal 15 13 3 6" xfId="14967"/>
    <cellStyle name="Normal 15 13 3 6 2" xfId="40935"/>
    <cellStyle name="Normal 15 13 3 7" xfId="4147"/>
    <cellStyle name="Normal 15 13 3 8" xfId="30115"/>
    <cellStyle name="Normal 15 13 3 9" xfId="56597"/>
    <cellStyle name="Normal 15 13 4" xfId="5229"/>
    <cellStyle name="Normal 15 13 4 2" xfId="11721"/>
    <cellStyle name="Normal 15 13 4 2 2" xfId="26869"/>
    <cellStyle name="Normal 15 13 4 2 2 2" xfId="52837"/>
    <cellStyle name="Normal 15 13 4 2 3" xfId="37689"/>
    <cellStyle name="Normal 15 13 4 3" xfId="20377"/>
    <cellStyle name="Normal 15 13 4 3 2" xfId="46345"/>
    <cellStyle name="Normal 15 13 4 4" xfId="16049"/>
    <cellStyle name="Normal 15 13 4 4 2" xfId="42017"/>
    <cellStyle name="Normal 15 13 4 5" xfId="31197"/>
    <cellStyle name="Normal 15 13 4 6" xfId="57679"/>
    <cellStyle name="Normal 15 13 5" xfId="9557"/>
    <cellStyle name="Normal 15 13 5 2" xfId="24705"/>
    <cellStyle name="Normal 15 13 5 2 2" xfId="50673"/>
    <cellStyle name="Normal 15 13 5 3" xfId="35525"/>
    <cellStyle name="Normal 15 13 6" xfId="7393"/>
    <cellStyle name="Normal 15 13 6 2" xfId="22541"/>
    <cellStyle name="Normal 15 13 6 2 2" xfId="48509"/>
    <cellStyle name="Normal 15 13 6 3" xfId="33361"/>
    <cellStyle name="Normal 15 13 7" xfId="18213"/>
    <cellStyle name="Normal 15 13 7 2" xfId="44181"/>
    <cellStyle name="Normal 15 13 8" xfId="13885"/>
    <cellStyle name="Normal 15 13 8 2" xfId="39853"/>
    <cellStyle name="Normal 15 13 9" xfId="3065"/>
    <cellStyle name="Normal 15 14" xfId="1438"/>
    <cellStyle name="Normal 15 14 10" xfId="56052"/>
    <cellStyle name="Normal 15 14 2" xfId="2520"/>
    <cellStyle name="Normal 15 14 2 2" xfId="6848"/>
    <cellStyle name="Normal 15 14 2 2 2" xfId="13340"/>
    <cellStyle name="Normal 15 14 2 2 2 2" xfId="28488"/>
    <cellStyle name="Normal 15 14 2 2 2 2 2" xfId="54456"/>
    <cellStyle name="Normal 15 14 2 2 2 3" xfId="39308"/>
    <cellStyle name="Normal 15 14 2 2 3" xfId="21996"/>
    <cellStyle name="Normal 15 14 2 2 3 2" xfId="47964"/>
    <cellStyle name="Normal 15 14 2 2 4" xfId="17668"/>
    <cellStyle name="Normal 15 14 2 2 4 2" xfId="43636"/>
    <cellStyle name="Normal 15 14 2 2 5" xfId="32816"/>
    <cellStyle name="Normal 15 14 2 2 6" xfId="59298"/>
    <cellStyle name="Normal 15 14 2 3" xfId="11176"/>
    <cellStyle name="Normal 15 14 2 3 2" xfId="26324"/>
    <cellStyle name="Normal 15 14 2 3 2 2" xfId="52292"/>
    <cellStyle name="Normal 15 14 2 3 3" xfId="37144"/>
    <cellStyle name="Normal 15 14 2 4" xfId="9012"/>
    <cellStyle name="Normal 15 14 2 4 2" xfId="24160"/>
    <cellStyle name="Normal 15 14 2 4 2 2" xfId="50128"/>
    <cellStyle name="Normal 15 14 2 4 3" xfId="34980"/>
    <cellStyle name="Normal 15 14 2 5" xfId="19832"/>
    <cellStyle name="Normal 15 14 2 5 2" xfId="45800"/>
    <cellStyle name="Normal 15 14 2 6" xfId="15504"/>
    <cellStyle name="Normal 15 14 2 6 2" xfId="41472"/>
    <cellStyle name="Normal 15 14 2 7" xfId="4684"/>
    <cellStyle name="Normal 15 14 2 8" xfId="30652"/>
    <cellStyle name="Normal 15 14 2 9" xfId="57134"/>
    <cellStyle name="Normal 15 14 3" xfId="5766"/>
    <cellStyle name="Normal 15 14 3 2" xfId="12258"/>
    <cellStyle name="Normal 15 14 3 2 2" xfId="27406"/>
    <cellStyle name="Normal 15 14 3 2 2 2" xfId="53374"/>
    <cellStyle name="Normal 15 14 3 2 3" xfId="38226"/>
    <cellStyle name="Normal 15 14 3 3" xfId="20914"/>
    <cellStyle name="Normal 15 14 3 3 2" xfId="46882"/>
    <cellStyle name="Normal 15 14 3 4" xfId="16586"/>
    <cellStyle name="Normal 15 14 3 4 2" xfId="42554"/>
    <cellStyle name="Normal 15 14 3 5" xfId="31734"/>
    <cellStyle name="Normal 15 14 3 6" xfId="58216"/>
    <cellStyle name="Normal 15 14 4" xfId="10094"/>
    <cellStyle name="Normal 15 14 4 2" xfId="25242"/>
    <cellStyle name="Normal 15 14 4 2 2" xfId="51210"/>
    <cellStyle name="Normal 15 14 4 3" xfId="36062"/>
    <cellStyle name="Normal 15 14 5" xfId="7930"/>
    <cellStyle name="Normal 15 14 5 2" xfId="23078"/>
    <cellStyle name="Normal 15 14 5 2 2" xfId="49046"/>
    <cellStyle name="Normal 15 14 5 3" xfId="33898"/>
    <cellStyle name="Normal 15 14 6" xfId="18750"/>
    <cellStyle name="Normal 15 14 6 2" xfId="44718"/>
    <cellStyle name="Normal 15 14 7" xfId="14422"/>
    <cellStyle name="Normal 15 14 7 2" xfId="40390"/>
    <cellStyle name="Normal 15 14 8" xfId="3602"/>
    <cellStyle name="Normal 15 14 9" xfId="29570"/>
    <cellStyle name="Normal 15 15" xfId="1979"/>
    <cellStyle name="Normal 15 15 2" xfId="6307"/>
    <cellStyle name="Normal 15 15 2 2" xfId="12799"/>
    <cellStyle name="Normal 15 15 2 2 2" xfId="27947"/>
    <cellStyle name="Normal 15 15 2 2 2 2" xfId="53915"/>
    <cellStyle name="Normal 15 15 2 2 3" xfId="38767"/>
    <cellStyle name="Normal 15 15 2 3" xfId="21455"/>
    <cellStyle name="Normal 15 15 2 3 2" xfId="47423"/>
    <cellStyle name="Normal 15 15 2 4" xfId="17127"/>
    <cellStyle name="Normal 15 15 2 4 2" xfId="43095"/>
    <cellStyle name="Normal 15 15 2 5" xfId="32275"/>
    <cellStyle name="Normal 15 15 2 6" xfId="58757"/>
    <cellStyle name="Normal 15 15 3" xfId="10635"/>
    <cellStyle name="Normal 15 15 3 2" xfId="25783"/>
    <cellStyle name="Normal 15 15 3 2 2" xfId="51751"/>
    <cellStyle name="Normal 15 15 3 3" xfId="36603"/>
    <cellStyle name="Normal 15 15 4" xfId="8471"/>
    <cellStyle name="Normal 15 15 4 2" xfId="23619"/>
    <cellStyle name="Normal 15 15 4 2 2" xfId="49587"/>
    <cellStyle name="Normal 15 15 4 3" xfId="34439"/>
    <cellStyle name="Normal 15 15 5" xfId="19291"/>
    <cellStyle name="Normal 15 15 5 2" xfId="45259"/>
    <cellStyle name="Normal 15 15 6" xfId="14963"/>
    <cellStyle name="Normal 15 15 6 2" xfId="40931"/>
    <cellStyle name="Normal 15 15 7" xfId="4143"/>
    <cellStyle name="Normal 15 15 8" xfId="30111"/>
    <cellStyle name="Normal 15 15 9" xfId="56593"/>
    <cellStyle name="Normal 15 16" xfId="5225"/>
    <cellStyle name="Normal 15 16 2" xfId="11717"/>
    <cellStyle name="Normal 15 16 2 2" xfId="26865"/>
    <cellStyle name="Normal 15 16 2 2 2" xfId="52833"/>
    <cellStyle name="Normal 15 16 2 3" xfId="37685"/>
    <cellStyle name="Normal 15 16 3" xfId="20373"/>
    <cellStyle name="Normal 15 16 3 2" xfId="46341"/>
    <cellStyle name="Normal 15 16 4" xfId="16045"/>
    <cellStyle name="Normal 15 16 4 2" xfId="42013"/>
    <cellStyle name="Normal 15 16 5" xfId="31193"/>
    <cellStyle name="Normal 15 16 6" xfId="57675"/>
    <cellStyle name="Normal 15 17" xfId="9553"/>
    <cellStyle name="Normal 15 17 2" xfId="24701"/>
    <cellStyle name="Normal 15 17 2 2" xfId="50669"/>
    <cellStyle name="Normal 15 17 3" xfId="35521"/>
    <cellStyle name="Normal 15 18" xfId="7389"/>
    <cellStyle name="Normal 15 18 2" xfId="22537"/>
    <cellStyle name="Normal 15 18 2 2" xfId="48505"/>
    <cellStyle name="Normal 15 18 3" xfId="33357"/>
    <cellStyle name="Normal 15 19" xfId="18209"/>
    <cellStyle name="Normal 15 19 2" xfId="44177"/>
    <cellStyle name="Normal 15 2" xfId="328"/>
    <cellStyle name="Normal 15 2 10" xfId="29034"/>
    <cellStyle name="Normal 15 2 11" xfId="54994"/>
    <cellStyle name="Normal 15 2 12" xfId="55516"/>
    <cellStyle name="Normal 15 2 13" xfId="746"/>
    <cellStyle name="Normal 15 2 2" xfId="1443"/>
    <cellStyle name="Normal 15 2 2 10" xfId="56057"/>
    <cellStyle name="Normal 15 2 2 2" xfId="2525"/>
    <cellStyle name="Normal 15 2 2 2 2" xfId="6853"/>
    <cellStyle name="Normal 15 2 2 2 2 2" xfId="13345"/>
    <cellStyle name="Normal 15 2 2 2 2 2 2" xfId="28493"/>
    <cellStyle name="Normal 15 2 2 2 2 2 2 2" xfId="54461"/>
    <cellStyle name="Normal 15 2 2 2 2 2 3" xfId="39313"/>
    <cellStyle name="Normal 15 2 2 2 2 3" xfId="22001"/>
    <cellStyle name="Normal 15 2 2 2 2 3 2" xfId="47969"/>
    <cellStyle name="Normal 15 2 2 2 2 4" xfId="17673"/>
    <cellStyle name="Normal 15 2 2 2 2 4 2" xfId="43641"/>
    <cellStyle name="Normal 15 2 2 2 2 5" xfId="32821"/>
    <cellStyle name="Normal 15 2 2 2 2 6" xfId="59303"/>
    <cellStyle name="Normal 15 2 2 2 3" xfId="11181"/>
    <cellStyle name="Normal 15 2 2 2 3 2" xfId="26329"/>
    <cellStyle name="Normal 15 2 2 2 3 2 2" xfId="52297"/>
    <cellStyle name="Normal 15 2 2 2 3 3" xfId="37149"/>
    <cellStyle name="Normal 15 2 2 2 4" xfId="9017"/>
    <cellStyle name="Normal 15 2 2 2 4 2" xfId="24165"/>
    <cellStyle name="Normal 15 2 2 2 4 2 2" xfId="50133"/>
    <cellStyle name="Normal 15 2 2 2 4 3" xfId="34985"/>
    <cellStyle name="Normal 15 2 2 2 5" xfId="19837"/>
    <cellStyle name="Normal 15 2 2 2 5 2" xfId="45805"/>
    <cellStyle name="Normal 15 2 2 2 6" xfId="15509"/>
    <cellStyle name="Normal 15 2 2 2 6 2" xfId="41477"/>
    <cellStyle name="Normal 15 2 2 2 7" xfId="4689"/>
    <cellStyle name="Normal 15 2 2 2 8" xfId="30657"/>
    <cellStyle name="Normal 15 2 2 2 9" xfId="57139"/>
    <cellStyle name="Normal 15 2 2 3" xfId="5771"/>
    <cellStyle name="Normal 15 2 2 3 2" xfId="12263"/>
    <cellStyle name="Normal 15 2 2 3 2 2" xfId="27411"/>
    <cellStyle name="Normal 15 2 2 3 2 2 2" xfId="53379"/>
    <cellStyle name="Normal 15 2 2 3 2 3" xfId="38231"/>
    <cellStyle name="Normal 15 2 2 3 3" xfId="20919"/>
    <cellStyle name="Normal 15 2 2 3 3 2" xfId="46887"/>
    <cellStyle name="Normal 15 2 2 3 4" xfId="16591"/>
    <cellStyle name="Normal 15 2 2 3 4 2" xfId="42559"/>
    <cellStyle name="Normal 15 2 2 3 5" xfId="31739"/>
    <cellStyle name="Normal 15 2 2 3 6" xfId="58221"/>
    <cellStyle name="Normal 15 2 2 4" xfId="10099"/>
    <cellStyle name="Normal 15 2 2 4 2" xfId="25247"/>
    <cellStyle name="Normal 15 2 2 4 2 2" xfId="51215"/>
    <cellStyle name="Normal 15 2 2 4 3" xfId="36067"/>
    <cellStyle name="Normal 15 2 2 5" xfId="7935"/>
    <cellStyle name="Normal 15 2 2 5 2" xfId="23083"/>
    <cellStyle name="Normal 15 2 2 5 2 2" xfId="49051"/>
    <cellStyle name="Normal 15 2 2 5 3" xfId="33903"/>
    <cellStyle name="Normal 15 2 2 6" xfId="18755"/>
    <cellStyle name="Normal 15 2 2 6 2" xfId="44723"/>
    <cellStyle name="Normal 15 2 2 7" xfId="14427"/>
    <cellStyle name="Normal 15 2 2 7 2" xfId="40395"/>
    <cellStyle name="Normal 15 2 2 8" xfId="3607"/>
    <cellStyle name="Normal 15 2 2 9" xfId="29575"/>
    <cellStyle name="Normal 15 2 3" xfId="1984"/>
    <cellStyle name="Normal 15 2 3 2" xfId="6312"/>
    <cellStyle name="Normal 15 2 3 2 2" xfId="12804"/>
    <cellStyle name="Normal 15 2 3 2 2 2" xfId="27952"/>
    <cellStyle name="Normal 15 2 3 2 2 2 2" xfId="53920"/>
    <cellStyle name="Normal 15 2 3 2 2 3" xfId="38772"/>
    <cellStyle name="Normal 15 2 3 2 3" xfId="21460"/>
    <cellStyle name="Normal 15 2 3 2 3 2" xfId="47428"/>
    <cellStyle name="Normal 15 2 3 2 4" xfId="17132"/>
    <cellStyle name="Normal 15 2 3 2 4 2" xfId="43100"/>
    <cellStyle name="Normal 15 2 3 2 5" xfId="32280"/>
    <cellStyle name="Normal 15 2 3 2 6" xfId="58762"/>
    <cellStyle name="Normal 15 2 3 3" xfId="10640"/>
    <cellStyle name="Normal 15 2 3 3 2" xfId="25788"/>
    <cellStyle name="Normal 15 2 3 3 2 2" xfId="51756"/>
    <cellStyle name="Normal 15 2 3 3 3" xfId="36608"/>
    <cellStyle name="Normal 15 2 3 4" xfId="8476"/>
    <cellStyle name="Normal 15 2 3 4 2" xfId="23624"/>
    <cellStyle name="Normal 15 2 3 4 2 2" xfId="49592"/>
    <cellStyle name="Normal 15 2 3 4 3" xfId="34444"/>
    <cellStyle name="Normal 15 2 3 5" xfId="19296"/>
    <cellStyle name="Normal 15 2 3 5 2" xfId="45264"/>
    <cellStyle name="Normal 15 2 3 6" xfId="14968"/>
    <cellStyle name="Normal 15 2 3 6 2" xfId="40936"/>
    <cellStyle name="Normal 15 2 3 7" xfId="4148"/>
    <cellStyle name="Normal 15 2 3 8" xfId="30116"/>
    <cellStyle name="Normal 15 2 3 9" xfId="56598"/>
    <cellStyle name="Normal 15 2 4" xfId="5230"/>
    <cellStyle name="Normal 15 2 4 2" xfId="11722"/>
    <cellStyle name="Normal 15 2 4 2 2" xfId="26870"/>
    <cellStyle name="Normal 15 2 4 2 2 2" xfId="52838"/>
    <cellStyle name="Normal 15 2 4 2 3" xfId="37690"/>
    <cellStyle name="Normal 15 2 4 3" xfId="20378"/>
    <cellStyle name="Normal 15 2 4 3 2" xfId="46346"/>
    <cellStyle name="Normal 15 2 4 4" xfId="16050"/>
    <cellStyle name="Normal 15 2 4 4 2" xfId="42018"/>
    <cellStyle name="Normal 15 2 4 5" xfId="31198"/>
    <cellStyle name="Normal 15 2 4 6" xfId="57680"/>
    <cellStyle name="Normal 15 2 5" xfId="9558"/>
    <cellStyle name="Normal 15 2 5 2" xfId="24706"/>
    <cellStyle name="Normal 15 2 5 2 2" xfId="50674"/>
    <cellStyle name="Normal 15 2 5 3" xfId="35526"/>
    <cellStyle name="Normal 15 2 6" xfId="7394"/>
    <cellStyle name="Normal 15 2 6 2" xfId="22542"/>
    <cellStyle name="Normal 15 2 6 2 2" xfId="48510"/>
    <cellStyle name="Normal 15 2 6 3" xfId="33362"/>
    <cellStyle name="Normal 15 2 7" xfId="18214"/>
    <cellStyle name="Normal 15 2 7 2" xfId="44182"/>
    <cellStyle name="Normal 15 2 8" xfId="13886"/>
    <cellStyle name="Normal 15 2 8 2" xfId="39854"/>
    <cellStyle name="Normal 15 2 9" xfId="3066"/>
    <cellStyle name="Normal 15 20" xfId="13881"/>
    <cellStyle name="Normal 15 20 2" xfId="39849"/>
    <cellStyle name="Normal 15 21" xfId="3061"/>
    <cellStyle name="Normal 15 22" xfId="29029"/>
    <cellStyle name="Normal 15 23" xfId="54990"/>
    <cellStyle name="Normal 15 24" xfId="55511"/>
    <cellStyle name="Normal 15 25" xfId="706"/>
    <cellStyle name="Normal 15 3" xfId="329"/>
    <cellStyle name="Normal 15 3 10" xfId="29035"/>
    <cellStyle name="Normal 15 3 11" xfId="54995"/>
    <cellStyle name="Normal 15 3 12" xfId="55517"/>
    <cellStyle name="Normal 15 3 13" xfId="786"/>
    <cellStyle name="Normal 15 3 2" xfId="1444"/>
    <cellStyle name="Normal 15 3 2 10" xfId="56058"/>
    <cellStyle name="Normal 15 3 2 2" xfId="2526"/>
    <cellStyle name="Normal 15 3 2 2 2" xfId="6854"/>
    <cellStyle name="Normal 15 3 2 2 2 2" xfId="13346"/>
    <cellStyle name="Normal 15 3 2 2 2 2 2" xfId="28494"/>
    <cellStyle name="Normal 15 3 2 2 2 2 2 2" xfId="54462"/>
    <cellStyle name="Normal 15 3 2 2 2 2 3" xfId="39314"/>
    <cellStyle name="Normal 15 3 2 2 2 3" xfId="22002"/>
    <cellStyle name="Normal 15 3 2 2 2 3 2" xfId="47970"/>
    <cellStyle name="Normal 15 3 2 2 2 4" xfId="17674"/>
    <cellStyle name="Normal 15 3 2 2 2 4 2" xfId="43642"/>
    <cellStyle name="Normal 15 3 2 2 2 5" xfId="32822"/>
    <cellStyle name="Normal 15 3 2 2 2 6" xfId="59304"/>
    <cellStyle name="Normal 15 3 2 2 3" xfId="11182"/>
    <cellStyle name="Normal 15 3 2 2 3 2" xfId="26330"/>
    <cellStyle name="Normal 15 3 2 2 3 2 2" xfId="52298"/>
    <cellStyle name="Normal 15 3 2 2 3 3" xfId="37150"/>
    <cellStyle name="Normal 15 3 2 2 4" xfId="9018"/>
    <cellStyle name="Normal 15 3 2 2 4 2" xfId="24166"/>
    <cellStyle name="Normal 15 3 2 2 4 2 2" xfId="50134"/>
    <cellStyle name="Normal 15 3 2 2 4 3" xfId="34986"/>
    <cellStyle name="Normal 15 3 2 2 5" xfId="19838"/>
    <cellStyle name="Normal 15 3 2 2 5 2" xfId="45806"/>
    <cellStyle name="Normal 15 3 2 2 6" xfId="15510"/>
    <cellStyle name="Normal 15 3 2 2 6 2" xfId="41478"/>
    <cellStyle name="Normal 15 3 2 2 7" xfId="4690"/>
    <cellStyle name="Normal 15 3 2 2 8" xfId="30658"/>
    <cellStyle name="Normal 15 3 2 2 9" xfId="57140"/>
    <cellStyle name="Normal 15 3 2 3" xfId="5772"/>
    <cellStyle name="Normal 15 3 2 3 2" xfId="12264"/>
    <cellStyle name="Normal 15 3 2 3 2 2" xfId="27412"/>
    <cellStyle name="Normal 15 3 2 3 2 2 2" xfId="53380"/>
    <cellStyle name="Normal 15 3 2 3 2 3" xfId="38232"/>
    <cellStyle name="Normal 15 3 2 3 3" xfId="20920"/>
    <cellStyle name="Normal 15 3 2 3 3 2" xfId="46888"/>
    <cellStyle name="Normal 15 3 2 3 4" xfId="16592"/>
    <cellStyle name="Normal 15 3 2 3 4 2" xfId="42560"/>
    <cellStyle name="Normal 15 3 2 3 5" xfId="31740"/>
    <cellStyle name="Normal 15 3 2 3 6" xfId="58222"/>
    <cellStyle name="Normal 15 3 2 4" xfId="10100"/>
    <cellStyle name="Normal 15 3 2 4 2" xfId="25248"/>
    <cellStyle name="Normal 15 3 2 4 2 2" xfId="51216"/>
    <cellStyle name="Normal 15 3 2 4 3" xfId="36068"/>
    <cellStyle name="Normal 15 3 2 5" xfId="7936"/>
    <cellStyle name="Normal 15 3 2 5 2" xfId="23084"/>
    <cellStyle name="Normal 15 3 2 5 2 2" xfId="49052"/>
    <cellStyle name="Normal 15 3 2 5 3" xfId="33904"/>
    <cellStyle name="Normal 15 3 2 6" xfId="18756"/>
    <cellStyle name="Normal 15 3 2 6 2" xfId="44724"/>
    <cellStyle name="Normal 15 3 2 7" xfId="14428"/>
    <cellStyle name="Normal 15 3 2 7 2" xfId="40396"/>
    <cellStyle name="Normal 15 3 2 8" xfId="3608"/>
    <cellStyle name="Normal 15 3 2 9" xfId="29576"/>
    <cellStyle name="Normal 15 3 3" xfId="1985"/>
    <cellStyle name="Normal 15 3 3 2" xfId="6313"/>
    <cellStyle name="Normal 15 3 3 2 2" xfId="12805"/>
    <cellStyle name="Normal 15 3 3 2 2 2" xfId="27953"/>
    <cellStyle name="Normal 15 3 3 2 2 2 2" xfId="53921"/>
    <cellStyle name="Normal 15 3 3 2 2 3" xfId="38773"/>
    <cellStyle name="Normal 15 3 3 2 3" xfId="21461"/>
    <cellStyle name="Normal 15 3 3 2 3 2" xfId="47429"/>
    <cellStyle name="Normal 15 3 3 2 4" xfId="17133"/>
    <cellStyle name="Normal 15 3 3 2 4 2" xfId="43101"/>
    <cellStyle name="Normal 15 3 3 2 5" xfId="32281"/>
    <cellStyle name="Normal 15 3 3 2 6" xfId="58763"/>
    <cellStyle name="Normal 15 3 3 3" xfId="10641"/>
    <cellStyle name="Normal 15 3 3 3 2" xfId="25789"/>
    <cellStyle name="Normal 15 3 3 3 2 2" xfId="51757"/>
    <cellStyle name="Normal 15 3 3 3 3" xfId="36609"/>
    <cellStyle name="Normal 15 3 3 4" xfId="8477"/>
    <cellStyle name="Normal 15 3 3 4 2" xfId="23625"/>
    <cellStyle name="Normal 15 3 3 4 2 2" xfId="49593"/>
    <cellStyle name="Normal 15 3 3 4 3" xfId="34445"/>
    <cellStyle name="Normal 15 3 3 5" xfId="19297"/>
    <cellStyle name="Normal 15 3 3 5 2" xfId="45265"/>
    <cellStyle name="Normal 15 3 3 6" xfId="14969"/>
    <cellStyle name="Normal 15 3 3 6 2" xfId="40937"/>
    <cellStyle name="Normal 15 3 3 7" xfId="4149"/>
    <cellStyle name="Normal 15 3 3 8" xfId="30117"/>
    <cellStyle name="Normal 15 3 3 9" xfId="56599"/>
    <cellStyle name="Normal 15 3 4" xfId="5231"/>
    <cellStyle name="Normal 15 3 4 2" xfId="11723"/>
    <cellStyle name="Normal 15 3 4 2 2" xfId="26871"/>
    <cellStyle name="Normal 15 3 4 2 2 2" xfId="52839"/>
    <cellStyle name="Normal 15 3 4 2 3" xfId="37691"/>
    <cellStyle name="Normal 15 3 4 3" xfId="20379"/>
    <cellStyle name="Normal 15 3 4 3 2" xfId="46347"/>
    <cellStyle name="Normal 15 3 4 4" xfId="16051"/>
    <cellStyle name="Normal 15 3 4 4 2" xfId="42019"/>
    <cellStyle name="Normal 15 3 4 5" xfId="31199"/>
    <cellStyle name="Normal 15 3 4 6" xfId="57681"/>
    <cellStyle name="Normal 15 3 5" xfId="9559"/>
    <cellStyle name="Normal 15 3 5 2" xfId="24707"/>
    <cellStyle name="Normal 15 3 5 2 2" xfId="50675"/>
    <cellStyle name="Normal 15 3 5 3" xfId="35527"/>
    <cellStyle name="Normal 15 3 6" xfId="7395"/>
    <cellStyle name="Normal 15 3 6 2" xfId="22543"/>
    <cellStyle name="Normal 15 3 6 2 2" xfId="48511"/>
    <cellStyle name="Normal 15 3 6 3" xfId="33363"/>
    <cellStyle name="Normal 15 3 7" xfId="18215"/>
    <cellStyle name="Normal 15 3 7 2" xfId="44183"/>
    <cellStyle name="Normal 15 3 8" xfId="13887"/>
    <cellStyle name="Normal 15 3 8 2" xfId="39855"/>
    <cellStyle name="Normal 15 3 9" xfId="3067"/>
    <cellStyle name="Normal 15 4" xfId="330"/>
    <cellStyle name="Normal 15 4 10" xfId="29036"/>
    <cellStyle name="Normal 15 4 11" xfId="54996"/>
    <cellStyle name="Normal 15 4 12" xfId="55518"/>
    <cellStyle name="Normal 15 4 13" xfId="826"/>
    <cellStyle name="Normal 15 4 2" xfId="1445"/>
    <cellStyle name="Normal 15 4 2 10" xfId="56059"/>
    <cellStyle name="Normal 15 4 2 2" xfId="2527"/>
    <cellStyle name="Normal 15 4 2 2 2" xfId="6855"/>
    <cellStyle name="Normal 15 4 2 2 2 2" xfId="13347"/>
    <cellStyle name="Normal 15 4 2 2 2 2 2" xfId="28495"/>
    <cellStyle name="Normal 15 4 2 2 2 2 2 2" xfId="54463"/>
    <cellStyle name="Normal 15 4 2 2 2 2 3" xfId="39315"/>
    <cellStyle name="Normal 15 4 2 2 2 3" xfId="22003"/>
    <cellStyle name="Normal 15 4 2 2 2 3 2" xfId="47971"/>
    <cellStyle name="Normal 15 4 2 2 2 4" xfId="17675"/>
    <cellStyle name="Normal 15 4 2 2 2 4 2" xfId="43643"/>
    <cellStyle name="Normal 15 4 2 2 2 5" xfId="32823"/>
    <cellStyle name="Normal 15 4 2 2 2 6" xfId="59305"/>
    <cellStyle name="Normal 15 4 2 2 3" xfId="11183"/>
    <cellStyle name="Normal 15 4 2 2 3 2" xfId="26331"/>
    <cellStyle name="Normal 15 4 2 2 3 2 2" xfId="52299"/>
    <cellStyle name="Normal 15 4 2 2 3 3" xfId="37151"/>
    <cellStyle name="Normal 15 4 2 2 4" xfId="9019"/>
    <cellStyle name="Normal 15 4 2 2 4 2" xfId="24167"/>
    <cellStyle name="Normal 15 4 2 2 4 2 2" xfId="50135"/>
    <cellStyle name="Normal 15 4 2 2 4 3" xfId="34987"/>
    <cellStyle name="Normal 15 4 2 2 5" xfId="19839"/>
    <cellStyle name="Normal 15 4 2 2 5 2" xfId="45807"/>
    <cellStyle name="Normal 15 4 2 2 6" xfId="15511"/>
    <cellStyle name="Normal 15 4 2 2 6 2" xfId="41479"/>
    <cellStyle name="Normal 15 4 2 2 7" xfId="4691"/>
    <cellStyle name="Normal 15 4 2 2 8" xfId="30659"/>
    <cellStyle name="Normal 15 4 2 2 9" xfId="57141"/>
    <cellStyle name="Normal 15 4 2 3" xfId="5773"/>
    <cellStyle name="Normal 15 4 2 3 2" xfId="12265"/>
    <cellStyle name="Normal 15 4 2 3 2 2" xfId="27413"/>
    <cellStyle name="Normal 15 4 2 3 2 2 2" xfId="53381"/>
    <cellStyle name="Normal 15 4 2 3 2 3" xfId="38233"/>
    <cellStyle name="Normal 15 4 2 3 3" xfId="20921"/>
    <cellStyle name="Normal 15 4 2 3 3 2" xfId="46889"/>
    <cellStyle name="Normal 15 4 2 3 4" xfId="16593"/>
    <cellStyle name="Normal 15 4 2 3 4 2" xfId="42561"/>
    <cellStyle name="Normal 15 4 2 3 5" xfId="31741"/>
    <cellStyle name="Normal 15 4 2 3 6" xfId="58223"/>
    <cellStyle name="Normal 15 4 2 4" xfId="10101"/>
    <cellStyle name="Normal 15 4 2 4 2" xfId="25249"/>
    <cellStyle name="Normal 15 4 2 4 2 2" xfId="51217"/>
    <cellStyle name="Normal 15 4 2 4 3" xfId="36069"/>
    <cellStyle name="Normal 15 4 2 5" xfId="7937"/>
    <cellStyle name="Normal 15 4 2 5 2" xfId="23085"/>
    <cellStyle name="Normal 15 4 2 5 2 2" xfId="49053"/>
    <cellStyle name="Normal 15 4 2 5 3" xfId="33905"/>
    <cellStyle name="Normal 15 4 2 6" xfId="18757"/>
    <cellStyle name="Normal 15 4 2 6 2" xfId="44725"/>
    <cellStyle name="Normal 15 4 2 7" xfId="14429"/>
    <cellStyle name="Normal 15 4 2 7 2" xfId="40397"/>
    <cellStyle name="Normal 15 4 2 8" xfId="3609"/>
    <cellStyle name="Normal 15 4 2 9" xfId="29577"/>
    <cellStyle name="Normal 15 4 3" xfId="1986"/>
    <cellStyle name="Normal 15 4 3 2" xfId="6314"/>
    <cellStyle name="Normal 15 4 3 2 2" xfId="12806"/>
    <cellStyle name="Normal 15 4 3 2 2 2" xfId="27954"/>
    <cellStyle name="Normal 15 4 3 2 2 2 2" xfId="53922"/>
    <cellStyle name="Normal 15 4 3 2 2 3" xfId="38774"/>
    <cellStyle name="Normal 15 4 3 2 3" xfId="21462"/>
    <cellStyle name="Normal 15 4 3 2 3 2" xfId="47430"/>
    <cellStyle name="Normal 15 4 3 2 4" xfId="17134"/>
    <cellStyle name="Normal 15 4 3 2 4 2" xfId="43102"/>
    <cellStyle name="Normal 15 4 3 2 5" xfId="32282"/>
    <cellStyle name="Normal 15 4 3 2 6" xfId="58764"/>
    <cellStyle name="Normal 15 4 3 3" xfId="10642"/>
    <cellStyle name="Normal 15 4 3 3 2" xfId="25790"/>
    <cellStyle name="Normal 15 4 3 3 2 2" xfId="51758"/>
    <cellStyle name="Normal 15 4 3 3 3" xfId="36610"/>
    <cellStyle name="Normal 15 4 3 4" xfId="8478"/>
    <cellStyle name="Normal 15 4 3 4 2" xfId="23626"/>
    <cellStyle name="Normal 15 4 3 4 2 2" xfId="49594"/>
    <cellStyle name="Normal 15 4 3 4 3" xfId="34446"/>
    <cellStyle name="Normal 15 4 3 5" xfId="19298"/>
    <cellStyle name="Normal 15 4 3 5 2" xfId="45266"/>
    <cellStyle name="Normal 15 4 3 6" xfId="14970"/>
    <cellStyle name="Normal 15 4 3 6 2" xfId="40938"/>
    <cellStyle name="Normal 15 4 3 7" xfId="4150"/>
    <cellStyle name="Normal 15 4 3 8" xfId="30118"/>
    <cellStyle name="Normal 15 4 3 9" xfId="56600"/>
    <cellStyle name="Normal 15 4 4" xfId="5232"/>
    <cellStyle name="Normal 15 4 4 2" xfId="11724"/>
    <cellStyle name="Normal 15 4 4 2 2" xfId="26872"/>
    <cellStyle name="Normal 15 4 4 2 2 2" xfId="52840"/>
    <cellStyle name="Normal 15 4 4 2 3" xfId="37692"/>
    <cellStyle name="Normal 15 4 4 3" xfId="20380"/>
    <cellStyle name="Normal 15 4 4 3 2" xfId="46348"/>
    <cellStyle name="Normal 15 4 4 4" xfId="16052"/>
    <cellStyle name="Normal 15 4 4 4 2" xfId="42020"/>
    <cellStyle name="Normal 15 4 4 5" xfId="31200"/>
    <cellStyle name="Normal 15 4 4 6" xfId="57682"/>
    <cellStyle name="Normal 15 4 5" xfId="9560"/>
    <cellStyle name="Normal 15 4 5 2" xfId="24708"/>
    <cellStyle name="Normal 15 4 5 2 2" xfId="50676"/>
    <cellStyle name="Normal 15 4 5 3" xfId="35528"/>
    <cellStyle name="Normal 15 4 6" xfId="7396"/>
    <cellStyle name="Normal 15 4 6 2" xfId="22544"/>
    <cellStyle name="Normal 15 4 6 2 2" xfId="48512"/>
    <cellStyle name="Normal 15 4 6 3" xfId="33364"/>
    <cellStyle name="Normal 15 4 7" xfId="18216"/>
    <cellStyle name="Normal 15 4 7 2" xfId="44184"/>
    <cellStyle name="Normal 15 4 8" xfId="13888"/>
    <cellStyle name="Normal 15 4 8 2" xfId="39856"/>
    <cellStyle name="Normal 15 4 9" xfId="3068"/>
    <cellStyle name="Normal 15 5" xfId="331"/>
    <cellStyle name="Normal 15 5 10" xfId="29037"/>
    <cellStyle name="Normal 15 5 11" xfId="54997"/>
    <cellStyle name="Normal 15 5 12" xfId="55519"/>
    <cellStyle name="Normal 15 5 13" xfId="866"/>
    <cellStyle name="Normal 15 5 2" xfId="1446"/>
    <cellStyle name="Normal 15 5 2 10" xfId="56060"/>
    <cellStyle name="Normal 15 5 2 2" xfId="2528"/>
    <cellStyle name="Normal 15 5 2 2 2" xfId="6856"/>
    <cellStyle name="Normal 15 5 2 2 2 2" xfId="13348"/>
    <cellStyle name="Normal 15 5 2 2 2 2 2" xfId="28496"/>
    <cellStyle name="Normal 15 5 2 2 2 2 2 2" xfId="54464"/>
    <cellStyle name="Normal 15 5 2 2 2 2 3" xfId="39316"/>
    <cellStyle name="Normal 15 5 2 2 2 3" xfId="22004"/>
    <cellStyle name="Normal 15 5 2 2 2 3 2" xfId="47972"/>
    <cellStyle name="Normal 15 5 2 2 2 4" xfId="17676"/>
    <cellStyle name="Normal 15 5 2 2 2 4 2" xfId="43644"/>
    <cellStyle name="Normal 15 5 2 2 2 5" xfId="32824"/>
    <cellStyle name="Normal 15 5 2 2 2 6" xfId="59306"/>
    <cellStyle name="Normal 15 5 2 2 3" xfId="11184"/>
    <cellStyle name="Normal 15 5 2 2 3 2" xfId="26332"/>
    <cellStyle name="Normal 15 5 2 2 3 2 2" xfId="52300"/>
    <cellStyle name="Normal 15 5 2 2 3 3" xfId="37152"/>
    <cellStyle name="Normal 15 5 2 2 4" xfId="9020"/>
    <cellStyle name="Normal 15 5 2 2 4 2" xfId="24168"/>
    <cellStyle name="Normal 15 5 2 2 4 2 2" xfId="50136"/>
    <cellStyle name="Normal 15 5 2 2 4 3" xfId="34988"/>
    <cellStyle name="Normal 15 5 2 2 5" xfId="19840"/>
    <cellStyle name="Normal 15 5 2 2 5 2" xfId="45808"/>
    <cellStyle name="Normal 15 5 2 2 6" xfId="15512"/>
    <cellStyle name="Normal 15 5 2 2 6 2" xfId="41480"/>
    <cellStyle name="Normal 15 5 2 2 7" xfId="4692"/>
    <cellStyle name="Normal 15 5 2 2 8" xfId="30660"/>
    <cellStyle name="Normal 15 5 2 2 9" xfId="57142"/>
    <cellStyle name="Normal 15 5 2 3" xfId="5774"/>
    <cellStyle name="Normal 15 5 2 3 2" xfId="12266"/>
    <cellStyle name="Normal 15 5 2 3 2 2" xfId="27414"/>
    <cellStyle name="Normal 15 5 2 3 2 2 2" xfId="53382"/>
    <cellStyle name="Normal 15 5 2 3 2 3" xfId="38234"/>
    <cellStyle name="Normal 15 5 2 3 3" xfId="20922"/>
    <cellStyle name="Normal 15 5 2 3 3 2" xfId="46890"/>
    <cellStyle name="Normal 15 5 2 3 4" xfId="16594"/>
    <cellStyle name="Normal 15 5 2 3 4 2" xfId="42562"/>
    <cellStyle name="Normal 15 5 2 3 5" xfId="31742"/>
    <cellStyle name="Normal 15 5 2 3 6" xfId="58224"/>
    <cellStyle name="Normal 15 5 2 4" xfId="10102"/>
    <cellStyle name="Normal 15 5 2 4 2" xfId="25250"/>
    <cellStyle name="Normal 15 5 2 4 2 2" xfId="51218"/>
    <cellStyle name="Normal 15 5 2 4 3" xfId="36070"/>
    <cellStyle name="Normal 15 5 2 5" xfId="7938"/>
    <cellStyle name="Normal 15 5 2 5 2" xfId="23086"/>
    <cellStyle name="Normal 15 5 2 5 2 2" xfId="49054"/>
    <cellStyle name="Normal 15 5 2 5 3" xfId="33906"/>
    <cellStyle name="Normal 15 5 2 6" xfId="18758"/>
    <cellStyle name="Normal 15 5 2 6 2" xfId="44726"/>
    <cellStyle name="Normal 15 5 2 7" xfId="14430"/>
    <cellStyle name="Normal 15 5 2 7 2" xfId="40398"/>
    <cellStyle name="Normal 15 5 2 8" xfId="3610"/>
    <cellStyle name="Normal 15 5 2 9" xfId="29578"/>
    <cellStyle name="Normal 15 5 3" xfId="1987"/>
    <cellStyle name="Normal 15 5 3 2" xfId="6315"/>
    <cellStyle name="Normal 15 5 3 2 2" xfId="12807"/>
    <cellStyle name="Normal 15 5 3 2 2 2" xfId="27955"/>
    <cellStyle name="Normal 15 5 3 2 2 2 2" xfId="53923"/>
    <cellStyle name="Normal 15 5 3 2 2 3" xfId="38775"/>
    <cellStyle name="Normal 15 5 3 2 3" xfId="21463"/>
    <cellStyle name="Normal 15 5 3 2 3 2" xfId="47431"/>
    <cellStyle name="Normal 15 5 3 2 4" xfId="17135"/>
    <cellStyle name="Normal 15 5 3 2 4 2" xfId="43103"/>
    <cellStyle name="Normal 15 5 3 2 5" xfId="32283"/>
    <cellStyle name="Normal 15 5 3 2 6" xfId="58765"/>
    <cellStyle name="Normal 15 5 3 3" xfId="10643"/>
    <cellStyle name="Normal 15 5 3 3 2" xfId="25791"/>
    <cellStyle name="Normal 15 5 3 3 2 2" xfId="51759"/>
    <cellStyle name="Normal 15 5 3 3 3" xfId="36611"/>
    <cellStyle name="Normal 15 5 3 4" xfId="8479"/>
    <cellStyle name="Normal 15 5 3 4 2" xfId="23627"/>
    <cellStyle name="Normal 15 5 3 4 2 2" xfId="49595"/>
    <cellStyle name="Normal 15 5 3 4 3" xfId="34447"/>
    <cellStyle name="Normal 15 5 3 5" xfId="19299"/>
    <cellStyle name="Normal 15 5 3 5 2" xfId="45267"/>
    <cellStyle name="Normal 15 5 3 6" xfId="14971"/>
    <cellStyle name="Normal 15 5 3 6 2" xfId="40939"/>
    <cellStyle name="Normal 15 5 3 7" xfId="4151"/>
    <cellStyle name="Normal 15 5 3 8" xfId="30119"/>
    <cellStyle name="Normal 15 5 3 9" xfId="56601"/>
    <cellStyle name="Normal 15 5 4" xfId="5233"/>
    <cellStyle name="Normal 15 5 4 2" xfId="11725"/>
    <cellStyle name="Normal 15 5 4 2 2" xfId="26873"/>
    <cellStyle name="Normal 15 5 4 2 2 2" xfId="52841"/>
    <cellStyle name="Normal 15 5 4 2 3" xfId="37693"/>
    <cellStyle name="Normal 15 5 4 3" xfId="20381"/>
    <cellStyle name="Normal 15 5 4 3 2" xfId="46349"/>
    <cellStyle name="Normal 15 5 4 4" xfId="16053"/>
    <cellStyle name="Normal 15 5 4 4 2" xfId="42021"/>
    <cellStyle name="Normal 15 5 4 5" xfId="31201"/>
    <cellStyle name="Normal 15 5 4 6" xfId="57683"/>
    <cellStyle name="Normal 15 5 5" xfId="9561"/>
    <cellStyle name="Normal 15 5 5 2" xfId="24709"/>
    <cellStyle name="Normal 15 5 5 2 2" xfId="50677"/>
    <cellStyle name="Normal 15 5 5 3" xfId="35529"/>
    <cellStyle name="Normal 15 5 6" xfId="7397"/>
    <cellStyle name="Normal 15 5 6 2" xfId="22545"/>
    <cellStyle name="Normal 15 5 6 2 2" xfId="48513"/>
    <cellStyle name="Normal 15 5 6 3" xfId="33365"/>
    <cellStyle name="Normal 15 5 7" xfId="18217"/>
    <cellStyle name="Normal 15 5 7 2" xfId="44185"/>
    <cellStyle name="Normal 15 5 8" xfId="13889"/>
    <cellStyle name="Normal 15 5 8 2" xfId="39857"/>
    <cellStyle name="Normal 15 5 9" xfId="3069"/>
    <cellStyle name="Normal 15 6" xfId="332"/>
    <cellStyle name="Normal 15 6 10" xfId="29038"/>
    <cellStyle name="Normal 15 6 11" xfId="54998"/>
    <cellStyle name="Normal 15 6 12" xfId="55520"/>
    <cellStyle name="Normal 15 6 13" xfId="906"/>
    <cellStyle name="Normal 15 6 2" xfId="1447"/>
    <cellStyle name="Normal 15 6 2 10" xfId="56061"/>
    <cellStyle name="Normal 15 6 2 2" xfId="2529"/>
    <cellStyle name="Normal 15 6 2 2 2" xfId="6857"/>
    <cellStyle name="Normal 15 6 2 2 2 2" xfId="13349"/>
    <cellStyle name="Normal 15 6 2 2 2 2 2" xfId="28497"/>
    <cellStyle name="Normal 15 6 2 2 2 2 2 2" xfId="54465"/>
    <cellStyle name="Normal 15 6 2 2 2 2 3" xfId="39317"/>
    <cellStyle name="Normal 15 6 2 2 2 3" xfId="22005"/>
    <cellStyle name="Normal 15 6 2 2 2 3 2" xfId="47973"/>
    <cellStyle name="Normal 15 6 2 2 2 4" xfId="17677"/>
    <cellStyle name="Normal 15 6 2 2 2 4 2" xfId="43645"/>
    <cellStyle name="Normal 15 6 2 2 2 5" xfId="32825"/>
    <cellStyle name="Normal 15 6 2 2 2 6" xfId="59307"/>
    <cellStyle name="Normal 15 6 2 2 3" xfId="11185"/>
    <cellStyle name="Normal 15 6 2 2 3 2" xfId="26333"/>
    <cellStyle name="Normal 15 6 2 2 3 2 2" xfId="52301"/>
    <cellStyle name="Normal 15 6 2 2 3 3" xfId="37153"/>
    <cellStyle name="Normal 15 6 2 2 4" xfId="9021"/>
    <cellStyle name="Normal 15 6 2 2 4 2" xfId="24169"/>
    <cellStyle name="Normal 15 6 2 2 4 2 2" xfId="50137"/>
    <cellStyle name="Normal 15 6 2 2 4 3" xfId="34989"/>
    <cellStyle name="Normal 15 6 2 2 5" xfId="19841"/>
    <cellStyle name="Normal 15 6 2 2 5 2" xfId="45809"/>
    <cellStyle name="Normal 15 6 2 2 6" xfId="15513"/>
    <cellStyle name="Normal 15 6 2 2 6 2" xfId="41481"/>
    <cellStyle name="Normal 15 6 2 2 7" xfId="4693"/>
    <cellStyle name="Normal 15 6 2 2 8" xfId="30661"/>
    <cellStyle name="Normal 15 6 2 2 9" xfId="57143"/>
    <cellStyle name="Normal 15 6 2 3" xfId="5775"/>
    <cellStyle name="Normal 15 6 2 3 2" xfId="12267"/>
    <cellStyle name="Normal 15 6 2 3 2 2" xfId="27415"/>
    <cellStyle name="Normal 15 6 2 3 2 2 2" xfId="53383"/>
    <cellStyle name="Normal 15 6 2 3 2 3" xfId="38235"/>
    <cellStyle name="Normal 15 6 2 3 3" xfId="20923"/>
    <cellStyle name="Normal 15 6 2 3 3 2" xfId="46891"/>
    <cellStyle name="Normal 15 6 2 3 4" xfId="16595"/>
    <cellStyle name="Normal 15 6 2 3 4 2" xfId="42563"/>
    <cellStyle name="Normal 15 6 2 3 5" xfId="31743"/>
    <cellStyle name="Normal 15 6 2 3 6" xfId="58225"/>
    <cellStyle name="Normal 15 6 2 4" xfId="10103"/>
    <cellStyle name="Normal 15 6 2 4 2" xfId="25251"/>
    <cellStyle name="Normal 15 6 2 4 2 2" xfId="51219"/>
    <cellStyle name="Normal 15 6 2 4 3" xfId="36071"/>
    <cellStyle name="Normal 15 6 2 5" xfId="7939"/>
    <cellStyle name="Normal 15 6 2 5 2" xfId="23087"/>
    <cellStyle name="Normal 15 6 2 5 2 2" xfId="49055"/>
    <cellStyle name="Normal 15 6 2 5 3" xfId="33907"/>
    <cellStyle name="Normal 15 6 2 6" xfId="18759"/>
    <cellStyle name="Normal 15 6 2 6 2" xfId="44727"/>
    <cellStyle name="Normal 15 6 2 7" xfId="14431"/>
    <cellStyle name="Normal 15 6 2 7 2" xfId="40399"/>
    <cellStyle name="Normal 15 6 2 8" xfId="3611"/>
    <cellStyle name="Normal 15 6 2 9" xfId="29579"/>
    <cellStyle name="Normal 15 6 3" xfId="1988"/>
    <cellStyle name="Normal 15 6 3 2" xfId="6316"/>
    <cellStyle name="Normal 15 6 3 2 2" xfId="12808"/>
    <cellStyle name="Normal 15 6 3 2 2 2" xfId="27956"/>
    <cellStyle name="Normal 15 6 3 2 2 2 2" xfId="53924"/>
    <cellStyle name="Normal 15 6 3 2 2 3" xfId="38776"/>
    <cellStyle name="Normal 15 6 3 2 3" xfId="21464"/>
    <cellStyle name="Normal 15 6 3 2 3 2" xfId="47432"/>
    <cellStyle name="Normal 15 6 3 2 4" xfId="17136"/>
    <cellStyle name="Normal 15 6 3 2 4 2" xfId="43104"/>
    <cellStyle name="Normal 15 6 3 2 5" xfId="32284"/>
    <cellStyle name="Normal 15 6 3 2 6" xfId="58766"/>
    <cellStyle name="Normal 15 6 3 3" xfId="10644"/>
    <cellStyle name="Normal 15 6 3 3 2" xfId="25792"/>
    <cellStyle name="Normal 15 6 3 3 2 2" xfId="51760"/>
    <cellStyle name="Normal 15 6 3 3 3" xfId="36612"/>
    <cellStyle name="Normal 15 6 3 4" xfId="8480"/>
    <cellStyle name="Normal 15 6 3 4 2" xfId="23628"/>
    <cellStyle name="Normal 15 6 3 4 2 2" xfId="49596"/>
    <cellStyle name="Normal 15 6 3 4 3" xfId="34448"/>
    <cellStyle name="Normal 15 6 3 5" xfId="19300"/>
    <cellStyle name="Normal 15 6 3 5 2" xfId="45268"/>
    <cellStyle name="Normal 15 6 3 6" xfId="14972"/>
    <cellStyle name="Normal 15 6 3 6 2" xfId="40940"/>
    <cellStyle name="Normal 15 6 3 7" xfId="4152"/>
    <cellStyle name="Normal 15 6 3 8" xfId="30120"/>
    <cellStyle name="Normal 15 6 3 9" xfId="56602"/>
    <cellStyle name="Normal 15 6 4" xfId="5234"/>
    <cellStyle name="Normal 15 6 4 2" xfId="11726"/>
    <cellStyle name="Normal 15 6 4 2 2" xfId="26874"/>
    <cellStyle name="Normal 15 6 4 2 2 2" xfId="52842"/>
    <cellStyle name="Normal 15 6 4 2 3" xfId="37694"/>
    <cellStyle name="Normal 15 6 4 3" xfId="20382"/>
    <cellStyle name="Normal 15 6 4 3 2" xfId="46350"/>
    <cellStyle name="Normal 15 6 4 4" xfId="16054"/>
    <cellStyle name="Normal 15 6 4 4 2" xfId="42022"/>
    <cellStyle name="Normal 15 6 4 5" xfId="31202"/>
    <cellStyle name="Normal 15 6 4 6" xfId="57684"/>
    <cellStyle name="Normal 15 6 5" xfId="9562"/>
    <cellStyle name="Normal 15 6 5 2" xfId="24710"/>
    <cellStyle name="Normal 15 6 5 2 2" xfId="50678"/>
    <cellStyle name="Normal 15 6 5 3" xfId="35530"/>
    <cellStyle name="Normal 15 6 6" xfId="7398"/>
    <cellStyle name="Normal 15 6 6 2" xfId="22546"/>
    <cellStyle name="Normal 15 6 6 2 2" xfId="48514"/>
    <cellStyle name="Normal 15 6 6 3" xfId="33366"/>
    <cellStyle name="Normal 15 6 7" xfId="18218"/>
    <cellStyle name="Normal 15 6 7 2" xfId="44186"/>
    <cellStyle name="Normal 15 6 8" xfId="13890"/>
    <cellStyle name="Normal 15 6 8 2" xfId="39858"/>
    <cellStyle name="Normal 15 6 9" xfId="3070"/>
    <cellStyle name="Normal 15 7" xfId="333"/>
    <cellStyle name="Normal 15 7 10" xfId="29039"/>
    <cellStyle name="Normal 15 7 11" xfId="54999"/>
    <cellStyle name="Normal 15 7 12" xfId="55521"/>
    <cellStyle name="Normal 15 7 13" xfId="946"/>
    <cellStyle name="Normal 15 7 2" xfId="1448"/>
    <cellStyle name="Normal 15 7 2 10" xfId="56062"/>
    <cellStyle name="Normal 15 7 2 2" xfId="2530"/>
    <cellStyle name="Normal 15 7 2 2 2" xfId="6858"/>
    <cellStyle name="Normal 15 7 2 2 2 2" xfId="13350"/>
    <cellStyle name="Normal 15 7 2 2 2 2 2" xfId="28498"/>
    <cellStyle name="Normal 15 7 2 2 2 2 2 2" xfId="54466"/>
    <cellStyle name="Normal 15 7 2 2 2 2 3" xfId="39318"/>
    <cellStyle name="Normal 15 7 2 2 2 3" xfId="22006"/>
    <cellStyle name="Normal 15 7 2 2 2 3 2" xfId="47974"/>
    <cellStyle name="Normal 15 7 2 2 2 4" xfId="17678"/>
    <cellStyle name="Normal 15 7 2 2 2 4 2" xfId="43646"/>
    <cellStyle name="Normal 15 7 2 2 2 5" xfId="32826"/>
    <cellStyle name="Normal 15 7 2 2 2 6" xfId="59308"/>
    <cellStyle name="Normal 15 7 2 2 3" xfId="11186"/>
    <cellStyle name="Normal 15 7 2 2 3 2" xfId="26334"/>
    <cellStyle name="Normal 15 7 2 2 3 2 2" xfId="52302"/>
    <cellStyle name="Normal 15 7 2 2 3 3" xfId="37154"/>
    <cellStyle name="Normal 15 7 2 2 4" xfId="9022"/>
    <cellStyle name="Normal 15 7 2 2 4 2" xfId="24170"/>
    <cellStyle name="Normal 15 7 2 2 4 2 2" xfId="50138"/>
    <cellStyle name="Normal 15 7 2 2 4 3" xfId="34990"/>
    <cellStyle name="Normal 15 7 2 2 5" xfId="19842"/>
    <cellStyle name="Normal 15 7 2 2 5 2" xfId="45810"/>
    <cellStyle name="Normal 15 7 2 2 6" xfId="15514"/>
    <cellStyle name="Normal 15 7 2 2 6 2" xfId="41482"/>
    <cellStyle name="Normal 15 7 2 2 7" xfId="4694"/>
    <cellStyle name="Normal 15 7 2 2 8" xfId="30662"/>
    <cellStyle name="Normal 15 7 2 2 9" xfId="57144"/>
    <cellStyle name="Normal 15 7 2 3" xfId="5776"/>
    <cellStyle name="Normal 15 7 2 3 2" xfId="12268"/>
    <cellStyle name="Normal 15 7 2 3 2 2" xfId="27416"/>
    <cellStyle name="Normal 15 7 2 3 2 2 2" xfId="53384"/>
    <cellStyle name="Normal 15 7 2 3 2 3" xfId="38236"/>
    <cellStyle name="Normal 15 7 2 3 3" xfId="20924"/>
    <cellStyle name="Normal 15 7 2 3 3 2" xfId="46892"/>
    <cellStyle name="Normal 15 7 2 3 4" xfId="16596"/>
    <cellStyle name="Normal 15 7 2 3 4 2" xfId="42564"/>
    <cellStyle name="Normal 15 7 2 3 5" xfId="31744"/>
    <cellStyle name="Normal 15 7 2 3 6" xfId="58226"/>
    <cellStyle name="Normal 15 7 2 4" xfId="10104"/>
    <cellStyle name="Normal 15 7 2 4 2" xfId="25252"/>
    <cellStyle name="Normal 15 7 2 4 2 2" xfId="51220"/>
    <cellStyle name="Normal 15 7 2 4 3" xfId="36072"/>
    <cellStyle name="Normal 15 7 2 5" xfId="7940"/>
    <cellStyle name="Normal 15 7 2 5 2" xfId="23088"/>
    <cellStyle name="Normal 15 7 2 5 2 2" xfId="49056"/>
    <cellStyle name="Normal 15 7 2 5 3" xfId="33908"/>
    <cellStyle name="Normal 15 7 2 6" xfId="18760"/>
    <cellStyle name="Normal 15 7 2 6 2" xfId="44728"/>
    <cellStyle name="Normal 15 7 2 7" xfId="14432"/>
    <cellStyle name="Normal 15 7 2 7 2" xfId="40400"/>
    <cellStyle name="Normal 15 7 2 8" xfId="3612"/>
    <cellStyle name="Normal 15 7 2 9" xfId="29580"/>
    <cellStyle name="Normal 15 7 3" xfId="1989"/>
    <cellStyle name="Normal 15 7 3 2" xfId="6317"/>
    <cellStyle name="Normal 15 7 3 2 2" xfId="12809"/>
    <cellStyle name="Normal 15 7 3 2 2 2" xfId="27957"/>
    <cellStyle name="Normal 15 7 3 2 2 2 2" xfId="53925"/>
    <cellStyle name="Normal 15 7 3 2 2 3" xfId="38777"/>
    <cellStyle name="Normal 15 7 3 2 3" xfId="21465"/>
    <cellStyle name="Normal 15 7 3 2 3 2" xfId="47433"/>
    <cellStyle name="Normal 15 7 3 2 4" xfId="17137"/>
    <cellStyle name="Normal 15 7 3 2 4 2" xfId="43105"/>
    <cellStyle name="Normal 15 7 3 2 5" xfId="32285"/>
    <cellStyle name="Normal 15 7 3 2 6" xfId="58767"/>
    <cellStyle name="Normal 15 7 3 3" xfId="10645"/>
    <cellStyle name="Normal 15 7 3 3 2" xfId="25793"/>
    <cellStyle name="Normal 15 7 3 3 2 2" xfId="51761"/>
    <cellStyle name="Normal 15 7 3 3 3" xfId="36613"/>
    <cellStyle name="Normal 15 7 3 4" xfId="8481"/>
    <cellStyle name="Normal 15 7 3 4 2" xfId="23629"/>
    <cellStyle name="Normal 15 7 3 4 2 2" xfId="49597"/>
    <cellStyle name="Normal 15 7 3 4 3" xfId="34449"/>
    <cellStyle name="Normal 15 7 3 5" xfId="19301"/>
    <cellStyle name="Normal 15 7 3 5 2" xfId="45269"/>
    <cellStyle name="Normal 15 7 3 6" xfId="14973"/>
    <cellStyle name="Normal 15 7 3 6 2" xfId="40941"/>
    <cellStyle name="Normal 15 7 3 7" xfId="4153"/>
    <cellStyle name="Normal 15 7 3 8" xfId="30121"/>
    <cellStyle name="Normal 15 7 3 9" xfId="56603"/>
    <cellStyle name="Normal 15 7 4" xfId="5235"/>
    <cellStyle name="Normal 15 7 4 2" xfId="11727"/>
    <cellStyle name="Normal 15 7 4 2 2" xfId="26875"/>
    <cellStyle name="Normal 15 7 4 2 2 2" xfId="52843"/>
    <cellStyle name="Normal 15 7 4 2 3" xfId="37695"/>
    <cellStyle name="Normal 15 7 4 3" xfId="20383"/>
    <cellStyle name="Normal 15 7 4 3 2" xfId="46351"/>
    <cellStyle name="Normal 15 7 4 4" xfId="16055"/>
    <cellStyle name="Normal 15 7 4 4 2" xfId="42023"/>
    <cellStyle name="Normal 15 7 4 5" xfId="31203"/>
    <cellStyle name="Normal 15 7 4 6" xfId="57685"/>
    <cellStyle name="Normal 15 7 5" xfId="9563"/>
    <cellStyle name="Normal 15 7 5 2" xfId="24711"/>
    <cellStyle name="Normal 15 7 5 2 2" xfId="50679"/>
    <cellStyle name="Normal 15 7 5 3" xfId="35531"/>
    <cellStyle name="Normal 15 7 6" xfId="7399"/>
    <cellStyle name="Normal 15 7 6 2" xfId="22547"/>
    <cellStyle name="Normal 15 7 6 2 2" xfId="48515"/>
    <cellStyle name="Normal 15 7 6 3" xfId="33367"/>
    <cellStyle name="Normal 15 7 7" xfId="18219"/>
    <cellStyle name="Normal 15 7 7 2" xfId="44187"/>
    <cellStyle name="Normal 15 7 8" xfId="13891"/>
    <cellStyle name="Normal 15 7 8 2" xfId="39859"/>
    <cellStyle name="Normal 15 7 9" xfId="3071"/>
    <cellStyle name="Normal 15 8" xfId="334"/>
    <cellStyle name="Normal 15 8 10" xfId="29040"/>
    <cellStyle name="Normal 15 8 11" xfId="55000"/>
    <cellStyle name="Normal 15 8 12" xfId="55522"/>
    <cellStyle name="Normal 15 8 13" xfId="986"/>
    <cellStyle name="Normal 15 8 2" xfId="1449"/>
    <cellStyle name="Normal 15 8 2 10" xfId="56063"/>
    <cellStyle name="Normal 15 8 2 2" xfId="2531"/>
    <cellStyle name="Normal 15 8 2 2 2" xfId="6859"/>
    <cellStyle name="Normal 15 8 2 2 2 2" xfId="13351"/>
    <cellStyle name="Normal 15 8 2 2 2 2 2" xfId="28499"/>
    <cellStyle name="Normal 15 8 2 2 2 2 2 2" xfId="54467"/>
    <cellStyle name="Normal 15 8 2 2 2 2 3" xfId="39319"/>
    <cellStyle name="Normal 15 8 2 2 2 3" xfId="22007"/>
    <cellStyle name="Normal 15 8 2 2 2 3 2" xfId="47975"/>
    <cellStyle name="Normal 15 8 2 2 2 4" xfId="17679"/>
    <cellStyle name="Normal 15 8 2 2 2 4 2" xfId="43647"/>
    <cellStyle name="Normal 15 8 2 2 2 5" xfId="32827"/>
    <cellStyle name="Normal 15 8 2 2 2 6" xfId="59309"/>
    <cellStyle name="Normal 15 8 2 2 3" xfId="11187"/>
    <cellStyle name="Normal 15 8 2 2 3 2" xfId="26335"/>
    <cellStyle name="Normal 15 8 2 2 3 2 2" xfId="52303"/>
    <cellStyle name="Normal 15 8 2 2 3 3" xfId="37155"/>
    <cellStyle name="Normal 15 8 2 2 4" xfId="9023"/>
    <cellStyle name="Normal 15 8 2 2 4 2" xfId="24171"/>
    <cellStyle name="Normal 15 8 2 2 4 2 2" xfId="50139"/>
    <cellStyle name="Normal 15 8 2 2 4 3" xfId="34991"/>
    <cellStyle name="Normal 15 8 2 2 5" xfId="19843"/>
    <cellStyle name="Normal 15 8 2 2 5 2" xfId="45811"/>
    <cellStyle name="Normal 15 8 2 2 6" xfId="15515"/>
    <cellStyle name="Normal 15 8 2 2 6 2" xfId="41483"/>
    <cellStyle name="Normal 15 8 2 2 7" xfId="4695"/>
    <cellStyle name="Normal 15 8 2 2 8" xfId="30663"/>
    <cellStyle name="Normal 15 8 2 2 9" xfId="57145"/>
    <cellStyle name="Normal 15 8 2 3" xfId="5777"/>
    <cellStyle name="Normal 15 8 2 3 2" xfId="12269"/>
    <cellStyle name="Normal 15 8 2 3 2 2" xfId="27417"/>
    <cellStyle name="Normal 15 8 2 3 2 2 2" xfId="53385"/>
    <cellStyle name="Normal 15 8 2 3 2 3" xfId="38237"/>
    <cellStyle name="Normal 15 8 2 3 3" xfId="20925"/>
    <cellStyle name="Normal 15 8 2 3 3 2" xfId="46893"/>
    <cellStyle name="Normal 15 8 2 3 4" xfId="16597"/>
    <cellStyle name="Normal 15 8 2 3 4 2" xfId="42565"/>
    <cellStyle name="Normal 15 8 2 3 5" xfId="31745"/>
    <cellStyle name="Normal 15 8 2 3 6" xfId="58227"/>
    <cellStyle name="Normal 15 8 2 4" xfId="10105"/>
    <cellStyle name="Normal 15 8 2 4 2" xfId="25253"/>
    <cellStyle name="Normal 15 8 2 4 2 2" xfId="51221"/>
    <cellStyle name="Normal 15 8 2 4 3" xfId="36073"/>
    <cellStyle name="Normal 15 8 2 5" xfId="7941"/>
    <cellStyle name="Normal 15 8 2 5 2" xfId="23089"/>
    <cellStyle name="Normal 15 8 2 5 2 2" xfId="49057"/>
    <cellStyle name="Normal 15 8 2 5 3" xfId="33909"/>
    <cellStyle name="Normal 15 8 2 6" xfId="18761"/>
    <cellStyle name="Normal 15 8 2 6 2" xfId="44729"/>
    <cellStyle name="Normal 15 8 2 7" xfId="14433"/>
    <cellStyle name="Normal 15 8 2 7 2" xfId="40401"/>
    <cellStyle name="Normal 15 8 2 8" xfId="3613"/>
    <cellStyle name="Normal 15 8 2 9" xfId="29581"/>
    <cellStyle name="Normal 15 8 3" xfId="1990"/>
    <cellStyle name="Normal 15 8 3 2" xfId="6318"/>
    <cellStyle name="Normal 15 8 3 2 2" xfId="12810"/>
    <cellStyle name="Normal 15 8 3 2 2 2" xfId="27958"/>
    <cellStyle name="Normal 15 8 3 2 2 2 2" xfId="53926"/>
    <cellStyle name="Normal 15 8 3 2 2 3" xfId="38778"/>
    <cellStyle name="Normal 15 8 3 2 3" xfId="21466"/>
    <cellStyle name="Normal 15 8 3 2 3 2" xfId="47434"/>
    <cellStyle name="Normal 15 8 3 2 4" xfId="17138"/>
    <cellStyle name="Normal 15 8 3 2 4 2" xfId="43106"/>
    <cellStyle name="Normal 15 8 3 2 5" xfId="32286"/>
    <cellStyle name="Normal 15 8 3 2 6" xfId="58768"/>
    <cellStyle name="Normal 15 8 3 3" xfId="10646"/>
    <cellStyle name="Normal 15 8 3 3 2" xfId="25794"/>
    <cellStyle name="Normal 15 8 3 3 2 2" xfId="51762"/>
    <cellStyle name="Normal 15 8 3 3 3" xfId="36614"/>
    <cellStyle name="Normal 15 8 3 4" xfId="8482"/>
    <cellStyle name="Normal 15 8 3 4 2" xfId="23630"/>
    <cellStyle name="Normal 15 8 3 4 2 2" xfId="49598"/>
    <cellStyle name="Normal 15 8 3 4 3" xfId="34450"/>
    <cellStyle name="Normal 15 8 3 5" xfId="19302"/>
    <cellStyle name="Normal 15 8 3 5 2" xfId="45270"/>
    <cellStyle name="Normal 15 8 3 6" xfId="14974"/>
    <cellStyle name="Normal 15 8 3 6 2" xfId="40942"/>
    <cellStyle name="Normal 15 8 3 7" xfId="4154"/>
    <cellStyle name="Normal 15 8 3 8" xfId="30122"/>
    <cellStyle name="Normal 15 8 3 9" xfId="56604"/>
    <cellStyle name="Normal 15 8 4" xfId="5236"/>
    <cellStyle name="Normal 15 8 4 2" xfId="11728"/>
    <cellStyle name="Normal 15 8 4 2 2" xfId="26876"/>
    <cellStyle name="Normal 15 8 4 2 2 2" xfId="52844"/>
    <cellStyle name="Normal 15 8 4 2 3" xfId="37696"/>
    <cellStyle name="Normal 15 8 4 3" xfId="20384"/>
    <cellStyle name="Normal 15 8 4 3 2" xfId="46352"/>
    <cellStyle name="Normal 15 8 4 4" xfId="16056"/>
    <cellStyle name="Normal 15 8 4 4 2" xfId="42024"/>
    <cellStyle name="Normal 15 8 4 5" xfId="31204"/>
    <cellStyle name="Normal 15 8 4 6" xfId="57686"/>
    <cellStyle name="Normal 15 8 5" xfId="9564"/>
    <cellStyle name="Normal 15 8 5 2" xfId="24712"/>
    <cellStyle name="Normal 15 8 5 2 2" xfId="50680"/>
    <cellStyle name="Normal 15 8 5 3" xfId="35532"/>
    <cellStyle name="Normal 15 8 6" xfId="7400"/>
    <cellStyle name="Normal 15 8 6 2" xfId="22548"/>
    <cellStyle name="Normal 15 8 6 2 2" xfId="48516"/>
    <cellStyle name="Normal 15 8 6 3" xfId="33368"/>
    <cellStyle name="Normal 15 8 7" xfId="18220"/>
    <cellStyle name="Normal 15 8 7 2" xfId="44188"/>
    <cellStyle name="Normal 15 8 8" xfId="13892"/>
    <cellStyle name="Normal 15 8 8 2" xfId="39860"/>
    <cellStyle name="Normal 15 8 9" xfId="3072"/>
    <cellStyle name="Normal 15 9" xfId="335"/>
    <cellStyle name="Normal 15 9 10" xfId="29041"/>
    <cellStyle name="Normal 15 9 11" xfId="55001"/>
    <cellStyle name="Normal 15 9 12" xfId="55523"/>
    <cellStyle name="Normal 15 9 13" xfId="1026"/>
    <cellStyle name="Normal 15 9 2" xfId="1450"/>
    <cellStyle name="Normal 15 9 2 10" xfId="56064"/>
    <cellStyle name="Normal 15 9 2 2" xfId="2532"/>
    <cellStyle name="Normal 15 9 2 2 2" xfId="6860"/>
    <cellStyle name="Normal 15 9 2 2 2 2" xfId="13352"/>
    <cellStyle name="Normal 15 9 2 2 2 2 2" xfId="28500"/>
    <cellStyle name="Normal 15 9 2 2 2 2 2 2" xfId="54468"/>
    <cellStyle name="Normal 15 9 2 2 2 2 3" xfId="39320"/>
    <cellStyle name="Normal 15 9 2 2 2 3" xfId="22008"/>
    <cellStyle name="Normal 15 9 2 2 2 3 2" xfId="47976"/>
    <cellStyle name="Normal 15 9 2 2 2 4" xfId="17680"/>
    <cellStyle name="Normal 15 9 2 2 2 4 2" xfId="43648"/>
    <cellStyle name="Normal 15 9 2 2 2 5" xfId="32828"/>
    <cellStyle name="Normal 15 9 2 2 2 6" xfId="59310"/>
    <cellStyle name="Normal 15 9 2 2 3" xfId="11188"/>
    <cellStyle name="Normal 15 9 2 2 3 2" xfId="26336"/>
    <cellStyle name="Normal 15 9 2 2 3 2 2" xfId="52304"/>
    <cellStyle name="Normal 15 9 2 2 3 3" xfId="37156"/>
    <cellStyle name="Normal 15 9 2 2 4" xfId="9024"/>
    <cellStyle name="Normal 15 9 2 2 4 2" xfId="24172"/>
    <cellStyle name="Normal 15 9 2 2 4 2 2" xfId="50140"/>
    <cellStyle name="Normal 15 9 2 2 4 3" xfId="34992"/>
    <cellStyle name="Normal 15 9 2 2 5" xfId="19844"/>
    <cellStyle name="Normal 15 9 2 2 5 2" xfId="45812"/>
    <cellStyle name="Normal 15 9 2 2 6" xfId="15516"/>
    <cellStyle name="Normal 15 9 2 2 6 2" xfId="41484"/>
    <cellStyle name="Normal 15 9 2 2 7" xfId="4696"/>
    <cellStyle name="Normal 15 9 2 2 8" xfId="30664"/>
    <cellStyle name="Normal 15 9 2 2 9" xfId="57146"/>
    <cellStyle name="Normal 15 9 2 3" xfId="5778"/>
    <cellStyle name="Normal 15 9 2 3 2" xfId="12270"/>
    <cellStyle name="Normal 15 9 2 3 2 2" xfId="27418"/>
    <cellStyle name="Normal 15 9 2 3 2 2 2" xfId="53386"/>
    <cellStyle name="Normal 15 9 2 3 2 3" xfId="38238"/>
    <cellStyle name="Normal 15 9 2 3 3" xfId="20926"/>
    <cellStyle name="Normal 15 9 2 3 3 2" xfId="46894"/>
    <cellStyle name="Normal 15 9 2 3 4" xfId="16598"/>
    <cellStyle name="Normal 15 9 2 3 4 2" xfId="42566"/>
    <cellStyle name="Normal 15 9 2 3 5" xfId="31746"/>
    <cellStyle name="Normal 15 9 2 3 6" xfId="58228"/>
    <cellStyle name="Normal 15 9 2 4" xfId="10106"/>
    <cellStyle name="Normal 15 9 2 4 2" xfId="25254"/>
    <cellStyle name="Normal 15 9 2 4 2 2" xfId="51222"/>
    <cellStyle name="Normal 15 9 2 4 3" xfId="36074"/>
    <cellStyle name="Normal 15 9 2 5" xfId="7942"/>
    <cellStyle name="Normal 15 9 2 5 2" xfId="23090"/>
    <cellStyle name="Normal 15 9 2 5 2 2" xfId="49058"/>
    <cellStyle name="Normal 15 9 2 5 3" xfId="33910"/>
    <cellStyle name="Normal 15 9 2 6" xfId="18762"/>
    <cellStyle name="Normal 15 9 2 6 2" xfId="44730"/>
    <cellStyle name="Normal 15 9 2 7" xfId="14434"/>
    <cellStyle name="Normal 15 9 2 7 2" xfId="40402"/>
    <cellStyle name="Normal 15 9 2 8" xfId="3614"/>
    <cellStyle name="Normal 15 9 2 9" xfId="29582"/>
    <cellStyle name="Normal 15 9 3" xfId="1991"/>
    <cellStyle name="Normal 15 9 3 2" xfId="6319"/>
    <cellStyle name="Normal 15 9 3 2 2" xfId="12811"/>
    <cellStyle name="Normal 15 9 3 2 2 2" xfId="27959"/>
    <cellStyle name="Normal 15 9 3 2 2 2 2" xfId="53927"/>
    <cellStyle name="Normal 15 9 3 2 2 3" xfId="38779"/>
    <cellStyle name="Normal 15 9 3 2 3" xfId="21467"/>
    <cellStyle name="Normal 15 9 3 2 3 2" xfId="47435"/>
    <cellStyle name="Normal 15 9 3 2 4" xfId="17139"/>
    <cellStyle name="Normal 15 9 3 2 4 2" xfId="43107"/>
    <cellStyle name="Normal 15 9 3 2 5" xfId="32287"/>
    <cellStyle name="Normal 15 9 3 2 6" xfId="58769"/>
    <cellStyle name="Normal 15 9 3 3" xfId="10647"/>
    <cellStyle name="Normal 15 9 3 3 2" xfId="25795"/>
    <cellStyle name="Normal 15 9 3 3 2 2" xfId="51763"/>
    <cellStyle name="Normal 15 9 3 3 3" xfId="36615"/>
    <cellStyle name="Normal 15 9 3 4" xfId="8483"/>
    <cellStyle name="Normal 15 9 3 4 2" xfId="23631"/>
    <cellStyle name="Normal 15 9 3 4 2 2" xfId="49599"/>
    <cellStyle name="Normal 15 9 3 4 3" xfId="34451"/>
    <cellStyle name="Normal 15 9 3 5" xfId="19303"/>
    <cellStyle name="Normal 15 9 3 5 2" xfId="45271"/>
    <cellStyle name="Normal 15 9 3 6" xfId="14975"/>
    <cellStyle name="Normal 15 9 3 6 2" xfId="40943"/>
    <cellStyle name="Normal 15 9 3 7" xfId="4155"/>
    <cellStyle name="Normal 15 9 3 8" xfId="30123"/>
    <cellStyle name="Normal 15 9 3 9" xfId="56605"/>
    <cellStyle name="Normal 15 9 4" xfId="5237"/>
    <cellStyle name="Normal 15 9 4 2" xfId="11729"/>
    <cellStyle name="Normal 15 9 4 2 2" xfId="26877"/>
    <cellStyle name="Normal 15 9 4 2 2 2" xfId="52845"/>
    <cellStyle name="Normal 15 9 4 2 3" xfId="37697"/>
    <cellStyle name="Normal 15 9 4 3" xfId="20385"/>
    <cellStyle name="Normal 15 9 4 3 2" xfId="46353"/>
    <cellStyle name="Normal 15 9 4 4" xfId="16057"/>
    <cellStyle name="Normal 15 9 4 4 2" xfId="42025"/>
    <cellStyle name="Normal 15 9 4 5" xfId="31205"/>
    <cellStyle name="Normal 15 9 4 6" xfId="57687"/>
    <cellStyle name="Normal 15 9 5" xfId="9565"/>
    <cellStyle name="Normal 15 9 5 2" xfId="24713"/>
    <cellStyle name="Normal 15 9 5 2 2" xfId="50681"/>
    <cellStyle name="Normal 15 9 5 3" xfId="35533"/>
    <cellStyle name="Normal 15 9 6" xfId="7401"/>
    <cellStyle name="Normal 15 9 6 2" xfId="22549"/>
    <cellStyle name="Normal 15 9 6 2 2" xfId="48517"/>
    <cellStyle name="Normal 15 9 6 3" xfId="33369"/>
    <cellStyle name="Normal 15 9 7" xfId="18221"/>
    <cellStyle name="Normal 15 9 7 2" xfId="44189"/>
    <cellStyle name="Normal 15 9 8" xfId="13893"/>
    <cellStyle name="Normal 15 9 8 2" xfId="39861"/>
    <cellStyle name="Normal 15 9 9" xfId="3073"/>
    <cellStyle name="Normal 16" xfId="336"/>
    <cellStyle name="Normal 16 10" xfId="337"/>
    <cellStyle name="Normal 16 10 10" xfId="29043"/>
    <cellStyle name="Normal 16 10 11" xfId="55003"/>
    <cellStyle name="Normal 16 10 12" xfId="55525"/>
    <cellStyle name="Normal 16 10 13" xfId="1067"/>
    <cellStyle name="Normal 16 10 2" xfId="1452"/>
    <cellStyle name="Normal 16 10 2 10" xfId="56066"/>
    <cellStyle name="Normal 16 10 2 2" xfId="2534"/>
    <cellStyle name="Normal 16 10 2 2 2" xfId="6862"/>
    <cellStyle name="Normal 16 10 2 2 2 2" xfId="13354"/>
    <cellStyle name="Normal 16 10 2 2 2 2 2" xfId="28502"/>
    <cellStyle name="Normal 16 10 2 2 2 2 2 2" xfId="54470"/>
    <cellStyle name="Normal 16 10 2 2 2 2 3" xfId="39322"/>
    <cellStyle name="Normal 16 10 2 2 2 3" xfId="22010"/>
    <cellStyle name="Normal 16 10 2 2 2 3 2" xfId="47978"/>
    <cellStyle name="Normal 16 10 2 2 2 4" xfId="17682"/>
    <cellStyle name="Normal 16 10 2 2 2 4 2" xfId="43650"/>
    <cellStyle name="Normal 16 10 2 2 2 5" xfId="32830"/>
    <cellStyle name="Normal 16 10 2 2 2 6" xfId="59312"/>
    <cellStyle name="Normal 16 10 2 2 3" xfId="11190"/>
    <cellStyle name="Normal 16 10 2 2 3 2" xfId="26338"/>
    <cellStyle name="Normal 16 10 2 2 3 2 2" xfId="52306"/>
    <cellStyle name="Normal 16 10 2 2 3 3" xfId="37158"/>
    <cellStyle name="Normal 16 10 2 2 4" xfId="9026"/>
    <cellStyle name="Normal 16 10 2 2 4 2" xfId="24174"/>
    <cellStyle name="Normal 16 10 2 2 4 2 2" xfId="50142"/>
    <cellStyle name="Normal 16 10 2 2 4 3" xfId="34994"/>
    <cellStyle name="Normal 16 10 2 2 5" xfId="19846"/>
    <cellStyle name="Normal 16 10 2 2 5 2" xfId="45814"/>
    <cellStyle name="Normal 16 10 2 2 6" xfId="15518"/>
    <cellStyle name="Normal 16 10 2 2 6 2" xfId="41486"/>
    <cellStyle name="Normal 16 10 2 2 7" xfId="4698"/>
    <cellStyle name="Normal 16 10 2 2 8" xfId="30666"/>
    <cellStyle name="Normal 16 10 2 2 9" xfId="57148"/>
    <cellStyle name="Normal 16 10 2 3" xfId="5780"/>
    <cellStyle name="Normal 16 10 2 3 2" xfId="12272"/>
    <cellStyle name="Normal 16 10 2 3 2 2" xfId="27420"/>
    <cellStyle name="Normal 16 10 2 3 2 2 2" xfId="53388"/>
    <cellStyle name="Normal 16 10 2 3 2 3" xfId="38240"/>
    <cellStyle name="Normal 16 10 2 3 3" xfId="20928"/>
    <cellStyle name="Normal 16 10 2 3 3 2" xfId="46896"/>
    <cellStyle name="Normal 16 10 2 3 4" xfId="16600"/>
    <cellStyle name="Normal 16 10 2 3 4 2" xfId="42568"/>
    <cellStyle name="Normal 16 10 2 3 5" xfId="31748"/>
    <cellStyle name="Normal 16 10 2 3 6" xfId="58230"/>
    <cellStyle name="Normal 16 10 2 4" xfId="10108"/>
    <cellStyle name="Normal 16 10 2 4 2" xfId="25256"/>
    <cellStyle name="Normal 16 10 2 4 2 2" xfId="51224"/>
    <cellStyle name="Normal 16 10 2 4 3" xfId="36076"/>
    <cellStyle name="Normal 16 10 2 5" xfId="7944"/>
    <cellStyle name="Normal 16 10 2 5 2" xfId="23092"/>
    <cellStyle name="Normal 16 10 2 5 2 2" xfId="49060"/>
    <cellStyle name="Normal 16 10 2 5 3" xfId="33912"/>
    <cellStyle name="Normal 16 10 2 6" xfId="18764"/>
    <cellStyle name="Normal 16 10 2 6 2" xfId="44732"/>
    <cellStyle name="Normal 16 10 2 7" xfId="14436"/>
    <cellStyle name="Normal 16 10 2 7 2" xfId="40404"/>
    <cellStyle name="Normal 16 10 2 8" xfId="3616"/>
    <cellStyle name="Normal 16 10 2 9" xfId="29584"/>
    <cellStyle name="Normal 16 10 3" xfId="1993"/>
    <cellStyle name="Normal 16 10 3 2" xfId="6321"/>
    <cellStyle name="Normal 16 10 3 2 2" xfId="12813"/>
    <cellStyle name="Normal 16 10 3 2 2 2" xfId="27961"/>
    <cellStyle name="Normal 16 10 3 2 2 2 2" xfId="53929"/>
    <cellStyle name="Normal 16 10 3 2 2 3" xfId="38781"/>
    <cellStyle name="Normal 16 10 3 2 3" xfId="21469"/>
    <cellStyle name="Normal 16 10 3 2 3 2" xfId="47437"/>
    <cellStyle name="Normal 16 10 3 2 4" xfId="17141"/>
    <cellStyle name="Normal 16 10 3 2 4 2" xfId="43109"/>
    <cellStyle name="Normal 16 10 3 2 5" xfId="32289"/>
    <cellStyle name="Normal 16 10 3 2 6" xfId="58771"/>
    <cellStyle name="Normal 16 10 3 3" xfId="10649"/>
    <cellStyle name="Normal 16 10 3 3 2" xfId="25797"/>
    <cellStyle name="Normal 16 10 3 3 2 2" xfId="51765"/>
    <cellStyle name="Normal 16 10 3 3 3" xfId="36617"/>
    <cellStyle name="Normal 16 10 3 4" xfId="8485"/>
    <cellStyle name="Normal 16 10 3 4 2" xfId="23633"/>
    <cellStyle name="Normal 16 10 3 4 2 2" xfId="49601"/>
    <cellStyle name="Normal 16 10 3 4 3" xfId="34453"/>
    <cellStyle name="Normal 16 10 3 5" xfId="19305"/>
    <cellStyle name="Normal 16 10 3 5 2" xfId="45273"/>
    <cellStyle name="Normal 16 10 3 6" xfId="14977"/>
    <cellStyle name="Normal 16 10 3 6 2" xfId="40945"/>
    <cellStyle name="Normal 16 10 3 7" xfId="4157"/>
    <cellStyle name="Normal 16 10 3 8" xfId="30125"/>
    <cellStyle name="Normal 16 10 3 9" xfId="56607"/>
    <cellStyle name="Normal 16 10 4" xfId="5239"/>
    <cellStyle name="Normal 16 10 4 2" xfId="11731"/>
    <cellStyle name="Normal 16 10 4 2 2" xfId="26879"/>
    <cellStyle name="Normal 16 10 4 2 2 2" xfId="52847"/>
    <cellStyle name="Normal 16 10 4 2 3" xfId="37699"/>
    <cellStyle name="Normal 16 10 4 3" xfId="20387"/>
    <cellStyle name="Normal 16 10 4 3 2" xfId="46355"/>
    <cellStyle name="Normal 16 10 4 4" xfId="16059"/>
    <cellStyle name="Normal 16 10 4 4 2" xfId="42027"/>
    <cellStyle name="Normal 16 10 4 5" xfId="31207"/>
    <cellStyle name="Normal 16 10 4 6" xfId="57689"/>
    <cellStyle name="Normal 16 10 5" xfId="9567"/>
    <cellStyle name="Normal 16 10 5 2" xfId="24715"/>
    <cellStyle name="Normal 16 10 5 2 2" xfId="50683"/>
    <cellStyle name="Normal 16 10 5 3" xfId="35535"/>
    <cellStyle name="Normal 16 10 6" xfId="7403"/>
    <cellStyle name="Normal 16 10 6 2" xfId="22551"/>
    <cellStyle name="Normal 16 10 6 2 2" xfId="48519"/>
    <cellStyle name="Normal 16 10 6 3" xfId="33371"/>
    <cellStyle name="Normal 16 10 7" xfId="18223"/>
    <cellStyle name="Normal 16 10 7 2" xfId="44191"/>
    <cellStyle name="Normal 16 10 8" xfId="13895"/>
    <cellStyle name="Normal 16 10 8 2" xfId="39863"/>
    <cellStyle name="Normal 16 10 9" xfId="3075"/>
    <cellStyle name="Normal 16 11" xfId="338"/>
    <cellStyle name="Normal 16 11 10" xfId="29044"/>
    <cellStyle name="Normal 16 11 11" xfId="55004"/>
    <cellStyle name="Normal 16 11 12" xfId="55526"/>
    <cellStyle name="Normal 16 11 13" xfId="1107"/>
    <cellStyle name="Normal 16 11 2" xfId="1453"/>
    <cellStyle name="Normal 16 11 2 10" xfId="56067"/>
    <cellStyle name="Normal 16 11 2 2" xfId="2535"/>
    <cellStyle name="Normal 16 11 2 2 2" xfId="6863"/>
    <cellStyle name="Normal 16 11 2 2 2 2" xfId="13355"/>
    <cellStyle name="Normal 16 11 2 2 2 2 2" xfId="28503"/>
    <cellStyle name="Normal 16 11 2 2 2 2 2 2" xfId="54471"/>
    <cellStyle name="Normal 16 11 2 2 2 2 3" xfId="39323"/>
    <cellStyle name="Normal 16 11 2 2 2 3" xfId="22011"/>
    <cellStyle name="Normal 16 11 2 2 2 3 2" xfId="47979"/>
    <cellStyle name="Normal 16 11 2 2 2 4" xfId="17683"/>
    <cellStyle name="Normal 16 11 2 2 2 4 2" xfId="43651"/>
    <cellStyle name="Normal 16 11 2 2 2 5" xfId="32831"/>
    <cellStyle name="Normal 16 11 2 2 2 6" xfId="59313"/>
    <cellStyle name="Normal 16 11 2 2 3" xfId="11191"/>
    <cellStyle name="Normal 16 11 2 2 3 2" xfId="26339"/>
    <cellStyle name="Normal 16 11 2 2 3 2 2" xfId="52307"/>
    <cellStyle name="Normal 16 11 2 2 3 3" xfId="37159"/>
    <cellStyle name="Normal 16 11 2 2 4" xfId="9027"/>
    <cellStyle name="Normal 16 11 2 2 4 2" xfId="24175"/>
    <cellStyle name="Normal 16 11 2 2 4 2 2" xfId="50143"/>
    <cellStyle name="Normal 16 11 2 2 4 3" xfId="34995"/>
    <cellStyle name="Normal 16 11 2 2 5" xfId="19847"/>
    <cellStyle name="Normal 16 11 2 2 5 2" xfId="45815"/>
    <cellStyle name="Normal 16 11 2 2 6" xfId="15519"/>
    <cellStyle name="Normal 16 11 2 2 6 2" xfId="41487"/>
    <cellStyle name="Normal 16 11 2 2 7" xfId="4699"/>
    <cellStyle name="Normal 16 11 2 2 8" xfId="30667"/>
    <cellStyle name="Normal 16 11 2 2 9" xfId="57149"/>
    <cellStyle name="Normal 16 11 2 3" xfId="5781"/>
    <cellStyle name="Normal 16 11 2 3 2" xfId="12273"/>
    <cellStyle name="Normal 16 11 2 3 2 2" xfId="27421"/>
    <cellStyle name="Normal 16 11 2 3 2 2 2" xfId="53389"/>
    <cellStyle name="Normal 16 11 2 3 2 3" xfId="38241"/>
    <cellStyle name="Normal 16 11 2 3 3" xfId="20929"/>
    <cellStyle name="Normal 16 11 2 3 3 2" xfId="46897"/>
    <cellStyle name="Normal 16 11 2 3 4" xfId="16601"/>
    <cellStyle name="Normal 16 11 2 3 4 2" xfId="42569"/>
    <cellStyle name="Normal 16 11 2 3 5" xfId="31749"/>
    <cellStyle name="Normal 16 11 2 3 6" xfId="58231"/>
    <cellStyle name="Normal 16 11 2 4" xfId="10109"/>
    <cellStyle name="Normal 16 11 2 4 2" xfId="25257"/>
    <cellStyle name="Normal 16 11 2 4 2 2" xfId="51225"/>
    <cellStyle name="Normal 16 11 2 4 3" xfId="36077"/>
    <cellStyle name="Normal 16 11 2 5" xfId="7945"/>
    <cellStyle name="Normal 16 11 2 5 2" xfId="23093"/>
    <cellStyle name="Normal 16 11 2 5 2 2" xfId="49061"/>
    <cellStyle name="Normal 16 11 2 5 3" xfId="33913"/>
    <cellStyle name="Normal 16 11 2 6" xfId="18765"/>
    <cellStyle name="Normal 16 11 2 6 2" xfId="44733"/>
    <cellStyle name="Normal 16 11 2 7" xfId="14437"/>
    <cellStyle name="Normal 16 11 2 7 2" xfId="40405"/>
    <cellStyle name="Normal 16 11 2 8" xfId="3617"/>
    <cellStyle name="Normal 16 11 2 9" xfId="29585"/>
    <cellStyle name="Normal 16 11 3" xfId="1994"/>
    <cellStyle name="Normal 16 11 3 2" xfId="6322"/>
    <cellStyle name="Normal 16 11 3 2 2" xfId="12814"/>
    <cellStyle name="Normal 16 11 3 2 2 2" xfId="27962"/>
    <cellStyle name="Normal 16 11 3 2 2 2 2" xfId="53930"/>
    <cellStyle name="Normal 16 11 3 2 2 3" xfId="38782"/>
    <cellStyle name="Normal 16 11 3 2 3" xfId="21470"/>
    <cellStyle name="Normal 16 11 3 2 3 2" xfId="47438"/>
    <cellStyle name="Normal 16 11 3 2 4" xfId="17142"/>
    <cellStyle name="Normal 16 11 3 2 4 2" xfId="43110"/>
    <cellStyle name="Normal 16 11 3 2 5" xfId="32290"/>
    <cellStyle name="Normal 16 11 3 2 6" xfId="58772"/>
    <cellStyle name="Normal 16 11 3 3" xfId="10650"/>
    <cellStyle name="Normal 16 11 3 3 2" xfId="25798"/>
    <cellStyle name="Normal 16 11 3 3 2 2" xfId="51766"/>
    <cellStyle name="Normal 16 11 3 3 3" xfId="36618"/>
    <cellStyle name="Normal 16 11 3 4" xfId="8486"/>
    <cellStyle name="Normal 16 11 3 4 2" xfId="23634"/>
    <cellStyle name="Normal 16 11 3 4 2 2" xfId="49602"/>
    <cellStyle name="Normal 16 11 3 4 3" xfId="34454"/>
    <cellStyle name="Normal 16 11 3 5" xfId="19306"/>
    <cellStyle name="Normal 16 11 3 5 2" xfId="45274"/>
    <cellStyle name="Normal 16 11 3 6" xfId="14978"/>
    <cellStyle name="Normal 16 11 3 6 2" xfId="40946"/>
    <cellStyle name="Normal 16 11 3 7" xfId="4158"/>
    <cellStyle name="Normal 16 11 3 8" xfId="30126"/>
    <cellStyle name="Normal 16 11 3 9" xfId="56608"/>
    <cellStyle name="Normal 16 11 4" xfId="5240"/>
    <cellStyle name="Normal 16 11 4 2" xfId="11732"/>
    <cellStyle name="Normal 16 11 4 2 2" xfId="26880"/>
    <cellStyle name="Normal 16 11 4 2 2 2" xfId="52848"/>
    <cellStyle name="Normal 16 11 4 2 3" xfId="37700"/>
    <cellStyle name="Normal 16 11 4 3" xfId="20388"/>
    <cellStyle name="Normal 16 11 4 3 2" xfId="46356"/>
    <cellStyle name="Normal 16 11 4 4" xfId="16060"/>
    <cellStyle name="Normal 16 11 4 4 2" xfId="42028"/>
    <cellStyle name="Normal 16 11 4 5" xfId="31208"/>
    <cellStyle name="Normal 16 11 4 6" xfId="57690"/>
    <cellStyle name="Normal 16 11 5" xfId="9568"/>
    <cellStyle name="Normal 16 11 5 2" xfId="24716"/>
    <cellStyle name="Normal 16 11 5 2 2" xfId="50684"/>
    <cellStyle name="Normal 16 11 5 3" xfId="35536"/>
    <cellStyle name="Normal 16 11 6" xfId="7404"/>
    <cellStyle name="Normal 16 11 6 2" xfId="22552"/>
    <cellStyle name="Normal 16 11 6 2 2" xfId="48520"/>
    <cellStyle name="Normal 16 11 6 3" xfId="33372"/>
    <cellStyle name="Normal 16 11 7" xfId="18224"/>
    <cellStyle name="Normal 16 11 7 2" xfId="44192"/>
    <cellStyle name="Normal 16 11 8" xfId="13896"/>
    <cellStyle name="Normal 16 11 8 2" xfId="39864"/>
    <cellStyle name="Normal 16 11 9" xfId="3076"/>
    <cellStyle name="Normal 16 12" xfId="339"/>
    <cellStyle name="Normal 16 12 10" xfId="29045"/>
    <cellStyle name="Normal 16 12 11" xfId="55005"/>
    <cellStyle name="Normal 16 12 12" xfId="55527"/>
    <cellStyle name="Normal 16 12 13" xfId="1147"/>
    <cellStyle name="Normal 16 12 2" xfId="1454"/>
    <cellStyle name="Normal 16 12 2 10" xfId="56068"/>
    <cellStyle name="Normal 16 12 2 2" xfId="2536"/>
    <cellStyle name="Normal 16 12 2 2 2" xfId="6864"/>
    <cellStyle name="Normal 16 12 2 2 2 2" xfId="13356"/>
    <cellStyle name="Normal 16 12 2 2 2 2 2" xfId="28504"/>
    <cellStyle name="Normal 16 12 2 2 2 2 2 2" xfId="54472"/>
    <cellStyle name="Normal 16 12 2 2 2 2 3" xfId="39324"/>
    <cellStyle name="Normal 16 12 2 2 2 3" xfId="22012"/>
    <cellStyle name="Normal 16 12 2 2 2 3 2" xfId="47980"/>
    <cellStyle name="Normal 16 12 2 2 2 4" xfId="17684"/>
    <cellStyle name="Normal 16 12 2 2 2 4 2" xfId="43652"/>
    <cellStyle name="Normal 16 12 2 2 2 5" xfId="32832"/>
    <cellStyle name="Normal 16 12 2 2 2 6" xfId="59314"/>
    <cellStyle name="Normal 16 12 2 2 3" xfId="11192"/>
    <cellStyle name="Normal 16 12 2 2 3 2" xfId="26340"/>
    <cellStyle name="Normal 16 12 2 2 3 2 2" xfId="52308"/>
    <cellStyle name="Normal 16 12 2 2 3 3" xfId="37160"/>
    <cellStyle name="Normal 16 12 2 2 4" xfId="9028"/>
    <cellStyle name="Normal 16 12 2 2 4 2" xfId="24176"/>
    <cellStyle name="Normal 16 12 2 2 4 2 2" xfId="50144"/>
    <cellStyle name="Normal 16 12 2 2 4 3" xfId="34996"/>
    <cellStyle name="Normal 16 12 2 2 5" xfId="19848"/>
    <cellStyle name="Normal 16 12 2 2 5 2" xfId="45816"/>
    <cellStyle name="Normal 16 12 2 2 6" xfId="15520"/>
    <cellStyle name="Normal 16 12 2 2 6 2" xfId="41488"/>
    <cellStyle name="Normal 16 12 2 2 7" xfId="4700"/>
    <cellStyle name="Normal 16 12 2 2 8" xfId="30668"/>
    <cellStyle name="Normal 16 12 2 2 9" xfId="57150"/>
    <cellStyle name="Normal 16 12 2 3" xfId="5782"/>
    <cellStyle name="Normal 16 12 2 3 2" xfId="12274"/>
    <cellStyle name="Normal 16 12 2 3 2 2" xfId="27422"/>
    <cellStyle name="Normal 16 12 2 3 2 2 2" xfId="53390"/>
    <cellStyle name="Normal 16 12 2 3 2 3" xfId="38242"/>
    <cellStyle name="Normal 16 12 2 3 3" xfId="20930"/>
    <cellStyle name="Normal 16 12 2 3 3 2" xfId="46898"/>
    <cellStyle name="Normal 16 12 2 3 4" xfId="16602"/>
    <cellStyle name="Normal 16 12 2 3 4 2" xfId="42570"/>
    <cellStyle name="Normal 16 12 2 3 5" xfId="31750"/>
    <cellStyle name="Normal 16 12 2 3 6" xfId="58232"/>
    <cellStyle name="Normal 16 12 2 4" xfId="10110"/>
    <cellStyle name="Normal 16 12 2 4 2" xfId="25258"/>
    <cellStyle name="Normal 16 12 2 4 2 2" xfId="51226"/>
    <cellStyle name="Normal 16 12 2 4 3" xfId="36078"/>
    <cellStyle name="Normal 16 12 2 5" xfId="7946"/>
    <cellStyle name="Normal 16 12 2 5 2" xfId="23094"/>
    <cellStyle name="Normal 16 12 2 5 2 2" xfId="49062"/>
    <cellStyle name="Normal 16 12 2 5 3" xfId="33914"/>
    <cellStyle name="Normal 16 12 2 6" xfId="18766"/>
    <cellStyle name="Normal 16 12 2 6 2" xfId="44734"/>
    <cellStyle name="Normal 16 12 2 7" xfId="14438"/>
    <cellStyle name="Normal 16 12 2 7 2" xfId="40406"/>
    <cellStyle name="Normal 16 12 2 8" xfId="3618"/>
    <cellStyle name="Normal 16 12 2 9" xfId="29586"/>
    <cellStyle name="Normal 16 12 3" xfId="1995"/>
    <cellStyle name="Normal 16 12 3 2" xfId="6323"/>
    <cellStyle name="Normal 16 12 3 2 2" xfId="12815"/>
    <cellStyle name="Normal 16 12 3 2 2 2" xfId="27963"/>
    <cellStyle name="Normal 16 12 3 2 2 2 2" xfId="53931"/>
    <cellStyle name="Normal 16 12 3 2 2 3" xfId="38783"/>
    <cellStyle name="Normal 16 12 3 2 3" xfId="21471"/>
    <cellStyle name="Normal 16 12 3 2 3 2" xfId="47439"/>
    <cellStyle name="Normal 16 12 3 2 4" xfId="17143"/>
    <cellStyle name="Normal 16 12 3 2 4 2" xfId="43111"/>
    <cellStyle name="Normal 16 12 3 2 5" xfId="32291"/>
    <cellStyle name="Normal 16 12 3 2 6" xfId="58773"/>
    <cellStyle name="Normal 16 12 3 3" xfId="10651"/>
    <cellStyle name="Normal 16 12 3 3 2" xfId="25799"/>
    <cellStyle name="Normal 16 12 3 3 2 2" xfId="51767"/>
    <cellStyle name="Normal 16 12 3 3 3" xfId="36619"/>
    <cellStyle name="Normal 16 12 3 4" xfId="8487"/>
    <cellStyle name="Normal 16 12 3 4 2" xfId="23635"/>
    <cellStyle name="Normal 16 12 3 4 2 2" xfId="49603"/>
    <cellStyle name="Normal 16 12 3 4 3" xfId="34455"/>
    <cellStyle name="Normal 16 12 3 5" xfId="19307"/>
    <cellStyle name="Normal 16 12 3 5 2" xfId="45275"/>
    <cellStyle name="Normal 16 12 3 6" xfId="14979"/>
    <cellStyle name="Normal 16 12 3 6 2" xfId="40947"/>
    <cellStyle name="Normal 16 12 3 7" xfId="4159"/>
    <cellStyle name="Normal 16 12 3 8" xfId="30127"/>
    <cellStyle name="Normal 16 12 3 9" xfId="56609"/>
    <cellStyle name="Normal 16 12 4" xfId="5241"/>
    <cellStyle name="Normal 16 12 4 2" xfId="11733"/>
    <cellStyle name="Normal 16 12 4 2 2" xfId="26881"/>
    <cellStyle name="Normal 16 12 4 2 2 2" xfId="52849"/>
    <cellStyle name="Normal 16 12 4 2 3" xfId="37701"/>
    <cellStyle name="Normal 16 12 4 3" xfId="20389"/>
    <cellStyle name="Normal 16 12 4 3 2" xfId="46357"/>
    <cellStyle name="Normal 16 12 4 4" xfId="16061"/>
    <cellStyle name="Normal 16 12 4 4 2" xfId="42029"/>
    <cellStyle name="Normal 16 12 4 5" xfId="31209"/>
    <cellStyle name="Normal 16 12 4 6" xfId="57691"/>
    <cellStyle name="Normal 16 12 5" xfId="9569"/>
    <cellStyle name="Normal 16 12 5 2" xfId="24717"/>
    <cellStyle name="Normal 16 12 5 2 2" xfId="50685"/>
    <cellStyle name="Normal 16 12 5 3" xfId="35537"/>
    <cellStyle name="Normal 16 12 6" xfId="7405"/>
    <cellStyle name="Normal 16 12 6 2" xfId="22553"/>
    <cellStyle name="Normal 16 12 6 2 2" xfId="48521"/>
    <cellStyle name="Normal 16 12 6 3" xfId="33373"/>
    <cellStyle name="Normal 16 12 7" xfId="18225"/>
    <cellStyle name="Normal 16 12 7 2" xfId="44193"/>
    <cellStyle name="Normal 16 12 8" xfId="13897"/>
    <cellStyle name="Normal 16 12 8 2" xfId="39865"/>
    <cellStyle name="Normal 16 12 9" xfId="3077"/>
    <cellStyle name="Normal 16 13" xfId="340"/>
    <cellStyle name="Normal 16 13 10" xfId="29046"/>
    <cellStyle name="Normal 16 13 11" xfId="55528"/>
    <cellStyle name="Normal 16 13 12" xfId="1187"/>
    <cellStyle name="Normal 16 13 2" xfId="1455"/>
    <cellStyle name="Normal 16 13 2 10" xfId="56069"/>
    <cellStyle name="Normal 16 13 2 2" xfId="2537"/>
    <cellStyle name="Normal 16 13 2 2 2" xfId="6865"/>
    <cellStyle name="Normal 16 13 2 2 2 2" xfId="13357"/>
    <cellStyle name="Normal 16 13 2 2 2 2 2" xfId="28505"/>
    <cellStyle name="Normal 16 13 2 2 2 2 2 2" xfId="54473"/>
    <cellStyle name="Normal 16 13 2 2 2 2 3" xfId="39325"/>
    <cellStyle name="Normal 16 13 2 2 2 3" xfId="22013"/>
    <cellStyle name="Normal 16 13 2 2 2 3 2" xfId="47981"/>
    <cellStyle name="Normal 16 13 2 2 2 4" xfId="17685"/>
    <cellStyle name="Normal 16 13 2 2 2 4 2" xfId="43653"/>
    <cellStyle name="Normal 16 13 2 2 2 5" xfId="32833"/>
    <cellStyle name="Normal 16 13 2 2 2 6" xfId="59315"/>
    <cellStyle name="Normal 16 13 2 2 3" xfId="11193"/>
    <cellStyle name="Normal 16 13 2 2 3 2" xfId="26341"/>
    <cellStyle name="Normal 16 13 2 2 3 2 2" xfId="52309"/>
    <cellStyle name="Normal 16 13 2 2 3 3" xfId="37161"/>
    <cellStyle name="Normal 16 13 2 2 4" xfId="9029"/>
    <cellStyle name="Normal 16 13 2 2 4 2" xfId="24177"/>
    <cellStyle name="Normal 16 13 2 2 4 2 2" xfId="50145"/>
    <cellStyle name="Normal 16 13 2 2 4 3" xfId="34997"/>
    <cellStyle name="Normal 16 13 2 2 5" xfId="19849"/>
    <cellStyle name="Normal 16 13 2 2 5 2" xfId="45817"/>
    <cellStyle name="Normal 16 13 2 2 6" xfId="15521"/>
    <cellStyle name="Normal 16 13 2 2 6 2" xfId="41489"/>
    <cellStyle name="Normal 16 13 2 2 7" xfId="4701"/>
    <cellStyle name="Normal 16 13 2 2 8" xfId="30669"/>
    <cellStyle name="Normal 16 13 2 2 9" xfId="57151"/>
    <cellStyle name="Normal 16 13 2 3" xfId="5783"/>
    <cellStyle name="Normal 16 13 2 3 2" xfId="12275"/>
    <cellStyle name="Normal 16 13 2 3 2 2" xfId="27423"/>
    <cellStyle name="Normal 16 13 2 3 2 2 2" xfId="53391"/>
    <cellStyle name="Normal 16 13 2 3 2 3" xfId="38243"/>
    <cellStyle name="Normal 16 13 2 3 3" xfId="20931"/>
    <cellStyle name="Normal 16 13 2 3 3 2" xfId="46899"/>
    <cellStyle name="Normal 16 13 2 3 4" xfId="16603"/>
    <cellStyle name="Normal 16 13 2 3 4 2" xfId="42571"/>
    <cellStyle name="Normal 16 13 2 3 5" xfId="31751"/>
    <cellStyle name="Normal 16 13 2 3 6" xfId="58233"/>
    <cellStyle name="Normal 16 13 2 4" xfId="10111"/>
    <cellStyle name="Normal 16 13 2 4 2" xfId="25259"/>
    <cellStyle name="Normal 16 13 2 4 2 2" xfId="51227"/>
    <cellStyle name="Normal 16 13 2 4 3" xfId="36079"/>
    <cellStyle name="Normal 16 13 2 5" xfId="7947"/>
    <cellStyle name="Normal 16 13 2 5 2" xfId="23095"/>
    <cellStyle name="Normal 16 13 2 5 2 2" xfId="49063"/>
    <cellStyle name="Normal 16 13 2 5 3" xfId="33915"/>
    <cellStyle name="Normal 16 13 2 6" xfId="18767"/>
    <cellStyle name="Normal 16 13 2 6 2" xfId="44735"/>
    <cellStyle name="Normal 16 13 2 7" xfId="14439"/>
    <cellStyle name="Normal 16 13 2 7 2" xfId="40407"/>
    <cellStyle name="Normal 16 13 2 8" xfId="3619"/>
    <cellStyle name="Normal 16 13 2 9" xfId="29587"/>
    <cellStyle name="Normal 16 13 3" xfId="1996"/>
    <cellStyle name="Normal 16 13 3 2" xfId="6324"/>
    <cellStyle name="Normal 16 13 3 2 2" xfId="12816"/>
    <cellStyle name="Normal 16 13 3 2 2 2" xfId="27964"/>
    <cellStyle name="Normal 16 13 3 2 2 2 2" xfId="53932"/>
    <cellStyle name="Normal 16 13 3 2 2 3" xfId="38784"/>
    <cellStyle name="Normal 16 13 3 2 3" xfId="21472"/>
    <cellStyle name="Normal 16 13 3 2 3 2" xfId="47440"/>
    <cellStyle name="Normal 16 13 3 2 4" xfId="17144"/>
    <cellStyle name="Normal 16 13 3 2 4 2" xfId="43112"/>
    <cellStyle name="Normal 16 13 3 2 5" xfId="32292"/>
    <cellStyle name="Normal 16 13 3 2 6" xfId="58774"/>
    <cellStyle name="Normal 16 13 3 3" xfId="10652"/>
    <cellStyle name="Normal 16 13 3 3 2" xfId="25800"/>
    <cellStyle name="Normal 16 13 3 3 2 2" xfId="51768"/>
    <cellStyle name="Normal 16 13 3 3 3" xfId="36620"/>
    <cellStyle name="Normal 16 13 3 4" xfId="8488"/>
    <cellStyle name="Normal 16 13 3 4 2" xfId="23636"/>
    <cellStyle name="Normal 16 13 3 4 2 2" xfId="49604"/>
    <cellStyle name="Normal 16 13 3 4 3" xfId="34456"/>
    <cellStyle name="Normal 16 13 3 5" xfId="19308"/>
    <cellStyle name="Normal 16 13 3 5 2" xfId="45276"/>
    <cellStyle name="Normal 16 13 3 6" xfId="14980"/>
    <cellStyle name="Normal 16 13 3 6 2" xfId="40948"/>
    <cellStyle name="Normal 16 13 3 7" xfId="4160"/>
    <cellStyle name="Normal 16 13 3 8" xfId="30128"/>
    <cellStyle name="Normal 16 13 3 9" xfId="56610"/>
    <cellStyle name="Normal 16 13 4" xfId="5242"/>
    <cellStyle name="Normal 16 13 4 2" xfId="11734"/>
    <cellStyle name="Normal 16 13 4 2 2" xfId="26882"/>
    <cellStyle name="Normal 16 13 4 2 2 2" xfId="52850"/>
    <cellStyle name="Normal 16 13 4 2 3" xfId="37702"/>
    <cellStyle name="Normal 16 13 4 3" xfId="20390"/>
    <cellStyle name="Normal 16 13 4 3 2" xfId="46358"/>
    <cellStyle name="Normal 16 13 4 4" xfId="16062"/>
    <cellStyle name="Normal 16 13 4 4 2" xfId="42030"/>
    <cellStyle name="Normal 16 13 4 5" xfId="31210"/>
    <cellStyle name="Normal 16 13 4 6" xfId="57692"/>
    <cellStyle name="Normal 16 13 5" xfId="9570"/>
    <cellStyle name="Normal 16 13 5 2" xfId="24718"/>
    <cellStyle name="Normal 16 13 5 2 2" xfId="50686"/>
    <cellStyle name="Normal 16 13 5 3" xfId="35538"/>
    <cellStyle name="Normal 16 13 6" xfId="7406"/>
    <cellStyle name="Normal 16 13 6 2" xfId="22554"/>
    <cellStyle name="Normal 16 13 6 2 2" xfId="48522"/>
    <cellStyle name="Normal 16 13 6 3" xfId="33374"/>
    <cellStyle name="Normal 16 13 7" xfId="18226"/>
    <cellStyle name="Normal 16 13 7 2" xfId="44194"/>
    <cellStyle name="Normal 16 13 8" xfId="13898"/>
    <cellStyle name="Normal 16 13 8 2" xfId="39866"/>
    <cellStyle name="Normal 16 13 9" xfId="3078"/>
    <cellStyle name="Normal 16 14" xfId="1451"/>
    <cellStyle name="Normal 16 14 10" xfId="56065"/>
    <cellStyle name="Normal 16 14 2" xfId="2533"/>
    <cellStyle name="Normal 16 14 2 2" xfId="6861"/>
    <cellStyle name="Normal 16 14 2 2 2" xfId="13353"/>
    <cellStyle name="Normal 16 14 2 2 2 2" xfId="28501"/>
    <cellStyle name="Normal 16 14 2 2 2 2 2" xfId="54469"/>
    <cellStyle name="Normal 16 14 2 2 2 3" xfId="39321"/>
    <cellStyle name="Normal 16 14 2 2 3" xfId="22009"/>
    <cellStyle name="Normal 16 14 2 2 3 2" xfId="47977"/>
    <cellStyle name="Normal 16 14 2 2 4" xfId="17681"/>
    <cellStyle name="Normal 16 14 2 2 4 2" xfId="43649"/>
    <cellStyle name="Normal 16 14 2 2 5" xfId="32829"/>
    <cellStyle name="Normal 16 14 2 2 6" xfId="59311"/>
    <cellStyle name="Normal 16 14 2 3" xfId="11189"/>
    <cellStyle name="Normal 16 14 2 3 2" xfId="26337"/>
    <cellStyle name="Normal 16 14 2 3 2 2" xfId="52305"/>
    <cellStyle name="Normal 16 14 2 3 3" xfId="37157"/>
    <cellStyle name="Normal 16 14 2 4" xfId="9025"/>
    <cellStyle name="Normal 16 14 2 4 2" xfId="24173"/>
    <cellStyle name="Normal 16 14 2 4 2 2" xfId="50141"/>
    <cellStyle name="Normal 16 14 2 4 3" xfId="34993"/>
    <cellStyle name="Normal 16 14 2 5" xfId="19845"/>
    <cellStyle name="Normal 16 14 2 5 2" xfId="45813"/>
    <cellStyle name="Normal 16 14 2 6" xfId="15517"/>
    <cellStyle name="Normal 16 14 2 6 2" xfId="41485"/>
    <cellStyle name="Normal 16 14 2 7" xfId="4697"/>
    <cellStyle name="Normal 16 14 2 8" xfId="30665"/>
    <cellStyle name="Normal 16 14 2 9" xfId="57147"/>
    <cellStyle name="Normal 16 14 3" xfId="5779"/>
    <cellStyle name="Normal 16 14 3 2" xfId="12271"/>
    <cellStyle name="Normal 16 14 3 2 2" xfId="27419"/>
    <cellStyle name="Normal 16 14 3 2 2 2" xfId="53387"/>
    <cellStyle name="Normal 16 14 3 2 3" xfId="38239"/>
    <cellStyle name="Normal 16 14 3 3" xfId="20927"/>
    <cellStyle name="Normal 16 14 3 3 2" xfId="46895"/>
    <cellStyle name="Normal 16 14 3 4" xfId="16599"/>
    <cellStyle name="Normal 16 14 3 4 2" xfId="42567"/>
    <cellStyle name="Normal 16 14 3 5" xfId="31747"/>
    <cellStyle name="Normal 16 14 3 6" xfId="58229"/>
    <cellStyle name="Normal 16 14 4" xfId="10107"/>
    <cellStyle name="Normal 16 14 4 2" xfId="25255"/>
    <cellStyle name="Normal 16 14 4 2 2" xfId="51223"/>
    <cellStyle name="Normal 16 14 4 3" xfId="36075"/>
    <cellStyle name="Normal 16 14 5" xfId="7943"/>
    <cellStyle name="Normal 16 14 5 2" xfId="23091"/>
    <cellStyle name="Normal 16 14 5 2 2" xfId="49059"/>
    <cellStyle name="Normal 16 14 5 3" xfId="33911"/>
    <cellStyle name="Normal 16 14 6" xfId="18763"/>
    <cellStyle name="Normal 16 14 6 2" xfId="44731"/>
    <cellStyle name="Normal 16 14 7" xfId="14435"/>
    <cellStyle name="Normal 16 14 7 2" xfId="40403"/>
    <cellStyle name="Normal 16 14 8" xfId="3615"/>
    <cellStyle name="Normal 16 14 9" xfId="29583"/>
    <cellStyle name="Normal 16 15" xfId="1992"/>
    <cellStyle name="Normal 16 15 2" xfId="6320"/>
    <cellStyle name="Normal 16 15 2 2" xfId="12812"/>
    <cellStyle name="Normal 16 15 2 2 2" xfId="27960"/>
    <cellStyle name="Normal 16 15 2 2 2 2" xfId="53928"/>
    <cellStyle name="Normal 16 15 2 2 3" xfId="38780"/>
    <cellStyle name="Normal 16 15 2 3" xfId="21468"/>
    <cellStyle name="Normal 16 15 2 3 2" xfId="47436"/>
    <cellStyle name="Normal 16 15 2 4" xfId="17140"/>
    <cellStyle name="Normal 16 15 2 4 2" xfId="43108"/>
    <cellStyle name="Normal 16 15 2 5" xfId="32288"/>
    <cellStyle name="Normal 16 15 2 6" xfId="58770"/>
    <cellStyle name="Normal 16 15 3" xfId="10648"/>
    <cellStyle name="Normal 16 15 3 2" xfId="25796"/>
    <cellStyle name="Normal 16 15 3 2 2" xfId="51764"/>
    <cellStyle name="Normal 16 15 3 3" xfId="36616"/>
    <cellStyle name="Normal 16 15 4" xfId="8484"/>
    <cellStyle name="Normal 16 15 4 2" xfId="23632"/>
    <cellStyle name="Normal 16 15 4 2 2" xfId="49600"/>
    <cellStyle name="Normal 16 15 4 3" xfId="34452"/>
    <cellStyle name="Normal 16 15 5" xfId="19304"/>
    <cellStyle name="Normal 16 15 5 2" xfId="45272"/>
    <cellStyle name="Normal 16 15 6" xfId="14976"/>
    <cellStyle name="Normal 16 15 6 2" xfId="40944"/>
    <cellStyle name="Normal 16 15 7" xfId="4156"/>
    <cellStyle name="Normal 16 15 8" xfId="30124"/>
    <cellStyle name="Normal 16 15 9" xfId="56606"/>
    <cellStyle name="Normal 16 16" xfId="5238"/>
    <cellStyle name="Normal 16 16 2" xfId="11730"/>
    <cellStyle name="Normal 16 16 2 2" xfId="26878"/>
    <cellStyle name="Normal 16 16 2 2 2" xfId="52846"/>
    <cellStyle name="Normal 16 16 2 3" xfId="37698"/>
    <cellStyle name="Normal 16 16 3" xfId="20386"/>
    <cellStyle name="Normal 16 16 3 2" xfId="46354"/>
    <cellStyle name="Normal 16 16 4" xfId="16058"/>
    <cellStyle name="Normal 16 16 4 2" xfId="42026"/>
    <cellStyle name="Normal 16 16 5" xfId="31206"/>
    <cellStyle name="Normal 16 16 6" xfId="57688"/>
    <cellStyle name="Normal 16 17" xfId="9566"/>
    <cellStyle name="Normal 16 17 2" xfId="24714"/>
    <cellStyle name="Normal 16 17 2 2" xfId="50682"/>
    <cellStyle name="Normal 16 17 3" xfId="35534"/>
    <cellStyle name="Normal 16 18" xfId="7402"/>
    <cellStyle name="Normal 16 18 2" xfId="22550"/>
    <cellStyle name="Normal 16 18 2 2" xfId="48518"/>
    <cellStyle name="Normal 16 18 3" xfId="33370"/>
    <cellStyle name="Normal 16 19" xfId="18222"/>
    <cellStyle name="Normal 16 19 2" xfId="44190"/>
    <cellStyle name="Normal 16 2" xfId="341"/>
    <cellStyle name="Normal 16 2 10" xfId="29047"/>
    <cellStyle name="Normal 16 2 11" xfId="55006"/>
    <cellStyle name="Normal 16 2 12" xfId="55529"/>
    <cellStyle name="Normal 16 2 13" xfId="747"/>
    <cellStyle name="Normal 16 2 2" xfId="1456"/>
    <cellStyle name="Normal 16 2 2 10" xfId="56070"/>
    <cellStyle name="Normal 16 2 2 2" xfId="2538"/>
    <cellStyle name="Normal 16 2 2 2 2" xfId="6866"/>
    <cellStyle name="Normal 16 2 2 2 2 2" xfId="13358"/>
    <cellStyle name="Normal 16 2 2 2 2 2 2" xfId="28506"/>
    <cellStyle name="Normal 16 2 2 2 2 2 2 2" xfId="54474"/>
    <cellStyle name="Normal 16 2 2 2 2 2 3" xfId="39326"/>
    <cellStyle name="Normal 16 2 2 2 2 3" xfId="22014"/>
    <cellStyle name="Normal 16 2 2 2 2 3 2" xfId="47982"/>
    <cellStyle name="Normal 16 2 2 2 2 4" xfId="17686"/>
    <cellStyle name="Normal 16 2 2 2 2 4 2" xfId="43654"/>
    <cellStyle name="Normal 16 2 2 2 2 5" xfId="32834"/>
    <cellStyle name="Normal 16 2 2 2 2 6" xfId="59316"/>
    <cellStyle name="Normal 16 2 2 2 3" xfId="11194"/>
    <cellStyle name="Normal 16 2 2 2 3 2" xfId="26342"/>
    <cellStyle name="Normal 16 2 2 2 3 2 2" xfId="52310"/>
    <cellStyle name="Normal 16 2 2 2 3 3" xfId="37162"/>
    <cellStyle name="Normal 16 2 2 2 4" xfId="9030"/>
    <cellStyle name="Normal 16 2 2 2 4 2" xfId="24178"/>
    <cellStyle name="Normal 16 2 2 2 4 2 2" xfId="50146"/>
    <cellStyle name="Normal 16 2 2 2 4 3" xfId="34998"/>
    <cellStyle name="Normal 16 2 2 2 5" xfId="19850"/>
    <cellStyle name="Normal 16 2 2 2 5 2" xfId="45818"/>
    <cellStyle name="Normal 16 2 2 2 6" xfId="15522"/>
    <cellStyle name="Normal 16 2 2 2 6 2" xfId="41490"/>
    <cellStyle name="Normal 16 2 2 2 7" xfId="4702"/>
    <cellStyle name="Normal 16 2 2 2 8" xfId="30670"/>
    <cellStyle name="Normal 16 2 2 2 9" xfId="57152"/>
    <cellStyle name="Normal 16 2 2 3" xfId="5784"/>
    <cellStyle name="Normal 16 2 2 3 2" xfId="12276"/>
    <cellStyle name="Normal 16 2 2 3 2 2" xfId="27424"/>
    <cellStyle name="Normal 16 2 2 3 2 2 2" xfId="53392"/>
    <cellStyle name="Normal 16 2 2 3 2 3" xfId="38244"/>
    <cellStyle name="Normal 16 2 2 3 3" xfId="20932"/>
    <cellStyle name="Normal 16 2 2 3 3 2" xfId="46900"/>
    <cellStyle name="Normal 16 2 2 3 4" xfId="16604"/>
    <cellStyle name="Normal 16 2 2 3 4 2" xfId="42572"/>
    <cellStyle name="Normal 16 2 2 3 5" xfId="31752"/>
    <cellStyle name="Normal 16 2 2 3 6" xfId="58234"/>
    <cellStyle name="Normal 16 2 2 4" xfId="10112"/>
    <cellStyle name="Normal 16 2 2 4 2" xfId="25260"/>
    <cellStyle name="Normal 16 2 2 4 2 2" xfId="51228"/>
    <cellStyle name="Normal 16 2 2 4 3" xfId="36080"/>
    <cellStyle name="Normal 16 2 2 5" xfId="7948"/>
    <cellStyle name="Normal 16 2 2 5 2" xfId="23096"/>
    <cellStyle name="Normal 16 2 2 5 2 2" xfId="49064"/>
    <cellStyle name="Normal 16 2 2 5 3" xfId="33916"/>
    <cellStyle name="Normal 16 2 2 6" xfId="18768"/>
    <cellStyle name="Normal 16 2 2 6 2" xfId="44736"/>
    <cellStyle name="Normal 16 2 2 7" xfId="14440"/>
    <cellStyle name="Normal 16 2 2 7 2" xfId="40408"/>
    <cellStyle name="Normal 16 2 2 8" xfId="3620"/>
    <cellStyle name="Normal 16 2 2 9" xfId="29588"/>
    <cellStyle name="Normal 16 2 3" xfId="1997"/>
    <cellStyle name="Normal 16 2 3 2" xfId="6325"/>
    <cellStyle name="Normal 16 2 3 2 2" xfId="12817"/>
    <cellStyle name="Normal 16 2 3 2 2 2" xfId="27965"/>
    <cellStyle name="Normal 16 2 3 2 2 2 2" xfId="53933"/>
    <cellStyle name="Normal 16 2 3 2 2 3" xfId="38785"/>
    <cellStyle name="Normal 16 2 3 2 3" xfId="21473"/>
    <cellStyle name="Normal 16 2 3 2 3 2" xfId="47441"/>
    <cellStyle name="Normal 16 2 3 2 4" xfId="17145"/>
    <cellStyle name="Normal 16 2 3 2 4 2" xfId="43113"/>
    <cellStyle name="Normal 16 2 3 2 5" xfId="32293"/>
    <cellStyle name="Normal 16 2 3 2 6" xfId="58775"/>
    <cellStyle name="Normal 16 2 3 3" xfId="10653"/>
    <cellStyle name="Normal 16 2 3 3 2" xfId="25801"/>
    <cellStyle name="Normal 16 2 3 3 2 2" xfId="51769"/>
    <cellStyle name="Normal 16 2 3 3 3" xfId="36621"/>
    <cellStyle name="Normal 16 2 3 4" xfId="8489"/>
    <cellStyle name="Normal 16 2 3 4 2" xfId="23637"/>
    <cellStyle name="Normal 16 2 3 4 2 2" xfId="49605"/>
    <cellStyle name="Normal 16 2 3 4 3" xfId="34457"/>
    <cellStyle name="Normal 16 2 3 5" xfId="19309"/>
    <cellStyle name="Normal 16 2 3 5 2" xfId="45277"/>
    <cellStyle name="Normal 16 2 3 6" xfId="14981"/>
    <cellStyle name="Normal 16 2 3 6 2" xfId="40949"/>
    <cellStyle name="Normal 16 2 3 7" xfId="4161"/>
    <cellStyle name="Normal 16 2 3 8" xfId="30129"/>
    <cellStyle name="Normal 16 2 3 9" xfId="56611"/>
    <cellStyle name="Normal 16 2 4" xfId="5243"/>
    <cellStyle name="Normal 16 2 4 2" xfId="11735"/>
    <cellStyle name="Normal 16 2 4 2 2" xfId="26883"/>
    <cellStyle name="Normal 16 2 4 2 2 2" xfId="52851"/>
    <cellStyle name="Normal 16 2 4 2 3" xfId="37703"/>
    <cellStyle name="Normal 16 2 4 3" xfId="20391"/>
    <cellStyle name="Normal 16 2 4 3 2" xfId="46359"/>
    <cellStyle name="Normal 16 2 4 4" xfId="16063"/>
    <cellStyle name="Normal 16 2 4 4 2" xfId="42031"/>
    <cellStyle name="Normal 16 2 4 5" xfId="31211"/>
    <cellStyle name="Normal 16 2 4 6" xfId="57693"/>
    <cellStyle name="Normal 16 2 5" xfId="9571"/>
    <cellStyle name="Normal 16 2 5 2" xfId="24719"/>
    <cellStyle name="Normal 16 2 5 2 2" xfId="50687"/>
    <cellStyle name="Normal 16 2 5 3" xfId="35539"/>
    <cellStyle name="Normal 16 2 6" xfId="7407"/>
    <cellStyle name="Normal 16 2 6 2" xfId="22555"/>
    <cellStyle name="Normal 16 2 6 2 2" xfId="48523"/>
    <cellStyle name="Normal 16 2 6 3" xfId="33375"/>
    <cellStyle name="Normal 16 2 7" xfId="18227"/>
    <cellStyle name="Normal 16 2 7 2" xfId="44195"/>
    <cellStyle name="Normal 16 2 8" xfId="13899"/>
    <cellStyle name="Normal 16 2 8 2" xfId="39867"/>
    <cellStyle name="Normal 16 2 9" xfId="3079"/>
    <cellStyle name="Normal 16 20" xfId="13894"/>
    <cellStyle name="Normal 16 20 2" xfId="39862"/>
    <cellStyle name="Normal 16 21" xfId="3074"/>
    <cellStyle name="Normal 16 22" xfId="29042"/>
    <cellStyle name="Normal 16 23" xfId="55002"/>
    <cellStyle name="Normal 16 24" xfId="55524"/>
    <cellStyle name="Normal 16 25" xfId="707"/>
    <cellStyle name="Normal 16 3" xfId="342"/>
    <cellStyle name="Normal 16 3 10" xfId="29048"/>
    <cellStyle name="Normal 16 3 11" xfId="55007"/>
    <cellStyle name="Normal 16 3 12" xfId="55530"/>
    <cellStyle name="Normal 16 3 13" xfId="787"/>
    <cellStyle name="Normal 16 3 2" xfId="1457"/>
    <cellStyle name="Normal 16 3 2 10" xfId="56071"/>
    <cellStyle name="Normal 16 3 2 2" xfId="2539"/>
    <cellStyle name="Normal 16 3 2 2 2" xfId="6867"/>
    <cellStyle name="Normal 16 3 2 2 2 2" xfId="13359"/>
    <cellStyle name="Normal 16 3 2 2 2 2 2" xfId="28507"/>
    <cellStyle name="Normal 16 3 2 2 2 2 2 2" xfId="54475"/>
    <cellStyle name="Normal 16 3 2 2 2 2 3" xfId="39327"/>
    <cellStyle name="Normal 16 3 2 2 2 3" xfId="22015"/>
    <cellStyle name="Normal 16 3 2 2 2 3 2" xfId="47983"/>
    <cellStyle name="Normal 16 3 2 2 2 4" xfId="17687"/>
    <cellStyle name="Normal 16 3 2 2 2 4 2" xfId="43655"/>
    <cellStyle name="Normal 16 3 2 2 2 5" xfId="32835"/>
    <cellStyle name="Normal 16 3 2 2 2 6" xfId="59317"/>
    <cellStyle name="Normal 16 3 2 2 3" xfId="11195"/>
    <cellStyle name="Normal 16 3 2 2 3 2" xfId="26343"/>
    <cellStyle name="Normal 16 3 2 2 3 2 2" xfId="52311"/>
    <cellStyle name="Normal 16 3 2 2 3 3" xfId="37163"/>
    <cellStyle name="Normal 16 3 2 2 4" xfId="9031"/>
    <cellStyle name="Normal 16 3 2 2 4 2" xfId="24179"/>
    <cellStyle name="Normal 16 3 2 2 4 2 2" xfId="50147"/>
    <cellStyle name="Normal 16 3 2 2 4 3" xfId="34999"/>
    <cellStyle name="Normal 16 3 2 2 5" xfId="19851"/>
    <cellStyle name="Normal 16 3 2 2 5 2" xfId="45819"/>
    <cellStyle name="Normal 16 3 2 2 6" xfId="15523"/>
    <cellStyle name="Normal 16 3 2 2 6 2" xfId="41491"/>
    <cellStyle name="Normal 16 3 2 2 7" xfId="4703"/>
    <cellStyle name="Normal 16 3 2 2 8" xfId="30671"/>
    <cellStyle name="Normal 16 3 2 2 9" xfId="57153"/>
    <cellStyle name="Normal 16 3 2 3" xfId="5785"/>
    <cellStyle name="Normal 16 3 2 3 2" xfId="12277"/>
    <cellStyle name="Normal 16 3 2 3 2 2" xfId="27425"/>
    <cellStyle name="Normal 16 3 2 3 2 2 2" xfId="53393"/>
    <cellStyle name="Normal 16 3 2 3 2 3" xfId="38245"/>
    <cellStyle name="Normal 16 3 2 3 3" xfId="20933"/>
    <cellStyle name="Normal 16 3 2 3 3 2" xfId="46901"/>
    <cellStyle name="Normal 16 3 2 3 4" xfId="16605"/>
    <cellStyle name="Normal 16 3 2 3 4 2" xfId="42573"/>
    <cellStyle name="Normal 16 3 2 3 5" xfId="31753"/>
    <cellStyle name="Normal 16 3 2 3 6" xfId="58235"/>
    <cellStyle name="Normal 16 3 2 4" xfId="10113"/>
    <cellStyle name="Normal 16 3 2 4 2" xfId="25261"/>
    <cellStyle name="Normal 16 3 2 4 2 2" xfId="51229"/>
    <cellStyle name="Normal 16 3 2 4 3" xfId="36081"/>
    <cellStyle name="Normal 16 3 2 5" xfId="7949"/>
    <cellStyle name="Normal 16 3 2 5 2" xfId="23097"/>
    <cellStyle name="Normal 16 3 2 5 2 2" xfId="49065"/>
    <cellStyle name="Normal 16 3 2 5 3" xfId="33917"/>
    <cellStyle name="Normal 16 3 2 6" xfId="18769"/>
    <cellStyle name="Normal 16 3 2 6 2" xfId="44737"/>
    <cellStyle name="Normal 16 3 2 7" xfId="14441"/>
    <cellStyle name="Normal 16 3 2 7 2" xfId="40409"/>
    <cellStyle name="Normal 16 3 2 8" xfId="3621"/>
    <cellStyle name="Normal 16 3 2 9" xfId="29589"/>
    <cellStyle name="Normal 16 3 3" xfId="1998"/>
    <cellStyle name="Normal 16 3 3 2" xfId="6326"/>
    <cellStyle name="Normal 16 3 3 2 2" xfId="12818"/>
    <cellStyle name="Normal 16 3 3 2 2 2" xfId="27966"/>
    <cellStyle name="Normal 16 3 3 2 2 2 2" xfId="53934"/>
    <cellStyle name="Normal 16 3 3 2 2 3" xfId="38786"/>
    <cellStyle name="Normal 16 3 3 2 3" xfId="21474"/>
    <cellStyle name="Normal 16 3 3 2 3 2" xfId="47442"/>
    <cellStyle name="Normal 16 3 3 2 4" xfId="17146"/>
    <cellStyle name="Normal 16 3 3 2 4 2" xfId="43114"/>
    <cellStyle name="Normal 16 3 3 2 5" xfId="32294"/>
    <cellStyle name="Normal 16 3 3 2 6" xfId="58776"/>
    <cellStyle name="Normal 16 3 3 3" xfId="10654"/>
    <cellStyle name="Normal 16 3 3 3 2" xfId="25802"/>
    <cellStyle name="Normal 16 3 3 3 2 2" xfId="51770"/>
    <cellStyle name="Normal 16 3 3 3 3" xfId="36622"/>
    <cellStyle name="Normal 16 3 3 4" xfId="8490"/>
    <cellStyle name="Normal 16 3 3 4 2" xfId="23638"/>
    <cellStyle name="Normal 16 3 3 4 2 2" xfId="49606"/>
    <cellStyle name="Normal 16 3 3 4 3" xfId="34458"/>
    <cellStyle name="Normal 16 3 3 5" xfId="19310"/>
    <cellStyle name="Normal 16 3 3 5 2" xfId="45278"/>
    <cellStyle name="Normal 16 3 3 6" xfId="14982"/>
    <cellStyle name="Normal 16 3 3 6 2" xfId="40950"/>
    <cellStyle name="Normal 16 3 3 7" xfId="4162"/>
    <cellStyle name="Normal 16 3 3 8" xfId="30130"/>
    <cellStyle name="Normal 16 3 3 9" xfId="56612"/>
    <cellStyle name="Normal 16 3 4" xfId="5244"/>
    <cellStyle name="Normal 16 3 4 2" xfId="11736"/>
    <cellStyle name="Normal 16 3 4 2 2" xfId="26884"/>
    <cellStyle name="Normal 16 3 4 2 2 2" xfId="52852"/>
    <cellStyle name="Normal 16 3 4 2 3" xfId="37704"/>
    <cellStyle name="Normal 16 3 4 3" xfId="20392"/>
    <cellStyle name="Normal 16 3 4 3 2" xfId="46360"/>
    <cellStyle name="Normal 16 3 4 4" xfId="16064"/>
    <cellStyle name="Normal 16 3 4 4 2" xfId="42032"/>
    <cellStyle name="Normal 16 3 4 5" xfId="31212"/>
    <cellStyle name="Normal 16 3 4 6" xfId="57694"/>
    <cellStyle name="Normal 16 3 5" xfId="9572"/>
    <cellStyle name="Normal 16 3 5 2" xfId="24720"/>
    <cellStyle name="Normal 16 3 5 2 2" xfId="50688"/>
    <cellStyle name="Normal 16 3 5 3" xfId="35540"/>
    <cellStyle name="Normal 16 3 6" xfId="7408"/>
    <cellStyle name="Normal 16 3 6 2" xfId="22556"/>
    <cellStyle name="Normal 16 3 6 2 2" xfId="48524"/>
    <cellStyle name="Normal 16 3 6 3" xfId="33376"/>
    <cellStyle name="Normal 16 3 7" xfId="18228"/>
    <cellStyle name="Normal 16 3 7 2" xfId="44196"/>
    <cellStyle name="Normal 16 3 8" xfId="13900"/>
    <cellStyle name="Normal 16 3 8 2" xfId="39868"/>
    <cellStyle name="Normal 16 3 9" xfId="3080"/>
    <cellStyle name="Normal 16 4" xfId="343"/>
    <cellStyle name="Normal 16 4 10" xfId="29049"/>
    <cellStyle name="Normal 16 4 11" xfId="55008"/>
    <cellStyle name="Normal 16 4 12" xfId="55531"/>
    <cellStyle name="Normal 16 4 13" xfId="827"/>
    <cellStyle name="Normal 16 4 2" xfId="1458"/>
    <cellStyle name="Normal 16 4 2 10" xfId="56072"/>
    <cellStyle name="Normal 16 4 2 2" xfId="2540"/>
    <cellStyle name="Normal 16 4 2 2 2" xfId="6868"/>
    <cellStyle name="Normal 16 4 2 2 2 2" xfId="13360"/>
    <cellStyle name="Normal 16 4 2 2 2 2 2" xfId="28508"/>
    <cellStyle name="Normal 16 4 2 2 2 2 2 2" xfId="54476"/>
    <cellStyle name="Normal 16 4 2 2 2 2 3" xfId="39328"/>
    <cellStyle name="Normal 16 4 2 2 2 3" xfId="22016"/>
    <cellStyle name="Normal 16 4 2 2 2 3 2" xfId="47984"/>
    <cellStyle name="Normal 16 4 2 2 2 4" xfId="17688"/>
    <cellStyle name="Normal 16 4 2 2 2 4 2" xfId="43656"/>
    <cellStyle name="Normal 16 4 2 2 2 5" xfId="32836"/>
    <cellStyle name="Normal 16 4 2 2 2 6" xfId="59318"/>
    <cellStyle name="Normal 16 4 2 2 3" xfId="11196"/>
    <cellStyle name="Normal 16 4 2 2 3 2" xfId="26344"/>
    <cellStyle name="Normal 16 4 2 2 3 2 2" xfId="52312"/>
    <cellStyle name="Normal 16 4 2 2 3 3" xfId="37164"/>
    <cellStyle name="Normal 16 4 2 2 4" xfId="9032"/>
    <cellStyle name="Normal 16 4 2 2 4 2" xfId="24180"/>
    <cellStyle name="Normal 16 4 2 2 4 2 2" xfId="50148"/>
    <cellStyle name="Normal 16 4 2 2 4 3" xfId="35000"/>
    <cellStyle name="Normal 16 4 2 2 5" xfId="19852"/>
    <cellStyle name="Normal 16 4 2 2 5 2" xfId="45820"/>
    <cellStyle name="Normal 16 4 2 2 6" xfId="15524"/>
    <cellStyle name="Normal 16 4 2 2 6 2" xfId="41492"/>
    <cellStyle name="Normal 16 4 2 2 7" xfId="4704"/>
    <cellStyle name="Normal 16 4 2 2 8" xfId="30672"/>
    <cellStyle name="Normal 16 4 2 2 9" xfId="57154"/>
    <cellStyle name="Normal 16 4 2 3" xfId="5786"/>
    <cellStyle name="Normal 16 4 2 3 2" xfId="12278"/>
    <cellStyle name="Normal 16 4 2 3 2 2" xfId="27426"/>
    <cellStyle name="Normal 16 4 2 3 2 2 2" xfId="53394"/>
    <cellStyle name="Normal 16 4 2 3 2 3" xfId="38246"/>
    <cellStyle name="Normal 16 4 2 3 3" xfId="20934"/>
    <cellStyle name="Normal 16 4 2 3 3 2" xfId="46902"/>
    <cellStyle name="Normal 16 4 2 3 4" xfId="16606"/>
    <cellStyle name="Normal 16 4 2 3 4 2" xfId="42574"/>
    <cellStyle name="Normal 16 4 2 3 5" xfId="31754"/>
    <cellStyle name="Normal 16 4 2 3 6" xfId="58236"/>
    <cellStyle name="Normal 16 4 2 4" xfId="10114"/>
    <cellStyle name="Normal 16 4 2 4 2" xfId="25262"/>
    <cellStyle name="Normal 16 4 2 4 2 2" xfId="51230"/>
    <cellStyle name="Normal 16 4 2 4 3" xfId="36082"/>
    <cellStyle name="Normal 16 4 2 5" xfId="7950"/>
    <cellStyle name="Normal 16 4 2 5 2" xfId="23098"/>
    <cellStyle name="Normal 16 4 2 5 2 2" xfId="49066"/>
    <cellStyle name="Normal 16 4 2 5 3" xfId="33918"/>
    <cellStyle name="Normal 16 4 2 6" xfId="18770"/>
    <cellStyle name="Normal 16 4 2 6 2" xfId="44738"/>
    <cellStyle name="Normal 16 4 2 7" xfId="14442"/>
    <cellStyle name="Normal 16 4 2 7 2" xfId="40410"/>
    <cellStyle name="Normal 16 4 2 8" xfId="3622"/>
    <cellStyle name="Normal 16 4 2 9" xfId="29590"/>
    <cellStyle name="Normal 16 4 3" xfId="1999"/>
    <cellStyle name="Normal 16 4 3 2" xfId="6327"/>
    <cellStyle name="Normal 16 4 3 2 2" xfId="12819"/>
    <cellStyle name="Normal 16 4 3 2 2 2" xfId="27967"/>
    <cellStyle name="Normal 16 4 3 2 2 2 2" xfId="53935"/>
    <cellStyle name="Normal 16 4 3 2 2 3" xfId="38787"/>
    <cellStyle name="Normal 16 4 3 2 3" xfId="21475"/>
    <cellStyle name="Normal 16 4 3 2 3 2" xfId="47443"/>
    <cellStyle name="Normal 16 4 3 2 4" xfId="17147"/>
    <cellStyle name="Normal 16 4 3 2 4 2" xfId="43115"/>
    <cellStyle name="Normal 16 4 3 2 5" xfId="32295"/>
    <cellStyle name="Normal 16 4 3 2 6" xfId="58777"/>
    <cellStyle name="Normal 16 4 3 3" xfId="10655"/>
    <cellStyle name="Normal 16 4 3 3 2" xfId="25803"/>
    <cellStyle name="Normal 16 4 3 3 2 2" xfId="51771"/>
    <cellStyle name="Normal 16 4 3 3 3" xfId="36623"/>
    <cellStyle name="Normal 16 4 3 4" xfId="8491"/>
    <cellStyle name="Normal 16 4 3 4 2" xfId="23639"/>
    <cellStyle name="Normal 16 4 3 4 2 2" xfId="49607"/>
    <cellStyle name="Normal 16 4 3 4 3" xfId="34459"/>
    <cellStyle name="Normal 16 4 3 5" xfId="19311"/>
    <cellStyle name="Normal 16 4 3 5 2" xfId="45279"/>
    <cellStyle name="Normal 16 4 3 6" xfId="14983"/>
    <cellStyle name="Normal 16 4 3 6 2" xfId="40951"/>
    <cellStyle name="Normal 16 4 3 7" xfId="4163"/>
    <cellStyle name="Normal 16 4 3 8" xfId="30131"/>
    <cellStyle name="Normal 16 4 3 9" xfId="56613"/>
    <cellStyle name="Normal 16 4 4" xfId="5245"/>
    <cellStyle name="Normal 16 4 4 2" xfId="11737"/>
    <cellStyle name="Normal 16 4 4 2 2" xfId="26885"/>
    <cellStyle name="Normal 16 4 4 2 2 2" xfId="52853"/>
    <cellStyle name="Normal 16 4 4 2 3" xfId="37705"/>
    <cellStyle name="Normal 16 4 4 3" xfId="20393"/>
    <cellStyle name="Normal 16 4 4 3 2" xfId="46361"/>
    <cellStyle name="Normal 16 4 4 4" xfId="16065"/>
    <cellStyle name="Normal 16 4 4 4 2" xfId="42033"/>
    <cellStyle name="Normal 16 4 4 5" xfId="31213"/>
    <cellStyle name="Normal 16 4 4 6" xfId="57695"/>
    <cellStyle name="Normal 16 4 5" xfId="9573"/>
    <cellStyle name="Normal 16 4 5 2" xfId="24721"/>
    <cellStyle name="Normal 16 4 5 2 2" xfId="50689"/>
    <cellStyle name="Normal 16 4 5 3" xfId="35541"/>
    <cellStyle name="Normal 16 4 6" xfId="7409"/>
    <cellStyle name="Normal 16 4 6 2" xfId="22557"/>
    <cellStyle name="Normal 16 4 6 2 2" xfId="48525"/>
    <cellStyle name="Normal 16 4 6 3" xfId="33377"/>
    <cellStyle name="Normal 16 4 7" xfId="18229"/>
    <cellStyle name="Normal 16 4 7 2" xfId="44197"/>
    <cellStyle name="Normal 16 4 8" xfId="13901"/>
    <cellStyle name="Normal 16 4 8 2" xfId="39869"/>
    <cellStyle name="Normal 16 4 9" xfId="3081"/>
    <cellStyle name="Normal 16 5" xfId="344"/>
    <cellStyle name="Normal 16 5 10" xfId="29050"/>
    <cellStyle name="Normal 16 5 11" xfId="55009"/>
    <cellStyle name="Normal 16 5 12" xfId="55532"/>
    <cellStyle name="Normal 16 5 13" xfId="867"/>
    <cellStyle name="Normal 16 5 2" xfId="1459"/>
    <cellStyle name="Normal 16 5 2 10" xfId="56073"/>
    <cellStyle name="Normal 16 5 2 2" xfId="2541"/>
    <cellStyle name="Normal 16 5 2 2 2" xfId="6869"/>
    <cellStyle name="Normal 16 5 2 2 2 2" xfId="13361"/>
    <cellStyle name="Normal 16 5 2 2 2 2 2" xfId="28509"/>
    <cellStyle name="Normal 16 5 2 2 2 2 2 2" xfId="54477"/>
    <cellStyle name="Normal 16 5 2 2 2 2 3" xfId="39329"/>
    <cellStyle name="Normal 16 5 2 2 2 3" xfId="22017"/>
    <cellStyle name="Normal 16 5 2 2 2 3 2" xfId="47985"/>
    <cellStyle name="Normal 16 5 2 2 2 4" xfId="17689"/>
    <cellStyle name="Normal 16 5 2 2 2 4 2" xfId="43657"/>
    <cellStyle name="Normal 16 5 2 2 2 5" xfId="32837"/>
    <cellStyle name="Normal 16 5 2 2 2 6" xfId="59319"/>
    <cellStyle name="Normal 16 5 2 2 3" xfId="11197"/>
    <cellStyle name="Normal 16 5 2 2 3 2" xfId="26345"/>
    <cellStyle name="Normal 16 5 2 2 3 2 2" xfId="52313"/>
    <cellStyle name="Normal 16 5 2 2 3 3" xfId="37165"/>
    <cellStyle name="Normal 16 5 2 2 4" xfId="9033"/>
    <cellStyle name="Normal 16 5 2 2 4 2" xfId="24181"/>
    <cellStyle name="Normal 16 5 2 2 4 2 2" xfId="50149"/>
    <cellStyle name="Normal 16 5 2 2 4 3" xfId="35001"/>
    <cellStyle name="Normal 16 5 2 2 5" xfId="19853"/>
    <cellStyle name="Normal 16 5 2 2 5 2" xfId="45821"/>
    <cellStyle name="Normal 16 5 2 2 6" xfId="15525"/>
    <cellStyle name="Normal 16 5 2 2 6 2" xfId="41493"/>
    <cellStyle name="Normal 16 5 2 2 7" xfId="4705"/>
    <cellStyle name="Normal 16 5 2 2 8" xfId="30673"/>
    <cellStyle name="Normal 16 5 2 2 9" xfId="57155"/>
    <cellStyle name="Normal 16 5 2 3" xfId="5787"/>
    <cellStyle name="Normal 16 5 2 3 2" xfId="12279"/>
    <cellStyle name="Normal 16 5 2 3 2 2" xfId="27427"/>
    <cellStyle name="Normal 16 5 2 3 2 2 2" xfId="53395"/>
    <cellStyle name="Normal 16 5 2 3 2 3" xfId="38247"/>
    <cellStyle name="Normal 16 5 2 3 3" xfId="20935"/>
    <cellStyle name="Normal 16 5 2 3 3 2" xfId="46903"/>
    <cellStyle name="Normal 16 5 2 3 4" xfId="16607"/>
    <cellStyle name="Normal 16 5 2 3 4 2" xfId="42575"/>
    <cellStyle name="Normal 16 5 2 3 5" xfId="31755"/>
    <cellStyle name="Normal 16 5 2 3 6" xfId="58237"/>
    <cellStyle name="Normal 16 5 2 4" xfId="10115"/>
    <cellStyle name="Normal 16 5 2 4 2" xfId="25263"/>
    <cellStyle name="Normal 16 5 2 4 2 2" xfId="51231"/>
    <cellStyle name="Normal 16 5 2 4 3" xfId="36083"/>
    <cellStyle name="Normal 16 5 2 5" xfId="7951"/>
    <cellStyle name="Normal 16 5 2 5 2" xfId="23099"/>
    <cellStyle name="Normal 16 5 2 5 2 2" xfId="49067"/>
    <cellStyle name="Normal 16 5 2 5 3" xfId="33919"/>
    <cellStyle name="Normal 16 5 2 6" xfId="18771"/>
    <cellStyle name="Normal 16 5 2 6 2" xfId="44739"/>
    <cellStyle name="Normal 16 5 2 7" xfId="14443"/>
    <cellStyle name="Normal 16 5 2 7 2" xfId="40411"/>
    <cellStyle name="Normal 16 5 2 8" xfId="3623"/>
    <cellStyle name="Normal 16 5 2 9" xfId="29591"/>
    <cellStyle name="Normal 16 5 3" xfId="2000"/>
    <cellStyle name="Normal 16 5 3 2" xfId="6328"/>
    <cellStyle name="Normal 16 5 3 2 2" xfId="12820"/>
    <cellStyle name="Normal 16 5 3 2 2 2" xfId="27968"/>
    <cellStyle name="Normal 16 5 3 2 2 2 2" xfId="53936"/>
    <cellStyle name="Normal 16 5 3 2 2 3" xfId="38788"/>
    <cellStyle name="Normal 16 5 3 2 3" xfId="21476"/>
    <cellStyle name="Normal 16 5 3 2 3 2" xfId="47444"/>
    <cellStyle name="Normal 16 5 3 2 4" xfId="17148"/>
    <cellStyle name="Normal 16 5 3 2 4 2" xfId="43116"/>
    <cellStyle name="Normal 16 5 3 2 5" xfId="32296"/>
    <cellStyle name="Normal 16 5 3 2 6" xfId="58778"/>
    <cellStyle name="Normal 16 5 3 3" xfId="10656"/>
    <cellStyle name="Normal 16 5 3 3 2" xfId="25804"/>
    <cellStyle name="Normal 16 5 3 3 2 2" xfId="51772"/>
    <cellStyle name="Normal 16 5 3 3 3" xfId="36624"/>
    <cellStyle name="Normal 16 5 3 4" xfId="8492"/>
    <cellStyle name="Normal 16 5 3 4 2" xfId="23640"/>
    <cellStyle name="Normal 16 5 3 4 2 2" xfId="49608"/>
    <cellStyle name="Normal 16 5 3 4 3" xfId="34460"/>
    <cellStyle name="Normal 16 5 3 5" xfId="19312"/>
    <cellStyle name="Normal 16 5 3 5 2" xfId="45280"/>
    <cellStyle name="Normal 16 5 3 6" xfId="14984"/>
    <cellStyle name="Normal 16 5 3 6 2" xfId="40952"/>
    <cellStyle name="Normal 16 5 3 7" xfId="4164"/>
    <cellStyle name="Normal 16 5 3 8" xfId="30132"/>
    <cellStyle name="Normal 16 5 3 9" xfId="56614"/>
    <cellStyle name="Normal 16 5 4" xfId="5246"/>
    <cellStyle name="Normal 16 5 4 2" xfId="11738"/>
    <cellStyle name="Normal 16 5 4 2 2" xfId="26886"/>
    <cellStyle name="Normal 16 5 4 2 2 2" xfId="52854"/>
    <cellStyle name="Normal 16 5 4 2 3" xfId="37706"/>
    <cellStyle name="Normal 16 5 4 3" xfId="20394"/>
    <cellStyle name="Normal 16 5 4 3 2" xfId="46362"/>
    <cellStyle name="Normal 16 5 4 4" xfId="16066"/>
    <cellStyle name="Normal 16 5 4 4 2" xfId="42034"/>
    <cellStyle name="Normal 16 5 4 5" xfId="31214"/>
    <cellStyle name="Normal 16 5 4 6" xfId="57696"/>
    <cellStyle name="Normal 16 5 5" xfId="9574"/>
    <cellStyle name="Normal 16 5 5 2" xfId="24722"/>
    <cellStyle name="Normal 16 5 5 2 2" xfId="50690"/>
    <cellStyle name="Normal 16 5 5 3" xfId="35542"/>
    <cellStyle name="Normal 16 5 6" xfId="7410"/>
    <cellStyle name="Normal 16 5 6 2" xfId="22558"/>
    <cellStyle name="Normal 16 5 6 2 2" xfId="48526"/>
    <cellStyle name="Normal 16 5 6 3" xfId="33378"/>
    <cellStyle name="Normal 16 5 7" xfId="18230"/>
    <cellStyle name="Normal 16 5 7 2" xfId="44198"/>
    <cellStyle name="Normal 16 5 8" xfId="13902"/>
    <cellStyle name="Normal 16 5 8 2" xfId="39870"/>
    <cellStyle name="Normal 16 5 9" xfId="3082"/>
    <cellStyle name="Normal 16 6" xfId="345"/>
    <cellStyle name="Normal 16 6 10" xfId="29051"/>
    <cellStyle name="Normal 16 6 11" xfId="55010"/>
    <cellStyle name="Normal 16 6 12" xfId="55533"/>
    <cellStyle name="Normal 16 6 13" xfId="907"/>
    <cellStyle name="Normal 16 6 2" xfId="1460"/>
    <cellStyle name="Normal 16 6 2 10" xfId="56074"/>
    <cellStyle name="Normal 16 6 2 2" xfId="2542"/>
    <cellStyle name="Normal 16 6 2 2 2" xfId="6870"/>
    <cellStyle name="Normal 16 6 2 2 2 2" xfId="13362"/>
    <cellStyle name="Normal 16 6 2 2 2 2 2" xfId="28510"/>
    <cellStyle name="Normal 16 6 2 2 2 2 2 2" xfId="54478"/>
    <cellStyle name="Normal 16 6 2 2 2 2 3" xfId="39330"/>
    <cellStyle name="Normal 16 6 2 2 2 3" xfId="22018"/>
    <cellStyle name="Normal 16 6 2 2 2 3 2" xfId="47986"/>
    <cellStyle name="Normal 16 6 2 2 2 4" xfId="17690"/>
    <cellStyle name="Normal 16 6 2 2 2 4 2" xfId="43658"/>
    <cellStyle name="Normal 16 6 2 2 2 5" xfId="32838"/>
    <cellStyle name="Normal 16 6 2 2 2 6" xfId="59320"/>
    <cellStyle name="Normal 16 6 2 2 3" xfId="11198"/>
    <cellStyle name="Normal 16 6 2 2 3 2" xfId="26346"/>
    <cellStyle name="Normal 16 6 2 2 3 2 2" xfId="52314"/>
    <cellStyle name="Normal 16 6 2 2 3 3" xfId="37166"/>
    <cellStyle name="Normal 16 6 2 2 4" xfId="9034"/>
    <cellStyle name="Normal 16 6 2 2 4 2" xfId="24182"/>
    <cellStyle name="Normal 16 6 2 2 4 2 2" xfId="50150"/>
    <cellStyle name="Normal 16 6 2 2 4 3" xfId="35002"/>
    <cellStyle name="Normal 16 6 2 2 5" xfId="19854"/>
    <cellStyle name="Normal 16 6 2 2 5 2" xfId="45822"/>
    <cellStyle name="Normal 16 6 2 2 6" xfId="15526"/>
    <cellStyle name="Normal 16 6 2 2 6 2" xfId="41494"/>
    <cellStyle name="Normal 16 6 2 2 7" xfId="4706"/>
    <cellStyle name="Normal 16 6 2 2 8" xfId="30674"/>
    <cellStyle name="Normal 16 6 2 2 9" xfId="57156"/>
    <cellStyle name="Normal 16 6 2 3" xfId="5788"/>
    <cellStyle name="Normal 16 6 2 3 2" xfId="12280"/>
    <cellStyle name="Normal 16 6 2 3 2 2" xfId="27428"/>
    <cellStyle name="Normal 16 6 2 3 2 2 2" xfId="53396"/>
    <cellStyle name="Normal 16 6 2 3 2 3" xfId="38248"/>
    <cellStyle name="Normal 16 6 2 3 3" xfId="20936"/>
    <cellStyle name="Normal 16 6 2 3 3 2" xfId="46904"/>
    <cellStyle name="Normal 16 6 2 3 4" xfId="16608"/>
    <cellStyle name="Normal 16 6 2 3 4 2" xfId="42576"/>
    <cellStyle name="Normal 16 6 2 3 5" xfId="31756"/>
    <cellStyle name="Normal 16 6 2 3 6" xfId="58238"/>
    <cellStyle name="Normal 16 6 2 4" xfId="10116"/>
    <cellStyle name="Normal 16 6 2 4 2" xfId="25264"/>
    <cellStyle name="Normal 16 6 2 4 2 2" xfId="51232"/>
    <cellStyle name="Normal 16 6 2 4 3" xfId="36084"/>
    <cellStyle name="Normal 16 6 2 5" xfId="7952"/>
    <cellStyle name="Normal 16 6 2 5 2" xfId="23100"/>
    <cellStyle name="Normal 16 6 2 5 2 2" xfId="49068"/>
    <cellStyle name="Normal 16 6 2 5 3" xfId="33920"/>
    <cellStyle name="Normal 16 6 2 6" xfId="18772"/>
    <cellStyle name="Normal 16 6 2 6 2" xfId="44740"/>
    <cellStyle name="Normal 16 6 2 7" xfId="14444"/>
    <cellStyle name="Normal 16 6 2 7 2" xfId="40412"/>
    <cellStyle name="Normal 16 6 2 8" xfId="3624"/>
    <cellStyle name="Normal 16 6 2 9" xfId="29592"/>
    <cellStyle name="Normal 16 6 3" xfId="2001"/>
    <cellStyle name="Normal 16 6 3 2" xfId="6329"/>
    <cellStyle name="Normal 16 6 3 2 2" xfId="12821"/>
    <cellStyle name="Normal 16 6 3 2 2 2" xfId="27969"/>
    <cellStyle name="Normal 16 6 3 2 2 2 2" xfId="53937"/>
    <cellStyle name="Normal 16 6 3 2 2 3" xfId="38789"/>
    <cellStyle name="Normal 16 6 3 2 3" xfId="21477"/>
    <cellStyle name="Normal 16 6 3 2 3 2" xfId="47445"/>
    <cellStyle name="Normal 16 6 3 2 4" xfId="17149"/>
    <cellStyle name="Normal 16 6 3 2 4 2" xfId="43117"/>
    <cellStyle name="Normal 16 6 3 2 5" xfId="32297"/>
    <cellStyle name="Normal 16 6 3 2 6" xfId="58779"/>
    <cellStyle name="Normal 16 6 3 3" xfId="10657"/>
    <cellStyle name="Normal 16 6 3 3 2" xfId="25805"/>
    <cellStyle name="Normal 16 6 3 3 2 2" xfId="51773"/>
    <cellStyle name="Normal 16 6 3 3 3" xfId="36625"/>
    <cellStyle name="Normal 16 6 3 4" xfId="8493"/>
    <cellStyle name="Normal 16 6 3 4 2" xfId="23641"/>
    <cellStyle name="Normal 16 6 3 4 2 2" xfId="49609"/>
    <cellStyle name="Normal 16 6 3 4 3" xfId="34461"/>
    <cellStyle name="Normal 16 6 3 5" xfId="19313"/>
    <cellStyle name="Normal 16 6 3 5 2" xfId="45281"/>
    <cellStyle name="Normal 16 6 3 6" xfId="14985"/>
    <cellStyle name="Normal 16 6 3 6 2" xfId="40953"/>
    <cellStyle name="Normal 16 6 3 7" xfId="4165"/>
    <cellStyle name="Normal 16 6 3 8" xfId="30133"/>
    <cellStyle name="Normal 16 6 3 9" xfId="56615"/>
    <cellStyle name="Normal 16 6 4" xfId="5247"/>
    <cellStyle name="Normal 16 6 4 2" xfId="11739"/>
    <cellStyle name="Normal 16 6 4 2 2" xfId="26887"/>
    <cellStyle name="Normal 16 6 4 2 2 2" xfId="52855"/>
    <cellStyle name="Normal 16 6 4 2 3" xfId="37707"/>
    <cellStyle name="Normal 16 6 4 3" xfId="20395"/>
    <cellStyle name="Normal 16 6 4 3 2" xfId="46363"/>
    <cellStyle name="Normal 16 6 4 4" xfId="16067"/>
    <cellStyle name="Normal 16 6 4 4 2" xfId="42035"/>
    <cellStyle name="Normal 16 6 4 5" xfId="31215"/>
    <cellStyle name="Normal 16 6 4 6" xfId="57697"/>
    <cellStyle name="Normal 16 6 5" xfId="9575"/>
    <cellStyle name="Normal 16 6 5 2" xfId="24723"/>
    <cellStyle name="Normal 16 6 5 2 2" xfId="50691"/>
    <cellStyle name="Normal 16 6 5 3" xfId="35543"/>
    <cellStyle name="Normal 16 6 6" xfId="7411"/>
    <cellStyle name="Normal 16 6 6 2" xfId="22559"/>
    <cellStyle name="Normal 16 6 6 2 2" xfId="48527"/>
    <cellStyle name="Normal 16 6 6 3" xfId="33379"/>
    <cellStyle name="Normal 16 6 7" xfId="18231"/>
    <cellStyle name="Normal 16 6 7 2" xfId="44199"/>
    <cellStyle name="Normal 16 6 8" xfId="13903"/>
    <cellStyle name="Normal 16 6 8 2" xfId="39871"/>
    <cellStyle name="Normal 16 6 9" xfId="3083"/>
    <cellStyle name="Normal 16 7" xfId="346"/>
    <cellStyle name="Normal 16 7 10" xfId="29052"/>
    <cellStyle name="Normal 16 7 11" xfId="55011"/>
    <cellStyle name="Normal 16 7 12" xfId="55534"/>
    <cellStyle name="Normal 16 7 13" xfId="947"/>
    <cellStyle name="Normal 16 7 2" xfId="1461"/>
    <cellStyle name="Normal 16 7 2 10" xfId="56075"/>
    <cellStyle name="Normal 16 7 2 2" xfId="2543"/>
    <cellStyle name="Normal 16 7 2 2 2" xfId="6871"/>
    <cellStyle name="Normal 16 7 2 2 2 2" xfId="13363"/>
    <cellStyle name="Normal 16 7 2 2 2 2 2" xfId="28511"/>
    <cellStyle name="Normal 16 7 2 2 2 2 2 2" xfId="54479"/>
    <cellStyle name="Normal 16 7 2 2 2 2 3" xfId="39331"/>
    <cellStyle name="Normal 16 7 2 2 2 3" xfId="22019"/>
    <cellStyle name="Normal 16 7 2 2 2 3 2" xfId="47987"/>
    <cellStyle name="Normal 16 7 2 2 2 4" xfId="17691"/>
    <cellStyle name="Normal 16 7 2 2 2 4 2" xfId="43659"/>
    <cellStyle name="Normal 16 7 2 2 2 5" xfId="32839"/>
    <cellStyle name="Normal 16 7 2 2 2 6" xfId="59321"/>
    <cellStyle name="Normal 16 7 2 2 3" xfId="11199"/>
    <cellStyle name="Normal 16 7 2 2 3 2" xfId="26347"/>
    <cellStyle name="Normal 16 7 2 2 3 2 2" xfId="52315"/>
    <cellStyle name="Normal 16 7 2 2 3 3" xfId="37167"/>
    <cellStyle name="Normal 16 7 2 2 4" xfId="9035"/>
    <cellStyle name="Normal 16 7 2 2 4 2" xfId="24183"/>
    <cellStyle name="Normal 16 7 2 2 4 2 2" xfId="50151"/>
    <cellStyle name="Normal 16 7 2 2 4 3" xfId="35003"/>
    <cellStyle name="Normal 16 7 2 2 5" xfId="19855"/>
    <cellStyle name="Normal 16 7 2 2 5 2" xfId="45823"/>
    <cellStyle name="Normal 16 7 2 2 6" xfId="15527"/>
    <cellStyle name="Normal 16 7 2 2 6 2" xfId="41495"/>
    <cellStyle name="Normal 16 7 2 2 7" xfId="4707"/>
    <cellStyle name="Normal 16 7 2 2 8" xfId="30675"/>
    <cellStyle name="Normal 16 7 2 2 9" xfId="57157"/>
    <cellStyle name="Normal 16 7 2 3" xfId="5789"/>
    <cellStyle name="Normal 16 7 2 3 2" xfId="12281"/>
    <cellStyle name="Normal 16 7 2 3 2 2" xfId="27429"/>
    <cellStyle name="Normal 16 7 2 3 2 2 2" xfId="53397"/>
    <cellStyle name="Normal 16 7 2 3 2 3" xfId="38249"/>
    <cellStyle name="Normal 16 7 2 3 3" xfId="20937"/>
    <cellStyle name="Normal 16 7 2 3 3 2" xfId="46905"/>
    <cellStyle name="Normal 16 7 2 3 4" xfId="16609"/>
    <cellStyle name="Normal 16 7 2 3 4 2" xfId="42577"/>
    <cellStyle name="Normal 16 7 2 3 5" xfId="31757"/>
    <cellStyle name="Normal 16 7 2 3 6" xfId="58239"/>
    <cellStyle name="Normal 16 7 2 4" xfId="10117"/>
    <cellStyle name="Normal 16 7 2 4 2" xfId="25265"/>
    <cellStyle name="Normal 16 7 2 4 2 2" xfId="51233"/>
    <cellStyle name="Normal 16 7 2 4 3" xfId="36085"/>
    <cellStyle name="Normal 16 7 2 5" xfId="7953"/>
    <cellStyle name="Normal 16 7 2 5 2" xfId="23101"/>
    <cellStyle name="Normal 16 7 2 5 2 2" xfId="49069"/>
    <cellStyle name="Normal 16 7 2 5 3" xfId="33921"/>
    <cellStyle name="Normal 16 7 2 6" xfId="18773"/>
    <cellStyle name="Normal 16 7 2 6 2" xfId="44741"/>
    <cellStyle name="Normal 16 7 2 7" xfId="14445"/>
    <cellStyle name="Normal 16 7 2 7 2" xfId="40413"/>
    <cellStyle name="Normal 16 7 2 8" xfId="3625"/>
    <cellStyle name="Normal 16 7 2 9" xfId="29593"/>
    <cellStyle name="Normal 16 7 3" xfId="2002"/>
    <cellStyle name="Normal 16 7 3 2" xfId="6330"/>
    <cellStyle name="Normal 16 7 3 2 2" xfId="12822"/>
    <cellStyle name="Normal 16 7 3 2 2 2" xfId="27970"/>
    <cellStyle name="Normal 16 7 3 2 2 2 2" xfId="53938"/>
    <cellStyle name="Normal 16 7 3 2 2 3" xfId="38790"/>
    <cellStyle name="Normal 16 7 3 2 3" xfId="21478"/>
    <cellStyle name="Normal 16 7 3 2 3 2" xfId="47446"/>
    <cellStyle name="Normal 16 7 3 2 4" xfId="17150"/>
    <cellStyle name="Normal 16 7 3 2 4 2" xfId="43118"/>
    <cellStyle name="Normal 16 7 3 2 5" xfId="32298"/>
    <cellStyle name="Normal 16 7 3 2 6" xfId="58780"/>
    <cellStyle name="Normal 16 7 3 3" xfId="10658"/>
    <cellStyle name="Normal 16 7 3 3 2" xfId="25806"/>
    <cellStyle name="Normal 16 7 3 3 2 2" xfId="51774"/>
    <cellStyle name="Normal 16 7 3 3 3" xfId="36626"/>
    <cellStyle name="Normal 16 7 3 4" xfId="8494"/>
    <cellStyle name="Normal 16 7 3 4 2" xfId="23642"/>
    <cellStyle name="Normal 16 7 3 4 2 2" xfId="49610"/>
    <cellStyle name="Normal 16 7 3 4 3" xfId="34462"/>
    <cellStyle name="Normal 16 7 3 5" xfId="19314"/>
    <cellStyle name="Normal 16 7 3 5 2" xfId="45282"/>
    <cellStyle name="Normal 16 7 3 6" xfId="14986"/>
    <cellStyle name="Normal 16 7 3 6 2" xfId="40954"/>
    <cellStyle name="Normal 16 7 3 7" xfId="4166"/>
    <cellStyle name="Normal 16 7 3 8" xfId="30134"/>
    <cellStyle name="Normal 16 7 3 9" xfId="56616"/>
    <cellStyle name="Normal 16 7 4" xfId="5248"/>
    <cellStyle name="Normal 16 7 4 2" xfId="11740"/>
    <cellStyle name="Normal 16 7 4 2 2" xfId="26888"/>
    <cellStyle name="Normal 16 7 4 2 2 2" xfId="52856"/>
    <cellStyle name="Normal 16 7 4 2 3" xfId="37708"/>
    <cellStyle name="Normal 16 7 4 3" xfId="20396"/>
    <cellStyle name="Normal 16 7 4 3 2" xfId="46364"/>
    <cellStyle name="Normal 16 7 4 4" xfId="16068"/>
    <cellStyle name="Normal 16 7 4 4 2" xfId="42036"/>
    <cellStyle name="Normal 16 7 4 5" xfId="31216"/>
    <cellStyle name="Normal 16 7 4 6" xfId="57698"/>
    <cellStyle name="Normal 16 7 5" xfId="9576"/>
    <cellStyle name="Normal 16 7 5 2" xfId="24724"/>
    <cellStyle name="Normal 16 7 5 2 2" xfId="50692"/>
    <cellStyle name="Normal 16 7 5 3" xfId="35544"/>
    <cellStyle name="Normal 16 7 6" xfId="7412"/>
    <cellStyle name="Normal 16 7 6 2" xfId="22560"/>
    <cellStyle name="Normal 16 7 6 2 2" xfId="48528"/>
    <cellStyle name="Normal 16 7 6 3" xfId="33380"/>
    <cellStyle name="Normal 16 7 7" xfId="18232"/>
    <cellStyle name="Normal 16 7 7 2" xfId="44200"/>
    <cellStyle name="Normal 16 7 8" xfId="13904"/>
    <cellStyle name="Normal 16 7 8 2" xfId="39872"/>
    <cellStyle name="Normal 16 7 9" xfId="3084"/>
    <cellStyle name="Normal 16 8" xfId="347"/>
    <cellStyle name="Normal 16 8 10" xfId="29053"/>
    <cellStyle name="Normal 16 8 11" xfId="55012"/>
    <cellStyle name="Normal 16 8 12" xfId="55535"/>
    <cellStyle name="Normal 16 8 13" xfId="987"/>
    <cellStyle name="Normal 16 8 2" xfId="1462"/>
    <cellStyle name="Normal 16 8 2 10" xfId="56076"/>
    <cellStyle name="Normal 16 8 2 2" xfId="2544"/>
    <cellStyle name="Normal 16 8 2 2 2" xfId="6872"/>
    <cellStyle name="Normal 16 8 2 2 2 2" xfId="13364"/>
    <cellStyle name="Normal 16 8 2 2 2 2 2" xfId="28512"/>
    <cellStyle name="Normal 16 8 2 2 2 2 2 2" xfId="54480"/>
    <cellStyle name="Normal 16 8 2 2 2 2 3" xfId="39332"/>
    <cellStyle name="Normal 16 8 2 2 2 3" xfId="22020"/>
    <cellStyle name="Normal 16 8 2 2 2 3 2" xfId="47988"/>
    <cellStyle name="Normal 16 8 2 2 2 4" xfId="17692"/>
    <cellStyle name="Normal 16 8 2 2 2 4 2" xfId="43660"/>
    <cellStyle name="Normal 16 8 2 2 2 5" xfId="32840"/>
    <cellStyle name="Normal 16 8 2 2 2 6" xfId="59322"/>
    <cellStyle name="Normal 16 8 2 2 3" xfId="11200"/>
    <cellStyle name="Normal 16 8 2 2 3 2" xfId="26348"/>
    <cellStyle name="Normal 16 8 2 2 3 2 2" xfId="52316"/>
    <cellStyle name="Normal 16 8 2 2 3 3" xfId="37168"/>
    <cellStyle name="Normal 16 8 2 2 4" xfId="9036"/>
    <cellStyle name="Normal 16 8 2 2 4 2" xfId="24184"/>
    <cellStyle name="Normal 16 8 2 2 4 2 2" xfId="50152"/>
    <cellStyle name="Normal 16 8 2 2 4 3" xfId="35004"/>
    <cellStyle name="Normal 16 8 2 2 5" xfId="19856"/>
    <cellStyle name="Normal 16 8 2 2 5 2" xfId="45824"/>
    <cellStyle name="Normal 16 8 2 2 6" xfId="15528"/>
    <cellStyle name="Normal 16 8 2 2 6 2" xfId="41496"/>
    <cellStyle name="Normal 16 8 2 2 7" xfId="4708"/>
    <cellStyle name="Normal 16 8 2 2 8" xfId="30676"/>
    <cellStyle name="Normal 16 8 2 2 9" xfId="57158"/>
    <cellStyle name="Normal 16 8 2 3" xfId="5790"/>
    <cellStyle name="Normal 16 8 2 3 2" xfId="12282"/>
    <cellStyle name="Normal 16 8 2 3 2 2" xfId="27430"/>
    <cellStyle name="Normal 16 8 2 3 2 2 2" xfId="53398"/>
    <cellStyle name="Normal 16 8 2 3 2 3" xfId="38250"/>
    <cellStyle name="Normal 16 8 2 3 3" xfId="20938"/>
    <cellStyle name="Normal 16 8 2 3 3 2" xfId="46906"/>
    <cellStyle name="Normal 16 8 2 3 4" xfId="16610"/>
    <cellStyle name="Normal 16 8 2 3 4 2" xfId="42578"/>
    <cellStyle name="Normal 16 8 2 3 5" xfId="31758"/>
    <cellStyle name="Normal 16 8 2 3 6" xfId="58240"/>
    <cellStyle name="Normal 16 8 2 4" xfId="10118"/>
    <cellStyle name="Normal 16 8 2 4 2" xfId="25266"/>
    <cellStyle name="Normal 16 8 2 4 2 2" xfId="51234"/>
    <cellStyle name="Normal 16 8 2 4 3" xfId="36086"/>
    <cellStyle name="Normal 16 8 2 5" xfId="7954"/>
    <cellStyle name="Normal 16 8 2 5 2" xfId="23102"/>
    <cellStyle name="Normal 16 8 2 5 2 2" xfId="49070"/>
    <cellStyle name="Normal 16 8 2 5 3" xfId="33922"/>
    <cellStyle name="Normal 16 8 2 6" xfId="18774"/>
    <cellStyle name="Normal 16 8 2 6 2" xfId="44742"/>
    <cellStyle name="Normal 16 8 2 7" xfId="14446"/>
    <cellStyle name="Normal 16 8 2 7 2" xfId="40414"/>
    <cellStyle name="Normal 16 8 2 8" xfId="3626"/>
    <cellStyle name="Normal 16 8 2 9" xfId="29594"/>
    <cellStyle name="Normal 16 8 3" xfId="2003"/>
    <cellStyle name="Normal 16 8 3 2" xfId="6331"/>
    <cellStyle name="Normal 16 8 3 2 2" xfId="12823"/>
    <cellStyle name="Normal 16 8 3 2 2 2" xfId="27971"/>
    <cellStyle name="Normal 16 8 3 2 2 2 2" xfId="53939"/>
    <cellStyle name="Normal 16 8 3 2 2 3" xfId="38791"/>
    <cellStyle name="Normal 16 8 3 2 3" xfId="21479"/>
    <cellStyle name="Normal 16 8 3 2 3 2" xfId="47447"/>
    <cellStyle name="Normal 16 8 3 2 4" xfId="17151"/>
    <cellStyle name="Normal 16 8 3 2 4 2" xfId="43119"/>
    <cellStyle name="Normal 16 8 3 2 5" xfId="32299"/>
    <cellStyle name="Normal 16 8 3 2 6" xfId="58781"/>
    <cellStyle name="Normal 16 8 3 3" xfId="10659"/>
    <cellStyle name="Normal 16 8 3 3 2" xfId="25807"/>
    <cellStyle name="Normal 16 8 3 3 2 2" xfId="51775"/>
    <cellStyle name="Normal 16 8 3 3 3" xfId="36627"/>
    <cellStyle name="Normal 16 8 3 4" xfId="8495"/>
    <cellStyle name="Normal 16 8 3 4 2" xfId="23643"/>
    <cellStyle name="Normal 16 8 3 4 2 2" xfId="49611"/>
    <cellStyle name="Normal 16 8 3 4 3" xfId="34463"/>
    <cellStyle name="Normal 16 8 3 5" xfId="19315"/>
    <cellStyle name="Normal 16 8 3 5 2" xfId="45283"/>
    <cellStyle name="Normal 16 8 3 6" xfId="14987"/>
    <cellStyle name="Normal 16 8 3 6 2" xfId="40955"/>
    <cellStyle name="Normal 16 8 3 7" xfId="4167"/>
    <cellStyle name="Normal 16 8 3 8" xfId="30135"/>
    <cellStyle name="Normal 16 8 3 9" xfId="56617"/>
    <cellStyle name="Normal 16 8 4" xfId="5249"/>
    <cellStyle name="Normal 16 8 4 2" xfId="11741"/>
    <cellStyle name="Normal 16 8 4 2 2" xfId="26889"/>
    <cellStyle name="Normal 16 8 4 2 2 2" xfId="52857"/>
    <cellStyle name="Normal 16 8 4 2 3" xfId="37709"/>
    <cellStyle name="Normal 16 8 4 3" xfId="20397"/>
    <cellStyle name="Normal 16 8 4 3 2" xfId="46365"/>
    <cellStyle name="Normal 16 8 4 4" xfId="16069"/>
    <cellStyle name="Normal 16 8 4 4 2" xfId="42037"/>
    <cellStyle name="Normal 16 8 4 5" xfId="31217"/>
    <cellStyle name="Normal 16 8 4 6" xfId="57699"/>
    <cellStyle name="Normal 16 8 5" xfId="9577"/>
    <cellStyle name="Normal 16 8 5 2" xfId="24725"/>
    <cellStyle name="Normal 16 8 5 2 2" xfId="50693"/>
    <cellStyle name="Normal 16 8 5 3" xfId="35545"/>
    <cellStyle name="Normal 16 8 6" xfId="7413"/>
    <cellStyle name="Normal 16 8 6 2" xfId="22561"/>
    <cellStyle name="Normal 16 8 6 2 2" xfId="48529"/>
    <cellStyle name="Normal 16 8 6 3" xfId="33381"/>
    <cellStyle name="Normal 16 8 7" xfId="18233"/>
    <cellStyle name="Normal 16 8 7 2" xfId="44201"/>
    <cellStyle name="Normal 16 8 8" xfId="13905"/>
    <cellStyle name="Normal 16 8 8 2" xfId="39873"/>
    <cellStyle name="Normal 16 8 9" xfId="3085"/>
    <cellStyle name="Normal 16 9" xfId="348"/>
    <cellStyle name="Normal 16 9 10" xfId="29054"/>
    <cellStyle name="Normal 16 9 11" xfId="55013"/>
    <cellStyle name="Normal 16 9 12" xfId="55536"/>
    <cellStyle name="Normal 16 9 13" xfId="1027"/>
    <cellStyle name="Normal 16 9 2" xfId="1463"/>
    <cellStyle name="Normal 16 9 2 10" xfId="56077"/>
    <cellStyle name="Normal 16 9 2 2" xfId="2545"/>
    <cellStyle name="Normal 16 9 2 2 2" xfId="6873"/>
    <cellStyle name="Normal 16 9 2 2 2 2" xfId="13365"/>
    <cellStyle name="Normal 16 9 2 2 2 2 2" xfId="28513"/>
    <cellStyle name="Normal 16 9 2 2 2 2 2 2" xfId="54481"/>
    <cellStyle name="Normal 16 9 2 2 2 2 3" xfId="39333"/>
    <cellStyle name="Normal 16 9 2 2 2 3" xfId="22021"/>
    <cellStyle name="Normal 16 9 2 2 2 3 2" xfId="47989"/>
    <cellStyle name="Normal 16 9 2 2 2 4" xfId="17693"/>
    <cellStyle name="Normal 16 9 2 2 2 4 2" xfId="43661"/>
    <cellStyle name="Normal 16 9 2 2 2 5" xfId="32841"/>
    <cellStyle name="Normal 16 9 2 2 2 6" xfId="59323"/>
    <cellStyle name="Normal 16 9 2 2 3" xfId="11201"/>
    <cellStyle name="Normal 16 9 2 2 3 2" xfId="26349"/>
    <cellStyle name="Normal 16 9 2 2 3 2 2" xfId="52317"/>
    <cellStyle name="Normal 16 9 2 2 3 3" xfId="37169"/>
    <cellStyle name="Normal 16 9 2 2 4" xfId="9037"/>
    <cellStyle name="Normal 16 9 2 2 4 2" xfId="24185"/>
    <cellStyle name="Normal 16 9 2 2 4 2 2" xfId="50153"/>
    <cellStyle name="Normal 16 9 2 2 4 3" xfId="35005"/>
    <cellStyle name="Normal 16 9 2 2 5" xfId="19857"/>
    <cellStyle name="Normal 16 9 2 2 5 2" xfId="45825"/>
    <cellStyle name="Normal 16 9 2 2 6" xfId="15529"/>
    <cellStyle name="Normal 16 9 2 2 6 2" xfId="41497"/>
    <cellStyle name="Normal 16 9 2 2 7" xfId="4709"/>
    <cellStyle name="Normal 16 9 2 2 8" xfId="30677"/>
    <cellStyle name="Normal 16 9 2 2 9" xfId="57159"/>
    <cellStyle name="Normal 16 9 2 3" xfId="5791"/>
    <cellStyle name="Normal 16 9 2 3 2" xfId="12283"/>
    <cellStyle name="Normal 16 9 2 3 2 2" xfId="27431"/>
    <cellStyle name="Normal 16 9 2 3 2 2 2" xfId="53399"/>
    <cellStyle name="Normal 16 9 2 3 2 3" xfId="38251"/>
    <cellStyle name="Normal 16 9 2 3 3" xfId="20939"/>
    <cellStyle name="Normal 16 9 2 3 3 2" xfId="46907"/>
    <cellStyle name="Normal 16 9 2 3 4" xfId="16611"/>
    <cellStyle name="Normal 16 9 2 3 4 2" xfId="42579"/>
    <cellStyle name="Normal 16 9 2 3 5" xfId="31759"/>
    <cellStyle name="Normal 16 9 2 3 6" xfId="58241"/>
    <cellStyle name="Normal 16 9 2 4" xfId="10119"/>
    <cellStyle name="Normal 16 9 2 4 2" xfId="25267"/>
    <cellStyle name="Normal 16 9 2 4 2 2" xfId="51235"/>
    <cellStyle name="Normal 16 9 2 4 3" xfId="36087"/>
    <cellStyle name="Normal 16 9 2 5" xfId="7955"/>
    <cellStyle name="Normal 16 9 2 5 2" xfId="23103"/>
    <cellStyle name="Normal 16 9 2 5 2 2" xfId="49071"/>
    <cellStyle name="Normal 16 9 2 5 3" xfId="33923"/>
    <cellStyle name="Normal 16 9 2 6" xfId="18775"/>
    <cellStyle name="Normal 16 9 2 6 2" xfId="44743"/>
    <cellStyle name="Normal 16 9 2 7" xfId="14447"/>
    <cellStyle name="Normal 16 9 2 7 2" xfId="40415"/>
    <cellStyle name="Normal 16 9 2 8" xfId="3627"/>
    <cellStyle name="Normal 16 9 2 9" xfId="29595"/>
    <cellStyle name="Normal 16 9 3" xfId="2004"/>
    <cellStyle name="Normal 16 9 3 2" xfId="6332"/>
    <cellStyle name="Normal 16 9 3 2 2" xfId="12824"/>
    <cellStyle name="Normal 16 9 3 2 2 2" xfId="27972"/>
    <cellStyle name="Normal 16 9 3 2 2 2 2" xfId="53940"/>
    <cellStyle name="Normal 16 9 3 2 2 3" xfId="38792"/>
    <cellStyle name="Normal 16 9 3 2 3" xfId="21480"/>
    <cellStyle name="Normal 16 9 3 2 3 2" xfId="47448"/>
    <cellStyle name="Normal 16 9 3 2 4" xfId="17152"/>
    <cellStyle name="Normal 16 9 3 2 4 2" xfId="43120"/>
    <cellStyle name="Normal 16 9 3 2 5" xfId="32300"/>
    <cellStyle name="Normal 16 9 3 2 6" xfId="58782"/>
    <cellStyle name="Normal 16 9 3 3" xfId="10660"/>
    <cellStyle name="Normal 16 9 3 3 2" xfId="25808"/>
    <cellStyle name="Normal 16 9 3 3 2 2" xfId="51776"/>
    <cellStyle name="Normal 16 9 3 3 3" xfId="36628"/>
    <cellStyle name="Normal 16 9 3 4" xfId="8496"/>
    <cellStyle name="Normal 16 9 3 4 2" xfId="23644"/>
    <cellStyle name="Normal 16 9 3 4 2 2" xfId="49612"/>
    <cellStyle name="Normal 16 9 3 4 3" xfId="34464"/>
    <cellStyle name="Normal 16 9 3 5" xfId="19316"/>
    <cellStyle name="Normal 16 9 3 5 2" xfId="45284"/>
    <cellStyle name="Normal 16 9 3 6" xfId="14988"/>
    <cellStyle name="Normal 16 9 3 6 2" xfId="40956"/>
    <cellStyle name="Normal 16 9 3 7" xfId="4168"/>
    <cellStyle name="Normal 16 9 3 8" xfId="30136"/>
    <cellStyle name="Normal 16 9 3 9" xfId="56618"/>
    <cellStyle name="Normal 16 9 4" xfId="5250"/>
    <cellStyle name="Normal 16 9 4 2" xfId="11742"/>
    <cellStyle name="Normal 16 9 4 2 2" xfId="26890"/>
    <cellStyle name="Normal 16 9 4 2 2 2" xfId="52858"/>
    <cellStyle name="Normal 16 9 4 2 3" xfId="37710"/>
    <cellStyle name="Normal 16 9 4 3" xfId="20398"/>
    <cellStyle name="Normal 16 9 4 3 2" xfId="46366"/>
    <cellStyle name="Normal 16 9 4 4" xfId="16070"/>
    <cellStyle name="Normal 16 9 4 4 2" xfId="42038"/>
    <cellStyle name="Normal 16 9 4 5" xfId="31218"/>
    <cellStyle name="Normal 16 9 4 6" xfId="57700"/>
    <cellStyle name="Normal 16 9 5" xfId="9578"/>
    <cellStyle name="Normal 16 9 5 2" xfId="24726"/>
    <cellStyle name="Normal 16 9 5 2 2" xfId="50694"/>
    <cellStyle name="Normal 16 9 5 3" xfId="35546"/>
    <cellStyle name="Normal 16 9 6" xfId="7414"/>
    <cellStyle name="Normal 16 9 6 2" xfId="22562"/>
    <cellStyle name="Normal 16 9 6 2 2" xfId="48530"/>
    <cellStyle name="Normal 16 9 6 3" xfId="33382"/>
    <cellStyle name="Normal 16 9 7" xfId="18234"/>
    <cellStyle name="Normal 16 9 7 2" xfId="44202"/>
    <cellStyle name="Normal 16 9 8" xfId="13906"/>
    <cellStyle name="Normal 16 9 8 2" xfId="39874"/>
    <cellStyle name="Normal 16 9 9" xfId="3086"/>
    <cellStyle name="Normal 17" xfId="349"/>
    <cellStyle name="Normal 17 10" xfId="350"/>
    <cellStyle name="Normal 17 10 10" xfId="29056"/>
    <cellStyle name="Normal 17 10 11" xfId="55015"/>
    <cellStyle name="Normal 17 10 12" xfId="55538"/>
    <cellStyle name="Normal 17 10 13" xfId="1068"/>
    <cellStyle name="Normal 17 10 2" xfId="1465"/>
    <cellStyle name="Normal 17 10 2 10" xfId="56079"/>
    <cellStyle name="Normal 17 10 2 2" xfId="2547"/>
    <cellStyle name="Normal 17 10 2 2 2" xfId="6875"/>
    <cellStyle name="Normal 17 10 2 2 2 2" xfId="13367"/>
    <cellStyle name="Normal 17 10 2 2 2 2 2" xfId="28515"/>
    <cellStyle name="Normal 17 10 2 2 2 2 2 2" xfId="54483"/>
    <cellStyle name="Normal 17 10 2 2 2 2 3" xfId="39335"/>
    <cellStyle name="Normal 17 10 2 2 2 3" xfId="22023"/>
    <cellStyle name="Normal 17 10 2 2 2 3 2" xfId="47991"/>
    <cellStyle name="Normal 17 10 2 2 2 4" xfId="17695"/>
    <cellStyle name="Normal 17 10 2 2 2 4 2" xfId="43663"/>
    <cellStyle name="Normal 17 10 2 2 2 5" xfId="32843"/>
    <cellStyle name="Normal 17 10 2 2 2 6" xfId="59325"/>
    <cellStyle name="Normal 17 10 2 2 3" xfId="11203"/>
    <cellStyle name="Normal 17 10 2 2 3 2" xfId="26351"/>
    <cellStyle name="Normal 17 10 2 2 3 2 2" xfId="52319"/>
    <cellStyle name="Normal 17 10 2 2 3 3" xfId="37171"/>
    <cellStyle name="Normal 17 10 2 2 4" xfId="9039"/>
    <cellStyle name="Normal 17 10 2 2 4 2" xfId="24187"/>
    <cellStyle name="Normal 17 10 2 2 4 2 2" xfId="50155"/>
    <cellStyle name="Normal 17 10 2 2 4 3" xfId="35007"/>
    <cellStyle name="Normal 17 10 2 2 5" xfId="19859"/>
    <cellStyle name="Normal 17 10 2 2 5 2" xfId="45827"/>
    <cellStyle name="Normal 17 10 2 2 6" xfId="15531"/>
    <cellStyle name="Normal 17 10 2 2 6 2" xfId="41499"/>
    <cellStyle name="Normal 17 10 2 2 7" xfId="4711"/>
    <cellStyle name="Normal 17 10 2 2 8" xfId="30679"/>
    <cellStyle name="Normal 17 10 2 2 9" xfId="57161"/>
    <cellStyle name="Normal 17 10 2 3" xfId="5793"/>
    <cellStyle name="Normal 17 10 2 3 2" xfId="12285"/>
    <cellStyle name="Normal 17 10 2 3 2 2" xfId="27433"/>
    <cellStyle name="Normal 17 10 2 3 2 2 2" xfId="53401"/>
    <cellStyle name="Normal 17 10 2 3 2 3" xfId="38253"/>
    <cellStyle name="Normal 17 10 2 3 3" xfId="20941"/>
    <cellStyle name="Normal 17 10 2 3 3 2" xfId="46909"/>
    <cellStyle name="Normal 17 10 2 3 4" xfId="16613"/>
    <cellStyle name="Normal 17 10 2 3 4 2" xfId="42581"/>
    <cellStyle name="Normal 17 10 2 3 5" xfId="31761"/>
    <cellStyle name="Normal 17 10 2 3 6" xfId="58243"/>
    <cellStyle name="Normal 17 10 2 4" xfId="10121"/>
    <cellStyle name="Normal 17 10 2 4 2" xfId="25269"/>
    <cellStyle name="Normal 17 10 2 4 2 2" xfId="51237"/>
    <cellStyle name="Normal 17 10 2 4 3" xfId="36089"/>
    <cellStyle name="Normal 17 10 2 5" xfId="7957"/>
    <cellStyle name="Normal 17 10 2 5 2" xfId="23105"/>
    <cellStyle name="Normal 17 10 2 5 2 2" xfId="49073"/>
    <cellStyle name="Normal 17 10 2 5 3" xfId="33925"/>
    <cellStyle name="Normal 17 10 2 6" xfId="18777"/>
    <cellStyle name="Normal 17 10 2 6 2" xfId="44745"/>
    <cellStyle name="Normal 17 10 2 7" xfId="14449"/>
    <cellStyle name="Normal 17 10 2 7 2" xfId="40417"/>
    <cellStyle name="Normal 17 10 2 8" xfId="3629"/>
    <cellStyle name="Normal 17 10 2 9" xfId="29597"/>
    <cellStyle name="Normal 17 10 3" xfId="2006"/>
    <cellStyle name="Normal 17 10 3 2" xfId="6334"/>
    <cellStyle name="Normal 17 10 3 2 2" xfId="12826"/>
    <cellStyle name="Normal 17 10 3 2 2 2" xfId="27974"/>
    <cellStyle name="Normal 17 10 3 2 2 2 2" xfId="53942"/>
    <cellStyle name="Normal 17 10 3 2 2 3" xfId="38794"/>
    <cellStyle name="Normal 17 10 3 2 3" xfId="21482"/>
    <cellStyle name="Normal 17 10 3 2 3 2" xfId="47450"/>
    <cellStyle name="Normal 17 10 3 2 4" xfId="17154"/>
    <cellStyle name="Normal 17 10 3 2 4 2" xfId="43122"/>
    <cellStyle name="Normal 17 10 3 2 5" xfId="32302"/>
    <cellStyle name="Normal 17 10 3 2 6" xfId="58784"/>
    <cellStyle name="Normal 17 10 3 3" xfId="10662"/>
    <cellStyle name="Normal 17 10 3 3 2" xfId="25810"/>
    <cellStyle name="Normal 17 10 3 3 2 2" xfId="51778"/>
    <cellStyle name="Normal 17 10 3 3 3" xfId="36630"/>
    <cellStyle name="Normal 17 10 3 4" xfId="8498"/>
    <cellStyle name="Normal 17 10 3 4 2" xfId="23646"/>
    <cellStyle name="Normal 17 10 3 4 2 2" xfId="49614"/>
    <cellStyle name="Normal 17 10 3 4 3" xfId="34466"/>
    <cellStyle name="Normal 17 10 3 5" xfId="19318"/>
    <cellStyle name="Normal 17 10 3 5 2" xfId="45286"/>
    <cellStyle name="Normal 17 10 3 6" xfId="14990"/>
    <cellStyle name="Normal 17 10 3 6 2" xfId="40958"/>
    <cellStyle name="Normal 17 10 3 7" xfId="4170"/>
    <cellStyle name="Normal 17 10 3 8" xfId="30138"/>
    <cellStyle name="Normal 17 10 3 9" xfId="56620"/>
    <cellStyle name="Normal 17 10 4" xfId="5252"/>
    <cellStyle name="Normal 17 10 4 2" xfId="11744"/>
    <cellStyle name="Normal 17 10 4 2 2" xfId="26892"/>
    <cellStyle name="Normal 17 10 4 2 2 2" xfId="52860"/>
    <cellStyle name="Normal 17 10 4 2 3" xfId="37712"/>
    <cellStyle name="Normal 17 10 4 3" xfId="20400"/>
    <cellStyle name="Normal 17 10 4 3 2" xfId="46368"/>
    <cellStyle name="Normal 17 10 4 4" xfId="16072"/>
    <cellStyle name="Normal 17 10 4 4 2" xfId="42040"/>
    <cellStyle name="Normal 17 10 4 5" xfId="31220"/>
    <cellStyle name="Normal 17 10 4 6" xfId="57702"/>
    <cellStyle name="Normal 17 10 5" xfId="9580"/>
    <cellStyle name="Normal 17 10 5 2" xfId="24728"/>
    <cellStyle name="Normal 17 10 5 2 2" xfId="50696"/>
    <cellStyle name="Normal 17 10 5 3" xfId="35548"/>
    <cellStyle name="Normal 17 10 6" xfId="7416"/>
    <cellStyle name="Normal 17 10 6 2" xfId="22564"/>
    <cellStyle name="Normal 17 10 6 2 2" xfId="48532"/>
    <cellStyle name="Normal 17 10 6 3" xfId="33384"/>
    <cellStyle name="Normal 17 10 7" xfId="18236"/>
    <cellStyle name="Normal 17 10 7 2" xfId="44204"/>
    <cellStyle name="Normal 17 10 8" xfId="13908"/>
    <cellStyle name="Normal 17 10 8 2" xfId="39876"/>
    <cellStyle name="Normal 17 10 9" xfId="3088"/>
    <cellStyle name="Normal 17 11" xfId="351"/>
    <cellStyle name="Normal 17 11 10" xfId="29057"/>
    <cellStyle name="Normal 17 11 11" xfId="55016"/>
    <cellStyle name="Normal 17 11 12" xfId="55539"/>
    <cellStyle name="Normal 17 11 13" xfId="1108"/>
    <cellStyle name="Normal 17 11 2" xfId="1466"/>
    <cellStyle name="Normal 17 11 2 10" xfId="56080"/>
    <cellStyle name="Normal 17 11 2 2" xfId="2548"/>
    <cellStyle name="Normal 17 11 2 2 2" xfId="6876"/>
    <cellStyle name="Normal 17 11 2 2 2 2" xfId="13368"/>
    <cellStyle name="Normal 17 11 2 2 2 2 2" xfId="28516"/>
    <cellStyle name="Normal 17 11 2 2 2 2 2 2" xfId="54484"/>
    <cellStyle name="Normal 17 11 2 2 2 2 3" xfId="39336"/>
    <cellStyle name="Normal 17 11 2 2 2 3" xfId="22024"/>
    <cellStyle name="Normal 17 11 2 2 2 3 2" xfId="47992"/>
    <cellStyle name="Normal 17 11 2 2 2 4" xfId="17696"/>
    <cellStyle name="Normal 17 11 2 2 2 4 2" xfId="43664"/>
    <cellStyle name="Normal 17 11 2 2 2 5" xfId="32844"/>
    <cellStyle name="Normal 17 11 2 2 2 6" xfId="59326"/>
    <cellStyle name="Normal 17 11 2 2 3" xfId="11204"/>
    <cellStyle name="Normal 17 11 2 2 3 2" xfId="26352"/>
    <cellStyle name="Normal 17 11 2 2 3 2 2" xfId="52320"/>
    <cellStyle name="Normal 17 11 2 2 3 3" xfId="37172"/>
    <cellStyle name="Normal 17 11 2 2 4" xfId="9040"/>
    <cellStyle name="Normal 17 11 2 2 4 2" xfId="24188"/>
    <cellStyle name="Normal 17 11 2 2 4 2 2" xfId="50156"/>
    <cellStyle name="Normal 17 11 2 2 4 3" xfId="35008"/>
    <cellStyle name="Normal 17 11 2 2 5" xfId="19860"/>
    <cellStyle name="Normal 17 11 2 2 5 2" xfId="45828"/>
    <cellStyle name="Normal 17 11 2 2 6" xfId="15532"/>
    <cellStyle name="Normal 17 11 2 2 6 2" xfId="41500"/>
    <cellStyle name="Normal 17 11 2 2 7" xfId="4712"/>
    <cellStyle name="Normal 17 11 2 2 8" xfId="30680"/>
    <cellStyle name="Normal 17 11 2 2 9" xfId="57162"/>
    <cellStyle name="Normal 17 11 2 3" xfId="5794"/>
    <cellStyle name="Normal 17 11 2 3 2" xfId="12286"/>
    <cellStyle name="Normal 17 11 2 3 2 2" xfId="27434"/>
    <cellStyle name="Normal 17 11 2 3 2 2 2" xfId="53402"/>
    <cellStyle name="Normal 17 11 2 3 2 3" xfId="38254"/>
    <cellStyle name="Normal 17 11 2 3 3" xfId="20942"/>
    <cellStyle name="Normal 17 11 2 3 3 2" xfId="46910"/>
    <cellStyle name="Normal 17 11 2 3 4" xfId="16614"/>
    <cellStyle name="Normal 17 11 2 3 4 2" xfId="42582"/>
    <cellStyle name="Normal 17 11 2 3 5" xfId="31762"/>
    <cellStyle name="Normal 17 11 2 3 6" xfId="58244"/>
    <cellStyle name="Normal 17 11 2 4" xfId="10122"/>
    <cellStyle name="Normal 17 11 2 4 2" xfId="25270"/>
    <cellStyle name="Normal 17 11 2 4 2 2" xfId="51238"/>
    <cellStyle name="Normal 17 11 2 4 3" xfId="36090"/>
    <cellStyle name="Normal 17 11 2 5" xfId="7958"/>
    <cellStyle name="Normal 17 11 2 5 2" xfId="23106"/>
    <cellStyle name="Normal 17 11 2 5 2 2" xfId="49074"/>
    <cellStyle name="Normal 17 11 2 5 3" xfId="33926"/>
    <cellStyle name="Normal 17 11 2 6" xfId="18778"/>
    <cellStyle name="Normal 17 11 2 6 2" xfId="44746"/>
    <cellStyle name="Normal 17 11 2 7" xfId="14450"/>
    <cellStyle name="Normal 17 11 2 7 2" xfId="40418"/>
    <cellStyle name="Normal 17 11 2 8" xfId="3630"/>
    <cellStyle name="Normal 17 11 2 9" xfId="29598"/>
    <cellStyle name="Normal 17 11 3" xfId="2007"/>
    <cellStyle name="Normal 17 11 3 2" xfId="6335"/>
    <cellStyle name="Normal 17 11 3 2 2" xfId="12827"/>
    <cellStyle name="Normal 17 11 3 2 2 2" xfId="27975"/>
    <cellStyle name="Normal 17 11 3 2 2 2 2" xfId="53943"/>
    <cellStyle name="Normal 17 11 3 2 2 3" xfId="38795"/>
    <cellStyle name="Normal 17 11 3 2 3" xfId="21483"/>
    <cellStyle name="Normal 17 11 3 2 3 2" xfId="47451"/>
    <cellStyle name="Normal 17 11 3 2 4" xfId="17155"/>
    <cellStyle name="Normal 17 11 3 2 4 2" xfId="43123"/>
    <cellStyle name="Normal 17 11 3 2 5" xfId="32303"/>
    <cellStyle name="Normal 17 11 3 2 6" xfId="58785"/>
    <cellStyle name="Normal 17 11 3 3" xfId="10663"/>
    <cellStyle name="Normal 17 11 3 3 2" xfId="25811"/>
    <cellStyle name="Normal 17 11 3 3 2 2" xfId="51779"/>
    <cellStyle name="Normal 17 11 3 3 3" xfId="36631"/>
    <cellStyle name="Normal 17 11 3 4" xfId="8499"/>
    <cellStyle name="Normal 17 11 3 4 2" xfId="23647"/>
    <cellStyle name="Normal 17 11 3 4 2 2" xfId="49615"/>
    <cellStyle name="Normal 17 11 3 4 3" xfId="34467"/>
    <cellStyle name="Normal 17 11 3 5" xfId="19319"/>
    <cellStyle name="Normal 17 11 3 5 2" xfId="45287"/>
    <cellStyle name="Normal 17 11 3 6" xfId="14991"/>
    <cellStyle name="Normal 17 11 3 6 2" xfId="40959"/>
    <cellStyle name="Normal 17 11 3 7" xfId="4171"/>
    <cellStyle name="Normal 17 11 3 8" xfId="30139"/>
    <cellStyle name="Normal 17 11 3 9" xfId="56621"/>
    <cellStyle name="Normal 17 11 4" xfId="5253"/>
    <cellStyle name="Normal 17 11 4 2" xfId="11745"/>
    <cellStyle name="Normal 17 11 4 2 2" xfId="26893"/>
    <cellStyle name="Normal 17 11 4 2 2 2" xfId="52861"/>
    <cellStyle name="Normal 17 11 4 2 3" xfId="37713"/>
    <cellStyle name="Normal 17 11 4 3" xfId="20401"/>
    <cellStyle name="Normal 17 11 4 3 2" xfId="46369"/>
    <cellStyle name="Normal 17 11 4 4" xfId="16073"/>
    <cellStyle name="Normal 17 11 4 4 2" xfId="42041"/>
    <cellStyle name="Normal 17 11 4 5" xfId="31221"/>
    <cellStyle name="Normal 17 11 4 6" xfId="57703"/>
    <cellStyle name="Normal 17 11 5" xfId="9581"/>
    <cellStyle name="Normal 17 11 5 2" xfId="24729"/>
    <cellStyle name="Normal 17 11 5 2 2" xfId="50697"/>
    <cellStyle name="Normal 17 11 5 3" xfId="35549"/>
    <cellStyle name="Normal 17 11 6" xfId="7417"/>
    <cellStyle name="Normal 17 11 6 2" xfId="22565"/>
    <cellStyle name="Normal 17 11 6 2 2" xfId="48533"/>
    <cellStyle name="Normal 17 11 6 3" xfId="33385"/>
    <cellStyle name="Normal 17 11 7" xfId="18237"/>
    <cellStyle name="Normal 17 11 7 2" xfId="44205"/>
    <cellStyle name="Normal 17 11 8" xfId="13909"/>
    <cellStyle name="Normal 17 11 8 2" xfId="39877"/>
    <cellStyle name="Normal 17 11 9" xfId="3089"/>
    <cellStyle name="Normal 17 12" xfId="352"/>
    <cellStyle name="Normal 17 12 10" xfId="29058"/>
    <cellStyle name="Normal 17 12 11" xfId="55017"/>
    <cellStyle name="Normal 17 12 12" xfId="55540"/>
    <cellStyle name="Normal 17 12 13" xfId="1148"/>
    <cellStyle name="Normal 17 12 2" xfId="1467"/>
    <cellStyle name="Normal 17 12 2 10" xfId="56081"/>
    <cellStyle name="Normal 17 12 2 2" xfId="2549"/>
    <cellStyle name="Normal 17 12 2 2 2" xfId="6877"/>
    <cellStyle name="Normal 17 12 2 2 2 2" xfId="13369"/>
    <cellStyle name="Normal 17 12 2 2 2 2 2" xfId="28517"/>
    <cellStyle name="Normal 17 12 2 2 2 2 2 2" xfId="54485"/>
    <cellStyle name="Normal 17 12 2 2 2 2 3" xfId="39337"/>
    <cellStyle name="Normal 17 12 2 2 2 3" xfId="22025"/>
    <cellStyle name="Normal 17 12 2 2 2 3 2" xfId="47993"/>
    <cellStyle name="Normal 17 12 2 2 2 4" xfId="17697"/>
    <cellStyle name="Normal 17 12 2 2 2 4 2" xfId="43665"/>
    <cellStyle name="Normal 17 12 2 2 2 5" xfId="32845"/>
    <cellStyle name="Normal 17 12 2 2 2 6" xfId="59327"/>
    <cellStyle name="Normal 17 12 2 2 3" xfId="11205"/>
    <cellStyle name="Normal 17 12 2 2 3 2" xfId="26353"/>
    <cellStyle name="Normal 17 12 2 2 3 2 2" xfId="52321"/>
    <cellStyle name="Normal 17 12 2 2 3 3" xfId="37173"/>
    <cellStyle name="Normal 17 12 2 2 4" xfId="9041"/>
    <cellStyle name="Normal 17 12 2 2 4 2" xfId="24189"/>
    <cellStyle name="Normal 17 12 2 2 4 2 2" xfId="50157"/>
    <cellStyle name="Normal 17 12 2 2 4 3" xfId="35009"/>
    <cellStyle name="Normal 17 12 2 2 5" xfId="19861"/>
    <cellStyle name="Normal 17 12 2 2 5 2" xfId="45829"/>
    <cellStyle name="Normal 17 12 2 2 6" xfId="15533"/>
    <cellStyle name="Normal 17 12 2 2 6 2" xfId="41501"/>
    <cellStyle name="Normal 17 12 2 2 7" xfId="4713"/>
    <cellStyle name="Normal 17 12 2 2 8" xfId="30681"/>
    <cellStyle name="Normal 17 12 2 2 9" xfId="57163"/>
    <cellStyle name="Normal 17 12 2 3" xfId="5795"/>
    <cellStyle name="Normal 17 12 2 3 2" xfId="12287"/>
    <cellStyle name="Normal 17 12 2 3 2 2" xfId="27435"/>
    <cellStyle name="Normal 17 12 2 3 2 2 2" xfId="53403"/>
    <cellStyle name="Normal 17 12 2 3 2 3" xfId="38255"/>
    <cellStyle name="Normal 17 12 2 3 3" xfId="20943"/>
    <cellStyle name="Normal 17 12 2 3 3 2" xfId="46911"/>
    <cellStyle name="Normal 17 12 2 3 4" xfId="16615"/>
    <cellStyle name="Normal 17 12 2 3 4 2" xfId="42583"/>
    <cellStyle name="Normal 17 12 2 3 5" xfId="31763"/>
    <cellStyle name="Normal 17 12 2 3 6" xfId="58245"/>
    <cellStyle name="Normal 17 12 2 4" xfId="10123"/>
    <cellStyle name="Normal 17 12 2 4 2" xfId="25271"/>
    <cellStyle name="Normal 17 12 2 4 2 2" xfId="51239"/>
    <cellStyle name="Normal 17 12 2 4 3" xfId="36091"/>
    <cellStyle name="Normal 17 12 2 5" xfId="7959"/>
    <cellStyle name="Normal 17 12 2 5 2" xfId="23107"/>
    <cellStyle name="Normal 17 12 2 5 2 2" xfId="49075"/>
    <cellStyle name="Normal 17 12 2 5 3" xfId="33927"/>
    <cellStyle name="Normal 17 12 2 6" xfId="18779"/>
    <cellStyle name="Normal 17 12 2 6 2" xfId="44747"/>
    <cellStyle name="Normal 17 12 2 7" xfId="14451"/>
    <cellStyle name="Normal 17 12 2 7 2" xfId="40419"/>
    <cellStyle name="Normal 17 12 2 8" xfId="3631"/>
    <cellStyle name="Normal 17 12 2 9" xfId="29599"/>
    <cellStyle name="Normal 17 12 3" xfId="2008"/>
    <cellStyle name="Normal 17 12 3 2" xfId="6336"/>
    <cellStyle name="Normal 17 12 3 2 2" xfId="12828"/>
    <cellStyle name="Normal 17 12 3 2 2 2" xfId="27976"/>
    <cellStyle name="Normal 17 12 3 2 2 2 2" xfId="53944"/>
    <cellStyle name="Normal 17 12 3 2 2 3" xfId="38796"/>
    <cellStyle name="Normal 17 12 3 2 3" xfId="21484"/>
    <cellStyle name="Normal 17 12 3 2 3 2" xfId="47452"/>
    <cellStyle name="Normal 17 12 3 2 4" xfId="17156"/>
    <cellStyle name="Normal 17 12 3 2 4 2" xfId="43124"/>
    <cellStyle name="Normal 17 12 3 2 5" xfId="32304"/>
    <cellStyle name="Normal 17 12 3 2 6" xfId="58786"/>
    <cellStyle name="Normal 17 12 3 3" xfId="10664"/>
    <cellStyle name="Normal 17 12 3 3 2" xfId="25812"/>
    <cellStyle name="Normal 17 12 3 3 2 2" xfId="51780"/>
    <cellStyle name="Normal 17 12 3 3 3" xfId="36632"/>
    <cellStyle name="Normal 17 12 3 4" xfId="8500"/>
    <cellStyle name="Normal 17 12 3 4 2" xfId="23648"/>
    <cellStyle name="Normal 17 12 3 4 2 2" xfId="49616"/>
    <cellStyle name="Normal 17 12 3 4 3" xfId="34468"/>
    <cellStyle name="Normal 17 12 3 5" xfId="19320"/>
    <cellStyle name="Normal 17 12 3 5 2" xfId="45288"/>
    <cellStyle name="Normal 17 12 3 6" xfId="14992"/>
    <cellStyle name="Normal 17 12 3 6 2" xfId="40960"/>
    <cellStyle name="Normal 17 12 3 7" xfId="4172"/>
    <cellStyle name="Normal 17 12 3 8" xfId="30140"/>
    <cellStyle name="Normal 17 12 3 9" xfId="56622"/>
    <cellStyle name="Normal 17 12 4" xfId="5254"/>
    <cellStyle name="Normal 17 12 4 2" xfId="11746"/>
    <cellStyle name="Normal 17 12 4 2 2" xfId="26894"/>
    <cellStyle name="Normal 17 12 4 2 2 2" xfId="52862"/>
    <cellStyle name="Normal 17 12 4 2 3" xfId="37714"/>
    <cellStyle name="Normal 17 12 4 3" xfId="20402"/>
    <cellStyle name="Normal 17 12 4 3 2" xfId="46370"/>
    <cellStyle name="Normal 17 12 4 4" xfId="16074"/>
    <cellStyle name="Normal 17 12 4 4 2" xfId="42042"/>
    <cellStyle name="Normal 17 12 4 5" xfId="31222"/>
    <cellStyle name="Normal 17 12 4 6" xfId="57704"/>
    <cellStyle name="Normal 17 12 5" xfId="9582"/>
    <cellStyle name="Normal 17 12 5 2" xfId="24730"/>
    <cellStyle name="Normal 17 12 5 2 2" xfId="50698"/>
    <cellStyle name="Normal 17 12 5 3" xfId="35550"/>
    <cellStyle name="Normal 17 12 6" xfId="7418"/>
    <cellStyle name="Normal 17 12 6 2" xfId="22566"/>
    <cellStyle name="Normal 17 12 6 2 2" xfId="48534"/>
    <cellStyle name="Normal 17 12 6 3" xfId="33386"/>
    <cellStyle name="Normal 17 12 7" xfId="18238"/>
    <cellStyle name="Normal 17 12 7 2" xfId="44206"/>
    <cellStyle name="Normal 17 12 8" xfId="13910"/>
    <cellStyle name="Normal 17 12 8 2" xfId="39878"/>
    <cellStyle name="Normal 17 12 9" xfId="3090"/>
    <cellStyle name="Normal 17 13" xfId="353"/>
    <cellStyle name="Normal 17 13 10" xfId="29059"/>
    <cellStyle name="Normal 17 13 11" xfId="55541"/>
    <cellStyle name="Normal 17 13 12" xfId="1188"/>
    <cellStyle name="Normal 17 13 2" xfId="1468"/>
    <cellStyle name="Normal 17 13 2 10" xfId="56082"/>
    <cellStyle name="Normal 17 13 2 2" xfId="2550"/>
    <cellStyle name="Normal 17 13 2 2 2" xfId="6878"/>
    <cellStyle name="Normal 17 13 2 2 2 2" xfId="13370"/>
    <cellStyle name="Normal 17 13 2 2 2 2 2" xfId="28518"/>
    <cellStyle name="Normal 17 13 2 2 2 2 2 2" xfId="54486"/>
    <cellStyle name="Normal 17 13 2 2 2 2 3" xfId="39338"/>
    <cellStyle name="Normal 17 13 2 2 2 3" xfId="22026"/>
    <cellStyle name="Normal 17 13 2 2 2 3 2" xfId="47994"/>
    <cellStyle name="Normal 17 13 2 2 2 4" xfId="17698"/>
    <cellStyle name="Normal 17 13 2 2 2 4 2" xfId="43666"/>
    <cellStyle name="Normal 17 13 2 2 2 5" xfId="32846"/>
    <cellStyle name="Normal 17 13 2 2 2 6" xfId="59328"/>
    <cellStyle name="Normal 17 13 2 2 3" xfId="11206"/>
    <cellStyle name="Normal 17 13 2 2 3 2" xfId="26354"/>
    <cellStyle name="Normal 17 13 2 2 3 2 2" xfId="52322"/>
    <cellStyle name="Normal 17 13 2 2 3 3" xfId="37174"/>
    <cellStyle name="Normal 17 13 2 2 4" xfId="9042"/>
    <cellStyle name="Normal 17 13 2 2 4 2" xfId="24190"/>
    <cellStyle name="Normal 17 13 2 2 4 2 2" xfId="50158"/>
    <cellStyle name="Normal 17 13 2 2 4 3" xfId="35010"/>
    <cellStyle name="Normal 17 13 2 2 5" xfId="19862"/>
    <cellStyle name="Normal 17 13 2 2 5 2" xfId="45830"/>
    <cellStyle name="Normal 17 13 2 2 6" xfId="15534"/>
    <cellStyle name="Normal 17 13 2 2 6 2" xfId="41502"/>
    <cellStyle name="Normal 17 13 2 2 7" xfId="4714"/>
    <cellStyle name="Normal 17 13 2 2 8" xfId="30682"/>
    <cellStyle name="Normal 17 13 2 2 9" xfId="57164"/>
    <cellStyle name="Normal 17 13 2 3" xfId="5796"/>
    <cellStyle name="Normal 17 13 2 3 2" xfId="12288"/>
    <cellStyle name="Normal 17 13 2 3 2 2" xfId="27436"/>
    <cellStyle name="Normal 17 13 2 3 2 2 2" xfId="53404"/>
    <cellStyle name="Normal 17 13 2 3 2 3" xfId="38256"/>
    <cellStyle name="Normal 17 13 2 3 3" xfId="20944"/>
    <cellStyle name="Normal 17 13 2 3 3 2" xfId="46912"/>
    <cellStyle name="Normal 17 13 2 3 4" xfId="16616"/>
    <cellStyle name="Normal 17 13 2 3 4 2" xfId="42584"/>
    <cellStyle name="Normal 17 13 2 3 5" xfId="31764"/>
    <cellStyle name="Normal 17 13 2 3 6" xfId="58246"/>
    <cellStyle name="Normal 17 13 2 4" xfId="10124"/>
    <cellStyle name="Normal 17 13 2 4 2" xfId="25272"/>
    <cellStyle name="Normal 17 13 2 4 2 2" xfId="51240"/>
    <cellStyle name="Normal 17 13 2 4 3" xfId="36092"/>
    <cellStyle name="Normal 17 13 2 5" xfId="7960"/>
    <cellStyle name="Normal 17 13 2 5 2" xfId="23108"/>
    <cellStyle name="Normal 17 13 2 5 2 2" xfId="49076"/>
    <cellStyle name="Normal 17 13 2 5 3" xfId="33928"/>
    <cellStyle name="Normal 17 13 2 6" xfId="18780"/>
    <cellStyle name="Normal 17 13 2 6 2" xfId="44748"/>
    <cellStyle name="Normal 17 13 2 7" xfId="14452"/>
    <cellStyle name="Normal 17 13 2 7 2" xfId="40420"/>
    <cellStyle name="Normal 17 13 2 8" xfId="3632"/>
    <cellStyle name="Normal 17 13 2 9" xfId="29600"/>
    <cellStyle name="Normal 17 13 3" xfId="2009"/>
    <cellStyle name="Normal 17 13 3 2" xfId="6337"/>
    <cellStyle name="Normal 17 13 3 2 2" xfId="12829"/>
    <cellStyle name="Normal 17 13 3 2 2 2" xfId="27977"/>
    <cellStyle name="Normal 17 13 3 2 2 2 2" xfId="53945"/>
    <cellStyle name="Normal 17 13 3 2 2 3" xfId="38797"/>
    <cellStyle name="Normal 17 13 3 2 3" xfId="21485"/>
    <cellStyle name="Normal 17 13 3 2 3 2" xfId="47453"/>
    <cellStyle name="Normal 17 13 3 2 4" xfId="17157"/>
    <cellStyle name="Normal 17 13 3 2 4 2" xfId="43125"/>
    <cellStyle name="Normal 17 13 3 2 5" xfId="32305"/>
    <cellStyle name="Normal 17 13 3 2 6" xfId="58787"/>
    <cellStyle name="Normal 17 13 3 3" xfId="10665"/>
    <cellStyle name="Normal 17 13 3 3 2" xfId="25813"/>
    <cellStyle name="Normal 17 13 3 3 2 2" xfId="51781"/>
    <cellStyle name="Normal 17 13 3 3 3" xfId="36633"/>
    <cellStyle name="Normal 17 13 3 4" xfId="8501"/>
    <cellStyle name="Normal 17 13 3 4 2" xfId="23649"/>
    <cellStyle name="Normal 17 13 3 4 2 2" xfId="49617"/>
    <cellStyle name="Normal 17 13 3 4 3" xfId="34469"/>
    <cellStyle name="Normal 17 13 3 5" xfId="19321"/>
    <cellStyle name="Normal 17 13 3 5 2" xfId="45289"/>
    <cellStyle name="Normal 17 13 3 6" xfId="14993"/>
    <cellStyle name="Normal 17 13 3 6 2" xfId="40961"/>
    <cellStyle name="Normal 17 13 3 7" xfId="4173"/>
    <cellStyle name="Normal 17 13 3 8" xfId="30141"/>
    <cellStyle name="Normal 17 13 3 9" xfId="56623"/>
    <cellStyle name="Normal 17 13 4" xfId="5255"/>
    <cellStyle name="Normal 17 13 4 2" xfId="11747"/>
    <cellStyle name="Normal 17 13 4 2 2" xfId="26895"/>
    <cellStyle name="Normal 17 13 4 2 2 2" xfId="52863"/>
    <cellStyle name="Normal 17 13 4 2 3" xfId="37715"/>
    <cellStyle name="Normal 17 13 4 3" xfId="20403"/>
    <cellStyle name="Normal 17 13 4 3 2" xfId="46371"/>
    <cellStyle name="Normal 17 13 4 4" xfId="16075"/>
    <cellStyle name="Normal 17 13 4 4 2" xfId="42043"/>
    <cellStyle name="Normal 17 13 4 5" xfId="31223"/>
    <cellStyle name="Normal 17 13 4 6" xfId="57705"/>
    <cellStyle name="Normal 17 13 5" xfId="9583"/>
    <cellStyle name="Normal 17 13 5 2" xfId="24731"/>
    <cellStyle name="Normal 17 13 5 2 2" xfId="50699"/>
    <cellStyle name="Normal 17 13 5 3" xfId="35551"/>
    <cellStyle name="Normal 17 13 6" xfId="7419"/>
    <cellStyle name="Normal 17 13 6 2" xfId="22567"/>
    <cellStyle name="Normal 17 13 6 2 2" xfId="48535"/>
    <cellStyle name="Normal 17 13 6 3" xfId="33387"/>
    <cellStyle name="Normal 17 13 7" xfId="18239"/>
    <cellStyle name="Normal 17 13 7 2" xfId="44207"/>
    <cellStyle name="Normal 17 13 8" xfId="13911"/>
    <cellStyle name="Normal 17 13 8 2" xfId="39879"/>
    <cellStyle name="Normal 17 13 9" xfId="3091"/>
    <cellStyle name="Normal 17 14" xfId="1464"/>
    <cellStyle name="Normal 17 14 10" xfId="56078"/>
    <cellStyle name="Normal 17 14 2" xfId="2546"/>
    <cellStyle name="Normal 17 14 2 2" xfId="6874"/>
    <cellStyle name="Normal 17 14 2 2 2" xfId="13366"/>
    <cellStyle name="Normal 17 14 2 2 2 2" xfId="28514"/>
    <cellStyle name="Normal 17 14 2 2 2 2 2" xfId="54482"/>
    <cellStyle name="Normal 17 14 2 2 2 3" xfId="39334"/>
    <cellStyle name="Normal 17 14 2 2 3" xfId="22022"/>
    <cellStyle name="Normal 17 14 2 2 3 2" xfId="47990"/>
    <cellStyle name="Normal 17 14 2 2 4" xfId="17694"/>
    <cellStyle name="Normal 17 14 2 2 4 2" xfId="43662"/>
    <cellStyle name="Normal 17 14 2 2 5" xfId="32842"/>
    <cellStyle name="Normal 17 14 2 2 6" xfId="59324"/>
    <cellStyle name="Normal 17 14 2 3" xfId="11202"/>
    <cellStyle name="Normal 17 14 2 3 2" xfId="26350"/>
    <cellStyle name="Normal 17 14 2 3 2 2" xfId="52318"/>
    <cellStyle name="Normal 17 14 2 3 3" xfId="37170"/>
    <cellStyle name="Normal 17 14 2 4" xfId="9038"/>
    <cellStyle name="Normal 17 14 2 4 2" xfId="24186"/>
    <cellStyle name="Normal 17 14 2 4 2 2" xfId="50154"/>
    <cellStyle name="Normal 17 14 2 4 3" xfId="35006"/>
    <cellStyle name="Normal 17 14 2 5" xfId="19858"/>
    <cellStyle name="Normal 17 14 2 5 2" xfId="45826"/>
    <cellStyle name="Normal 17 14 2 6" xfId="15530"/>
    <cellStyle name="Normal 17 14 2 6 2" xfId="41498"/>
    <cellStyle name="Normal 17 14 2 7" xfId="4710"/>
    <cellStyle name="Normal 17 14 2 8" xfId="30678"/>
    <cellStyle name="Normal 17 14 2 9" xfId="57160"/>
    <cellStyle name="Normal 17 14 3" xfId="5792"/>
    <cellStyle name="Normal 17 14 3 2" xfId="12284"/>
    <cellStyle name="Normal 17 14 3 2 2" xfId="27432"/>
    <cellStyle name="Normal 17 14 3 2 2 2" xfId="53400"/>
    <cellStyle name="Normal 17 14 3 2 3" xfId="38252"/>
    <cellStyle name="Normal 17 14 3 3" xfId="20940"/>
    <cellStyle name="Normal 17 14 3 3 2" xfId="46908"/>
    <cellStyle name="Normal 17 14 3 4" xfId="16612"/>
    <cellStyle name="Normal 17 14 3 4 2" xfId="42580"/>
    <cellStyle name="Normal 17 14 3 5" xfId="31760"/>
    <cellStyle name="Normal 17 14 3 6" xfId="58242"/>
    <cellStyle name="Normal 17 14 4" xfId="10120"/>
    <cellStyle name="Normal 17 14 4 2" xfId="25268"/>
    <cellStyle name="Normal 17 14 4 2 2" xfId="51236"/>
    <cellStyle name="Normal 17 14 4 3" xfId="36088"/>
    <cellStyle name="Normal 17 14 5" xfId="7956"/>
    <cellStyle name="Normal 17 14 5 2" xfId="23104"/>
    <cellStyle name="Normal 17 14 5 2 2" xfId="49072"/>
    <cellStyle name="Normal 17 14 5 3" xfId="33924"/>
    <cellStyle name="Normal 17 14 6" xfId="18776"/>
    <cellStyle name="Normal 17 14 6 2" xfId="44744"/>
    <cellStyle name="Normal 17 14 7" xfId="14448"/>
    <cellStyle name="Normal 17 14 7 2" xfId="40416"/>
    <cellStyle name="Normal 17 14 8" xfId="3628"/>
    <cellStyle name="Normal 17 14 9" xfId="29596"/>
    <cellStyle name="Normal 17 15" xfId="2005"/>
    <cellStyle name="Normal 17 15 2" xfId="6333"/>
    <cellStyle name="Normal 17 15 2 2" xfId="12825"/>
    <cellStyle name="Normal 17 15 2 2 2" xfId="27973"/>
    <cellStyle name="Normal 17 15 2 2 2 2" xfId="53941"/>
    <cellStyle name="Normal 17 15 2 2 3" xfId="38793"/>
    <cellStyle name="Normal 17 15 2 3" xfId="21481"/>
    <cellStyle name="Normal 17 15 2 3 2" xfId="47449"/>
    <cellStyle name="Normal 17 15 2 4" xfId="17153"/>
    <cellStyle name="Normal 17 15 2 4 2" xfId="43121"/>
    <cellStyle name="Normal 17 15 2 5" xfId="32301"/>
    <cellStyle name="Normal 17 15 2 6" xfId="58783"/>
    <cellStyle name="Normal 17 15 3" xfId="10661"/>
    <cellStyle name="Normal 17 15 3 2" xfId="25809"/>
    <cellStyle name="Normal 17 15 3 2 2" xfId="51777"/>
    <cellStyle name="Normal 17 15 3 3" xfId="36629"/>
    <cellStyle name="Normal 17 15 4" xfId="8497"/>
    <cellStyle name="Normal 17 15 4 2" xfId="23645"/>
    <cellStyle name="Normal 17 15 4 2 2" xfId="49613"/>
    <cellStyle name="Normal 17 15 4 3" xfId="34465"/>
    <cellStyle name="Normal 17 15 5" xfId="19317"/>
    <cellStyle name="Normal 17 15 5 2" xfId="45285"/>
    <cellStyle name="Normal 17 15 6" xfId="14989"/>
    <cellStyle name="Normal 17 15 6 2" xfId="40957"/>
    <cellStyle name="Normal 17 15 7" xfId="4169"/>
    <cellStyle name="Normal 17 15 8" xfId="30137"/>
    <cellStyle name="Normal 17 15 9" xfId="56619"/>
    <cellStyle name="Normal 17 16" xfId="5251"/>
    <cellStyle name="Normal 17 16 2" xfId="11743"/>
    <cellStyle name="Normal 17 16 2 2" xfId="26891"/>
    <cellStyle name="Normal 17 16 2 2 2" xfId="52859"/>
    <cellStyle name="Normal 17 16 2 3" xfId="37711"/>
    <cellStyle name="Normal 17 16 3" xfId="20399"/>
    <cellStyle name="Normal 17 16 3 2" xfId="46367"/>
    <cellStyle name="Normal 17 16 4" xfId="16071"/>
    <cellStyle name="Normal 17 16 4 2" xfId="42039"/>
    <cellStyle name="Normal 17 16 5" xfId="31219"/>
    <cellStyle name="Normal 17 16 6" xfId="57701"/>
    <cellStyle name="Normal 17 17" xfId="9579"/>
    <cellStyle name="Normal 17 17 2" xfId="24727"/>
    <cellStyle name="Normal 17 17 2 2" xfId="50695"/>
    <cellStyle name="Normal 17 17 3" xfId="35547"/>
    <cellStyle name="Normal 17 18" xfId="7415"/>
    <cellStyle name="Normal 17 18 2" xfId="22563"/>
    <cellStyle name="Normal 17 18 2 2" xfId="48531"/>
    <cellStyle name="Normal 17 18 3" xfId="33383"/>
    <cellStyle name="Normal 17 19" xfId="18235"/>
    <cellStyle name="Normal 17 19 2" xfId="44203"/>
    <cellStyle name="Normal 17 2" xfId="354"/>
    <cellStyle name="Normal 17 2 10" xfId="29060"/>
    <cellStyle name="Normal 17 2 11" xfId="55018"/>
    <cellStyle name="Normal 17 2 12" xfId="55542"/>
    <cellStyle name="Normal 17 2 13" xfId="748"/>
    <cellStyle name="Normal 17 2 2" xfId="1469"/>
    <cellStyle name="Normal 17 2 2 10" xfId="56083"/>
    <cellStyle name="Normal 17 2 2 2" xfId="2551"/>
    <cellStyle name="Normal 17 2 2 2 2" xfId="6879"/>
    <cellStyle name="Normal 17 2 2 2 2 2" xfId="13371"/>
    <cellStyle name="Normal 17 2 2 2 2 2 2" xfId="28519"/>
    <cellStyle name="Normal 17 2 2 2 2 2 2 2" xfId="54487"/>
    <cellStyle name="Normal 17 2 2 2 2 2 3" xfId="39339"/>
    <cellStyle name="Normal 17 2 2 2 2 3" xfId="22027"/>
    <cellStyle name="Normal 17 2 2 2 2 3 2" xfId="47995"/>
    <cellStyle name="Normal 17 2 2 2 2 4" xfId="17699"/>
    <cellStyle name="Normal 17 2 2 2 2 4 2" xfId="43667"/>
    <cellStyle name="Normal 17 2 2 2 2 5" xfId="32847"/>
    <cellStyle name="Normal 17 2 2 2 2 6" xfId="59329"/>
    <cellStyle name="Normal 17 2 2 2 3" xfId="11207"/>
    <cellStyle name="Normal 17 2 2 2 3 2" xfId="26355"/>
    <cellStyle name="Normal 17 2 2 2 3 2 2" xfId="52323"/>
    <cellStyle name="Normal 17 2 2 2 3 3" xfId="37175"/>
    <cellStyle name="Normal 17 2 2 2 4" xfId="9043"/>
    <cellStyle name="Normal 17 2 2 2 4 2" xfId="24191"/>
    <cellStyle name="Normal 17 2 2 2 4 2 2" xfId="50159"/>
    <cellStyle name="Normal 17 2 2 2 4 3" xfId="35011"/>
    <cellStyle name="Normal 17 2 2 2 5" xfId="19863"/>
    <cellStyle name="Normal 17 2 2 2 5 2" xfId="45831"/>
    <cellStyle name="Normal 17 2 2 2 6" xfId="15535"/>
    <cellStyle name="Normal 17 2 2 2 6 2" xfId="41503"/>
    <cellStyle name="Normal 17 2 2 2 7" xfId="4715"/>
    <cellStyle name="Normal 17 2 2 2 8" xfId="30683"/>
    <cellStyle name="Normal 17 2 2 2 9" xfId="57165"/>
    <cellStyle name="Normal 17 2 2 3" xfId="5797"/>
    <cellStyle name="Normal 17 2 2 3 2" xfId="12289"/>
    <cellStyle name="Normal 17 2 2 3 2 2" xfId="27437"/>
    <cellStyle name="Normal 17 2 2 3 2 2 2" xfId="53405"/>
    <cellStyle name="Normal 17 2 2 3 2 3" xfId="38257"/>
    <cellStyle name="Normal 17 2 2 3 3" xfId="20945"/>
    <cellStyle name="Normal 17 2 2 3 3 2" xfId="46913"/>
    <cellStyle name="Normal 17 2 2 3 4" xfId="16617"/>
    <cellStyle name="Normal 17 2 2 3 4 2" xfId="42585"/>
    <cellStyle name="Normal 17 2 2 3 5" xfId="31765"/>
    <cellStyle name="Normal 17 2 2 3 6" xfId="58247"/>
    <cellStyle name="Normal 17 2 2 4" xfId="10125"/>
    <cellStyle name="Normal 17 2 2 4 2" xfId="25273"/>
    <cellStyle name="Normal 17 2 2 4 2 2" xfId="51241"/>
    <cellStyle name="Normal 17 2 2 4 3" xfId="36093"/>
    <cellStyle name="Normal 17 2 2 5" xfId="7961"/>
    <cellStyle name="Normal 17 2 2 5 2" xfId="23109"/>
    <cellStyle name="Normal 17 2 2 5 2 2" xfId="49077"/>
    <cellStyle name="Normal 17 2 2 5 3" xfId="33929"/>
    <cellStyle name="Normal 17 2 2 6" xfId="18781"/>
    <cellStyle name="Normal 17 2 2 6 2" xfId="44749"/>
    <cellStyle name="Normal 17 2 2 7" xfId="14453"/>
    <cellStyle name="Normal 17 2 2 7 2" xfId="40421"/>
    <cellStyle name="Normal 17 2 2 8" xfId="3633"/>
    <cellStyle name="Normal 17 2 2 9" xfId="29601"/>
    <cellStyle name="Normal 17 2 3" xfId="2010"/>
    <cellStyle name="Normal 17 2 3 2" xfId="6338"/>
    <cellStyle name="Normal 17 2 3 2 2" xfId="12830"/>
    <cellStyle name="Normal 17 2 3 2 2 2" xfId="27978"/>
    <cellStyle name="Normal 17 2 3 2 2 2 2" xfId="53946"/>
    <cellStyle name="Normal 17 2 3 2 2 3" xfId="38798"/>
    <cellStyle name="Normal 17 2 3 2 3" xfId="21486"/>
    <cellStyle name="Normal 17 2 3 2 3 2" xfId="47454"/>
    <cellStyle name="Normal 17 2 3 2 4" xfId="17158"/>
    <cellStyle name="Normal 17 2 3 2 4 2" xfId="43126"/>
    <cellStyle name="Normal 17 2 3 2 5" xfId="32306"/>
    <cellStyle name="Normal 17 2 3 2 6" xfId="58788"/>
    <cellStyle name="Normal 17 2 3 3" xfId="10666"/>
    <cellStyle name="Normal 17 2 3 3 2" xfId="25814"/>
    <cellStyle name="Normal 17 2 3 3 2 2" xfId="51782"/>
    <cellStyle name="Normal 17 2 3 3 3" xfId="36634"/>
    <cellStyle name="Normal 17 2 3 4" xfId="8502"/>
    <cellStyle name="Normal 17 2 3 4 2" xfId="23650"/>
    <cellStyle name="Normal 17 2 3 4 2 2" xfId="49618"/>
    <cellStyle name="Normal 17 2 3 4 3" xfId="34470"/>
    <cellStyle name="Normal 17 2 3 5" xfId="19322"/>
    <cellStyle name="Normal 17 2 3 5 2" xfId="45290"/>
    <cellStyle name="Normal 17 2 3 6" xfId="14994"/>
    <cellStyle name="Normal 17 2 3 6 2" xfId="40962"/>
    <cellStyle name="Normal 17 2 3 7" xfId="4174"/>
    <cellStyle name="Normal 17 2 3 8" xfId="30142"/>
    <cellStyle name="Normal 17 2 3 9" xfId="56624"/>
    <cellStyle name="Normal 17 2 4" xfId="5256"/>
    <cellStyle name="Normal 17 2 4 2" xfId="11748"/>
    <cellStyle name="Normal 17 2 4 2 2" xfId="26896"/>
    <cellStyle name="Normal 17 2 4 2 2 2" xfId="52864"/>
    <cellStyle name="Normal 17 2 4 2 3" xfId="37716"/>
    <cellStyle name="Normal 17 2 4 3" xfId="20404"/>
    <cellStyle name="Normal 17 2 4 3 2" xfId="46372"/>
    <cellStyle name="Normal 17 2 4 4" xfId="16076"/>
    <cellStyle name="Normal 17 2 4 4 2" xfId="42044"/>
    <cellStyle name="Normal 17 2 4 5" xfId="31224"/>
    <cellStyle name="Normal 17 2 4 6" xfId="57706"/>
    <cellStyle name="Normal 17 2 5" xfId="9584"/>
    <cellStyle name="Normal 17 2 5 2" xfId="24732"/>
    <cellStyle name="Normal 17 2 5 2 2" xfId="50700"/>
    <cellStyle name="Normal 17 2 5 3" xfId="35552"/>
    <cellStyle name="Normal 17 2 6" xfId="7420"/>
    <cellStyle name="Normal 17 2 6 2" xfId="22568"/>
    <cellStyle name="Normal 17 2 6 2 2" xfId="48536"/>
    <cellStyle name="Normal 17 2 6 3" xfId="33388"/>
    <cellStyle name="Normal 17 2 7" xfId="18240"/>
    <cellStyle name="Normal 17 2 7 2" xfId="44208"/>
    <cellStyle name="Normal 17 2 8" xfId="13912"/>
    <cellStyle name="Normal 17 2 8 2" xfId="39880"/>
    <cellStyle name="Normal 17 2 9" xfId="3092"/>
    <cellStyle name="Normal 17 20" xfId="13907"/>
    <cellStyle name="Normal 17 20 2" xfId="39875"/>
    <cellStyle name="Normal 17 21" xfId="3087"/>
    <cellStyle name="Normal 17 22" xfId="29055"/>
    <cellStyle name="Normal 17 23" xfId="55014"/>
    <cellStyle name="Normal 17 24" xfId="55537"/>
    <cellStyle name="Normal 17 25" xfId="708"/>
    <cellStyle name="Normal 17 3" xfId="355"/>
    <cellStyle name="Normal 17 3 10" xfId="29061"/>
    <cellStyle name="Normal 17 3 11" xfId="55019"/>
    <cellStyle name="Normal 17 3 12" xfId="55543"/>
    <cellStyle name="Normal 17 3 13" xfId="788"/>
    <cellStyle name="Normal 17 3 2" xfId="1470"/>
    <cellStyle name="Normal 17 3 2 10" xfId="56084"/>
    <cellStyle name="Normal 17 3 2 2" xfId="2552"/>
    <cellStyle name="Normal 17 3 2 2 2" xfId="6880"/>
    <cellStyle name="Normal 17 3 2 2 2 2" xfId="13372"/>
    <cellStyle name="Normal 17 3 2 2 2 2 2" xfId="28520"/>
    <cellStyle name="Normal 17 3 2 2 2 2 2 2" xfId="54488"/>
    <cellStyle name="Normal 17 3 2 2 2 2 3" xfId="39340"/>
    <cellStyle name="Normal 17 3 2 2 2 3" xfId="22028"/>
    <cellStyle name="Normal 17 3 2 2 2 3 2" xfId="47996"/>
    <cellStyle name="Normal 17 3 2 2 2 4" xfId="17700"/>
    <cellStyle name="Normal 17 3 2 2 2 4 2" xfId="43668"/>
    <cellStyle name="Normal 17 3 2 2 2 5" xfId="32848"/>
    <cellStyle name="Normal 17 3 2 2 2 6" xfId="59330"/>
    <cellStyle name="Normal 17 3 2 2 3" xfId="11208"/>
    <cellStyle name="Normal 17 3 2 2 3 2" xfId="26356"/>
    <cellStyle name="Normal 17 3 2 2 3 2 2" xfId="52324"/>
    <cellStyle name="Normal 17 3 2 2 3 3" xfId="37176"/>
    <cellStyle name="Normal 17 3 2 2 4" xfId="9044"/>
    <cellStyle name="Normal 17 3 2 2 4 2" xfId="24192"/>
    <cellStyle name="Normal 17 3 2 2 4 2 2" xfId="50160"/>
    <cellStyle name="Normal 17 3 2 2 4 3" xfId="35012"/>
    <cellStyle name="Normal 17 3 2 2 5" xfId="19864"/>
    <cellStyle name="Normal 17 3 2 2 5 2" xfId="45832"/>
    <cellStyle name="Normal 17 3 2 2 6" xfId="15536"/>
    <cellStyle name="Normal 17 3 2 2 6 2" xfId="41504"/>
    <cellStyle name="Normal 17 3 2 2 7" xfId="4716"/>
    <cellStyle name="Normal 17 3 2 2 8" xfId="30684"/>
    <cellStyle name="Normal 17 3 2 2 9" xfId="57166"/>
    <cellStyle name="Normal 17 3 2 3" xfId="5798"/>
    <cellStyle name="Normal 17 3 2 3 2" xfId="12290"/>
    <cellStyle name="Normal 17 3 2 3 2 2" xfId="27438"/>
    <cellStyle name="Normal 17 3 2 3 2 2 2" xfId="53406"/>
    <cellStyle name="Normal 17 3 2 3 2 3" xfId="38258"/>
    <cellStyle name="Normal 17 3 2 3 3" xfId="20946"/>
    <cellStyle name="Normal 17 3 2 3 3 2" xfId="46914"/>
    <cellStyle name="Normal 17 3 2 3 4" xfId="16618"/>
    <cellStyle name="Normal 17 3 2 3 4 2" xfId="42586"/>
    <cellStyle name="Normal 17 3 2 3 5" xfId="31766"/>
    <cellStyle name="Normal 17 3 2 3 6" xfId="58248"/>
    <cellStyle name="Normal 17 3 2 4" xfId="10126"/>
    <cellStyle name="Normal 17 3 2 4 2" xfId="25274"/>
    <cellStyle name="Normal 17 3 2 4 2 2" xfId="51242"/>
    <cellStyle name="Normal 17 3 2 4 3" xfId="36094"/>
    <cellStyle name="Normal 17 3 2 5" xfId="7962"/>
    <cellStyle name="Normal 17 3 2 5 2" xfId="23110"/>
    <cellStyle name="Normal 17 3 2 5 2 2" xfId="49078"/>
    <cellStyle name="Normal 17 3 2 5 3" xfId="33930"/>
    <cellStyle name="Normal 17 3 2 6" xfId="18782"/>
    <cellStyle name="Normal 17 3 2 6 2" xfId="44750"/>
    <cellStyle name="Normal 17 3 2 7" xfId="14454"/>
    <cellStyle name="Normal 17 3 2 7 2" xfId="40422"/>
    <cellStyle name="Normal 17 3 2 8" xfId="3634"/>
    <cellStyle name="Normal 17 3 2 9" xfId="29602"/>
    <cellStyle name="Normal 17 3 3" xfId="2011"/>
    <cellStyle name="Normal 17 3 3 2" xfId="6339"/>
    <cellStyle name="Normal 17 3 3 2 2" xfId="12831"/>
    <cellStyle name="Normal 17 3 3 2 2 2" xfId="27979"/>
    <cellStyle name="Normal 17 3 3 2 2 2 2" xfId="53947"/>
    <cellStyle name="Normal 17 3 3 2 2 3" xfId="38799"/>
    <cellStyle name="Normal 17 3 3 2 3" xfId="21487"/>
    <cellStyle name="Normal 17 3 3 2 3 2" xfId="47455"/>
    <cellStyle name="Normal 17 3 3 2 4" xfId="17159"/>
    <cellStyle name="Normal 17 3 3 2 4 2" xfId="43127"/>
    <cellStyle name="Normal 17 3 3 2 5" xfId="32307"/>
    <cellStyle name="Normal 17 3 3 2 6" xfId="58789"/>
    <cellStyle name="Normal 17 3 3 3" xfId="10667"/>
    <cellStyle name="Normal 17 3 3 3 2" xfId="25815"/>
    <cellStyle name="Normal 17 3 3 3 2 2" xfId="51783"/>
    <cellStyle name="Normal 17 3 3 3 3" xfId="36635"/>
    <cellStyle name="Normal 17 3 3 4" xfId="8503"/>
    <cellStyle name="Normal 17 3 3 4 2" xfId="23651"/>
    <cellStyle name="Normal 17 3 3 4 2 2" xfId="49619"/>
    <cellStyle name="Normal 17 3 3 4 3" xfId="34471"/>
    <cellStyle name="Normal 17 3 3 5" xfId="19323"/>
    <cellStyle name="Normal 17 3 3 5 2" xfId="45291"/>
    <cellStyle name="Normal 17 3 3 6" xfId="14995"/>
    <cellStyle name="Normal 17 3 3 6 2" xfId="40963"/>
    <cellStyle name="Normal 17 3 3 7" xfId="4175"/>
    <cellStyle name="Normal 17 3 3 8" xfId="30143"/>
    <cellStyle name="Normal 17 3 3 9" xfId="56625"/>
    <cellStyle name="Normal 17 3 4" xfId="5257"/>
    <cellStyle name="Normal 17 3 4 2" xfId="11749"/>
    <cellStyle name="Normal 17 3 4 2 2" xfId="26897"/>
    <cellStyle name="Normal 17 3 4 2 2 2" xfId="52865"/>
    <cellStyle name="Normal 17 3 4 2 3" xfId="37717"/>
    <cellStyle name="Normal 17 3 4 3" xfId="20405"/>
    <cellStyle name="Normal 17 3 4 3 2" xfId="46373"/>
    <cellStyle name="Normal 17 3 4 4" xfId="16077"/>
    <cellStyle name="Normal 17 3 4 4 2" xfId="42045"/>
    <cellStyle name="Normal 17 3 4 5" xfId="31225"/>
    <cellStyle name="Normal 17 3 4 6" xfId="57707"/>
    <cellStyle name="Normal 17 3 5" xfId="9585"/>
    <cellStyle name="Normal 17 3 5 2" xfId="24733"/>
    <cellStyle name="Normal 17 3 5 2 2" xfId="50701"/>
    <cellStyle name="Normal 17 3 5 3" xfId="35553"/>
    <cellStyle name="Normal 17 3 6" xfId="7421"/>
    <cellStyle name="Normal 17 3 6 2" xfId="22569"/>
    <cellStyle name="Normal 17 3 6 2 2" xfId="48537"/>
    <cellStyle name="Normal 17 3 6 3" xfId="33389"/>
    <cellStyle name="Normal 17 3 7" xfId="18241"/>
    <cellStyle name="Normal 17 3 7 2" xfId="44209"/>
    <cellStyle name="Normal 17 3 8" xfId="13913"/>
    <cellStyle name="Normal 17 3 8 2" xfId="39881"/>
    <cellStyle name="Normal 17 3 9" xfId="3093"/>
    <cellStyle name="Normal 17 4" xfId="356"/>
    <cellStyle name="Normal 17 4 10" xfId="29062"/>
    <cellStyle name="Normal 17 4 11" xfId="55020"/>
    <cellStyle name="Normal 17 4 12" xfId="55544"/>
    <cellStyle name="Normal 17 4 13" xfId="828"/>
    <cellStyle name="Normal 17 4 2" xfId="1471"/>
    <cellStyle name="Normal 17 4 2 10" xfId="56085"/>
    <cellStyle name="Normal 17 4 2 2" xfId="2553"/>
    <cellStyle name="Normal 17 4 2 2 2" xfId="6881"/>
    <cellStyle name="Normal 17 4 2 2 2 2" xfId="13373"/>
    <cellStyle name="Normal 17 4 2 2 2 2 2" xfId="28521"/>
    <cellStyle name="Normal 17 4 2 2 2 2 2 2" xfId="54489"/>
    <cellStyle name="Normal 17 4 2 2 2 2 3" xfId="39341"/>
    <cellStyle name="Normal 17 4 2 2 2 3" xfId="22029"/>
    <cellStyle name="Normal 17 4 2 2 2 3 2" xfId="47997"/>
    <cellStyle name="Normal 17 4 2 2 2 4" xfId="17701"/>
    <cellStyle name="Normal 17 4 2 2 2 4 2" xfId="43669"/>
    <cellStyle name="Normal 17 4 2 2 2 5" xfId="32849"/>
    <cellStyle name="Normal 17 4 2 2 2 6" xfId="59331"/>
    <cellStyle name="Normal 17 4 2 2 3" xfId="11209"/>
    <cellStyle name="Normal 17 4 2 2 3 2" xfId="26357"/>
    <cellStyle name="Normal 17 4 2 2 3 2 2" xfId="52325"/>
    <cellStyle name="Normal 17 4 2 2 3 3" xfId="37177"/>
    <cellStyle name="Normal 17 4 2 2 4" xfId="9045"/>
    <cellStyle name="Normal 17 4 2 2 4 2" xfId="24193"/>
    <cellStyle name="Normal 17 4 2 2 4 2 2" xfId="50161"/>
    <cellStyle name="Normal 17 4 2 2 4 3" xfId="35013"/>
    <cellStyle name="Normal 17 4 2 2 5" xfId="19865"/>
    <cellStyle name="Normal 17 4 2 2 5 2" xfId="45833"/>
    <cellStyle name="Normal 17 4 2 2 6" xfId="15537"/>
    <cellStyle name="Normal 17 4 2 2 6 2" xfId="41505"/>
    <cellStyle name="Normal 17 4 2 2 7" xfId="4717"/>
    <cellStyle name="Normal 17 4 2 2 8" xfId="30685"/>
    <cellStyle name="Normal 17 4 2 2 9" xfId="57167"/>
    <cellStyle name="Normal 17 4 2 3" xfId="5799"/>
    <cellStyle name="Normal 17 4 2 3 2" xfId="12291"/>
    <cellStyle name="Normal 17 4 2 3 2 2" xfId="27439"/>
    <cellStyle name="Normal 17 4 2 3 2 2 2" xfId="53407"/>
    <cellStyle name="Normal 17 4 2 3 2 3" xfId="38259"/>
    <cellStyle name="Normal 17 4 2 3 3" xfId="20947"/>
    <cellStyle name="Normal 17 4 2 3 3 2" xfId="46915"/>
    <cellStyle name="Normal 17 4 2 3 4" xfId="16619"/>
    <cellStyle name="Normal 17 4 2 3 4 2" xfId="42587"/>
    <cellStyle name="Normal 17 4 2 3 5" xfId="31767"/>
    <cellStyle name="Normal 17 4 2 3 6" xfId="58249"/>
    <cellStyle name="Normal 17 4 2 4" xfId="10127"/>
    <cellStyle name="Normal 17 4 2 4 2" xfId="25275"/>
    <cellStyle name="Normal 17 4 2 4 2 2" xfId="51243"/>
    <cellStyle name="Normal 17 4 2 4 3" xfId="36095"/>
    <cellStyle name="Normal 17 4 2 5" xfId="7963"/>
    <cellStyle name="Normal 17 4 2 5 2" xfId="23111"/>
    <cellStyle name="Normal 17 4 2 5 2 2" xfId="49079"/>
    <cellStyle name="Normal 17 4 2 5 3" xfId="33931"/>
    <cellStyle name="Normal 17 4 2 6" xfId="18783"/>
    <cellStyle name="Normal 17 4 2 6 2" xfId="44751"/>
    <cellStyle name="Normal 17 4 2 7" xfId="14455"/>
    <cellStyle name="Normal 17 4 2 7 2" xfId="40423"/>
    <cellStyle name="Normal 17 4 2 8" xfId="3635"/>
    <cellStyle name="Normal 17 4 2 9" xfId="29603"/>
    <cellStyle name="Normal 17 4 3" xfId="2012"/>
    <cellStyle name="Normal 17 4 3 2" xfId="6340"/>
    <cellStyle name="Normal 17 4 3 2 2" xfId="12832"/>
    <cellStyle name="Normal 17 4 3 2 2 2" xfId="27980"/>
    <cellStyle name="Normal 17 4 3 2 2 2 2" xfId="53948"/>
    <cellStyle name="Normal 17 4 3 2 2 3" xfId="38800"/>
    <cellStyle name="Normal 17 4 3 2 3" xfId="21488"/>
    <cellStyle name="Normal 17 4 3 2 3 2" xfId="47456"/>
    <cellStyle name="Normal 17 4 3 2 4" xfId="17160"/>
    <cellStyle name="Normal 17 4 3 2 4 2" xfId="43128"/>
    <cellStyle name="Normal 17 4 3 2 5" xfId="32308"/>
    <cellStyle name="Normal 17 4 3 2 6" xfId="58790"/>
    <cellStyle name="Normal 17 4 3 3" xfId="10668"/>
    <cellStyle name="Normal 17 4 3 3 2" xfId="25816"/>
    <cellStyle name="Normal 17 4 3 3 2 2" xfId="51784"/>
    <cellStyle name="Normal 17 4 3 3 3" xfId="36636"/>
    <cellStyle name="Normal 17 4 3 4" xfId="8504"/>
    <cellStyle name="Normal 17 4 3 4 2" xfId="23652"/>
    <cellStyle name="Normal 17 4 3 4 2 2" xfId="49620"/>
    <cellStyle name="Normal 17 4 3 4 3" xfId="34472"/>
    <cellStyle name="Normal 17 4 3 5" xfId="19324"/>
    <cellStyle name="Normal 17 4 3 5 2" xfId="45292"/>
    <cellStyle name="Normal 17 4 3 6" xfId="14996"/>
    <cellStyle name="Normal 17 4 3 6 2" xfId="40964"/>
    <cellStyle name="Normal 17 4 3 7" xfId="4176"/>
    <cellStyle name="Normal 17 4 3 8" xfId="30144"/>
    <cellStyle name="Normal 17 4 3 9" xfId="56626"/>
    <cellStyle name="Normal 17 4 4" xfId="5258"/>
    <cellStyle name="Normal 17 4 4 2" xfId="11750"/>
    <cellStyle name="Normal 17 4 4 2 2" xfId="26898"/>
    <cellStyle name="Normal 17 4 4 2 2 2" xfId="52866"/>
    <cellStyle name="Normal 17 4 4 2 3" xfId="37718"/>
    <cellStyle name="Normal 17 4 4 3" xfId="20406"/>
    <cellStyle name="Normal 17 4 4 3 2" xfId="46374"/>
    <cellStyle name="Normal 17 4 4 4" xfId="16078"/>
    <cellStyle name="Normal 17 4 4 4 2" xfId="42046"/>
    <cellStyle name="Normal 17 4 4 5" xfId="31226"/>
    <cellStyle name="Normal 17 4 4 6" xfId="57708"/>
    <cellStyle name="Normal 17 4 5" xfId="9586"/>
    <cellStyle name="Normal 17 4 5 2" xfId="24734"/>
    <cellStyle name="Normal 17 4 5 2 2" xfId="50702"/>
    <cellStyle name="Normal 17 4 5 3" xfId="35554"/>
    <cellStyle name="Normal 17 4 6" xfId="7422"/>
    <cellStyle name="Normal 17 4 6 2" xfId="22570"/>
    <cellStyle name="Normal 17 4 6 2 2" xfId="48538"/>
    <cellStyle name="Normal 17 4 6 3" xfId="33390"/>
    <cellStyle name="Normal 17 4 7" xfId="18242"/>
    <cellStyle name="Normal 17 4 7 2" xfId="44210"/>
    <cellStyle name="Normal 17 4 8" xfId="13914"/>
    <cellStyle name="Normal 17 4 8 2" xfId="39882"/>
    <cellStyle name="Normal 17 4 9" xfId="3094"/>
    <cellStyle name="Normal 17 5" xfId="357"/>
    <cellStyle name="Normal 17 5 10" xfId="29063"/>
    <cellStyle name="Normal 17 5 11" xfId="55021"/>
    <cellStyle name="Normal 17 5 12" xfId="55545"/>
    <cellStyle name="Normal 17 5 13" xfId="868"/>
    <cellStyle name="Normal 17 5 2" xfId="1472"/>
    <cellStyle name="Normal 17 5 2 10" xfId="56086"/>
    <cellStyle name="Normal 17 5 2 2" xfId="2554"/>
    <cellStyle name="Normal 17 5 2 2 2" xfId="6882"/>
    <cellStyle name="Normal 17 5 2 2 2 2" xfId="13374"/>
    <cellStyle name="Normal 17 5 2 2 2 2 2" xfId="28522"/>
    <cellStyle name="Normal 17 5 2 2 2 2 2 2" xfId="54490"/>
    <cellStyle name="Normal 17 5 2 2 2 2 3" xfId="39342"/>
    <cellStyle name="Normal 17 5 2 2 2 3" xfId="22030"/>
    <cellStyle name="Normal 17 5 2 2 2 3 2" xfId="47998"/>
    <cellStyle name="Normal 17 5 2 2 2 4" xfId="17702"/>
    <cellStyle name="Normal 17 5 2 2 2 4 2" xfId="43670"/>
    <cellStyle name="Normal 17 5 2 2 2 5" xfId="32850"/>
    <cellStyle name="Normal 17 5 2 2 2 6" xfId="59332"/>
    <cellStyle name="Normal 17 5 2 2 3" xfId="11210"/>
    <cellStyle name="Normal 17 5 2 2 3 2" xfId="26358"/>
    <cellStyle name="Normal 17 5 2 2 3 2 2" xfId="52326"/>
    <cellStyle name="Normal 17 5 2 2 3 3" xfId="37178"/>
    <cellStyle name="Normal 17 5 2 2 4" xfId="9046"/>
    <cellStyle name="Normal 17 5 2 2 4 2" xfId="24194"/>
    <cellStyle name="Normal 17 5 2 2 4 2 2" xfId="50162"/>
    <cellStyle name="Normal 17 5 2 2 4 3" xfId="35014"/>
    <cellStyle name="Normal 17 5 2 2 5" xfId="19866"/>
    <cellStyle name="Normal 17 5 2 2 5 2" xfId="45834"/>
    <cellStyle name="Normal 17 5 2 2 6" xfId="15538"/>
    <cellStyle name="Normal 17 5 2 2 6 2" xfId="41506"/>
    <cellStyle name="Normal 17 5 2 2 7" xfId="4718"/>
    <cellStyle name="Normal 17 5 2 2 8" xfId="30686"/>
    <cellStyle name="Normal 17 5 2 2 9" xfId="57168"/>
    <cellStyle name="Normal 17 5 2 3" xfId="5800"/>
    <cellStyle name="Normal 17 5 2 3 2" xfId="12292"/>
    <cellStyle name="Normal 17 5 2 3 2 2" xfId="27440"/>
    <cellStyle name="Normal 17 5 2 3 2 2 2" xfId="53408"/>
    <cellStyle name="Normal 17 5 2 3 2 3" xfId="38260"/>
    <cellStyle name="Normal 17 5 2 3 3" xfId="20948"/>
    <cellStyle name="Normal 17 5 2 3 3 2" xfId="46916"/>
    <cellStyle name="Normal 17 5 2 3 4" xfId="16620"/>
    <cellStyle name="Normal 17 5 2 3 4 2" xfId="42588"/>
    <cellStyle name="Normal 17 5 2 3 5" xfId="31768"/>
    <cellStyle name="Normal 17 5 2 3 6" xfId="58250"/>
    <cellStyle name="Normal 17 5 2 4" xfId="10128"/>
    <cellStyle name="Normal 17 5 2 4 2" xfId="25276"/>
    <cellStyle name="Normal 17 5 2 4 2 2" xfId="51244"/>
    <cellStyle name="Normal 17 5 2 4 3" xfId="36096"/>
    <cellStyle name="Normal 17 5 2 5" xfId="7964"/>
    <cellStyle name="Normal 17 5 2 5 2" xfId="23112"/>
    <cellStyle name="Normal 17 5 2 5 2 2" xfId="49080"/>
    <cellStyle name="Normal 17 5 2 5 3" xfId="33932"/>
    <cellStyle name="Normal 17 5 2 6" xfId="18784"/>
    <cellStyle name="Normal 17 5 2 6 2" xfId="44752"/>
    <cellStyle name="Normal 17 5 2 7" xfId="14456"/>
    <cellStyle name="Normal 17 5 2 7 2" xfId="40424"/>
    <cellStyle name="Normal 17 5 2 8" xfId="3636"/>
    <cellStyle name="Normal 17 5 2 9" xfId="29604"/>
    <cellStyle name="Normal 17 5 3" xfId="2013"/>
    <cellStyle name="Normal 17 5 3 2" xfId="6341"/>
    <cellStyle name="Normal 17 5 3 2 2" xfId="12833"/>
    <cellStyle name="Normal 17 5 3 2 2 2" xfId="27981"/>
    <cellStyle name="Normal 17 5 3 2 2 2 2" xfId="53949"/>
    <cellStyle name="Normal 17 5 3 2 2 3" xfId="38801"/>
    <cellStyle name="Normal 17 5 3 2 3" xfId="21489"/>
    <cellStyle name="Normal 17 5 3 2 3 2" xfId="47457"/>
    <cellStyle name="Normal 17 5 3 2 4" xfId="17161"/>
    <cellStyle name="Normal 17 5 3 2 4 2" xfId="43129"/>
    <cellStyle name="Normal 17 5 3 2 5" xfId="32309"/>
    <cellStyle name="Normal 17 5 3 2 6" xfId="58791"/>
    <cellStyle name="Normal 17 5 3 3" xfId="10669"/>
    <cellStyle name="Normal 17 5 3 3 2" xfId="25817"/>
    <cellStyle name="Normal 17 5 3 3 2 2" xfId="51785"/>
    <cellStyle name="Normal 17 5 3 3 3" xfId="36637"/>
    <cellStyle name="Normal 17 5 3 4" xfId="8505"/>
    <cellStyle name="Normal 17 5 3 4 2" xfId="23653"/>
    <cellStyle name="Normal 17 5 3 4 2 2" xfId="49621"/>
    <cellStyle name="Normal 17 5 3 4 3" xfId="34473"/>
    <cellStyle name="Normal 17 5 3 5" xfId="19325"/>
    <cellStyle name="Normal 17 5 3 5 2" xfId="45293"/>
    <cellStyle name="Normal 17 5 3 6" xfId="14997"/>
    <cellStyle name="Normal 17 5 3 6 2" xfId="40965"/>
    <cellStyle name="Normal 17 5 3 7" xfId="4177"/>
    <cellStyle name="Normal 17 5 3 8" xfId="30145"/>
    <cellStyle name="Normal 17 5 3 9" xfId="56627"/>
    <cellStyle name="Normal 17 5 4" xfId="5259"/>
    <cellStyle name="Normal 17 5 4 2" xfId="11751"/>
    <cellStyle name="Normal 17 5 4 2 2" xfId="26899"/>
    <cellStyle name="Normal 17 5 4 2 2 2" xfId="52867"/>
    <cellStyle name="Normal 17 5 4 2 3" xfId="37719"/>
    <cellStyle name="Normal 17 5 4 3" xfId="20407"/>
    <cellStyle name="Normal 17 5 4 3 2" xfId="46375"/>
    <cellStyle name="Normal 17 5 4 4" xfId="16079"/>
    <cellStyle name="Normal 17 5 4 4 2" xfId="42047"/>
    <cellStyle name="Normal 17 5 4 5" xfId="31227"/>
    <cellStyle name="Normal 17 5 4 6" xfId="57709"/>
    <cellStyle name="Normal 17 5 5" xfId="9587"/>
    <cellStyle name="Normal 17 5 5 2" xfId="24735"/>
    <cellStyle name="Normal 17 5 5 2 2" xfId="50703"/>
    <cellStyle name="Normal 17 5 5 3" xfId="35555"/>
    <cellStyle name="Normal 17 5 6" xfId="7423"/>
    <cellStyle name="Normal 17 5 6 2" xfId="22571"/>
    <cellStyle name="Normal 17 5 6 2 2" xfId="48539"/>
    <cellStyle name="Normal 17 5 6 3" xfId="33391"/>
    <cellStyle name="Normal 17 5 7" xfId="18243"/>
    <cellStyle name="Normal 17 5 7 2" xfId="44211"/>
    <cellStyle name="Normal 17 5 8" xfId="13915"/>
    <cellStyle name="Normal 17 5 8 2" xfId="39883"/>
    <cellStyle name="Normal 17 5 9" xfId="3095"/>
    <cellStyle name="Normal 17 6" xfId="358"/>
    <cellStyle name="Normal 17 6 10" xfId="29064"/>
    <cellStyle name="Normal 17 6 11" xfId="55022"/>
    <cellStyle name="Normal 17 6 12" xfId="55546"/>
    <cellStyle name="Normal 17 6 13" xfId="908"/>
    <cellStyle name="Normal 17 6 2" xfId="1473"/>
    <cellStyle name="Normal 17 6 2 10" xfId="56087"/>
    <cellStyle name="Normal 17 6 2 2" xfId="2555"/>
    <cellStyle name="Normal 17 6 2 2 2" xfId="6883"/>
    <cellStyle name="Normal 17 6 2 2 2 2" xfId="13375"/>
    <cellStyle name="Normal 17 6 2 2 2 2 2" xfId="28523"/>
    <cellStyle name="Normal 17 6 2 2 2 2 2 2" xfId="54491"/>
    <cellStyle name="Normal 17 6 2 2 2 2 3" xfId="39343"/>
    <cellStyle name="Normal 17 6 2 2 2 3" xfId="22031"/>
    <cellStyle name="Normal 17 6 2 2 2 3 2" xfId="47999"/>
    <cellStyle name="Normal 17 6 2 2 2 4" xfId="17703"/>
    <cellStyle name="Normal 17 6 2 2 2 4 2" xfId="43671"/>
    <cellStyle name="Normal 17 6 2 2 2 5" xfId="32851"/>
    <cellStyle name="Normal 17 6 2 2 2 6" xfId="59333"/>
    <cellStyle name="Normal 17 6 2 2 3" xfId="11211"/>
    <cellStyle name="Normal 17 6 2 2 3 2" xfId="26359"/>
    <cellStyle name="Normal 17 6 2 2 3 2 2" xfId="52327"/>
    <cellStyle name="Normal 17 6 2 2 3 3" xfId="37179"/>
    <cellStyle name="Normal 17 6 2 2 4" xfId="9047"/>
    <cellStyle name="Normal 17 6 2 2 4 2" xfId="24195"/>
    <cellStyle name="Normal 17 6 2 2 4 2 2" xfId="50163"/>
    <cellStyle name="Normal 17 6 2 2 4 3" xfId="35015"/>
    <cellStyle name="Normal 17 6 2 2 5" xfId="19867"/>
    <cellStyle name="Normal 17 6 2 2 5 2" xfId="45835"/>
    <cellStyle name="Normal 17 6 2 2 6" xfId="15539"/>
    <cellStyle name="Normal 17 6 2 2 6 2" xfId="41507"/>
    <cellStyle name="Normal 17 6 2 2 7" xfId="4719"/>
    <cellStyle name="Normal 17 6 2 2 8" xfId="30687"/>
    <cellStyle name="Normal 17 6 2 2 9" xfId="57169"/>
    <cellStyle name="Normal 17 6 2 3" xfId="5801"/>
    <cellStyle name="Normal 17 6 2 3 2" xfId="12293"/>
    <cellStyle name="Normal 17 6 2 3 2 2" xfId="27441"/>
    <cellStyle name="Normal 17 6 2 3 2 2 2" xfId="53409"/>
    <cellStyle name="Normal 17 6 2 3 2 3" xfId="38261"/>
    <cellStyle name="Normal 17 6 2 3 3" xfId="20949"/>
    <cellStyle name="Normal 17 6 2 3 3 2" xfId="46917"/>
    <cellStyle name="Normal 17 6 2 3 4" xfId="16621"/>
    <cellStyle name="Normal 17 6 2 3 4 2" xfId="42589"/>
    <cellStyle name="Normal 17 6 2 3 5" xfId="31769"/>
    <cellStyle name="Normal 17 6 2 3 6" xfId="58251"/>
    <cellStyle name="Normal 17 6 2 4" xfId="10129"/>
    <cellStyle name="Normal 17 6 2 4 2" xfId="25277"/>
    <cellStyle name="Normal 17 6 2 4 2 2" xfId="51245"/>
    <cellStyle name="Normal 17 6 2 4 3" xfId="36097"/>
    <cellStyle name="Normal 17 6 2 5" xfId="7965"/>
    <cellStyle name="Normal 17 6 2 5 2" xfId="23113"/>
    <cellStyle name="Normal 17 6 2 5 2 2" xfId="49081"/>
    <cellStyle name="Normal 17 6 2 5 3" xfId="33933"/>
    <cellStyle name="Normal 17 6 2 6" xfId="18785"/>
    <cellStyle name="Normal 17 6 2 6 2" xfId="44753"/>
    <cellStyle name="Normal 17 6 2 7" xfId="14457"/>
    <cellStyle name="Normal 17 6 2 7 2" xfId="40425"/>
    <cellStyle name="Normal 17 6 2 8" xfId="3637"/>
    <cellStyle name="Normal 17 6 2 9" xfId="29605"/>
    <cellStyle name="Normal 17 6 3" xfId="2014"/>
    <cellStyle name="Normal 17 6 3 2" xfId="6342"/>
    <cellStyle name="Normal 17 6 3 2 2" xfId="12834"/>
    <cellStyle name="Normal 17 6 3 2 2 2" xfId="27982"/>
    <cellStyle name="Normal 17 6 3 2 2 2 2" xfId="53950"/>
    <cellStyle name="Normal 17 6 3 2 2 3" xfId="38802"/>
    <cellStyle name="Normal 17 6 3 2 3" xfId="21490"/>
    <cellStyle name="Normal 17 6 3 2 3 2" xfId="47458"/>
    <cellStyle name="Normal 17 6 3 2 4" xfId="17162"/>
    <cellStyle name="Normal 17 6 3 2 4 2" xfId="43130"/>
    <cellStyle name="Normal 17 6 3 2 5" xfId="32310"/>
    <cellStyle name="Normal 17 6 3 2 6" xfId="58792"/>
    <cellStyle name="Normal 17 6 3 3" xfId="10670"/>
    <cellStyle name="Normal 17 6 3 3 2" xfId="25818"/>
    <cellStyle name="Normal 17 6 3 3 2 2" xfId="51786"/>
    <cellStyle name="Normal 17 6 3 3 3" xfId="36638"/>
    <cellStyle name="Normal 17 6 3 4" xfId="8506"/>
    <cellStyle name="Normal 17 6 3 4 2" xfId="23654"/>
    <cellStyle name="Normal 17 6 3 4 2 2" xfId="49622"/>
    <cellStyle name="Normal 17 6 3 4 3" xfId="34474"/>
    <cellStyle name="Normal 17 6 3 5" xfId="19326"/>
    <cellStyle name="Normal 17 6 3 5 2" xfId="45294"/>
    <cellStyle name="Normal 17 6 3 6" xfId="14998"/>
    <cellStyle name="Normal 17 6 3 6 2" xfId="40966"/>
    <cellStyle name="Normal 17 6 3 7" xfId="4178"/>
    <cellStyle name="Normal 17 6 3 8" xfId="30146"/>
    <cellStyle name="Normal 17 6 3 9" xfId="56628"/>
    <cellStyle name="Normal 17 6 4" xfId="5260"/>
    <cellStyle name="Normal 17 6 4 2" xfId="11752"/>
    <cellStyle name="Normal 17 6 4 2 2" xfId="26900"/>
    <cellStyle name="Normal 17 6 4 2 2 2" xfId="52868"/>
    <cellStyle name="Normal 17 6 4 2 3" xfId="37720"/>
    <cellStyle name="Normal 17 6 4 3" xfId="20408"/>
    <cellStyle name="Normal 17 6 4 3 2" xfId="46376"/>
    <cellStyle name="Normal 17 6 4 4" xfId="16080"/>
    <cellStyle name="Normal 17 6 4 4 2" xfId="42048"/>
    <cellStyle name="Normal 17 6 4 5" xfId="31228"/>
    <cellStyle name="Normal 17 6 4 6" xfId="57710"/>
    <cellStyle name="Normal 17 6 5" xfId="9588"/>
    <cellStyle name="Normal 17 6 5 2" xfId="24736"/>
    <cellStyle name="Normal 17 6 5 2 2" xfId="50704"/>
    <cellStyle name="Normal 17 6 5 3" xfId="35556"/>
    <cellStyle name="Normal 17 6 6" xfId="7424"/>
    <cellStyle name="Normal 17 6 6 2" xfId="22572"/>
    <cellStyle name="Normal 17 6 6 2 2" xfId="48540"/>
    <cellStyle name="Normal 17 6 6 3" xfId="33392"/>
    <cellStyle name="Normal 17 6 7" xfId="18244"/>
    <cellStyle name="Normal 17 6 7 2" xfId="44212"/>
    <cellStyle name="Normal 17 6 8" xfId="13916"/>
    <cellStyle name="Normal 17 6 8 2" xfId="39884"/>
    <cellStyle name="Normal 17 6 9" xfId="3096"/>
    <cellStyle name="Normal 17 7" xfId="359"/>
    <cellStyle name="Normal 17 7 10" xfId="29065"/>
    <cellStyle name="Normal 17 7 11" xfId="55023"/>
    <cellStyle name="Normal 17 7 12" xfId="55547"/>
    <cellStyle name="Normal 17 7 13" xfId="948"/>
    <cellStyle name="Normal 17 7 2" xfId="1474"/>
    <cellStyle name="Normal 17 7 2 10" xfId="56088"/>
    <cellStyle name="Normal 17 7 2 2" xfId="2556"/>
    <cellStyle name="Normal 17 7 2 2 2" xfId="6884"/>
    <cellStyle name="Normal 17 7 2 2 2 2" xfId="13376"/>
    <cellStyle name="Normal 17 7 2 2 2 2 2" xfId="28524"/>
    <cellStyle name="Normal 17 7 2 2 2 2 2 2" xfId="54492"/>
    <cellStyle name="Normal 17 7 2 2 2 2 3" xfId="39344"/>
    <cellStyle name="Normal 17 7 2 2 2 3" xfId="22032"/>
    <cellStyle name="Normal 17 7 2 2 2 3 2" xfId="48000"/>
    <cellStyle name="Normal 17 7 2 2 2 4" xfId="17704"/>
    <cellStyle name="Normal 17 7 2 2 2 4 2" xfId="43672"/>
    <cellStyle name="Normal 17 7 2 2 2 5" xfId="32852"/>
    <cellStyle name="Normal 17 7 2 2 2 6" xfId="59334"/>
    <cellStyle name="Normal 17 7 2 2 3" xfId="11212"/>
    <cellStyle name="Normal 17 7 2 2 3 2" xfId="26360"/>
    <cellStyle name="Normal 17 7 2 2 3 2 2" xfId="52328"/>
    <cellStyle name="Normal 17 7 2 2 3 3" xfId="37180"/>
    <cellStyle name="Normal 17 7 2 2 4" xfId="9048"/>
    <cellStyle name="Normal 17 7 2 2 4 2" xfId="24196"/>
    <cellStyle name="Normal 17 7 2 2 4 2 2" xfId="50164"/>
    <cellStyle name="Normal 17 7 2 2 4 3" xfId="35016"/>
    <cellStyle name="Normal 17 7 2 2 5" xfId="19868"/>
    <cellStyle name="Normal 17 7 2 2 5 2" xfId="45836"/>
    <cellStyle name="Normal 17 7 2 2 6" xfId="15540"/>
    <cellStyle name="Normal 17 7 2 2 6 2" xfId="41508"/>
    <cellStyle name="Normal 17 7 2 2 7" xfId="4720"/>
    <cellStyle name="Normal 17 7 2 2 8" xfId="30688"/>
    <cellStyle name="Normal 17 7 2 2 9" xfId="57170"/>
    <cellStyle name="Normal 17 7 2 3" xfId="5802"/>
    <cellStyle name="Normal 17 7 2 3 2" xfId="12294"/>
    <cellStyle name="Normal 17 7 2 3 2 2" xfId="27442"/>
    <cellStyle name="Normal 17 7 2 3 2 2 2" xfId="53410"/>
    <cellStyle name="Normal 17 7 2 3 2 3" xfId="38262"/>
    <cellStyle name="Normal 17 7 2 3 3" xfId="20950"/>
    <cellStyle name="Normal 17 7 2 3 3 2" xfId="46918"/>
    <cellStyle name="Normal 17 7 2 3 4" xfId="16622"/>
    <cellStyle name="Normal 17 7 2 3 4 2" xfId="42590"/>
    <cellStyle name="Normal 17 7 2 3 5" xfId="31770"/>
    <cellStyle name="Normal 17 7 2 3 6" xfId="58252"/>
    <cellStyle name="Normal 17 7 2 4" xfId="10130"/>
    <cellStyle name="Normal 17 7 2 4 2" xfId="25278"/>
    <cellStyle name="Normal 17 7 2 4 2 2" xfId="51246"/>
    <cellStyle name="Normal 17 7 2 4 3" xfId="36098"/>
    <cellStyle name="Normal 17 7 2 5" xfId="7966"/>
    <cellStyle name="Normal 17 7 2 5 2" xfId="23114"/>
    <cellStyle name="Normal 17 7 2 5 2 2" xfId="49082"/>
    <cellStyle name="Normal 17 7 2 5 3" xfId="33934"/>
    <cellStyle name="Normal 17 7 2 6" xfId="18786"/>
    <cellStyle name="Normal 17 7 2 6 2" xfId="44754"/>
    <cellStyle name="Normal 17 7 2 7" xfId="14458"/>
    <cellStyle name="Normal 17 7 2 7 2" xfId="40426"/>
    <cellStyle name="Normal 17 7 2 8" xfId="3638"/>
    <cellStyle name="Normal 17 7 2 9" xfId="29606"/>
    <cellStyle name="Normal 17 7 3" xfId="2015"/>
    <cellStyle name="Normal 17 7 3 2" xfId="6343"/>
    <cellStyle name="Normal 17 7 3 2 2" xfId="12835"/>
    <cellStyle name="Normal 17 7 3 2 2 2" xfId="27983"/>
    <cellStyle name="Normal 17 7 3 2 2 2 2" xfId="53951"/>
    <cellStyle name="Normal 17 7 3 2 2 3" xfId="38803"/>
    <cellStyle name="Normal 17 7 3 2 3" xfId="21491"/>
    <cellStyle name="Normal 17 7 3 2 3 2" xfId="47459"/>
    <cellStyle name="Normal 17 7 3 2 4" xfId="17163"/>
    <cellStyle name="Normal 17 7 3 2 4 2" xfId="43131"/>
    <cellStyle name="Normal 17 7 3 2 5" xfId="32311"/>
    <cellStyle name="Normal 17 7 3 2 6" xfId="58793"/>
    <cellStyle name="Normal 17 7 3 3" xfId="10671"/>
    <cellStyle name="Normal 17 7 3 3 2" xfId="25819"/>
    <cellStyle name="Normal 17 7 3 3 2 2" xfId="51787"/>
    <cellStyle name="Normal 17 7 3 3 3" xfId="36639"/>
    <cellStyle name="Normal 17 7 3 4" xfId="8507"/>
    <cellStyle name="Normal 17 7 3 4 2" xfId="23655"/>
    <cellStyle name="Normal 17 7 3 4 2 2" xfId="49623"/>
    <cellStyle name="Normal 17 7 3 4 3" xfId="34475"/>
    <cellStyle name="Normal 17 7 3 5" xfId="19327"/>
    <cellStyle name="Normal 17 7 3 5 2" xfId="45295"/>
    <cellStyle name="Normal 17 7 3 6" xfId="14999"/>
    <cellStyle name="Normal 17 7 3 6 2" xfId="40967"/>
    <cellStyle name="Normal 17 7 3 7" xfId="4179"/>
    <cellStyle name="Normal 17 7 3 8" xfId="30147"/>
    <cellStyle name="Normal 17 7 3 9" xfId="56629"/>
    <cellStyle name="Normal 17 7 4" xfId="5261"/>
    <cellStyle name="Normal 17 7 4 2" xfId="11753"/>
    <cellStyle name="Normal 17 7 4 2 2" xfId="26901"/>
    <cellStyle name="Normal 17 7 4 2 2 2" xfId="52869"/>
    <cellStyle name="Normal 17 7 4 2 3" xfId="37721"/>
    <cellStyle name="Normal 17 7 4 3" xfId="20409"/>
    <cellStyle name="Normal 17 7 4 3 2" xfId="46377"/>
    <cellStyle name="Normal 17 7 4 4" xfId="16081"/>
    <cellStyle name="Normal 17 7 4 4 2" xfId="42049"/>
    <cellStyle name="Normal 17 7 4 5" xfId="31229"/>
    <cellStyle name="Normal 17 7 4 6" xfId="57711"/>
    <cellStyle name="Normal 17 7 5" xfId="9589"/>
    <cellStyle name="Normal 17 7 5 2" xfId="24737"/>
    <cellStyle name="Normal 17 7 5 2 2" xfId="50705"/>
    <cellStyle name="Normal 17 7 5 3" xfId="35557"/>
    <cellStyle name="Normal 17 7 6" xfId="7425"/>
    <cellStyle name="Normal 17 7 6 2" xfId="22573"/>
    <cellStyle name="Normal 17 7 6 2 2" xfId="48541"/>
    <cellStyle name="Normal 17 7 6 3" xfId="33393"/>
    <cellStyle name="Normal 17 7 7" xfId="18245"/>
    <cellStyle name="Normal 17 7 7 2" xfId="44213"/>
    <cellStyle name="Normal 17 7 8" xfId="13917"/>
    <cellStyle name="Normal 17 7 8 2" xfId="39885"/>
    <cellStyle name="Normal 17 7 9" xfId="3097"/>
    <cellStyle name="Normal 17 8" xfId="360"/>
    <cellStyle name="Normal 17 8 10" xfId="29066"/>
    <cellStyle name="Normal 17 8 11" xfId="55024"/>
    <cellStyle name="Normal 17 8 12" xfId="55548"/>
    <cellStyle name="Normal 17 8 13" xfId="988"/>
    <cellStyle name="Normal 17 8 2" xfId="1475"/>
    <cellStyle name="Normal 17 8 2 10" xfId="56089"/>
    <cellStyle name="Normal 17 8 2 2" xfId="2557"/>
    <cellStyle name="Normal 17 8 2 2 2" xfId="6885"/>
    <cellStyle name="Normal 17 8 2 2 2 2" xfId="13377"/>
    <cellStyle name="Normal 17 8 2 2 2 2 2" xfId="28525"/>
    <cellStyle name="Normal 17 8 2 2 2 2 2 2" xfId="54493"/>
    <cellStyle name="Normal 17 8 2 2 2 2 3" xfId="39345"/>
    <cellStyle name="Normal 17 8 2 2 2 3" xfId="22033"/>
    <cellStyle name="Normal 17 8 2 2 2 3 2" xfId="48001"/>
    <cellStyle name="Normal 17 8 2 2 2 4" xfId="17705"/>
    <cellStyle name="Normal 17 8 2 2 2 4 2" xfId="43673"/>
    <cellStyle name="Normal 17 8 2 2 2 5" xfId="32853"/>
    <cellStyle name="Normal 17 8 2 2 2 6" xfId="59335"/>
    <cellStyle name="Normal 17 8 2 2 3" xfId="11213"/>
    <cellStyle name="Normal 17 8 2 2 3 2" xfId="26361"/>
    <cellStyle name="Normal 17 8 2 2 3 2 2" xfId="52329"/>
    <cellStyle name="Normal 17 8 2 2 3 3" xfId="37181"/>
    <cellStyle name="Normal 17 8 2 2 4" xfId="9049"/>
    <cellStyle name="Normal 17 8 2 2 4 2" xfId="24197"/>
    <cellStyle name="Normal 17 8 2 2 4 2 2" xfId="50165"/>
    <cellStyle name="Normal 17 8 2 2 4 3" xfId="35017"/>
    <cellStyle name="Normal 17 8 2 2 5" xfId="19869"/>
    <cellStyle name="Normal 17 8 2 2 5 2" xfId="45837"/>
    <cellStyle name="Normal 17 8 2 2 6" xfId="15541"/>
    <cellStyle name="Normal 17 8 2 2 6 2" xfId="41509"/>
    <cellStyle name="Normal 17 8 2 2 7" xfId="4721"/>
    <cellStyle name="Normal 17 8 2 2 8" xfId="30689"/>
    <cellStyle name="Normal 17 8 2 2 9" xfId="57171"/>
    <cellStyle name="Normal 17 8 2 3" xfId="5803"/>
    <cellStyle name="Normal 17 8 2 3 2" xfId="12295"/>
    <cellStyle name="Normal 17 8 2 3 2 2" xfId="27443"/>
    <cellStyle name="Normal 17 8 2 3 2 2 2" xfId="53411"/>
    <cellStyle name="Normal 17 8 2 3 2 3" xfId="38263"/>
    <cellStyle name="Normal 17 8 2 3 3" xfId="20951"/>
    <cellStyle name="Normal 17 8 2 3 3 2" xfId="46919"/>
    <cellStyle name="Normal 17 8 2 3 4" xfId="16623"/>
    <cellStyle name="Normal 17 8 2 3 4 2" xfId="42591"/>
    <cellStyle name="Normal 17 8 2 3 5" xfId="31771"/>
    <cellStyle name="Normal 17 8 2 3 6" xfId="58253"/>
    <cellStyle name="Normal 17 8 2 4" xfId="10131"/>
    <cellStyle name="Normal 17 8 2 4 2" xfId="25279"/>
    <cellStyle name="Normal 17 8 2 4 2 2" xfId="51247"/>
    <cellStyle name="Normal 17 8 2 4 3" xfId="36099"/>
    <cellStyle name="Normal 17 8 2 5" xfId="7967"/>
    <cellStyle name="Normal 17 8 2 5 2" xfId="23115"/>
    <cellStyle name="Normal 17 8 2 5 2 2" xfId="49083"/>
    <cellStyle name="Normal 17 8 2 5 3" xfId="33935"/>
    <cellStyle name="Normal 17 8 2 6" xfId="18787"/>
    <cellStyle name="Normal 17 8 2 6 2" xfId="44755"/>
    <cellStyle name="Normal 17 8 2 7" xfId="14459"/>
    <cellStyle name="Normal 17 8 2 7 2" xfId="40427"/>
    <cellStyle name="Normal 17 8 2 8" xfId="3639"/>
    <cellStyle name="Normal 17 8 2 9" xfId="29607"/>
    <cellStyle name="Normal 17 8 3" xfId="2016"/>
    <cellStyle name="Normal 17 8 3 2" xfId="6344"/>
    <cellStyle name="Normal 17 8 3 2 2" xfId="12836"/>
    <cellStyle name="Normal 17 8 3 2 2 2" xfId="27984"/>
    <cellStyle name="Normal 17 8 3 2 2 2 2" xfId="53952"/>
    <cellStyle name="Normal 17 8 3 2 2 3" xfId="38804"/>
    <cellStyle name="Normal 17 8 3 2 3" xfId="21492"/>
    <cellStyle name="Normal 17 8 3 2 3 2" xfId="47460"/>
    <cellStyle name="Normal 17 8 3 2 4" xfId="17164"/>
    <cellStyle name="Normal 17 8 3 2 4 2" xfId="43132"/>
    <cellStyle name="Normal 17 8 3 2 5" xfId="32312"/>
    <cellStyle name="Normal 17 8 3 2 6" xfId="58794"/>
    <cellStyle name="Normal 17 8 3 3" xfId="10672"/>
    <cellStyle name="Normal 17 8 3 3 2" xfId="25820"/>
    <cellStyle name="Normal 17 8 3 3 2 2" xfId="51788"/>
    <cellStyle name="Normal 17 8 3 3 3" xfId="36640"/>
    <cellStyle name="Normal 17 8 3 4" xfId="8508"/>
    <cellStyle name="Normal 17 8 3 4 2" xfId="23656"/>
    <cellStyle name="Normal 17 8 3 4 2 2" xfId="49624"/>
    <cellStyle name="Normal 17 8 3 4 3" xfId="34476"/>
    <cellStyle name="Normal 17 8 3 5" xfId="19328"/>
    <cellStyle name="Normal 17 8 3 5 2" xfId="45296"/>
    <cellStyle name="Normal 17 8 3 6" xfId="15000"/>
    <cellStyle name="Normal 17 8 3 6 2" xfId="40968"/>
    <cellStyle name="Normal 17 8 3 7" xfId="4180"/>
    <cellStyle name="Normal 17 8 3 8" xfId="30148"/>
    <cellStyle name="Normal 17 8 3 9" xfId="56630"/>
    <cellStyle name="Normal 17 8 4" xfId="5262"/>
    <cellStyle name="Normal 17 8 4 2" xfId="11754"/>
    <cellStyle name="Normal 17 8 4 2 2" xfId="26902"/>
    <cellStyle name="Normal 17 8 4 2 2 2" xfId="52870"/>
    <cellStyle name="Normal 17 8 4 2 3" xfId="37722"/>
    <cellStyle name="Normal 17 8 4 3" xfId="20410"/>
    <cellStyle name="Normal 17 8 4 3 2" xfId="46378"/>
    <cellStyle name="Normal 17 8 4 4" xfId="16082"/>
    <cellStyle name="Normal 17 8 4 4 2" xfId="42050"/>
    <cellStyle name="Normal 17 8 4 5" xfId="31230"/>
    <cellStyle name="Normal 17 8 4 6" xfId="57712"/>
    <cellStyle name="Normal 17 8 5" xfId="9590"/>
    <cellStyle name="Normal 17 8 5 2" xfId="24738"/>
    <cellStyle name="Normal 17 8 5 2 2" xfId="50706"/>
    <cellStyle name="Normal 17 8 5 3" xfId="35558"/>
    <cellStyle name="Normal 17 8 6" xfId="7426"/>
    <cellStyle name="Normal 17 8 6 2" xfId="22574"/>
    <cellStyle name="Normal 17 8 6 2 2" xfId="48542"/>
    <cellStyle name="Normal 17 8 6 3" xfId="33394"/>
    <cellStyle name="Normal 17 8 7" xfId="18246"/>
    <cellStyle name="Normal 17 8 7 2" xfId="44214"/>
    <cellStyle name="Normal 17 8 8" xfId="13918"/>
    <cellStyle name="Normal 17 8 8 2" xfId="39886"/>
    <cellStyle name="Normal 17 8 9" xfId="3098"/>
    <cellStyle name="Normal 17 9" xfId="361"/>
    <cellStyle name="Normal 17 9 10" xfId="29067"/>
    <cellStyle name="Normal 17 9 11" xfId="55025"/>
    <cellStyle name="Normal 17 9 12" xfId="55549"/>
    <cellStyle name="Normal 17 9 13" xfId="1028"/>
    <cellStyle name="Normal 17 9 2" xfId="1476"/>
    <cellStyle name="Normal 17 9 2 10" xfId="56090"/>
    <cellStyle name="Normal 17 9 2 2" xfId="2558"/>
    <cellStyle name="Normal 17 9 2 2 2" xfId="6886"/>
    <cellStyle name="Normal 17 9 2 2 2 2" xfId="13378"/>
    <cellStyle name="Normal 17 9 2 2 2 2 2" xfId="28526"/>
    <cellStyle name="Normal 17 9 2 2 2 2 2 2" xfId="54494"/>
    <cellStyle name="Normal 17 9 2 2 2 2 3" xfId="39346"/>
    <cellStyle name="Normal 17 9 2 2 2 3" xfId="22034"/>
    <cellStyle name="Normal 17 9 2 2 2 3 2" xfId="48002"/>
    <cellStyle name="Normal 17 9 2 2 2 4" xfId="17706"/>
    <cellStyle name="Normal 17 9 2 2 2 4 2" xfId="43674"/>
    <cellStyle name="Normal 17 9 2 2 2 5" xfId="32854"/>
    <cellStyle name="Normal 17 9 2 2 2 6" xfId="59336"/>
    <cellStyle name="Normal 17 9 2 2 3" xfId="11214"/>
    <cellStyle name="Normal 17 9 2 2 3 2" xfId="26362"/>
    <cellStyle name="Normal 17 9 2 2 3 2 2" xfId="52330"/>
    <cellStyle name="Normal 17 9 2 2 3 3" xfId="37182"/>
    <cellStyle name="Normal 17 9 2 2 4" xfId="9050"/>
    <cellStyle name="Normal 17 9 2 2 4 2" xfId="24198"/>
    <cellStyle name="Normal 17 9 2 2 4 2 2" xfId="50166"/>
    <cellStyle name="Normal 17 9 2 2 4 3" xfId="35018"/>
    <cellStyle name="Normal 17 9 2 2 5" xfId="19870"/>
    <cellStyle name="Normal 17 9 2 2 5 2" xfId="45838"/>
    <cellStyle name="Normal 17 9 2 2 6" xfId="15542"/>
    <cellStyle name="Normal 17 9 2 2 6 2" xfId="41510"/>
    <cellStyle name="Normal 17 9 2 2 7" xfId="4722"/>
    <cellStyle name="Normal 17 9 2 2 8" xfId="30690"/>
    <cellStyle name="Normal 17 9 2 2 9" xfId="57172"/>
    <cellStyle name="Normal 17 9 2 3" xfId="5804"/>
    <cellStyle name="Normal 17 9 2 3 2" xfId="12296"/>
    <cellStyle name="Normal 17 9 2 3 2 2" xfId="27444"/>
    <cellStyle name="Normal 17 9 2 3 2 2 2" xfId="53412"/>
    <cellStyle name="Normal 17 9 2 3 2 3" xfId="38264"/>
    <cellStyle name="Normal 17 9 2 3 3" xfId="20952"/>
    <cellStyle name="Normal 17 9 2 3 3 2" xfId="46920"/>
    <cellStyle name="Normal 17 9 2 3 4" xfId="16624"/>
    <cellStyle name="Normal 17 9 2 3 4 2" xfId="42592"/>
    <cellStyle name="Normal 17 9 2 3 5" xfId="31772"/>
    <cellStyle name="Normal 17 9 2 3 6" xfId="58254"/>
    <cellStyle name="Normal 17 9 2 4" xfId="10132"/>
    <cellStyle name="Normal 17 9 2 4 2" xfId="25280"/>
    <cellStyle name="Normal 17 9 2 4 2 2" xfId="51248"/>
    <cellStyle name="Normal 17 9 2 4 3" xfId="36100"/>
    <cellStyle name="Normal 17 9 2 5" xfId="7968"/>
    <cellStyle name="Normal 17 9 2 5 2" xfId="23116"/>
    <cellStyle name="Normal 17 9 2 5 2 2" xfId="49084"/>
    <cellStyle name="Normal 17 9 2 5 3" xfId="33936"/>
    <cellStyle name="Normal 17 9 2 6" xfId="18788"/>
    <cellStyle name="Normal 17 9 2 6 2" xfId="44756"/>
    <cellStyle name="Normal 17 9 2 7" xfId="14460"/>
    <cellStyle name="Normal 17 9 2 7 2" xfId="40428"/>
    <cellStyle name="Normal 17 9 2 8" xfId="3640"/>
    <cellStyle name="Normal 17 9 2 9" xfId="29608"/>
    <cellStyle name="Normal 17 9 3" xfId="2017"/>
    <cellStyle name="Normal 17 9 3 2" xfId="6345"/>
    <cellStyle name="Normal 17 9 3 2 2" xfId="12837"/>
    <cellStyle name="Normal 17 9 3 2 2 2" xfId="27985"/>
    <cellStyle name="Normal 17 9 3 2 2 2 2" xfId="53953"/>
    <cellStyle name="Normal 17 9 3 2 2 3" xfId="38805"/>
    <cellStyle name="Normal 17 9 3 2 3" xfId="21493"/>
    <cellStyle name="Normal 17 9 3 2 3 2" xfId="47461"/>
    <cellStyle name="Normal 17 9 3 2 4" xfId="17165"/>
    <cellStyle name="Normal 17 9 3 2 4 2" xfId="43133"/>
    <cellStyle name="Normal 17 9 3 2 5" xfId="32313"/>
    <cellStyle name="Normal 17 9 3 2 6" xfId="58795"/>
    <cellStyle name="Normal 17 9 3 3" xfId="10673"/>
    <cellStyle name="Normal 17 9 3 3 2" xfId="25821"/>
    <cellStyle name="Normal 17 9 3 3 2 2" xfId="51789"/>
    <cellStyle name="Normal 17 9 3 3 3" xfId="36641"/>
    <cellStyle name="Normal 17 9 3 4" xfId="8509"/>
    <cellStyle name="Normal 17 9 3 4 2" xfId="23657"/>
    <cellStyle name="Normal 17 9 3 4 2 2" xfId="49625"/>
    <cellStyle name="Normal 17 9 3 4 3" xfId="34477"/>
    <cellStyle name="Normal 17 9 3 5" xfId="19329"/>
    <cellStyle name="Normal 17 9 3 5 2" xfId="45297"/>
    <cellStyle name="Normal 17 9 3 6" xfId="15001"/>
    <cellStyle name="Normal 17 9 3 6 2" xfId="40969"/>
    <cellStyle name="Normal 17 9 3 7" xfId="4181"/>
    <cellStyle name="Normal 17 9 3 8" xfId="30149"/>
    <cellStyle name="Normal 17 9 3 9" xfId="56631"/>
    <cellStyle name="Normal 17 9 4" xfId="5263"/>
    <cellStyle name="Normal 17 9 4 2" xfId="11755"/>
    <cellStyle name="Normal 17 9 4 2 2" xfId="26903"/>
    <cellStyle name="Normal 17 9 4 2 2 2" xfId="52871"/>
    <cellStyle name="Normal 17 9 4 2 3" xfId="37723"/>
    <cellStyle name="Normal 17 9 4 3" xfId="20411"/>
    <cellStyle name="Normal 17 9 4 3 2" xfId="46379"/>
    <cellStyle name="Normal 17 9 4 4" xfId="16083"/>
    <cellStyle name="Normal 17 9 4 4 2" xfId="42051"/>
    <cellStyle name="Normal 17 9 4 5" xfId="31231"/>
    <cellStyle name="Normal 17 9 4 6" xfId="57713"/>
    <cellStyle name="Normal 17 9 5" xfId="9591"/>
    <cellStyle name="Normal 17 9 5 2" xfId="24739"/>
    <cellStyle name="Normal 17 9 5 2 2" xfId="50707"/>
    <cellStyle name="Normal 17 9 5 3" xfId="35559"/>
    <cellStyle name="Normal 17 9 6" xfId="7427"/>
    <cellStyle name="Normal 17 9 6 2" xfId="22575"/>
    <cellStyle name="Normal 17 9 6 2 2" xfId="48543"/>
    <cellStyle name="Normal 17 9 6 3" xfId="33395"/>
    <cellStyle name="Normal 17 9 7" xfId="18247"/>
    <cellStyle name="Normal 17 9 7 2" xfId="44215"/>
    <cellStyle name="Normal 17 9 8" xfId="13919"/>
    <cellStyle name="Normal 17 9 8 2" xfId="39887"/>
    <cellStyle name="Normal 17 9 9" xfId="3099"/>
    <cellStyle name="Normal 18" xfId="362"/>
    <cellStyle name="Normal 18 10" xfId="363"/>
    <cellStyle name="Normal 18 10 10" xfId="29069"/>
    <cellStyle name="Normal 18 10 11" xfId="55027"/>
    <cellStyle name="Normal 18 10 12" xfId="55551"/>
    <cellStyle name="Normal 18 10 13" xfId="1069"/>
    <cellStyle name="Normal 18 10 2" xfId="1478"/>
    <cellStyle name="Normal 18 10 2 10" xfId="56092"/>
    <cellStyle name="Normal 18 10 2 2" xfId="2560"/>
    <cellStyle name="Normal 18 10 2 2 2" xfId="6888"/>
    <cellStyle name="Normal 18 10 2 2 2 2" xfId="13380"/>
    <cellStyle name="Normal 18 10 2 2 2 2 2" xfId="28528"/>
    <cellStyle name="Normal 18 10 2 2 2 2 2 2" xfId="54496"/>
    <cellStyle name="Normal 18 10 2 2 2 2 3" xfId="39348"/>
    <cellStyle name="Normal 18 10 2 2 2 3" xfId="22036"/>
    <cellStyle name="Normal 18 10 2 2 2 3 2" xfId="48004"/>
    <cellStyle name="Normal 18 10 2 2 2 4" xfId="17708"/>
    <cellStyle name="Normal 18 10 2 2 2 4 2" xfId="43676"/>
    <cellStyle name="Normal 18 10 2 2 2 5" xfId="32856"/>
    <cellStyle name="Normal 18 10 2 2 2 6" xfId="59338"/>
    <cellStyle name="Normal 18 10 2 2 3" xfId="11216"/>
    <cellStyle name="Normal 18 10 2 2 3 2" xfId="26364"/>
    <cellStyle name="Normal 18 10 2 2 3 2 2" xfId="52332"/>
    <cellStyle name="Normal 18 10 2 2 3 3" xfId="37184"/>
    <cellStyle name="Normal 18 10 2 2 4" xfId="9052"/>
    <cellStyle name="Normal 18 10 2 2 4 2" xfId="24200"/>
    <cellStyle name="Normal 18 10 2 2 4 2 2" xfId="50168"/>
    <cellStyle name="Normal 18 10 2 2 4 3" xfId="35020"/>
    <cellStyle name="Normal 18 10 2 2 5" xfId="19872"/>
    <cellStyle name="Normal 18 10 2 2 5 2" xfId="45840"/>
    <cellStyle name="Normal 18 10 2 2 6" xfId="15544"/>
    <cellStyle name="Normal 18 10 2 2 6 2" xfId="41512"/>
    <cellStyle name="Normal 18 10 2 2 7" xfId="4724"/>
    <cellStyle name="Normal 18 10 2 2 8" xfId="30692"/>
    <cellStyle name="Normal 18 10 2 2 9" xfId="57174"/>
    <cellStyle name="Normal 18 10 2 3" xfId="5806"/>
    <cellStyle name="Normal 18 10 2 3 2" xfId="12298"/>
    <cellStyle name="Normal 18 10 2 3 2 2" xfId="27446"/>
    <cellStyle name="Normal 18 10 2 3 2 2 2" xfId="53414"/>
    <cellStyle name="Normal 18 10 2 3 2 3" xfId="38266"/>
    <cellStyle name="Normal 18 10 2 3 3" xfId="20954"/>
    <cellStyle name="Normal 18 10 2 3 3 2" xfId="46922"/>
    <cellStyle name="Normal 18 10 2 3 4" xfId="16626"/>
    <cellStyle name="Normal 18 10 2 3 4 2" xfId="42594"/>
    <cellStyle name="Normal 18 10 2 3 5" xfId="31774"/>
    <cellStyle name="Normal 18 10 2 3 6" xfId="58256"/>
    <cellStyle name="Normal 18 10 2 4" xfId="10134"/>
    <cellStyle name="Normal 18 10 2 4 2" xfId="25282"/>
    <cellStyle name="Normal 18 10 2 4 2 2" xfId="51250"/>
    <cellStyle name="Normal 18 10 2 4 3" xfId="36102"/>
    <cellStyle name="Normal 18 10 2 5" xfId="7970"/>
    <cellStyle name="Normal 18 10 2 5 2" xfId="23118"/>
    <cellStyle name="Normal 18 10 2 5 2 2" xfId="49086"/>
    <cellStyle name="Normal 18 10 2 5 3" xfId="33938"/>
    <cellStyle name="Normal 18 10 2 6" xfId="18790"/>
    <cellStyle name="Normal 18 10 2 6 2" xfId="44758"/>
    <cellStyle name="Normal 18 10 2 7" xfId="14462"/>
    <cellStyle name="Normal 18 10 2 7 2" xfId="40430"/>
    <cellStyle name="Normal 18 10 2 8" xfId="3642"/>
    <cellStyle name="Normal 18 10 2 9" xfId="29610"/>
    <cellStyle name="Normal 18 10 3" xfId="2019"/>
    <cellStyle name="Normal 18 10 3 2" xfId="6347"/>
    <cellStyle name="Normal 18 10 3 2 2" xfId="12839"/>
    <cellStyle name="Normal 18 10 3 2 2 2" xfId="27987"/>
    <cellStyle name="Normal 18 10 3 2 2 2 2" xfId="53955"/>
    <cellStyle name="Normal 18 10 3 2 2 3" xfId="38807"/>
    <cellStyle name="Normal 18 10 3 2 3" xfId="21495"/>
    <cellStyle name="Normal 18 10 3 2 3 2" xfId="47463"/>
    <cellStyle name="Normal 18 10 3 2 4" xfId="17167"/>
    <cellStyle name="Normal 18 10 3 2 4 2" xfId="43135"/>
    <cellStyle name="Normal 18 10 3 2 5" xfId="32315"/>
    <cellStyle name="Normal 18 10 3 2 6" xfId="58797"/>
    <cellStyle name="Normal 18 10 3 3" xfId="10675"/>
    <cellStyle name="Normal 18 10 3 3 2" xfId="25823"/>
    <cellStyle name="Normal 18 10 3 3 2 2" xfId="51791"/>
    <cellStyle name="Normal 18 10 3 3 3" xfId="36643"/>
    <cellStyle name="Normal 18 10 3 4" xfId="8511"/>
    <cellStyle name="Normal 18 10 3 4 2" xfId="23659"/>
    <cellStyle name="Normal 18 10 3 4 2 2" xfId="49627"/>
    <cellStyle name="Normal 18 10 3 4 3" xfId="34479"/>
    <cellStyle name="Normal 18 10 3 5" xfId="19331"/>
    <cellStyle name="Normal 18 10 3 5 2" xfId="45299"/>
    <cellStyle name="Normal 18 10 3 6" xfId="15003"/>
    <cellStyle name="Normal 18 10 3 6 2" xfId="40971"/>
    <cellStyle name="Normal 18 10 3 7" xfId="4183"/>
    <cellStyle name="Normal 18 10 3 8" xfId="30151"/>
    <cellStyle name="Normal 18 10 3 9" xfId="56633"/>
    <cellStyle name="Normal 18 10 4" xfId="5265"/>
    <cellStyle name="Normal 18 10 4 2" xfId="11757"/>
    <cellStyle name="Normal 18 10 4 2 2" xfId="26905"/>
    <cellStyle name="Normal 18 10 4 2 2 2" xfId="52873"/>
    <cellStyle name="Normal 18 10 4 2 3" xfId="37725"/>
    <cellStyle name="Normal 18 10 4 3" xfId="20413"/>
    <cellStyle name="Normal 18 10 4 3 2" xfId="46381"/>
    <cellStyle name="Normal 18 10 4 4" xfId="16085"/>
    <cellStyle name="Normal 18 10 4 4 2" xfId="42053"/>
    <cellStyle name="Normal 18 10 4 5" xfId="31233"/>
    <cellStyle name="Normal 18 10 4 6" xfId="57715"/>
    <cellStyle name="Normal 18 10 5" xfId="9593"/>
    <cellStyle name="Normal 18 10 5 2" xfId="24741"/>
    <cellStyle name="Normal 18 10 5 2 2" xfId="50709"/>
    <cellStyle name="Normal 18 10 5 3" xfId="35561"/>
    <cellStyle name="Normal 18 10 6" xfId="7429"/>
    <cellStyle name="Normal 18 10 6 2" xfId="22577"/>
    <cellStyle name="Normal 18 10 6 2 2" xfId="48545"/>
    <cellStyle name="Normal 18 10 6 3" xfId="33397"/>
    <cellStyle name="Normal 18 10 7" xfId="18249"/>
    <cellStyle name="Normal 18 10 7 2" xfId="44217"/>
    <cellStyle name="Normal 18 10 8" xfId="13921"/>
    <cellStyle name="Normal 18 10 8 2" xfId="39889"/>
    <cellStyle name="Normal 18 10 9" xfId="3101"/>
    <cellStyle name="Normal 18 11" xfId="364"/>
    <cellStyle name="Normal 18 11 10" xfId="29070"/>
    <cellStyle name="Normal 18 11 11" xfId="55552"/>
    <cellStyle name="Normal 18 11 12" xfId="1109"/>
    <cellStyle name="Normal 18 11 2" xfId="1479"/>
    <cellStyle name="Normal 18 11 2 10" xfId="56093"/>
    <cellStyle name="Normal 18 11 2 2" xfId="2561"/>
    <cellStyle name="Normal 18 11 2 2 2" xfId="6889"/>
    <cellStyle name="Normal 18 11 2 2 2 2" xfId="13381"/>
    <cellStyle name="Normal 18 11 2 2 2 2 2" xfId="28529"/>
    <cellStyle name="Normal 18 11 2 2 2 2 2 2" xfId="54497"/>
    <cellStyle name="Normal 18 11 2 2 2 2 3" xfId="39349"/>
    <cellStyle name="Normal 18 11 2 2 2 3" xfId="22037"/>
    <cellStyle name="Normal 18 11 2 2 2 3 2" xfId="48005"/>
    <cellStyle name="Normal 18 11 2 2 2 4" xfId="17709"/>
    <cellStyle name="Normal 18 11 2 2 2 4 2" xfId="43677"/>
    <cellStyle name="Normal 18 11 2 2 2 5" xfId="32857"/>
    <cellStyle name="Normal 18 11 2 2 2 6" xfId="59339"/>
    <cellStyle name="Normal 18 11 2 2 3" xfId="11217"/>
    <cellStyle name="Normal 18 11 2 2 3 2" xfId="26365"/>
    <cellStyle name="Normal 18 11 2 2 3 2 2" xfId="52333"/>
    <cellStyle name="Normal 18 11 2 2 3 3" xfId="37185"/>
    <cellStyle name="Normal 18 11 2 2 4" xfId="9053"/>
    <cellStyle name="Normal 18 11 2 2 4 2" xfId="24201"/>
    <cellStyle name="Normal 18 11 2 2 4 2 2" xfId="50169"/>
    <cellStyle name="Normal 18 11 2 2 4 3" xfId="35021"/>
    <cellStyle name="Normal 18 11 2 2 5" xfId="19873"/>
    <cellStyle name="Normal 18 11 2 2 5 2" xfId="45841"/>
    <cellStyle name="Normal 18 11 2 2 6" xfId="15545"/>
    <cellStyle name="Normal 18 11 2 2 6 2" xfId="41513"/>
    <cellStyle name="Normal 18 11 2 2 7" xfId="4725"/>
    <cellStyle name="Normal 18 11 2 2 8" xfId="30693"/>
    <cellStyle name="Normal 18 11 2 2 9" xfId="57175"/>
    <cellStyle name="Normal 18 11 2 3" xfId="5807"/>
    <cellStyle name="Normal 18 11 2 3 2" xfId="12299"/>
    <cellStyle name="Normal 18 11 2 3 2 2" xfId="27447"/>
    <cellStyle name="Normal 18 11 2 3 2 2 2" xfId="53415"/>
    <cellStyle name="Normal 18 11 2 3 2 3" xfId="38267"/>
    <cellStyle name="Normal 18 11 2 3 3" xfId="20955"/>
    <cellStyle name="Normal 18 11 2 3 3 2" xfId="46923"/>
    <cellStyle name="Normal 18 11 2 3 4" xfId="16627"/>
    <cellStyle name="Normal 18 11 2 3 4 2" xfId="42595"/>
    <cellStyle name="Normal 18 11 2 3 5" xfId="31775"/>
    <cellStyle name="Normal 18 11 2 3 6" xfId="58257"/>
    <cellStyle name="Normal 18 11 2 4" xfId="10135"/>
    <cellStyle name="Normal 18 11 2 4 2" xfId="25283"/>
    <cellStyle name="Normal 18 11 2 4 2 2" xfId="51251"/>
    <cellStyle name="Normal 18 11 2 4 3" xfId="36103"/>
    <cellStyle name="Normal 18 11 2 5" xfId="7971"/>
    <cellStyle name="Normal 18 11 2 5 2" xfId="23119"/>
    <cellStyle name="Normal 18 11 2 5 2 2" xfId="49087"/>
    <cellStyle name="Normal 18 11 2 5 3" xfId="33939"/>
    <cellStyle name="Normal 18 11 2 6" xfId="18791"/>
    <cellStyle name="Normal 18 11 2 6 2" xfId="44759"/>
    <cellStyle name="Normal 18 11 2 7" xfId="14463"/>
    <cellStyle name="Normal 18 11 2 7 2" xfId="40431"/>
    <cellStyle name="Normal 18 11 2 8" xfId="3643"/>
    <cellStyle name="Normal 18 11 2 9" xfId="29611"/>
    <cellStyle name="Normal 18 11 3" xfId="2020"/>
    <cellStyle name="Normal 18 11 3 2" xfId="6348"/>
    <cellStyle name="Normal 18 11 3 2 2" xfId="12840"/>
    <cellStyle name="Normal 18 11 3 2 2 2" xfId="27988"/>
    <cellStyle name="Normal 18 11 3 2 2 2 2" xfId="53956"/>
    <cellStyle name="Normal 18 11 3 2 2 3" xfId="38808"/>
    <cellStyle name="Normal 18 11 3 2 3" xfId="21496"/>
    <cellStyle name="Normal 18 11 3 2 3 2" xfId="47464"/>
    <cellStyle name="Normal 18 11 3 2 4" xfId="17168"/>
    <cellStyle name="Normal 18 11 3 2 4 2" xfId="43136"/>
    <cellStyle name="Normal 18 11 3 2 5" xfId="32316"/>
    <cellStyle name="Normal 18 11 3 2 6" xfId="58798"/>
    <cellStyle name="Normal 18 11 3 3" xfId="10676"/>
    <cellStyle name="Normal 18 11 3 3 2" xfId="25824"/>
    <cellStyle name="Normal 18 11 3 3 2 2" xfId="51792"/>
    <cellStyle name="Normal 18 11 3 3 3" xfId="36644"/>
    <cellStyle name="Normal 18 11 3 4" xfId="8512"/>
    <cellStyle name="Normal 18 11 3 4 2" xfId="23660"/>
    <cellStyle name="Normal 18 11 3 4 2 2" xfId="49628"/>
    <cellStyle name="Normal 18 11 3 4 3" xfId="34480"/>
    <cellStyle name="Normal 18 11 3 5" xfId="19332"/>
    <cellStyle name="Normal 18 11 3 5 2" xfId="45300"/>
    <cellStyle name="Normal 18 11 3 6" xfId="15004"/>
    <cellStyle name="Normal 18 11 3 6 2" xfId="40972"/>
    <cellStyle name="Normal 18 11 3 7" xfId="4184"/>
    <cellStyle name="Normal 18 11 3 8" xfId="30152"/>
    <cellStyle name="Normal 18 11 3 9" xfId="56634"/>
    <cellStyle name="Normal 18 11 4" xfId="5266"/>
    <cellStyle name="Normal 18 11 4 2" xfId="11758"/>
    <cellStyle name="Normal 18 11 4 2 2" xfId="26906"/>
    <cellStyle name="Normal 18 11 4 2 2 2" xfId="52874"/>
    <cellStyle name="Normal 18 11 4 2 3" xfId="37726"/>
    <cellStyle name="Normal 18 11 4 3" xfId="20414"/>
    <cellStyle name="Normal 18 11 4 3 2" xfId="46382"/>
    <cellStyle name="Normal 18 11 4 4" xfId="16086"/>
    <cellStyle name="Normal 18 11 4 4 2" xfId="42054"/>
    <cellStyle name="Normal 18 11 4 5" xfId="31234"/>
    <cellStyle name="Normal 18 11 4 6" xfId="57716"/>
    <cellStyle name="Normal 18 11 5" xfId="9594"/>
    <cellStyle name="Normal 18 11 5 2" xfId="24742"/>
    <cellStyle name="Normal 18 11 5 2 2" xfId="50710"/>
    <cellStyle name="Normal 18 11 5 3" xfId="35562"/>
    <cellStyle name="Normal 18 11 6" xfId="7430"/>
    <cellStyle name="Normal 18 11 6 2" xfId="22578"/>
    <cellStyle name="Normal 18 11 6 2 2" xfId="48546"/>
    <cellStyle name="Normal 18 11 6 3" xfId="33398"/>
    <cellStyle name="Normal 18 11 7" xfId="18250"/>
    <cellStyle name="Normal 18 11 7 2" xfId="44218"/>
    <cellStyle name="Normal 18 11 8" xfId="13922"/>
    <cellStyle name="Normal 18 11 8 2" xfId="39890"/>
    <cellStyle name="Normal 18 11 9" xfId="3102"/>
    <cellStyle name="Normal 18 12" xfId="365"/>
    <cellStyle name="Normal 18 12 10" xfId="29071"/>
    <cellStyle name="Normal 18 12 11" xfId="55553"/>
    <cellStyle name="Normal 18 12 12" xfId="1149"/>
    <cellStyle name="Normal 18 12 2" xfId="1480"/>
    <cellStyle name="Normal 18 12 2 10" xfId="56094"/>
    <cellStyle name="Normal 18 12 2 2" xfId="2562"/>
    <cellStyle name="Normal 18 12 2 2 2" xfId="6890"/>
    <cellStyle name="Normal 18 12 2 2 2 2" xfId="13382"/>
    <cellStyle name="Normal 18 12 2 2 2 2 2" xfId="28530"/>
    <cellStyle name="Normal 18 12 2 2 2 2 2 2" xfId="54498"/>
    <cellStyle name="Normal 18 12 2 2 2 2 3" xfId="39350"/>
    <cellStyle name="Normal 18 12 2 2 2 3" xfId="22038"/>
    <cellStyle name="Normal 18 12 2 2 2 3 2" xfId="48006"/>
    <cellStyle name="Normal 18 12 2 2 2 4" xfId="17710"/>
    <cellStyle name="Normal 18 12 2 2 2 4 2" xfId="43678"/>
    <cellStyle name="Normal 18 12 2 2 2 5" xfId="32858"/>
    <cellStyle name="Normal 18 12 2 2 2 6" xfId="59340"/>
    <cellStyle name="Normal 18 12 2 2 3" xfId="11218"/>
    <cellStyle name="Normal 18 12 2 2 3 2" xfId="26366"/>
    <cellStyle name="Normal 18 12 2 2 3 2 2" xfId="52334"/>
    <cellStyle name="Normal 18 12 2 2 3 3" xfId="37186"/>
    <cellStyle name="Normal 18 12 2 2 4" xfId="9054"/>
    <cellStyle name="Normal 18 12 2 2 4 2" xfId="24202"/>
    <cellStyle name="Normal 18 12 2 2 4 2 2" xfId="50170"/>
    <cellStyle name="Normal 18 12 2 2 4 3" xfId="35022"/>
    <cellStyle name="Normal 18 12 2 2 5" xfId="19874"/>
    <cellStyle name="Normal 18 12 2 2 5 2" xfId="45842"/>
    <cellStyle name="Normal 18 12 2 2 6" xfId="15546"/>
    <cellStyle name="Normal 18 12 2 2 6 2" xfId="41514"/>
    <cellStyle name="Normal 18 12 2 2 7" xfId="4726"/>
    <cellStyle name="Normal 18 12 2 2 8" xfId="30694"/>
    <cellStyle name="Normal 18 12 2 2 9" xfId="57176"/>
    <cellStyle name="Normal 18 12 2 3" xfId="5808"/>
    <cellStyle name="Normal 18 12 2 3 2" xfId="12300"/>
    <cellStyle name="Normal 18 12 2 3 2 2" xfId="27448"/>
    <cellStyle name="Normal 18 12 2 3 2 2 2" xfId="53416"/>
    <cellStyle name="Normal 18 12 2 3 2 3" xfId="38268"/>
    <cellStyle name="Normal 18 12 2 3 3" xfId="20956"/>
    <cellStyle name="Normal 18 12 2 3 3 2" xfId="46924"/>
    <cellStyle name="Normal 18 12 2 3 4" xfId="16628"/>
    <cellStyle name="Normal 18 12 2 3 4 2" xfId="42596"/>
    <cellStyle name="Normal 18 12 2 3 5" xfId="31776"/>
    <cellStyle name="Normal 18 12 2 3 6" xfId="58258"/>
    <cellStyle name="Normal 18 12 2 4" xfId="10136"/>
    <cellStyle name="Normal 18 12 2 4 2" xfId="25284"/>
    <cellStyle name="Normal 18 12 2 4 2 2" xfId="51252"/>
    <cellStyle name="Normal 18 12 2 4 3" xfId="36104"/>
    <cellStyle name="Normal 18 12 2 5" xfId="7972"/>
    <cellStyle name="Normal 18 12 2 5 2" xfId="23120"/>
    <cellStyle name="Normal 18 12 2 5 2 2" xfId="49088"/>
    <cellStyle name="Normal 18 12 2 5 3" xfId="33940"/>
    <cellStyle name="Normal 18 12 2 6" xfId="18792"/>
    <cellStyle name="Normal 18 12 2 6 2" xfId="44760"/>
    <cellStyle name="Normal 18 12 2 7" xfId="14464"/>
    <cellStyle name="Normal 18 12 2 7 2" xfId="40432"/>
    <cellStyle name="Normal 18 12 2 8" xfId="3644"/>
    <cellStyle name="Normal 18 12 2 9" xfId="29612"/>
    <cellStyle name="Normal 18 12 3" xfId="2021"/>
    <cellStyle name="Normal 18 12 3 2" xfId="6349"/>
    <cellStyle name="Normal 18 12 3 2 2" xfId="12841"/>
    <cellStyle name="Normal 18 12 3 2 2 2" xfId="27989"/>
    <cellStyle name="Normal 18 12 3 2 2 2 2" xfId="53957"/>
    <cellStyle name="Normal 18 12 3 2 2 3" xfId="38809"/>
    <cellStyle name="Normal 18 12 3 2 3" xfId="21497"/>
    <cellStyle name="Normal 18 12 3 2 3 2" xfId="47465"/>
    <cellStyle name="Normal 18 12 3 2 4" xfId="17169"/>
    <cellStyle name="Normal 18 12 3 2 4 2" xfId="43137"/>
    <cellStyle name="Normal 18 12 3 2 5" xfId="32317"/>
    <cellStyle name="Normal 18 12 3 2 6" xfId="58799"/>
    <cellStyle name="Normal 18 12 3 3" xfId="10677"/>
    <cellStyle name="Normal 18 12 3 3 2" xfId="25825"/>
    <cellStyle name="Normal 18 12 3 3 2 2" xfId="51793"/>
    <cellStyle name="Normal 18 12 3 3 3" xfId="36645"/>
    <cellStyle name="Normal 18 12 3 4" xfId="8513"/>
    <cellStyle name="Normal 18 12 3 4 2" xfId="23661"/>
    <cellStyle name="Normal 18 12 3 4 2 2" xfId="49629"/>
    <cellStyle name="Normal 18 12 3 4 3" xfId="34481"/>
    <cellStyle name="Normal 18 12 3 5" xfId="19333"/>
    <cellStyle name="Normal 18 12 3 5 2" xfId="45301"/>
    <cellStyle name="Normal 18 12 3 6" xfId="15005"/>
    <cellStyle name="Normal 18 12 3 6 2" xfId="40973"/>
    <cellStyle name="Normal 18 12 3 7" xfId="4185"/>
    <cellStyle name="Normal 18 12 3 8" xfId="30153"/>
    <cellStyle name="Normal 18 12 3 9" xfId="56635"/>
    <cellStyle name="Normal 18 12 4" xfId="5267"/>
    <cellStyle name="Normal 18 12 4 2" xfId="11759"/>
    <cellStyle name="Normal 18 12 4 2 2" xfId="26907"/>
    <cellStyle name="Normal 18 12 4 2 2 2" xfId="52875"/>
    <cellStyle name="Normal 18 12 4 2 3" xfId="37727"/>
    <cellStyle name="Normal 18 12 4 3" xfId="20415"/>
    <cellStyle name="Normal 18 12 4 3 2" xfId="46383"/>
    <cellStyle name="Normal 18 12 4 4" xfId="16087"/>
    <cellStyle name="Normal 18 12 4 4 2" xfId="42055"/>
    <cellStyle name="Normal 18 12 4 5" xfId="31235"/>
    <cellStyle name="Normal 18 12 4 6" xfId="57717"/>
    <cellStyle name="Normal 18 12 5" xfId="9595"/>
    <cellStyle name="Normal 18 12 5 2" xfId="24743"/>
    <cellStyle name="Normal 18 12 5 2 2" xfId="50711"/>
    <cellStyle name="Normal 18 12 5 3" xfId="35563"/>
    <cellStyle name="Normal 18 12 6" xfId="7431"/>
    <cellStyle name="Normal 18 12 6 2" xfId="22579"/>
    <cellStyle name="Normal 18 12 6 2 2" xfId="48547"/>
    <cellStyle name="Normal 18 12 6 3" xfId="33399"/>
    <cellStyle name="Normal 18 12 7" xfId="18251"/>
    <cellStyle name="Normal 18 12 7 2" xfId="44219"/>
    <cellStyle name="Normal 18 12 8" xfId="13923"/>
    <cellStyle name="Normal 18 12 8 2" xfId="39891"/>
    <cellStyle name="Normal 18 12 9" xfId="3103"/>
    <cellStyle name="Normal 18 13" xfId="366"/>
    <cellStyle name="Normal 18 13 10" xfId="29072"/>
    <cellStyle name="Normal 18 13 11" xfId="55554"/>
    <cellStyle name="Normal 18 13 12" xfId="1189"/>
    <cellStyle name="Normal 18 13 2" xfId="1481"/>
    <cellStyle name="Normal 18 13 2 10" xfId="56095"/>
    <cellStyle name="Normal 18 13 2 2" xfId="2563"/>
    <cellStyle name="Normal 18 13 2 2 2" xfId="6891"/>
    <cellStyle name="Normal 18 13 2 2 2 2" xfId="13383"/>
    <cellStyle name="Normal 18 13 2 2 2 2 2" xfId="28531"/>
    <cellStyle name="Normal 18 13 2 2 2 2 2 2" xfId="54499"/>
    <cellStyle name="Normal 18 13 2 2 2 2 3" xfId="39351"/>
    <cellStyle name="Normal 18 13 2 2 2 3" xfId="22039"/>
    <cellStyle name="Normal 18 13 2 2 2 3 2" xfId="48007"/>
    <cellStyle name="Normal 18 13 2 2 2 4" xfId="17711"/>
    <cellStyle name="Normal 18 13 2 2 2 4 2" xfId="43679"/>
    <cellStyle name="Normal 18 13 2 2 2 5" xfId="32859"/>
    <cellStyle name="Normal 18 13 2 2 2 6" xfId="59341"/>
    <cellStyle name="Normal 18 13 2 2 3" xfId="11219"/>
    <cellStyle name="Normal 18 13 2 2 3 2" xfId="26367"/>
    <cellStyle name="Normal 18 13 2 2 3 2 2" xfId="52335"/>
    <cellStyle name="Normal 18 13 2 2 3 3" xfId="37187"/>
    <cellStyle name="Normal 18 13 2 2 4" xfId="9055"/>
    <cellStyle name="Normal 18 13 2 2 4 2" xfId="24203"/>
    <cellStyle name="Normal 18 13 2 2 4 2 2" xfId="50171"/>
    <cellStyle name="Normal 18 13 2 2 4 3" xfId="35023"/>
    <cellStyle name="Normal 18 13 2 2 5" xfId="19875"/>
    <cellStyle name="Normal 18 13 2 2 5 2" xfId="45843"/>
    <cellStyle name="Normal 18 13 2 2 6" xfId="15547"/>
    <cellStyle name="Normal 18 13 2 2 6 2" xfId="41515"/>
    <cellStyle name="Normal 18 13 2 2 7" xfId="4727"/>
    <cellStyle name="Normal 18 13 2 2 8" xfId="30695"/>
    <cellStyle name="Normal 18 13 2 2 9" xfId="57177"/>
    <cellStyle name="Normal 18 13 2 3" xfId="5809"/>
    <cellStyle name="Normal 18 13 2 3 2" xfId="12301"/>
    <cellStyle name="Normal 18 13 2 3 2 2" xfId="27449"/>
    <cellStyle name="Normal 18 13 2 3 2 2 2" xfId="53417"/>
    <cellStyle name="Normal 18 13 2 3 2 3" xfId="38269"/>
    <cellStyle name="Normal 18 13 2 3 3" xfId="20957"/>
    <cellStyle name="Normal 18 13 2 3 3 2" xfId="46925"/>
    <cellStyle name="Normal 18 13 2 3 4" xfId="16629"/>
    <cellStyle name="Normal 18 13 2 3 4 2" xfId="42597"/>
    <cellStyle name="Normal 18 13 2 3 5" xfId="31777"/>
    <cellStyle name="Normal 18 13 2 3 6" xfId="58259"/>
    <cellStyle name="Normal 18 13 2 4" xfId="10137"/>
    <cellStyle name="Normal 18 13 2 4 2" xfId="25285"/>
    <cellStyle name="Normal 18 13 2 4 2 2" xfId="51253"/>
    <cellStyle name="Normal 18 13 2 4 3" xfId="36105"/>
    <cellStyle name="Normal 18 13 2 5" xfId="7973"/>
    <cellStyle name="Normal 18 13 2 5 2" xfId="23121"/>
    <cellStyle name="Normal 18 13 2 5 2 2" xfId="49089"/>
    <cellStyle name="Normal 18 13 2 5 3" xfId="33941"/>
    <cellStyle name="Normal 18 13 2 6" xfId="18793"/>
    <cellStyle name="Normal 18 13 2 6 2" xfId="44761"/>
    <cellStyle name="Normal 18 13 2 7" xfId="14465"/>
    <cellStyle name="Normal 18 13 2 7 2" xfId="40433"/>
    <cellStyle name="Normal 18 13 2 8" xfId="3645"/>
    <cellStyle name="Normal 18 13 2 9" xfId="29613"/>
    <cellStyle name="Normal 18 13 3" xfId="2022"/>
    <cellStyle name="Normal 18 13 3 2" xfId="6350"/>
    <cellStyle name="Normal 18 13 3 2 2" xfId="12842"/>
    <cellStyle name="Normal 18 13 3 2 2 2" xfId="27990"/>
    <cellStyle name="Normal 18 13 3 2 2 2 2" xfId="53958"/>
    <cellStyle name="Normal 18 13 3 2 2 3" xfId="38810"/>
    <cellStyle name="Normal 18 13 3 2 3" xfId="21498"/>
    <cellStyle name="Normal 18 13 3 2 3 2" xfId="47466"/>
    <cellStyle name="Normal 18 13 3 2 4" xfId="17170"/>
    <cellStyle name="Normal 18 13 3 2 4 2" xfId="43138"/>
    <cellStyle name="Normal 18 13 3 2 5" xfId="32318"/>
    <cellStyle name="Normal 18 13 3 2 6" xfId="58800"/>
    <cellStyle name="Normal 18 13 3 3" xfId="10678"/>
    <cellStyle name="Normal 18 13 3 3 2" xfId="25826"/>
    <cellStyle name="Normal 18 13 3 3 2 2" xfId="51794"/>
    <cellStyle name="Normal 18 13 3 3 3" xfId="36646"/>
    <cellStyle name="Normal 18 13 3 4" xfId="8514"/>
    <cellStyle name="Normal 18 13 3 4 2" xfId="23662"/>
    <cellStyle name="Normal 18 13 3 4 2 2" xfId="49630"/>
    <cellStyle name="Normal 18 13 3 4 3" xfId="34482"/>
    <cellStyle name="Normal 18 13 3 5" xfId="19334"/>
    <cellStyle name="Normal 18 13 3 5 2" xfId="45302"/>
    <cellStyle name="Normal 18 13 3 6" xfId="15006"/>
    <cellStyle name="Normal 18 13 3 6 2" xfId="40974"/>
    <cellStyle name="Normal 18 13 3 7" xfId="4186"/>
    <cellStyle name="Normal 18 13 3 8" xfId="30154"/>
    <cellStyle name="Normal 18 13 3 9" xfId="56636"/>
    <cellStyle name="Normal 18 13 4" xfId="5268"/>
    <cellStyle name="Normal 18 13 4 2" xfId="11760"/>
    <cellStyle name="Normal 18 13 4 2 2" xfId="26908"/>
    <cellStyle name="Normal 18 13 4 2 2 2" xfId="52876"/>
    <cellStyle name="Normal 18 13 4 2 3" xfId="37728"/>
    <cellStyle name="Normal 18 13 4 3" xfId="20416"/>
    <cellStyle name="Normal 18 13 4 3 2" xfId="46384"/>
    <cellStyle name="Normal 18 13 4 4" xfId="16088"/>
    <cellStyle name="Normal 18 13 4 4 2" xfId="42056"/>
    <cellStyle name="Normal 18 13 4 5" xfId="31236"/>
    <cellStyle name="Normal 18 13 4 6" xfId="57718"/>
    <cellStyle name="Normal 18 13 5" xfId="9596"/>
    <cellStyle name="Normal 18 13 5 2" xfId="24744"/>
    <cellStyle name="Normal 18 13 5 2 2" xfId="50712"/>
    <cellStyle name="Normal 18 13 5 3" xfId="35564"/>
    <cellStyle name="Normal 18 13 6" xfId="7432"/>
    <cellStyle name="Normal 18 13 6 2" xfId="22580"/>
    <cellStyle name="Normal 18 13 6 2 2" xfId="48548"/>
    <cellStyle name="Normal 18 13 6 3" xfId="33400"/>
    <cellStyle name="Normal 18 13 7" xfId="18252"/>
    <cellStyle name="Normal 18 13 7 2" xfId="44220"/>
    <cellStyle name="Normal 18 13 8" xfId="13924"/>
    <cellStyle name="Normal 18 13 8 2" xfId="39892"/>
    <cellStyle name="Normal 18 13 9" xfId="3104"/>
    <cellStyle name="Normal 18 14" xfId="1477"/>
    <cellStyle name="Normal 18 14 10" xfId="56091"/>
    <cellStyle name="Normal 18 14 2" xfId="2559"/>
    <cellStyle name="Normal 18 14 2 2" xfId="6887"/>
    <cellStyle name="Normal 18 14 2 2 2" xfId="13379"/>
    <cellStyle name="Normal 18 14 2 2 2 2" xfId="28527"/>
    <cellStyle name="Normal 18 14 2 2 2 2 2" xfId="54495"/>
    <cellStyle name="Normal 18 14 2 2 2 3" xfId="39347"/>
    <cellStyle name="Normal 18 14 2 2 3" xfId="22035"/>
    <cellStyle name="Normal 18 14 2 2 3 2" xfId="48003"/>
    <cellStyle name="Normal 18 14 2 2 4" xfId="17707"/>
    <cellStyle name="Normal 18 14 2 2 4 2" xfId="43675"/>
    <cellStyle name="Normal 18 14 2 2 5" xfId="32855"/>
    <cellStyle name="Normal 18 14 2 2 6" xfId="59337"/>
    <cellStyle name="Normal 18 14 2 3" xfId="11215"/>
    <cellStyle name="Normal 18 14 2 3 2" xfId="26363"/>
    <cellStyle name="Normal 18 14 2 3 2 2" xfId="52331"/>
    <cellStyle name="Normal 18 14 2 3 3" xfId="37183"/>
    <cellStyle name="Normal 18 14 2 4" xfId="9051"/>
    <cellStyle name="Normal 18 14 2 4 2" xfId="24199"/>
    <cellStyle name="Normal 18 14 2 4 2 2" xfId="50167"/>
    <cellStyle name="Normal 18 14 2 4 3" xfId="35019"/>
    <cellStyle name="Normal 18 14 2 5" xfId="19871"/>
    <cellStyle name="Normal 18 14 2 5 2" xfId="45839"/>
    <cellStyle name="Normal 18 14 2 6" xfId="15543"/>
    <cellStyle name="Normal 18 14 2 6 2" xfId="41511"/>
    <cellStyle name="Normal 18 14 2 7" xfId="4723"/>
    <cellStyle name="Normal 18 14 2 8" xfId="30691"/>
    <cellStyle name="Normal 18 14 2 9" xfId="57173"/>
    <cellStyle name="Normal 18 14 3" xfId="5805"/>
    <cellStyle name="Normal 18 14 3 2" xfId="12297"/>
    <cellStyle name="Normal 18 14 3 2 2" xfId="27445"/>
    <cellStyle name="Normal 18 14 3 2 2 2" xfId="53413"/>
    <cellStyle name="Normal 18 14 3 2 3" xfId="38265"/>
    <cellStyle name="Normal 18 14 3 3" xfId="20953"/>
    <cellStyle name="Normal 18 14 3 3 2" xfId="46921"/>
    <cellStyle name="Normal 18 14 3 4" xfId="16625"/>
    <cellStyle name="Normal 18 14 3 4 2" xfId="42593"/>
    <cellStyle name="Normal 18 14 3 5" xfId="31773"/>
    <cellStyle name="Normal 18 14 3 6" xfId="58255"/>
    <cellStyle name="Normal 18 14 4" xfId="10133"/>
    <cellStyle name="Normal 18 14 4 2" xfId="25281"/>
    <cellStyle name="Normal 18 14 4 2 2" xfId="51249"/>
    <cellStyle name="Normal 18 14 4 3" xfId="36101"/>
    <cellStyle name="Normal 18 14 5" xfId="7969"/>
    <cellStyle name="Normal 18 14 5 2" xfId="23117"/>
    <cellStyle name="Normal 18 14 5 2 2" xfId="49085"/>
    <cellStyle name="Normal 18 14 5 3" xfId="33937"/>
    <cellStyle name="Normal 18 14 6" xfId="18789"/>
    <cellStyle name="Normal 18 14 6 2" xfId="44757"/>
    <cellStyle name="Normal 18 14 7" xfId="14461"/>
    <cellStyle name="Normal 18 14 7 2" xfId="40429"/>
    <cellStyle name="Normal 18 14 8" xfId="3641"/>
    <cellStyle name="Normal 18 14 9" xfId="29609"/>
    <cellStyle name="Normal 18 15" xfId="2018"/>
    <cellStyle name="Normal 18 15 2" xfId="6346"/>
    <cellStyle name="Normal 18 15 2 2" xfId="12838"/>
    <cellStyle name="Normal 18 15 2 2 2" xfId="27986"/>
    <cellStyle name="Normal 18 15 2 2 2 2" xfId="53954"/>
    <cellStyle name="Normal 18 15 2 2 3" xfId="38806"/>
    <cellStyle name="Normal 18 15 2 3" xfId="21494"/>
    <cellStyle name="Normal 18 15 2 3 2" xfId="47462"/>
    <cellStyle name="Normal 18 15 2 4" xfId="17166"/>
    <cellStyle name="Normal 18 15 2 4 2" xfId="43134"/>
    <cellStyle name="Normal 18 15 2 5" xfId="32314"/>
    <cellStyle name="Normal 18 15 2 6" xfId="58796"/>
    <cellStyle name="Normal 18 15 3" xfId="10674"/>
    <cellStyle name="Normal 18 15 3 2" xfId="25822"/>
    <cellStyle name="Normal 18 15 3 2 2" xfId="51790"/>
    <cellStyle name="Normal 18 15 3 3" xfId="36642"/>
    <cellStyle name="Normal 18 15 4" xfId="8510"/>
    <cellStyle name="Normal 18 15 4 2" xfId="23658"/>
    <cellStyle name="Normal 18 15 4 2 2" xfId="49626"/>
    <cellStyle name="Normal 18 15 4 3" xfId="34478"/>
    <cellStyle name="Normal 18 15 5" xfId="19330"/>
    <cellStyle name="Normal 18 15 5 2" xfId="45298"/>
    <cellStyle name="Normal 18 15 6" xfId="15002"/>
    <cellStyle name="Normal 18 15 6 2" xfId="40970"/>
    <cellStyle name="Normal 18 15 7" xfId="4182"/>
    <cellStyle name="Normal 18 15 8" xfId="30150"/>
    <cellStyle name="Normal 18 15 9" xfId="56632"/>
    <cellStyle name="Normal 18 16" xfId="5264"/>
    <cellStyle name="Normal 18 16 2" xfId="11756"/>
    <cellStyle name="Normal 18 16 2 2" xfId="26904"/>
    <cellStyle name="Normal 18 16 2 2 2" xfId="52872"/>
    <cellStyle name="Normal 18 16 2 3" xfId="37724"/>
    <cellStyle name="Normal 18 16 3" xfId="20412"/>
    <cellStyle name="Normal 18 16 3 2" xfId="46380"/>
    <cellStyle name="Normal 18 16 4" xfId="16084"/>
    <cellStyle name="Normal 18 16 4 2" xfId="42052"/>
    <cellStyle name="Normal 18 16 5" xfId="31232"/>
    <cellStyle name="Normal 18 16 6" xfId="57714"/>
    <cellStyle name="Normal 18 17" xfId="9592"/>
    <cellStyle name="Normal 18 17 2" xfId="24740"/>
    <cellStyle name="Normal 18 17 2 2" xfId="50708"/>
    <cellStyle name="Normal 18 17 3" xfId="35560"/>
    <cellStyle name="Normal 18 18" xfId="7428"/>
    <cellStyle name="Normal 18 18 2" xfId="22576"/>
    <cellStyle name="Normal 18 18 2 2" xfId="48544"/>
    <cellStyle name="Normal 18 18 3" xfId="33396"/>
    <cellStyle name="Normal 18 19" xfId="18248"/>
    <cellStyle name="Normal 18 19 2" xfId="44216"/>
    <cellStyle name="Normal 18 2" xfId="367"/>
    <cellStyle name="Normal 18 2 10" xfId="29073"/>
    <cellStyle name="Normal 18 2 11" xfId="55028"/>
    <cellStyle name="Normal 18 2 12" xfId="55555"/>
    <cellStyle name="Normal 18 2 13" xfId="749"/>
    <cellStyle name="Normal 18 2 2" xfId="1482"/>
    <cellStyle name="Normal 18 2 2 10" xfId="56096"/>
    <cellStyle name="Normal 18 2 2 2" xfId="2564"/>
    <cellStyle name="Normal 18 2 2 2 2" xfId="6892"/>
    <cellStyle name="Normal 18 2 2 2 2 2" xfId="13384"/>
    <cellStyle name="Normal 18 2 2 2 2 2 2" xfId="28532"/>
    <cellStyle name="Normal 18 2 2 2 2 2 2 2" xfId="54500"/>
    <cellStyle name="Normal 18 2 2 2 2 2 3" xfId="39352"/>
    <cellStyle name="Normal 18 2 2 2 2 3" xfId="22040"/>
    <cellStyle name="Normal 18 2 2 2 2 3 2" xfId="48008"/>
    <cellStyle name="Normal 18 2 2 2 2 4" xfId="17712"/>
    <cellStyle name="Normal 18 2 2 2 2 4 2" xfId="43680"/>
    <cellStyle name="Normal 18 2 2 2 2 5" xfId="32860"/>
    <cellStyle name="Normal 18 2 2 2 2 6" xfId="59342"/>
    <cellStyle name="Normal 18 2 2 2 3" xfId="11220"/>
    <cellStyle name="Normal 18 2 2 2 3 2" xfId="26368"/>
    <cellStyle name="Normal 18 2 2 2 3 2 2" xfId="52336"/>
    <cellStyle name="Normal 18 2 2 2 3 3" xfId="37188"/>
    <cellStyle name="Normal 18 2 2 2 4" xfId="9056"/>
    <cellStyle name="Normal 18 2 2 2 4 2" xfId="24204"/>
    <cellStyle name="Normal 18 2 2 2 4 2 2" xfId="50172"/>
    <cellStyle name="Normal 18 2 2 2 4 3" xfId="35024"/>
    <cellStyle name="Normal 18 2 2 2 5" xfId="19876"/>
    <cellStyle name="Normal 18 2 2 2 5 2" xfId="45844"/>
    <cellStyle name="Normal 18 2 2 2 6" xfId="15548"/>
    <cellStyle name="Normal 18 2 2 2 6 2" xfId="41516"/>
    <cellStyle name="Normal 18 2 2 2 7" xfId="4728"/>
    <cellStyle name="Normal 18 2 2 2 8" xfId="30696"/>
    <cellStyle name="Normal 18 2 2 2 9" xfId="57178"/>
    <cellStyle name="Normal 18 2 2 3" xfId="5810"/>
    <cellStyle name="Normal 18 2 2 3 2" xfId="12302"/>
    <cellStyle name="Normal 18 2 2 3 2 2" xfId="27450"/>
    <cellStyle name="Normal 18 2 2 3 2 2 2" xfId="53418"/>
    <cellStyle name="Normal 18 2 2 3 2 3" xfId="38270"/>
    <cellStyle name="Normal 18 2 2 3 3" xfId="20958"/>
    <cellStyle name="Normal 18 2 2 3 3 2" xfId="46926"/>
    <cellStyle name="Normal 18 2 2 3 4" xfId="16630"/>
    <cellStyle name="Normal 18 2 2 3 4 2" xfId="42598"/>
    <cellStyle name="Normal 18 2 2 3 5" xfId="31778"/>
    <cellStyle name="Normal 18 2 2 3 6" xfId="58260"/>
    <cellStyle name="Normal 18 2 2 4" xfId="10138"/>
    <cellStyle name="Normal 18 2 2 4 2" xfId="25286"/>
    <cellStyle name="Normal 18 2 2 4 2 2" xfId="51254"/>
    <cellStyle name="Normal 18 2 2 4 3" xfId="36106"/>
    <cellStyle name="Normal 18 2 2 5" xfId="7974"/>
    <cellStyle name="Normal 18 2 2 5 2" xfId="23122"/>
    <cellStyle name="Normal 18 2 2 5 2 2" xfId="49090"/>
    <cellStyle name="Normal 18 2 2 5 3" xfId="33942"/>
    <cellStyle name="Normal 18 2 2 6" xfId="18794"/>
    <cellStyle name="Normal 18 2 2 6 2" xfId="44762"/>
    <cellStyle name="Normal 18 2 2 7" xfId="14466"/>
    <cellStyle name="Normal 18 2 2 7 2" xfId="40434"/>
    <cellStyle name="Normal 18 2 2 8" xfId="3646"/>
    <cellStyle name="Normal 18 2 2 9" xfId="29614"/>
    <cellStyle name="Normal 18 2 3" xfId="2023"/>
    <cellStyle name="Normal 18 2 3 2" xfId="6351"/>
    <cellStyle name="Normal 18 2 3 2 2" xfId="12843"/>
    <cellStyle name="Normal 18 2 3 2 2 2" xfId="27991"/>
    <cellStyle name="Normal 18 2 3 2 2 2 2" xfId="53959"/>
    <cellStyle name="Normal 18 2 3 2 2 3" xfId="38811"/>
    <cellStyle name="Normal 18 2 3 2 3" xfId="21499"/>
    <cellStyle name="Normal 18 2 3 2 3 2" xfId="47467"/>
    <cellStyle name="Normal 18 2 3 2 4" xfId="17171"/>
    <cellStyle name="Normal 18 2 3 2 4 2" xfId="43139"/>
    <cellStyle name="Normal 18 2 3 2 5" xfId="32319"/>
    <cellStyle name="Normal 18 2 3 2 6" xfId="58801"/>
    <cellStyle name="Normal 18 2 3 3" xfId="10679"/>
    <cellStyle name="Normal 18 2 3 3 2" xfId="25827"/>
    <cellStyle name="Normal 18 2 3 3 2 2" xfId="51795"/>
    <cellStyle name="Normal 18 2 3 3 3" xfId="36647"/>
    <cellStyle name="Normal 18 2 3 4" xfId="8515"/>
    <cellStyle name="Normal 18 2 3 4 2" xfId="23663"/>
    <cellStyle name="Normal 18 2 3 4 2 2" xfId="49631"/>
    <cellStyle name="Normal 18 2 3 4 3" xfId="34483"/>
    <cellStyle name="Normal 18 2 3 5" xfId="19335"/>
    <cellStyle name="Normal 18 2 3 5 2" xfId="45303"/>
    <cellStyle name="Normal 18 2 3 6" xfId="15007"/>
    <cellStyle name="Normal 18 2 3 6 2" xfId="40975"/>
    <cellStyle name="Normal 18 2 3 7" xfId="4187"/>
    <cellStyle name="Normal 18 2 3 8" xfId="30155"/>
    <cellStyle name="Normal 18 2 3 9" xfId="56637"/>
    <cellStyle name="Normal 18 2 4" xfId="5269"/>
    <cellStyle name="Normal 18 2 4 2" xfId="11761"/>
    <cellStyle name="Normal 18 2 4 2 2" xfId="26909"/>
    <cellStyle name="Normal 18 2 4 2 2 2" xfId="52877"/>
    <cellStyle name="Normal 18 2 4 2 3" xfId="37729"/>
    <cellStyle name="Normal 18 2 4 3" xfId="20417"/>
    <cellStyle name="Normal 18 2 4 3 2" xfId="46385"/>
    <cellStyle name="Normal 18 2 4 4" xfId="16089"/>
    <cellStyle name="Normal 18 2 4 4 2" xfId="42057"/>
    <cellStyle name="Normal 18 2 4 5" xfId="31237"/>
    <cellStyle name="Normal 18 2 4 6" xfId="57719"/>
    <cellStyle name="Normal 18 2 5" xfId="9597"/>
    <cellStyle name="Normal 18 2 5 2" xfId="24745"/>
    <cellStyle name="Normal 18 2 5 2 2" xfId="50713"/>
    <cellStyle name="Normal 18 2 5 3" xfId="35565"/>
    <cellStyle name="Normal 18 2 6" xfId="7433"/>
    <cellStyle name="Normal 18 2 6 2" xfId="22581"/>
    <cellStyle name="Normal 18 2 6 2 2" xfId="48549"/>
    <cellStyle name="Normal 18 2 6 3" xfId="33401"/>
    <cellStyle name="Normal 18 2 7" xfId="18253"/>
    <cellStyle name="Normal 18 2 7 2" xfId="44221"/>
    <cellStyle name="Normal 18 2 8" xfId="13925"/>
    <cellStyle name="Normal 18 2 8 2" xfId="39893"/>
    <cellStyle name="Normal 18 2 9" xfId="3105"/>
    <cellStyle name="Normal 18 20" xfId="13920"/>
    <cellStyle name="Normal 18 20 2" xfId="39888"/>
    <cellStyle name="Normal 18 21" xfId="3100"/>
    <cellStyle name="Normal 18 22" xfId="29068"/>
    <cellStyle name="Normal 18 23" xfId="55026"/>
    <cellStyle name="Normal 18 24" xfId="55550"/>
    <cellStyle name="Normal 18 25" xfId="709"/>
    <cellStyle name="Normal 18 3" xfId="368"/>
    <cellStyle name="Normal 18 3 10" xfId="29074"/>
    <cellStyle name="Normal 18 3 11" xfId="55029"/>
    <cellStyle name="Normal 18 3 12" xfId="55556"/>
    <cellStyle name="Normal 18 3 13" xfId="789"/>
    <cellStyle name="Normal 18 3 2" xfId="1483"/>
    <cellStyle name="Normal 18 3 2 10" xfId="56097"/>
    <cellStyle name="Normal 18 3 2 2" xfId="2565"/>
    <cellStyle name="Normal 18 3 2 2 2" xfId="6893"/>
    <cellStyle name="Normal 18 3 2 2 2 2" xfId="13385"/>
    <cellStyle name="Normal 18 3 2 2 2 2 2" xfId="28533"/>
    <cellStyle name="Normal 18 3 2 2 2 2 2 2" xfId="54501"/>
    <cellStyle name="Normal 18 3 2 2 2 2 3" xfId="39353"/>
    <cellStyle name="Normal 18 3 2 2 2 3" xfId="22041"/>
    <cellStyle name="Normal 18 3 2 2 2 3 2" xfId="48009"/>
    <cellStyle name="Normal 18 3 2 2 2 4" xfId="17713"/>
    <cellStyle name="Normal 18 3 2 2 2 4 2" xfId="43681"/>
    <cellStyle name="Normal 18 3 2 2 2 5" xfId="32861"/>
    <cellStyle name="Normal 18 3 2 2 2 6" xfId="59343"/>
    <cellStyle name="Normal 18 3 2 2 3" xfId="11221"/>
    <cellStyle name="Normal 18 3 2 2 3 2" xfId="26369"/>
    <cellStyle name="Normal 18 3 2 2 3 2 2" xfId="52337"/>
    <cellStyle name="Normal 18 3 2 2 3 3" xfId="37189"/>
    <cellStyle name="Normal 18 3 2 2 4" xfId="9057"/>
    <cellStyle name="Normal 18 3 2 2 4 2" xfId="24205"/>
    <cellStyle name="Normal 18 3 2 2 4 2 2" xfId="50173"/>
    <cellStyle name="Normal 18 3 2 2 4 3" xfId="35025"/>
    <cellStyle name="Normal 18 3 2 2 5" xfId="19877"/>
    <cellStyle name="Normal 18 3 2 2 5 2" xfId="45845"/>
    <cellStyle name="Normal 18 3 2 2 6" xfId="15549"/>
    <cellStyle name="Normal 18 3 2 2 6 2" xfId="41517"/>
    <cellStyle name="Normal 18 3 2 2 7" xfId="4729"/>
    <cellStyle name="Normal 18 3 2 2 8" xfId="30697"/>
    <cellStyle name="Normal 18 3 2 2 9" xfId="57179"/>
    <cellStyle name="Normal 18 3 2 3" xfId="5811"/>
    <cellStyle name="Normal 18 3 2 3 2" xfId="12303"/>
    <cellStyle name="Normal 18 3 2 3 2 2" xfId="27451"/>
    <cellStyle name="Normal 18 3 2 3 2 2 2" xfId="53419"/>
    <cellStyle name="Normal 18 3 2 3 2 3" xfId="38271"/>
    <cellStyle name="Normal 18 3 2 3 3" xfId="20959"/>
    <cellStyle name="Normal 18 3 2 3 3 2" xfId="46927"/>
    <cellStyle name="Normal 18 3 2 3 4" xfId="16631"/>
    <cellStyle name="Normal 18 3 2 3 4 2" xfId="42599"/>
    <cellStyle name="Normal 18 3 2 3 5" xfId="31779"/>
    <cellStyle name="Normal 18 3 2 3 6" xfId="58261"/>
    <cellStyle name="Normal 18 3 2 4" xfId="10139"/>
    <cellStyle name="Normal 18 3 2 4 2" xfId="25287"/>
    <cellStyle name="Normal 18 3 2 4 2 2" xfId="51255"/>
    <cellStyle name="Normal 18 3 2 4 3" xfId="36107"/>
    <cellStyle name="Normal 18 3 2 5" xfId="7975"/>
    <cellStyle name="Normal 18 3 2 5 2" xfId="23123"/>
    <cellStyle name="Normal 18 3 2 5 2 2" xfId="49091"/>
    <cellStyle name="Normal 18 3 2 5 3" xfId="33943"/>
    <cellStyle name="Normal 18 3 2 6" xfId="18795"/>
    <cellStyle name="Normal 18 3 2 6 2" xfId="44763"/>
    <cellStyle name="Normal 18 3 2 7" xfId="14467"/>
    <cellStyle name="Normal 18 3 2 7 2" xfId="40435"/>
    <cellStyle name="Normal 18 3 2 8" xfId="3647"/>
    <cellStyle name="Normal 18 3 2 9" xfId="29615"/>
    <cellStyle name="Normal 18 3 3" xfId="2024"/>
    <cellStyle name="Normal 18 3 3 2" xfId="6352"/>
    <cellStyle name="Normal 18 3 3 2 2" xfId="12844"/>
    <cellStyle name="Normal 18 3 3 2 2 2" xfId="27992"/>
    <cellStyle name="Normal 18 3 3 2 2 2 2" xfId="53960"/>
    <cellStyle name="Normal 18 3 3 2 2 3" xfId="38812"/>
    <cellStyle name="Normal 18 3 3 2 3" xfId="21500"/>
    <cellStyle name="Normal 18 3 3 2 3 2" xfId="47468"/>
    <cellStyle name="Normal 18 3 3 2 4" xfId="17172"/>
    <cellStyle name="Normal 18 3 3 2 4 2" xfId="43140"/>
    <cellStyle name="Normal 18 3 3 2 5" xfId="32320"/>
    <cellStyle name="Normal 18 3 3 2 6" xfId="58802"/>
    <cellStyle name="Normal 18 3 3 3" xfId="10680"/>
    <cellStyle name="Normal 18 3 3 3 2" xfId="25828"/>
    <cellStyle name="Normal 18 3 3 3 2 2" xfId="51796"/>
    <cellStyle name="Normal 18 3 3 3 3" xfId="36648"/>
    <cellStyle name="Normal 18 3 3 4" xfId="8516"/>
    <cellStyle name="Normal 18 3 3 4 2" xfId="23664"/>
    <cellStyle name="Normal 18 3 3 4 2 2" xfId="49632"/>
    <cellStyle name="Normal 18 3 3 4 3" xfId="34484"/>
    <cellStyle name="Normal 18 3 3 5" xfId="19336"/>
    <cellStyle name="Normal 18 3 3 5 2" xfId="45304"/>
    <cellStyle name="Normal 18 3 3 6" xfId="15008"/>
    <cellStyle name="Normal 18 3 3 6 2" xfId="40976"/>
    <cellStyle name="Normal 18 3 3 7" xfId="4188"/>
    <cellStyle name="Normal 18 3 3 8" xfId="30156"/>
    <cellStyle name="Normal 18 3 3 9" xfId="56638"/>
    <cellStyle name="Normal 18 3 4" xfId="5270"/>
    <cellStyle name="Normal 18 3 4 2" xfId="11762"/>
    <cellStyle name="Normal 18 3 4 2 2" xfId="26910"/>
    <cellStyle name="Normal 18 3 4 2 2 2" xfId="52878"/>
    <cellStyle name="Normal 18 3 4 2 3" xfId="37730"/>
    <cellStyle name="Normal 18 3 4 3" xfId="20418"/>
    <cellStyle name="Normal 18 3 4 3 2" xfId="46386"/>
    <cellStyle name="Normal 18 3 4 4" xfId="16090"/>
    <cellStyle name="Normal 18 3 4 4 2" xfId="42058"/>
    <cellStyle name="Normal 18 3 4 5" xfId="31238"/>
    <cellStyle name="Normal 18 3 4 6" xfId="57720"/>
    <cellStyle name="Normal 18 3 5" xfId="9598"/>
    <cellStyle name="Normal 18 3 5 2" xfId="24746"/>
    <cellStyle name="Normal 18 3 5 2 2" xfId="50714"/>
    <cellStyle name="Normal 18 3 5 3" xfId="35566"/>
    <cellStyle name="Normal 18 3 6" xfId="7434"/>
    <cellStyle name="Normal 18 3 6 2" xfId="22582"/>
    <cellStyle name="Normal 18 3 6 2 2" xfId="48550"/>
    <cellStyle name="Normal 18 3 6 3" xfId="33402"/>
    <cellStyle name="Normal 18 3 7" xfId="18254"/>
    <cellStyle name="Normal 18 3 7 2" xfId="44222"/>
    <cellStyle name="Normal 18 3 8" xfId="13926"/>
    <cellStyle name="Normal 18 3 8 2" xfId="39894"/>
    <cellStyle name="Normal 18 3 9" xfId="3106"/>
    <cellStyle name="Normal 18 4" xfId="369"/>
    <cellStyle name="Normal 18 4 10" xfId="29075"/>
    <cellStyle name="Normal 18 4 11" xfId="55030"/>
    <cellStyle name="Normal 18 4 12" xfId="55557"/>
    <cellStyle name="Normal 18 4 13" xfId="829"/>
    <cellStyle name="Normal 18 4 2" xfId="1484"/>
    <cellStyle name="Normal 18 4 2 10" xfId="56098"/>
    <cellStyle name="Normal 18 4 2 2" xfId="2566"/>
    <cellStyle name="Normal 18 4 2 2 2" xfId="6894"/>
    <cellStyle name="Normal 18 4 2 2 2 2" xfId="13386"/>
    <cellStyle name="Normal 18 4 2 2 2 2 2" xfId="28534"/>
    <cellStyle name="Normal 18 4 2 2 2 2 2 2" xfId="54502"/>
    <cellStyle name="Normal 18 4 2 2 2 2 3" xfId="39354"/>
    <cellStyle name="Normal 18 4 2 2 2 3" xfId="22042"/>
    <cellStyle name="Normal 18 4 2 2 2 3 2" xfId="48010"/>
    <cellStyle name="Normal 18 4 2 2 2 4" xfId="17714"/>
    <cellStyle name="Normal 18 4 2 2 2 4 2" xfId="43682"/>
    <cellStyle name="Normal 18 4 2 2 2 5" xfId="32862"/>
    <cellStyle name="Normal 18 4 2 2 2 6" xfId="59344"/>
    <cellStyle name="Normal 18 4 2 2 3" xfId="11222"/>
    <cellStyle name="Normal 18 4 2 2 3 2" xfId="26370"/>
    <cellStyle name="Normal 18 4 2 2 3 2 2" xfId="52338"/>
    <cellStyle name="Normal 18 4 2 2 3 3" xfId="37190"/>
    <cellStyle name="Normal 18 4 2 2 4" xfId="9058"/>
    <cellStyle name="Normal 18 4 2 2 4 2" xfId="24206"/>
    <cellStyle name="Normal 18 4 2 2 4 2 2" xfId="50174"/>
    <cellStyle name="Normal 18 4 2 2 4 3" xfId="35026"/>
    <cellStyle name="Normal 18 4 2 2 5" xfId="19878"/>
    <cellStyle name="Normal 18 4 2 2 5 2" xfId="45846"/>
    <cellStyle name="Normal 18 4 2 2 6" xfId="15550"/>
    <cellStyle name="Normal 18 4 2 2 6 2" xfId="41518"/>
    <cellStyle name="Normal 18 4 2 2 7" xfId="4730"/>
    <cellStyle name="Normal 18 4 2 2 8" xfId="30698"/>
    <cellStyle name="Normal 18 4 2 2 9" xfId="57180"/>
    <cellStyle name="Normal 18 4 2 3" xfId="5812"/>
    <cellStyle name="Normal 18 4 2 3 2" xfId="12304"/>
    <cellStyle name="Normal 18 4 2 3 2 2" xfId="27452"/>
    <cellStyle name="Normal 18 4 2 3 2 2 2" xfId="53420"/>
    <cellStyle name="Normal 18 4 2 3 2 3" xfId="38272"/>
    <cellStyle name="Normal 18 4 2 3 3" xfId="20960"/>
    <cellStyle name="Normal 18 4 2 3 3 2" xfId="46928"/>
    <cellStyle name="Normal 18 4 2 3 4" xfId="16632"/>
    <cellStyle name="Normal 18 4 2 3 4 2" xfId="42600"/>
    <cellStyle name="Normal 18 4 2 3 5" xfId="31780"/>
    <cellStyle name="Normal 18 4 2 3 6" xfId="58262"/>
    <cellStyle name="Normal 18 4 2 4" xfId="10140"/>
    <cellStyle name="Normal 18 4 2 4 2" xfId="25288"/>
    <cellStyle name="Normal 18 4 2 4 2 2" xfId="51256"/>
    <cellStyle name="Normal 18 4 2 4 3" xfId="36108"/>
    <cellStyle name="Normal 18 4 2 5" xfId="7976"/>
    <cellStyle name="Normal 18 4 2 5 2" xfId="23124"/>
    <cellStyle name="Normal 18 4 2 5 2 2" xfId="49092"/>
    <cellStyle name="Normal 18 4 2 5 3" xfId="33944"/>
    <cellStyle name="Normal 18 4 2 6" xfId="18796"/>
    <cellStyle name="Normal 18 4 2 6 2" xfId="44764"/>
    <cellStyle name="Normal 18 4 2 7" xfId="14468"/>
    <cellStyle name="Normal 18 4 2 7 2" xfId="40436"/>
    <cellStyle name="Normal 18 4 2 8" xfId="3648"/>
    <cellStyle name="Normal 18 4 2 9" xfId="29616"/>
    <cellStyle name="Normal 18 4 3" xfId="2025"/>
    <cellStyle name="Normal 18 4 3 2" xfId="6353"/>
    <cellStyle name="Normal 18 4 3 2 2" xfId="12845"/>
    <cellStyle name="Normal 18 4 3 2 2 2" xfId="27993"/>
    <cellStyle name="Normal 18 4 3 2 2 2 2" xfId="53961"/>
    <cellStyle name="Normal 18 4 3 2 2 3" xfId="38813"/>
    <cellStyle name="Normal 18 4 3 2 3" xfId="21501"/>
    <cellStyle name="Normal 18 4 3 2 3 2" xfId="47469"/>
    <cellStyle name="Normal 18 4 3 2 4" xfId="17173"/>
    <cellStyle name="Normal 18 4 3 2 4 2" xfId="43141"/>
    <cellStyle name="Normal 18 4 3 2 5" xfId="32321"/>
    <cellStyle name="Normal 18 4 3 2 6" xfId="58803"/>
    <cellStyle name="Normal 18 4 3 3" xfId="10681"/>
    <cellStyle name="Normal 18 4 3 3 2" xfId="25829"/>
    <cellStyle name="Normal 18 4 3 3 2 2" xfId="51797"/>
    <cellStyle name="Normal 18 4 3 3 3" xfId="36649"/>
    <cellStyle name="Normal 18 4 3 4" xfId="8517"/>
    <cellStyle name="Normal 18 4 3 4 2" xfId="23665"/>
    <cellStyle name="Normal 18 4 3 4 2 2" xfId="49633"/>
    <cellStyle name="Normal 18 4 3 4 3" xfId="34485"/>
    <cellStyle name="Normal 18 4 3 5" xfId="19337"/>
    <cellStyle name="Normal 18 4 3 5 2" xfId="45305"/>
    <cellStyle name="Normal 18 4 3 6" xfId="15009"/>
    <cellStyle name="Normal 18 4 3 6 2" xfId="40977"/>
    <cellStyle name="Normal 18 4 3 7" xfId="4189"/>
    <cellStyle name="Normal 18 4 3 8" xfId="30157"/>
    <cellStyle name="Normal 18 4 3 9" xfId="56639"/>
    <cellStyle name="Normal 18 4 4" xfId="5271"/>
    <cellStyle name="Normal 18 4 4 2" xfId="11763"/>
    <cellStyle name="Normal 18 4 4 2 2" xfId="26911"/>
    <cellStyle name="Normal 18 4 4 2 2 2" xfId="52879"/>
    <cellStyle name="Normal 18 4 4 2 3" xfId="37731"/>
    <cellStyle name="Normal 18 4 4 3" xfId="20419"/>
    <cellStyle name="Normal 18 4 4 3 2" xfId="46387"/>
    <cellStyle name="Normal 18 4 4 4" xfId="16091"/>
    <cellStyle name="Normal 18 4 4 4 2" xfId="42059"/>
    <cellStyle name="Normal 18 4 4 5" xfId="31239"/>
    <cellStyle name="Normal 18 4 4 6" xfId="57721"/>
    <cellStyle name="Normal 18 4 5" xfId="9599"/>
    <cellStyle name="Normal 18 4 5 2" xfId="24747"/>
    <cellStyle name="Normal 18 4 5 2 2" xfId="50715"/>
    <cellStyle name="Normal 18 4 5 3" xfId="35567"/>
    <cellStyle name="Normal 18 4 6" xfId="7435"/>
    <cellStyle name="Normal 18 4 6 2" xfId="22583"/>
    <cellStyle name="Normal 18 4 6 2 2" xfId="48551"/>
    <cellStyle name="Normal 18 4 6 3" xfId="33403"/>
    <cellStyle name="Normal 18 4 7" xfId="18255"/>
    <cellStyle name="Normal 18 4 7 2" xfId="44223"/>
    <cellStyle name="Normal 18 4 8" xfId="13927"/>
    <cellStyle name="Normal 18 4 8 2" xfId="39895"/>
    <cellStyle name="Normal 18 4 9" xfId="3107"/>
    <cellStyle name="Normal 18 5" xfId="370"/>
    <cellStyle name="Normal 18 5 10" xfId="29076"/>
    <cellStyle name="Normal 18 5 11" xfId="55031"/>
    <cellStyle name="Normal 18 5 12" xfId="55558"/>
    <cellStyle name="Normal 18 5 13" xfId="869"/>
    <cellStyle name="Normal 18 5 2" xfId="1485"/>
    <cellStyle name="Normal 18 5 2 10" xfId="56099"/>
    <cellStyle name="Normal 18 5 2 2" xfId="2567"/>
    <cellStyle name="Normal 18 5 2 2 2" xfId="6895"/>
    <cellStyle name="Normal 18 5 2 2 2 2" xfId="13387"/>
    <cellStyle name="Normal 18 5 2 2 2 2 2" xfId="28535"/>
    <cellStyle name="Normal 18 5 2 2 2 2 2 2" xfId="54503"/>
    <cellStyle name="Normal 18 5 2 2 2 2 3" xfId="39355"/>
    <cellStyle name="Normal 18 5 2 2 2 3" xfId="22043"/>
    <cellStyle name="Normal 18 5 2 2 2 3 2" xfId="48011"/>
    <cellStyle name="Normal 18 5 2 2 2 4" xfId="17715"/>
    <cellStyle name="Normal 18 5 2 2 2 4 2" xfId="43683"/>
    <cellStyle name="Normal 18 5 2 2 2 5" xfId="32863"/>
    <cellStyle name="Normal 18 5 2 2 2 6" xfId="59345"/>
    <cellStyle name="Normal 18 5 2 2 3" xfId="11223"/>
    <cellStyle name="Normal 18 5 2 2 3 2" xfId="26371"/>
    <cellStyle name="Normal 18 5 2 2 3 2 2" xfId="52339"/>
    <cellStyle name="Normal 18 5 2 2 3 3" xfId="37191"/>
    <cellStyle name="Normal 18 5 2 2 4" xfId="9059"/>
    <cellStyle name="Normal 18 5 2 2 4 2" xfId="24207"/>
    <cellStyle name="Normal 18 5 2 2 4 2 2" xfId="50175"/>
    <cellStyle name="Normal 18 5 2 2 4 3" xfId="35027"/>
    <cellStyle name="Normal 18 5 2 2 5" xfId="19879"/>
    <cellStyle name="Normal 18 5 2 2 5 2" xfId="45847"/>
    <cellStyle name="Normal 18 5 2 2 6" xfId="15551"/>
    <cellStyle name="Normal 18 5 2 2 6 2" xfId="41519"/>
    <cellStyle name="Normal 18 5 2 2 7" xfId="4731"/>
    <cellStyle name="Normal 18 5 2 2 8" xfId="30699"/>
    <cellStyle name="Normal 18 5 2 2 9" xfId="57181"/>
    <cellStyle name="Normal 18 5 2 3" xfId="5813"/>
    <cellStyle name="Normal 18 5 2 3 2" xfId="12305"/>
    <cellStyle name="Normal 18 5 2 3 2 2" xfId="27453"/>
    <cellStyle name="Normal 18 5 2 3 2 2 2" xfId="53421"/>
    <cellStyle name="Normal 18 5 2 3 2 3" xfId="38273"/>
    <cellStyle name="Normal 18 5 2 3 3" xfId="20961"/>
    <cellStyle name="Normal 18 5 2 3 3 2" xfId="46929"/>
    <cellStyle name="Normal 18 5 2 3 4" xfId="16633"/>
    <cellStyle name="Normal 18 5 2 3 4 2" xfId="42601"/>
    <cellStyle name="Normal 18 5 2 3 5" xfId="31781"/>
    <cellStyle name="Normal 18 5 2 3 6" xfId="58263"/>
    <cellStyle name="Normal 18 5 2 4" xfId="10141"/>
    <cellStyle name="Normal 18 5 2 4 2" xfId="25289"/>
    <cellStyle name="Normal 18 5 2 4 2 2" xfId="51257"/>
    <cellStyle name="Normal 18 5 2 4 3" xfId="36109"/>
    <cellStyle name="Normal 18 5 2 5" xfId="7977"/>
    <cellStyle name="Normal 18 5 2 5 2" xfId="23125"/>
    <cellStyle name="Normal 18 5 2 5 2 2" xfId="49093"/>
    <cellStyle name="Normal 18 5 2 5 3" xfId="33945"/>
    <cellStyle name="Normal 18 5 2 6" xfId="18797"/>
    <cellStyle name="Normal 18 5 2 6 2" xfId="44765"/>
    <cellStyle name="Normal 18 5 2 7" xfId="14469"/>
    <cellStyle name="Normal 18 5 2 7 2" xfId="40437"/>
    <cellStyle name="Normal 18 5 2 8" xfId="3649"/>
    <cellStyle name="Normal 18 5 2 9" xfId="29617"/>
    <cellStyle name="Normal 18 5 3" xfId="2026"/>
    <cellStyle name="Normal 18 5 3 2" xfId="6354"/>
    <cellStyle name="Normal 18 5 3 2 2" xfId="12846"/>
    <cellStyle name="Normal 18 5 3 2 2 2" xfId="27994"/>
    <cellStyle name="Normal 18 5 3 2 2 2 2" xfId="53962"/>
    <cellStyle name="Normal 18 5 3 2 2 3" xfId="38814"/>
    <cellStyle name="Normal 18 5 3 2 3" xfId="21502"/>
    <cellStyle name="Normal 18 5 3 2 3 2" xfId="47470"/>
    <cellStyle name="Normal 18 5 3 2 4" xfId="17174"/>
    <cellStyle name="Normal 18 5 3 2 4 2" xfId="43142"/>
    <cellStyle name="Normal 18 5 3 2 5" xfId="32322"/>
    <cellStyle name="Normal 18 5 3 2 6" xfId="58804"/>
    <cellStyle name="Normal 18 5 3 3" xfId="10682"/>
    <cellStyle name="Normal 18 5 3 3 2" xfId="25830"/>
    <cellStyle name="Normal 18 5 3 3 2 2" xfId="51798"/>
    <cellStyle name="Normal 18 5 3 3 3" xfId="36650"/>
    <cellStyle name="Normal 18 5 3 4" xfId="8518"/>
    <cellStyle name="Normal 18 5 3 4 2" xfId="23666"/>
    <cellStyle name="Normal 18 5 3 4 2 2" xfId="49634"/>
    <cellStyle name="Normal 18 5 3 4 3" xfId="34486"/>
    <cellStyle name="Normal 18 5 3 5" xfId="19338"/>
    <cellStyle name="Normal 18 5 3 5 2" xfId="45306"/>
    <cellStyle name="Normal 18 5 3 6" xfId="15010"/>
    <cellStyle name="Normal 18 5 3 6 2" xfId="40978"/>
    <cellStyle name="Normal 18 5 3 7" xfId="4190"/>
    <cellStyle name="Normal 18 5 3 8" xfId="30158"/>
    <cellStyle name="Normal 18 5 3 9" xfId="56640"/>
    <cellStyle name="Normal 18 5 4" xfId="5272"/>
    <cellStyle name="Normal 18 5 4 2" xfId="11764"/>
    <cellStyle name="Normal 18 5 4 2 2" xfId="26912"/>
    <cellStyle name="Normal 18 5 4 2 2 2" xfId="52880"/>
    <cellStyle name="Normal 18 5 4 2 3" xfId="37732"/>
    <cellStyle name="Normal 18 5 4 3" xfId="20420"/>
    <cellStyle name="Normal 18 5 4 3 2" xfId="46388"/>
    <cellStyle name="Normal 18 5 4 4" xfId="16092"/>
    <cellStyle name="Normal 18 5 4 4 2" xfId="42060"/>
    <cellStyle name="Normal 18 5 4 5" xfId="31240"/>
    <cellStyle name="Normal 18 5 4 6" xfId="57722"/>
    <cellStyle name="Normal 18 5 5" xfId="9600"/>
    <cellStyle name="Normal 18 5 5 2" xfId="24748"/>
    <cellStyle name="Normal 18 5 5 2 2" xfId="50716"/>
    <cellStyle name="Normal 18 5 5 3" xfId="35568"/>
    <cellStyle name="Normal 18 5 6" xfId="7436"/>
    <cellStyle name="Normal 18 5 6 2" xfId="22584"/>
    <cellStyle name="Normal 18 5 6 2 2" xfId="48552"/>
    <cellStyle name="Normal 18 5 6 3" xfId="33404"/>
    <cellStyle name="Normal 18 5 7" xfId="18256"/>
    <cellStyle name="Normal 18 5 7 2" xfId="44224"/>
    <cellStyle name="Normal 18 5 8" xfId="13928"/>
    <cellStyle name="Normal 18 5 8 2" xfId="39896"/>
    <cellStyle name="Normal 18 5 9" xfId="3108"/>
    <cellStyle name="Normal 18 6" xfId="371"/>
    <cellStyle name="Normal 18 6 10" xfId="29077"/>
    <cellStyle name="Normal 18 6 11" xfId="55032"/>
    <cellStyle name="Normal 18 6 12" xfId="55559"/>
    <cellStyle name="Normal 18 6 13" xfId="909"/>
    <cellStyle name="Normal 18 6 2" xfId="1486"/>
    <cellStyle name="Normal 18 6 2 10" xfId="56100"/>
    <cellStyle name="Normal 18 6 2 2" xfId="2568"/>
    <cellStyle name="Normal 18 6 2 2 2" xfId="6896"/>
    <cellStyle name="Normal 18 6 2 2 2 2" xfId="13388"/>
    <cellStyle name="Normal 18 6 2 2 2 2 2" xfId="28536"/>
    <cellStyle name="Normal 18 6 2 2 2 2 2 2" xfId="54504"/>
    <cellStyle name="Normal 18 6 2 2 2 2 3" xfId="39356"/>
    <cellStyle name="Normal 18 6 2 2 2 3" xfId="22044"/>
    <cellStyle name="Normal 18 6 2 2 2 3 2" xfId="48012"/>
    <cellStyle name="Normal 18 6 2 2 2 4" xfId="17716"/>
    <cellStyle name="Normal 18 6 2 2 2 4 2" xfId="43684"/>
    <cellStyle name="Normal 18 6 2 2 2 5" xfId="32864"/>
    <cellStyle name="Normal 18 6 2 2 2 6" xfId="59346"/>
    <cellStyle name="Normal 18 6 2 2 3" xfId="11224"/>
    <cellStyle name="Normal 18 6 2 2 3 2" xfId="26372"/>
    <cellStyle name="Normal 18 6 2 2 3 2 2" xfId="52340"/>
    <cellStyle name="Normal 18 6 2 2 3 3" xfId="37192"/>
    <cellStyle name="Normal 18 6 2 2 4" xfId="9060"/>
    <cellStyle name="Normal 18 6 2 2 4 2" xfId="24208"/>
    <cellStyle name="Normal 18 6 2 2 4 2 2" xfId="50176"/>
    <cellStyle name="Normal 18 6 2 2 4 3" xfId="35028"/>
    <cellStyle name="Normal 18 6 2 2 5" xfId="19880"/>
    <cellStyle name="Normal 18 6 2 2 5 2" xfId="45848"/>
    <cellStyle name="Normal 18 6 2 2 6" xfId="15552"/>
    <cellStyle name="Normal 18 6 2 2 6 2" xfId="41520"/>
    <cellStyle name="Normal 18 6 2 2 7" xfId="4732"/>
    <cellStyle name="Normal 18 6 2 2 8" xfId="30700"/>
    <cellStyle name="Normal 18 6 2 2 9" xfId="57182"/>
    <cellStyle name="Normal 18 6 2 3" xfId="5814"/>
    <cellStyle name="Normal 18 6 2 3 2" xfId="12306"/>
    <cellStyle name="Normal 18 6 2 3 2 2" xfId="27454"/>
    <cellStyle name="Normal 18 6 2 3 2 2 2" xfId="53422"/>
    <cellStyle name="Normal 18 6 2 3 2 3" xfId="38274"/>
    <cellStyle name="Normal 18 6 2 3 3" xfId="20962"/>
    <cellStyle name="Normal 18 6 2 3 3 2" xfId="46930"/>
    <cellStyle name="Normal 18 6 2 3 4" xfId="16634"/>
    <cellStyle name="Normal 18 6 2 3 4 2" xfId="42602"/>
    <cellStyle name="Normal 18 6 2 3 5" xfId="31782"/>
    <cellStyle name="Normal 18 6 2 3 6" xfId="58264"/>
    <cellStyle name="Normal 18 6 2 4" xfId="10142"/>
    <cellStyle name="Normal 18 6 2 4 2" xfId="25290"/>
    <cellStyle name="Normal 18 6 2 4 2 2" xfId="51258"/>
    <cellStyle name="Normal 18 6 2 4 3" xfId="36110"/>
    <cellStyle name="Normal 18 6 2 5" xfId="7978"/>
    <cellStyle name="Normal 18 6 2 5 2" xfId="23126"/>
    <cellStyle name="Normal 18 6 2 5 2 2" xfId="49094"/>
    <cellStyle name="Normal 18 6 2 5 3" xfId="33946"/>
    <cellStyle name="Normal 18 6 2 6" xfId="18798"/>
    <cellStyle name="Normal 18 6 2 6 2" xfId="44766"/>
    <cellStyle name="Normal 18 6 2 7" xfId="14470"/>
    <cellStyle name="Normal 18 6 2 7 2" xfId="40438"/>
    <cellStyle name="Normal 18 6 2 8" xfId="3650"/>
    <cellStyle name="Normal 18 6 2 9" xfId="29618"/>
    <cellStyle name="Normal 18 6 3" xfId="2027"/>
    <cellStyle name="Normal 18 6 3 2" xfId="6355"/>
    <cellStyle name="Normal 18 6 3 2 2" xfId="12847"/>
    <cellStyle name="Normal 18 6 3 2 2 2" xfId="27995"/>
    <cellStyle name="Normal 18 6 3 2 2 2 2" xfId="53963"/>
    <cellStyle name="Normal 18 6 3 2 2 3" xfId="38815"/>
    <cellStyle name="Normal 18 6 3 2 3" xfId="21503"/>
    <cellStyle name="Normal 18 6 3 2 3 2" xfId="47471"/>
    <cellStyle name="Normal 18 6 3 2 4" xfId="17175"/>
    <cellStyle name="Normal 18 6 3 2 4 2" xfId="43143"/>
    <cellStyle name="Normal 18 6 3 2 5" xfId="32323"/>
    <cellStyle name="Normal 18 6 3 2 6" xfId="58805"/>
    <cellStyle name="Normal 18 6 3 3" xfId="10683"/>
    <cellStyle name="Normal 18 6 3 3 2" xfId="25831"/>
    <cellStyle name="Normal 18 6 3 3 2 2" xfId="51799"/>
    <cellStyle name="Normal 18 6 3 3 3" xfId="36651"/>
    <cellStyle name="Normal 18 6 3 4" xfId="8519"/>
    <cellStyle name="Normal 18 6 3 4 2" xfId="23667"/>
    <cellStyle name="Normal 18 6 3 4 2 2" xfId="49635"/>
    <cellStyle name="Normal 18 6 3 4 3" xfId="34487"/>
    <cellStyle name="Normal 18 6 3 5" xfId="19339"/>
    <cellStyle name="Normal 18 6 3 5 2" xfId="45307"/>
    <cellStyle name="Normal 18 6 3 6" xfId="15011"/>
    <cellStyle name="Normal 18 6 3 6 2" xfId="40979"/>
    <cellStyle name="Normal 18 6 3 7" xfId="4191"/>
    <cellStyle name="Normal 18 6 3 8" xfId="30159"/>
    <cellStyle name="Normal 18 6 3 9" xfId="56641"/>
    <cellStyle name="Normal 18 6 4" xfId="5273"/>
    <cellStyle name="Normal 18 6 4 2" xfId="11765"/>
    <cellStyle name="Normal 18 6 4 2 2" xfId="26913"/>
    <cellStyle name="Normal 18 6 4 2 2 2" xfId="52881"/>
    <cellStyle name="Normal 18 6 4 2 3" xfId="37733"/>
    <cellStyle name="Normal 18 6 4 3" xfId="20421"/>
    <cellStyle name="Normal 18 6 4 3 2" xfId="46389"/>
    <cellStyle name="Normal 18 6 4 4" xfId="16093"/>
    <cellStyle name="Normal 18 6 4 4 2" xfId="42061"/>
    <cellStyle name="Normal 18 6 4 5" xfId="31241"/>
    <cellStyle name="Normal 18 6 4 6" xfId="57723"/>
    <cellStyle name="Normal 18 6 5" xfId="9601"/>
    <cellStyle name="Normal 18 6 5 2" xfId="24749"/>
    <cellStyle name="Normal 18 6 5 2 2" xfId="50717"/>
    <cellStyle name="Normal 18 6 5 3" xfId="35569"/>
    <cellStyle name="Normal 18 6 6" xfId="7437"/>
    <cellStyle name="Normal 18 6 6 2" xfId="22585"/>
    <cellStyle name="Normal 18 6 6 2 2" xfId="48553"/>
    <cellStyle name="Normal 18 6 6 3" xfId="33405"/>
    <cellStyle name="Normal 18 6 7" xfId="18257"/>
    <cellStyle name="Normal 18 6 7 2" xfId="44225"/>
    <cellStyle name="Normal 18 6 8" xfId="13929"/>
    <cellStyle name="Normal 18 6 8 2" xfId="39897"/>
    <cellStyle name="Normal 18 6 9" xfId="3109"/>
    <cellStyle name="Normal 18 7" xfId="372"/>
    <cellStyle name="Normal 18 7 10" xfId="29078"/>
    <cellStyle name="Normal 18 7 11" xfId="55033"/>
    <cellStyle name="Normal 18 7 12" xfId="55560"/>
    <cellStyle name="Normal 18 7 13" xfId="949"/>
    <cellStyle name="Normal 18 7 2" xfId="1487"/>
    <cellStyle name="Normal 18 7 2 10" xfId="56101"/>
    <cellStyle name="Normal 18 7 2 2" xfId="2569"/>
    <cellStyle name="Normal 18 7 2 2 2" xfId="6897"/>
    <cellStyle name="Normal 18 7 2 2 2 2" xfId="13389"/>
    <cellStyle name="Normal 18 7 2 2 2 2 2" xfId="28537"/>
    <cellStyle name="Normal 18 7 2 2 2 2 2 2" xfId="54505"/>
    <cellStyle name="Normal 18 7 2 2 2 2 3" xfId="39357"/>
    <cellStyle name="Normal 18 7 2 2 2 3" xfId="22045"/>
    <cellStyle name="Normal 18 7 2 2 2 3 2" xfId="48013"/>
    <cellStyle name="Normal 18 7 2 2 2 4" xfId="17717"/>
    <cellStyle name="Normal 18 7 2 2 2 4 2" xfId="43685"/>
    <cellStyle name="Normal 18 7 2 2 2 5" xfId="32865"/>
    <cellStyle name="Normal 18 7 2 2 2 6" xfId="59347"/>
    <cellStyle name="Normal 18 7 2 2 3" xfId="11225"/>
    <cellStyle name="Normal 18 7 2 2 3 2" xfId="26373"/>
    <cellStyle name="Normal 18 7 2 2 3 2 2" xfId="52341"/>
    <cellStyle name="Normal 18 7 2 2 3 3" xfId="37193"/>
    <cellStyle name="Normal 18 7 2 2 4" xfId="9061"/>
    <cellStyle name="Normal 18 7 2 2 4 2" xfId="24209"/>
    <cellStyle name="Normal 18 7 2 2 4 2 2" xfId="50177"/>
    <cellStyle name="Normal 18 7 2 2 4 3" xfId="35029"/>
    <cellStyle name="Normal 18 7 2 2 5" xfId="19881"/>
    <cellStyle name="Normal 18 7 2 2 5 2" xfId="45849"/>
    <cellStyle name="Normal 18 7 2 2 6" xfId="15553"/>
    <cellStyle name="Normal 18 7 2 2 6 2" xfId="41521"/>
    <cellStyle name="Normal 18 7 2 2 7" xfId="4733"/>
    <cellStyle name="Normal 18 7 2 2 8" xfId="30701"/>
    <cellStyle name="Normal 18 7 2 2 9" xfId="57183"/>
    <cellStyle name="Normal 18 7 2 3" xfId="5815"/>
    <cellStyle name="Normal 18 7 2 3 2" xfId="12307"/>
    <cellStyle name="Normal 18 7 2 3 2 2" xfId="27455"/>
    <cellStyle name="Normal 18 7 2 3 2 2 2" xfId="53423"/>
    <cellStyle name="Normal 18 7 2 3 2 3" xfId="38275"/>
    <cellStyle name="Normal 18 7 2 3 3" xfId="20963"/>
    <cellStyle name="Normal 18 7 2 3 3 2" xfId="46931"/>
    <cellStyle name="Normal 18 7 2 3 4" xfId="16635"/>
    <cellStyle name="Normal 18 7 2 3 4 2" xfId="42603"/>
    <cellStyle name="Normal 18 7 2 3 5" xfId="31783"/>
    <cellStyle name="Normal 18 7 2 3 6" xfId="58265"/>
    <cellStyle name="Normal 18 7 2 4" xfId="10143"/>
    <cellStyle name="Normal 18 7 2 4 2" xfId="25291"/>
    <cellStyle name="Normal 18 7 2 4 2 2" xfId="51259"/>
    <cellStyle name="Normal 18 7 2 4 3" xfId="36111"/>
    <cellStyle name="Normal 18 7 2 5" xfId="7979"/>
    <cellStyle name="Normal 18 7 2 5 2" xfId="23127"/>
    <cellStyle name="Normal 18 7 2 5 2 2" xfId="49095"/>
    <cellStyle name="Normal 18 7 2 5 3" xfId="33947"/>
    <cellStyle name="Normal 18 7 2 6" xfId="18799"/>
    <cellStyle name="Normal 18 7 2 6 2" xfId="44767"/>
    <cellStyle name="Normal 18 7 2 7" xfId="14471"/>
    <cellStyle name="Normal 18 7 2 7 2" xfId="40439"/>
    <cellStyle name="Normal 18 7 2 8" xfId="3651"/>
    <cellStyle name="Normal 18 7 2 9" xfId="29619"/>
    <cellStyle name="Normal 18 7 3" xfId="2028"/>
    <cellStyle name="Normal 18 7 3 2" xfId="6356"/>
    <cellStyle name="Normal 18 7 3 2 2" xfId="12848"/>
    <cellStyle name="Normal 18 7 3 2 2 2" xfId="27996"/>
    <cellStyle name="Normal 18 7 3 2 2 2 2" xfId="53964"/>
    <cellStyle name="Normal 18 7 3 2 2 3" xfId="38816"/>
    <cellStyle name="Normal 18 7 3 2 3" xfId="21504"/>
    <cellStyle name="Normal 18 7 3 2 3 2" xfId="47472"/>
    <cellStyle name="Normal 18 7 3 2 4" xfId="17176"/>
    <cellStyle name="Normal 18 7 3 2 4 2" xfId="43144"/>
    <cellStyle name="Normal 18 7 3 2 5" xfId="32324"/>
    <cellStyle name="Normal 18 7 3 2 6" xfId="58806"/>
    <cellStyle name="Normal 18 7 3 3" xfId="10684"/>
    <cellStyle name="Normal 18 7 3 3 2" xfId="25832"/>
    <cellStyle name="Normal 18 7 3 3 2 2" xfId="51800"/>
    <cellStyle name="Normal 18 7 3 3 3" xfId="36652"/>
    <cellStyle name="Normal 18 7 3 4" xfId="8520"/>
    <cellStyle name="Normal 18 7 3 4 2" xfId="23668"/>
    <cellStyle name="Normal 18 7 3 4 2 2" xfId="49636"/>
    <cellStyle name="Normal 18 7 3 4 3" xfId="34488"/>
    <cellStyle name="Normal 18 7 3 5" xfId="19340"/>
    <cellStyle name="Normal 18 7 3 5 2" xfId="45308"/>
    <cellStyle name="Normal 18 7 3 6" xfId="15012"/>
    <cellStyle name="Normal 18 7 3 6 2" xfId="40980"/>
    <cellStyle name="Normal 18 7 3 7" xfId="4192"/>
    <cellStyle name="Normal 18 7 3 8" xfId="30160"/>
    <cellStyle name="Normal 18 7 3 9" xfId="56642"/>
    <cellStyle name="Normal 18 7 4" xfId="5274"/>
    <cellStyle name="Normal 18 7 4 2" xfId="11766"/>
    <cellStyle name="Normal 18 7 4 2 2" xfId="26914"/>
    <cellStyle name="Normal 18 7 4 2 2 2" xfId="52882"/>
    <cellStyle name="Normal 18 7 4 2 3" xfId="37734"/>
    <cellStyle name="Normal 18 7 4 3" xfId="20422"/>
    <cellStyle name="Normal 18 7 4 3 2" xfId="46390"/>
    <cellStyle name="Normal 18 7 4 4" xfId="16094"/>
    <cellStyle name="Normal 18 7 4 4 2" xfId="42062"/>
    <cellStyle name="Normal 18 7 4 5" xfId="31242"/>
    <cellStyle name="Normal 18 7 4 6" xfId="57724"/>
    <cellStyle name="Normal 18 7 5" xfId="9602"/>
    <cellStyle name="Normal 18 7 5 2" xfId="24750"/>
    <cellStyle name="Normal 18 7 5 2 2" xfId="50718"/>
    <cellStyle name="Normal 18 7 5 3" xfId="35570"/>
    <cellStyle name="Normal 18 7 6" xfId="7438"/>
    <cellStyle name="Normal 18 7 6 2" xfId="22586"/>
    <cellStyle name="Normal 18 7 6 2 2" xfId="48554"/>
    <cellStyle name="Normal 18 7 6 3" xfId="33406"/>
    <cellStyle name="Normal 18 7 7" xfId="18258"/>
    <cellStyle name="Normal 18 7 7 2" xfId="44226"/>
    <cellStyle name="Normal 18 7 8" xfId="13930"/>
    <cellStyle name="Normal 18 7 8 2" xfId="39898"/>
    <cellStyle name="Normal 18 7 9" xfId="3110"/>
    <cellStyle name="Normal 18 8" xfId="373"/>
    <cellStyle name="Normal 18 8 10" xfId="29079"/>
    <cellStyle name="Normal 18 8 11" xfId="55034"/>
    <cellStyle name="Normal 18 8 12" xfId="55561"/>
    <cellStyle name="Normal 18 8 13" xfId="989"/>
    <cellStyle name="Normal 18 8 2" xfId="1488"/>
    <cellStyle name="Normal 18 8 2 10" xfId="56102"/>
    <cellStyle name="Normal 18 8 2 2" xfId="2570"/>
    <cellStyle name="Normal 18 8 2 2 2" xfId="6898"/>
    <cellStyle name="Normal 18 8 2 2 2 2" xfId="13390"/>
    <cellStyle name="Normal 18 8 2 2 2 2 2" xfId="28538"/>
    <cellStyle name="Normal 18 8 2 2 2 2 2 2" xfId="54506"/>
    <cellStyle name="Normal 18 8 2 2 2 2 3" xfId="39358"/>
    <cellStyle name="Normal 18 8 2 2 2 3" xfId="22046"/>
    <cellStyle name="Normal 18 8 2 2 2 3 2" xfId="48014"/>
    <cellStyle name="Normal 18 8 2 2 2 4" xfId="17718"/>
    <cellStyle name="Normal 18 8 2 2 2 4 2" xfId="43686"/>
    <cellStyle name="Normal 18 8 2 2 2 5" xfId="32866"/>
    <cellStyle name="Normal 18 8 2 2 2 6" xfId="59348"/>
    <cellStyle name="Normal 18 8 2 2 3" xfId="11226"/>
    <cellStyle name="Normal 18 8 2 2 3 2" xfId="26374"/>
    <cellStyle name="Normal 18 8 2 2 3 2 2" xfId="52342"/>
    <cellStyle name="Normal 18 8 2 2 3 3" xfId="37194"/>
    <cellStyle name="Normal 18 8 2 2 4" xfId="9062"/>
    <cellStyle name="Normal 18 8 2 2 4 2" xfId="24210"/>
    <cellStyle name="Normal 18 8 2 2 4 2 2" xfId="50178"/>
    <cellStyle name="Normal 18 8 2 2 4 3" xfId="35030"/>
    <cellStyle name="Normal 18 8 2 2 5" xfId="19882"/>
    <cellStyle name="Normal 18 8 2 2 5 2" xfId="45850"/>
    <cellStyle name="Normal 18 8 2 2 6" xfId="15554"/>
    <cellStyle name="Normal 18 8 2 2 6 2" xfId="41522"/>
    <cellStyle name="Normal 18 8 2 2 7" xfId="4734"/>
    <cellStyle name="Normal 18 8 2 2 8" xfId="30702"/>
    <cellStyle name="Normal 18 8 2 2 9" xfId="57184"/>
    <cellStyle name="Normal 18 8 2 3" xfId="5816"/>
    <cellStyle name="Normal 18 8 2 3 2" xfId="12308"/>
    <cellStyle name="Normal 18 8 2 3 2 2" xfId="27456"/>
    <cellStyle name="Normal 18 8 2 3 2 2 2" xfId="53424"/>
    <cellStyle name="Normal 18 8 2 3 2 3" xfId="38276"/>
    <cellStyle name="Normal 18 8 2 3 3" xfId="20964"/>
    <cellStyle name="Normal 18 8 2 3 3 2" xfId="46932"/>
    <cellStyle name="Normal 18 8 2 3 4" xfId="16636"/>
    <cellStyle name="Normal 18 8 2 3 4 2" xfId="42604"/>
    <cellStyle name="Normal 18 8 2 3 5" xfId="31784"/>
    <cellStyle name="Normal 18 8 2 3 6" xfId="58266"/>
    <cellStyle name="Normal 18 8 2 4" xfId="10144"/>
    <cellStyle name="Normal 18 8 2 4 2" xfId="25292"/>
    <cellStyle name="Normal 18 8 2 4 2 2" xfId="51260"/>
    <cellStyle name="Normal 18 8 2 4 3" xfId="36112"/>
    <cellStyle name="Normal 18 8 2 5" xfId="7980"/>
    <cellStyle name="Normal 18 8 2 5 2" xfId="23128"/>
    <cellStyle name="Normal 18 8 2 5 2 2" xfId="49096"/>
    <cellStyle name="Normal 18 8 2 5 3" xfId="33948"/>
    <cellStyle name="Normal 18 8 2 6" xfId="18800"/>
    <cellStyle name="Normal 18 8 2 6 2" xfId="44768"/>
    <cellStyle name="Normal 18 8 2 7" xfId="14472"/>
    <cellStyle name="Normal 18 8 2 7 2" xfId="40440"/>
    <cellStyle name="Normal 18 8 2 8" xfId="3652"/>
    <cellStyle name="Normal 18 8 2 9" xfId="29620"/>
    <cellStyle name="Normal 18 8 3" xfId="2029"/>
    <cellStyle name="Normal 18 8 3 2" xfId="6357"/>
    <cellStyle name="Normal 18 8 3 2 2" xfId="12849"/>
    <cellStyle name="Normal 18 8 3 2 2 2" xfId="27997"/>
    <cellStyle name="Normal 18 8 3 2 2 2 2" xfId="53965"/>
    <cellStyle name="Normal 18 8 3 2 2 3" xfId="38817"/>
    <cellStyle name="Normal 18 8 3 2 3" xfId="21505"/>
    <cellStyle name="Normal 18 8 3 2 3 2" xfId="47473"/>
    <cellStyle name="Normal 18 8 3 2 4" xfId="17177"/>
    <cellStyle name="Normal 18 8 3 2 4 2" xfId="43145"/>
    <cellStyle name="Normal 18 8 3 2 5" xfId="32325"/>
    <cellStyle name="Normal 18 8 3 2 6" xfId="58807"/>
    <cellStyle name="Normal 18 8 3 3" xfId="10685"/>
    <cellStyle name="Normal 18 8 3 3 2" xfId="25833"/>
    <cellStyle name="Normal 18 8 3 3 2 2" xfId="51801"/>
    <cellStyle name="Normal 18 8 3 3 3" xfId="36653"/>
    <cellStyle name="Normal 18 8 3 4" xfId="8521"/>
    <cellStyle name="Normal 18 8 3 4 2" xfId="23669"/>
    <cellStyle name="Normal 18 8 3 4 2 2" xfId="49637"/>
    <cellStyle name="Normal 18 8 3 4 3" xfId="34489"/>
    <cellStyle name="Normal 18 8 3 5" xfId="19341"/>
    <cellStyle name="Normal 18 8 3 5 2" xfId="45309"/>
    <cellStyle name="Normal 18 8 3 6" xfId="15013"/>
    <cellStyle name="Normal 18 8 3 6 2" xfId="40981"/>
    <cellStyle name="Normal 18 8 3 7" xfId="4193"/>
    <cellStyle name="Normal 18 8 3 8" xfId="30161"/>
    <cellStyle name="Normal 18 8 3 9" xfId="56643"/>
    <cellStyle name="Normal 18 8 4" xfId="5275"/>
    <cellStyle name="Normal 18 8 4 2" xfId="11767"/>
    <cellStyle name="Normal 18 8 4 2 2" xfId="26915"/>
    <cellStyle name="Normal 18 8 4 2 2 2" xfId="52883"/>
    <cellStyle name="Normal 18 8 4 2 3" xfId="37735"/>
    <cellStyle name="Normal 18 8 4 3" xfId="20423"/>
    <cellStyle name="Normal 18 8 4 3 2" xfId="46391"/>
    <cellStyle name="Normal 18 8 4 4" xfId="16095"/>
    <cellStyle name="Normal 18 8 4 4 2" xfId="42063"/>
    <cellStyle name="Normal 18 8 4 5" xfId="31243"/>
    <cellStyle name="Normal 18 8 4 6" xfId="57725"/>
    <cellStyle name="Normal 18 8 5" xfId="9603"/>
    <cellStyle name="Normal 18 8 5 2" xfId="24751"/>
    <cellStyle name="Normal 18 8 5 2 2" xfId="50719"/>
    <cellStyle name="Normal 18 8 5 3" xfId="35571"/>
    <cellStyle name="Normal 18 8 6" xfId="7439"/>
    <cellStyle name="Normal 18 8 6 2" xfId="22587"/>
    <cellStyle name="Normal 18 8 6 2 2" xfId="48555"/>
    <cellStyle name="Normal 18 8 6 3" xfId="33407"/>
    <cellStyle name="Normal 18 8 7" xfId="18259"/>
    <cellStyle name="Normal 18 8 7 2" xfId="44227"/>
    <cellStyle name="Normal 18 8 8" xfId="13931"/>
    <cellStyle name="Normal 18 8 8 2" xfId="39899"/>
    <cellStyle name="Normal 18 8 9" xfId="3111"/>
    <cellStyle name="Normal 18 9" xfId="374"/>
    <cellStyle name="Normal 18 9 10" xfId="29080"/>
    <cellStyle name="Normal 18 9 11" xfId="55035"/>
    <cellStyle name="Normal 18 9 12" xfId="55562"/>
    <cellStyle name="Normal 18 9 13" xfId="1029"/>
    <cellStyle name="Normal 18 9 2" xfId="1489"/>
    <cellStyle name="Normal 18 9 2 10" xfId="56103"/>
    <cellStyle name="Normal 18 9 2 2" xfId="2571"/>
    <cellStyle name="Normal 18 9 2 2 2" xfId="6899"/>
    <cellStyle name="Normal 18 9 2 2 2 2" xfId="13391"/>
    <cellStyle name="Normal 18 9 2 2 2 2 2" xfId="28539"/>
    <cellStyle name="Normal 18 9 2 2 2 2 2 2" xfId="54507"/>
    <cellStyle name="Normal 18 9 2 2 2 2 3" xfId="39359"/>
    <cellStyle name="Normal 18 9 2 2 2 3" xfId="22047"/>
    <cellStyle name="Normal 18 9 2 2 2 3 2" xfId="48015"/>
    <cellStyle name="Normal 18 9 2 2 2 4" xfId="17719"/>
    <cellStyle name="Normal 18 9 2 2 2 4 2" xfId="43687"/>
    <cellStyle name="Normal 18 9 2 2 2 5" xfId="32867"/>
    <cellStyle name="Normal 18 9 2 2 2 6" xfId="59349"/>
    <cellStyle name="Normal 18 9 2 2 3" xfId="11227"/>
    <cellStyle name="Normal 18 9 2 2 3 2" xfId="26375"/>
    <cellStyle name="Normal 18 9 2 2 3 2 2" xfId="52343"/>
    <cellStyle name="Normal 18 9 2 2 3 3" xfId="37195"/>
    <cellStyle name="Normal 18 9 2 2 4" xfId="9063"/>
    <cellStyle name="Normal 18 9 2 2 4 2" xfId="24211"/>
    <cellStyle name="Normal 18 9 2 2 4 2 2" xfId="50179"/>
    <cellStyle name="Normal 18 9 2 2 4 3" xfId="35031"/>
    <cellStyle name="Normal 18 9 2 2 5" xfId="19883"/>
    <cellStyle name="Normal 18 9 2 2 5 2" xfId="45851"/>
    <cellStyle name="Normal 18 9 2 2 6" xfId="15555"/>
    <cellStyle name="Normal 18 9 2 2 6 2" xfId="41523"/>
    <cellStyle name="Normal 18 9 2 2 7" xfId="4735"/>
    <cellStyle name="Normal 18 9 2 2 8" xfId="30703"/>
    <cellStyle name="Normal 18 9 2 2 9" xfId="57185"/>
    <cellStyle name="Normal 18 9 2 3" xfId="5817"/>
    <cellStyle name="Normal 18 9 2 3 2" xfId="12309"/>
    <cellStyle name="Normal 18 9 2 3 2 2" xfId="27457"/>
    <cellStyle name="Normal 18 9 2 3 2 2 2" xfId="53425"/>
    <cellStyle name="Normal 18 9 2 3 2 3" xfId="38277"/>
    <cellStyle name="Normal 18 9 2 3 3" xfId="20965"/>
    <cellStyle name="Normal 18 9 2 3 3 2" xfId="46933"/>
    <cellStyle name="Normal 18 9 2 3 4" xfId="16637"/>
    <cellStyle name="Normal 18 9 2 3 4 2" xfId="42605"/>
    <cellStyle name="Normal 18 9 2 3 5" xfId="31785"/>
    <cellStyle name="Normal 18 9 2 3 6" xfId="58267"/>
    <cellStyle name="Normal 18 9 2 4" xfId="10145"/>
    <cellStyle name="Normal 18 9 2 4 2" xfId="25293"/>
    <cellStyle name="Normal 18 9 2 4 2 2" xfId="51261"/>
    <cellStyle name="Normal 18 9 2 4 3" xfId="36113"/>
    <cellStyle name="Normal 18 9 2 5" xfId="7981"/>
    <cellStyle name="Normal 18 9 2 5 2" xfId="23129"/>
    <cellStyle name="Normal 18 9 2 5 2 2" xfId="49097"/>
    <cellStyle name="Normal 18 9 2 5 3" xfId="33949"/>
    <cellStyle name="Normal 18 9 2 6" xfId="18801"/>
    <cellStyle name="Normal 18 9 2 6 2" xfId="44769"/>
    <cellStyle name="Normal 18 9 2 7" xfId="14473"/>
    <cellStyle name="Normal 18 9 2 7 2" xfId="40441"/>
    <cellStyle name="Normal 18 9 2 8" xfId="3653"/>
    <cellStyle name="Normal 18 9 2 9" xfId="29621"/>
    <cellStyle name="Normal 18 9 3" xfId="2030"/>
    <cellStyle name="Normal 18 9 3 2" xfId="6358"/>
    <cellStyle name="Normal 18 9 3 2 2" xfId="12850"/>
    <cellStyle name="Normal 18 9 3 2 2 2" xfId="27998"/>
    <cellStyle name="Normal 18 9 3 2 2 2 2" xfId="53966"/>
    <cellStyle name="Normal 18 9 3 2 2 3" xfId="38818"/>
    <cellStyle name="Normal 18 9 3 2 3" xfId="21506"/>
    <cellStyle name="Normal 18 9 3 2 3 2" xfId="47474"/>
    <cellStyle name="Normal 18 9 3 2 4" xfId="17178"/>
    <cellStyle name="Normal 18 9 3 2 4 2" xfId="43146"/>
    <cellStyle name="Normal 18 9 3 2 5" xfId="32326"/>
    <cellStyle name="Normal 18 9 3 2 6" xfId="58808"/>
    <cellStyle name="Normal 18 9 3 3" xfId="10686"/>
    <cellStyle name="Normal 18 9 3 3 2" xfId="25834"/>
    <cellStyle name="Normal 18 9 3 3 2 2" xfId="51802"/>
    <cellStyle name="Normal 18 9 3 3 3" xfId="36654"/>
    <cellStyle name="Normal 18 9 3 4" xfId="8522"/>
    <cellStyle name="Normal 18 9 3 4 2" xfId="23670"/>
    <cellStyle name="Normal 18 9 3 4 2 2" xfId="49638"/>
    <cellStyle name="Normal 18 9 3 4 3" xfId="34490"/>
    <cellStyle name="Normal 18 9 3 5" xfId="19342"/>
    <cellStyle name="Normal 18 9 3 5 2" xfId="45310"/>
    <cellStyle name="Normal 18 9 3 6" xfId="15014"/>
    <cellStyle name="Normal 18 9 3 6 2" xfId="40982"/>
    <cellStyle name="Normal 18 9 3 7" xfId="4194"/>
    <cellStyle name="Normal 18 9 3 8" xfId="30162"/>
    <cellStyle name="Normal 18 9 3 9" xfId="56644"/>
    <cellStyle name="Normal 18 9 4" xfId="5276"/>
    <cellStyle name="Normal 18 9 4 2" xfId="11768"/>
    <cellStyle name="Normal 18 9 4 2 2" xfId="26916"/>
    <cellStyle name="Normal 18 9 4 2 2 2" xfId="52884"/>
    <cellStyle name="Normal 18 9 4 2 3" xfId="37736"/>
    <cellStyle name="Normal 18 9 4 3" xfId="20424"/>
    <cellStyle name="Normal 18 9 4 3 2" xfId="46392"/>
    <cellStyle name="Normal 18 9 4 4" xfId="16096"/>
    <cellStyle name="Normal 18 9 4 4 2" xfId="42064"/>
    <cellStyle name="Normal 18 9 4 5" xfId="31244"/>
    <cellStyle name="Normal 18 9 4 6" xfId="57726"/>
    <cellStyle name="Normal 18 9 5" xfId="9604"/>
    <cellStyle name="Normal 18 9 5 2" xfId="24752"/>
    <cellStyle name="Normal 18 9 5 2 2" xfId="50720"/>
    <cellStyle name="Normal 18 9 5 3" xfId="35572"/>
    <cellStyle name="Normal 18 9 6" xfId="7440"/>
    <cellStyle name="Normal 18 9 6 2" xfId="22588"/>
    <cellStyle name="Normal 18 9 6 2 2" xfId="48556"/>
    <cellStyle name="Normal 18 9 6 3" xfId="33408"/>
    <cellStyle name="Normal 18 9 7" xfId="18260"/>
    <cellStyle name="Normal 18 9 7 2" xfId="44228"/>
    <cellStyle name="Normal 18 9 8" xfId="13932"/>
    <cellStyle name="Normal 18 9 8 2" xfId="39900"/>
    <cellStyle name="Normal 18 9 9" xfId="3112"/>
    <cellStyle name="Normal 19" xfId="375"/>
    <cellStyle name="Normal 19 10" xfId="376"/>
    <cellStyle name="Normal 19 10 10" xfId="29082"/>
    <cellStyle name="Normal 19 10 11" xfId="55037"/>
    <cellStyle name="Normal 19 10 12" xfId="55564"/>
    <cellStyle name="Normal 19 10 13" xfId="1070"/>
    <cellStyle name="Normal 19 10 2" xfId="1491"/>
    <cellStyle name="Normal 19 10 2 10" xfId="56105"/>
    <cellStyle name="Normal 19 10 2 2" xfId="2573"/>
    <cellStyle name="Normal 19 10 2 2 2" xfId="6901"/>
    <cellStyle name="Normal 19 10 2 2 2 2" xfId="13393"/>
    <cellStyle name="Normal 19 10 2 2 2 2 2" xfId="28541"/>
    <cellStyle name="Normal 19 10 2 2 2 2 2 2" xfId="54509"/>
    <cellStyle name="Normal 19 10 2 2 2 2 3" xfId="39361"/>
    <cellStyle name="Normal 19 10 2 2 2 3" xfId="22049"/>
    <cellStyle name="Normal 19 10 2 2 2 3 2" xfId="48017"/>
    <cellStyle name="Normal 19 10 2 2 2 4" xfId="17721"/>
    <cellStyle name="Normal 19 10 2 2 2 4 2" xfId="43689"/>
    <cellStyle name="Normal 19 10 2 2 2 5" xfId="32869"/>
    <cellStyle name="Normal 19 10 2 2 2 6" xfId="59351"/>
    <cellStyle name="Normal 19 10 2 2 3" xfId="11229"/>
    <cellStyle name="Normal 19 10 2 2 3 2" xfId="26377"/>
    <cellStyle name="Normal 19 10 2 2 3 2 2" xfId="52345"/>
    <cellStyle name="Normal 19 10 2 2 3 3" xfId="37197"/>
    <cellStyle name="Normal 19 10 2 2 4" xfId="9065"/>
    <cellStyle name="Normal 19 10 2 2 4 2" xfId="24213"/>
    <cellStyle name="Normal 19 10 2 2 4 2 2" xfId="50181"/>
    <cellStyle name="Normal 19 10 2 2 4 3" xfId="35033"/>
    <cellStyle name="Normal 19 10 2 2 5" xfId="19885"/>
    <cellStyle name="Normal 19 10 2 2 5 2" xfId="45853"/>
    <cellStyle name="Normal 19 10 2 2 6" xfId="15557"/>
    <cellStyle name="Normal 19 10 2 2 6 2" xfId="41525"/>
    <cellStyle name="Normal 19 10 2 2 7" xfId="4737"/>
    <cellStyle name="Normal 19 10 2 2 8" xfId="30705"/>
    <cellStyle name="Normal 19 10 2 2 9" xfId="57187"/>
    <cellStyle name="Normal 19 10 2 3" xfId="5819"/>
    <cellStyle name="Normal 19 10 2 3 2" xfId="12311"/>
    <cellStyle name="Normal 19 10 2 3 2 2" xfId="27459"/>
    <cellStyle name="Normal 19 10 2 3 2 2 2" xfId="53427"/>
    <cellStyle name="Normal 19 10 2 3 2 3" xfId="38279"/>
    <cellStyle name="Normal 19 10 2 3 3" xfId="20967"/>
    <cellStyle name="Normal 19 10 2 3 3 2" xfId="46935"/>
    <cellStyle name="Normal 19 10 2 3 4" xfId="16639"/>
    <cellStyle name="Normal 19 10 2 3 4 2" xfId="42607"/>
    <cellStyle name="Normal 19 10 2 3 5" xfId="31787"/>
    <cellStyle name="Normal 19 10 2 3 6" xfId="58269"/>
    <cellStyle name="Normal 19 10 2 4" xfId="10147"/>
    <cellStyle name="Normal 19 10 2 4 2" xfId="25295"/>
    <cellStyle name="Normal 19 10 2 4 2 2" xfId="51263"/>
    <cellStyle name="Normal 19 10 2 4 3" xfId="36115"/>
    <cellStyle name="Normal 19 10 2 5" xfId="7983"/>
    <cellStyle name="Normal 19 10 2 5 2" xfId="23131"/>
    <cellStyle name="Normal 19 10 2 5 2 2" xfId="49099"/>
    <cellStyle name="Normal 19 10 2 5 3" xfId="33951"/>
    <cellStyle name="Normal 19 10 2 6" xfId="18803"/>
    <cellStyle name="Normal 19 10 2 6 2" xfId="44771"/>
    <cellStyle name="Normal 19 10 2 7" xfId="14475"/>
    <cellStyle name="Normal 19 10 2 7 2" xfId="40443"/>
    <cellStyle name="Normal 19 10 2 8" xfId="3655"/>
    <cellStyle name="Normal 19 10 2 9" xfId="29623"/>
    <cellStyle name="Normal 19 10 3" xfId="2032"/>
    <cellStyle name="Normal 19 10 3 2" xfId="6360"/>
    <cellStyle name="Normal 19 10 3 2 2" xfId="12852"/>
    <cellStyle name="Normal 19 10 3 2 2 2" xfId="28000"/>
    <cellStyle name="Normal 19 10 3 2 2 2 2" xfId="53968"/>
    <cellStyle name="Normal 19 10 3 2 2 3" xfId="38820"/>
    <cellStyle name="Normal 19 10 3 2 3" xfId="21508"/>
    <cellStyle name="Normal 19 10 3 2 3 2" xfId="47476"/>
    <cellStyle name="Normal 19 10 3 2 4" xfId="17180"/>
    <cellStyle name="Normal 19 10 3 2 4 2" xfId="43148"/>
    <cellStyle name="Normal 19 10 3 2 5" xfId="32328"/>
    <cellStyle name="Normal 19 10 3 2 6" xfId="58810"/>
    <cellStyle name="Normal 19 10 3 3" xfId="10688"/>
    <cellStyle name="Normal 19 10 3 3 2" xfId="25836"/>
    <cellStyle name="Normal 19 10 3 3 2 2" xfId="51804"/>
    <cellStyle name="Normal 19 10 3 3 3" xfId="36656"/>
    <cellStyle name="Normal 19 10 3 4" xfId="8524"/>
    <cellStyle name="Normal 19 10 3 4 2" xfId="23672"/>
    <cellStyle name="Normal 19 10 3 4 2 2" xfId="49640"/>
    <cellStyle name="Normal 19 10 3 4 3" xfId="34492"/>
    <cellStyle name="Normal 19 10 3 5" xfId="19344"/>
    <cellStyle name="Normal 19 10 3 5 2" xfId="45312"/>
    <cellStyle name="Normal 19 10 3 6" xfId="15016"/>
    <cellStyle name="Normal 19 10 3 6 2" xfId="40984"/>
    <cellStyle name="Normal 19 10 3 7" xfId="4196"/>
    <cellStyle name="Normal 19 10 3 8" xfId="30164"/>
    <cellStyle name="Normal 19 10 3 9" xfId="56646"/>
    <cellStyle name="Normal 19 10 4" xfId="5278"/>
    <cellStyle name="Normal 19 10 4 2" xfId="11770"/>
    <cellStyle name="Normal 19 10 4 2 2" xfId="26918"/>
    <cellStyle name="Normal 19 10 4 2 2 2" xfId="52886"/>
    <cellStyle name="Normal 19 10 4 2 3" xfId="37738"/>
    <cellStyle name="Normal 19 10 4 3" xfId="20426"/>
    <cellStyle name="Normal 19 10 4 3 2" xfId="46394"/>
    <cellStyle name="Normal 19 10 4 4" xfId="16098"/>
    <cellStyle name="Normal 19 10 4 4 2" xfId="42066"/>
    <cellStyle name="Normal 19 10 4 5" xfId="31246"/>
    <cellStyle name="Normal 19 10 4 6" xfId="57728"/>
    <cellStyle name="Normal 19 10 5" xfId="9606"/>
    <cellStyle name="Normal 19 10 5 2" xfId="24754"/>
    <cellStyle name="Normal 19 10 5 2 2" xfId="50722"/>
    <cellStyle name="Normal 19 10 5 3" xfId="35574"/>
    <cellStyle name="Normal 19 10 6" xfId="7442"/>
    <cellStyle name="Normal 19 10 6 2" xfId="22590"/>
    <cellStyle name="Normal 19 10 6 2 2" xfId="48558"/>
    <cellStyle name="Normal 19 10 6 3" xfId="33410"/>
    <cellStyle name="Normal 19 10 7" xfId="18262"/>
    <cellStyle name="Normal 19 10 7 2" xfId="44230"/>
    <cellStyle name="Normal 19 10 8" xfId="13934"/>
    <cellStyle name="Normal 19 10 8 2" xfId="39902"/>
    <cellStyle name="Normal 19 10 9" xfId="3114"/>
    <cellStyle name="Normal 19 11" xfId="377"/>
    <cellStyle name="Normal 19 11 10" xfId="29083"/>
    <cellStyle name="Normal 19 11 11" xfId="55565"/>
    <cellStyle name="Normal 19 11 12" xfId="1110"/>
    <cellStyle name="Normal 19 11 2" xfId="1492"/>
    <cellStyle name="Normal 19 11 2 10" xfId="56106"/>
    <cellStyle name="Normal 19 11 2 2" xfId="2574"/>
    <cellStyle name="Normal 19 11 2 2 2" xfId="6902"/>
    <cellStyle name="Normal 19 11 2 2 2 2" xfId="13394"/>
    <cellStyle name="Normal 19 11 2 2 2 2 2" xfId="28542"/>
    <cellStyle name="Normal 19 11 2 2 2 2 2 2" xfId="54510"/>
    <cellStyle name="Normal 19 11 2 2 2 2 3" xfId="39362"/>
    <cellStyle name="Normal 19 11 2 2 2 3" xfId="22050"/>
    <cellStyle name="Normal 19 11 2 2 2 3 2" xfId="48018"/>
    <cellStyle name="Normal 19 11 2 2 2 4" xfId="17722"/>
    <cellStyle name="Normal 19 11 2 2 2 4 2" xfId="43690"/>
    <cellStyle name="Normal 19 11 2 2 2 5" xfId="32870"/>
    <cellStyle name="Normal 19 11 2 2 2 6" xfId="59352"/>
    <cellStyle name="Normal 19 11 2 2 3" xfId="11230"/>
    <cellStyle name="Normal 19 11 2 2 3 2" xfId="26378"/>
    <cellStyle name="Normal 19 11 2 2 3 2 2" xfId="52346"/>
    <cellStyle name="Normal 19 11 2 2 3 3" xfId="37198"/>
    <cellStyle name="Normal 19 11 2 2 4" xfId="9066"/>
    <cellStyle name="Normal 19 11 2 2 4 2" xfId="24214"/>
    <cellStyle name="Normal 19 11 2 2 4 2 2" xfId="50182"/>
    <cellStyle name="Normal 19 11 2 2 4 3" xfId="35034"/>
    <cellStyle name="Normal 19 11 2 2 5" xfId="19886"/>
    <cellStyle name="Normal 19 11 2 2 5 2" xfId="45854"/>
    <cellStyle name="Normal 19 11 2 2 6" xfId="15558"/>
    <cellStyle name="Normal 19 11 2 2 6 2" xfId="41526"/>
    <cellStyle name="Normal 19 11 2 2 7" xfId="4738"/>
    <cellStyle name="Normal 19 11 2 2 8" xfId="30706"/>
    <cellStyle name="Normal 19 11 2 2 9" xfId="57188"/>
    <cellStyle name="Normal 19 11 2 3" xfId="5820"/>
    <cellStyle name="Normal 19 11 2 3 2" xfId="12312"/>
    <cellStyle name="Normal 19 11 2 3 2 2" xfId="27460"/>
    <cellStyle name="Normal 19 11 2 3 2 2 2" xfId="53428"/>
    <cellStyle name="Normal 19 11 2 3 2 3" xfId="38280"/>
    <cellStyle name="Normal 19 11 2 3 3" xfId="20968"/>
    <cellStyle name="Normal 19 11 2 3 3 2" xfId="46936"/>
    <cellStyle name="Normal 19 11 2 3 4" xfId="16640"/>
    <cellStyle name="Normal 19 11 2 3 4 2" xfId="42608"/>
    <cellStyle name="Normal 19 11 2 3 5" xfId="31788"/>
    <cellStyle name="Normal 19 11 2 3 6" xfId="58270"/>
    <cellStyle name="Normal 19 11 2 4" xfId="10148"/>
    <cellStyle name="Normal 19 11 2 4 2" xfId="25296"/>
    <cellStyle name="Normal 19 11 2 4 2 2" xfId="51264"/>
    <cellStyle name="Normal 19 11 2 4 3" xfId="36116"/>
    <cellStyle name="Normal 19 11 2 5" xfId="7984"/>
    <cellStyle name="Normal 19 11 2 5 2" xfId="23132"/>
    <cellStyle name="Normal 19 11 2 5 2 2" xfId="49100"/>
    <cellStyle name="Normal 19 11 2 5 3" xfId="33952"/>
    <cellStyle name="Normal 19 11 2 6" xfId="18804"/>
    <cellStyle name="Normal 19 11 2 6 2" xfId="44772"/>
    <cellStyle name="Normal 19 11 2 7" xfId="14476"/>
    <cellStyle name="Normal 19 11 2 7 2" xfId="40444"/>
    <cellStyle name="Normal 19 11 2 8" xfId="3656"/>
    <cellStyle name="Normal 19 11 2 9" xfId="29624"/>
    <cellStyle name="Normal 19 11 3" xfId="2033"/>
    <cellStyle name="Normal 19 11 3 2" xfId="6361"/>
    <cellStyle name="Normal 19 11 3 2 2" xfId="12853"/>
    <cellStyle name="Normal 19 11 3 2 2 2" xfId="28001"/>
    <cellStyle name="Normal 19 11 3 2 2 2 2" xfId="53969"/>
    <cellStyle name="Normal 19 11 3 2 2 3" xfId="38821"/>
    <cellStyle name="Normal 19 11 3 2 3" xfId="21509"/>
    <cellStyle name="Normal 19 11 3 2 3 2" xfId="47477"/>
    <cellStyle name="Normal 19 11 3 2 4" xfId="17181"/>
    <cellStyle name="Normal 19 11 3 2 4 2" xfId="43149"/>
    <cellStyle name="Normal 19 11 3 2 5" xfId="32329"/>
    <cellStyle name="Normal 19 11 3 2 6" xfId="58811"/>
    <cellStyle name="Normal 19 11 3 3" xfId="10689"/>
    <cellStyle name="Normal 19 11 3 3 2" xfId="25837"/>
    <cellStyle name="Normal 19 11 3 3 2 2" xfId="51805"/>
    <cellStyle name="Normal 19 11 3 3 3" xfId="36657"/>
    <cellStyle name="Normal 19 11 3 4" xfId="8525"/>
    <cellStyle name="Normal 19 11 3 4 2" xfId="23673"/>
    <cellStyle name="Normal 19 11 3 4 2 2" xfId="49641"/>
    <cellStyle name="Normal 19 11 3 4 3" xfId="34493"/>
    <cellStyle name="Normal 19 11 3 5" xfId="19345"/>
    <cellStyle name="Normal 19 11 3 5 2" xfId="45313"/>
    <cellStyle name="Normal 19 11 3 6" xfId="15017"/>
    <cellStyle name="Normal 19 11 3 6 2" xfId="40985"/>
    <cellStyle name="Normal 19 11 3 7" xfId="4197"/>
    <cellStyle name="Normal 19 11 3 8" xfId="30165"/>
    <cellStyle name="Normal 19 11 3 9" xfId="56647"/>
    <cellStyle name="Normal 19 11 4" xfId="5279"/>
    <cellStyle name="Normal 19 11 4 2" xfId="11771"/>
    <cellStyle name="Normal 19 11 4 2 2" xfId="26919"/>
    <cellStyle name="Normal 19 11 4 2 2 2" xfId="52887"/>
    <cellStyle name="Normal 19 11 4 2 3" xfId="37739"/>
    <cellStyle name="Normal 19 11 4 3" xfId="20427"/>
    <cellStyle name="Normal 19 11 4 3 2" xfId="46395"/>
    <cellStyle name="Normal 19 11 4 4" xfId="16099"/>
    <cellStyle name="Normal 19 11 4 4 2" xfId="42067"/>
    <cellStyle name="Normal 19 11 4 5" xfId="31247"/>
    <cellStyle name="Normal 19 11 4 6" xfId="57729"/>
    <cellStyle name="Normal 19 11 5" xfId="9607"/>
    <cellStyle name="Normal 19 11 5 2" xfId="24755"/>
    <cellStyle name="Normal 19 11 5 2 2" xfId="50723"/>
    <cellStyle name="Normal 19 11 5 3" xfId="35575"/>
    <cellStyle name="Normal 19 11 6" xfId="7443"/>
    <cellStyle name="Normal 19 11 6 2" xfId="22591"/>
    <cellStyle name="Normal 19 11 6 2 2" xfId="48559"/>
    <cellStyle name="Normal 19 11 6 3" xfId="33411"/>
    <cellStyle name="Normal 19 11 7" xfId="18263"/>
    <cellStyle name="Normal 19 11 7 2" xfId="44231"/>
    <cellStyle name="Normal 19 11 8" xfId="13935"/>
    <cellStyle name="Normal 19 11 8 2" xfId="39903"/>
    <cellStyle name="Normal 19 11 9" xfId="3115"/>
    <cellStyle name="Normal 19 12" xfId="378"/>
    <cellStyle name="Normal 19 12 10" xfId="29084"/>
    <cellStyle name="Normal 19 12 11" xfId="55566"/>
    <cellStyle name="Normal 19 12 12" xfId="1150"/>
    <cellStyle name="Normal 19 12 2" xfId="1493"/>
    <cellStyle name="Normal 19 12 2 10" xfId="56107"/>
    <cellStyle name="Normal 19 12 2 2" xfId="2575"/>
    <cellStyle name="Normal 19 12 2 2 2" xfId="6903"/>
    <cellStyle name="Normal 19 12 2 2 2 2" xfId="13395"/>
    <cellStyle name="Normal 19 12 2 2 2 2 2" xfId="28543"/>
    <cellStyle name="Normal 19 12 2 2 2 2 2 2" xfId="54511"/>
    <cellStyle name="Normal 19 12 2 2 2 2 3" xfId="39363"/>
    <cellStyle name="Normal 19 12 2 2 2 3" xfId="22051"/>
    <cellStyle name="Normal 19 12 2 2 2 3 2" xfId="48019"/>
    <cellStyle name="Normal 19 12 2 2 2 4" xfId="17723"/>
    <cellStyle name="Normal 19 12 2 2 2 4 2" xfId="43691"/>
    <cellStyle name="Normal 19 12 2 2 2 5" xfId="32871"/>
    <cellStyle name="Normal 19 12 2 2 2 6" xfId="59353"/>
    <cellStyle name="Normal 19 12 2 2 3" xfId="11231"/>
    <cellStyle name="Normal 19 12 2 2 3 2" xfId="26379"/>
    <cellStyle name="Normal 19 12 2 2 3 2 2" xfId="52347"/>
    <cellStyle name="Normal 19 12 2 2 3 3" xfId="37199"/>
    <cellStyle name="Normal 19 12 2 2 4" xfId="9067"/>
    <cellStyle name="Normal 19 12 2 2 4 2" xfId="24215"/>
    <cellStyle name="Normal 19 12 2 2 4 2 2" xfId="50183"/>
    <cellStyle name="Normal 19 12 2 2 4 3" xfId="35035"/>
    <cellStyle name="Normal 19 12 2 2 5" xfId="19887"/>
    <cellStyle name="Normal 19 12 2 2 5 2" xfId="45855"/>
    <cellStyle name="Normal 19 12 2 2 6" xfId="15559"/>
    <cellStyle name="Normal 19 12 2 2 6 2" xfId="41527"/>
    <cellStyle name="Normal 19 12 2 2 7" xfId="4739"/>
    <cellStyle name="Normal 19 12 2 2 8" xfId="30707"/>
    <cellStyle name="Normal 19 12 2 2 9" xfId="57189"/>
    <cellStyle name="Normal 19 12 2 3" xfId="5821"/>
    <cellStyle name="Normal 19 12 2 3 2" xfId="12313"/>
    <cellStyle name="Normal 19 12 2 3 2 2" xfId="27461"/>
    <cellStyle name="Normal 19 12 2 3 2 2 2" xfId="53429"/>
    <cellStyle name="Normal 19 12 2 3 2 3" xfId="38281"/>
    <cellStyle name="Normal 19 12 2 3 3" xfId="20969"/>
    <cellStyle name="Normal 19 12 2 3 3 2" xfId="46937"/>
    <cellStyle name="Normal 19 12 2 3 4" xfId="16641"/>
    <cellStyle name="Normal 19 12 2 3 4 2" xfId="42609"/>
    <cellStyle name="Normal 19 12 2 3 5" xfId="31789"/>
    <cellStyle name="Normal 19 12 2 3 6" xfId="58271"/>
    <cellStyle name="Normal 19 12 2 4" xfId="10149"/>
    <cellStyle name="Normal 19 12 2 4 2" xfId="25297"/>
    <cellStyle name="Normal 19 12 2 4 2 2" xfId="51265"/>
    <cellStyle name="Normal 19 12 2 4 3" xfId="36117"/>
    <cellStyle name="Normal 19 12 2 5" xfId="7985"/>
    <cellStyle name="Normal 19 12 2 5 2" xfId="23133"/>
    <cellStyle name="Normal 19 12 2 5 2 2" xfId="49101"/>
    <cellStyle name="Normal 19 12 2 5 3" xfId="33953"/>
    <cellStyle name="Normal 19 12 2 6" xfId="18805"/>
    <cellStyle name="Normal 19 12 2 6 2" xfId="44773"/>
    <cellStyle name="Normal 19 12 2 7" xfId="14477"/>
    <cellStyle name="Normal 19 12 2 7 2" xfId="40445"/>
    <cellStyle name="Normal 19 12 2 8" xfId="3657"/>
    <cellStyle name="Normal 19 12 2 9" xfId="29625"/>
    <cellStyle name="Normal 19 12 3" xfId="2034"/>
    <cellStyle name="Normal 19 12 3 2" xfId="6362"/>
    <cellStyle name="Normal 19 12 3 2 2" xfId="12854"/>
    <cellStyle name="Normal 19 12 3 2 2 2" xfId="28002"/>
    <cellStyle name="Normal 19 12 3 2 2 2 2" xfId="53970"/>
    <cellStyle name="Normal 19 12 3 2 2 3" xfId="38822"/>
    <cellStyle name="Normal 19 12 3 2 3" xfId="21510"/>
    <cellStyle name="Normal 19 12 3 2 3 2" xfId="47478"/>
    <cellStyle name="Normal 19 12 3 2 4" xfId="17182"/>
    <cellStyle name="Normal 19 12 3 2 4 2" xfId="43150"/>
    <cellStyle name="Normal 19 12 3 2 5" xfId="32330"/>
    <cellStyle name="Normal 19 12 3 2 6" xfId="58812"/>
    <cellStyle name="Normal 19 12 3 3" xfId="10690"/>
    <cellStyle name="Normal 19 12 3 3 2" xfId="25838"/>
    <cellStyle name="Normal 19 12 3 3 2 2" xfId="51806"/>
    <cellStyle name="Normal 19 12 3 3 3" xfId="36658"/>
    <cellStyle name="Normal 19 12 3 4" xfId="8526"/>
    <cellStyle name="Normal 19 12 3 4 2" xfId="23674"/>
    <cellStyle name="Normal 19 12 3 4 2 2" xfId="49642"/>
    <cellStyle name="Normal 19 12 3 4 3" xfId="34494"/>
    <cellStyle name="Normal 19 12 3 5" xfId="19346"/>
    <cellStyle name="Normal 19 12 3 5 2" xfId="45314"/>
    <cellStyle name="Normal 19 12 3 6" xfId="15018"/>
    <cellStyle name="Normal 19 12 3 6 2" xfId="40986"/>
    <cellStyle name="Normal 19 12 3 7" xfId="4198"/>
    <cellStyle name="Normal 19 12 3 8" xfId="30166"/>
    <cellStyle name="Normal 19 12 3 9" xfId="56648"/>
    <cellStyle name="Normal 19 12 4" xfId="5280"/>
    <cellStyle name="Normal 19 12 4 2" xfId="11772"/>
    <cellStyle name="Normal 19 12 4 2 2" xfId="26920"/>
    <cellStyle name="Normal 19 12 4 2 2 2" xfId="52888"/>
    <cellStyle name="Normal 19 12 4 2 3" xfId="37740"/>
    <cellStyle name="Normal 19 12 4 3" xfId="20428"/>
    <cellStyle name="Normal 19 12 4 3 2" xfId="46396"/>
    <cellStyle name="Normal 19 12 4 4" xfId="16100"/>
    <cellStyle name="Normal 19 12 4 4 2" xfId="42068"/>
    <cellStyle name="Normal 19 12 4 5" xfId="31248"/>
    <cellStyle name="Normal 19 12 4 6" xfId="57730"/>
    <cellStyle name="Normal 19 12 5" xfId="9608"/>
    <cellStyle name="Normal 19 12 5 2" xfId="24756"/>
    <cellStyle name="Normal 19 12 5 2 2" xfId="50724"/>
    <cellStyle name="Normal 19 12 5 3" xfId="35576"/>
    <cellStyle name="Normal 19 12 6" xfId="7444"/>
    <cellStyle name="Normal 19 12 6 2" xfId="22592"/>
    <cellStyle name="Normal 19 12 6 2 2" xfId="48560"/>
    <cellStyle name="Normal 19 12 6 3" xfId="33412"/>
    <cellStyle name="Normal 19 12 7" xfId="18264"/>
    <cellStyle name="Normal 19 12 7 2" xfId="44232"/>
    <cellStyle name="Normal 19 12 8" xfId="13936"/>
    <cellStyle name="Normal 19 12 8 2" xfId="39904"/>
    <cellStyle name="Normal 19 12 9" xfId="3116"/>
    <cellStyle name="Normal 19 13" xfId="379"/>
    <cellStyle name="Normal 19 13 10" xfId="29085"/>
    <cellStyle name="Normal 19 13 11" xfId="55567"/>
    <cellStyle name="Normal 19 13 12" xfId="1190"/>
    <cellStyle name="Normal 19 13 2" xfId="1494"/>
    <cellStyle name="Normal 19 13 2 10" xfId="56108"/>
    <cellStyle name="Normal 19 13 2 2" xfId="2576"/>
    <cellStyle name="Normal 19 13 2 2 2" xfId="6904"/>
    <cellStyle name="Normal 19 13 2 2 2 2" xfId="13396"/>
    <cellStyle name="Normal 19 13 2 2 2 2 2" xfId="28544"/>
    <cellStyle name="Normal 19 13 2 2 2 2 2 2" xfId="54512"/>
    <cellStyle name="Normal 19 13 2 2 2 2 3" xfId="39364"/>
    <cellStyle name="Normal 19 13 2 2 2 3" xfId="22052"/>
    <cellStyle name="Normal 19 13 2 2 2 3 2" xfId="48020"/>
    <cellStyle name="Normal 19 13 2 2 2 4" xfId="17724"/>
    <cellStyle name="Normal 19 13 2 2 2 4 2" xfId="43692"/>
    <cellStyle name="Normal 19 13 2 2 2 5" xfId="32872"/>
    <cellStyle name="Normal 19 13 2 2 2 6" xfId="59354"/>
    <cellStyle name="Normal 19 13 2 2 3" xfId="11232"/>
    <cellStyle name="Normal 19 13 2 2 3 2" xfId="26380"/>
    <cellStyle name="Normal 19 13 2 2 3 2 2" xfId="52348"/>
    <cellStyle name="Normal 19 13 2 2 3 3" xfId="37200"/>
    <cellStyle name="Normal 19 13 2 2 4" xfId="9068"/>
    <cellStyle name="Normal 19 13 2 2 4 2" xfId="24216"/>
    <cellStyle name="Normal 19 13 2 2 4 2 2" xfId="50184"/>
    <cellStyle name="Normal 19 13 2 2 4 3" xfId="35036"/>
    <cellStyle name="Normal 19 13 2 2 5" xfId="19888"/>
    <cellStyle name="Normal 19 13 2 2 5 2" xfId="45856"/>
    <cellStyle name="Normal 19 13 2 2 6" xfId="15560"/>
    <cellStyle name="Normal 19 13 2 2 6 2" xfId="41528"/>
    <cellStyle name="Normal 19 13 2 2 7" xfId="4740"/>
    <cellStyle name="Normal 19 13 2 2 8" xfId="30708"/>
    <cellStyle name="Normal 19 13 2 2 9" xfId="57190"/>
    <cellStyle name="Normal 19 13 2 3" xfId="5822"/>
    <cellStyle name="Normal 19 13 2 3 2" xfId="12314"/>
    <cellStyle name="Normal 19 13 2 3 2 2" xfId="27462"/>
    <cellStyle name="Normal 19 13 2 3 2 2 2" xfId="53430"/>
    <cellStyle name="Normal 19 13 2 3 2 3" xfId="38282"/>
    <cellStyle name="Normal 19 13 2 3 3" xfId="20970"/>
    <cellStyle name="Normal 19 13 2 3 3 2" xfId="46938"/>
    <cellStyle name="Normal 19 13 2 3 4" xfId="16642"/>
    <cellStyle name="Normal 19 13 2 3 4 2" xfId="42610"/>
    <cellStyle name="Normal 19 13 2 3 5" xfId="31790"/>
    <cellStyle name="Normal 19 13 2 3 6" xfId="58272"/>
    <cellStyle name="Normal 19 13 2 4" xfId="10150"/>
    <cellStyle name="Normal 19 13 2 4 2" xfId="25298"/>
    <cellStyle name="Normal 19 13 2 4 2 2" xfId="51266"/>
    <cellStyle name="Normal 19 13 2 4 3" xfId="36118"/>
    <cellStyle name="Normal 19 13 2 5" xfId="7986"/>
    <cellStyle name="Normal 19 13 2 5 2" xfId="23134"/>
    <cellStyle name="Normal 19 13 2 5 2 2" xfId="49102"/>
    <cellStyle name="Normal 19 13 2 5 3" xfId="33954"/>
    <cellStyle name="Normal 19 13 2 6" xfId="18806"/>
    <cellStyle name="Normal 19 13 2 6 2" xfId="44774"/>
    <cellStyle name="Normal 19 13 2 7" xfId="14478"/>
    <cellStyle name="Normal 19 13 2 7 2" xfId="40446"/>
    <cellStyle name="Normal 19 13 2 8" xfId="3658"/>
    <cellStyle name="Normal 19 13 2 9" xfId="29626"/>
    <cellStyle name="Normal 19 13 3" xfId="2035"/>
    <cellStyle name="Normal 19 13 3 2" xfId="6363"/>
    <cellStyle name="Normal 19 13 3 2 2" xfId="12855"/>
    <cellStyle name="Normal 19 13 3 2 2 2" xfId="28003"/>
    <cellStyle name="Normal 19 13 3 2 2 2 2" xfId="53971"/>
    <cellStyle name="Normal 19 13 3 2 2 3" xfId="38823"/>
    <cellStyle name="Normal 19 13 3 2 3" xfId="21511"/>
    <cellStyle name="Normal 19 13 3 2 3 2" xfId="47479"/>
    <cellStyle name="Normal 19 13 3 2 4" xfId="17183"/>
    <cellStyle name="Normal 19 13 3 2 4 2" xfId="43151"/>
    <cellStyle name="Normal 19 13 3 2 5" xfId="32331"/>
    <cellStyle name="Normal 19 13 3 2 6" xfId="58813"/>
    <cellStyle name="Normal 19 13 3 3" xfId="10691"/>
    <cellStyle name="Normal 19 13 3 3 2" xfId="25839"/>
    <cellStyle name="Normal 19 13 3 3 2 2" xfId="51807"/>
    <cellStyle name="Normal 19 13 3 3 3" xfId="36659"/>
    <cellStyle name="Normal 19 13 3 4" xfId="8527"/>
    <cellStyle name="Normal 19 13 3 4 2" xfId="23675"/>
    <cellStyle name="Normal 19 13 3 4 2 2" xfId="49643"/>
    <cellStyle name="Normal 19 13 3 4 3" xfId="34495"/>
    <cellStyle name="Normal 19 13 3 5" xfId="19347"/>
    <cellStyle name="Normal 19 13 3 5 2" xfId="45315"/>
    <cellStyle name="Normal 19 13 3 6" xfId="15019"/>
    <cellStyle name="Normal 19 13 3 6 2" xfId="40987"/>
    <cellStyle name="Normal 19 13 3 7" xfId="4199"/>
    <cellStyle name="Normal 19 13 3 8" xfId="30167"/>
    <cellStyle name="Normal 19 13 3 9" xfId="56649"/>
    <cellStyle name="Normal 19 13 4" xfId="5281"/>
    <cellStyle name="Normal 19 13 4 2" xfId="11773"/>
    <cellStyle name="Normal 19 13 4 2 2" xfId="26921"/>
    <cellStyle name="Normal 19 13 4 2 2 2" xfId="52889"/>
    <cellStyle name="Normal 19 13 4 2 3" xfId="37741"/>
    <cellStyle name="Normal 19 13 4 3" xfId="20429"/>
    <cellStyle name="Normal 19 13 4 3 2" xfId="46397"/>
    <cellStyle name="Normal 19 13 4 4" xfId="16101"/>
    <cellStyle name="Normal 19 13 4 4 2" xfId="42069"/>
    <cellStyle name="Normal 19 13 4 5" xfId="31249"/>
    <cellStyle name="Normal 19 13 4 6" xfId="57731"/>
    <cellStyle name="Normal 19 13 5" xfId="9609"/>
    <cellStyle name="Normal 19 13 5 2" xfId="24757"/>
    <cellStyle name="Normal 19 13 5 2 2" xfId="50725"/>
    <cellStyle name="Normal 19 13 5 3" xfId="35577"/>
    <cellStyle name="Normal 19 13 6" xfId="7445"/>
    <cellStyle name="Normal 19 13 6 2" xfId="22593"/>
    <cellStyle name="Normal 19 13 6 2 2" xfId="48561"/>
    <cellStyle name="Normal 19 13 6 3" xfId="33413"/>
    <cellStyle name="Normal 19 13 7" xfId="18265"/>
    <cellStyle name="Normal 19 13 7 2" xfId="44233"/>
    <cellStyle name="Normal 19 13 8" xfId="13937"/>
    <cellStyle name="Normal 19 13 8 2" xfId="39905"/>
    <cellStyle name="Normal 19 13 9" xfId="3117"/>
    <cellStyle name="Normal 19 14" xfId="1490"/>
    <cellStyle name="Normal 19 14 10" xfId="56104"/>
    <cellStyle name="Normal 19 14 2" xfId="2572"/>
    <cellStyle name="Normal 19 14 2 2" xfId="6900"/>
    <cellStyle name="Normal 19 14 2 2 2" xfId="13392"/>
    <cellStyle name="Normal 19 14 2 2 2 2" xfId="28540"/>
    <cellStyle name="Normal 19 14 2 2 2 2 2" xfId="54508"/>
    <cellStyle name="Normal 19 14 2 2 2 3" xfId="39360"/>
    <cellStyle name="Normal 19 14 2 2 3" xfId="22048"/>
    <cellStyle name="Normal 19 14 2 2 3 2" xfId="48016"/>
    <cellStyle name="Normal 19 14 2 2 4" xfId="17720"/>
    <cellStyle name="Normal 19 14 2 2 4 2" xfId="43688"/>
    <cellStyle name="Normal 19 14 2 2 5" xfId="32868"/>
    <cellStyle name="Normal 19 14 2 2 6" xfId="59350"/>
    <cellStyle name="Normal 19 14 2 3" xfId="11228"/>
    <cellStyle name="Normal 19 14 2 3 2" xfId="26376"/>
    <cellStyle name="Normal 19 14 2 3 2 2" xfId="52344"/>
    <cellStyle name="Normal 19 14 2 3 3" xfId="37196"/>
    <cellStyle name="Normal 19 14 2 4" xfId="9064"/>
    <cellStyle name="Normal 19 14 2 4 2" xfId="24212"/>
    <cellStyle name="Normal 19 14 2 4 2 2" xfId="50180"/>
    <cellStyle name="Normal 19 14 2 4 3" xfId="35032"/>
    <cellStyle name="Normal 19 14 2 5" xfId="19884"/>
    <cellStyle name="Normal 19 14 2 5 2" xfId="45852"/>
    <cellStyle name="Normal 19 14 2 6" xfId="15556"/>
    <cellStyle name="Normal 19 14 2 6 2" xfId="41524"/>
    <cellStyle name="Normal 19 14 2 7" xfId="4736"/>
    <cellStyle name="Normal 19 14 2 8" xfId="30704"/>
    <cellStyle name="Normal 19 14 2 9" xfId="57186"/>
    <cellStyle name="Normal 19 14 3" xfId="5818"/>
    <cellStyle name="Normal 19 14 3 2" xfId="12310"/>
    <cellStyle name="Normal 19 14 3 2 2" xfId="27458"/>
    <cellStyle name="Normal 19 14 3 2 2 2" xfId="53426"/>
    <cellStyle name="Normal 19 14 3 2 3" xfId="38278"/>
    <cellStyle name="Normal 19 14 3 3" xfId="20966"/>
    <cellStyle name="Normal 19 14 3 3 2" xfId="46934"/>
    <cellStyle name="Normal 19 14 3 4" xfId="16638"/>
    <cellStyle name="Normal 19 14 3 4 2" xfId="42606"/>
    <cellStyle name="Normal 19 14 3 5" xfId="31786"/>
    <cellStyle name="Normal 19 14 3 6" xfId="58268"/>
    <cellStyle name="Normal 19 14 4" xfId="10146"/>
    <cellStyle name="Normal 19 14 4 2" xfId="25294"/>
    <cellStyle name="Normal 19 14 4 2 2" xfId="51262"/>
    <cellStyle name="Normal 19 14 4 3" xfId="36114"/>
    <cellStyle name="Normal 19 14 5" xfId="7982"/>
    <cellStyle name="Normal 19 14 5 2" xfId="23130"/>
    <cellStyle name="Normal 19 14 5 2 2" xfId="49098"/>
    <cellStyle name="Normal 19 14 5 3" xfId="33950"/>
    <cellStyle name="Normal 19 14 6" xfId="18802"/>
    <cellStyle name="Normal 19 14 6 2" xfId="44770"/>
    <cellStyle name="Normal 19 14 7" xfId="14474"/>
    <cellStyle name="Normal 19 14 7 2" xfId="40442"/>
    <cellStyle name="Normal 19 14 8" xfId="3654"/>
    <cellStyle name="Normal 19 14 9" xfId="29622"/>
    <cellStyle name="Normal 19 15" xfId="2031"/>
    <cellStyle name="Normal 19 15 2" xfId="6359"/>
    <cellStyle name="Normal 19 15 2 2" xfId="12851"/>
    <cellStyle name="Normal 19 15 2 2 2" xfId="27999"/>
    <cellStyle name="Normal 19 15 2 2 2 2" xfId="53967"/>
    <cellStyle name="Normal 19 15 2 2 3" xfId="38819"/>
    <cellStyle name="Normal 19 15 2 3" xfId="21507"/>
    <cellStyle name="Normal 19 15 2 3 2" xfId="47475"/>
    <cellStyle name="Normal 19 15 2 4" xfId="17179"/>
    <cellStyle name="Normal 19 15 2 4 2" xfId="43147"/>
    <cellStyle name="Normal 19 15 2 5" xfId="32327"/>
    <cellStyle name="Normal 19 15 2 6" xfId="58809"/>
    <cellStyle name="Normal 19 15 3" xfId="10687"/>
    <cellStyle name="Normal 19 15 3 2" xfId="25835"/>
    <cellStyle name="Normal 19 15 3 2 2" xfId="51803"/>
    <cellStyle name="Normal 19 15 3 3" xfId="36655"/>
    <cellStyle name="Normal 19 15 4" xfId="8523"/>
    <cellStyle name="Normal 19 15 4 2" xfId="23671"/>
    <cellStyle name="Normal 19 15 4 2 2" xfId="49639"/>
    <cellStyle name="Normal 19 15 4 3" xfId="34491"/>
    <cellStyle name="Normal 19 15 5" xfId="19343"/>
    <cellStyle name="Normal 19 15 5 2" xfId="45311"/>
    <cellStyle name="Normal 19 15 6" xfId="15015"/>
    <cellStyle name="Normal 19 15 6 2" xfId="40983"/>
    <cellStyle name="Normal 19 15 7" xfId="4195"/>
    <cellStyle name="Normal 19 15 8" xfId="30163"/>
    <cellStyle name="Normal 19 15 9" xfId="56645"/>
    <cellStyle name="Normal 19 16" xfId="5277"/>
    <cellStyle name="Normal 19 16 2" xfId="11769"/>
    <cellStyle name="Normal 19 16 2 2" xfId="26917"/>
    <cellStyle name="Normal 19 16 2 2 2" xfId="52885"/>
    <cellStyle name="Normal 19 16 2 3" xfId="37737"/>
    <cellStyle name="Normal 19 16 3" xfId="20425"/>
    <cellStyle name="Normal 19 16 3 2" xfId="46393"/>
    <cellStyle name="Normal 19 16 4" xfId="16097"/>
    <cellStyle name="Normal 19 16 4 2" xfId="42065"/>
    <cellStyle name="Normal 19 16 5" xfId="31245"/>
    <cellStyle name="Normal 19 16 6" xfId="57727"/>
    <cellStyle name="Normal 19 17" xfId="9605"/>
    <cellStyle name="Normal 19 17 2" xfId="24753"/>
    <cellStyle name="Normal 19 17 2 2" xfId="50721"/>
    <cellStyle name="Normal 19 17 3" xfId="35573"/>
    <cellStyle name="Normal 19 18" xfId="7441"/>
    <cellStyle name="Normal 19 18 2" xfId="22589"/>
    <cellStyle name="Normal 19 18 2 2" xfId="48557"/>
    <cellStyle name="Normal 19 18 3" xfId="33409"/>
    <cellStyle name="Normal 19 19" xfId="18261"/>
    <cellStyle name="Normal 19 19 2" xfId="44229"/>
    <cellStyle name="Normal 19 2" xfId="380"/>
    <cellStyle name="Normal 19 2 10" xfId="29086"/>
    <cellStyle name="Normal 19 2 11" xfId="55038"/>
    <cellStyle name="Normal 19 2 12" xfId="55568"/>
    <cellStyle name="Normal 19 2 13" xfId="750"/>
    <cellStyle name="Normal 19 2 2" xfId="1495"/>
    <cellStyle name="Normal 19 2 2 10" xfId="56109"/>
    <cellStyle name="Normal 19 2 2 2" xfId="2577"/>
    <cellStyle name="Normal 19 2 2 2 2" xfId="6905"/>
    <cellStyle name="Normal 19 2 2 2 2 2" xfId="13397"/>
    <cellStyle name="Normal 19 2 2 2 2 2 2" xfId="28545"/>
    <cellStyle name="Normal 19 2 2 2 2 2 2 2" xfId="54513"/>
    <cellStyle name="Normal 19 2 2 2 2 2 3" xfId="39365"/>
    <cellStyle name="Normal 19 2 2 2 2 3" xfId="22053"/>
    <cellStyle name="Normal 19 2 2 2 2 3 2" xfId="48021"/>
    <cellStyle name="Normal 19 2 2 2 2 4" xfId="17725"/>
    <cellStyle name="Normal 19 2 2 2 2 4 2" xfId="43693"/>
    <cellStyle name="Normal 19 2 2 2 2 5" xfId="32873"/>
    <cellStyle name="Normal 19 2 2 2 2 6" xfId="59355"/>
    <cellStyle name="Normal 19 2 2 2 3" xfId="11233"/>
    <cellStyle name="Normal 19 2 2 2 3 2" xfId="26381"/>
    <cellStyle name="Normal 19 2 2 2 3 2 2" xfId="52349"/>
    <cellStyle name="Normal 19 2 2 2 3 3" xfId="37201"/>
    <cellStyle name="Normal 19 2 2 2 4" xfId="9069"/>
    <cellStyle name="Normal 19 2 2 2 4 2" xfId="24217"/>
    <cellStyle name="Normal 19 2 2 2 4 2 2" xfId="50185"/>
    <cellStyle name="Normal 19 2 2 2 4 3" xfId="35037"/>
    <cellStyle name="Normal 19 2 2 2 5" xfId="19889"/>
    <cellStyle name="Normal 19 2 2 2 5 2" xfId="45857"/>
    <cellStyle name="Normal 19 2 2 2 6" xfId="15561"/>
    <cellStyle name="Normal 19 2 2 2 6 2" xfId="41529"/>
    <cellStyle name="Normal 19 2 2 2 7" xfId="4741"/>
    <cellStyle name="Normal 19 2 2 2 8" xfId="30709"/>
    <cellStyle name="Normal 19 2 2 2 9" xfId="57191"/>
    <cellStyle name="Normal 19 2 2 3" xfId="5823"/>
    <cellStyle name="Normal 19 2 2 3 2" xfId="12315"/>
    <cellStyle name="Normal 19 2 2 3 2 2" xfId="27463"/>
    <cellStyle name="Normal 19 2 2 3 2 2 2" xfId="53431"/>
    <cellStyle name="Normal 19 2 2 3 2 3" xfId="38283"/>
    <cellStyle name="Normal 19 2 2 3 3" xfId="20971"/>
    <cellStyle name="Normal 19 2 2 3 3 2" xfId="46939"/>
    <cellStyle name="Normal 19 2 2 3 4" xfId="16643"/>
    <cellStyle name="Normal 19 2 2 3 4 2" xfId="42611"/>
    <cellStyle name="Normal 19 2 2 3 5" xfId="31791"/>
    <cellStyle name="Normal 19 2 2 3 6" xfId="58273"/>
    <cellStyle name="Normal 19 2 2 4" xfId="10151"/>
    <cellStyle name="Normal 19 2 2 4 2" xfId="25299"/>
    <cellStyle name="Normal 19 2 2 4 2 2" xfId="51267"/>
    <cellStyle name="Normal 19 2 2 4 3" xfId="36119"/>
    <cellStyle name="Normal 19 2 2 5" xfId="7987"/>
    <cellStyle name="Normal 19 2 2 5 2" xfId="23135"/>
    <cellStyle name="Normal 19 2 2 5 2 2" xfId="49103"/>
    <cellStyle name="Normal 19 2 2 5 3" xfId="33955"/>
    <cellStyle name="Normal 19 2 2 6" xfId="18807"/>
    <cellStyle name="Normal 19 2 2 6 2" xfId="44775"/>
    <cellStyle name="Normal 19 2 2 7" xfId="14479"/>
    <cellStyle name="Normal 19 2 2 7 2" xfId="40447"/>
    <cellStyle name="Normal 19 2 2 8" xfId="3659"/>
    <cellStyle name="Normal 19 2 2 9" xfId="29627"/>
    <cellStyle name="Normal 19 2 3" xfId="2036"/>
    <cellStyle name="Normal 19 2 3 2" xfId="6364"/>
    <cellStyle name="Normal 19 2 3 2 2" xfId="12856"/>
    <cellStyle name="Normal 19 2 3 2 2 2" xfId="28004"/>
    <cellStyle name="Normal 19 2 3 2 2 2 2" xfId="53972"/>
    <cellStyle name="Normal 19 2 3 2 2 3" xfId="38824"/>
    <cellStyle name="Normal 19 2 3 2 3" xfId="21512"/>
    <cellStyle name="Normal 19 2 3 2 3 2" xfId="47480"/>
    <cellStyle name="Normal 19 2 3 2 4" xfId="17184"/>
    <cellStyle name="Normal 19 2 3 2 4 2" xfId="43152"/>
    <cellStyle name="Normal 19 2 3 2 5" xfId="32332"/>
    <cellStyle name="Normal 19 2 3 2 6" xfId="58814"/>
    <cellStyle name="Normal 19 2 3 3" xfId="10692"/>
    <cellStyle name="Normal 19 2 3 3 2" xfId="25840"/>
    <cellStyle name="Normal 19 2 3 3 2 2" xfId="51808"/>
    <cellStyle name="Normal 19 2 3 3 3" xfId="36660"/>
    <cellStyle name="Normal 19 2 3 4" xfId="8528"/>
    <cellStyle name="Normal 19 2 3 4 2" xfId="23676"/>
    <cellStyle name="Normal 19 2 3 4 2 2" xfId="49644"/>
    <cellStyle name="Normal 19 2 3 4 3" xfId="34496"/>
    <cellStyle name="Normal 19 2 3 5" xfId="19348"/>
    <cellStyle name="Normal 19 2 3 5 2" xfId="45316"/>
    <cellStyle name="Normal 19 2 3 6" xfId="15020"/>
    <cellStyle name="Normal 19 2 3 6 2" xfId="40988"/>
    <cellStyle name="Normal 19 2 3 7" xfId="4200"/>
    <cellStyle name="Normal 19 2 3 8" xfId="30168"/>
    <cellStyle name="Normal 19 2 3 9" xfId="56650"/>
    <cellStyle name="Normal 19 2 4" xfId="5282"/>
    <cellStyle name="Normal 19 2 4 2" xfId="11774"/>
    <cellStyle name="Normal 19 2 4 2 2" xfId="26922"/>
    <cellStyle name="Normal 19 2 4 2 2 2" xfId="52890"/>
    <cellStyle name="Normal 19 2 4 2 3" xfId="37742"/>
    <cellStyle name="Normal 19 2 4 3" xfId="20430"/>
    <cellStyle name="Normal 19 2 4 3 2" xfId="46398"/>
    <cellStyle name="Normal 19 2 4 4" xfId="16102"/>
    <cellStyle name="Normal 19 2 4 4 2" xfId="42070"/>
    <cellStyle name="Normal 19 2 4 5" xfId="31250"/>
    <cellStyle name="Normal 19 2 4 6" xfId="57732"/>
    <cellStyle name="Normal 19 2 5" xfId="9610"/>
    <cellStyle name="Normal 19 2 5 2" xfId="24758"/>
    <cellStyle name="Normal 19 2 5 2 2" xfId="50726"/>
    <cellStyle name="Normal 19 2 5 3" xfId="35578"/>
    <cellStyle name="Normal 19 2 6" xfId="7446"/>
    <cellStyle name="Normal 19 2 6 2" xfId="22594"/>
    <cellStyle name="Normal 19 2 6 2 2" xfId="48562"/>
    <cellStyle name="Normal 19 2 6 3" xfId="33414"/>
    <cellStyle name="Normal 19 2 7" xfId="18266"/>
    <cellStyle name="Normal 19 2 7 2" xfId="44234"/>
    <cellStyle name="Normal 19 2 8" xfId="13938"/>
    <cellStyle name="Normal 19 2 8 2" xfId="39906"/>
    <cellStyle name="Normal 19 2 9" xfId="3118"/>
    <cellStyle name="Normal 19 20" xfId="13933"/>
    <cellStyle name="Normal 19 20 2" xfId="39901"/>
    <cellStyle name="Normal 19 21" xfId="3113"/>
    <cellStyle name="Normal 19 22" xfId="29081"/>
    <cellStyle name="Normal 19 23" xfId="55036"/>
    <cellStyle name="Normal 19 24" xfId="55563"/>
    <cellStyle name="Normal 19 25" xfId="710"/>
    <cellStyle name="Normal 19 3" xfId="381"/>
    <cellStyle name="Normal 19 3 10" xfId="29087"/>
    <cellStyle name="Normal 19 3 11" xfId="55039"/>
    <cellStyle name="Normal 19 3 12" xfId="55569"/>
    <cellStyle name="Normal 19 3 13" xfId="790"/>
    <cellStyle name="Normal 19 3 2" xfId="1496"/>
    <cellStyle name="Normal 19 3 2 10" xfId="56110"/>
    <cellStyle name="Normal 19 3 2 2" xfId="2578"/>
    <cellStyle name="Normal 19 3 2 2 2" xfId="6906"/>
    <cellStyle name="Normal 19 3 2 2 2 2" xfId="13398"/>
    <cellStyle name="Normal 19 3 2 2 2 2 2" xfId="28546"/>
    <cellStyle name="Normal 19 3 2 2 2 2 2 2" xfId="54514"/>
    <cellStyle name="Normal 19 3 2 2 2 2 3" xfId="39366"/>
    <cellStyle name="Normal 19 3 2 2 2 3" xfId="22054"/>
    <cellStyle name="Normal 19 3 2 2 2 3 2" xfId="48022"/>
    <cellStyle name="Normal 19 3 2 2 2 4" xfId="17726"/>
    <cellStyle name="Normal 19 3 2 2 2 4 2" xfId="43694"/>
    <cellStyle name="Normal 19 3 2 2 2 5" xfId="32874"/>
    <cellStyle name="Normal 19 3 2 2 2 6" xfId="59356"/>
    <cellStyle name="Normal 19 3 2 2 3" xfId="11234"/>
    <cellStyle name="Normal 19 3 2 2 3 2" xfId="26382"/>
    <cellStyle name="Normal 19 3 2 2 3 2 2" xfId="52350"/>
    <cellStyle name="Normal 19 3 2 2 3 3" xfId="37202"/>
    <cellStyle name="Normal 19 3 2 2 4" xfId="9070"/>
    <cellStyle name="Normal 19 3 2 2 4 2" xfId="24218"/>
    <cellStyle name="Normal 19 3 2 2 4 2 2" xfId="50186"/>
    <cellStyle name="Normal 19 3 2 2 4 3" xfId="35038"/>
    <cellStyle name="Normal 19 3 2 2 5" xfId="19890"/>
    <cellStyle name="Normal 19 3 2 2 5 2" xfId="45858"/>
    <cellStyle name="Normal 19 3 2 2 6" xfId="15562"/>
    <cellStyle name="Normal 19 3 2 2 6 2" xfId="41530"/>
    <cellStyle name="Normal 19 3 2 2 7" xfId="4742"/>
    <cellStyle name="Normal 19 3 2 2 8" xfId="30710"/>
    <cellStyle name="Normal 19 3 2 2 9" xfId="57192"/>
    <cellStyle name="Normal 19 3 2 3" xfId="5824"/>
    <cellStyle name="Normal 19 3 2 3 2" xfId="12316"/>
    <cellStyle name="Normal 19 3 2 3 2 2" xfId="27464"/>
    <cellStyle name="Normal 19 3 2 3 2 2 2" xfId="53432"/>
    <cellStyle name="Normal 19 3 2 3 2 3" xfId="38284"/>
    <cellStyle name="Normal 19 3 2 3 3" xfId="20972"/>
    <cellStyle name="Normal 19 3 2 3 3 2" xfId="46940"/>
    <cellStyle name="Normal 19 3 2 3 4" xfId="16644"/>
    <cellStyle name="Normal 19 3 2 3 4 2" xfId="42612"/>
    <cellStyle name="Normal 19 3 2 3 5" xfId="31792"/>
    <cellStyle name="Normal 19 3 2 3 6" xfId="58274"/>
    <cellStyle name="Normal 19 3 2 4" xfId="10152"/>
    <cellStyle name="Normal 19 3 2 4 2" xfId="25300"/>
    <cellStyle name="Normal 19 3 2 4 2 2" xfId="51268"/>
    <cellStyle name="Normal 19 3 2 4 3" xfId="36120"/>
    <cellStyle name="Normal 19 3 2 5" xfId="7988"/>
    <cellStyle name="Normal 19 3 2 5 2" xfId="23136"/>
    <cellStyle name="Normal 19 3 2 5 2 2" xfId="49104"/>
    <cellStyle name="Normal 19 3 2 5 3" xfId="33956"/>
    <cellStyle name="Normal 19 3 2 6" xfId="18808"/>
    <cellStyle name="Normal 19 3 2 6 2" xfId="44776"/>
    <cellStyle name="Normal 19 3 2 7" xfId="14480"/>
    <cellStyle name="Normal 19 3 2 7 2" xfId="40448"/>
    <cellStyle name="Normal 19 3 2 8" xfId="3660"/>
    <cellStyle name="Normal 19 3 2 9" xfId="29628"/>
    <cellStyle name="Normal 19 3 3" xfId="2037"/>
    <cellStyle name="Normal 19 3 3 2" xfId="6365"/>
    <cellStyle name="Normal 19 3 3 2 2" xfId="12857"/>
    <cellStyle name="Normal 19 3 3 2 2 2" xfId="28005"/>
    <cellStyle name="Normal 19 3 3 2 2 2 2" xfId="53973"/>
    <cellStyle name="Normal 19 3 3 2 2 3" xfId="38825"/>
    <cellStyle name="Normal 19 3 3 2 3" xfId="21513"/>
    <cellStyle name="Normal 19 3 3 2 3 2" xfId="47481"/>
    <cellStyle name="Normal 19 3 3 2 4" xfId="17185"/>
    <cellStyle name="Normal 19 3 3 2 4 2" xfId="43153"/>
    <cellStyle name="Normal 19 3 3 2 5" xfId="32333"/>
    <cellStyle name="Normal 19 3 3 2 6" xfId="58815"/>
    <cellStyle name="Normal 19 3 3 3" xfId="10693"/>
    <cellStyle name="Normal 19 3 3 3 2" xfId="25841"/>
    <cellStyle name="Normal 19 3 3 3 2 2" xfId="51809"/>
    <cellStyle name="Normal 19 3 3 3 3" xfId="36661"/>
    <cellStyle name="Normal 19 3 3 4" xfId="8529"/>
    <cellStyle name="Normal 19 3 3 4 2" xfId="23677"/>
    <cellStyle name="Normal 19 3 3 4 2 2" xfId="49645"/>
    <cellStyle name="Normal 19 3 3 4 3" xfId="34497"/>
    <cellStyle name="Normal 19 3 3 5" xfId="19349"/>
    <cellStyle name="Normal 19 3 3 5 2" xfId="45317"/>
    <cellStyle name="Normal 19 3 3 6" xfId="15021"/>
    <cellStyle name="Normal 19 3 3 6 2" xfId="40989"/>
    <cellStyle name="Normal 19 3 3 7" xfId="4201"/>
    <cellStyle name="Normal 19 3 3 8" xfId="30169"/>
    <cellStyle name="Normal 19 3 3 9" xfId="56651"/>
    <cellStyle name="Normal 19 3 4" xfId="5283"/>
    <cellStyle name="Normal 19 3 4 2" xfId="11775"/>
    <cellStyle name="Normal 19 3 4 2 2" xfId="26923"/>
    <cellStyle name="Normal 19 3 4 2 2 2" xfId="52891"/>
    <cellStyle name="Normal 19 3 4 2 3" xfId="37743"/>
    <cellStyle name="Normal 19 3 4 3" xfId="20431"/>
    <cellStyle name="Normal 19 3 4 3 2" xfId="46399"/>
    <cellStyle name="Normal 19 3 4 4" xfId="16103"/>
    <cellStyle name="Normal 19 3 4 4 2" xfId="42071"/>
    <cellStyle name="Normal 19 3 4 5" xfId="31251"/>
    <cellStyle name="Normal 19 3 4 6" xfId="57733"/>
    <cellStyle name="Normal 19 3 5" xfId="9611"/>
    <cellStyle name="Normal 19 3 5 2" xfId="24759"/>
    <cellStyle name="Normal 19 3 5 2 2" xfId="50727"/>
    <cellStyle name="Normal 19 3 5 3" xfId="35579"/>
    <cellStyle name="Normal 19 3 6" xfId="7447"/>
    <cellStyle name="Normal 19 3 6 2" xfId="22595"/>
    <cellStyle name="Normal 19 3 6 2 2" xfId="48563"/>
    <cellStyle name="Normal 19 3 6 3" xfId="33415"/>
    <cellStyle name="Normal 19 3 7" xfId="18267"/>
    <cellStyle name="Normal 19 3 7 2" xfId="44235"/>
    <cellStyle name="Normal 19 3 8" xfId="13939"/>
    <cellStyle name="Normal 19 3 8 2" xfId="39907"/>
    <cellStyle name="Normal 19 3 9" xfId="3119"/>
    <cellStyle name="Normal 19 4" xfId="382"/>
    <cellStyle name="Normal 19 4 10" xfId="29088"/>
    <cellStyle name="Normal 19 4 11" xfId="55040"/>
    <cellStyle name="Normal 19 4 12" xfId="55570"/>
    <cellStyle name="Normal 19 4 13" xfId="830"/>
    <cellStyle name="Normal 19 4 2" xfId="1497"/>
    <cellStyle name="Normal 19 4 2 10" xfId="56111"/>
    <cellStyle name="Normal 19 4 2 2" xfId="2579"/>
    <cellStyle name="Normal 19 4 2 2 2" xfId="6907"/>
    <cellStyle name="Normal 19 4 2 2 2 2" xfId="13399"/>
    <cellStyle name="Normal 19 4 2 2 2 2 2" xfId="28547"/>
    <cellStyle name="Normal 19 4 2 2 2 2 2 2" xfId="54515"/>
    <cellStyle name="Normal 19 4 2 2 2 2 3" xfId="39367"/>
    <cellStyle name="Normal 19 4 2 2 2 3" xfId="22055"/>
    <cellStyle name="Normal 19 4 2 2 2 3 2" xfId="48023"/>
    <cellStyle name="Normal 19 4 2 2 2 4" xfId="17727"/>
    <cellStyle name="Normal 19 4 2 2 2 4 2" xfId="43695"/>
    <cellStyle name="Normal 19 4 2 2 2 5" xfId="32875"/>
    <cellStyle name="Normal 19 4 2 2 2 6" xfId="59357"/>
    <cellStyle name="Normal 19 4 2 2 3" xfId="11235"/>
    <cellStyle name="Normal 19 4 2 2 3 2" xfId="26383"/>
    <cellStyle name="Normal 19 4 2 2 3 2 2" xfId="52351"/>
    <cellStyle name="Normal 19 4 2 2 3 3" xfId="37203"/>
    <cellStyle name="Normal 19 4 2 2 4" xfId="9071"/>
    <cellStyle name="Normal 19 4 2 2 4 2" xfId="24219"/>
    <cellStyle name="Normal 19 4 2 2 4 2 2" xfId="50187"/>
    <cellStyle name="Normal 19 4 2 2 4 3" xfId="35039"/>
    <cellStyle name="Normal 19 4 2 2 5" xfId="19891"/>
    <cellStyle name="Normal 19 4 2 2 5 2" xfId="45859"/>
    <cellStyle name="Normal 19 4 2 2 6" xfId="15563"/>
    <cellStyle name="Normal 19 4 2 2 6 2" xfId="41531"/>
    <cellStyle name="Normal 19 4 2 2 7" xfId="4743"/>
    <cellStyle name="Normal 19 4 2 2 8" xfId="30711"/>
    <cellStyle name="Normal 19 4 2 2 9" xfId="57193"/>
    <cellStyle name="Normal 19 4 2 3" xfId="5825"/>
    <cellStyle name="Normal 19 4 2 3 2" xfId="12317"/>
    <cellStyle name="Normal 19 4 2 3 2 2" xfId="27465"/>
    <cellStyle name="Normal 19 4 2 3 2 2 2" xfId="53433"/>
    <cellStyle name="Normal 19 4 2 3 2 3" xfId="38285"/>
    <cellStyle name="Normal 19 4 2 3 3" xfId="20973"/>
    <cellStyle name="Normal 19 4 2 3 3 2" xfId="46941"/>
    <cellStyle name="Normal 19 4 2 3 4" xfId="16645"/>
    <cellStyle name="Normal 19 4 2 3 4 2" xfId="42613"/>
    <cellStyle name="Normal 19 4 2 3 5" xfId="31793"/>
    <cellStyle name="Normal 19 4 2 3 6" xfId="58275"/>
    <cellStyle name="Normal 19 4 2 4" xfId="10153"/>
    <cellStyle name="Normal 19 4 2 4 2" xfId="25301"/>
    <cellStyle name="Normal 19 4 2 4 2 2" xfId="51269"/>
    <cellStyle name="Normal 19 4 2 4 3" xfId="36121"/>
    <cellStyle name="Normal 19 4 2 5" xfId="7989"/>
    <cellStyle name="Normal 19 4 2 5 2" xfId="23137"/>
    <cellStyle name="Normal 19 4 2 5 2 2" xfId="49105"/>
    <cellStyle name="Normal 19 4 2 5 3" xfId="33957"/>
    <cellStyle name="Normal 19 4 2 6" xfId="18809"/>
    <cellStyle name="Normal 19 4 2 6 2" xfId="44777"/>
    <cellStyle name="Normal 19 4 2 7" xfId="14481"/>
    <cellStyle name="Normal 19 4 2 7 2" xfId="40449"/>
    <cellStyle name="Normal 19 4 2 8" xfId="3661"/>
    <cellStyle name="Normal 19 4 2 9" xfId="29629"/>
    <cellStyle name="Normal 19 4 3" xfId="2038"/>
    <cellStyle name="Normal 19 4 3 2" xfId="6366"/>
    <cellStyle name="Normal 19 4 3 2 2" xfId="12858"/>
    <cellStyle name="Normal 19 4 3 2 2 2" xfId="28006"/>
    <cellStyle name="Normal 19 4 3 2 2 2 2" xfId="53974"/>
    <cellStyle name="Normal 19 4 3 2 2 3" xfId="38826"/>
    <cellStyle name="Normal 19 4 3 2 3" xfId="21514"/>
    <cellStyle name="Normal 19 4 3 2 3 2" xfId="47482"/>
    <cellStyle name="Normal 19 4 3 2 4" xfId="17186"/>
    <cellStyle name="Normal 19 4 3 2 4 2" xfId="43154"/>
    <cellStyle name="Normal 19 4 3 2 5" xfId="32334"/>
    <cellStyle name="Normal 19 4 3 2 6" xfId="58816"/>
    <cellStyle name="Normal 19 4 3 3" xfId="10694"/>
    <cellStyle name="Normal 19 4 3 3 2" xfId="25842"/>
    <cellStyle name="Normal 19 4 3 3 2 2" xfId="51810"/>
    <cellStyle name="Normal 19 4 3 3 3" xfId="36662"/>
    <cellStyle name="Normal 19 4 3 4" xfId="8530"/>
    <cellStyle name="Normal 19 4 3 4 2" xfId="23678"/>
    <cellStyle name="Normal 19 4 3 4 2 2" xfId="49646"/>
    <cellStyle name="Normal 19 4 3 4 3" xfId="34498"/>
    <cellStyle name="Normal 19 4 3 5" xfId="19350"/>
    <cellStyle name="Normal 19 4 3 5 2" xfId="45318"/>
    <cellStyle name="Normal 19 4 3 6" xfId="15022"/>
    <cellStyle name="Normal 19 4 3 6 2" xfId="40990"/>
    <cellStyle name="Normal 19 4 3 7" xfId="4202"/>
    <cellStyle name="Normal 19 4 3 8" xfId="30170"/>
    <cellStyle name="Normal 19 4 3 9" xfId="56652"/>
    <cellStyle name="Normal 19 4 4" xfId="5284"/>
    <cellStyle name="Normal 19 4 4 2" xfId="11776"/>
    <cellStyle name="Normal 19 4 4 2 2" xfId="26924"/>
    <cellStyle name="Normal 19 4 4 2 2 2" xfId="52892"/>
    <cellStyle name="Normal 19 4 4 2 3" xfId="37744"/>
    <cellStyle name="Normal 19 4 4 3" xfId="20432"/>
    <cellStyle name="Normal 19 4 4 3 2" xfId="46400"/>
    <cellStyle name="Normal 19 4 4 4" xfId="16104"/>
    <cellStyle name="Normal 19 4 4 4 2" xfId="42072"/>
    <cellStyle name="Normal 19 4 4 5" xfId="31252"/>
    <cellStyle name="Normal 19 4 4 6" xfId="57734"/>
    <cellStyle name="Normal 19 4 5" xfId="9612"/>
    <cellStyle name="Normal 19 4 5 2" xfId="24760"/>
    <cellStyle name="Normal 19 4 5 2 2" xfId="50728"/>
    <cellStyle name="Normal 19 4 5 3" xfId="35580"/>
    <cellStyle name="Normal 19 4 6" xfId="7448"/>
    <cellStyle name="Normal 19 4 6 2" xfId="22596"/>
    <cellStyle name="Normal 19 4 6 2 2" xfId="48564"/>
    <cellStyle name="Normal 19 4 6 3" xfId="33416"/>
    <cellStyle name="Normal 19 4 7" xfId="18268"/>
    <cellStyle name="Normal 19 4 7 2" xfId="44236"/>
    <cellStyle name="Normal 19 4 8" xfId="13940"/>
    <cellStyle name="Normal 19 4 8 2" xfId="39908"/>
    <cellStyle name="Normal 19 4 9" xfId="3120"/>
    <cellStyle name="Normal 19 5" xfId="383"/>
    <cellStyle name="Normal 19 5 10" xfId="29089"/>
    <cellStyle name="Normal 19 5 11" xfId="55041"/>
    <cellStyle name="Normal 19 5 12" xfId="55571"/>
    <cellStyle name="Normal 19 5 13" xfId="870"/>
    <cellStyle name="Normal 19 5 2" xfId="1498"/>
    <cellStyle name="Normal 19 5 2 10" xfId="56112"/>
    <cellStyle name="Normal 19 5 2 2" xfId="2580"/>
    <cellStyle name="Normal 19 5 2 2 2" xfId="6908"/>
    <cellStyle name="Normal 19 5 2 2 2 2" xfId="13400"/>
    <cellStyle name="Normal 19 5 2 2 2 2 2" xfId="28548"/>
    <cellStyle name="Normal 19 5 2 2 2 2 2 2" xfId="54516"/>
    <cellStyle name="Normal 19 5 2 2 2 2 3" xfId="39368"/>
    <cellStyle name="Normal 19 5 2 2 2 3" xfId="22056"/>
    <cellStyle name="Normal 19 5 2 2 2 3 2" xfId="48024"/>
    <cellStyle name="Normal 19 5 2 2 2 4" xfId="17728"/>
    <cellStyle name="Normal 19 5 2 2 2 4 2" xfId="43696"/>
    <cellStyle name="Normal 19 5 2 2 2 5" xfId="32876"/>
    <cellStyle name="Normal 19 5 2 2 2 6" xfId="59358"/>
    <cellStyle name="Normal 19 5 2 2 3" xfId="11236"/>
    <cellStyle name="Normal 19 5 2 2 3 2" xfId="26384"/>
    <cellStyle name="Normal 19 5 2 2 3 2 2" xfId="52352"/>
    <cellStyle name="Normal 19 5 2 2 3 3" xfId="37204"/>
    <cellStyle name="Normal 19 5 2 2 4" xfId="9072"/>
    <cellStyle name="Normal 19 5 2 2 4 2" xfId="24220"/>
    <cellStyle name="Normal 19 5 2 2 4 2 2" xfId="50188"/>
    <cellStyle name="Normal 19 5 2 2 4 3" xfId="35040"/>
    <cellStyle name="Normal 19 5 2 2 5" xfId="19892"/>
    <cellStyle name="Normal 19 5 2 2 5 2" xfId="45860"/>
    <cellStyle name="Normal 19 5 2 2 6" xfId="15564"/>
    <cellStyle name="Normal 19 5 2 2 6 2" xfId="41532"/>
    <cellStyle name="Normal 19 5 2 2 7" xfId="4744"/>
    <cellStyle name="Normal 19 5 2 2 8" xfId="30712"/>
    <cellStyle name="Normal 19 5 2 2 9" xfId="57194"/>
    <cellStyle name="Normal 19 5 2 3" xfId="5826"/>
    <cellStyle name="Normal 19 5 2 3 2" xfId="12318"/>
    <cellStyle name="Normal 19 5 2 3 2 2" xfId="27466"/>
    <cellStyle name="Normal 19 5 2 3 2 2 2" xfId="53434"/>
    <cellStyle name="Normal 19 5 2 3 2 3" xfId="38286"/>
    <cellStyle name="Normal 19 5 2 3 3" xfId="20974"/>
    <cellStyle name="Normal 19 5 2 3 3 2" xfId="46942"/>
    <cellStyle name="Normal 19 5 2 3 4" xfId="16646"/>
    <cellStyle name="Normal 19 5 2 3 4 2" xfId="42614"/>
    <cellStyle name="Normal 19 5 2 3 5" xfId="31794"/>
    <cellStyle name="Normal 19 5 2 3 6" xfId="58276"/>
    <cellStyle name="Normal 19 5 2 4" xfId="10154"/>
    <cellStyle name="Normal 19 5 2 4 2" xfId="25302"/>
    <cellStyle name="Normal 19 5 2 4 2 2" xfId="51270"/>
    <cellStyle name="Normal 19 5 2 4 3" xfId="36122"/>
    <cellStyle name="Normal 19 5 2 5" xfId="7990"/>
    <cellStyle name="Normal 19 5 2 5 2" xfId="23138"/>
    <cellStyle name="Normal 19 5 2 5 2 2" xfId="49106"/>
    <cellStyle name="Normal 19 5 2 5 3" xfId="33958"/>
    <cellStyle name="Normal 19 5 2 6" xfId="18810"/>
    <cellStyle name="Normal 19 5 2 6 2" xfId="44778"/>
    <cellStyle name="Normal 19 5 2 7" xfId="14482"/>
    <cellStyle name="Normal 19 5 2 7 2" xfId="40450"/>
    <cellStyle name="Normal 19 5 2 8" xfId="3662"/>
    <cellStyle name="Normal 19 5 2 9" xfId="29630"/>
    <cellStyle name="Normal 19 5 3" xfId="2039"/>
    <cellStyle name="Normal 19 5 3 2" xfId="6367"/>
    <cellStyle name="Normal 19 5 3 2 2" xfId="12859"/>
    <cellStyle name="Normal 19 5 3 2 2 2" xfId="28007"/>
    <cellStyle name="Normal 19 5 3 2 2 2 2" xfId="53975"/>
    <cellStyle name="Normal 19 5 3 2 2 3" xfId="38827"/>
    <cellStyle name="Normal 19 5 3 2 3" xfId="21515"/>
    <cellStyle name="Normal 19 5 3 2 3 2" xfId="47483"/>
    <cellStyle name="Normal 19 5 3 2 4" xfId="17187"/>
    <cellStyle name="Normal 19 5 3 2 4 2" xfId="43155"/>
    <cellStyle name="Normal 19 5 3 2 5" xfId="32335"/>
    <cellStyle name="Normal 19 5 3 2 6" xfId="58817"/>
    <cellStyle name="Normal 19 5 3 3" xfId="10695"/>
    <cellStyle name="Normal 19 5 3 3 2" xfId="25843"/>
    <cellStyle name="Normal 19 5 3 3 2 2" xfId="51811"/>
    <cellStyle name="Normal 19 5 3 3 3" xfId="36663"/>
    <cellStyle name="Normal 19 5 3 4" xfId="8531"/>
    <cellStyle name="Normal 19 5 3 4 2" xfId="23679"/>
    <cellStyle name="Normal 19 5 3 4 2 2" xfId="49647"/>
    <cellStyle name="Normal 19 5 3 4 3" xfId="34499"/>
    <cellStyle name="Normal 19 5 3 5" xfId="19351"/>
    <cellStyle name="Normal 19 5 3 5 2" xfId="45319"/>
    <cellStyle name="Normal 19 5 3 6" xfId="15023"/>
    <cellStyle name="Normal 19 5 3 6 2" xfId="40991"/>
    <cellStyle name="Normal 19 5 3 7" xfId="4203"/>
    <cellStyle name="Normal 19 5 3 8" xfId="30171"/>
    <cellStyle name="Normal 19 5 3 9" xfId="56653"/>
    <cellStyle name="Normal 19 5 4" xfId="5285"/>
    <cellStyle name="Normal 19 5 4 2" xfId="11777"/>
    <cellStyle name="Normal 19 5 4 2 2" xfId="26925"/>
    <cellStyle name="Normal 19 5 4 2 2 2" xfId="52893"/>
    <cellStyle name="Normal 19 5 4 2 3" xfId="37745"/>
    <cellStyle name="Normal 19 5 4 3" xfId="20433"/>
    <cellStyle name="Normal 19 5 4 3 2" xfId="46401"/>
    <cellStyle name="Normal 19 5 4 4" xfId="16105"/>
    <cellStyle name="Normal 19 5 4 4 2" xfId="42073"/>
    <cellStyle name="Normal 19 5 4 5" xfId="31253"/>
    <cellStyle name="Normal 19 5 4 6" xfId="57735"/>
    <cellStyle name="Normal 19 5 5" xfId="9613"/>
    <cellStyle name="Normal 19 5 5 2" xfId="24761"/>
    <cellStyle name="Normal 19 5 5 2 2" xfId="50729"/>
    <cellStyle name="Normal 19 5 5 3" xfId="35581"/>
    <cellStyle name="Normal 19 5 6" xfId="7449"/>
    <cellStyle name="Normal 19 5 6 2" xfId="22597"/>
    <cellStyle name="Normal 19 5 6 2 2" xfId="48565"/>
    <cellStyle name="Normal 19 5 6 3" xfId="33417"/>
    <cellStyle name="Normal 19 5 7" xfId="18269"/>
    <cellStyle name="Normal 19 5 7 2" xfId="44237"/>
    <cellStyle name="Normal 19 5 8" xfId="13941"/>
    <cellStyle name="Normal 19 5 8 2" xfId="39909"/>
    <cellStyle name="Normal 19 5 9" xfId="3121"/>
    <cellStyle name="Normal 19 6" xfId="384"/>
    <cellStyle name="Normal 19 6 10" xfId="29090"/>
    <cellStyle name="Normal 19 6 11" xfId="55042"/>
    <cellStyle name="Normal 19 6 12" xfId="55572"/>
    <cellStyle name="Normal 19 6 13" xfId="910"/>
    <cellStyle name="Normal 19 6 2" xfId="1499"/>
    <cellStyle name="Normal 19 6 2 10" xfId="56113"/>
    <cellStyle name="Normal 19 6 2 2" xfId="2581"/>
    <cellStyle name="Normal 19 6 2 2 2" xfId="6909"/>
    <cellStyle name="Normal 19 6 2 2 2 2" xfId="13401"/>
    <cellStyle name="Normal 19 6 2 2 2 2 2" xfId="28549"/>
    <cellStyle name="Normal 19 6 2 2 2 2 2 2" xfId="54517"/>
    <cellStyle name="Normal 19 6 2 2 2 2 3" xfId="39369"/>
    <cellStyle name="Normal 19 6 2 2 2 3" xfId="22057"/>
    <cellStyle name="Normal 19 6 2 2 2 3 2" xfId="48025"/>
    <cellStyle name="Normal 19 6 2 2 2 4" xfId="17729"/>
    <cellStyle name="Normal 19 6 2 2 2 4 2" xfId="43697"/>
    <cellStyle name="Normal 19 6 2 2 2 5" xfId="32877"/>
    <cellStyle name="Normal 19 6 2 2 2 6" xfId="59359"/>
    <cellStyle name="Normal 19 6 2 2 3" xfId="11237"/>
    <cellStyle name="Normal 19 6 2 2 3 2" xfId="26385"/>
    <cellStyle name="Normal 19 6 2 2 3 2 2" xfId="52353"/>
    <cellStyle name="Normal 19 6 2 2 3 3" xfId="37205"/>
    <cellStyle name="Normal 19 6 2 2 4" xfId="9073"/>
    <cellStyle name="Normal 19 6 2 2 4 2" xfId="24221"/>
    <cellStyle name="Normal 19 6 2 2 4 2 2" xfId="50189"/>
    <cellStyle name="Normal 19 6 2 2 4 3" xfId="35041"/>
    <cellStyle name="Normal 19 6 2 2 5" xfId="19893"/>
    <cellStyle name="Normal 19 6 2 2 5 2" xfId="45861"/>
    <cellStyle name="Normal 19 6 2 2 6" xfId="15565"/>
    <cellStyle name="Normal 19 6 2 2 6 2" xfId="41533"/>
    <cellStyle name="Normal 19 6 2 2 7" xfId="4745"/>
    <cellStyle name="Normal 19 6 2 2 8" xfId="30713"/>
    <cellStyle name="Normal 19 6 2 2 9" xfId="57195"/>
    <cellStyle name="Normal 19 6 2 3" xfId="5827"/>
    <cellStyle name="Normal 19 6 2 3 2" xfId="12319"/>
    <cellStyle name="Normal 19 6 2 3 2 2" xfId="27467"/>
    <cellStyle name="Normal 19 6 2 3 2 2 2" xfId="53435"/>
    <cellStyle name="Normal 19 6 2 3 2 3" xfId="38287"/>
    <cellStyle name="Normal 19 6 2 3 3" xfId="20975"/>
    <cellStyle name="Normal 19 6 2 3 3 2" xfId="46943"/>
    <cellStyle name="Normal 19 6 2 3 4" xfId="16647"/>
    <cellStyle name="Normal 19 6 2 3 4 2" xfId="42615"/>
    <cellStyle name="Normal 19 6 2 3 5" xfId="31795"/>
    <cellStyle name="Normal 19 6 2 3 6" xfId="58277"/>
    <cellStyle name="Normal 19 6 2 4" xfId="10155"/>
    <cellStyle name="Normal 19 6 2 4 2" xfId="25303"/>
    <cellStyle name="Normal 19 6 2 4 2 2" xfId="51271"/>
    <cellStyle name="Normal 19 6 2 4 3" xfId="36123"/>
    <cellStyle name="Normal 19 6 2 5" xfId="7991"/>
    <cellStyle name="Normal 19 6 2 5 2" xfId="23139"/>
    <cellStyle name="Normal 19 6 2 5 2 2" xfId="49107"/>
    <cellStyle name="Normal 19 6 2 5 3" xfId="33959"/>
    <cellStyle name="Normal 19 6 2 6" xfId="18811"/>
    <cellStyle name="Normal 19 6 2 6 2" xfId="44779"/>
    <cellStyle name="Normal 19 6 2 7" xfId="14483"/>
    <cellStyle name="Normal 19 6 2 7 2" xfId="40451"/>
    <cellStyle name="Normal 19 6 2 8" xfId="3663"/>
    <cellStyle name="Normal 19 6 2 9" xfId="29631"/>
    <cellStyle name="Normal 19 6 3" xfId="2040"/>
    <cellStyle name="Normal 19 6 3 2" xfId="6368"/>
    <cellStyle name="Normal 19 6 3 2 2" xfId="12860"/>
    <cellStyle name="Normal 19 6 3 2 2 2" xfId="28008"/>
    <cellStyle name="Normal 19 6 3 2 2 2 2" xfId="53976"/>
    <cellStyle name="Normal 19 6 3 2 2 3" xfId="38828"/>
    <cellStyle name="Normal 19 6 3 2 3" xfId="21516"/>
    <cellStyle name="Normal 19 6 3 2 3 2" xfId="47484"/>
    <cellStyle name="Normal 19 6 3 2 4" xfId="17188"/>
    <cellStyle name="Normal 19 6 3 2 4 2" xfId="43156"/>
    <cellStyle name="Normal 19 6 3 2 5" xfId="32336"/>
    <cellStyle name="Normal 19 6 3 2 6" xfId="58818"/>
    <cellStyle name="Normal 19 6 3 3" xfId="10696"/>
    <cellStyle name="Normal 19 6 3 3 2" xfId="25844"/>
    <cellStyle name="Normal 19 6 3 3 2 2" xfId="51812"/>
    <cellStyle name="Normal 19 6 3 3 3" xfId="36664"/>
    <cellStyle name="Normal 19 6 3 4" xfId="8532"/>
    <cellStyle name="Normal 19 6 3 4 2" xfId="23680"/>
    <cellStyle name="Normal 19 6 3 4 2 2" xfId="49648"/>
    <cellStyle name="Normal 19 6 3 4 3" xfId="34500"/>
    <cellStyle name="Normal 19 6 3 5" xfId="19352"/>
    <cellStyle name="Normal 19 6 3 5 2" xfId="45320"/>
    <cellStyle name="Normal 19 6 3 6" xfId="15024"/>
    <cellStyle name="Normal 19 6 3 6 2" xfId="40992"/>
    <cellStyle name="Normal 19 6 3 7" xfId="4204"/>
    <cellStyle name="Normal 19 6 3 8" xfId="30172"/>
    <cellStyle name="Normal 19 6 3 9" xfId="56654"/>
    <cellStyle name="Normal 19 6 4" xfId="5286"/>
    <cellStyle name="Normal 19 6 4 2" xfId="11778"/>
    <cellStyle name="Normal 19 6 4 2 2" xfId="26926"/>
    <cellStyle name="Normal 19 6 4 2 2 2" xfId="52894"/>
    <cellStyle name="Normal 19 6 4 2 3" xfId="37746"/>
    <cellStyle name="Normal 19 6 4 3" xfId="20434"/>
    <cellStyle name="Normal 19 6 4 3 2" xfId="46402"/>
    <cellStyle name="Normal 19 6 4 4" xfId="16106"/>
    <cellStyle name="Normal 19 6 4 4 2" xfId="42074"/>
    <cellStyle name="Normal 19 6 4 5" xfId="31254"/>
    <cellStyle name="Normal 19 6 4 6" xfId="57736"/>
    <cellStyle name="Normal 19 6 5" xfId="9614"/>
    <cellStyle name="Normal 19 6 5 2" xfId="24762"/>
    <cellStyle name="Normal 19 6 5 2 2" xfId="50730"/>
    <cellStyle name="Normal 19 6 5 3" xfId="35582"/>
    <cellStyle name="Normal 19 6 6" xfId="7450"/>
    <cellStyle name="Normal 19 6 6 2" xfId="22598"/>
    <cellStyle name="Normal 19 6 6 2 2" xfId="48566"/>
    <cellStyle name="Normal 19 6 6 3" xfId="33418"/>
    <cellStyle name="Normal 19 6 7" xfId="18270"/>
    <cellStyle name="Normal 19 6 7 2" xfId="44238"/>
    <cellStyle name="Normal 19 6 8" xfId="13942"/>
    <cellStyle name="Normal 19 6 8 2" xfId="39910"/>
    <cellStyle name="Normal 19 6 9" xfId="3122"/>
    <cellStyle name="Normal 19 7" xfId="385"/>
    <cellStyle name="Normal 19 7 10" xfId="29091"/>
    <cellStyle name="Normal 19 7 11" xfId="55043"/>
    <cellStyle name="Normal 19 7 12" xfId="55573"/>
    <cellStyle name="Normal 19 7 13" xfId="950"/>
    <cellStyle name="Normal 19 7 2" xfId="1500"/>
    <cellStyle name="Normal 19 7 2 10" xfId="56114"/>
    <cellStyle name="Normal 19 7 2 2" xfId="2582"/>
    <cellStyle name="Normal 19 7 2 2 2" xfId="6910"/>
    <cellStyle name="Normal 19 7 2 2 2 2" xfId="13402"/>
    <cellStyle name="Normal 19 7 2 2 2 2 2" xfId="28550"/>
    <cellStyle name="Normal 19 7 2 2 2 2 2 2" xfId="54518"/>
    <cellStyle name="Normal 19 7 2 2 2 2 3" xfId="39370"/>
    <cellStyle name="Normal 19 7 2 2 2 3" xfId="22058"/>
    <cellStyle name="Normal 19 7 2 2 2 3 2" xfId="48026"/>
    <cellStyle name="Normal 19 7 2 2 2 4" xfId="17730"/>
    <cellStyle name="Normal 19 7 2 2 2 4 2" xfId="43698"/>
    <cellStyle name="Normal 19 7 2 2 2 5" xfId="32878"/>
    <cellStyle name="Normal 19 7 2 2 2 6" xfId="59360"/>
    <cellStyle name="Normal 19 7 2 2 3" xfId="11238"/>
    <cellStyle name="Normal 19 7 2 2 3 2" xfId="26386"/>
    <cellStyle name="Normal 19 7 2 2 3 2 2" xfId="52354"/>
    <cellStyle name="Normal 19 7 2 2 3 3" xfId="37206"/>
    <cellStyle name="Normal 19 7 2 2 4" xfId="9074"/>
    <cellStyle name="Normal 19 7 2 2 4 2" xfId="24222"/>
    <cellStyle name="Normal 19 7 2 2 4 2 2" xfId="50190"/>
    <cellStyle name="Normal 19 7 2 2 4 3" xfId="35042"/>
    <cellStyle name="Normal 19 7 2 2 5" xfId="19894"/>
    <cellStyle name="Normal 19 7 2 2 5 2" xfId="45862"/>
    <cellStyle name="Normal 19 7 2 2 6" xfId="15566"/>
    <cellStyle name="Normal 19 7 2 2 6 2" xfId="41534"/>
    <cellStyle name="Normal 19 7 2 2 7" xfId="4746"/>
    <cellStyle name="Normal 19 7 2 2 8" xfId="30714"/>
    <cellStyle name="Normal 19 7 2 2 9" xfId="57196"/>
    <cellStyle name="Normal 19 7 2 3" xfId="5828"/>
    <cellStyle name="Normal 19 7 2 3 2" xfId="12320"/>
    <cellStyle name="Normal 19 7 2 3 2 2" xfId="27468"/>
    <cellStyle name="Normal 19 7 2 3 2 2 2" xfId="53436"/>
    <cellStyle name="Normal 19 7 2 3 2 3" xfId="38288"/>
    <cellStyle name="Normal 19 7 2 3 3" xfId="20976"/>
    <cellStyle name="Normal 19 7 2 3 3 2" xfId="46944"/>
    <cellStyle name="Normal 19 7 2 3 4" xfId="16648"/>
    <cellStyle name="Normal 19 7 2 3 4 2" xfId="42616"/>
    <cellStyle name="Normal 19 7 2 3 5" xfId="31796"/>
    <cellStyle name="Normal 19 7 2 3 6" xfId="58278"/>
    <cellStyle name="Normal 19 7 2 4" xfId="10156"/>
    <cellStyle name="Normal 19 7 2 4 2" xfId="25304"/>
    <cellStyle name="Normal 19 7 2 4 2 2" xfId="51272"/>
    <cellStyle name="Normal 19 7 2 4 3" xfId="36124"/>
    <cellStyle name="Normal 19 7 2 5" xfId="7992"/>
    <cellStyle name="Normal 19 7 2 5 2" xfId="23140"/>
    <cellStyle name="Normal 19 7 2 5 2 2" xfId="49108"/>
    <cellStyle name="Normal 19 7 2 5 3" xfId="33960"/>
    <cellStyle name="Normal 19 7 2 6" xfId="18812"/>
    <cellStyle name="Normal 19 7 2 6 2" xfId="44780"/>
    <cellStyle name="Normal 19 7 2 7" xfId="14484"/>
    <cellStyle name="Normal 19 7 2 7 2" xfId="40452"/>
    <cellStyle name="Normal 19 7 2 8" xfId="3664"/>
    <cellStyle name="Normal 19 7 2 9" xfId="29632"/>
    <cellStyle name="Normal 19 7 3" xfId="2041"/>
    <cellStyle name="Normal 19 7 3 2" xfId="6369"/>
    <cellStyle name="Normal 19 7 3 2 2" xfId="12861"/>
    <cellStyle name="Normal 19 7 3 2 2 2" xfId="28009"/>
    <cellStyle name="Normal 19 7 3 2 2 2 2" xfId="53977"/>
    <cellStyle name="Normal 19 7 3 2 2 3" xfId="38829"/>
    <cellStyle name="Normal 19 7 3 2 3" xfId="21517"/>
    <cellStyle name="Normal 19 7 3 2 3 2" xfId="47485"/>
    <cellStyle name="Normal 19 7 3 2 4" xfId="17189"/>
    <cellStyle name="Normal 19 7 3 2 4 2" xfId="43157"/>
    <cellStyle name="Normal 19 7 3 2 5" xfId="32337"/>
    <cellStyle name="Normal 19 7 3 2 6" xfId="58819"/>
    <cellStyle name="Normal 19 7 3 3" xfId="10697"/>
    <cellStyle name="Normal 19 7 3 3 2" xfId="25845"/>
    <cellStyle name="Normal 19 7 3 3 2 2" xfId="51813"/>
    <cellStyle name="Normal 19 7 3 3 3" xfId="36665"/>
    <cellStyle name="Normal 19 7 3 4" xfId="8533"/>
    <cellStyle name="Normal 19 7 3 4 2" xfId="23681"/>
    <cellStyle name="Normal 19 7 3 4 2 2" xfId="49649"/>
    <cellStyle name="Normal 19 7 3 4 3" xfId="34501"/>
    <cellStyle name="Normal 19 7 3 5" xfId="19353"/>
    <cellStyle name="Normal 19 7 3 5 2" xfId="45321"/>
    <cellStyle name="Normal 19 7 3 6" xfId="15025"/>
    <cellStyle name="Normal 19 7 3 6 2" xfId="40993"/>
    <cellStyle name="Normal 19 7 3 7" xfId="4205"/>
    <cellStyle name="Normal 19 7 3 8" xfId="30173"/>
    <cellStyle name="Normal 19 7 3 9" xfId="56655"/>
    <cellStyle name="Normal 19 7 4" xfId="5287"/>
    <cellStyle name="Normal 19 7 4 2" xfId="11779"/>
    <cellStyle name="Normal 19 7 4 2 2" xfId="26927"/>
    <cellStyle name="Normal 19 7 4 2 2 2" xfId="52895"/>
    <cellStyle name="Normal 19 7 4 2 3" xfId="37747"/>
    <cellStyle name="Normal 19 7 4 3" xfId="20435"/>
    <cellStyle name="Normal 19 7 4 3 2" xfId="46403"/>
    <cellStyle name="Normal 19 7 4 4" xfId="16107"/>
    <cellStyle name="Normal 19 7 4 4 2" xfId="42075"/>
    <cellStyle name="Normal 19 7 4 5" xfId="31255"/>
    <cellStyle name="Normal 19 7 4 6" xfId="57737"/>
    <cellStyle name="Normal 19 7 5" xfId="9615"/>
    <cellStyle name="Normal 19 7 5 2" xfId="24763"/>
    <cellStyle name="Normal 19 7 5 2 2" xfId="50731"/>
    <cellStyle name="Normal 19 7 5 3" xfId="35583"/>
    <cellStyle name="Normal 19 7 6" xfId="7451"/>
    <cellStyle name="Normal 19 7 6 2" xfId="22599"/>
    <cellStyle name="Normal 19 7 6 2 2" xfId="48567"/>
    <cellStyle name="Normal 19 7 6 3" xfId="33419"/>
    <cellStyle name="Normal 19 7 7" xfId="18271"/>
    <cellStyle name="Normal 19 7 7 2" xfId="44239"/>
    <cellStyle name="Normal 19 7 8" xfId="13943"/>
    <cellStyle name="Normal 19 7 8 2" xfId="39911"/>
    <cellStyle name="Normal 19 7 9" xfId="3123"/>
    <cellStyle name="Normal 19 8" xfId="386"/>
    <cellStyle name="Normal 19 8 10" xfId="29092"/>
    <cellStyle name="Normal 19 8 11" xfId="55044"/>
    <cellStyle name="Normal 19 8 12" xfId="55574"/>
    <cellStyle name="Normal 19 8 13" xfId="990"/>
    <cellStyle name="Normal 19 8 2" xfId="1501"/>
    <cellStyle name="Normal 19 8 2 10" xfId="56115"/>
    <cellStyle name="Normal 19 8 2 2" xfId="2583"/>
    <cellStyle name="Normal 19 8 2 2 2" xfId="6911"/>
    <cellStyle name="Normal 19 8 2 2 2 2" xfId="13403"/>
    <cellStyle name="Normal 19 8 2 2 2 2 2" xfId="28551"/>
    <cellStyle name="Normal 19 8 2 2 2 2 2 2" xfId="54519"/>
    <cellStyle name="Normal 19 8 2 2 2 2 3" xfId="39371"/>
    <cellStyle name="Normal 19 8 2 2 2 3" xfId="22059"/>
    <cellStyle name="Normal 19 8 2 2 2 3 2" xfId="48027"/>
    <cellStyle name="Normal 19 8 2 2 2 4" xfId="17731"/>
    <cellStyle name="Normal 19 8 2 2 2 4 2" xfId="43699"/>
    <cellStyle name="Normal 19 8 2 2 2 5" xfId="32879"/>
    <cellStyle name="Normal 19 8 2 2 2 6" xfId="59361"/>
    <cellStyle name="Normal 19 8 2 2 3" xfId="11239"/>
    <cellStyle name="Normal 19 8 2 2 3 2" xfId="26387"/>
    <cellStyle name="Normal 19 8 2 2 3 2 2" xfId="52355"/>
    <cellStyle name="Normal 19 8 2 2 3 3" xfId="37207"/>
    <cellStyle name="Normal 19 8 2 2 4" xfId="9075"/>
    <cellStyle name="Normal 19 8 2 2 4 2" xfId="24223"/>
    <cellStyle name="Normal 19 8 2 2 4 2 2" xfId="50191"/>
    <cellStyle name="Normal 19 8 2 2 4 3" xfId="35043"/>
    <cellStyle name="Normal 19 8 2 2 5" xfId="19895"/>
    <cellStyle name="Normal 19 8 2 2 5 2" xfId="45863"/>
    <cellStyle name="Normal 19 8 2 2 6" xfId="15567"/>
    <cellStyle name="Normal 19 8 2 2 6 2" xfId="41535"/>
    <cellStyle name="Normal 19 8 2 2 7" xfId="4747"/>
    <cellStyle name="Normal 19 8 2 2 8" xfId="30715"/>
    <cellStyle name="Normal 19 8 2 2 9" xfId="57197"/>
    <cellStyle name="Normal 19 8 2 3" xfId="5829"/>
    <cellStyle name="Normal 19 8 2 3 2" xfId="12321"/>
    <cellStyle name="Normal 19 8 2 3 2 2" xfId="27469"/>
    <cellStyle name="Normal 19 8 2 3 2 2 2" xfId="53437"/>
    <cellStyle name="Normal 19 8 2 3 2 3" xfId="38289"/>
    <cellStyle name="Normal 19 8 2 3 3" xfId="20977"/>
    <cellStyle name="Normal 19 8 2 3 3 2" xfId="46945"/>
    <cellStyle name="Normal 19 8 2 3 4" xfId="16649"/>
    <cellStyle name="Normal 19 8 2 3 4 2" xfId="42617"/>
    <cellStyle name="Normal 19 8 2 3 5" xfId="31797"/>
    <cellStyle name="Normal 19 8 2 3 6" xfId="58279"/>
    <cellStyle name="Normal 19 8 2 4" xfId="10157"/>
    <cellStyle name="Normal 19 8 2 4 2" xfId="25305"/>
    <cellStyle name="Normal 19 8 2 4 2 2" xfId="51273"/>
    <cellStyle name="Normal 19 8 2 4 3" xfId="36125"/>
    <cellStyle name="Normal 19 8 2 5" xfId="7993"/>
    <cellStyle name="Normal 19 8 2 5 2" xfId="23141"/>
    <cellStyle name="Normal 19 8 2 5 2 2" xfId="49109"/>
    <cellStyle name="Normal 19 8 2 5 3" xfId="33961"/>
    <cellStyle name="Normal 19 8 2 6" xfId="18813"/>
    <cellStyle name="Normal 19 8 2 6 2" xfId="44781"/>
    <cellStyle name="Normal 19 8 2 7" xfId="14485"/>
    <cellStyle name="Normal 19 8 2 7 2" xfId="40453"/>
    <cellStyle name="Normal 19 8 2 8" xfId="3665"/>
    <cellStyle name="Normal 19 8 2 9" xfId="29633"/>
    <cellStyle name="Normal 19 8 3" xfId="2042"/>
    <cellStyle name="Normal 19 8 3 2" xfId="6370"/>
    <cellStyle name="Normal 19 8 3 2 2" xfId="12862"/>
    <cellStyle name="Normal 19 8 3 2 2 2" xfId="28010"/>
    <cellStyle name="Normal 19 8 3 2 2 2 2" xfId="53978"/>
    <cellStyle name="Normal 19 8 3 2 2 3" xfId="38830"/>
    <cellStyle name="Normal 19 8 3 2 3" xfId="21518"/>
    <cellStyle name="Normal 19 8 3 2 3 2" xfId="47486"/>
    <cellStyle name="Normal 19 8 3 2 4" xfId="17190"/>
    <cellStyle name="Normal 19 8 3 2 4 2" xfId="43158"/>
    <cellStyle name="Normal 19 8 3 2 5" xfId="32338"/>
    <cellStyle name="Normal 19 8 3 2 6" xfId="58820"/>
    <cellStyle name="Normal 19 8 3 3" xfId="10698"/>
    <cellStyle name="Normal 19 8 3 3 2" xfId="25846"/>
    <cellStyle name="Normal 19 8 3 3 2 2" xfId="51814"/>
    <cellStyle name="Normal 19 8 3 3 3" xfId="36666"/>
    <cellStyle name="Normal 19 8 3 4" xfId="8534"/>
    <cellStyle name="Normal 19 8 3 4 2" xfId="23682"/>
    <cellStyle name="Normal 19 8 3 4 2 2" xfId="49650"/>
    <cellStyle name="Normal 19 8 3 4 3" xfId="34502"/>
    <cellStyle name="Normal 19 8 3 5" xfId="19354"/>
    <cellStyle name="Normal 19 8 3 5 2" xfId="45322"/>
    <cellStyle name="Normal 19 8 3 6" xfId="15026"/>
    <cellStyle name="Normal 19 8 3 6 2" xfId="40994"/>
    <cellStyle name="Normal 19 8 3 7" xfId="4206"/>
    <cellStyle name="Normal 19 8 3 8" xfId="30174"/>
    <cellStyle name="Normal 19 8 3 9" xfId="56656"/>
    <cellStyle name="Normal 19 8 4" xfId="5288"/>
    <cellStyle name="Normal 19 8 4 2" xfId="11780"/>
    <cellStyle name="Normal 19 8 4 2 2" xfId="26928"/>
    <cellStyle name="Normal 19 8 4 2 2 2" xfId="52896"/>
    <cellStyle name="Normal 19 8 4 2 3" xfId="37748"/>
    <cellStyle name="Normal 19 8 4 3" xfId="20436"/>
    <cellStyle name="Normal 19 8 4 3 2" xfId="46404"/>
    <cellStyle name="Normal 19 8 4 4" xfId="16108"/>
    <cellStyle name="Normal 19 8 4 4 2" xfId="42076"/>
    <cellStyle name="Normal 19 8 4 5" xfId="31256"/>
    <cellStyle name="Normal 19 8 4 6" xfId="57738"/>
    <cellStyle name="Normal 19 8 5" xfId="9616"/>
    <cellStyle name="Normal 19 8 5 2" xfId="24764"/>
    <cellStyle name="Normal 19 8 5 2 2" xfId="50732"/>
    <cellStyle name="Normal 19 8 5 3" xfId="35584"/>
    <cellStyle name="Normal 19 8 6" xfId="7452"/>
    <cellStyle name="Normal 19 8 6 2" xfId="22600"/>
    <cellStyle name="Normal 19 8 6 2 2" xfId="48568"/>
    <cellStyle name="Normal 19 8 6 3" xfId="33420"/>
    <cellStyle name="Normal 19 8 7" xfId="18272"/>
    <cellStyle name="Normal 19 8 7 2" xfId="44240"/>
    <cellStyle name="Normal 19 8 8" xfId="13944"/>
    <cellStyle name="Normal 19 8 8 2" xfId="39912"/>
    <cellStyle name="Normal 19 8 9" xfId="3124"/>
    <cellStyle name="Normal 19 9" xfId="387"/>
    <cellStyle name="Normal 19 9 10" xfId="29093"/>
    <cellStyle name="Normal 19 9 11" xfId="55045"/>
    <cellStyle name="Normal 19 9 12" xfId="55575"/>
    <cellStyle name="Normal 19 9 13" xfId="1030"/>
    <cellStyle name="Normal 19 9 2" xfId="1502"/>
    <cellStyle name="Normal 19 9 2 10" xfId="56116"/>
    <cellStyle name="Normal 19 9 2 2" xfId="2584"/>
    <cellStyle name="Normal 19 9 2 2 2" xfId="6912"/>
    <cellStyle name="Normal 19 9 2 2 2 2" xfId="13404"/>
    <cellStyle name="Normal 19 9 2 2 2 2 2" xfId="28552"/>
    <cellStyle name="Normal 19 9 2 2 2 2 2 2" xfId="54520"/>
    <cellStyle name="Normal 19 9 2 2 2 2 3" xfId="39372"/>
    <cellStyle name="Normal 19 9 2 2 2 3" xfId="22060"/>
    <cellStyle name="Normal 19 9 2 2 2 3 2" xfId="48028"/>
    <cellStyle name="Normal 19 9 2 2 2 4" xfId="17732"/>
    <cellStyle name="Normal 19 9 2 2 2 4 2" xfId="43700"/>
    <cellStyle name="Normal 19 9 2 2 2 5" xfId="32880"/>
    <cellStyle name="Normal 19 9 2 2 2 6" xfId="59362"/>
    <cellStyle name="Normal 19 9 2 2 3" xfId="11240"/>
    <cellStyle name="Normal 19 9 2 2 3 2" xfId="26388"/>
    <cellStyle name="Normal 19 9 2 2 3 2 2" xfId="52356"/>
    <cellStyle name="Normal 19 9 2 2 3 3" xfId="37208"/>
    <cellStyle name="Normal 19 9 2 2 4" xfId="9076"/>
    <cellStyle name="Normal 19 9 2 2 4 2" xfId="24224"/>
    <cellStyle name="Normal 19 9 2 2 4 2 2" xfId="50192"/>
    <cellStyle name="Normal 19 9 2 2 4 3" xfId="35044"/>
    <cellStyle name="Normal 19 9 2 2 5" xfId="19896"/>
    <cellStyle name="Normal 19 9 2 2 5 2" xfId="45864"/>
    <cellStyle name="Normal 19 9 2 2 6" xfId="15568"/>
    <cellStyle name="Normal 19 9 2 2 6 2" xfId="41536"/>
    <cellStyle name="Normal 19 9 2 2 7" xfId="4748"/>
    <cellStyle name="Normal 19 9 2 2 8" xfId="30716"/>
    <cellStyle name="Normal 19 9 2 2 9" xfId="57198"/>
    <cellStyle name="Normal 19 9 2 3" xfId="5830"/>
    <cellStyle name="Normal 19 9 2 3 2" xfId="12322"/>
    <cellStyle name="Normal 19 9 2 3 2 2" xfId="27470"/>
    <cellStyle name="Normal 19 9 2 3 2 2 2" xfId="53438"/>
    <cellStyle name="Normal 19 9 2 3 2 3" xfId="38290"/>
    <cellStyle name="Normal 19 9 2 3 3" xfId="20978"/>
    <cellStyle name="Normal 19 9 2 3 3 2" xfId="46946"/>
    <cellStyle name="Normal 19 9 2 3 4" xfId="16650"/>
    <cellStyle name="Normal 19 9 2 3 4 2" xfId="42618"/>
    <cellStyle name="Normal 19 9 2 3 5" xfId="31798"/>
    <cellStyle name="Normal 19 9 2 3 6" xfId="58280"/>
    <cellStyle name="Normal 19 9 2 4" xfId="10158"/>
    <cellStyle name="Normal 19 9 2 4 2" xfId="25306"/>
    <cellStyle name="Normal 19 9 2 4 2 2" xfId="51274"/>
    <cellStyle name="Normal 19 9 2 4 3" xfId="36126"/>
    <cellStyle name="Normal 19 9 2 5" xfId="7994"/>
    <cellStyle name="Normal 19 9 2 5 2" xfId="23142"/>
    <cellStyle name="Normal 19 9 2 5 2 2" xfId="49110"/>
    <cellStyle name="Normal 19 9 2 5 3" xfId="33962"/>
    <cellStyle name="Normal 19 9 2 6" xfId="18814"/>
    <cellStyle name="Normal 19 9 2 6 2" xfId="44782"/>
    <cellStyle name="Normal 19 9 2 7" xfId="14486"/>
    <cellStyle name="Normal 19 9 2 7 2" xfId="40454"/>
    <cellStyle name="Normal 19 9 2 8" xfId="3666"/>
    <cellStyle name="Normal 19 9 2 9" xfId="29634"/>
    <cellStyle name="Normal 19 9 3" xfId="2043"/>
    <cellStyle name="Normal 19 9 3 2" xfId="6371"/>
    <cellStyle name="Normal 19 9 3 2 2" xfId="12863"/>
    <cellStyle name="Normal 19 9 3 2 2 2" xfId="28011"/>
    <cellStyle name="Normal 19 9 3 2 2 2 2" xfId="53979"/>
    <cellStyle name="Normal 19 9 3 2 2 3" xfId="38831"/>
    <cellStyle name="Normal 19 9 3 2 3" xfId="21519"/>
    <cellStyle name="Normal 19 9 3 2 3 2" xfId="47487"/>
    <cellStyle name="Normal 19 9 3 2 4" xfId="17191"/>
    <cellStyle name="Normal 19 9 3 2 4 2" xfId="43159"/>
    <cellStyle name="Normal 19 9 3 2 5" xfId="32339"/>
    <cellStyle name="Normal 19 9 3 2 6" xfId="58821"/>
    <cellStyle name="Normal 19 9 3 3" xfId="10699"/>
    <cellStyle name="Normal 19 9 3 3 2" xfId="25847"/>
    <cellStyle name="Normal 19 9 3 3 2 2" xfId="51815"/>
    <cellStyle name="Normal 19 9 3 3 3" xfId="36667"/>
    <cellStyle name="Normal 19 9 3 4" xfId="8535"/>
    <cellStyle name="Normal 19 9 3 4 2" xfId="23683"/>
    <cellStyle name="Normal 19 9 3 4 2 2" xfId="49651"/>
    <cellStyle name="Normal 19 9 3 4 3" xfId="34503"/>
    <cellStyle name="Normal 19 9 3 5" xfId="19355"/>
    <cellStyle name="Normal 19 9 3 5 2" xfId="45323"/>
    <cellStyle name="Normal 19 9 3 6" xfId="15027"/>
    <cellStyle name="Normal 19 9 3 6 2" xfId="40995"/>
    <cellStyle name="Normal 19 9 3 7" xfId="4207"/>
    <cellStyle name="Normal 19 9 3 8" xfId="30175"/>
    <cellStyle name="Normal 19 9 3 9" xfId="56657"/>
    <cellStyle name="Normal 19 9 4" xfId="5289"/>
    <cellStyle name="Normal 19 9 4 2" xfId="11781"/>
    <cellStyle name="Normal 19 9 4 2 2" xfId="26929"/>
    <cellStyle name="Normal 19 9 4 2 2 2" xfId="52897"/>
    <cellStyle name="Normal 19 9 4 2 3" xfId="37749"/>
    <cellStyle name="Normal 19 9 4 3" xfId="20437"/>
    <cellStyle name="Normal 19 9 4 3 2" xfId="46405"/>
    <cellStyle name="Normal 19 9 4 4" xfId="16109"/>
    <cellStyle name="Normal 19 9 4 4 2" xfId="42077"/>
    <cellStyle name="Normal 19 9 4 5" xfId="31257"/>
    <cellStyle name="Normal 19 9 4 6" xfId="57739"/>
    <cellStyle name="Normal 19 9 5" xfId="9617"/>
    <cellStyle name="Normal 19 9 5 2" xfId="24765"/>
    <cellStyle name="Normal 19 9 5 2 2" xfId="50733"/>
    <cellStyle name="Normal 19 9 5 3" xfId="35585"/>
    <cellStyle name="Normal 19 9 6" xfId="7453"/>
    <cellStyle name="Normal 19 9 6 2" xfId="22601"/>
    <cellStyle name="Normal 19 9 6 2 2" xfId="48569"/>
    <cellStyle name="Normal 19 9 6 3" xfId="33421"/>
    <cellStyle name="Normal 19 9 7" xfId="18273"/>
    <cellStyle name="Normal 19 9 7 2" xfId="44241"/>
    <cellStyle name="Normal 19 9 8" xfId="13945"/>
    <cellStyle name="Normal 19 9 8 2" xfId="39913"/>
    <cellStyle name="Normal 19 9 9" xfId="3125"/>
    <cellStyle name="Normal 2" xfId="43"/>
    <cellStyle name="Normal 2 10" xfId="389"/>
    <cellStyle name="Normal 2 11" xfId="390"/>
    <cellStyle name="Normal 2 12" xfId="391"/>
    <cellStyle name="Normal 2 13" xfId="392"/>
    <cellStyle name="Normal 2 14" xfId="393"/>
    <cellStyle name="Normal 2 15" xfId="394"/>
    <cellStyle name="Normal 2 16" xfId="395"/>
    <cellStyle name="Normal 2 17" xfId="388"/>
    <cellStyle name="Normal 2 2" xfId="58"/>
    <cellStyle name="Normal 2 2 2" xfId="86"/>
    <cellStyle name="Normal 2 2 3" xfId="396"/>
    <cellStyle name="Normal 2 3" xfId="72"/>
    <cellStyle name="Normal 2 3 2" xfId="397"/>
    <cellStyle name="Normal 2 4" xfId="398"/>
    <cellStyle name="Normal 2 5" xfId="399"/>
    <cellStyle name="Normal 2 6" xfId="400"/>
    <cellStyle name="Normal 2 7" xfId="401"/>
    <cellStyle name="Normal 2 8" xfId="402"/>
    <cellStyle name="Normal 2 9" xfId="403"/>
    <cellStyle name="Normal 20" xfId="404"/>
    <cellStyle name="Normal 20 10" xfId="29094"/>
    <cellStyle name="Normal 20 11" xfId="55046"/>
    <cellStyle name="Normal 20 12" xfId="55576"/>
    <cellStyle name="Normal 20 13" xfId="711"/>
    <cellStyle name="Normal 20 2" xfId="1503"/>
    <cellStyle name="Normal 20 2 10" xfId="56117"/>
    <cellStyle name="Normal 20 2 2" xfId="2585"/>
    <cellStyle name="Normal 20 2 2 2" xfId="6913"/>
    <cellStyle name="Normal 20 2 2 2 2" xfId="13405"/>
    <cellStyle name="Normal 20 2 2 2 2 2" xfId="28553"/>
    <cellStyle name="Normal 20 2 2 2 2 2 2" xfId="54521"/>
    <cellStyle name="Normal 20 2 2 2 2 3" xfId="39373"/>
    <cellStyle name="Normal 20 2 2 2 3" xfId="22061"/>
    <cellStyle name="Normal 20 2 2 2 3 2" xfId="48029"/>
    <cellStyle name="Normal 20 2 2 2 4" xfId="17733"/>
    <cellStyle name="Normal 20 2 2 2 4 2" xfId="43701"/>
    <cellStyle name="Normal 20 2 2 2 5" xfId="32881"/>
    <cellStyle name="Normal 20 2 2 2 6" xfId="59363"/>
    <cellStyle name="Normal 20 2 2 3" xfId="11241"/>
    <cellStyle name="Normal 20 2 2 3 2" xfId="26389"/>
    <cellStyle name="Normal 20 2 2 3 2 2" xfId="52357"/>
    <cellStyle name="Normal 20 2 2 3 3" xfId="37209"/>
    <cellStyle name="Normal 20 2 2 4" xfId="9077"/>
    <cellStyle name="Normal 20 2 2 4 2" xfId="24225"/>
    <cellStyle name="Normal 20 2 2 4 2 2" xfId="50193"/>
    <cellStyle name="Normal 20 2 2 4 3" xfId="35045"/>
    <cellStyle name="Normal 20 2 2 5" xfId="19897"/>
    <cellStyle name="Normal 20 2 2 5 2" xfId="45865"/>
    <cellStyle name="Normal 20 2 2 6" xfId="15569"/>
    <cellStyle name="Normal 20 2 2 6 2" xfId="41537"/>
    <cellStyle name="Normal 20 2 2 7" xfId="4749"/>
    <cellStyle name="Normal 20 2 2 8" xfId="30717"/>
    <cellStyle name="Normal 20 2 2 9" xfId="57199"/>
    <cellStyle name="Normal 20 2 3" xfId="5831"/>
    <cellStyle name="Normal 20 2 3 2" xfId="12323"/>
    <cellStyle name="Normal 20 2 3 2 2" xfId="27471"/>
    <cellStyle name="Normal 20 2 3 2 2 2" xfId="53439"/>
    <cellStyle name="Normal 20 2 3 2 3" xfId="38291"/>
    <cellStyle name="Normal 20 2 3 3" xfId="20979"/>
    <cellStyle name="Normal 20 2 3 3 2" xfId="46947"/>
    <cellStyle name="Normal 20 2 3 4" xfId="16651"/>
    <cellStyle name="Normal 20 2 3 4 2" xfId="42619"/>
    <cellStyle name="Normal 20 2 3 5" xfId="31799"/>
    <cellStyle name="Normal 20 2 3 6" xfId="58281"/>
    <cellStyle name="Normal 20 2 4" xfId="10159"/>
    <cellStyle name="Normal 20 2 4 2" xfId="25307"/>
    <cellStyle name="Normal 20 2 4 2 2" xfId="51275"/>
    <cellStyle name="Normal 20 2 4 3" xfId="36127"/>
    <cellStyle name="Normal 20 2 5" xfId="7995"/>
    <cellStyle name="Normal 20 2 5 2" xfId="23143"/>
    <cellStyle name="Normal 20 2 5 2 2" xfId="49111"/>
    <cellStyle name="Normal 20 2 5 3" xfId="33963"/>
    <cellStyle name="Normal 20 2 6" xfId="18815"/>
    <cellStyle name="Normal 20 2 6 2" xfId="44783"/>
    <cellStyle name="Normal 20 2 7" xfId="14487"/>
    <cellStyle name="Normal 20 2 7 2" xfId="40455"/>
    <cellStyle name="Normal 20 2 8" xfId="3667"/>
    <cellStyle name="Normal 20 2 9" xfId="29635"/>
    <cellStyle name="Normal 20 3" xfId="2044"/>
    <cellStyle name="Normal 20 3 2" xfId="6372"/>
    <cellStyle name="Normal 20 3 2 2" xfId="12864"/>
    <cellStyle name="Normal 20 3 2 2 2" xfId="28012"/>
    <cellStyle name="Normal 20 3 2 2 2 2" xfId="53980"/>
    <cellStyle name="Normal 20 3 2 2 3" xfId="38832"/>
    <cellStyle name="Normal 20 3 2 3" xfId="21520"/>
    <cellStyle name="Normal 20 3 2 3 2" xfId="47488"/>
    <cellStyle name="Normal 20 3 2 4" xfId="17192"/>
    <cellStyle name="Normal 20 3 2 4 2" xfId="43160"/>
    <cellStyle name="Normal 20 3 2 5" xfId="32340"/>
    <cellStyle name="Normal 20 3 2 6" xfId="58822"/>
    <cellStyle name="Normal 20 3 3" xfId="10700"/>
    <cellStyle name="Normal 20 3 3 2" xfId="25848"/>
    <cellStyle name="Normal 20 3 3 2 2" xfId="51816"/>
    <cellStyle name="Normal 20 3 3 3" xfId="36668"/>
    <cellStyle name="Normal 20 3 4" xfId="8536"/>
    <cellStyle name="Normal 20 3 4 2" xfId="23684"/>
    <cellStyle name="Normal 20 3 4 2 2" xfId="49652"/>
    <cellStyle name="Normal 20 3 4 3" xfId="34504"/>
    <cellStyle name="Normal 20 3 5" xfId="19356"/>
    <cellStyle name="Normal 20 3 5 2" xfId="45324"/>
    <cellStyle name="Normal 20 3 6" xfId="15028"/>
    <cellStyle name="Normal 20 3 6 2" xfId="40996"/>
    <cellStyle name="Normal 20 3 7" xfId="4208"/>
    <cellStyle name="Normal 20 3 8" xfId="30176"/>
    <cellStyle name="Normal 20 3 9" xfId="56658"/>
    <cellStyle name="Normal 20 4" xfId="5290"/>
    <cellStyle name="Normal 20 4 2" xfId="11782"/>
    <cellStyle name="Normal 20 4 2 2" xfId="26930"/>
    <cellStyle name="Normal 20 4 2 2 2" xfId="52898"/>
    <cellStyle name="Normal 20 4 2 3" xfId="37750"/>
    <cellStyle name="Normal 20 4 3" xfId="20438"/>
    <cellStyle name="Normal 20 4 3 2" xfId="46406"/>
    <cellStyle name="Normal 20 4 4" xfId="16110"/>
    <cellStyle name="Normal 20 4 4 2" xfId="42078"/>
    <cellStyle name="Normal 20 4 5" xfId="31258"/>
    <cellStyle name="Normal 20 4 6" xfId="57740"/>
    <cellStyle name="Normal 20 5" xfId="9618"/>
    <cellStyle name="Normal 20 5 2" xfId="24766"/>
    <cellStyle name="Normal 20 5 2 2" xfId="50734"/>
    <cellStyle name="Normal 20 5 3" xfId="35586"/>
    <cellStyle name="Normal 20 6" xfId="7454"/>
    <cellStyle name="Normal 20 6 2" xfId="22602"/>
    <cellStyle name="Normal 20 6 2 2" xfId="48570"/>
    <cellStyle name="Normal 20 6 3" xfId="33422"/>
    <cellStyle name="Normal 20 7" xfId="18274"/>
    <cellStyle name="Normal 20 7 2" xfId="44242"/>
    <cellStyle name="Normal 20 8" xfId="13946"/>
    <cellStyle name="Normal 20 8 2" xfId="39914"/>
    <cellStyle name="Normal 20 9" xfId="3126"/>
    <cellStyle name="Normal 21" xfId="405"/>
    <cellStyle name="Normal 21 10" xfId="29095"/>
    <cellStyle name="Normal 21 11" xfId="55047"/>
    <cellStyle name="Normal 21 12" xfId="55577"/>
    <cellStyle name="Normal 21 13" xfId="751"/>
    <cellStyle name="Normal 21 2" xfId="1504"/>
    <cellStyle name="Normal 21 2 10" xfId="56118"/>
    <cellStyle name="Normal 21 2 2" xfId="2586"/>
    <cellStyle name="Normal 21 2 2 2" xfId="6914"/>
    <cellStyle name="Normal 21 2 2 2 2" xfId="13406"/>
    <cellStyle name="Normal 21 2 2 2 2 2" xfId="28554"/>
    <cellStyle name="Normal 21 2 2 2 2 2 2" xfId="54522"/>
    <cellStyle name="Normal 21 2 2 2 2 3" xfId="39374"/>
    <cellStyle name="Normal 21 2 2 2 3" xfId="22062"/>
    <cellStyle name="Normal 21 2 2 2 3 2" xfId="48030"/>
    <cellStyle name="Normal 21 2 2 2 4" xfId="17734"/>
    <cellStyle name="Normal 21 2 2 2 4 2" xfId="43702"/>
    <cellStyle name="Normal 21 2 2 2 5" xfId="32882"/>
    <cellStyle name="Normal 21 2 2 2 6" xfId="59364"/>
    <cellStyle name="Normal 21 2 2 3" xfId="11242"/>
    <cellStyle name="Normal 21 2 2 3 2" xfId="26390"/>
    <cellStyle name="Normal 21 2 2 3 2 2" xfId="52358"/>
    <cellStyle name="Normal 21 2 2 3 3" xfId="37210"/>
    <cellStyle name="Normal 21 2 2 4" xfId="9078"/>
    <cellStyle name="Normal 21 2 2 4 2" xfId="24226"/>
    <cellStyle name="Normal 21 2 2 4 2 2" xfId="50194"/>
    <cellStyle name="Normal 21 2 2 4 3" xfId="35046"/>
    <cellStyle name="Normal 21 2 2 5" xfId="19898"/>
    <cellStyle name="Normal 21 2 2 5 2" xfId="45866"/>
    <cellStyle name="Normal 21 2 2 6" xfId="15570"/>
    <cellStyle name="Normal 21 2 2 6 2" xfId="41538"/>
    <cellStyle name="Normal 21 2 2 7" xfId="4750"/>
    <cellStyle name="Normal 21 2 2 8" xfId="30718"/>
    <cellStyle name="Normal 21 2 2 9" xfId="57200"/>
    <cellStyle name="Normal 21 2 3" xfId="5832"/>
    <cellStyle name="Normal 21 2 3 2" xfId="12324"/>
    <cellStyle name="Normal 21 2 3 2 2" xfId="27472"/>
    <cellStyle name="Normal 21 2 3 2 2 2" xfId="53440"/>
    <cellStyle name="Normal 21 2 3 2 3" xfId="38292"/>
    <cellStyle name="Normal 21 2 3 3" xfId="20980"/>
    <cellStyle name="Normal 21 2 3 3 2" xfId="46948"/>
    <cellStyle name="Normal 21 2 3 4" xfId="16652"/>
    <cellStyle name="Normal 21 2 3 4 2" xfId="42620"/>
    <cellStyle name="Normal 21 2 3 5" xfId="31800"/>
    <cellStyle name="Normal 21 2 3 6" xfId="58282"/>
    <cellStyle name="Normal 21 2 4" xfId="10160"/>
    <cellStyle name="Normal 21 2 4 2" xfId="25308"/>
    <cellStyle name="Normal 21 2 4 2 2" xfId="51276"/>
    <cellStyle name="Normal 21 2 4 3" xfId="36128"/>
    <cellStyle name="Normal 21 2 5" xfId="7996"/>
    <cellStyle name="Normal 21 2 5 2" xfId="23144"/>
    <cellStyle name="Normal 21 2 5 2 2" xfId="49112"/>
    <cellStyle name="Normal 21 2 5 3" xfId="33964"/>
    <cellStyle name="Normal 21 2 6" xfId="18816"/>
    <cellStyle name="Normal 21 2 6 2" xfId="44784"/>
    <cellStyle name="Normal 21 2 7" xfId="14488"/>
    <cellStyle name="Normal 21 2 7 2" xfId="40456"/>
    <cellStyle name="Normal 21 2 8" xfId="3668"/>
    <cellStyle name="Normal 21 2 9" xfId="29636"/>
    <cellStyle name="Normal 21 3" xfId="2045"/>
    <cellStyle name="Normal 21 3 2" xfId="6373"/>
    <cellStyle name="Normal 21 3 2 2" xfId="12865"/>
    <cellStyle name="Normal 21 3 2 2 2" xfId="28013"/>
    <cellStyle name="Normal 21 3 2 2 2 2" xfId="53981"/>
    <cellStyle name="Normal 21 3 2 2 3" xfId="38833"/>
    <cellStyle name="Normal 21 3 2 3" xfId="21521"/>
    <cellStyle name="Normal 21 3 2 3 2" xfId="47489"/>
    <cellStyle name="Normal 21 3 2 4" xfId="17193"/>
    <cellStyle name="Normal 21 3 2 4 2" xfId="43161"/>
    <cellStyle name="Normal 21 3 2 5" xfId="32341"/>
    <cellStyle name="Normal 21 3 2 6" xfId="58823"/>
    <cellStyle name="Normal 21 3 3" xfId="10701"/>
    <cellStyle name="Normal 21 3 3 2" xfId="25849"/>
    <cellStyle name="Normal 21 3 3 2 2" xfId="51817"/>
    <cellStyle name="Normal 21 3 3 3" xfId="36669"/>
    <cellStyle name="Normal 21 3 4" xfId="8537"/>
    <cellStyle name="Normal 21 3 4 2" xfId="23685"/>
    <cellStyle name="Normal 21 3 4 2 2" xfId="49653"/>
    <cellStyle name="Normal 21 3 4 3" xfId="34505"/>
    <cellStyle name="Normal 21 3 5" xfId="19357"/>
    <cellStyle name="Normal 21 3 5 2" xfId="45325"/>
    <cellStyle name="Normal 21 3 6" xfId="15029"/>
    <cellStyle name="Normal 21 3 6 2" xfId="40997"/>
    <cellStyle name="Normal 21 3 7" xfId="4209"/>
    <cellStyle name="Normal 21 3 8" xfId="30177"/>
    <cellStyle name="Normal 21 3 9" xfId="56659"/>
    <cellStyle name="Normal 21 4" xfId="5291"/>
    <cellStyle name="Normal 21 4 2" xfId="11783"/>
    <cellStyle name="Normal 21 4 2 2" xfId="26931"/>
    <cellStyle name="Normal 21 4 2 2 2" xfId="52899"/>
    <cellStyle name="Normal 21 4 2 3" xfId="37751"/>
    <cellStyle name="Normal 21 4 3" xfId="20439"/>
    <cellStyle name="Normal 21 4 3 2" xfId="46407"/>
    <cellStyle name="Normal 21 4 4" xfId="16111"/>
    <cellStyle name="Normal 21 4 4 2" xfId="42079"/>
    <cellStyle name="Normal 21 4 5" xfId="31259"/>
    <cellStyle name="Normal 21 4 6" xfId="57741"/>
    <cellStyle name="Normal 21 5" xfId="9619"/>
    <cellStyle name="Normal 21 5 2" xfId="24767"/>
    <cellStyle name="Normal 21 5 2 2" xfId="50735"/>
    <cellStyle name="Normal 21 5 3" xfId="35587"/>
    <cellStyle name="Normal 21 6" xfId="7455"/>
    <cellStyle name="Normal 21 6 2" xfId="22603"/>
    <cellStyle name="Normal 21 6 2 2" xfId="48571"/>
    <cellStyle name="Normal 21 6 3" xfId="33423"/>
    <cellStyle name="Normal 21 7" xfId="18275"/>
    <cellStyle name="Normal 21 7 2" xfId="44243"/>
    <cellStyle name="Normal 21 8" xfId="13947"/>
    <cellStyle name="Normal 21 8 2" xfId="39915"/>
    <cellStyle name="Normal 21 9" xfId="3127"/>
    <cellStyle name="Normal 22" xfId="406"/>
    <cellStyle name="Normal 22 10" xfId="29096"/>
    <cellStyle name="Normal 22 11" xfId="55048"/>
    <cellStyle name="Normal 22 12" xfId="55578"/>
    <cellStyle name="Normal 22 13" xfId="791"/>
    <cellStyle name="Normal 22 2" xfId="1505"/>
    <cellStyle name="Normal 22 2 10" xfId="56119"/>
    <cellStyle name="Normal 22 2 2" xfId="2587"/>
    <cellStyle name="Normal 22 2 2 2" xfId="6915"/>
    <cellStyle name="Normal 22 2 2 2 2" xfId="13407"/>
    <cellStyle name="Normal 22 2 2 2 2 2" xfId="28555"/>
    <cellStyle name="Normal 22 2 2 2 2 2 2" xfId="54523"/>
    <cellStyle name="Normal 22 2 2 2 2 3" xfId="39375"/>
    <cellStyle name="Normal 22 2 2 2 3" xfId="22063"/>
    <cellStyle name="Normal 22 2 2 2 3 2" xfId="48031"/>
    <cellStyle name="Normal 22 2 2 2 4" xfId="17735"/>
    <cellStyle name="Normal 22 2 2 2 4 2" xfId="43703"/>
    <cellStyle name="Normal 22 2 2 2 5" xfId="32883"/>
    <cellStyle name="Normal 22 2 2 2 6" xfId="59365"/>
    <cellStyle name="Normal 22 2 2 3" xfId="11243"/>
    <cellStyle name="Normal 22 2 2 3 2" xfId="26391"/>
    <cellStyle name="Normal 22 2 2 3 2 2" xfId="52359"/>
    <cellStyle name="Normal 22 2 2 3 3" xfId="37211"/>
    <cellStyle name="Normal 22 2 2 4" xfId="9079"/>
    <cellStyle name="Normal 22 2 2 4 2" xfId="24227"/>
    <cellStyle name="Normal 22 2 2 4 2 2" xfId="50195"/>
    <cellStyle name="Normal 22 2 2 4 3" xfId="35047"/>
    <cellStyle name="Normal 22 2 2 5" xfId="19899"/>
    <cellStyle name="Normal 22 2 2 5 2" xfId="45867"/>
    <cellStyle name="Normal 22 2 2 6" xfId="15571"/>
    <cellStyle name="Normal 22 2 2 6 2" xfId="41539"/>
    <cellStyle name="Normal 22 2 2 7" xfId="4751"/>
    <cellStyle name="Normal 22 2 2 8" xfId="30719"/>
    <cellStyle name="Normal 22 2 2 9" xfId="57201"/>
    <cellStyle name="Normal 22 2 3" xfId="5833"/>
    <cellStyle name="Normal 22 2 3 2" xfId="12325"/>
    <cellStyle name="Normal 22 2 3 2 2" xfId="27473"/>
    <cellStyle name="Normal 22 2 3 2 2 2" xfId="53441"/>
    <cellStyle name="Normal 22 2 3 2 3" xfId="38293"/>
    <cellStyle name="Normal 22 2 3 3" xfId="20981"/>
    <cellStyle name="Normal 22 2 3 3 2" xfId="46949"/>
    <cellStyle name="Normal 22 2 3 4" xfId="16653"/>
    <cellStyle name="Normal 22 2 3 4 2" xfId="42621"/>
    <cellStyle name="Normal 22 2 3 5" xfId="31801"/>
    <cellStyle name="Normal 22 2 3 6" xfId="58283"/>
    <cellStyle name="Normal 22 2 4" xfId="10161"/>
    <cellStyle name="Normal 22 2 4 2" xfId="25309"/>
    <cellStyle name="Normal 22 2 4 2 2" xfId="51277"/>
    <cellStyle name="Normal 22 2 4 3" xfId="36129"/>
    <cellStyle name="Normal 22 2 5" xfId="7997"/>
    <cellStyle name="Normal 22 2 5 2" xfId="23145"/>
    <cellStyle name="Normal 22 2 5 2 2" xfId="49113"/>
    <cellStyle name="Normal 22 2 5 3" xfId="33965"/>
    <cellStyle name="Normal 22 2 6" xfId="18817"/>
    <cellStyle name="Normal 22 2 6 2" xfId="44785"/>
    <cellStyle name="Normal 22 2 7" xfId="14489"/>
    <cellStyle name="Normal 22 2 7 2" xfId="40457"/>
    <cellStyle name="Normal 22 2 8" xfId="3669"/>
    <cellStyle name="Normal 22 2 9" xfId="29637"/>
    <cellStyle name="Normal 22 3" xfId="2046"/>
    <cellStyle name="Normal 22 3 2" xfId="6374"/>
    <cellStyle name="Normal 22 3 2 2" xfId="12866"/>
    <cellStyle name="Normal 22 3 2 2 2" xfId="28014"/>
    <cellStyle name="Normal 22 3 2 2 2 2" xfId="53982"/>
    <cellStyle name="Normal 22 3 2 2 3" xfId="38834"/>
    <cellStyle name="Normal 22 3 2 3" xfId="21522"/>
    <cellStyle name="Normal 22 3 2 3 2" xfId="47490"/>
    <cellStyle name="Normal 22 3 2 4" xfId="17194"/>
    <cellStyle name="Normal 22 3 2 4 2" xfId="43162"/>
    <cellStyle name="Normal 22 3 2 5" xfId="32342"/>
    <cellStyle name="Normal 22 3 2 6" xfId="58824"/>
    <cellStyle name="Normal 22 3 3" xfId="10702"/>
    <cellStyle name="Normal 22 3 3 2" xfId="25850"/>
    <cellStyle name="Normal 22 3 3 2 2" xfId="51818"/>
    <cellStyle name="Normal 22 3 3 3" xfId="36670"/>
    <cellStyle name="Normal 22 3 4" xfId="8538"/>
    <cellStyle name="Normal 22 3 4 2" xfId="23686"/>
    <cellStyle name="Normal 22 3 4 2 2" xfId="49654"/>
    <cellStyle name="Normal 22 3 4 3" xfId="34506"/>
    <cellStyle name="Normal 22 3 5" xfId="19358"/>
    <cellStyle name="Normal 22 3 5 2" xfId="45326"/>
    <cellStyle name="Normal 22 3 6" xfId="15030"/>
    <cellStyle name="Normal 22 3 6 2" xfId="40998"/>
    <cellStyle name="Normal 22 3 7" xfId="4210"/>
    <cellStyle name="Normal 22 3 8" xfId="30178"/>
    <cellStyle name="Normal 22 3 9" xfId="56660"/>
    <cellStyle name="Normal 22 4" xfId="5292"/>
    <cellStyle name="Normal 22 4 2" xfId="11784"/>
    <cellStyle name="Normal 22 4 2 2" xfId="26932"/>
    <cellStyle name="Normal 22 4 2 2 2" xfId="52900"/>
    <cellStyle name="Normal 22 4 2 3" xfId="37752"/>
    <cellStyle name="Normal 22 4 3" xfId="20440"/>
    <cellStyle name="Normal 22 4 3 2" xfId="46408"/>
    <cellStyle name="Normal 22 4 4" xfId="16112"/>
    <cellStyle name="Normal 22 4 4 2" xfId="42080"/>
    <cellStyle name="Normal 22 4 5" xfId="31260"/>
    <cellStyle name="Normal 22 4 6" xfId="57742"/>
    <cellStyle name="Normal 22 5" xfId="9620"/>
    <cellStyle name="Normal 22 5 2" xfId="24768"/>
    <cellStyle name="Normal 22 5 2 2" xfId="50736"/>
    <cellStyle name="Normal 22 5 3" xfId="35588"/>
    <cellStyle name="Normal 22 6" xfId="7456"/>
    <cellStyle name="Normal 22 6 2" xfId="22604"/>
    <cellStyle name="Normal 22 6 2 2" xfId="48572"/>
    <cellStyle name="Normal 22 6 3" xfId="33424"/>
    <cellStyle name="Normal 22 7" xfId="18276"/>
    <cellStyle name="Normal 22 7 2" xfId="44244"/>
    <cellStyle name="Normal 22 8" xfId="13948"/>
    <cellStyle name="Normal 22 8 2" xfId="39916"/>
    <cellStyle name="Normal 22 9" xfId="3128"/>
    <cellStyle name="Normal 23" xfId="407"/>
    <cellStyle name="Normal 23 10" xfId="29097"/>
    <cellStyle name="Normal 23 11" xfId="55049"/>
    <cellStyle name="Normal 23 12" xfId="55579"/>
    <cellStyle name="Normal 23 13" xfId="831"/>
    <cellStyle name="Normal 23 2" xfId="1506"/>
    <cellStyle name="Normal 23 2 10" xfId="56120"/>
    <cellStyle name="Normal 23 2 2" xfId="2588"/>
    <cellStyle name="Normal 23 2 2 2" xfId="6916"/>
    <cellStyle name="Normal 23 2 2 2 2" xfId="13408"/>
    <cellStyle name="Normal 23 2 2 2 2 2" xfId="28556"/>
    <cellStyle name="Normal 23 2 2 2 2 2 2" xfId="54524"/>
    <cellStyle name="Normal 23 2 2 2 2 3" xfId="39376"/>
    <cellStyle name="Normal 23 2 2 2 3" xfId="22064"/>
    <cellStyle name="Normal 23 2 2 2 3 2" xfId="48032"/>
    <cellStyle name="Normal 23 2 2 2 4" xfId="17736"/>
    <cellStyle name="Normal 23 2 2 2 4 2" xfId="43704"/>
    <cellStyle name="Normal 23 2 2 2 5" xfId="32884"/>
    <cellStyle name="Normal 23 2 2 2 6" xfId="59366"/>
    <cellStyle name="Normal 23 2 2 3" xfId="11244"/>
    <cellStyle name="Normal 23 2 2 3 2" xfId="26392"/>
    <cellStyle name="Normal 23 2 2 3 2 2" xfId="52360"/>
    <cellStyle name="Normal 23 2 2 3 3" xfId="37212"/>
    <cellStyle name="Normal 23 2 2 4" xfId="9080"/>
    <cellStyle name="Normal 23 2 2 4 2" xfId="24228"/>
    <cellStyle name="Normal 23 2 2 4 2 2" xfId="50196"/>
    <cellStyle name="Normal 23 2 2 4 3" xfId="35048"/>
    <cellStyle name="Normal 23 2 2 5" xfId="19900"/>
    <cellStyle name="Normal 23 2 2 5 2" xfId="45868"/>
    <cellStyle name="Normal 23 2 2 6" xfId="15572"/>
    <cellStyle name="Normal 23 2 2 6 2" xfId="41540"/>
    <cellStyle name="Normal 23 2 2 7" xfId="4752"/>
    <cellStyle name="Normal 23 2 2 8" xfId="30720"/>
    <cellStyle name="Normal 23 2 2 9" xfId="57202"/>
    <cellStyle name="Normal 23 2 3" xfId="5834"/>
    <cellStyle name="Normal 23 2 3 2" xfId="12326"/>
    <cellStyle name="Normal 23 2 3 2 2" xfId="27474"/>
    <cellStyle name="Normal 23 2 3 2 2 2" xfId="53442"/>
    <cellStyle name="Normal 23 2 3 2 3" xfId="38294"/>
    <cellStyle name="Normal 23 2 3 3" xfId="20982"/>
    <cellStyle name="Normal 23 2 3 3 2" xfId="46950"/>
    <cellStyle name="Normal 23 2 3 4" xfId="16654"/>
    <cellStyle name="Normal 23 2 3 4 2" xfId="42622"/>
    <cellStyle name="Normal 23 2 3 5" xfId="31802"/>
    <cellStyle name="Normal 23 2 3 6" xfId="58284"/>
    <cellStyle name="Normal 23 2 4" xfId="10162"/>
    <cellStyle name="Normal 23 2 4 2" xfId="25310"/>
    <cellStyle name="Normal 23 2 4 2 2" xfId="51278"/>
    <cellStyle name="Normal 23 2 4 3" xfId="36130"/>
    <cellStyle name="Normal 23 2 5" xfId="7998"/>
    <cellStyle name="Normal 23 2 5 2" xfId="23146"/>
    <cellStyle name="Normal 23 2 5 2 2" xfId="49114"/>
    <cellStyle name="Normal 23 2 5 3" xfId="33966"/>
    <cellStyle name="Normal 23 2 6" xfId="18818"/>
    <cellStyle name="Normal 23 2 6 2" xfId="44786"/>
    <cellStyle name="Normal 23 2 7" xfId="14490"/>
    <cellStyle name="Normal 23 2 7 2" xfId="40458"/>
    <cellStyle name="Normal 23 2 8" xfId="3670"/>
    <cellStyle name="Normal 23 2 9" xfId="29638"/>
    <cellStyle name="Normal 23 3" xfId="2047"/>
    <cellStyle name="Normal 23 3 2" xfId="6375"/>
    <cellStyle name="Normal 23 3 2 2" xfId="12867"/>
    <cellStyle name="Normal 23 3 2 2 2" xfId="28015"/>
    <cellStyle name="Normal 23 3 2 2 2 2" xfId="53983"/>
    <cellStyle name="Normal 23 3 2 2 3" xfId="38835"/>
    <cellStyle name="Normal 23 3 2 3" xfId="21523"/>
    <cellStyle name="Normal 23 3 2 3 2" xfId="47491"/>
    <cellStyle name="Normal 23 3 2 4" xfId="17195"/>
    <cellStyle name="Normal 23 3 2 4 2" xfId="43163"/>
    <cellStyle name="Normal 23 3 2 5" xfId="32343"/>
    <cellStyle name="Normal 23 3 2 6" xfId="58825"/>
    <cellStyle name="Normal 23 3 3" xfId="10703"/>
    <cellStyle name="Normal 23 3 3 2" xfId="25851"/>
    <cellStyle name="Normal 23 3 3 2 2" xfId="51819"/>
    <cellStyle name="Normal 23 3 3 3" xfId="36671"/>
    <cellStyle name="Normal 23 3 4" xfId="8539"/>
    <cellStyle name="Normal 23 3 4 2" xfId="23687"/>
    <cellStyle name="Normal 23 3 4 2 2" xfId="49655"/>
    <cellStyle name="Normal 23 3 4 3" xfId="34507"/>
    <cellStyle name="Normal 23 3 5" xfId="19359"/>
    <cellStyle name="Normal 23 3 5 2" xfId="45327"/>
    <cellStyle name="Normal 23 3 6" xfId="15031"/>
    <cellStyle name="Normal 23 3 6 2" xfId="40999"/>
    <cellStyle name="Normal 23 3 7" xfId="4211"/>
    <cellStyle name="Normal 23 3 8" xfId="30179"/>
    <cellStyle name="Normal 23 3 9" xfId="56661"/>
    <cellStyle name="Normal 23 4" xfId="5293"/>
    <cellStyle name="Normal 23 4 2" xfId="11785"/>
    <cellStyle name="Normal 23 4 2 2" xfId="26933"/>
    <cellStyle name="Normal 23 4 2 2 2" xfId="52901"/>
    <cellStyle name="Normal 23 4 2 3" xfId="37753"/>
    <cellStyle name="Normal 23 4 3" xfId="20441"/>
    <cellStyle name="Normal 23 4 3 2" xfId="46409"/>
    <cellStyle name="Normal 23 4 4" xfId="16113"/>
    <cellStyle name="Normal 23 4 4 2" xfId="42081"/>
    <cellStyle name="Normal 23 4 5" xfId="31261"/>
    <cellStyle name="Normal 23 4 6" xfId="57743"/>
    <cellStyle name="Normal 23 5" xfId="9621"/>
    <cellStyle name="Normal 23 5 2" xfId="24769"/>
    <cellStyle name="Normal 23 5 2 2" xfId="50737"/>
    <cellStyle name="Normal 23 5 3" xfId="35589"/>
    <cellStyle name="Normal 23 6" xfId="7457"/>
    <cellStyle name="Normal 23 6 2" xfId="22605"/>
    <cellStyle name="Normal 23 6 2 2" xfId="48573"/>
    <cellStyle name="Normal 23 6 3" xfId="33425"/>
    <cellStyle name="Normal 23 7" xfId="18277"/>
    <cellStyle name="Normal 23 7 2" xfId="44245"/>
    <cellStyle name="Normal 23 8" xfId="13949"/>
    <cellStyle name="Normal 23 8 2" xfId="39917"/>
    <cellStyle name="Normal 23 9" xfId="3129"/>
    <cellStyle name="Normal 24" xfId="408"/>
    <cellStyle name="Normal 24 10" xfId="29098"/>
    <cellStyle name="Normal 24 11" xfId="55050"/>
    <cellStyle name="Normal 24 12" xfId="55580"/>
    <cellStyle name="Normal 24 13" xfId="871"/>
    <cellStyle name="Normal 24 2" xfId="1507"/>
    <cellStyle name="Normal 24 2 10" xfId="56121"/>
    <cellStyle name="Normal 24 2 2" xfId="2589"/>
    <cellStyle name="Normal 24 2 2 2" xfId="6917"/>
    <cellStyle name="Normal 24 2 2 2 2" xfId="13409"/>
    <cellStyle name="Normal 24 2 2 2 2 2" xfId="28557"/>
    <cellStyle name="Normal 24 2 2 2 2 2 2" xfId="54525"/>
    <cellStyle name="Normal 24 2 2 2 2 3" xfId="39377"/>
    <cellStyle name="Normal 24 2 2 2 3" xfId="22065"/>
    <cellStyle name="Normal 24 2 2 2 3 2" xfId="48033"/>
    <cellStyle name="Normal 24 2 2 2 4" xfId="17737"/>
    <cellStyle name="Normal 24 2 2 2 4 2" xfId="43705"/>
    <cellStyle name="Normal 24 2 2 2 5" xfId="32885"/>
    <cellStyle name="Normal 24 2 2 2 6" xfId="59367"/>
    <cellStyle name="Normal 24 2 2 3" xfId="11245"/>
    <cellStyle name="Normal 24 2 2 3 2" xfId="26393"/>
    <cellStyle name="Normal 24 2 2 3 2 2" xfId="52361"/>
    <cellStyle name="Normal 24 2 2 3 3" xfId="37213"/>
    <cellStyle name="Normal 24 2 2 4" xfId="9081"/>
    <cellStyle name="Normal 24 2 2 4 2" xfId="24229"/>
    <cellStyle name="Normal 24 2 2 4 2 2" xfId="50197"/>
    <cellStyle name="Normal 24 2 2 4 3" xfId="35049"/>
    <cellStyle name="Normal 24 2 2 5" xfId="19901"/>
    <cellStyle name="Normal 24 2 2 5 2" xfId="45869"/>
    <cellStyle name="Normal 24 2 2 6" xfId="15573"/>
    <cellStyle name="Normal 24 2 2 6 2" xfId="41541"/>
    <cellStyle name="Normal 24 2 2 7" xfId="4753"/>
    <cellStyle name="Normal 24 2 2 8" xfId="30721"/>
    <cellStyle name="Normal 24 2 2 9" xfId="57203"/>
    <cellStyle name="Normal 24 2 3" xfId="5835"/>
    <cellStyle name="Normal 24 2 3 2" xfId="12327"/>
    <cellStyle name="Normal 24 2 3 2 2" xfId="27475"/>
    <cellStyle name="Normal 24 2 3 2 2 2" xfId="53443"/>
    <cellStyle name="Normal 24 2 3 2 3" xfId="38295"/>
    <cellStyle name="Normal 24 2 3 3" xfId="20983"/>
    <cellStyle name="Normal 24 2 3 3 2" xfId="46951"/>
    <cellStyle name="Normal 24 2 3 4" xfId="16655"/>
    <cellStyle name="Normal 24 2 3 4 2" xfId="42623"/>
    <cellStyle name="Normal 24 2 3 5" xfId="31803"/>
    <cellStyle name="Normal 24 2 3 6" xfId="58285"/>
    <cellStyle name="Normal 24 2 4" xfId="10163"/>
    <cellStyle name="Normal 24 2 4 2" xfId="25311"/>
    <cellStyle name="Normal 24 2 4 2 2" xfId="51279"/>
    <cellStyle name="Normal 24 2 4 3" xfId="36131"/>
    <cellStyle name="Normal 24 2 5" xfId="7999"/>
    <cellStyle name="Normal 24 2 5 2" xfId="23147"/>
    <cellStyle name="Normal 24 2 5 2 2" xfId="49115"/>
    <cellStyle name="Normal 24 2 5 3" xfId="33967"/>
    <cellStyle name="Normal 24 2 6" xfId="18819"/>
    <cellStyle name="Normal 24 2 6 2" xfId="44787"/>
    <cellStyle name="Normal 24 2 7" xfId="14491"/>
    <cellStyle name="Normal 24 2 7 2" xfId="40459"/>
    <cellStyle name="Normal 24 2 8" xfId="3671"/>
    <cellStyle name="Normal 24 2 9" xfId="29639"/>
    <cellStyle name="Normal 24 3" xfId="2048"/>
    <cellStyle name="Normal 24 3 2" xfId="6376"/>
    <cellStyle name="Normal 24 3 2 2" xfId="12868"/>
    <cellStyle name="Normal 24 3 2 2 2" xfId="28016"/>
    <cellStyle name="Normal 24 3 2 2 2 2" xfId="53984"/>
    <cellStyle name="Normal 24 3 2 2 3" xfId="38836"/>
    <cellStyle name="Normal 24 3 2 3" xfId="21524"/>
    <cellStyle name="Normal 24 3 2 3 2" xfId="47492"/>
    <cellStyle name="Normal 24 3 2 4" xfId="17196"/>
    <cellStyle name="Normal 24 3 2 4 2" xfId="43164"/>
    <cellStyle name="Normal 24 3 2 5" xfId="32344"/>
    <cellStyle name="Normal 24 3 2 6" xfId="58826"/>
    <cellStyle name="Normal 24 3 3" xfId="10704"/>
    <cellStyle name="Normal 24 3 3 2" xfId="25852"/>
    <cellStyle name="Normal 24 3 3 2 2" xfId="51820"/>
    <cellStyle name="Normal 24 3 3 3" xfId="36672"/>
    <cellStyle name="Normal 24 3 4" xfId="8540"/>
    <cellStyle name="Normal 24 3 4 2" xfId="23688"/>
    <cellStyle name="Normal 24 3 4 2 2" xfId="49656"/>
    <cellStyle name="Normal 24 3 4 3" xfId="34508"/>
    <cellStyle name="Normal 24 3 5" xfId="19360"/>
    <cellStyle name="Normal 24 3 5 2" xfId="45328"/>
    <cellStyle name="Normal 24 3 6" xfId="15032"/>
    <cellStyle name="Normal 24 3 6 2" xfId="41000"/>
    <cellStyle name="Normal 24 3 7" xfId="4212"/>
    <cellStyle name="Normal 24 3 8" xfId="30180"/>
    <cellStyle name="Normal 24 3 9" xfId="56662"/>
    <cellStyle name="Normal 24 4" xfId="5294"/>
    <cellStyle name="Normal 24 4 2" xfId="11786"/>
    <cellStyle name="Normal 24 4 2 2" xfId="26934"/>
    <cellStyle name="Normal 24 4 2 2 2" xfId="52902"/>
    <cellStyle name="Normal 24 4 2 3" xfId="37754"/>
    <cellStyle name="Normal 24 4 3" xfId="20442"/>
    <cellStyle name="Normal 24 4 3 2" xfId="46410"/>
    <cellStyle name="Normal 24 4 4" xfId="16114"/>
    <cellStyle name="Normal 24 4 4 2" xfId="42082"/>
    <cellStyle name="Normal 24 4 5" xfId="31262"/>
    <cellStyle name="Normal 24 4 6" xfId="57744"/>
    <cellStyle name="Normal 24 5" xfId="9622"/>
    <cellStyle name="Normal 24 5 2" xfId="24770"/>
    <cellStyle name="Normal 24 5 2 2" xfId="50738"/>
    <cellStyle name="Normal 24 5 3" xfId="35590"/>
    <cellStyle name="Normal 24 6" xfId="7458"/>
    <cellStyle name="Normal 24 6 2" xfId="22606"/>
    <cellStyle name="Normal 24 6 2 2" xfId="48574"/>
    <cellStyle name="Normal 24 6 3" xfId="33426"/>
    <cellStyle name="Normal 24 7" xfId="18278"/>
    <cellStyle name="Normal 24 7 2" xfId="44246"/>
    <cellStyle name="Normal 24 8" xfId="13950"/>
    <cellStyle name="Normal 24 8 2" xfId="39918"/>
    <cellStyle name="Normal 24 9" xfId="3130"/>
    <cellStyle name="Normal 25" xfId="409"/>
    <cellStyle name="Normal 25 10" xfId="29099"/>
    <cellStyle name="Normal 25 11" xfId="55051"/>
    <cellStyle name="Normal 25 12" xfId="55581"/>
    <cellStyle name="Normal 25 13" xfId="911"/>
    <cellStyle name="Normal 25 2" xfId="1508"/>
    <cellStyle name="Normal 25 2 10" xfId="56122"/>
    <cellStyle name="Normal 25 2 2" xfId="2590"/>
    <cellStyle name="Normal 25 2 2 2" xfId="6918"/>
    <cellStyle name="Normal 25 2 2 2 2" xfId="13410"/>
    <cellStyle name="Normal 25 2 2 2 2 2" xfId="28558"/>
    <cellStyle name="Normal 25 2 2 2 2 2 2" xfId="54526"/>
    <cellStyle name="Normal 25 2 2 2 2 3" xfId="39378"/>
    <cellStyle name="Normal 25 2 2 2 3" xfId="22066"/>
    <cellStyle name="Normal 25 2 2 2 3 2" xfId="48034"/>
    <cellStyle name="Normal 25 2 2 2 4" xfId="17738"/>
    <cellStyle name="Normal 25 2 2 2 4 2" xfId="43706"/>
    <cellStyle name="Normal 25 2 2 2 5" xfId="32886"/>
    <cellStyle name="Normal 25 2 2 2 6" xfId="59368"/>
    <cellStyle name="Normal 25 2 2 3" xfId="11246"/>
    <cellStyle name="Normal 25 2 2 3 2" xfId="26394"/>
    <cellStyle name="Normal 25 2 2 3 2 2" xfId="52362"/>
    <cellStyle name="Normal 25 2 2 3 3" xfId="37214"/>
    <cellStyle name="Normal 25 2 2 4" xfId="9082"/>
    <cellStyle name="Normal 25 2 2 4 2" xfId="24230"/>
    <cellStyle name="Normal 25 2 2 4 2 2" xfId="50198"/>
    <cellStyle name="Normal 25 2 2 4 3" xfId="35050"/>
    <cellStyle name="Normal 25 2 2 5" xfId="19902"/>
    <cellStyle name="Normal 25 2 2 5 2" xfId="45870"/>
    <cellStyle name="Normal 25 2 2 6" xfId="15574"/>
    <cellStyle name="Normal 25 2 2 6 2" xfId="41542"/>
    <cellStyle name="Normal 25 2 2 7" xfId="4754"/>
    <cellStyle name="Normal 25 2 2 8" xfId="30722"/>
    <cellStyle name="Normal 25 2 2 9" xfId="57204"/>
    <cellStyle name="Normal 25 2 3" xfId="5836"/>
    <cellStyle name="Normal 25 2 3 2" xfId="12328"/>
    <cellStyle name="Normal 25 2 3 2 2" xfId="27476"/>
    <cellStyle name="Normal 25 2 3 2 2 2" xfId="53444"/>
    <cellStyle name="Normal 25 2 3 2 3" xfId="38296"/>
    <cellStyle name="Normal 25 2 3 3" xfId="20984"/>
    <cellStyle name="Normal 25 2 3 3 2" xfId="46952"/>
    <cellStyle name="Normal 25 2 3 4" xfId="16656"/>
    <cellStyle name="Normal 25 2 3 4 2" xfId="42624"/>
    <cellStyle name="Normal 25 2 3 5" xfId="31804"/>
    <cellStyle name="Normal 25 2 3 6" xfId="58286"/>
    <cellStyle name="Normal 25 2 4" xfId="10164"/>
    <cellStyle name="Normal 25 2 4 2" xfId="25312"/>
    <cellStyle name="Normal 25 2 4 2 2" xfId="51280"/>
    <cellStyle name="Normal 25 2 4 3" xfId="36132"/>
    <cellStyle name="Normal 25 2 5" xfId="8000"/>
    <cellStyle name="Normal 25 2 5 2" xfId="23148"/>
    <cellStyle name="Normal 25 2 5 2 2" xfId="49116"/>
    <cellStyle name="Normal 25 2 5 3" xfId="33968"/>
    <cellStyle name="Normal 25 2 6" xfId="18820"/>
    <cellStyle name="Normal 25 2 6 2" xfId="44788"/>
    <cellStyle name="Normal 25 2 7" xfId="14492"/>
    <cellStyle name="Normal 25 2 7 2" xfId="40460"/>
    <cellStyle name="Normal 25 2 8" xfId="3672"/>
    <cellStyle name="Normal 25 2 9" xfId="29640"/>
    <cellStyle name="Normal 25 3" xfId="2049"/>
    <cellStyle name="Normal 25 3 2" xfId="6377"/>
    <cellStyle name="Normal 25 3 2 2" xfId="12869"/>
    <cellStyle name="Normal 25 3 2 2 2" xfId="28017"/>
    <cellStyle name="Normal 25 3 2 2 2 2" xfId="53985"/>
    <cellStyle name="Normal 25 3 2 2 3" xfId="38837"/>
    <cellStyle name="Normal 25 3 2 3" xfId="21525"/>
    <cellStyle name="Normal 25 3 2 3 2" xfId="47493"/>
    <cellStyle name="Normal 25 3 2 4" xfId="17197"/>
    <cellStyle name="Normal 25 3 2 4 2" xfId="43165"/>
    <cellStyle name="Normal 25 3 2 5" xfId="32345"/>
    <cellStyle name="Normal 25 3 2 6" xfId="58827"/>
    <cellStyle name="Normal 25 3 3" xfId="10705"/>
    <cellStyle name="Normal 25 3 3 2" xfId="25853"/>
    <cellStyle name="Normal 25 3 3 2 2" xfId="51821"/>
    <cellStyle name="Normal 25 3 3 3" xfId="36673"/>
    <cellStyle name="Normal 25 3 4" xfId="8541"/>
    <cellStyle name="Normal 25 3 4 2" xfId="23689"/>
    <cellStyle name="Normal 25 3 4 2 2" xfId="49657"/>
    <cellStyle name="Normal 25 3 4 3" xfId="34509"/>
    <cellStyle name="Normal 25 3 5" xfId="19361"/>
    <cellStyle name="Normal 25 3 5 2" xfId="45329"/>
    <cellStyle name="Normal 25 3 6" xfId="15033"/>
    <cellStyle name="Normal 25 3 6 2" xfId="41001"/>
    <cellStyle name="Normal 25 3 7" xfId="4213"/>
    <cellStyle name="Normal 25 3 8" xfId="30181"/>
    <cellStyle name="Normal 25 3 9" xfId="56663"/>
    <cellStyle name="Normal 25 4" xfId="5295"/>
    <cellStyle name="Normal 25 4 2" xfId="11787"/>
    <cellStyle name="Normal 25 4 2 2" xfId="26935"/>
    <cellStyle name="Normal 25 4 2 2 2" xfId="52903"/>
    <cellStyle name="Normal 25 4 2 3" xfId="37755"/>
    <cellStyle name="Normal 25 4 3" xfId="20443"/>
    <cellStyle name="Normal 25 4 3 2" xfId="46411"/>
    <cellStyle name="Normal 25 4 4" xfId="16115"/>
    <cellStyle name="Normal 25 4 4 2" xfId="42083"/>
    <cellStyle name="Normal 25 4 5" xfId="31263"/>
    <cellStyle name="Normal 25 4 6" xfId="57745"/>
    <cellStyle name="Normal 25 5" xfId="9623"/>
    <cellStyle name="Normal 25 5 2" xfId="24771"/>
    <cellStyle name="Normal 25 5 2 2" xfId="50739"/>
    <cellStyle name="Normal 25 5 3" xfId="35591"/>
    <cellStyle name="Normal 25 6" xfId="7459"/>
    <cellStyle name="Normal 25 6 2" xfId="22607"/>
    <cellStyle name="Normal 25 6 2 2" xfId="48575"/>
    <cellStyle name="Normal 25 6 3" xfId="33427"/>
    <cellStyle name="Normal 25 7" xfId="18279"/>
    <cellStyle name="Normal 25 7 2" xfId="44247"/>
    <cellStyle name="Normal 25 8" xfId="13951"/>
    <cellStyle name="Normal 25 8 2" xfId="39919"/>
    <cellStyle name="Normal 25 9" xfId="3131"/>
    <cellStyle name="Normal 26" xfId="410"/>
    <cellStyle name="Normal 26 10" xfId="29100"/>
    <cellStyle name="Normal 26 11" xfId="55052"/>
    <cellStyle name="Normal 26 12" xfId="55582"/>
    <cellStyle name="Normal 26 13" xfId="951"/>
    <cellStyle name="Normal 26 2" xfId="1509"/>
    <cellStyle name="Normal 26 2 10" xfId="56123"/>
    <cellStyle name="Normal 26 2 2" xfId="2591"/>
    <cellStyle name="Normal 26 2 2 2" xfId="6919"/>
    <cellStyle name="Normal 26 2 2 2 2" xfId="13411"/>
    <cellStyle name="Normal 26 2 2 2 2 2" xfId="28559"/>
    <cellStyle name="Normal 26 2 2 2 2 2 2" xfId="54527"/>
    <cellStyle name="Normal 26 2 2 2 2 3" xfId="39379"/>
    <cellStyle name="Normal 26 2 2 2 3" xfId="22067"/>
    <cellStyle name="Normal 26 2 2 2 3 2" xfId="48035"/>
    <cellStyle name="Normal 26 2 2 2 4" xfId="17739"/>
    <cellStyle name="Normal 26 2 2 2 4 2" xfId="43707"/>
    <cellStyle name="Normal 26 2 2 2 5" xfId="32887"/>
    <cellStyle name="Normal 26 2 2 2 6" xfId="59369"/>
    <cellStyle name="Normal 26 2 2 3" xfId="11247"/>
    <cellStyle name="Normal 26 2 2 3 2" xfId="26395"/>
    <cellStyle name="Normal 26 2 2 3 2 2" xfId="52363"/>
    <cellStyle name="Normal 26 2 2 3 3" xfId="37215"/>
    <cellStyle name="Normal 26 2 2 4" xfId="9083"/>
    <cellStyle name="Normal 26 2 2 4 2" xfId="24231"/>
    <cellStyle name="Normal 26 2 2 4 2 2" xfId="50199"/>
    <cellStyle name="Normal 26 2 2 4 3" xfId="35051"/>
    <cellStyle name="Normal 26 2 2 5" xfId="19903"/>
    <cellStyle name="Normal 26 2 2 5 2" xfId="45871"/>
    <cellStyle name="Normal 26 2 2 6" xfId="15575"/>
    <cellStyle name="Normal 26 2 2 6 2" xfId="41543"/>
    <cellStyle name="Normal 26 2 2 7" xfId="4755"/>
    <cellStyle name="Normal 26 2 2 8" xfId="30723"/>
    <cellStyle name="Normal 26 2 2 9" xfId="57205"/>
    <cellStyle name="Normal 26 2 3" xfId="5837"/>
    <cellStyle name="Normal 26 2 3 2" xfId="12329"/>
    <cellStyle name="Normal 26 2 3 2 2" xfId="27477"/>
    <cellStyle name="Normal 26 2 3 2 2 2" xfId="53445"/>
    <cellStyle name="Normal 26 2 3 2 3" xfId="38297"/>
    <cellStyle name="Normal 26 2 3 3" xfId="20985"/>
    <cellStyle name="Normal 26 2 3 3 2" xfId="46953"/>
    <cellStyle name="Normal 26 2 3 4" xfId="16657"/>
    <cellStyle name="Normal 26 2 3 4 2" xfId="42625"/>
    <cellStyle name="Normal 26 2 3 5" xfId="31805"/>
    <cellStyle name="Normal 26 2 3 6" xfId="58287"/>
    <cellStyle name="Normal 26 2 4" xfId="10165"/>
    <cellStyle name="Normal 26 2 4 2" xfId="25313"/>
    <cellStyle name="Normal 26 2 4 2 2" xfId="51281"/>
    <cellStyle name="Normal 26 2 4 3" xfId="36133"/>
    <cellStyle name="Normal 26 2 5" xfId="8001"/>
    <cellStyle name="Normal 26 2 5 2" xfId="23149"/>
    <cellStyle name="Normal 26 2 5 2 2" xfId="49117"/>
    <cellStyle name="Normal 26 2 5 3" xfId="33969"/>
    <cellStyle name="Normal 26 2 6" xfId="18821"/>
    <cellStyle name="Normal 26 2 6 2" xfId="44789"/>
    <cellStyle name="Normal 26 2 7" xfId="14493"/>
    <cellStyle name="Normal 26 2 7 2" xfId="40461"/>
    <cellStyle name="Normal 26 2 8" xfId="3673"/>
    <cellStyle name="Normal 26 2 9" xfId="29641"/>
    <cellStyle name="Normal 26 3" xfId="2050"/>
    <cellStyle name="Normal 26 3 2" xfId="6378"/>
    <cellStyle name="Normal 26 3 2 2" xfId="12870"/>
    <cellStyle name="Normal 26 3 2 2 2" xfId="28018"/>
    <cellStyle name="Normal 26 3 2 2 2 2" xfId="53986"/>
    <cellStyle name="Normal 26 3 2 2 3" xfId="38838"/>
    <cellStyle name="Normal 26 3 2 3" xfId="21526"/>
    <cellStyle name="Normal 26 3 2 3 2" xfId="47494"/>
    <cellStyle name="Normal 26 3 2 4" xfId="17198"/>
    <cellStyle name="Normal 26 3 2 4 2" xfId="43166"/>
    <cellStyle name="Normal 26 3 2 5" xfId="32346"/>
    <cellStyle name="Normal 26 3 2 6" xfId="58828"/>
    <cellStyle name="Normal 26 3 3" xfId="10706"/>
    <cellStyle name="Normal 26 3 3 2" xfId="25854"/>
    <cellStyle name="Normal 26 3 3 2 2" xfId="51822"/>
    <cellStyle name="Normal 26 3 3 3" xfId="36674"/>
    <cellStyle name="Normal 26 3 4" xfId="8542"/>
    <cellStyle name="Normal 26 3 4 2" xfId="23690"/>
    <cellStyle name="Normal 26 3 4 2 2" xfId="49658"/>
    <cellStyle name="Normal 26 3 4 3" xfId="34510"/>
    <cellStyle name="Normal 26 3 5" xfId="19362"/>
    <cellStyle name="Normal 26 3 5 2" xfId="45330"/>
    <cellStyle name="Normal 26 3 6" xfId="15034"/>
    <cellStyle name="Normal 26 3 6 2" xfId="41002"/>
    <cellStyle name="Normal 26 3 7" xfId="4214"/>
    <cellStyle name="Normal 26 3 8" xfId="30182"/>
    <cellStyle name="Normal 26 3 9" xfId="56664"/>
    <cellStyle name="Normal 26 4" xfId="5296"/>
    <cellStyle name="Normal 26 4 2" xfId="11788"/>
    <cellStyle name="Normal 26 4 2 2" xfId="26936"/>
    <cellStyle name="Normal 26 4 2 2 2" xfId="52904"/>
    <cellStyle name="Normal 26 4 2 3" xfId="37756"/>
    <cellStyle name="Normal 26 4 3" xfId="20444"/>
    <cellStyle name="Normal 26 4 3 2" xfId="46412"/>
    <cellStyle name="Normal 26 4 4" xfId="16116"/>
    <cellStyle name="Normal 26 4 4 2" xfId="42084"/>
    <cellStyle name="Normal 26 4 5" xfId="31264"/>
    <cellStyle name="Normal 26 4 6" xfId="57746"/>
    <cellStyle name="Normal 26 5" xfId="9624"/>
    <cellStyle name="Normal 26 5 2" xfId="24772"/>
    <cellStyle name="Normal 26 5 2 2" xfId="50740"/>
    <cellStyle name="Normal 26 5 3" xfId="35592"/>
    <cellStyle name="Normal 26 6" xfId="7460"/>
    <cellStyle name="Normal 26 6 2" xfId="22608"/>
    <cellStyle name="Normal 26 6 2 2" xfId="48576"/>
    <cellStyle name="Normal 26 6 3" xfId="33428"/>
    <cellStyle name="Normal 26 7" xfId="18280"/>
    <cellStyle name="Normal 26 7 2" xfId="44248"/>
    <cellStyle name="Normal 26 8" xfId="13952"/>
    <cellStyle name="Normal 26 8 2" xfId="39920"/>
    <cellStyle name="Normal 26 9" xfId="3132"/>
    <cellStyle name="Normal 27" xfId="411"/>
    <cellStyle name="Normal 27 10" xfId="29101"/>
    <cellStyle name="Normal 27 11" xfId="55053"/>
    <cellStyle name="Normal 27 12" xfId="55583"/>
    <cellStyle name="Normal 27 13" xfId="991"/>
    <cellStyle name="Normal 27 2" xfId="1510"/>
    <cellStyle name="Normal 27 2 10" xfId="56124"/>
    <cellStyle name="Normal 27 2 2" xfId="2592"/>
    <cellStyle name="Normal 27 2 2 2" xfId="6920"/>
    <cellStyle name="Normal 27 2 2 2 2" xfId="13412"/>
    <cellStyle name="Normal 27 2 2 2 2 2" xfId="28560"/>
    <cellStyle name="Normal 27 2 2 2 2 2 2" xfId="54528"/>
    <cellStyle name="Normal 27 2 2 2 2 3" xfId="39380"/>
    <cellStyle name="Normal 27 2 2 2 3" xfId="22068"/>
    <cellStyle name="Normal 27 2 2 2 3 2" xfId="48036"/>
    <cellStyle name="Normal 27 2 2 2 4" xfId="17740"/>
    <cellStyle name="Normal 27 2 2 2 4 2" xfId="43708"/>
    <cellStyle name="Normal 27 2 2 2 5" xfId="32888"/>
    <cellStyle name="Normal 27 2 2 2 6" xfId="59370"/>
    <cellStyle name="Normal 27 2 2 3" xfId="11248"/>
    <cellStyle name="Normal 27 2 2 3 2" xfId="26396"/>
    <cellStyle name="Normal 27 2 2 3 2 2" xfId="52364"/>
    <cellStyle name="Normal 27 2 2 3 3" xfId="37216"/>
    <cellStyle name="Normal 27 2 2 4" xfId="9084"/>
    <cellStyle name="Normal 27 2 2 4 2" xfId="24232"/>
    <cellStyle name="Normal 27 2 2 4 2 2" xfId="50200"/>
    <cellStyle name="Normal 27 2 2 4 3" xfId="35052"/>
    <cellStyle name="Normal 27 2 2 5" xfId="19904"/>
    <cellStyle name="Normal 27 2 2 5 2" xfId="45872"/>
    <cellStyle name="Normal 27 2 2 6" xfId="15576"/>
    <cellStyle name="Normal 27 2 2 6 2" xfId="41544"/>
    <cellStyle name="Normal 27 2 2 7" xfId="4756"/>
    <cellStyle name="Normal 27 2 2 8" xfId="30724"/>
    <cellStyle name="Normal 27 2 2 9" xfId="57206"/>
    <cellStyle name="Normal 27 2 3" xfId="5838"/>
    <cellStyle name="Normal 27 2 3 2" xfId="12330"/>
    <cellStyle name="Normal 27 2 3 2 2" xfId="27478"/>
    <cellStyle name="Normal 27 2 3 2 2 2" xfId="53446"/>
    <cellStyle name="Normal 27 2 3 2 3" xfId="38298"/>
    <cellStyle name="Normal 27 2 3 3" xfId="20986"/>
    <cellStyle name="Normal 27 2 3 3 2" xfId="46954"/>
    <cellStyle name="Normal 27 2 3 4" xfId="16658"/>
    <cellStyle name="Normal 27 2 3 4 2" xfId="42626"/>
    <cellStyle name="Normal 27 2 3 5" xfId="31806"/>
    <cellStyle name="Normal 27 2 3 6" xfId="58288"/>
    <cellStyle name="Normal 27 2 4" xfId="10166"/>
    <cellStyle name="Normal 27 2 4 2" xfId="25314"/>
    <cellStyle name="Normal 27 2 4 2 2" xfId="51282"/>
    <cellStyle name="Normal 27 2 4 3" xfId="36134"/>
    <cellStyle name="Normal 27 2 5" xfId="8002"/>
    <cellStyle name="Normal 27 2 5 2" xfId="23150"/>
    <cellStyle name="Normal 27 2 5 2 2" xfId="49118"/>
    <cellStyle name="Normal 27 2 5 3" xfId="33970"/>
    <cellStyle name="Normal 27 2 6" xfId="18822"/>
    <cellStyle name="Normal 27 2 6 2" xfId="44790"/>
    <cellStyle name="Normal 27 2 7" xfId="14494"/>
    <cellStyle name="Normal 27 2 7 2" xfId="40462"/>
    <cellStyle name="Normal 27 2 8" xfId="3674"/>
    <cellStyle name="Normal 27 2 9" xfId="29642"/>
    <cellStyle name="Normal 27 3" xfId="2051"/>
    <cellStyle name="Normal 27 3 2" xfId="6379"/>
    <cellStyle name="Normal 27 3 2 2" xfId="12871"/>
    <cellStyle name="Normal 27 3 2 2 2" xfId="28019"/>
    <cellStyle name="Normal 27 3 2 2 2 2" xfId="53987"/>
    <cellStyle name="Normal 27 3 2 2 3" xfId="38839"/>
    <cellStyle name="Normal 27 3 2 3" xfId="21527"/>
    <cellStyle name="Normal 27 3 2 3 2" xfId="47495"/>
    <cellStyle name="Normal 27 3 2 4" xfId="17199"/>
    <cellStyle name="Normal 27 3 2 4 2" xfId="43167"/>
    <cellStyle name="Normal 27 3 2 5" xfId="32347"/>
    <cellStyle name="Normal 27 3 2 6" xfId="58829"/>
    <cellStyle name="Normal 27 3 3" xfId="10707"/>
    <cellStyle name="Normal 27 3 3 2" xfId="25855"/>
    <cellStyle name="Normal 27 3 3 2 2" xfId="51823"/>
    <cellStyle name="Normal 27 3 3 3" xfId="36675"/>
    <cellStyle name="Normal 27 3 4" xfId="8543"/>
    <cellStyle name="Normal 27 3 4 2" xfId="23691"/>
    <cellStyle name="Normal 27 3 4 2 2" xfId="49659"/>
    <cellStyle name="Normal 27 3 4 3" xfId="34511"/>
    <cellStyle name="Normal 27 3 5" xfId="19363"/>
    <cellStyle name="Normal 27 3 5 2" xfId="45331"/>
    <cellStyle name="Normal 27 3 6" xfId="15035"/>
    <cellStyle name="Normal 27 3 6 2" xfId="41003"/>
    <cellStyle name="Normal 27 3 7" xfId="4215"/>
    <cellStyle name="Normal 27 3 8" xfId="30183"/>
    <cellStyle name="Normal 27 3 9" xfId="56665"/>
    <cellStyle name="Normal 27 4" xfId="5297"/>
    <cellStyle name="Normal 27 4 2" xfId="11789"/>
    <cellStyle name="Normal 27 4 2 2" xfId="26937"/>
    <cellStyle name="Normal 27 4 2 2 2" xfId="52905"/>
    <cellStyle name="Normal 27 4 2 3" xfId="37757"/>
    <cellStyle name="Normal 27 4 3" xfId="20445"/>
    <cellStyle name="Normal 27 4 3 2" xfId="46413"/>
    <cellStyle name="Normal 27 4 4" xfId="16117"/>
    <cellStyle name="Normal 27 4 4 2" xfId="42085"/>
    <cellStyle name="Normal 27 4 5" xfId="31265"/>
    <cellStyle name="Normal 27 4 6" xfId="57747"/>
    <cellStyle name="Normal 27 5" xfId="9625"/>
    <cellStyle name="Normal 27 5 2" xfId="24773"/>
    <cellStyle name="Normal 27 5 2 2" xfId="50741"/>
    <cellStyle name="Normal 27 5 3" xfId="35593"/>
    <cellStyle name="Normal 27 6" xfId="7461"/>
    <cellStyle name="Normal 27 6 2" xfId="22609"/>
    <cellStyle name="Normal 27 6 2 2" xfId="48577"/>
    <cellStyle name="Normal 27 6 3" xfId="33429"/>
    <cellStyle name="Normal 27 7" xfId="18281"/>
    <cellStyle name="Normal 27 7 2" xfId="44249"/>
    <cellStyle name="Normal 27 8" xfId="13953"/>
    <cellStyle name="Normal 27 8 2" xfId="39921"/>
    <cellStyle name="Normal 27 9" xfId="3133"/>
    <cellStyle name="Normal 28" xfId="412"/>
    <cellStyle name="Normal 28 10" xfId="29102"/>
    <cellStyle name="Normal 28 11" xfId="55054"/>
    <cellStyle name="Normal 28 12" xfId="55584"/>
    <cellStyle name="Normal 28 13" xfId="1031"/>
    <cellStyle name="Normal 28 2" xfId="1511"/>
    <cellStyle name="Normal 28 2 10" xfId="56125"/>
    <cellStyle name="Normal 28 2 2" xfId="2593"/>
    <cellStyle name="Normal 28 2 2 2" xfId="6921"/>
    <cellStyle name="Normal 28 2 2 2 2" xfId="13413"/>
    <cellStyle name="Normal 28 2 2 2 2 2" xfId="28561"/>
    <cellStyle name="Normal 28 2 2 2 2 2 2" xfId="54529"/>
    <cellStyle name="Normal 28 2 2 2 2 3" xfId="39381"/>
    <cellStyle name="Normal 28 2 2 2 3" xfId="22069"/>
    <cellStyle name="Normal 28 2 2 2 3 2" xfId="48037"/>
    <cellStyle name="Normal 28 2 2 2 4" xfId="17741"/>
    <cellStyle name="Normal 28 2 2 2 4 2" xfId="43709"/>
    <cellStyle name="Normal 28 2 2 2 5" xfId="32889"/>
    <cellStyle name="Normal 28 2 2 2 6" xfId="59371"/>
    <cellStyle name="Normal 28 2 2 3" xfId="11249"/>
    <cellStyle name="Normal 28 2 2 3 2" xfId="26397"/>
    <cellStyle name="Normal 28 2 2 3 2 2" xfId="52365"/>
    <cellStyle name="Normal 28 2 2 3 3" xfId="37217"/>
    <cellStyle name="Normal 28 2 2 4" xfId="9085"/>
    <cellStyle name="Normal 28 2 2 4 2" xfId="24233"/>
    <cellStyle name="Normal 28 2 2 4 2 2" xfId="50201"/>
    <cellStyle name="Normal 28 2 2 4 3" xfId="35053"/>
    <cellStyle name="Normal 28 2 2 5" xfId="19905"/>
    <cellStyle name="Normal 28 2 2 5 2" xfId="45873"/>
    <cellStyle name="Normal 28 2 2 6" xfId="15577"/>
    <cellStyle name="Normal 28 2 2 6 2" xfId="41545"/>
    <cellStyle name="Normal 28 2 2 7" xfId="4757"/>
    <cellStyle name="Normal 28 2 2 8" xfId="30725"/>
    <cellStyle name="Normal 28 2 2 9" xfId="57207"/>
    <cellStyle name="Normal 28 2 3" xfId="5839"/>
    <cellStyle name="Normal 28 2 3 2" xfId="12331"/>
    <cellStyle name="Normal 28 2 3 2 2" xfId="27479"/>
    <cellStyle name="Normal 28 2 3 2 2 2" xfId="53447"/>
    <cellStyle name="Normal 28 2 3 2 3" xfId="38299"/>
    <cellStyle name="Normal 28 2 3 3" xfId="20987"/>
    <cellStyle name="Normal 28 2 3 3 2" xfId="46955"/>
    <cellStyle name="Normal 28 2 3 4" xfId="16659"/>
    <cellStyle name="Normal 28 2 3 4 2" xfId="42627"/>
    <cellStyle name="Normal 28 2 3 5" xfId="31807"/>
    <cellStyle name="Normal 28 2 3 6" xfId="58289"/>
    <cellStyle name="Normal 28 2 4" xfId="10167"/>
    <cellStyle name="Normal 28 2 4 2" xfId="25315"/>
    <cellStyle name="Normal 28 2 4 2 2" xfId="51283"/>
    <cellStyle name="Normal 28 2 4 3" xfId="36135"/>
    <cellStyle name="Normal 28 2 5" xfId="8003"/>
    <cellStyle name="Normal 28 2 5 2" xfId="23151"/>
    <cellStyle name="Normal 28 2 5 2 2" xfId="49119"/>
    <cellStyle name="Normal 28 2 5 3" xfId="33971"/>
    <cellStyle name="Normal 28 2 6" xfId="18823"/>
    <cellStyle name="Normal 28 2 6 2" xfId="44791"/>
    <cellStyle name="Normal 28 2 7" xfId="14495"/>
    <cellStyle name="Normal 28 2 7 2" xfId="40463"/>
    <cellStyle name="Normal 28 2 8" xfId="3675"/>
    <cellStyle name="Normal 28 2 9" xfId="29643"/>
    <cellStyle name="Normal 28 3" xfId="2052"/>
    <cellStyle name="Normal 28 3 2" xfId="6380"/>
    <cellStyle name="Normal 28 3 2 2" xfId="12872"/>
    <cellStyle name="Normal 28 3 2 2 2" xfId="28020"/>
    <cellStyle name="Normal 28 3 2 2 2 2" xfId="53988"/>
    <cellStyle name="Normal 28 3 2 2 3" xfId="38840"/>
    <cellStyle name="Normal 28 3 2 3" xfId="21528"/>
    <cellStyle name="Normal 28 3 2 3 2" xfId="47496"/>
    <cellStyle name="Normal 28 3 2 4" xfId="17200"/>
    <cellStyle name="Normal 28 3 2 4 2" xfId="43168"/>
    <cellStyle name="Normal 28 3 2 5" xfId="32348"/>
    <cellStyle name="Normal 28 3 2 6" xfId="58830"/>
    <cellStyle name="Normal 28 3 3" xfId="10708"/>
    <cellStyle name="Normal 28 3 3 2" xfId="25856"/>
    <cellStyle name="Normal 28 3 3 2 2" xfId="51824"/>
    <cellStyle name="Normal 28 3 3 3" xfId="36676"/>
    <cellStyle name="Normal 28 3 4" xfId="8544"/>
    <cellStyle name="Normal 28 3 4 2" xfId="23692"/>
    <cellStyle name="Normal 28 3 4 2 2" xfId="49660"/>
    <cellStyle name="Normal 28 3 4 3" xfId="34512"/>
    <cellStyle name="Normal 28 3 5" xfId="19364"/>
    <cellStyle name="Normal 28 3 5 2" xfId="45332"/>
    <cellStyle name="Normal 28 3 6" xfId="15036"/>
    <cellStyle name="Normal 28 3 6 2" xfId="41004"/>
    <cellStyle name="Normal 28 3 7" xfId="4216"/>
    <cellStyle name="Normal 28 3 8" xfId="30184"/>
    <cellStyle name="Normal 28 3 9" xfId="56666"/>
    <cellStyle name="Normal 28 4" xfId="5298"/>
    <cellStyle name="Normal 28 4 2" xfId="11790"/>
    <cellStyle name="Normal 28 4 2 2" xfId="26938"/>
    <cellStyle name="Normal 28 4 2 2 2" xfId="52906"/>
    <cellStyle name="Normal 28 4 2 3" xfId="37758"/>
    <cellStyle name="Normal 28 4 3" xfId="20446"/>
    <cellStyle name="Normal 28 4 3 2" xfId="46414"/>
    <cellStyle name="Normal 28 4 4" xfId="16118"/>
    <cellStyle name="Normal 28 4 4 2" xfId="42086"/>
    <cellStyle name="Normal 28 4 5" xfId="31266"/>
    <cellStyle name="Normal 28 4 6" xfId="57748"/>
    <cellStyle name="Normal 28 5" xfId="9626"/>
    <cellStyle name="Normal 28 5 2" xfId="24774"/>
    <cellStyle name="Normal 28 5 2 2" xfId="50742"/>
    <cellStyle name="Normal 28 5 3" xfId="35594"/>
    <cellStyle name="Normal 28 6" xfId="7462"/>
    <cellStyle name="Normal 28 6 2" xfId="22610"/>
    <cellStyle name="Normal 28 6 2 2" xfId="48578"/>
    <cellStyle name="Normal 28 6 3" xfId="33430"/>
    <cellStyle name="Normal 28 7" xfId="18282"/>
    <cellStyle name="Normal 28 7 2" xfId="44250"/>
    <cellStyle name="Normal 28 8" xfId="13954"/>
    <cellStyle name="Normal 28 8 2" xfId="39922"/>
    <cellStyle name="Normal 28 9" xfId="3134"/>
    <cellStyle name="Normal 29" xfId="413"/>
    <cellStyle name="Normal 29 10" xfId="29103"/>
    <cellStyle name="Normal 29 11" xfId="55585"/>
    <cellStyle name="Normal 29 12" xfId="1071"/>
    <cellStyle name="Normal 29 2" xfId="1512"/>
    <cellStyle name="Normal 29 2 10" xfId="56126"/>
    <cellStyle name="Normal 29 2 2" xfId="2594"/>
    <cellStyle name="Normal 29 2 2 2" xfId="6922"/>
    <cellStyle name="Normal 29 2 2 2 2" xfId="13414"/>
    <cellStyle name="Normal 29 2 2 2 2 2" xfId="28562"/>
    <cellStyle name="Normal 29 2 2 2 2 2 2" xfId="54530"/>
    <cellStyle name="Normal 29 2 2 2 2 3" xfId="39382"/>
    <cellStyle name="Normal 29 2 2 2 3" xfId="22070"/>
    <cellStyle name="Normal 29 2 2 2 3 2" xfId="48038"/>
    <cellStyle name="Normal 29 2 2 2 4" xfId="17742"/>
    <cellStyle name="Normal 29 2 2 2 4 2" xfId="43710"/>
    <cellStyle name="Normal 29 2 2 2 5" xfId="32890"/>
    <cellStyle name="Normal 29 2 2 2 6" xfId="59372"/>
    <cellStyle name="Normal 29 2 2 3" xfId="11250"/>
    <cellStyle name="Normal 29 2 2 3 2" xfId="26398"/>
    <cellStyle name="Normal 29 2 2 3 2 2" xfId="52366"/>
    <cellStyle name="Normal 29 2 2 3 3" xfId="37218"/>
    <cellStyle name="Normal 29 2 2 4" xfId="9086"/>
    <cellStyle name="Normal 29 2 2 4 2" xfId="24234"/>
    <cellStyle name="Normal 29 2 2 4 2 2" xfId="50202"/>
    <cellStyle name="Normal 29 2 2 4 3" xfId="35054"/>
    <cellStyle name="Normal 29 2 2 5" xfId="19906"/>
    <cellStyle name="Normal 29 2 2 5 2" xfId="45874"/>
    <cellStyle name="Normal 29 2 2 6" xfId="15578"/>
    <cellStyle name="Normal 29 2 2 6 2" xfId="41546"/>
    <cellStyle name="Normal 29 2 2 7" xfId="4758"/>
    <cellStyle name="Normal 29 2 2 8" xfId="30726"/>
    <cellStyle name="Normal 29 2 2 9" xfId="57208"/>
    <cellStyle name="Normal 29 2 3" xfId="5840"/>
    <cellStyle name="Normal 29 2 3 2" xfId="12332"/>
    <cellStyle name="Normal 29 2 3 2 2" xfId="27480"/>
    <cellStyle name="Normal 29 2 3 2 2 2" xfId="53448"/>
    <cellStyle name="Normal 29 2 3 2 3" xfId="38300"/>
    <cellStyle name="Normal 29 2 3 3" xfId="20988"/>
    <cellStyle name="Normal 29 2 3 3 2" xfId="46956"/>
    <cellStyle name="Normal 29 2 3 4" xfId="16660"/>
    <cellStyle name="Normal 29 2 3 4 2" xfId="42628"/>
    <cellStyle name="Normal 29 2 3 5" xfId="31808"/>
    <cellStyle name="Normal 29 2 3 6" xfId="58290"/>
    <cellStyle name="Normal 29 2 4" xfId="10168"/>
    <cellStyle name="Normal 29 2 4 2" xfId="25316"/>
    <cellStyle name="Normal 29 2 4 2 2" xfId="51284"/>
    <cellStyle name="Normal 29 2 4 3" xfId="36136"/>
    <cellStyle name="Normal 29 2 5" xfId="8004"/>
    <cellStyle name="Normal 29 2 5 2" xfId="23152"/>
    <cellStyle name="Normal 29 2 5 2 2" xfId="49120"/>
    <cellStyle name="Normal 29 2 5 3" xfId="33972"/>
    <cellStyle name="Normal 29 2 6" xfId="18824"/>
    <cellStyle name="Normal 29 2 6 2" xfId="44792"/>
    <cellStyle name="Normal 29 2 7" xfId="14496"/>
    <cellStyle name="Normal 29 2 7 2" xfId="40464"/>
    <cellStyle name="Normal 29 2 8" xfId="3676"/>
    <cellStyle name="Normal 29 2 9" xfId="29644"/>
    <cellStyle name="Normal 29 3" xfId="2053"/>
    <cellStyle name="Normal 29 3 2" xfId="6381"/>
    <cellStyle name="Normal 29 3 2 2" xfId="12873"/>
    <cellStyle name="Normal 29 3 2 2 2" xfId="28021"/>
    <cellStyle name="Normal 29 3 2 2 2 2" xfId="53989"/>
    <cellStyle name="Normal 29 3 2 2 3" xfId="38841"/>
    <cellStyle name="Normal 29 3 2 3" xfId="21529"/>
    <cellStyle name="Normal 29 3 2 3 2" xfId="47497"/>
    <cellStyle name="Normal 29 3 2 4" xfId="17201"/>
    <cellStyle name="Normal 29 3 2 4 2" xfId="43169"/>
    <cellStyle name="Normal 29 3 2 5" xfId="32349"/>
    <cellStyle name="Normal 29 3 2 6" xfId="58831"/>
    <cellStyle name="Normal 29 3 3" xfId="10709"/>
    <cellStyle name="Normal 29 3 3 2" xfId="25857"/>
    <cellStyle name="Normal 29 3 3 2 2" xfId="51825"/>
    <cellStyle name="Normal 29 3 3 3" xfId="36677"/>
    <cellStyle name="Normal 29 3 4" xfId="8545"/>
    <cellStyle name="Normal 29 3 4 2" xfId="23693"/>
    <cellStyle name="Normal 29 3 4 2 2" xfId="49661"/>
    <cellStyle name="Normal 29 3 4 3" xfId="34513"/>
    <cellStyle name="Normal 29 3 5" xfId="19365"/>
    <cellStyle name="Normal 29 3 5 2" xfId="45333"/>
    <cellStyle name="Normal 29 3 6" xfId="15037"/>
    <cellStyle name="Normal 29 3 6 2" xfId="41005"/>
    <cellStyle name="Normal 29 3 7" xfId="4217"/>
    <cellStyle name="Normal 29 3 8" xfId="30185"/>
    <cellStyle name="Normal 29 3 9" xfId="56667"/>
    <cellStyle name="Normal 29 4" xfId="5299"/>
    <cellStyle name="Normal 29 4 2" xfId="11791"/>
    <cellStyle name="Normal 29 4 2 2" xfId="26939"/>
    <cellStyle name="Normal 29 4 2 2 2" xfId="52907"/>
    <cellStyle name="Normal 29 4 2 3" xfId="37759"/>
    <cellStyle name="Normal 29 4 3" xfId="20447"/>
    <cellStyle name="Normal 29 4 3 2" xfId="46415"/>
    <cellStyle name="Normal 29 4 4" xfId="16119"/>
    <cellStyle name="Normal 29 4 4 2" xfId="42087"/>
    <cellStyle name="Normal 29 4 5" xfId="31267"/>
    <cellStyle name="Normal 29 4 6" xfId="57749"/>
    <cellStyle name="Normal 29 5" xfId="9627"/>
    <cellStyle name="Normal 29 5 2" xfId="24775"/>
    <cellStyle name="Normal 29 5 2 2" xfId="50743"/>
    <cellStyle name="Normal 29 5 3" xfId="35595"/>
    <cellStyle name="Normal 29 6" xfId="7463"/>
    <cellStyle name="Normal 29 6 2" xfId="22611"/>
    <cellStyle name="Normal 29 6 2 2" xfId="48579"/>
    <cellStyle name="Normal 29 6 3" xfId="33431"/>
    <cellStyle name="Normal 29 7" xfId="18283"/>
    <cellStyle name="Normal 29 7 2" xfId="44251"/>
    <cellStyle name="Normal 29 8" xfId="13955"/>
    <cellStyle name="Normal 29 8 2" xfId="39923"/>
    <cellStyle name="Normal 29 9" xfId="3135"/>
    <cellStyle name="Normal 3" xfId="45"/>
    <cellStyle name="Normal 3 10" xfId="415"/>
    <cellStyle name="Normal 3 10 10" xfId="29104"/>
    <cellStyle name="Normal 3 10 11" xfId="55055"/>
    <cellStyle name="Normal 3 10 12" xfId="55586"/>
    <cellStyle name="Normal 3 10 13" xfId="1032"/>
    <cellStyle name="Normal 3 10 2" xfId="1513"/>
    <cellStyle name="Normal 3 10 2 10" xfId="56127"/>
    <cellStyle name="Normal 3 10 2 2" xfId="2595"/>
    <cellStyle name="Normal 3 10 2 2 2" xfId="6923"/>
    <cellStyle name="Normal 3 10 2 2 2 2" xfId="13415"/>
    <cellStyle name="Normal 3 10 2 2 2 2 2" xfId="28563"/>
    <cellStyle name="Normal 3 10 2 2 2 2 2 2" xfId="54531"/>
    <cellStyle name="Normal 3 10 2 2 2 2 3" xfId="39383"/>
    <cellStyle name="Normal 3 10 2 2 2 3" xfId="22071"/>
    <cellStyle name="Normal 3 10 2 2 2 3 2" xfId="48039"/>
    <cellStyle name="Normal 3 10 2 2 2 4" xfId="17743"/>
    <cellStyle name="Normal 3 10 2 2 2 4 2" xfId="43711"/>
    <cellStyle name="Normal 3 10 2 2 2 5" xfId="32891"/>
    <cellStyle name="Normal 3 10 2 2 2 6" xfId="59373"/>
    <cellStyle name="Normal 3 10 2 2 3" xfId="11251"/>
    <cellStyle name="Normal 3 10 2 2 3 2" xfId="26399"/>
    <cellStyle name="Normal 3 10 2 2 3 2 2" xfId="52367"/>
    <cellStyle name="Normal 3 10 2 2 3 3" xfId="37219"/>
    <cellStyle name="Normal 3 10 2 2 4" xfId="9087"/>
    <cellStyle name="Normal 3 10 2 2 4 2" xfId="24235"/>
    <cellStyle name="Normal 3 10 2 2 4 2 2" xfId="50203"/>
    <cellStyle name="Normal 3 10 2 2 4 3" xfId="35055"/>
    <cellStyle name="Normal 3 10 2 2 5" xfId="19907"/>
    <cellStyle name="Normal 3 10 2 2 5 2" xfId="45875"/>
    <cellStyle name="Normal 3 10 2 2 6" xfId="15579"/>
    <cellStyle name="Normal 3 10 2 2 6 2" xfId="41547"/>
    <cellStyle name="Normal 3 10 2 2 7" xfId="4759"/>
    <cellStyle name="Normal 3 10 2 2 8" xfId="30727"/>
    <cellStyle name="Normal 3 10 2 2 9" xfId="57209"/>
    <cellStyle name="Normal 3 10 2 3" xfId="5841"/>
    <cellStyle name="Normal 3 10 2 3 2" xfId="12333"/>
    <cellStyle name="Normal 3 10 2 3 2 2" xfId="27481"/>
    <cellStyle name="Normal 3 10 2 3 2 2 2" xfId="53449"/>
    <cellStyle name="Normal 3 10 2 3 2 3" xfId="38301"/>
    <cellStyle name="Normal 3 10 2 3 3" xfId="20989"/>
    <cellStyle name="Normal 3 10 2 3 3 2" xfId="46957"/>
    <cellStyle name="Normal 3 10 2 3 4" xfId="16661"/>
    <cellStyle name="Normal 3 10 2 3 4 2" xfId="42629"/>
    <cellStyle name="Normal 3 10 2 3 5" xfId="31809"/>
    <cellStyle name="Normal 3 10 2 3 6" xfId="58291"/>
    <cellStyle name="Normal 3 10 2 4" xfId="10169"/>
    <cellStyle name="Normal 3 10 2 4 2" xfId="25317"/>
    <cellStyle name="Normal 3 10 2 4 2 2" xfId="51285"/>
    <cellStyle name="Normal 3 10 2 4 3" xfId="36137"/>
    <cellStyle name="Normal 3 10 2 5" xfId="8005"/>
    <cellStyle name="Normal 3 10 2 5 2" xfId="23153"/>
    <cellStyle name="Normal 3 10 2 5 2 2" xfId="49121"/>
    <cellStyle name="Normal 3 10 2 5 3" xfId="33973"/>
    <cellStyle name="Normal 3 10 2 6" xfId="18825"/>
    <cellStyle name="Normal 3 10 2 6 2" xfId="44793"/>
    <cellStyle name="Normal 3 10 2 7" xfId="14497"/>
    <cellStyle name="Normal 3 10 2 7 2" xfId="40465"/>
    <cellStyle name="Normal 3 10 2 8" xfId="3677"/>
    <cellStyle name="Normal 3 10 2 9" xfId="29645"/>
    <cellStyle name="Normal 3 10 3" xfId="2054"/>
    <cellStyle name="Normal 3 10 3 2" xfId="6382"/>
    <cellStyle name="Normal 3 10 3 2 2" xfId="12874"/>
    <cellStyle name="Normal 3 10 3 2 2 2" xfId="28022"/>
    <cellStyle name="Normal 3 10 3 2 2 2 2" xfId="53990"/>
    <cellStyle name="Normal 3 10 3 2 2 3" xfId="38842"/>
    <cellStyle name="Normal 3 10 3 2 3" xfId="21530"/>
    <cellStyle name="Normal 3 10 3 2 3 2" xfId="47498"/>
    <cellStyle name="Normal 3 10 3 2 4" xfId="17202"/>
    <cellStyle name="Normal 3 10 3 2 4 2" xfId="43170"/>
    <cellStyle name="Normal 3 10 3 2 5" xfId="32350"/>
    <cellStyle name="Normal 3 10 3 2 6" xfId="58832"/>
    <cellStyle name="Normal 3 10 3 3" xfId="10710"/>
    <cellStyle name="Normal 3 10 3 3 2" xfId="25858"/>
    <cellStyle name="Normal 3 10 3 3 2 2" xfId="51826"/>
    <cellStyle name="Normal 3 10 3 3 3" xfId="36678"/>
    <cellStyle name="Normal 3 10 3 4" xfId="8546"/>
    <cellStyle name="Normal 3 10 3 4 2" xfId="23694"/>
    <cellStyle name="Normal 3 10 3 4 2 2" xfId="49662"/>
    <cellStyle name="Normal 3 10 3 4 3" xfId="34514"/>
    <cellStyle name="Normal 3 10 3 5" xfId="19366"/>
    <cellStyle name="Normal 3 10 3 5 2" xfId="45334"/>
    <cellStyle name="Normal 3 10 3 6" xfId="15038"/>
    <cellStyle name="Normal 3 10 3 6 2" xfId="41006"/>
    <cellStyle name="Normal 3 10 3 7" xfId="4218"/>
    <cellStyle name="Normal 3 10 3 8" xfId="30186"/>
    <cellStyle name="Normal 3 10 3 9" xfId="56668"/>
    <cellStyle name="Normal 3 10 4" xfId="5300"/>
    <cellStyle name="Normal 3 10 4 2" xfId="11792"/>
    <cellStyle name="Normal 3 10 4 2 2" xfId="26940"/>
    <cellStyle name="Normal 3 10 4 2 2 2" xfId="52908"/>
    <cellStyle name="Normal 3 10 4 2 3" xfId="37760"/>
    <cellStyle name="Normal 3 10 4 3" xfId="20448"/>
    <cellStyle name="Normal 3 10 4 3 2" xfId="46416"/>
    <cellStyle name="Normal 3 10 4 4" xfId="16120"/>
    <cellStyle name="Normal 3 10 4 4 2" xfId="42088"/>
    <cellStyle name="Normal 3 10 4 5" xfId="31268"/>
    <cellStyle name="Normal 3 10 4 6" xfId="57750"/>
    <cellStyle name="Normal 3 10 5" xfId="9628"/>
    <cellStyle name="Normal 3 10 5 2" xfId="24776"/>
    <cellStyle name="Normal 3 10 5 2 2" xfId="50744"/>
    <cellStyle name="Normal 3 10 5 3" xfId="35596"/>
    <cellStyle name="Normal 3 10 6" xfId="7464"/>
    <cellStyle name="Normal 3 10 6 2" xfId="22612"/>
    <cellStyle name="Normal 3 10 6 2 2" xfId="48580"/>
    <cellStyle name="Normal 3 10 6 3" xfId="33432"/>
    <cellStyle name="Normal 3 10 7" xfId="18284"/>
    <cellStyle name="Normal 3 10 7 2" xfId="44252"/>
    <cellStyle name="Normal 3 10 8" xfId="13956"/>
    <cellStyle name="Normal 3 10 8 2" xfId="39924"/>
    <cellStyle name="Normal 3 10 9" xfId="3136"/>
    <cellStyle name="Normal 3 11" xfId="416"/>
    <cellStyle name="Normal 3 11 10" xfId="29105"/>
    <cellStyle name="Normal 3 11 11" xfId="55056"/>
    <cellStyle name="Normal 3 11 12" xfId="55587"/>
    <cellStyle name="Normal 3 11 13" xfId="1072"/>
    <cellStyle name="Normal 3 11 2" xfId="1514"/>
    <cellStyle name="Normal 3 11 2 10" xfId="56128"/>
    <cellStyle name="Normal 3 11 2 2" xfId="2596"/>
    <cellStyle name="Normal 3 11 2 2 2" xfId="6924"/>
    <cellStyle name="Normal 3 11 2 2 2 2" xfId="13416"/>
    <cellStyle name="Normal 3 11 2 2 2 2 2" xfId="28564"/>
    <cellStyle name="Normal 3 11 2 2 2 2 2 2" xfId="54532"/>
    <cellStyle name="Normal 3 11 2 2 2 2 3" xfId="39384"/>
    <cellStyle name="Normal 3 11 2 2 2 3" xfId="22072"/>
    <cellStyle name="Normal 3 11 2 2 2 3 2" xfId="48040"/>
    <cellStyle name="Normal 3 11 2 2 2 4" xfId="17744"/>
    <cellStyle name="Normal 3 11 2 2 2 4 2" xfId="43712"/>
    <cellStyle name="Normal 3 11 2 2 2 5" xfId="32892"/>
    <cellStyle name="Normal 3 11 2 2 2 6" xfId="59374"/>
    <cellStyle name="Normal 3 11 2 2 3" xfId="11252"/>
    <cellStyle name="Normal 3 11 2 2 3 2" xfId="26400"/>
    <cellStyle name="Normal 3 11 2 2 3 2 2" xfId="52368"/>
    <cellStyle name="Normal 3 11 2 2 3 3" xfId="37220"/>
    <cellStyle name="Normal 3 11 2 2 4" xfId="9088"/>
    <cellStyle name="Normal 3 11 2 2 4 2" xfId="24236"/>
    <cellStyle name="Normal 3 11 2 2 4 2 2" xfId="50204"/>
    <cellStyle name="Normal 3 11 2 2 4 3" xfId="35056"/>
    <cellStyle name="Normal 3 11 2 2 5" xfId="19908"/>
    <cellStyle name="Normal 3 11 2 2 5 2" xfId="45876"/>
    <cellStyle name="Normal 3 11 2 2 6" xfId="15580"/>
    <cellStyle name="Normal 3 11 2 2 6 2" xfId="41548"/>
    <cellStyle name="Normal 3 11 2 2 7" xfId="4760"/>
    <cellStyle name="Normal 3 11 2 2 8" xfId="30728"/>
    <cellStyle name="Normal 3 11 2 2 9" xfId="57210"/>
    <cellStyle name="Normal 3 11 2 3" xfId="5842"/>
    <cellStyle name="Normal 3 11 2 3 2" xfId="12334"/>
    <cellStyle name="Normal 3 11 2 3 2 2" xfId="27482"/>
    <cellStyle name="Normal 3 11 2 3 2 2 2" xfId="53450"/>
    <cellStyle name="Normal 3 11 2 3 2 3" xfId="38302"/>
    <cellStyle name="Normal 3 11 2 3 3" xfId="20990"/>
    <cellStyle name="Normal 3 11 2 3 3 2" xfId="46958"/>
    <cellStyle name="Normal 3 11 2 3 4" xfId="16662"/>
    <cellStyle name="Normal 3 11 2 3 4 2" xfId="42630"/>
    <cellStyle name="Normal 3 11 2 3 5" xfId="31810"/>
    <cellStyle name="Normal 3 11 2 3 6" xfId="58292"/>
    <cellStyle name="Normal 3 11 2 4" xfId="10170"/>
    <cellStyle name="Normal 3 11 2 4 2" xfId="25318"/>
    <cellStyle name="Normal 3 11 2 4 2 2" xfId="51286"/>
    <cellStyle name="Normal 3 11 2 4 3" xfId="36138"/>
    <cellStyle name="Normal 3 11 2 5" xfId="8006"/>
    <cellStyle name="Normal 3 11 2 5 2" xfId="23154"/>
    <cellStyle name="Normal 3 11 2 5 2 2" xfId="49122"/>
    <cellStyle name="Normal 3 11 2 5 3" xfId="33974"/>
    <cellStyle name="Normal 3 11 2 6" xfId="18826"/>
    <cellStyle name="Normal 3 11 2 6 2" xfId="44794"/>
    <cellStyle name="Normal 3 11 2 7" xfId="14498"/>
    <cellStyle name="Normal 3 11 2 7 2" xfId="40466"/>
    <cellStyle name="Normal 3 11 2 8" xfId="3678"/>
    <cellStyle name="Normal 3 11 2 9" xfId="29646"/>
    <cellStyle name="Normal 3 11 3" xfId="2055"/>
    <cellStyle name="Normal 3 11 3 2" xfId="6383"/>
    <cellStyle name="Normal 3 11 3 2 2" xfId="12875"/>
    <cellStyle name="Normal 3 11 3 2 2 2" xfId="28023"/>
    <cellStyle name="Normal 3 11 3 2 2 2 2" xfId="53991"/>
    <cellStyle name="Normal 3 11 3 2 2 3" xfId="38843"/>
    <cellStyle name="Normal 3 11 3 2 3" xfId="21531"/>
    <cellStyle name="Normal 3 11 3 2 3 2" xfId="47499"/>
    <cellStyle name="Normal 3 11 3 2 4" xfId="17203"/>
    <cellStyle name="Normal 3 11 3 2 4 2" xfId="43171"/>
    <cellStyle name="Normal 3 11 3 2 5" xfId="32351"/>
    <cellStyle name="Normal 3 11 3 2 6" xfId="58833"/>
    <cellStyle name="Normal 3 11 3 3" xfId="10711"/>
    <cellStyle name="Normal 3 11 3 3 2" xfId="25859"/>
    <cellStyle name="Normal 3 11 3 3 2 2" xfId="51827"/>
    <cellStyle name="Normal 3 11 3 3 3" xfId="36679"/>
    <cellStyle name="Normal 3 11 3 4" xfId="8547"/>
    <cellStyle name="Normal 3 11 3 4 2" xfId="23695"/>
    <cellStyle name="Normal 3 11 3 4 2 2" xfId="49663"/>
    <cellStyle name="Normal 3 11 3 4 3" xfId="34515"/>
    <cellStyle name="Normal 3 11 3 5" xfId="19367"/>
    <cellStyle name="Normal 3 11 3 5 2" xfId="45335"/>
    <cellStyle name="Normal 3 11 3 6" xfId="15039"/>
    <cellStyle name="Normal 3 11 3 6 2" xfId="41007"/>
    <cellStyle name="Normal 3 11 3 7" xfId="4219"/>
    <cellStyle name="Normal 3 11 3 8" xfId="30187"/>
    <cellStyle name="Normal 3 11 3 9" xfId="56669"/>
    <cellStyle name="Normal 3 11 4" xfId="5301"/>
    <cellStyle name="Normal 3 11 4 2" xfId="11793"/>
    <cellStyle name="Normal 3 11 4 2 2" xfId="26941"/>
    <cellStyle name="Normal 3 11 4 2 2 2" xfId="52909"/>
    <cellStyle name="Normal 3 11 4 2 3" xfId="37761"/>
    <cellStyle name="Normal 3 11 4 3" xfId="20449"/>
    <cellStyle name="Normal 3 11 4 3 2" xfId="46417"/>
    <cellStyle name="Normal 3 11 4 4" xfId="16121"/>
    <cellStyle name="Normal 3 11 4 4 2" xfId="42089"/>
    <cellStyle name="Normal 3 11 4 5" xfId="31269"/>
    <cellStyle name="Normal 3 11 4 6" xfId="57751"/>
    <cellStyle name="Normal 3 11 5" xfId="9629"/>
    <cellStyle name="Normal 3 11 5 2" xfId="24777"/>
    <cellStyle name="Normal 3 11 5 2 2" xfId="50745"/>
    <cellStyle name="Normal 3 11 5 3" xfId="35597"/>
    <cellStyle name="Normal 3 11 6" xfId="7465"/>
    <cellStyle name="Normal 3 11 6 2" xfId="22613"/>
    <cellStyle name="Normal 3 11 6 2 2" xfId="48581"/>
    <cellStyle name="Normal 3 11 6 3" xfId="33433"/>
    <cellStyle name="Normal 3 11 7" xfId="18285"/>
    <cellStyle name="Normal 3 11 7 2" xfId="44253"/>
    <cellStyle name="Normal 3 11 8" xfId="13957"/>
    <cellStyle name="Normal 3 11 8 2" xfId="39925"/>
    <cellStyle name="Normal 3 11 9" xfId="3137"/>
    <cellStyle name="Normal 3 12" xfId="417"/>
    <cellStyle name="Normal 3 12 10" xfId="29106"/>
    <cellStyle name="Normal 3 12 11" xfId="55057"/>
    <cellStyle name="Normal 3 12 12" xfId="55588"/>
    <cellStyle name="Normal 3 12 13" xfId="1112"/>
    <cellStyle name="Normal 3 12 2" xfId="1515"/>
    <cellStyle name="Normal 3 12 2 10" xfId="56129"/>
    <cellStyle name="Normal 3 12 2 2" xfId="2597"/>
    <cellStyle name="Normal 3 12 2 2 2" xfId="6925"/>
    <cellStyle name="Normal 3 12 2 2 2 2" xfId="13417"/>
    <cellStyle name="Normal 3 12 2 2 2 2 2" xfId="28565"/>
    <cellStyle name="Normal 3 12 2 2 2 2 2 2" xfId="54533"/>
    <cellStyle name="Normal 3 12 2 2 2 2 3" xfId="39385"/>
    <cellStyle name="Normal 3 12 2 2 2 3" xfId="22073"/>
    <cellStyle name="Normal 3 12 2 2 2 3 2" xfId="48041"/>
    <cellStyle name="Normal 3 12 2 2 2 4" xfId="17745"/>
    <cellStyle name="Normal 3 12 2 2 2 4 2" xfId="43713"/>
    <cellStyle name="Normal 3 12 2 2 2 5" xfId="32893"/>
    <cellStyle name="Normal 3 12 2 2 2 6" xfId="59375"/>
    <cellStyle name="Normal 3 12 2 2 3" xfId="11253"/>
    <cellStyle name="Normal 3 12 2 2 3 2" xfId="26401"/>
    <cellStyle name="Normal 3 12 2 2 3 2 2" xfId="52369"/>
    <cellStyle name="Normal 3 12 2 2 3 3" xfId="37221"/>
    <cellStyle name="Normal 3 12 2 2 4" xfId="9089"/>
    <cellStyle name="Normal 3 12 2 2 4 2" xfId="24237"/>
    <cellStyle name="Normal 3 12 2 2 4 2 2" xfId="50205"/>
    <cellStyle name="Normal 3 12 2 2 4 3" xfId="35057"/>
    <cellStyle name="Normal 3 12 2 2 5" xfId="19909"/>
    <cellStyle name="Normal 3 12 2 2 5 2" xfId="45877"/>
    <cellStyle name="Normal 3 12 2 2 6" xfId="15581"/>
    <cellStyle name="Normal 3 12 2 2 6 2" xfId="41549"/>
    <cellStyle name="Normal 3 12 2 2 7" xfId="4761"/>
    <cellStyle name="Normal 3 12 2 2 8" xfId="30729"/>
    <cellStyle name="Normal 3 12 2 2 9" xfId="57211"/>
    <cellStyle name="Normal 3 12 2 3" xfId="5843"/>
    <cellStyle name="Normal 3 12 2 3 2" xfId="12335"/>
    <cellStyle name="Normal 3 12 2 3 2 2" xfId="27483"/>
    <cellStyle name="Normal 3 12 2 3 2 2 2" xfId="53451"/>
    <cellStyle name="Normal 3 12 2 3 2 3" xfId="38303"/>
    <cellStyle name="Normal 3 12 2 3 3" xfId="20991"/>
    <cellStyle name="Normal 3 12 2 3 3 2" xfId="46959"/>
    <cellStyle name="Normal 3 12 2 3 4" xfId="16663"/>
    <cellStyle name="Normal 3 12 2 3 4 2" xfId="42631"/>
    <cellStyle name="Normal 3 12 2 3 5" xfId="31811"/>
    <cellStyle name="Normal 3 12 2 3 6" xfId="58293"/>
    <cellStyle name="Normal 3 12 2 4" xfId="10171"/>
    <cellStyle name="Normal 3 12 2 4 2" xfId="25319"/>
    <cellStyle name="Normal 3 12 2 4 2 2" xfId="51287"/>
    <cellStyle name="Normal 3 12 2 4 3" xfId="36139"/>
    <cellStyle name="Normal 3 12 2 5" xfId="8007"/>
    <cellStyle name="Normal 3 12 2 5 2" xfId="23155"/>
    <cellStyle name="Normal 3 12 2 5 2 2" xfId="49123"/>
    <cellStyle name="Normal 3 12 2 5 3" xfId="33975"/>
    <cellStyle name="Normal 3 12 2 6" xfId="18827"/>
    <cellStyle name="Normal 3 12 2 6 2" xfId="44795"/>
    <cellStyle name="Normal 3 12 2 7" xfId="14499"/>
    <cellStyle name="Normal 3 12 2 7 2" xfId="40467"/>
    <cellStyle name="Normal 3 12 2 8" xfId="3679"/>
    <cellStyle name="Normal 3 12 2 9" xfId="29647"/>
    <cellStyle name="Normal 3 12 3" xfId="2056"/>
    <cellStyle name="Normal 3 12 3 2" xfId="6384"/>
    <cellStyle name="Normal 3 12 3 2 2" xfId="12876"/>
    <cellStyle name="Normal 3 12 3 2 2 2" xfId="28024"/>
    <cellStyle name="Normal 3 12 3 2 2 2 2" xfId="53992"/>
    <cellStyle name="Normal 3 12 3 2 2 3" xfId="38844"/>
    <cellStyle name="Normal 3 12 3 2 3" xfId="21532"/>
    <cellStyle name="Normal 3 12 3 2 3 2" xfId="47500"/>
    <cellStyle name="Normal 3 12 3 2 4" xfId="17204"/>
    <cellStyle name="Normal 3 12 3 2 4 2" xfId="43172"/>
    <cellStyle name="Normal 3 12 3 2 5" xfId="32352"/>
    <cellStyle name="Normal 3 12 3 2 6" xfId="58834"/>
    <cellStyle name="Normal 3 12 3 3" xfId="10712"/>
    <cellStyle name="Normal 3 12 3 3 2" xfId="25860"/>
    <cellStyle name="Normal 3 12 3 3 2 2" xfId="51828"/>
    <cellStyle name="Normal 3 12 3 3 3" xfId="36680"/>
    <cellStyle name="Normal 3 12 3 4" xfId="8548"/>
    <cellStyle name="Normal 3 12 3 4 2" xfId="23696"/>
    <cellStyle name="Normal 3 12 3 4 2 2" xfId="49664"/>
    <cellStyle name="Normal 3 12 3 4 3" xfId="34516"/>
    <cellStyle name="Normal 3 12 3 5" xfId="19368"/>
    <cellStyle name="Normal 3 12 3 5 2" xfId="45336"/>
    <cellStyle name="Normal 3 12 3 6" xfId="15040"/>
    <cellStyle name="Normal 3 12 3 6 2" xfId="41008"/>
    <cellStyle name="Normal 3 12 3 7" xfId="4220"/>
    <cellStyle name="Normal 3 12 3 8" xfId="30188"/>
    <cellStyle name="Normal 3 12 3 9" xfId="56670"/>
    <cellStyle name="Normal 3 12 4" xfId="5302"/>
    <cellStyle name="Normal 3 12 4 2" xfId="11794"/>
    <cellStyle name="Normal 3 12 4 2 2" xfId="26942"/>
    <cellStyle name="Normal 3 12 4 2 2 2" xfId="52910"/>
    <cellStyle name="Normal 3 12 4 2 3" xfId="37762"/>
    <cellStyle name="Normal 3 12 4 3" xfId="20450"/>
    <cellStyle name="Normal 3 12 4 3 2" xfId="46418"/>
    <cellStyle name="Normal 3 12 4 4" xfId="16122"/>
    <cellStyle name="Normal 3 12 4 4 2" xfId="42090"/>
    <cellStyle name="Normal 3 12 4 5" xfId="31270"/>
    <cellStyle name="Normal 3 12 4 6" xfId="57752"/>
    <cellStyle name="Normal 3 12 5" xfId="9630"/>
    <cellStyle name="Normal 3 12 5 2" xfId="24778"/>
    <cellStyle name="Normal 3 12 5 2 2" xfId="50746"/>
    <cellStyle name="Normal 3 12 5 3" xfId="35598"/>
    <cellStyle name="Normal 3 12 6" xfId="7466"/>
    <cellStyle name="Normal 3 12 6 2" xfId="22614"/>
    <cellStyle name="Normal 3 12 6 2 2" xfId="48582"/>
    <cellStyle name="Normal 3 12 6 3" xfId="33434"/>
    <cellStyle name="Normal 3 12 7" xfId="18286"/>
    <cellStyle name="Normal 3 12 7 2" xfId="44254"/>
    <cellStyle name="Normal 3 12 8" xfId="13958"/>
    <cellStyle name="Normal 3 12 8 2" xfId="39926"/>
    <cellStyle name="Normal 3 12 9" xfId="3138"/>
    <cellStyle name="Normal 3 13" xfId="418"/>
    <cellStyle name="Normal 3 13 10" xfId="29107"/>
    <cellStyle name="Normal 3 13 11" xfId="55058"/>
    <cellStyle name="Normal 3 13 12" xfId="55589"/>
    <cellStyle name="Normal 3 13 13" xfId="1152"/>
    <cellStyle name="Normal 3 13 2" xfId="1516"/>
    <cellStyle name="Normal 3 13 2 10" xfId="56130"/>
    <cellStyle name="Normal 3 13 2 2" xfId="2598"/>
    <cellStyle name="Normal 3 13 2 2 2" xfId="6926"/>
    <cellStyle name="Normal 3 13 2 2 2 2" xfId="13418"/>
    <cellStyle name="Normal 3 13 2 2 2 2 2" xfId="28566"/>
    <cellStyle name="Normal 3 13 2 2 2 2 2 2" xfId="54534"/>
    <cellStyle name="Normal 3 13 2 2 2 2 3" xfId="39386"/>
    <cellStyle name="Normal 3 13 2 2 2 3" xfId="22074"/>
    <cellStyle name="Normal 3 13 2 2 2 3 2" xfId="48042"/>
    <cellStyle name="Normal 3 13 2 2 2 4" xfId="17746"/>
    <cellStyle name="Normal 3 13 2 2 2 4 2" xfId="43714"/>
    <cellStyle name="Normal 3 13 2 2 2 5" xfId="32894"/>
    <cellStyle name="Normal 3 13 2 2 2 6" xfId="59376"/>
    <cellStyle name="Normal 3 13 2 2 3" xfId="11254"/>
    <cellStyle name="Normal 3 13 2 2 3 2" xfId="26402"/>
    <cellStyle name="Normal 3 13 2 2 3 2 2" xfId="52370"/>
    <cellStyle name="Normal 3 13 2 2 3 3" xfId="37222"/>
    <cellStyle name="Normal 3 13 2 2 4" xfId="9090"/>
    <cellStyle name="Normal 3 13 2 2 4 2" xfId="24238"/>
    <cellStyle name="Normal 3 13 2 2 4 2 2" xfId="50206"/>
    <cellStyle name="Normal 3 13 2 2 4 3" xfId="35058"/>
    <cellStyle name="Normal 3 13 2 2 5" xfId="19910"/>
    <cellStyle name="Normal 3 13 2 2 5 2" xfId="45878"/>
    <cellStyle name="Normal 3 13 2 2 6" xfId="15582"/>
    <cellStyle name="Normal 3 13 2 2 6 2" xfId="41550"/>
    <cellStyle name="Normal 3 13 2 2 7" xfId="4762"/>
    <cellStyle name="Normal 3 13 2 2 8" xfId="30730"/>
    <cellStyle name="Normal 3 13 2 2 9" xfId="57212"/>
    <cellStyle name="Normal 3 13 2 3" xfId="5844"/>
    <cellStyle name="Normal 3 13 2 3 2" xfId="12336"/>
    <cellStyle name="Normal 3 13 2 3 2 2" xfId="27484"/>
    <cellStyle name="Normal 3 13 2 3 2 2 2" xfId="53452"/>
    <cellStyle name="Normal 3 13 2 3 2 3" xfId="38304"/>
    <cellStyle name="Normal 3 13 2 3 3" xfId="20992"/>
    <cellStyle name="Normal 3 13 2 3 3 2" xfId="46960"/>
    <cellStyle name="Normal 3 13 2 3 4" xfId="16664"/>
    <cellStyle name="Normal 3 13 2 3 4 2" xfId="42632"/>
    <cellStyle name="Normal 3 13 2 3 5" xfId="31812"/>
    <cellStyle name="Normal 3 13 2 3 6" xfId="58294"/>
    <cellStyle name="Normal 3 13 2 4" xfId="10172"/>
    <cellStyle name="Normal 3 13 2 4 2" xfId="25320"/>
    <cellStyle name="Normal 3 13 2 4 2 2" xfId="51288"/>
    <cellStyle name="Normal 3 13 2 4 3" xfId="36140"/>
    <cellStyle name="Normal 3 13 2 5" xfId="8008"/>
    <cellStyle name="Normal 3 13 2 5 2" xfId="23156"/>
    <cellStyle name="Normal 3 13 2 5 2 2" xfId="49124"/>
    <cellStyle name="Normal 3 13 2 5 3" xfId="33976"/>
    <cellStyle name="Normal 3 13 2 6" xfId="18828"/>
    <cellStyle name="Normal 3 13 2 6 2" xfId="44796"/>
    <cellStyle name="Normal 3 13 2 7" xfId="14500"/>
    <cellStyle name="Normal 3 13 2 7 2" xfId="40468"/>
    <cellStyle name="Normal 3 13 2 8" xfId="3680"/>
    <cellStyle name="Normal 3 13 2 9" xfId="29648"/>
    <cellStyle name="Normal 3 13 3" xfId="2057"/>
    <cellStyle name="Normal 3 13 3 2" xfId="6385"/>
    <cellStyle name="Normal 3 13 3 2 2" xfId="12877"/>
    <cellStyle name="Normal 3 13 3 2 2 2" xfId="28025"/>
    <cellStyle name="Normal 3 13 3 2 2 2 2" xfId="53993"/>
    <cellStyle name="Normal 3 13 3 2 2 3" xfId="38845"/>
    <cellStyle name="Normal 3 13 3 2 3" xfId="21533"/>
    <cellStyle name="Normal 3 13 3 2 3 2" xfId="47501"/>
    <cellStyle name="Normal 3 13 3 2 4" xfId="17205"/>
    <cellStyle name="Normal 3 13 3 2 4 2" xfId="43173"/>
    <cellStyle name="Normal 3 13 3 2 5" xfId="32353"/>
    <cellStyle name="Normal 3 13 3 2 6" xfId="58835"/>
    <cellStyle name="Normal 3 13 3 3" xfId="10713"/>
    <cellStyle name="Normal 3 13 3 3 2" xfId="25861"/>
    <cellStyle name="Normal 3 13 3 3 2 2" xfId="51829"/>
    <cellStyle name="Normal 3 13 3 3 3" xfId="36681"/>
    <cellStyle name="Normal 3 13 3 4" xfId="8549"/>
    <cellStyle name="Normal 3 13 3 4 2" xfId="23697"/>
    <cellStyle name="Normal 3 13 3 4 2 2" xfId="49665"/>
    <cellStyle name="Normal 3 13 3 4 3" xfId="34517"/>
    <cellStyle name="Normal 3 13 3 5" xfId="19369"/>
    <cellStyle name="Normal 3 13 3 5 2" xfId="45337"/>
    <cellStyle name="Normal 3 13 3 6" xfId="15041"/>
    <cellStyle name="Normal 3 13 3 6 2" xfId="41009"/>
    <cellStyle name="Normal 3 13 3 7" xfId="4221"/>
    <cellStyle name="Normal 3 13 3 8" xfId="30189"/>
    <cellStyle name="Normal 3 13 3 9" xfId="56671"/>
    <cellStyle name="Normal 3 13 4" xfId="5303"/>
    <cellStyle name="Normal 3 13 4 2" xfId="11795"/>
    <cellStyle name="Normal 3 13 4 2 2" xfId="26943"/>
    <cellStyle name="Normal 3 13 4 2 2 2" xfId="52911"/>
    <cellStyle name="Normal 3 13 4 2 3" xfId="37763"/>
    <cellStyle name="Normal 3 13 4 3" xfId="20451"/>
    <cellStyle name="Normal 3 13 4 3 2" xfId="46419"/>
    <cellStyle name="Normal 3 13 4 4" xfId="16123"/>
    <cellStyle name="Normal 3 13 4 4 2" xfId="42091"/>
    <cellStyle name="Normal 3 13 4 5" xfId="31271"/>
    <cellStyle name="Normal 3 13 4 6" xfId="57753"/>
    <cellStyle name="Normal 3 13 5" xfId="9631"/>
    <cellStyle name="Normal 3 13 5 2" xfId="24779"/>
    <cellStyle name="Normal 3 13 5 2 2" xfId="50747"/>
    <cellStyle name="Normal 3 13 5 3" xfId="35599"/>
    <cellStyle name="Normal 3 13 6" xfId="7467"/>
    <cellStyle name="Normal 3 13 6 2" xfId="22615"/>
    <cellStyle name="Normal 3 13 6 2 2" xfId="48583"/>
    <cellStyle name="Normal 3 13 6 3" xfId="33435"/>
    <cellStyle name="Normal 3 13 7" xfId="18287"/>
    <cellStyle name="Normal 3 13 7 2" xfId="44255"/>
    <cellStyle name="Normal 3 13 8" xfId="13959"/>
    <cellStyle name="Normal 3 13 8 2" xfId="39927"/>
    <cellStyle name="Normal 3 13 9" xfId="3139"/>
    <cellStyle name="Normal 3 14" xfId="414"/>
    <cellStyle name="Normal 3 15" xfId="672"/>
    <cellStyle name="Normal 3 2" xfId="419"/>
    <cellStyle name="Normal 3 2 2" xfId="420"/>
    <cellStyle name="Normal 3 2 3" xfId="421"/>
    <cellStyle name="Normal 3 2 3 10" xfId="29108"/>
    <cellStyle name="Normal 3 2 3 11" xfId="55590"/>
    <cellStyle name="Normal 3 2 3 12" xfId="712"/>
    <cellStyle name="Normal 3 2 3 2" xfId="1517"/>
    <cellStyle name="Normal 3 2 3 2 10" xfId="56131"/>
    <cellStyle name="Normal 3 2 3 2 2" xfId="2599"/>
    <cellStyle name="Normal 3 2 3 2 2 2" xfId="6927"/>
    <cellStyle name="Normal 3 2 3 2 2 2 2" xfId="13419"/>
    <cellStyle name="Normal 3 2 3 2 2 2 2 2" xfId="28567"/>
    <cellStyle name="Normal 3 2 3 2 2 2 2 2 2" xfId="54535"/>
    <cellStyle name="Normal 3 2 3 2 2 2 2 3" xfId="39387"/>
    <cellStyle name="Normal 3 2 3 2 2 2 3" xfId="22075"/>
    <cellStyle name="Normal 3 2 3 2 2 2 3 2" xfId="48043"/>
    <cellStyle name="Normal 3 2 3 2 2 2 4" xfId="17747"/>
    <cellStyle name="Normal 3 2 3 2 2 2 4 2" xfId="43715"/>
    <cellStyle name="Normal 3 2 3 2 2 2 5" xfId="32895"/>
    <cellStyle name="Normal 3 2 3 2 2 2 6" xfId="59377"/>
    <cellStyle name="Normal 3 2 3 2 2 3" xfId="11255"/>
    <cellStyle name="Normal 3 2 3 2 2 3 2" xfId="26403"/>
    <cellStyle name="Normal 3 2 3 2 2 3 2 2" xfId="52371"/>
    <cellStyle name="Normal 3 2 3 2 2 3 3" xfId="37223"/>
    <cellStyle name="Normal 3 2 3 2 2 4" xfId="9091"/>
    <cellStyle name="Normal 3 2 3 2 2 4 2" xfId="24239"/>
    <cellStyle name="Normal 3 2 3 2 2 4 2 2" xfId="50207"/>
    <cellStyle name="Normal 3 2 3 2 2 4 3" xfId="35059"/>
    <cellStyle name="Normal 3 2 3 2 2 5" xfId="19911"/>
    <cellStyle name="Normal 3 2 3 2 2 5 2" xfId="45879"/>
    <cellStyle name="Normal 3 2 3 2 2 6" xfId="15583"/>
    <cellStyle name="Normal 3 2 3 2 2 6 2" xfId="41551"/>
    <cellStyle name="Normal 3 2 3 2 2 7" xfId="4763"/>
    <cellStyle name="Normal 3 2 3 2 2 8" xfId="30731"/>
    <cellStyle name="Normal 3 2 3 2 2 9" xfId="57213"/>
    <cellStyle name="Normal 3 2 3 2 3" xfId="5845"/>
    <cellStyle name="Normal 3 2 3 2 3 2" xfId="12337"/>
    <cellStyle name="Normal 3 2 3 2 3 2 2" xfId="27485"/>
    <cellStyle name="Normal 3 2 3 2 3 2 2 2" xfId="53453"/>
    <cellStyle name="Normal 3 2 3 2 3 2 3" xfId="38305"/>
    <cellStyle name="Normal 3 2 3 2 3 3" xfId="20993"/>
    <cellStyle name="Normal 3 2 3 2 3 3 2" xfId="46961"/>
    <cellStyle name="Normal 3 2 3 2 3 4" xfId="16665"/>
    <cellStyle name="Normal 3 2 3 2 3 4 2" xfId="42633"/>
    <cellStyle name="Normal 3 2 3 2 3 5" xfId="31813"/>
    <cellStyle name="Normal 3 2 3 2 3 6" xfId="58295"/>
    <cellStyle name="Normal 3 2 3 2 4" xfId="10173"/>
    <cellStyle name="Normal 3 2 3 2 4 2" xfId="25321"/>
    <cellStyle name="Normal 3 2 3 2 4 2 2" xfId="51289"/>
    <cellStyle name="Normal 3 2 3 2 4 3" xfId="36141"/>
    <cellStyle name="Normal 3 2 3 2 5" xfId="8009"/>
    <cellStyle name="Normal 3 2 3 2 5 2" xfId="23157"/>
    <cellStyle name="Normal 3 2 3 2 5 2 2" xfId="49125"/>
    <cellStyle name="Normal 3 2 3 2 5 3" xfId="33977"/>
    <cellStyle name="Normal 3 2 3 2 6" xfId="18829"/>
    <cellStyle name="Normal 3 2 3 2 6 2" xfId="44797"/>
    <cellStyle name="Normal 3 2 3 2 7" xfId="14501"/>
    <cellStyle name="Normal 3 2 3 2 7 2" xfId="40469"/>
    <cellStyle name="Normal 3 2 3 2 8" xfId="3681"/>
    <cellStyle name="Normal 3 2 3 2 9" xfId="29649"/>
    <cellStyle name="Normal 3 2 3 3" xfId="2058"/>
    <cellStyle name="Normal 3 2 3 3 2" xfId="6386"/>
    <cellStyle name="Normal 3 2 3 3 2 2" xfId="12878"/>
    <cellStyle name="Normal 3 2 3 3 2 2 2" xfId="28026"/>
    <cellStyle name="Normal 3 2 3 3 2 2 2 2" xfId="53994"/>
    <cellStyle name="Normal 3 2 3 3 2 2 3" xfId="38846"/>
    <cellStyle name="Normal 3 2 3 3 2 3" xfId="21534"/>
    <cellStyle name="Normal 3 2 3 3 2 3 2" xfId="47502"/>
    <cellStyle name="Normal 3 2 3 3 2 4" xfId="17206"/>
    <cellStyle name="Normal 3 2 3 3 2 4 2" xfId="43174"/>
    <cellStyle name="Normal 3 2 3 3 2 5" xfId="32354"/>
    <cellStyle name="Normal 3 2 3 3 2 6" xfId="58836"/>
    <cellStyle name="Normal 3 2 3 3 3" xfId="10714"/>
    <cellStyle name="Normal 3 2 3 3 3 2" xfId="25862"/>
    <cellStyle name="Normal 3 2 3 3 3 2 2" xfId="51830"/>
    <cellStyle name="Normal 3 2 3 3 3 3" xfId="36682"/>
    <cellStyle name="Normal 3 2 3 3 4" xfId="8550"/>
    <cellStyle name="Normal 3 2 3 3 4 2" xfId="23698"/>
    <cellStyle name="Normal 3 2 3 3 4 2 2" xfId="49666"/>
    <cellStyle name="Normal 3 2 3 3 4 3" xfId="34518"/>
    <cellStyle name="Normal 3 2 3 3 5" xfId="19370"/>
    <cellStyle name="Normal 3 2 3 3 5 2" xfId="45338"/>
    <cellStyle name="Normal 3 2 3 3 6" xfId="15042"/>
    <cellStyle name="Normal 3 2 3 3 6 2" xfId="41010"/>
    <cellStyle name="Normal 3 2 3 3 7" xfId="4222"/>
    <cellStyle name="Normal 3 2 3 3 8" xfId="30190"/>
    <cellStyle name="Normal 3 2 3 3 9" xfId="56672"/>
    <cellStyle name="Normal 3 2 3 4" xfId="5304"/>
    <cellStyle name="Normal 3 2 3 4 2" xfId="11796"/>
    <cellStyle name="Normal 3 2 3 4 2 2" xfId="26944"/>
    <cellStyle name="Normal 3 2 3 4 2 2 2" xfId="52912"/>
    <cellStyle name="Normal 3 2 3 4 2 3" xfId="37764"/>
    <cellStyle name="Normal 3 2 3 4 3" xfId="20452"/>
    <cellStyle name="Normal 3 2 3 4 3 2" xfId="46420"/>
    <cellStyle name="Normal 3 2 3 4 4" xfId="16124"/>
    <cellStyle name="Normal 3 2 3 4 4 2" xfId="42092"/>
    <cellStyle name="Normal 3 2 3 4 5" xfId="31272"/>
    <cellStyle name="Normal 3 2 3 4 6" xfId="57754"/>
    <cellStyle name="Normal 3 2 3 5" xfId="9632"/>
    <cellStyle name="Normal 3 2 3 5 2" xfId="24780"/>
    <cellStyle name="Normal 3 2 3 5 2 2" xfId="50748"/>
    <cellStyle name="Normal 3 2 3 5 3" xfId="35600"/>
    <cellStyle name="Normal 3 2 3 6" xfId="7468"/>
    <cellStyle name="Normal 3 2 3 6 2" xfId="22616"/>
    <cellStyle name="Normal 3 2 3 6 2 2" xfId="48584"/>
    <cellStyle name="Normal 3 2 3 6 3" xfId="33436"/>
    <cellStyle name="Normal 3 2 3 7" xfId="18288"/>
    <cellStyle name="Normal 3 2 3 7 2" xfId="44256"/>
    <cellStyle name="Normal 3 2 3 8" xfId="13960"/>
    <cellStyle name="Normal 3 2 3 8 2" xfId="39928"/>
    <cellStyle name="Normal 3 2 3 9" xfId="3140"/>
    <cellStyle name="Normal 3 3" xfId="422"/>
    <cellStyle name="Normal 3 3 10" xfId="29109"/>
    <cellStyle name="Normal 3 3 11" xfId="55059"/>
    <cellStyle name="Normal 3 3 12" xfId="55591"/>
    <cellStyle name="Normal 3 3 13" xfId="752"/>
    <cellStyle name="Normal 3 3 2" xfId="1518"/>
    <cellStyle name="Normal 3 3 2 10" xfId="56132"/>
    <cellStyle name="Normal 3 3 2 2" xfId="2600"/>
    <cellStyle name="Normal 3 3 2 2 2" xfId="6928"/>
    <cellStyle name="Normal 3 3 2 2 2 2" xfId="13420"/>
    <cellStyle name="Normal 3 3 2 2 2 2 2" xfId="28568"/>
    <cellStyle name="Normal 3 3 2 2 2 2 2 2" xfId="54536"/>
    <cellStyle name="Normal 3 3 2 2 2 2 3" xfId="39388"/>
    <cellStyle name="Normal 3 3 2 2 2 3" xfId="22076"/>
    <cellStyle name="Normal 3 3 2 2 2 3 2" xfId="48044"/>
    <cellStyle name="Normal 3 3 2 2 2 4" xfId="17748"/>
    <cellStyle name="Normal 3 3 2 2 2 4 2" xfId="43716"/>
    <cellStyle name="Normal 3 3 2 2 2 5" xfId="32896"/>
    <cellStyle name="Normal 3 3 2 2 2 6" xfId="59378"/>
    <cellStyle name="Normal 3 3 2 2 3" xfId="11256"/>
    <cellStyle name="Normal 3 3 2 2 3 2" xfId="26404"/>
    <cellStyle name="Normal 3 3 2 2 3 2 2" xfId="52372"/>
    <cellStyle name="Normal 3 3 2 2 3 3" xfId="37224"/>
    <cellStyle name="Normal 3 3 2 2 4" xfId="9092"/>
    <cellStyle name="Normal 3 3 2 2 4 2" xfId="24240"/>
    <cellStyle name="Normal 3 3 2 2 4 2 2" xfId="50208"/>
    <cellStyle name="Normal 3 3 2 2 4 3" xfId="35060"/>
    <cellStyle name="Normal 3 3 2 2 5" xfId="19912"/>
    <cellStyle name="Normal 3 3 2 2 5 2" xfId="45880"/>
    <cellStyle name="Normal 3 3 2 2 6" xfId="15584"/>
    <cellStyle name="Normal 3 3 2 2 6 2" xfId="41552"/>
    <cellStyle name="Normal 3 3 2 2 7" xfId="4764"/>
    <cellStyle name="Normal 3 3 2 2 8" xfId="30732"/>
    <cellStyle name="Normal 3 3 2 2 9" xfId="57214"/>
    <cellStyle name="Normal 3 3 2 3" xfId="5846"/>
    <cellStyle name="Normal 3 3 2 3 2" xfId="12338"/>
    <cellStyle name="Normal 3 3 2 3 2 2" xfId="27486"/>
    <cellStyle name="Normal 3 3 2 3 2 2 2" xfId="53454"/>
    <cellStyle name="Normal 3 3 2 3 2 3" xfId="38306"/>
    <cellStyle name="Normal 3 3 2 3 3" xfId="20994"/>
    <cellStyle name="Normal 3 3 2 3 3 2" xfId="46962"/>
    <cellStyle name="Normal 3 3 2 3 4" xfId="16666"/>
    <cellStyle name="Normal 3 3 2 3 4 2" xfId="42634"/>
    <cellStyle name="Normal 3 3 2 3 5" xfId="31814"/>
    <cellStyle name="Normal 3 3 2 3 6" xfId="58296"/>
    <cellStyle name="Normal 3 3 2 4" xfId="10174"/>
    <cellStyle name="Normal 3 3 2 4 2" xfId="25322"/>
    <cellStyle name="Normal 3 3 2 4 2 2" xfId="51290"/>
    <cellStyle name="Normal 3 3 2 4 3" xfId="36142"/>
    <cellStyle name="Normal 3 3 2 5" xfId="8010"/>
    <cellStyle name="Normal 3 3 2 5 2" xfId="23158"/>
    <cellStyle name="Normal 3 3 2 5 2 2" xfId="49126"/>
    <cellStyle name="Normal 3 3 2 5 3" xfId="33978"/>
    <cellStyle name="Normal 3 3 2 6" xfId="18830"/>
    <cellStyle name="Normal 3 3 2 6 2" xfId="44798"/>
    <cellStyle name="Normal 3 3 2 7" xfId="14502"/>
    <cellStyle name="Normal 3 3 2 7 2" xfId="40470"/>
    <cellStyle name="Normal 3 3 2 8" xfId="3682"/>
    <cellStyle name="Normal 3 3 2 9" xfId="29650"/>
    <cellStyle name="Normal 3 3 3" xfId="2059"/>
    <cellStyle name="Normal 3 3 3 2" xfId="6387"/>
    <cellStyle name="Normal 3 3 3 2 2" xfId="12879"/>
    <cellStyle name="Normal 3 3 3 2 2 2" xfId="28027"/>
    <cellStyle name="Normal 3 3 3 2 2 2 2" xfId="53995"/>
    <cellStyle name="Normal 3 3 3 2 2 3" xfId="38847"/>
    <cellStyle name="Normal 3 3 3 2 3" xfId="21535"/>
    <cellStyle name="Normal 3 3 3 2 3 2" xfId="47503"/>
    <cellStyle name="Normal 3 3 3 2 4" xfId="17207"/>
    <cellStyle name="Normal 3 3 3 2 4 2" xfId="43175"/>
    <cellStyle name="Normal 3 3 3 2 5" xfId="32355"/>
    <cellStyle name="Normal 3 3 3 2 6" xfId="58837"/>
    <cellStyle name="Normal 3 3 3 3" xfId="10715"/>
    <cellStyle name="Normal 3 3 3 3 2" xfId="25863"/>
    <cellStyle name="Normal 3 3 3 3 2 2" xfId="51831"/>
    <cellStyle name="Normal 3 3 3 3 3" xfId="36683"/>
    <cellStyle name="Normal 3 3 3 4" xfId="8551"/>
    <cellStyle name="Normal 3 3 3 4 2" xfId="23699"/>
    <cellStyle name="Normal 3 3 3 4 2 2" xfId="49667"/>
    <cellStyle name="Normal 3 3 3 4 3" xfId="34519"/>
    <cellStyle name="Normal 3 3 3 5" xfId="19371"/>
    <cellStyle name="Normal 3 3 3 5 2" xfId="45339"/>
    <cellStyle name="Normal 3 3 3 6" xfId="15043"/>
    <cellStyle name="Normal 3 3 3 6 2" xfId="41011"/>
    <cellStyle name="Normal 3 3 3 7" xfId="4223"/>
    <cellStyle name="Normal 3 3 3 8" xfId="30191"/>
    <cellStyle name="Normal 3 3 3 9" xfId="56673"/>
    <cellStyle name="Normal 3 3 4" xfId="5305"/>
    <cellStyle name="Normal 3 3 4 2" xfId="11797"/>
    <cellStyle name="Normal 3 3 4 2 2" xfId="26945"/>
    <cellStyle name="Normal 3 3 4 2 2 2" xfId="52913"/>
    <cellStyle name="Normal 3 3 4 2 3" xfId="37765"/>
    <cellStyle name="Normal 3 3 4 3" xfId="20453"/>
    <cellStyle name="Normal 3 3 4 3 2" xfId="46421"/>
    <cellStyle name="Normal 3 3 4 4" xfId="16125"/>
    <cellStyle name="Normal 3 3 4 4 2" xfId="42093"/>
    <cellStyle name="Normal 3 3 4 5" xfId="31273"/>
    <cellStyle name="Normal 3 3 4 6" xfId="57755"/>
    <cellStyle name="Normal 3 3 5" xfId="9633"/>
    <cellStyle name="Normal 3 3 5 2" xfId="24781"/>
    <cellStyle name="Normal 3 3 5 2 2" xfId="50749"/>
    <cellStyle name="Normal 3 3 5 3" xfId="35601"/>
    <cellStyle name="Normal 3 3 6" xfId="7469"/>
    <cellStyle name="Normal 3 3 6 2" xfId="22617"/>
    <cellStyle name="Normal 3 3 6 2 2" xfId="48585"/>
    <cellStyle name="Normal 3 3 6 3" xfId="33437"/>
    <cellStyle name="Normal 3 3 7" xfId="18289"/>
    <cellStyle name="Normal 3 3 7 2" xfId="44257"/>
    <cellStyle name="Normal 3 3 8" xfId="13961"/>
    <cellStyle name="Normal 3 3 8 2" xfId="39929"/>
    <cellStyle name="Normal 3 3 9" xfId="3141"/>
    <cellStyle name="Normal 3 4" xfId="423"/>
    <cellStyle name="Normal 3 4 10" xfId="29110"/>
    <cellStyle name="Normal 3 4 11" xfId="55060"/>
    <cellStyle name="Normal 3 4 12" xfId="55592"/>
    <cellStyle name="Normal 3 4 13" xfId="792"/>
    <cellStyle name="Normal 3 4 2" xfId="1519"/>
    <cellStyle name="Normal 3 4 2 10" xfId="56133"/>
    <cellStyle name="Normal 3 4 2 2" xfId="2601"/>
    <cellStyle name="Normal 3 4 2 2 2" xfId="6929"/>
    <cellStyle name="Normal 3 4 2 2 2 2" xfId="13421"/>
    <cellStyle name="Normal 3 4 2 2 2 2 2" xfId="28569"/>
    <cellStyle name="Normal 3 4 2 2 2 2 2 2" xfId="54537"/>
    <cellStyle name="Normal 3 4 2 2 2 2 3" xfId="39389"/>
    <cellStyle name="Normal 3 4 2 2 2 3" xfId="22077"/>
    <cellStyle name="Normal 3 4 2 2 2 3 2" xfId="48045"/>
    <cellStyle name="Normal 3 4 2 2 2 4" xfId="17749"/>
    <cellStyle name="Normal 3 4 2 2 2 4 2" xfId="43717"/>
    <cellStyle name="Normal 3 4 2 2 2 5" xfId="32897"/>
    <cellStyle name="Normal 3 4 2 2 2 6" xfId="59379"/>
    <cellStyle name="Normal 3 4 2 2 3" xfId="11257"/>
    <cellStyle name="Normal 3 4 2 2 3 2" xfId="26405"/>
    <cellStyle name="Normal 3 4 2 2 3 2 2" xfId="52373"/>
    <cellStyle name="Normal 3 4 2 2 3 3" xfId="37225"/>
    <cellStyle name="Normal 3 4 2 2 4" xfId="9093"/>
    <cellStyle name="Normal 3 4 2 2 4 2" xfId="24241"/>
    <cellStyle name="Normal 3 4 2 2 4 2 2" xfId="50209"/>
    <cellStyle name="Normal 3 4 2 2 4 3" xfId="35061"/>
    <cellStyle name="Normal 3 4 2 2 5" xfId="19913"/>
    <cellStyle name="Normal 3 4 2 2 5 2" xfId="45881"/>
    <cellStyle name="Normal 3 4 2 2 6" xfId="15585"/>
    <cellStyle name="Normal 3 4 2 2 6 2" xfId="41553"/>
    <cellStyle name="Normal 3 4 2 2 7" xfId="4765"/>
    <cellStyle name="Normal 3 4 2 2 8" xfId="30733"/>
    <cellStyle name="Normal 3 4 2 2 9" xfId="57215"/>
    <cellStyle name="Normal 3 4 2 3" xfId="5847"/>
    <cellStyle name="Normal 3 4 2 3 2" xfId="12339"/>
    <cellStyle name="Normal 3 4 2 3 2 2" xfId="27487"/>
    <cellStyle name="Normal 3 4 2 3 2 2 2" xfId="53455"/>
    <cellStyle name="Normal 3 4 2 3 2 3" xfId="38307"/>
    <cellStyle name="Normal 3 4 2 3 3" xfId="20995"/>
    <cellStyle name="Normal 3 4 2 3 3 2" xfId="46963"/>
    <cellStyle name="Normal 3 4 2 3 4" xfId="16667"/>
    <cellStyle name="Normal 3 4 2 3 4 2" xfId="42635"/>
    <cellStyle name="Normal 3 4 2 3 5" xfId="31815"/>
    <cellStyle name="Normal 3 4 2 3 6" xfId="58297"/>
    <cellStyle name="Normal 3 4 2 4" xfId="10175"/>
    <cellStyle name="Normal 3 4 2 4 2" xfId="25323"/>
    <cellStyle name="Normal 3 4 2 4 2 2" xfId="51291"/>
    <cellStyle name="Normal 3 4 2 4 3" xfId="36143"/>
    <cellStyle name="Normal 3 4 2 5" xfId="8011"/>
    <cellStyle name="Normal 3 4 2 5 2" xfId="23159"/>
    <cellStyle name="Normal 3 4 2 5 2 2" xfId="49127"/>
    <cellStyle name="Normal 3 4 2 5 3" xfId="33979"/>
    <cellStyle name="Normal 3 4 2 6" xfId="18831"/>
    <cellStyle name="Normal 3 4 2 6 2" xfId="44799"/>
    <cellStyle name="Normal 3 4 2 7" xfId="14503"/>
    <cellStyle name="Normal 3 4 2 7 2" xfId="40471"/>
    <cellStyle name="Normal 3 4 2 8" xfId="3683"/>
    <cellStyle name="Normal 3 4 2 9" xfId="29651"/>
    <cellStyle name="Normal 3 4 3" xfId="2060"/>
    <cellStyle name="Normal 3 4 3 2" xfId="6388"/>
    <cellStyle name="Normal 3 4 3 2 2" xfId="12880"/>
    <cellStyle name="Normal 3 4 3 2 2 2" xfId="28028"/>
    <cellStyle name="Normal 3 4 3 2 2 2 2" xfId="53996"/>
    <cellStyle name="Normal 3 4 3 2 2 3" xfId="38848"/>
    <cellStyle name="Normal 3 4 3 2 3" xfId="21536"/>
    <cellStyle name="Normal 3 4 3 2 3 2" xfId="47504"/>
    <cellStyle name="Normal 3 4 3 2 4" xfId="17208"/>
    <cellStyle name="Normal 3 4 3 2 4 2" xfId="43176"/>
    <cellStyle name="Normal 3 4 3 2 5" xfId="32356"/>
    <cellStyle name="Normal 3 4 3 2 6" xfId="58838"/>
    <cellStyle name="Normal 3 4 3 3" xfId="10716"/>
    <cellStyle name="Normal 3 4 3 3 2" xfId="25864"/>
    <cellStyle name="Normal 3 4 3 3 2 2" xfId="51832"/>
    <cellStyle name="Normal 3 4 3 3 3" xfId="36684"/>
    <cellStyle name="Normal 3 4 3 4" xfId="8552"/>
    <cellStyle name="Normal 3 4 3 4 2" xfId="23700"/>
    <cellStyle name="Normal 3 4 3 4 2 2" xfId="49668"/>
    <cellStyle name="Normal 3 4 3 4 3" xfId="34520"/>
    <cellStyle name="Normal 3 4 3 5" xfId="19372"/>
    <cellStyle name="Normal 3 4 3 5 2" xfId="45340"/>
    <cellStyle name="Normal 3 4 3 6" xfId="15044"/>
    <cellStyle name="Normal 3 4 3 6 2" xfId="41012"/>
    <cellStyle name="Normal 3 4 3 7" xfId="4224"/>
    <cellStyle name="Normal 3 4 3 8" xfId="30192"/>
    <cellStyle name="Normal 3 4 3 9" xfId="56674"/>
    <cellStyle name="Normal 3 4 4" xfId="5306"/>
    <cellStyle name="Normal 3 4 4 2" xfId="11798"/>
    <cellStyle name="Normal 3 4 4 2 2" xfId="26946"/>
    <cellStyle name="Normal 3 4 4 2 2 2" xfId="52914"/>
    <cellStyle name="Normal 3 4 4 2 3" xfId="37766"/>
    <cellStyle name="Normal 3 4 4 3" xfId="20454"/>
    <cellStyle name="Normal 3 4 4 3 2" xfId="46422"/>
    <cellStyle name="Normal 3 4 4 4" xfId="16126"/>
    <cellStyle name="Normal 3 4 4 4 2" xfId="42094"/>
    <cellStyle name="Normal 3 4 4 5" xfId="31274"/>
    <cellStyle name="Normal 3 4 4 6" xfId="57756"/>
    <cellStyle name="Normal 3 4 5" xfId="9634"/>
    <cellStyle name="Normal 3 4 5 2" xfId="24782"/>
    <cellStyle name="Normal 3 4 5 2 2" xfId="50750"/>
    <cellStyle name="Normal 3 4 5 3" xfId="35602"/>
    <cellStyle name="Normal 3 4 6" xfId="7470"/>
    <cellStyle name="Normal 3 4 6 2" xfId="22618"/>
    <cellStyle name="Normal 3 4 6 2 2" xfId="48586"/>
    <cellStyle name="Normal 3 4 6 3" xfId="33438"/>
    <cellStyle name="Normal 3 4 7" xfId="18290"/>
    <cellStyle name="Normal 3 4 7 2" xfId="44258"/>
    <cellStyle name="Normal 3 4 8" xfId="13962"/>
    <cellStyle name="Normal 3 4 8 2" xfId="39930"/>
    <cellStyle name="Normal 3 4 9" xfId="3142"/>
    <cellStyle name="Normal 3 5" xfId="424"/>
    <cellStyle name="Normal 3 5 10" xfId="29111"/>
    <cellStyle name="Normal 3 5 11" xfId="55061"/>
    <cellStyle name="Normal 3 5 12" xfId="55593"/>
    <cellStyle name="Normal 3 5 13" xfId="832"/>
    <cellStyle name="Normal 3 5 2" xfId="1520"/>
    <cellStyle name="Normal 3 5 2 10" xfId="56134"/>
    <cellStyle name="Normal 3 5 2 2" xfId="2602"/>
    <cellStyle name="Normal 3 5 2 2 2" xfId="6930"/>
    <cellStyle name="Normal 3 5 2 2 2 2" xfId="13422"/>
    <cellStyle name="Normal 3 5 2 2 2 2 2" xfId="28570"/>
    <cellStyle name="Normal 3 5 2 2 2 2 2 2" xfId="54538"/>
    <cellStyle name="Normal 3 5 2 2 2 2 3" xfId="39390"/>
    <cellStyle name="Normal 3 5 2 2 2 3" xfId="22078"/>
    <cellStyle name="Normal 3 5 2 2 2 3 2" xfId="48046"/>
    <cellStyle name="Normal 3 5 2 2 2 4" xfId="17750"/>
    <cellStyle name="Normal 3 5 2 2 2 4 2" xfId="43718"/>
    <cellStyle name="Normal 3 5 2 2 2 5" xfId="32898"/>
    <cellStyle name="Normal 3 5 2 2 2 6" xfId="59380"/>
    <cellStyle name="Normal 3 5 2 2 3" xfId="11258"/>
    <cellStyle name="Normal 3 5 2 2 3 2" xfId="26406"/>
    <cellStyle name="Normal 3 5 2 2 3 2 2" xfId="52374"/>
    <cellStyle name="Normal 3 5 2 2 3 3" xfId="37226"/>
    <cellStyle name="Normal 3 5 2 2 4" xfId="9094"/>
    <cellStyle name="Normal 3 5 2 2 4 2" xfId="24242"/>
    <cellStyle name="Normal 3 5 2 2 4 2 2" xfId="50210"/>
    <cellStyle name="Normal 3 5 2 2 4 3" xfId="35062"/>
    <cellStyle name="Normal 3 5 2 2 5" xfId="19914"/>
    <cellStyle name="Normal 3 5 2 2 5 2" xfId="45882"/>
    <cellStyle name="Normal 3 5 2 2 6" xfId="15586"/>
    <cellStyle name="Normal 3 5 2 2 6 2" xfId="41554"/>
    <cellStyle name="Normal 3 5 2 2 7" xfId="4766"/>
    <cellStyle name="Normal 3 5 2 2 8" xfId="30734"/>
    <cellStyle name="Normal 3 5 2 2 9" xfId="57216"/>
    <cellStyle name="Normal 3 5 2 3" xfId="5848"/>
    <cellStyle name="Normal 3 5 2 3 2" xfId="12340"/>
    <cellStyle name="Normal 3 5 2 3 2 2" xfId="27488"/>
    <cellStyle name="Normal 3 5 2 3 2 2 2" xfId="53456"/>
    <cellStyle name="Normal 3 5 2 3 2 3" xfId="38308"/>
    <cellStyle name="Normal 3 5 2 3 3" xfId="20996"/>
    <cellStyle name="Normal 3 5 2 3 3 2" xfId="46964"/>
    <cellStyle name="Normal 3 5 2 3 4" xfId="16668"/>
    <cellStyle name="Normal 3 5 2 3 4 2" xfId="42636"/>
    <cellStyle name="Normal 3 5 2 3 5" xfId="31816"/>
    <cellStyle name="Normal 3 5 2 3 6" xfId="58298"/>
    <cellStyle name="Normal 3 5 2 4" xfId="10176"/>
    <cellStyle name="Normal 3 5 2 4 2" xfId="25324"/>
    <cellStyle name="Normal 3 5 2 4 2 2" xfId="51292"/>
    <cellStyle name="Normal 3 5 2 4 3" xfId="36144"/>
    <cellStyle name="Normal 3 5 2 5" xfId="8012"/>
    <cellStyle name="Normal 3 5 2 5 2" xfId="23160"/>
    <cellStyle name="Normal 3 5 2 5 2 2" xfId="49128"/>
    <cellStyle name="Normal 3 5 2 5 3" xfId="33980"/>
    <cellStyle name="Normal 3 5 2 6" xfId="18832"/>
    <cellStyle name="Normal 3 5 2 6 2" xfId="44800"/>
    <cellStyle name="Normal 3 5 2 7" xfId="14504"/>
    <cellStyle name="Normal 3 5 2 7 2" xfId="40472"/>
    <cellStyle name="Normal 3 5 2 8" xfId="3684"/>
    <cellStyle name="Normal 3 5 2 9" xfId="29652"/>
    <cellStyle name="Normal 3 5 3" xfId="2061"/>
    <cellStyle name="Normal 3 5 3 2" xfId="6389"/>
    <cellStyle name="Normal 3 5 3 2 2" xfId="12881"/>
    <cellStyle name="Normal 3 5 3 2 2 2" xfId="28029"/>
    <cellStyle name="Normal 3 5 3 2 2 2 2" xfId="53997"/>
    <cellStyle name="Normal 3 5 3 2 2 3" xfId="38849"/>
    <cellStyle name="Normal 3 5 3 2 3" xfId="21537"/>
    <cellStyle name="Normal 3 5 3 2 3 2" xfId="47505"/>
    <cellStyle name="Normal 3 5 3 2 4" xfId="17209"/>
    <cellStyle name="Normal 3 5 3 2 4 2" xfId="43177"/>
    <cellStyle name="Normal 3 5 3 2 5" xfId="32357"/>
    <cellStyle name="Normal 3 5 3 2 6" xfId="58839"/>
    <cellStyle name="Normal 3 5 3 3" xfId="10717"/>
    <cellStyle name="Normal 3 5 3 3 2" xfId="25865"/>
    <cellStyle name="Normal 3 5 3 3 2 2" xfId="51833"/>
    <cellStyle name="Normal 3 5 3 3 3" xfId="36685"/>
    <cellStyle name="Normal 3 5 3 4" xfId="8553"/>
    <cellStyle name="Normal 3 5 3 4 2" xfId="23701"/>
    <cellStyle name="Normal 3 5 3 4 2 2" xfId="49669"/>
    <cellStyle name="Normal 3 5 3 4 3" xfId="34521"/>
    <cellStyle name="Normal 3 5 3 5" xfId="19373"/>
    <cellStyle name="Normal 3 5 3 5 2" xfId="45341"/>
    <cellStyle name="Normal 3 5 3 6" xfId="15045"/>
    <cellStyle name="Normal 3 5 3 6 2" xfId="41013"/>
    <cellStyle name="Normal 3 5 3 7" xfId="4225"/>
    <cellStyle name="Normal 3 5 3 8" xfId="30193"/>
    <cellStyle name="Normal 3 5 3 9" xfId="56675"/>
    <cellStyle name="Normal 3 5 4" xfId="5307"/>
    <cellStyle name="Normal 3 5 4 2" xfId="11799"/>
    <cellStyle name="Normal 3 5 4 2 2" xfId="26947"/>
    <cellStyle name="Normal 3 5 4 2 2 2" xfId="52915"/>
    <cellStyle name="Normal 3 5 4 2 3" xfId="37767"/>
    <cellStyle name="Normal 3 5 4 3" xfId="20455"/>
    <cellStyle name="Normal 3 5 4 3 2" xfId="46423"/>
    <cellStyle name="Normal 3 5 4 4" xfId="16127"/>
    <cellStyle name="Normal 3 5 4 4 2" xfId="42095"/>
    <cellStyle name="Normal 3 5 4 5" xfId="31275"/>
    <cellStyle name="Normal 3 5 4 6" xfId="57757"/>
    <cellStyle name="Normal 3 5 5" xfId="9635"/>
    <cellStyle name="Normal 3 5 5 2" xfId="24783"/>
    <cellStyle name="Normal 3 5 5 2 2" xfId="50751"/>
    <cellStyle name="Normal 3 5 5 3" xfId="35603"/>
    <cellStyle name="Normal 3 5 6" xfId="7471"/>
    <cellStyle name="Normal 3 5 6 2" xfId="22619"/>
    <cellStyle name="Normal 3 5 6 2 2" xfId="48587"/>
    <cellStyle name="Normal 3 5 6 3" xfId="33439"/>
    <cellStyle name="Normal 3 5 7" xfId="18291"/>
    <cellStyle name="Normal 3 5 7 2" xfId="44259"/>
    <cellStyle name="Normal 3 5 8" xfId="13963"/>
    <cellStyle name="Normal 3 5 8 2" xfId="39931"/>
    <cellStyle name="Normal 3 5 9" xfId="3143"/>
    <cellStyle name="Normal 3 6" xfId="425"/>
    <cellStyle name="Normal 3 6 10" xfId="29112"/>
    <cellStyle name="Normal 3 6 11" xfId="55062"/>
    <cellStyle name="Normal 3 6 12" xfId="55594"/>
    <cellStyle name="Normal 3 6 13" xfId="872"/>
    <cellStyle name="Normal 3 6 2" xfId="1521"/>
    <cellStyle name="Normal 3 6 2 10" xfId="56135"/>
    <cellStyle name="Normal 3 6 2 2" xfId="2603"/>
    <cellStyle name="Normal 3 6 2 2 2" xfId="6931"/>
    <cellStyle name="Normal 3 6 2 2 2 2" xfId="13423"/>
    <cellStyle name="Normal 3 6 2 2 2 2 2" xfId="28571"/>
    <cellStyle name="Normal 3 6 2 2 2 2 2 2" xfId="54539"/>
    <cellStyle name="Normal 3 6 2 2 2 2 3" xfId="39391"/>
    <cellStyle name="Normal 3 6 2 2 2 3" xfId="22079"/>
    <cellStyle name="Normal 3 6 2 2 2 3 2" xfId="48047"/>
    <cellStyle name="Normal 3 6 2 2 2 4" xfId="17751"/>
    <cellStyle name="Normal 3 6 2 2 2 4 2" xfId="43719"/>
    <cellStyle name="Normal 3 6 2 2 2 5" xfId="32899"/>
    <cellStyle name="Normal 3 6 2 2 2 6" xfId="59381"/>
    <cellStyle name="Normal 3 6 2 2 3" xfId="11259"/>
    <cellStyle name="Normal 3 6 2 2 3 2" xfId="26407"/>
    <cellStyle name="Normal 3 6 2 2 3 2 2" xfId="52375"/>
    <cellStyle name="Normal 3 6 2 2 3 3" xfId="37227"/>
    <cellStyle name="Normal 3 6 2 2 4" xfId="9095"/>
    <cellStyle name="Normal 3 6 2 2 4 2" xfId="24243"/>
    <cellStyle name="Normal 3 6 2 2 4 2 2" xfId="50211"/>
    <cellStyle name="Normal 3 6 2 2 4 3" xfId="35063"/>
    <cellStyle name="Normal 3 6 2 2 5" xfId="19915"/>
    <cellStyle name="Normal 3 6 2 2 5 2" xfId="45883"/>
    <cellStyle name="Normal 3 6 2 2 6" xfId="15587"/>
    <cellStyle name="Normal 3 6 2 2 6 2" xfId="41555"/>
    <cellStyle name="Normal 3 6 2 2 7" xfId="4767"/>
    <cellStyle name="Normal 3 6 2 2 8" xfId="30735"/>
    <cellStyle name="Normal 3 6 2 2 9" xfId="57217"/>
    <cellStyle name="Normal 3 6 2 3" xfId="5849"/>
    <cellStyle name="Normal 3 6 2 3 2" xfId="12341"/>
    <cellStyle name="Normal 3 6 2 3 2 2" xfId="27489"/>
    <cellStyle name="Normal 3 6 2 3 2 2 2" xfId="53457"/>
    <cellStyle name="Normal 3 6 2 3 2 3" xfId="38309"/>
    <cellStyle name="Normal 3 6 2 3 3" xfId="20997"/>
    <cellStyle name="Normal 3 6 2 3 3 2" xfId="46965"/>
    <cellStyle name="Normal 3 6 2 3 4" xfId="16669"/>
    <cellStyle name="Normal 3 6 2 3 4 2" xfId="42637"/>
    <cellStyle name="Normal 3 6 2 3 5" xfId="31817"/>
    <cellStyle name="Normal 3 6 2 3 6" xfId="58299"/>
    <cellStyle name="Normal 3 6 2 4" xfId="10177"/>
    <cellStyle name="Normal 3 6 2 4 2" xfId="25325"/>
    <cellStyle name="Normal 3 6 2 4 2 2" xfId="51293"/>
    <cellStyle name="Normal 3 6 2 4 3" xfId="36145"/>
    <cellStyle name="Normal 3 6 2 5" xfId="8013"/>
    <cellStyle name="Normal 3 6 2 5 2" xfId="23161"/>
    <cellStyle name="Normal 3 6 2 5 2 2" xfId="49129"/>
    <cellStyle name="Normal 3 6 2 5 3" xfId="33981"/>
    <cellStyle name="Normal 3 6 2 6" xfId="18833"/>
    <cellStyle name="Normal 3 6 2 6 2" xfId="44801"/>
    <cellStyle name="Normal 3 6 2 7" xfId="14505"/>
    <cellStyle name="Normal 3 6 2 7 2" xfId="40473"/>
    <cellStyle name="Normal 3 6 2 8" xfId="3685"/>
    <cellStyle name="Normal 3 6 2 9" xfId="29653"/>
    <cellStyle name="Normal 3 6 3" xfId="2062"/>
    <cellStyle name="Normal 3 6 3 2" xfId="6390"/>
    <cellStyle name="Normal 3 6 3 2 2" xfId="12882"/>
    <cellStyle name="Normal 3 6 3 2 2 2" xfId="28030"/>
    <cellStyle name="Normal 3 6 3 2 2 2 2" xfId="53998"/>
    <cellStyle name="Normal 3 6 3 2 2 3" xfId="38850"/>
    <cellStyle name="Normal 3 6 3 2 3" xfId="21538"/>
    <cellStyle name="Normal 3 6 3 2 3 2" xfId="47506"/>
    <cellStyle name="Normal 3 6 3 2 4" xfId="17210"/>
    <cellStyle name="Normal 3 6 3 2 4 2" xfId="43178"/>
    <cellStyle name="Normal 3 6 3 2 5" xfId="32358"/>
    <cellStyle name="Normal 3 6 3 2 6" xfId="58840"/>
    <cellStyle name="Normal 3 6 3 3" xfId="10718"/>
    <cellStyle name="Normal 3 6 3 3 2" xfId="25866"/>
    <cellStyle name="Normal 3 6 3 3 2 2" xfId="51834"/>
    <cellStyle name="Normal 3 6 3 3 3" xfId="36686"/>
    <cellStyle name="Normal 3 6 3 4" xfId="8554"/>
    <cellStyle name="Normal 3 6 3 4 2" xfId="23702"/>
    <cellStyle name="Normal 3 6 3 4 2 2" xfId="49670"/>
    <cellStyle name="Normal 3 6 3 4 3" xfId="34522"/>
    <cellStyle name="Normal 3 6 3 5" xfId="19374"/>
    <cellStyle name="Normal 3 6 3 5 2" xfId="45342"/>
    <cellStyle name="Normal 3 6 3 6" xfId="15046"/>
    <cellStyle name="Normal 3 6 3 6 2" xfId="41014"/>
    <cellStyle name="Normal 3 6 3 7" xfId="4226"/>
    <cellStyle name="Normal 3 6 3 8" xfId="30194"/>
    <cellStyle name="Normal 3 6 3 9" xfId="56676"/>
    <cellStyle name="Normal 3 6 4" xfId="5308"/>
    <cellStyle name="Normal 3 6 4 2" xfId="11800"/>
    <cellStyle name="Normal 3 6 4 2 2" xfId="26948"/>
    <cellStyle name="Normal 3 6 4 2 2 2" xfId="52916"/>
    <cellStyle name="Normal 3 6 4 2 3" xfId="37768"/>
    <cellStyle name="Normal 3 6 4 3" xfId="20456"/>
    <cellStyle name="Normal 3 6 4 3 2" xfId="46424"/>
    <cellStyle name="Normal 3 6 4 4" xfId="16128"/>
    <cellStyle name="Normal 3 6 4 4 2" xfId="42096"/>
    <cellStyle name="Normal 3 6 4 5" xfId="31276"/>
    <cellStyle name="Normal 3 6 4 6" xfId="57758"/>
    <cellStyle name="Normal 3 6 5" xfId="9636"/>
    <cellStyle name="Normal 3 6 5 2" xfId="24784"/>
    <cellStyle name="Normal 3 6 5 2 2" xfId="50752"/>
    <cellStyle name="Normal 3 6 5 3" xfId="35604"/>
    <cellStyle name="Normal 3 6 6" xfId="7472"/>
    <cellStyle name="Normal 3 6 6 2" xfId="22620"/>
    <cellStyle name="Normal 3 6 6 2 2" xfId="48588"/>
    <cellStyle name="Normal 3 6 6 3" xfId="33440"/>
    <cellStyle name="Normal 3 6 7" xfId="18292"/>
    <cellStyle name="Normal 3 6 7 2" xfId="44260"/>
    <cellStyle name="Normal 3 6 8" xfId="13964"/>
    <cellStyle name="Normal 3 6 8 2" xfId="39932"/>
    <cellStyle name="Normal 3 6 9" xfId="3144"/>
    <cellStyle name="Normal 3 7" xfId="426"/>
    <cellStyle name="Normal 3 7 10" xfId="29113"/>
    <cellStyle name="Normal 3 7 11" xfId="55063"/>
    <cellStyle name="Normal 3 7 12" xfId="55595"/>
    <cellStyle name="Normal 3 7 13" xfId="912"/>
    <cellStyle name="Normal 3 7 2" xfId="1522"/>
    <cellStyle name="Normal 3 7 2 10" xfId="56136"/>
    <cellStyle name="Normal 3 7 2 2" xfId="2604"/>
    <cellStyle name="Normal 3 7 2 2 2" xfId="6932"/>
    <cellStyle name="Normal 3 7 2 2 2 2" xfId="13424"/>
    <cellStyle name="Normal 3 7 2 2 2 2 2" xfId="28572"/>
    <cellStyle name="Normal 3 7 2 2 2 2 2 2" xfId="54540"/>
    <cellStyle name="Normal 3 7 2 2 2 2 3" xfId="39392"/>
    <cellStyle name="Normal 3 7 2 2 2 3" xfId="22080"/>
    <cellStyle name="Normal 3 7 2 2 2 3 2" xfId="48048"/>
    <cellStyle name="Normal 3 7 2 2 2 4" xfId="17752"/>
    <cellStyle name="Normal 3 7 2 2 2 4 2" xfId="43720"/>
    <cellStyle name="Normal 3 7 2 2 2 5" xfId="32900"/>
    <cellStyle name="Normal 3 7 2 2 2 6" xfId="59382"/>
    <cellStyle name="Normal 3 7 2 2 3" xfId="11260"/>
    <cellStyle name="Normal 3 7 2 2 3 2" xfId="26408"/>
    <cellStyle name="Normal 3 7 2 2 3 2 2" xfId="52376"/>
    <cellStyle name="Normal 3 7 2 2 3 3" xfId="37228"/>
    <cellStyle name="Normal 3 7 2 2 4" xfId="9096"/>
    <cellStyle name="Normal 3 7 2 2 4 2" xfId="24244"/>
    <cellStyle name="Normal 3 7 2 2 4 2 2" xfId="50212"/>
    <cellStyle name="Normal 3 7 2 2 4 3" xfId="35064"/>
    <cellStyle name="Normal 3 7 2 2 5" xfId="19916"/>
    <cellStyle name="Normal 3 7 2 2 5 2" xfId="45884"/>
    <cellStyle name="Normal 3 7 2 2 6" xfId="15588"/>
    <cellStyle name="Normal 3 7 2 2 6 2" xfId="41556"/>
    <cellStyle name="Normal 3 7 2 2 7" xfId="4768"/>
    <cellStyle name="Normal 3 7 2 2 8" xfId="30736"/>
    <cellStyle name="Normal 3 7 2 2 9" xfId="57218"/>
    <cellStyle name="Normal 3 7 2 3" xfId="5850"/>
    <cellStyle name="Normal 3 7 2 3 2" xfId="12342"/>
    <cellStyle name="Normal 3 7 2 3 2 2" xfId="27490"/>
    <cellStyle name="Normal 3 7 2 3 2 2 2" xfId="53458"/>
    <cellStyle name="Normal 3 7 2 3 2 3" xfId="38310"/>
    <cellStyle name="Normal 3 7 2 3 3" xfId="20998"/>
    <cellStyle name="Normal 3 7 2 3 3 2" xfId="46966"/>
    <cellStyle name="Normal 3 7 2 3 4" xfId="16670"/>
    <cellStyle name="Normal 3 7 2 3 4 2" xfId="42638"/>
    <cellStyle name="Normal 3 7 2 3 5" xfId="31818"/>
    <cellStyle name="Normal 3 7 2 3 6" xfId="58300"/>
    <cellStyle name="Normal 3 7 2 4" xfId="10178"/>
    <cellStyle name="Normal 3 7 2 4 2" xfId="25326"/>
    <cellStyle name="Normal 3 7 2 4 2 2" xfId="51294"/>
    <cellStyle name="Normal 3 7 2 4 3" xfId="36146"/>
    <cellStyle name="Normal 3 7 2 5" xfId="8014"/>
    <cellStyle name="Normal 3 7 2 5 2" xfId="23162"/>
    <cellStyle name="Normal 3 7 2 5 2 2" xfId="49130"/>
    <cellStyle name="Normal 3 7 2 5 3" xfId="33982"/>
    <cellStyle name="Normal 3 7 2 6" xfId="18834"/>
    <cellStyle name="Normal 3 7 2 6 2" xfId="44802"/>
    <cellStyle name="Normal 3 7 2 7" xfId="14506"/>
    <cellStyle name="Normal 3 7 2 7 2" xfId="40474"/>
    <cellStyle name="Normal 3 7 2 8" xfId="3686"/>
    <cellStyle name="Normal 3 7 2 9" xfId="29654"/>
    <cellStyle name="Normal 3 7 3" xfId="2063"/>
    <cellStyle name="Normal 3 7 3 2" xfId="6391"/>
    <cellStyle name="Normal 3 7 3 2 2" xfId="12883"/>
    <cellStyle name="Normal 3 7 3 2 2 2" xfId="28031"/>
    <cellStyle name="Normal 3 7 3 2 2 2 2" xfId="53999"/>
    <cellStyle name="Normal 3 7 3 2 2 3" xfId="38851"/>
    <cellStyle name="Normal 3 7 3 2 3" xfId="21539"/>
    <cellStyle name="Normal 3 7 3 2 3 2" xfId="47507"/>
    <cellStyle name="Normal 3 7 3 2 4" xfId="17211"/>
    <cellStyle name="Normal 3 7 3 2 4 2" xfId="43179"/>
    <cellStyle name="Normal 3 7 3 2 5" xfId="32359"/>
    <cellStyle name="Normal 3 7 3 2 6" xfId="58841"/>
    <cellStyle name="Normal 3 7 3 3" xfId="10719"/>
    <cellStyle name="Normal 3 7 3 3 2" xfId="25867"/>
    <cellStyle name="Normal 3 7 3 3 2 2" xfId="51835"/>
    <cellStyle name="Normal 3 7 3 3 3" xfId="36687"/>
    <cellStyle name="Normal 3 7 3 4" xfId="8555"/>
    <cellStyle name="Normal 3 7 3 4 2" xfId="23703"/>
    <cellStyle name="Normal 3 7 3 4 2 2" xfId="49671"/>
    <cellStyle name="Normal 3 7 3 4 3" xfId="34523"/>
    <cellStyle name="Normal 3 7 3 5" xfId="19375"/>
    <cellStyle name="Normal 3 7 3 5 2" xfId="45343"/>
    <cellStyle name="Normal 3 7 3 6" xfId="15047"/>
    <cellStyle name="Normal 3 7 3 6 2" xfId="41015"/>
    <cellStyle name="Normal 3 7 3 7" xfId="4227"/>
    <cellStyle name="Normal 3 7 3 8" xfId="30195"/>
    <cellStyle name="Normal 3 7 3 9" xfId="56677"/>
    <cellStyle name="Normal 3 7 4" xfId="5309"/>
    <cellStyle name="Normal 3 7 4 2" xfId="11801"/>
    <cellStyle name="Normal 3 7 4 2 2" xfId="26949"/>
    <cellStyle name="Normal 3 7 4 2 2 2" xfId="52917"/>
    <cellStyle name="Normal 3 7 4 2 3" xfId="37769"/>
    <cellStyle name="Normal 3 7 4 3" xfId="20457"/>
    <cellStyle name="Normal 3 7 4 3 2" xfId="46425"/>
    <cellStyle name="Normal 3 7 4 4" xfId="16129"/>
    <cellStyle name="Normal 3 7 4 4 2" xfId="42097"/>
    <cellStyle name="Normal 3 7 4 5" xfId="31277"/>
    <cellStyle name="Normal 3 7 4 6" xfId="57759"/>
    <cellStyle name="Normal 3 7 5" xfId="9637"/>
    <cellStyle name="Normal 3 7 5 2" xfId="24785"/>
    <cellStyle name="Normal 3 7 5 2 2" xfId="50753"/>
    <cellStyle name="Normal 3 7 5 3" xfId="35605"/>
    <cellStyle name="Normal 3 7 6" xfId="7473"/>
    <cellStyle name="Normal 3 7 6 2" xfId="22621"/>
    <cellStyle name="Normal 3 7 6 2 2" xfId="48589"/>
    <cellStyle name="Normal 3 7 6 3" xfId="33441"/>
    <cellStyle name="Normal 3 7 7" xfId="18293"/>
    <cellStyle name="Normal 3 7 7 2" xfId="44261"/>
    <cellStyle name="Normal 3 7 8" xfId="13965"/>
    <cellStyle name="Normal 3 7 8 2" xfId="39933"/>
    <cellStyle name="Normal 3 7 9" xfId="3145"/>
    <cellStyle name="Normal 3 8" xfId="427"/>
    <cellStyle name="Normal 3 8 10" xfId="29114"/>
    <cellStyle name="Normal 3 8 11" xfId="55064"/>
    <cellStyle name="Normal 3 8 12" xfId="55596"/>
    <cellStyle name="Normal 3 8 13" xfId="952"/>
    <cellStyle name="Normal 3 8 2" xfId="1523"/>
    <cellStyle name="Normal 3 8 2 10" xfId="56137"/>
    <cellStyle name="Normal 3 8 2 2" xfId="2605"/>
    <cellStyle name="Normal 3 8 2 2 2" xfId="6933"/>
    <cellStyle name="Normal 3 8 2 2 2 2" xfId="13425"/>
    <cellStyle name="Normal 3 8 2 2 2 2 2" xfId="28573"/>
    <cellStyle name="Normal 3 8 2 2 2 2 2 2" xfId="54541"/>
    <cellStyle name="Normal 3 8 2 2 2 2 3" xfId="39393"/>
    <cellStyle name="Normal 3 8 2 2 2 3" xfId="22081"/>
    <cellStyle name="Normal 3 8 2 2 2 3 2" xfId="48049"/>
    <cellStyle name="Normal 3 8 2 2 2 4" xfId="17753"/>
    <cellStyle name="Normal 3 8 2 2 2 4 2" xfId="43721"/>
    <cellStyle name="Normal 3 8 2 2 2 5" xfId="32901"/>
    <cellStyle name="Normal 3 8 2 2 2 6" xfId="59383"/>
    <cellStyle name="Normal 3 8 2 2 3" xfId="11261"/>
    <cellStyle name="Normal 3 8 2 2 3 2" xfId="26409"/>
    <cellStyle name="Normal 3 8 2 2 3 2 2" xfId="52377"/>
    <cellStyle name="Normal 3 8 2 2 3 3" xfId="37229"/>
    <cellStyle name="Normal 3 8 2 2 4" xfId="9097"/>
    <cellStyle name="Normal 3 8 2 2 4 2" xfId="24245"/>
    <cellStyle name="Normal 3 8 2 2 4 2 2" xfId="50213"/>
    <cellStyle name="Normal 3 8 2 2 4 3" xfId="35065"/>
    <cellStyle name="Normal 3 8 2 2 5" xfId="19917"/>
    <cellStyle name="Normal 3 8 2 2 5 2" xfId="45885"/>
    <cellStyle name="Normal 3 8 2 2 6" xfId="15589"/>
    <cellStyle name="Normal 3 8 2 2 6 2" xfId="41557"/>
    <cellStyle name="Normal 3 8 2 2 7" xfId="4769"/>
    <cellStyle name="Normal 3 8 2 2 8" xfId="30737"/>
    <cellStyle name="Normal 3 8 2 2 9" xfId="57219"/>
    <cellStyle name="Normal 3 8 2 3" xfId="5851"/>
    <cellStyle name="Normal 3 8 2 3 2" xfId="12343"/>
    <cellStyle name="Normal 3 8 2 3 2 2" xfId="27491"/>
    <cellStyle name="Normal 3 8 2 3 2 2 2" xfId="53459"/>
    <cellStyle name="Normal 3 8 2 3 2 3" xfId="38311"/>
    <cellStyle name="Normal 3 8 2 3 3" xfId="20999"/>
    <cellStyle name="Normal 3 8 2 3 3 2" xfId="46967"/>
    <cellStyle name="Normal 3 8 2 3 4" xfId="16671"/>
    <cellStyle name="Normal 3 8 2 3 4 2" xfId="42639"/>
    <cellStyle name="Normal 3 8 2 3 5" xfId="31819"/>
    <cellStyle name="Normal 3 8 2 3 6" xfId="58301"/>
    <cellStyle name="Normal 3 8 2 4" xfId="10179"/>
    <cellStyle name="Normal 3 8 2 4 2" xfId="25327"/>
    <cellStyle name="Normal 3 8 2 4 2 2" xfId="51295"/>
    <cellStyle name="Normal 3 8 2 4 3" xfId="36147"/>
    <cellStyle name="Normal 3 8 2 5" xfId="8015"/>
    <cellStyle name="Normal 3 8 2 5 2" xfId="23163"/>
    <cellStyle name="Normal 3 8 2 5 2 2" xfId="49131"/>
    <cellStyle name="Normal 3 8 2 5 3" xfId="33983"/>
    <cellStyle name="Normal 3 8 2 6" xfId="18835"/>
    <cellStyle name="Normal 3 8 2 6 2" xfId="44803"/>
    <cellStyle name="Normal 3 8 2 7" xfId="14507"/>
    <cellStyle name="Normal 3 8 2 7 2" xfId="40475"/>
    <cellStyle name="Normal 3 8 2 8" xfId="3687"/>
    <cellStyle name="Normal 3 8 2 9" xfId="29655"/>
    <cellStyle name="Normal 3 8 3" xfId="2064"/>
    <cellStyle name="Normal 3 8 3 2" xfId="6392"/>
    <cellStyle name="Normal 3 8 3 2 2" xfId="12884"/>
    <cellStyle name="Normal 3 8 3 2 2 2" xfId="28032"/>
    <cellStyle name="Normal 3 8 3 2 2 2 2" xfId="54000"/>
    <cellStyle name="Normal 3 8 3 2 2 3" xfId="38852"/>
    <cellStyle name="Normal 3 8 3 2 3" xfId="21540"/>
    <cellStyle name="Normal 3 8 3 2 3 2" xfId="47508"/>
    <cellStyle name="Normal 3 8 3 2 4" xfId="17212"/>
    <cellStyle name="Normal 3 8 3 2 4 2" xfId="43180"/>
    <cellStyle name="Normal 3 8 3 2 5" xfId="32360"/>
    <cellStyle name="Normal 3 8 3 2 6" xfId="58842"/>
    <cellStyle name="Normal 3 8 3 3" xfId="10720"/>
    <cellStyle name="Normal 3 8 3 3 2" xfId="25868"/>
    <cellStyle name="Normal 3 8 3 3 2 2" xfId="51836"/>
    <cellStyle name="Normal 3 8 3 3 3" xfId="36688"/>
    <cellStyle name="Normal 3 8 3 4" xfId="8556"/>
    <cellStyle name="Normal 3 8 3 4 2" xfId="23704"/>
    <cellStyle name="Normal 3 8 3 4 2 2" xfId="49672"/>
    <cellStyle name="Normal 3 8 3 4 3" xfId="34524"/>
    <cellStyle name="Normal 3 8 3 5" xfId="19376"/>
    <cellStyle name="Normal 3 8 3 5 2" xfId="45344"/>
    <cellStyle name="Normal 3 8 3 6" xfId="15048"/>
    <cellStyle name="Normal 3 8 3 6 2" xfId="41016"/>
    <cellStyle name="Normal 3 8 3 7" xfId="4228"/>
    <cellStyle name="Normal 3 8 3 8" xfId="30196"/>
    <cellStyle name="Normal 3 8 3 9" xfId="56678"/>
    <cellStyle name="Normal 3 8 4" xfId="5310"/>
    <cellStyle name="Normal 3 8 4 2" xfId="11802"/>
    <cellStyle name="Normal 3 8 4 2 2" xfId="26950"/>
    <cellStyle name="Normal 3 8 4 2 2 2" xfId="52918"/>
    <cellStyle name="Normal 3 8 4 2 3" xfId="37770"/>
    <cellStyle name="Normal 3 8 4 3" xfId="20458"/>
    <cellStyle name="Normal 3 8 4 3 2" xfId="46426"/>
    <cellStyle name="Normal 3 8 4 4" xfId="16130"/>
    <cellStyle name="Normal 3 8 4 4 2" xfId="42098"/>
    <cellStyle name="Normal 3 8 4 5" xfId="31278"/>
    <cellStyle name="Normal 3 8 4 6" xfId="57760"/>
    <cellStyle name="Normal 3 8 5" xfId="9638"/>
    <cellStyle name="Normal 3 8 5 2" xfId="24786"/>
    <cellStyle name="Normal 3 8 5 2 2" xfId="50754"/>
    <cellStyle name="Normal 3 8 5 3" xfId="35606"/>
    <cellStyle name="Normal 3 8 6" xfId="7474"/>
    <cellStyle name="Normal 3 8 6 2" xfId="22622"/>
    <cellStyle name="Normal 3 8 6 2 2" xfId="48590"/>
    <cellStyle name="Normal 3 8 6 3" xfId="33442"/>
    <cellStyle name="Normal 3 8 7" xfId="18294"/>
    <cellStyle name="Normal 3 8 7 2" xfId="44262"/>
    <cellStyle name="Normal 3 8 8" xfId="13966"/>
    <cellStyle name="Normal 3 8 8 2" xfId="39934"/>
    <cellStyle name="Normal 3 8 9" xfId="3146"/>
    <cellStyle name="Normal 3 9" xfId="428"/>
    <cellStyle name="Normal 3 9 10" xfId="29115"/>
    <cellStyle name="Normal 3 9 11" xfId="55065"/>
    <cellStyle name="Normal 3 9 12" xfId="55597"/>
    <cellStyle name="Normal 3 9 13" xfId="992"/>
    <cellStyle name="Normal 3 9 2" xfId="1524"/>
    <cellStyle name="Normal 3 9 2 10" xfId="56138"/>
    <cellStyle name="Normal 3 9 2 2" xfId="2606"/>
    <cellStyle name="Normal 3 9 2 2 2" xfId="6934"/>
    <cellStyle name="Normal 3 9 2 2 2 2" xfId="13426"/>
    <cellStyle name="Normal 3 9 2 2 2 2 2" xfId="28574"/>
    <cellStyle name="Normal 3 9 2 2 2 2 2 2" xfId="54542"/>
    <cellStyle name="Normal 3 9 2 2 2 2 3" xfId="39394"/>
    <cellStyle name="Normal 3 9 2 2 2 3" xfId="22082"/>
    <cellStyle name="Normal 3 9 2 2 2 3 2" xfId="48050"/>
    <cellStyle name="Normal 3 9 2 2 2 4" xfId="17754"/>
    <cellStyle name="Normal 3 9 2 2 2 4 2" xfId="43722"/>
    <cellStyle name="Normal 3 9 2 2 2 5" xfId="32902"/>
    <cellStyle name="Normal 3 9 2 2 2 6" xfId="59384"/>
    <cellStyle name="Normal 3 9 2 2 3" xfId="11262"/>
    <cellStyle name="Normal 3 9 2 2 3 2" xfId="26410"/>
    <cellStyle name="Normal 3 9 2 2 3 2 2" xfId="52378"/>
    <cellStyle name="Normal 3 9 2 2 3 3" xfId="37230"/>
    <cellStyle name="Normal 3 9 2 2 4" xfId="9098"/>
    <cellStyle name="Normal 3 9 2 2 4 2" xfId="24246"/>
    <cellStyle name="Normal 3 9 2 2 4 2 2" xfId="50214"/>
    <cellStyle name="Normal 3 9 2 2 4 3" xfId="35066"/>
    <cellStyle name="Normal 3 9 2 2 5" xfId="19918"/>
    <cellStyle name="Normal 3 9 2 2 5 2" xfId="45886"/>
    <cellStyle name="Normal 3 9 2 2 6" xfId="15590"/>
    <cellStyle name="Normal 3 9 2 2 6 2" xfId="41558"/>
    <cellStyle name="Normal 3 9 2 2 7" xfId="4770"/>
    <cellStyle name="Normal 3 9 2 2 8" xfId="30738"/>
    <cellStyle name="Normal 3 9 2 2 9" xfId="57220"/>
    <cellStyle name="Normal 3 9 2 3" xfId="5852"/>
    <cellStyle name="Normal 3 9 2 3 2" xfId="12344"/>
    <cellStyle name="Normal 3 9 2 3 2 2" xfId="27492"/>
    <cellStyle name="Normal 3 9 2 3 2 2 2" xfId="53460"/>
    <cellStyle name="Normal 3 9 2 3 2 3" xfId="38312"/>
    <cellStyle name="Normal 3 9 2 3 3" xfId="21000"/>
    <cellStyle name="Normal 3 9 2 3 3 2" xfId="46968"/>
    <cellStyle name="Normal 3 9 2 3 4" xfId="16672"/>
    <cellStyle name="Normal 3 9 2 3 4 2" xfId="42640"/>
    <cellStyle name="Normal 3 9 2 3 5" xfId="31820"/>
    <cellStyle name="Normal 3 9 2 3 6" xfId="58302"/>
    <cellStyle name="Normal 3 9 2 4" xfId="10180"/>
    <cellStyle name="Normal 3 9 2 4 2" xfId="25328"/>
    <cellStyle name="Normal 3 9 2 4 2 2" xfId="51296"/>
    <cellStyle name="Normal 3 9 2 4 3" xfId="36148"/>
    <cellStyle name="Normal 3 9 2 5" xfId="8016"/>
    <cellStyle name="Normal 3 9 2 5 2" xfId="23164"/>
    <cellStyle name="Normal 3 9 2 5 2 2" xfId="49132"/>
    <cellStyle name="Normal 3 9 2 5 3" xfId="33984"/>
    <cellStyle name="Normal 3 9 2 6" xfId="18836"/>
    <cellStyle name="Normal 3 9 2 6 2" xfId="44804"/>
    <cellStyle name="Normal 3 9 2 7" xfId="14508"/>
    <cellStyle name="Normal 3 9 2 7 2" xfId="40476"/>
    <cellStyle name="Normal 3 9 2 8" xfId="3688"/>
    <cellStyle name="Normal 3 9 2 9" xfId="29656"/>
    <cellStyle name="Normal 3 9 3" xfId="2065"/>
    <cellStyle name="Normal 3 9 3 2" xfId="6393"/>
    <cellStyle name="Normal 3 9 3 2 2" xfId="12885"/>
    <cellStyle name="Normal 3 9 3 2 2 2" xfId="28033"/>
    <cellStyle name="Normal 3 9 3 2 2 2 2" xfId="54001"/>
    <cellStyle name="Normal 3 9 3 2 2 3" xfId="38853"/>
    <cellStyle name="Normal 3 9 3 2 3" xfId="21541"/>
    <cellStyle name="Normal 3 9 3 2 3 2" xfId="47509"/>
    <cellStyle name="Normal 3 9 3 2 4" xfId="17213"/>
    <cellStyle name="Normal 3 9 3 2 4 2" xfId="43181"/>
    <cellStyle name="Normal 3 9 3 2 5" xfId="32361"/>
    <cellStyle name="Normal 3 9 3 2 6" xfId="58843"/>
    <cellStyle name="Normal 3 9 3 3" xfId="10721"/>
    <cellStyle name="Normal 3 9 3 3 2" xfId="25869"/>
    <cellStyle name="Normal 3 9 3 3 2 2" xfId="51837"/>
    <cellStyle name="Normal 3 9 3 3 3" xfId="36689"/>
    <cellStyle name="Normal 3 9 3 4" xfId="8557"/>
    <cellStyle name="Normal 3 9 3 4 2" xfId="23705"/>
    <cellStyle name="Normal 3 9 3 4 2 2" xfId="49673"/>
    <cellStyle name="Normal 3 9 3 4 3" xfId="34525"/>
    <cellStyle name="Normal 3 9 3 5" xfId="19377"/>
    <cellStyle name="Normal 3 9 3 5 2" xfId="45345"/>
    <cellStyle name="Normal 3 9 3 6" xfId="15049"/>
    <cellStyle name="Normal 3 9 3 6 2" xfId="41017"/>
    <cellStyle name="Normal 3 9 3 7" xfId="4229"/>
    <cellStyle name="Normal 3 9 3 8" xfId="30197"/>
    <cellStyle name="Normal 3 9 3 9" xfId="56679"/>
    <cellStyle name="Normal 3 9 4" xfId="5311"/>
    <cellStyle name="Normal 3 9 4 2" xfId="11803"/>
    <cellStyle name="Normal 3 9 4 2 2" xfId="26951"/>
    <cellStyle name="Normal 3 9 4 2 2 2" xfId="52919"/>
    <cellStyle name="Normal 3 9 4 2 3" xfId="37771"/>
    <cellStyle name="Normal 3 9 4 3" xfId="20459"/>
    <cellStyle name="Normal 3 9 4 3 2" xfId="46427"/>
    <cellStyle name="Normal 3 9 4 4" xfId="16131"/>
    <cellStyle name="Normal 3 9 4 4 2" xfId="42099"/>
    <cellStyle name="Normal 3 9 4 5" xfId="31279"/>
    <cellStyle name="Normal 3 9 4 6" xfId="57761"/>
    <cellStyle name="Normal 3 9 5" xfId="9639"/>
    <cellStyle name="Normal 3 9 5 2" xfId="24787"/>
    <cellStyle name="Normal 3 9 5 2 2" xfId="50755"/>
    <cellStyle name="Normal 3 9 5 3" xfId="35607"/>
    <cellStyle name="Normal 3 9 6" xfId="7475"/>
    <cellStyle name="Normal 3 9 6 2" xfId="22623"/>
    <cellStyle name="Normal 3 9 6 2 2" xfId="48591"/>
    <cellStyle name="Normal 3 9 6 3" xfId="33443"/>
    <cellStyle name="Normal 3 9 7" xfId="18295"/>
    <cellStyle name="Normal 3 9 7 2" xfId="44263"/>
    <cellStyle name="Normal 3 9 8" xfId="13967"/>
    <cellStyle name="Normal 3 9 8 2" xfId="39935"/>
    <cellStyle name="Normal 3 9 9" xfId="3147"/>
    <cellStyle name="Normal 30" xfId="429"/>
    <cellStyle name="Normal 30 10" xfId="29116"/>
    <cellStyle name="Normal 30 11" xfId="55598"/>
    <cellStyle name="Normal 30 12" xfId="1111"/>
    <cellStyle name="Normal 30 2" xfId="1525"/>
    <cellStyle name="Normal 30 2 10" xfId="56139"/>
    <cellStyle name="Normal 30 2 2" xfId="2607"/>
    <cellStyle name="Normal 30 2 2 2" xfId="6935"/>
    <cellStyle name="Normal 30 2 2 2 2" xfId="13427"/>
    <cellStyle name="Normal 30 2 2 2 2 2" xfId="28575"/>
    <cellStyle name="Normal 30 2 2 2 2 2 2" xfId="54543"/>
    <cellStyle name="Normal 30 2 2 2 2 3" xfId="39395"/>
    <cellStyle name="Normal 30 2 2 2 3" xfId="22083"/>
    <cellStyle name="Normal 30 2 2 2 3 2" xfId="48051"/>
    <cellStyle name="Normal 30 2 2 2 4" xfId="17755"/>
    <cellStyle name="Normal 30 2 2 2 4 2" xfId="43723"/>
    <cellStyle name="Normal 30 2 2 2 5" xfId="32903"/>
    <cellStyle name="Normal 30 2 2 2 6" xfId="59385"/>
    <cellStyle name="Normal 30 2 2 3" xfId="11263"/>
    <cellStyle name="Normal 30 2 2 3 2" xfId="26411"/>
    <cellStyle name="Normal 30 2 2 3 2 2" xfId="52379"/>
    <cellStyle name="Normal 30 2 2 3 3" xfId="37231"/>
    <cellStyle name="Normal 30 2 2 4" xfId="9099"/>
    <cellStyle name="Normal 30 2 2 4 2" xfId="24247"/>
    <cellStyle name="Normal 30 2 2 4 2 2" xfId="50215"/>
    <cellStyle name="Normal 30 2 2 4 3" xfId="35067"/>
    <cellStyle name="Normal 30 2 2 5" xfId="19919"/>
    <cellStyle name="Normal 30 2 2 5 2" xfId="45887"/>
    <cellStyle name="Normal 30 2 2 6" xfId="15591"/>
    <cellStyle name="Normal 30 2 2 6 2" xfId="41559"/>
    <cellStyle name="Normal 30 2 2 7" xfId="4771"/>
    <cellStyle name="Normal 30 2 2 8" xfId="30739"/>
    <cellStyle name="Normal 30 2 2 9" xfId="57221"/>
    <cellStyle name="Normal 30 2 3" xfId="5853"/>
    <cellStyle name="Normal 30 2 3 2" xfId="12345"/>
    <cellStyle name="Normal 30 2 3 2 2" xfId="27493"/>
    <cellStyle name="Normal 30 2 3 2 2 2" xfId="53461"/>
    <cellStyle name="Normal 30 2 3 2 3" xfId="38313"/>
    <cellStyle name="Normal 30 2 3 3" xfId="21001"/>
    <cellStyle name="Normal 30 2 3 3 2" xfId="46969"/>
    <cellStyle name="Normal 30 2 3 4" xfId="16673"/>
    <cellStyle name="Normal 30 2 3 4 2" xfId="42641"/>
    <cellStyle name="Normal 30 2 3 5" xfId="31821"/>
    <cellStyle name="Normal 30 2 3 6" xfId="58303"/>
    <cellStyle name="Normal 30 2 4" xfId="10181"/>
    <cellStyle name="Normal 30 2 4 2" xfId="25329"/>
    <cellStyle name="Normal 30 2 4 2 2" xfId="51297"/>
    <cellStyle name="Normal 30 2 4 3" xfId="36149"/>
    <cellStyle name="Normal 30 2 5" xfId="8017"/>
    <cellStyle name="Normal 30 2 5 2" xfId="23165"/>
    <cellStyle name="Normal 30 2 5 2 2" xfId="49133"/>
    <cellStyle name="Normal 30 2 5 3" xfId="33985"/>
    <cellStyle name="Normal 30 2 6" xfId="18837"/>
    <cellStyle name="Normal 30 2 6 2" xfId="44805"/>
    <cellStyle name="Normal 30 2 7" xfId="14509"/>
    <cellStyle name="Normal 30 2 7 2" xfId="40477"/>
    <cellStyle name="Normal 30 2 8" xfId="3689"/>
    <cellStyle name="Normal 30 2 9" xfId="29657"/>
    <cellStyle name="Normal 30 3" xfId="2066"/>
    <cellStyle name="Normal 30 3 2" xfId="6394"/>
    <cellStyle name="Normal 30 3 2 2" xfId="12886"/>
    <cellStyle name="Normal 30 3 2 2 2" xfId="28034"/>
    <cellStyle name="Normal 30 3 2 2 2 2" xfId="54002"/>
    <cellStyle name="Normal 30 3 2 2 3" xfId="38854"/>
    <cellStyle name="Normal 30 3 2 3" xfId="21542"/>
    <cellStyle name="Normal 30 3 2 3 2" xfId="47510"/>
    <cellStyle name="Normal 30 3 2 4" xfId="17214"/>
    <cellStyle name="Normal 30 3 2 4 2" xfId="43182"/>
    <cellStyle name="Normal 30 3 2 5" xfId="32362"/>
    <cellStyle name="Normal 30 3 2 6" xfId="58844"/>
    <cellStyle name="Normal 30 3 3" xfId="10722"/>
    <cellStyle name="Normal 30 3 3 2" xfId="25870"/>
    <cellStyle name="Normal 30 3 3 2 2" xfId="51838"/>
    <cellStyle name="Normal 30 3 3 3" xfId="36690"/>
    <cellStyle name="Normal 30 3 4" xfId="8558"/>
    <cellStyle name="Normal 30 3 4 2" xfId="23706"/>
    <cellStyle name="Normal 30 3 4 2 2" xfId="49674"/>
    <cellStyle name="Normal 30 3 4 3" xfId="34526"/>
    <cellStyle name="Normal 30 3 5" xfId="19378"/>
    <cellStyle name="Normal 30 3 5 2" xfId="45346"/>
    <cellStyle name="Normal 30 3 6" xfId="15050"/>
    <cellStyle name="Normal 30 3 6 2" xfId="41018"/>
    <cellStyle name="Normal 30 3 7" xfId="4230"/>
    <cellStyle name="Normal 30 3 8" xfId="30198"/>
    <cellStyle name="Normal 30 3 9" xfId="56680"/>
    <cellStyle name="Normal 30 4" xfId="5312"/>
    <cellStyle name="Normal 30 4 2" xfId="11804"/>
    <cellStyle name="Normal 30 4 2 2" xfId="26952"/>
    <cellStyle name="Normal 30 4 2 2 2" xfId="52920"/>
    <cellStyle name="Normal 30 4 2 3" xfId="37772"/>
    <cellStyle name="Normal 30 4 3" xfId="20460"/>
    <cellStyle name="Normal 30 4 3 2" xfId="46428"/>
    <cellStyle name="Normal 30 4 4" xfId="16132"/>
    <cellStyle name="Normal 30 4 4 2" xfId="42100"/>
    <cellStyle name="Normal 30 4 5" xfId="31280"/>
    <cellStyle name="Normal 30 4 6" xfId="57762"/>
    <cellStyle name="Normal 30 5" xfId="9640"/>
    <cellStyle name="Normal 30 5 2" xfId="24788"/>
    <cellStyle name="Normal 30 5 2 2" xfId="50756"/>
    <cellStyle name="Normal 30 5 3" xfId="35608"/>
    <cellStyle name="Normal 30 6" xfId="7476"/>
    <cellStyle name="Normal 30 6 2" xfId="22624"/>
    <cellStyle name="Normal 30 6 2 2" xfId="48592"/>
    <cellStyle name="Normal 30 6 3" xfId="33444"/>
    <cellStyle name="Normal 30 7" xfId="18296"/>
    <cellStyle name="Normal 30 7 2" xfId="44264"/>
    <cellStyle name="Normal 30 8" xfId="13968"/>
    <cellStyle name="Normal 30 8 2" xfId="39936"/>
    <cellStyle name="Normal 30 9" xfId="3148"/>
    <cellStyle name="Normal 31" xfId="430"/>
    <cellStyle name="Normal 31 10" xfId="29117"/>
    <cellStyle name="Normal 31 11" xfId="55599"/>
    <cellStyle name="Normal 31 12" xfId="1151"/>
    <cellStyle name="Normal 31 2" xfId="1526"/>
    <cellStyle name="Normal 31 2 10" xfId="56140"/>
    <cellStyle name="Normal 31 2 2" xfId="2608"/>
    <cellStyle name="Normal 31 2 2 2" xfId="6936"/>
    <cellStyle name="Normal 31 2 2 2 2" xfId="13428"/>
    <cellStyle name="Normal 31 2 2 2 2 2" xfId="28576"/>
    <cellStyle name="Normal 31 2 2 2 2 2 2" xfId="54544"/>
    <cellStyle name="Normal 31 2 2 2 2 3" xfId="39396"/>
    <cellStyle name="Normal 31 2 2 2 3" xfId="22084"/>
    <cellStyle name="Normal 31 2 2 2 3 2" xfId="48052"/>
    <cellStyle name="Normal 31 2 2 2 4" xfId="17756"/>
    <cellStyle name="Normal 31 2 2 2 4 2" xfId="43724"/>
    <cellStyle name="Normal 31 2 2 2 5" xfId="32904"/>
    <cellStyle name="Normal 31 2 2 2 6" xfId="59386"/>
    <cellStyle name="Normal 31 2 2 3" xfId="11264"/>
    <cellStyle name="Normal 31 2 2 3 2" xfId="26412"/>
    <cellStyle name="Normal 31 2 2 3 2 2" xfId="52380"/>
    <cellStyle name="Normal 31 2 2 3 3" xfId="37232"/>
    <cellStyle name="Normal 31 2 2 4" xfId="9100"/>
    <cellStyle name="Normal 31 2 2 4 2" xfId="24248"/>
    <cellStyle name="Normal 31 2 2 4 2 2" xfId="50216"/>
    <cellStyle name="Normal 31 2 2 4 3" xfId="35068"/>
    <cellStyle name="Normal 31 2 2 5" xfId="19920"/>
    <cellStyle name="Normal 31 2 2 5 2" xfId="45888"/>
    <cellStyle name="Normal 31 2 2 6" xfId="15592"/>
    <cellStyle name="Normal 31 2 2 6 2" xfId="41560"/>
    <cellStyle name="Normal 31 2 2 7" xfId="4772"/>
    <cellStyle name="Normal 31 2 2 8" xfId="30740"/>
    <cellStyle name="Normal 31 2 2 9" xfId="57222"/>
    <cellStyle name="Normal 31 2 3" xfId="5854"/>
    <cellStyle name="Normal 31 2 3 2" xfId="12346"/>
    <cellStyle name="Normal 31 2 3 2 2" xfId="27494"/>
    <cellStyle name="Normal 31 2 3 2 2 2" xfId="53462"/>
    <cellStyle name="Normal 31 2 3 2 3" xfId="38314"/>
    <cellStyle name="Normal 31 2 3 3" xfId="21002"/>
    <cellStyle name="Normal 31 2 3 3 2" xfId="46970"/>
    <cellStyle name="Normal 31 2 3 4" xfId="16674"/>
    <cellStyle name="Normal 31 2 3 4 2" xfId="42642"/>
    <cellStyle name="Normal 31 2 3 5" xfId="31822"/>
    <cellStyle name="Normal 31 2 3 6" xfId="58304"/>
    <cellStyle name="Normal 31 2 4" xfId="10182"/>
    <cellStyle name="Normal 31 2 4 2" xfId="25330"/>
    <cellStyle name="Normal 31 2 4 2 2" xfId="51298"/>
    <cellStyle name="Normal 31 2 4 3" xfId="36150"/>
    <cellStyle name="Normal 31 2 5" xfId="8018"/>
    <cellStyle name="Normal 31 2 5 2" xfId="23166"/>
    <cellStyle name="Normal 31 2 5 2 2" xfId="49134"/>
    <cellStyle name="Normal 31 2 5 3" xfId="33986"/>
    <cellStyle name="Normal 31 2 6" xfId="18838"/>
    <cellStyle name="Normal 31 2 6 2" xfId="44806"/>
    <cellStyle name="Normal 31 2 7" xfId="14510"/>
    <cellStyle name="Normal 31 2 7 2" xfId="40478"/>
    <cellStyle name="Normal 31 2 8" xfId="3690"/>
    <cellStyle name="Normal 31 2 9" xfId="29658"/>
    <cellStyle name="Normal 31 3" xfId="2067"/>
    <cellStyle name="Normal 31 3 2" xfId="6395"/>
    <cellStyle name="Normal 31 3 2 2" xfId="12887"/>
    <cellStyle name="Normal 31 3 2 2 2" xfId="28035"/>
    <cellStyle name="Normal 31 3 2 2 2 2" xfId="54003"/>
    <cellStyle name="Normal 31 3 2 2 3" xfId="38855"/>
    <cellStyle name="Normal 31 3 2 3" xfId="21543"/>
    <cellStyle name="Normal 31 3 2 3 2" xfId="47511"/>
    <cellStyle name="Normal 31 3 2 4" xfId="17215"/>
    <cellStyle name="Normal 31 3 2 4 2" xfId="43183"/>
    <cellStyle name="Normal 31 3 2 5" xfId="32363"/>
    <cellStyle name="Normal 31 3 2 6" xfId="58845"/>
    <cellStyle name="Normal 31 3 3" xfId="10723"/>
    <cellStyle name="Normal 31 3 3 2" xfId="25871"/>
    <cellStyle name="Normal 31 3 3 2 2" xfId="51839"/>
    <cellStyle name="Normal 31 3 3 3" xfId="36691"/>
    <cellStyle name="Normal 31 3 4" xfId="8559"/>
    <cellStyle name="Normal 31 3 4 2" xfId="23707"/>
    <cellStyle name="Normal 31 3 4 2 2" xfId="49675"/>
    <cellStyle name="Normal 31 3 4 3" xfId="34527"/>
    <cellStyle name="Normal 31 3 5" xfId="19379"/>
    <cellStyle name="Normal 31 3 5 2" xfId="45347"/>
    <cellStyle name="Normal 31 3 6" xfId="15051"/>
    <cellStyle name="Normal 31 3 6 2" xfId="41019"/>
    <cellStyle name="Normal 31 3 7" xfId="4231"/>
    <cellStyle name="Normal 31 3 8" xfId="30199"/>
    <cellStyle name="Normal 31 3 9" xfId="56681"/>
    <cellStyle name="Normal 31 4" xfId="5313"/>
    <cellStyle name="Normal 31 4 2" xfId="11805"/>
    <cellStyle name="Normal 31 4 2 2" xfId="26953"/>
    <cellStyle name="Normal 31 4 2 2 2" xfId="52921"/>
    <cellStyle name="Normal 31 4 2 3" xfId="37773"/>
    <cellStyle name="Normal 31 4 3" xfId="20461"/>
    <cellStyle name="Normal 31 4 3 2" xfId="46429"/>
    <cellStyle name="Normal 31 4 4" xfId="16133"/>
    <cellStyle name="Normal 31 4 4 2" xfId="42101"/>
    <cellStyle name="Normal 31 4 5" xfId="31281"/>
    <cellStyle name="Normal 31 4 6" xfId="57763"/>
    <cellStyle name="Normal 31 5" xfId="9641"/>
    <cellStyle name="Normal 31 5 2" xfId="24789"/>
    <cellStyle name="Normal 31 5 2 2" xfId="50757"/>
    <cellStyle name="Normal 31 5 3" xfId="35609"/>
    <cellStyle name="Normal 31 6" xfId="7477"/>
    <cellStyle name="Normal 31 6 2" xfId="22625"/>
    <cellStyle name="Normal 31 6 2 2" xfId="48593"/>
    <cellStyle name="Normal 31 6 3" xfId="33445"/>
    <cellStyle name="Normal 31 7" xfId="18297"/>
    <cellStyle name="Normal 31 7 2" xfId="44265"/>
    <cellStyle name="Normal 31 8" xfId="13969"/>
    <cellStyle name="Normal 31 8 2" xfId="39937"/>
    <cellStyle name="Normal 31 9" xfId="3149"/>
    <cellStyle name="Normal 32" xfId="671"/>
    <cellStyle name="Normal 33" xfId="59621"/>
    <cellStyle name="Normal 4" xfId="42"/>
    <cellStyle name="Normal 4 10" xfId="432"/>
    <cellStyle name="Normal 4 10 10" xfId="29119"/>
    <cellStyle name="Normal 4 10 11" xfId="55067"/>
    <cellStyle name="Normal 4 10 12" xfId="55601"/>
    <cellStyle name="Normal 4 10 13" xfId="1035"/>
    <cellStyle name="Normal 4 10 2" xfId="1528"/>
    <cellStyle name="Normal 4 10 2 10" xfId="56142"/>
    <cellStyle name="Normal 4 10 2 2" xfId="2610"/>
    <cellStyle name="Normal 4 10 2 2 2" xfId="6938"/>
    <cellStyle name="Normal 4 10 2 2 2 2" xfId="13430"/>
    <cellStyle name="Normal 4 10 2 2 2 2 2" xfId="28578"/>
    <cellStyle name="Normal 4 10 2 2 2 2 2 2" xfId="54546"/>
    <cellStyle name="Normal 4 10 2 2 2 2 3" xfId="39398"/>
    <cellStyle name="Normal 4 10 2 2 2 3" xfId="22086"/>
    <cellStyle name="Normal 4 10 2 2 2 3 2" xfId="48054"/>
    <cellStyle name="Normal 4 10 2 2 2 4" xfId="17758"/>
    <cellStyle name="Normal 4 10 2 2 2 4 2" xfId="43726"/>
    <cellStyle name="Normal 4 10 2 2 2 5" xfId="32906"/>
    <cellStyle name="Normal 4 10 2 2 2 6" xfId="59388"/>
    <cellStyle name="Normal 4 10 2 2 3" xfId="11266"/>
    <cellStyle name="Normal 4 10 2 2 3 2" xfId="26414"/>
    <cellStyle name="Normal 4 10 2 2 3 2 2" xfId="52382"/>
    <cellStyle name="Normal 4 10 2 2 3 3" xfId="37234"/>
    <cellStyle name="Normal 4 10 2 2 4" xfId="9102"/>
    <cellStyle name="Normal 4 10 2 2 4 2" xfId="24250"/>
    <cellStyle name="Normal 4 10 2 2 4 2 2" xfId="50218"/>
    <cellStyle name="Normal 4 10 2 2 4 3" xfId="35070"/>
    <cellStyle name="Normal 4 10 2 2 5" xfId="19922"/>
    <cellStyle name="Normal 4 10 2 2 5 2" xfId="45890"/>
    <cellStyle name="Normal 4 10 2 2 6" xfId="15594"/>
    <cellStyle name="Normal 4 10 2 2 6 2" xfId="41562"/>
    <cellStyle name="Normal 4 10 2 2 7" xfId="4774"/>
    <cellStyle name="Normal 4 10 2 2 8" xfId="30742"/>
    <cellStyle name="Normal 4 10 2 2 9" xfId="57224"/>
    <cellStyle name="Normal 4 10 2 3" xfId="5856"/>
    <cellStyle name="Normal 4 10 2 3 2" xfId="12348"/>
    <cellStyle name="Normal 4 10 2 3 2 2" xfId="27496"/>
    <cellStyle name="Normal 4 10 2 3 2 2 2" xfId="53464"/>
    <cellStyle name="Normal 4 10 2 3 2 3" xfId="38316"/>
    <cellStyle name="Normal 4 10 2 3 3" xfId="21004"/>
    <cellStyle name="Normal 4 10 2 3 3 2" xfId="46972"/>
    <cellStyle name="Normal 4 10 2 3 4" xfId="16676"/>
    <cellStyle name="Normal 4 10 2 3 4 2" xfId="42644"/>
    <cellStyle name="Normal 4 10 2 3 5" xfId="31824"/>
    <cellStyle name="Normal 4 10 2 3 6" xfId="58306"/>
    <cellStyle name="Normal 4 10 2 4" xfId="10184"/>
    <cellStyle name="Normal 4 10 2 4 2" xfId="25332"/>
    <cellStyle name="Normal 4 10 2 4 2 2" xfId="51300"/>
    <cellStyle name="Normal 4 10 2 4 3" xfId="36152"/>
    <cellStyle name="Normal 4 10 2 5" xfId="8020"/>
    <cellStyle name="Normal 4 10 2 5 2" xfId="23168"/>
    <cellStyle name="Normal 4 10 2 5 2 2" xfId="49136"/>
    <cellStyle name="Normal 4 10 2 5 3" xfId="33988"/>
    <cellStyle name="Normal 4 10 2 6" xfId="18840"/>
    <cellStyle name="Normal 4 10 2 6 2" xfId="44808"/>
    <cellStyle name="Normal 4 10 2 7" xfId="14512"/>
    <cellStyle name="Normal 4 10 2 7 2" xfId="40480"/>
    <cellStyle name="Normal 4 10 2 8" xfId="3692"/>
    <cellStyle name="Normal 4 10 2 9" xfId="29660"/>
    <cellStyle name="Normal 4 10 3" xfId="2069"/>
    <cellStyle name="Normal 4 10 3 2" xfId="6397"/>
    <cellStyle name="Normal 4 10 3 2 2" xfId="12889"/>
    <cellStyle name="Normal 4 10 3 2 2 2" xfId="28037"/>
    <cellStyle name="Normal 4 10 3 2 2 2 2" xfId="54005"/>
    <cellStyle name="Normal 4 10 3 2 2 3" xfId="38857"/>
    <cellStyle name="Normal 4 10 3 2 3" xfId="21545"/>
    <cellStyle name="Normal 4 10 3 2 3 2" xfId="47513"/>
    <cellStyle name="Normal 4 10 3 2 4" xfId="17217"/>
    <cellStyle name="Normal 4 10 3 2 4 2" xfId="43185"/>
    <cellStyle name="Normal 4 10 3 2 5" xfId="32365"/>
    <cellStyle name="Normal 4 10 3 2 6" xfId="58847"/>
    <cellStyle name="Normal 4 10 3 3" xfId="10725"/>
    <cellStyle name="Normal 4 10 3 3 2" xfId="25873"/>
    <cellStyle name="Normal 4 10 3 3 2 2" xfId="51841"/>
    <cellStyle name="Normal 4 10 3 3 3" xfId="36693"/>
    <cellStyle name="Normal 4 10 3 4" xfId="8561"/>
    <cellStyle name="Normal 4 10 3 4 2" xfId="23709"/>
    <cellStyle name="Normal 4 10 3 4 2 2" xfId="49677"/>
    <cellStyle name="Normal 4 10 3 4 3" xfId="34529"/>
    <cellStyle name="Normal 4 10 3 5" xfId="19381"/>
    <cellStyle name="Normal 4 10 3 5 2" xfId="45349"/>
    <cellStyle name="Normal 4 10 3 6" xfId="15053"/>
    <cellStyle name="Normal 4 10 3 6 2" xfId="41021"/>
    <cellStyle name="Normal 4 10 3 7" xfId="4233"/>
    <cellStyle name="Normal 4 10 3 8" xfId="30201"/>
    <cellStyle name="Normal 4 10 3 9" xfId="56683"/>
    <cellStyle name="Normal 4 10 4" xfId="5315"/>
    <cellStyle name="Normal 4 10 4 2" xfId="11807"/>
    <cellStyle name="Normal 4 10 4 2 2" xfId="26955"/>
    <cellStyle name="Normal 4 10 4 2 2 2" xfId="52923"/>
    <cellStyle name="Normal 4 10 4 2 3" xfId="37775"/>
    <cellStyle name="Normal 4 10 4 3" xfId="20463"/>
    <cellStyle name="Normal 4 10 4 3 2" xfId="46431"/>
    <cellStyle name="Normal 4 10 4 4" xfId="16135"/>
    <cellStyle name="Normal 4 10 4 4 2" xfId="42103"/>
    <cellStyle name="Normal 4 10 4 5" xfId="31283"/>
    <cellStyle name="Normal 4 10 4 6" xfId="57765"/>
    <cellStyle name="Normal 4 10 5" xfId="9643"/>
    <cellStyle name="Normal 4 10 5 2" xfId="24791"/>
    <cellStyle name="Normal 4 10 5 2 2" xfId="50759"/>
    <cellStyle name="Normal 4 10 5 3" xfId="35611"/>
    <cellStyle name="Normal 4 10 6" xfId="7479"/>
    <cellStyle name="Normal 4 10 6 2" xfId="22627"/>
    <cellStyle name="Normal 4 10 6 2 2" xfId="48595"/>
    <cellStyle name="Normal 4 10 6 3" xfId="33447"/>
    <cellStyle name="Normal 4 10 7" xfId="18299"/>
    <cellStyle name="Normal 4 10 7 2" xfId="44267"/>
    <cellStyle name="Normal 4 10 8" xfId="13971"/>
    <cellStyle name="Normal 4 10 8 2" xfId="39939"/>
    <cellStyle name="Normal 4 10 9" xfId="3151"/>
    <cellStyle name="Normal 4 11" xfId="433"/>
    <cellStyle name="Normal 4 11 10" xfId="29120"/>
    <cellStyle name="Normal 4 11 11" xfId="55068"/>
    <cellStyle name="Normal 4 11 12" xfId="55602"/>
    <cellStyle name="Normal 4 11 13" xfId="1075"/>
    <cellStyle name="Normal 4 11 2" xfId="1529"/>
    <cellStyle name="Normal 4 11 2 10" xfId="56143"/>
    <cellStyle name="Normal 4 11 2 2" xfId="2611"/>
    <cellStyle name="Normal 4 11 2 2 2" xfId="6939"/>
    <cellStyle name="Normal 4 11 2 2 2 2" xfId="13431"/>
    <cellStyle name="Normal 4 11 2 2 2 2 2" xfId="28579"/>
    <cellStyle name="Normal 4 11 2 2 2 2 2 2" xfId="54547"/>
    <cellStyle name="Normal 4 11 2 2 2 2 3" xfId="39399"/>
    <cellStyle name="Normal 4 11 2 2 2 3" xfId="22087"/>
    <cellStyle name="Normal 4 11 2 2 2 3 2" xfId="48055"/>
    <cellStyle name="Normal 4 11 2 2 2 4" xfId="17759"/>
    <cellStyle name="Normal 4 11 2 2 2 4 2" xfId="43727"/>
    <cellStyle name="Normal 4 11 2 2 2 5" xfId="32907"/>
    <cellStyle name="Normal 4 11 2 2 2 6" xfId="59389"/>
    <cellStyle name="Normal 4 11 2 2 3" xfId="11267"/>
    <cellStyle name="Normal 4 11 2 2 3 2" xfId="26415"/>
    <cellStyle name="Normal 4 11 2 2 3 2 2" xfId="52383"/>
    <cellStyle name="Normal 4 11 2 2 3 3" xfId="37235"/>
    <cellStyle name="Normal 4 11 2 2 4" xfId="9103"/>
    <cellStyle name="Normal 4 11 2 2 4 2" xfId="24251"/>
    <cellStyle name="Normal 4 11 2 2 4 2 2" xfId="50219"/>
    <cellStyle name="Normal 4 11 2 2 4 3" xfId="35071"/>
    <cellStyle name="Normal 4 11 2 2 5" xfId="19923"/>
    <cellStyle name="Normal 4 11 2 2 5 2" xfId="45891"/>
    <cellStyle name="Normal 4 11 2 2 6" xfId="15595"/>
    <cellStyle name="Normal 4 11 2 2 6 2" xfId="41563"/>
    <cellStyle name="Normal 4 11 2 2 7" xfId="4775"/>
    <cellStyle name="Normal 4 11 2 2 8" xfId="30743"/>
    <cellStyle name="Normal 4 11 2 2 9" xfId="57225"/>
    <cellStyle name="Normal 4 11 2 3" xfId="5857"/>
    <cellStyle name="Normal 4 11 2 3 2" xfId="12349"/>
    <cellStyle name="Normal 4 11 2 3 2 2" xfId="27497"/>
    <cellStyle name="Normal 4 11 2 3 2 2 2" xfId="53465"/>
    <cellStyle name="Normal 4 11 2 3 2 3" xfId="38317"/>
    <cellStyle name="Normal 4 11 2 3 3" xfId="21005"/>
    <cellStyle name="Normal 4 11 2 3 3 2" xfId="46973"/>
    <cellStyle name="Normal 4 11 2 3 4" xfId="16677"/>
    <cellStyle name="Normal 4 11 2 3 4 2" xfId="42645"/>
    <cellStyle name="Normal 4 11 2 3 5" xfId="31825"/>
    <cellStyle name="Normal 4 11 2 3 6" xfId="58307"/>
    <cellStyle name="Normal 4 11 2 4" xfId="10185"/>
    <cellStyle name="Normal 4 11 2 4 2" xfId="25333"/>
    <cellStyle name="Normal 4 11 2 4 2 2" xfId="51301"/>
    <cellStyle name="Normal 4 11 2 4 3" xfId="36153"/>
    <cellStyle name="Normal 4 11 2 5" xfId="8021"/>
    <cellStyle name="Normal 4 11 2 5 2" xfId="23169"/>
    <cellStyle name="Normal 4 11 2 5 2 2" xfId="49137"/>
    <cellStyle name="Normal 4 11 2 5 3" xfId="33989"/>
    <cellStyle name="Normal 4 11 2 6" xfId="18841"/>
    <cellStyle name="Normal 4 11 2 6 2" xfId="44809"/>
    <cellStyle name="Normal 4 11 2 7" xfId="14513"/>
    <cellStyle name="Normal 4 11 2 7 2" xfId="40481"/>
    <cellStyle name="Normal 4 11 2 8" xfId="3693"/>
    <cellStyle name="Normal 4 11 2 9" xfId="29661"/>
    <cellStyle name="Normal 4 11 3" xfId="2070"/>
    <cellStyle name="Normal 4 11 3 2" xfId="6398"/>
    <cellStyle name="Normal 4 11 3 2 2" xfId="12890"/>
    <cellStyle name="Normal 4 11 3 2 2 2" xfId="28038"/>
    <cellStyle name="Normal 4 11 3 2 2 2 2" xfId="54006"/>
    <cellStyle name="Normal 4 11 3 2 2 3" xfId="38858"/>
    <cellStyle name="Normal 4 11 3 2 3" xfId="21546"/>
    <cellStyle name="Normal 4 11 3 2 3 2" xfId="47514"/>
    <cellStyle name="Normal 4 11 3 2 4" xfId="17218"/>
    <cellStyle name="Normal 4 11 3 2 4 2" xfId="43186"/>
    <cellStyle name="Normal 4 11 3 2 5" xfId="32366"/>
    <cellStyle name="Normal 4 11 3 2 6" xfId="58848"/>
    <cellStyle name="Normal 4 11 3 3" xfId="10726"/>
    <cellStyle name="Normal 4 11 3 3 2" xfId="25874"/>
    <cellStyle name="Normal 4 11 3 3 2 2" xfId="51842"/>
    <cellStyle name="Normal 4 11 3 3 3" xfId="36694"/>
    <cellStyle name="Normal 4 11 3 4" xfId="8562"/>
    <cellStyle name="Normal 4 11 3 4 2" xfId="23710"/>
    <cellStyle name="Normal 4 11 3 4 2 2" xfId="49678"/>
    <cellStyle name="Normal 4 11 3 4 3" xfId="34530"/>
    <cellStyle name="Normal 4 11 3 5" xfId="19382"/>
    <cellStyle name="Normal 4 11 3 5 2" xfId="45350"/>
    <cellStyle name="Normal 4 11 3 6" xfId="15054"/>
    <cellStyle name="Normal 4 11 3 6 2" xfId="41022"/>
    <cellStyle name="Normal 4 11 3 7" xfId="4234"/>
    <cellStyle name="Normal 4 11 3 8" xfId="30202"/>
    <cellStyle name="Normal 4 11 3 9" xfId="56684"/>
    <cellStyle name="Normal 4 11 4" xfId="5316"/>
    <cellStyle name="Normal 4 11 4 2" xfId="11808"/>
    <cellStyle name="Normal 4 11 4 2 2" xfId="26956"/>
    <cellStyle name="Normal 4 11 4 2 2 2" xfId="52924"/>
    <cellStyle name="Normal 4 11 4 2 3" xfId="37776"/>
    <cellStyle name="Normal 4 11 4 3" xfId="20464"/>
    <cellStyle name="Normal 4 11 4 3 2" xfId="46432"/>
    <cellStyle name="Normal 4 11 4 4" xfId="16136"/>
    <cellStyle name="Normal 4 11 4 4 2" xfId="42104"/>
    <cellStyle name="Normal 4 11 4 5" xfId="31284"/>
    <cellStyle name="Normal 4 11 4 6" xfId="57766"/>
    <cellStyle name="Normal 4 11 5" xfId="9644"/>
    <cellStyle name="Normal 4 11 5 2" xfId="24792"/>
    <cellStyle name="Normal 4 11 5 2 2" xfId="50760"/>
    <cellStyle name="Normal 4 11 5 3" xfId="35612"/>
    <cellStyle name="Normal 4 11 6" xfId="7480"/>
    <cellStyle name="Normal 4 11 6 2" xfId="22628"/>
    <cellStyle name="Normal 4 11 6 2 2" xfId="48596"/>
    <cellStyle name="Normal 4 11 6 3" xfId="33448"/>
    <cellStyle name="Normal 4 11 7" xfId="18300"/>
    <cellStyle name="Normal 4 11 7 2" xfId="44268"/>
    <cellStyle name="Normal 4 11 8" xfId="13972"/>
    <cellStyle name="Normal 4 11 8 2" xfId="39940"/>
    <cellStyle name="Normal 4 11 9" xfId="3152"/>
    <cellStyle name="Normal 4 12" xfId="434"/>
    <cellStyle name="Normal 4 12 10" xfId="29121"/>
    <cellStyle name="Normal 4 12 11" xfId="55069"/>
    <cellStyle name="Normal 4 12 12" xfId="55603"/>
    <cellStyle name="Normal 4 12 13" xfId="1115"/>
    <cellStyle name="Normal 4 12 2" xfId="1530"/>
    <cellStyle name="Normal 4 12 2 10" xfId="56144"/>
    <cellStyle name="Normal 4 12 2 2" xfId="2612"/>
    <cellStyle name="Normal 4 12 2 2 2" xfId="6940"/>
    <cellStyle name="Normal 4 12 2 2 2 2" xfId="13432"/>
    <cellStyle name="Normal 4 12 2 2 2 2 2" xfId="28580"/>
    <cellStyle name="Normal 4 12 2 2 2 2 2 2" xfId="54548"/>
    <cellStyle name="Normal 4 12 2 2 2 2 3" xfId="39400"/>
    <cellStyle name="Normal 4 12 2 2 2 3" xfId="22088"/>
    <cellStyle name="Normal 4 12 2 2 2 3 2" xfId="48056"/>
    <cellStyle name="Normal 4 12 2 2 2 4" xfId="17760"/>
    <cellStyle name="Normal 4 12 2 2 2 4 2" xfId="43728"/>
    <cellStyle name="Normal 4 12 2 2 2 5" xfId="32908"/>
    <cellStyle name="Normal 4 12 2 2 2 6" xfId="59390"/>
    <cellStyle name="Normal 4 12 2 2 3" xfId="11268"/>
    <cellStyle name="Normal 4 12 2 2 3 2" xfId="26416"/>
    <cellStyle name="Normal 4 12 2 2 3 2 2" xfId="52384"/>
    <cellStyle name="Normal 4 12 2 2 3 3" xfId="37236"/>
    <cellStyle name="Normal 4 12 2 2 4" xfId="9104"/>
    <cellStyle name="Normal 4 12 2 2 4 2" xfId="24252"/>
    <cellStyle name="Normal 4 12 2 2 4 2 2" xfId="50220"/>
    <cellStyle name="Normal 4 12 2 2 4 3" xfId="35072"/>
    <cellStyle name="Normal 4 12 2 2 5" xfId="19924"/>
    <cellStyle name="Normal 4 12 2 2 5 2" xfId="45892"/>
    <cellStyle name="Normal 4 12 2 2 6" xfId="15596"/>
    <cellStyle name="Normal 4 12 2 2 6 2" xfId="41564"/>
    <cellStyle name="Normal 4 12 2 2 7" xfId="4776"/>
    <cellStyle name="Normal 4 12 2 2 8" xfId="30744"/>
    <cellStyle name="Normal 4 12 2 2 9" xfId="57226"/>
    <cellStyle name="Normal 4 12 2 3" xfId="5858"/>
    <cellStyle name="Normal 4 12 2 3 2" xfId="12350"/>
    <cellStyle name="Normal 4 12 2 3 2 2" xfId="27498"/>
    <cellStyle name="Normal 4 12 2 3 2 2 2" xfId="53466"/>
    <cellStyle name="Normal 4 12 2 3 2 3" xfId="38318"/>
    <cellStyle name="Normal 4 12 2 3 3" xfId="21006"/>
    <cellStyle name="Normal 4 12 2 3 3 2" xfId="46974"/>
    <cellStyle name="Normal 4 12 2 3 4" xfId="16678"/>
    <cellStyle name="Normal 4 12 2 3 4 2" xfId="42646"/>
    <cellStyle name="Normal 4 12 2 3 5" xfId="31826"/>
    <cellStyle name="Normal 4 12 2 3 6" xfId="58308"/>
    <cellStyle name="Normal 4 12 2 4" xfId="10186"/>
    <cellStyle name="Normal 4 12 2 4 2" xfId="25334"/>
    <cellStyle name="Normal 4 12 2 4 2 2" xfId="51302"/>
    <cellStyle name="Normal 4 12 2 4 3" xfId="36154"/>
    <cellStyle name="Normal 4 12 2 5" xfId="8022"/>
    <cellStyle name="Normal 4 12 2 5 2" xfId="23170"/>
    <cellStyle name="Normal 4 12 2 5 2 2" xfId="49138"/>
    <cellStyle name="Normal 4 12 2 5 3" xfId="33990"/>
    <cellStyle name="Normal 4 12 2 6" xfId="18842"/>
    <cellStyle name="Normal 4 12 2 6 2" xfId="44810"/>
    <cellStyle name="Normal 4 12 2 7" xfId="14514"/>
    <cellStyle name="Normal 4 12 2 7 2" xfId="40482"/>
    <cellStyle name="Normal 4 12 2 8" xfId="3694"/>
    <cellStyle name="Normal 4 12 2 9" xfId="29662"/>
    <cellStyle name="Normal 4 12 3" xfId="2071"/>
    <cellStyle name="Normal 4 12 3 2" xfId="6399"/>
    <cellStyle name="Normal 4 12 3 2 2" xfId="12891"/>
    <cellStyle name="Normal 4 12 3 2 2 2" xfId="28039"/>
    <cellStyle name="Normal 4 12 3 2 2 2 2" xfId="54007"/>
    <cellStyle name="Normal 4 12 3 2 2 3" xfId="38859"/>
    <cellStyle name="Normal 4 12 3 2 3" xfId="21547"/>
    <cellStyle name="Normal 4 12 3 2 3 2" xfId="47515"/>
    <cellStyle name="Normal 4 12 3 2 4" xfId="17219"/>
    <cellStyle name="Normal 4 12 3 2 4 2" xfId="43187"/>
    <cellStyle name="Normal 4 12 3 2 5" xfId="32367"/>
    <cellStyle name="Normal 4 12 3 2 6" xfId="58849"/>
    <cellStyle name="Normal 4 12 3 3" xfId="10727"/>
    <cellStyle name="Normal 4 12 3 3 2" xfId="25875"/>
    <cellStyle name="Normal 4 12 3 3 2 2" xfId="51843"/>
    <cellStyle name="Normal 4 12 3 3 3" xfId="36695"/>
    <cellStyle name="Normal 4 12 3 4" xfId="8563"/>
    <cellStyle name="Normal 4 12 3 4 2" xfId="23711"/>
    <cellStyle name="Normal 4 12 3 4 2 2" xfId="49679"/>
    <cellStyle name="Normal 4 12 3 4 3" xfId="34531"/>
    <cellStyle name="Normal 4 12 3 5" xfId="19383"/>
    <cellStyle name="Normal 4 12 3 5 2" xfId="45351"/>
    <cellStyle name="Normal 4 12 3 6" xfId="15055"/>
    <cellStyle name="Normal 4 12 3 6 2" xfId="41023"/>
    <cellStyle name="Normal 4 12 3 7" xfId="4235"/>
    <cellStyle name="Normal 4 12 3 8" xfId="30203"/>
    <cellStyle name="Normal 4 12 3 9" xfId="56685"/>
    <cellStyle name="Normal 4 12 4" xfId="5317"/>
    <cellStyle name="Normal 4 12 4 2" xfId="11809"/>
    <cellStyle name="Normal 4 12 4 2 2" xfId="26957"/>
    <cellStyle name="Normal 4 12 4 2 2 2" xfId="52925"/>
    <cellStyle name="Normal 4 12 4 2 3" xfId="37777"/>
    <cellStyle name="Normal 4 12 4 3" xfId="20465"/>
    <cellStyle name="Normal 4 12 4 3 2" xfId="46433"/>
    <cellStyle name="Normal 4 12 4 4" xfId="16137"/>
    <cellStyle name="Normal 4 12 4 4 2" xfId="42105"/>
    <cellStyle name="Normal 4 12 4 5" xfId="31285"/>
    <cellStyle name="Normal 4 12 4 6" xfId="57767"/>
    <cellStyle name="Normal 4 12 5" xfId="9645"/>
    <cellStyle name="Normal 4 12 5 2" xfId="24793"/>
    <cellStyle name="Normal 4 12 5 2 2" xfId="50761"/>
    <cellStyle name="Normal 4 12 5 3" xfId="35613"/>
    <cellStyle name="Normal 4 12 6" xfId="7481"/>
    <cellStyle name="Normal 4 12 6 2" xfId="22629"/>
    <cellStyle name="Normal 4 12 6 2 2" xfId="48597"/>
    <cellStyle name="Normal 4 12 6 3" xfId="33449"/>
    <cellStyle name="Normal 4 12 7" xfId="18301"/>
    <cellStyle name="Normal 4 12 7 2" xfId="44269"/>
    <cellStyle name="Normal 4 12 8" xfId="13973"/>
    <cellStyle name="Normal 4 12 8 2" xfId="39941"/>
    <cellStyle name="Normal 4 12 9" xfId="3153"/>
    <cellStyle name="Normal 4 13" xfId="435"/>
    <cellStyle name="Normal 4 13 10" xfId="29122"/>
    <cellStyle name="Normal 4 13 11" xfId="55070"/>
    <cellStyle name="Normal 4 13 12" xfId="55604"/>
    <cellStyle name="Normal 4 13 13" xfId="1155"/>
    <cellStyle name="Normal 4 13 2" xfId="1531"/>
    <cellStyle name="Normal 4 13 2 10" xfId="56145"/>
    <cellStyle name="Normal 4 13 2 2" xfId="2613"/>
    <cellStyle name="Normal 4 13 2 2 2" xfId="6941"/>
    <cellStyle name="Normal 4 13 2 2 2 2" xfId="13433"/>
    <cellStyle name="Normal 4 13 2 2 2 2 2" xfId="28581"/>
    <cellStyle name="Normal 4 13 2 2 2 2 2 2" xfId="54549"/>
    <cellStyle name="Normal 4 13 2 2 2 2 3" xfId="39401"/>
    <cellStyle name="Normal 4 13 2 2 2 3" xfId="22089"/>
    <cellStyle name="Normal 4 13 2 2 2 3 2" xfId="48057"/>
    <cellStyle name="Normal 4 13 2 2 2 4" xfId="17761"/>
    <cellStyle name="Normal 4 13 2 2 2 4 2" xfId="43729"/>
    <cellStyle name="Normal 4 13 2 2 2 5" xfId="32909"/>
    <cellStyle name="Normal 4 13 2 2 2 6" xfId="59391"/>
    <cellStyle name="Normal 4 13 2 2 3" xfId="11269"/>
    <cellStyle name="Normal 4 13 2 2 3 2" xfId="26417"/>
    <cellStyle name="Normal 4 13 2 2 3 2 2" xfId="52385"/>
    <cellStyle name="Normal 4 13 2 2 3 3" xfId="37237"/>
    <cellStyle name="Normal 4 13 2 2 4" xfId="9105"/>
    <cellStyle name="Normal 4 13 2 2 4 2" xfId="24253"/>
    <cellStyle name="Normal 4 13 2 2 4 2 2" xfId="50221"/>
    <cellStyle name="Normal 4 13 2 2 4 3" xfId="35073"/>
    <cellStyle name="Normal 4 13 2 2 5" xfId="19925"/>
    <cellStyle name="Normal 4 13 2 2 5 2" xfId="45893"/>
    <cellStyle name="Normal 4 13 2 2 6" xfId="15597"/>
    <cellStyle name="Normal 4 13 2 2 6 2" xfId="41565"/>
    <cellStyle name="Normal 4 13 2 2 7" xfId="4777"/>
    <cellStyle name="Normal 4 13 2 2 8" xfId="30745"/>
    <cellStyle name="Normal 4 13 2 2 9" xfId="57227"/>
    <cellStyle name="Normal 4 13 2 3" xfId="5859"/>
    <cellStyle name="Normal 4 13 2 3 2" xfId="12351"/>
    <cellStyle name="Normal 4 13 2 3 2 2" xfId="27499"/>
    <cellStyle name="Normal 4 13 2 3 2 2 2" xfId="53467"/>
    <cellStyle name="Normal 4 13 2 3 2 3" xfId="38319"/>
    <cellStyle name="Normal 4 13 2 3 3" xfId="21007"/>
    <cellStyle name="Normal 4 13 2 3 3 2" xfId="46975"/>
    <cellStyle name="Normal 4 13 2 3 4" xfId="16679"/>
    <cellStyle name="Normal 4 13 2 3 4 2" xfId="42647"/>
    <cellStyle name="Normal 4 13 2 3 5" xfId="31827"/>
    <cellStyle name="Normal 4 13 2 3 6" xfId="58309"/>
    <cellStyle name="Normal 4 13 2 4" xfId="10187"/>
    <cellStyle name="Normal 4 13 2 4 2" xfId="25335"/>
    <cellStyle name="Normal 4 13 2 4 2 2" xfId="51303"/>
    <cellStyle name="Normal 4 13 2 4 3" xfId="36155"/>
    <cellStyle name="Normal 4 13 2 5" xfId="8023"/>
    <cellStyle name="Normal 4 13 2 5 2" xfId="23171"/>
    <cellStyle name="Normal 4 13 2 5 2 2" xfId="49139"/>
    <cellStyle name="Normal 4 13 2 5 3" xfId="33991"/>
    <cellStyle name="Normal 4 13 2 6" xfId="18843"/>
    <cellStyle name="Normal 4 13 2 6 2" xfId="44811"/>
    <cellStyle name="Normal 4 13 2 7" xfId="14515"/>
    <cellStyle name="Normal 4 13 2 7 2" xfId="40483"/>
    <cellStyle name="Normal 4 13 2 8" xfId="3695"/>
    <cellStyle name="Normal 4 13 2 9" xfId="29663"/>
    <cellStyle name="Normal 4 13 3" xfId="2072"/>
    <cellStyle name="Normal 4 13 3 2" xfId="6400"/>
    <cellStyle name="Normal 4 13 3 2 2" xfId="12892"/>
    <cellStyle name="Normal 4 13 3 2 2 2" xfId="28040"/>
    <cellStyle name="Normal 4 13 3 2 2 2 2" xfId="54008"/>
    <cellStyle name="Normal 4 13 3 2 2 3" xfId="38860"/>
    <cellStyle name="Normal 4 13 3 2 3" xfId="21548"/>
    <cellStyle name="Normal 4 13 3 2 3 2" xfId="47516"/>
    <cellStyle name="Normal 4 13 3 2 4" xfId="17220"/>
    <cellStyle name="Normal 4 13 3 2 4 2" xfId="43188"/>
    <cellStyle name="Normal 4 13 3 2 5" xfId="32368"/>
    <cellStyle name="Normal 4 13 3 2 6" xfId="58850"/>
    <cellStyle name="Normal 4 13 3 3" xfId="10728"/>
    <cellStyle name="Normal 4 13 3 3 2" xfId="25876"/>
    <cellStyle name="Normal 4 13 3 3 2 2" xfId="51844"/>
    <cellStyle name="Normal 4 13 3 3 3" xfId="36696"/>
    <cellStyle name="Normal 4 13 3 4" xfId="8564"/>
    <cellStyle name="Normal 4 13 3 4 2" xfId="23712"/>
    <cellStyle name="Normal 4 13 3 4 2 2" xfId="49680"/>
    <cellStyle name="Normal 4 13 3 4 3" xfId="34532"/>
    <cellStyle name="Normal 4 13 3 5" xfId="19384"/>
    <cellStyle name="Normal 4 13 3 5 2" xfId="45352"/>
    <cellStyle name="Normal 4 13 3 6" xfId="15056"/>
    <cellStyle name="Normal 4 13 3 6 2" xfId="41024"/>
    <cellStyle name="Normal 4 13 3 7" xfId="4236"/>
    <cellStyle name="Normal 4 13 3 8" xfId="30204"/>
    <cellStyle name="Normal 4 13 3 9" xfId="56686"/>
    <cellStyle name="Normal 4 13 4" xfId="5318"/>
    <cellStyle name="Normal 4 13 4 2" xfId="11810"/>
    <cellStyle name="Normal 4 13 4 2 2" xfId="26958"/>
    <cellStyle name="Normal 4 13 4 2 2 2" xfId="52926"/>
    <cellStyle name="Normal 4 13 4 2 3" xfId="37778"/>
    <cellStyle name="Normal 4 13 4 3" xfId="20466"/>
    <cellStyle name="Normal 4 13 4 3 2" xfId="46434"/>
    <cellStyle name="Normal 4 13 4 4" xfId="16138"/>
    <cellStyle name="Normal 4 13 4 4 2" xfId="42106"/>
    <cellStyle name="Normal 4 13 4 5" xfId="31286"/>
    <cellStyle name="Normal 4 13 4 6" xfId="57768"/>
    <cellStyle name="Normal 4 13 5" xfId="9646"/>
    <cellStyle name="Normal 4 13 5 2" xfId="24794"/>
    <cellStyle name="Normal 4 13 5 2 2" xfId="50762"/>
    <cellStyle name="Normal 4 13 5 3" xfId="35614"/>
    <cellStyle name="Normal 4 13 6" xfId="7482"/>
    <cellStyle name="Normal 4 13 6 2" xfId="22630"/>
    <cellStyle name="Normal 4 13 6 2 2" xfId="48598"/>
    <cellStyle name="Normal 4 13 6 3" xfId="33450"/>
    <cellStyle name="Normal 4 13 7" xfId="18302"/>
    <cellStyle name="Normal 4 13 7 2" xfId="44270"/>
    <cellStyle name="Normal 4 13 8" xfId="13974"/>
    <cellStyle name="Normal 4 13 8 2" xfId="39942"/>
    <cellStyle name="Normal 4 13 9" xfId="3154"/>
    <cellStyle name="Normal 4 14" xfId="431"/>
    <cellStyle name="Normal 4 14 10" xfId="56141"/>
    <cellStyle name="Normal 4 14 11" xfId="1527"/>
    <cellStyle name="Normal 4 14 2" xfId="2609"/>
    <cellStyle name="Normal 4 14 2 2" xfId="6937"/>
    <cellStyle name="Normal 4 14 2 2 2" xfId="13429"/>
    <cellStyle name="Normal 4 14 2 2 2 2" xfId="28577"/>
    <cellStyle name="Normal 4 14 2 2 2 2 2" xfId="54545"/>
    <cellStyle name="Normal 4 14 2 2 2 3" xfId="39397"/>
    <cellStyle name="Normal 4 14 2 2 3" xfId="22085"/>
    <cellStyle name="Normal 4 14 2 2 3 2" xfId="48053"/>
    <cellStyle name="Normal 4 14 2 2 4" xfId="17757"/>
    <cellStyle name="Normal 4 14 2 2 4 2" xfId="43725"/>
    <cellStyle name="Normal 4 14 2 2 5" xfId="32905"/>
    <cellStyle name="Normal 4 14 2 2 6" xfId="59387"/>
    <cellStyle name="Normal 4 14 2 3" xfId="11265"/>
    <cellStyle name="Normal 4 14 2 3 2" xfId="26413"/>
    <cellStyle name="Normal 4 14 2 3 2 2" xfId="52381"/>
    <cellStyle name="Normal 4 14 2 3 3" xfId="37233"/>
    <cellStyle name="Normal 4 14 2 4" xfId="9101"/>
    <cellStyle name="Normal 4 14 2 4 2" xfId="24249"/>
    <cellStyle name="Normal 4 14 2 4 2 2" xfId="50217"/>
    <cellStyle name="Normal 4 14 2 4 3" xfId="35069"/>
    <cellStyle name="Normal 4 14 2 5" xfId="19921"/>
    <cellStyle name="Normal 4 14 2 5 2" xfId="45889"/>
    <cellStyle name="Normal 4 14 2 6" xfId="15593"/>
    <cellStyle name="Normal 4 14 2 6 2" xfId="41561"/>
    <cellStyle name="Normal 4 14 2 7" xfId="4773"/>
    <cellStyle name="Normal 4 14 2 8" xfId="30741"/>
    <cellStyle name="Normal 4 14 2 9" xfId="57223"/>
    <cellStyle name="Normal 4 14 3" xfId="5855"/>
    <cellStyle name="Normal 4 14 3 2" xfId="12347"/>
    <cellStyle name="Normal 4 14 3 2 2" xfId="27495"/>
    <cellStyle name="Normal 4 14 3 2 2 2" xfId="53463"/>
    <cellStyle name="Normal 4 14 3 2 3" xfId="38315"/>
    <cellStyle name="Normal 4 14 3 3" xfId="21003"/>
    <cellStyle name="Normal 4 14 3 3 2" xfId="46971"/>
    <cellStyle name="Normal 4 14 3 4" xfId="16675"/>
    <cellStyle name="Normal 4 14 3 4 2" xfId="42643"/>
    <cellStyle name="Normal 4 14 3 5" xfId="31823"/>
    <cellStyle name="Normal 4 14 3 6" xfId="58305"/>
    <cellStyle name="Normal 4 14 4" xfId="10183"/>
    <cellStyle name="Normal 4 14 4 2" xfId="25331"/>
    <cellStyle name="Normal 4 14 4 2 2" xfId="51299"/>
    <cellStyle name="Normal 4 14 4 3" xfId="36151"/>
    <cellStyle name="Normal 4 14 5" xfId="8019"/>
    <cellStyle name="Normal 4 14 5 2" xfId="23167"/>
    <cellStyle name="Normal 4 14 5 2 2" xfId="49135"/>
    <cellStyle name="Normal 4 14 5 3" xfId="33987"/>
    <cellStyle name="Normal 4 14 6" xfId="18839"/>
    <cellStyle name="Normal 4 14 6 2" xfId="44807"/>
    <cellStyle name="Normal 4 14 7" xfId="14511"/>
    <cellStyle name="Normal 4 14 7 2" xfId="40479"/>
    <cellStyle name="Normal 4 14 8" xfId="3691"/>
    <cellStyle name="Normal 4 14 9" xfId="29659"/>
    <cellStyle name="Normal 4 15" xfId="2068"/>
    <cellStyle name="Normal 4 15 2" xfId="6396"/>
    <cellStyle name="Normal 4 15 2 2" xfId="12888"/>
    <cellStyle name="Normal 4 15 2 2 2" xfId="28036"/>
    <cellStyle name="Normal 4 15 2 2 2 2" xfId="54004"/>
    <cellStyle name="Normal 4 15 2 2 3" xfId="38856"/>
    <cellStyle name="Normal 4 15 2 3" xfId="21544"/>
    <cellStyle name="Normal 4 15 2 3 2" xfId="47512"/>
    <cellStyle name="Normal 4 15 2 4" xfId="17216"/>
    <cellStyle name="Normal 4 15 2 4 2" xfId="43184"/>
    <cellStyle name="Normal 4 15 2 5" xfId="32364"/>
    <cellStyle name="Normal 4 15 2 6" xfId="58846"/>
    <cellStyle name="Normal 4 15 3" xfId="10724"/>
    <cellStyle name="Normal 4 15 3 2" xfId="25872"/>
    <cellStyle name="Normal 4 15 3 2 2" xfId="51840"/>
    <cellStyle name="Normal 4 15 3 3" xfId="36692"/>
    <cellStyle name="Normal 4 15 4" xfId="8560"/>
    <cellStyle name="Normal 4 15 4 2" xfId="23708"/>
    <cellStyle name="Normal 4 15 4 2 2" xfId="49676"/>
    <cellStyle name="Normal 4 15 4 3" xfId="34528"/>
    <cellStyle name="Normal 4 15 5" xfId="19380"/>
    <cellStyle name="Normal 4 15 5 2" xfId="45348"/>
    <cellStyle name="Normal 4 15 6" xfId="15052"/>
    <cellStyle name="Normal 4 15 6 2" xfId="41020"/>
    <cellStyle name="Normal 4 15 7" xfId="4232"/>
    <cellStyle name="Normal 4 15 8" xfId="30200"/>
    <cellStyle name="Normal 4 15 9" xfId="56682"/>
    <cellStyle name="Normal 4 16" xfId="5314"/>
    <cellStyle name="Normal 4 16 2" xfId="11806"/>
    <cellStyle name="Normal 4 16 2 2" xfId="26954"/>
    <cellStyle name="Normal 4 16 2 2 2" xfId="52922"/>
    <cellStyle name="Normal 4 16 2 3" xfId="37774"/>
    <cellStyle name="Normal 4 16 3" xfId="20462"/>
    <cellStyle name="Normal 4 16 3 2" xfId="46430"/>
    <cellStyle name="Normal 4 16 4" xfId="16134"/>
    <cellStyle name="Normal 4 16 4 2" xfId="42102"/>
    <cellStyle name="Normal 4 16 5" xfId="31282"/>
    <cellStyle name="Normal 4 16 6" xfId="57764"/>
    <cellStyle name="Normal 4 17" xfId="9642"/>
    <cellStyle name="Normal 4 17 2" xfId="24790"/>
    <cellStyle name="Normal 4 17 2 2" xfId="50758"/>
    <cellStyle name="Normal 4 17 3" xfId="35610"/>
    <cellStyle name="Normal 4 18" xfId="7478"/>
    <cellStyle name="Normal 4 18 2" xfId="22626"/>
    <cellStyle name="Normal 4 18 2 2" xfId="48594"/>
    <cellStyle name="Normal 4 18 3" xfId="33446"/>
    <cellStyle name="Normal 4 19" xfId="18298"/>
    <cellStyle name="Normal 4 19 2" xfId="44266"/>
    <cellStyle name="Normal 4 2" xfId="436"/>
    <cellStyle name="Normal 4 2 10" xfId="3155"/>
    <cellStyle name="Normal 4 2 11" xfId="29123"/>
    <cellStyle name="Normal 4 2 12" xfId="55071"/>
    <cellStyle name="Normal 4 2 13" xfId="55605"/>
    <cellStyle name="Normal 4 2 14" xfId="715"/>
    <cellStyle name="Normal 4 2 2" xfId="437"/>
    <cellStyle name="Normal 4 2 2 10" xfId="29124"/>
    <cellStyle name="Normal 4 2 2 11" xfId="55072"/>
    <cellStyle name="Normal 4 2 2 12" xfId="55606"/>
    <cellStyle name="Normal 4 2 2 13" xfId="1204"/>
    <cellStyle name="Normal 4 2 2 2" xfId="1533"/>
    <cellStyle name="Normal 4 2 2 2 10" xfId="56147"/>
    <cellStyle name="Normal 4 2 2 2 2" xfId="2615"/>
    <cellStyle name="Normal 4 2 2 2 2 2" xfId="6943"/>
    <cellStyle name="Normal 4 2 2 2 2 2 2" xfId="13435"/>
    <cellStyle name="Normal 4 2 2 2 2 2 2 2" xfId="28583"/>
    <cellStyle name="Normal 4 2 2 2 2 2 2 2 2" xfId="54551"/>
    <cellStyle name="Normal 4 2 2 2 2 2 2 3" xfId="39403"/>
    <cellStyle name="Normal 4 2 2 2 2 2 3" xfId="22091"/>
    <cellStyle name="Normal 4 2 2 2 2 2 3 2" xfId="48059"/>
    <cellStyle name="Normal 4 2 2 2 2 2 4" xfId="17763"/>
    <cellStyle name="Normal 4 2 2 2 2 2 4 2" xfId="43731"/>
    <cellStyle name="Normal 4 2 2 2 2 2 5" xfId="32911"/>
    <cellStyle name="Normal 4 2 2 2 2 2 6" xfId="59393"/>
    <cellStyle name="Normal 4 2 2 2 2 3" xfId="11271"/>
    <cellStyle name="Normal 4 2 2 2 2 3 2" xfId="26419"/>
    <cellStyle name="Normal 4 2 2 2 2 3 2 2" xfId="52387"/>
    <cellStyle name="Normal 4 2 2 2 2 3 3" xfId="37239"/>
    <cellStyle name="Normal 4 2 2 2 2 4" xfId="9107"/>
    <cellStyle name="Normal 4 2 2 2 2 4 2" xfId="24255"/>
    <cellStyle name="Normal 4 2 2 2 2 4 2 2" xfId="50223"/>
    <cellStyle name="Normal 4 2 2 2 2 4 3" xfId="35075"/>
    <cellStyle name="Normal 4 2 2 2 2 5" xfId="19927"/>
    <cellStyle name="Normal 4 2 2 2 2 5 2" xfId="45895"/>
    <cellStyle name="Normal 4 2 2 2 2 6" xfId="15599"/>
    <cellStyle name="Normal 4 2 2 2 2 6 2" xfId="41567"/>
    <cellStyle name="Normal 4 2 2 2 2 7" xfId="4779"/>
    <cellStyle name="Normal 4 2 2 2 2 8" xfId="30747"/>
    <cellStyle name="Normal 4 2 2 2 2 9" xfId="57229"/>
    <cellStyle name="Normal 4 2 2 2 3" xfId="5861"/>
    <cellStyle name="Normal 4 2 2 2 3 2" xfId="12353"/>
    <cellStyle name="Normal 4 2 2 2 3 2 2" xfId="27501"/>
    <cellStyle name="Normal 4 2 2 2 3 2 2 2" xfId="53469"/>
    <cellStyle name="Normal 4 2 2 2 3 2 3" xfId="38321"/>
    <cellStyle name="Normal 4 2 2 2 3 3" xfId="21009"/>
    <cellStyle name="Normal 4 2 2 2 3 3 2" xfId="46977"/>
    <cellStyle name="Normal 4 2 2 2 3 4" xfId="16681"/>
    <cellStyle name="Normal 4 2 2 2 3 4 2" xfId="42649"/>
    <cellStyle name="Normal 4 2 2 2 3 5" xfId="31829"/>
    <cellStyle name="Normal 4 2 2 2 3 6" xfId="58311"/>
    <cellStyle name="Normal 4 2 2 2 4" xfId="10189"/>
    <cellStyle name="Normal 4 2 2 2 4 2" xfId="25337"/>
    <cellStyle name="Normal 4 2 2 2 4 2 2" xfId="51305"/>
    <cellStyle name="Normal 4 2 2 2 4 3" xfId="36157"/>
    <cellStyle name="Normal 4 2 2 2 5" xfId="8025"/>
    <cellStyle name="Normal 4 2 2 2 5 2" xfId="23173"/>
    <cellStyle name="Normal 4 2 2 2 5 2 2" xfId="49141"/>
    <cellStyle name="Normal 4 2 2 2 5 3" xfId="33993"/>
    <cellStyle name="Normal 4 2 2 2 6" xfId="18845"/>
    <cellStyle name="Normal 4 2 2 2 6 2" xfId="44813"/>
    <cellStyle name="Normal 4 2 2 2 7" xfId="14517"/>
    <cellStyle name="Normal 4 2 2 2 7 2" xfId="40485"/>
    <cellStyle name="Normal 4 2 2 2 8" xfId="3697"/>
    <cellStyle name="Normal 4 2 2 2 9" xfId="29665"/>
    <cellStyle name="Normal 4 2 2 3" xfId="2074"/>
    <cellStyle name="Normal 4 2 2 3 2" xfId="6402"/>
    <cellStyle name="Normal 4 2 2 3 2 2" xfId="12894"/>
    <cellStyle name="Normal 4 2 2 3 2 2 2" xfId="28042"/>
    <cellStyle name="Normal 4 2 2 3 2 2 2 2" xfId="54010"/>
    <cellStyle name="Normal 4 2 2 3 2 2 3" xfId="38862"/>
    <cellStyle name="Normal 4 2 2 3 2 3" xfId="21550"/>
    <cellStyle name="Normal 4 2 2 3 2 3 2" xfId="47518"/>
    <cellStyle name="Normal 4 2 2 3 2 4" xfId="17222"/>
    <cellStyle name="Normal 4 2 2 3 2 4 2" xfId="43190"/>
    <cellStyle name="Normal 4 2 2 3 2 5" xfId="32370"/>
    <cellStyle name="Normal 4 2 2 3 2 6" xfId="58852"/>
    <cellStyle name="Normal 4 2 2 3 3" xfId="10730"/>
    <cellStyle name="Normal 4 2 2 3 3 2" xfId="25878"/>
    <cellStyle name="Normal 4 2 2 3 3 2 2" xfId="51846"/>
    <cellStyle name="Normal 4 2 2 3 3 3" xfId="36698"/>
    <cellStyle name="Normal 4 2 2 3 4" xfId="8566"/>
    <cellStyle name="Normal 4 2 2 3 4 2" xfId="23714"/>
    <cellStyle name="Normal 4 2 2 3 4 2 2" xfId="49682"/>
    <cellStyle name="Normal 4 2 2 3 4 3" xfId="34534"/>
    <cellStyle name="Normal 4 2 2 3 5" xfId="19386"/>
    <cellStyle name="Normal 4 2 2 3 5 2" xfId="45354"/>
    <cellStyle name="Normal 4 2 2 3 6" xfId="15058"/>
    <cellStyle name="Normal 4 2 2 3 6 2" xfId="41026"/>
    <cellStyle name="Normal 4 2 2 3 7" xfId="4238"/>
    <cellStyle name="Normal 4 2 2 3 8" xfId="30206"/>
    <cellStyle name="Normal 4 2 2 3 9" xfId="56688"/>
    <cellStyle name="Normal 4 2 2 4" xfId="5320"/>
    <cellStyle name="Normal 4 2 2 4 2" xfId="11812"/>
    <cellStyle name="Normal 4 2 2 4 2 2" xfId="26960"/>
    <cellStyle name="Normal 4 2 2 4 2 2 2" xfId="52928"/>
    <cellStyle name="Normal 4 2 2 4 2 3" xfId="37780"/>
    <cellStyle name="Normal 4 2 2 4 3" xfId="20468"/>
    <cellStyle name="Normal 4 2 2 4 3 2" xfId="46436"/>
    <cellStyle name="Normal 4 2 2 4 4" xfId="16140"/>
    <cellStyle name="Normal 4 2 2 4 4 2" xfId="42108"/>
    <cellStyle name="Normal 4 2 2 4 5" xfId="31288"/>
    <cellStyle name="Normal 4 2 2 4 6" xfId="57770"/>
    <cellStyle name="Normal 4 2 2 5" xfId="9648"/>
    <cellStyle name="Normal 4 2 2 5 2" xfId="24796"/>
    <cellStyle name="Normal 4 2 2 5 2 2" xfId="50764"/>
    <cellStyle name="Normal 4 2 2 5 3" xfId="35616"/>
    <cellStyle name="Normal 4 2 2 6" xfId="7484"/>
    <cellStyle name="Normal 4 2 2 6 2" xfId="22632"/>
    <cellStyle name="Normal 4 2 2 6 2 2" xfId="48600"/>
    <cellStyle name="Normal 4 2 2 6 3" xfId="33452"/>
    <cellStyle name="Normal 4 2 2 7" xfId="18304"/>
    <cellStyle name="Normal 4 2 2 7 2" xfId="44272"/>
    <cellStyle name="Normal 4 2 2 8" xfId="13976"/>
    <cellStyle name="Normal 4 2 2 8 2" xfId="39944"/>
    <cellStyle name="Normal 4 2 2 9" xfId="3156"/>
    <cellStyle name="Normal 4 2 3" xfId="1532"/>
    <cellStyle name="Normal 4 2 3 10" xfId="56146"/>
    <cellStyle name="Normal 4 2 3 2" xfId="2614"/>
    <cellStyle name="Normal 4 2 3 2 2" xfId="6942"/>
    <cellStyle name="Normal 4 2 3 2 2 2" xfId="13434"/>
    <cellStyle name="Normal 4 2 3 2 2 2 2" xfId="28582"/>
    <cellStyle name="Normal 4 2 3 2 2 2 2 2" xfId="54550"/>
    <cellStyle name="Normal 4 2 3 2 2 2 3" xfId="39402"/>
    <cellStyle name="Normal 4 2 3 2 2 3" xfId="22090"/>
    <cellStyle name="Normal 4 2 3 2 2 3 2" xfId="48058"/>
    <cellStyle name="Normal 4 2 3 2 2 4" xfId="17762"/>
    <cellStyle name="Normal 4 2 3 2 2 4 2" xfId="43730"/>
    <cellStyle name="Normal 4 2 3 2 2 5" xfId="32910"/>
    <cellStyle name="Normal 4 2 3 2 2 6" xfId="59392"/>
    <cellStyle name="Normal 4 2 3 2 3" xfId="11270"/>
    <cellStyle name="Normal 4 2 3 2 3 2" xfId="26418"/>
    <cellStyle name="Normal 4 2 3 2 3 2 2" xfId="52386"/>
    <cellStyle name="Normal 4 2 3 2 3 3" xfId="37238"/>
    <cellStyle name="Normal 4 2 3 2 4" xfId="9106"/>
    <cellStyle name="Normal 4 2 3 2 4 2" xfId="24254"/>
    <cellStyle name="Normal 4 2 3 2 4 2 2" xfId="50222"/>
    <cellStyle name="Normal 4 2 3 2 4 3" xfId="35074"/>
    <cellStyle name="Normal 4 2 3 2 5" xfId="19926"/>
    <cellStyle name="Normal 4 2 3 2 5 2" xfId="45894"/>
    <cellStyle name="Normal 4 2 3 2 6" xfId="15598"/>
    <cellStyle name="Normal 4 2 3 2 6 2" xfId="41566"/>
    <cellStyle name="Normal 4 2 3 2 7" xfId="4778"/>
    <cellStyle name="Normal 4 2 3 2 8" xfId="30746"/>
    <cellStyle name="Normal 4 2 3 2 9" xfId="57228"/>
    <cellStyle name="Normal 4 2 3 3" xfId="5860"/>
    <cellStyle name="Normal 4 2 3 3 2" xfId="12352"/>
    <cellStyle name="Normal 4 2 3 3 2 2" xfId="27500"/>
    <cellStyle name="Normal 4 2 3 3 2 2 2" xfId="53468"/>
    <cellStyle name="Normal 4 2 3 3 2 3" xfId="38320"/>
    <cellStyle name="Normal 4 2 3 3 3" xfId="21008"/>
    <cellStyle name="Normal 4 2 3 3 3 2" xfId="46976"/>
    <cellStyle name="Normal 4 2 3 3 4" xfId="16680"/>
    <cellStyle name="Normal 4 2 3 3 4 2" xfId="42648"/>
    <cellStyle name="Normal 4 2 3 3 5" xfId="31828"/>
    <cellStyle name="Normal 4 2 3 3 6" xfId="58310"/>
    <cellStyle name="Normal 4 2 3 4" xfId="10188"/>
    <cellStyle name="Normal 4 2 3 4 2" xfId="25336"/>
    <cellStyle name="Normal 4 2 3 4 2 2" xfId="51304"/>
    <cellStyle name="Normal 4 2 3 4 3" xfId="36156"/>
    <cellStyle name="Normal 4 2 3 5" xfId="8024"/>
    <cellStyle name="Normal 4 2 3 5 2" xfId="23172"/>
    <cellStyle name="Normal 4 2 3 5 2 2" xfId="49140"/>
    <cellStyle name="Normal 4 2 3 5 3" xfId="33992"/>
    <cellStyle name="Normal 4 2 3 6" xfId="18844"/>
    <cellStyle name="Normal 4 2 3 6 2" xfId="44812"/>
    <cellStyle name="Normal 4 2 3 7" xfId="14516"/>
    <cellStyle name="Normal 4 2 3 7 2" xfId="40484"/>
    <cellStyle name="Normal 4 2 3 8" xfId="3696"/>
    <cellStyle name="Normal 4 2 3 9" xfId="29664"/>
    <cellStyle name="Normal 4 2 4" xfId="2073"/>
    <cellStyle name="Normal 4 2 4 2" xfId="6401"/>
    <cellStyle name="Normal 4 2 4 2 2" xfId="12893"/>
    <cellStyle name="Normal 4 2 4 2 2 2" xfId="28041"/>
    <cellStyle name="Normal 4 2 4 2 2 2 2" xfId="54009"/>
    <cellStyle name="Normal 4 2 4 2 2 3" xfId="38861"/>
    <cellStyle name="Normal 4 2 4 2 3" xfId="21549"/>
    <cellStyle name="Normal 4 2 4 2 3 2" xfId="47517"/>
    <cellStyle name="Normal 4 2 4 2 4" xfId="17221"/>
    <cellStyle name="Normal 4 2 4 2 4 2" xfId="43189"/>
    <cellStyle name="Normal 4 2 4 2 5" xfId="32369"/>
    <cellStyle name="Normal 4 2 4 2 6" xfId="58851"/>
    <cellStyle name="Normal 4 2 4 3" xfId="10729"/>
    <cellStyle name="Normal 4 2 4 3 2" xfId="25877"/>
    <cellStyle name="Normal 4 2 4 3 2 2" xfId="51845"/>
    <cellStyle name="Normal 4 2 4 3 3" xfId="36697"/>
    <cellStyle name="Normal 4 2 4 4" xfId="8565"/>
    <cellStyle name="Normal 4 2 4 4 2" xfId="23713"/>
    <cellStyle name="Normal 4 2 4 4 2 2" xfId="49681"/>
    <cellStyle name="Normal 4 2 4 4 3" xfId="34533"/>
    <cellStyle name="Normal 4 2 4 5" xfId="19385"/>
    <cellStyle name="Normal 4 2 4 5 2" xfId="45353"/>
    <cellStyle name="Normal 4 2 4 6" xfId="15057"/>
    <cellStyle name="Normal 4 2 4 6 2" xfId="41025"/>
    <cellStyle name="Normal 4 2 4 7" xfId="4237"/>
    <cellStyle name="Normal 4 2 4 8" xfId="30205"/>
    <cellStyle name="Normal 4 2 4 9" xfId="56687"/>
    <cellStyle name="Normal 4 2 5" xfId="5319"/>
    <cellStyle name="Normal 4 2 5 2" xfId="11811"/>
    <cellStyle name="Normal 4 2 5 2 2" xfId="26959"/>
    <cellStyle name="Normal 4 2 5 2 2 2" xfId="52927"/>
    <cellStyle name="Normal 4 2 5 2 3" xfId="37779"/>
    <cellStyle name="Normal 4 2 5 3" xfId="20467"/>
    <cellStyle name="Normal 4 2 5 3 2" xfId="46435"/>
    <cellStyle name="Normal 4 2 5 4" xfId="16139"/>
    <cellStyle name="Normal 4 2 5 4 2" xfId="42107"/>
    <cellStyle name="Normal 4 2 5 5" xfId="31287"/>
    <cellStyle name="Normal 4 2 5 6" xfId="57769"/>
    <cellStyle name="Normal 4 2 6" xfId="9647"/>
    <cellStyle name="Normal 4 2 6 2" xfId="24795"/>
    <cellStyle name="Normal 4 2 6 2 2" xfId="50763"/>
    <cellStyle name="Normal 4 2 6 3" xfId="35615"/>
    <cellStyle name="Normal 4 2 7" xfId="7483"/>
    <cellStyle name="Normal 4 2 7 2" xfId="22631"/>
    <cellStyle name="Normal 4 2 7 2 2" xfId="48599"/>
    <cellStyle name="Normal 4 2 7 3" xfId="33451"/>
    <cellStyle name="Normal 4 2 8" xfId="18303"/>
    <cellStyle name="Normal 4 2 8 2" xfId="44271"/>
    <cellStyle name="Normal 4 2 9" xfId="13975"/>
    <cellStyle name="Normal 4 2 9 2" xfId="39943"/>
    <cellStyle name="Normal 4 20" xfId="13970"/>
    <cellStyle name="Normal 4 20 2" xfId="39938"/>
    <cellStyle name="Normal 4 21" xfId="3150"/>
    <cellStyle name="Normal 4 22" xfId="29118"/>
    <cellStyle name="Normal 4 23" xfId="55066"/>
    <cellStyle name="Normal 4 24" xfId="55600"/>
    <cellStyle name="Normal 4 25" xfId="675"/>
    <cellStyle name="Normal 4 3" xfId="438"/>
    <cellStyle name="Normal 4 3 10" xfId="29125"/>
    <cellStyle name="Normal 4 3 11" xfId="55073"/>
    <cellStyle name="Normal 4 3 12" xfId="55607"/>
    <cellStyle name="Normal 4 3 13" xfId="755"/>
    <cellStyle name="Normal 4 3 2" xfId="1534"/>
    <cellStyle name="Normal 4 3 2 10" xfId="56148"/>
    <cellStyle name="Normal 4 3 2 2" xfId="2616"/>
    <cellStyle name="Normal 4 3 2 2 2" xfId="6944"/>
    <cellStyle name="Normal 4 3 2 2 2 2" xfId="13436"/>
    <cellStyle name="Normal 4 3 2 2 2 2 2" xfId="28584"/>
    <cellStyle name="Normal 4 3 2 2 2 2 2 2" xfId="54552"/>
    <cellStyle name="Normal 4 3 2 2 2 2 3" xfId="39404"/>
    <cellStyle name="Normal 4 3 2 2 2 3" xfId="22092"/>
    <cellStyle name="Normal 4 3 2 2 2 3 2" xfId="48060"/>
    <cellStyle name="Normal 4 3 2 2 2 4" xfId="17764"/>
    <cellStyle name="Normal 4 3 2 2 2 4 2" xfId="43732"/>
    <cellStyle name="Normal 4 3 2 2 2 5" xfId="32912"/>
    <cellStyle name="Normal 4 3 2 2 2 6" xfId="59394"/>
    <cellStyle name="Normal 4 3 2 2 3" xfId="11272"/>
    <cellStyle name="Normal 4 3 2 2 3 2" xfId="26420"/>
    <cellStyle name="Normal 4 3 2 2 3 2 2" xfId="52388"/>
    <cellStyle name="Normal 4 3 2 2 3 3" xfId="37240"/>
    <cellStyle name="Normal 4 3 2 2 4" xfId="9108"/>
    <cellStyle name="Normal 4 3 2 2 4 2" xfId="24256"/>
    <cellStyle name="Normal 4 3 2 2 4 2 2" xfId="50224"/>
    <cellStyle name="Normal 4 3 2 2 4 3" xfId="35076"/>
    <cellStyle name="Normal 4 3 2 2 5" xfId="19928"/>
    <cellStyle name="Normal 4 3 2 2 5 2" xfId="45896"/>
    <cellStyle name="Normal 4 3 2 2 6" xfId="15600"/>
    <cellStyle name="Normal 4 3 2 2 6 2" xfId="41568"/>
    <cellStyle name="Normal 4 3 2 2 7" xfId="4780"/>
    <cellStyle name="Normal 4 3 2 2 8" xfId="30748"/>
    <cellStyle name="Normal 4 3 2 2 9" xfId="57230"/>
    <cellStyle name="Normal 4 3 2 3" xfId="5862"/>
    <cellStyle name="Normal 4 3 2 3 2" xfId="12354"/>
    <cellStyle name="Normal 4 3 2 3 2 2" xfId="27502"/>
    <cellStyle name="Normal 4 3 2 3 2 2 2" xfId="53470"/>
    <cellStyle name="Normal 4 3 2 3 2 3" xfId="38322"/>
    <cellStyle name="Normal 4 3 2 3 3" xfId="21010"/>
    <cellStyle name="Normal 4 3 2 3 3 2" xfId="46978"/>
    <cellStyle name="Normal 4 3 2 3 4" xfId="16682"/>
    <cellStyle name="Normal 4 3 2 3 4 2" xfId="42650"/>
    <cellStyle name="Normal 4 3 2 3 5" xfId="31830"/>
    <cellStyle name="Normal 4 3 2 3 6" xfId="58312"/>
    <cellStyle name="Normal 4 3 2 4" xfId="10190"/>
    <cellStyle name="Normal 4 3 2 4 2" xfId="25338"/>
    <cellStyle name="Normal 4 3 2 4 2 2" xfId="51306"/>
    <cellStyle name="Normal 4 3 2 4 3" xfId="36158"/>
    <cellStyle name="Normal 4 3 2 5" xfId="8026"/>
    <cellStyle name="Normal 4 3 2 5 2" xfId="23174"/>
    <cellStyle name="Normal 4 3 2 5 2 2" xfId="49142"/>
    <cellStyle name="Normal 4 3 2 5 3" xfId="33994"/>
    <cellStyle name="Normal 4 3 2 6" xfId="18846"/>
    <cellStyle name="Normal 4 3 2 6 2" xfId="44814"/>
    <cellStyle name="Normal 4 3 2 7" xfId="14518"/>
    <cellStyle name="Normal 4 3 2 7 2" xfId="40486"/>
    <cellStyle name="Normal 4 3 2 8" xfId="3698"/>
    <cellStyle name="Normal 4 3 2 9" xfId="29666"/>
    <cellStyle name="Normal 4 3 3" xfId="2075"/>
    <cellStyle name="Normal 4 3 3 2" xfId="6403"/>
    <cellStyle name="Normal 4 3 3 2 2" xfId="12895"/>
    <cellStyle name="Normal 4 3 3 2 2 2" xfId="28043"/>
    <cellStyle name="Normal 4 3 3 2 2 2 2" xfId="54011"/>
    <cellStyle name="Normal 4 3 3 2 2 3" xfId="38863"/>
    <cellStyle name="Normal 4 3 3 2 3" xfId="21551"/>
    <cellStyle name="Normal 4 3 3 2 3 2" xfId="47519"/>
    <cellStyle name="Normal 4 3 3 2 4" xfId="17223"/>
    <cellStyle name="Normal 4 3 3 2 4 2" xfId="43191"/>
    <cellStyle name="Normal 4 3 3 2 5" xfId="32371"/>
    <cellStyle name="Normal 4 3 3 2 6" xfId="58853"/>
    <cellStyle name="Normal 4 3 3 3" xfId="10731"/>
    <cellStyle name="Normal 4 3 3 3 2" xfId="25879"/>
    <cellStyle name="Normal 4 3 3 3 2 2" xfId="51847"/>
    <cellStyle name="Normal 4 3 3 3 3" xfId="36699"/>
    <cellStyle name="Normal 4 3 3 4" xfId="8567"/>
    <cellStyle name="Normal 4 3 3 4 2" xfId="23715"/>
    <cellStyle name="Normal 4 3 3 4 2 2" xfId="49683"/>
    <cellStyle name="Normal 4 3 3 4 3" xfId="34535"/>
    <cellStyle name="Normal 4 3 3 5" xfId="19387"/>
    <cellStyle name="Normal 4 3 3 5 2" xfId="45355"/>
    <cellStyle name="Normal 4 3 3 6" xfId="15059"/>
    <cellStyle name="Normal 4 3 3 6 2" xfId="41027"/>
    <cellStyle name="Normal 4 3 3 7" xfId="4239"/>
    <cellStyle name="Normal 4 3 3 8" xfId="30207"/>
    <cellStyle name="Normal 4 3 3 9" xfId="56689"/>
    <cellStyle name="Normal 4 3 4" xfId="5321"/>
    <cellStyle name="Normal 4 3 4 2" xfId="11813"/>
    <cellStyle name="Normal 4 3 4 2 2" xfId="26961"/>
    <cellStyle name="Normal 4 3 4 2 2 2" xfId="52929"/>
    <cellStyle name="Normal 4 3 4 2 3" xfId="37781"/>
    <cellStyle name="Normal 4 3 4 3" xfId="20469"/>
    <cellStyle name="Normal 4 3 4 3 2" xfId="46437"/>
    <cellStyle name="Normal 4 3 4 4" xfId="16141"/>
    <cellStyle name="Normal 4 3 4 4 2" xfId="42109"/>
    <cellStyle name="Normal 4 3 4 5" xfId="31289"/>
    <cellStyle name="Normal 4 3 4 6" xfId="57771"/>
    <cellStyle name="Normal 4 3 5" xfId="9649"/>
    <cellStyle name="Normal 4 3 5 2" xfId="24797"/>
    <cellStyle name="Normal 4 3 5 2 2" xfId="50765"/>
    <cellStyle name="Normal 4 3 5 3" xfId="35617"/>
    <cellStyle name="Normal 4 3 6" xfId="7485"/>
    <cellStyle name="Normal 4 3 6 2" xfId="22633"/>
    <cellStyle name="Normal 4 3 6 2 2" xfId="48601"/>
    <cellStyle name="Normal 4 3 6 3" xfId="33453"/>
    <cellStyle name="Normal 4 3 7" xfId="18305"/>
    <cellStyle name="Normal 4 3 7 2" xfId="44273"/>
    <cellStyle name="Normal 4 3 8" xfId="13977"/>
    <cellStyle name="Normal 4 3 8 2" xfId="39945"/>
    <cellStyle name="Normal 4 3 9" xfId="3157"/>
    <cellStyle name="Normal 4 4" xfId="439"/>
    <cellStyle name="Normal 4 4 10" xfId="29126"/>
    <cellStyle name="Normal 4 4 11" xfId="55074"/>
    <cellStyle name="Normal 4 4 12" xfId="55608"/>
    <cellStyle name="Normal 4 4 13" xfId="795"/>
    <cellStyle name="Normal 4 4 2" xfId="1535"/>
    <cellStyle name="Normal 4 4 2 10" xfId="56149"/>
    <cellStyle name="Normal 4 4 2 2" xfId="2617"/>
    <cellStyle name="Normal 4 4 2 2 2" xfId="6945"/>
    <cellStyle name="Normal 4 4 2 2 2 2" xfId="13437"/>
    <cellStyle name="Normal 4 4 2 2 2 2 2" xfId="28585"/>
    <cellStyle name="Normal 4 4 2 2 2 2 2 2" xfId="54553"/>
    <cellStyle name="Normal 4 4 2 2 2 2 3" xfId="39405"/>
    <cellStyle name="Normal 4 4 2 2 2 3" xfId="22093"/>
    <cellStyle name="Normal 4 4 2 2 2 3 2" xfId="48061"/>
    <cellStyle name="Normal 4 4 2 2 2 4" xfId="17765"/>
    <cellStyle name="Normal 4 4 2 2 2 4 2" xfId="43733"/>
    <cellStyle name="Normal 4 4 2 2 2 5" xfId="32913"/>
    <cellStyle name="Normal 4 4 2 2 2 6" xfId="59395"/>
    <cellStyle name="Normal 4 4 2 2 3" xfId="11273"/>
    <cellStyle name="Normal 4 4 2 2 3 2" xfId="26421"/>
    <cellStyle name="Normal 4 4 2 2 3 2 2" xfId="52389"/>
    <cellStyle name="Normal 4 4 2 2 3 3" xfId="37241"/>
    <cellStyle name="Normal 4 4 2 2 4" xfId="9109"/>
    <cellStyle name="Normal 4 4 2 2 4 2" xfId="24257"/>
    <cellStyle name="Normal 4 4 2 2 4 2 2" xfId="50225"/>
    <cellStyle name="Normal 4 4 2 2 4 3" xfId="35077"/>
    <cellStyle name="Normal 4 4 2 2 5" xfId="19929"/>
    <cellStyle name="Normal 4 4 2 2 5 2" xfId="45897"/>
    <cellStyle name="Normal 4 4 2 2 6" xfId="15601"/>
    <cellStyle name="Normal 4 4 2 2 6 2" xfId="41569"/>
    <cellStyle name="Normal 4 4 2 2 7" xfId="4781"/>
    <cellStyle name="Normal 4 4 2 2 8" xfId="30749"/>
    <cellStyle name="Normal 4 4 2 2 9" xfId="57231"/>
    <cellStyle name="Normal 4 4 2 3" xfId="5863"/>
    <cellStyle name="Normal 4 4 2 3 2" xfId="12355"/>
    <cellStyle name="Normal 4 4 2 3 2 2" xfId="27503"/>
    <cellStyle name="Normal 4 4 2 3 2 2 2" xfId="53471"/>
    <cellStyle name="Normal 4 4 2 3 2 3" xfId="38323"/>
    <cellStyle name="Normal 4 4 2 3 3" xfId="21011"/>
    <cellStyle name="Normal 4 4 2 3 3 2" xfId="46979"/>
    <cellStyle name="Normal 4 4 2 3 4" xfId="16683"/>
    <cellStyle name="Normal 4 4 2 3 4 2" xfId="42651"/>
    <cellStyle name="Normal 4 4 2 3 5" xfId="31831"/>
    <cellStyle name="Normal 4 4 2 3 6" xfId="58313"/>
    <cellStyle name="Normal 4 4 2 4" xfId="10191"/>
    <cellStyle name="Normal 4 4 2 4 2" xfId="25339"/>
    <cellStyle name="Normal 4 4 2 4 2 2" xfId="51307"/>
    <cellStyle name="Normal 4 4 2 4 3" xfId="36159"/>
    <cellStyle name="Normal 4 4 2 5" xfId="8027"/>
    <cellStyle name="Normal 4 4 2 5 2" xfId="23175"/>
    <cellStyle name="Normal 4 4 2 5 2 2" xfId="49143"/>
    <cellStyle name="Normal 4 4 2 5 3" xfId="33995"/>
    <cellStyle name="Normal 4 4 2 6" xfId="18847"/>
    <cellStyle name="Normal 4 4 2 6 2" xfId="44815"/>
    <cellStyle name="Normal 4 4 2 7" xfId="14519"/>
    <cellStyle name="Normal 4 4 2 7 2" xfId="40487"/>
    <cellStyle name="Normal 4 4 2 8" xfId="3699"/>
    <cellStyle name="Normal 4 4 2 9" xfId="29667"/>
    <cellStyle name="Normal 4 4 3" xfId="2076"/>
    <cellStyle name="Normal 4 4 3 2" xfId="6404"/>
    <cellStyle name="Normal 4 4 3 2 2" xfId="12896"/>
    <cellStyle name="Normal 4 4 3 2 2 2" xfId="28044"/>
    <cellStyle name="Normal 4 4 3 2 2 2 2" xfId="54012"/>
    <cellStyle name="Normal 4 4 3 2 2 3" xfId="38864"/>
    <cellStyle name="Normal 4 4 3 2 3" xfId="21552"/>
    <cellStyle name="Normal 4 4 3 2 3 2" xfId="47520"/>
    <cellStyle name="Normal 4 4 3 2 4" xfId="17224"/>
    <cellStyle name="Normal 4 4 3 2 4 2" xfId="43192"/>
    <cellStyle name="Normal 4 4 3 2 5" xfId="32372"/>
    <cellStyle name="Normal 4 4 3 2 6" xfId="58854"/>
    <cellStyle name="Normal 4 4 3 3" xfId="10732"/>
    <cellStyle name="Normal 4 4 3 3 2" xfId="25880"/>
    <cellStyle name="Normal 4 4 3 3 2 2" xfId="51848"/>
    <cellStyle name="Normal 4 4 3 3 3" xfId="36700"/>
    <cellStyle name="Normal 4 4 3 4" xfId="8568"/>
    <cellStyle name="Normal 4 4 3 4 2" xfId="23716"/>
    <cellStyle name="Normal 4 4 3 4 2 2" xfId="49684"/>
    <cellStyle name="Normal 4 4 3 4 3" xfId="34536"/>
    <cellStyle name="Normal 4 4 3 5" xfId="19388"/>
    <cellStyle name="Normal 4 4 3 5 2" xfId="45356"/>
    <cellStyle name="Normal 4 4 3 6" xfId="15060"/>
    <cellStyle name="Normal 4 4 3 6 2" xfId="41028"/>
    <cellStyle name="Normal 4 4 3 7" xfId="4240"/>
    <cellStyle name="Normal 4 4 3 8" xfId="30208"/>
    <cellStyle name="Normal 4 4 3 9" xfId="56690"/>
    <cellStyle name="Normal 4 4 4" xfId="5322"/>
    <cellStyle name="Normal 4 4 4 2" xfId="11814"/>
    <cellStyle name="Normal 4 4 4 2 2" xfId="26962"/>
    <cellStyle name="Normal 4 4 4 2 2 2" xfId="52930"/>
    <cellStyle name="Normal 4 4 4 2 3" xfId="37782"/>
    <cellStyle name="Normal 4 4 4 3" xfId="20470"/>
    <cellStyle name="Normal 4 4 4 3 2" xfId="46438"/>
    <cellStyle name="Normal 4 4 4 4" xfId="16142"/>
    <cellStyle name="Normal 4 4 4 4 2" xfId="42110"/>
    <cellStyle name="Normal 4 4 4 5" xfId="31290"/>
    <cellStyle name="Normal 4 4 4 6" xfId="57772"/>
    <cellStyle name="Normal 4 4 5" xfId="9650"/>
    <cellStyle name="Normal 4 4 5 2" xfId="24798"/>
    <cellStyle name="Normal 4 4 5 2 2" xfId="50766"/>
    <cellStyle name="Normal 4 4 5 3" xfId="35618"/>
    <cellStyle name="Normal 4 4 6" xfId="7486"/>
    <cellStyle name="Normal 4 4 6 2" xfId="22634"/>
    <cellStyle name="Normal 4 4 6 2 2" xfId="48602"/>
    <cellStyle name="Normal 4 4 6 3" xfId="33454"/>
    <cellStyle name="Normal 4 4 7" xfId="18306"/>
    <cellStyle name="Normal 4 4 7 2" xfId="44274"/>
    <cellStyle name="Normal 4 4 8" xfId="13978"/>
    <cellStyle name="Normal 4 4 8 2" xfId="39946"/>
    <cellStyle name="Normal 4 4 9" xfId="3158"/>
    <cellStyle name="Normal 4 5" xfId="440"/>
    <cellStyle name="Normal 4 5 10" xfId="29127"/>
    <cellStyle name="Normal 4 5 11" xfId="55075"/>
    <cellStyle name="Normal 4 5 12" xfId="55609"/>
    <cellStyle name="Normal 4 5 13" xfId="835"/>
    <cellStyle name="Normal 4 5 2" xfId="1536"/>
    <cellStyle name="Normal 4 5 2 10" xfId="56150"/>
    <cellStyle name="Normal 4 5 2 2" xfId="2618"/>
    <cellStyle name="Normal 4 5 2 2 2" xfId="6946"/>
    <cellStyle name="Normal 4 5 2 2 2 2" xfId="13438"/>
    <cellStyle name="Normal 4 5 2 2 2 2 2" xfId="28586"/>
    <cellStyle name="Normal 4 5 2 2 2 2 2 2" xfId="54554"/>
    <cellStyle name="Normal 4 5 2 2 2 2 3" xfId="39406"/>
    <cellStyle name="Normal 4 5 2 2 2 3" xfId="22094"/>
    <cellStyle name="Normal 4 5 2 2 2 3 2" xfId="48062"/>
    <cellStyle name="Normal 4 5 2 2 2 4" xfId="17766"/>
    <cellStyle name="Normal 4 5 2 2 2 4 2" xfId="43734"/>
    <cellStyle name="Normal 4 5 2 2 2 5" xfId="32914"/>
    <cellStyle name="Normal 4 5 2 2 2 6" xfId="59396"/>
    <cellStyle name="Normal 4 5 2 2 3" xfId="11274"/>
    <cellStyle name="Normal 4 5 2 2 3 2" xfId="26422"/>
    <cellStyle name="Normal 4 5 2 2 3 2 2" xfId="52390"/>
    <cellStyle name="Normal 4 5 2 2 3 3" xfId="37242"/>
    <cellStyle name="Normal 4 5 2 2 4" xfId="9110"/>
    <cellStyle name="Normal 4 5 2 2 4 2" xfId="24258"/>
    <cellStyle name="Normal 4 5 2 2 4 2 2" xfId="50226"/>
    <cellStyle name="Normal 4 5 2 2 4 3" xfId="35078"/>
    <cellStyle name="Normal 4 5 2 2 5" xfId="19930"/>
    <cellStyle name="Normal 4 5 2 2 5 2" xfId="45898"/>
    <cellStyle name="Normal 4 5 2 2 6" xfId="15602"/>
    <cellStyle name="Normal 4 5 2 2 6 2" xfId="41570"/>
    <cellStyle name="Normal 4 5 2 2 7" xfId="4782"/>
    <cellStyle name="Normal 4 5 2 2 8" xfId="30750"/>
    <cellStyle name="Normal 4 5 2 2 9" xfId="57232"/>
    <cellStyle name="Normal 4 5 2 3" xfId="5864"/>
    <cellStyle name="Normal 4 5 2 3 2" xfId="12356"/>
    <cellStyle name="Normal 4 5 2 3 2 2" xfId="27504"/>
    <cellStyle name="Normal 4 5 2 3 2 2 2" xfId="53472"/>
    <cellStyle name="Normal 4 5 2 3 2 3" xfId="38324"/>
    <cellStyle name="Normal 4 5 2 3 3" xfId="21012"/>
    <cellStyle name="Normal 4 5 2 3 3 2" xfId="46980"/>
    <cellStyle name="Normal 4 5 2 3 4" xfId="16684"/>
    <cellStyle name="Normal 4 5 2 3 4 2" xfId="42652"/>
    <cellStyle name="Normal 4 5 2 3 5" xfId="31832"/>
    <cellStyle name="Normal 4 5 2 3 6" xfId="58314"/>
    <cellStyle name="Normal 4 5 2 4" xfId="10192"/>
    <cellStyle name="Normal 4 5 2 4 2" xfId="25340"/>
    <cellStyle name="Normal 4 5 2 4 2 2" xfId="51308"/>
    <cellStyle name="Normal 4 5 2 4 3" xfId="36160"/>
    <cellStyle name="Normal 4 5 2 5" xfId="8028"/>
    <cellStyle name="Normal 4 5 2 5 2" xfId="23176"/>
    <cellStyle name="Normal 4 5 2 5 2 2" xfId="49144"/>
    <cellStyle name="Normal 4 5 2 5 3" xfId="33996"/>
    <cellStyle name="Normal 4 5 2 6" xfId="18848"/>
    <cellStyle name="Normal 4 5 2 6 2" xfId="44816"/>
    <cellStyle name="Normal 4 5 2 7" xfId="14520"/>
    <cellStyle name="Normal 4 5 2 7 2" xfId="40488"/>
    <cellStyle name="Normal 4 5 2 8" xfId="3700"/>
    <cellStyle name="Normal 4 5 2 9" xfId="29668"/>
    <cellStyle name="Normal 4 5 3" xfId="2077"/>
    <cellStyle name="Normal 4 5 3 2" xfId="6405"/>
    <cellStyle name="Normal 4 5 3 2 2" xfId="12897"/>
    <cellStyle name="Normal 4 5 3 2 2 2" xfId="28045"/>
    <cellStyle name="Normal 4 5 3 2 2 2 2" xfId="54013"/>
    <cellStyle name="Normal 4 5 3 2 2 3" xfId="38865"/>
    <cellStyle name="Normal 4 5 3 2 3" xfId="21553"/>
    <cellStyle name="Normal 4 5 3 2 3 2" xfId="47521"/>
    <cellStyle name="Normal 4 5 3 2 4" xfId="17225"/>
    <cellStyle name="Normal 4 5 3 2 4 2" xfId="43193"/>
    <cellStyle name="Normal 4 5 3 2 5" xfId="32373"/>
    <cellStyle name="Normal 4 5 3 2 6" xfId="58855"/>
    <cellStyle name="Normal 4 5 3 3" xfId="10733"/>
    <cellStyle name="Normal 4 5 3 3 2" xfId="25881"/>
    <cellStyle name="Normal 4 5 3 3 2 2" xfId="51849"/>
    <cellStyle name="Normal 4 5 3 3 3" xfId="36701"/>
    <cellStyle name="Normal 4 5 3 4" xfId="8569"/>
    <cellStyle name="Normal 4 5 3 4 2" xfId="23717"/>
    <cellStyle name="Normal 4 5 3 4 2 2" xfId="49685"/>
    <cellStyle name="Normal 4 5 3 4 3" xfId="34537"/>
    <cellStyle name="Normal 4 5 3 5" xfId="19389"/>
    <cellStyle name="Normal 4 5 3 5 2" xfId="45357"/>
    <cellStyle name="Normal 4 5 3 6" xfId="15061"/>
    <cellStyle name="Normal 4 5 3 6 2" xfId="41029"/>
    <cellStyle name="Normal 4 5 3 7" xfId="4241"/>
    <cellStyle name="Normal 4 5 3 8" xfId="30209"/>
    <cellStyle name="Normal 4 5 3 9" xfId="56691"/>
    <cellStyle name="Normal 4 5 4" xfId="5323"/>
    <cellStyle name="Normal 4 5 4 2" xfId="11815"/>
    <cellStyle name="Normal 4 5 4 2 2" xfId="26963"/>
    <cellStyle name="Normal 4 5 4 2 2 2" xfId="52931"/>
    <cellStyle name="Normal 4 5 4 2 3" xfId="37783"/>
    <cellStyle name="Normal 4 5 4 3" xfId="20471"/>
    <cellStyle name="Normal 4 5 4 3 2" xfId="46439"/>
    <cellStyle name="Normal 4 5 4 4" xfId="16143"/>
    <cellStyle name="Normal 4 5 4 4 2" xfId="42111"/>
    <cellStyle name="Normal 4 5 4 5" xfId="31291"/>
    <cellStyle name="Normal 4 5 4 6" xfId="57773"/>
    <cellStyle name="Normal 4 5 5" xfId="9651"/>
    <cellStyle name="Normal 4 5 5 2" xfId="24799"/>
    <cellStyle name="Normal 4 5 5 2 2" xfId="50767"/>
    <cellStyle name="Normal 4 5 5 3" xfId="35619"/>
    <cellStyle name="Normal 4 5 6" xfId="7487"/>
    <cellStyle name="Normal 4 5 6 2" xfId="22635"/>
    <cellStyle name="Normal 4 5 6 2 2" xfId="48603"/>
    <cellStyle name="Normal 4 5 6 3" xfId="33455"/>
    <cellStyle name="Normal 4 5 7" xfId="18307"/>
    <cellStyle name="Normal 4 5 7 2" xfId="44275"/>
    <cellStyle name="Normal 4 5 8" xfId="13979"/>
    <cellStyle name="Normal 4 5 8 2" xfId="39947"/>
    <cellStyle name="Normal 4 5 9" xfId="3159"/>
    <cellStyle name="Normal 4 6" xfId="441"/>
    <cellStyle name="Normal 4 6 10" xfId="29128"/>
    <cellStyle name="Normal 4 6 11" xfId="55076"/>
    <cellStyle name="Normal 4 6 12" xfId="55610"/>
    <cellStyle name="Normal 4 6 13" xfId="875"/>
    <cellStyle name="Normal 4 6 2" xfId="1537"/>
    <cellStyle name="Normal 4 6 2 10" xfId="56151"/>
    <cellStyle name="Normal 4 6 2 2" xfId="2619"/>
    <cellStyle name="Normal 4 6 2 2 2" xfId="6947"/>
    <cellStyle name="Normal 4 6 2 2 2 2" xfId="13439"/>
    <cellStyle name="Normal 4 6 2 2 2 2 2" xfId="28587"/>
    <cellStyle name="Normal 4 6 2 2 2 2 2 2" xfId="54555"/>
    <cellStyle name="Normal 4 6 2 2 2 2 3" xfId="39407"/>
    <cellStyle name="Normal 4 6 2 2 2 3" xfId="22095"/>
    <cellStyle name="Normal 4 6 2 2 2 3 2" xfId="48063"/>
    <cellStyle name="Normal 4 6 2 2 2 4" xfId="17767"/>
    <cellStyle name="Normal 4 6 2 2 2 4 2" xfId="43735"/>
    <cellStyle name="Normal 4 6 2 2 2 5" xfId="32915"/>
    <cellStyle name="Normal 4 6 2 2 2 6" xfId="59397"/>
    <cellStyle name="Normal 4 6 2 2 3" xfId="11275"/>
    <cellStyle name="Normal 4 6 2 2 3 2" xfId="26423"/>
    <cellStyle name="Normal 4 6 2 2 3 2 2" xfId="52391"/>
    <cellStyle name="Normal 4 6 2 2 3 3" xfId="37243"/>
    <cellStyle name="Normal 4 6 2 2 4" xfId="9111"/>
    <cellStyle name="Normal 4 6 2 2 4 2" xfId="24259"/>
    <cellStyle name="Normal 4 6 2 2 4 2 2" xfId="50227"/>
    <cellStyle name="Normal 4 6 2 2 4 3" xfId="35079"/>
    <cellStyle name="Normal 4 6 2 2 5" xfId="19931"/>
    <cellStyle name="Normal 4 6 2 2 5 2" xfId="45899"/>
    <cellStyle name="Normal 4 6 2 2 6" xfId="15603"/>
    <cellStyle name="Normal 4 6 2 2 6 2" xfId="41571"/>
    <cellStyle name="Normal 4 6 2 2 7" xfId="4783"/>
    <cellStyle name="Normal 4 6 2 2 8" xfId="30751"/>
    <cellStyle name="Normal 4 6 2 2 9" xfId="57233"/>
    <cellStyle name="Normal 4 6 2 3" xfId="5865"/>
    <cellStyle name="Normal 4 6 2 3 2" xfId="12357"/>
    <cellStyle name="Normal 4 6 2 3 2 2" xfId="27505"/>
    <cellStyle name="Normal 4 6 2 3 2 2 2" xfId="53473"/>
    <cellStyle name="Normal 4 6 2 3 2 3" xfId="38325"/>
    <cellStyle name="Normal 4 6 2 3 3" xfId="21013"/>
    <cellStyle name="Normal 4 6 2 3 3 2" xfId="46981"/>
    <cellStyle name="Normal 4 6 2 3 4" xfId="16685"/>
    <cellStyle name="Normal 4 6 2 3 4 2" xfId="42653"/>
    <cellStyle name="Normal 4 6 2 3 5" xfId="31833"/>
    <cellStyle name="Normal 4 6 2 3 6" xfId="58315"/>
    <cellStyle name="Normal 4 6 2 4" xfId="10193"/>
    <cellStyle name="Normal 4 6 2 4 2" xfId="25341"/>
    <cellStyle name="Normal 4 6 2 4 2 2" xfId="51309"/>
    <cellStyle name="Normal 4 6 2 4 3" xfId="36161"/>
    <cellStyle name="Normal 4 6 2 5" xfId="8029"/>
    <cellStyle name="Normal 4 6 2 5 2" xfId="23177"/>
    <cellStyle name="Normal 4 6 2 5 2 2" xfId="49145"/>
    <cellStyle name="Normal 4 6 2 5 3" xfId="33997"/>
    <cellStyle name="Normal 4 6 2 6" xfId="18849"/>
    <cellStyle name="Normal 4 6 2 6 2" xfId="44817"/>
    <cellStyle name="Normal 4 6 2 7" xfId="14521"/>
    <cellStyle name="Normal 4 6 2 7 2" xfId="40489"/>
    <cellStyle name="Normal 4 6 2 8" xfId="3701"/>
    <cellStyle name="Normal 4 6 2 9" xfId="29669"/>
    <cellStyle name="Normal 4 6 3" xfId="2078"/>
    <cellStyle name="Normal 4 6 3 2" xfId="6406"/>
    <cellStyle name="Normal 4 6 3 2 2" xfId="12898"/>
    <cellStyle name="Normal 4 6 3 2 2 2" xfId="28046"/>
    <cellStyle name="Normal 4 6 3 2 2 2 2" xfId="54014"/>
    <cellStyle name="Normal 4 6 3 2 2 3" xfId="38866"/>
    <cellStyle name="Normal 4 6 3 2 3" xfId="21554"/>
    <cellStyle name="Normal 4 6 3 2 3 2" xfId="47522"/>
    <cellStyle name="Normal 4 6 3 2 4" xfId="17226"/>
    <cellStyle name="Normal 4 6 3 2 4 2" xfId="43194"/>
    <cellStyle name="Normal 4 6 3 2 5" xfId="32374"/>
    <cellStyle name="Normal 4 6 3 2 6" xfId="58856"/>
    <cellStyle name="Normal 4 6 3 3" xfId="10734"/>
    <cellStyle name="Normal 4 6 3 3 2" xfId="25882"/>
    <cellStyle name="Normal 4 6 3 3 2 2" xfId="51850"/>
    <cellStyle name="Normal 4 6 3 3 3" xfId="36702"/>
    <cellStyle name="Normal 4 6 3 4" xfId="8570"/>
    <cellStyle name="Normal 4 6 3 4 2" xfId="23718"/>
    <cellStyle name="Normal 4 6 3 4 2 2" xfId="49686"/>
    <cellStyle name="Normal 4 6 3 4 3" xfId="34538"/>
    <cellStyle name="Normal 4 6 3 5" xfId="19390"/>
    <cellStyle name="Normal 4 6 3 5 2" xfId="45358"/>
    <cellStyle name="Normal 4 6 3 6" xfId="15062"/>
    <cellStyle name="Normal 4 6 3 6 2" xfId="41030"/>
    <cellStyle name="Normal 4 6 3 7" xfId="4242"/>
    <cellStyle name="Normal 4 6 3 8" xfId="30210"/>
    <cellStyle name="Normal 4 6 3 9" xfId="56692"/>
    <cellStyle name="Normal 4 6 4" xfId="5324"/>
    <cellStyle name="Normal 4 6 4 2" xfId="11816"/>
    <cellStyle name="Normal 4 6 4 2 2" xfId="26964"/>
    <cellStyle name="Normal 4 6 4 2 2 2" xfId="52932"/>
    <cellStyle name="Normal 4 6 4 2 3" xfId="37784"/>
    <cellStyle name="Normal 4 6 4 3" xfId="20472"/>
    <cellStyle name="Normal 4 6 4 3 2" xfId="46440"/>
    <cellStyle name="Normal 4 6 4 4" xfId="16144"/>
    <cellStyle name="Normal 4 6 4 4 2" xfId="42112"/>
    <cellStyle name="Normal 4 6 4 5" xfId="31292"/>
    <cellStyle name="Normal 4 6 4 6" xfId="57774"/>
    <cellStyle name="Normal 4 6 5" xfId="9652"/>
    <cellStyle name="Normal 4 6 5 2" xfId="24800"/>
    <cellStyle name="Normal 4 6 5 2 2" xfId="50768"/>
    <cellStyle name="Normal 4 6 5 3" xfId="35620"/>
    <cellStyle name="Normal 4 6 6" xfId="7488"/>
    <cellStyle name="Normal 4 6 6 2" xfId="22636"/>
    <cellStyle name="Normal 4 6 6 2 2" xfId="48604"/>
    <cellStyle name="Normal 4 6 6 3" xfId="33456"/>
    <cellStyle name="Normal 4 6 7" xfId="18308"/>
    <cellStyle name="Normal 4 6 7 2" xfId="44276"/>
    <cellStyle name="Normal 4 6 8" xfId="13980"/>
    <cellStyle name="Normal 4 6 8 2" xfId="39948"/>
    <cellStyle name="Normal 4 6 9" xfId="3160"/>
    <cellStyle name="Normal 4 7" xfId="442"/>
    <cellStyle name="Normal 4 7 10" xfId="29129"/>
    <cellStyle name="Normal 4 7 11" xfId="55077"/>
    <cellStyle name="Normal 4 7 12" xfId="55611"/>
    <cellStyle name="Normal 4 7 13" xfId="915"/>
    <cellStyle name="Normal 4 7 2" xfId="1538"/>
    <cellStyle name="Normal 4 7 2 10" xfId="56152"/>
    <cellStyle name="Normal 4 7 2 2" xfId="2620"/>
    <cellStyle name="Normal 4 7 2 2 2" xfId="6948"/>
    <cellStyle name="Normal 4 7 2 2 2 2" xfId="13440"/>
    <cellStyle name="Normal 4 7 2 2 2 2 2" xfId="28588"/>
    <cellStyle name="Normal 4 7 2 2 2 2 2 2" xfId="54556"/>
    <cellStyle name="Normal 4 7 2 2 2 2 3" xfId="39408"/>
    <cellStyle name="Normal 4 7 2 2 2 3" xfId="22096"/>
    <cellStyle name="Normal 4 7 2 2 2 3 2" xfId="48064"/>
    <cellStyle name="Normal 4 7 2 2 2 4" xfId="17768"/>
    <cellStyle name="Normal 4 7 2 2 2 4 2" xfId="43736"/>
    <cellStyle name="Normal 4 7 2 2 2 5" xfId="32916"/>
    <cellStyle name="Normal 4 7 2 2 2 6" xfId="59398"/>
    <cellStyle name="Normal 4 7 2 2 3" xfId="11276"/>
    <cellStyle name="Normal 4 7 2 2 3 2" xfId="26424"/>
    <cellStyle name="Normal 4 7 2 2 3 2 2" xfId="52392"/>
    <cellStyle name="Normal 4 7 2 2 3 3" xfId="37244"/>
    <cellStyle name="Normal 4 7 2 2 4" xfId="9112"/>
    <cellStyle name="Normal 4 7 2 2 4 2" xfId="24260"/>
    <cellStyle name="Normal 4 7 2 2 4 2 2" xfId="50228"/>
    <cellStyle name="Normal 4 7 2 2 4 3" xfId="35080"/>
    <cellStyle name="Normal 4 7 2 2 5" xfId="19932"/>
    <cellStyle name="Normal 4 7 2 2 5 2" xfId="45900"/>
    <cellStyle name="Normal 4 7 2 2 6" xfId="15604"/>
    <cellStyle name="Normal 4 7 2 2 6 2" xfId="41572"/>
    <cellStyle name="Normal 4 7 2 2 7" xfId="4784"/>
    <cellStyle name="Normal 4 7 2 2 8" xfId="30752"/>
    <cellStyle name="Normal 4 7 2 2 9" xfId="57234"/>
    <cellStyle name="Normal 4 7 2 3" xfId="5866"/>
    <cellStyle name="Normal 4 7 2 3 2" xfId="12358"/>
    <cellStyle name="Normal 4 7 2 3 2 2" xfId="27506"/>
    <cellStyle name="Normal 4 7 2 3 2 2 2" xfId="53474"/>
    <cellStyle name="Normal 4 7 2 3 2 3" xfId="38326"/>
    <cellStyle name="Normal 4 7 2 3 3" xfId="21014"/>
    <cellStyle name="Normal 4 7 2 3 3 2" xfId="46982"/>
    <cellStyle name="Normal 4 7 2 3 4" xfId="16686"/>
    <cellStyle name="Normal 4 7 2 3 4 2" xfId="42654"/>
    <cellStyle name="Normal 4 7 2 3 5" xfId="31834"/>
    <cellStyle name="Normal 4 7 2 3 6" xfId="58316"/>
    <cellStyle name="Normal 4 7 2 4" xfId="10194"/>
    <cellStyle name="Normal 4 7 2 4 2" xfId="25342"/>
    <cellStyle name="Normal 4 7 2 4 2 2" xfId="51310"/>
    <cellStyle name="Normal 4 7 2 4 3" xfId="36162"/>
    <cellStyle name="Normal 4 7 2 5" xfId="8030"/>
    <cellStyle name="Normal 4 7 2 5 2" xfId="23178"/>
    <cellStyle name="Normal 4 7 2 5 2 2" xfId="49146"/>
    <cellStyle name="Normal 4 7 2 5 3" xfId="33998"/>
    <cellStyle name="Normal 4 7 2 6" xfId="18850"/>
    <cellStyle name="Normal 4 7 2 6 2" xfId="44818"/>
    <cellStyle name="Normal 4 7 2 7" xfId="14522"/>
    <cellStyle name="Normal 4 7 2 7 2" xfId="40490"/>
    <cellStyle name="Normal 4 7 2 8" xfId="3702"/>
    <cellStyle name="Normal 4 7 2 9" xfId="29670"/>
    <cellStyle name="Normal 4 7 3" xfId="2079"/>
    <cellStyle name="Normal 4 7 3 2" xfId="6407"/>
    <cellStyle name="Normal 4 7 3 2 2" xfId="12899"/>
    <cellStyle name="Normal 4 7 3 2 2 2" xfId="28047"/>
    <cellStyle name="Normal 4 7 3 2 2 2 2" xfId="54015"/>
    <cellStyle name="Normal 4 7 3 2 2 3" xfId="38867"/>
    <cellStyle name="Normal 4 7 3 2 3" xfId="21555"/>
    <cellStyle name="Normal 4 7 3 2 3 2" xfId="47523"/>
    <cellStyle name="Normal 4 7 3 2 4" xfId="17227"/>
    <cellStyle name="Normal 4 7 3 2 4 2" xfId="43195"/>
    <cellStyle name="Normal 4 7 3 2 5" xfId="32375"/>
    <cellStyle name="Normal 4 7 3 2 6" xfId="58857"/>
    <cellStyle name="Normal 4 7 3 3" xfId="10735"/>
    <cellStyle name="Normal 4 7 3 3 2" xfId="25883"/>
    <cellStyle name="Normal 4 7 3 3 2 2" xfId="51851"/>
    <cellStyle name="Normal 4 7 3 3 3" xfId="36703"/>
    <cellStyle name="Normal 4 7 3 4" xfId="8571"/>
    <cellStyle name="Normal 4 7 3 4 2" xfId="23719"/>
    <cellStyle name="Normal 4 7 3 4 2 2" xfId="49687"/>
    <cellStyle name="Normal 4 7 3 4 3" xfId="34539"/>
    <cellStyle name="Normal 4 7 3 5" xfId="19391"/>
    <cellStyle name="Normal 4 7 3 5 2" xfId="45359"/>
    <cellStyle name="Normal 4 7 3 6" xfId="15063"/>
    <cellStyle name="Normal 4 7 3 6 2" xfId="41031"/>
    <cellStyle name="Normal 4 7 3 7" xfId="4243"/>
    <cellStyle name="Normal 4 7 3 8" xfId="30211"/>
    <cellStyle name="Normal 4 7 3 9" xfId="56693"/>
    <cellStyle name="Normal 4 7 4" xfId="5325"/>
    <cellStyle name="Normal 4 7 4 2" xfId="11817"/>
    <cellStyle name="Normal 4 7 4 2 2" xfId="26965"/>
    <cellStyle name="Normal 4 7 4 2 2 2" xfId="52933"/>
    <cellStyle name="Normal 4 7 4 2 3" xfId="37785"/>
    <cellStyle name="Normal 4 7 4 3" xfId="20473"/>
    <cellStyle name="Normal 4 7 4 3 2" xfId="46441"/>
    <cellStyle name="Normal 4 7 4 4" xfId="16145"/>
    <cellStyle name="Normal 4 7 4 4 2" xfId="42113"/>
    <cellStyle name="Normal 4 7 4 5" xfId="31293"/>
    <cellStyle name="Normal 4 7 4 6" xfId="57775"/>
    <cellStyle name="Normal 4 7 5" xfId="9653"/>
    <cellStyle name="Normal 4 7 5 2" xfId="24801"/>
    <cellStyle name="Normal 4 7 5 2 2" xfId="50769"/>
    <cellStyle name="Normal 4 7 5 3" xfId="35621"/>
    <cellStyle name="Normal 4 7 6" xfId="7489"/>
    <cellStyle name="Normal 4 7 6 2" xfId="22637"/>
    <cellStyle name="Normal 4 7 6 2 2" xfId="48605"/>
    <cellStyle name="Normal 4 7 6 3" xfId="33457"/>
    <cellStyle name="Normal 4 7 7" xfId="18309"/>
    <cellStyle name="Normal 4 7 7 2" xfId="44277"/>
    <cellStyle name="Normal 4 7 8" xfId="13981"/>
    <cellStyle name="Normal 4 7 8 2" xfId="39949"/>
    <cellStyle name="Normal 4 7 9" xfId="3161"/>
    <cellStyle name="Normal 4 8" xfId="443"/>
    <cellStyle name="Normal 4 8 10" xfId="29130"/>
    <cellStyle name="Normal 4 8 11" xfId="55078"/>
    <cellStyle name="Normal 4 8 12" xfId="55612"/>
    <cellStyle name="Normal 4 8 13" xfId="955"/>
    <cellStyle name="Normal 4 8 2" xfId="1539"/>
    <cellStyle name="Normal 4 8 2 10" xfId="56153"/>
    <cellStyle name="Normal 4 8 2 2" xfId="2621"/>
    <cellStyle name="Normal 4 8 2 2 2" xfId="6949"/>
    <cellStyle name="Normal 4 8 2 2 2 2" xfId="13441"/>
    <cellStyle name="Normal 4 8 2 2 2 2 2" xfId="28589"/>
    <cellStyle name="Normal 4 8 2 2 2 2 2 2" xfId="54557"/>
    <cellStyle name="Normal 4 8 2 2 2 2 3" xfId="39409"/>
    <cellStyle name="Normal 4 8 2 2 2 3" xfId="22097"/>
    <cellStyle name="Normal 4 8 2 2 2 3 2" xfId="48065"/>
    <cellStyle name="Normal 4 8 2 2 2 4" xfId="17769"/>
    <cellStyle name="Normal 4 8 2 2 2 4 2" xfId="43737"/>
    <cellStyle name="Normal 4 8 2 2 2 5" xfId="32917"/>
    <cellStyle name="Normal 4 8 2 2 2 6" xfId="59399"/>
    <cellStyle name="Normal 4 8 2 2 3" xfId="11277"/>
    <cellStyle name="Normal 4 8 2 2 3 2" xfId="26425"/>
    <cellStyle name="Normal 4 8 2 2 3 2 2" xfId="52393"/>
    <cellStyle name="Normal 4 8 2 2 3 3" xfId="37245"/>
    <cellStyle name="Normal 4 8 2 2 4" xfId="9113"/>
    <cellStyle name="Normal 4 8 2 2 4 2" xfId="24261"/>
    <cellStyle name="Normal 4 8 2 2 4 2 2" xfId="50229"/>
    <cellStyle name="Normal 4 8 2 2 4 3" xfId="35081"/>
    <cellStyle name="Normal 4 8 2 2 5" xfId="19933"/>
    <cellStyle name="Normal 4 8 2 2 5 2" xfId="45901"/>
    <cellStyle name="Normal 4 8 2 2 6" xfId="15605"/>
    <cellStyle name="Normal 4 8 2 2 6 2" xfId="41573"/>
    <cellStyle name="Normal 4 8 2 2 7" xfId="4785"/>
    <cellStyle name="Normal 4 8 2 2 8" xfId="30753"/>
    <cellStyle name="Normal 4 8 2 2 9" xfId="57235"/>
    <cellStyle name="Normal 4 8 2 3" xfId="5867"/>
    <cellStyle name="Normal 4 8 2 3 2" xfId="12359"/>
    <cellStyle name="Normal 4 8 2 3 2 2" xfId="27507"/>
    <cellStyle name="Normal 4 8 2 3 2 2 2" xfId="53475"/>
    <cellStyle name="Normal 4 8 2 3 2 3" xfId="38327"/>
    <cellStyle name="Normal 4 8 2 3 3" xfId="21015"/>
    <cellStyle name="Normal 4 8 2 3 3 2" xfId="46983"/>
    <cellStyle name="Normal 4 8 2 3 4" xfId="16687"/>
    <cellStyle name="Normal 4 8 2 3 4 2" xfId="42655"/>
    <cellStyle name="Normal 4 8 2 3 5" xfId="31835"/>
    <cellStyle name="Normal 4 8 2 3 6" xfId="58317"/>
    <cellStyle name="Normal 4 8 2 4" xfId="10195"/>
    <cellStyle name="Normal 4 8 2 4 2" xfId="25343"/>
    <cellStyle name="Normal 4 8 2 4 2 2" xfId="51311"/>
    <cellStyle name="Normal 4 8 2 4 3" xfId="36163"/>
    <cellStyle name="Normal 4 8 2 5" xfId="8031"/>
    <cellStyle name="Normal 4 8 2 5 2" xfId="23179"/>
    <cellStyle name="Normal 4 8 2 5 2 2" xfId="49147"/>
    <cellStyle name="Normal 4 8 2 5 3" xfId="33999"/>
    <cellStyle name="Normal 4 8 2 6" xfId="18851"/>
    <cellStyle name="Normal 4 8 2 6 2" xfId="44819"/>
    <cellStyle name="Normal 4 8 2 7" xfId="14523"/>
    <cellStyle name="Normal 4 8 2 7 2" xfId="40491"/>
    <cellStyle name="Normal 4 8 2 8" xfId="3703"/>
    <cellStyle name="Normal 4 8 2 9" xfId="29671"/>
    <cellStyle name="Normal 4 8 3" xfId="2080"/>
    <cellStyle name="Normal 4 8 3 2" xfId="6408"/>
    <cellStyle name="Normal 4 8 3 2 2" xfId="12900"/>
    <cellStyle name="Normal 4 8 3 2 2 2" xfId="28048"/>
    <cellStyle name="Normal 4 8 3 2 2 2 2" xfId="54016"/>
    <cellStyle name="Normal 4 8 3 2 2 3" xfId="38868"/>
    <cellStyle name="Normal 4 8 3 2 3" xfId="21556"/>
    <cellStyle name="Normal 4 8 3 2 3 2" xfId="47524"/>
    <cellStyle name="Normal 4 8 3 2 4" xfId="17228"/>
    <cellStyle name="Normal 4 8 3 2 4 2" xfId="43196"/>
    <cellStyle name="Normal 4 8 3 2 5" xfId="32376"/>
    <cellStyle name="Normal 4 8 3 2 6" xfId="58858"/>
    <cellStyle name="Normal 4 8 3 3" xfId="10736"/>
    <cellStyle name="Normal 4 8 3 3 2" xfId="25884"/>
    <cellStyle name="Normal 4 8 3 3 2 2" xfId="51852"/>
    <cellStyle name="Normal 4 8 3 3 3" xfId="36704"/>
    <cellStyle name="Normal 4 8 3 4" xfId="8572"/>
    <cellStyle name="Normal 4 8 3 4 2" xfId="23720"/>
    <cellStyle name="Normal 4 8 3 4 2 2" xfId="49688"/>
    <cellStyle name="Normal 4 8 3 4 3" xfId="34540"/>
    <cellStyle name="Normal 4 8 3 5" xfId="19392"/>
    <cellStyle name="Normal 4 8 3 5 2" xfId="45360"/>
    <cellStyle name="Normal 4 8 3 6" xfId="15064"/>
    <cellStyle name="Normal 4 8 3 6 2" xfId="41032"/>
    <cellStyle name="Normal 4 8 3 7" xfId="4244"/>
    <cellStyle name="Normal 4 8 3 8" xfId="30212"/>
    <cellStyle name="Normal 4 8 3 9" xfId="56694"/>
    <cellStyle name="Normal 4 8 4" xfId="5326"/>
    <cellStyle name="Normal 4 8 4 2" xfId="11818"/>
    <cellStyle name="Normal 4 8 4 2 2" xfId="26966"/>
    <cellStyle name="Normal 4 8 4 2 2 2" xfId="52934"/>
    <cellStyle name="Normal 4 8 4 2 3" xfId="37786"/>
    <cellStyle name="Normal 4 8 4 3" xfId="20474"/>
    <cellStyle name="Normal 4 8 4 3 2" xfId="46442"/>
    <cellStyle name="Normal 4 8 4 4" xfId="16146"/>
    <cellStyle name="Normal 4 8 4 4 2" xfId="42114"/>
    <cellStyle name="Normal 4 8 4 5" xfId="31294"/>
    <cellStyle name="Normal 4 8 4 6" xfId="57776"/>
    <cellStyle name="Normal 4 8 5" xfId="9654"/>
    <cellStyle name="Normal 4 8 5 2" xfId="24802"/>
    <cellStyle name="Normal 4 8 5 2 2" xfId="50770"/>
    <cellStyle name="Normal 4 8 5 3" xfId="35622"/>
    <cellStyle name="Normal 4 8 6" xfId="7490"/>
    <cellStyle name="Normal 4 8 6 2" xfId="22638"/>
    <cellStyle name="Normal 4 8 6 2 2" xfId="48606"/>
    <cellStyle name="Normal 4 8 6 3" xfId="33458"/>
    <cellStyle name="Normal 4 8 7" xfId="18310"/>
    <cellStyle name="Normal 4 8 7 2" xfId="44278"/>
    <cellStyle name="Normal 4 8 8" xfId="13982"/>
    <cellStyle name="Normal 4 8 8 2" xfId="39950"/>
    <cellStyle name="Normal 4 8 9" xfId="3162"/>
    <cellStyle name="Normal 4 9" xfId="444"/>
    <cellStyle name="Normal 4 9 10" xfId="29131"/>
    <cellStyle name="Normal 4 9 11" xfId="55079"/>
    <cellStyle name="Normal 4 9 12" xfId="55613"/>
    <cellStyle name="Normal 4 9 13" xfId="995"/>
    <cellStyle name="Normal 4 9 2" xfId="1540"/>
    <cellStyle name="Normal 4 9 2 10" xfId="56154"/>
    <cellStyle name="Normal 4 9 2 2" xfId="2622"/>
    <cellStyle name="Normal 4 9 2 2 2" xfId="6950"/>
    <cellStyle name="Normal 4 9 2 2 2 2" xfId="13442"/>
    <cellStyle name="Normal 4 9 2 2 2 2 2" xfId="28590"/>
    <cellStyle name="Normal 4 9 2 2 2 2 2 2" xfId="54558"/>
    <cellStyle name="Normal 4 9 2 2 2 2 3" xfId="39410"/>
    <cellStyle name="Normal 4 9 2 2 2 3" xfId="22098"/>
    <cellStyle name="Normal 4 9 2 2 2 3 2" xfId="48066"/>
    <cellStyle name="Normal 4 9 2 2 2 4" xfId="17770"/>
    <cellStyle name="Normal 4 9 2 2 2 4 2" xfId="43738"/>
    <cellStyle name="Normal 4 9 2 2 2 5" xfId="32918"/>
    <cellStyle name="Normal 4 9 2 2 2 6" xfId="59400"/>
    <cellStyle name="Normal 4 9 2 2 3" xfId="11278"/>
    <cellStyle name="Normal 4 9 2 2 3 2" xfId="26426"/>
    <cellStyle name="Normal 4 9 2 2 3 2 2" xfId="52394"/>
    <cellStyle name="Normal 4 9 2 2 3 3" xfId="37246"/>
    <cellStyle name="Normal 4 9 2 2 4" xfId="9114"/>
    <cellStyle name="Normal 4 9 2 2 4 2" xfId="24262"/>
    <cellStyle name="Normal 4 9 2 2 4 2 2" xfId="50230"/>
    <cellStyle name="Normal 4 9 2 2 4 3" xfId="35082"/>
    <cellStyle name="Normal 4 9 2 2 5" xfId="19934"/>
    <cellStyle name="Normal 4 9 2 2 5 2" xfId="45902"/>
    <cellStyle name="Normal 4 9 2 2 6" xfId="15606"/>
    <cellStyle name="Normal 4 9 2 2 6 2" xfId="41574"/>
    <cellStyle name="Normal 4 9 2 2 7" xfId="4786"/>
    <cellStyle name="Normal 4 9 2 2 8" xfId="30754"/>
    <cellStyle name="Normal 4 9 2 2 9" xfId="57236"/>
    <cellStyle name="Normal 4 9 2 3" xfId="5868"/>
    <cellStyle name="Normal 4 9 2 3 2" xfId="12360"/>
    <cellStyle name="Normal 4 9 2 3 2 2" xfId="27508"/>
    <cellStyle name="Normal 4 9 2 3 2 2 2" xfId="53476"/>
    <cellStyle name="Normal 4 9 2 3 2 3" xfId="38328"/>
    <cellStyle name="Normal 4 9 2 3 3" xfId="21016"/>
    <cellStyle name="Normal 4 9 2 3 3 2" xfId="46984"/>
    <cellStyle name="Normal 4 9 2 3 4" xfId="16688"/>
    <cellStyle name="Normal 4 9 2 3 4 2" xfId="42656"/>
    <cellStyle name="Normal 4 9 2 3 5" xfId="31836"/>
    <cellStyle name="Normal 4 9 2 3 6" xfId="58318"/>
    <cellStyle name="Normal 4 9 2 4" xfId="10196"/>
    <cellStyle name="Normal 4 9 2 4 2" xfId="25344"/>
    <cellStyle name="Normal 4 9 2 4 2 2" xfId="51312"/>
    <cellStyle name="Normal 4 9 2 4 3" xfId="36164"/>
    <cellStyle name="Normal 4 9 2 5" xfId="8032"/>
    <cellStyle name="Normal 4 9 2 5 2" xfId="23180"/>
    <cellStyle name="Normal 4 9 2 5 2 2" xfId="49148"/>
    <cellStyle name="Normal 4 9 2 5 3" xfId="34000"/>
    <cellStyle name="Normal 4 9 2 6" xfId="18852"/>
    <cellStyle name="Normal 4 9 2 6 2" xfId="44820"/>
    <cellStyle name="Normal 4 9 2 7" xfId="14524"/>
    <cellStyle name="Normal 4 9 2 7 2" xfId="40492"/>
    <cellStyle name="Normal 4 9 2 8" xfId="3704"/>
    <cellStyle name="Normal 4 9 2 9" xfId="29672"/>
    <cellStyle name="Normal 4 9 3" xfId="2081"/>
    <cellStyle name="Normal 4 9 3 2" xfId="6409"/>
    <cellStyle name="Normal 4 9 3 2 2" xfId="12901"/>
    <cellStyle name="Normal 4 9 3 2 2 2" xfId="28049"/>
    <cellStyle name="Normal 4 9 3 2 2 2 2" xfId="54017"/>
    <cellStyle name="Normal 4 9 3 2 2 3" xfId="38869"/>
    <cellStyle name="Normal 4 9 3 2 3" xfId="21557"/>
    <cellStyle name="Normal 4 9 3 2 3 2" xfId="47525"/>
    <cellStyle name="Normal 4 9 3 2 4" xfId="17229"/>
    <cellStyle name="Normal 4 9 3 2 4 2" xfId="43197"/>
    <cellStyle name="Normal 4 9 3 2 5" xfId="32377"/>
    <cellStyle name="Normal 4 9 3 2 6" xfId="58859"/>
    <cellStyle name="Normal 4 9 3 3" xfId="10737"/>
    <cellStyle name="Normal 4 9 3 3 2" xfId="25885"/>
    <cellStyle name="Normal 4 9 3 3 2 2" xfId="51853"/>
    <cellStyle name="Normal 4 9 3 3 3" xfId="36705"/>
    <cellStyle name="Normal 4 9 3 4" xfId="8573"/>
    <cellStyle name="Normal 4 9 3 4 2" xfId="23721"/>
    <cellStyle name="Normal 4 9 3 4 2 2" xfId="49689"/>
    <cellStyle name="Normal 4 9 3 4 3" xfId="34541"/>
    <cellStyle name="Normal 4 9 3 5" xfId="19393"/>
    <cellStyle name="Normal 4 9 3 5 2" xfId="45361"/>
    <cellStyle name="Normal 4 9 3 6" xfId="15065"/>
    <cellStyle name="Normal 4 9 3 6 2" xfId="41033"/>
    <cellStyle name="Normal 4 9 3 7" xfId="4245"/>
    <cellStyle name="Normal 4 9 3 8" xfId="30213"/>
    <cellStyle name="Normal 4 9 3 9" xfId="56695"/>
    <cellStyle name="Normal 4 9 4" xfId="5327"/>
    <cellStyle name="Normal 4 9 4 2" xfId="11819"/>
    <cellStyle name="Normal 4 9 4 2 2" xfId="26967"/>
    <cellStyle name="Normal 4 9 4 2 2 2" xfId="52935"/>
    <cellStyle name="Normal 4 9 4 2 3" xfId="37787"/>
    <cellStyle name="Normal 4 9 4 3" xfId="20475"/>
    <cellStyle name="Normal 4 9 4 3 2" xfId="46443"/>
    <cellStyle name="Normal 4 9 4 4" xfId="16147"/>
    <cellStyle name="Normal 4 9 4 4 2" xfId="42115"/>
    <cellStyle name="Normal 4 9 4 5" xfId="31295"/>
    <cellStyle name="Normal 4 9 4 6" xfId="57777"/>
    <cellStyle name="Normal 4 9 5" xfId="9655"/>
    <cellStyle name="Normal 4 9 5 2" xfId="24803"/>
    <cellStyle name="Normal 4 9 5 2 2" xfId="50771"/>
    <cellStyle name="Normal 4 9 5 3" xfId="35623"/>
    <cellStyle name="Normal 4 9 6" xfId="7491"/>
    <cellStyle name="Normal 4 9 6 2" xfId="22639"/>
    <cellStyle name="Normal 4 9 6 2 2" xfId="48607"/>
    <cellStyle name="Normal 4 9 6 3" xfId="33459"/>
    <cellStyle name="Normal 4 9 7" xfId="18311"/>
    <cellStyle name="Normal 4 9 7 2" xfId="44279"/>
    <cellStyle name="Normal 4 9 8" xfId="13983"/>
    <cellStyle name="Normal 4 9 8 2" xfId="39951"/>
    <cellStyle name="Normal 4 9 9" xfId="3163"/>
    <cellStyle name="Normal 5" xfId="445"/>
    <cellStyle name="Normal 5 10" xfId="446"/>
    <cellStyle name="Normal 5 10 10" xfId="29133"/>
    <cellStyle name="Normal 5 10 11" xfId="55081"/>
    <cellStyle name="Normal 5 10 12" xfId="55615"/>
    <cellStyle name="Normal 5 10 13" xfId="1038"/>
    <cellStyle name="Normal 5 10 2" xfId="1542"/>
    <cellStyle name="Normal 5 10 2 10" xfId="56156"/>
    <cellStyle name="Normal 5 10 2 2" xfId="2624"/>
    <cellStyle name="Normal 5 10 2 2 2" xfId="6952"/>
    <cellStyle name="Normal 5 10 2 2 2 2" xfId="13444"/>
    <cellStyle name="Normal 5 10 2 2 2 2 2" xfId="28592"/>
    <cellStyle name="Normal 5 10 2 2 2 2 2 2" xfId="54560"/>
    <cellStyle name="Normal 5 10 2 2 2 2 3" xfId="39412"/>
    <cellStyle name="Normal 5 10 2 2 2 3" xfId="22100"/>
    <cellStyle name="Normal 5 10 2 2 2 3 2" xfId="48068"/>
    <cellStyle name="Normal 5 10 2 2 2 4" xfId="17772"/>
    <cellStyle name="Normal 5 10 2 2 2 4 2" xfId="43740"/>
    <cellStyle name="Normal 5 10 2 2 2 5" xfId="32920"/>
    <cellStyle name="Normal 5 10 2 2 2 6" xfId="59402"/>
    <cellStyle name="Normal 5 10 2 2 3" xfId="11280"/>
    <cellStyle name="Normal 5 10 2 2 3 2" xfId="26428"/>
    <cellStyle name="Normal 5 10 2 2 3 2 2" xfId="52396"/>
    <cellStyle name="Normal 5 10 2 2 3 3" xfId="37248"/>
    <cellStyle name="Normal 5 10 2 2 4" xfId="9116"/>
    <cellStyle name="Normal 5 10 2 2 4 2" xfId="24264"/>
    <cellStyle name="Normal 5 10 2 2 4 2 2" xfId="50232"/>
    <cellStyle name="Normal 5 10 2 2 4 3" xfId="35084"/>
    <cellStyle name="Normal 5 10 2 2 5" xfId="19936"/>
    <cellStyle name="Normal 5 10 2 2 5 2" xfId="45904"/>
    <cellStyle name="Normal 5 10 2 2 6" xfId="15608"/>
    <cellStyle name="Normal 5 10 2 2 6 2" xfId="41576"/>
    <cellStyle name="Normal 5 10 2 2 7" xfId="4788"/>
    <cellStyle name="Normal 5 10 2 2 8" xfId="30756"/>
    <cellStyle name="Normal 5 10 2 2 9" xfId="57238"/>
    <cellStyle name="Normal 5 10 2 3" xfId="5870"/>
    <cellStyle name="Normal 5 10 2 3 2" xfId="12362"/>
    <cellStyle name="Normal 5 10 2 3 2 2" xfId="27510"/>
    <cellStyle name="Normal 5 10 2 3 2 2 2" xfId="53478"/>
    <cellStyle name="Normal 5 10 2 3 2 3" xfId="38330"/>
    <cellStyle name="Normal 5 10 2 3 3" xfId="21018"/>
    <cellStyle name="Normal 5 10 2 3 3 2" xfId="46986"/>
    <cellStyle name="Normal 5 10 2 3 4" xfId="16690"/>
    <cellStyle name="Normal 5 10 2 3 4 2" xfId="42658"/>
    <cellStyle name="Normal 5 10 2 3 5" xfId="31838"/>
    <cellStyle name="Normal 5 10 2 3 6" xfId="58320"/>
    <cellStyle name="Normal 5 10 2 4" xfId="10198"/>
    <cellStyle name="Normal 5 10 2 4 2" xfId="25346"/>
    <cellStyle name="Normal 5 10 2 4 2 2" xfId="51314"/>
    <cellStyle name="Normal 5 10 2 4 3" xfId="36166"/>
    <cellStyle name="Normal 5 10 2 5" xfId="8034"/>
    <cellStyle name="Normal 5 10 2 5 2" xfId="23182"/>
    <cellStyle name="Normal 5 10 2 5 2 2" xfId="49150"/>
    <cellStyle name="Normal 5 10 2 5 3" xfId="34002"/>
    <cellStyle name="Normal 5 10 2 6" xfId="18854"/>
    <cellStyle name="Normal 5 10 2 6 2" xfId="44822"/>
    <cellStyle name="Normal 5 10 2 7" xfId="14526"/>
    <cellStyle name="Normal 5 10 2 7 2" xfId="40494"/>
    <cellStyle name="Normal 5 10 2 8" xfId="3706"/>
    <cellStyle name="Normal 5 10 2 9" xfId="29674"/>
    <cellStyle name="Normal 5 10 3" xfId="2083"/>
    <cellStyle name="Normal 5 10 3 2" xfId="6411"/>
    <cellStyle name="Normal 5 10 3 2 2" xfId="12903"/>
    <cellStyle name="Normal 5 10 3 2 2 2" xfId="28051"/>
    <cellStyle name="Normal 5 10 3 2 2 2 2" xfId="54019"/>
    <cellStyle name="Normal 5 10 3 2 2 3" xfId="38871"/>
    <cellStyle name="Normal 5 10 3 2 3" xfId="21559"/>
    <cellStyle name="Normal 5 10 3 2 3 2" xfId="47527"/>
    <cellStyle name="Normal 5 10 3 2 4" xfId="17231"/>
    <cellStyle name="Normal 5 10 3 2 4 2" xfId="43199"/>
    <cellStyle name="Normal 5 10 3 2 5" xfId="32379"/>
    <cellStyle name="Normal 5 10 3 2 6" xfId="58861"/>
    <cellStyle name="Normal 5 10 3 3" xfId="10739"/>
    <cellStyle name="Normal 5 10 3 3 2" xfId="25887"/>
    <cellStyle name="Normal 5 10 3 3 2 2" xfId="51855"/>
    <cellStyle name="Normal 5 10 3 3 3" xfId="36707"/>
    <cellStyle name="Normal 5 10 3 4" xfId="8575"/>
    <cellStyle name="Normal 5 10 3 4 2" xfId="23723"/>
    <cellStyle name="Normal 5 10 3 4 2 2" xfId="49691"/>
    <cellStyle name="Normal 5 10 3 4 3" xfId="34543"/>
    <cellStyle name="Normal 5 10 3 5" xfId="19395"/>
    <cellStyle name="Normal 5 10 3 5 2" xfId="45363"/>
    <cellStyle name="Normal 5 10 3 6" xfId="15067"/>
    <cellStyle name="Normal 5 10 3 6 2" xfId="41035"/>
    <cellStyle name="Normal 5 10 3 7" xfId="4247"/>
    <cellStyle name="Normal 5 10 3 8" xfId="30215"/>
    <cellStyle name="Normal 5 10 3 9" xfId="56697"/>
    <cellStyle name="Normal 5 10 4" xfId="5329"/>
    <cellStyle name="Normal 5 10 4 2" xfId="11821"/>
    <cellStyle name="Normal 5 10 4 2 2" xfId="26969"/>
    <cellStyle name="Normal 5 10 4 2 2 2" xfId="52937"/>
    <cellStyle name="Normal 5 10 4 2 3" xfId="37789"/>
    <cellStyle name="Normal 5 10 4 3" xfId="20477"/>
    <cellStyle name="Normal 5 10 4 3 2" xfId="46445"/>
    <cellStyle name="Normal 5 10 4 4" xfId="16149"/>
    <cellStyle name="Normal 5 10 4 4 2" xfId="42117"/>
    <cellStyle name="Normal 5 10 4 5" xfId="31297"/>
    <cellStyle name="Normal 5 10 4 6" xfId="57779"/>
    <cellStyle name="Normal 5 10 5" xfId="9657"/>
    <cellStyle name="Normal 5 10 5 2" xfId="24805"/>
    <cellStyle name="Normal 5 10 5 2 2" xfId="50773"/>
    <cellStyle name="Normal 5 10 5 3" xfId="35625"/>
    <cellStyle name="Normal 5 10 6" xfId="7493"/>
    <cellStyle name="Normal 5 10 6 2" xfId="22641"/>
    <cellStyle name="Normal 5 10 6 2 2" xfId="48609"/>
    <cellStyle name="Normal 5 10 6 3" xfId="33461"/>
    <cellStyle name="Normal 5 10 7" xfId="18313"/>
    <cellStyle name="Normal 5 10 7 2" xfId="44281"/>
    <cellStyle name="Normal 5 10 8" xfId="13985"/>
    <cellStyle name="Normal 5 10 8 2" xfId="39953"/>
    <cellStyle name="Normal 5 10 9" xfId="3165"/>
    <cellStyle name="Normal 5 11" xfId="447"/>
    <cellStyle name="Normal 5 11 10" xfId="29134"/>
    <cellStyle name="Normal 5 11 11" xfId="55082"/>
    <cellStyle name="Normal 5 11 12" xfId="55616"/>
    <cellStyle name="Normal 5 11 13" xfId="1078"/>
    <cellStyle name="Normal 5 11 2" xfId="1543"/>
    <cellStyle name="Normal 5 11 2 10" xfId="56157"/>
    <cellStyle name="Normal 5 11 2 2" xfId="2625"/>
    <cellStyle name="Normal 5 11 2 2 2" xfId="6953"/>
    <cellStyle name="Normal 5 11 2 2 2 2" xfId="13445"/>
    <cellStyle name="Normal 5 11 2 2 2 2 2" xfId="28593"/>
    <cellStyle name="Normal 5 11 2 2 2 2 2 2" xfId="54561"/>
    <cellStyle name="Normal 5 11 2 2 2 2 3" xfId="39413"/>
    <cellStyle name="Normal 5 11 2 2 2 3" xfId="22101"/>
    <cellStyle name="Normal 5 11 2 2 2 3 2" xfId="48069"/>
    <cellStyle name="Normal 5 11 2 2 2 4" xfId="17773"/>
    <cellStyle name="Normal 5 11 2 2 2 4 2" xfId="43741"/>
    <cellStyle name="Normal 5 11 2 2 2 5" xfId="32921"/>
    <cellStyle name="Normal 5 11 2 2 2 6" xfId="59403"/>
    <cellStyle name="Normal 5 11 2 2 3" xfId="11281"/>
    <cellStyle name="Normal 5 11 2 2 3 2" xfId="26429"/>
    <cellStyle name="Normal 5 11 2 2 3 2 2" xfId="52397"/>
    <cellStyle name="Normal 5 11 2 2 3 3" xfId="37249"/>
    <cellStyle name="Normal 5 11 2 2 4" xfId="9117"/>
    <cellStyle name="Normal 5 11 2 2 4 2" xfId="24265"/>
    <cellStyle name="Normal 5 11 2 2 4 2 2" xfId="50233"/>
    <cellStyle name="Normal 5 11 2 2 4 3" xfId="35085"/>
    <cellStyle name="Normal 5 11 2 2 5" xfId="19937"/>
    <cellStyle name="Normal 5 11 2 2 5 2" xfId="45905"/>
    <cellStyle name="Normal 5 11 2 2 6" xfId="15609"/>
    <cellStyle name="Normal 5 11 2 2 6 2" xfId="41577"/>
    <cellStyle name="Normal 5 11 2 2 7" xfId="4789"/>
    <cellStyle name="Normal 5 11 2 2 8" xfId="30757"/>
    <cellStyle name="Normal 5 11 2 2 9" xfId="57239"/>
    <cellStyle name="Normal 5 11 2 3" xfId="5871"/>
    <cellStyle name="Normal 5 11 2 3 2" xfId="12363"/>
    <cellStyle name="Normal 5 11 2 3 2 2" xfId="27511"/>
    <cellStyle name="Normal 5 11 2 3 2 2 2" xfId="53479"/>
    <cellStyle name="Normal 5 11 2 3 2 3" xfId="38331"/>
    <cellStyle name="Normal 5 11 2 3 3" xfId="21019"/>
    <cellStyle name="Normal 5 11 2 3 3 2" xfId="46987"/>
    <cellStyle name="Normal 5 11 2 3 4" xfId="16691"/>
    <cellStyle name="Normal 5 11 2 3 4 2" xfId="42659"/>
    <cellStyle name="Normal 5 11 2 3 5" xfId="31839"/>
    <cellStyle name="Normal 5 11 2 3 6" xfId="58321"/>
    <cellStyle name="Normal 5 11 2 4" xfId="10199"/>
    <cellStyle name="Normal 5 11 2 4 2" xfId="25347"/>
    <cellStyle name="Normal 5 11 2 4 2 2" xfId="51315"/>
    <cellStyle name="Normal 5 11 2 4 3" xfId="36167"/>
    <cellStyle name="Normal 5 11 2 5" xfId="8035"/>
    <cellStyle name="Normal 5 11 2 5 2" xfId="23183"/>
    <cellStyle name="Normal 5 11 2 5 2 2" xfId="49151"/>
    <cellStyle name="Normal 5 11 2 5 3" xfId="34003"/>
    <cellStyle name="Normal 5 11 2 6" xfId="18855"/>
    <cellStyle name="Normal 5 11 2 6 2" xfId="44823"/>
    <cellStyle name="Normal 5 11 2 7" xfId="14527"/>
    <cellStyle name="Normal 5 11 2 7 2" xfId="40495"/>
    <cellStyle name="Normal 5 11 2 8" xfId="3707"/>
    <cellStyle name="Normal 5 11 2 9" xfId="29675"/>
    <cellStyle name="Normal 5 11 3" xfId="2084"/>
    <cellStyle name="Normal 5 11 3 2" xfId="6412"/>
    <cellStyle name="Normal 5 11 3 2 2" xfId="12904"/>
    <cellStyle name="Normal 5 11 3 2 2 2" xfId="28052"/>
    <cellStyle name="Normal 5 11 3 2 2 2 2" xfId="54020"/>
    <cellStyle name="Normal 5 11 3 2 2 3" xfId="38872"/>
    <cellStyle name="Normal 5 11 3 2 3" xfId="21560"/>
    <cellStyle name="Normal 5 11 3 2 3 2" xfId="47528"/>
    <cellStyle name="Normal 5 11 3 2 4" xfId="17232"/>
    <cellStyle name="Normal 5 11 3 2 4 2" xfId="43200"/>
    <cellStyle name="Normal 5 11 3 2 5" xfId="32380"/>
    <cellStyle name="Normal 5 11 3 2 6" xfId="58862"/>
    <cellStyle name="Normal 5 11 3 3" xfId="10740"/>
    <cellStyle name="Normal 5 11 3 3 2" xfId="25888"/>
    <cellStyle name="Normal 5 11 3 3 2 2" xfId="51856"/>
    <cellStyle name="Normal 5 11 3 3 3" xfId="36708"/>
    <cellStyle name="Normal 5 11 3 4" xfId="8576"/>
    <cellStyle name="Normal 5 11 3 4 2" xfId="23724"/>
    <cellStyle name="Normal 5 11 3 4 2 2" xfId="49692"/>
    <cellStyle name="Normal 5 11 3 4 3" xfId="34544"/>
    <cellStyle name="Normal 5 11 3 5" xfId="19396"/>
    <cellStyle name="Normal 5 11 3 5 2" xfId="45364"/>
    <cellStyle name="Normal 5 11 3 6" xfId="15068"/>
    <cellStyle name="Normal 5 11 3 6 2" xfId="41036"/>
    <cellStyle name="Normal 5 11 3 7" xfId="4248"/>
    <cellStyle name="Normal 5 11 3 8" xfId="30216"/>
    <cellStyle name="Normal 5 11 3 9" xfId="56698"/>
    <cellStyle name="Normal 5 11 4" xfId="5330"/>
    <cellStyle name="Normal 5 11 4 2" xfId="11822"/>
    <cellStyle name="Normal 5 11 4 2 2" xfId="26970"/>
    <cellStyle name="Normal 5 11 4 2 2 2" xfId="52938"/>
    <cellStyle name="Normal 5 11 4 2 3" xfId="37790"/>
    <cellStyle name="Normal 5 11 4 3" xfId="20478"/>
    <cellStyle name="Normal 5 11 4 3 2" xfId="46446"/>
    <cellStyle name="Normal 5 11 4 4" xfId="16150"/>
    <cellStyle name="Normal 5 11 4 4 2" xfId="42118"/>
    <cellStyle name="Normal 5 11 4 5" xfId="31298"/>
    <cellStyle name="Normal 5 11 4 6" xfId="57780"/>
    <cellStyle name="Normal 5 11 5" xfId="9658"/>
    <cellStyle name="Normal 5 11 5 2" xfId="24806"/>
    <cellStyle name="Normal 5 11 5 2 2" xfId="50774"/>
    <cellStyle name="Normal 5 11 5 3" xfId="35626"/>
    <cellStyle name="Normal 5 11 6" xfId="7494"/>
    <cellStyle name="Normal 5 11 6 2" xfId="22642"/>
    <cellStyle name="Normal 5 11 6 2 2" xfId="48610"/>
    <cellStyle name="Normal 5 11 6 3" xfId="33462"/>
    <cellStyle name="Normal 5 11 7" xfId="18314"/>
    <cellStyle name="Normal 5 11 7 2" xfId="44282"/>
    <cellStyle name="Normal 5 11 8" xfId="13986"/>
    <cellStyle name="Normal 5 11 8 2" xfId="39954"/>
    <cellStyle name="Normal 5 11 9" xfId="3166"/>
    <cellStyle name="Normal 5 12" xfId="448"/>
    <cellStyle name="Normal 5 12 10" xfId="29135"/>
    <cellStyle name="Normal 5 12 11" xfId="55083"/>
    <cellStyle name="Normal 5 12 12" xfId="55617"/>
    <cellStyle name="Normal 5 12 13" xfId="1118"/>
    <cellStyle name="Normal 5 12 2" xfId="1544"/>
    <cellStyle name="Normal 5 12 2 10" xfId="56158"/>
    <cellStyle name="Normal 5 12 2 2" xfId="2626"/>
    <cellStyle name="Normal 5 12 2 2 2" xfId="6954"/>
    <cellStyle name="Normal 5 12 2 2 2 2" xfId="13446"/>
    <cellStyle name="Normal 5 12 2 2 2 2 2" xfId="28594"/>
    <cellStyle name="Normal 5 12 2 2 2 2 2 2" xfId="54562"/>
    <cellStyle name="Normal 5 12 2 2 2 2 3" xfId="39414"/>
    <cellStyle name="Normal 5 12 2 2 2 3" xfId="22102"/>
    <cellStyle name="Normal 5 12 2 2 2 3 2" xfId="48070"/>
    <cellStyle name="Normal 5 12 2 2 2 4" xfId="17774"/>
    <cellStyle name="Normal 5 12 2 2 2 4 2" xfId="43742"/>
    <cellStyle name="Normal 5 12 2 2 2 5" xfId="32922"/>
    <cellStyle name="Normal 5 12 2 2 2 6" xfId="59404"/>
    <cellStyle name="Normal 5 12 2 2 3" xfId="11282"/>
    <cellStyle name="Normal 5 12 2 2 3 2" xfId="26430"/>
    <cellStyle name="Normal 5 12 2 2 3 2 2" xfId="52398"/>
    <cellStyle name="Normal 5 12 2 2 3 3" xfId="37250"/>
    <cellStyle name="Normal 5 12 2 2 4" xfId="9118"/>
    <cellStyle name="Normal 5 12 2 2 4 2" xfId="24266"/>
    <cellStyle name="Normal 5 12 2 2 4 2 2" xfId="50234"/>
    <cellStyle name="Normal 5 12 2 2 4 3" xfId="35086"/>
    <cellStyle name="Normal 5 12 2 2 5" xfId="19938"/>
    <cellStyle name="Normal 5 12 2 2 5 2" xfId="45906"/>
    <cellStyle name="Normal 5 12 2 2 6" xfId="15610"/>
    <cellStyle name="Normal 5 12 2 2 6 2" xfId="41578"/>
    <cellStyle name="Normal 5 12 2 2 7" xfId="4790"/>
    <cellStyle name="Normal 5 12 2 2 8" xfId="30758"/>
    <cellStyle name="Normal 5 12 2 2 9" xfId="57240"/>
    <cellStyle name="Normal 5 12 2 3" xfId="5872"/>
    <cellStyle name="Normal 5 12 2 3 2" xfId="12364"/>
    <cellStyle name="Normal 5 12 2 3 2 2" xfId="27512"/>
    <cellStyle name="Normal 5 12 2 3 2 2 2" xfId="53480"/>
    <cellStyle name="Normal 5 12 2 3 2 3" xfId="38332"/>
    <cellStyle name="Normal 5 12 2 3 3" xfId="21020"/>
    <cellStyle name="Normal 5 12 2 3 3 2" xfId="46988"/>
    <cellStyle name="Normal 5 12 2 3 4" xfId="16692"/>
    <cellStyle name="Normal 5 12 2 3 4 2" xfId="42660"/>
    <cellStyle name="Normal 5 12 2 3 5" xfId="31840"/>
    <cellStyle name="Normal 5 12 2 3 6" xfId="58322"/>
    <cellStyle name="Normal 5 12 2 4" xfId="10200"/>
    <cellStyle name="Normal 5 12 2 4 2" xfId="25348"/>
    <cellStyle name="Normal 5 12 2 4 2 2" xfId="51316"/>
    <cellStyle name="Normal 5 12 2 4 3" xfId="36168"/>
    <cellStyle name="Normal 5 12 2 5" xfId="8036"/>
    <cellStyle name="Normal 5 12 2 5 2" xfId="23184"/>
    <cellStyle name="Normal 5 12 2 5 2 2" xfId="49152"/>
    <cellStyle name="Normal 5 12 2 5 3" xfId="34004"/>
    <cellStyle name="Normal 5 12 2 6" xfId="18856"/>
    <cellStyle name="Normal 5 12 2 6 2" xfId="44824"/>
    <cellStyle name="Normal 5 12 2 7" xfId="14528"/>
    <cellStyle name="Normal 5 12 2 7 2" xfId="40496"/>
    <cellStyle name="Normal 5 12 2 8" xfId="3708"/>
    <cellStyle name="Normal 5 12 2 9" xfId="29676"/>
    <cellStyle name="Normal 5 12 3" xfId="2085"/>
    <cellStyle name="Normal 5 12 3 2" xfId="6413"/>
    <cellStyle name="Normal 5 12 3 2 2" xfId="12905"/>
    <cellStyle name="Normal 5 12 3 2 2 2" xfId="28053"/>
    <cellStyle name="Normal 5 12 3 2 2 2 2" xfId="54021"/>
    <cellStyle name="Normal 5 12 3 2 2 3" xfId="38873"/>
    <cellStyle name="Normal 5 12 3 2 3" xfId="21561"/>
    <cellStyle name="Normal 5 12 3 2 3 2" xfId="47529"/>
    <cellStyle name="Normal 5 12 3 2 4" xfId="17233"/>
    <cellStyle name="Normal 5 12 3 2 4 2" xfId="43201"/>
    <cellStyle name="Normal 5 12 3 2 5" xfId="32381"/>
    <cellStyle name="Normal 5 12 3 2 6" xfId="58863"/>
    <cellStyle name="Normal 5 12 3 3" xfId="10741"/>
    <cellStyle name="Normal 5 12 3 3 2" xfId="25889"/>
    <cellStyle name="Normal 5 12 3 3 2 2" xfId="51857"/>
    <cellStyle name="Normal 5 12 3 3 3" xfId="36709"/>
    <cellStyle name="Normal 5 12 3 4" xfId="8577"/>
    <cellStyle name="Normal 5 12 3 4 2" xfId="23725"/>
    <cellStyle name="Normal 5 12 3 4 2 2" xfId="49693"/>
    <cellStyle name="Normal 5 12 3 4 3" xfId="34545"/>
    <cellStyle name="Normal 5 12 3 5" xfId="19397"/>
    <cellStyle name="Normal 5 12 3 5 2" xfId="45365"/>
    <cellStyle name="Normal 5 12 3 6" xfId="15069"/>
    <cellStyle name="Normal 5 12 3 6 2" xfId="41037"/>
    <cellStyle name="Normal 5 12 3 7" xfId="4249"/>
    <cellStyle name="Normal 5 12 3 8" xfId="30217"/>
    <cellStyle name="Normal 5 12 3 9" xfId="56699"/>
    <cellStyle name="Normal 5 12 4" xfId="5331"/>
    <cellStyle name="Normal 5 12 4 2" xfId="11823"/>
    <cellStyle name="Normal 5 12 4 2 2" xfId="26971"/>
    <cellStyle name="Normal 5 12 4 2 2 2" xfId="52939"/>
    <cellStyle name="Normal 5 12 4 2 3" xfId="37791"/>
    <cellStyle name="Normal 5 12 4 3" xfId="20479"/>
    <cellStyle name="Normal 5 12 4 3 2" xfId="46447"/>
    <cellStyle name="Normal 5 12 4 4" xfId="16151"/>
    <cellStyle name="Normal 5 12 4 4 2" xfId="42119"/>
    <cellStyle name="Normal 5 12 4 5" xfId="31299"/>
    <cellStyle name="Normal 5 12 4 6" xfId="57781"/>
    <cellStyle name="Normal 5 12 5" xfId="9659"/>
    <cellStyle name="Normal 5 12 5 2" xfId="24807"/>
    <cellStyle name="Normal 5 12 5 2 2" xfId="50775"/>
    <cellStyle name="Normal 5 12 5 3" xfId="35627"/>
    <cellStyle name="Normal 5 12 6" xfId="7495"/>
    <cellStyle name="Normal 5 12 6 2" xfId="22643"/>
    <cellStyle name="Normal 5 12 6 2 2" xfId="48611"/>
    <cellStyle name="Normal 5 12 6 3" xfId="33463"/>
    <cellStyle name="Normal 5 12 7" xfId="18315"/>
    <cellStyle name="Normal 5 12 7 2" xfId="44283"/>
    <cellStyle name="Normal 5 12 8" xfId="13987"/>
    <cellStyle name="Normal 5 12 8 2" xfId="39955"/>
    <cellStyle name="Normal 5 12 9" xfId="3167"/>
    <cellStyle name="Normal 5 13" xfId="449"/>
    <cellStyle name="Normal 5 13 10" xfId="29136"/>
    <cellStyle name="Normal 5 13 11" xfId="55084"/>
    <cellStyle name="Normal 5 13 12" xfId="55618"/>
    <cellStyle name="Normal 5 13 13" xfId="1158"/>
    <cellStyle name="Normal 5 13 2" xfId="1545"/>
    <cellStyle name="Normal 5 13 2 10" xfId="56159"/>
    <cellStyle name="Normal 5 13 2 2" xfId="2627"/>
    <cellStyle name="Normal 5 13 2 2 2" xfId="6955"/>
    <cellStyle name="Normal 5 13 2 2 2 2" xfId="13447"/>
    <cellStyle name="Normal 5 13 2 2 2 2 2" xfId="28595"/>
    <cellStyle name="Normal 5 13 2 2 2 2 2 2" xfId="54563"/>
    <cellStyle name="Normal 5 13 2 2 2 2 3" xfId="39415"/>
    <cellStyle name="Normal 5 13 2 2 2 3" xfId="22103"/>
    <cellStyle name="Normal 5 13 2 2 2 3 2" xfId="48071"/>
    <cellStyle name="Normal 5 13 2 2 2 4" xfId="17775"/>
    <cellStyle name="Normal 5 13 2 2 2 4 2" xfId="43743"/>
    <cellStyle name="Normal 5 13 2 2 2 5" xfId="32923"/>
    <cellStyle name="Normal 5 13 2 2 2 6" xfId="59405"/>
    <cellStyle name="Normal 5 13 2 2 3" xfId="11283"/>
    <cellStyle name="Normal 5 13 2 2 3 2" xfId="26431"/>
    <cellStyle name="Normal 5 13 2 2 3 2 2" xfId="52399"/>
    <cellStyle name="Normal 5 13 2 2 3 3" xfId="37251"/>
    <cellStyle name="Normal 5 13 2 2 4" xfId="9119"/>
    <cellStyle name="Normal 5 13 2 2 4 2" xfId="24267"/>
    <cellStyle name="Normal 5 13 2 2 4 2 2" xfId="50235"/>
    <cellStyle name="Normal 5 13 2 2 4 3" xfId="35087"/>
    <cellStyle name="Normal 5 13 2 2 5" xfId="19939"/>
    <cellStyle name="Normal 5 13 2 2 5 2" xfId="45907"/>
    <cellStyle name="Normal 5 13 2 2 6" xfId="15611"/>
    <cellStyle name="Normal 5 13 2 2 6 2" xfId="41579"/>
    <cellStyle name="Normal 5 13 2 2 7" xfId="4791"/>
    <cellStyle name="Normal 5 13 2 2 8" xfId="30759"/>
    <cellStyle name="Normal 5 13 2 2 9" xfId="57241"/>
    <cellStyle name="Normal 5 13 2 3" xfId="5873"/>
    <cellStyle name="Normal 5 13 2 3 2" xfId="12365"/>
    <cellStyle name="Normal 5 13 2 3 2 2" xfId="27513"/>
    <cellStyle name="Normal 5 13 2 3 2 2 2" xfId="53481"/>
    <cellStyle name="Normal 5 13 2 3 2 3" xfId="38333"/>
    <cellStyle name="Normal 5 13 2 3 3" xfId="21021"/>
    <cellStyle name="Normal 5 13 2 3 3 2" xfId="46989"/>
    <cellStyle name="Normal 5 13 2 3 4" xfId="16693"/>
    <cellStyle name="Normal 5 13 2 3 4 2" xfId="42661"/>
    <cellStyle name="Normal 5 13 2 3 5" xfId="31841"/>
    <cellStyle name="Normal 5 13 2 3 6" xfId="58323"/>
    <cellStyle name="Normal 5 13 2 4" xfId="10201"/>
    <cellStyle name="Normal 5 13 2 4 2" xfId="25349"/>
    <cellStyle name="Normal 5 13 2 4 2 2" xfId="51317"/>
    <cellStyle name="Normal 5 13 2 4 3" xfId="36169"/>
    <cellStyle name="Normal 5 13 2 5" xfId="8037"/>
    <cellStyle name="Normal 5 13 2 5 2" xfId="23185"/>
    <cellStyle name="Normal 5 13 2 5 2 2" xfId="49153"/>
    <cellStyle name="Normal 5 13 2 5 3" xfId="34005"/>
    <cellStyle name="Normal 5 13 2 6" xfId="18857"/>
    <cellStyle name="Normal 5 13 2 6 2" xfId="44825"/>
    <cellStyle name="Normal 5 13 2 7" xfId="14529"/>
    <cellStyle name="Normal 5 13 2 7 2" xfId="40497"/>
    <cellStyle name="Normal 5 13 2 8" xfId="3709"/>
    <cellStyle name="Normal 5 13 2 9" xfId="29677"/>
    <cellStyle name="Normal 5 13 3" xfId="2086"/>
    <cellStyle name="Normal 5 13 3 2" xfId="6414"/>
    <cellStyle name="Normal 5 13 3 2 2" xfId="12906"/>
    <cellStyle name="Normal 5 13 3 2 2 2" xfId="28054"/>
    <cellStyle name="Normal 5 13 3 2 2 2 2" xfId="54022"/>
    <cellStyle name="Normal 5 13 3 2 2 3" xfId="38874"/>
    <cellStyle name="Normal 5 13 3 2 3" xfId="21562"/>
    <cellStyle name="Normal 5 13 3 2 3 2" xfId="47530"/>
    <cellStyle name="Normal 5 13 3 2 4" xfId="17234"/>
    <cellStyle name="Normal 5 13 3 2 4 2" xfId="43202"/>
    <cellStyle name="Normal 5 13 3 2 5" xfId="32382"/>
    <cellStyle name="Normal 5 13 3 2 6" xfId="58864"/>
    <cellStyle name="Normal 5 13 3 3" xfId="10742"/>
    <cellStyle name="Normal 5 13 3 3 2" xfId="25890"/>
    <cellStyle name="Normal 5 13 3 3 2 2" xfId="51858"/>
    <cellStyle name="Normal 5 13 3 3 3" xfId="36710"/>
    <cellStyle name="Normal 5 13 3 4" xfId="8578"/>
    <cellStyle name="Normal 5 13 3 4 2" xfId="23726"/>
    <cellStyle name="Normal 5 13 3 4 2 2" xfId="49694"/>
    <cellStyle name="Normal 5 13 3 4 3" xfId="34546"/>
    <cellStyle name="Normal 5 13 3 5" xfId="19398"/>
    <cellStyle name="Normal 5 13 3 5 2" xfId="45366"/>
    <cellStyle name="Normal 5 13 3 6" xfId="15070"/>
    <cellStyle name="Normal 5 13 3 6 2" xfId="41038"/>
    <cellStyle name="Normal 5 13 3 7" xfId="4250"/>
    <cellStyle name="Normal 5 13 3 8" xfId="30218"/>
    <cellStyle name="Normal 5 13 3 9" xfId="56700"/>
    <cellStyle name="Normal 5 13 4" xfId="5332"/>
    <cellStyle name="Normal 5 13 4 2" xfId="11824"/>
    <cellStyle name="Normal 5 13 4 2 2" xfId="26972"/>
    <cellStyle name="Normal 5 13 4 2 2 2" xfId="52940"/>
    <cellStyle name="Normal 5 13 4 2 3" xfId="37792"/>
    <cellStyle name="Normal 5 13 4 3" xfId="20480"/>
    <cellStyle name="Normal 5 13 4 3 2" xfId="46448"/>
    <cellStyle name="Normal 5 13 4 4" xfId="16152"/>
    <cellStyle name="Normal 5 13 4 4 2" xfId="42120"/>
    <cellStyle name="Normal 5 13 4 5" xfId="31300"/>
    <cellStyle name="Normal 5 13 4 6" xfId="57782"/>
    <cellStyle name="Normal 5 13 5" xfId="9660"/>
    <cellStyle name="Normal 5 13 5 2" xfId="24808"/>
    <cellStyle name="Normal 5 13 5 2 2" xfId="50776"/>
    <cellStyle name="Normal 5 13 5 3" xfId="35628"/>
    <cellStyle name="Normal 5 13 6" xfId="7496"/>
    <cellStyle name="Normal 5 13 6 2" xfId="22644"/>
    <cellStyle name="Normal 5 13 6 2 2" xfId="48612"/>
    <cellStyle name="Normal 5 13 6 3" xfId="33464"/>
    <cellStyle name="Normal 5 13 7" xfId="18316"/>
    <cellStyle name="Normal 5 13 7 2" xfId="44284"/>
    <cellStyle name="Normal 5 13 8" xfId="13988"/>
    <cellStyle name="Normal 5 13 8 2" xfId="39956"/>
    <cellStyle name="Normal 5 13 9" xfId="3168"/>
    <cellStyle name="Normal 5 14" xfId="1541"/>
    <cellStyle name="Normal 5 14 10" xfId="56155"/>
    <cellStyle name="Normal 5 14 2" xfId="2623"/>
    <cellStyle name="Normal 5 14 2 2" xfId="6951"/>
    <cellStyle name="Normal 5 14 2 2 2" xfId="13443"/>
    <cellStyle name="Normal 5 14 2 2 2 2" xfId="28591"/>
    <cellStyle name="Normal 5 14 2 2 2 2 2" xfId="54559"/>
    <cellStyle name="Normal 5 14 2 2 2 3" xfId="39411"/>
    <cellStyle name="Normal 5 14 2 2 3" xfId="22099"/>
    <cellStyle name="Normal 5 14 2 2 3 2" xfId="48067"/>
    <cellStyle name="Normal 5 14 2 2 4" xfId="17771"/>
    <cellStyle name="Normal 5 14 2 2 4 2" xfId="43739"/>
    <cellStyle name="Normal 5 14 2 2 5" xfId="32919"/>
    <cellStyle name="Normal 5 14 2 2 6" xfId="59401"/>
    <cellStyle name="Normal 5 14 2 3" xfId="11279"/>
    <cellStyle name="Normal 5 14 2 3 2" xfId="26427"/>
    <cellStyle name="Normal 5 14 2 3 2 2" xfId="52395"/>
    <cellStyle name="Normal 5 14 2 3 3" xfId="37247"/>
    <cellStyle name="Normal 5 14 2 4" xfId="9115"/>
    <cellStyle name="Normal 5 14 2 4 2" xfId="24263"/>
    <cellStyle name="Normal 5 14 2 4 2 2" xfId="50231"/>
    <cellStyle name="Normal 5 14 2 4 3" xfId="35083"/>
    <cellStyle name="Normal 5 14 2 5" xfId="19935"/>
    <cellStyle name="Normal 5 14 2 5 2" xfId="45903"/>
    <cellStyle name="Normal 5 14 2 6" xfId="15607"/>
    <cellStyle name="Normal 5 14 2 6 2" xfId="41575"/>
    <cellStyle name="Normal 5 14 2 7" xfId="4787"/>
    <cellStyle name="Normal 5 14 2 8" xfId="30755"/>
    <cellStyle name="Normal 5 14 2 9" xfId="57237"/>
    <cellStyle name="Normal 5 14 3" xfId="5869"/>
    <cellStyle name="Normal 5 14 3 2" xfId="12361"/>
    <cellStyle name="Normal 5 14 3 2 2" xfId="27509"/>
    <cellStyle name="Normal 5 14 3 2 2 2" xfId="53477"/>
    <cellStyle name="Normal 5 14 3 2 3" xfId="38329"/>
    <cellStyle name="Normal 5 14 3 3" xfId="21017"/>
    <cellStyle name="Normal 5 14 3 3 2" xfId="46985"/>
    <cellStyle name="Normal 5 14 3 4" xfId="16689"/>
    <cellStyle name="Normal 5 14 3 4 2" xfId="42657"/>
    <cellStyle name="Normal 5 14 3 5" xfId="31837"/>
    <cellStyle name="Normal 5 14 3 6" xfId="58319"/>
    <cellStyle name="Normal 5 14 4" xfId="10197"/>
    <cellStyle name="Normal 5 14 4 2" xfId="25345"/>
    <cellStyle name="Normal 5 14 4 2 2" xfId="51313"/>
    <cellStyle name="Normal 5 14 4 3" xfId="36165"/>
    <cellStyle name="Normal 5 14 5" xfId="8033"/>
    <cellStyle name="Normal 5 14 5 2" xfId="23181"/>
    <cellStyle name="Normal 5 14 5 2 2" xfId="49149"/>
    <cellStyle name="Normal 5 14 5 3" xfId="34001"/>
    <cellStyle name="Normal 5 14 6" xfId="18853"/>
    <cellStyle name="Normal 5 14 6 2" xfId="44821"/>
    <cellStyle name="Normal 5 14 7" xfId="14525"/>
    <cellStyle name="Normal 5 14 7 2" xfId="40493"/>
    <cellStyle name="Normal 5 14 8" xfId="3705"/>
    <cellStyle name="Normal 5 14 9" xfId="29673"/>
    <cellStyle name="Normal 5 15" xfId="2082"/>
    <cellStyle name="Normal 5 15 2" xfId="6410"/>
    <cellStyle name="Normal 5 15 2 2" xfId="12902"/>
    <cellStyle name="Normal 5 15 2 2 2" xfId="28050"/>
    <cellStyle name="Normal 5 15 2 2 2 2" xfId="54018"/>
    <cellStyle name="Normal 5 15 2 2 3" xfId="38870"/>
    <cellStyle name="Normal 5 15 2 3" xfId="21558"/>
    <cellStyle name="Normal 5 15 2 3 2" xfId="47526"/>
    <cellStyle name="Normal 5 15 2 4" xfId="17230"/>
    <cellStyle name="Normal 5 15 2 4 2" xfId="43198"/>
    <cellStyle name="Normal 5 15 2 5" xfId="32378"/>
    <cellStyle name="Normal 5 15 2 6" xfId="58860"/>
    <cellStyle name="Normal 5 15 3" xfId="10738"/>
    <cellStyle name="Normal 5 15 3 2" xfId="25886"/>
    <cellStyle name="Normal 5 15 3 2 2" xfId="51854"/>
    <cellStyle name="Normal 5 15 3 3" xfId="36706"/>
    <cellStyle name="Normal 5 15 4" xfId="8574"/>
    <cellStyle name="Normal 5 15 4 2" xfId="23722"/>
    <cellStyle name="Normal 5 15 4 2 2" xfId="49690"/>
    <cellStyle name="Normal 5 15 4 3" xfId="34542"/>
    <cellStyle name="Normal 5 15 5" xfId="19394"/>
    <cellStyle name="Normal 5 15 5 2" xfId="45362"/>
    <cellStyle name="Normal 5 15 6" xfId="15066"/>
    <cellStyle name="Normal 5 15 6 2" xfId="41034"/>
    <cellStyle name="Normal 5 15 7" xfId="4246"/>
    <cellStyle name="Normal 5 15 8" xfId="30214"/>
    <cellStyle name="Normal 5 15 9" xfId="56696"/>
    <cellStyle name="Normal 5 16" xfId="5328"/>
    <cellStyle name="Normal 5 16 2" xfId="11820"/>
    <cellStyle name="Normal 5 16 2 2" xfId="26968"/>
    <cellStyle name="Normal 5 16 2 2 2" xfId="52936"/>
    <cellStyle name="Normal 5 16 2 3" xfId="37788"/>
    <cellStyle name="Normal 5 16 3" xfId="20476"/>
    <cellStyle name="Normal 5 16 3 2" xfId="46444"/>
    <cellStyle name="Normal 5 16 4" xfId="16148"/>
    <cellStyle name="Normal 5 16 4 2" xfId="42116"/>
    <cellStyle name="Normal 5 16 5" xfId="31296"/>
    <cellStyle name="Normal 5 16 6" xfId="57778"/>
    <cellStyle name="Normal 5 17" xfId="9656"/>
    <cellStyle name="Normal 5 17 2" xfId="24804"/>
    <cellStyle name="Normal 5 17 2 2" xfId="50772"/>
    <cellStyle name="Normal 5 17 3" xfId="35624"/>
    <cellStyle name="Normal 5 18" xfId="7492"/>
    <cellStyle name="Normal 5 18 2" xfId="22640"/>
    <cellStyle name="Normal 5 18 2 2" xfId="48608"/>
    <cellStyle name="Normal 5 18 3" xfId="33460"/>
    <cellStyle name="Normal 5 19" xfId="18312"/>
    <cellStyle name="Normal 5 19 2" xfId="44280"/>
    <cellStyle name="Normal 5 2" xfId="450"/>
    <cellStyle name="Normal 5 2 10" xfId="3169"/>
    <cellStyle name="Normal 5 2 11" xfId="29137"/>
    <cellStyle name="Normal 5 2 12" xfId="55085"/>
    <cellStyle name="Normal 5 2 13" xfId="55619"/>
    <cellStyle name="Normal 5 2 14" xfId="718"/>
    <cellStyle name="Normal 5 2 2" xfId="451"/>
    <cellStyle name="Normal 5 2 2 10" xfId="29138"/>
    <cellStyle name="Normal 5 2 2 11" xfId="55086"/>
    <cellStyle name="Normal 5 2 2 12" xfId="55620"/>
    <cellStyle name="Normal 5 2 2 13" xfId="1205"/>
    <cellStyle name="Normal 5 2 2 2" xfId="1547"/>
    <cellStyle name="Normal 5 2 2 2 10" xfId="56161"/>
    <cellStyle name="Normal 5 2 2 2 2" xfId="2629"/>
    <cellStyle name="Normal 5 2 2 2 2 2" xfId="6957"/>
    <cellStyle name="Normal 5 2 2 2 2 2 2" xfId="13449"/>
    <cellStyle name="Normal 5 2 2 2 2 2 2 2" xfId="28597"/>
    <cellStyle name="Normal 5 2 2 2 2 2 2 2 2" xfId="54565"/>
    <cellStyle name="Normal 5 2 2 2 2 2 2 3" xfId="39417"/>
    <cellStyle name="Normal 5 2 2 2 2 2 3" xfId="22105"/>
    <cellStyle name="Normal 5 2 2 2 2 2 3 2" xfId="48073"/>
    <cellStyle name="Normal 5 2 2 2 2 2 4" xfId="17777"/>
    <cellStyle name="Normal 5 2 2 2 2 2 4 2" xfId="43745"/>
    <cellStyle name="Normal 5 2 2 2 2 2 5" xfId="32925"/>
    <cellStyle name="Normal 5 2 2 2 2 2 6" xfId="59407"/>
    <cellStyle name="Normal 5 2 2 2 2 3" xfId="11285"/>
    <cellStyle name="Normal 5 2 2 2 2 3 2" xfId="26433"/>
    <cellStyle name="Normal 5 2 2 2 2 3 2 2" xfId="52401"/>
    <cellStyle name="Normal 5 2 2 2 2 3 3" xfId="37253"/>
    <cellStyle name="Normal 5 2 2 2 2 4" xfId="9121"/>
    <cellStyle name="Normal 5 2 2 2 2 4 2" xfId="24269"/>
    <cellStyle name="Normal 5 2 2 2 2 4 2 2" xfId="50237"/>
    <cellStyle name="Normal 5 2 2 2 2 4 3" xfId="35089"/>
    <cellStyle name="Normal 5 2 2 2 2 5" xfId="19941"/>
    <cellStyle name="Normal 5 2 2 2 2 5 2" xfId="45909"/>
    <cellStyle name="Normal 5 2 2 2 2 6" xfId="15613"/>
    <cellStyle name="Normal 5 2 2 2 2 6 2" xfId="41581"/>
    <cellStyle name="Normal 5 2 2 2 2 7" xfId="4793"/>
    <cellStyle name="Normal 5 2 2 2 2 8" xfId="30761"/>
    <cellStyle name="Normal 5 2 2 2 2 9" xfId="57243"/>
    <cellStyle name="Normal 5 2 2 2 3" xfId="5875"/>
    <cellStyle name="Normal 5 2 2 2 3 2" xfId="12367"/>
    <cellStyle name="Normal 5 2 2 2 3 2 2" xfId="27515"/>
    <cellStyle name="Normal 5 2 2 2 3 2 2 2" xfId="53483"/>
    <cellStyle name="Normal 5 2 2 2 3 2 3" xfId="38335"/>
    <cellStyle name="Normal 5 2 2 2 3 3" xfId="21023"/>
    <cellStyle name="Normal 5 2 2 2 3 3 2" xfId="46991"/>
    <cellStyle name="Normal 5 2 2 2 3 4" xfId="16695"/>
    <cellStyle name="Normal 5 2 2 2 3 4 2" xfId="42663"/>
    <cellStyle name="Normal 5 2 2 2 3 5" xfId="31843"/>
    <cellStyle name="Normal 5 2 2 2 3 6" xfId="58325"/>
    <cellStyle name="Normal 5 2 2 2 4" xfId="10203"/>
    <cellStyle name="Normal 5 2 2 2 4 2" xfId="25351"/>
    <cellStyle name="Normal 5 2 2 2 4 2 2" xfId="51319"/>
    <cellStyle name="Normal 5 2 2 2 4 3" xfId="36171"/>
    <cellStyle name="Normal 5 2 2 2 5" xfId="8039"/>
    <cellStyle name="Normal 5 2 2 2 5 2" xfId="23187"/>
    <cellStyle name="Normal 5 2 2 2 5 2 2" xfId="49155"/>
    <cellStyle name="Normal 5 2 2 2 5 3" xfId="34007"/>
    <cellStyle name="Normal 5 2 2 2 6" xfId="18859"/>
    <cellStyle name="Normal 5 2 2 2 6 2" xfId="44827"/>
    <cellStyle name="Normal 5 2 2 2 7" xfId="14531"/>
    <cellStyle name="Normal 5 2 2 2 7 2" xfId="40499"/>
    <cellStyle name="Normal 5 2 2 2 8" xfId="3711"/>
    <cellStyle name="Normal 5 2 2 2 9" xfId="29679"/>
    <cellStyle name="Normal 5 2 2 3" xfId="2088"/>
    <cellStyle name="Normal 5 2 2 3 2" xfId="6416"/>
    <cellStyle name="Normal 5 2 2 3 2 2" xfId="12908"/>
    <cellStyle name="Normal 5 2 2 3 2 2 2" xfId="28056"/>
    <cellStyle name="Normal 5 2 2 3 2 2 2 2" xfId="54024"/>
    <cellStyle name="Normal 5 2 2 3 2 2 3" xfId="38876"/>
    <cellStyle name="Normal 5 2 2 3 2 3" xfId="21564"/>
    <cellStyle name="Normal 5 2 2 3 2 3 2" xfId="47532"/>
    <cellStyle name="Normal 5 2 2 3 2 4" xfId="17236"/>
    <cellStyle name="Normal 5 2 2 3 2 4 2" xfId="43204"/>
    <cellStyle name="Normal 5 2 2 3 2 5" xfId="32384"/>
    <cellStyle name="Normal 5 2 2 3 2 6" xfId="58866"/>
    <cellStyle name="Normal 5 2 2 3 3" xfId="10744"/>
    <cellStyle name="Normal 5 2 2 3 3 2" xfId="25892"/>
    <cellStyle name="Normal 5 2 2 3 3 2 2" xfId="51860"/>
    <cellStyle name="Normal 5 2 2 3 3 3" xfId="36712"/>
    <cellStyle name="Normal 5 2 2 3 4" xfId="8580"/>
    <cellStyle name="Normal 5 2 2 3 4 2" xfId="23728"/>
    <cellStyle name="Normal 5 2 2 3 4 2 2" xfId="49696"/>
    <cellStyle name="Normal 5 2 2 3 4 3" xfId="34548"/>
    <cellStyle name="Normal 5 2 2 3 5" xfId="19400"/>
    <cellStyle name="Normal 5 2 2 3 5 2" xfId="45368"/>
    <cellStyle name="Normal 5 2 2 3 6" xfId="15072"/>
    <cellStyle name="Normal 5 2 2 3 6 2" xfId="41040"/>
    <cellStyle name="Normal 5 2 2 3 7" xfId="4252"/>
    <cellStyle name="Normal 5 2 2 3 8" xfId="30220"/>
    <cellStyle name="Normal 5 2 2 3 9" xfId="56702"/>
    <cellStyle name="Normal 5 2 2 4" xfId="5334"/>
    <cellStyle name="Normal 5 2 2 4 2" xfId="11826"/>
    <cellStyle name="Normal 5 2 2 4 2 2" xfId="26974"/>
    <cellStyle name="Normal 5 2 2 4 2 2 2" xfId="52942"/>
    <cellStyle name="Normal 5 2 2 4 2 3" xfId="37794"/>
    <cellStyle name="Normal 5 2 2 4 3" xfId="20482"/>
    <cellStyle name="Normal 5 2 2 4 3 2" xfId="46450"/>
    <cellStyle name="Normal 5 2 2 4 4" xfId="16154"/>
    <cellStyle name="Normal 5 2 2 4 4 2" xfId="42122"/>
    <cellStyle name="Normal 5 2 2 4 5" xfId="31302"/>
    <cellStyle name="Normal 5 2 2 4 6" xfId="57784"/>
    <cellStyle name="Normal 5 2 2 5" xfId="9662"/>
    <cellStyle name="Normal 5 2 2 5 2" xfId="24810"/>
    <cellStyle name="Normal 5 2 2 5 2 2" xfId="50778"/>
    <cellStyle name="Normal 5 2 2 5 3" xfId="35630"/>
    <cellStyle name="Normal 5 2 2 6" xfId="7498"/>
    <cellStyle name="Normal 5 2 2 6 2" xfId="22646"/>
    <cellStyle name="Normal 5 2 2 6 2 2" xfId="48614"/>
    <cellStyle name="Normal 5 2 2 6 3" xfId="33466"/>
    <cellStyle name="Normal 5 2 2 7" xfId="18318"/>
    <cellStyle name="Normal 5 2 2 7 2" xfId="44286"/>
    <cellStyle name="Normal 5 2 2 8" xfId="13990"/>
    <cellStyle name="Normal 5 2 2 8 2" xfId="39958"/>
    <cellStyle name="Normal 5 2 2 9" xfId="3170"/>
    <cellStyle name="Normal 5 2 3" xfId="1546"/>
    <cellStyle name="Normal 5 2 3 10" xfId="56160"/>
    <cellStyle name="Normal 5 2 3 2" xfId="2628"/>
    <cellStyle name="Normal 5 2 3 2 2" xfId="6956"/>
    <cellStyle name="Normal 5 2 3 2 2 2" xfId="13448"/>
    <cellStyle name="Normal 5 2 3 2 2 2 2" xfId="28596"/>
    <cellStyle name="Normal 5 2 3 2 2 2 2 2" xfId="54564"/>
    <cellStyle name="Normal 5 2 3 2 2 2 3" xfId="39416"/>
    <cellStyle name="Normal 5 2 3 2 2 3" xfId="22104"/>
    <cellStyle name="Normal 5 2 3 2 2 3 2" xfId="48072"/>
    <cellStyle name="Normal 5 2 3 2 2 4" xfId="17776"/>
    <cellStyle name="Normal 5 2 3 2 2 4 2" xfId="43744"/>
    <cellStyle name="Normal 5 2 3 2 2 5" xfId="32924"/>
    <cellStyle name="Normal 5 2 3 2 2 6" xfId="59406"/>
    <cellStyle name="Normal 5 2 3 2 3" xfId="11284"/>
    <cellStyle name="Normal 5 2 3 2 3 2" xfId="26432"/>
    <cellStyle name="Normal 5 2 3 2 3 2 2" xfId="52400"/>
    <cellStyle name="Normal 5 2 3 2 3 3" xfId="37252"/>
    <cellStyle name="Normal 5 2 3 2 4" xfId="9120"/>
    <cellStyle name="Normal 5 2 3 2 4 2" xfId="24268"/>
    <cellStyle name="Normal 5 2 3 2 4 2 2" xfId="50236"/>
    <cellStyle name="Normal 5 2 3 2 4 3" xfId="35088"/>
    <cellStyle name="Normal 5 2 3 2 5" xfId="19940"/>
    <cellStyle name="Normal 5 2 3 2 5 2" xfId="45908"/>
    <cellStyle name="Normal 5 2 3 2 6" xfId="15612"/>
    <cellStyle name="Normal 5 2 3 2 6 2" xfId="41580"/>
    <cellStyle name="Normal 5 2 3 2 7" xfId="4792"/>
    <cellStyle name="Normal 5 2 3 2 8" xfId="30760"/>
    <cellStyle name="Normal 5 2 3 2 9" xfId="57242"/>
    <cellStyle name="Normal 5 2 3 3" xfId="5874"/>
    <cellStyle name="Normal 5 2 3 3 2" xfId="12366"/>
    <cellStyle name="Normal 5 2 3 3 2 2" xfId="27514"/>
    <cellStyle name="Normal 5 2 3 3 2 2 2" xfId="53482"/>
    <cellStyle name="Normal 5 2 3 3 2 3" xfId="38334"/>
    <cellStyle name="Normal 5 2 3 3 3" xfId="21022"/>
    <cellStyle name="Normal 5 2 3 3 3 2" xfId="46990"/>
    <cellStyle name="Normal 5 2 3 3 4" xfId="16694"/>
    <cellStyle name="Normal 5 2 3 3 4 2" xfId="42662"/>
    <cellStyle name="Normal 5 2 3 3 5" xfId="31842"/>
    <cellStyle name="Normal 5 2 3 3 6" xfId="58324"/>
    <cellStyle name="Normal 5 2 3 4" xfId="10202"/>
    <cellStyle name="Normal 5 2 3 4 2" xfId="25350"/>
    <cellStyle name="Normal 5 2 3 4 2 2" xfId="51318"/>
    <cellStyle name="Normal 5 2 3 4 3" xfId="36170"/>
    <cellStyle name="Normal 5 2 3 5" xfId="8038"/>
    <cellStyle name="Normal 5 2 3 5 2" xfId="23186"/>
    <cellStyle name="Normal 5 2 3 5 2 2" xfId="49154"/>
    <cellStyle name="Normal 5 2 3 5 3" xfId="34006"/>
    <cellStyle name="Normal 5 2 3 6" xfId="18858"/>
    <cellStyle name="Normal 5 2 3 6 2" xfId="44826"/>
    <cellStyle name="Normal 5 2 3 7" xfId="14530"/>
    <cellStyle name="Normal 5 2 3 7 2" xfId="40498"/>
    <cellStyle name="Normal 5 2 3 8" xfId="3710"/>
    <cellStyle name="Normal 5 2 3 9" xfId="29678"/>
    <cellStyle name="Normal 5 2 4" xfId="2087"/>
    <cellStyle name="Normal 5 2 4 2" xfId="6415"/>
    <cellStyle name="Normal 5 2 4 2 2" xfId="12907"/>
    <cellStyle name="Normal 5 2 4 2 2 2" xfId="28055"/>
    <cellStyle name="Normal 5 2 4 2 2 2 2" xfId="54023"/>
    <cellStyle name="Normal 5 2 4 2 2 3" xfId="38875"/>
    <cellStyle name="Normal 5 2 4 2 3" xfId="21563"/>
    <cellStyle name="Normal 5 2 4 2 3 2" xfId="47531"/>
    <cellStyle name="Normal 5 2 4 2 4" xfId="17235"/>
    <cellStyle name="Normal 5 2 4 2 4 2" xfId="43203"/>
    <cellStyle name="Normal 5 2 4 2 5" xfId="32383"/>
    <cellStyle name="Normal 5 2 4 2 6" xfId="58865"/>
    <cellStyle name="Normal 5 2 4 3" xfId="10743"/>
    <cellStyle name="Normal 5 2 4 3 2" xfId="25891"/>
    <cellStyle name="Normal 5 2 4 3 2 2" xfId="51859"/>
    <cellStyle name="Normal 5 2 4 3 3" xfId="36711"/>
    <cellStyle name="Normal 5 2 4 4" xfId="8579"/>
    <cellStyle name="Normal 5 2 4 4 2" xfId="23727"/>
    <cellStyle name="Normal 5 2 4 4 2 2" xfId="49695"/>
    <cellStyle name="Normal 5 2 4 4 3" xfId="34547"/>
    <cellStyle name="Normal 5 2 4 5" xfId="19399"/>
    <cellStyle name="Normal 5 2 4 5 2" xfId="45367"/>
    <cellStyle name="Normal 5 2 4 6" xfId="15071"/>
    <cellStyle name="Normal 5 2 4 6 2" xfId="41039"/>
    <cellStyle name="Normal 5 2 4 7" xfId="4251"/>
    <cellStyle name="Normal 5 2 4 8" xfId="30219"/>
    <cellStyle name="Normal 5 2 4 9" xfId="56701"/>
    <cellStyle name="Normal 5 2 5" xfId="5333"/>
    <cellStyle name="Normal 5 2 5 2" xfId="11825"/>
    <cellStyle name="Normal 5 2 5 2 2" xfId="26973"/>
    <cellStyle name="Normal 5 2 5 2 2 2" xfId="52941"/>
    <cellStyle name="Normal 5 2 5 2 3" xfId="37793"/>
    <cellStyle name="Normal 5 2 5 3" xfId="20481"/>
    <cellStyle name="Normal 5 2 5 3 2" xfId="46449"/>
    <cellStyle name="Normal 5 2 5 4" xfId="16153"/>
    <cellStyle name="Normal 5 2 5 4 2" xfId="42121"/>
    <cellStyle name="Normal 5 2 5 5" xfId="31301"/>
    <cellStyle name="Normal 5 2 5 6" xfId="57783"/>
    <cellStyle name="Normal 5 2 6" xfId="9661"/>
    <cellStyle name="Normal 5 2 6 2" xfId="24809"/>
    <cellStyle name="Normal 5 2 6 2 2" xfId="50777"/>
    <cellStyle name="Normal 5 2 6 3" xfId="35629"/>
    <cellStyle name="Normal 5 2 7" xfId="7497"/>
    <cellStyle name="Normal 5 2 7 2" xfId="22645"/>
    <cellStyle name="Normal 5 2 7 2 2" xfId="48613"/>
    <cellStyle name="Normal 5 2 7 3" xfId="33465"/>
    <cellStyle name="Normal 5 2 8" xfId="18317"/>
    <cellStyle name="Normal 5 2 8 2" xfId="44285"/>
    <cellStyle name="Normal 5 2 9" xfId="13989"/>
    <cellStyle name="Normal 5 2 9 2" xfId="39957"/>
    <cellStyle name="Normal 5 20" xfId="13984"/>
    <cellStyle name="Normal 5 20 2" xfId="39952"/>
    <cellStyle name="Normal 5 21" xfId="3164"/>
    <cellStyle name="Normal 5 22" xfId="29132"/>
    <cellStyle name="Normal 5 23" xfId="55080"/>
    <cellStyle name="Normal 5 24" xfId="55614"/>
    <cellStyle name="Normal 5 25" xfId="678"/>
    <cellStyle name="Normal 5 3" xfId="452"/>
    <cellStyle name="Normal 5 3 10" xfId="29139"/>
    <cellStyle name="Normal 5 3 11" xfId="55087"/>
    <cellStyle name="Normal 5 3 12" xfId="55621"/>
    <cellStyle name="Normal 5 3 13" xfId="758"/>
    <cellStyle name="Normal 5 3 2" xfId="1548"/>
    <cellStyle name="Normal 5 3 2 10" xfId="56162"/>
    <cellStyle name="Normal 5 3 2 2" xfId="2630"/>
    <cellStyle name="Normal 5 3 2 2 2" xfId="6958"/>
    <cellStyle name="Normal 5 3 2 2 2 2" xfId="13450"/>
    <cellStyle name="Normal 5 3 2 2 2 2 2" xfId="28598"/>
    <cellStyle name="Normal 5 3 2 2 2 2 2 2" xfId="54566"/>
    <cellStyle name="Normal 5 3 2 2 2 2 3" xfId="39418"/>
    <cellStyle name="Normal 5 3 2 2 2 3" xfId="22106"/>
    <cellStyle name="Normal 5 3 2 2 2 3 2" xfId="48074"/>
    <cellStyle name="Normal 5 3 2 2 2 4" xfId="17778"/>
    <cellStyle name="Normal 5 3 2 2 2 4 2" xfId="43746"/>
    <cellStyle name="Normal 5 3 2 2 2 5" xfId="32926"/>
    <cellStyle name="Normal 5 3 2 2 2 6" xfId="59408"/>
    <cellStyle name="Normal 5 3 2 2 3" xfId="11286"/>
    <cellStyle name="Normal 5 3 2 2 3 2" xfId="26434"/>
    <cellStyle name="Normal 5 3 2 2 3 2 2" xfId="52402"/>
    <cellStyle name="Normal 5 3 2 2 3 3" xfId="37254"/>
    <cellStyle name="Normal 5 3 2 2 4" xfId="9122"/>
    <cellStyle name="Normal 5 3 2 2 4 2" xfId="24270"/>
    <cellStyle name="Normal 5 3 2 2 4 2 2" xfId="50238"/>
    <cellStyle name="Normal 5 3 2 2 4 3" xfId="35090"/>
    <cellStyle name="Normal 5 3 2 2 5" xfId="19942"/>
    <cellStyle name="Normal 5 3 2 2 5 2" xfId="45910"/>
    <cellStyle name="Normal 5 3 2 2 6" xfId="15614"/>
    <cellStyle name="Normal 5 3 2 2 6 2" xfId="41582"/>
    <cellStyle name="Normal 5 3 2 2 7" xfId="4794"/>
    <cellStyle name="Normal 5 3 2 2 8" xfId="30762"/>
    <cellStyle name="Normal 5 3 2 2 9" xfId="57244"/>
    <cellStyle name="Normal 5 3 2 3" xfId="5876"/>
    <cellStyle name="Normal 5 3 2 3 2" xfId="12368"/>
    <cellStyle name="Normal 5 3 2 3 2 2" xfId="27516"/>
    <cellStyle name="Normal 5 3 2 3 2 2 2" xfId="53484"/>
    <cellStyle name="Normal 5 3 2 3 2 3" xfId="38336"/>
    <cellStyle name="Normal 5 3 2 3 3" xfId="21024"/>
    <cellStyle name="Normal 5 3 2 3 3 2" xfId="46992"/>
    <cellStyle name="Normal 5 3 2 3 4" xfId="16696"/>
    <cellStyle name="Normal 5 3 2 3 4 2" xfId="42664"/>
    <cellStyle name="Normal 5 3 2 3 5" xfId="31844"/>
    <cellStyle name="Normal 5 3 2 3 6" xfId="58326"/>
    <cellStyle name="Normal 5 3 2 4" xfId="10204"/>
    <cellStyle name="Normal 5 3 2 4 2" xfId="25352"/>
    <cellStyle name="Normal 5 3 2 4 2 2" xfId="51320"/>
    <cellStyle name="Normal 5 3 2 4 3" xfId="36172"/>
    <cellStyle name="Normal 5 3 2 5" xfId="8040"/>
    <cellStyle name="Normal 5 3 2 5 2" xfId="23188"/>
    <cellStyle name="Normal 5 3 2 5 2 2" xfId="49156"/>
    <cellStyle name="Normal 5 3 2 5 3" xfId="34008"/>
    <cellStyle name="Normal 5 3 2 6" xfId="18860"/>
    <cellStyle name="Normal 5 3 2 6 2" xfId="44828"/>
    <cellStyle name="Normal 5 3 2 7" xfId="14532"/>
    <cellStyle name="Normal 5 3 2 7 2" xfId="40500"/>
    <cellStyle name="Normal 5 3 2 8" xfId="3712"/>
    <cellStyle name="Normal 5 3 2 9" xfId="29680"/>
    <cellStyle name="Normal 5 3 3" xfId="2089"/>
    <cellStyle name="Normal 5 3 3 2" xfId="6417"/>
    <cellStyle name="Normal 5 3 3 2 2" xfId="12909"/>
    <cellStyle name="Normal 5 3 3 2 2 2" xfId="28057"/>
    <cellStyle name="Normal 5 3 3 2 2 2 2" xfId="54025"/>
    <cellStyle name="Normal 5 3 3 2 2 3" xfId="38877"/>
    <cellStyle name="Normal 5 3 3 2 3" xfId="21565"/>
    <cellStyle name="Normal 5 3 3 2 3 2" xfId="47533"/>
    <cellStyle name="Normal 5 3 3 2 4" xfId="17237"/>
    <cellStyle name="Normal 5 3 3 2 4 2" xfId="43205"/>
    <cellStyle name="Normal 5 3 3 2 5" xfId="32385"/>
    <cellStyle name="Normal 5 3 3 2 6" xfId="58867"/>
    <cellStyle name="Normal 5 3 3 3" xfId="10745"/>
    <cellStyle name="Normal 5 3 3 3 2" xfId="25893"/>
    <cellStyle name="Normal 5 3 3 3 2 2" xfId="51861"/>
    <cellStyle name="Normal 5 3 3 3 3" xfId="36713"/>
    <cellStyle name="Normal 5 3 3 4" xfId="8581"/>
    <cellStyle name="Normal 5 3 3 4 2" xfId="23729"/>
    <cellStyle name="Normal 5 3 3 4 2 2" xfId="49697"/>
    <cellStyle name="Normal 5 3 3 4 3" xfId="34549"/>
    <cellStyle name="Normal 5 3 3 5" xfId="19401"/>
    <cellStyle name="Normal 5 3 3 5 2" xfId="45369"/>
    <cellStyle name="Normal 5 3 3 6" xfId="15073"/>
    <cellStyle name="Normal 5 3 3 6 2" xfId="41041"/>
    <cellStyle name="Normal 5 3 3 7" xfId="4253"/>
    <cellStyle name="Normal 5 3 3 8" xfId="30221"/>
    <cellStyle name="Normal 5 3 3 9" xfId="56703"/>
    <cellStyle name="Normal 5 3 4" xfId="5335"/>
    <cellStyle name="Normal 5 3 4 2" xfId="11827"/>
    <cellStyle name="Normal 5 3 4 2 2" xfId="26975"/>
    <cellStyle name="Normal 5 3 4 2 2 2" xfId="52943"/>
    <cellStyle name="Normal 5 3 4 2 3" xfId="37795"/>
    <cellStyle name="Normal 5 3 4 3" xfId="20483"/>
    <cellStyle name="Normal 5 3 4 3 2" xfId="46451"/>
    <cellStyle name="Normal 5 3 4 4" xfId="16155"/>
    <cellStyle name="Normal 5 3 4 4 2" xfId="42123"/>
    <cellStyle name="Normal 5 3 4 5" xfId="31303"/>
    <cellStyle name="Normal 5 3 4 6" xfId="57785"/>
    <cellStyle name="Normal 5 3 5" xfId="9663"/>
    <cellStyle name="Normal 5 3 5 2" xfId="24811"/>
    <cellStyle name="Normal 5 3 5 2 2" xfId="50779"/>
    <cellStyle name="Normal 5 3 5 3" xfId="35631"/>
    <cellStyle name="Normal 5 3 6" xfId="7499"/>
    <cellStyle name="Normal 5 3 6 2" xfId="22647"/>
    <cellStyle name="Normal 5 3 6 2 2" xfId="48615"/>
    <cellStyle name="Normal 5 3 6 3" xfId="33467"/>
    <cellStyle name="Normal 5 3 7" xfId="18319"/>
    <cellStyle name="Normal 5 3 7 2" xfId="44287"/>
    <cellStyle name="Normal 5 3 8" xfId="13991"/>
    <cellStyle name="Normal 5 3 8 2" xfId="39959"/>
    <cellStyle name="Normal 5 3 9" xfId="3171"/>
    <cellStyle name="Normal 5 4" xfId="453"/>
    <cellStyle name="Normal 5 4 10" xfId="29140"/>
    <cellStyle name="Normal 5 4 11" xfId="55088"/>
    <cellStyle name="Normal 5 4 12" xfId="55622"/>
    <cellStyle name="Normal 5 4 13" xfId="798"/>
    <cellStyle name="Normal 5 4 2" xfId="1549"/>
    <cellStyle name="Normal 5 4 2 10" xfId="56163"/>
    <cellStyle name="Normal 5 4 2 2" xfId="2631"/>
    <cellStyle name="Normal 5 4 2 2 2" xfId="6959"/>
    <cellStyle name="Normal 5 4 2 2 2 2" xfId="13451"/>
    <cellStyle name="Normal 5 4 2 2 2 2 2" xfId="28599"/>
    <cellStyle name="Normal 5 4 2 2 2 2 2 2" xfId="54567"/>
    <cellStyle name="Normal 5 4 2 2 2 2 3" xfId="39419"/>
    <cellStyle name="Normal 5 4 2 2 2 3" xfId="22107"/>
    <cellStyle name="Normal 5 4 2 2 2 3 2" xfId="48075"/>
    <cellStyle name="Normal 5 4 2 2 2 4" xfId="17779"/>
    <cellStyle name="Normal 5 4 2 2 2 4 2" xfId="43747"/>
    <cellStyle name="Normal 5 4 2 2 2 5" xfId="32927"/>
    <cellStyle name="Normal 5 4 2 2 2 6" xfId="59409"/>
    <cellStyle name="Normal 5 4 2 2 3" xfId="11287"/>
    <cellStyle name="Normal 5 4 2 2 3 2" xfId="26435"/>
    <cellStyle name="Normal 5 4 2 2 3 2 2" xfId="52403"/>
    <cellStyle name="Normal 5 4 2 2 3 3" xfId="37255"/>
    <cellStyle name="Normal 5 4 2 2 4" xfId="9123"/>
    <cellStyle name="Normal 5 4 2 2 4 2" xfId="24271"/>
    <cellStyle name="Normal 5 4 2 2 4 2 2" xfId="50239"/>
    <cellStyle name="Normal 5 4 2 2 4 3" xfId="35091"/>
    <cellStyle name="Normal 5 4 2 2 5" xfId="19943"/>
    <cellStyle name="Normal 5 4 2 2 5 2" xfId="45911"/>
    <cellStyle name="Normal 5 4 2 2 6" xfId="15615"/>
    <cellStyle name="Normal 5 4 2 2 6 2" xfId="41583"/>
    <cellStyle name="Normal 5 4 2 2 7" xfId="4795"/>
    <cellStyle name="Normal 5 4 2 2 8" xfId="30763"/>
    <cellStyle name="Normal 5 4 2 2 9" xfId="57245"/>
    <cellStyle name="Normal 5 4 2 3" xfId="5877"/>
    <cellStyle name="Normal 5 4 2 3 2" xfId="12369"/>
    <cellStyle name="Normal 5 4 2 3 2 2" xfId="27517"/>
    <cellStyle name="Normal 5 4 2 3 2 2 2" xfId="53485"/>
    <cellStyle name="Normal 5 4 2 3 2 3" xfId="38337"/>
    <cellStyle name="Normal 5 4 2 3 3" xfId="21025"/>
    <cellStyle name="Normal 5 4 2 3 3 2" xfId="46993"/>
    <cellStyle name="Normal 5 4 2 3 4" xfId="16697"/>
    <cellStyle name="Normal 5 4 2 3 4 2" xfId="42665"/>
    <cellStyle name="Normal 5 4 2 3 5" xfId="31845"/>
    <cellStyle name="Normal 5 4 2 3 6" xfId="58327"/>
    <cellStyle name="Normal 5 4 2 4" xfId="10205"/>
    <cellStyle name="Normal 5 4 2 4 2" xfId="25353"/>
    <cellStyle name="Normal 5 4 2 4 2 2" xfId="51321"/>
    <cellStyle name="Normal 5 4 2 4 3" xfId="36173"/>
    <cellStyle name="Normal 5 4 2 5" xfId="8041"/>
    <cellStyle name="Normal 5 4 2 5 2" xfId="23189"/>
    <cellStyle name="Normal 5 4 2 5 2 2" xfId="49157"/>
    <cellStyle name="Normal 5 4 2 5 3" xfId="34009"/>
    <cellStyle name="Normal 5 4 2 6" xfId="18861"/>
    <cellStyle name="Normal 5 4 2 6 2" xfId="44829"/>
    <cellStyle name="Normal 5 4 2 7" xfId="14533"/>
    <cellStyle name="Normal 5 4 2 7 2" xfId="40501"/>
    <cellStyle name="Normal 5 4 2 8" xfId="3713"/>
    <cellStyle name="Normal 5 4 2 9" xfId="29681"/>
    <cellStyle name="Normal 5 4 3" xfId="2090"/>
    <cellStyle name="Normal 5 4 3 2" xfId="6418"/>
    <cellStyle name="Normal 5 4 3 2 2" xfId="12910"/>
    <cellStyle name="Normal 5 4 3 2 2 2" xfId="28058"/>
    <cellStyle name="Normal 5 4 3 2 2 2 2" xfId="54026"/>
    <cellStyle name="Normal 5 4 3 2 2 3" xfId="38878"/>
    <cellStyle name="Normal 5 4 3 2 3" xfId="21566"/>
    <cellStyle name="Normal 5 4 3 2 3 2" xfId="47534"/>
    <cellStyle name="Normal 5 4 3 2 4" xfId="17238"/>
    <cellStyle name="Normal 5 4 3 2 4 2" xfId="43206"/>
    <cellStyle name="Normal 5 4 3 2 5" xfId="32386"/>
    <cellStyle name="Normal 5 4 3 2 6" xfId="58868"/>
    <cellStyle name="Normal 5 4 3 3" xfId="10746"/>
    <cellStyle name="Normal 5 4 3 3 2" xfId="25894"/>
    <cellStyle name="Normal 5 4 3 3 2 2" xfId="51862"/>
    <cellStyle name="Normal 5 4 3 3 3" xfId="36714"/>
    <cellStyle name="Normal 5 4 3 4" xfId="8582"/>
    <cellStyle name="Normal 5 4 3 4 2" xfId="23730"/>
    <cellStyle name="Normal 5 4 3 4 2 2" xfId="49698"/>
    <cellStyle name="Normal 5 4 3 4 3" xfId="34550"/>
    <cellStyle name="Normal 5 4 3 5" xfId="19402"/>
    <cellStyle name="Normal 5 4 3 5 2" xfId="45370"/>
    <cellStyle name="Normal 5 4 3 6" xfId="15074"/>
    <cellStyle name="Normal 5 4 3 6 2" xfId="41042"/>
    <cellStyle name="Normal 5 4 3 7" xfId="4254"/>
    <cellStyle name="Normal 5 4 3 8" xfId="30222"/>
    <cellStyle name="Normal 5 4 3 9" xfId="56704"/>
    <cellStyle name="Normal 5 4 4" xfId="5336"/>
    <cellStyle name="Normal 5 4 4 2" xfId="11828"/>
    <cellStyle name="Normal 5 4 4 2 2" xfId="26976"/>
    <cellStyle name="Normal 5 4 4 2 2 2" xfId="52944"/>
    <cellStyle name="Normal 5 4 4 2 3" xfId="37796"/>
    <cellStyle name="Normal 5 4 4 3" xfId="20484"/>
    <cellStyle name="Normal 5 4 4 3 2" xfId="46452"/>
    <cellStyle name="Normal 5 4 4 4" xfId="16156"/>
    <cellStyle name="Normal 5 4 4 4 2" xfId="42124"/>
    <cellStyle name="Normal 5 4 4 5" xfId="31304"/>
    <cellStyle name="Normal 5 4 4 6" xfId="57786"/>
    <cellStyle name="Normal 5 4 5" xfId="9664"/>
    <cellStyle name="Normal 5 4 5 2" xfId="24812"/>
    <cellStyle name="Normal 5 4 5 2 2" xfId="50780"/>
    <cellStyle name="Normal 5 4 5 3" xfId="35632"/>
    <cellStyle name="Normal 5 4 6" xfId="7500"/>
    <cellStyle name="Normal 5 4 6 2" xfId="22648"/>
    <cellStyle name="Normal 5 4 6 2 2" xfId="48616"/>
    <cellStyle name="Normal 5 4 6 3" xfId="33468"/>
    <cellStyle name="Normal 5 4 7" xfId="18320"/>
    <cellStyle name="Normal 5 4 7 2" xfId="44288"/>
    <cellStyle name="Normal 5 4 8" xfId="13992"/>
    <cellStyle name="Normal 5 4 8 2" xfId="39960"/>
    <cellStyle name="Normal 5 4 9" xfId="3172"/>
    <cellStyle name="Normal 5 5" xfId="454"/>
    <cellStyle name="Normal 5 5 10" xfId="29141"/>
    <cellStyle name="Normal 5 5 11" xfId="55089"/>
    <cellStyle name="Normal 5 5 12" xfId="55623"/>
    <cellStyle name="Normal 5 5 13" xfId="838"/>
    <cellStyle name="Normal 5 5 2" xfId="1550"/>
    <cellStyle name="Normal 5 5 2 10" xfId="56164"/>
    <cellStyle name="Normal 5 5 2 2" xfId="2632"/>
    <cellStyle name="Normal 5 5 2 2 2" xfId="6960"/>
    <cellStyle name="Normal 5 5 2 2 2 2" xfId="13452"/>
    <cellStyle name="Normal 5 5 2 2 2 2 2" xfId="28600"/>
    <cellStyle name="Normal 5 5 2 2 2 2 2 2" xfId="54568"/>
    <cellStyle name="Normal 5 5 2 2 2 2 3" xfId="39420"/>
    <cellStyle name="Normal 5 5 2 2 2 3" xfId="22108"/>
    <cellStyle name="Normal 5 5 2 2 2 3 2" xfId="48076"/>
    <cellStyle name="Normal 5 5 2 2 2 4" xfId="17780"/>
    <cellStyle name="Normal 5 5 2 2 2 4 2" xfId="43748"/>
    <cellStyle name="Normal 5 5 2 2 2 5" xfId="32928"/>
    <cellStyle name="Normal 5 5 2 2 2 6" xfId="59410"/>
    <cellStyle name="Normal 5 5 2 2 3" xfId="11288"/>
    <cellStyle name="Normal 5 5 2 2 3 2" xfId="26436"/>
    <cellStyle name="Normal 5 5 2 2 3 2 2" xfId="52404"/>
    <cellStyle name="Normal 5 5 2 2 3 3" xfId="37256"/>
    <cellStyle name="Normal 5 5 2 2 4" xfId="9124"/>
    <cellStyle name="Normal 5 5 2 2 4 2" xfId="24272"/>
    <cellStyle name="Normal 5 5 2 2 4 2 2" xfId="50240"/>
    <cellStyle name="Normal 5 5 2 2 4 3" xfId="35092"/>
    <cellStyle name="Normal 5 5 2 2 5" xfId="19944"/>
    <cellStyle name="Normal 5 5 2 2 5 2" xfId="45912"/>
    <cellStyle name="Normal 5 5 2 2 6" xfId="15616"/>
    <cellStyle name="Normal 5 5 2 2 6 2" xfId="41584"/>
    <cellStyle name="Normal 5 5 2 2 7" xfId="4796"/>
    <cellStyle name="Normal 5 5 2 2 8" xfId="30764"/>
    <cellStyle name="Normal 5 5 2 2 9" xfId="57246"/>
    <cellStyle name="Normal 5 5 2 3" xfId="5878"/>
    <cellStyle name="Normal 5 5 2 3 2" xfId="12370"/>
    <cellStyle name="Normal 5 5 2 3 2 2" xfId="27518"/>
    <cellStyle name="Normal 5 5 2 3 2 2 2" xfId="53486"/>
    <cellStyle name="Normal 5 5 2 3 2 3" xfId="38338"/>
    <cellStyle name="Normal 5 5 2 3 3" xfId="21026"/>
    <cellStyle name="Normal 5 5 2 3 3 2" xfId="46994"/>
    <cellStyle name="Normal 5 5 2 3 4" xfId="16698"/>
    <cellStyle name="Normal 5 5 2 3 4 2" xfId="42666"/>
    <cellStyle name="Normal 5 5 2 3 5" xfId="31846"/>
    <cellStyle name="Normal 5 5 2 3 6" xfId="58328"/>
    <cellStyle name="Normal 5 5 2 4" xfId="10206"/>
    <cellStyle name="Normal 5 5 2 4 2" xfId="25354"/>
    <cellStyle name="Normal 5 5 2 4 2 2" xfId="51322"/>
    <cellStyle name="Normal 5 5 2 4 3" xfId="36174"/>
    <cellStyle name="Normal 5 5 2 5" xfId="8042"/>
    <cellStyle name="Normal 5 5 2 5 2" xfId="23190"/>
    <cellStyle name="Normal 5 5 2 5 2 2" xfId="49158"/>
    <cellStyle name="Normal 5 5 2 5 3" xfId="34010"/>
    <cellStyle name="Normal 5 5 2 6" xfId="18862"/>
    <cellStyle name="Normal 5 5 2 6 2" xfId="44830"/>
    <cellStyle name="Normal 5 5 2 7" xfId="14534"/>
    <cellStyle name="Normal 5 5 2 7 2" xfId="40502"/>
    <cellStyle name="Normal 5 5 2 8" xfId="3714"/>
    <cellStyle name="Normal 5 5 2 9" xfId="29682"/>
    <cellStyle name="Normal 5 5 3" xfId="2091"/>
    <cellStyle name="Normal 5 5 3 2" xfId="6419"/>
    <cellStyle name="Normal 5 5 3 2 2" xfId="12911"/>
    <cellStyle name="Normal 5 5 3 2 2 2" xfId="28059"/>
    <cellStyle name="Normal 5 5 3 2 2 2 2" xfId="54027"/>
    <cellStyle name="Normal 5 5 3 2 2 3" xfId="38879"/>
    <cellStyle name="Normal 5 5 3 2 3" xfId="21567"/>
    <cellStyle name="Normal 5 5 3 2 3 2" xfId="47535"/>
    <cellStyle name="Normal 5 5 3 2 4" xfId="17239"/>
    <cellStyle name="Normal 5 5 3 2 4 2" xfId="43207"/>
    <cellStyle name="Normal 5 5 3 2 5" xfId="32387"/>
    <cellStyle name="Normal 5 5 3 2 6" xfId="58869"/>
    <cellStyle name="Normal 5 5 3 3" xfId="10747"/>
    <cellStyle name="Normal 5 5 3 3 2" xfId="25895"/>
    <cellStyle name="Normal 5 5 3 3 2 2" xfId="51863"/>
    <cellStyle name="Normal 5 5 3 3 3" xfId="36715"/>
    <cellStyle name="Normal 5 5 3 4" xfId="8583"/>
    <cellStyle name="Normal 5 5 3 4 2" xfId="23731"/>
    <cellStyle name="Normal 5 5 3 4 2 2" xfId="49699"/>
    <cellStyle name="Normal 5 5 3 4 3" xfId="34551"/>
    <cellStyle name="Normal 5 5 3 5" xfId="19403"/>
    <cellStyle name="Normal 5 5 3 5 2" xfId="45371"/>
    <cellStyle name="Normal 5 5 3 6" xfId="15075"/>
    <cellStyle name="Normal 5 5 3 6 2" xfId="41043"/>
    <cellStyle name="Normal 5 5 3 7" xfId="4255"/>
    <cellStyle name="Normal 5 5 3 8" xfId="30223"/>
    <cellStyle name="Normal 5 5 3 9" xfId="56705"/>
    <cellStyle name="Normal 5 5 4" xfId="5337"/>
    <cellStyle name="Normal 5 5 4 2" xfId="11829"/>
    <cellStyle name="Normal 5 5 4 2 2" xfId="26977"/>
    <cellStyle name="Normal 5 5 4 2 2 2" xfId="52945"/>
    <cellStyle name="Normal 5 5 4 2 3" xfId="37797"/>
    <cellStyle name="Normal 5 5 4 3" xfId="20485"/>
    <cellStyle name="Normal 5 5 4 3 2" xfId="46453"/>
    <cellStyle name="Normal 5 5 4 4" xfId="16157"/>
    <cellStyle name="Normal 5 5 4 4 2" xfId="42125"/>
    <cellStyle name="Normal 5 5 4 5" xfId="31305"/>
    <cellStyle name="Normal 5 5 4 6" xfId="57787"/>
    <cellStyle name="Normal 5 5 5" xfId="9665"/>
    <cellStyle name="Normal 5 5 5 2" xfId="24813"/>
    <cellStyle name="Normal 5 5 5 2 2" xfId="50781"/>
    <cellStyle name="Normal 5 5 5 3" xfId="35633"/>
    <cellStyle name="Normal 5 5 6" xfId="7501"/>
    <cellStyle name="Normal 5 5 6 2" xfId="22649"/>
    <cellStyle name="Normal 5 5 6 2 2" xfId="48617"/>
    <cellStyle name="Normal 5 5 6 3" xfId="33469"/>
    <cellStyle name="Normal 5 5 7" xfId="18321"/>
    <cellStyle name="Normal 5 5 7 2" xfId="44289"/>
    <cellStyle name="Normal 5 5 8" xfId="13993"/>
    <cellStyle name="Normal 5 5 8 2" xfId="39961"/>
    <cellStyle name="Normal 5 5 9" xfId="3173"/>
    <cellStyle name="Normal 5 6" xfId="455"/>
    <cellStyle name="Normal 5 6 10" xfId="29142"/>
    <cellStyle name="Normal 5 6 11" xfId="55090"/>
    <cellStyle name="Normal 5 6 12" xfId="55624"/>
    <cellStyle name="Normal 5 6 13" xfId="878"/>
    <cellStyle name="Normal 5 6 2" xfId="1551"/>
    <cellStyle name="Normal 5 6 2 10" xfId="56165"/>
    <cellStyle name="Normal 5 6 2 2" xfId="2633"/>
    <cellStyle name="Normal 5 6 2 2 2" xfId="6961"/>
    <cellStyle name="Normal 5 6 2 2 2 2" xfId="13453"/>
    <cellStyle name="Normal 5 6 2 2 2 2 2" xfId="28601"/>
    <cellStyle name="Normal 5 6 2 2 2 2 2 2" xfId="54569"/>
    <cellStyle name="Normal 5 6 2 2 2 2 3" xfId="39421"/>
    <cellStyle name="Normal 5 6 2 2 2 3" xfId="22109"/>
    <cellStyle name="Normal 5 6 2 2 2 3 2" xfId="48077"/>
    <cellStyle name="Normal 5 6 2 2 2 4" xfId="17781"/>
    <cellStyle name="Normal 5 6 2 2 2 4 2" xfId="43749"/>
    <cellStyle name="Normal 5 6 2 2 2 5" xfId="32929"/>
    <cellStyle name="Normal 5 6 2 2 2 6" xfId="59411"/>
    <cellStyle name="Normal 5 6 2 2 3" xfId="11289"/>
    <cellStyle name="Normal 5 6 2 2 3 2" xfId="26437"/>
    <cellStyle name="Normal 5 6 2 2 3 2 2" xfId="52405"/>
    <cellStyle name="Normal 5 6 2 2 3 3" xfId="37257"/>
    <cellStyle name="Normal 5 6 2 2 4" xfId="9125"/>
    <cellStyle name="Normal 5 6 2 2 4 2" xfId="24273"/>
    <cellStyle name="Normal 5 6 2 2 4 2 2" xfId="50241"/>
    <cellStyle name="Normal 5 6 2 2 4 3" xfId="35093"/>
    <cellStyle name="Normal 5 6 2 2 5" xfId="19945"/>
    <cellStyle name="Normal 5 6 2 2 5 2" xfId="45913"/>
    <cellStyle name="Normal 5 6 2 2 6" xfId="15617"/>
    <cellStyle name="Normal 5 6 2 2 6 2" xfId="41585"/>
    <cellStyle name="Normal 5 6 2 2 7" xfId="4797"/>
    <cellStyle name="Normal 5 6 2 2 8" xfId="30765"/>
    <cellStyle name="Normal 5 6 2 2 9" xfId="57247"/>
    <cellStyle name="Normal 5 6 2 3" xfId="5879"/>
    <cellStyle name="Normal 5 6 2 3 2" xfId="12371"/>
    <cellStyle name="Normal 5 6 2 3 2 2" xfId="27519"/>
    <cellStyle name="Normal 5 6 2 3 2 2 2" xfId="53487"/>
    <cellStyle name="Normal 5 6 2 3 2 3" xfId="38339"/>
    <cellStyle name="Normal 5 6 2 3 3" xfId="21027"/>
    <cellStyle name="Normal 5 6 2 3 3 2" xfId="46995"/>
    <cellStyle name="Normal 5 6 2 3 4" xfId="16699"/>
    <cellStyle name="Normal 5 6 2 3 4 2" xfId="42667"/>
    <cellStyle name="Normal 5 6 2 3 5" xfId="31847"/>
    <cellStyle name="Normal 5 6 2 3 6" xfId="58329"/>
    <cellStyle name="Normal 5 6 2 4" xfId="10207"/>
    <cellStyle name="Normal 5 6 2 4 2" xfId="25355"/>
    <cellStyle name="Normal 5 6 2 4 2 2" xfId="51323"/>
    <cellStyle name="Normal 5 6 2 4 3" xfId="36175"/>
    <cellStyle name="Normal 5 6 2 5" xfId="8043"/>
    <cellStyle name="Normal 5 6 2 5 2" xfId="23191"/>
    <cellStyle name="Normal 5 6 2 5 2 2" xfId="49159"/>
    <cellStyle name="Normal 5 6 2 5 3" xfId="34011"/>
    <cellStyle name="Normal 5 6 2 6" xfId="18863"/>
    <cellStyle name="Normal 5 6 2 6 2" xfId="44831"/>
    <cellStyle name="Normal 5 6 2 7" xfId="14535"/>
    <cellStyle name="Normal 5 6 2 7 2" xfId="40503"/>
    <cellStyle name="Normal 5 6 2 8" xfId="3715"/>
    <cellStyle name="Normal 5 6 2 9" xfId="29683"/>
    <cellStyle name="Normal 5 6 3" xfId="2092"/>
    <cellStyle name="Normal 5 6 3 2" xfId="6420"/>
    <cellStyle name="Normal 5 6 3 2 2" xfId="12912"/>
    <cellStyle name="Normal 5 6 3 2 2 2" xfId="28060"/>
    <cellStyle name="Normal 5 6 3 2 2 2 2" xfId="54028"/>
    <cellStyle name="Normal 5 6 3 2 2 3" xfId="38880"/>
    <cellStyle name="Normal 5 6 3 2 3" xfId="21568"/>
    <cellStyle name="Normal 5 6 3 2 3 2" xfId="47536"/>
    <cellStyle name="Normal 5 6 3 2 4" xfId="17240"/>
    <cellStyle name="Normal 5 6 3 2 4 2" xfId="43208"/>
    <cellStyle name="Normal 5 6 3 2 5" xfId="32388"/>
    <cellStyle name="Normal 5 6 3 2 6" xfId="58870"/>
    <cellStyle name="Normal 5 6 3 3" xfId="10748"/>
    <cellStyle name="Normal 5 6 3 3 2" xfId="25896"/>
    <cellStyle name="Normal 5 6 3 3 2 2" xfId="51864"/>
    <cellStyle name="Normal 5 6 3 3 3" xfId="36716"/>
    <cellStyle name="Normal 5 6 3 4" xfId="8584"/>
    <cellStyle name="Normal 5 6 3 4 2" xfId="23732"/>
    <cellStyle name="Normal 5 6 3 4 2 2" xfId="49700"/>
    <cellStyle name="Normal 5 6 3 4 3" xfId="34552"/>
    <cellStyle name="Normal 5 6 3 5" xfId="19404"/>
    <cellStyle name="Normal 5 6 3 5 2" xfId="45372"/>
    <cellStyle name="Normal 5 6 3 6" xfId="15076"/>
    <cellStyle name="Normal 5 6 3 6 2" xfId="41044"/>
    <cellStyle name="Normal 5 6 3 7" xfId="4256"/>
    <cellStyle name="Normal 5 6 3 8" xfId="30224"/>
    <cellStyle name="Normal 5 6 3 9" xfId="56706"/>
    <cellStyle name="Normal 5 6 4" xfId="5338"/>
    <cellStyle name="Normal 5 6 4 2" xfId="11830"/>
    <cellStyle name="Normal 5 6 4 2 2" xfId="26978"/>
    <cellStyle name="Normal 5 6 4 2 2 2" xfId="52946"/>
    <cellStyle name="Normal 5 6 4 2 3" xfId="37798"/>
    <cellStyle name="Normal 5 6 4 3" xfId="20486"/>
    <cellStyle name="Normal 5 6 4 3 2" xfId="46454"/>
    <cellStyle name="Normal 5 6 4 4" xfId="16158"/>
    <cellStyle name="Normal 5 6 4 4 2" xfId="42126"/>
    <cellStyle name="Normal 5 6 4 5" xfId="31306"/>
    <cellStyle name="Normal 5 6 4 6" xfId="57788"/>
    <cellStyle name="Normal 5 6 5" xfId="9666"/>
    <cellStyle name="Normal 5 6 5 2" xfId="24814"/>
    <cellStyle name="Normal 5 6 5 2 2" xfId="50782"/>
    <cellStyle name="Normal 5 6 5 3" xfId="35634"/>
    <cellStyle name="Normal 5 6 6" xfId="7502"/>
    <cellStyle name="Normal 5 6 6 2" xfId="22650"/>
    <cellStyle name="Normal 5 6 6 2 2" xfId="48618"/>
    <cellStyle name="Normal 5 6 6 3" xfId="33470"/>
    <cellStyle name="Normal 5 6 7" xfId="18322"/>
    <cellStyle name="Normal 5 6 7 2" xfId="44290"/>
    <cellStyle name="Normal 5 6 8" xfId="13994"/>
    <cellStyle name="Normal 5 6 8 2" xfId="39962"/>
    <cellStyle name="Normal 5 6 9" xfId="3174"/>
    <cellStyle name="Normal 5 7" xfId="456"/>
    <cellStyle name="Normal 5 7 10" xfId="29143"/>
    <cellStyle name="Normal 5 7 11" xfId="55091"/>
    <cellStyle name="Normal 5 7 12" xfId="55625"/>
    <cellStyle name="Normal 5 7 13" xfId="918"/>
    <cellStyle name="Normal 5 7 2" xfId="1552"/>
    <cellStyle name="Normal 5 7 2 10" xfId="56166"/>
    <cellStyle name="Normal 5 7 2 2" xfId="2634"/>
    <cellStyle name="Normal 5 7 2 2 2" xfId="6962"/>
    <cellStyle name="Normal 5 7 2 2 2 2" xfId="13454"/>
    <cellStyle name="Normal 5 7 2 2 2 2 2" xfId="28602"/>
    <cellStyle name="Normal 5 7 2 2 2 2 2 2" xfId="54570"/>
    <cellStyle name="Normal 5 7 2 2 2 2 3" xfId="39422"/>
    <cellStyle name="Normal 5 7 2 2 2 3" xfId="22110"/>
    <cellStyle name="Normal 5 7 2 2 2 3 2" xfId="48078"/>
    <cellStyle name="Normal 5 7 2 2 2 4" xfId="17782"/>
    <cellStyle name="Normal 5 7 2 2 2 4 2" xfId="43750"/>
    <cellStyle name="Normal 5 7 2 2 2 5" xfId="32930"/>
    <cellStyle name="Normal 5 7 2 2 2 6" xfId="59412"/>
    <cellStyle name="Normal 5 7 2 2 3" xfId="11290"/>
    <cellStyle name="Normal 5 7 2 2 3 2" xfId="26438"/>
    <cellStyle name="Normal 5 7 2 2 3 2 2" xfId="52406"/>
    <cellStyle name="Normal 5 7 2 2 3 3" xfId="37258"/>
    <cellStyle name="Normal 5 7 2 2 4" xfId="9126"/>
    <cellStyle name="Normal 5 7 2 2 4 2" xfId="24274"/>
    <cellStyle name="Normal 5 7 2 2 4 2 2" xfId="50242"/>
    <cellStyle name="Normal 5 7 2 2 4 3" xfId="35094"/>
    <cellStyle name="Normal 5 7 2 2 5" xfId="19946"/>
    <cellStyle name="Normal 5 7 2 2 5 2" xfId="45914"/>
    <cellStyle name="Normal 5 7 2 2 6" xfId="15618"/>
    <cellStyle name="Normal 5 7 2 2 6 2" xfId="41586"/>
    <cellStyle name="Normal 5 7 2 2 7" xfId="4798"/>
    <cellStyle name="Normal 5 7 2 2 8" xfId="30766"/>
    <cellStyle name="Normal 5 7 2 2 9" xfId="57248"/>
    <cellStyle name="Normal 5 7 2 3" xfId="5880"/>
    <cellStyle name="Normal 5 7 2 3 2" xfId="12372"/>
    <cellStyle name="Normal 5 7 2 3 2 2" xfId="27520"/>
    <cellStyle name="Normal 5 7 2 3 2 2 2" xfId="53488"/>
    <cellStyle name="Normal 5 7 2 3 2 3" xfId="38340"/>
    <cellStyle name="Normal 5 7 2 3 3" xfId="21028"/>
    <cellStyle name="Normal 5 7 2 3 3 2" xfId="46996"/>
    <cellStyle name="Normal 5 7 2 3 4" xfId="16700"/>
    <cellStyle name="Normal 5 7 2 3 4 2" xfId="42668"/>
    <cellStyle name="Normal 5 7 2 3 5" xfId="31848"/>
    <cellStyle name="Normal 5 7 2 3 6" xfId="58330"/>
    <cellStyle name="Normal 5 7 2 4" xfId="10208"/>
    <cellStyle name="Normal 5 7 2 4 2" xfId="25356"/>
    <cellStyle name="Normal 5 7 2 4 2 2" xfId="51324"/>
    <cellStyle name="Normal 5 7 2 4 3" xfId="36176"/>
    <cellStyle name="Normal 5 7 2 5" xfId="8044"/>
    <cellStyle name="Normal 5 7 2 5 2" xfId="23192"/>
    <cellStyle name="Normal 5 7 2 5 2 2" xfId="49160"/>
    <cellStyle name="Normal 5 7 2 5 3" xfId="34012"/>
    <cellStyle name="Normal 5 7 2 6" xfId="18864"/>
    <cellStyle name="Normal 5 7 2 6 2" xfId="44832"/>
    <cellStyle name="Normal 5 7 2 7" xfId="14536"/>
    <cellStyle name="Normal 5 7 2 7 2" xfId="40504"/>
    <cellStyle name="Normal 5 7 2 8" xfId="3716"/>
    <cellStyle name="Normal 5 7 2 9" xfId="29684"/>
    <cellStyle name="Normal 5 7 3" xfId="2093"/>
    <cellStyle name="Normal 5 7 3 2" xfId="6421"/>
    <cellStyle name="Normal 5 7 3 2 2" xfId="12913"/>
    <cellStyle name="Normal 5 7 3 2 2 2" xfId="28061"/>
    <cellStyle name="Normal 5 7 3 2 2 2 2" xfId="54029"/>
    <cellStyle name="Normal 5 7 3 2 2 3" xfId="38881"/>
    <cellStyle name="Normal 5 7 3 2 3" xfId="21569"/>
    <cellStyle name="Normal 5 7 3 2 3 2" xfId="47537"/>
    <cellStyle name="Normal 5 7 3 2 4" xfId="17241"/>
    <cellStyle name="Normal 5 7 3 2 4 2" xfId="43209"/>
    <cellStyle name="Normal 5 7 3 2 5" xfId="32389"/>
    <cellStyle name="Normal 5 7 3 2 6" xfId="58871"/>
    <cellStyle name="Normal 5 7 3 3" xfId="10749"/>
    <cellStyle name="Normal 5 7 3 3 2" xfId="25897"/>
    <cellStyle name="Normal 5 7 3 3 2 2" xfId="51865"/>
    <cellStyle name="Normal 5 7 3 3 3" xfId="36717"/>
    <cellStyle name="Normal 5 7 3 4" xfId="8585"/>
    <cellStyle name="Normal 5 7 3 4 2" xfId="23733"/>
    <cellStyle name="Normal 5 7 3 4 2 2" xfId="49701"/>
    <cellStyle name="Normal 5 7 3 4 3" xfId="34553"/>
    <cellStyle name="Normal 5 7 3 5" xfId="19405"/>
    <cellStyle name="Normal 5 7 3 5 2" xfId="45373"/>
    <cellStyle name="Normal 5 7 3 6" xfId="15077"/>
    <cellStyle name="Normal 5 7 3 6 2" xfId="41045"/>
    <cellStyle name="Normal 5 7 3 7" xfId="4257"/>
    <cellStyle name="Normal 5 7 3 8" xfId="30225"/>
    <cellStyle name="Normal 5 7 3 9" xfId="56707"/>
    <cellStyle name="Normal 5 7 4" xfId="5339"/>
    <cellStyle name="Normal 5 7 4 2" xfId="11831"/>
    <cellStyle name="Normal 5 7 4 2 2" xfId="26979"/>
    <cellStyle name="Normal 5 7 4 2 2 2" xfId="52947"/>
    <cellStyle name="Normal 5 7 4 2 3" xfId="37799"/>
    <cellStyle name="Normal 5 7 4 3" xfId="20487"/>
    <cellStyle name="Normal 5 7 4 3 2" xfId="46455"/>
    <cellStyle name="Normal 5 7 4 4" xfId="16159"/>
    <cellStyle name="Normal 5 7 4 4 2" xfId="42127"/>
    <cellStyle name="Normal 5 7 4 5" xfId="31307"/>
    <cellStyle name="Normal 5 7 4 6" xfId="57789"/>
    <cellStyle name="Normal 5 7 5" xfId="9667"/>
    <cellStyle name="Normal 5 7 5 2" xfId="24815"/>
    <cellStyle name="Normal 5 7 5 2 2" xfId="50783"/>
    <cellStyle name="Normal 5 7 5 3" xfId="35635"/>
    <cellStyle name="Normal 5 7 6" xfId="7503"/>
    <cellStyle name="Normal 5 7 6 2" xfId="22651"/>
    <cellStyle name="Normal 5 7 6 2 2" xfId="48619"/>
    <cellStyle name="Normal 5 7 6 3" xfId="33471"/>
    <cellStyle name="Normal 5 7 7" xfId="18323"/>
    <cellStyle name="Normal 5 7 7 2" xfId="44291"/>
    <cellStyle name="Normal 5 7 8" xfId="13995"/>
    <cellStyle name="Normal 5 7 8 2" xfId="39963"/>
    <cellStyle name="Normal 5 7 9" xfId="3175"/>
    <cellStyle name="Normal 5 8" xfId="457"/>
    <cellStyle name="Normal 5 8 10" xfId="29144"/>
    <cellStyle name="Normal 5 8 11" xfId="55092"/>
    <cellStyle name="Normal 5 8 12" xfId="55626"/>
    <cellStyle name="Normal 5 8 13" xfId="958"/>
    <cellStyle name="Normal 5 8 2" xfId="1553"/>
    <cellStyle name="Normal 5 8 2 10" xfId="56167"/>
    <cellStyle name="Normal 5 8 2 2" xfId="2635"/>
    <cellStyle name="Normal 5 8 2 2 2" xfId="6963"/>
    <cellStyle name="Normal 5 8 2 2 2 2" xfId="13455"/>
    <cellStyle name="Normal 5 8 2 2 2 2 2" xfId="28603"/>
    <cellStyle name="Normal 5 8 2 2 2 2 2 2" xfId="54571"/>
    <cellStyle name="Normal 5 8 2 2 2 2 3" xfId="39423"/>
    <cellStyle name="Normal 5 8 2 2 2 3" xfId="22111"/>
    <cellStyle name="Normal 5 8 2 2 2 3 2" xfId="48079"/>
    <cellStyle name="Normal 5 8 2 2 2 4" xfId="17783"/>
    <cellStyle name="Normal 5 8 2 2 2 4 2" xfId="43751"/>
    <cellStyle name="Normal 5 8 2 2 2 5" xfId="32931"/>
    <cellStyle name="Normal 5 8 2 2 2 6" xfId="59413"/>
    <cellStyle name="Normal 5 8 2 2 3" xfId="11291"/>
    <cellStyle name="Normal 5 8 2 2 3 2" xfId="26439"/>
    <cellStyle name="Normal 5 8 2 2 3 2 2" xfId="52407"/>
    <cellStyle name="Normal 5 8 2 2 3 3" xfId="37259"/>
    <cellStyle name="Normal 5 8 2 2 4" xfId="9127"/>
    <cellStyle name="Normal 5 8 2 2 4 2" xfId="24275"/>
    <cellStyle name="Normal 5 8 2 2 4 2 2" xfId="50243"/>
    <cellStyle name="Normal 5 8 2 2 4 3" xfId="35095"/>
    <cellStyle name="Normal 5 8 2 2 5" xfId="19947"/>
    <cellStyle name="Normal 5 8 2 2 5 2" xfId="45915"/>
    <cellStyle name="Normal 5 8 2 2 6" xfId="15619"/>
    <cellStyle name="Normal 5 8 2 2 6 2" xfId="41587"/>
    <cellStyle name="Normal 5 8 2 2 7" xfId="4799"/>
    <cellStyle name="Normal 5 8 2 2 8" xfId="30767"/>
    <cellStyle name="Normal 5 8 2 2 9" xfId="57249"/>
    <cellStyle name="Normal 5 8 2 3" xfId="5881"/>
    <cellStyle name="Normal 5 8 2 3 2" xfId="12373"/>
    <cellStyle name="Normal 5 8 2 3 2 2" xfId="27521"/>
    <cellStyle name="Normal 5 8 2 3 2 2 2" xfId="53489"/>
    <cellStyle name="Normal 5 8 2 3 2 3" xfId="38341"/>
    <cellStyle name="Normal 5 8 2 3 3" xfId="21029"/>
    <cellStyle name="Normal 5 8 2 3 3 2" xfId="46997"/>
    <cellStyle name="Normal 5 8 2 3 4" xfId="16701"/>
    <cellStyle name="Normal 5 8 2 3 4 2" xfId="42669"/>
    <cellStyle name="Normal 5 8 2 3 5" xfId="31849"/>
    <cellStyle name="Normal 5 8 2 3 6" xfId="58331"/>
    <cellStyle name="Normal 5 8 2 4" xfId="10209"/>
    <cellStyle name="Normal 5 8 2 4 2" xfId="25357"/>
    <cellStyle name="Normal 5 8 2 4 2 2" xfId="51325"/>
    <cellStyle name="Normal 5 8 2 4 3" xfId="36177"/>
    <cellStyle name="Normal 5 8 2 5" xfId="8045"/>
    <cellStyle name="Normal 5 8 2 5 2" xfId="23193"/>
    <cellStyle name="Normal 5 8 2 5 2 2" xfId="49161"/>
    <cellStyle name="Normal 5 8 2 5 3" xfId="34013"/>
    <cellStyle name="Normal 5 8 2 6" xfId="18865"/>
    <cellStyle name="Normal 5 8 2 6 2" xfId="44833"/>
    <cellStyle name="Normal 5 8 2 7" xfId="14537"/>
    <cellStyle name="Normal 5 8 2 7 2" xfId="40505"/>
    <cellStyle name="Normal 5 8 2 8" xfId="3717"/>
    <cellStyle name="Normal 5 8 2 9" xfId="29685"/>
    <cellStyle name="Normal 5 8 3" xfId="2094"/>
    <cellStyle name="Normal 5 8 3 2" xfId="6422"/>
    <cellStyle name="Normal 5 8 3 2 2" xfId="12914"/>
    <cellStyle name="Normal 5 8 3 2 2 2" xfId="28062"/>
    <cellStyle name="Normal 5 8 3 2 2 2 2" xfId="54030"/>
    <cellStyle name="Normal 5 8 3 2 2 3" xfId="38882"/>
    <cellStyle name="Normal 5 8 3 2 3" xfId="21570"/>
    <cellStyle name="Normal 5 8 3 2 3 2" xfId="47538"/>
    <cellStyle name="Normal 5 8 3 2 4" xfId="17242"/>
    <cellStyle name="Normal 5 8 3 2 4 2" xfId="43210"/>
    <cellStyle name="Normal 5 8 3 2 5" xfId="32390"/>
    <cellStyle name="Normal 5 8 3 2 6" xfId="58872"/>
    <cellStyle name="Normal 5 8 3 3" xfId="10750"/>
    <cellStyle name="Normal 5 8 3 3 2" xfId="25898"/>
    <cellStyle name="Normal 5 8 3 3 2 2" xfId="51866"/>
    <cellStyle name="Normal 5 8 3 3 3" xfId="36718"/>
    <cellStyle name="Normal 5 8 3 4" xfId="8586"/>
    <cellStyle name="Normal 5 8 3 4 2" xfId="23734"/>
    <cellStyle name="Normal 5 8 3 4 2 2" xfId="49702"/>
    <cellStyle name="Normal 5 8 3 4 3" xfId="34554"/>
    <cellStyle name="Normal 5 8 3 5" xfId="19406"/>
    <cellStyle name="Normal 5 8 3 5 2" xfId="45374"/>
    <cellStyle name="Normal 5 8 3 6" xfId="15078"/>
    <cellStyle name="Normal 5 8 3 6 2" xfId="41046"/>
    <cellStyle name="Normal 5 8 3 7" xfId="4258"/>
    <cellStyle name="Normal 5 8 3 8" xfId="30226"/>
    <cellStyle name="Normal 5 8 3 9" xfId="56708"/>
    <cellStyle name="Normal 5 8 4" xfId="5340"/>
    <cellStyle name="Normal 5 8 4 2" xfId="11832"/>
    <cellStyle name="Normal 5 8 4 2 2" xfId="26980"/>
    <cellStyle name="Normal 5 8 4 2 2 2" xfId="52948"/>
    <cellStyle name="Normal 5 8 4 2 3" xfId="37800"/>
    <cellStyle name="Normal 5 8 4 3" xfId="20488"/>
    <cellStyle name="Normal 5 8 4 3 2" xfId="46456"/>
    <cellStyle name="Normal 5 8 4 4" xfId="16160"/>
    <cellStyle name="Normal 5 8 4 4 2" xfId="42128"/>
    <cellStyle name="Normal 5 8 4 5" xfId="31308"/>
    <cellStyle name="Normal 5 8 4 6" xfId="57790"/>
    <cellStyle name="Normal 5 8 5" xfId="9668"/>
    <cellStyle name="Normal 5 8 5 2" xfId="24816"/>
    <cellStyle name="Normal 5 8 5 2 2" xfId="50784"/>
    <cellStyle name="Normal 5 8 5 3" xfId="35636"/>
    <cellStyle name="Normal 5 8 6" xfId="7504"/>
    <cellStyle name="Normal 5 8 6 2" xfId="22652"/>
    <cellStyle name="Normal 5 8 6 2 2" xfId="48620"/>
    <cellStyle name="Normal 5 8 6 3" xfId="33472"/>
    <cellStyle name="Normal 5 8 7" xfId="18324"/>
    <cellStyle name="Normal 5 8 7 2" xfId="44292"/>
    <cellStyle name="Normal 5 8 8" xfId="13996"/>
    <cellStyle name="Normal 5 8 8 2" xfId="39964"/>
    <cellStyle name="Normal 5 8 9" xfId="3176"/>
    <cellStyle name="Normal 5 9" xfId="458"/>
    <cellStyle name="Normal 5 9 10" xfId="29145"/>
    <cellStyle name="Normal 5 9 11" xfId="55093"/>
    <cellStyle name="Normal 5 9 12" xfId="55627"/>
    <cellStyle name="Normal 5 9 13" xfId="998"/>
    <cellStyle name="Normal 5 9 2" xfId="1554"/>
    <cellStyle name="Normal 5 9 2 10" xfId="56168"/>
    <cellStyle name="Normal 5 9 2 2" xfId="2636"/>
    <cellStyle name="Normal 5 9 2 2 2" xfId="6964"/>
    <cellStyle name="Normal 5 9 2 2 2 2" xfId="13456"/>
    <cellStyle name="Normal 5 9 2 2 2 2 2" xfId="28604"/>
    <cellStyle name="Normal 5 9 2 2 2 2 2 2" xfId="54572"/>
    <cellStyle name="Normal 5 9 2 2 2 2 3" xfId="39424"/>
    <cellStyle name="Normal 5 9 2 2 2 3" xfId="22112"/>
    <cellStyle name="Normal 5 9 2 2 2 3 2" xfId="48080"/>
    <cellStyle name="Normal 5 9 2 2 2 4" xfId="17784"/>
    <cellStyle name="Normal 5 9 2 2 2 4 2" xfId="43752"/>
    <cellStyle name="Normal 5 9 2 2 2 5" xfId="32932"/>
    <cellStyle name="Normal 5 9 2 2 2 6" xfId="59414"/>
    <cellStyle name="Normal 5 9 2 2 3" xfId="11292"/>
    <cellStyle name="Normal 5 9 2 2 3 2" xfId="26440"/>
    <cellStyle name="Normal 5 9 2 2 3 2 2" xfId="52408"/>
    <cellStyle name="Normal 5 9 2 2 3 3" xfId="37260"/>
    <cellStyle name="Normal 5 9 2 2 4" xfId="9128"/>
    <cellStyle name="Normal 5 9 2 2 4 2" xfId="24276"/>
    <cellStyle name="Normal 5 9 2 2 4 2 2" xfId="50244"/>
    <cellStyle name="Normal 5 9 2 2 4 3" xfId="35096"/>
    <cellStyle name="Normal 5 9 2 2 5" xfId="19948"/>
    <cellStyle name="Normal 5 9 2 2 5 2" xfId="45916"/>
    <cellStyle name="Normal 5 9 2 2 6" xfId="15620"/>
    <cellStyle name="Normal 5 9 2 2 6 2" xfId="41588"/>
    <cellStyle name="Normal 5 9 2 2 7" xfId="4800"/>
    <cellStyle name="Normal 5 9 2 2 8" xfId="30768"/>
    <cellStyle name="Normal 5 9 2 2 9" xfId="57250"/>
    <cellStyle name="Normal 5 9 2 3" xfId="5882"/>
    <cellStyle name="Normal 5 9 2 3 2" xfId="12374"/>
    <cellStyle name="Normal 5 9 2 3 2 2" xfId="27522"/>
    <cellStyle name="Normal 5 9 2 3 2 2 2" xfId="53490"/>
    <cellStyle name="Normal 5 9 2 3 2 3" xfId="38342"/>
    <cellStyle name="Normal 5 9 2 3 3" xfId="21030"/>
    <cellStyle name="Normal 5 9 2 3 3 2" xfId="46998"/>
    <cellStyle name="Normal 5 9 2 3 4" xfId="16702"/>
    <cellStyle name="Normal 5 9 2 3 4 2" xfId="42670"/>
    <cellStyle name="Normal 5 9 2 3 5" xfId="31850"/>
    <cellStyle name="Normal 5 9 2 3 6" xfId="58332"/>
    <cellStyle name="Normal 5 9 2 4" xfId="10210"/>
    <cellStyle name="Normal 5 9 2 4 2" xfId="25358"/>
    <cellStyle name="Normal 5 9 2 4 2 2" xfId="51326"/>
    <cellStyle name="Normal 5 9 2 4 3" xfId="36178"/>
    <cellStyle name="Normal 5 9 2 5" xfId="8046"/>
    <cellStyle name="Normal 5 9 2 5 2" xfId="23194"/>
    <cellStyle name="Normal 5 9 2 5 2 2" xfId="49162"/>
    <cellStyle name="Normal 5 9 2 5 3" xfId="34014"/>
    <cellStyle name="Normal 5 9 2 6" xfId="18866"/>
    <cellStyle name="Normal 5 9 2 6 2" xfId="44834"/>
    <cellStyle name="Normal 5 9 2 7" xfId="14538"/>
    <cellStyle name="Normal 5 9 2 7 2" xfId="40506"/>
    <cellStyle name="Normal 5 9 2 8" xfId="3718"/>
    <cellStyle name="Normal 5 9 2 9" xfId="29686"/>
    <cellStyle name="Normal 5 9 3" xfId="2095"/>
    <cellStyle name="Normal 5 9 3 2" xfId="6423"/>
    <cellStyle name="Normal 5 9 3 2 2" xfId="12915"/>
    <cellStyle name="Normal 5 9 3 2 2 2" xfId="28063"/>
    <cellStyle name="Normal 5 9 3 2 2 2 2" xfId="54031"/>
    <cellStyle name="Normal 5 9 3 2 2 3" xfId="38883"/>
    <cellStyle name="Normal 5 9 3 2 3" xfId="21571"/>
    <cellStyle name="Normal 5 9 3 2 3 2" xfId="47539"/>
    <cellStyle name="Normal 5 9 3 2 4" xfId="17243"/>
    <cellStyle name="Normal 5 9 3 2 4 2" xfId="43211"/>
    <cellStyle name="Normal 5 9 3 2 5" xfId="32391"/>
    <cellStyle name="Normal 5 9 3 2 6" xfId="58873"/>
    <cellStyle name="Normal 5 9 3 3" xfId="10751"/>
    <cellStyle name="Normal 5 9 3 3 2" xfId="25899"/>
    <cellStyle name="Normal 5 9 3 3 2 2" xfId="51867"/>
    <cellStyle name="Normal 5 9 3 3 3" xfId="36719"/>
    <cellStyle name="Normal 5 9 3 4" xfId="8587"/>
    <cellStyle name="Normal 5 9 3 4 2" xfId="23735"/>
    <cellStyle name="Normal 5 9 3 4 2 2" xfId="49703"/>
    <cellStyle name="Normal 5 9 3 4 3" xfId="34555"/>
    <cellStyle name="Normal 5 9 3 5" xfId="19407"/>
    <cellStyle name="Normal 5 9 3 5 2" xfId="45375"/>
    <cellStyle name="Normal 5 9 3 6" xfId="15079"/>
    <cellStyle name="Normal 5 9 3 6 2" xfId="41047"/>
    <cellStyle name="Normal 5 9 3 7" xfId="4259"/>
    <cellStyle name="Normal 5 9 3 8" xfId="30227"/>
    <cellStyle name="Normal 5 9 3 9" xfId="56709"/>
    <cellStyle name="Normal 5 9 4" xfId="5341"/>
    <cellStyle name="Normal 5 9 4 2" xfId="11833"/>
    <cellStyle name="Normal 5 9 4 2 2" xfId="26981"/>
    <cellStyle name="Normal 5 9 4 2 2 2" xfId="52949"/>
    <cellStyle name="Normal 5 9 4 2 3" xfId="37801"/>
    <cellStyle name="Normal 5 9 4 3" xfId="20489"/>
    <cellStyle name="Normal 5 9 4 3 2" xfId="46457"/>
    <cellStyle name="Normal 5 9 4 4" xfId="16161"/>
    <cellStyle name="Normal 5 9 4 4 2" xfId="42129"/>
    <cellStyle name="Normal 5 9 4 5" xfId="31309"/>
    <cellStyle name="Normal 5 9 4 6" xfId="57791"/>
    <cellStyle name="Normal 5 9 5" xfId="9669"/>
    <cellStyle name="Normal 5 9 5 2" xfId="24817"/>
    <cellStyle name="Normal 5 9 5 2 2" xfId="50785"/>
    <cellStyle name="Normal 5 9 5 3" xfId="35637"/>
    <cellStyle name="Normal 5 9 6" xfId="7505"/>
    <cellStyle name="Normal 5 9 6 2" xfId="22653"/>
    <cellStyle name="Normal 5 9 6 2 2" xfId="48621"/>
    <cellStyle name="Normal 5 9 6 3" xfId="33473"/>
    <cellStyle name="Normal 5 9 7" xfId="18325"/>
    <cellStyle name="Normal 5 9 7 2" xfId="44293"/>
    <cellStyle name="Normal 5 9 8" xfId="13997"/>
    <cellStyle name="Normal 5 9 8 2" xfId="39965"/>
    <cellStyle name="Normal 5 9 9" xfId="3177"/>
    <cellStyle name="Normal 6" xfId="459"/>
    <cellStyle name="Normal 6 10" xfId="460"/>
    <cellStyle name="Normal 6 10 10" xfId="29147"/>
    <cellStyle name="Normal 6 10 11" xfId="55095"/>
    <cellStyle name="Normal 6 10 12" xfId="55629"/>
    <cellStyle name="Normal 6 10 13" xfId="1041"/>
    <cellStyle name="Normal 6 10 2" xfId="1556"/>
    <cellStyle name="Normal 6 10 2 10" xfId="56170"/>
    <cellStyle name="Normal 6 10 2 2" xfId="2638"/>
    <cellStyle name="Normal 6 10 2 2 2" xfId="6966"/>
    <cellStyle name="Normal 6 10 2 2 2 2" xfId="13458"/>
    <cellStyle name="Normal 6 10 2 2 2 2 2" xfId="28606"/>
    <cellStyle name="Normal 6 10 2 2 2 2 2 2" xfId="54574"/>
    <cellStyle name="Normal 6 10 2 2 2 2 3" xfId="39426"/>
    <cellStyle name="Normal 6 10 2 2 2 3" xfId="22114"/>
    <cellStyle name="Normal 6 10 2 2 2 3 2" xfId="48082"/>
    <cellStyle name="Normal 6 10 2 2 2 4" xfId="17786"/>
    <cellStyle name="Normal 6 10 2 2 2 4 2" xfId="43754"/>
    <cellStyle name="Normal 6 10 2 2 2 5" xfId="32934"/>
    <cellStyle name="Normal 6 10 2 2 2 6" xfId="59416"/>
    <cellStyle name="Normal 6 10 2 2 3" xfId="11294"/>
    <cellStyle name="Normal 6 10 2 2 3 2" xfId="26442"/>
    <cellStyle name="Normal 6 10 2 2 3 2 2" xfId="52410"/>
    <cellStyle name="Normal 6 10 2 2 3 3" xfId="37262"/>
    <cellStyle name="Normal 6 10 2 2 4" xfId="9130"/>
    <cellStyle name="Normal 6 10 2 2 4 2" xfId="24278"/>
    <cellStyle name="Normal 6 10 2 2 4 2 2" xfId="50246"/>
    <cellStyle name="Normal 6 10 2 2 4 3" xfId="35098"/>
    <cellStyle name="Normal 6 10 2 2 5" xfId="19950"/>
    <cellStyle name="Normal 6 10 2 2 5 2" xfId="45918"/>
    <cellStyle name="Normal 6 10 2 2 6" xfId="15622"/>
    <cellStyle name="Normal 6 10 2 2 6 2" xfId="41590"/>
    <cellStyle name="Normal 6 10 2 2 7" xfId="4802"/>
    <cellStyle name="Normal 6 10 2 2 8" xfId="30770"/>
    <cellStyle name="Normal 6 10 2 2 9" xfId="57252"/>
    <cellStyle name="Normal 6 10 2 3" xfId="5884"/>
    <cellStyle name="Normal 6 10 2 3 2" xfId="12376"/>
    <cellStyle name="Normal 6 10 2 3 2 2" xfId="27524"/>
    <cellStyle name="Normal 6 10 2 3 2 2 2" xfId="53492"/>
    <cellStyle name="Normal 6 10 2 3 2 3" xfId="38344"/>
    <cellStyle name="Normal 6 10 2 3 3" xfId="21032"/>
    <cellStyle name="Normal 6 10 2 3 3 2" xfId="47000"/>
    <cellStyle name="Normal 6 10 2 3 4" xfId="16704"/>
    <cellStyle name="Normal 6 10 2 3 4 2" xfId="42672"/>
    <cellStyle name="Normal 6 10 2 3 5" xfId="31852"/>
    <cellStyle name="Normal 6 10 2 3 6" xfId="58334"/>
    <cellStyle name="Normal 6 10 2 4" xfId="10212"/>
    <cellStyle name="Normal 6 10 2 4 2" xfId="25360"/>
    <cellStyle name="Normal 6 10 2 4 2 2" xfId="51328"/>
    <cellStyle name="Normal 6 10 2 4 3" xfId="36180"/>
    <cellStyle name="Normal 6 10 2 5" xfId="8048"/>
    <cellStyle name="Normal 6 10 2 5 2" xfId="23196"/>
    <cellStyle name="Normal 6 10 2 5 2 2" xfId="49164"/>
    <cellStyle name="Normal 6 10 2 5 3" xfId="34016"/>
    <cellStyle name="Normal 6 10 2 6" xfId="18868"/>
    <cellStyle name="Normal 6 10 2 6 2" xfId="44836"/>
    <cellStyle name="Normal 6 10 2 7" xfId="14540"/>
    <cellStyle name="Normal 6 10 2 7 2" xfId="40508"/>
    <cellStyle name="Normal 6 10 2 8" xfId="3720"/>
    <cellStyle name="Normal 6 10 2 9" xfId="29688"/>
    <cellStyle name="Normal 6 10 3" xfId="2097"/>
    <cellStyle name="Normal 6 10 3 2" xfId="6425"/>
    <cellStyle name="Normal 6 10 3 2 2" xfId="12917"/>
    <cellStyle name="Normal 6 10 3 2 2 2" xfId="28065"/>
    <cellStyle name="Normal 6 10 3 2 2 2 2" xfId="54033"/>
    <cellStyle name="Normal 6 10 3 2 2 3" xfId="38885"/>
    <cellStyle name="Normal 6 10 3 2 3" xfId="21573"/>
    <cellStyle name="Normal 6 10 3 2 3 2" xfId="47541"/>
    <cellStyle name="Normal 6 10 3 2 4" xfId="17245"/>
    <cellStyle name="Normal 6 10 3 2 4 2" xfId="43213"/>
    <cellStyle name="Normal 6 10 3 2 5" xfId="32393"/>
    <cellStyle name="Normal 6 10 3 2 6" xfId="58875"/>
    <cellStyle name="Normal 6 10 3 3" xfId="10753"/>
    <cellStyle name="Normal 6 10 3 3 2" xfId="25901"/>
    <cellStyle name="Normal 6 10 3 3 2 2" xfId="51869"/>
    <cellStyle name="Normal 6 10 3 3 3" xfId="36721"/>
    <cellStyle name="Normal 6 10 3 4" xfId="8589"/>
    <cellStyle name="Normal 6 10 3 4 2" xfId="23737"/>
    <cellStyle name="Normal 6 10 3 4 2 2" xfId="49705"/>
    <cellStyle name="Normal 6 10 3 4 3" xfId="34557"/>
    <cellStyle name="Normal 6 10 3 5" xfId="19409"/>
    <cellStyle name="Normal 6 10 3 5 2" xfId="45377"/>
    <cellStyle name="Normal 6 10 3 6" xfId="15081"/>
    <cellStyle name="Normal 6 10 3 6 2" xfId="41049"/>
    <cellStyle name="Normal 6 10 3 7" xfId="4261"/>
    <cellStyle name="Normal 6 10 3 8" xfId="30229"/>
    <cellStyle name="Normal 6 10 3 9" xfId="56711"/>
    <cellStyle name="Normal 6 10 4" xfId="5343"/>
    <cellStyle name="Normal 6 10 4 2" xfId="11835"/>
    <cellStyle name="Normal 6 10 4 2 2" xfId="26983"/>
    <cellStyle name="Normal 6 10 4 2 2 2" xfId="52951"/>
    <cellStyle name="Normal 6 10 4 2 3" xfId="37803"/>
    <cellStyle name="Normal 6 10 4 3" xfId="20491"/>
    <cellStyle name="Normal 6 10 4 3 2" xfId="46459"/>
    <cellStyle name="Normal 6 10 4 4" xfId="16163"/>
    <cellStyle name="Normal 6 10 4 4 2" xfId="42131"/>
    <cellStyle name="Normal 6 10 4 5" xfId="31311"/>
    <cellStyle name="Normal 6 10 4 6" xfId="57793"/>
    <cellStyle name="Normal 6 10 5" xfId="9671"/>
    <cellStyle name="Normal 6 10 5 2" xfId="24819"/>
    <cellStyle name="Normal 6 10 5 2 2" xfId="50787"/>
    <cellStyle name="Normal 6 10 5 3" xfId="35639"/>
    <cellStyle name="Normal 6 10 6" xfId="7507"/>
    <cellStyle name="Normal 6 10 6 2" xfId="22655"/>
    <cellStyle name="Normal 6 10 6 2 2" xfId="48623"/>
    <cellStyle name="Normal 6 10 6 3" xfId="33475"/>
    <cellStyle name="Normal 6 10 7" xfId="18327"/>
    <cellStyle name="Normal 6 10 7 2" xfId="44295"/>
    <cellStyle name="Normal 6 10 8" xfId="13999"/>
    <cellStyle name="Normal 6 10 8 2" xfId="39967"/>
    <cellStyle name="Normal 6 10 9" xfId="3179"/>
    <cellStyle name="Normal 6 11" xfId="461"/>
    <cellStyle name="Normal 6 11 10" xfId="29148"/>
    <cellStyle name="Normal 6 11 11" xfId="55096"/>
    <cellStyle name="Normal 6 11 12" xfId="55630"/>
    <cellStyle name="Normal 6 11 13" xfId="1081"/>
    <cellStyle name="Normal 6 11 2" xfId="1557"/>
    <cellStyle name="Normal 6 11 2 10" xfId="56171"/>
    <cellStyle name="Normal 6 11 2 2" xfId="2639"/>
    <cellStyle name="Normal 6 11 2 2 2" xfId="6967"/>
    <cellStyle name="Normal 6 11 2 2 2 2" xfId="13459"/>
    <cellStyle name="Normal 6 11 2 2 2 2 2" xfId="28607"/>
    <cellStyle name="Normal 6 11 2 2 2 2 2 2" xfId="54575"/>
    <cellStyle name="Normal 6 11 2 2 2 2 3" xfId="39427"/>
    <cellStyle name="Normal 6 11 2 2 2 3" xfId="22115"/>
    <cellStyle name="Normal 6 11 2 2 2 3 2" xfId="48083"/>
    <cellStyle name="Normal 6 11 2 2 2 4" xfId="17787"/>
    <cellStyle name="Normal 6 11 2 2 2 4 2" xfId="43755"/>
    <cellStyle name="Normal 6 11 2 2 2 5" xfId="32935"/>
    <cellStyle name="Normal 6 11 2 2 2 6" xfId="59417"/>
    <cellStyle name="Normal 6 11 2 2 3" xfId="11295"/>
    <cellStyle name="Normal 6 11 2 2 3 2" xfId="26443"/>
    <cellStyle name="Normal 6 11 2 2 3 2 2" xfId="52411"/>
    <cellStyle name="Normal 6 11 2 2 3 3" xfId="37263"/>
    <cellStyle name="Normal 6 11 2 2 4" xfId="9131"/>
    <cellStyle name="Normal 6 11 2 2 4 2" xfId="24279"/>
    <cellStyle name="Normal 6 11 2 2 4 2 2" xfId="50247"/>
    <cellStyle name="Normal 6 11 2 2 4 3" xfId="35099"/>
    <cellStyle name="Normal 6 11 2 2 5" xfId="19951"/>
    <cellStyle name="Normal 6 11 2 2 5 2" xfId="45919"/>
    <cellStyle name="Normal 6 11 2 2 6" xfId="15623"/>
    <cellStyle name="Normal 6 11 2 2 6 2" xfId="41591"/>
    <cellStyle name="Normal 6 11 2 2 7" xfId="4803"/>
    <cellStyle name="Normal 6 11 2 2 8" xfId="30771"/>
    <cellStyle name="Normal 6 11 2 2 9" xfId="57253"/>
    <cellStyle name="Normal 6 11 2 3" xfId="5885"/>
    <cellStyle name="Normal 6 11 2 3 2" xfId="12377"/>
    <cellStyle name="Normal 6 11 2 3 2 2" xfId="27525"/>
    <cellStyle name="Normal 6 11 2 3 2 2 2" xfId="53493"/>
    <cellStyle name="Normal 6 11 2 3 2 3" xfId="38345"/>
    <cellStyle name="Normal 6 11 2 3 3" xfId="21033"/>
    <cellStyle name="Normal 6 11 2 3 3 2" xfId="47001"/>
    <cellStyle name="Normal 6 11 2 3 4" xfId="16705"/>
    <cellStyle name="Normal 6 11 2 3 4 2" xfId="42673"/>
    <cellStyle name="Normal 6 11 2 3 5" xfId="31853"/>
    <cellStyle name="Normal 6 11 2 3 6" xfId="58335"/>
    <cellStyle name="Normal 6 11 2 4" xfId="10213"/>
    <cellStyle name="Normal 6 11 2 4 2" xfId="25361"/>
    <cellStyle name="Normal 6 11 2 4 2 2" xfId="51329"/>
    <cellStyle name="Normal 6 11 2 4 3" xfId="36181"/>
    <cellStyle name="Normal 6 11 2 5" xfId="8049"/>
    <cellStyle name="Normal 6 11 2 5 2" xfId="23197"/>
    <cellStyle name="Normal 6 11 2 5 2 2" xfId="49165"/>
    <cellStyle name="Normal 6 11 2 5 3" xfId="34017"/>
    <cellStyle name="Normal 6 11 2 6" xfId="18869"/>
    <cellStyle name="Normal 6 11 2 6 2" xfId="44837"/>
    <cellStyle name="Normal 6 11 2 7" xfId="14541"/>
    <cellStyle name="Normal 6 11 2 7 2" xfId="40509"/>
    <cellStyle name="Normal 6 11 2 8" xfId="3721"/>
    <cellStyle name="Normal 6 11 2 9" xfId="29689"/>
    <cellStyle name="Normal 6 11 3" xfId="2098"/>
    <cellStyle name="Normal 6 11 3 2" xfId="6426"/>
    <cellStyle name="Normal 6 11 3 2 2" xfId="12918"/>
    <cellStyle name="Normal 6 11 3 2 2 2" xfId="28066"/>
    <cellStyle name="Normal 6 11 3 2 2 2 2" xfId="54034"/>
    <cellStyle name="Normal 6 11 3 2 2 3" xfId="38886"/>
    <cellStyle name="Normal 6 11 3 2 3" xfId="21574"/>
    <cellStyle name="Normal 6 11 3 2 3 2" xfId="47542"/>
    <cellStyle name="Normal 6 11 3 2 4" xfId="17246"/>
    <cellStyle name="Normal 6 11 3 2 4 2" xfId="43214"/>
    <cellStyle name="Normal 6 11 3 2 5" xfId="32394"/>
    <cellStyle name="Normal 6 11 3 2 6" xfId="58876"/>
    <cellStyle name="Normal 6 11 3 3" xfId="10754"/>
    <cellStyle name="Normal 6 11 3 3 2" xfId="25902"/>
    <cellStyle name="Normal 6 11 3 3 2 2" xfId="51870"/>
    <cellStyle name="Normal 6 11 3 3 3" xfId="36722"/>
    <cellStyle name="Normal 6 11 3 4" xfId="8590"/>
    <cellStyle name="Normal 6 11 3 4 2" xfId="23738"/>
    <cellStyle name="Normal 6 11 3 4 2 2" xfId="49706"/>
    <cellStyle name="Normal 6 11 3 4 3" xfId="34558"/>
    <cellStyle name="Normal 6 11 3 5" xfId="19410"/>
    <cellStyle name="Normal 6 11 3 5 2" xfId="45378"/>
    <cellStyle name="Normal 6 11 3 6" xfId="15082"/>
    <cellStyle name="Normal 6 11 3 6 2" xfId="41050"/>
    <cellStyle name="Normal 6 11 3 7" xfId="4262"/>
    <cellStyle name="Normal 6 11 3 8" xfId="30230"/>
    <cellStyle name="Normal 6 11 3 9" xfId="56712"/>
    <cellStyle name="Normal 6 11 4" xfId="5344"/>
    <cellStyle name="Normal 6 11 4 2" xfId="11836"/>
    <cellStyle name="Normal 6 11 4 2 2" xfId="26984"/>
    <cellStyle name="Normal 6 11 4 2 2 2" xfId="52952"/>
    <cellStyle name="Normal 6 11 4 2 3" xfId="37804"/>
    <cellStyle name="Normal 6 11 4 3" xfId="20492"/>
    <cellStyle name="Normal 6 11 4 3 2" xfId="46460"/>
    <cellStyle name="Normal 6 11 4 4" xfId="16164"/>
    <cellStyle name="Normal 6 11 4 4 2" xfId="42132"/>
    <cellStyle name="Normal 6 11 4 5" xfId="31312"/>
    <cellStyle name="Normal 6 11 4 6" xfId="57794"/>
    <cellStyle name="Normal 6 11 5" xfId="9672"/>
    <cellStyle name="Normal 6 11 5 2" xfId="24820"/>
    <cellStyle name="Normal 6 11 5 2 2" xfId="50788"/>
    <cellStyle name="Normal 6 11 5 3" xfId="35640"/>
    <cellStyle name="Normal 6 11 6" xfId="7508"/>
    <cellStyle name="Normal 6 11 6 2" xfId="22656"/>
    <cellStyle name="Normal 6 11 6 2 2" xfId="48624"/>
    <cellStyle name="Normal 6 11 6 3" xfId="33476"/>
    <cellStyle name="Normal 6 11 7" xfId="18328"/>
    <cellStyle name="Normal 6 11 7 2" xfId="44296"/>
    <cellStyle name="Normal 6 11 8" xfId="14000"/>
    <cellStyle name="Normal 6 11 8 2" xfId="39968"/>
    <cellStyle name="Normal 6 11 9" xfId="3180"/>
    <cellStyle name="Normal 6 12" xfId="462"/>
    <cellStyle name="Normal 6 12 10" xfId="29149"/>
    <cellStyle name="Normal 6 12 11" xfId="55097"/>
    <cellStyle name="Normal 6 12 12" xfId="55631"/>
    <cellStyle name="Normal 6 12 13" xfId="1121"/>
    <cellStyle name="Normal 6 12 2" xfId="1558"/>
    <cellStyle name="Normal 6 12 2 10" xfId="56172"/>
    <cellStyle name="Normal 6 12 2 2" xfId="2640"/>
    <cellStyle name="Normal 6 12 2 2 2" xfId="6968"/>
    <cellStyle name="Normal 6 12 2 2 2 2" xfId="13460"/>
    <cellStyle name="Normal 6 12 2 2 2 2 2" xfId="28608"/>
    <cellStyle name="Normal 6 12 2 2 2 2 2 2" xfId="54576"/>
    <cellStyle name="Normal 6 12 2 2 2 2 3" xfId="39428"/>
    <cellStyle name="Normal 6 12 2 2 2 3" xfId="22116"/>
    <cellStyle name="Normal 6 12 2 2 2 3 2" xfId="48084"/>
    <cellStyle name="Normal 6 12 2 2 2 4" xfId="17788"/>
    <cellStyle name="Normal 6 12 2 2 2 4 2" xfId="43756"/>
    <cellStyle name="Normal 6 12 2 2 2 5" xfId="32936"/>
    <cellStyle name="Normal 6 12 2 2 2 6" xfId="59418"/>
    <cellStyle name="Normal 6 12 2 2 3" xfId="11296"/>
    <cellStyle name="Normal 6 12 2 2 3 2" xfId="26444"/>
    <cellStyle name="Normal 6 12 2 2 3 2 2" xfId="52412"/>
    <cellStyle name="Normal 6 12 2 2 3 3" xfId="37264"/>
    <cellStyle name="Normal 6 12 2 2 4" xfId="9132"/>
    <cellStyle name="Normal 6 12 2 2 4 2" xfId="24280"/>
    <cellStyle name="Normal 6 12 2 2 4 2 2" xfId="50248"/>
    <cellStyle name="Normal 6 12 2 2 4 3" xfId="35100"/>
    <cellStyle name="Normal 6 12 2 2 5" xfId="19952"/>
    <cellStyle name="Normal 6 12 2 2 5 2" xfId="45920"/>
    <cellStyle name="Normal 6 12 2 2 6" xfId="15624"/>
    <cellStyle name="Normal 6 12 2 2 6 2" xfId="41592"/>
    <cellStyle name="Normal 6 12 2 2 7" xfId="4804"/>
    <cellStyle name="Normal 6 12 2 2 8" xfId="30772"/>
    <cellStyle name="Normal 6 12 2 2 9" xfId="57254"/>
    <cellStyle name="Normal 6 12 2 3" xfId="5886"/>
    <cellStyle name="Normal 6 12 2 3 2" xfId="12378"/>
    <cellStyle name="Normal 6 12 2 3 2 2" xfId="27526"/>
    <cellStyle name="Normal 6 12 2 3 2 2 2" xfId="53494"/>
    <cellStyle name="Normal 6 12 2 3 2 3" xfId="38346"/>
    <cellStyle name="Normal 6 12 2 3 3" xfId="21034"/>
    <cellStyle name="Normal 6 12 2 3 3 2" xfId="47002"/>
    <cellStyle name="Normal 6 12 2 3 4" xfId="16706"/>
    <cellStyle name="Normal 6 12 2 3 4 2" xfId="42674"/>
    <cellStyle name="Normal 6 12 2 3 5" xfId="31854"/>
    <cellStyle name="Normal 6 12 2 3 6" xfId="58336"/>
    <cellStyle name="Normal 6 12 2 4" xfId="10214"/>
    <cellStyle name="Normal 6 12 2 4 2" xfId="25362"/>
    <cellStyle name="Normal 6 12 2 4 2 2" xfId="51330"/>
    <cellStyle name="Normal 6 12 2 4 3" xfId="36182"/>
    <cellStyle name="Normal 6 12 2 5" xfId="8050"/>
    <cellStyle name="Normal 6 12 2 5 2" xfId="23198"/>
    <cellStyle name="Normal 6 12 2 5 2 2" xfId="49166"/>
    <cellStyle name="Normal 6 12 2 5 3" xfId="34018"/>
    <cellStyle name="Normal 6 12 2 6" xfId="18870"/>
    <cellStyle name="Normal 6 12 2 6 2" xfId="44838"/>
    <cellStyle name="Normal 6 12 2 7" xfId="14542"/>
    <cellStyle name="Normal 6 12 2 7 2" xfId="40510"/>
    <cellStyle name="Normal 6 12 2 8" xfId="3722"/>
    <cellStyle name="Normal 6 12 2 9" xfId="29690"/>
    <cellStyle name="Normal 6 12 3" xfId="2099"/>
    <cellStyle name="Normal 6 12 3 2" xfId="6427"/>
    <cellStyle name="Normal 6 12 3 2 2" xfId="12919"/>
    <cellStyle name="Normal 6 12 3 2 2 2" xfId="28067"/>
    <cellStyle name="Normal 6 12 3 2 2 2 2" xfId="54035"/>
    <cellStyle name="Normal 6 12 3 2 2 3" xfId="38887"/>
    <cellStyle name="Normal 6 12 3 2 3" xfId="21575"/>
    <cellStyle name="Normal 6 12 3 2 3 2" xfId="47543"/>
    <cellStyle name="Normal 6 12 3 2 4" xfId="17247"/>
    <cellStyle name="Normal 6 12 3 2 4 2" xfId="43215"/>
    <cellStyle name="Normal 6 12 3 2 5" xfId="32395"/>
    <cellStyle name="Normal 6 12 3 2 6" xfId="58877"/>
    <cellStyle name="Normal 6 12 3 3" xfId="10755"/>
    <cellStyle name="Normal 6 12 3 3 2" xfId="25903"/>
    <cellStyle name="Normal 6 12 3 3 2 2" xfId="51871"/>
    <cellStyle name="Normal 6 12 3 3 3" xfId="36723"/>
    <cellStyle name="Normal 6 12 3 4" xfId="8591"/>
    <cellStyle name="Normal 6 12 3 4 2" xfId="23739"/>
    <cellStyle name="Normal 6 12 3 4 2 2" xfId="49707"/>
    <cellStyle name="Normal 6 12 3 4 3" xfId="34559"/>
    <cellStyle name="Normal 6 12 3 5" xfId="19411"/>
    <cellStyle name="Normal 6 12 3 5 2" xfId="45379"/>
    <cellStyle name="Normal 6 12 3 6" xfId="15083"/>
    <cellStyle name="Normal 6 12 3 6 2" xfId="41051"/>
    <cellStyle name="Normal 6 12 3 7" xfId="4263"/>
    <cellStyle name="Normal 6 12 3 8" xfId="30231"/>
    <cellStyle name="Normal 6 12 3 9" xfId="56713"/>
    <cellStyle name="Normal 6 12 4" xfId="5345"/>
    <cellStyle name="Normal 6 12 4 2" xfId="11837"/>
    <cellStyle name="Normal 6 12 4 2 2" xfId="26985"/>
    <cellStyle name="Normal 6 12 4 2 2 2" xfId="52953"/>
    <cellStyle name="Normal 6 12 4 2 3" xfId="37805"/>
    <cellStyle name="Normal 6 12 4 3" xfId="20493"/>
    <cellStyle name="Normal 6 12 4 3 2" xfId="46461"/>
    <cellStyle name="Normal 6 12 4 4" xfId="16165"/>
    <cellStyle name="Normal 6 12 4 4 2" xfId="42133"/>
    <cellStyle name="Normal 6 12 4 5" xfId="31313"/>
    <cellStyle name="Normal 6 12 4 6" xfId="57795"/>
    <cellStyle name="Normal 6 12 5" xfId="9673"/>
    <cellStyle name="Normal 6 12 5 2" xfId="24821"/>
    <cellStyle name="Normal 6 12 5 2 2" xfId="50789"/>
    <cellStyle name="Normal 6 12 5 3" xfId="35641"/>
    <cellStyle name="Normal 6 12 6" xfId="7509"/>
    <cellStyle name="Normal 6 12 6 2" xfId="22657"/>
    <cellStyle name="Normal 6 12 6 2 2" xfId="48625"/>
    <cellStyle name="Normal 6 12 6 3" xfId="33477"/>
    <cellStyle name="Normal 6 12 7" xfId="18329"/>
    <cellStyle name="Normal 6 12 7 2" xfId="44297"/>
    <cellStyle name="Normal 6 12 8" xfId="14001"/>
    <cellStyle name="Normal 6 12 8 2" xfId="39969"/>
    <cellStyle name="Normal 6 12 9" xfId="3181"/>
    <cellStyle name="Normal 6 13" xfId="463"/>
    <cellStyle name="Normal 6 13 10" xfId="29150"/>
    <cellStyle name="Normal 6 13 11" xfId="55098"/>
    <cellStyle name="Normal 6 13 12" xfId="55632"/>
    <cellStyle name="Normal 6 13 13" xfId="1161"/>
    <cellStyle name="Normal 6 13 2" xfId="1559"/>
    <cellStyle name="Normal 6 13 2 10" xfId="56173"/>
    <cellStyle name="Normal 6 13 2 2" xfId="2641"/>
    <cellStyle name="Normal 6 13 2 2 2" xfId="6969"/>
    <cellStyle name="Normal 6 13 2 2 2 2" xfId="13461"/>
    <cellStyle name="Normal 6 13 2 2 2 2 2" xfId="28609"/>
    <cellStyle name="Normal 6 13 2 2 2 2 2 2" xfId="54577"/>
    <cellStyle name="Normal 6 13 2 2 2 2 3" xfId="39429"/>
    <cellStyle name="Normal 6 13 2 2 2 3" xfId="22117"/>
    <cellStyle name="Normal 6 13 2 2 2 3 2" xfId="48085"/>
    <cellStyle name="Normal 6 13 2 2 2 4" xfId="17789"/>
    <cellStyle name="Normal 6 13 2 2 2 4 2" xfId="43757"/>
    <cellStyle name="Normal 6 13 2 2 2 5" xfId="32937"/>
    <cellStyle name="Normal 6 13 2 2 2 6" xfId="59419"/>
    <cellStyle name="Normal 6 13 2 2 3" xfId="11297"/>
    <cellStyle name="Normal 6 13 2 2 3 2" xfId="26445"/>
    <cellStyle name="Normal 6 13 2 2 3 2 2" xfId="52413"/>
    <cellStyle name="Normal 6 13 2 2 3 3" xfId="37265"/>
    <cellStyle name="Normal 6 13 2 2 4" xfId="9133"/>
    <cellStyle name="Normal 6 13 2 2 4 2" xfId="24281"/>
    <cellStyle name="Normal 6 13 2 2 4 2 2" xfId="50249"/>
    <cellStyle name="Normal 6 13 2 2 4 3" xfId="35101"/>
    <cellStyle name="Normal 6 13 2 2 5" xfId="19953"/>
    <cellStyle name="Normal 6 13 2 2 5 2" xfId="45921"/>
    <cellStyle name="Normal 6 13 2 2 6" xfId="15625"/>
    <cellStyle name="Normal 6 13 2 2 6 2" xfId="41593"/>
    <cellStyle name="Normal 6 13 2 2 7" xfId="4805"/>
    <cellStyle name="Normal 6 13 2 2 8" xfId="30773"/>
    <cellStyle name="Normal 6 13 2 2 9" xfId="57255"/>
    <cellStyle name="Normal 6 13 2 3" xfId="5887"/>
    <cellStyle name="Normal 6 13 2 3 2" xfId="12379"/>
    <cellStyle name="Normal 6 13 2 3 2 2" xfId="27527"/>
    <cellStyle name="Normal 6 13 2 3 2 2 2" xfId="53495"/>
    <cellStyle name="Normal 6 13 2 3 2 3" xfId="38347"/>
    <cellStyle name="Normal 6 13 2 3 3" xfId="21035"/>
    <cellStyle name="Normal 6 13 2 3 3 2" xfId="47003"/>
    <cellStyle name="Normal 6 13 2 3 4" xfId="16707"/>
    <cellStyle name="Normal 6 13 2 3 4 2" xfId="42675"/>
    <cellStyle name="Normal 6 13 2 3 5" xfId="31855"/>
    <cellStyle name="Normal 6 13 2 3 6" xfId="58337"/>
    <cellStyle name="Normal 6 13 2 4" xfId="10215"/>
    <cellStyle name="Normal 6 13 2 4 2" xfId="25363"/>
    <cellStyle name="Normal 6 13 2 4 2 2" xfId="51331"/>
    <cellStyle name="Normal 6 13 2 4 3" xfId="36183"/>
    <cellStyle name="Normal 6 13 2 5" xfId="8051"/>
    <cellStyle name="Normal 6 13 2 5 2" xfId="23199"/>
    <cellStyle name="Normal 6 13 2 5 2 2" xfId="49167"/>
    <cellStyle name="Normal 6 13 2 5 3" xfId="34019"/>
    <cellStyle name="Normal 6 13 2 6" xfId="18871"/>
    <cellStyle name="Normal 6 13 2 6 2" xfId="44839"/>
    <cellStyle name="Normal 6 13 2 7" xfId="14543"/>
    <cellStyle name="Normal 6 13 2 7 2" xfId="40511"/>
    <cellStyle name="Normal 6 13 2 8" xfId="3723"/>
    <cellStyle name="Normal 6 13 2 9" xfId="29691"/>
    <cellStyle name="Normal 6 13 3" xfId="2100"/>
    <cellStyle name="Normal 6 13 3 2" xfId="6428"/>
    <cellStyle name="Normal 6 13 3 2 2" xfId="12920"/>
    <cellStyle name="Normal 6 13 3 2 2 2" xfId="28068"/>
    <cellStyle name="Normal 6 13 3 2 2 2 2" xfId="54036"/>
    <cellStyle name="Normal 6 13 3 2 2 3" xfId="38888"/>
    <cellStyle name="Normal 6 13 3 2 3" xfId="21576"/>
    <cellStyle name="Normal 6 13 3 2 3 2" xfId="47544"/>
    <cellStyle name="Normal 6 13 3 2 4" xfId="17248"/>
    <cellStyle name="Normal 6 13 3 2 4 2" xfId="43216"/>
    <cellStyle name="Normal 6 13 3 2 5" xfId="32396"/>
    <cellStyle name="Normal 6 13 3 2 6" xfId="58878"/>
    <cellStyle name="Normal 6 13 3 3" xfId="10756"/>
    <cellStyle name="Normal 6 13 3 3 2" xfId="25904"/>
    <cellStyle name="Normal 6 13 3 3 2 2" xfId="51872"/>
    <cellStyle name="Normal 6 13 3 3 3" xfId="36724"/>
    <cellStyle name="Normal 6 13 3 4" xfId="8592"/>
    <cellStyle name="Normal 6 13 3 4 2" xfId="23740"/>
    <cellStyle name="Normal 6 13 3 4 2 2" xfId="49708"/>
    <cellStyle name="Normal 6 13 3 4 3" xfId="34560"/>
    <cellStyle name="Normal 6 13 3 5" xfId="19412"/>
    <cellStyle name="Normal 6 13 3 5 2" xfId="45380"/>
    <cellStyle name="Normal 6 13 3 6" xfId="15084"/>
    <cellStyle name="Normal 6 13 3 6 2" xfId="41052"/>
    <cellStyle name="Normal 6 13 3 7" xfId="4264"/>
    <cellStyle name="Normal 6 13 3 8" xfId="30232"/>
    <cellStyle name="Normal 6 13 3 9" xfId="56714"/>
    <cellStyle name="Normal 6 13 4" xfId="5346"/>
    <cellStyle name="Normal 6 13 4 2" xfId="11838"/>
    <cellStyle name="Normal 6 13 4 2 2" xfId="26986"/>
    <cellStyle name="Normal 6 13 4 2 2 2" xfId="52954"/>
    <cellStyle name="Normal 6 13 4 2 3" xfId="37806"/>
    <cellStyle name="Normal 6 13 4 3" xfId="20494"/>
    <cellStyle name="Normal 6 13 4 3 2" xfId="46462"/>
    <cellStyle name="Normal 6 13 4 4" xfId="16166"/>
    <cellStyle name="Normal 6 13 4 4 2" xfId="42134"/>
    <cellStyle name="Normal 6 13 4 5" xfId="31314"/>
    <cellStyle name="Normal 6 13 4 6" xfId="57796"/>
    <cellStyle name="Normal 6 13 5" xfId="9674"/>
    <cellStyle name="Normal 6 13 5 2" xfId="24822"/>
    <cellStyle name="Normal 6 13 5 2 2" xfId="50790"/>
    <cellStyle name="Normal 6 13 5 3" xfId="35642"/>
    <cellStyle name="Normal 6 13 6" xfId="7510"/>
    <cellStyle name="Normal 6 13 6 2" xfId="22658"/>
    <cellStyle name="Normal 6 13 6 2 2" xfId="48626"/>
    <cellStyle name="Normal 6 13 6 3" xfId="33478"/>
    <cellStyle name="Normal 6 13 7" xfId="18330"/>
    <cellStyle name="Normal 6 13 7 2" xfId="44298"/>
    <cellStyle name="Normal 6 13 8" xfId="14002"/>
    <cellStyle name="Normal 6 13 8 2" xfId="39970"/>
    <cellStyle name="Normal 6 13 9" xfId="3182"/>
    <cellStyle name="Normal 6 14" xfId="1555"/>
    <cellStyle name="Normal 6 14 10" xfId="56169"/>
    <cellStyle name="Normal 6 14 2" xfId="2637"/>
    <cellStyle name="Normal 6 14 2 2" xfId="6965"/>
    <cellStyle name="Normal 6 14 2 2 2" xfId="13457"/>
    <cellStyle name="Normal 6 14 2 2 2 2" xfId="28605"/>
    <cellStyle name="Normal 6 14 2 2 2 2 2" xfId="54573"/>
    <cellStyle name="Normal 6 14 2 2 2 3" xfId="39425"/>
    <cellStyle name="Normal 6 14 2 2 3" xfId="22113"/>
    <cellStyle name="Normal 6 14 2 2 3 2" xfId="48081"/>
    <cellStyle name="Normal 6 14 2 2 4" xfId="17785"/>
    <cellStyle name="Normal 6 14 2 2 4 2" xfId="43753"/>
    <cellStyle name="Normal 6 14 2 2 5" xfId="32933"/>
    <cellStyle name="Normal 6 14 2 2 6" xfId="59415"/>
    <cellStyle name="Normal 6 14 2 3" xfId="11293"/>
    <cellStyle name="Normal 6 14 2 3 2" xfId="26441"/>
    <cellStyle name="Normal 6 14 2 3 2 2" xfId="52409"/>
    <cellStyle name="Normal 6 14 2 3 3" xfId="37261"/>
    <cellStyle name="Normal 6 14 2 4" xfId="9129"/>
    <cellStyle name="Normal 6 14 2 4 2" xfId="24277"/>
    <cellStyle name="Normal 6 14 2 4 2 2" xfId="50245"/>
    <cellStyle name="Normal 6 14 2 4 3" xfId="35097"/>
    <cellStyle name="Normal 6 14 2 5" xfId="19949"/>
    <cellStyle name="Normal 6 14 2 5 2" xfId="45917"/>
    <cellStyle name="Normal 6 14 2 6" xfId="15621"/>
    <cellStyle name="Normal 6 14 2 6 2" xfId="41589"/>
    <cellStyle name="Normal 6 14 2 7" xfId="4801"/>
    <cellStyle name="Normal 6 14 2 8" xfId="30769"/>
    <cellStyle name="Normal 6 14 2 9" xfId="57251"/>
    <cellStyle name="Normal 6 14 3" xfId="5883"/>
    <cellStyle name="Normal 6 14 3 2" xfId="12375"/>
    <cellStyle name="Normal 6 14 3 2 2" xfId="27523"/>
    <cellStyle name="Normal 6 14 3 2 2 2" xfId="53491"/>
    <cellStyle name="Normal 6 14 3 2 3" xfId="38343"/>
    <cellStyle name="Normal 6 14 3 3" xfId="21031"/>
    <cellStyle name="Normal 6 14 3 3 2" xfId="46999"/>
    <cellStyle name="Normal 6 14 3 4" xfId="16703"/>
    <cellStyle name="Normal 6 14 3 4 2" xfId="42671"/>
    <cellStyle name="Normal 6 14 3 5" xfId="31851"/>
    <cellStyle name="Normal 6 14 3 6" xfId="58333"/>
    <cellStyle name="Normal 6 14 4" xfId="10211"/>
    <cellStyle name="Normal 6 14 4 2" xfId="25359"/>
    <cellStyle name="Normal 6 14 4 2 2" xfId="51327"/>
    <cellStyle name="Normal 6 14 4 3" xfId="36179"/>
    <cellStyle name="Normal 6 14 5" xfId="8047"/>
    <cellStyle name="Normal 6 14 5 2" xfId="23195"/>
    <cellStyle name="Normal 6 14 5 2 2" xfId="49163"/>
    <cellStyle name="Normal 6 14 5 3" xfId="34015"/>
    <cellStyle name="Normal 6 14 6" xfId="18867"/>
    <cellStyle name="Normal 6 14 6 2" xfId="44835"/>
    <cellStyle name="Normal 6 14 7" xfId="14539"/>
    <cellStyle name="Normal 6 14 7 2" xfId="40507"/>
    <cellStyle name="Normal 6 14 8" xfId="3719"/>
    <cellStyle name="Normal 6 14 9" xfId="29687"/>
    <cellStyle name="Normal 6 15" xfId="2096"/>
    <cellStyle name="Normal 6 15 2" xfId="6424"/>
    <cellStyle name="Normal 6 15 2 2" xfId="12916"/>
    <cellStyle name="Normal 6 15 2 2 2" xfId="28064"/>
    <cellStyle name="Normal 6 15 2 2 2 2" xfId="54032"/>
    <cellStyle name="Normal 6 15 2 2 3" xfId="38884"/>
    <cellStyle name="Normal 6 15 2 3" xfId="21572"/>
    <cellStyle name="Normal 6 15 2 3 2" xfId="47540"/>
    <cellStyle name="Normal 6 15 2 4" xfId="17244"/>
    <cellStyle name="Normal 6 15 2 4 2" xfId="43212"/>
    <cellStyle name="Normal 6 15 2 5" xfId="32392"/>
    <cellStyle name="Normal 6 15 2 6" xfId="58874"/>
    <cellStyle name="Normal 6 15 3" xfId="10752"/>
    <cellStyle name="Normal 6 15 3 2" xfId="25900"/>
    <cellStyle name="Normal 6 15 3 2 2" xfId="51868"/>
    <cellStyle name="Normal 6 15 3 3" xfId="36720"/>
    <cellStyle name="Normal 6 15 4" xfId="8588"/>
    <cellStyle name="Normal 6 15 4 2" xfId="23736"/>
    <cellStyle name="Normal 6 15 4 2 2" xfId="49704"/>
    <cellStyle name="Normal 6 15 4 3" xfId="34556"/>
    <cellStyle name="Normal 6 15 5" xfId="19408"/>
    <cellStyle name="Normal 6 15 5 2" xfId="45376"/>
    <cellStyle name="Normal 6 15 6" xfId="15080"/>
    <cellStyle name="Normal 6 15 6 2" xfId="41048"/>
    <cellStyle name="Normal 6 15 7" xfId="4260"/>
    <cellStyle name="Normal 6 15 8" xfId="30228"/>
    <cellStyle name="Normal 6 15 9" xfId="56710"/>
    <cellStyle name="Normal 6 16" xfId="5342"/>
    <cellStyle name="Normal 6 16 2" xfId="11834"/>
    <cellStyle name="Normal 6 16 2 2" xfId="26982"/>
    <cellStyle name="Normal 6 16 2 2 2" xfId="52950"/>
    <cellStyle name="Normal 6 16 2 3" xfId="37802"/>
    <cellStyle name="Normal 6 16 3" xfId="20490"/>
    <cellStyle name="Normal 6 16 3 2" xfId="46458"/>
    <cellStyle name="Normal 6 16 4" xfId="16162"/>
    <cellStyle name="Normal 6 16 4 2" xfId="42130"/>
    <cellStyle name="Normal 6 16 5" xfId="31310"/>
    <cellStyle name="Normal 6 16 6" xfId="57792"/>
    <cellStyle name="Normal 6 17" xfId="9670"/>
    <cellStyle name="Normal 6 17 2" xfId="24818"/>
    <cellStyle name="Normal 6 17 2 2" xfId="50786"/>
    <cellStyle name="Normal 6 17 3" xfId="35638"/>
    <cellStyle name="Normal 6 18" xfId="7506"/>
    <cellStyle name="Normal 6 18 2" xfId="22654"/>
    <cellStyle name="Normal 6 18 2 2" xfId="48622"/>
    <cellStyle name="Normal 6 18 3" xfId="33474"/>
    <cellStyle name="Normal 6 19" xfId="18326"/>
    <cellStyle name="Normal 6 19 2" xfId="44294"/>
    <cellStyle name="Normal 6 2" xfId="464"/>
    <cellStyle name="Normal 6 2 10" xfId="3183"/>
    <cellStyle name="Normal 6 2 11" xfId="29151"/>
    <cellStyle name="Normal 6 2 12" xfId="55099"/>
    <cellStyle name="Normal 6 2 13" xfId="55633"/>
    <cellStyle name="Normal 6 2 14" xfId="721"/>
    <cellStyle name="Normal 6 2 2" xfId="465"/>
    <cellStyle name="Normal 6 2 2 10" xfId="29152"/>
    <cellStyle name="Normal 6 2 2 11" xfId="55100"/>
    <cellStyle name="Normal 6 2 2 12" xfId="55634"/>
    <cellStyle name="Normal 6 2 2 13" xfId="1206"/>
    <cellStyle name="Normal 6 2 2 2" xfId="1561"/>
    <cellStyle name="Normal 6 2 2 2 10" xfId="56175"/>
    <cellStyle name="Normal 6 2 2 2 2" xfId="2643"/>
    <cellStyle name="Normal 6 2 2 2 2 2" xfId="6971"/>
    <cellStyle name="Normal 6 2 2 2 2 2 2" xfId="13463"/>
    <cellStyle name="Normal 6 2 2 2 2 2 2 2" xfId="28611"/>
    <cellStyle name="Normal 6 2 2 2 2 2 2 2 2" xfId="54579"/>
    <cellStyle name="Normal 6 2 2 2 2 2 2 3" xfId="39431"/>
    <cellStyle name="Normal 6 2 2 2 2 2 3" xfId="22119"/>
    <cellStyle name="Normal 6 2 2 2 2 2 3 2" xfId="48087"/>
    <cellStyle name="Normal 6 2 2 2 2 2 4" xfId="17791"/>
    <cellStyle name="Normal 6 2 2 2 2 2 4 2" xfId="43759"/>
    <cellStyle name="Normal 6 2 2 2 2 2 5" xfId="32939"/>
    <cellStyle name="Normal 6 2 2 2 2 2 6" xfId="59421"/>
    <cellStyle name="Normal 6 2 2 2 2 3" xfId="11299"/>
    <cellStyle name="Normal 6 2 2 2 2 3 2" xfId="26447"/>
    <cellStyle name="Normal 6 2 2 2 2 3 2 2" xfId="52415"/>
    <cellStyle name="Normal 6 2 2 2 2 3 3" xfId="37267"/>
    <cellStyle name="Normal 6 2 2 2 2 4" xfId="9135"/>
    <cellStyle name="Normal 6 2 2 2 2 4 2" xfId="24283"/>
    <cellStyle name="Normal 6 2 2 2 2 4 2 2" xfId="50251"/>
    <cellStyle name="Normal 6 2 2 2 2 4 3" xfId="35103"/>
    <cellStyle name="Normal 6 2 2 2 2 5" xfId="19955"/>
    <cellStyle name="Normal 6 2 2 2 2 5 2" xfId="45923"/>
    <cellStyle name="Normal 6 2 2 2 2 6" xfId="15627"/>
    <cellStyle name="Normal 6 2 2 2 2 6 2" xfId="41595"/>
    <cellStyle name="Normal 6 2 2 2 2 7" xfId="4807"/>
    <cellStyle name="Normal 6 2 2 2 2 8" xfId="30775"/>
    <cellStyle name="Normal 6 2 2 2 2 9" xfId="57257"/>
    <cellStyle name="Normal 6 2 2 2 3" xfId="5889"/>
    <cellStyle name="Normal 6 2 2 2 3 2" xfId="12381"/>
    <cellStyle name="Normal 6 2 2 2 3 2 2" xfId="27529"/>
    <cellStyle name="Normal 6 2 2 2 3 2 2 2" xfId="53497"/>
    <cellStyle name="Normal 6 2 2 2 3 2 3" xfId="38349"/>
    <cellStyle name="Normal 6 2 2 2 3 3" xfId="21037"/>
    <cellStyle name="Normal 6 2 2 2 3 3 2" xfId="47005"/>
    <cellStyle name="Normal 6 2 2 2 3 4" xfId="16709"/>
    <cellStyle name="Normal 6 2 2 2 3 4 2" xfId="42677"/>
    <cellStyle name="Normal 6 2 2 2 3 5" xfId="31857"/>
    <cellStyle name="Normal 6 2 2 2 3 6" xfId="58339"/>
    <cellStyle name="Normal 6 2 2 2 4" xfId="10217"/>
    <cellStyle name="Normal 6 2 2 2 4 2" xfId="25365"/>
    <cellStyle name="Normal 6 2 2 2 4 2 2" xfId="51333"/>
    <cellStyle name="Normal 6 2 2 2 4 3" xfId="36185"/>
    <cellStyle name="Normal 6 2 2 2 5" xfId="8053"/>
    <cellStyle name="Normal 6 2 2 2 5 2" xfId="23201"/>
    <cellStyle name="Normal 6 2 2 2 5 2 2" xfId="49169"/>
    <cellStyle name="Normal 6 2 2 2 5 3" xfId="34021"/>
    <cellStyle name="Normal 6 2 2 2 6" xfId="18873"/>
    <cellStyle name="Normal 6 2 2 2 6 2" xfId="44841"/>
    <cellStyle name="Normal 6 2 2 2 7" xfId="14545"/>
    <cellStyle name="Normal 6 2 2 2 7 2" xfId="40513"/>
    <cellStyle name="Normal 6 2 2 2 8" xfId="3725"/>
    <cellStyle name="Normal 6 2 2 2 9" xfId="29693"/>
    <cellStyle name="Normal 6 2 2 3" xfId="2102"/>
    <cellStyle name="Normal 6 2 2 3 2" xfId="6430"/>
    <cellStyle name="Normal 6 2 2 3 2 2" xfId="12922"/>
    <cellStyle name="Normal 6 2 2 3 2 2 2" xfId="28070"/>
    <cellStyle name="Normal 6 2 2 3 2 2 2 2" xfId="54038"/>
    <cellStyle name="Normal 6 2 2 3 2 2 3" xfId="38890"/>
    <cellStyle name="Normal 6 2 2 3 2 3" xfId="21578"/>
    <cellStyle name="Normal 6 2 2 3 2 3 2" xfId="47546"/>
    <cellStyle name="Normal 6 2 2 3 2 4" xfId="17250"/>
    <cellStyle name="Normal 6 2 2 3 2 4 2" xfId="43218"/>
    <cellStyle name="Normal 6 2 2 3 2 5" xfId="32398"/>
    <cellStyle name="Normal 6 2 2 3 2 6" xfId="58880"/>
    <cellStyle name="Normal 6 2 2 3 3" xfId="10758"/>
    <cellStyle name="Normal 6 2 2 3 3 2" xfId="25906"/>
    <cellStyle name="Normal 6 2 2 3 3 2 2" xfId="51874"/>
    <cellStyle name="Normal 6 2 2 3 3 3" xfId="36726"/>
    <cellStyle name="Normal 6 2 2 3 4" xfId="8594"/>
    <cellStyle name="Normal 6 2 2 3 4 2" xfId="23742"/>
    <cellStyle name="Normal 6 2 2 3 4 2 2" xfId="49710"/>
    <cellStyle name="Normal 6 2 2 3 4 3" xfId="34562"/>
    <cellStyle name="Normal 6 2 2 3 5" xfId="19414"/>
    <cellStyle name="Normal 6 2 2 3 5 2" xfId="45382"/>
    <cellStyle name="Normal 6 2 2 3 6" xfId="15086"/>
    <cellStyle name="Normal 6 2 2 3 6 2" xfId="41054"/>
    <cellStyle name="Normal 6 2 2 3 7" xfId="4266"/>
    <cellStyle name="Normal 6 2 2 3 8" xfId="30234"/>
    <cellStyle name="Normal 6 2 2 3 9" xfId="56716"/>
    <cellStyle name="Normal 6 2 2 4" xfId="5348"/>
    <cellStyle name="Normal 6 2 2 4 2" xfId="11840"/>
    <cellStyle name="Normal 6 2 2 4 2 2" xfId="26988"/>
    <cellStyle name="Normal 6 2 2 4 2 2 2" xfId="52956"/>
    <cellStyle name="Normal 6 2 2 4 2 3" xfId="37808"/>
    <cellStyle name="Normal 6 2 2 4 3" xfId="20496"/>
    <cellStyle name="Normal 6 2 2 4 3 2" xfId="46464"/>
    <cellStyle name="Normal 6 2 2 4 4" xfId="16168"/>
    <cellStyle name="Normal 6 2 2 4 4 2" xfId="42136"/>
    <cellStyle name="Normal 6 2 2 4 5" xfId="31316"/>
    <cellStyle name="Normal 6 2 2 4 6" xfId="57798"/>
    <cellStyle name="Normal 6 2 2 5" xfId="9676"/>
    <cellStyle name="Normal 6 2 2 5 2" xfId="24824"/>
    <cellStyle name="Normal 6 2 2 5 2 2" xfId="50792"/>
    <cellStyle name="Normal 6 2 2 5 3" xfId="35644"/>
    <cellStyle name="Normal 6 2 2 6" xfId="7512"/>
    <cellStyle name="Normal 6 2 2 6 2" xfId="22660"/>
    <cellStyle name="Normal 6 2 2 6 2 2" xfId="48628"/>
    <cellStyle name="Normal 6 2 2 6 3" xfId="33480"/>
    <cellStyle name="Normal 6 2 2 7" xfId="18332"/>
    <cellStyle name="Normal 6 2 2 7 2" xfId="44300"/>
    <cellStyle name="Normal 6 2 2 8" xfId="14004"/>
    <cellStyle name="Normal 6 2 2 8 2" xfId="39972"/>
    <cellStyle name="Normal 6 2 2 9" xfId="3184"/>
    <cellStyle name="Normal 6 2 3" xfId="1560"/>
    <cellStyle name="Normal 6 2 3 10" xfId="56174"/>
    <cellStyle name="Normal 6 2 3 2" xfId="2642"/>
    <cellStyle name="Normal 6 2 3 2 2" xfId="6970"/>
    <cellStyle name="Normal 6 2 3 2 2 2" xfId="13462"/>
    <cellStyle name="Normal 6 2 3 2 2 2 2" xfId="28610"/>
    <cellStyle name="Normal 6 2 3 2 2 2 2 2" xfId="54578"/>
    <cellStyle name="Normal 6 2 3 2 2 2 3" xfId="39430"/>
    <cellStyle name="Normal 6 2 3 2 2 3" xfId="22118"/>
    <cellStyle name="Normal 6 2 3 2 2 3 2" xfId="48086"/>
    <cellStyle name="Normal 6 2 3 2 2 4" xfId="17790"/>
    <cellStyle name="Normal 6 2 3 2 2 4 2" xfId="43758"/>
    <cellStyle name="Normal 6 2 3 2 2 5" xfId="32938"/>
    <cellStyle name="Normal 6 2 3 2 2 6" xfId="59420"/>
    <cellStyle name="Normal 6 2 3 2 3" xfId="11298"/>
    <cellStyle name="Normal 6 2 3 2 3 2" xfId="26446"/>
    <cellStyle name="Normal 6 2 3 2 3 2 2" xfId="52414"/>
    <cellStyle name="Normal 6 2 3 2 3 3" xfId="37266"/>
    <cellStyle name="Normal 6 2 3 2 4" xfId="9134"/>
    <cellStyle name="Normal 6 2 3 2 4 2" xfId="24282"/>
    <cellStyle name="Normal 6 2 3 2 4 2 2" xfId="50250"/>
    <cellStyle name="Normal 6 2 3 2 4 3" xfId="35102"/>
    <cellStyle name="Normal 6 2 3 2 5" xfId="19954"/>
    <cellStyle name="Normal 6 2 3 2 5 2" xfId="45922"/>
    <cellStyle name="Normal 6 2 3 2 6" xfId="15626"/>
    <cellStyle name="Normal 6 2 3 2 6 2" xfId="41594"/>
    <cellStyle name="Normal 6 2 3 2 7" xfId="4806"/>
    <cellStyle name="Normal 6 2 3 2 8" xfId="30774"/>
    <cellStyle name="Normal 6 2 3 2 9" xfId="57256"/>
    <cellStyle name="Normal 6 2 3 3" xfId="5888"/>
    <cellStyle name="Normal 6 2 3 3 2" xfId="12380"/>
    <cellStyle name="Normal 6 2 3 3 2 2" xfId="27528"/>
    <cellStyle name="Normal 6 2 3 3 2 2 2" xfId="53496"/>
    <cellStyle name="Normal 6 2 3 3 2 3" xfId="38348"/>
    <cellStyle name="Normal 6 2 3 3 3" xfId="21036"/>
    <cellStyle name="Normal 6 2 3 3 3 2" xfId="47004"/>
    <cellStyle name="Normal 6 2 3 3 4" xfId="16708"/>
    <cellStyle name="Normal 6 2 3 3 4 2" xfId="42676"/>
    <cellStyle name="Normal 6 2 3 3 5" xfId="31856"/>
    <cellStyle name="Normal 6 2 3 3 6" xfId="58338"/>
    <cellStyle name="Normal 6 2 3 4" xfId="10216"/>
    <cellStyle name="Normal 6 2 3 4 2" xfId="25364"/>
    <cellStyle name="Normal 6 2 3 4 2 2" xfId="51332"/>
    <cellStyle name="Normal 6 2 3 4 3" xfId="36184"/>
    <cellStyle name="Normal 6 2 3 5" xfId="8052"/>
    <cellStyle name="Normal 6 2 3 5 2" xfId="23200"/>
    <cellStyle name="Normal 6 2 3 5 2 2" xfId="49168"/>
    <cellStyle name="Normal 6 2 3 5 3" xfId="34020"/>
    <cellStyle name="Normal 6 2 3 6" xfId="18872"/>
    <cellStyle name="Normal 6 2 3 6 2" xfId="44840"/>
    <cellStyle name="Normal 6 2 3 7" xfId="14544"/>
    <cellStyle name="Normal 6 2 3 7 2" xfId="40512"/>
    <cellStyle name="Normal 6 2 3 8" xfId="3724"/>
    <cellStyle name="Normal 6 2 3 9" xfId="29692"/>
    <cellStyle name="Normal 6 2 4" xfId="2101"/>
    <cellStyle name="Normal 6 2 4 2" xfId="6429"/>
    <cellStyle name="Normal 6 2 4 2 2" xfId="12921"/>
    <cellStyle name="Normal 6 2 4 2 2 2" xfId="28069"/>
    <cellStyle name="Normal 6 2 4 2 2 2 2" xfId="54037"/>
    <cellStyle name="Normal 6 2 4 2 2 3" xfId="38889"/>
    <cellStyle name="Normal 6 2 4 2 3" xfId="21577"/>
    <cellStyle name="Normal 6 2 4 2 3 2" xfId="47545"/>
    <cellStyle name="Normal 6 2 4 2 4" xfId="17249"/>
    <cellStyle name="Normal 6 2 4 2 4 2" xfId="43217"/>
    <cellStyle name="Normal 6 2 4 2 5" xfId="32397"/>
    <cellStyle name="Normal 6 2 4 2 6" xfId="58879"/>
    <cellStyle name="Normal 6 2 4 3" xfId="10757"/>
    <cellStyle name="Normal 6 2 4 3 2" xfId="25905"/>
    <cellStyle name="Normal 6 2 4 3 2 2" xfId="51873"/>
    <cellStyle name="Normal 6 2 4 3 3" xfId="36725"/>
    <cellStyle name="Normal 6 2 4 4" xfId="8593"/>
    <cellStyle name="Normal 6 2 4 4 2" xfId="23741"/>
    <cellStyle name="Normal 6 2 4 4 2 2" xfId="49709"/>
    <cellStyle name="Normal 6 2 4 4 3" xfId="34561"/>
    <cellStyle name="Normal 6 2 4 5" xfId="19413"/>
    <cellStyle name="Normal 6 2 4 5 2" xfId="45381"/>
    <cellStyle name="Normal 6 2 4 6" xfId="15085"/>
    <cellStyle name="Normal 6 2 4 6 2" xfId="41053"/>
    <cellStyle name="Normal 6 2 4 7" xfId="4265"/>
    <cellStyle name="Normal 6 2 4 8" xfId="30233"/>
    <cellStyle name="Normal 6 2 4 9" xfId="56715"/>
    <cellStyle name="Normal 6 2 5" xfId="5347"/>
    <cellStyle name="Normal 6 2 5 2" xfId="11839"/>
    <cellStyle name="Normal 6 2 5 2 2" xfId="26987"/>
    <cellStyle name="Normal 6 2 5 2 2 2" xfId="52955"/>
    <cellStyle name="Normal 6 2 5 2 3" xfId="37807"/>
    <cellStyle name="Normal 6 2 5 3" xfId="20495"/>
    <cellStyle name="Normal 6 2 5 3 2" xfId="46463"/>
    <cellStyle name="Normal 6 2 5 4" xfId="16167"/>
    <cellStyle name="Normal 6 2 5 4 2" xfId="42135"/>
    <cellStyle name="Normal 6 2 5 5" xfId="31315"/>
    <cellStyle name="Normal 6 2 5 6" xfId="57797"/>
    <cellStyle name="Normal 6 2 6" xfId="9675"/>
    <cellStyle name="Normal 6 2 6 2" xfId="24823"/>
    <cellStyle name="Normal 6 2 6 2 2" xfId="50791"/>
    <cellStyle name="Normal 6 2 6 3" xfId="35643"/>
    <cellStyle name="Normal 6 2 7" xfId="7511"/>
    <cellStyle name="Normal 6 2 7 2" xfId="22659"/>
    <cellStyle name="Normal 6 2 7 2 2" xfId="48627"/>
    <cellStyle name="Normal 6 2 7 3" xfId="33479"/>
    <cellStyle name="Normal 6 2 8" xfId="18331"/>
    <cellStyle name="Normal 6 2 8 2" xfId="44299"/>
    <cellStyle name="Normal 6 2 9" xfId="14003"/>
    <cellStyle name="Normal 6 2 9 2" xfId="39971"/>
    <cellStyle name="Normal 6 20" xfId="13998"/>
    <cellStyle name="Normal 6 20 2" xfId="39966"/>
    <cellStyle name="Normal 6 21" xfId="3178"/>
    <cellStyle name="Normal 6 22" xfId="29146"/>
    <cellStyle name="Normal 6 23" xfId="55094"/>
    <cellStyle name="Normal 6 24" xfId="55628"/>
    <cellStyle name="Normal 6 25" xfId="681"/>
    <cellStyle name="Normal 6 3" xfId="466"/>
    <cellStyle name="Normal 6 3 10" xfId="29153"/>
    <cellStyle name="Normal 6 3 11" xfId="55101"/>
    <cellStyle name="Normal 6 3 12" xfId="55635"/>
    <cellStyle name="Normal 6 3 13" xfId="761"/>
    <cellStyle name="Normal 6 3 2" xfId="1562"/>
    <cellStyle name="Normal 6 3 2 10" xfId="56176"/>
    <cellStyle name="Normal 6 3 2 2" xfId="2644"/>
    <cellStyle name="Normal 6 3 2 2 2" xfId="6972"/>
    <cellStyle name="Normal 6 3 2 2 2 2" xfId="13464"/>
    <cellStyle name="Normal 6 3 2 2 2 2 2" xfId="28612"/>
    <cellStyle name="Normal 6 3 2 2 2 2 2 2" xfId="54580"/>
    <cellStyle name="Normal 6 3 2 2 2 2 3" xfId="39432"/>
    <cellStyle name="Normal 6 3 2 2 2 3" xfId="22120"/>
    <cellStyle name="Normal 6 3 2 2 2 3 2" xfId="48088"/>
    <cellStyle name="Normal 6 3 2 2 2 4" xfId="17792"/>
    <cellStyle name="Normal 6 3 2 2 2 4 2" xfId="43760"/>
    <cellStyle name="Normal 6 3 2 2 2 5" xfId="32940"/>
    <cellStyle name="Normal 6 3 2 2 2 6" xfId="59422"/>
    <cellStyle name="Normal 6 3 2 2 3" xfId="11300"/>
    <cellStyle name="Normal 6 3 2 2 3 2" xfId="26448"/>
    <cellStyle name="Normal 6 3 2 2 3 2 2" xfId="52416"/>
    <cellStyle name="Normal 6 3 2 2 3 3" xfId="37268"/>
    <cellStyle name="Normal 6 3 2 2 4" xfId="9136"/>
    <cellStyle name="Normal 6 3 2 2 4 2" xfId="24284"/>
    <cellStyle name="Normal 6 3 2 2 4 2 2" xfId="50252"/>
    <cellStyle name="Normal 6 3 2 2 4 3" xfId="35104"/>
    <cellStyle name="Normal 6 3 2 2 5" xfId="19956"/>
    <cellStyle name="Normal 6 3 2 2 5 2" xfId="45924"/>
    <cellStyle name="Normal 6 3 2 2 6" xfId="15628"/>
    <cellStyle name="Normal 6 3 2 2 6 2" xfId="41596"/>
    <cellStyle name="Normal 6 3 2 2 7" xfId="4808"/>
    <cellStyle name="Normal 6 3 2 2 8" xfId="30776"/>
    <cellStyle name="Normal 6 3 2 2 9" xfId="57258"/>
    <cellStyle name="Normal 6 3 2 3" xfId="5890"/>
    <cellStyle name="Normal 6 3 2 3 2" xfId="12382"/>
    <cellStyle name="Normal 6 3 2 3 2 2" xfId="27530"/>
    <cellStyle name="Normal 6 3 2 3 2 2 2" xfId="53498"/>
    <cellStyle name="Normal 6 3 2 3 2 3" xfId="38350"/>
    <cellStyle name="Normal 6 3 2 3 3" xfId="21038"/>
    <cellStyle name="Normal 6 3 2 3 3 2" xfId="47006"/>
    <cellStyle name="Normal 6 3 2 3 4" xfId="16710"/>
    <cellStyle name="Normal 6 3 2 3 4 2" xfId="42678"/>
    <cellStyle name="Normal 6 3 2 3 5" xfId="31858"/>
    <cellStyle name="Normal 6 3 2 3 6" xfId="58340"/>
    <cellStyle name="Normal 6 3 2 4" xfId="10218"/>
    <cellStyle name="Normal 6 3 2 4 2" xfId="25366"/>
    <cellStyle name="Normal 6 3 2 4 2 2" xfId="51334"/>
    <cellStyle name="Normal 6 3 2 4 3" xfId="36186"/>
    <cellStyle name="Normal 6 3 2 5" xfId="8054"/>
    <cellStyle name="Normal 6 3 2 5 2" xfId="23202"/>
    <cellStyle name="Normal 6 3 2 5 2 2" xfId="49170"/>
    <cellStyle name="Normal 6 3 2 5 3" xfId="34022"/>
    <cellStyle name="Normal 6 3 2 6" xfId="18874"/>
    <cellStyle name="Normal 6 3 2 6 2" xfId="44842"/>
    <cellStyle name="Normal 6 3 2 7" xfId="14546"/>
    <cellStyle name="Normal 6 3 2 7 2" xfId="40514"/>
    <cellStyle name="Normal 6 3 2 8" xfId="3726"/>
    <cellStyle name="Normal 6 3 2 9" xfId="29694"/>
    <cellStyle name="Normal 6 3 3" xfId="2103"/>
    <cellStyle name="Normal 6 3 3 2" xfId="6431"/>
    <cellStyle name="Normal 6 3 3 2 2" xfId="12923"/>
    <cellStyle name="Normal 6 3 3 2 2 2" xfId="28071"/>
    <cellStyle name="Normal 6 3 3 2 2 2 2" xfId="54039"/>
    <cellStyle name="Normal 6 3 3 2 2 3" xfId="38891"/>
    <cellStyle name="Normal 6 3 3 2 3" xfId="21579"/>
    <cellStyle name="Normal 6 3 3 2 3 2" xfId="47547"/>
    <cellStyle name="Normal 6 3 3 2 4" xfId="17251"/>
    <cellStyle name="Normal 6 3 3 2 4 2" xfId="43219"/>
    <cellStyle name="Normal 6 3 3 2 5" xfId="32399"/>
    <cellStyle name="Normal 6 3 3 2 6" xfId="58881"/>
    <cellStyle name="Normal 6 3 3 3" xfId="10759"/>
    <cellStyle name="Normal 6 3 3 3 2" xfId="25907"/>
    <cellStyle name="Normal 6 3 3 3 2 2" xfId="51875"/>
    <cellStyle name="Normal 6 3 3 3 3" xfId="36727"/>
    <cellStyle name="Normal 6 3 3 4" xfId="8595"/>
    <cellStyle name="Normal 6 3 3 4 2" xfId="23743"/>
    <cellStyle name="Normal 6 3 3 4 2 2" xfId="49711"/>
    <cellStyle name="Normal 6 3 3 4 3" xfId="34563"/>
    <cellStyle name="Normal 6 3 3 5" xfId="19415"/>
    <cellStyle name="Normal 6 3 3 5 2" xfId="45383"/>
    <cellStyle name="Normal 6 3 3 6" xfId="15087"/>
    <cellStyle name="Normal 6 3 3 6 2" xfId="41055"/>
    <cellStyle name="Normal 6 3 3 7" xfId="4267"/>
    <cellStyle name="Normal 6 3 3 8" xfId="30235"/>
    <cellStyle name="Normal 6 3 3 9" xfId="56717"/>
    <cellStyle name="Normal 6 3 4" xfId="5349"/>
    <cellStyle name="Normal 6 3 4 2" xfId="11841"/>
    <cellStyle name="Normal 6 3 4 2 2" xfId="26989"/>
    <cellStyle name="Normal 6 3 4 2 2 2" xfId="52957"/>
    <cellStyle name="Normal 6 3 4 2 3" xfId="37809"/>
    <cellStyle name="Normal 6 3 4 3" xfId="20497"/>
    <cellStyle name="Normal 6 3 4 3 2" xfId="46465"/>
    <cellStyle name="Normal 6 3 4 4" xfId="16169"/>
    <cellStyle name="Normal 6 3 4 4 2" xfId="42137"/>
    <cellStyle name="Normal 6 3 4 5" xfId="31317"/>
    <cellStyle name="Normal 6 3 4 6" xfId="57799"/>
    <cellStyle name="Normal 6 3 5" xfId="9677"/>
    <cellStyle name="Normal 6 3 5 2" xfId="24825"/>
    <cellStyle name="Normal 6 3 5 2 2" xfId="50793"/>
    <cellStyle name="Normal 6 3 5 3" xfId="35645"/>
    <cellStyle name="Normal 6 3 6" xfId="7513"/>
    <cellStyle name="Normal 6 3 6 2" xfId="22661"/>
    <cellStyle name="Normal 6 3 6 2 2" xfId="48629"/>
    <cellStyle name="Normal 6 3 6 3" xfId="33481"/>
    <cellStyle name="Normal 6 3 7" xfId="18333"/>
    <cellStyle name="Normal 6 3 7 2" xfId="44301"/>
    <cellStyle name="Normal 6 3 8" xfId="14005"/>
    <cellStyle name="Normal 6 3 8 2" xfId="39973"/>
    <cellStyle name="Normal 6 3 9" xfId="3185"/>
    <cellStyle name="Normal 6 4" xfId="467"/>
    <cellStyle name="Normal 6 4 10" xfId="29154"/>
    <cellStyle name="Normal 6 4 11" xfId="55102"/>
    <cellStyle name="Normal 6 4 12" xfId="55636"/>
    <cellStyle name="Normal 6 4 13" xfId="801"/>
    <cellStyle name="Normal 6 4 2" xfId="1563"/>
    <cellStyle name="Normal 6 4 2 10" xfId="56177"/>
    <cellStyle name="Normal 6 4 2 2" xfId="2645"/>
    <cellStyle name="Normal 6 4 2 2 2" xfId="6973"/>
    <cellStyle name="Normal 6 4 2 2 2 2" xfId="13465"/>
    <cellStyle name="Normal 6 4 2 2 2 2 2" xfId="28613"/>
    <cellStyle name="Normal 6 4 2 2 2 2 2 2" xfId="54581"/>
    <cellStyle name="Normal 6 4 2 2 2 2 3" xfId="39433"/>
    <cellStyle name="Normal 6 4 2 2 2 3" xfId="22121"/>
    <cellStyle name="Normal 6 4 2 2 2 3 2" xfId="48089"/>
    <cellStyle name="Normal 6 4 2 2 2 4" xfId="17793"/>
    <cellStyle name="Normal 6 4 2 2 2 4 2" xfId="43761"/>
    <cellStyle name="Normal 6 4 2 2 2 5" xfId="32941"/>
    <cellStyle name="Normal 6 4 2 2 2 6" xfId="59423"/>
    <cellStyle name="Normal 6 4 2 2 3" xfId="11301"/>
    <cellStyle name="Normal 6 4 2 2 3 2" xfId="26449"/>
    <cellStyle name="Normal 6 4 2 2 3 2 2" xfId="52417"/>
    <cellStyle name="Normal 6 4 2 2 3 3" xfId="37269"/>
    <cellStyle name="Normal 6 4 2 2 4" xfId="9137"/>
    <cellStyle name="Normal 6 4 2 2 4 2" xfId="24285"/>
    <cellStyle name="Normal 6 4 2 2 4 2 2" xfId="50253"/>
    <cellStyle name="Normal 6 4 2 2 4 3" xfId="35105"/>
    <cellStyle name="Normal 6 4 2 2 5" xfId="19957"/>
    <cellStyle name="Normal 6 4 2 2 5 2" xfId="45925"/>
    <cellStyle name="Normal 6 4 2 2 6" xfId="15629"/>
    <cellStyle name="Normal 6 4 2 2 6 2" xfId="41597"/>
    <cellStyle name="Normal 6 4 2 2 7" xfId="4809"/>
    <cellStyle name="Normal 6 4 2 2 8" xfId="30777"/>
    <cellStyle name="Normal 6 4 2 2 9" xfId="57259"/>
    <cellStyle name="Normal 6 4 2 3" xfId="5891"/>
    <cellStyle name="Normal 6 4 2 3 2" xfId="12383"/>
    <cellStyle name="Normal 6 4 2 3 2 2" xfId="27531"/>
    <cellStyle name="Normal 6 4 2 3 2 2 2" xfId="53499"/>
    <cellStyle name="Normal 6 4 2 3 2 3" xfId="38351"/>
    <cellStyle name="Normal 6 4 2 3 3" xfId="21039"/>
    <cellStyle name="Normal 6 4 2 3 3 2" xfId="47007"/>
    <cellStyle name="Normal 6 4 2 3 4" xfId="16711"/>
    <cellStyle name="Normal 6 4 2 3 4 2" xfId="42679"/>
    <cellStyle name="Normal 6 4 2 3 5" xfId="31859"/>
    <cellStyle name="Normal 6 4 2 3 6" xfId="58341"/>
    <cellStyle name="Normal 6 4 2 4" xfId="10219"/>
    <cellStyle name="Normal 6 4 2 4 2" xfId="25367"/>
    <cellStyle name="Normal 6 4 2 4 2 2" xfId="51335"/>
    <cellStyle name="Normal 6 4 2 4 3" xfId="36187"/>
    <cellStyle name="Normal 6 4 2 5" xfId="8055"/>
    <cellStyle name="Normal 6 4 2 5 2" xfId="23203"/>
    <cellStyle name="Normal 6 4 2 5 2 2" xfId="49171"/>
    <cellStyle name="Normal 6 4 2 5 3" xfId="34023"/>
    <cellStyle name="Normal 6 4 2 6" xfId="18875"/>
    <cellStyle name="Normal 6 4 2 6 2" xfId="44843"/>
    <cellStyle name="Normal 6 4 2 7" xfId="14547"/>
    <cellStyle name="Normal 6 4 2 7 2" xfId="40515"/>
    <cellStyle name="Normal 6 4 2 8" xfId="3727"/>
    <cellStyle name="Normal 6 4 2 9" xfId="29695"/>
    <cellStyle name="Normal 6 4 3" xfId="2104"/>
    <cellStyle name="Normal 6 4 3 2" xfId="6432"/>
    <cellStyle name="Normal 6 4 3 2 2" xfId="12924"/>
    <cellStyle name="Normal 6 4 3 2 2 2" xfId="28072"/>
    <cellStyle name="Normal 6 4 3 2 2 2 2" xfId="54040"/>
    <cellStyle name="Normal 6 4 3 2 2 3" xfId="38892"/>
    <cellStyle name="Normal 6 4 3 2 3" xfId="21580"/>
    <cellStyle name="Normal 6 4 3 2 3 2" xfId="47548"/>
    <cellStyle name="Normal 6 4 3 2 4" xfId="17252"/>
    <cellStyle name="Normal 6 4 3 2 4 2" xfId="43220"/>
    <cellStyle name="Normal 6 4 3 2 5" xfId="32400"/>
    <cellStyle name="Normal 6 4 3 2 6" xfId="58882"/>
    <cellStyle name="Normal 6 4 3 3" xfId="10760"/>
    <cellStyle name="Normal 6 4 3 3 2" xfId="25908"/>
    <cellStyle name="Normal 6 4 3 3 2 2" xfId="51876"/>
    <cellStyle name="Normal 6 4 3 3 3" xfId="36728"/>
    <cellStyle name="Normal 6 4 3 4" xfId="8596"/>
    <cellStyle name="Normal 6 4 3 4 2" xfId="23744"/>
    <cellStyle name="Normal 6 4 3 4 2 2" xfId="49712"/>
    <cellStyle name="Normal 6 4 3 4 3" xfId="34564"/>
    <cellStyle name="Normal 6 4 3 5" xfId="19416"/>
    <cellStyle name="Normal 6 4 3 5 2" xfId="45384"/>
    <cellStyle name="Normal 6 4 3 6" xfId="15088"/>
    <cellStyle name="Normal 6 4 3 6 2" xfId="41056"/>
    <cellStyle name="Normal 6 4 3 7" xfId="4268"/>
    <cellStyle name="Normal 6 4 3 8" xfId="30236"/>
    <cellStyle name="Normal 6 4 3 9" xfId="56718"/>
    <cellStyle name="Normal 6 4 4" xfId="5350"/>
    <cellStyle name="Normal 6 4 4 2" xfId="11842"/>
    <cellStyle name="Normal 6 4 4 2 2" xfId="26990"/>
    <cellStyle name="Normal 6 4 4 2 2 2" xfId="52958"/>
    <cellStyle name="Normal 6 4 4 2 3" xfId="37810"/>
    <cellStyle name="Normal 6 4 4 3" xfId="20498"/>
    <cellStyle name="Normal 6 4 4 3 2" xfId="46466"/>
    <cellStyle name="Normal 6 4 4 4" xfId="16170"/>
    <cellStyle name="Normal 6 4 4 4 2" xfId="42138"/>
    <cellStyle name="Normal 6 4 4 5" xfId="31318"/>
    <cellStyle name="Normal 6 4 4 6" xfId="57800"/>
    <cellStyle name="Normal 6 4 5" xfId="9678"/>
    <cellStyle name="Normal 6 4 5 2" xfId="24826"/>
    <cellStyle name="Normal 6 4 5 2 2" xfId="50794"/>
    <cellStyle name="Normal 6 4 5 3" xfId="35646"/>
    <cellStyle name="Normal 6 4 6" xfId="7514"/>
    <cellStyle name="Normal 6 4 6 2" xfId="22662"/>
    <cellStyle name="Normal 6 4 6 2 2" xfId="48630"/>
    <cellStyle name="Normal 6 4 6 3" xfId="33482"/>
    <cellStyle name="Normal 6 4 7" xfId="18334"/>
    <cellStyle name="Normal 6 4 7 2" xfId="44302"/>
    <cellStyle name="Normal 6 4 8" xfId="14006"/>
    <cellStyle name="Normal 6 4 8 2" xfId="39974"/>
    <cellStyle name="Normal 6 4 9" xfId="3186"/>
    <cellStyle name="Normal 6 5" xfId="468"/>
    <cellStyle name="Normal 6 5 10" xfId="29155"/>
    <cellStyle name="Normal 6 5 11" xfId="55103"/>
    <cellStyle name="Normal 6 5 12" xfId="55637"/>
    <cellStyle name="Normal 6 5 13" xfId="841"/>
    <cellStyle name="Normal 6 5 2" xfId="1564"/>
    <cellStyle name="Normal 6 5 2 10" xfId="56178"/>
    <cellStyle name="Normal 6 5 2 2" xfId="2646"/>
    <cellStyle name="Normal 6 5 2 2 2" xfId="6974"/>
    <cellStyle name="Normal 6 5 2 2 2 2" xfId="13466"/>
    <cellStyle name="Normal 6 5 2 2 2 2 2" xfId="28614"/>
    <cellStyle name="Normal 6 5 2 2 2 2 2 2" xfId="54582"/>
    <cellStyle name="Normal 6 5 2 2 2 2 3" xfId="39434"/>
    <cellStyle name="Normal 6 5 2 2 2 3" xfId="22122"/>
    <cellStyle name="Normal 6 5 2 2 2 3 2" xfId="48090"/>
    <cellStyle name="Normal 6 5 2 2 2 4" xfId="17794"/>
    <cellStyle name="Normal 6 5 2 2 2 4 2" xfId="43762"/>
    <cellStyle name="Normal 6 5 2 2 2 5" xfId="32942"/>
    <cellStyle name="Normal 6 5 2 2 2 6" xfId="59424"/>
    <cellStyle name="Normal 6 5 2 2 3" xfId="11302"/>
    <cellStyle name="Normal 6 5 2 2 3 2" xfId="26450"/>
    <cellStyle name="Normal 6 5 2 2 3 2 2" xfId="52418"/>
    <cellStyle name="Normal 6 5 2 2 3 3" xfId="37270"/>
    <cellStyle name="Normal 6 5 2 2 4" xfId="9138"/>
    <cellStyle name="Normal 6 5 2 2 4 2" xfId="24286"/>
    <cellStyle name="Normal 6 5 2 2 4 2 2" xfId="50254"/>
    <cellStyle name="Normal 6 5 2 2 4 3" xfId="35106"/>
    <cellStyle name="Normal 6 5 2 2 5" xfId="19958"/>
    <cellStyle name="Normal 6 5 2 2 5 2" xfId="45926"/>
    <cellStyle name="Normal 6 5 2 2 6" xfId="15630"/>
    <cellStyle name="Normal 6 5 2 2 6 2" xfId="41598"/>
    <cellStyle name="Normal 6 5 2 2 7" xfId="4810"/>
    <cellStyle name="Normal 6 5 2 2 8" xfId="30778"/>
    <cellStyle name="Normal 6 5 2 2 9" xfId="57260"/>
    <cellStyle name="Normal 6 5 2 3" xfId="5892"/>
    <cellStyle name="Normal 6 5 2 3 2" xfId="12384"/>
    <cellStyle name="Normal 6 5 2 3 2 2" xfId="27532"/>
    <cellStyle name="Normal 6 5 2 3 2 2 2" xfId="53500"/>
    <cellStyle name="Normal 6 5 2 3 2 3" xfId="38352"/>
    <cellStyle name="Normal 6 5 2 3 3" xfId="21040"/>
    <cellStyle name="Normal 6 5 2 3 3 2" xfId="47008"/>
    <cellStyle name="Normal 6 5 2 3 4" xfId="16712"/>
    <cellStyle name="Normal 6 5 2 3 4 2" xfId="42680"/>
    <cellStyle name="Normal 6 5 2 3 5" xfId="31860"/>
    <cellStyle name="Normal 6 5 2 3 6" xfId="58342"/>
    <cellStyle name="Normal 6 5 2 4" xfId="10220"/>
    <cellStyle name="Normal 6 5 2 4 2" xfId="25368"/>
    <cellStyle name="Normal 6 5 2 4 2 2" xfId="51336"/>
    <cellStyle name="Normal 6 5 2 4 3" xfId="36188"/>
    <cellStyle name="Normal 6 5 2 5" xfId="8056"/>
    <cellStyle name="Normal 6 5 2 5 2" xfId="23204"/>
    <cellStyle name="Normal 6 5 2 5 2 2" xfId="49172"/>
    <cellStyle name="Normal 6 5 2 5 3" xfId="34024"/>
    <cellStyle name="Normal 6 5 2 6" xfId="18876"/>
    <cellStyle name="Normal 6 5 2 6 2" xfId="44844"/>
    <cellStyle name="Normal 6 5 2 7" xfId="14548"/>
    <cellStyle name="Normal 6 5 2 7 2" xfId="40516"/>
    <cellStyle name="Normal 6 5 2 8" xfId="3728"/>
    <cellStyle name="Normal 6 5 2 9" xfId="29696"/>
    <cellStyle name="Normal 6 5 3" xfId="2105"/>
    <cellStyle name="Normal 6 5 3 2" xfId="6433"/>
    <cellStyle name="Normal 6 5 3 2 2" xfId="12925"/>
    <cellStyle name="Normal 6 5 3 2 2 2" xfId="28073"/>
    <cellStyle name="Normal 6 5 3 2 2 2 2" xfId="54041"/>
    <cellStyle name="Normal 6 5 3 2 2 3" xfId="38893"/>
    <cellStyle name="Normal 6 5 3 2 3" xfId="21581"/>
    <cellStyle name="Normal 6 5 3 2 3 2" xfId="47549"/>
    <cellStyle name="Normal 6 5 3 2 4" xfId="17253"/>
    <cellStyle name="Normal 6 5 3 2 4 2" xfId="43221"/>
    <cellStyle name="Normal 6 5 3 2 5" xfId="32401"/>
    <cellStyle name="Normal 6 5 3 2 6" xfId="58883"/>
    <cellStyle name="Normal 6 5 3 3" xfId="10761"/>
    <cellStyle name="Normal 6 5 3 3 2" xfId="25909"/>
    <cellStyle name="Normal 6 5 3 3 2 2" xfId="51877"/>
    <cellStyle name="Normal 6 5 3 3 3" xfId="36729"/>
    <cellStyle name="Normal 6 5 3 4" xfId="8597"/>
    <cellStyle name="Normal 6 5 3 4 2" xfId="23745"/>
    <cellStyle name="Normal 6 5 3 4 2 2" xfId="49713"/>
    <cellStyle name="Normal 6 5 3 4 3" xfId="34565"/>
    <cellStyle name="Normal 6 5 3 5" xfId="19417"/>
    <cellStyle name="Normal 6 5 3 5 2" xfId="45385"/>
    <cellStyle name="Normal 6 5 3 6" xfId="15089"/>
    <cellStyle name="Normal 6 5 3 6 2" xfId="41057"/>
    <cellStyle name="Normal 6 5 3 7" xfId="4269"/>
    <cellStyle name="Normal 6 5 3 8" xfId="30237"/>
    <cellStyle name="Normal 6 5 3 9" xfId="56719"/>
    <cellStyle name="Normal 6 5 4" xfId="5351"/>
    <cellStyle name="Normal 6 5 4 2" xfId="11843"/>
    <cellStyle name="Normal 6 5 4 2 2" xfId="26991"/>
    <cellStyle name="Normal 6 5 4 2 2 2" xfId="52959"/>
    <cellStyle name="Normal 6 5 4 2 3" xfId="37811"/>
    <cellStyle name="Normal 6 5 4 3" xfId="20499"/>
    <cellStyle name="Normal 6 5 4 3 2" xfId="46467"/>
    <cellStyle name="Normal 6 5 4 4" xfId="16171"/>
    <cellStyle name="Normal 6 5 4 4 2" xfId="42139"/>
    <cellStyle name="Normal 6 5 4 5" xfId="31319"/>
    <cellStyle name="Normal 6 5 4 6" xfId="57801"/>
    <cellStyle name="Normal 6 5 5" xfId="9679"/>
    <cellStyle name="Normal 6 5 5 2" xfId="24827"/>
    <cellStyle name="Normal 6 5 5 2 2" xfId="50795"/>
    <cellStyle name="Normal 6 5 5 3" xfId="35647"/>
    <cellStyle name="Normal 6 5 6" xfId="7515"/>
    <cellStyle name="Normal 6 5 6 2" xfId="22663"/>
    <cellStyle name="Normal 6 5 6 2 2" xfId="48631"/>
    <cellStyle name="Normal 6 5 6 3" xfId="33483"/>
    <cellStyle name="Normal 6 5 7" xfId="18335"/>
    <cellStyle name="Normal 6 5 7 2" xfId="44303"/>
    <cellStyle name="Normal 6 5 8" xfId="14007"/>
    <cellStyle name="Normal 6 5 8 2" xfId="39975"/>
    <cellStyle name="Normal 6 5 9" xfId="3187"/>
    <cellStyle name="Normal 6 6" xfId="469"/>
    <cellStyle name="Normal 6 6 10" xfId="29156"/>
    <cellStyle name="Normal 6 6 11" xfId="55104"/>
    <cellStyle name="Normal 6 6 12" xfId="55638"/>
    <cellStyle name="Normal 6 6 13" xfId="881"/>
    <cellStyle name="Normal 6 6 2" xfId="1565"/>
    <cellStyle name="Normal 6 6 2 10" xfId="56179"/>
    <cellStyle name="Normal 6 6 2 2" xfId="2647"/>
    <cellStyle name="Normal 6 6 2 2 2" xfId="6975"/>
    <cellStyle name="Normal 6 6 2 2 2 2" xfId="13467"/>
    <cellStyle name="Normal 6 6 2 2 2 2 2" xfId="28615"/>
    <cellStyle name="Normal 6 6 2 2 2 2 2 2" xfId="54583"/>
    <cellStyle name="Normal 6 6 2 2 2 2 3" xfId="39435"/>
    <cellStyle name="Normal 6 6 2 2 2 3" xfId="22123"/>
    <cellStyle name="Normal 6 6 2 2 2 3 2" xfId="48091"/>
    <cellStyle name="Normal 6 6 2 2 2 4" xfId="17795"/>
    <cellStyle name="Normal 6 6 2 2 2 4 2" xfId="43763"/>
    <cellStyle name="Normal 6 6 2 2 2 5" xfId="32943"/>
    <cellStyle name="Normal 6 6 2 2 2 6" xfId="59425"/>
    <cellStyle name="Normal 6 6 2 2 3" xfId="11303"/>
    <cellStyle name="Normal 6 6 2 2 3 2" xfId="26451"/>
    <cellStyle name="Normal 6 6 2 2 3 2 2" xfId="52419"/>
    <cellStyle name="Normal 6 6 2 2 3 3" xfId="37271"/>
    <cellStyle name="Normal 6 6 2 2 4" xfId="9139"/>
    <cellStyle name="Normal 6 6 2 2 4 2" xfId="24287"/>
    <cellStyle name="Normal 6 6 2 2 4 2 2" xfId="50255"/>
    <cellStyle name="Normal 6 6 2 2 4 3" xfId="35107"/>
    <cellStyle name="Normal 6 6 2 2 5" xfId="19959"/>
    <cellStyle name="Normal 6 6 2 2 5 2" xfId="45927"/>
    <cellStyle name="Normal 6 6 2 2 6" xfId="15631"/>
    <cellStyle name="Normal 6 6 2 2 6 2" xfId="41599"/>
    <cellStyle name="Normal 6 6 2 2 7" xfId="4811"/>
    <cellStyle name="Normal 6 6 2 2 8" xfId="30779"/>
    <cellStyle name="Normal 6 6 2 2 9" xfId="57261"/>
    <cellStyle name="Normal 6 6 2 3" xfId="5893"/>
    <cellStyle name="Normal 6 6 2 3 2" xfId="12385"/>
    <cellStyle name="Normal 6 6 2 3 2 2" xfId="27533"/>
    <cellStyle name="Normal 6 6 2 3 2 2 2" xfId="53501"/>
    <cellStyle name="Normal 6 6 2 3 2 3" xfId="38353"/>
    <cellStyle name="Normal 6 6 2 3 3" xfId="21041"/>
    <cellStyle name="Normal 6 6 2 3 3 2" xfId="47009"/>
    <cellStyle name="Normal 6 6 2 3 4" xfId="16713"/>
    <cellStyle name="Normal 6 6 2 3 4 2" xfId="42681"/>
    <cellStyle name="Normal 6 6 2 3 5" xfId="31861"/>
    <cellStyle name="Normal 6 6 2 3 6" xfId="58343"/>
    <cellStyle name="Normal 6 6 2 4" xfId="10221"/>
    <cellStyle name="Normal 6 6 2 4 2" xfId="25369"/>
    <cellStyle name="Normal 6 6 2 4 2 2" xfId="51337"/>
    <cellStyle name="Normal 6 6 2 4 3" xfId="36189"/>
    <cellStyle name="Normal 6 6 2 5" xfId="8057"/>
    <cellStyle name="Normal 6 6 2 5 2" xfId="23205"/>
    <cellStyle name="Normal 6 6 2 5 2 2" xfId="49173"/>
    <cellStyle name="Normal 6 6 2 5 3" xfId="34025"/>
    <cellStyle name="Normal 6 6 2 6" xfId="18877"/>
    <cellStyle name="Normal 6 6 2 6 2" xfId="44845"/>
    <cellStyle name="Normal 6 6 2 7" xfId="14549"/>
    <cellStyle name="Normal 6 6 2 7 2" xfId="40517"/>
    <cellStyle name="Normal 6 6 2 8" xfId="3729"/>
    <cellStyle name="Normal 6 6 2 9" xfId="29697"/>
    <cellStyle name="Normal 6 6 3" xfId="2106"/>
    <cellStyle name="Normal 6 6 3 2" xfId="6434"/>
    <cellStyle name="Normal 6 6 3 2 2" xfId="12926"/>
    <cellStyle name="Normal 6 6 3 2 2 2" xfId="28074"/>
    <cellStyle name="Normal 6 6 3 2 2 2 2" xfId="54042"/>
    <cellStyle name="Normal 6 6 3 2 2 3" xfId="38894"/>
    <cellStyle name="Normal 6 6 3 2 3" xfId="21582"/>
    <cellStyle name="Normal 6 6 3 2 3 2" xfId="47550"/>
    <cellStyle name="Normal 6 6 3 2 4" xfId="17254"/>
    <cellStyle name="Normal 6 6 3 2 4 2" xfId="43222"/>
    <cellStyle name="Normal 6 6 3 2 5" xfId="32402"/>
    <cellStyle name="Normal 6 6 3 2 6" xfId="58884"/>
    <cellStyle name="Normal 6 6 3 3" xfId="10762"/>
    <cellStyle name="Normal 6 6 3 3 2" xfId="25910"/>
    <cellStyle name="Normal 6 6 3 3 2 2" xfId="51878"/>
    <cellStyle name="Normal 6 6 3 3 3" xfId="36730"/>
    <cellStyle name="Normal 6 6 3 4" xfId="8598"/>
    <cellStyle name="Normal 6 6 3 4 2" xfId="23746"/>
    <cellStyle name="Normal 6 6 3 4 2 2" xfId="49714"/>
    <cellStyle name="Normal 6 6 3 4 3" xfId="34566"/>
    <cellStyle name="Normal 6 6 3 5" xfId="19418"/>
    <cellStyle name="Normal 6 6 3 5 2" xfId="45386"/>
    <cellStyle name="Normal 6 6 3 6" xfId="15090"/>
    <cellStyle name="Normal 6 6 3 6 2" xfId="41058"/>
    <cellStyle name="Normal 6 6 3 7" xfId="4270"/>
    <cellStyle name="Normal 6 6 3 8" xfId="30238"/>
    <cellStyle name="Normal 6 6 3 9" xfId="56720"/>
    <cellStyle name="Normal 6 6 4" xfId="5352"/>
    <cellStyle name="Normal 6 6 4 2" xfId="11844"/>
    <cellStyle name="Normal 6 6 4 2 2" xfId="26992"/>
    <cellStyle name="Normal 6 6 4 2 2 2" xfId="52960"/>
    <cellStyle name="Normal 6 6 4 2 3" xfId="37812"/>
    <cellStyle name="Normal 6 6 4 3" xfId="20500"/>
    <cellStyle name="Normal 6 6 4 3 2" xfId="46468"/>
    <cellStyle name="Normal 6 6 4 4" xfId="16172"/>
    <cellStyle name="Normal 6 6 4 4 2" xfId="42140"/>
    <cellStyle name="Normal 6 6 4 5" xfId="31320"/>
    <cellStyle name="Normal 6 6 4 6" xfId="57802"/>
    <cellStyle name="Normal 6 6 5" xfId="9680"/>
    <cellStyle name="Normal 6 6 5 2" xfId="24828"/>
    <cellStyle name="Normal 6 6 5 2 2" xfId="50796"/>
    <cellStyle name="Normal 6 6 5 3" xfId="35648"/>
    <cellStyle name="Normal 6 6 6" xfId="7516"/>
    <cellStyle name="Normal 6 6 6 2" xfId="22664"/>
    <cellStyle name="Normal 6 6 6 2 2" xfId="48632"/>
    <cellStyle name="Normal 6 6 6 3" xfId="33484"/>
    <cellStyle name="Normal 6 6 7" xfId="18336"/>
    <cellStyle name="Normal 6 6 7 2" xfId="44304"/>
    <cellStyle name="Normal 6 6 8" xfId="14008"/>
    <cellStyle name="Normal 6 6 8 2" xfId="39976"/>
    <cellStyle name="Normal 6 6 9" xfId="3188"/>
    <cellStyle name="Normal 6 7" xfId="470"/>
    <cellStyle name="Normal 6 7 10" xfId="29157"/>
    <cellStyle name="Normal 6 7 11" xfId="55105"/>
    <cellStyle name="Normal 6 7 12" xfId="55639"/>
    <cellStyle name="Normal 6 7 13" xfId="921"/>
    <cellStyle name="Normal 6 7 2" xfId="1566"/>
    <cellStyle name="Normal 6 7 2 10" xfId="56180"/>
    <cellStyle name="Normal 6 7 2 2" xfId="2648"/>
    <cellStyle name="Normal 6 7 2 2 2" xfId="6976"/>
    <cellStyle name="Normal 6 7 2 2 2 2" xfId="13468"/>
    <cellStyle name="Normal 6 7 2 2 2 2 2" xfId="28616"/>
    <cellStyle name="Normal 6 7 2 2 2 2 2 2" xfId="54584"/>
    <cellStyle name="Normal 6 7 2 2 2 2 3" xfId="39436"/>
    <cellStyle name="Normal 6 7 2 2 2 3" xfId="22124"/>
    <cellStyle name="Normal 6 7 2 2 2 3 2" xfId="48092"/>
    <cellStyle name="Normal 6 7 2 2 2 4" xfId="17796"/>
    <cellStyle name="Normal 6 7 2 2 2 4 2" xfId="43764"/>
    <cellStyle name="Normal 6 7 2 2 2 5" xfId="32944"/>
    <cellStyle name="Normal 6 7 2 2 2 6" xfId="59426"/>
    <cellStyle name="Normal 6 7 2 2 3" xfId="11304"/>
    <cellStyle name="Normal 6 7 2 2 3 2" xfId="26452"/>
    <cellStyle name="Normal 6 7 2 2 3 2 2" xfId="52420"/>
    <cellStyle name="Normal 6 7 2 2 3 3" xfId="37272"/>
    <cellStyle name="Normal 6 7 2 2 4" xfId="9140"/>
    <cellStyle name="Normal 6 7 2 2 4 2" xfId="24288"/>
    <cellStyle name="Normal 6 7 2 2 4 2 2" xfId="50256"/>
    <cellStyle name="Normal 6 7 2 2 4 3" xfId="35108"/>
    <cellStyle name="Normal 6 7 2 2 5" xfId="19960"/>
    <cellStyle name="Normal 6 7 2 2 5 2" xfId="45928"/>
    <cellStyle name="Normal 6 7 2 2 6" xfId="15632"/>
    <cellStyle name="Normal 6 7 2 2 6 2" xfId="41600"/>
    <cellStyle name="Normal 6 7 2 2 7" xfId="4812"/>
    <cellStyle name="Normal 6 7 2 2 8" xfId="30780"/>
    <cellStyle name="Normal 6 7 2 2 9" xfId="57262"/>
    <cellStyle name="Normal 6 7 2 3" xfId="5894"/>
    <cellStyle name="Normal 6 7 2 3 2" xfId="12386"/>
    <cellStyle name="Normal 6 7 2 3 2 2" xfId="27534"/>
    <cellStyle name="Normal 6 7 2 3 2 2 2" xfId="53502"/>
    <cellStyle name="Normal 6 7 2 3 2 3" xfId="38354"/>
    <cellStyle name="Normal 6 7 2 3 3" xfId="21042"/>
    <cellStyle name="Normal 6 7 2 3 3 2" xfId="47010"/>
    <cellStyle name="Normal 6 7 2 3 4" xfId="16714"/>
    <cellStyle name="Normal 6 7 2 3 4 2" xfId="42682"/>
    <cellStyle name="Normal 6 7 2 3 5" xfId="31862"/>
    <cellStyle name="Normal 6 7 2 3 6" xfId="58344"/>
    <cellStyle name="Normal 6 7 2 4" xfId="10222"/>
    <cellStyle name="Normal 6 7 2 4 2" xfId="25370"/>
    <cellStyle name="Normal 6 7 2 4 2 2" xfId="51338"/>
    <cellStyle name="Normal 6 7 2 4 3" xfId="36190"/>
    <cellStyle name="Normal 6 7 2 5" xfId="8058"/>
    <cellStyle name="Normal 6 7 2 5 2" xfId="23206"/>
    <cellStyle name="Normal 6 7 2 5 2 2" xfId="49174"/>
    <cellStyle name="Normal 6 7 2 5 3" xfId="34026"/>
    <cellStyle name="Normal 6 7 2 6" xfId="18878"/>
    <cellStyle name="Normal 6 7 2 6 2" xfId="44846"/>
    <cellStyle name="Normal 6 7 2 7" xfId="14550"/>
    <cellStyle name="Normal 6 7 2 7 2" xfId="40518"/>
    <cellStyle name="Normal 6 7 2 8" xfId="3730"/>
    <cellStyle name="Normal 6 7 2 9" xfId="29698"/>
    <cellStyle name="Normal 6 7 3" xfId="2107"/>
    <cellStyle name="Normal 6 7 3 2" xfId="6435"/>
    <cellStyle name="Normal 6 7 3 2 2" xfId="12927"/>
    <cellStyle name="Normal 6 7 3 2 2 2" xfId="28075"/>
    <cellStyle name="Normal 6 7 3 2 2 2 2" xfId="54043"/>
    <cellStyle name="Normal 6 7 3 2 2 3" xfId="38895"/>
    <cellStyle name="Normal 6 7 3 2 3" xfId="21583"/>
    <cellStyle name="Normal 6 7 3 2 3 2" xfId="47551"/>
    <cellStyle name="Normal 6 7 3 2 4" xfId="17255"/>
    <cellStyle name="Normal 6 7 3 2 4 2" xfId="43223"/>
    <cellStyle name="Normal 6 7 3 2 5" xfId="32403"/>
    <cellStyle name="Normal 6 7 3 2 6" xfId="58885"/>
    <cellStyle name="Normal 6 7 3 3" xfId="10763"/>
    <cellStyle name="Normal 6 7 3 3 2" xfId="25911"/>
    <cellStyle name="Normal 6 7 3 3 2 2" xfId="51879"/>
    <cellStyle name="Normal 6 7 3 3 3" xfId="36731"/>
    <cellStyle name="Normal 6 7 3 4" xfId="8599"/>
    <cellStyle name="Normal 6 7 3 4 2" xfId="23747"/>
    <cellStyle name="Normal 6 7 3 4 2 2" xfId="49715"/>
    <cellStyle name="Normal 6 7 3 4 3" xfId="34567"/>
    <cellStyle name="Normal 6 7 3 5" xfId="19419"/>
    <cellStyle name="Normal 6 7 3 5 2" xfId="45387"/>
    <cellStyle name="Normal 6 7 3 6" xfId="15091"/>
    <cellStyle name="Normal 6 7 3 6 2" xfId="41059"/>
    <cellStyle name="Normal 6 7 3 7" xfId="4271"/>
    <cellStyle name="Normal 6 7 3 8" xfId="30239"/>
    <cellStyle name="Normal 6 7 3 9" xfId="56721"/>
    <cellStyle name="Normal 6 7 4" xfId="5353"/>
    <cellStyle name="Normal 6 7 4 2" xfId="11845"/>
    <cellStyle name="Normal 6 7 4 2 2" xfId="26993"/>
    <cellStyle name="Normal 6 7 4 2 2 2" xfId="52961"/>
    <cellStyle name="Normal 6 7 4 2 3" xfId="37813"/>
    <cellStyle name="Normal 6 7 4 3" xfId="20501"/>
    <cellStyle name="Normal 6 7 4 3 2" xfId="46469"/>
    <cellStyle name="Normal 6 7 4 4" xfId="16173"/>
    <cellStyle name="Normal 6 7 4 4 2" xfId="42141"/>
    <cellStyle name="Normal 6 7 4 5" xfId="31321"/>
    <cellStyle name="Normal 6 7 4 6" xfId="57803"/>
    <cellStyle name="Normal 6 7 5" xfId="9681"/>
    <cellStyle name="Normal 6 7 5 2" xfId="24829"/>
    <cellStyle name="Normal 6 7 5 2 2" xfId="50797"/>
    <cellStyle name="Normal 6 7 5 3" xfId="35649"/>
    <cellStyle name="Normal 6 7 6" xfId="7517"/>
    <cellStyle name="Normal 6 7 6 2" xfId="22665"/>
    <cellStyle name="Normal 6 7 6 2 2" xfId="48633"/>
    <cellStyle name="Normal 6 7 6 3" xfId="33485"/>
    <cellStyle name="Normal 6 7 7" xfId="18337"/>
    <cellStyle name="Normal 6 7 7 2" xfId="44305"/>
    <cellStyle name="Normal 6 7 8" xfId="14009"/>
    <cellStyle name="Normal 6 7 8 2" xfId="39977"/>
    <cellStyle name="Normal 6 7 9" xfId="3189"/>
    <cellStyle name="Normal 6 8" xfId="471"/>
    <cellStyle name="Normal 6 8 10" xfId="29158"/>
    <cellStyle name="Normal 6 8 11" xfId="55106"/>
    <cellStyle name="Normal 6 8 12" xfId="55640"/>
    <cellStyle name="Normal 6 8 13" xfId="961"/>
    <cellStyle name="Normal 6 8 2" xfId="1567"/>
    <cellStyle name="Normal 6 8 2 10" xfId="56181"/>
    <cellStyle name="Normal 6 8 2 2" xfId="2649"/>
    <cellStyle name="Normal 6 8 2 2 2" xfId="6977"/>
    <cellStyle name="Normal 6 8 2 2 2 2" xfId="13469"/>
    <cellStyle name="Normal 6 8 2 2 2 2 2" xfId="28617"/>
    <cellStyle name="Normal 6 8 2 2 2 2 2 2" xfId="54585"/>
    <cellStyle name="Normal 6 8 2 2 2 2 3" xfId="39437"/>
    <cellStyle name="Normal 6 8 2 2 2 3" xfId="22125"/>
    <cellStyle name="Normal 6 8 2 2 2 3 2" xfId="48093"/>
    <cellStyle name="Normal 6 8 2 2 2 4" xfId="17797"/>
    <cellStyle name="Normal 6 8 2 2 2 4 2" xfId="43765"/>
    <cellStyle name="Normal 6 8 2 2 2 5" xfId="32945"/>
    <cellStyle name="Normal 6 8 2 2 2 6" xfId="59427"/>
    <cellStyle name="Normal 6 8 2 2 3" xfId="11305"/>
    <cellStyle name="Normal 6 8 2 2 3 2" xfId="26453"/>
    <cellStyle name="Normal 6 8 2 2 3 2 2" xfId="52421"/>
    <cellStyle name="Normal 6 8 2 2 3 3" xfId="37273"/>
    <cellStyle name="Normal 6 8 2 2 4" xfId="9141"/>
    <cellStyle name="Normal 6 8 2 2 4 2" xfId="24289"/>
    <cellStyle name="Normal 6 8 2 2 4 2 2" xfId="50257"/>
    <cellStyle name="Normal 6 8 2 2 4 3" xfId="35109"/>
    <cellStyle name="Normal 6 8 2 2 5" xfId="19961"/>
    <cellStyle name="Normal 6 8 2 2 5 2" xfId="45929"/>
    <cellStyle name="Normal 6 8 2 2 6" xfId="15633"/>
    <cellStyle name="Normal 6 8 2 2 6 2" xfId="41601"/>
    <cellStyle name="Normal 6 8 2 2 7" xfId="4813"/>
    <cellStyle name="Normal 6 8 2 2 8" xfId="30781"/>
    <cellStyle name="Normal 6 8 2 2 9" xfId="57263"/>
    <cellStyle name="Normal 6 8 2 3" xfId="5895"/>
    <cellStyle name="Normal 6 8 2 3 2" xfId="12387"/>
    <cellStyle name="Normal 6 8 2 3 2 2" xfId="27535"/>
    <cellStyle name="Normal 6 8 2 3 2 2 2" xfId="53503"/>
    <cellStyle name="Normal 6 8 2 3 2 3" xfId="38355"/>
    <cellStyle name="Normal 6 8 2 3 3" xfId="21043"/>
    <cellStyle name="Normal 6 8 2 3 3 2" xfId="47011"/>
    <cellStyle name="Normal 6 8 2 3 4" xfId="16715"/>
    <cellStyle name="Normal 6 8 2 3 4 2" xfId="42683"/>
    <cellStyle name="Normal 6 8 2 3 5" xfId="31863"/>
    <cellStyle name="Normal 6 8 2 3 6" xfId="58345"/>
    <cellStyle name="Normal 6 8 2 4" xfId="10223"/>
    <cellStyle name="Normal 6 8 2 4 2" xfId="25371"/>
    <cellStyle name="Normal 6 8 2 4 2 2" xfId="51339"/>
    <cellStyle name="Normal 6 8 2 4 3" xfId="36191"/>
    <cellStyle name="Normal 6 8 2 5" xfId="8059"/>
    <cellStyle name="Normal 6 8 2 5 2" xfId="23207"/>
    <cellStyle name="Normal 6 8 2 5 2 2" xfId="49175"/>
    <cellStyle name="Normal 6 8 2 5 3" xfId="34027"/>
    <cellStyle name="Normal 6 8 2 6" xfId="18879"/>
    <cellStyle name="Normal 6 8 2 6 2" xfId="44847"/>
    <cellStyle name="Normal 6 8 2 7" xfId="14551"/>
    <cellStyle name="Normal 6 8 2 7 2" xfId="40519"/>
    <cellStyle name="Normal 6 8 2 8" xfId="3731"/>
    <cellStyle name="Normal 6 8 2 9" xfId="29699"/>
    <cellStyle name="Normal 6 8 3" xfId="2108"/>
    <cellStyle name="Normal 6 8 3 2" xfId="6436"/>
    <cellStyle name="Normal 6 8 3 2 2" xfId="12928"/>
    <cellStyle name="Normal 6 8 3 2 2 2" xfId="28076"/>
    <cellStyle name="Normal 6 8 3 2 2 2 2" xfId="54044"/>
    <cellStyle name="Normal 6 8 3 2 2 3" xfId="38896"/>
    <cellStyle name="Normal 6 8 3 2 3" xfId="21584"/>
    <cellStyle name="Normal 6 8 3 2 3 2" xfId="47552"/>
    <cellStyle name="Normal 6 8 3 2 4" xfId="17256"/>
    <cellStyle name="Normal 6 8 3 2 4 2" xfId="43224"/>
    <cellStyle name="Normal 6 8 3 2 5" xfId="32404"/>
    <cellStyle name="Normal 6 8 3 2 6" xfId="58886"/>
    <cellStyle name="Normal 6 8 3 3" xfId="10764"/>
    <cellStyle name="Normal 6 8 3 3 2" xfId="25912"/>
    <cellStyle name="Normal 6 8 3 3 2 2" xfId="51880"/>
    <cellStyle name="Normal 6 8 3 3 3" xfId="36732"/>
    <cellStyle name="Normal 6 8 3 4" xfId="8600"/>
    <cellStyle name="Normal 6 8 3 4 2" xfId="23748"/>
    <cellStyle name="Normal 6 8 3 4 2 2" xfId="49716"/>
    <cellStyle name="Normal 6 8 3 4 3" xfId="34568"/>
    <cellStyle name="Normal 6 8 3 5" xfId="19420"/>
    <cellStyle name="Normal 6 8 3 5 2" xfId="45388"/>
    <cellStyle name="Normal 6 8 3 6" xfId="15092"/>
    <cellStyle name="Normal 6 8 3 6 2" xfId="41060"/>
    <cellStyle name="Normal 6 8 3 7" xfId="4272"/>
    <cellStyle name="Normal 6 8 3 8" xfId="30240"/>
    <cellStyle name="Normal 6 8 3 9" xfId="56722"/>
    <cellStyle name="Normal 6 8 4" xfId="5354"/>
    <cellStyle name="Normal 6 8 4 2" xfId="11846"/>
    <cellStyle name="Normal 6 8 4 2 2" xfId="26994"/>
    <cellStyle name="Normal 6 8 4 2 2 2" xfId="52962"/>
    <cellStyle name="Normal 6 8 4 2 3" xfId="37814"/>
    <cellStyle name="Normal 6 8 4 3" xfId="20502"/>
    <cellStyle name="Normal 6 8 4 3 2" xfId="46470"/>
    <cellStyle name="Normal 6 8 4 4" xfId="16174"/>
    <cellStyle name="Normal 6 8 4 4 2" xfId="42142"/>
    <cellStyle name="Normal 6 8 4 5" xfId="31322"/>
    <cellStyle name="Normal 6 8 4 6" xfId="57804"/>
    <cellStyle name="Normal 6 8 5" xfId="9682"/>
    <cellStyle name="Normal 6 8 5 2" xfId="24830"/>
    <cellStyle name="Normal 6 8 5 2 2" xfId="50798"/>
    <cellStyle name="Normal 6 8 5 3" xfId="35650"/>
    <cellStyle name="Normal 6 8 6" xfId="7518"/>
    <cellStyle name="Normal 6 8 6 2" xfId="22666"/>
    <cellStyle name="Normal 6 8 6 2 2" xfId="48634"/>
    <cellStyle name="Normal 6 8 6 3" xfId="33486"/>
    <cellStyle name="Normal 6 8 7" xfId="18338"/>
    <cellStyle name="Normal 6 8 7 2" xfId="44306"/>
    <cellStyle name="Normal 6 8 8" xfId="14010"/>
    <cellStyle name="Normal 6 8 8 2" xfId="39978"/>
    <cellStyle name="Normal 6 8 9" xfId="3190"/>
    <cellStyle name="Normal 6 9" xfId="472"/>
    <cellStyle name="Normal 6 9 10" xfId="29159"/>
    <cellStyle name="Normal 6 9 11" xfId="55107"/>
    <cellStyle name="Normal 6 9 12" xfId="55641"/>
    <cellStyle name="Normal 6 9 13" xfId="1001"/>
    <cellStyle name="Normal 6 9 2" xfId="1568"/>
    <cellStyle name="Normal 6 9 2 10" xfId="56182"/>
    <cellStyle name="Normal 6 9 2 2" xfId="2650"/>
    <cellStyle name="Normal 6 9 2 2 2" xfId="6978"/>
    <cellStyle name="Normal 6 9 2 2 2 2" xfId="13470"/>
    <cellStyle name="Normal 6 9 2 2 2 2 2" xfId="28618"/>
    <cellStyle name="Normal 6 9 2 2 2 2 2 2" xfId="54586"/>
    <cellStyle name="Normal 6 9 2 2 2 2 3" xfId="39438"/>
    <cellStyle name="Normal 6 9 2 2 2 3" xfId="22126"/>
    <cellStyle name="Normal 6 9 2 2 2 3 2" xfId="48094"/>
    <cellStyle name="Normal 6 9 2 2 2 4" xfId="17798"/>
    <cellStyle name="Normal 6 9 2 2 2 4 2" xfId="43766"/>
    <cellStyle name="Normal 6 9 2 2 2 5" xfId="32946"/>
    <cellStyle name="Normal 6 9 2 2 2 6" xfId="59428"/>
    <cellStyle name="Normal 6 9 2 2 3" xfId="11306"/>
    <cellStyle name="Normal 6 9 2 2 3 2" xfId="26454"/>
    <cellStyle name="Normal 6 9 2 2 3 2 2" xfId="52422"/>
    <cellStyle name="Normal 6 9 2 2 3 3" xfId="37274"/>
    <cellStyle name="Normal 6 9 2 2 4" xfId="9142"/>
    <cellStyle name="Normal 6 9 2 2 4 2" xfId="24290"/>
    <cellStyle name="Normal 6 9 2 2 4 2 2" xfId="50258"/>
    <cellStyle name="Normal 6 9 2 2 4 3" xfId="35110"/>
    <cellStyle name="Normal 6 9 2 2 5" xfId="19962"/>
    <cellStyle name="Normal 6 9 2 2 5 2" xfId="45930"/>
    <cellStyle name="Normal 6 9 2 2 6" xfId="15634"/>
    <cellStyle name="Normal 6 9 2 2 6 2" xfId="41602"/>
    <cellStyle name="Normal 6 9 2 2 7" xfId="4814"/>
    <cellStyle name="Normal 6 9 2 2 8" xfId="30782"/>
    <cellStyle name="Normal 6 9 2 2 9" xfId="57264"/>
    <cellStyle name="Normal 6 9 2 3" xfId="5896"/>
    <cellStyle name="Normal 6 9 2 3 2" xfId="12388"/>
    <cellStyle name="Normal 6 9 2 3 2 2" xfId="27536"/>
    <cellStyle name="Normal 6 9 2 3 2 2 2" xfId="53504"/>
    <cellStyle name="Normal 6 9 2 3 2 3" xfId="38356"/>
    <cellStyle name="Normal 6 9 2 3 3" xfId="21044"/>
    <cellStyle name="Normal 6 9 2 3 3 2" xfId="47012"/>
    <cellStyle name="Normal 6 9 2 3 4" xfId="16716"/>
    <cellStyle name="Normal 6 9 2 3 4 2" xfId="42684"/>
    <cellStyle name="Normal 6 9 2 3 5" xfId="31864"/>
    <cellStyle name="Normal 6 9 2 3 6" xfId="58346"/>
    <cellStyle name="Normal 6 9 2 4" xfId="10224"/>
    <cellStyle name="Normal 6 9 2 4 2" xfId="25372"/>
    <cellStyle name="Normal 6 9 2 4 2 2" xfId="51340"/>
    <cellStyle name="Normal 6 9 2 4 3" xfId="36192"/>
    <cellStyle name="Normal 6 9 2 5" xfId="8060"/>
    <cellStyle name="Normal 6 9 2 5 2" xfId="23208"/>
    <cellStyle name="Normal 6 9 2 5 2 2" xfId="49176"/>
    <cellStyle name="Normal 6 9 2 5 3" xfId="34028"/>
    <cellStyle name="Normal 6 9 2 6" xfId="18880"/>
    <cellStyle name="Normal 6 9 2 6 2" xfId="44848"/>
    <cellStyle name="Normal 6 9 2 7" xfId="14552"/>
    <cellStyle name="Normal 6 9 2 7 2" xfId="40520"/>
    <cellStyle name="Normal 6 9 2 8" xfId="3732"/>
    <cellStyle name="Normal 6 9 2 9" xfId="29700"/>
    <cellStyle name="Normal 6 9 3" xfId="2109"/>
    <cellStyle name="Normal 6 9 3 2" xfId="6437"/>
    <cellStyle name="Normal 6 9 3 2 2" xfId="12929"/>
    <cellStyle name="Normal 6 9 3 2 2 2" xfId="28077"/>
    <cellStyle name="Normal 6 9 3 2 2 2 2" xfId="54045"/>
    <cellStyle name="Normal 6 9 3 2 2 3" xfId="38897"/>
    <cellStyle name="Normal 6 9 3 2 3" xfId="21585"/>
    <cellStyle name="Normal 6 9 3 2 3 2" xfId="47553"/>
    <cellStyle name="Normal 6 9 3 2 4" xfId="17257"/>
    <cellStyle name="Normal 6 9 3 2 4 2" xfId="43225"/>
    <cellStyle name="Normal 6 9 3 2 5" xfId="32405"/>
    <cellStyle name="Normal 6 9 3 2 6" xfId="58887"/>
    <cellStyle name="Normal 6 9 3 3" xfId="10765"/>
    <cellStyle name="Normal 6 9 3 3 2" xfId="25913"/>
    <cellStyle name="Normal 6 9 3 3 2 2" xfId="51881"/>
    <cellStyle name="Normal 6 9 3 3 3" xfId="36733"/>
    <cellStyle name="Normal 6 9 3 4" xfId="8601"/>
    <cellStyle name="Normal 6 9 3 4 2" xfId="23749"/>
    <cellStyle name="Normal 6 9 3 4 2 2" xfId="49717"/>
    <cellStyle name="Normal 6 9 3 4 3" xfId="34569"/>
    <cellStyle name="Normal 6 9 3 5" xfId="19421"/>
    <cellStyle name="Normal 6 9 3 5 2" xfId="45389"/>
    <cellStyle name="Normal 6 9 3 6" xfId="15093"/>
    <cellStyle name="Normal 6 9 3 6 2" xfId="41061"/>
    <cellStyle name="Normal 6 9 3 7" xfId="4273"/>
    <cellStyle name="Normal 6 9 3 8" xfId="30241"/>
    <cellStyle name="Normal 6 9 3 9" xfId="56723"/>
    <cellStyle name="Normal 6 9 4" xfId="5355"/>
    <cellStyle name="Normal 6 9 4 2" xfId="11847"/>
    <cellStyle name="Normal 6 9 4 2 2" xfId="26995"/>
    <cellStyle name="Normal 6 9 4 2 2 2" xfId="52963"/>
    <cellStyle name="Normal 6 9 4 2 3" xfId="37815"/>
    <cellStyle name="Normal 6 9 4 3" xfId="20503"/>
    <cellStyle name="Normal 6 9 4 3 2" xfId="46471"/>
    <cellStyle name="Normal 6 9 4 4" xfId="16175"/>
    <cellStyle name="Normal 6 9 4 4 2" xfId="42143"/>
    <cellStyle name="Normal 6 9 4 5" xfId="31323"/>
    <cellStyle name="Normal 6 9 4 6" xfId="57805"/>
    <cellStyle name="Normal 6 9 5" xfId="9683"/>
    <cellStyle name="Normal 6 9 5 2" xfId="24831"/>
    <cellStyle name="Normal 6 9 5 2 2" xfId="50799"/>
    <cellStyle name="Normal 6 9 5 3" xfId="35651"/>
    <cellStyle name="Normal 6 9 6" xfId="7519"/>
    <cellStyle name="Normal 6 9 6 2" xfId="22667"/>
    <cellStyle name="Normal 6 9 6 2 2" xfId="48635"/>
    <cellStyle name="Normal 6 9 6 3" xfId="33487"/>
    <cellStyle name="Normal 6 9 7" xfId="18339"/>
    <cellStyle name="Normal 6 9 7 2" xfId="44307"/>
    <cellStyle name="Normal 6 9 8" xfId="14011"/>
    <cellStyle name="Normal 6 9 8 2" xfId="39979"/>
    <cellStyle name="Normal 6 9 9" xfId="3191"/>
    <cellStyle name="Normal 7" xfId="473"/>
    <cellStyle name="Normal 7 10" xfId="474"/>
    <cellStyle name="Normal 7 10 10" xfId="29161"/>
    <cellStyle name="Normal 7 10 11" xfId="55109"/>
    <cellStyle name="Normal 7 10 12" xfId="55643"/>
    <cellStyle name="Normal 7 10 13" xfId="1044"/>
    <cellStyle name="Normal 7 10 2" xfId="1570"/>
    <cellStyle name="Normal 7 10 2 10" xfId="56184"/>
    <cellStyle name="Normal 7 10 2 2" xfId="2652"/>
    <cellStyle name="Normal 7 10 2 2 2" xfId="6980"/>
    <cellStyle name="Normal 7 10 2 2 2 2" xfId="13472"/>
    <cellStyle name="Normal 7 10 2 2 2 2 2" xfId="28620"/>
    <cellStyle name="Normal 7 10 2 2 2 2 2 2" xfId="54588"/>
    <cellStyle name="Normal 7 10 2 2 2 2 3" xfId="39440"/>
    <cellStyle name="Normal 7 10 2 2 2 3" xfId="22128"/>
    <cellStyle name="Normal 7 10 2 2 2 3 2" xfId="48096"/>
    <cellStyle name="Normal 7 10 2 2 2 4" xfId="17800"/>
    <cellStyle name="Normal 7 10 2 2 2 4 2" xfId="43768"/>
    <cellStyle name="Normal 7 10 2 2 2 5" xfId="32948"/>
    <cellStyle name="Normal 7 10 2 2 2 6" xfId="59430"/>
    <cellStyle name="Normal 7 10 2 2 3" xfId="11308"/>
    <cellStyle name="Normal 7 10 2 2 3 2" xfId="26456"/>
    <cellStyle name="Normal 7 10 2 2 3 2 2" xfId="52424"/>
    <cellStyle name="Normal 7 10 2 2 3 3" xfId="37276"/>
    <cellStyle name="Normal 7 10 2 2 4" xfId="9144"/>
    <cellStyle name="Normal 7 10 2 2 4 2" xfId="24292"/>
    <cellStyle name="Normal 7 10 2 2 4 2 2" xfId="50260"/>
    <cellStyle name="Normal 7 10 2 2 4 3" xfId="35112"/>
    <cellStyle name="Normal 7 10 2 2 5" xfId="19964"/>
    <cellStyle name="Normal 7 10 2 2 5 2" xfId="45932"/>
    <cellStyle name="Normal 7 10 2 2 6" xfId="15636"/>
    <cellStyle name="Normal 7 10 2 2 6 2" xfId="41604"/>
    <cellStyle name="Normal 7 10 2 2 7" xfId="4816"/>
    <cellStyle name="Normal 7 10 2 2 8" xfId="30784"/>
    <cellStyle name="Normal 7 10 2 2 9" xfId="57266"/>
    <cellStyle name="Normal 7 10 2 3" xfId="5898"/>
    <cellStyle name="Normal 7 10 2 3 2" xfId="12390"/>
    <cellStyle name="Normal 7 10 2 3 2 2" xfId="27538"/>
    <cellStyle name="Normal 7 10 2 3 2 2 2" xfId="53506"/>
    <cellStyle name="Normal 7 10 2 3 2 3" xfId="38358"/>
    <cellStyle name="Normal 7 10 2 3 3" xfId="21046"/>
    <cellStyle name="Normal 7 10 2 3 3 2" xfId="47014"/>
    <cellStyle name="Normal 7 10 2 3 4" xfId="16718"/>
    <cellStyle name="Normal 7 10 2 3 4 2" xfId="42686"/>
    <cellStyle name="Normal 7 10 2 3 5" xfId="31866"/>
    <cellStyle name="Normal 7 10 2 3 6" xfId="58348"/>
    <cellStyle name="Normal 7 10 2 4" xfId="10226"/>
    <cellStyle name="Normal 7 10 2 4 2" xfId="25374"/>
    <cellStyle name="Normal 7 10 2 4 2 2" xfId="51342"/>
    <cellStyle name="Normal 7 10 2 4 3" xfId="36194"/>
    <cellStyle name="Normal 7 10 2 5" xfId="8062"/>
    <cellStyle name="Normal 7 10 2 5 2" xfId="23210"/>
    <cellStyle name="Normal 7 10 2 5 2 2" xfId="49178"/>
    <cellStyle name="Normal 7 10 2 5 3" xfId="34030"/>
    <cellStyle name="Normal 7 10 2 6" xfId="18882"/>
    <cellStyle name="Normal 7 10 2 6 2" xfId="44850"/>
    <cellStyle name="Normal 7 10 2 7" xfId="14554"/>
    <cellStyle name="Normal 7 10 2 7 2" xfId="40522"/>
    <cellStyle name="Normal 7 10 2 8" xfId="3734"/>
    <cellStyle name="Normal 7 10 2 9" xfId="29702"/>
    <cellStyle name="Normal 7 10 3" xfId="2111"/>
    <cellStyle name="Normal 7 10 3 2" xfId="6439"/>
    <cellStyle name="Normal 7 10 3 2 2" xfId="12931"/>
    <cellStyle name="Normal 7 10 3 2 2 2" xfId="28079"/>
    <cellStyle name="Normal 7 10 3 2 2 2 2" xfId="54047"/>
    <cellStyle name="Normal 7 10 3 2 2 3" xfId="38899"/>
    <cellStyle name="Normal 7 10 3 2 3" xfId="21587"/>
    <cellStyle name="Normal 7 10 3 2 3 2" xfId="47555"/>
    <cellStyle name="Normal 7 10 3 2 4" xfId="17259"/>
    <cellStyle name="Normal 7 10 3 2 4 2" xfId="43227"/>
    <cellStyle name="Normal 7 10 3 2 5" xfId="32407"/>
    <cellStyle name="Normal 7 10 3 2 6" xfId="58889"/>
    <cellStyle name="Normal 7 10 3 3" xfId="10767"/>
    <cellStyle name="Normal 7 10 3 3 2" xfId="25915"/>
    <cellStyle name="Normal 7 10 3 3 2 2" xfId="51883"/>
    <cellStyle name="Normal 7 10 3 3 3" xfId="36735"/>
    <cellStyle name="Normal 7 10 3 4" xfId="8603"/>
    <cellStyle name="Normal 7 10 3 4 2" xfId="23751"/>
    <cellStyle name="Normal 7 10 3 4 2 2" xfId="49719"/>
    <cellStyle name="Normal 7 10 3 4 3" xfId="34571"/>
    <cellStyle name="Normal 7 10 3 5" xfId="19423"/>
    <cellStyle name="Normal 7 10 3 5 2" xfId="45391"/>
    <cellStyle name="Normal 7 10 3 6" xfId="15095"/>
    <cellStyle name="Normal 7 10 3 6 2" xfId="41063"/>
    <cellStyle name="Normal 7 10 3 7" xfId="4275"/>
    <cellStyle name="Normal 7 10 3 8" xfId="30243"/>
    <cellStyle name="Normal 7 10 3 9" xfId="56725"/>
    <cellStyle name="Normal 7 10 4" xfId="5357"/>
    <cellStyle name="Normal 7 10 4 2" xfId="11849"/>
    <cellStyle name="Normal 7 10 4 2 2" xfId="26997"/>
    <cellStyle name="Normal 7 10 4 2 2 2" xfId="52965"/>
    <cellStyle name="Normal 7 10 4 2 3" xfId="37817"/>
    <cellStyle name="Normal 7 10 4 3" xfId="20505"/>
    <cellStyle name="Normal 7 10 4 3 2" xfId="46473"/>
    <cellStyle name="Normal 7 10 4 4" xfId="16177"/>
    <cellStyle name="Normal 7 10 4 4 2" xfId="42145"/>
    <cellStyle name="Normal 7 10 4 5" xfId="31325"/>
    <cellStyle name="Normal 7 10 4 6" xfId="57807"/>
    <cellStyle name="Normal 7 10 5" xfId="9685"/>
    <cellStyle name="Normal 7 10 5 2" xfId="24833"/>
    <cellStyle name="Normal 7 10 5 2 2" xfId="50801"/>
    <cellStyle name="Normal 7 10 5 3" xfId="35653"/>
    <cellStyle name="Normal 7 10 6" xfId="7521"/>
    <cellStyle name="Normal 7 10 6 2" xfId="22669"/>
    <cellStyle name="Normal 7 10 6 2 2" xfId="48637"/>
    <cellStyle name="Normal 7 10 6 3" xfId="33489"/>
    <cellStyle name="Normal 7 10 7" xfId="18341"/>
    <cellStyle name="Normal 7 10 7 2" xfId="44309"/>
    <cellStyle name="Normal 7 10 8" xfId="14013"/>
    <cellStyle name="Normal 7 10 8 2" xfId="39981"/>
    <cellStyle name="Normal 7 10 9" xfId="3193"/>
    <cellStyle name="Normal 7 11" xfId="475"/>
    <cellStyle name="Normal 7 11 10" xfId="29162"/>
    <cellStyle name="Normal 7 11 11" xfId="55110"/>
    <cellStyle name="Normal 7 11 12" xfId="55644"/>
    <cellStyle name="Normal 7 11 13" xfId="1084"/>
    <cellStyle name="Normal 7 11 2" xfId="1571"/>
    <cellStyle name="Normal 7 11 2 10" xfId="56185"/>
    <cellStyle name="Normal 7 11 2 2" xfId="2653"/>
    <cellStyle name="Normal 7 11 2 2 2" xfId="6981"/>
    <cellStyle name="Normal 7 11 2 2 2 2" xfId="13473"/>
    <cellStyle name="Normal 7 11 2 2 2 2 2" xfId="28621"/>
    <cellStyle name="Normal 7 11 2 2 2 2 2 2" xfId="54589"/>
    <cellStyle name="Normal 7 11 2 2 2 2 3" xfId="39441"/>
    <cellStyle name="Normal 7 11 2 2 2 3" xfId="22129"/>
    <cellStyle name="Normal 7 11 2 2 2 3 2" xfId="48097"/>
    <cellStyle name="Normal 7 11 2 2 2 4" xfId="17801"/>
    <cellStyle name="Normal 7 11 2 2 2 4 2" xfId="43769"/>
    <cellStyle name="Normal 7 11 2 2 2 5" xfId="32949"/>
    <cellStyle name="Normal 7 11 2 2 2 6" xfId="59431"/>
    <cellStyle name="Normal 7 11 2 2 3" xfId="11309"/>
    <cellStyle name="Normal 7 11 2 2 3 2" xfId="26457"/>
    <cellStyle name="Normal 7 11 2 2 3 2 2" xfId="52425"/>
    <cellStyle name="Normal 7 11 2 2 3 3" xfId="37277"/>
    <cellStyle name="Normal 7 11 2 2 4" xfId="9145"/>
    <cellStyle name="Normal 7 11 2 2 4 2" xfId="24293"/>
    <cellStyle name="Normal 7 11 2 2 4 2 2" xfId="50261"/>
    <cellStyle name="Normal 7 11 2 2 4 3" xfId="35113"/>
    <cellStyle name="Normal 7 11 2 2 5" xfId="19965"/>
    <cellStyle name="Normal 7 11 2 2 5 2" xfId="45933"/>
    <cellStyle name="Normal 7 11 2 2 6" xfId="15637"/>
    <cellStyle name="Normal 7 11 2 2 6 2" xfId="41605"/>
    <cellStyle name="Normal 7 11 2 2 7" xfId="4817"/>
    <cellStyle name="Normal 7 11 2 2 8" xfId="30785"/>
    <cellStyle name="Normal 7 11 2 2 9" xfId="57267"/>
    <cellStyle name="Normal 7 11 2 3" xfId="5899"/>
    <cellStyle name="Normal 7 11 2 3 2" xfId="12391"/>
    <cellStyle name="Normal 7 11 2 3 2 2" xfId="27539"/>
    <cellStyle name="Normal 7 11 2 3 2 2 2" xfId="53507"/>
    <cellStyle name="Normal 7 11 2 3 2 3" xfId="38359"/>
    <cellStyle name="Normal 7 11 2 3 3" xfId="21047"/>
    <cellStyle name="Normal 7 11 2 3 3 2" xfId="47015"/>
    <cellStyle name="Normal 7 11 2 3 4" xfId="16719"/>
    <cellStyle name="Normal 7 11 2 3 4 2" xfId="42687"/>
    <cellStyle name="Normal 7 11 2 3 5" xfId="31867"/>
    <cellStyle name="Normal 7 11 2 3 6" xfId="58349"/>
    <cellStyle name="Normal 7 11 2 4" xfId="10227"/>
    <cellStyle name="Normal 7 11 2 4 2" xfId="25375"/>
    <cellStyle name="Normal 7 11 2 4 2 2" xfId="51343"/>
    <cellStyle name="Normal 7 11 2 4 3" xfId="36195"/>
    <cellStyle name="Normal 7 11 2 5" xfId="8063"/>
    <cellStyle name="Normal 7 11 2 5 2" xfId="23211"/>
    <cellStyle name="Normal 7 11 2 5 2 2" xfId="49179"/>
    <cellStyle name="Normal 7 11 2 5 3" xfId="34031"/>
    <cellStyle name="Normal 7 11 2 6" xfId="18883"/>
    <cellStyle name="Normal 7 11 2 6 2" xfId="44851"/>
    <cellStyle name="Normal 7 11 2 7" xfId="14555"/>
    <cellStyle name="Normal 7 11 2 7 2" xfId="40523"/>
    <cellStyle name="Normal 7 11 2 8" xfId="3735"/>
    <cellStyle name="Normal 7 11 2 9" xfId="29703"/>
    <cellStyle name="Normal 7 11 3" xfId="2112"/>
    <cellStyle name="Normal 7 11 3 2" xfId="6440"/>
    <cellStyle name="Normal 7 11 3 2 2" xfId="12932"/>
    <cellStyle name="Normal 7 11 3 2 2 2" xfId="28080"/>
    <cellStyle name="Normal 7 11 3 2 2 2 2" xfId="54048"/>
    <cellStyle name="Normal 7 11 3 2 2 3" xfId="38900"/>
    <cellStyle name="Normal 7 11 3 2 3" xfId="21588"/>
    <cellStyle name="Normal 7 11 3 2 3 2" xfId="47556"/>
    <cellStyle name="Normal 7 11 3 2 4" xfId="17260"/>
    <cellStyle name="Normal 7 11 3 2 4 2" xfId="43228"/>
    <cellStyle name="Normal 7 11 3 2 5" xfId="32408"/>
    <cellStyle name="Normal 7 11 3 2 6" xfId="58890"/>
    <cellStyle name="Normal 7 11 3 3" xfId="10768"/>
    <cellStyle name="Normal 7 11 3 3 2" xfId="25916"/>
    <cellStyle name="Normal 7 11 3 3 2 2" xfId="51884"/>
    <cellStyle name="Normal 7 11 3 3 3" xfId="36736"/>
    <cellStyle name="Normal 7 11 3 4" xfId="8604"/>
    <cellStyle name="Normal 7 11 3 4 2" xfId="23752"/>
    <cellStyle name="Normal 7 11 3 4 2 2" xfId="49720"/>
    <cellStyle name="Normal 7 11 3 4 3" xfId="34572"/>
    <cellStyle name="Normal 7 11 3 5" xfId="19424"/>
    <cellStyle name="Normal 7 11 3 5 2" xfId="45392"/>
    <cellStyle name="Normal 7 11 3 6" xfId="15096"/>
    <cellStyle name="Normal 7 11 3 6 2" xfId="41064"/>
    <cellStyle name="Normal 7 11 3 7" xfId="4276"/>
    <cellStyle name="Normal 7 11 3 8" xfId="30244"/>
    <cellStyle name="Normal 7 11 3 9" xfId="56726"/>
    <cellStyle name="Normal 7 11 4" xfId="5358"/>
    <cellStyle name="Normal 7 11 4 2" xfId="11850"/>
    <cellStyle name="Normal 7 11 4 2 2" xfId="26998"/>
    <cellStyle name="Normal 7 11 4 2 2 2" xfId="52966"/>
    <cellStyle name="Normal 7 11 4 2 3" xfId="37818"/>
    <cellStyle name="Normal 7 11 4 3" xfId="20506"/>
    <cellStyle name="Normal 7 11 4 3 2" xfId="46474"/>
    <cellStyle name="Normal 7 11 4 4" xfId="16178"/>
    <cellStyle name="Normal 7 11 4 4 2" xfId="42146"/>
    <cellStyle name="Normal 7 11 4 5" xfId="31326"/>
    <cellStyle name="Normal 7 11 4 6" xfId="57808"/>
    <cellStyle name="Normal 7 11 5" xfId="9686"/>
    <cellStyle name="Normal 7 11 5 2" xfId="24834"/>
    <cellStyle name="Normal 7 11 5 2 2" xfId="50802"/>
    <cellStyle name="Normal 7 11 5 3" xfId="35654"/>
    <cellStyle name="Normal 7 11 6" xfId="7522"/>
    <cellStyle name="Normal 7 11 6 2" xfId="22670"/>
    <cellStyle name="Normal 7 11 6 2 2" xfId="48638"/>
    <cellStyle name="Normal 7 11 6 3" xfId="33490"/>
    <cellStyle name="Normal 7 11 7" xfId="18342"/>
    <cellStyle name="Normal 7 11 7 2" xfId="44310"/>
    <cellStyle name="Normal 7 11 8" xfId="14014"/>
    <cellStyle name="Normal 7 11 8 2" xfId="39982"/>
    <cellStyle name="Normal 7 11 9" xfId="3194"/>
    <cellStyle name="Normal 7 12" xfId="476"/>
    <cellStyle name="Normal 7 12 10" xfId="29163"/>
    <cellStyle name="Normal 7 12 11" xfId="55111"/>
    <cellStyle name="Normal 7 12 12" xfId="55645"/>
    <cellStyle name="Normal 7 12 13" xfId="1124"/>
    <cellStyle name="Normal 7 12 2" xfId="1572"/>
    <cellStyle name="Normal 7 12 2 10" xfId="56186"/>
    <cellStyle name="Normal 7 12 2 2" xfId="2654"/>
    <cellStyle name="Normal 7 12 2 2 2" xfId="6982"/>
    <cellStyle name="Normal 7 12 2 2 2 2" xfId="13474"/>
    <cellStyle name="Normal 7 12 2 2 2 2 2" xfId="28622"/>
    <cellStyle name="Normal 7 12 2 2 2 2 2 2" xfId="54590"/>
    <cellStyle name="Normal 7 12 2 2 2 2 3" xfId="39442"/>
    <cellStyle name="Normal 7 12 2 2 2 3" xfId="22130"/>
    <cellStyle name="Normal 7 12 2 2 2 3 2" xfId="48098"/>
    <cellStyle name="Normal 7 12 2 2 2 4" xfId="17802"/>
    <cellStyle name="Normal 7 12 2 2 2 4 2" xfId="43770"/>
    <cellStyle name="Normal 7 12 2 2 2 5" xfId="32950"/>
    <cellStyle name="Normal 7 12 2 2 2 6" xfId="59432"/>
    <cellStyle name="Normal 7 12 2 2 3" xfId="11310"/>
    <cellStyle name="Normal 7 12 2 2 3 2" xfId="26458"/>
    <cellStyle name="Normal 7 12 2 2 3 2 2" xfId="52426"/>
    <cellStyle name="Normal 7 12 2 2 3 3" xfId="37278"/>
    <cellStyle name="Normal 7 12 2 2 4" xfId="9146"/>
    <cellStyle name="Normal 7 12 2 2 4 2" xfId="24294"/>
    <cellStyle name="Normal 7 12 2 2 4 2 2" xfId="50262"/>
    <cellStyle name="Normal 7 12 2 2 4 3" xfId="35114"/>
    <cellStyle name="Normal 7 12 2 2 5" xfId="19966"/>
    <cellStyle name="Normal 7 12 2 2 5 2" xfId="45934"/>
    <cellStyle name="Normal 7 12 2 2 6" xfId="15638"/>
    <cellStyle name="Normal 7 12 2 2 6 2" xfId="41606"/>
    <cellStyle name="Normal 7 12 2 2 7" xfId="4818"/>
    <cellStyle name="Normal 7 12 2 2 8" xfId="30786"/>
    <cellStyle name="Normal 7 12 2 2 9" xfId="57268"/>
    <cellStyle name="Normal 7 12 2 3" xfId="5900"/>
    <cellStyle name="Normal 7 12 2 3 2" xfId="12392"/>
    <cellStyle name="Normal 7 12 2 3 2 2" xfId="27540"/>
    <cellStyle name="Normal 7 12 2 3 2 2 2" xfId="53508"/>
    <cellStyle name="Normal 7 12 2 3 2 3" xfId="38360"/>
    <cellStyle name="Normal 7 12 2 3 3" xfId="21048"/>
    <cellStyle name="Normal 7 12 2 3 3 2" xfId="47016"/>
    <cellStyle name="Normal 7 12 2 3 4" xfId="16720"/>
    <cellStyle name="Normal 7 12 2 3 4 2" xfId="42688"/>
    <cellStyle name="Normal 7 12 2 3 5" xfId="31868"/>
    <cellStyle name="Normal 7 12 2 3 6" xfId="58350"/>
    <cellStyle name="Normal 7 12 2 4" xfId="10228"/>
    <cellStyle name="Normal 7 12 2 4 2" xfId="25376"/>
    <cellStyle name="Normal 7 12 2 4 2 2" xfId="51344"/>
    <cellStyle name="Normal 7 12 2 4 3" xfId="36196"/>
    <cellStyle name="Normal 7 12 2 5" xfId="8064"/>
    <cellStyle name="Normal 7 12 2 5 2" xfId="23212"/>
    <cellStyle name="Normal 7 12 2 5 2 2" xfId="49180"/>
    <cellStyle name="Normal 7 12 2 5 3" xfId="34032"/>
    <cellStyle name="Normal 7 12 2 6" xfId="18884"/>
    <cellStyle name="Normal 7 12 2 6 2" xfId="44852"/>
    <cellStyle name="Normal 7 12 2 7" xfId="14556"/>
    <cellStyle name="Normal 7 12 2 7 2" xfId="40524"/>
    <cellStyle name="Normal 7 12 2 8" xfId="3736"/>
    <cellStyle name="Normal 7 12 2 9" xfId="29704"/>
    <cellStyle name="Normal 7 12 3" xfId="2113"/>
    <cellStyle name="Normal 7 12 3 2" xfId="6441"/>
    <cellStyle name="Normal 7 12 3 2 2" xfId="12933"/>
    <cellStyle name="Normal 7 12 3 2 2 2" xfId="28081"/>
    <cellStyle name="Normal 7 12 3 2 2 2 2" xfId="54049"/>
    <cellStyle name="Normal 7 12 3 2 2 3" xfId="38901"/>
    <cellStyle name="Normal 7 12 3 2 3" xfId="21589"/>
    <cellStyle name="Normal 7 12 3 2 3 2" xfId="47557"/>
    <cellStyle name="Normal 7 12 3 2 4" xfId="17261"/>
    <cellStyle name="Normal 7 12 3 2 4 2" xfId="43229"/>
    <cellStyle name="Normal 7 12 3 2 5" xfId="32409"/>
    <cellStyle name="Normal 7 12 3 2 6" xfId="58891"/>
    <cellStyle name="Normal 7 12 3 3" xfId="10769"/>
    <cellStyle name="Normal 7 12 3 3 2" xfId="25917"/>
    <cellStyle name="Normal 7 12 3 3 2 2" xfId="51885"/>
    <cellStyle name="Normal 7 12 3 3 3" xfId="36737"/>
    <cellStyle name="Normal 7 12 3 4" xfId="8605"/>
    <cellStyle name="Normal 7 12 3 4 2" xfId="23753"/>
    <cellStyle name="Normal 7 12 3 4 2 2" xfId="49721"/>
    <cellStyle name="Normal 7 12 3 4 3" xfId="34573"/>
    <cellStyle name="Normal 7 12 3 5" xfId="19425"/>
    <cellStyle name="Normal 7 12 3 5 2" xfId="45393"/>
    <cellStyle name="Normal 7 12 3 6" xfId="15097"/>
    <cellStyle name="Normal 7 12 3 6 2" xfId="41065"/>
    <cellStyle name="Normal 7 12 3 7" xfId="4277"/>
    <cellStyle name="Normal 7 12 3 8" xfId="30245"/>
    <cellStyle name="Normal 7 12 3 9" xfId="56727"/>
    <cellStyle name="Normal 7 12 4" xfId="5359"/>
    <cellStyle name="Normal 7 12 4 2" xfId="11851"/>
    <cellStyle name="Normal 7 12 4 2 2" xfId="26999"/>
    <cellStyle name="Normal 7 12 4 2 2 2" xfId="52967"/>
    <cellStyle name="Normal 7 12 4 2 3" xfId="37819"/>
    <cellStyle name="Normal 7 12 4 3" xfId="20507"/>
    <cellStyle name="Normal 7 12 4 3 2" xfId="46475"/>
    <cellStyle name="Normal 7 12 4 4" xfId="16179"/>
    <cellStyle name="Normal 7 12 4 4 2" xfId="42147"/>
    <cellStyle name="Normal 7 12 4 5" xfId="31327"/>
    <cellStyle name="Normal 7 12 4 6" xfId="57809"/>
    <cellStyle name="Normal 7 12 5" xfId="9687"/>
    <cellStyle name="Normal 7 12 5 2" xfId="24835"/>
    <cellStyle name="Normal 7 12 5 2 2" xfId="50803"/>
    <cellStyle name="Normal 7 12 5 3" xfId="35655"/>
    <cellStyle name="Normal 7 12 6" xfId="7523"/>
    <cellStyle name="Normal 7 12 6 2" xfId="22671"/>
    <cellStyle name="Normal 7 12 6 2 2" xfId="48639"/>
    <cellStyle name="Normal 7 12 6 3" xfId="33491"/>
    <cellStyle name="Normal 7 12 7" xfId="18343"/>
    <cellStyle name="Normal 7 12 7 2" xfId="44311"/>
    <cellStyle name="Normal 7 12 8" xfId="14015"/>
    <cellStyle name="Normal 7 12 8 2" xfId="39983"/>
    <cellStyle name="Normal 7 12 9" xfId="3195"/>
    <cellStyle name="Normal 7 13" xfId="477"/>
    <cellStyle name="Normal 7 13 10" xfId="29164"/>
    <cellStyle name="Normal 7 13 11" xfId="55112"/>
    <cellStyle name="Normal 7 13 12" xfId="55646"/>
    <cellStyle name="Normal 7 13 13" xfId="1164"/>
    <cellStyle name="Normal 7 13 2" xfId="1573"/>
    <cellStyle name="Normal 7 13 2 10" xfId="56187"/>
    <cellStyle name="Normal 7 13 2 2" xfId="2655"/>
    <cellStyle name="Normal 7 13 2 2 2" xfId="6983"/>
    <cellStyle name="Normal 7 13 2 2 2 2" xfId="13475"/>
    <cellStyle name="Normal 7 13 2 2 2 2 2" xfId="28623"/>
    <cellStyle name="Normal 7 13 2 2 2 2 2 2" xfId="54591"/>
    <cellStyle name="Normal 7 13 2 2 2 2 3" xfId="39443"/>
    <cellStyle name="Normal 7 13 2 2 2 3" xfId="22131"/>
    <cellStyle name="Normal 7 13 2 2 2 3 2" xfId="48099"/>
    <cellStyle name="Normal 7 13 2 2 2 4" xfId="17803"/>
    <cellStyle name="Normal 7 13 2 2 2 4 2" xfId="43771"/>
    <cellStyle name="Normal 7 13 2 2 2 5" xfId="32951"/>
    <cellStyle name="Normal 7 13 2 2 2 6" xfId="59433"/>
    <cellStyle name="Normal 7 13 2 2 3" xfId="11311"/>
    <cellStyle name="Normal 7 13 2 2 3 2" xfId="26459"/>
    <cellStyle name="Normal 7 13 2 2 3 2 2" xfId="52427"/>
    <cellStyle name="Normal 7 13 2 2 3 3" xfId="37279"/>
    <cellStyle name="Normal 7 13 2 2 4" xfId="9147"/>
    <cellStyle name="Normal 7 13 2 2 4 2" xfId="24295"/>
    <cellStyle name="Normal 7 13 2 2 4 2 2" xfId="50263"/>
    <cellStyle name="Normal 7 13 2 2 4 3" xfId="35115"/>
    <cellStyle name="Normal 7 13 2 2 5" xfId="19967"/>
    <cellStyle name="Normal 7 13 2 2 5 2" xfId="45935"/>
    <cellStyle name="Normal 7 13 2 2 6" xfId="15639"/>
    <cellStyle name="Normal 7 13 2 2 6 2" xfId="41607"/>
    <cellStyle name="Normal 7 13 2 2 7" xfId="4819"/>
    <cellStyle name="Normal 7 13 2 2 8" xfId="30787"/>
    <cellStyle name="Normal 7 13 2 2 9" xfId="57269"/>
    <cellStyle name="Normal 7 13 2 3" xfId="5901"/>
    <cellStyle name="Normal 7 13 2 3 2" xfId="12393"/>
    <cellStyle name="Normal 7 13 2 3 2 2" xfId="27541"/>
    <cellStyle name="Normal 7 13 2 3 2 2 2" xfId="53509"/>
    <cellStyle name="Normal 7 13 2 3 2 3" xfId="38361"/>
    <cellStyle name="Normal 7 13 2 3 3" xfId="21049"/>
    <cellStyle name="Normal 7 13 2 3 3 2" xfId="47017"/>
    <cellStyle name="Normal 7 13 2 3 4" xfId="16721"/>
    <cellStyle name="Normal 7 13 2 3 4 2" xfId="42689"/>
    <cellStyle name="Normal 7 13 2 3 5" xfId="31869"/>
    <cellStyle name="Normal 7 13 2 3 6" xfId="58351"/>
    <cellStyle name="Normal 7 13 2 4" xfId="10229"/>
    <cellStyle name="Normal 7 13 2 4 2" xfId="25377"/>
    <cellStyle name="Normal 7 13 2 4 2 2" xfId="51345"/>
    <cellStyle name="Normal 7 13 2 4 3" xfId="36197"/>
    <cellStyle name="Normal 7 13 2 5" xfId="8065"/>
    <cellStyle name="Normal 7 13 2 5 2" xfId="23213"/>
    <cellStyle name="Normal 7 13 2 5 2 2" xfId="49181"/>
    <cellStyle name="Normal 7 13 2 5 3" xfId="34033"/>
    <cellStyle name="Normal 7 13 2 6" xfId="18885"/>
    <cellStyle name="Normal 7 13 2 6 2" xfId="44853"/>
    <cellStyle name="Normal 7 13 2 7" xfId="14557"/>
    <cellStyle name="Normal 7 13 2 7 2" xfId="40525"/>
    <cellStyle name="Normal 7 13 2 8" xfId="3737"/>
    <cellStyle name="Normal 7 13 2 9" xfId="29705"/>
    <cellStyle name="Normal 7 13 3" xfId="2114"/>
    <cellStyle name="Normal 7 13 3 2" xfId="6442"/>
    <cellStyle name="Normal 7 13 3 2 2" xfId="12934"/>
    <cellStyle name="Normal 7 13 3 2 2 2" xfId="28082"/>
    <cellStyle name="Normal 7 13 3 2 2 2 2" xfId="54050"/>
    <cellStyle name="Normal 7 13 3 2 2 3" xfId="38902"/>
    <cellStyle name="Normal 7 13 3 2 3" xfId="21590"/>
    <cellStyle name="Normal 7 13 3 2 3 2" xfId="47558"/>
    <cellStyle name="Normal 7 13 3 2 4" xfId="17262"/>
    <cellStyle name="Normal 7 13 3 2 4 2" xfId="43230"/>
    <cellStyle name="Normal 7 13 3 2 5" xfId="32410"/>
    <cellStyle name="Normal 7 13 3 2 6" xfId="58892"/>
    <cellStyle name="Normal 7 13 3 3" xfId="10770"/>
    <cellStyle name="Normal 7 13 3 3 2" xfId="25918"/>
    <cellStyle name="Normal 7 13 3 3 2 2" xfId="51886"/>
    <cellStyle name="Normal 7 13 3 3 3" xfId="36738"/>
    <cellStyle name="Normal 7 13 3 4" xfId="8606"/>
    <cellStyle name="Normal 7 13 3 4 2" xfId="23754"/>
    <cellStyle name="Normal 7 13 3 4 2 2" xfId="49722"/>
    <cellStyle name="Normal 7 13 3 4 3" xfId="34574"/>
    <cellStyle name="Normal 7 13 3 5" xfId="19426"/>
    <cellStyle name="Normal 7 13 3 5 2" xfId="45394"/>
    <cellStyle name="Normal 7 13 3 6" xfId="15098"/>
    <cellStyle name="Normal 7 13 3 6 2" xfId="41066"/>
    <cellStyle name="Normal 7 13 3 7" xfId="4278"/>
    <cellStyle name="Normal 7 13 3 8" xfId="30246"/>
    <cellStyle name="Normal 7 13 3 9" xfId="56728"/>
    <cellStyle name="Normal 7 13 4" xfId="5360"/>
    <cellStyle name="Normal 7 13 4 2" xfId="11852"/>
    <cellStyle name="Normal 7 13 4 2 2" xfId="27000"/>
    <cellStyle name="Normal 7 13 4 2 2 2" xfId="52968"/>
    <cellStyle name="Normal 7 13 4 2 3" xfId="37820"/>
    <cellStyle name="Normal 7 13 4 3" xfId="20508"/>
    <cellStyle name="Normal 7 13 4 3 2" xfId="46476"/>
    <cellStyle name="Normal 7 13 4 4" xfId="16180"/>
    <cellStyle name="Normal 7 13 4 4 2" xfId="42148"/>
    <cellStyle name="Normal 7 13 4 5" xfId="31328"/>
    <cellStyle name="Normal 7 13 4 6" xfId="57810"/>
    <cellStyle name="Normal 7 13 5" xfId="9688"/>
    <cellStyle name="Normal 7 13 5 2" xfId="24836"/>
    <cellStyle name="Normal 7 13 5 2 2" xfId="50804"/>
    <cellStyle name="Normal 7 13 5 3" xfId="35656"/>
    <cellStyle name="Normal 7 13 6" xfId="7524"/>
    <cellStyle name="Normal 7 13 6 2" xfId="22672"/>
    <cellStyle name="Normal 7 13 6 2 2" xfId="48640"/>
    <cellStyle name="Normal 7 13 6 3" xfId="33492"/>
    <cellStyle name="Normal 7 13 7" xfId="18344"/>
    <cellStyle name="Normal 7 13 7 2" xfId="44312"/>
    <cellStyle name="Normal 7 13 8" xfId="14016"/>
    <cellStyle name="Normal 7 13 8 2" xfId="39984"/>
    <cellStyle name="Normal 7 13 9" xfId="3196"/>
    <cellStyle name="Normal 7 14" xfId="1569"/>
    <cellStyle name="Normal 7 14 10" xfId="56183"/>
    <cellStyle name="Normal 7 14 2" xfId="2651"/>
    <cellStyle name="Normal 7 14 2 2" xfId="6979"/>
    <cellStyle name="Normal 7 14 2 2 2" xfId="13471"/>
    <cellStyle name="Normal 7 14 2 2 2 2" xfId="28619"/>
    <cellStyle name="Normal 7 14 2 2 2 2 2" xfId="54587"/>
    <cellStyle name="Normal 7 14 2 2 2 3" xfId="39439"/>
    <cellStyle name="Normal 7 14 2 2 3" xfId="22127"/>
    <cellStyle name="Normal 7 14 2 2 3 2" xfId="48095"/>
    <cellStyle name="Normal 7 14 2 2 4" xfId="17799"/>
    <cellStyle name="Normal 7 14 2 2 4 2" xfId="43767"/>
    <cellStyle name="Normal 7 14 2 2 5" xfId="32947"/>
    <cellStyle name="Normal 7 14 2 2 6" xfId="59429"/>
    <cellStyle name="Normal 7 14 2 3" xfId="11307"/>
    <cellStyle name="Normal 7 14 2 3 2" xfId="26455"/>
    <cellStyle name="Normal 7 14 2 3 2 2" xfId="52423"/>
    <cellStyle name="Normal 7 14 2 3 3" xfId="37275"/>
    <cellStyle name="Normal 7 14 2 4" xfId="9143"/>
    <cellStyle name="Normal 7 14 2 4 2" xfId="24291"/>
    <cellStyle name="Normal 7 14 2 4 2 2" xfId="50259"/>
    <cellStyle name="Normal 7 14 2 4 3" xfId="35111"/>
    <cellStyle name="Normal 7 14 2 5" xfId="19963"/>
    <cellStyle name="Normal 7 14 2 5 2" xfId="45931"/>
    <cellStyle name="Normal 7 14 2 6" xfId="15635"/>
    <cellStyle name="Normal 7 14 2 6 2" xfId="41603"/>
    <cellStyle name="Normal 7 14 2 7" xfId="4815"/>
    <cellStyle name="Normal 7 14 2 8" xfId="30783"/>
    <cellStyle name="Normal 7 14 2 9" xfId="57265"/>
    <cellStyle name="Normal 7 14 3" xfId="5897"/>
    <cellStyle name="Normal 7 14 3 2" xfId="12389"/>
    <cellStyle name="Normal 7 14 3 2 2" xfId="27537"/>
    <cellStyle name="Normal 7 14 3 2 2 2" xfId="53505"/>
    <cellStyle name="Normal 7 14 3 2 3" xfId="38357"/>
    <cellStyle name="Normal 7 14 3 3" xfId="21045"/>
    <cellStyle name="Normal 7 14 3 3 2" xfId="47013"/>
    <cellStyle name="Normal 7 14 3 4" xfId="16717"/>
    <cellStyle name="Normal 7 14 3 4 2" xfId="42685"/>
    <cellStyle name="Normal 7 14 3 5" xfId="31865"/>
    <cellStyle name="Normal 7 14 3 6" xfId="58347"/>
    <cellStyle name="Normal 7 14 4" xfId="10225"/>
    <cellStyle name="Normal 7 14 4 2" xfId="25373"/>
    <cellStyle name="Normal 7 14 4 2 2" xfId="51341"/>
    <cellStyle name="Normal 7 14 4 3" xfId="36193"/>
    <cellStyle name="Normal 7 14 5" xfId="8061"/>
    <cellStyle name="Normal 7 14 5 2" xfId="23209"/>
    <cellStyle name="Normal 7 14 5 2 2" xfId="49177"/>
    <cellStyle name="Normal 7 14 5 3" xfId="34029"/>
    <cellStyle name="Normal 7 14 6" xfId="18881"/>
    <cellStyle name="Normal 7 14 6 2" xfId="44849"/>
    <cellStyle name="Normal 7 14 7" xfId="14553"/>
    <cellStyle name="Normal 7 14 7 2" xfId="40521"/>
    <cellStyle name="Normal 7 14 8" xfId="3733"/>
    <cellStyle name="Normal 7 14 9" xfId="29701"/>
    <cellStyle name="Normal 7 15" xfId="2110"/>
    <cellStyle name="Normal 7 15 2" xfId="6438"/>
    <cellStyle name="Normal 7 15 2 2" xfId="12930"/>
    <cellStyle name="Normal 7 15 2 2 2" xfId="28078"/>
    <cellStyle name="Normal 7 15 2 2 2 2" xfId="54046"/>
    <cellStyle name="Normal 7 15 2 2 3" xfId="38898"/>
    <cellStyle name="Normal 7 15 2 3" xfId="21586"/>
    <cellStyle name="Normal 7 15 2 3 2" xfId="47554"/>
    <cellStyle name="Normal 7 15 2 4" xfId="17258"/>
    <cellStyle name="Normal 7 15 2 4 2" xfId="43226"/>
    <cellStyle name="Normal 7 15 2 5" xfId="32406"/>
    <cellStyle name="Normal 7 15 2 6" xfId="58888"/>
    <cellStyle name="Normal 7 15 3" xfId="10766"/>
    <cellStyle name="Normal 7 15 3 2" xfId="25914"/>
    <cellStyle name="Normal 7 15 3 2 2" xfId="51882"/>
    <cellStyle name="Normal 7 15 3 3" xfId="36734"/>
    <cellStyle name="Normal 7 15 4" xfId="8602"/>
    <cellStyle name="Normal 7 15 4 2" xfId="23750"/>
    <cellStyle name="Normal 7 15 4 2 2" xfId="49718"/>
    <cellStyle name="Normal 7 15 4 3" xfId="34570"/>
    <cellStyle name="Normal 7 15 5" xfId="19422"/>
    <cellStyle name="Normal 7 15 5 2" xfId="45390"/>
    <cellStyle name="Normal 7 15 6" xfId="15094"/>
    <cellStyle name="Normal 7 15 6 2" xfId="41062"/>
    <cellStyle name="Normal 7 15 7" xfId="4274"/>
    <cellStyle name="Normal 7 15 8" xfId="30242"/>
    <cellStyle name="Normal 7 15 9" xfId="56724"/>
    <cellStyle name="Normal 7 16" xfId="5356"/>
    <cellStyle name="Normal 7 16 2" xfId="11848"/>
    <cellStyle name="Normal 7 16 2 2" xfId="26996"/>
    <cellStyle name="Normal 7 16 2 2 2" xfId="52964"/>
    <cellStyle name="Normal 7 16 2 3" xfId="37816"/>
    <cellStyle name="Normal 7 16 3" xfId="20504"/>
    <cellStyle name="Normal 7 16 3 2" xfId="46472"/>
    <cellStyle name="Normal 7 16 4" xfId="16176"/>
    <cellStyle name="Normal 7 16 4 2" xfId="42144"/>
    <cellStyle name="Normal 7 16 5" xfId="31324"/>
    <cellStyle name="Normal 7 16 6" xfId="57806"/>
    <cellStyle name="Normal 7 17" xfId="9684"/>
    <cellStyle name="Normal 7 17 2" xfId="24832"/>
    <cellStyle name="Normal 7 17 2 2" xfId="50800"/>
    <cellStyle name="Normal 7 17 3" xfId="35652"/>
    <cellStyle name="Normal 7 18" xfId="7520"/>
    <cellStyle name="Normal 7 18 2" xfId="22668"/>
    <cellStyle name="Normal 7 18 2 2" xfId="48636"/>
    <cellStyle name="Normal 7 18 3" xfId="33488"/>
    <cellStyle name="Normal 7 19" xfId="18340"/>
    <cellStyle name="Normal 7 19 2" xfId="44308"/>
    <cellStyle name="Normal 7 2" xfId="478"/>
    <cellStyle name="Normal 7 2 10" xfId="3197"/>
    <cellStyle name="Normal 7 2 11" xfId="29165"/>
    <cellStyle name="Normal 7 2 12" xfId="55113"/>
    <cellStyle name="Normal 7 2 13" xfId="55647"/>
    <cellStyle name="Normal 7 2 14" xfId="724"/>
    <cellStyle name="Normal 7 2 2" xfId="479"/>
    <cellStyle name="Normal 7 2 2 10" xfId="29166"/>
    <cellStyle name="Normal 7 2 2 11" xfId="55114"/>
    <cellStyle name="Normal 7 2 2 12" xfId="55648"/>
    <cellStyle name="Normal 7 2 2 13" xfId="1207"/>
    <cellStyle name="Normal 7 2 2 2" xfId="1575"/>
    <cellStyle name="Normal 7 2 2 2 10" xfId="56189"/>
    <cellStyle name="Normal 7 2 2 2 2" xfId="2657"/>
    <cellStyle name="Normal 7 2 2 2 2 2" xfId="6985"/>
    <cellStyle name="Normal 7 2 2 2 2 2 2" xfId="13477"/>
    <cellStyle name="Normal 7 2 2 2 2 2 2 2" xfId="28625"/>
    <cellStyle name="Normal 7 2 2 2 2 2 2 2 2" xfId="54593"/>
    <cellStyle name="Normal 7 2 2 2 2 2 2 3" xfId="39445"/>
    <cellStyle name="Normal 7 2 2 2 2 2 3" xfId="22133"/>
    <cellStyle name="Normal 7 2 2 2 2 2 3 2" xfId="48101"/>
    <cellStyle name="Normal 7 2 2 2 2 2 4" xfId="17805"/>
    <cellStyle name="Normal 7 2 2 2 2 2 4 2" xfId="43773"/>
    <cellStyle name="Normal 7 2 2 2 2 2 5" xfId="32953"/>
    <cellStyle name="Normal 7 2 2 2 2 2 6" xfId="59435"/>
    <cellStyle name="Normal 7 2 2 2 2 3" xfId="11313"/>
    <cellStyle name="Normal 7 2 2 2 2 3 2" xfId="26461"/>
    <cellStyle name="Normal 7 2 2 2 2 3 2 2" xfId="52429"/>
    <cellStyle name="Normal 7 2 2 2 2 3 3" xfId="37281"/>
    <cellStyle name="Normal 7 2 2 2 2 4" xfId="9149"/>
    <cellStyle name="Normal 7 2 2 2 2 4 2" xfId="24297"/>
    <cellStyle name="Normal 7 2 2 2 2 4 2 2" xfId="50265"/>
    <cellStyle name="Normal 7 2 2 2 2 4 3" xfId="35117"/>
    <cellStyle name="Normal 7 2 2 2 2 5" xfId="19969"/>
    <cellStyle name="Normal 7 2 2 2 2 5 2" xfId="45937"/>
    <cellStyle name="Normal 7 2 2 2 2 6" xfId="15641"/>
    <cellStyle name="Normal 7 2 2 2 2 6 2" xfId="41609"/>
    <cellStyle name="Normal 7 2 2 2 2 7" xfId="4821"/>
    <cellStyle name="Normal 7 2 2 2 2 8" xfId="30789"/>
    <cellStyle name="Normal 7 2 2 2 2 9" xfId="57271"/>
    <cellStyle name="Normal 7 2 2 2 3" xfId="5903"/>
    <cellStyle name="Normal 7 2 2 2 3 2" xfId="12395"/>
    <cellStyle name="Normal 7 2 2 2 3 2 2" xfId="27543"/>
    <cellStyle name="Normal 7 2 2 2 3 2 2 2" xfId="53511"/>
    <cellStyle name="Normal 7 2 2 2 3 2 3" xfId="38363"/>
    <cellStyle name="Normal 7 2 2 2 3 3" xfId="21051"/>
    <cellStyle name="Normal 7 2 2 2 3 3 2" xfId="47019"/>
    <cellStyle name="Normal 7 2 2 2 3 4" xfId="16723"/>
    <cellStyle name="Normal 7 2 2 2 3 4 2" xfId="42691"/>
    <cellStyle name="Normal 7 2 2 2 3 5" xfId="31871"/>
    <cellStyle name="Normal 7 2 2 2 3 6" xfId="58353"/>
    <cellStyle name="Normal 7 2 2 2 4" xfId="10231"/>
    <cellStyle name="Normal 7 2 2 2 4 2" xfId="25379"/>
    <cellStyle name="Normal 7 2 2 2 4 2 2" xfId="51347"/>
    <cellStyle name="Normal 7 2 2 2 4 3" xfId="36199"/>
    <cellStyle name="Normal 7 2 2 2 5" xfId="8067"/>
    <cellStyle name="Normal 7 2 2 2 5 2" xfId="23215"/>
    <cellStyle name="Normal 7 2 2 2 5 2 2" xfId="49183"/>
    <cellStyle name="Normal 7 2 2 2 5 3" xfId="34035"/>
    <cellStyle name="Normal 7 2 2 2 6" xfId="18887"/>
    <cellStyle name="Normal 7 2 2 2 6 2" xfId="44855"/>
    <cellStyle name="Normal 7 2 2 2 7" xfId="14559"/>
    <cellStyle name="Normal 7 2 2 2 7 2" xfId="40527"/>
    <cellStyle name="Normal 7 2 2 2 8" xfId="3739"/>
    <cellStyle name="Normal 7 2 2 2 9" xfId="29707"/>
    <cellStyle name="Normal 7 2 2 3" xfId="2116"/>
    <cellStyle name="Normal 7 2 2 3 2" xfId="6444"/>
    <cellStyle name="Normal 7 2 2 3 2 2" xfId="12936"/>
    <cellStyle name="Normal 7 2 2 3 2 2 2" xfId="28084"/>
    <cellStyle name="Normal 7 2 2 3 2 2 2 2" xfId="54052"/>
    <cellStyle name="Normal 7 2 2 3 2 2 3" xfId="38904"/>
    <cellStyle name="Normal 7 2 2 3 2 3" xfId="21592"/>
    <cellStyle name="Normal 7 2 2 3 2 3 2" xfId="47560"/>
    <cellStyle name="Normal 7 2 2 3 2 4" xfId="17264"/>
    <cellStyle name="Normal 7 2 2 3 2 4 2" xfId="43232"/>
    <cellStyle name="Normal 7 2 2 3 2 5" xfId="32412"/>
    <cellStyle name="Normal 7 2 2 3 2 6" xfId="58894"/>
    <cellStyle name="Normal 7 2 2 3 3" xfId="10772"/>
    <cellStyle name="Normal 7 2 2 3 3 2" xfId="25920"/>
    <cellStyle name="Normal 7 2 2 3 3 2 2" xfId="51888"/>
    <cellStyle name="Normal 7 2 2 3 3 3" xfId="36740"/>
    <cellStyle name="Normal 7 2 2 3 4" xfId="8608"/>
    <cellStyle name="Normal 7 2 2 3 4 2" xfId="23756"/>
    <cellStyle name="Normal 7 2 2 3 4 2 2" xfId="49724"/>
    <cellStyle name="Normal 7 2 2 3 4 3" xfId="34576"/>
    <cellStyle name="Normal 7 2 2 3 5" xfId="19428"/>
    <cellStyle name="Normal 7 2 2 3 5 2" xfId="45396"/>
    <cellStyle name="Normal 7 2 2 3 6" xfId="15100"/>
    <cellStyle name="Normal 7 2 2 3 6 2" xfId="41068"/>
    <cellStyle name="Normal 7 2 2 3 7" xfId="4280"/>
    <cellStyle name="Normal 7 2 2 3 8" xfId="30248"/>
    <cellStyle name="Normal 7 2 2 3 9" xfId="56730"/>
    <cellStyle name="Normal 7 2 2 4" xfId="5362"/>
    <cellStyle name="Normal 7 2 2 4 2" xfId="11854"/>
    <cellStyle name="Normal 7 2 2 4 2 2" xfId="27002"/>
    <cellStyle name="Normal 7 2 2 4 2 2 2" xfId="52970"/>
    <cellStyle name="Normal 7 2 2 4 2 3" xfId="37822"/>
    <cellStyle name="Normal 7 2 2 4 3" xfId="20510"/>
    <cellStyle name="Normal 7 2 2 4 3 2" xfId="46478"/>
    <cellStyle name="Normal 7 2 2 4 4" xfId="16182"/>
    <cellStyle name="Normal 7 2 2 4 4 2" xfId="42150"/>
    <cellStyle name="Normal 7 2 2 4 5" xfId="31330"/>
    <cellStyle name="Normal 7 2 2 4 6" xfId="57812"/>
    <cellStyle name="Normal 7 2 2 5" xfId="9690"/>
    <cellStyle name="Normal 7 2 2 5 2" xfId="24838"/>
    <cellStyle name="Normal 7 2 2 5 2 2" xfId="50806"/>
    <cellStyle name="Normal 7 2 2 5 3" xfId="35658"/>
    <cellStyle name="Normal 7 2 2 6" xfId="7526"/>
    <cellStyle name="Normal 7 2 2 6 2" xfId="22674"/>
    <cellStyle name="Normal 7 2 2 6 2 2" xfId="48642"/>
    <cellStyle name="Normal 7 2 2 6 3" xfId="33494"/>
    <cellStyle name="Normal 7 2 2 7" xfId="18346"/>
    <cellStyle name="Normal 7 2 2 7 2" xfId="44314"/>
    <cellStyle name="Normal 7 2 2 8" xfId="14018"/>
    <cellStyle name="Normal 7 2 2 8 2" xfId="39986"/>
    <cellStyle name="Normal 7 2 2 9" xfId="3198"/>
    <cellStyle name="Normal 7 2 3" xfId="1574"/>
    <cellStyle name="Normal 7 2 3 10" xfId="56188"/>
    <cellStyle name="Normal 7 2 3 2" xfId="2656"/>
    <cellStyle name="Normal 7 2 3 2 2" xfId="6984"/>
    <cellStyle name="Normal 7 2 3 2 2 2" xfId="13476"/>
    <cellStyle name="Normal 7 2 3 2 2 2 2" xfId="28624"/>
    <cellStyle name="Normal 7 2 3 2 2 2 2 2" xfId="54592"/>
    <cellStyle name="Normal 7 2 3 2 2 2 3" xfId="39444"/>
    <cellStyle name="Normal 7 2 3 2 2 3" xfId="22132"/>
    <cellStyle name="Normal 7 2 3 2 2 3 2" xfId="48100"/>
    <cellStyle name="Normal 7 2 3 2 2 4" xfId="17804"/>
    <cellStyle name="Normal 7 2 3 2 2 4 2" xfId="43772"/>
    <cellStyle name="Normal 7 2 3 2 2 5" xfId="32952"/>
    <cellStyle name="Normal 7 2 3 2 2 6" xfId="59434"/>
    <cellStyle name="Normal 7 2 3 2 3" xfId="11312"/>
    <cellStyle name="Normal 7 2 3 2 3 2" xfId="26460"/>
    <cellStyle name="Normal 7 2 3 2 3 2 2" xfId="52428"/>
    <cellStyle name="Normal 7 2 3 2 3 3" xfId="37280"/>
    <cellStyle name="Normal 7 2 3 2 4" xfId="9148"/>
    <cellStyle name="Normal 7 2 3 2 4 2" xfId="24296"/>
    <cellStyle name="Normal 7 2 3 2 4 2 2" xfId="50264"/>
    <cellStyle name="Normal 7 2 3 2 4 3" xfId="35116"/>
    <cellStyle name="Normal 7 2 3 2 5" xfId="19968"/>
    <cellStyle name="Normal 7 2 3 2 5 2" xfId="45936"/>
    <cellStyle name="Normal 7 2 3 2 6" xfId="15640"/>
    <cellStyle name="Normal 7 2 3 2 6 2" xfId="41608"/>
    <cellStyle name="Normal 7 2 3 2 7" xfId="4820"/>
    <cellStyle name="Normal 7 2 3 2 8" xfId="30788"/>
    <cellStyle name="Normal 7 2 3 2 9" xfId="57270"/>
    <cellStyle name="Normal 7 2 3 3" xfId="5902"/>
    <cellStyle name="Normal 7 2 3 3 2" xfId="12394"/>
    <cellStyle name="Normal 7 2 3 3 2 2" xfId="27542"/>
    <cellStyle name="Normal 7 2 3 3 2 2 2" xfId="53510"/>
    <cellStyle name="Normal 7 2 3 3 2 3" xfId="38362"/>
    <cellStyle name="Normal 7 2 3 3 3" xfId="21050"/>
    <cellStyle name="Normal 7 2 3 3 3 2" xfId="47018"/>
    <cellStyle name="Normal 7 2 3 3 4" xfId="16722"/>
    <cellStyle name="Normal 7 2 3 3 4 2" xfId="42690"/>
    <cellStyle name="Normal 7 2 3 3 5" xfId="31870"/>
    <cellStyle name="Normal 7 2 3 3 6" xfId="58352"/>
    <cellStyle name="Normal 7 2 3 4" xfId="10230"/>
    <cellStyle name="Normal 7 2 3 4 2" xfId="25378"/>
    <cellStyle name="Normal 7 2 3 4 2 2" xfId="51346"/>
    <cellStyle name="Normal 7 2 3 4 3" xfId="36198"/>
    <cellStyle name="Normal 7 2 3 5" xfId="8066"/>
    <cellStyle name="Normal 7 2 3 5 2" xfId="23214"/>
    <cellStyle name="Normal 7 2 3 5 2 2" xfId="49182"/>
    <cellStyle name="Normal 7 2 3 5 3" xfId="34034"/>
    <cellStyle name="Normal 7 2 3 6" xfId="18886"/>
    <cellStyle name="Normal 7 2 3 6 2" xfId="44854"/>
    <cellStyle name="Normal 7 2 3 7" xfId="14558"/>
    <cellStyle name="Normal 7 2 3 7 2" xfId="40526"/>
    <cellStyle name="Normal 7 2 3 8" xfId="3738"/>
    <cellStyle name="Normal 7 2 3 9" xfId="29706"/>
    <cellStyle name="Normal 7 2 4" xfId="2115"/>
    <cellStyle name="Normal 7 2 4 2" xfId="6443"/>
    <cellStyle name="Normal 7 2 4 2 2" xfId="12935"/>
    <cellStyle name="Normal 7 2 4 2 2 2" xfId="28083"/>
    <cellStyle name="Normal 7 2 4 2 2 2 2" xfId="54051"/>
    <cellStyle name="Normal 7 2 4 2 2 3" xfId="38903"/>
    <cellStyle name="Normal 7 2 4 2 3" xfId="21591"/>
    <cellStyle name="Normal 7 2 4 2 3 2" xfId="47559"/>
    <cellStyle name="Normal 7 2 4 2 4" xfId="17263"/>
    <cellStyle name="Normal 7 2 4 2 4 2" xfId="43231"/>
    <cellStyle name="Normal 7 2 4 2 5" xfId="32411"/>
    <cellStyle name="Normal 7 2 4 2 6" xfId="58893"/>
    <cellStyle name="Normal 7 2 4 3" xfId="10771"/>
    <cellStyle name="Normal 7 2 4 3 2" xfId="25919"/>
    <cellStyle name="Normal 7 2 4 3 2 2" xfId="51887"/>
    <cellStyle name="Normal 7 2 4 3 3" xfId="36739"/>
    <cellStyle name="Normal 7 2 4 4" xfId="8607"/>
    <cellStyle name="Normal 7 2 4 4 2" xfId="23755"/>
    <cellStyle name="Normal 7 2 4 4 2 2" xfId="49723"/>
    <cellStyle name="Normal 7 2 4 4 3" xfId="34575"/>
    <cellStyle name="Normal 7 2 4 5" xfId="19427"/>
    <cellStyle name="Normal 7 2 4 5 2" xfId="45395"/>
    <cellStyle name="Normal 7 2 4 6" xfId="15099"/>
    <cellStyle name="Normal 7 2 4 6 2" xfId="41067"/>
    <cellStyle name="Normal 7 2 4 7" xfId="4279"/>
    <cellStyle name="Normal 7 2 4 8" xfId="30247"/>
    <cellStyle name="Normal 7 2 4 9" xfId="56729"/>
    <cellStyle name="Normal 7 2 5" xfId="5361"/>
    <cellStyle name="Normal 7 2 5 2" xfId="11853"/>
    <cellStyle name="Normal 7 2 5 2 2" xfId="27001"/>
    <cellStyle name="Normal 7 2 5 2 2 2" xfId="52969"/>
    <cellStyle name="Normal 7 2 5 2 3" xfId="37821"/>
    <cellStyle name="Normal 7 2 5 3" xfId="20509"/>
    <cellStyle name="Normal 7 2 5 3 2" xfId="46477"/>
    <cellStyle name="Normal 7 2 5 4" xfId="16181"/>
    <cellStyle name="Normal 7 2 5 4 2" xfId="42149"/>
    <cellStyle name="Normal 7 2 5 5" xfId="31329"/>
    <cellStyle name="Normal 7 2 5 6" xfId="57811"/>
    <cellStyle name="Normal 7 2 6" xfId="9689"/>
    <cellStyle name="Normal 7 2 6 2" xfId="24837"/>
    <cellStyle name="Normal 7 2 6 2 2" xfId="50805"/>
    <cellStyle name="Normal 7 2 6 3" xfId="35657"/>
    <cellStyle name="Normal 7 2 7" xfId="7525"/>
    <cellStyle name="Normal 7 2 7 2" xfId="22673"/>
    <cellStyle name="Normal 7 2 7 2 2" xfId="48641"/>
    <cellStyle name="Normal 7 2 7 3" xfId="33493"/>
    <cellStyle name="Normal 7 2 8" xfId="18345"/>
    <cellStyle name="Normal 7 2 8 2" xfId="44313"/>
    <cellStyle name="Normal 7 2 9" xfId="14017"/>
    <cellStyle name="Normal 7 2 9 2" xfId="39985"/>
    <cellStyle name="Normal 7 20" xfId="14012"/>
    <cellStyle name="Normal 7 20 2" xfId="39980"/>
    <cellStyle name="Normal 7 21" xfId="3192"/>
    <cellStyle name="Normal 7 22" xfId="29160"/>
    <cellStyle name="Normal 7 23" xfId="55108"/>
    <cellStyle name="Normal 7 24" xfId="55642"/>
    <cellStyle name="Normal 7 25" xfId="684"/>
    <cellStyle name="Normal 7 3" xfId="480"/>
    <cellStyle name="Normal 7 3 10" xfId="29167"/>
    <cellStyle name="Normal 7 3 11" xfId="55115"/>
    <cellStyle name="Normal 7 3 12" xfId="55649"/>
    <cellStyle name="Normal 7 3 13" xfId="764"/>
    <cellStyle name="Normal 7 3 2" xfId="1576"/>
    <cellStyle name="Normal 7 3 2 10" xfId="56190"/>
    <cellStyle name="Normal 7 3 2 2" xfId="2658"/>
    <cellStyle name="Normal 7 3 2 2 2" xfId="6986"/>
    <cellStyle name="Normal 7 3 2 2 2 2" xfId="13478"/>
    <cellStyle name="Normal 7 3 2 2 2 2 2" xfId="28626"/>
    <cellStyle name="Normal 7 3 2 2 2 2 2 2" xfId="54594"/>
    <cellStyle name="Normal 7 3 2 2 2 2 3" xfId="39446"/>
    <cellStyle name="Normal 7 3 2 2 2 3" xfId="22134"/>
    <cellStyle name="Normal 7 3 2 2 2 3 2" xfId="48102"/>
    <cellStyle name="Normal 7 3 2 2 2 4" xfId="17806"/>
    <cellStyle name="Normal 7 3 2 2 2 4 2" xfId="43774"/>
    <cellStyle name="Normal 7 3 2 2 2 5" xfId="32954"/>
    <cellStyle name="Normal 7 3 2 2 2 6" xfId="59436"/>
    <cellStyle name="Normal 7 3 2 2 3" xfId="11314"/>
    <cellStyle name="Normal 7 3 2 2 3 2" xfId="26462"/>
    <cellStyle name="Normal 7 3 2 2 3 2 2" xfId="52430"/>
    <cellStyle name="Normal 7 3 2 2 3 3" xfId="37282"/>
    <cellStyle name="Normal 7 3 2 2 4" xfId="9150"/>
    <cellStyle name="Normal 7 3 2 2 4 2" xfId="24298"/>
    <cellStyle name="Normal 7 3 2 2 4 2 2" xfId="50266"/>
    <cellStyle name="Normal 7 3 2 2 4 3" xfId="35118"/>
    <cellStyle name="Normal 7 3 2 2 5" xfId="19970"/>
    <cellStyle name="Normal 7 3 2 2 5 2" xfId="45938"/>
    <cellStyle name="Normal 7 3 2 2 6" xfId="15642"/>
    <cellStyle name="Normal 7 3 2 2 6 2" xfId="41610"/>
    <cellStyle name="Normal 7 3 2 2 7" xfId="4822"/>
    <cellStyle name="Normal 7 3 2 2 8" xfId="30790"/>
    <cellStyle name="Normal 7 3 2 2 9" xfId="57272"/>
    <cellStyle name="Normal 7 3 2 3" xfId="5904"/>
    <cellStyle name="Normal 7 3 2 3 2" xfId="12396"/>
    <cellStyle name="Normal 7 3 2 3 2 2" xfId="27544"/>
    <cellStyle name="Normal 7 3 2 3 2 2 2" xfId="53512"/>
    <cellStyle name="Normal 7 3 2 3 2 3" xfId="38364"/>
    <cellStyle name="Normal 7 3 2 3 3" xfId="21052"/>
    <cellStyle name="Normal 7 3 2 3 3 2" xfId="47020"/>
    <cellStyle name="Normal 7 3 2 3 4" xfId="16724"/>
    <cellStyle name="Normal 7 3 2 3 4 2" xfId="42692"/>
    <cellStyle name="Normal 7 3 2 3 5" xfId="31872"/>
    <cellStyle name="Normal 7 3 2 3 6" xfId="58354"/>
    <cellStyle name="Normal 7 3 2 4" xfId="10232"/>
    <cellStyle name="Normal 7 3 2 4 2" xfId="25380"/>
    <cellStyle name="Normal 7 3 2 4 2 2" xfId="51348"/>
    <cellStyle name="Normal 7 3 2 4 3" xfId="36200"/>
    <cellStyle name="Normal 7 3 2 5" xfId="8068"/>
    <cellStyle name="Normal 7 3 2 5 2" xfId="23216"/>
    <cellStyle name="Normal 7 3 2 5 2 2" xfId="49184"/>
    <cellStyle name="Normal 7 3 2 5 3" xfId="34036"/>
    <cellStyle name="Normal 7 3 2 6" xfId="18888"/>
    <cellStyle name="Normal 7 3 2 6 2" xfId="44856"/>
    <cellStyle name="Normal 7 3 2 7" xfId="14560"/>
    <cellStyle name="Normal 7 3 2 7 2" xfId="40528"/>
    <cellStyle name="Normal 7 3 2 8" xfId="3740"/>
    <cellStyle name="Normal 7 3 2 9" xfId="29708"/>
    <cellStyle name="Normal 7 3 3" xfId="2117"/>
    <cellStyle name="Normal 7 3 3 2" xfId="6445"/>
    <cellStyle name="Normal 7 3 3 2 2" xfId="12937"/>
    <cellStyle name="Normal 7 3 3 2 2 2" xfId="28085"/>
    <cellStyle name="Normal 7 3 3 2 2 2 2" xfId="54053"/>
    <cellStyle name="Normal 7 3 3 2 2 3" xfId="38905"/>
    <cellStyle name="Normal 7 3 3 2 3" xfId="21593"/>
    <cellStyle name="Normal 7 3 3 2 3 2" xfId="47561"/>
    <cellStyle name="Normal 7 3 3 2 4" xfId="17265"/>
    <cellStyle name="Normal 7 3 3 2 4 2" xfId="43233"/>
    <cellStyle name="Normal 7 3 3 2 5" xfId="32413"/>
    <cellStyle name="Normal 7 3 3 2 6" xfId="58895"/>
    <cellStyle name="Normal 7 3 3 3" xfId="10773"/>
    <cellStyle name="Normal 7 3 3 3 2" xfId="25921"/>
    <cellStyle name="Normal 7 3 3 3 2 2" xfId="51889"/>
    <cellStyle name="Normal 7 3 3 3 3" xfId="36741"/>
    <cellStyle name="Normal 7 3 3 4" xfId="8609"/>
    <cellStyle name="Normal 7 3 3 4 2" xfId="23757"/>
    <cellStyle name="Normal 7 3 3 4 2 2" xfId="49725"/>
    <cellStyle name="Normal 7 3 3 4 3" xfId="34577"/>
    <cellStyle name="Normal 7 3 3 5" xfId="19429"/>
    <cellStyle name="Normal 7 3 3 5 2" xfId="45397"/>
    <cellStyle name="Normal 7 3 3 6" xfId="15101"/>
    <cellStyle name="Normal 7 3 3 6 2" xfId="41069"/>
    <cellStyle name="Normal 7 3 3 7" xfId="4281"/>
    <cellStyle name="Normal 7 3 3 8" xfId="30249"/>
    <cellStyle name="Normal 7 3 3 9" xfId="56731"/>
    <cellStyle name="Normal 7 3 4" xfId="5363"/>
    <cellStyle name="Normal 7 3 4 2" xfId="11855"/>
    <cellStyle name="Normal 7 3 4 2 2" xfId="27003"/>
    <cellStyle name="Normal 7 3 4 2 2 2" xfId="52971"/>
    <cellStyle name="Normal 7 3 4 2 3" xfId="37823"/>
    <cellStyle name="Normal 7 3 4 3" xfId="20511"/>
    <cellStyle name="Normal 7 3 4 3 2" xfId="46479"/>
    <cellStyle name="Normal 7 3 4 4" xfId="16183"/>
    <cellStyle name="Normal 7 3 4 4 2" xfId="42151"/>
    <cellStyle name="Normal 7 3 4 5" xfId="31331"/>
    <cellStyle name="Normal 7 3 4 6" xfId="57813"/>
    <cellStyle name="Normal 7 3 5" xfId="9691"/>
    <cellStyle name="Normal 7 3 5 2" xfId="24839"/>
    <cellStyle name="Normal 7 3 5 2 2" xfId="50807"/>
    <cellStyle name="Normal 7 3 5 3" xfId="35659"/>
    <cellStyle name="Normal 7 3 6" xfId="7527"/>
    <cellStyle name="Normal 7 3 6 2" xfId="22675"/>
    <cellStyle name="Normal 7 3 6 2 2" xfId="48643"/>
    <cellStyle name="Normal 7 3 6 3" xfId="33495"/>
    <cellStyle name="Normal 7 3 7" xfId="18347"/>
    <cellStyle name="Normal 7 3 7 2" xfId="44315"/>
    <cellStyle name="Normal 7 3 8" xfId="14019"/>
    <cellStyle name="Normal 7 3 8 2" xfId="39987"/>
    <cellStyle name="Normal 7 3 9" xfId="3199"/>
    <cellStyle name="Normal 7 4" xfId="481"/>
    <cellStyle name="Normal 7 4 10" xfId="29168"/>
    <cellStyle name="Normal 7 4 11" xfId="55116"/>
    <cellStyle name="Normal 7 4 12" xfId="55650"/>
    <cellStyle name="Normal 7 4 13" xfId="804"/>
    <cellStyle name="Normal 7 4 2" xfId="1577"/>
    <cellStyle name="Normal 7 4 2 10" xfId="56191"/>
    <cellStyle name="Normal 7 4 2 2" xfId="2659"/>
    <cellStyle name="Normal 7 4 2 2 2" xfId="6987"/>
    <cellStyle name="Normal 7 4 2 2 2 2" xfId="13479"/>
    <cellStyle name="Normal 7 4 2 2 2 2 2" xfId="28627"/>
    <cellStyle name="Normal 7 4 2 2 2 2 2 2" xfId="54595"/>
    <cellStyle name="Normal 7 4 2 2 2 2 3" xfId="39447"/>
    <cellStyle name="Normal 7 4 2 2 2 3" xfId="22135"/>
    <cellStyle name="Normal 7 4 2 2 2 3 2" xfId="48103"/>
    <cellStyle name="Normal 7 4 2 2 2 4" xfId="17807"/>
    <cellStyle name="Normal 7 4 2 2 2 4 2" xfId="43775"/>
    <cellStyle name="Normal 7 4 2 2 2 5" xfId="32955"/>
    <cellStyle name="Normal 7 4 2 2 2 6" xfId="59437"/>
    <cellStyle name="Normal 7 4 2 2 3" xfId="11315"/>
    <cellStyle name="Normal 7 4 2 2 3 2" xfId="26463"/>
    <cellStyle name="Normal 7 4 2 2 3 2 2" xfId="52431"/>
    <cellStyle name="Normal 7 4 2 2 3 3" xfId="37283"/>
    <cellStyle name="Normal 7 4 2 2 4" xfId="9151"/>
    <cellStyle name="Normal 7 4 2 2 4 2" xfId="24299"/>
    <cellStyle name="Normal 7 4 2 2 4 2 2" xfId="50267"/>
    <cellStyle name="Normal 7 4 2 2 4 3" xfId="35119"/>
    <cellStyle name="Normal 7 4 2 2 5" xfId="19971"/>
    <cellStyle name="Normal 7 4 2 2 5 2" xfId="45939"/>
    <cellStyle name="Normal 7 4 2 2 6" xfId="15643"/>
    <cellStyle name="Normal 7 4 2 2 6 2" xfId="41611"/>
    <cellStyle name="Normal 7 4 2 2 7" xfId="4823"/>
    <cellStyle name="Normal 7 4 2 2 8" xfId="30791"/>
    <cellStyle name="Normal 7 4 2 2 9" xfId="57273"/>
    <cellStyle name="Normal 7 4 2 3" xfId="5905"/>
    <cellStyle name="Normal 7 4 2 3 2" xfId="12397"/>
    <cellStyle name="Normal 7 4 2 3 2 2" xfId="27545"/>
    <cellStyle name="Normal 7 4 2 3 2 2 2" xfId="53513"/>
    <cellStyle name="Normal 7 4 2 3 2 3" xfId="38365"/>
    <cellStyle name="Normal 7 4 2 3 3" xfId="21053"/>
    <cellStyle name="Normal 7 4 2 3 3 2" xfId="47021"/>
    <cellStyle name="Normal 7 4 2 3 4" xfId="16725"/>
    <cellStyle name="Normal 7 4 2 3 4 2" xfId="42693"/>
    <cellStyle name="Normal 7 4 2 3 5" xfId="31873"/>
    <cellStyle name="Normal 7 4 2 3 6" xfId="58355"/>
    <cellStyle name="Normal 7 4 2 4" xfId="10233"/>
    <cellStyle name="Normal 7 4 2 4 2" xfId="25381"/>
    <cellStyle name="Normal 7 4 2 4 2 2" xfId="51349"/>
    <cellStyle name="Normal 7 4 2 4 3" xfId="36201"/>
    <cellStyle name="Normal 7 4 2 5" xfId="8069"/>
    <cellStyle name="Normal 7 4 2 5 2" xfId="23217"/>
    <cellStyle name="Normal 7 4 2 5 2 2" xfId="49185"/>
    <cellStyle name="Normal 7 4 2 5 3" xfId="34037"/>
    <cellStyle name="Normal 7 4 2 6" xfId="18889"/>
    <cellStyle name="Normal 7 4 2 6 2" xfId="44857"/>
    <cellStyle name="Normal 7 4 2 7" xfId="14561"/>
    <cellStyle name="Normal 7 4 2 7 2" xfId="40529"/>
    <cellStyle name="Normal 7 4 2 8" xfId="3741"/>
    <cellStyle name="Normal 7 4 2 9" xfId="29709"/>
    <cellStyle name="Normal 7 4 3" xfId="2118"/>
    <cellStyle name="Normal 7 4 3 2" xfId="6446"/>
    <cellStyle name="Normal 7 4 3 2 2" xfId="12938"/>
    <cellStyle name="Normal 7 4 3 2 2 2" xfId="28086"/>
    <cellStyle name="Normal 7 4 3 2 2 2 2" xfId="54054"/>
    <cellStyle name="Normal 7 4 3 2 2 3" xfId="38906"/>
    <cellStyle name="Normal 7 4 3 2 3" xfId="21594"/>
    <cellStyle name="Normal 7 4 3 2 3 2" xfId="47562"/>
    <cellStyle name="Normal 7 4 3 2 4" xfId="17266"/>
    <cellStyle name="Normal 7 4 3 2 4 2" xfId="43234"/>
    <cellStyle name="Normal 7 4 3 2 5" xfId="32414"/>
    <cellStyle name="Normal 7 4 3 2 6" xfId="58896"/>
    <cellStyle name="Normal 7 4 3 3" xfId="10774"/>
    <cellStyle name="Normal 7 4 3 3 2" xfId="25922"/>
    <cellStyle name="Normal 7 4 3 3 2 2" xfId="51890"/>
    <cellStyle name="Normal 7 4 3 3 3" xfId="36742"/>
    <cellStyle name="Normal 7 4 3 4" xfId="8610"/>
    <cellStyle name="Normal 7 4 3 4 2" xfId="23758"/>
    <cellStyle name="Normal 7 4 3 4 2 2" xfId="49726"/>
    <cellStyle name="Normal 7 4 3 4 3" xfId="34578"/>
    <cellStyle name="Normal 7 4 3 5" xfId="19430"/>
    <cellStyle name="Normal 7 4 3 5 2" xfId="45398"/>
    <cellStyle name="Normal 7 4 3 6" xfId="15102"/>
    <cellStyle name="Normal 7 4 3 6 2" xfId="41070"/>
    <cellStyle name="Normal 7 4 3 7" xfId="4282"/>
    <cellStyle name="Normal 7 4 3 8" xfId="30250"/>
    <cellStyle name="Normal 7 4 3 9" xfId="56732"/>
    <cellStyle name="Normal 7 4 4" xfId="5364"/>
    <cellStyle name="Normal 7 4 4 2" xfId="11856"/>
    <cellStyle name="Normal 7 4 4 2 2" xfId="27004"/>
    <cellStyle name="Normal 7 4 4 2 2 2" xfId="52972"/>
    <cellStyle name="Normal 7 4 4 2 3" xfId="37824"/>
    <cellStyle name="Normal 7 4 4 3" xfId="20512"/>
    <cellStyle name="Normal 7 4 4 3 2" xfId="46480"/>
    <cellStyle name="Normal 7 4 4 4" xfId="16184"/>
    <cellStyle name="Normal 7 4 4 4 2" xfId="42152"/>
    <cellStyle name="Normal 7 4 4 5" xfId="31332"/>
    <cellStyle name="Normal 7 4 4 6" xfId="57814"/>
    <cellStyle name="Normal 7 4 5" xfId="9692"/>
    <cellStyle name="Normal 7 4 5 2" xfId="24840"/>
    <cellStyle name="Normal 7 4 5 2 2" xfId="50808"/>
    <cellStyle name="Normal 7 4 5 3" xfId="35660"/>
    <cellStyle name="Normal 7 4 6" xfId="7528"/>
    <cellStyle name="Normal 7 4 6 2" xfId="22676"/>
    <cellStyle name="Normal 7 4 6 2 2" xfId="48644"/>
    <cellStyle name="Normal 7 4 6 3" xfId="33496"/>
    <cellStyle name="Normal 7 4 7" xfId="18348"/>
    <cellStyle name="Normal 7 4 7 2" xfId="44316"/>
    <cellStyle name="Normal 7 4 8" xfId="14020"/>
    <cellStyle name="Normal 7 4 8 2" xfId="39988"/>
    <cellStyle name="Normal 7 4 9" xfId="3200"/>
    <cellStyle name="Normal 7 5" xfId="482"/>
    <cellStyle name="Normal 7 5 10" xfId="29169"/>
    <cellStyle name="Normal 7 5 11" xfId="55117"/>
    <cellStyle name="Normal 7 5 12" xfId="55651"/>
    <cellStyle name="Normal 7 5 13" xfId="844"/>
    <cellStyle name="Normal 7 5 2" xfId="1578"/>
    <cellStyle name="Normal 7 5 2 10" xfId="56192"/>
    <cellStyle name="Normal 7 5 2 2" xfId="2660"/>
    <cellStyle name="Normal 7 5 2 2 2" xfId="6988"/>
    <cellStyle name="Normal 7 5 2 2 2 2" xfId="13480"/>
    <cellStyle name="Normal 7 5 2 2 2 2 2" xfId="28628"/>
    <cellStyle name="Normal 7 5 2 2 2 2 2 2" xfId="54596"/>
    <cellStyle name="Normal 7 5 2 2 2 2 3" xfId="39448"/>
    <cellStyle name="Normal 7 5 2 2 2 3" xfId="22136"/>
    <cellStyle name="Normal 7 5 2 2 2 3 2" xfId="48104"/>
    <cellStyle name="Normal 7 5 2 2 2 4" xfId="17808"/>
    <cellStyle name="Normal 7 5 2 2 2 4 2" xfId="43776"/>
    <cellStyle name="Normal 7 5 2 2 2 5" xfId="32956"/>
    <cellStyle name="Normal 7 5 2 2 2 6" xfId="59438"/>
    <cellStyle name="Normal 7 5 2 2 3" xfId="11316"/>
    <cellStyle name="Normal 7 5 2 2 3 2" xfId="26464"/>
    <cellStyle name="Normal 7 5 2 2 3 2 2" xfId="52432"/>
    <cellStyle name="Normal 7 5 2 2 3 3" xfId="37284"/>
    <cellStyle name="Normal 7 5 2 2 4" xfId="9152"/>
    <cellStyle name="Normal 7 5 2 2 4 2" xfId="24300"/>
    <cellStyle name="Normal 7 5 2 2 4 2 2" xfId="50268"/>
    <cellStyle name="Normal 7 5 2 2 4 3" xfId="35120"/>
    <cellStyle name="Normal 7 5 2 2 5" xfId="19972"/>
    <cellStyle name="Normal 7 5 2 2 5 2" xfId="45940"/>
    <cellStyle name="Normal 7 5 2 2 6" xfId="15644"/>
    <cellStyle name="Normal 7 5 2 2 6 2" xfId="41612"/>
    <cellStyle name="Normal 7 5 2 2 7" xfId="4824"/>
    <cellStyle name="Normal 7 5 2 2 8" xfId="30792"/>
    <cellStyle name="Normal 7 5 2 2 9" xfId="57274"/>
    <cellStyle name="Normal 7 5 2 3" xfId="5906"/>
    <cellStyle name="Normal 7 5 2 3 2" xfId="12398"/>
    <cellStyle name="Normal 7 5 2 3 2 2" xfId="27546"/>
    <cellStyle name="Normal 7 5 2 3 2 2 2" xfId="53514"/>
    <cellStyle name="Normal 7 5 2 3 2 3" xfId="38366"/>
    <cellStyle name="Normal 7 5 2 3 3" xfId="21054"/>
    <cellStyle name="Normal 7 5 2 3 3 2" xfId="47022"/>
    <cellStyle name="Normal 7 5 2 3 4" xfId="16726"/>
    <cellStyle name="Normal 7 5 2 3 4 2" xfId="42694"/>
    <cellStyle name="Normal 7 5 2 3 5" xfId="31874"/>
    <cellStyle name="Normal 7 5 2 3 6" xfId="58356"/>
    <cellStyle name="Normal 7 5 2 4" xfId="10234"/>
    <cellStyle name="Normal 7 5 2 4 2" xfId="25382"/>
    <cellStyle name="Normal 7 5 2 4 2 2" xfId="51350"/>
    <cellStyle name="Normal 7 5 2 4 3" xfId="36202"/>
    <cellStyle name="Normal 7 5 2 5" xfId="8070"/>
    <cellStyle name="Normal 7 5 2 5 2" xfId="23218"/>
    <cellStyle name="Normal 7 5 2 5 2 2" xfId="49186"/>
    <cellStyle name="Normal 7 5 2 5 3" xfId="34038"/>
    <cellStyle name="Normal 7 5 2 6" xfId="18890"/>
    <cellStyle name="Normal 7 5 2 6 2" xfId="44858"/>
    <cellStyle name="Normal 7 5 2 7" xfId="14562"/>
    <cellStyle name="Normal 7 5 2 7 2" xfId="40530"/>
    <cellStyle name="Normal 7 5 2 8" xfId="3742"/>
    <cellStyle name="Normal 7 5 2 9" xfId="29710"/>
    <cellStyle name="Normal 7 5 3" xfId="2119"/>
    <cellStyle name="Normal 7 5 3 2" xfId="6447"/>
    <cellStyle name="Normal 7 5 3 2 2" xfId="12939"/>
    <cellStyle name="Normal 7 5 3 2 2 2" xfId="28087"/>
    <cellStyle name="Normal 7 5 3 2 2 2 2" xfId="54055"/>
    <cellStyle name="Normal 7 5 3 2 2 3" xfId="38907"/>
    <cellStyle name="Normal 7 5 3 2 3" xfId="21595"/>
    <cellStyle name="Normal 7 5 3 2 3 2" xfId="47563"/>
    <cellStyle name="Normal 7 5 3 2 4" xfId="17267"/>
    <cellStyle name="Normal 7 5 3 2 4 2" xfId="43235"/>
    <cellStyle name="Normal 7 5 3 2 5" xfId="32415"/>
    <cellStyle name="Normal 7 5 3 2 6" xfId="58897"/>
    <cellStyle name="Normal 7 5 3 3" xfId="10775"/>
    <cellStyle name="Normal 7 5 3 3 2" xfId="25923"/>
    <cellStyle name="Normal 7 5 3 3 2 2" xfId="51891"/>
    <cellStyle name="Normal 7 5 3 3 3" xfId="36743"/>
    <cellStyle name="Normal 7 5 3 4" xfId="8611"/>
    <cellStyle name="Normal 7 5 3 4 2" xfId="23759"/>
    <cellStyle name="Normal 7 5 3 4 2 2" xfId="49727"/>
    <cellStyle name="Normal 7 5 3 4 3" xfId="34579"/>
    <cellStyle name="Normal 7 5 3 5" xfId="19431"/>
    <cellStyle name="Normal 7 5 3 5 2" xfId="45399"/>
    <cellStyle name="Normal 7 5 3 6" xfId="15103"/>
    <cellStyle name="Normal 7 5 3 6 2" xfId="41071"/>
    <cellStyle name="Normal 7 5 3 7" xfId="4283"/>
    <cellStyle name="Normal 7 5 3 8" xfId="30251"/>
    <cellStyle name="Normal 7 5 3 9" xfId="56733"/>
    <cellStyle name="Normal 7 5 4" xfId="5365"/>
    <cellStyle name="Normal 7 5 4 2" xfId="11857"/>
    <cellStyle name="Normal 7 5 4 2 2" xfId="27005"/>
    <cellStyle name="Normal 7 5 4 2 2 2" xfId="52973"/>
    <cellStyle name="Normal 7 5 4 2 3" xfId="37825"/>
    <cellStyle name="Normal 7 5 4 3" xfId="20513"/>
    <cellStyle name="Normal 7 5 4 3 2" xfId="46481"/>
    <cellStyle name="Normal 7 5 4 4" xfId="16185"/>
    <cellStyle name="Normal 7 5 4 4 2" xfId="42153"/>
    <cellStyle name="Normal 7 5 4 5" xfId="31333"/>
    <cellStyle name="Normal 7 5 4 6" xfId="57815"/>
    <cellStyle name="Normal 7 5 5" xfId="9693"/>
    <cellStyle name="Normal 7 5 5 2" xfId="24841"/>
    <cellStyle name="Normal 7 5 5 2 2" xfId="50809"/>
    <cellStyle name="Normal 7 5 5 3" xfId="35661"/>
    <cellStyle name="Normal 7 5 6" xfId="7529"/>
    <cellStyle name="Normal 7 5 6 2" xfId="22677"/>
    <cellStyle name="Normal 7 5 6 2 2" xfId="48645"/>
    <cellStyle name="Normal 7 5 6 3" xfId="33497"/>
    <cellStyle name="Normal 7 5 7" xfId="18349"/>
    <cellStyle name="Normal 7 5 7 2" xfId="44317"/>
    <cellStyle name="Normal 7 5 8" xfId="14021"/>
    <cellStyle name="Normal 7 5 8 2" xfId="39989"/>
    <cellStyle name="Normal 7 5 9" xfId="3201"/>
    <cellStyle name="Normal 7 6" xfId="483"/>
    <cellStyle name="Normal 7 6 10" xfId="29170"/>
    <cellStyle name="Normal 7 6 11" xfId="55118"/>
    <cellStyle name="Normal 7 6 12" xfId="55652"/>
    <cellStyle name="Normal 7 6 13" xfId="884"/>
    <cellStyle name="Normal 7 6 2" xfId="1579"/>
    <cellStyle name="Normal 7 6 2 10" xfId="56193"/>
    <cellStyle name="Normal 7 6 2 2" xfId="2661"/>
    <cellStyle name="Normal 7 6 2 2 2" xfId="6989"/>
    <cellStyle name="Normal 7 6 2 2 2 2" xfId="13481"/>
    <cellStyle name="Normal 7 6 2 2 2 2 2" xfId="28629"/>
    <cellStyle name="Normal 7 6 2 2 2 2 2 2" xfId="54597"/>
    <cellStyle name="Normal 7 6 2 2 2 2 3" xfId="39449"/>
    <cellStyle name="Normal 7 6 2 2 2 3" xfId="22137"/>
    <cellStyle name="Normal 7 6 2 2 2 3 2" xfId="48105"/>
    <cellStyle name="Normal 7 6 2 2 2 4" xfId="17809"/>
    <cellStyle name="Normal 7 6 2 2 2 4 2" xfId="43777"/>
    <cellStyle name="Normal 7 6 2 2 2 5" xfId="32957"/>
    <cellStyle name="Normal 7 6 2 2 2 6" xfId="59439"/>
    <cellStyle name="Normal 7 6 2 2 3" xfId="11317"/>
    <cellStyle name="Normal 7 6 2 2 3 2" xfId="26465"/>
    <cellStyle name="Normal 7 6 2 2 3 2 2" xfId="52433"/>
    <cellStyle name="Normal 7 6 2 2 3 3" xfId="37285"/>
    <cellStyle name="Normal 7 6 2 2 4" xfId="9153"/>
    <cellStyle name="Normal 7 6 2 2 4 2" xfId="24301"/>
    <cellStyle name="Normal 7 6 2 2 4 2 2" xfId="50269"/>
    <cellStyle name="Normal 7 6 2 2 4 3" xfId="35121"/>
    <cellStyle name="Normal 7 6 2 2 5" xfId="19973"/>
    <cellStyle name="Normal 7 6 2 2 5 2" xfId="45941"/>
    <cellStyle name="Normal 7 6 2 2 6" xfId="15645"/>
    <cellStyle name="Normal 7 6 2 2 6 2" xfId="41613"/>
    <cellStyle name="Normal 7 6 2 2 7" xfId="4825"/>
    <cellStyle name="Normal 7 6 2 2 8" xfId="30793"/>
    <cellStyle name="Normal 7 6 2 2 9" xfId="57275"/>
    <cellStyle name="Normal 7 6 2 3" xfId="5907"/>
    <cellStyle name="Normal 7 6 2 3 2" xfId="12399"/>
    <cellStyle name="Normal 7 6 2 3 2 2" xfId="27547"/>
    <cellStyle name="Normal 7 6 2 3 2 2 2" xfId="53515"/>
    <cellStyle name="Normal 7 6 2 3 2 3" xfId="38367"/>
    <cellStyle name="Normal 7 6 2 3 3" xfId="21055"/>
    <cellStyle name="Normal 7 6 2 3 3 2" xfId="47023"/>
    <cellStyle name="Normal 7 6 2 3 4" xfId="16727"/>
    <cellStyle name="Normal 7 6 2 3 4 2" xfId="42695"/>
    <cellStyle name="Normal 7 6 2 3 5" xfId="31875"/>
    <cellStyle name="Normal 7 6 2 3 6" xfId="58357"/>
    <cellStyle name="Normal 7 6 2 4" xfId="10235"/>
    <cellStyle name="Normal 7 6 2 4 2" xfId="25383"/>
    <cellStyle name="Normal 7 6 2 4 2 2" xfId="51351"/>
    <cellStyle name="Normal 7 6 2 4 3" xfId="36203"/>
    <cellStyle name="Normal 7 6 2 5" xfId="8071"/>
    <cellStyle name="Normal 7 6 2 5 2" xfId="23219"/>
    <cellStyle name="Normal 7 6 2 5 2 2" xfId="49187"/>
    <cellStyle name="Normal 7 6 2 5 3" xfId="34039"/>
    <cellStyle name="Normal 7 6 2 6" xfId="18891"/>
    <cellStyle name="Normal 7 6 2 6 2" xfId="44859"/>
    <cellStyle name="Normal 7 6 2 7" xfId="14563"/>
    <cellStyle name="Normal 7 6 2 7 2" xfId="40531"/>
    <cellStyle name="Normal 7 6 2 8" xfId="3743"/>
    <cellStyle name="Normal 7 6 2 9" xfId="29711"/>
    <cellStyle name="Normal 7 6 3" xfId="2120"/>
    <cellStyle name="Normal 7 6 3 2" xfId="6448"/>
    <cellStyle name="Normal 7 6 3 2 2" xfId="12940"/>
    <cellStyle name="Normal 7 6 3 2 2 2" xfId="28088"/>
    <cellStyle name="Normal 7 6 3 2 2 2 2" xfId="54056"/>
    <cellStyle name="Normal 7 6 3 2 2 3" xfId="38908"/>
    <cellStyle name="Normal 7 6 3 2 3" xfId="21596"/>
    <cellStyle name="Normal 7 6 3 2 3 2" xfId="47564"/>
    <cellStyle name="Normal 7 6 3 2 4" xfId="17268"/>
    <cellStyle name="Normal 7 6 3 2 4 2" xfId="43236"/>
    <cellStyle name="Normal 7 6 3 2 5" xfId="32416"/>
    <cellStyle name="Normal 7 6 3 2 6" xfId="58898"/>
    <cellStyle name="Normal 7 6 3 3" xfId="10776"/>
    <cellStyle name="Normal 7 6 3 3 2" xfId="25924"/>
    <cellStyle name="Normal 7 6 3 3 2 2" xfId="51892"/>
    <cellStyle name="Normal 7 6 3 3 3" xfId="36744"/>
    <cellStyle name="Normal 7 6 3 4" xfId="8612"/>
    <cellStyle name="Normal 7 6 3 4 2" xfId="23760"/>
    <cellStyle name="Normal 7 6 3 4 2 2" xfId="49728"/>
    <cellStyle name="Normal 7 6 3 4 3" xfId="34580"/>
    <cellStyle name="Normal 7 6 3 5" xfId="19432"/>
    <cellStyle name="Normal 7 6 3 5 2" xfId="45400"/>
    <cellStyle name="Normal 7 6 3 6" xfId="15104"/>
    <cellStyle name="Normal 7 6 3 6 2" xfId="41072"/>
    <cellStyle name="Normal 7 6 3 7" xfId="4284"/>
    <cellStyle name="Normal 7 6 3 8" xfId="30252"/>
    <cellStyle name="Normal 7 6 3 9" xfId="56734"/>
    <cellStyle name="Normal 7 6 4" xfId="5366"/>
    <cellStyle name="Normal 7 6 4 2" xfId="11858"/>
    <cellStyle name="Normal 7 6 4 2 2" xfId="27006"/>
    <cellStyle name="Normal 7 6 4 2 2 2" xfId="52974"/>
    <cellStyle name="Normal 7 6 4 2 3" xfId="37826"/>
    <cellStyle name="Normal 7 6 4 3" xfId="20514"/>
    <cellStyle name="Normal 7 6 4 3 2" xfId="46482"/>
    <cellStyle name="Normal 7 6 4 4" xfId="16186"/>
    <cellStyle name="Normal 7 6 4 4 2" xfId="42154"/>
    <cellStyle name="Normal 7 6 4 5" xfId="31334"/>
    <cellStyle name="Normal 7 6 4 6" xfId="57816"/>
    <cellStyle name="Normal 7 6 5" xfId="9694"/>
    <cellStyle name="Normal 7 6 5 2" xfId="24842"/>
    <cellStyle name="Normal 7 6 5 2 2" xfId="50810"/>
    <cellStyle name="Normal 7 6 5 3" xfId="35662"/>
    <cellStyle name="Normal 7 6 6" xfId="7530"/>
    <cellStyle name="Normal 7 6 6 2" xfId="22678"/>
    <cellStyle name="Normal 7 6 6 2 2" xfId="48646"/>
    <cellStyle name="Normal 7 6 6 3" xfId="33498"/>
    <cellStyle name="Normal 7 6 7" xfId="18350"/>
    <cellStyle name="Normal 7 6 7 2" xfId="44318"/>
    <cellStyle name="Normal 7 6 8" xfId="14022"/>
    <cellStyle name="Normal 7 6 8 2" xfId="39990"/>
    <cellStyle name="Normal 7 6 9" xfId="3202"/>
    <cellStyle name="Normal 7 7" xfId="484"/>
    <cellStyle name="Normal 7 7 10" xfId="29171"/>
    <cellStyle name="Normal 7 7 11" xfId="55119"/>
    <cellStyle name="Normal 7 7 12" xfId="55653"/>
    <cellStyle name="Normal 7 7 13" xfId="924"/>
    <cellStyle name="Normal 7 7 2" xfId="1580"/>
    <cellStyle name="Normal 7 7 2 10" xfId="56194"/>
    <cellStyle name="Normal 7 7 2 2" xfId="2662"/>
    <cellStyle name="Normal 7 7 2 2 2" xfId="6990"/>
    <cellStyle name="Normal 7 7 2 2 2 2" xfId="13482"/>
    <cellStyle name="Normal 7 7 2 2 2 2 2" xfId="28630"/>
    <cellStyle name="Normal 7 7 2 2 2 2 2 2" xfId="54598"/>
    <cellStyle name="Normal 7 7 2 2 2 2 3" xfId="39450"/>
    <cellStyle name="Normal 7 7 2 2 2 3" xfId="22138"/>
    <cellStyle name="Normal 7 7 2 2 2 3 2" xfId="48106"/>
    <cellStyle name="Normal 7 7 2 2 2 4" xfId="17810"/>
    <cellStyle name="Normal 7 7 2 2 2 4 2" xfId="43778"/>
    <cellStyle name="Normal 7 7 2 2 2 5" xfId="32958"/>
    <cellStyle name="Normal 7 7 2 2 2 6" xfId="59440"/>
    <cellStyle name="Normal 7 7 2 2 3" xfId="11318"/>
    <cellStyle name="Normal 7 7 2 2 3 2" xfId="26466"/>
    <cellStyle name="Normal 7 7 2 2 3 2 2" xfId="52434"/>
    <cellStyle name="Normal 7 7 2 2 3 3" xfId="37286"/>
    <cellStyle name="Normal 7 7 2 2 4" xfId="9154"/>
    <cellStyle name="Normal 7 7 2 2 4 2" xfId="24302"/>
    <cellStyle name="Normal 7 7 2 2 4 2 2" xfId="50270"/>
    <cellStyle name="Normal 7 7 2 2 4 3" xfId="35122"/>
    <cellStyle name="Normal 7 7 2 2 5" xfId="19974"/>
    <cellStyle name="Normal 7 7 2 2 5 2" xfId="45942"/>
    <cellStyle name="Normal 7 7 2 2 6" xfId="15646"/>
    <cellStyle name="Normal 7 7 2 2 6 2" xfId="41614"/>
    <cellStyle name="Normal 7 7 2 2 7" xfId="4826"/>
    <cellStyle name="Normal 7 7 2 2 8" xfId="30794"/>
    <cellStyle name="Normal 7 7 2 2 9" xfId="57276"/>
    <cellStyle name="Normal 7 7 2 3" xfId="5908"/>
    <cellStyle name="Normal 7 7 2 3 2" xfId="12400"/>
    <cellStyle name="Normal 7 7 2 3 2 2" xfId="27548"/>
    <cellStyle name="Normal 7 7 2 3 2 2 2" xfId="53516"/>
    <cellStyle name="Normal 7 7 2 3 2 3" xfId="38368"/>
    <cellStyle name="Normal 7 7 2 3 3" xfId="21056"/>
    <cellStyle name="Normal 7 7 2 3 3 2" xfId="47024"/>
    <cellStyle name="Normal 7 7 2 3 4" xfId="16728"/>
    <cellStyle name="Normal 7 7 2 3 4 2" xfId="42696"/>
    <cellStyle name="Normal 7 7 2 3 5" xfId="31876"/>
    <cellStyle name="Normal 7 7 2 3 6" xfId="58358"/>
    <cellStyle name="Normal 7 7 2 4" xfId="10236"/>
    <cellStyle name="Normal 7 7 2 4 2" xfId="25384"/>
    <cellStyle name="Normal 7 7 2 4 2 2" xfId="51352"/>
    <cellStyle name="Normal 7 7 2 4 3" xfId="36204"/>
    <cellStyle name="Normal 7 7 2 5" xfId="8072"/>
    <cellStyle name="Normal 7 7 2 5 2" xfId="23220"/>
    <cellStyle name="Normal 7 7 2 5 2 2" xfId="49188"/>
    <cellStyle name="Normal 7 7 2 5 3" xfId="34040"/>
    <cellStyle name="Normal 7 7 2 6" xfId="18892"/>
    <cellStyle name="Normal 7 7 2 6 2" xfId="44860"/>
    <cellStyle name="Normal 7 7 2 7" xfId="14564"/>
    <cellStyle name="Normal 7 7 2 7 2" xfId="40532"/>
    <cellStyle name="Normal 7 7 2 8" xfId="3744"/>
    <cellStyle name="Normal 7 7 2 9" xfId="29712"/>
    <cellStyle name="Normal 7 7 3" xfId="2121"/>
    <cellStyle name="Normal 7 7 3 2" xfId="6449"/>
    <cellStyle name="Normal 7 7 3 2 2" xfId="12941"/>
    <cellStyle name="Normal 7 7 3 2 2 2" xfId="28089"/>
    <cellStyle name="Normal 7 7 3 2 2 2 2" xfId="54057"/>
    <cellStyle name="Normal 7 7 3 2 2 3" xfId="38909"/>
    <cellStyle name="Normal 7 7 3 2 3" xfId="21597"/>
    <cellStyle name="Normal 7 7 3 2 3 2" xfId="47565"/>
    <cellStyle name="Normal 7 7 3 2 4" xfId="17269"/>
    <cellStyle name="Normal 7 7 3 2 4 2" xfId="43237"/>
    <cellStyle name="Normal 7 7 3 2 5" xfId="32417"/>
    <cellStyle name="Normal 7 7 3 2 6" xfId="58899"/>
    <cellStyle name="Normal 7 7 3 3" xfId="10777"/>
    <cellStyle name="Normal 7 7 3 3 2" xfId="25925"/>
    <cellStyle name="Normal 7 7 3 3 2 2" xfId="51893"/>
    <cellStyle name="Normal 7 7 3 3 3" xfId="36745"/>
    <cellStyle name="Normal 7 7 3 4" xfId="8613"/>
    <cellStyle name="Normal 7 7 3 4 2" xfId="23761"/>
    <cellStyle name="Normal 7 7 3 4 2 2" xfId="49729"/>
    <cellStyle name="Normal 7 7 3 4 3" xfId="34581"/>
    <cellStyle name="Normal 7 7 3 5" xfId="19433"/>
    <cellStyle name="Normal 7 7 3 5 2" xfId="45401"/>
    <cellStyle name="Normal 7 7 3 6" xfId="15105"/>
    <cellStyle name="Normal 7 7 3 6 2" xfId="41073"/>
    <cellStyle name="Normal 7 7 3 7" xfId="4285"/>
    <cellStyle name="Normal 7 7 3 8" xfId="30253"/>
    <cellStyle name="Normal 7 7 3 9" xfId="56735"/>
    <cellStyle name="Normal 7 7 4" xfId="5367"/>
    <cellStyle name="Normal 7 7 4 2" xfId="11859"/>
    <cellStyle name="Normal 7 7 4 2 2" xfId="27007"/>
    <cellStyle name="Normal 7 7 4 2 2 2" xfId="52975"/>
    <cellStyle name="Normal 7 7 4 2 3" xfId="37827"/>
    <cellStyle name="Normal 7 7 4 3" xfId="20515"/>
    <cellStyle name="Normal 7 7 4 3 2" xfId="46483"/>
    <cellStyle name="Normal 7 7 4 4" xfId="16187"/>
    <cellStyle name="Normal 7 7 4 4 2" xfId="42155"/>
    <cellStyle name="Normal 7 7 4 5" xfId="31335"/>
    <cellStyle name="Normal 7 7 4 6" xfId="57817"/>
    <cellStyle name="Normal 7 7 5" xfId="9695"/>
    <cellStyle name="Normal 7 7 5 2" xfId="24843"/>
    <cellStyle name="Normal 7 7 5 2 2" xfId="50811"/>
    <cellStyle name="Normal 7 7 5 3" xfId="35663"/>
    <cellStyle name="Normal 7 7 6" xfId="7531"/>
    <cellStyle name="Normal 7 7 6 2" xfId="22679"/>
    <cellStyle name="Normal 7 7 6 2 2" xfId="48647"/>
    <cellStyle name="Normal 7 7 6 3" xfId="33499"/>
    <cellStyle name="Normal 7 7 7" xfId="18351"/>
    <cellStyle name="Normal 7 7 7 2" xfId="44319"/>
    <cellStyle name="Normal 7 7 8" xfId="14023"/>
    <cellStyle name="Normal 7 7 8 2" xfId="39991"/>
    <cellStyle name="Normal 7 7 9" xfId="3203"/>
    <cellStyle name="Normal 7 8" xfId="485"/>
    <cellStyle name="Normal 7 8 10" xfId="29172"/>
    <cellStyle name="Normal 7 8 11" xfId="55120"/>
    <cellStyle name="Normal 7 8 12" xfId="55654"/>
    <cellStyle name="Normal 7 8 13" xfId="964"/>
    <cellStyle name="Normal 7 8 2" xfId="1581"/>
    <cellStyle name="Normal 7 8 2 10" xfId="56195"/>
    <cellStyle name="Normal 7 8 2 2" xfId="2663"/>
    <cellStyle name="Normal 7 8 2 2 2" xfId="6991"/>
    <cellStyle name="Normal 7 8 2 2 2 2" xfId="13483"/>
    <cellStyle name="Normal 7 8 2 2 2 2 2" xfId="28631"/>
    <cellStyle name="Normal 7 8 2 2 2 2 2 2" xfId="54599"/>
    <cellStyle name="Normal 7 8 2 2 2 2 3" xfId="39451"/>
    <cellStyle name="Normal 7 8 2 2 2 3" xfId="22139"/>
    <cellStyle name="Normal 7 8 2 2 2 3 2" xfId="48107"/>
    <cellStyle name="Normal 7 8 2 2 2 4" xfId="17811"/>
    <cellStyle name="Normal 7 8 2 2 2 4 2" xfId="43779"/>
    <cellStyle name="Normal 7 8 2 2 2 5" xfId="32959"/>
    <cellStyle name="Normal 7 8 2 2 2 6" xfId="59441"/>
    <cellStyle name="Normal 7 8 2 2 3" xfId="11319"/>
    <cellStyle name="Normal 7 8 2 2 3 2" xfId="26467"/>
    <cellStyle name="Normal 7 8 2 2 3 2 2" xfId="52435"/>
    <cellStyle name="Normal 7 8 2 2 3 3" xfId="37287"/>
    <cellStyle name="Normal 7 8 2 2 4" xfId="9155"/>
    <cellStyle name="Normal 7 8 2 2 4 2" xfId="24303"/>
    <cellStyle name="Normal 7 8 2 2 4 2 2" xfId="50271"/>
    <cellStyle name="Normal 7 8 2 2 4 3" xfId="35123"/>
    <cellStyle name="Normal 7 8 2 2 5" xfId="19975"/>
    <cellStyle name="Normal 7 8 2 2 5 2" xfId="45943"/>
    <cellStyle name="Normal 7 8 2 2 6" xfId="15647"/>
    <cellStyle name="Normal 7 8 2 2 6 2" xfId="41615"/>
    <cellStyle name="Normal 7 8 2 2 7" xfId="4827"/>
    <cellStyle name="Normal 7 8 2 2 8" xfId="30795"/>
    <cellStyle name="Normal 7 8 2 2 9" xfId="57277"/>
    <cellStyle name="Normal 7 8 2 3" xfId="5909"/>
    <cellStyle name="Normal 7 8 2 3 2" xfId="12401"/>
    <cellStyle name="Normal 7 8 2 3 2 2" xfId="27549"/>
    <cellStyle name="Normal 7 8 2 3 2 2 2" xfId="53517"/>
    <cellStyle name="Normal 7 8 2 3 2 3" xfId="38369"/>
    <cellStyle name="Normal 7 8 2 3 3" xfId="21057"/>
    <cellStyle name="Normal 7 8 2 3 3 2" xfId="47025"/>
    <cellStyle name="Normal 7 8 2 3 4" xfId="16729"/>
    <cellStyle name="Normal 7 8 2 3 4 2" xfId="42697"/>
    <cellStyle name="Normal 7 8 2 3 5" xfId="31877"/>
    <cellStyle name="Normal 7 8 2 3 6" xfId="58359"/>
    <cellStyle name="Normal 7 8 2 4" xfId="10237"/>
    <cellStyle name="Normal 7 8 2 4 2" xfId="25385"/>
    <cellStyle name="Normal 7 8 2 4 2 2" xfId="51353"/>
    <cellStyle name="Normal 7 8 2 4 3" xfId="36205"/>
    <cellStyle name="Normal 7 8 2 5" xfId="8073"/>
    <cellStyle name="Normal 7 8 2 5 2" xfId="23221"/>
    <cellStyle name="Normal 7 8 2 5 2 2" xfId="49189"/>
    <cellStyle name="Normal 7 8 2 5 3" xfId="34041"/>
    <cellStyle name="Normal 7 8 2 6" xfId="18893"/>
    <cellStyle name="Normal 7 8 2 6 2" xfId="44861"/>
    <cellStyle name="Normal 7 8 2 7" xfId="14565"/>
    <cellStyle name="Normal 7 8 2 7 2" xfId="40533"/>
    <cellStyle name="Normal 7 8 2 8" xfId="3745"/>
    <cellStyle name="Normal 7 8 2 9" xfId="29713"/>
    <cellStyle name="Normal 7 8 3" xfId="2122"/>
    <cellStyle name="Normal 7 8 3 2" xfId="6450"/>
    <cellStyle name="Normal 7 8 3 2 2" xfId="12942"/>
    <cellStyle name="Normal 7 8 3 2 2 2" xfId="28090"/>
    <cellStyle name="Normal 7 8 3 2 2 2 2" xfId="54058"/>
    <cellStyle name="Normal 7 8 3 2 2 3" xfId="38910"/>
    <cellStyle name="Normal 7 8 3 2 3" xfId="21598"/>
    <cellStyle name="Normal 7 8 3 2 3 2" xfId="47566"/>
    <cellStyle name="Normal 7 8 3 2 4" xfId="17270"/>
    <cellStyle name="Normal 7 8 3 2 4 2" xfId="43238"/>
    <cellStyle name="Normal 7 8 3 2 5" xfId="32418"/>
    <cellStyle name="Normal 7 8 3 2 6" xfId="58900"/>
    <cellStyle name="Normal 7 8 3 3" xfId="10778"/>
    <cellStyle name="Normal 7 8 3 3 2" xfId="25926"/>
    <cellStyle name="Normal 7 8 3 3 2 2" xfId="51894"/>
    <cellStyle name="Normal 7 8 3 3 3" xfId="36746"/>
    <cellStyle name="Normal 7 8 3 4" xfId="8614"/>
    <cellStyle name="Normal 7 8 3 4 2" xfId="23762"/>
    <cellStyle name="Normal 7 8 3 4 2 2" xfId="49730"/>
    <cellStyle name="Normal 7 8 3 4 3" xfId="34582"/>
    <cellStyle name="Normal 7 8 3 5" xfId="19434"/>
    <cellStyle name="Normal 7 8 3 5 2" xfId="45402"/>
    <cellStyle name="Normal 7 8 3 6" xfId="15106"/>
    <cellStyle name="Normal 7 8 3 6 2" xfId="41074"/>
    <cellStyle name="Normal 7 8 3 7" xfId="4286"/>
    <cellStyle name="Normal 7 8 3 8" xfId="30254"/>
    <cellStyle name="Normal 7 8 3 9" xfId="56736"/>
    <cellStyle name="Normal 7 8 4" xfId="5368"/>
    <cellStyle name="Normal 7 8 4 2" xfId="11860"/>
    <cellStyle name="Normal 7 8 4 2 2" xfId="27008"/>
    <cellStyle name="Normal 7 8 4 2 2 2" xfId="52976"/>
    <cellStyle name="Normal 7 8 4 2 3" xfId="37828"/>
    <cellStyle name="Normal 7 8 4 3" xfId="20516"/>
    <cellStyle name="Normal 7 8 4 3 2" xfId="46484"/>
    <cellStyle name="Normal 7 8 4 4" xfId="16188"/>
    <cellStyle name="Normal 7 8 4 4 2" xfId="42156"/>
    <cellStyle name="Normal 7 8 4 5" xfId="31336"/>
    <cellStyle name="Normal 7 8 4 6" xfId="57818"/>
    <cellStyle name="Normal 7 8 5" xfId="9696"/>
    <cellStyle name="Normal 7 8 5 2" xfId="24844"/>
    <cellStyle name="Normal 7 8 5 2 2" xfId="50812"/>
    <cellStyle name="Normal 7 8 5 3" xfId="35664"/>
    <cellStyle name="Normal 7 8 6" xfId="7532"/>
    <cellStyle name="Normal 7 8 6 2" xfId="22680"/>
    <cellStyle name="Normal 7 8 6 2 2" xfId="48648"/>
    <cellStyle name="Normal 7 8 6 3" xfId="33500"/>
    <cellStyle name="Normal 7 8 7" xfId="18352"/>
    <cellStyle name="Normal 7 8 7 2" xfId="44320"/>
    <cellStyle name="Normal 7 8 8" xfId="14024"/>
    <cellStyle name="Normal 7 8 8 2" xfId="39992"/>
    <cellStyle name="Normal 7 8 9" xfId="3204"/>
    <cellStyle name="Normal 7 9" xfId="486"/>
    <cellStyle name="Normal 7 9 10" xfId="29173"/>
    <cellStyle name="Normal 7 9 11" xfId="55121"/>
    <cellStyle name="Normal 7 9 12" xfId="55655"/>
    <cellStyle name="Normal 7 9 13" xfId="1004"/>
    <cellStyle name="Normal 7 9 2" xfId="1582"/>
    <cellStyle name="Normal 7 9 2 10" xfId="56196"/>
    <cellStyle name="Normal 7 9 2 2" xfId="2664"/>
    <cellStyle name="Normal 7 9 2 2 2" xfId="6992"/>
    <cellStyle name="Normal 7 9 2 2 2 2" xfId="13484"/>
    <cellStyle name="Normal 7 9 2 2 2 2 2" xfId="28632"/>
    <cellStyle name="Normal 7 9 2 2 2 2 2 2" xfId="54600"/>
    <cellStyle name="Normal 7 9 2 2 2 2 3" xfId="39452"/>
    <cellStyle name="Normal 7 9 2 2 2 3" xfId="22140"/>
    <cellStyle name="Normal 7 9 2 2 2 3 2" xfId="48108"/>
    <cellStyle name="Normal 7 9 2 2 2 4" xfId="17812"/>
    <cellStyle name="Normal 7 9 2 2 2 4 2" xfId="43780"/>
    <cellStyle name="Normal 7 9 2 2 2 5" xfId="32960"/>
    <cellStyle name="Normal 7 9 2 2 2 6" xfId="59442"/>
    <cellStyle name="Normal 7 9 2 2 3" xfId="11320"/>
    <cellStyle name="Normal 7 9 2 2 3 2" xfId="26468"/>
    <cellStyle name="Normal 7 9 2 2 3 2 2" xfId="52436"/>
    <cellStyle name="Normal 7 9 2 2 3 3" xfId="37288"/>
    <cellStyle name="Normal 7 9 2 2 4" xfId="9156"/>
    <cellStyle name="Normal 7 9 2 2 4 2" xfId="24304"/>
    <cellStyle name="Normal 7 9 2 2 4 2 2" xfId="50272"/>
    <cellStyle name="Normal 7 9 2 2 4 3" xfId="35124"/>
    <cellStyle name="Normal 7 9 2 2 5" xfId="19976"/>
    <cellStyle name="Normal 7 9 2 2 5 2" xfId="45944"/>
    <cellStyle name="Normal 7 9 2 2 6" xfId="15648"/>
    <cellStyle name="Normal 7 9 2 2 6 2" xfId="41616"/>
    <cellStyle name="Normal 7 9 2 2 7" xfId="4828"/>
    <cellStyle name="Normal 7 9 2 2 8" xfId="30796"/>
    <cellStyle name="Normal 7 9 2 2 9" xfId="57278"/>
    <cellStyle name="Normal 7 9 2 3" xfId="5910"/>
    <cellStyle name="Normal 7 9 2 3 2" xfId="12402"/>
    <cellStyle name="Normal 7 9 2 3 2 2" xfId="27550"/>
    <cellStyle name="Normal 7 9 2 3 2 2 2" xfId="53518"/>
    <cellStyle name="Normal 7 9 2 3 2 3" xfId="38370"/>
    <cellStyle name="Normal 7 9 2 3 3" xfId="21058"/>
    <cellStyle name="Normal 7 9 2 3 3 2" xfId="47026"/>
    <cellStyle name="Normal 7 9 2 3 4" xfId="16730"/>
    <cellStyle name="Normal 7 9 2 3 4 2" xfId="42698"/>
    <cellStyle name="Normal 7 9 2 3 5" xfId="31878"/>
    <cellStyle name="Normal 7 9 2 3 6" xfId="58360"/>
    <cellStyle name="Normal 7 9 2 4" xfId="10238"/>
    <cellStyle name="Normal 7 9 2 4 2" xfId="25386"/>
    <cellStyle name="Normal 7 9 2 4 2 2" xfId="51354"/>
    <cellStyle name="Normal 7 9 2 4 3" xfId="36206"/>
    <cellStyle name="Normal 7 9 2 5" xfId="8074"/>
    <cellStyle name="Normal 7 9 2 5 2" xfId="23222"/>
    <cellStyle name="Normal 7 9 2 5 2 2" xfId="49190"/>
    <cellStyle name="Normal 7 9 2 5 3" xfId="34042"/>
    <cellStyle name="Normal 7 9 2 6" xfId="18894"/>
    <cellStyle name="Normal 7 9 2 6 2" xfId="44862"/>
    <cellStyle name="Normal 7 9 2 7" xfId="14566"/>
    <cellStyle name="Normal 7 9 2 7 2" xfId="40534"/>
    <cellStyle name="Normal 7 9 2 8" xfId="3746"/>
    <cellStyle name="Normal 7 9 2 9" xfId="29714"/>
    <cellStyle name="Normal 7 9 3" xfId="2123"/>
    <cellStyle name="Normal 7 9 3 2" xfId="6451"/>
    <cellStyle name="Normal 7 9 3 2 2" xfId="12943"/>
    <cellStyle name="Normal 7 9 3 2 2 2" xfId="28091"/>
    <cellStyle name="Normal 7 9 3 2 2 2 2" xfId="54059"/>
    <cellStyle name="Normal 7 9 3 2 2 3" xfId="38911"/>
    <cellStyle name="Normal 7 9 3 2 3" xfId="21599"/>
    <cellStyle name="Normal 7 9 3 2 3 2" xfId="47567"/>
    <cellStyle name="Normal 7 9 3 2 4" xfId="17271"/>
    <cellStyle name="Normal 7 9 3 2 4 2" xfId="43239"/>
    <cellStyle name="Normal 7 9 3 2 5" xfId="32419"/>
    <cellStyle name="Normal 7 9 3 2 6" xfId="58901"/>
    <cellStyle name="Normal 7 9 3 3" xfId="10779"/>
    <cellStyle name="Normal 7 9 3 3 2" xfId="25927"/>
    <cellStyle name="Normal 7 9 3 3 2 2" xfId="51895"/>
    <cellStyle name="Normal 7 9 3 3 3" xfId="36747"/>
    <cellStyle name="Normal 7 9 3 4" xfId="8615"/>
    <cellStyle name="Normal 7 9 3 4 2" xfId="23763"/>
    <cellStyle name="Normal 7 9 3 4 2 2" xfId="49731"/>
    <cellStyle name="Normal 7 9 3 4 3" xfId="34583"/>
    <cellStyle name="Normal 7 9 3 5" xfId="19435"/>
    <cellStyle name="Normal 7 9 3 5 2" xfId="45403"/>
    <cellStyle name="Normal 7 9 3 6" xfId="15107"/>
    <cellStyle name="Normal 7 9 3 6 2" xfId="41075"/>
    <cellStyle name="Normal 7 9 3 7" xfId="4287"/>
    <cellStyle name="Normal 7 9 3 8" xfId="30255"/>
    <cellStyle name="Normal 7 9 3 9" xfId="56737"/>
    <cellStyle name="Normal 7 9 4" xfId="5369"/>
    <cellStyle name="Normal 7 9 4 2" xfId="11861"/>
    <cellStyle name="Normal 7 9 4 2 2" xfId="27009"/>
    <cellStyle name="Normal 7 9 4 2 2 2" xfId="52977"/>
    <cellStyle name="Normal 7 9 4 2 3" xfId="37829"/>
    <cellStyle name="Normal 7 9 4 3" xfId="20517"/>
    <cellStyle name="Normal 7 9 4 3 2" xfId="46485"/>
    <cellStyle name="Normal 7 9 4 4" xfId="16189"/>
    <cellStyle name="Normal 7 9 4 4 2" xfId="42157"/>
    <cellStyle name="Normal 7 9 4 5" xfId="31337"/>
    <cellStyle name="Normal 7 9 4 6" xfId="57819"/>
    <cellStyle name="Normal 7 9 5" xfId="9697"/>
    <cellStyle name="Normal 7 9 5 2" xfId="24845"/>
    <cellStyle name="Normal 7 9 5 2 2" xfId="50813"/>
    <cellStyle name="Normal 7 9 5 3" xfId="35665"/>
    <cellStyle name="Normal 7 9 6" xfId="7533"/>
    <cellStyle name="Normal 7 9 6 2" xfId="22681"/>
    <cellStyle name="Normal 7 9 6 2 2" xfId="48649"/>
    <cellStyle name="Normal 7 9 6 3" xfId="33501"/>
    <cellStyle name="Normal 7 9 7" xfId="18353"/>
    <cellStyle name="Normal 7 9 7 2" xfId="44321"/>
    <cellStyle name="Normal 7 9 8" xfId="14025"/>
    <cellStyle name="Normal 7 9 8 2" xfId="39993"/>
    <cellStyle name="Normal 7 9 9" xfId="3205"/>
    <cellStyle name="Normal 8" xfId="487"/>
    <cellStyle name="Normal 8 10" xfId="488"/>
    <cellStyle name="Normal 8 10 10" xfId="29175"/>
    <cellStyle name="Normal 8 10 11" xfId="55123"/>
    <cellStyle name="Normal 8 10 12" xfId="55657"/>
    <cellStyle name="Normal 8 10 13" xfId="1047"/>
    <cellStyle name="Normal 8 10 2" xfId="1584"/>
    <cellStyle name="Normal 8 10 2 10" xfId="56198"/>
    <cellStyle name="Normal 8 10 2 2" xfId="2666"/>
    <cellStyle name="Normal 8 10 2 2 2" xfId="6994"/>
    <cellStyle name="Normal 8 10 2 2 2 2" xfId="13486"/>
    <cellStyle name="Normal 8 10 2 2 2 2 2" xfId="28634"/>
    <cellStyle name="Normal 8 10 2 2 2 2 2 2" xfId="54602"/>
    <cellStyle name="Normal 8 10 2 2 2 2 3" xfId="39454"/>
    <cellStyle name="Normal 8 10 2 2 2 3" xfId="22142"/>
    <cellStyle name="Normal 8 10 2 2 2 3 2" xfId="48110"/>
    <cellStyle name="Normal 8 10 2 2 2 4" xfId="17814"/>
    <cellStyle name="Normal 8 10 2 2 2 4 2" xfId="43782"/>
    <cellStyle name="Normal 8 10 2 2 2 5" xfId="32962"/>
    <cellStyle name="Normal 8 10 2 2 2 6" xfId="59444"/>
    <cellStyle name="Normal 8 10 2 2 3" xfId="11322"/>
    <cellStyle name="Normal 8 10 2 2 3 2" xfId="26470"/>
    <cellStyle name="Normal 8 10 2 2 3 2 2" xfId="52438"/>
    <cellStyle name="Normal 8 10 2 2 3 3" xfId="37290"/>
    <cellStyle name="Normal 8 10 2 2 4" xfId="9158"/>
    <cellStyle name="Normal 8 10 2 2 4 2" xfId="24306"/>
    <cellStyle name="Normal 8 10 2 2 4 2 2" xfId="50274"/>
    <cellStyle name="Normal 8 10 2 2 4 3" xfId="35126"/>
    <cellStyle name="Normal 8 10 2 2 5" xfId="19978"/>
    <cellStyle name="Normal 8 10 2 2 5 2" xfId="45946"/>
    <cellStyle name="Normal 8 10 2 2 6" xfId="15650"/>
    <cellStyle name="Normal 8 10 2 2 6 2" xfId="41618"/>
    <cellStyle name="Normal 8 10 2 2 7" xfId="4830"/>
    <cellStyle name="Normal 8 10 2 2 8" xfId="30798"/>
    <cellStyle name="Normal 8 10 2 2 9" xfId="57280"/>
    <cellStyle name="Normal 8 10 2 3" xfId="5912"/>
    <cellStyle name="Normal 8 10 2 3 2" xfId="12404"/>
    <cellStyle name="Normal 8 10 2 3 2 2" xfId="27552"/>
    <cellStyle name="Normal 8 10 2 3 2 2 2" xfId="53520"/>
    <cellStyle name="Normal 8 10 2 3 2 3" xfId="38372"/>
    <cellStyle name="Normal 8 10 2 3 3" xfId="21060"/>
    <cellStyle name="Normal 8 10 2 3 3 2" xfId="47028"/>
    <cellStyle name="Normal 8 10 2 3 4" xfId="16732"/>
    <cellStyle name="Normal 8 10 2 3 4 2" xfId="42700"/>
    <cellStyle name="Normal 8 10 2 3 5" xfId="31880"/>
    <cellStyle name="Normal 8 10 2 3 6" xfId="58362"/>
    <cellStyle name="Normal 8 10 2 4" xfId="10240"/>
    <cellStyle name="Normal 8 10 2 4 2" xfId="25388"/>
    <cellStyle name="Normal 8 10 2 4 2 2" xfId="51356"/>
    <cellStyle name="Normal 8 10 2 4 3" xfId="36208"/>
    <cellStyle name="Normal 8 10 2 5" xfId="8076"/>
    <cellStyle name="Normal 8 10 2 5 2" xfId="23224"/>
    <cellStyle name="Normal 8 10 2 5 2 2" xfId="49192"/>
    <cellStyle name="Normal 8 10 2 5 3" xfId="34044"/>
    <cellStyle name="Normal 8 10 2 6" xfId="18896"/>
    <cellStyle name="Normal 8 10 2 6 2" xfId="44864"/>
    <cellStyle name="Normal 8 10 2 7" xfId="14568"/>
    <cellStyle name="Normal 8 10 2 7 2" xfId="40536"/>
    <cellStyle name="Normal 8 10 2 8" xfId="3748"/>
    <cellStyle name="Normal 8 10 2 9" xfId="29716"/>
    <cellStyle name="Normal 8 10 3" xfId="2125"/>
    <cellStyle name="Normal 8 10 3 2" xfId="6453"/>
    <cellStyle name="Normal 8 10 3 2 2" xfId="12945"/>
    <cellStyle name="Normal 8 10 3 2 2 2" xfId="28093"/>
    <cellStyle name="Normal 8 10 3 2 2 2 2" xfId="54061"/>
    <cellStyle name="Normal 8 10 3 2 2 3" xfId="38913"/>
    <cellStyle name="Normal 8 10 3 2 3" xfId="21601"/>
    <cellStyle name="Normal 8 10 3 2 3 2" xfId="47569"/>
    <cellStyle name="Normal 8 10 3 2 4" xfId="17273"/>
    <cellStyle name="Normal 8 10 3 2 4 2" xfId="43241"/>
    <cellStyle name="Normal 8 10 3 2 5" xfId="32421"/>
    <cellStyle name="Normal 8 10 3 2 6" xfId="58903"/>
    <cellStyle name="Normal 8 10 3 3" xfId="10781"/>
    <cellStyle name="Normal 8 10 3 3 2" xfId="25929"/>
    <cellStyle name="Normal 8 10 3 3 2 2" xfId="51897"/>
    <cellStyle name="Normal 8 10 3 3 3" xfId="36749"/>
    <cellStyle name="Normal 8 10 3 4" xfId="8617"/>
    <cellStyle name="Normal 8 10 3 4 2" xfId="23765"/>
    <cellStyle name="Normal 8 10 3 4 2 2" xfId="49733"/>
    <cellStyle name="Normal 8 10 3 4 3" xfId="34585"/>
    <cellStyle name="Normal 8 10 3 5" xfId="19437"/>
    <cellStyle name="Normal 8 10 3 5 2" xfId="45405"/>
    <cellStyle name="Normal 8 10 3 6" xfId="15109"/>
    <cellStyle name="Normal 8 10 3 6 2" xfId="41077"/>
    <cellStyle name="Normal 8 10 3 7" xfId="4289"/>
    <cellStyle name="Normal 8 10 3 8" xfId="30257"/>
    <cellStyle name="Normal 8 10 3 9" xfId="56739"/>
    <cellStyle name="Normal 8 10 4" xfId="5371"/>
    <cellStyle name="Normal 8 10 4 2" xfId="11863"/>
    <cellStyle name="Normal 8 10 4 2 2" xfId="27011"/>
    <cellStyle name="Normal 8 10 4 2 2 2" xfId="52979"/>
    <cellStyle name="Normal 8 10 4 2 3" xfId="37831"/>
    <cellStyle name="Normal 8 10 4 3" xfId="20519"/>
    <cellStyle name="Normal 8 10 4 3 2" xfId="46487"/>
    <cellStyle name="Normal 8 10 4 4" xfId="16191"/>
    <cellStyle name="Normal 8 10 4 4 2" xfId="42159"/>
    <cellStyle name="Normal 8 10 4 5" xfId="31339"/>
    <cellStyle name="Normal 8 10 4 6" xfId="57821"/>
    <cellStyle name="Normal 8 10 5" xfId="9699"/>
    <cellStyle name="Normal 8 10 5 2" xfId="24847"/>
    <cellStyle name="Normal 8 10 5 2 2" xfId="50815"/>
    <cellStyle name="Normal 8 10 5 3" xfId="35667"/>
    <cellStyle name="Normal 8 10 6" xfId="7535"/>
    <cellStyle name="Normal 8 10 6 2" xfId="22683"/>
    <cellStyle name="Normal 8 10 6 2 2" xfId="48651"/>
    <cellStyle name="Normal 8 10 6 3" xfId="33503"/>
    <cellStyle name="Normal 8 10 7" xfId="18355"/>
    <cellStyle name="Normal 8 10 7 2" xfId="44323"/>
    <cellStyle name="Normal 8 10 8" xfId="14027"/>
    <cellStyle name="Normal 8 10 8 2" xfId="39995"/>
    <cellStyle name="Normal 8 10 9" xfId="3207"/>
    <cellStyle name="Normal 8 11" xfId="489"/>
    <cellStyle name="Normal 8 11 10" xfId="29176"/>
    <cellStyle name="Normal 8 11 11" xfId="55124"/>
    <cellStyle name="Normal 8 11 12" xfId="55658"/>
    <cellStyle name="Normal 8 11 13" xfId="1087"/>
    <cellStyle name="Normal 8 11 2" xfId="1585"/>
    <cellStyle name="Normal 8 11 2 10" xfId="56199"/>
    <cellStyle name="Normal 8 11 2 2" xfId="2667"/>
    <cellStyle name="Normal 8 11 2 2 2" xfId="6995"/>
    <cellStyle name="Normal 8 11 2 2 2 2" xfId="13487"/>
    <cellStyle name="Normal 8 11 2 2 2 2 2" xfId="28635"/>
    <cellStyle name="Normal 8 11 2 2 2 2 2 2" xfId="54603"/>
    <cellStyle name="Normal 8 11 2 2 2 2 3" xfId="39455"/>
    <cellStyle name="Normal 8 11 2 2 2 3" xfId="22143"/>
    <cellStyle name="Normal 8 11 2 2 2 3 2" xfId="48111"/>
    <cellStyle name="Normal 8 11 2 2 2 4" xfId="17815"/>
    <cellStyle name="Normal 8 11 2 2 2 4 2" xfId="43783"/>
    <cellStyle name="Normal 8 11 2 2 2 5" xfId="32963"/>
    <cellStyle name="Normal 8 11 2 2 2 6" xfId="59445"/>
    <cellStyle name="Normal 8 11 2 2 3" xfId="11323"/>
    <cellStyle name="Normal 8 11 2 2 3 2" xfId="26471"/>
    <cellStyle name="Normal 8 11 2 2 3 2 2" xfId="52439"/>
    <cellStyle name="Normal 8 11 2 2 3 3" xfId="37291"/>
    <cellStyle name="Normal 8 11 2 2 4" xfId="9159"/>
    <cellStyle name="Normal 8 11 2 2 4 2" xfId="24307"/>
    <cellStyle name="Normal 8 11 2 2 4 2 2" xfId="50275"/>
    <cellStyle name="Normal 8 11 2 2 4 3" xfId="35127"/>
    <cellStyle name="Normal 8 11 2 2 5" xfId="19979"/>
    <cellStyle name="Normal 8 11 2 2 5 2" xfId="45947"/>
    <cellStyle name="Normal 8 11 2 2 6" xfId="15651"/>
    <cellStyle name="Normal 8 11 2 2 6 2" xfId="41619"/>
    <cellStyle name="Normal 8 11 2 2 7" xfId="4831"/>
    <cellStyle name="Normal 8 11 2 2 8" xfId="30799"/>
    <cellStyle name="Normal 8 11 2 2 9" xfId="57281"/>
    <cellStyle name="Normal 8 11 2 3" xfId="5913"/>
    <cellStyle name="Normal 8 11 2 3 2" xfId="12405"/>
    <cellStyle name="Normal 8 11 2 3 2 2" xfId="27553"/>
    <cellStyle name="Normal 8 11 2 3 2 2 2" xfId="53521"/>
    <cellStyle name="Normal 8 11 2 3 2 3" xfId="38373"/>
    <cellStyle name="Normal 8 11 2 3 3" xfId="21061"/>
    <cellStyle name="Normal 8 11 2 3 3 2" xfId="47029"/>
    <cellStyle name="Normal 8 11 2 3 4" xfId="16733"/>
    <cellStyle name="Normal 8 11 2 3 4 2" xfId="42701"/>
    <cellStyle name="Normal 8 11 2 3 5" xfId="31881"/>
    <cellStyle name="Normal 8 11 2 3 6" xfId="58363"/>
    <cellStyle name="Normal 8 11 2 4" xfId="10241"/>
    <cellStyle name="Normal 8 11 2 4 2" xfId="25389"/>
    <cellStyle name="Normal 8 11 2 4 2 2" xfId="51357"/>
    <cellStyle name="Normal 8 11 2 4 3" xfId="36209"/>
    <cellStyle name="Normal 8 11 2 5" xfId="8077"/>
    <cellStyle name="Normal 8 11 2 5 2" xfId="23225"/>
    <cellStyle name="Normal 8 11 2 5 2 2" xfId="49193"/>
    <cellStyle name="Normal 8 11 2 5 3" xfId="34045"/>
    <cellStyle name="Normal 8 11 2 6" xfId="18897"/>
    <cellStyle name="Normal 8 11 2 6 2" xfId="44865"/>
    <cellStyle name="Normal 8 11 2 7" xfId="14569"/>
    <cellStyle name="Normal 8 11 2 7 2" xfId="40537"/>
    <cellStyle name="Normal 8 11 2 8" xfId="3749"/>
    <cellStyle name="Normal 8 11 2 9" xfId="29717"/>
    <cellStyle name="Normal 8 11 3" xfId="2126"/>
    <cellStyle name="Normal 8 11 3 2" xfId="6454"/>
    <cellStyle name="Normal 8 11 3 2 2" xfId="12946"/>
    <cellStyle name="Normal 8 11 3 2 2 2" xfId="28094"/>
    <cellStyle name="Normal 8 11 3 2 2 2 2" xfId="54062"/>
    <cellStyle name="Normal 8 11 3 2 2 3" xfId="38914"/>
    <cellStyle name="Normal 8 11 3 2 3" xfId="21602"/>
    <cellStyle name="Normal 8 11 3 2 3 2" xfId="47570"/>
    <cellStyle name="Normal 8 11 3 2 4" xfId="17274"/>
    <cellStyle name="Normal 8 11 3 2 4 2" xfId="43242"/>
    <cellStyle name="Normal 8 11 3 2 5" xfId="32422"/>
    <cellStyle name="Normal 8 11 3 2 6" xfId="58904"/>
    <cellStyle name="Normal 8 11 3 3" xfId="10782"/>
    <cellStyle name="Normal 8 11 3 3 2" xfId="25930"/>
    <cellStyle name="Normal 8 11 3 3 2 2" xfId="51898"/>
    <cellStyle name="Normal 8 11 3 3 3" xfId="36750"/>
    <cellStyle name="Normal 8 11 3 4" xfId="8618"/>
    <cellStyle name="Normal 8 11 3 4 2" xfId="23766"/>
    <cellStyle name="Normal 8 11 3 4 2 2" xfId="49734"/>
    <cellStyle name="Normal 8 11 3 4 3" xfId="34586"/>
    <cellStyle name="Normal 8 11 3 5" xfId="19438"/>
    <cellStyle name="Normal 8 11 3 5 2" xfId="45406"/>
    <cellStyle name="Normal 8 11 3 6" xfId="15110"/>
    <cellStyle name="Normal 8 11 3 6 2" xfId="41078"/>
    <cellStyle name="Normal 8 11 3 7" xfId="4290"/>
    <cellStyle name="Normal 8 11 3 8" xfId="30258"/>
    <cellStyle name="Normal 8 11 3 9" xfId="56740"/>
    <cellStyle name="Normal 8 11 4" xfId="5372"/>
    <cellStyle name="Normal 8 11 4 2" xfId="11864"/>
    <cellStyle name="Normal 8 11 4 2 2" xfId="27012"/>
    <cellStyle name="Normal 8 11 4 2 2 2" xfId="52980"/>
    <cellStyle name="Normal 8 11 4 2 3" xfId="37832"/>
    <cellStyle name="Normal 8 11 4 3" xfId="20520"/>
    <cellStyle name="Normal 8 11 4 3 2" xfId="46488"/>
    <cellStyle name="Normal 8 11 4 4" xfId="16192"/>
    <cellStyle name="Normal 8 11 4 4 2" xfId="42160"/>
    <cellStyle name="Normal 8 11 4 5" xfId="31340"/>
    <cellStyle name="Normal 8 11 4 6" xfId="57822"/>
    <cellStyle name="Normal 8 11 5" xfId="9700"/>
    <cellStyle name="Normal 8 11 5 2" xfId="24848"/>
    <cellStyle name="Normal 8 11 5 2 2" xfId="50816"/>
    <cellStyle name="Normal 8 11 5 3" xfId="35668"/>
    <cellStyle name="Normal 8 11 6" xfId="7536"/>
    <cellStyle name="Normal 8 11 6 2" xfId="22684"/>
    <cellStyle name="Normal 8 11 6 2 2" xfId="48652"/>
    <cellStyle name="Normal 8 11 6 3" xfId="33504"/>
    <cellStyle name="Normal 8 11 7" xfId="18356"/>
    <cellStyle name="Normal 8 11 7 2" xfId="44324"/>
    <cellStyle name="Normal 8 11 8" xfId="14028"/>
    <cellStyle name="Normal 8 11 8 2" xfId="39996"/>
    <cellStyle name="Normal 8 11 9" xfId="3208"/>
    <cellStyle name="Normal 8 12" xfId="490"/>
    <cellStyle name="Normal 8 12 10" xfId="29177"/>
    <cellStyle name="Normal 8 12 11" xfId="55125"/>
    <cellStyle name="Normal 8 12 12" xfId="55659"/>
    <cellStyle name="Normal 8 12 13" xfId="1127"/>
    <cellStyle name="Normal 8 12 2" xfId="1586"/>
    <cellStyle name="Normal 8 12 2 10" xfId="56200"/>
    <cellStyle name="Normal 8 12 2 2" xfId="2668"/>
    <cellStyle name="Normal 8 12 2 2 2" xfId="6996"/>
    <cellStyle name="Normal 8 12 2 2 2 2" xfId="13488"/>
    <cellStyle name="Normal 8 12 2 2 2 2 2" xfId="28636"/>
    <cellStyle name="Normal 8 12 2 2 2 2 2 2" xfId="54604"/>
    <cellStyle name="Normal 8 12 2 2 2 2 3" xfId="39456"/>
    <cellStyle name="Normal 8 12 2 2 2 3" xfId="22144"/>
    <cellStyle name="Normal 8 12 2 2 2 3 2" xfId="48112"/>
    <cellStyle name="Normal 8 12 2 2 2 4" xfId="17816"/>
    <cellStyle name="Normal 8 12 2 2 2 4 2" xfId="43784"/>
    <cellStyle name="Normal 8 12 2 2 2 5" xfId="32964"/>
    <cellStyle name="Normal 8 12 2 2 2 6" xfId="59446"/>
    <cellStyle name="Normal 8 12 2 2 3" xfId="11324"/>
    <cellStyle name="Normal 8 12 2 2 3 2" xfId="26472"/>
    <cellStyle name="Normal 8 12 2 2 3 2 2" xfId="52440"/>
    <cellStyle name="Normal 8 12 2 2 3 3" xfId="37292"/>
    <cellStyle name="Normal 8 12 2 2 4" xfId="9160"/>
    <cellStyle name="Normal 8 12 2 2 4 2" xfId="24308"/>
    <cellStyle name="Normal 8 12 2 2 4 2 2" xfId="50276"/>
    <cellStyle name="Normal 8 12 2 2 4 3" xfId="35128"/>
    <cellStyle name="Normal 8 12 2 2 5" xfId="19980"/>
    <cellStyle name="Normal 8 12 2 2 5 2" xfId="45948"/>
    <cellStyle name="Normal 8 12 2 2 6" xfId="15652"/>
    <cellStyle name="Normal 8 12 2 2 6 2" xfId="41620"/>
    <cellStyle name="Normal 8 12 2 2 7" xfId="4832"/>
    <cellStyle name="Normal 8 12 2 2 8" xfId="30800"/>
    <cellStyle name="Normal 8 12 2 2 9" xfId="57282"/>
    <cellStyle name="Normal 8 12 2 3" xfId="5914"/>
    <cellStyle name="Normal 8 12 2 3 2" xfId="12406"/>
    <cellStyle name="Normal 8 12 2 3 2 2" xfId="27554"/>
    <cellStyle name="Normal 8 12 2 3 2 2 2" xfId="53522"/>
    <cellStyle name="Normal 8 12 2 3 2 3" xfId="38374"/>
    <cellStyle name="Normal 8 12 2 3 3" xfId="21062"/>
    <cellStyle name="Normal 8 12 2 3 3 2" xfId="47030"/>
    <cellStyle name="Normal 8 12 2 3 4" xfId="16734"/>
    <cellStyle name="Normal 8 12 2 3 4 2" xfId="42702"/>
    <cellStyle name="Normal 8 12 2 3 5" xfId="31882"/>
    <cellStyle name="Normal 8 12 2 3 6" xfId="58364"/>
    <cellStyle name="Normal 8 12 2 4" xfId="10242"/>
    <cellStyle name="Normal 8 12 2 4 2" xfId="25390"/>
    <cellStyle name="Normal 8 12 2 4 2 2" xfId="51358"/>
    <cellStyle name="Normal 8 12 2 4 3" xfId="36210"/>
    <cellStyle name="Normal 8 12 2 5" xfId="8078"/>
    <cellStyle name="Normal 8 12 2 5 2" xfId="23226"/>
    <cellStyle name="Normal 8 12 2 5 2 2" xfId="49194"/>
    <cellStyle name="Normal 8 12 2 5 3" xfId="34046"/>
    <cellStyle name="Normal 8 12 2 6" xfId="18898"/>
    <cellStyle name="Normal 8 12 2 6 2" xfId="44866"/>
    <cellStyle name="Normal 8 12 2 7" xfId="14570"/>
    <cellStyle name="Normal 8 12 2 7 2" xfId="40538"/>
    <cellStyle name="Normal 8 12 2 8" xfId="3750"/>
    <cellStyle name="Normal 8 12 2 9" xfId="29718"/>
    <cellStyle name="Normal 8 12 3" xfId="2127"/>
    <cellStyle name="Normal 8 12 3 2" xfId="6455"/>
    <cellStyle name="Normal 8 12 3 2 2" xfId="12947"/>
    <cellStyle name="Normal 8 12 3 2 2 2" xfId="28095"/>
    <cellStyle name="Normal 8 12 3 2 2 2 2" xfId="54063"/>
    <cellStyle name="Normal 8 12 3 2 2 3" xfId="38915"/>
    <cellStyle name="Normal 8 12 3 2 3" xfId="21603"/>
    <cellStyle name="Normal 8 12 3 2 3 2" xfId="47571"/>
    <cellStyle name="Normal 8 12 3 2 4" xfId="17275"/>
    <cellStyle name="Normal 8 12 3 2 4 2" xfId="43243"/>
    <cellStyle name="Normal 8 12 3 2 5" xfId="32423"/>
    <cellStyle name="Normal 8 12 3 2 6" xfId="58905"/>
    <cellStyle name="Normal 8 12 3 3" xfId="10783"/>
    <cellStyle name="Normal 8 12 3 3 2" xfId="25931"/>
    <cellStyle name="Normal 8 12 3 3 2 2" xfId="51899"/>
    <cellStyle name="Normal 8 12 3 3 3" xfId="36751"/>
    <cellStyle name="Normal 8 12 3 4" xfId="8619"/>
    <cellStyle name="Normal 8 12 3 4 2" xfId="23767"/>
    <cellStyle name="Normal 8 12 3 4 2 2" xfId="49735"/>
    <cellStyle name="Normal 8 12 3 4 3" xfId="34587"/>
    <cellStyle name="Normal 8 12 3 5" xfId="19439"/>
    <cellStyle name="Normal 8 12 3 5 2" xfId="45407"/>
    <cellStyle name="Normal 8 12 3 6" xfId="15111"/>
    <cellStyle name="Normal 8 12 3 6 2" xfId="41079"/>
    <cellStyle name="Normal 8 12 3 7" xfId="4291"/>
    <cellStyle name="Normal 8 12 3 8" xfId="30259"/>
    <cellStyle name="Normal 8 12 3 9" xfId="56741"/>
    <cellStyle name="Normal 8 12 4" xfId="5373"/>
    <cellStyle name="Normal 8 12 4 2" xfId="11865"/>
    <cellStyle name="Normal 8 12 4 2 2" xfId="27013"/>
    <cellStyle name="Normal 8 12 4 2 2 2" xfId="52981"/>
    <cellStyle name="Normal 8 12 4 2 3" xfId="37833"/>
    <cellStyle name="Normal 8 12 4 3" xfId="20521"/>
    <cellStyle name="Normal 8 12 4 3 2" xfId="46489"/>
    <cellStyle name="Normal 8 12 4 4" xfId="16193"/>
    <cellStyle name="Normal 8 12 4 4 2" xfId="42161"/>
    <cellStyle name="Normal 8 12 4 5" xfId="31341"/>
    <cellStyle name="Normal 8 12 4 6" xfId="57823"/>
    <cellStyle name="Normal 8 12 5" xfId="9701"/>
    <cellStyle name="Normal 8 12 5 2" xfId="24849"/>
    <cellStyle name="Normal 8 12 5 2 2" xfId="50817"/>
    <cellStyle name="Normal 8 12 5 3" xfId="35669"/>
    <cellStyle name="Normal 8 12 6" xfId="7537"/>
    <cellStyle name="Normal 8 12 6 2" xfId="22685"/>
    <cellStyle name="Normal 8 12 6 2 2" xfId="48653"/>
    <cellStyle name="Normal 8 12 6 3" xfId="33505"/>
    <cellStyle name="Normal 8 12 7" xfId="18357"/>
    <cellStyle name="Normal 8 12 7 2" xfId="44325"/>
    <cellStyle name="Normal 8 12 8" xfId="14029"/>
    <cellStyle name="Normal 8 12 8 2" xfId="39997"/>
    <cellStyle name="Normal 8 12 9" xfId="3209"/>
    <cellStyle name="Normal 8 13" xfId="491"/>
    <cellStyle name="Normal 8 13 10" xfId="29178"/>
    <cellStyle name="Normal 8 13 11" xfId="55126"/>
    <cellStyle name="Normal 8 13 12" xfId="55660"/>
    <cellStyle name="Normal 8 13 13" xfId="1167"/>
    <cellStyle name="Normal 8 13 2" xfId="1587"/>
    <cellStyle name="Normal 8 13 2 10" xfId="56201"/>
    <cellStyle name="Normal 8 13 2 2" xfId="2669"/>
    <cellStyle name="Normal 8 13 2 2 2" xfId="6997"/>
    <cellStyle name="Normal 8 13 2 2 2 2" xfId="13489"/>
    <cellStyle name="Normal 8 13 2 2 2 2 2" xfId="28637"/>
    <cellStyle name="Normal 8 13 2 2 2 2 2 2" xfId="54605"/>
    <cellStyle name="Normal 8 13 2 2 2 2 3" xfId="39457"/>
    <cellStyle name="Normal 8 13 2 2 2 3" xfId="22145"/>
    <cellStyle name="Normal 8 13 2 2 2 3 2" xfId="48113"/>
    <cellStyle name="Normal 8 13 2 2 2 4" xfId="17817"/>
    <cellStyle name="Normal 8 13 2 2 2 4 2" xfId="43785"/>
    <cellStyle name="Normal 8 13 2 2 2 5" xfId="32965"/>
    <cellStyle name="Normal 8 13 2 2 2 6" xfId="59447"/>
    <cellStyle name="Normal 8 13 2 2 3" xfId="11325"/>
    <cellStyle name="Normal 8 13 2 2 3 2" xfId="26473"/>
    <cellStyle name="Normal 8 13 2 2 3 2 2" xfId="52441"/>
    <cellStyle name="Normal 8 13 2 2 3 3" xfId="37293"/>
    <cellStyle name="Normal 8 13 2 2 4" xfId="9161"/>
    <cellStyle name="Normal 8 13 2 2 4 2" xfId="24309"/>
    <cellStyle name="Normal 8 13 2 2 4 2 2" xfId="50277"/>
    <cellStyle name="Normal 8 13 2 2 4 3" xfId="35129"/>
    <cellStyle name="Normal 8 13 2 2 5" xfId="19981"/>
    <cellStyle name="Normal 8 13 2 2 5 2" xfId="45949"/>
    <cellStyle name="Normal 8 13 2 2 6" xfId="15653"/>
    <cellStyle name="Normal 8 13 2 2 6 2" xfId="41621"/>
    <cellStyle name="Normal 8 13 2 2 7" xfId="4833"/>
    <cellStyle name="Normal 8 13 2 2 8" xfId="30801"/>
    <cellStyle name="Normal 8 13 2 2 9" xfId="57283"/>
    <cellStyle name="Normal 8 13 2 3" xfId="5915"/>
    <cellStyle name="Normal 8 13 2 3 2" xfId="12407"/>
    <cellStyle name="Normal 8 13 2 3 2 2" xfId="27555"/>
    <cellStyle name="Normal 8 13 2 3 2 2 2" xfId="53523"/>
    <cellStyle name="Normal 8 13 2 3 2 3" xfId="38375"/>
    <cellStyle name="Normal 8 13 2 3 3" xfId="21063"/>
    <cellStyle name="Normal 8 13 2 3 3 2" xfId="47031"/>
    <cellStyle name="Normal 8 13 2 3 4" xfId="16735"/>
    <cellStyle name="Normal 8 13 2 3 4 2" xfId="42703"/>
    <cellStyle name="Normal 8 13 2 3 5" xfId="31883"/>
    <cellStyle name="Normal 8 13 2 3 6" xfId="58365"/>
    <cellStyle name="Normal 8 13 2 4" xfId="10243"/>
    <cellStyle name="Normal 8 13 2 4 2" xfId="25391"/>
    <cellStyle name="Normal 8 13 2 4 2 2" xfId="51359"/>
    <cellStyle name="Normal 8 13 2 4 3" xfId="36211"/>
    <cellStyle name="Normal 8 13 2 5" xfId="8079"/>
    <cellStyle name="Normal 8 13 2 5 2" xfId="23227"/>
    <cellStyle name="Normal 8 13 2 5 2 2" xfId="49195"/>
    <cellStyle name="Normal 8 13 2 5 3" xfId="34047"/>
    <cellStyle name="Normal 8 13 2 6" xfId="18899"/>
    <cellStyle name="Normal 8 13 2 6 2" xfId="44867"/>
    <cellStyle name="Normal 8 13 2 7" xfId="14571"/>
    <cellStyle name="Normal 8 13 2 7 2" xfId="40539"/>
    <cellStyle name="Normal 8 13 2 8" xfId="3751"/>
    <cellStyle name="Normal 8 13 2 9" xfId="29719"/>
    <cellStyle name="Normal 8 13 3" xfId="2128"/>
    <cellStyle name="Normal 8 13 3 2" xfId="6456"/>
    <cellStyle name="Normal 8 13 3 2 2" xfId="12948"/>
    <cellStyle name="Normal 8 13 3 2 2 2" xfId="28096"/>
    <cellStyle name="Normal 8 13 3 2 2 2 2" xfId="54064"/>
    <cellStyle name="Normal 8 13 3 2 2 3" xfId="38916"/>
    <cellStyle name="Normal 8 13 3 2 3" xfId="21604"/>
    <cellStyle name="Normal 8 13 3 2 3 2" xfId="47572"/>
    <cellStyle name="Normal 8 13 3 2 4" xfId="17276"/>
    <cellStyle name="Normal 8 13 3 2 4 2" xfId="43244"/>
    <cellStyle name="Normal 8 13 3 2 5" xfId="32424"/>
    <cellStyle name="Normal 8 13 3 2 6" xfId="58906"/>
    <cellStyle name="Normal 8 13 3 3" xfId="10784"/>
    <cellStyle name="Normal 8 13 3 3 2" xfId="25932"/>
    <cellStyle name="Normal 8 13 3 3 2 2" xfId="51900"/>
    <cellStyle name="Normal 8 13 3 3 3" xfId="36752"/>
    <cellStyle name="Normal 8 13 3 4" xfId="8620"/>
    <cellStyle name="Normal 8 13 3 4 2" xfId="23768"/>
    <cellStyle name="Normal 8 13 3 4 2 2" xfId="49736"/>
    <cellStyle name="Normal 8 13 3 4 3" xfId="34588"/>
    <cellStyle name="Normal 8 13 3 5" xfId="19440"/>
    <cellStyle name="Normal 8 13 3 5 2" xfId="45408"/>
    <cellStyle name="Normal 8 13 3 6" xfId="15112"/>
    <cellStyle name="Normal 8 13 3 6 2" xfId="41080"/>
    <cellStyle name="Normal 8 13 3 7" xfId="4292"/>
    <cellStyle name="Normal 8 13 3 8" xfId="30260"/>
    <cellStyle name="Normal 8 13 3 9" xfId="56742"/>
    <cellStyle name="Normal 8 13 4" xfId="5374"/>
    <cellStyle name="Normal 8 13 4 2" xfId="11866"/>
    <cellStyle name="Normal 8 13 4 2 2" xfId="27014"/>
    <cellStyle name="Normal 8 13 4 2 2 2" xfId="52982"/>
    <cellStyle name="Normal 8 13 4 2 3" xfId="37834"/>
    <cellStyle name="Normal 8 13 4 3" xfId="20522"/>
    <cellStyle name="Normal 8 13 4 3 2" xfId="46490"/>
    <cellStyle name="Normal 8 13 4 4" xfId="16194"/>
    <cellStyle name="Normal 8 13 4 4 2" xfId="42162"/>
    <cellStyle name="Normal 8 13 4 5" xfId="31342"/>
    <cellStyle name="Normal 8 13 4 6" xfId="57824"/>
    <cellStyle name="Normal 8 13 5" xfId="9702"/>
    <cellStyle name="Normal 8 13 5 2" xfId="24850"/>
    <cellStyle name="Normal 8 13 5 2 2" xfId="50818"/>
    <cellStyle name="Normal 8 13 5 3" xfId="35670"/>
    <cellStyle name="Normal 8 13 6" xfId="7538"/>
    <cellStyle name="Normal 8 13 6 2" xfId="22686"/>
    <cellStyle name="Normal 8 13 6 2 2" xfId="48654"/>
    <cellStyle name="Normal 8 13 6 3" xfId="33506"/>
    <cellStyle name="Normal 8 13 7" xfId="18358"/>
    <cellStyle name="Normal 8 13 7 2" xfId="44326"/>
    <cellStyle name="Normal 8 13 8" xfId="14030"/>
    <cellStyle name="Normal 8 13 8 2" xfId="39998"/>
    <cellStyle name="Normal 8 13 9" xfId="3210"/>
    <cellStyle name="Normal 8 14" xfId="1583"/>
    <cellStyle name="Normal 8 14 10" xfId="56197"/>
    <cellStyle name="Normal 8 14 2" xfId="2665"/>
    <cellStyle name="Normal 8 14 2 2" xfId="6993"/>
    <cellStyle name="Normal 8 14 2 2 2" xfId="13485"/>
    <cellStyle name="Normal 8 14 2 2 2 2" xfId="28633"/>
    <cellStyle name="Normal 8 14 2 2 2 2 2" xfId="54601"/>
    <cellStyle name="Normal 8 14 2 2 2 3" xfId="39453"/>
    <cellStyle name="Normal 8 14 2 2 3" xfId="22141"/>
    <cellStyle name="Normal 8 14 2 2 3 2" xfId="48109"/>
    <cellStyle name="Normal 8 14 2 2 4" xfId="17813"/>
    <cellStyle name="Normal 8 14 2 2 4 2" xfId="43781"/>
    <cellStyle name="Normal 8 14 2 2 5" xfId="32961"/>
    <cellStyle name="Normal 8 14 2 2 6" xfId="59443"/>
    <cellStyle name="Normal 8 14 2 3" xfId="11321"/>
    <cellStyle name="Normal 8 14 2 3 2" xfId="26469"/>
    <cellStyle name="Normal 8 14 2 3 2 2" xfId="52437"/>
    <cellStyle name="Normal 8 14 2 3 3" xfId="37289"/>
    <cellStyle name="Normal 8 14 2 4" xfId="9157"/>
    <cellStyle name="Normal 8 14 2 4 2" xfId="24305"/>
    <cellStyle name="Normal 8 14 2 4 2 2" xfId="50273"/>
    <cellStyle name="Normal 8 14 2 4 3" xfId="35125"/>
    <cellStyle name="Normal 8 14 2 5" xfId="19977"/>
    <cellStyle name="Normal 8 14 2 5 2" xfId="45945"/>
    <cellStyle name="Normal 8 14 2 6" xfId="15649"/>
    <cellStyle name="Normal 8 14 2 6 2" xfId="41617"/>
    <cellStyle name="Normal 8 14 2 7" xfId="4829"/>
    <cellStyle name="Normal 8 14 2 8" xfId="30797"/>
    <cellStyle name="Normal 8 14 2 9" xfId="57279"/>
    <cellStyle name="Normal 8 14 3" xfId="5911"/>
    <cellStyle name="Normal 8 14 3 2" xfId="12403"/>
    <cellStyle name="Normal 8 14 3 2 2" xfId="27551"/>
    <cellStyle name="Normal 8 14 3 2 2 2" xfId="53519"/>
    <cellStyle name="Normal 8 14 3 2 3" xfId="38371"/>
    <cellStyle name="Normal 8 14 3 3" xfId="21059"/>
    <cellStyle name="Normal 8 14 3 3 2" xfId="47027"/>
    <cellStyle name="Normal 8 14 3 4" xfId="16731"/>
    <cellStyle name="Normal 8 14 3 4 2" xfId="42699"/>
    <cellStyle name="Normal 8 14 3 5" xfId="31879"/>
    <cellStyle name="Normal 8 14 3 6" xfId="58361"/>
    <cellStyle name="Normal 8 14 4" xfId="10239"/>
    <cellStyle name="Normal 8 14 4 2" xfId="25387"/>
    <cellStyle name="Normal 8 14 4 2 2" xfId="51355"/>
    <cellStyle name="Normal 8 14 4 3" xfId="36207"/>
    <cellStyle name="Normal 8 14 5" xfId="8075"/>
    <cellStyle name="Normal 8 14 5 2" xfId="23223"/>
    <cellStyle name="Normal 8 14 5 2 2" xfId="49191"/>
    <cellStyle name="Normal 8 14 5 3" xfId="34043"/>
    <cellStyle name="Normal 8 14 6" xfId="18895"/>
    <cellStyle name="Normal 8 14 6 2" xfId="44863"/>
    <cellStyle name="Normal 8 14 7" xfId="14567"/>
    <cellStyle name="Normal 8 14 7 2" xfId="40535"/>
    <cellStyle name="Normal 8 14 8" xfId="3747"/>
    <cellStyle name="Normal 8 14 9" xfId="29715"/>
    <cellStyle name="Normal 8 15" xfId="2124"/>
    <cellStyle name="Normal 8 15 2" xfId="6452"/>
    <cellStyle name="Normal 8 15 2 2" xfId="12944"/>
    <cellStyle name="Normal 8 15 2 2 2" xfId="28092"/>
    <cellStyle name="Normal 8 15 2 2 2 2" xfId="54060"/>
    <cellStyle name="Normal 8 15 2 2 3" xfId="38912"/>
    <cellStyle name="Normal 8 15 2 3" xfId="21600"/>
    <cellStyle name="Normal 8 15 2 3 2" xfId="47568"/>
    <cellStyle name="Normal 8 15 2 4" xfId="17272"/>
    <cellStyle name="Normal 8 15 2 4 2" xfId="43240"/>
    <cellStyle name="Normal 8 15 2 5" xfId="32420"/>
    <cellStyle name="Normal 8 15 2 6" xfId="58902"/>
    <cellStyle name="Normal 8 15 3" xfId="10780"/>
    <cellStyle name="Normal 8 15 3 2" xfId="25928"/>
    <cellStyle name="Normal 8 15 3 2 2" xfId="51896"/>
    <cellStyle name="Normal 8 15 3 3" xfId="36748"/>
    <cellStyle name="Normal 8 15 4" xfId="8616"/>
    <cellStyle name="Normal 8 15 4 2" xfId="23764"/>
    <cellStyle name="Normal 8 15 4 2 2" xfId="49732"/>
    <cellStyle name="Normal 8 15 4 3" xfId="34584"/>
    <cellStyle name="Normal 8 15 5" xfId="19436"/>
    <cellStyle name="Normal 8 15 5 2" xfId="45404"/>
    <cellStyle name="Normal 8 15 6" xfId="15108"/>
    <cellStyle name="Normal 8 15 6 2" xfId="41076"/>
    <cellStyle name="Normal 8 15 7" xfId="4288"/>
    <cellStyle name="Normal 8 15 8" xfId="30256"/>
    <cellStyle name="Normal 8 15 9" xfId="56738"/>
    <cellStyle name="Normal 8 16" xfId="5370"/>
    <cellStyle name="Normal 8 16 2" xfId="11862"/>
    <cellStyle name="Normal 8 16 2 2" xfId="27010"/>
    <cellStyle name="Normal 8 16 2 2 2" xfId="52978"/>
    <cellStyle name="Normal 8 16 2 3" xfId="37830"/>
    <cellStyle name="Normal 8 16 3" xfId="20518"/>
    <cellStyle name="Normal 8 16 3 2" xfId="46486"/>
    <cellStyle name="Normal 8 16 4" xfId="16190"/>
    <cellStyle name="Normal 8 16 4 2" xfId="42158"/>
    <cellStyle name="Normal 8 16 5" xfId="31338"/>
    <cellStyle name="Normal 8 16 6" xfId="57820"/>
    <cellStyle name="Normal 8 17" xfId="9698"/>
    <cellStyle name="Normal 8 17 2" xfId="24846"/>
    <cellStyle name="Normal 8 17 2 2" xfId="50814"/>
    <cellStyle name="Normal 8 17 3" xfId="35666"/>
    <cellStyle name="Normal 8 18" xfId="7534"/>
    <cellStyle name="Normal 8 18 2" xfId="22682"/>
    <cellStyle name="Normal 8 18 2 2" xfId="48650"/>
    <cellStyle name="Normal 8 18 3" xfId="33502"/>
    <cellStyle name="Normal 8 19" xfId="18354"/>
    <cellStyle name="Normal 8 19 2" xfId="44322"/>
    <cellStyle name="Normal 8 2" xfId="492"/>
    <cellStyle name="Normal 8 2 10" xfId="3211"/>
    <cellStyle name="Normal 8 2 11" xfId="29179"/>
    <cellStyle name="Normal 8 2 12" xfId="55127"/>
    <cellStyle name="Normal 8 2 13" xfId="55661"/>
    <cellStyle name="Normal 8 2 14" xfId="727"/>
    <cellStyle name="Normal 8 2 2" xfId="493"/>
    <cellStyle name="Normal 8 2 2 10" xfId="29180"/>
    <cellStyle name="Normal 8 2 2 11" xfId="55128"/>
    <cellStyle name="Normal 8 2 2 12" xfId="55662"/>
    <cellStyle name="Normal 8 2 2 13" xfId="1208"/>
    <cellStyle name="Normal 8 2 2 2" xfId="1589"/>
    <cellStyle name="Normal 8 2 2 2 10" xfId="56203"/>
    <cellStyle name="Normal 8 2 2 2 2" xfId="2671"/>
    <cellStyle name="Normal 8 2 2 2 2 2" xfId="6999"/>
    <cellStyle name="Normal 8 2 2 2 2 2 2" xfId="13491"/>
    <cellStyle name="Normal 8 2 2 2 2 2 2 2" xfId="28639"/>
    <cellStyle name="Normal 8 2 2 2 2 2 2 2 2" xfId="54607"/>
    <cellStyle name="Normal 8 2 2 2 2 2 2 3" xfId="39459"/>
    <cellStyle name="Normal 8 2 2 2 2 2 3" xfId="22147"/>
    <cellStyle name="Normal 8 2 2 2 2 2 3 2" xfId="48115"/>
    <cellStyle name="Normal 8 2 2 2 2 2 4" xfId="17819"/>
    <cellStyle name="Normal 8 2 2 2 2 2 4 2" xfId="43787"/>
    <cellStyle name="Normal 8 2 2 2 2 2 5" xfId="32967"/>
    <cellStyle name="Normal 8 2 2 2 2 2 6" xfId="59449"/>
    <cellStyle name="Normal 8 2 2 2 2 3" xfId="11327"/>
    <cellStyle name="Normal 8 2 2 2 2 3 2" xfId="26475"/>
    <cellStyle name="Normal 8 2 2 2 2 3 2 2" xfId="52443"/>
    <cellStyle name="Normal 8 2 2 2 2 3 3" xfId="37295"/>
    <cellStyle name="Normal 8 2 2 2 2 4" xfId="9163"/>
    <cellStyle name="Normal 8 2 2 2 2 4 2" xfId="24311"/>
    <cellStyle name="Normal 8 2 2 2 2 4 2 2" xfId="50279"/>
    <cellStyle name="Normal 8 2 2 2 2 4 3" xfId="35131"/>
    <cellStyle name="Normal 8 2 2 2 2 5" xfId="19983"/>
    <cellStyle name="Normal 8 2 2 2 2 5 2" xfId="45951"/>
    <cellStyle name="Normal 8 2 2 2 2 6" xfId="15655"/>
    <cellStyle name="Normal 8 2 2 2 2 6 2" xfId="41623"/>
    <cellStyle name="Normal 8 2 2 2 2 7" xfId="4835"/>
    <cellStyle name="Normal 8 2 2 2 2 8" xfId="30803"/>
    <cellStyle name="Normal 8 2 2 2 2 9" xfId="57285"/>
    <cellStyle name="Normal 8 2 2 2 3" xfId="5917"/>
    <cellStyle name="Normal 8 2 2 2 3 2" xfId="12409"/>
    <cellStyle name="Normal 8 2 2 2 3 2 2" xfId="27557"/>
    <cellStyle name="Normal 8 2 2 2 3 2 2 2" xfId="53525"/>
    <cellStyle name="Normal 8 2 2 2 3 2 3" xfId="38377"/>
    <cellStyle name="Normal 8 2 2 2 3 3" xfId="21065"/>
    <cellStyle name="Normal 8 2 2 2 3 3 2" xfId="47033"/>
    <cellStyle name="Normal 8 2 2 2 3 4" xfId="16737"/>
    <cellStyle name="Normal 8 2 2 2 3 4 2" xfId="42705"/>
    <cellStyle name="Normal 8 2 2 2 3 5" xfId="31885"/>
    <cellStyle name="Normal 8 2 2 2 3 6" xfId="58367"/>
    <cellStyle name="Normal 8 2 2 2 4" xfId="10245"/>
    <cellStyle name="Normal 8 2 2 2 4 2" xfId="25393"/>
    <cellStyle name="Normal 8 2 2 2 4 2 2" xfId="51361"/>
    <cellStyle name="Normal 8 2 2 2 4 3" xfId="36213"/>
    <cellStyle name="Normal 8 2 2 2 5" xfId="8081"/>
    <cellStyle name="Normal 8 2 2 2 5 2" xfId="23229"/>
    <cellStyle name="Normal 8 2 2 2 5 2 2" xfId="49197"/>
    <cellStyle name="Normal 8 2 2 2 5 3" xfId="34049"/>
    <cellStyle name="Normal 8 2 2 2 6" xfId="18901"/>
    <cellStyle name="Normal 8 2 2 2 6 2" xfId="44869"/>
    <cellStyle name="Normal 8 2 2 2 7" xfId="14573"/>
    <cellStyle name="Normal 8 2 2 2 7 2" xfId="40541"/>
    <cellStyle name="Normal 8 2 2 2 8" xfId="3753"/>
    <cellStyle name="Normal 8 2 2 2 9" xfId="29721"/>
    <cellStyle name="Normal 8 2 2 3" xfId="2130"/>
    <cellStyle name="Normal 8 2 2 3 2" xfId="6458"/>
    <cellStyle name="Normal 8 2 2 3 2 2" xfId="12950"/>
    <cellStyle name="Normal 8 2 2 3 2 2 2" xfId="28098"/>
    <cellStyle name="Normal 8 2 2 3 2 2 2 2" xfId="54066"/>
    <cellStyle name="Normal 8 2 2 3 2 2 3" xfId="38918"/>
    <cellStyle name="Normal 8 2 2 3 2 3" xfId="21606"/>
    <cellStyle name="Normal 8 2 2 3 2 3 2" xfId="47574"/>
    <cellStyle name="Normal 8 2 2 3 2 4" xfId="17278"/>
    <cellStyle name="Normal 8 2 2 3 2 4 2" xfId="43246"/>
    <cellStyle name="Normal 8 2 2 3 2 5" xfId="32426"/>
    <cellStyle name="Normal 8 2 2 3 2 6" xfId="58908"/>
    <cellStyle name="Normal 8 2 2 3 3" xfId="10786"/>
    <cellStyle name="Normal 8 2 2 3 3 2" xfId="25934"/>
    <cellStyle name="Normal 8 2 2 3 3 2 2" xfId="51902"/>
    <cellStyle name="Normal 8 2 2 3 3 3" xfId="36754"/>
    <cellStyle name="Normal 8 2 2 3 4" xfId="8622"/>
    <cellStyle name="Normal 8 2 2 3 4 2" xfId="23770"/>
    <cellStyle name="Normal 8 2 2 3 4 2 2" xfId="49738"/>
    <cellStyle name="Normal 8 2 2 3 4 3" xfId="34590"/>
    <cellStyle name="Normal 8 2 2 3 5" xfId="19442"/>
    <cellStyle name="Normal 8 2 2 3 5 2" xfId="45410"/>
    <cellStyle name="Normal 8 2 2 3 6" xfId="15114"/>
    <cellStyle name="Normal 8 2 2 3 6 2" xfId="41082"/>
    <cellStyle name="Normal 8 2 2 3 7" xfId="4294"/>
    <cellStyle name="Normal 8 2 2 3 8" xfId="30262"/>
    <cellStyle name="Normal 8 2 2 3 9" xfId="56744"/>
    <cellStyle name="Normal 8 2 2 4" xfId="5376"/>
    <cellStyle name="Normal 8 2 2 4 2" xfId="11868"/>
    <cellStyle name="Normal 8 2 2 4 2 2" xfId="27016"/>
    <cellStyle name="Normal 8 2 2 4 2 2 2" xfId="52984"/>
    <cellStyle name="Normal 8 2 2 4 2 3" xfId="37836"/>
    <cellStyle name="Normal 8 2 2 4 3" xfId="20524"/>
    <cellStyle name="Normal 8 2 2 4 3 2" xfId="46492"/>
    <cellStyle name="Normal 8 2 2 4 4" xfId="16196"/>
    <cellStyle name="Normal 8 2 2 4 4 2" xfId="42164"/>
    <cellStyle name="Normal 8 2 2 4 5" xfId="31344"/>
    <cellStyle name="Normal 8 2 2 4 6" xfId="57826"/>
    <cellStyle name="Normal 8 2 2 5" xfId="9704"/>
    <cellStyle name="Normal 8 2 2 5 2" xfId="24852"/>
    <cellStyle name="Normal 8 2 2 5 2 2" xfId="50820"/>
    <cellStyle name="Normal 8 2 2 5 3" xfId="35672"/>
    <cellStyle name="Normal 8 2 2 6" xfId="7540"/>
    <cellStyle name="Normal 8 2 2 6 2" xfId="22688"/>
    <cellStyle name="Normal 8 2 2 6 2 2" xfId="48656"/>
    <cellStyle name="Normal 8 2 2 6 3" xfId="33508"/>
    <cellStyle name="Normal 8 2 2 7" xfId="18360"/>
    <cellStyle name="Normal 8 2 2 7 2" xfId="44328"/>
    <cellStyle name="Normal 8 2 2 8" xfId="14032"/>
    <cellStyle name="Normal 8 2 2 8 2" xfId="40000"/>
    <cellStyle name="Normal 8 2 2 9" xfId="3212"/>
    <cellStyle name="Normal 8 2 3" xfId="1588"/>
    <cellStyle name="Normal 8 2 3 10" xfId="56202"/>
    <cellStyle name="Normal 8 2 3 2" xfId="2670"/>
    <cellStyle name="Normal 8 2 3 2 2" xfId="6998"/>
    <cellStyle name="Normal 8 2 3 2 2 2" xfId="13490"/>
    <cellStyle name="Normal 8 2 3 2 2 2 2" xfId="28638"/>
    <cellStyle name="Normal 8 2 3 2 2 2 2 2" xfId="54606"/>
    <cellStyle name="Normal 8 2 3 2 2 2 3" xfId="39458"/>
    <cellStyle name="Normal 8 2 3 2 2 3" xfId="22146"/>
    <cellStyle name="Normal 8 2 3 2 2 3 2" xfId="48114"/>
    <cellStyle name="Normal 8 2 3 2 2 4" xfId="17818"/>
    <cellStyle name="Normal 8 2 3 2 2 4 2" xfId="43786"/>
    <cellStyle name="Normal 8 2 3 2 2 5" xfId="32966"/>
    <cellStyle name="Normal 8 2 3 2 2 6" xfId="59448"/>
    <cellStyle name="Normal 8 2 3 2 3" xfId="11326"/>
    <cellStyle name="Normal 8 2 3 2 3 2" xfId="26474"/>
    <cellStyle name="Normal 8 2 3 2 3 2 2" xfId="52442"/>
    <cellStyle name="Normal 8 2 3 2 3 3" xfId="37294"/>
    <cellStyle name="Normal 8 2 3 2 4" xfId="9162"/>
    <cellStyle name="Normal 8 2 3 2 4 2" xfId="24310"/>
    <cellStyle name="Normal 8 2 3 2 4 2 2" xfId="50278"/>
    <cellStyle name="Normal 8 2 3 2 4 3" xfId="35130"/>
    <cellStyle name="Normal 8 2 3 2 5" xfId="19982"/>
    <cellStyle name="Normal 8 2 3 2 5 2" xfId="45950"/>
    <cellStyle name="Normal 8 2 3 2 6" xfId="15654"/>
    <cellStyle name="Normal 8 2 3 2 6 2" xfId="41622"/>
    <cellStyle name="Normal 8 2 3 2 7" xfId="4834"/>
    <cellStyle name="Normal 8 2 3 2 8" xfId="30802"/>
    <cellStyle name="Normal 8 2 3 2 9" xfId="57284"/>
    <cellStyle name="Normal 8 2 3 3" xfId="5916"/>
    <cellStyle name="Normal 8 2 3 3 2" xfId="12408"/>
    <cellStyle name="Normal 8 2 3 3 2 2" xfId="27556"/>
    <cellStyle name="Normal 8 2 3 3 2 2 2" xfId="53524"/>
    <cellStyle name="Normal 8 2 3 3 2 3" xfId="38376"/>
    <cellStyle name="Normal 8 2 3 3 3" xfId="21064"/>
    <cellStyle name="Normal 8 2 3 3 3 2" xfId="47032"/>
    <cellStyle name="Normal 8 2 3 3 4" xfId="16736"/>
    <cellStyle name="Normal 8 2 3 3 4 2" xfId="42704"/>
    <cellStyle name="Normal 8 2 3 3 5" xfId="31884"/>
    <cellStyle name="Normal 8 2 3 3 6" xfId="58366"/>
    <cellStyle name="Normal 8 2 3 4" xfId="10244"/>
    <cellStyle name="Normal 8 2 3 4 2" xfId="25392"/>
    <cellStyle name="Normal 8 2 3 4 2 2" xfId="51360"/>
    <cellStyle name="Normal 8 2 3 4 3" xfId="36212"/>
    <cellStyle name="Normal 8 2 3 5" xfId="8080"/>
    <cellStyle name="Normal 8 2 3 5 2" xfId="23228"/>
    <cellStyle name="Normal 8 2 3 5 2 2" xfId="49196"/>
    <cellStyle name="Normal 8 2 3 5 3" xfId="34048"/>
    <cellStyle name="Normal 8 2 3 6" xfId="18900"/>
    <cellStyle name="Normal 8 2 3 6 2" xfId="44868"/>
    <cellStyle name="Normal 8 2 3 7" xfId="14572"/>
    <cellStyle name="Normal 8 2 3 7 2" xfId="40540"/>
    <cellStyle name="Normal 8 2 3 8" xfId="3752"/>
    <cellStyle name="Normal 8 2 3 9" xfId="29720"/>
    <cellStyle name="Normal 8 2 4" xfId="2129"/>
    <cellStyle name="Normal 8 2 4 2" xfId="6457"/>
    <cellStyle name="Normal 8 2 4 2 2" xfId="12949"/>
    <cellStyle name="Normal 8 2 4 2 2 2" xfId="28097"/>
    <cellStyle name="Normal 8 2 4 2 2 2 2" xfId="54065"/>
    <cellStyle name="Normal 8 2 4 2 2 3" xfId="38917"/>
    <cellStyle name="Normal 8 2 4 2 3" xfId="21605"/>
    <cellStyle name="Normal 8 2 4 2 3 2" xfId="47573"/>
    <cellStyle name="Normal 8 2 4 2 4" xfId="17277"/>
    <cellStyle name="Normal 8 2 4 2 4 2" xfId="43245"/>
    <cellStyle name="Normal 8 2 4 2 5" xfId="32425"/>
    <cellStyle name="Normal 8 2 4 2 6" xfId="58907"/>
    <cellStyle name="Normal 8 2 4 3" xfId="10785"/>
    <cellStyle name="Normal 8 2 4 3 2" xfId="25933"/>
    <cellStyle name="Normal 8 2 4 3 2 2" xfId="51901"/>
    <cellStyle name="Normal 8 2 4 3 3" xfId="36753"/>
    <cellStyle name="Normal 8 2 4 4" xfId="8621"/>
    <cellStyle name="Normal 8 2 4 4 2" xfId="23769"/>
    <cellStyle name="Normal 8 2 4 4 2 2" xfId="49737"/>
    <cellStyle name="Normal 8 2 4 4 3" xfId="34589"/>
    <cellStyle name="Normal 8 2 4 5" xfId="19441"/>
    <cellStyle name="Normal 8 2 4 5 2" xfId="45409"/>
    <cellStyle name="Normal 8 2 4 6" xfId="15113"/>
    <cellStyle name="Normal 8 2 4 6 2" xfId="41081"/>
    <cellStyle name="Normal 8 2 4 7" xfId="4293"/>
    <cellStyle name="Normal 8 2 4 8" xfId="30261"/>
    <cellStyle name="Normal 8 2 4 9" xfId="56743"/>
    <cellStyle name="Normal 8 2 5" xfId="5375"/>
    <cellStyle name="Normal 8 2 5 2" xfId="11867"/>
    <cellStyle name="Normal 8 2 5 2 2" xfId="27015"/>
    <cellStyle name="Normal 8 2 5 2 2 2" xfId="52983"/>
    <cellStyle name="Normal 8 2 5 2 3" xfId="37835"/>
    <cellStyle name="Normal 8 2 5 3" xfId="20523"/>
    <cellStyle name="Normal 8 2 5 3 2" xfId="46491"/>
    <cellStyle name="Normal 8 2 5 4" xfId="16195"/>
    <cellStyle name="Normal 8 2 5 4 2" xfId="42163"/>
    <cellStyle name="Normal 8 2 5 5" xfId="31343"/>
    <cellStyle name="Normal 8 2 5 6" xfId="57825"/>
    <cellStyle name="Normal 8 2 6" xfId="9703"/>
    <cellStyle name="Normal 8 2 6 2" xfId="24851"/>
    <cellStyle name="Normal 8 2 6 2 2" xfId="50819"/>
    <cellStyle name="Normal 8 2 6 3" xfId="35671"/>
    <cellStyle name="Normal 8 2 7" xfId="7539"/>
    <cellStyle name="Normal 8 2 7 2" xfId="22687"/>
    <cellStyle name="Normal 8 2 7 2 2" xfId="48655"/>
    <cellStyle name="Normal 8 2 7 3" xfId="33507"/>
    <cellStyle name="Normal 8 2 8" xfId="18359"/>
    <cellStyle name="Normal 8 2 8 2" xfId="44327"/>
    <cellStyle name="Normal 8 2 9" xfId="14031"/>
    <cellStyle name="Normal 8 2 9 2" xfId="39999"/>
    <cellStyle name="Normal 8 20" xfId="14026"/>
    <cellStyle name="Normal 8 20 2" xfId="39994"/>
    <cellStyle name="Normal 8 21" xfId="3206"/>
    <cellStyle name="Normal 8 22" xfId="29174"/>
    <cellStyle name="Normal 8 23" xfId="55122"/>
    <cellStyle name="Normal 8 24" xfId="55656"/>
    <cellStyle name="Normal 8 25" xfId="687"/>
    <cellStyle name="Normal 8 3" xfId="494"/>
    <cellStyle name="Normal 8 3 10" xfId="29181"/>
    <cellStyle name="Normal 8 3 11" xfId="55129"/>
    <cellStyle name="Normal 8 3 12" xfId="55663"/>
    <cellStyle name="Normal 8 3 13" xfId="767"/>
    <cellStyle name="Normal 8 3 2" xfId="1590"/>
    <cellStyle name="Normal 8 3 2 10" xfId="56204"/>
    <cellStyle name="Normal 8 3 2 2" xfId="2672"/>
    <cellStyle name="Normal 8 3 2 2 2" xfId="7000"/>
    <cellStyle name="Normal 8 3 2 2 2 2" xfId="13492"/>
    <cellStyle name="Normal 8 3 2 2 2 2 2" xfId="28640"/>
    <cellStyle name="Normal 8 3 2 2 2 2 2 2" xfId="54608"/>
    <cellStyle name="Normal 8 3 2 2 2 2 3" xfId="39460"/>
    <cellStyle name="Normal 8 3 2 2 2 3" xfId="22148"/>
    <cellStyle name="Normal 8 3 2 2 2 3 2" xfId="48116"/>
    <cellStyle name="Normal 8 3 2 2 2 4" xfId="17820"/>
    <cellStyle name="Normal 8 3 2 2 2 4 2" xfId="43788"/>
    <cellStyle name="Normal 8 3 2 2 2 5" xfId="32968"/>
    <cellStyle name="Normal 8 3 2 2 2 6" xfId="59450"/>
    <cellStyle name="Normal 8 3 2 2 3" xfId="11328"/>
    <cellStyle name="Normal 8 3 2 2 3 2" xfId="26476"/>
    <cellStyle name="Normal 8 3 2 2 3 2 2" xfId="52444"/>
    <cellStyle name="Normal 8 3 2 2 3 3" xfId="37296"/>
    <cellStyle name="Normal 8 3 2 2 4" xfId="9164"/>
    <cellStyle name="Normal 8 3 2 2 4 2" xfId="24312"/>
    <cellStyle name="Normal 8 3 2 2 4 2 2" xfId="50280"/>
    <cellStyle name="Normal 8 3 2 2 4 3" xfId="35132"/>
    <cellStyle name="Normal 8 3 2 2 5" xfId="19984"/>
    <cellStyle name="Normal 8 3 2 2 5 2" xfId="45952"/>
    <cellStyle name="Normal 8 3 2 2 6" xfId="15656"/>
    <cellStyle name="Normal 8 3 2 2 6 2" xfId="41624"/>
    <cellStyle name="Normal 8 3 2 2 7" xfId="4836"/>
    <cellStyle name="Normal 8 3 2 2 8" xfId="30804"/>
    <cellStyle name="Normal 8 3 2 2 9" xfId="57286"/>
    <cellStyle name="Normal 8 3 2 3" xfId="5918"/>
    <cellStyle name="Normal 8 3 2 3 2" xfId="12410"/>
    <cellStyle name="Normal 8 3 2 3 2 2" xfId="27558"/>
    <cellStyle name="Normal 8 3 2 3 2 2 2" xfId="53526"/>
    <cellStyle name="Normal 8 3 2 3 2 3" xfId="38378"/>
    <cellStyle name="Normal 8 3 2 3 3" xfId="21066"/>
    <cellStyle name="Normal 8 3 2 3 3 2" xfId="47034"/>
    <cellStyle name="Normal 8 3 2 3 4" xfId="16738"/>
    <cellStyle name="Normal 8 3 2 3 4 2" xfId="42706"/>
    <cellStyle name="Normal 8 3 2 3 5" xfId="31886"/>
    <cellStyle name="Normal 8 3 2 3 6" xfId="58368"/>
    <cellStyle name="Normal 8 3 2 4" xfId="10246"/>
    <cellStyle name="Normal 8 3 2 4 2" xfId="25394"/>
    <cellStyle name="Normal 8 3 2 4 2 2" xfId="51362"/>
    <cellStyle name="Normal 8 3 2 4 3" xfId="36214"/>
    <cellStyle name="Normal 8 3 2 5" xfId="8082"/>
    <cellStyle name="Normal 8 3 2 5 2" xfId="23230"/>
    <cellStyle name="Normal 8 3 2 5 2 2" xfId="49198"/>
    <cellStyle name="Normal 8 3 2 5 3" xfId="34050"/>
    <cellStyle name="Normal 8 3 2 6" xfId="18902"/>
    <cellStyle name="Normal 8 3 2 6 2" xfId="44870"/>
    <cellStyle name="Normal 8 3 2 7" xfId="14574"/>
    <cellStyle name="Normal 8 3 2 7 2" xfId="40542"/>
    <cellStyle name="Normal 8 3 2 8" xfId="3754"/>
    <cellStyle name="Normal 8 3 2 9" xfId="29722"/>
    <cellStyle name="Normal 8 3 3" xfId="2131"/>
    <cellStyle name="Normal 8 3 3 2" xfId="6459"/>
    <cellStyle name="Normal 8 3 3 2 2" xfId="12951"/>
    <cellStyle name="Normal 8 3 3 2 2 2" xfId="28099"/>
    <cellStyle name="Normal 8 3 3 2 2 2 2" xfId="54067"/>
    <cellStyle name="Normal 8 3 3 2 2 3" xfId="38919"/>
    <cellStyle name="Normal 8 3 3 2 3" xfId="21607"/>
    <cellStyle name="Normal 8 3 3 2 3 2" xfId="47575"/>
    <cellStyle name="Normal 8 3 3 2 4" xfId="17279"/>
    <cellStyle name="Normal 8 3 3 2 4 2" xfId="43247"/>
    <cellStyle name="Normal 8 3 3 2 5" xfId="32427"/>
    <cellStyle name="Normal 8 3 3 2 6" xfId="58909"/>
    <cellStyle name="Normal 8 3 3 3" xfId="10787"/>
    <cellStyle name="Normal 8 3 3 3 2" xfId="25935"/>
    <cellStyle name="Normal 8 3 3 3 2 2" xfId="51903"/>
    <cellStyle name="Normal 8 3 3 3 3" xfId="36755"/>
    <cellStyle name="Normal 8 3 3 4" xfId="8623"/>
    <cellStyle name="Normal 8 3 3 4 2" xfId="23771"/>
    <cellStyle name="Normal 8 3 3 4 2 2" xfId="49739"/>
    <cellStyle name="Normal 8 3 3 4 3" xfId="34591"/>
    <cellStyle name="Normal 8 3 3 5" xfId="19443"/>
    <cellStyle name="Normal 8 3 3 5 2" xfId="45411"/>
    <cellStyle name="Normal 8 3 3 6" xfId="15115"/>
    <cellStyle name="Normal 8 3 3 6 2" xfId="41083"/>
    <cellStyle name="Normal 8 3 3 7" xfId="4295"/>
    <cellStyle name="Normal 8 3 3 8" xfId="30263"/>
    <cellStyle name="Normal 8 3 3 9" xfId="56745"/>
    <cellStyle name="Normal 8 3 4" xfId="5377"/>
    <cellStyle name="Normal 8 3 4 2" xfId="11869"/>
    <cellStyle name="Normal 8 3 4 2 2" xfId="27017"/>
    <cellStyle name="Normal 8 3 4 2 2 2" xfId="52985"/>
    <cellStyle name="Normal 8 3 4 2 3" xfId="37837"/>
    <cellStyle name="Normal 8 3 4 3" xfId="20525"/>
    <cellStyle name="Normal 8 3 4 3 2" xfId="46493"/>
    <cellStyle name="Normal 8 3 4 4" xfId="16197"/>
    <cellStyle name="Normal 8 3 4 4 2" xfId="42165"/>
    <cellStyle name="Normal 8 3 4 5" xfId="31345"/>
    <cellStyle name="Normal 8 3 4 6" xfId="57827"/>
    <cellStyle name="Normal 8 3 5" xfId="9705"/>
    <cellStyle name="Normal 8 3 5 2" xfId="24853"/>
    <cellStyle name="Normal 8 3 5 2 2" xfId="50821"/>
    <cellStyle name="Normal 8 3 5 3" xfId="35673"/>
    <cellStyle name="Normal 8 3 6" xfId="7541"/>
    <cellStyle name="Normal 8 3 6 2" xfId="22689"/>
    <cellStyle name="Normal 8 3 6 2 2" xfId="48657"/>
    <cellStyle name="Normal 8 3 6 3" xfId="33509"/>
    <cellStyle name="Normal 8 3 7" xfId="18361"/>
    <cellStyle name="Normal 8 3 7 2" xfId="44329"/>
    <cellStyle name="Normal 8 3 8" xfId="14033"/>
    <cellStyle name="Normal 8 3 8 2" xfId="40001"/>
    <cellStyle name="Normal 8 3 9" xfId="3213"/>
    <cellStyle name="Normal 8 4" xfId="495"/>
    <cellStyle name="Normal 8 4 10" xfId="29182"/>
    <cellStyle name="Normal 8 4 11" xfId="55130"/>
    <cellStyle name="Normal 8 4 12" xfId="55664"/>
    <cellStyle name="Normal 8 4 13" xfId="807"/>
    <cellStyle name="Normal 8 4 2" xfId="1591"/>
    <cellStyle name="Normal 8 4 2 10" xfId="56205"/>
    <cellStyle name="Normal 8 4 2 2" xfId="2673"/>
    <cellStyle name="Normal 8 4 2 2 2" xfId="7001"/>
    <cellStyle name="Normal 8 4 2 2 2 2" xfId="13493"/>
    <cellStyle name="Normal 8 4 2 2 2 2 2" xfId="28641"/>
    <cellStyle name="Normal 8 4 2 2 2 2 2 2" xfId="54609"/>
    <cellStyle name="Normal 8 4 2 2 2 2 3" xfId="39461"/>
    <cellStyle name="Normal 8 4 2 2 2 3" xfId="22149"/>
    <cellStyle name="Normal 8 4 2 2 2 3 2" xfId="48117"/>
    <cellStyle name="Normal 8 4 2 2 2 4" xfId="17821"/>
    <cellStyle name="Normal 8 4 2 2 2 4 2" xfId="43789"/>
    <cellStyle name="Normal 8 4 2 2 2 5" xfId="32969"/>
    <cellStyle name="Normal 8 4 2 2 2 6" xfId="59451"/>
    <cellStyle name="Normal 8 4 2 2 3" xfId="11329"/>
    <cellStyle name="Normal 8 4 2 2 3 2" xfId="26477"/>
    <cellStyle name="Normal 8 4 2 2 3 2 2" xfId="52445"/>
    <cellStyle name="Normal 8 4 2 2 3 3" xfId="37297"/>
    <cellStyle name="Normal 8 4 2 2 4" xfId="9165"/>
    <cellStyle name="Normal 8 4 2 2 4 2" xfId="24313"/>
    <cellStyle name="Normal 8 4 2 2 4 2 2" xfId="50281"/>
    <cellStyle name="Normal 8 4 2 2 4 3" xfId="35133"/>
    <cellStyle name="Normal 8 4 2 2 5" xfId="19985"/>
    <cellStyle name="Normal 8 4 2 2 5 2" xfId="45953"/>
    <cellStyle name="Normal 8 4 2 2 6" xfId="15657"/>
    <cellStyle name="Normal 8 4 2 2 6 2" xfId="41625"/>
    <cellStyle name="Normal 8 4 2 2 7" xfId="4837"/>
    <cellStyle name="Normal 8 4 2 2 8" xfId="30805"/>
    <cellStyle name="Normal 8 4 2 2 9" xfId="57287"/>
    <cellStyle name="Normal 8 4 2 3" xfId="5919"/>
    <cellStyle name="Normal 8 4 2 3 2" xfId="12411"/>
    <cellStyle name="Normal 8 4 2 3 2 2" xfId="27559"/>
    <cellStyle name="Normal 8 4 2 3 2 2 2" xfId="53527"/>
    <cellStyle name="Normal 8 4 2 3 2 3" xfId="38379"/>
    <cellStyle name="Normal 8 4 2 3 3" xfId="21067"/>
    <cellStyle name="Normal 8 4 2 3 3 2" xfId="47035"/>
    <cellStyle name="Normal 8 4 2 3 4" xfId="16739"/>
    <cellStyle name="Normal 8 4 2 3 4 2" xfId="42707"/>
    <cellStyle name="Normal 8 4 2 3 5" xfId="31887"/>
    <cellStyle name="Normal 8 4 2 3 6" xfId="58369"/>
    <cellStyle name="Normal 8 4 2 4" xfId="10247"/>
    <cellStyle name="Normal 8 4 2 4 2" xfId="25395"/>
    <cellStyle name="Normal 8 4 2 4 2 2" xfId="51363"/>
    <cellStyle name="Normal 8 4 2 4 3" xfId="36215"/>
    <cellStyle name="Normal 8 4 2 5" xfId="8083"/>
    <cellStyle name="Normal 8 4 2 5 2" xfId="23231"/>
    <cellStyle name="Normal 8 4 2 5 2 2" xfId="49199"/>
    <cellStyle name="Normal 8 4 2 5 3" xfId="34051"/>
    <cellStyle name="Normal 8 4 2 6" xfId="18903"/>
    <cellStyle name="Normal 8 4 2 6 2" xfId="44871"/>
    <cellStyle name="Normal 8 4 2 7" xfId="14575"/>
    <cellStyle name="Normal 8 4 2 7 2" xfId="40543"/>
    <cellStyle name="Normal 8 4 2 8" xfId="3755"/>
    <cellStyle name="Normal 8 4 2 9" xfId="29723"/>
    <cellStyle name="Normal 8 4 3" xfId="2132"/>
    <cellStyle name="Normal 8 4 3 2" xfId="6460"/>
    <cellStyle name="Normal 8 4 3 2 2" xfId="12952"/>
    <cellStyle name="Normal 8 4 3 2 2 2" xfId="28100"/>
    <cellStyle name="Normal 8 4 3 2 2 2 2" xfId="54068"/>
    <cellStyle name="Normal 8 4 3 2 2 3" xfId="38920"/>
    <cellStyle name="Normal 8 4 3 2 3" xfId="21608"/>
    <cellStyle name="Normal 8 4 3 2 3 2" xfId="47576"/>
    <cellStyle name="Normal 8 4 3 2 4" xfId="17280"/>
    <cellStyle name="Normal 8 4 3 2 4 2" xfId="43248"/>
    <cellStyle name="Normal 8 4 3 2 5" xfId="32428"/>
    <cellStyle name="Normal 8 4 3 2 6" xfId="58910"/>
    <cellStyle name="Normal 8 4 3 3" xfId="10788"/>
    <cellStyle name="Normal 8 4 3 3 2" xfId="25936"/>
    <cellStyle name="Normal 8 4 3 3 2 2" xfId="51904"/>
    <cellStyle name="Normal 8 4 3 3 3" xfId="36756"/>
    <cellStyle name="Normal 8 4 3 4" xfId="8624"/>
    <cellStyle name="Normal 8 4 3 4 2" xfId="23772"/>
    <cellStyle name="Normal 8 4 3 4 2 2" xfId="49740"/>
    <cellStyle name="Normal 8 4 3 4 3" xfId="34592"/>
    <cellStyle name="Normal 8 4 3 5" xfId="19444"/>
    <cellStyle name="Normal 8 4 3 5 2" xfId="45412"/>
    <cellStyle name="Normal 8 4 3 6" xfId="15116"/>
    <cellStyle name="Normal 8 4 3 6 2" xfId="41084"/>
    <cellStyle name="Normal 8 4 3 7" xfId="4296"/>
    <cellStyle name="Normal 8 4 3 8" xfId="30264"/>
    <cellStyle name="Normal 8 4 3 9" xfId="56746"/>
    <cellStyle name="Normal 8 4 4" xfId="5378"/>
    <cellStyle name="Normal 8 4 4 2" xfId="11870"/>
    <cellStyle name="Normal 8 4 4 2 2" xfId="27018"/>
    <cellStyle name="Normal 8 4 4 2 2 2" xfId="52986"/>
    <cellStyle name="Normal 8 4 4 2 3" xfId="37838"/>
    <cellStyle name="Normal 8 4 4 3" xfId="20526"/>
    <cellStyle name="Normal 8 4 4 3 2" xfId="46494"/>
    <cellStyle name="Normal 8 4 4 4" xfId="16198"/>
    <cellStyle name="Normal 8 4 4 4 2" xfId="42166"/>
    <cellStyle name="Normal 8 4 4 5" xfId="31346"/>
    <cellStyle name="Normal 8 4 4 6" xfId="57828"/>
    <cellStyle name="Normal 8 4 5" xfId="9706"/>
    <cellStyle name="Normal 8 4 5 2" xfId="24854"/>
    <cellStyle name="Normal 8 4 5 2 2" xfId="50822"/>
    <cellStyle name="Normal 8 4 5 3" xfId="35674"/>
    <cellStyle name="Normal 8 4 6" xfId="7542"/>
    <cellStyle name="Normal 8 4 6 2" xfId="22690"/>
    <cellStyle name="Normal 8 4 6 2 2" xfId="48658"/>
    <cellStyle name="Normal 8 4 6 3" xfId="33510"/>
    <cellStyle name="Normal 8 4 7" xfId="18362"/>
    <cellStyle name="Normal 8 4 7 2" xfId="44330"/>
    <cellStyle name="Normal 8 4 8" xfId="14034"/>
    <cellStyle name="Normal 8 4 8 2" xfId="40002"/>
    <cellStyle name="Normal 8 4 9" xfId="3214"/>
    <cellStyle name="Normal 8 5" xfId="496"/>
    <cellStyle name="Normal 8 5 10" xfId="29183"/>
    <cellStyle name="Normal 8 5 11" xfId="55131"/>
    <cellStyle name="Normal 8 5 12" xfId="55665"/>
    <cellStyle name="Normal 8 5 13" xfId="847"/>
    <cellStyle name="Normal 8 5 2" xfId="1592"/>
    <cellStyle name="Normal 8 5 2 10" xfId="56206"/>
    <cellStyle name="Normal 8 5 2 2" xfId="2674"/>
    <cellStyle name="Normal 8 5 2 2 2" xfId="7002"/>
    <cellStyle name="Normal 8 5 2 2 2 2" xfId="13494"/>
    <cellStyle name="Normal 8 5 2 2 2 2 2" xfId="28642"/>
    <cellStyle name="Normal 8 5 2 2 2 2 2 2" xfId="54610"/>
    <cellStyle name="Normal 8 5 2 2 2 2 3" xfId="39462"/>
    <cellStyle name="Normal 8 5 2 2 2 3" xfId="22150"/>
    <cellStyle name="Normal 8 5 2 2 2 3 2" xfId="48118"/>
    <cellStyle name="Normal 8 5 2 2 2 4" xfId="17822"/>
    <cellStyle name="Normal 8 5 2 2 2 4 2" xfId="43790"/>
    <cellStyle name="Normal 8 5 2 2 2 5" xfId="32970"/>
    <cellStyle name="Normal 8 5 2 2 2 6" xfId="59452"/>
    <cellStyle name="Normal 8 5 2 2 3" xfId="11330"/>
    <cellStyle name="Normal 8 5 2 2 3 2" xfId="26478"/>
    <cellStyle name="Normal 8 5 2 2 3 2 2" xfId="52446"/>
    <cellStyle name="Normal 8 5 2 2 3 3" xfId="37298"/>
    <cellStyle name="Normal 8 5 2 2 4" xfId="9166"/>
    <cellStyle name="Normal 8 5 2 2 4 2" xfId="24314"/>
    <cellStyle name="Normal 8 5 2 2 4 2 2" xfId="50282"/>
    <cellStyle name="Normal 8 5 2 2 4 3" xfId="35134"/>
    <cellStyle name="Normal 8 5 2 2 5" xfId="19986"/>
    <cellStyle name="Normal 8 5 2 2 5 2" xfId="45954"/>
    <cellStyle name="Normal 8 5 2 2 6" xfId="15658"/>
    <cellStyle name="Normal 8 5 2 2 6 2" xfId="41626"/>
    <cellStyle name="Normal 8 5 2 2 7" xfId="4838"/>
    <cellStyle name="Normal 8 5 2 2 8" xfId="30806"/>
    <cellStyle name="Normal 8 5 2 2 9" xfId="57288"/>
    <cellStyle name="Normal 8 5 2 3" xfId="5920"/>
    <cellStyle name="Normal 8 5 2 3 2" xfId="12412"/>
    <cellStyle name="Normal 8 5 2 3 2 2" xfId="27560"/>
    <cellStyle name="Normal 8 5 2 3 2 2 2" xfId="53528"/>
    <cellStyle name="Normal 8 5 2 3 2 3" xfId="38380"/>
    <cellStyle name="Normal 8 5 2 3 3" xfId="21068"/>
    <cellStyle name="Normal 8 5 2 3 3 2" xfId="47036"/>
    <cellStyle name="Normal 8 5 2 3 4" xfId="16740"/>
    <cellStyle name="Normal 8 5 2 3 4 2" xfId="42708"/>
    <cellStyle name="Normal 8 5 2 3 5" xfId="31888"/>
    <cellStyle name="Normal 8 5 2 3 6" xfId="58370"/>
    <cellStyle name="Normal 8 5 2 4" xfId="10248"/>
    <cellStyle name="Normal 8 5 2 4 2" xfId="25396"/>
    <cellStyle name="Normal 8 5 2 4 2 2" xfId="51364"/>
    <cellStyle name="Normal 8 5 2 4 3" xfId="36216"/>
    <cellStyle name="Normal 8 5 2 5" xfId="8084"/>
    <cellStyle name="Normal 8 5 2 5 2" xfId="23232"/>
    <cellStyle name="Normal 8 5 2 5 2 2" xfId="49200"/>
    <cellStyle name="Normal 8 5 2 5 3" xfId="34052"/>
    <cellStyle name="Normal 8 5 2 6" xfId="18904"/>
    <cellStyle name="Normal 8 5 2 6 2" xfId="44872"/>
    <cellStyle name="Normal 8 5 2 7" xfId="14576"/>
    <cellStyle name="Normal 8 5 2 7 2" xfId="40544"/>
    <cellStyle name="Normal 8 5 2 8" xfId="3756"/>
    <cellStyle name="Normal 8 5 2 9" xfId="29724"/>
    <cellStyle name="Normal 8 5 3" xfId="2133"/>
    <cellStyle name="Normal 8 5 3 2" xfId="6461"/>
    <cellStyle name="Normal 8 5 3 2 2" xfId="12953"/>
    <cellStyle name="Normal 8 5 3 2 2 2" xfId="28101"/>
    <cellStyle name="Normal 8 5 3 2 2 2 2" xfId="54069"/>
    <cellStyle name="Normal 8 5 3 2 2 3" xfId="38921"/>
    <cellStyle name="Normal 8 5 3 2 3" xfId="21609"/>
    <cellStyle name="Normal 8 5 3 2 3 2" xfId="47577"/>
    <cellStyle name="Normal 8 5 3 2 4" xfId="17281"/>
    <cellStyle name="Normal 8 5 3 2 4 2" xfId="43249"/>
    <cellStyle name="Normal 8 5 3 2 5" xfId="32429"/>
    <cellStyle name="Normal 8 5 3 2 6" xfId="58911"/>
    <cellStyle name="Normal 8 5 3 3" xfId="10789"/>
    <cellStyle name="Normal 8 5 3 3 2" xfId="25937"/>
    <cellStyle name="Normal 8 5 3 3 2 2" xfId="51905"/>
    <cellStyle name="Normal 8 5 3 3 3" xfId="36757"/>
    <cellStyle name="Normal 8 5 3 4" xfId="8625"/>
    <cellStyle name="Normal 8 5 3 4 2" xfId="23773"/>
    <cellStyle name="Normal 8 5 3 4 2 2" xfId="49741"/>
    <cellStyle name="Normal 8 5 3 4 3" xfId="34593"/>
    <cellStyle name="Normal 8 5 3 5" xfId="19445"/>
    <cellStyle name="Normal 8 5 3 5 2" xfId="45413"/>
    <cellStyle name="Normal 8 5 3 6" xfId="15117"/>
    <cellStyle name="Normal 8 5 3 6 2" xfId="41085"/>
    <cellStyle name="Normal 8 5 3 7" xfId="4297"/>
    <cellStyle name="Normal 8 5 3 8" xfId="30265"/>
    <cellStyle name="Normal 8 5 3 9" xfId="56747"/>
    <cellStyle name="Normal 8 5 4" xfId="5379"/>
    <cellStyle name="Normal 8 5 4 2" xfId="11871"/>
    <cellStyle name="Normal 8 5 4 2 2" xfId="27019"/>
    <cellStyle name="Normal 8 5 4 2 2 2" xfId="52987"/>
    <cellStyle name="Normal 8 5 4 2 3" xfId="37839"/>
    <cellStyle name="Normal 8 5 4 3" xfId="20527"/>
    <cellStyle name="Normal 8 5 4 3 2" xfId="46495"/>
    <cellStyle name="Normal 8 5 4 4" xfId="16199"/>
    <cellStyle name="Normal 8 5 4 4 2" xfId="42167"/>
    <cellStyle name="Normal 8 5 4 5" xfId="31347"/>
    <cellStyle name="Normal 8 5 4 6" xfId="57829"/>
    <cellStyle name="Normal 8 5 5" xfId="9707"/>
    <cellStyle name="Normal 8 5 5 2" xfId="24855"/>
    <cellStyle name="Normal 8 5 5 2 2" xfId="50823"/>
    <cellStyle name="Normal 8 5 5 3" xfId="35675"/>
    <cellStyle name="Normal 8 5 6" xfId="7543"/>
    <cellStyle name="Normal 8 5 6 2" xfId="22691"/>
    <cellStyle name="Normal 8 5 6 2 2" xfId="48659"/>
    <cellStyle name="Normal 8 5 6 3" xfId="33511"/>
    <cellStyle name="Normal 8 5 7" xfId="18363"/>
    <cellStyle name="Normal 8 5 7 2" xfId="44331"/>
    <cellStyle name="Normal 8 5 8" xfId="14035"/>
    <cellStyle name="Normal 8 5 8 2" xfId="40003"/>
    <cellStyle name="Normal 8 5 9" xfId="3215"/>
    <cellStyle name="Normal 8 6" xfId="497"/>
    <cellStyle name="Normal 8 6 10" xfId="29184"/>
    <cellStyle name="Normal 8 6 11" xfId="55132"/>
    <cellStyle name="Normal 8 6 12" xfId="55666"/>
    <cellStyle name="Normal 8 6 13" xfId="887"/>
    <cellStyle name="Normal 8 6 2" xfId="1593"/>
    <cellStyle name="Normal 8 6 2 10" xfId="56207"/>
    <cellStyle name="Normal 8 6 2 2" xfId="2675"/>
    <cellStyle name="Normal 8 6 2 2 2" xfId="7003"/>
    <cellStyle name="Normal 8 6 2 2 2 2" xfId="13495"/>
    <cellStyle name="Normal 8 6 2 2 2 2 2" xfId="28643"/>
    <cellStyle name="Normal 8 6 2 2 2 2 2 2" xfId="54611"/>
    <cellStyle name="Normal 8 6 2 2 2 2 3" xfId="39463"/>
    <cellStyle name="Normal 8 6 2 2 2 3" xfId="22151"/>
    <cellStyle name="Normal 8 6 2 2 2 3 2" xfId="48119"/>
    <cellStyle name="Normal 8 6 2 2 2 4" xfId="17823"/>
    <cellStyle name="Normal 8 6 2 2 2 4 2" xfId="43791"/>
    <cellStyle name="Normal 8 6 2 2 2 5" xfId="32971"/>
    <cellStyle name="Normal 8 6 2 2 2 6" xfId="59453"/>
    <cellStyle name="Normal 8 6 2 2 3" xfId="11331"/>
    <cellStyle name="Normal 8 6 2 2 3 2" xfId="26479"/>
    <cellStyle name="Normal 8 6 2 2 3 2 2" xfId="52447"/>
    <cellStyle name="Normal 8 6 2 2 3 3" xfId="37299"/>
    <cellStyle name="Normal 8 6 2 2 4" xfId="9167"/>
    <cellStyle name="Normal 8 6 2 2 4 2" xfId="24315"/>
    <cellStyle name="Normal 8 6 2 2 4 2 2" xfId="50283"/>
    <cellStyle name="Normal 8 6 2 2 4 3" xfId="35135"/>
    <cellStyle name="Normal 8 6 2 2 5" xfId="19987"/>
    <cellStyle name="Normal 8 6 2 2 5 2" xfId="45955"/>
    <cellStyle name="Normal 8 6 2 2 6" xfId="15659"/>
    <cellStyle name="Normal 8 6 2 2 6 2" xfId="41627"/>
    <cellStyle name="Normal 8 6 2 2 7" xfId="4839"/>
    <cellStyle name="Normal 8 6 2 2 8" xfId="30807"/>
    <cellStyle name="Normal 8 6 2 2 9" xfId="57289"/>
    <cellStyle name="Normal 8 6 2 3" xfId="5921"/>
    <cellStyle name="Normal 8 6 2 3 2" xfId="12413"/>
    <cellStyle name="Normal 8 6 2 3 2 2" xfId="27561"/>
    <cellStyle name="Normal 8 6 2 3 2 2 2" xfId="53529"/>
    <cellStyle name="Normal 8 6 2 3 2 3" xfId="38381"/>
    <cellStyle name="Normal 8 6 2 3 3" xfId="21069"/>
    <cellStyle name="Normal 8 6 2 3 3 2" xfId="47037"/>
    <cellStyle name="Normal 8 6 2 3 4" xfId="16741"/>
    <cellStyle name="Normal 8 6 2 3 4 2" xfId="42709"/>
    <cellStyle name="Normal 8 6 2 3 5" xfId="31889"/>
    <cellStyle name="Normal 8 6 2 3 6" xfId="58371"/>
    <cellStyle name="Normal 8 6 2 4" xfId="10249"/>
    <cellStyle name="Normal 8 6 2 4 2" xfId="25397"/>
    <cellStyle name="Normal 8 6 2 4 2 2" xfId="51365"/>
    <cellStyle name="Normal 8 6 2 4 3" xfId="36217"/>
    <cellStyle name="Normal 8 6 2 5" xfId="8085"/>
    <cellStyle name="Normal 8 6 2 5 2" xfId="23233"/>
    <cellStyle name="Normal 8 6 2 5 2 2" xfId="49201"/>
    <cellStyle name="Normal 8 6 2 5 3" xfId="34053"/>
    <cellStyle name="Normal 8 6 2 6" xfId="18905"/>
    <cellStyle name="Normal 8 6 2 6 2" xfId="44873"/>
    <cellStyle name="Normal 8 6 2 7" xfId="14577"/>
    <cellStyle name="Normal 8 6 2 7 2" xfId="40545"/>
    <cellStyle name="Normal 8 6 2 8" xfId="3757"/>
    <cellStyle name="Normal 8 6 2 9" xfId="29725"/>
    <cellStyle name="Normal 8 6 3" xfId="2134"/>
    <cellStyle name="Normal 8 6 3 2" xfId="6462"/>
    <cellStyle name="Normal 8 6 3 2 2" xfId="12954"/>
    <cellStyle name="Normal 8 6 3 2 2 2" xfId="28102"/>
    <cellStyle name="Normal 8 6 3 2 2 2 2" xfId="54070"/>
    <cellStyle name="Normal 8 6 3 2 2 3" xfId="38922"/>
    <cellStyle name="Normal 8 6 3 2 3" xfId="21610"/>
    <cellStyle name="Normal 8 6 3 2 3 2" xfId="47578"/>
    <cellStyle name="Normal 8 6 3 2 4" xfId="17282"/>
    <cellStyle name="Normal 8 6 3 2 4 2" xfId="43250"/>
    <cellStyle name="Normal 8 6 3 2 5" xfId="32430"/>
    <cellStyle name="Normal 8 6 3 2 6" xfId="58912"/>
    <cellStyle name="Normal 8 6 3 3" xfId="10790"/>
    <cellStyle name="Normal 8 6 3 3 2" xfId="25938"/>
    <cellStyle name="Normal 8 6 3 3 2 2" xfId="51906"/>
    <cellStyle name="Normal 8 6 3 3 3" xfId="36758"/>
    <cellStyle name="Normal 8 6 3 4" xfId="8626"/>
    <cellStyle name="Normal 8 6 3 4 2" xfId="23774"/>
    <cellStyle name="Normal 8 6 3 4 2 2" xfId="49742"/>
    <cellStyle name="Normal 8 6 3 4 3" xfId="34594"/>
    <cellStyle name="Normal 8 6 3 5" xfId="19446"/>
    <cellStyle name="Normal 8 6 3 5 2" xfId="45414"/>
    <cellStyle name="Normal 8 6 3 6" xfId="15118"/>
    <cellStyle name="Normal 8 6 3 6 2" xfId="41086"/>
    <cellStyle name="Normal 8 6 3 7" xfId="4298"/>
    <cellStyle name="Normal 8 6 3 8" xfId="30266"/>
    <cellStyle name="Normal 8 6 3 9" xfId="56748"/>
    <cellStyle name="Normal 8 6 4" xfId="5380"/>
    <cellStyle name="Normal 8 6 4 2" xfId="11872"/>
    <cellStyle name="Normal 8 6 4 2 2" xfId="27020"/>
    <cellStyle name="Normal 8 6 4 2 2 2" xfId="52988"/>
    <cellStyle name="Normal 8 6 4 2 3" xfId="37840"/>
    <cellStyle name="Normal 8 6 4 3" xfId="20528"/>
    <cellStyle name="Normal 8 6 4 3 2" xfId="46496"/>
    <cellStyle name="Normal 8 6 4 4" xfId="16200"/>
    <cellStyle name="Normal 8 6 4 4 2" xfId="42168"/>
    <cellStyle name="Normal 8 6 4 5" xfId="31348"/>
    <cellStyle name="Normal 8 6 4 6" xfId="57830"/>
    <cellStyle name="Normal 8 6 5" xfId="9708"/>
    <cellStyle name="Normal 8 6 5 2" xfId="24856"/>
    <cellStyle name="Normal 8 6 5 2 2" xfId="50824"/>
    <cellStyle name="Normal 8 6 5 3" xfId="35676"/>
    <cellStyle name="Normal 8 6 6" xfId="7544"/>
    <cellStyle name="Normal 8 6 6 2" xfId="22692"/>
    <cellStyle name="Normal 8 6 6 2 2" xfId="48660"/>
    <cellStyle name="Normal 8 6 6 3" xfId="33512"/>
    <cellStyle name="Normal 8 6 7" xfId="18364"/>
    <cellStyle name="Normal 8 6 7 2" xfId="44332"/>
    <cellStyle name="Normal 8 6 8" xfId="14036"/>
    <cellStyle name="Normal 8 6 8 2" xfId="40004"/>
    <cellStyle name="Normal 8 6 9" xfId="3216"/>
    <cellStyle name="Normal 8 7" xfId="498"/>
    <cellStyle name="Normal 8 7 10" xfId="29185"/>
    <cellStyle name="Normal 8 7 11" xfId="55133"/>
    <cellStyle name="Normal 8 7 12" xfId="55667"/>
    <cellStyle name="Normal 8 7 13" xfId="927"/>
    <cellStyle name="Normal 8 7 2" xfId="1594"/>
    <cellStyle name="Normal 8 7 2 10" xfId="56208"/>
    <cellStyle name="Normal 8 7 2 2" xfId="2676"/>
    <cellStyle name="Normal 8 7 2 2 2" xfId="7004"/>
    <cellStyle name="Normal 8 7 2 2 2 2" xfId="13496"/>
    <cellStyle name="Normal 8 7 2 2 2 2 2" xfId="28644"/>
    <cellStyle name="Normal 8 7 2 2 2 2 2 2" xfId="54612"/>
    <cellStyle name="Normal 8 7 2 2 2 2 3" xfId="39464"/>
    <cellStyle name="Normal 8 7 2 2 2 3" xfId="22152"/>
    <cellStyle name="Normal 8 7 2 2 2 3 2" xfId="48120"/>
    <cellStyle name="Normal 8 7 2 2 2 4" xfId="17824"/>
    <cellStyle name="Normal 8 7 2 2 2 4 2" xfId="43792"/>
    <cellStyle name="Normal 8 7 2 2 2 5" xfId="32972"/>
    <cellStyle name="Normal 8 7 2 2 2 6" xfId="59454"/>
    <cellStyle name="Normal 8 7 2 2 3" xfId="11332"/>
    <cellStyle name="Normal 8 7 2 2 3 2" xfId="26480"/>
    <cellStyle name="Normal 8 7 2 2 3 2 2" xfId="52448"/>
    <cellStyle name="Normal 8 7 2 2 3 3" xfId="37300"/>
    <cellStyle name="Normal 8 7 2 2 4" xfId="9168"/>
    <cellStyle name="Normal 8 7 2 2 4 2" xfId="24316"/>
    <cellStyle name="Normal 8 7 2 2 4 2 2" xfId="50284"/>
    <cellStyle name="Normal 8 7 2 2 4 3" xfId="35136"/>
    <cellStyle name="Normal 8 7 2 2 5" xfId="19988"/>
    <cellStyle name="Normal 8 7 2 2 5 2" xfId="45956"/>
    <cellStyle name="Normal 8 7 2 2 6" xfId="15660"/>
    <cellStyle name="Normal 8 7 2 2 6 2" xfId="41628"/>
    <cellStyle name="Normal 8 7 2 2 7" xfId="4840"/>
    <cellStyle name="Normal 8 7 2 2 8" xfId="30808"/>
    <cellStyle name="Normal 8 7 2 2 9" xfId="57290"/>
    <cellStyle name="Normal 8 7 2 3" xfId="5922"/>
    <cellStyle name="Normal 8 7 2 3 2" xfId="12414"/>
    <cellStyle name="Normal 8 7 2 3 2 2" xfId="27562"/>
    <cellStyle name="Normal 8 7 2 3 2 2 2" xfId="53530"/>
    <cellStyle name="Normal 8 7 2 3 2 3" xfId="38382"/>
    <cellStyle name="Normal 8 7 2 3 3" xfId="21070"/>
    <cellStyle name="Normal 8 7 2 3 3 2" xfId="47038"/>
    <cellStyle name="Normal 8 7 2 3 4" xfId="16742"/>
    <cellStyle name="Normal 8 7 2 3 4 2" xfId="42710"/>
    <cellStyle name="Normal 8 7 2 3 5" xfId="31890"/>
    <cellStyle name="Normal 8 7 2 3 6" xfId="58372"/>
    <cellStyle name="Normal 8 7 2 4" xfId="10250"/>
    <cellStyle name="Normal 8 7 2 4 2" xfId="25398"/>
    <cellStyle name="Normal 8 7 2 4 2 2" xfId="51366"/>
    <cellStyle name="Normal 8 7 2 4 3" xfId="36218"/>
    <cellStyle name="Normal 8 7 2 5" xfId="8086"/>
    <cellStyle name="Normal 8 7 2 5 2" xfId="23234"/>
    <cellStyle name="Normal 8 7 2 5 2 2" xfId="49202"/>
    <cellStyle name="Normal 8 7 2 5 3" xfId="34054"/>
    <cellStyle name="Normal 8 7 2 6" xfId="18906"/>
    <cellStyle name="Normal 8 7 2 6 2" xfId="44874"/>
    <cellStyle name="Normal 8 7 2 7" xfId="14578"/>
    <cellStyle name="Normal 8 7 2 7 2" xfId="40546"/>
    <cellStyle name="Normal 8 7 2 8" xfId="3758"/>
    <cellStyle name="Normal 8 7 2 9" xfId="29726"/>
    <cellStyle name="Normal 8 7 3" xfId="2135"/>
    <cellStyle name="Normal 8 7 3 2" xfId="6463"/>
    <cellStyle name="Normal 8 7 3 2 2" xfId="12955"/>
    <cellStyle name="Normal 8 7 3 2 2 2" xfId="28103"/>
    <cellStyle name="Normal 8 7 3 2 2 2 2" xfId="54071"/>
    <cellStyle name="Normal 8 7 3 2 2 3" xfId="38923"/>
    <cellStyle name="Normal 8 7 3 2 3" xfId="21611"/>
    <cellStyle name="Normal 8 7 3 2 3 2" xfId="47579"/>
    <cellStyle name="Normal 8 7 3 2 4" xfId="17283"/>
    <cellStyle name="Normal 8 7 3 2 4 2" xfId="43251"/>
    <cellStyle name="Normal 8 7 3 2 5" xfId="32431"/>
    <cellStyle name="Normal 8 7 3 2 6" xfId="58913"/>
    <cellStyle name="Normal 8 7 3 3" xfId="10791"/>
    <cellStyle name="Normal 8 7 3 3 2" xfId="25939"/>
    <cellStyle name="Normal 8 7 3 3 2 2" xfId="51907"/>
    <cellStyle name="Normal 8 7 3 3 3" xfId="36759"/>
    <cellStyle name="Normal 8 7 3 4" xfId="8627"/>
    <cellStyle name="Normal 8 7 3 4 2" xfId="23775"/>
    <cellStyle name="Normal 8 7 3 4 2 2" xfId="49743"/>
    <cellStyle name="Normal 8 7 3 4 3" xfId="34595"/>
    <cellStyle name="Normal 8 7 3 5" xfId="19447"/>
    <cellStyle name="Normal 8 7 3 5 2" xfId="45415"/>
    <cellStyle name="Normal 8 7 3 6" xfId="15119"/>
    <cellStyle name="Normal 8 7 3 6 2" xfId="41087"/>
    <cellStyle name="Normal 8 7 3 7" xfId="4299"/>
    <cellStyle name="Normal 8 7 3 8" xfId="30267"/>
    <cellStyle name="Normal 8 7 3 9" xfId="56749"/>
    <cellStyle name="Normal 8 7 4" xfId="5381"/>
    <cellStyle name="Normal 8 7 4 2" xfId="11873"/>
    <cellStyle name="Normal 8 7 4 2 2" xfId="27021"/>
    <cellStyle name="Normal 8 7 4 2 2 2" xfId="52989"/>
    <cellStyle name="Normal 8 7 4 2 3" xfId="37841"/>
    <cellStyle name="Normal 8 7 4 3" xfId="20529"/>
    <cellStyle name="Normal 8 7 4 3 2" xfId="46497"/>
    <cellStyle name="Normal 8 7 4 4" xfId="16201"/>
    <cellStyle name="Normal 8 7 4 4 2" xfId="42169"/>
    <cellStyle name="Normal 8 7 4 5" xfId="31349"/>
    <cellStyle name="Normal 8 7 4 6" xfId="57831"/>
    <cellStyle name="Normal 8 7 5" xfId="9709"/>
    <cellStyle name="Normal 8 7 5 2" xfId="24857"/>
    <cellStyle name="Normal 8 7 5 2 2" xfId="50825"/>
    <cellStyle name="Normal 8 7 5 3" xfId="35677"/>
    <cellStyle name="Normal 8 7 6" xfId="7545"/>
    <cellStyle name="Normal 8 7 6 2" xfId="22693"/>
    <cellStyle name="Normal 8 7 6 2 2" xfId="48661"/>
    <cellStyle name="Normal 8 7 6 3" xfId="33513"/>
    <cellStyle name="Normal 8 7 7" xfId="18365"/>
    <cellStyle name="Normal 8 7 7 2" xfId="44333"/>
    <cellStyle name="Normal 8 7 8" xfId="14037"/>
    <cellStyle name="Normal 8 7 8 2" xfId="40005"/>
    <cellStyle name="Normal 8 7 9" xfId="3217"/>
    <cellStyle name="Normal 8 8" xfId="499"/>
    <cellStyle name="Normal 8 8 10" xfId="29186"/>
    <cellStyle name="Normal 8 8 11" xfId="55134"/>
    <cellStyle name="Normal 8 8 12" xfId="55668"/>
    <cellStyle name="Normal 8 8 13" xfId="967"/>
    <cellStyle name="Normal 8 8 2" xfId="1595"/>
    <cellStyle name="Normal 8 8 2 10" xfId="56209"/>
    <cellStyle name="Normal 8 8 2 2" xfId="2677"/>
    <cellStyle name="Normal 8 8 2 2 2" xfId="7005"/>
    <cellStyle name="Normal 8 8 2 2 2 2" xfId="13497"/>
    <cellStyle name="Normal 8 8 2 2 2 2 2" xfId="28645"/>
    <cellStyle name="Normal 8 8 2 2 2 2 2 2" xfId="54613"/>
    <cellStyle name="Normal 8 8 2 2 2 2 3" xfId="39465"/>
    <cellStyle name="Normal 8 8 2 2 2 3" xfId="22153"/>
    <cellStyle name="Normal 8 8 2 2 2 3 2" xfId="48121"/>
    <cellStyle name="Normal 8 8 2 2 2 4" xfId="17825"/>
    <cellStyle name="Normal 8 8 2 2 2 4 2" xfId="43793"/>
    <cellStyle name="Normal 8 8 2 2 2 5" xfId="32973"/>
    <cellStyle name="Normal 8 8 2 2 2 6" xfId="59455"/>
    <cellStyle name="Normal 8 8 2 2 3" xfId="11333"/>
    <cellStyle name="Normal 8 8 2 2 3 2" xfId="26481"/>
    <cellStyle name="Normal 8 8 2 2 3 2 2" xfId="52449"/>
    <cellStyle name="Normal 8 8 2 2 3 3" xfId="37301"/>
    <cellStyle name="Normal 8 8 2 2 4" xfId="9169"/>
    <cellStyle name="Normal 8 8 2 2 4 2" xfId="24317"/>
    <cellStyle name="Normal 8 8 2 2 4 2 2" xfId="50285"/>
    <cellStyle name="Normal 8 8 2 2 4 3" xfId="35137"/>
    <cellStyle name="Normal 8 8 2 2 5" xfId="19989"/>
    <cellStyle name="Normal 8 8 2 2 5 2" xfId="45957"/>
    <cellStyle name="Normal 8 8 2 2 6" xfId="15661"/>
    <cellStyle name="Normal 8 8 2 2 6 2" xfId="41629"/>
    <cellStyle name="Normal 8 8 2 2 7" xfId="4841"/>
    <cellStyle name="Normal 8 8 2 2 8" xfId="30809"/>
    <cellStyle name="Normal 8 8 2 2 9" xfId="57291"/>
    <cellStyle name="Normal 8 8 2 3" xfId="5923"/>
    <cellStyle name="Normal 8 8 2 3 2" xfId="12415"/>
    <cellStyle name="Normal 8 8 2 3 2 2" xfId="27563"/>
    <cellStyle name="Normal 8 8 2 3 2 2 2" xfId="53531"/>
    <cellStyle name="Normal 8 8 2 3 2 3" xfId="38383"/>
    <cellStyle name="Normal 8 8 2 3 3" xfId="21071"/>
    <cellStyle name="Normal 8 8 2 3 3 2" xfId="47039"/>
    <cellStyle name="Normal 8 8 2 3 4" xfId="16743"/>
    <cellStyle name="Normal 8 8 2 3 4 2" xfId="42711"/>
    <cellStyle name="Normal 8 8 2 3 5" xfId="31891"/>
    <cellStyle name="Normal 8 8 2 3 6" xfId="58373"/>
    <cellStyle name="Normal 8 8 2 4" xfId="10251"/>
    <cellStyle name="Normal 8 8 2 4 2" xfId="25399"/>
    <cellStyle name="Normal 8 8 2 4 2 2" xfId="51367"/>
    <cellStyle name="Normal 8 8 2 4 3" xfId="36219"/>
    <cellStyle name="Normal 8 8 2 5" xfId="8087"/>
    <cellStyle name="Normal 8 8 2 5 2" xfId="23235"/>
    <cellStyle name="Normal 8 8 2 5 2 2" xfId="49203"/>
    <cellStyle name="Normal 8 8 2 5 3" xfId="34055"/>
    <cellStyle name="Normal 8 8 2 6" xfId="18907"/>
    <cellStyle name="Normal 8 8 2 6 2" xfId="44875"/>
    <cellStyle name="Normal 8 8 2 7" xfId="14579"/>
    <cellStyle name="Normal 8 8 2 7 2" xfId="40547"/>
    <cellStyle name="Normal 8 8 2 8" xfId="3759"/>
    <cellStyle name="Normal 8 8 2 9" xfId="29727"/>
    <cellStyle name="Normal 8 8 3" xfId="2136"/>
    <cellStyle name="Normal 8 8 3 2" xfId="6464"/>
    <cellStyle name="Normal 8 8 3 2 2" xfId="12956"/>
    <cellStyle name="Normal 8 8 3 2 2 2" xfId="28104"/>
    <cellStyle name="Normal 8 8 3 2 2 2 2" xfId="54072"/>
    <cellStyle name="Normal 8 8 3 2 2 3" xfId="38924"/>
    <cellStyle name="Normal 8 8 3 2 3" xfId="21612"/>
    <cellStyle name="Normal 8 8 3 2 3 2" xfId="47580"/>
    <cellStyle name="Normal 8 8 3 2 4" xfId="17284"/>
    <cellStyle name="Normal 8 8 3 2 4 2" xfId="43252"/>
    <cellStyle name="Normal 8 8 3 2 5" xfId="32432"/>
    <cellStyle name="Normal 8 8 3 2 6" xfId="58914"/>
    <cellStyle name="Normal 8 8 3 3" xfId="10792"/>
    <cellStyle name="Normal 8 8 3 3 2" xfId="25940"/>
    <cellStyle name="Normal 8 8 3 3 2 2" xfId="51908"/>
    <cellStyle name="Normal 8 8 3 3 3" xfId="36760"/>
    <cellStyle name="Normal 8 8 3 4" xfId="8628"/>
    <cellStyle name="Normal 8 8 3 4 2" xfId="23776"/>
    <cellStyle name="Normal 8 8 3 4 2 2" xfId="49744"/>
    <cellStyle name="Normal 8 8 3 4 3" xfId="34596"/>
    <cellStyle name="Normal 8 8 3 5" xfId="19448"/>
    <cellStyle name="Normal 8 8 3 5 2" xfId="45416"/>
    <cellStyle name="Normal 8 8 3 6" xfId="15120"/>
    <cellStyle name="Normal 8 8 3 6 2" xfId="41088"/>
    <cellStyle name="Normal 8 8 3 7" xfId="4300"/>
    <cellStyle name="Normal 8 8 3 8" xfId="30268"/>
    <cellStyle name="Normal 8 8 3 9" xfId="56750"/>
    <cellStyle name="Normal 8 8 4" xfId="5382"/>
    <cellStyle name="Normal 8 8 4 2" xfId="11874"/>
    <cellStyle name="Normal 8 8 4 2 2" xfId="27022"/>
    <cellStyle name="Normal 8 8 4 2 2 2" xfId="52990"/>
    <cellStyle name="Normal 8 8 4 2 3" xfId="37842"/>
    <cellStyle name="Normal 8 8 4 3" xfId="20530"/>
    <cellStyle name="Normal 8 8 4 3 2" xfId="46498"/>
    <cellStyle name="Normal 8 8 4 4" xfId="16202"/>
    <cellStyle name="Normal 8 8 4 4 2" xfId="42170"/>
    <cellStyle name="Normal 8 8 4 5" xfId="31350"/>
    <cellStyle name="Normal 8 8 4 6" xfId="57832"/>
    <cellStyle name="Normal 8 8 5" xfId="9710"/>
    <cellStyle name="Normal 8 8 5 2" xfId="24858"/>
    <cellStyle name="Normal 8 8 5 2 2" xfId="50826"/>
    <cellStyle name="Normal 8 8 5 3" xfId="35678"/>
    <cellStyle name="Normal 8 8 6" xfId="7546"/>
    <cellStyle name="Normal 8 8 6 2" xfId="22694"/>
    <cellStyle name="Normal 8 8 6 2 2" xfId="48662"/>
    <cellStyle name="Normal 8 8 6 3" xfId="33514"/>
    <cellStyle name="Normal 8 8 7" xfId="18366"/>
    <cellStyle name="Normal 8 8 7 2" xfId="44334"/>
    <cellStyle name="Normal 8 8 8" xfId="14038"/>
    <cellStyle name="Normal 8 8 8 2" xfId="40006"/>
    <cellStyle name="Normal 8 8 9" xfId="3218"/>
    <cellStyle name="Normal 8 9" xfId="500"/>
    <cellStyle name="Normal 8 9 10" xfId="29187"/>
    <cellStyle name="Normal 8 9 11" xfId="55135"/>
    <cellStyle name="Normal 8 9 12" xfId="55669"/>
    <cellStyle name="Normal 8 9 13" xfId="1007"/>
    <cellStyle name="Normal 8 9 2" xfId="1596"/>
    <cellStyle name="Normal 8 9 2 10" xfId="56210"/>
    <cellStyle name="Normal 8 9 2 2" xfId="2678"/>
    <cellStyle name="Normal 8 9 2 2 2" xfId="7006"/>
    <cellStyle name="Normal 8 9 2 2 2 2" xfId="13498"/>
    <cellStyle name="Normal 8 9 2 2 2 2 2" xfId="28646"/>
    <cellStyle name="Normal 8 9 2 2 2 2 2 2" xfId="54614"/>
    <cellStyle name="Normal 8 9 2 2 2 2 3" xfId="39466"/>
    <cellStyle name="Normal 8 9 2 2 2 3" xfId="22154"/>
    <cellStyle name="Normal 8 9 2 2 2 3 2" xfId="48122"/>
    <cellStyle name="Normal 8 9 2 2 2 4" xfId="17826"/>
    <cellStyle name="Normal 8 9 2 2 2 4 2" xfId="43794"/>
    <cellStyle name="Normal 8 9 2 2 2 5" xfId="32974"/>
    <cellStyle name="Normal 8 9 2 2 2 6" xfId="59456"/>
    <cellStyle name="Normal 8 9 2 2 3" xfId="11334"/>
    <cellStyle name="Normal 8 9 2 2 3 2" xfId="26482"/>
    <cellStyle name="Normal 8 9 2 2 3 2 2" xfId="52450"/>
    <cellStyle name="Normal 8 9 2 2 3 3" xfId="37302"/>
    <cellStyle name="Normal 8 9 2 2 4" xfId="9170"/>
    <cellStyle name="Normal 8 9 2 2 4 2" xfId="24318"/>
    <cellStyle name="Normal 8 9 2 2 4 2 2" xfId="50286"/>
    <cellStyle name="Normal 8 9 2 2 4 3" xfId="35138"/>
    <cellStyle name="Normal 8 9 2 2 5" xfId="19990"/>
    <cellStyle name="Normal 8 9 2 2 5 2" xfId="45958"/>
    <cellStyle name="Normal 8 9 2 2 6" xfId="15662"/>
    <cellStyle name="Normal 8 9 2 2 6 2" xfId="41630"/>
    <cellStyle name="Normal 8 9 2 2 7" xfId="4842"/>
    <cellStyle name="Normal 8 9 2 2 8" xfId="30810"/>
    <cellStyle name="Normal 8 9 2 2 9" xfId="57292"/>
    <cellStyle name="Normal 8 9 2 3" xfId="5924"/>
    <cellStyle name="Normal 8 9 2 3 2" xfId="12416"/>
    <cellStyle name="Normal 8 9 2 3 2 2" xfId="27564"/>
    <cellStyle name="Normal 8 9 2 3 2 2 2" xfId="53532"/>
    <cellStyle name="Normal 8 9 2 3 2 3" xfId="38384"/>
    <cellStyle name="Normal 8 9 2 3 3" xfId="21072"/>
    <cellStyle name="Normal 8 9 2 3 3 2" xfId="47040"/>
    <cellStyle name="Normal 8 9 2 3 4" xfId="16744"/>
    <cellStyle name="Normal 8 9 2 3 4 2" xfId="42712"/>
    <cellStyle name="Normal 8 9 2 3 5" xfId="31892"/>
    <cellStyle name="Normal 8 9 2 3 6" xfId="58374"/>
    <cellStyle name="Normal 8 9 2 4" xfId="10252"/>
    <cellStyle name="Normal 8 9 2 4 2" xfId="25400"/>
    <cellStyle name="Normal 8 9 2 4 2 2" xfId="51368"/>
    <cellStyle name="Normal 8 9 2 4 3" xfId="36220"/>
    <cellStyle name="Normal 8 9 2 5" xfId="8088"/>
    <cellStyle name="Normal 8 9 2 5 2" xfId="23236"/>
    <cellStyle name="Normal 8 9 2 5 2 2" xfId="49204"/>
    <cellStyle name="Normal 8 9 2 5 3" xfId="34056"/>
    <cellStyle name="Normal 8 9 2 6" xfId="18908"/>
    <cellStyle name="Normal 8 9 2 6 2" xfId="44876"/>
    <cellStyle name="Normal 8 9 2 7" xfId="14580"/>
    <cellStyle name="Normal 8 9 2 7 2" xfId="40548"/>
    <cellStyle name="Normal 8 9 2 8" xfId="3760"/>
    <cellStyle name="Normal 8 9 2 9" xfId="29728"/>
    <cellStyle name="Normal 8 9 3" xfId="2137"/>
    <cellStyle name="Normal 8 9 3 2" xfId="6465"/>
    <cellStyle name="Normal 8 9 3 2 2" xfId="12957"/>
    <cellStyle name="Normal 8 9 3 2 2 2" xfId="28105"/>
    <cellStyle name="Normal 8 9 3 2 2 2 2" xfId="54073"/>
    <cellStyle name="Normal 8 9 3 2 2 3" xfId="38925"/>
    <cellStyle name="Normal 8 9 3 2 3" xfId="21613"/>
    <cellStyle name="Normal 8 9 3 2 3 2" xfId="47581"/>
    <cellStyle name="Normal 8 9 3 2 4" xfId="17285"/>
    <cellStyle name="Normal 8 9 3 2 4 2" xfId="43253"/>
    <cellStyle name="Normal 8 9 3 2 5" xfId="32433"/>
    <cellStyle name="Normal 8 9 3 2 6" xfId="58915"/>
    <cellStyle name="Normal 8 9 3 3" xfId="10793"/>
    <cellStyle name="Normal 8 9 3 3 2" xfId="25941"/>
    <cellStyle name="Normal 8 9 3 3 2 2" xfId="51909"/>
    <cellStyle name="Normal 8 9 3 3 3" xfId="36761"/>
    <cellStyle name="Normal 8 9 3 4" xfId="8629"/>
    <cellStyle name="Normal 8 9 3 4 2" xfId="23777"/>
    <cellStyle name="Normal 8 9 3 4 2 2" xfId="49745"/>
    <cellStyle name="Normal 8 9 3 4 3" xfId="34597"/>
    <cellStyle name="Normal 8 9 3 5" xfId="19449"/>
    <cellStyle name="Normal 8 9 3 5 2" xfId="45417"/>
    <cellStyle name="Normal 8 9 3 6" xfId="15121"/>
    <cellStyle name="Normal 8 9 3 6 2" xfId="41089"/>
    <cellStyle name="Normal 8 9 3 7" xfId="4301"/>
    <cellStyle name="Normal 8 9 3 8" xfId="30269"/>
    <cellStyle name="Normal 8 9 3 9" xfId="56751"/>
    <cellStyle name="Normal 8 9 4" xfId="5383"/>
    <cellStyle name="Normal 8 9 4 2" xfId="11875"/>
    <cellStyle name="Normal 8 9 4 2 2" xfId="27023"/>
    <cellStyle name="Normal 8 9 4 2 2 2" xfId="52991"/>
    <cellStyle name="Normal 8 9 4 2 3" xfId="37843"/>
    <cellStyle name="Normal 8 9 4 3" xfId="20531"/>
    <cellStyle name="Normal 8 9 4 3 2" xfId="46499"/>
    <cellStyle name="Normal 8 9 4 4" xfId="16203"/>
    <cellStyle name="Normal 8 9 4 4 2" xfId="42171"/>
    <cellStyle name="Normal 8 9 4 5" xfId="31351"/>
    <cellStyle name="Normal 8 9 4 6" xfId="57833"/>
    <cellStyle name="Normal 8 9 5" xfId="9711"/>
    <cellStyle name="Normal 8 9 5 2" xfId="24859"/>
    <cellStyle name="Normal 8 9 5 2 2" xfId="50827"/>
    <cellStyle name="Normal 8 9 5 3" xfId="35679"/>
    <cellStyle name="Normal 8 9 6" xfId="7547"/>
    <cellStyle name="Normal 8 9 6 2" xfId="22695"/>
    <cellStyle name="Normal 8 9 6 2 2" xfId="48663"/>
    <cellStyle name="Normal 8 9 6 3" xfId="33515"/>
    <cellStyle name="Normal 8 9 7" xfId="18367"/>
    <cellStyle name="Normal 8 9 7 2" xfId="44335"/>
    <cellStyle name="Normal 8 9 8" xfId="14039"/>
    <cellStyle name="Normal 8 9 8 2" xfId="40007"/>
    <cellStyle name="Normal 8 9 9" xfId="3219"/>
    <cellStyle name="Normal 9" xfId="501"/>
    <cellStyle name="Normal 9 10" xfId="502"/>
    <cellStyle name="Normal 9 10 10" xfId="29189"/>
    <cellStyle name="Normal 9 10 11" xfId="55137"/>
    <cellStyle name="Normal 9 10 12" xfId="55671"/>
    <cellStyle name="Normal 9 10 13" xfId="1050"/>
    <cellStyle name="Normal 9 10 2" xfId="1598"/>
    <cellStyle name="Normal 9 10 2 10" xfId="56212"/>
    <cellStyle name="Normal 9 10 2 2" xfId="2680"/>
    <cellStyle name="Normal 9 10 2 2 2" xfId="7008"/>
    <cellStyle name="Normal 9 10 2 2 2 2" xfId="13500"/>
    <cellStyle name="Normal 9 10 2 2 2 2 2" xfId="28648"/>
    <cellStyle name="Normal 9 10 2 2 2 2 2 2" xfId="54616"/>
    <cellStyle name="Normal 9 10 2 2 2 2 3" xfId="39468"/>
    <cellStyle name="Normal 9 10 2 2 2 3" xfId="22156"/>
    <cellStyle name="Normal 9 10 2 2 2 3 2" xfId="48124"/>
    <cellStyle name="Normal 9 10 2 2 2 4" xfId="17828"/>
    <cellStyle name="Normal 9 10 2 2 2 4 2" xfId="43796"/>
    <cellStyle name="Normal 9 10 2 2 2 5" xfId="32976"/>
    <cellStyle name="Normal 9 10 2 2 2 6" xfId="59458"/>
    <cellStyle name="Normal 9 10 2 2 3" xfId="11336"/>
    <cellStyle name="Normal 9 10 2 2 3 2" xfId="26484"/>
    <cellStyle name="Normal 9 10 2 2 3 2 2" xfId="52452"/>
    <cellStyle name="Normal 9 10 2 2 3 3" xfId="37304"/>
    <cellStyle name="Normal 9 10 2 2 4" xfId="9172"/>
    <cellStyle name="Normal 9 10 2 2 4 2" xfId="24320"/>
    <cellStyle name="Normal 9 10 2 2 4 2 2" xfId="50288"/>
    <cellStyle name="Normal 9 10 2 2 4 3" xfId="35140"/>
    <cellStyle name="Normal 9 10 2 2 5" xfId="19992"/>
    <cellStyle name="Normal 9 10 2 2 5 2" xfId="45960"/>
    <cellStyle name="Normal 9 10 2 2 6" xfId="15664"/>
    <cellStyle name="Normal 9 10 2 2 6 2" xfId="41632"/>
    <cellStyle name="Normal 9 10 2 2 7" xfId="4844"/>
    <cellStyle name="Normal 9 10 2 2 8" xfId="30812"/>
    <cellStyle name="Normal 9 10 2 2 9" xfId="57294"/>
    <cellStyle name="Normal 9 10 2 3" xfId="5926"/>
    <cellStyle name="Normal 9 10 2 3 2" xfId="12418"/>
    <cellStyle name="Normal 9 10 2 3 2 2" xfId="27566"/>
    <cellStyle name="Normal 9 10 2 3 2 2 2" xfId="53534"/>
    <cellStyle name="Normal 9 10 2 3 2 3" xfId="38386"/>
    <cellStyle name="Normal 9 10 2 3 3" xfId="21074"/>
    <cellStyle name="Normal 9 10 2 3 3 2" xfId="47042"/>
    <cellStyle name="Normal 9 10 2 3 4" xfId="16746"/>
    <cellStyle name="Normal 9 10 2 3 4 2" xfId="42714"/>
    <cellStyle name="Normal 9 10 2 3 5" xfId="31894"/>
    <cellStyle name="Normal 9 10 2 3 6" xfId="58376"/>
    <cellStyle name="Normal 9 10 2 4" xfId="10254"/>
    <cellStyle name="Normal 9 10 2 4 2" xfId="25402"/>
    <cellStyle name="Normal 9 10 2 4 2 2" xfId="51370"/>
    <cellStyle name="Normal 9 10 2 4 3" xfId="36222"/>
    <cellStyle name="Normal 9 10 2 5" xfId="8090"/>
    <cellStyle name="Normal 9 10 2 5 2" xfId="23238"/>
    <cellStyle name="Normal 9 10 2 5 2 2" xfId="49206"/>
    <cellStyle name="Normal 9 10 2 5 3" xfId="34058"/>
    <cellStyle name="Normal 9 10 2 6" xfId="18910"/>
    <cellStyle name="Normal 9 10 2 6 2" xfId="44878"/>
    <cellStyle name="Normal 9 10 2 7" xfId="14582"/>
    <cellStyle name="Normal 9 10 2 7 2" xfId="40550"/>
    <cellStyle name="Normal 9 10 2 8" xfId="3762"/>
    <cellStyle name="Normal 9 10 2 9" xfId="29730"/>
    <cellStyle name="Normal 9 10 3" xfId="2139"/>
    <cellStyle name="Normal 9 10 3 2" xfId="6467"/>
    <cellStyle name="Normal 9 10 3 2 2" xfId="12959"/>
    <cellStyle name="Normal 9 10 3 2 2 2" xfId="28107"/>
    <cellStyle name="Normal 9 10 3 2 2 2 2" xfId="54075"/>
    <cellStyle name="Normal 9 10 3 2 2 3" xfId="38927"/>
    <cellStyle name="Normal 9 10 3 2 3" xfId="21615"/>
    <cellStyle name="Normal 9 10 3 2 3 2" xfId="47583"/>
    <cellStyle name="Normal 9 10 3 2 4" xfId="17287"/>
    <cellStyle name="Normal 9 10 3 2 4 2" xfId="43255"/>
    <cellStyle name="Normal 9 10 3 2 5" xfId="32435"/>
    <cellStyle name="Normal 9 10 3 2 6" xfId="58917"/>
    <cellStyle name="Normal 9 10 3 3" xfId="10795"/>
    <cellStyle name="Normal 9 10 3 3 2" xfId="25943"/>
    <cellStyle name="Normal 9 10 3 3 2 2" xfId="51911"/>
    <cellStyle name="Normal 9 10 3 3 3" xfId="36763"/>
    <cellStyle name="Normal 9 10 3 4" xfId="8631"/>
    <cellStyle name="Normal 9 10 3 4 2" xfId="23779"/>
    <cellStyle name="Normal 9 10 3 4 2 2" xfId="49747"/>
    <cellStyle name="Normal 9 10 3 4 3" xfId="34599"/>
    <cellStyle name="Normal 9 10 3 5" xfId="19451"/>
    <cellStyle name="Normal 9 10 3 5 2" xfId="45419"/>
    <cellStyle name="Normal 9 10 3 6" xfId="15123"/>
    <cellStyle name="Normal 9 10 3 6 2" xfId="41091"/>
    <cellStyle name="Normal 9 10 3 7" xfId="4303"/>
    <cellStyle name="Normal 9 10 3 8" xfId="30271"/>
    <cellStyle name="Normal 9 10 3 9" xfId="56753"/>
    <cellStyle name="Normal 9 10 4" xfId="5385"/>
    <cellStyle name="Normal 9 10 4 2" xfId="11877"/>
    <cellStyle name="Normal 9 10 4 2 2" xfId="27025"/>
    <cellStyle name="Normal 9 10 4 2 2 2" xfId="52993"/>
    <cellStyle name="Normal 9 10 4 2 3" xfId="37845"/>
    <cellStyle name="Normal 9 10 4 3" xfId="20533"/>
    <cellStyle name="Normal 9 10 4 3 2" xfId="46501"/>
    <cellStyle name="Normal 9 10 4 4" xfId="16205"/>
    <cellStyle name="Normal 9 10 4 4 2" xfId="42173"/>
    <cellStyle name="Normal 9 10 4 5" xfId="31353"/>
    <cellStyle name="Normal 9 10 4 6" xfId="57835"/>
    <cellStyle name="Normal 9 10 5" xfId="9713"/>
    <cellStyle name="Normal 9 10 5 2" xfId="24861"/>
    <cellStyle name="Normal 9 10 5 2 2" xfId="50829"/>
    <cellStyle name="Normal 9 10 5 3" xfId="35681"/>
    <cellStyle name="Normal 9 10 6" xfId="7549"/>
    <cellStyle name="Normal 9 10 6 2" xfId="22697"/>
    <cellStyle name="Normal 9 10 6 2 2" xfId="48665"/>
    <cellStyle name="Normal 9 10 6 3" xfId="33517"/>
    <cellStyle name="Normal 9 10 7" xfId="18369"/>
    <cellStyle name="Normal 9 10 7 2" xfId="44337"/>
    <cellStyle name="Normal 9 10 8" xfId="14041"/>
    <cellStyle name="Normal 9 10 8 2" xfId="40009"/>
    <cellStyle name="Normal 9 10 9" xfId="3221"/>
    <cellStyle name="Normal 9 11" xfId="503"/>
    <cellStyle name="Normal 9 11 10" xfId="29190"/>
    <cellStyle name="Normal 9 11 11" xfId="55138"/>
    <cellStyle name="Normal 9 11 12" xfId="55672"/>
    <cellStyle name="Normal 9 11 13" xfId="1090"/>
    <cellStyle name="Normal 9 11 2" xfId="1599"/>
    <cellStyle name="Normal 9 11 2 10" xfId="56213"/>
    <cellStyle name="Normal 9 11 2 2" xfId="2681"/>
    <cellStyle name="Normal 9 11 2 2 2" xfId="7009"/>
    <cellStyle name="Normal 9 11 2 2 2 2" xfId="13501"/>
    <cellStyle name="Normal 9 11 2 2 2 2 2" xfId="28649"/>
    <cellStyle name="Normal 9 11 2 2 2 2 2 2" xfId="54617"/>
    <cellStyle name="Normal 9 11 2 2 2 2 3" xfId="39469"/>
    <cellStyle name="Normal 9 11 2 2 2 3" xfId="22157"/>
    <cellStyle name="Normal 9 11 2 2 2 3 2" xfId="48125"/>
    <cellStyle name="Normal 9 11 2 2 2 4" xfId="17829"/>
    <cellStyle name="Normal 9 11 2 2 2 4 2" xfId="43797"/>
    <cellStyle name="Normal 9 11 2 2 2 5" xfId="32977"/>
    <cellStyle name="Normal 9 11 2 2 2 6" xfId="59459"/>
    <cellStyle name="Normal 9 11 2 2 3" xfId="11337"/>
    <cellStyle name="Normal 9 11 2 2 3 2" xfId="26485"/>
    <cellStyle name="Normal 9 11 2 2 3 2 2" xfId="52453"/>
    <cellStyle name="Normal 9 11 2 2 3 3" xfId="37305"/>
    <cellStyle name="Normal 9 11 2 2 4" xfId="9173"/>
    <cellStyle name="Normal 9 11 2 2 4 2" xfId="24321"/>
    <cellStyle name="Normal 9 11 2 2 4 2 2" xfId="50289"/>
    <cellStyle name="Normal 9 11 2 2 4 3" xfId="35141"/>
    <cellStyle name="Normal 9 11 2 2 5" xfId="19993"/>
    <cellStyle name="Normal 9 11 2 2 5 2" xfId="45961"/>
    <cellStyle name="Normal 9 11 2 2 6" xfId="15665"/>
    <cellStyle name="Normal 9 11 2 2 6 2" xfId="41633"/>
    <cellStyle name="Normal 9 11 2 2 7" xfId="4845"/>
    <cellStyle name="Normal 9 11 2 2 8" xfId="30813"/>
    <cellStyle name="Normal 9 11 2 2 9" xfId="57295"/>
    <cellStyle name="Normal 9 11 2 3" xfId="5927"/>
    <cellStyle name="Normal 9 11 2 3 2" xfId="12419"/>
    <cellStyle name="Normal 9 11 2 3 2 2" xfId="27567"/>
    <cellStyle name="Normal 9 11 2 3 2 2 2" xfId="53535"/>
    <cellStyle name="Normal 9 11 2 3 2 3" xfId="38387"/>
    <cellStyle name="Normal 9 11 2 3 3" xfId="21075"/>
    <cellStyle name="Normal 9 11 2 3 3 2" xfId="47043"/>
    <cellStyle name="Normal 9 11 2 3 4" xfId="16747"/>
    <cellStyle name="Normal 9 11 2 3 4 2" xfId="42715"/>
    <cellStyle name="Normal 9 11 2 3 5" xfId="31895"/>
    <cellStyle name="Normal 9 11 2 3 6" xfId="58377"/>
    <cellStyle name="Normal 9 11 2 4" xfId="10255"/>
    <cellStyle name="Normal 9 11 2 4 2" xfId="25403"/>
    <cellStyle name="Normal 9 11 2 4 2 2" xfId="51371"/>
    <cellStyle name="Normal 9 11 2 4 3" xfId="36223"/>
    <cellStyle name="Normal 9 11 2 5" xfId="8091"/>
    <cellStyle name="Normal 9 11 2 5 2" xfId="23239"/>
    <cellStyle name="Normal 9 11 2 5 2 2" xfId="49207"/>
    <cellStyle name="Normal 9 11 2 5 3" xfId="34059"/>
    <cellStyle name="Normal 9 11 2 6" xfId="18911"/>
    <cellStyle name="Normal 9 11 2 6 2" xfId="44879"/>
    <cellStyle name="Normal 9 11 2 7" xfId="14583"/>
    <cellStyle name="Normal 9 11 2 7 2" xfId="40551"/>
    <cellStyle name="Normal 9 11 2 8" xfId="3763"/>
    <cellStyle name="Normal 9 11 2 9" xfId="29731"/>
    <cellStyle name="Normal 9 11 3" xfId="2140"/>
    <cellStyle name="Normal 9 11 3 2" xfId="6468"/>
    <cellStyle name="Normal 9 11 3 2 2" xfId="12960"/>
    <cellStyle name="Normal 9 11 3 2 2 2" xfId="28108"/>
    <cellStyle name="Normal 9 11 3 2 2 2 2" xfId="54076"/>
    <cellStyle name="Normal 9 11 3 2 2 3" xfId="38928"/>
    <cellStyle name="Normal 9 11 3 2 3" xfId="21616"/>
    <cellStyle name="Normal 9 11 3 2 3 2" xfId="47584"/>
    <cellStyle name="Normal 9 11 3 2 4" xfId="17288"/>
    <cellStyle name="Normal 9 11 3 2 4 2" xfId="43256"/>
    <cellStyle name="Normal 9 11 3 2 5" xfId="32436"/>
    <cellStyle name="Normal 9 11 3 2 6" xfId="58918"/>
    <cellStyle name="Normal 9 11 3 3" xfId="10796"/>
    <cellStyle name="Normal 9 11 3 3 2" xfId="25944"/>
    <cellStyle name="Normal 9 11 3 3 2 2" xfId="51912"/>
    <cellStyle name="Normal 9 11 3 3 3" xfId="36764"/>
    <cellStyle name="Normal 9 11 3 4" xfId="8632"/>
    <cellStyle name="Normal 9 11 3 4 2" xfId="23780"/>
    <cellStyle name="Normal 9 11 3 4 2 2" xfId="49748"/>
    <cellStyle name="Normal 9 11 3 4 3" xfId="34600"/>
    <cellStyle name="Normal 9 11 3 5" xfId="19452"/>
    <cellStyle name="Normal 9 11 3 5 2" xfId="45420"/>
    <cellStyle name="Normal 9 11 3 6" xfId="15124"/>
    <cellStyle name="Normal 9 11 3 6 2" xfId="41092"/>
    <cellStyle name="Normal 9 11 3 7" xfId="4304"/>
    <cellStyle name="Normal 9 11 3 8" xfId="30272"/>
    <cellStyle name="Normal 9 11 3 9" xfId="56754"/>
    <cellStyle name="Normal 9 11 4" xfId="5386"/>
    <cellStyle name="Normal 9 11 4 2" xfId="11878"/>
    <cellStyle name="Normal 9 11 4 2 2" xfId="27026"/>
    <cellStyle name="Normal 9 11 4 2 2 2" xfId="52994"/>
    <cellStyle name="Normal 9 11 4 2 3" xfId="37846"/>
    <cellStyle name="Normal 9 11 4 3" xfId="20534"/>
    <cellStyle name="Normal 9 11 4 3 2" xfId="46502"/>
    <cellStyle name="Normal 9 11 4 4" xfId="16206"/>
    <cellStyle name="Normal 9 11 4 4 2" xfId="42174"/>
    <cellStyle name="Normal 9 11 4 5" xfId="31354"/>
    <cellStyle name="Normal 9 11 4 6" xfId="57836"/>
    <cellStyle name="Normal 9 11 5" xfId="9714"/>
    <cellStyle name="Normal 9 11 5 2" xfId="24862"/>
    <cellStyle name="Normal 9 11 5 2 2" xfId="50830"/>
    <cellStyle name="Normal 9 11 5 3" xfId="35682"/>
    <cellStyle name="Normal 9 11 6" xfId="7550"/>
    <cellStyle name="Normal 9 11 6 2" xfId="22698"/>
    <cellStyle name="Normal 9 11 6 2 2" xfId="48666"/>
    <cellStyle name="Normal 9 11 6 3" xfId="33518"/>
    <cellStyle name="Normal 9 11 7" xfId="18370"/>
    <cellStyle name="Normal 9 11 7 2" xfId="44338"/>
    <cellStyle name="Normal 9 11 8" xfId="14042"/>
    <cellStyle name="Normal 9 11 8 2" xfId="40010"/>
    <cellStyle name="Normal 9 11 9" xfId="3222"/>
    <cellStyle name="Normal 9 12" xfId="504"/>
    <cellStyle name="Normal 9 12 10" xfId="29191"/>
    <cellStyle name="Normal 9 12 11" xfId="55139"/>
    <cellStyle name="Normal 9 12 12" xfId="55673"/>
    <cellStyle name="Normal 9 12 13" xfId="1130"/>
    <cellStyle name="Normal 9 12 2" xfId="1600"/>
    <cellStyle name="Normal 9 12 2 10" xfId="56214"/>
    <cellStyle name="Normal 9 12 2 2" xfId="2682"/>
    <cellStyle name="Normal 9 12 2 2 2" xfId="7010"/>
    <cellStyle name="Normal 9 12 2 2 2 2" xfId="13502"/>
    <cellStyle name="Normal 9 12 2 2 2 2 2" xfId="28650"/>
    <cellStyle name="Normal 9 12 2 2 2 2 2 2" xfId="54618"/>
    <cellStyle name="Normal 9 12 2 2 2 2 3" xfId="39470"/>
    <cellStyle name="Normal 9 12 2 2 2 3" xfId="22158"/>
    <cellStyle name="Normal 9 12 2 2 2 3 2" xfId="48126"/>
    <cellStyle name="Normal 9 12 2 2 2 4" xfId="17830"/>
    <cellStyle name="Normal 9 12 2 2 2 4 2" xfId="43798"/>
    <cellStyle name="Normal 9 12 2 2 2 5" xfId="32978"/>
    <cellStyle name="Normal 9 12 2 2 2 6" xfId="59460"/>
    <cellStyle name="Normal 9 12 2 2 3" xfId="11338"/>
    <cellStyle name="Normal 9 12 2 2 3 2" xfId="26486"/>
    <cellStyle name="Normal 9 12 2 2 3 2 2" xfId="52454"/>
    <cellStyle name="Normal 9 12 2 2 3 3" xfId="37306"/>
    <cellStyle name="Normal 9 12 2 2 4" xfId="9174"/>
    <cellStyle name="Normal 9 12 2 2 4 2" xfId="24322"/>
    <cellStyle name="Normal 9 12 2 2 4 2 2" xfId="50290"/>
    <cellStyle name="Normal 9 12 2 2 4 3" xfId="35142"/>
    <cellStyle name="Normal 9 12 2 2 5" xfId="19994"/>
    <cellStyle name="Normal 9 12 2 2 5 2" xfId="45962"/>
    <cellStyle name="Normal 9 12 2 2 6" xfId="15666"/>
    <cellStyle name="Normal 9 12 2 2 6 2" xfId="41634"/>
    <cellStyle name="Normal 9 12 2 2 7" xfId="4846"/>
    <cellStyle name="Normal 9 12 2 2 8" xfId="30814"/>
    <cellStyle name="Normal 9 12 2 2 9" xfId="57296"/>
    <cellStyle name="Normal 9 12 2 3" xfId="5928"/>
    <cellStyle name="Normal 9 12 2 3 2" xfId="12420"/>
    <cellStyle name="Normal 9 12 2 3 2 2" xfId="27568"/>
    <cellStyle name="Normal 9 12 2 3 2 2 2" xfId="53536"/>
    <cellStyle name="Normal 9 12 2 3 2 3" xfId="38388"/>
    <cellStyle name="Normal 9 12 2 3 3" xfId="21076"/>
    <cellStyle name="Normal 9 12 2 3 3 2" xfId="47044"/>
    <cellStyle name="Normal 9 12 2 3 4" xfId="16748"/>
    <cellStyle name="Normal 9 12 2 3 4 2" xfId="42716"/>
    <cellStyle name="Normal 9 12 2 3 5" xfId="31896"/>
    <cellStyle name="Normal 9 12 2 3 6" xfId="58378"/>
    <cellStyle name="Normal 9 12 2 4" xfId="10256"/>
    <cellStyle name="Normal 9 12 2 4 2" xfId="25404"/>
    <cellStyle name="Normal 9 12 2 4 2 2" xfId="51372"/>
    <cellStyle name="Normal 9 12 2 4 3" xfId="36224"/>
    <cellStyle name="Normal 9 12 2 5" xfId="8092"/>
    <cellStyle name="Normal 9 12 2 5 2" xfId="23240"/>
    <cellStyle name="Normal 9 12 2 5 2 2" xfId="49208"/>
    <cellStyle name="Normal 9 12 2 5 3" xfId="34060"/>
    <cellStyle name="Normal 9 12 2 6" xfId="18912"/>
    <cellStyle name="Normal 9 12 2 6 2" xfId="44880"/>
    <cellStyle name="Normal 9 12 2 7" xfId="14584"/>
    <cellStyle name="Normal 9 12 2 7 2" xfId="40552"/>
    <cellStyle name="Normal 9 12 2 8" xfId="3764"/>
    <cellStyle name="Normal 9 12 2 9" xfId="29732"/>
    <cellStyle name="Normal 9 12 3" xfId="2141"/>
    <cellStyle name="Normal 9 12 3 2" xfId="6469"/>
    <cellStyle name="Normal 9 12 3 2 2" xfId="12961"/>
    <cellStyle name="Normal 9 12 3 2 2 2" xfId="28109"/>
    <cellStyle name="Normal 9 12 3 2 2 2 2" xfId="54077"/>
    <cellStyle name="Normal 9 12 3 2 2 3" xfId="38929"/>
    <cellStyle name="Normal 9 12 3 2 3" xfId="21617"/>
    <cellStyle name="Normal 9 12 3 2 3 2" xfId="47585"/>
    <cellStyle name="Normal 9 12 3 2 4" xfId="17289"/>
    <cellStyle name="Normal 9 12 3 2 4 2" xfId="43257"/>
    <cellStyle name="Normal 9 12 3 2 5" xfId="32437"/>
    <cellStyle name="Normal 9 12 3 2 6" xfId="58919"/>
    <cellStyle name="Normal 9 12 3 3" xfId="10797"/>
    <cellStyle name="Normal 9 12 3 3 2" xfId="25945"/>
    <cellStyle name="Normal 9 12 3 3 2 2" xfId="51913"/>
    <cellStyle name="Normal 9 12 3 3 3" xfId="36765"/>
    <cellStyle name="Normal 9 12 3 4" xfId="8633"/>
    <cellStyle name="Normal 9 12 3 4 2" xfId="23781"/>
    <cellStyle name="Normal 9 12 3 4 2 2" xfId="49749"/>
    <cellStyle name="Normal 9 12 3 4 3" xfId="34601"/>
    <cellStyle name="Normal 9 12 3 5" xfId="19453"/>
    <cellStyle name="Normal 9 12 3 5 2" xfId="45421"/>
    <cellStyle name="Normal 9 12 3 6" xfId="15125"/>
    <cellStyle name="Normal 9 12 3 6 2" xfId="41093"/>
    <cellStyle name="Normal 9 12 3 7" xfId="4305"/>
    <cellStyle name="Normal 9 12 3 8" xfId="30273"/>
    <cellStyle name="Normal 9 12 3 9" xfId="56755"/>
    <cellStyle name="Normal 9 12 4" xfId="5387"/>
    <cellStyle name="Normal 9 12 4 2" xfId="11879"/>
    <cellStyle name="Normal 9 12 4 2 2" xfId="27027"/>
    <cellStyle name="Normal 9 12 4 2 2 2" xfId="52995"/>
    <cellStyle name="Normal 9 12 4 2 3" xfId="37847"/>
    <cellStyle name="Normal 9 12 4 3" xfId="20535"/>
    <cellStyle name="Normal 9 12 4 3 2" xfId="46503"/>
    <cellStyle name="Normal 9 12 4 4" xfId="16207"/>
    <cellStyle name="Normal 9 12 4 4 2" xfId="42175"/>
    <cellStyle name="Normal 9 12 4 5" xfId="31355"/>
    <cellStyle name="Normal 9 12 4 6" xfId="57837"/>
    <cellStyle name="Normal 9 12 5" xfId="9715"/>
    <cellStyle name="Normal 9 12 5 2" xfId="24863"/>
    <cellStyle name="Normal 9 12 5 2 2" xfId="50831"/>
    <cellStyle name="Normal 9 12 5 3" xfId="35683"/>
    <cellStyle name="Normal 9 12 6" xfId="7551"/>
    <cellStyle name="Normal 9 12 6 2" xfId="22699"/>
    <cellStyle name="Normal 9 12 6 2 2" xfId="48667"/>
    <cellStyle name="Normal 9 12 6 3" xfId="33519"/>
    <cellStyle name="Normal 9 12 7" xfId="18371"/>
    <cellStyle name="Normal 9 12 7 2" xfId="44339"/>
    <cellStyle name="Normal 9 12 8" xfId="14043"/>
    <cellStyle name="Normal 9 12 8 2" xfId="40011"/>
    <cellStyle name="Normal 9 12 9" xfId="3223"/>
    <cellStyle name="Normal 9 13" xfId="505"/>
    <cellStyle name="Normal 9 13 10" xfId="29192"/>
    <cellStyle name="Normal 9 13 11" xfId="55140"/>
    <cellStyle name="Normal 9 13 12" xfId="55674"/>
    <cellStyle name="Normal 9 13 13" xfId="1170"/>
    <cellStyle name="Normal 9 13 2" xfId="1601"/>
    <cellStyle name="Normal 9 13 2 10" xfId="56215"/>
    <cellStyle name="Normal 9 13 2 2" xfId="2683"/>
    <cellStyle name="Normal 9 13 2 2 2" xfId="7011"/>
    <cellStyle name="Normal 9 13 2 2 2 2" xfId="13503"/>
    <cellStyle name="Normal 9 13 2 2 2 2 2" xfId="28651"/>
    <cellStyle name="Normal 9 13 2 2 2 2 2 2" xfId="54619"/>
    <cellStyle name="Normal 9 13 2 2 2 2 3" xfId="39471"/>
    <cellStyle name="Normal 9 13 2 2 2 3" xfId="22159"/>
    <cellStyle name="Normal 9 13 2 2 2 3 2" xfId="48127"/>
    <cellStyle name="Normal 9 13 2 2 2 4" xfId="17831"/>
    <cellStyle name="Normal 9 13 2 2 2 4 2" xfId="43799"/>
    <cellStyle name="Normal 9 13 2 2 2 5" xfId="32979"/>
    <cellStyle name="Normal 9 13 2 2 2 6" xfId="59461"/>
    <cellStyle name="Normal 9 13 2 2 3" xfId="11339"/>
    <cellStyle name="Normal 9 13 2 2 3 2" xfId="26487"/>
    <cellStyle name="Normal 9 13 2 2 3 2 2" xfId="52455"/>
    <cellStyle name="Normal 9 13 2 2 3 3" xfId="37307"/>
    <cellStyle name="Normal 9 13 2 2 4" xfId="9175"/>
    <cellStyle name="Normal 9 13 2 2 4 2" xfId="24323"/>
    <cellStyle name="Normal 9 13 2 2 4 2 2" xfId="50291"/>
    <cellStyle name="Normal 9 13 2 2 4 3" xfId="35143"/>
    <cellStyle name="Normal 9 13 2 2 5" xfId="19995"/>
    <cellStyle name="Normal 9 13 2 2 5 2" xfId="45963"/>
    <cellStyle name="Normal 9 13 2 2 6" xfId="15667"/>
    <cellStyle name="Normal 9 13 2 2 6 2" xfId="41635"/>
    <cellStyle name="Normal 9 13 2 2 7" xfId="4847"/>
    <cellStyle name="Normal 9 13 2 2 8" xfId="30815"/>
    <cellStyle name="Normal 9 13 2 2 9" xfId="57297"/>
    <cellStyle name="Normal 9 13 2 3" xfId="5929"/>
    <cellStyle name="Normal 9 13 2 3 2" xfId="12421"/>
    <cellStyle name="Normal 9 13 2 3 2 2" xfId="27569"/>
    <cellStyle name="Normal 9 13 2 3 2 2 2" xfId="53537"/>
    <cellStyle name="Normal 9 13 2 3 2 3" xfId="38389"/>
    <cellStyle name="Normal 9 13 2 3 3" xfId="21077"/>
    <cellStyle name="Normal 9 13 2 3 3 2" xfId="47045"/>
    <cellStyle name="Normal 9 13 2 3 4" xfId="16749"/>
    <cellStyle name="Normal 9 13 2 3 4 2" xfId="42717"/>
    <cellStyle name="Normal 9 13 2 3 5" xfId="31897"/>
    <cellStyle name="Normal 9 13 2 3 6" xfId="58379"/>
    <cellStyle name="Normal 9 13 2 4" xfId="10257"/>
    <cellStyle name="Normal 9 13 2 4 2" xfId="25405"/>
    <cellStyle name="Normal 9 13 2 4 2 2" xfId="51373"/>
    <cellStyle name="Normal 9 13 2 4 3" xfId="36225"/>
    <cellStyle name="Normal 9 13 2 5" xfId="8093"/>
    <cellStyle name="Normal 9 13 2 5 2" xfId="23241"/>
    <cellStyle name="Normal 9 13 2 5 2 2" xfId="49209"/>
    <cellStyle name="Normal 9 13 2 5 3" xfId="34061"/>
    <cellStyle name="Normal 9 13 2 6" xfId="18913"/>
    <cellStyle name="Normal 9 13 2 6 2" xfId="44881"/>
    <cellStyle name="Normal 9 13 2 7" xfId="14585"/>
    <cellStyle name="Normal 9 13 2 7 2" xfId="40553"/>
    <cellStyle name="Normal 9 13 2 8" xfId="3765"/>
    <cellStyle name="Normal 9 13 2 9" xfId="29733"/>
    <cellStyle name="Normal 9 13 3" xfId="2142"/>
    <cellStyle name="Normal 9 13 3 2" xfId="6470"/>
    <cellStyle name="Normal 9 13 3 2 2" xfId="12962"/>
    <cellStyle name="Normal 9 13 3 2 2 2" xfId="28110"/>
    <cellStyle name="Normal 9 13 3 2 2 2 2" xfId="54078"/>
    <cellStyle name="Normal 9 13 3 2 2 3" xfId="38930"/>
    <cellStyle name="Normal 9 13 3 2 3" xfId="21618"/>
    <cellStyle name="Normal 9 13 3 2 3 2" xfId="47586"/>
    <cellStyle name="Normal 9 13 3 2 4" xfId="17290"/>
    <cellStyle name="Normal 9 13 3 2 4 2" xfId="43258"/>
    <cellStyle name="Normal 9 13 3 2 5" xfId="32438"/>
    <cellStyle name="Normal 9 13 3 2 6" xfId="58920"/>
    <cellStyle name="Normal 9 13 3 3" xfId="10798"/>
    <cellStyle name="Normal 9 13 3 3 2" xfId="25946"/>
    <cellStyle name="Normal 9 13 3 3 2 2" xfId="51914"/>
    <cellStyle name="Normal 9 13 3 3 3" xfId="36766"/>
    <cellStyle name="Normal 9 13 3 4" xfId="8634"/>
    <cellStyle name="Normal 9 13 3 4 2" xfId="23782"/>
    <cellStyle name="Normal 9 13 3 4 2 2" xfId="49750"/>
    <cellStyle name="Normal 9 13 3 4 3" xfId="34602"/>
    <cellStyle name="Normal 9 13 3 5" xfId="19454"/>
    <cellStyle name="Normal 9 13 3 5 2" xfId="45422"/>
    <cellStyle name="Normal 9 13 3 6" xfId="15126"/>
    <cellStyle name="Normal 9 13 3 6 2" xfId="41094"/>
    <cellStyle name="Normal 9 13 3 7" xfId="4306"/>
    <cellStyle name="Normal 9 13 3 8" xfId="30274"/>
    <cellStyle name="Normal 9 13 3 9" xfId="56756"/>
    <cellStyle name="Normal 9 13 4" xfId="5388"/>
    <cellStyle name="Normal 9 13 4 2" xfId="11880"/>
    <cellStyle name="Normal 9 13 4 2 2" xfId="27028"/>
    <cellStyle name="Normal 9 13 4 2 2 2" xfId="52996"/>
    <cellStyle name="Normal 9 13 4 2 3" xfId="37848"/>
    <cellStyle name="Normal 9 13 4 3" xfId="20536"/>
    <cellStyle name="Normal 9 13 4 3 2" xfId="46504"/>
    <cellStyle name="Normal 9 13 4 4" xfId="16208"/>
    <cellStyle name="Normal 9 13 4 4 2" xfId="42176"/>
    <cellStyle name="Normal 9 13 4 5" xfId="31356"/>
    <cellStyle name="Normal 9 13 4 6" xfId="57838"/>
    <cellStyle name="Normal 9 13 5" xfId="9716"/>
    <cellStyle name="Normal 9 13 5 2" xfId="24864"/>
    <cellStyle name="Normal 9 13 5 2 2" xfId="50832"/>
    <cellStyle name="Normal 9 13 5 3" xfId="35684"/>
    <cellStyle name="Normal 9 13 6" xfId="7552"/>
    <cellStyle name="Normal 9 13 6 2" xfId="22700"/>
    <cellStyle name="Normal 9 13 6 2 2" xfId="48668"/>
    <cellStyle name="Normal 9 13 6 3" xfId="33520"/>
    <cellStyle name="Normal 9 13 7" xfId="18372"/>
    <cellStyle name="Normal 9 13 7 2" xfId="44340"/>
    <cellStyle name="Normal 9 13 8" xfId="14044"/>
    <cellStyle name="Normal 9 13 8 2" xfId="40012"/>
    <cellStyle name="Normal 9 13 9" xfId="3224"/>
    <cellStyle name="Normal 9 14" xfId="1597"/>
    <cellStyle name="Normal 9 14 10" xfId="56211"/>
    <cellStyle name="Normal 9 14 2" xfId="2679"/>
    <cellStyle name="Normal 9 14 2 2" xfId="7007"/>
    <cellStyle name="Normal 9 14 2 2 2" xfId="13499"/>
    <cellStyle name="Normal 9 14 2 2 2 2" xfId="28647"/>
    <cellStyle name="Normal 9 14 2 2 2 2 2" xfId="54615"/>
    <cellStyle name="Normal 9 14 2 2 2 3" xfId="39467"/>
    <cellStyle name="Normal 9 14 2 2 3" xfId="22155"/>
    <cellStyle name="Normal 9 14 2 2 3 2" xfId="48123"/>
    <cellStyle name="Normal 9 14 2 2 4" xfId="17827"/>
    <cellStyle name="Normal 9 14 2 2 4 2" xfId="43795"/>
    <cellStyle name="Normal 9 14 2 2 5" xfId="32975"/>
    <cellStyle name="Normal 9 14 2 2 6" xfId="59457"/>
    <cellStyle name="Normal 9 14 2 3" xfId="11335"/>
    <cellStyle name="Normal 9 14 2 3 2" xfId="26483"/>
    <cellStyle name="Normal 9 14 2 3 2 2" xfId="52451"/>
    <cellStyle name="Normal 9 14 2 3 3" xfId="37303"/>
    <cellStyle name="Normal 9 14 2 4" xfId="9171"/>
    <cellStyle name="Normal 9 14 2 4 2" xfId="24319"/>
    <cellStyle name="Normal 9 14 2 4 2 2" xfId="50287"/>
    <cellStyle name="Normal 9 14 2 4 3" xfId="35139"/>
    <cellStyle name="Normal 9 14 2 5" xfId="19991"/>
    <cellStyle name="Normal 9 14 2 5 2" xfId="45959"/>
    <cellStyle name="Normal 9 14 2 6" xfId="15663"/>
    <cellStyle name="Normal 9 14 2 6 2" xfId="41631"/>
    <cellStyle name="Normal 9 14 2 7" xfId="4843"/>
    <cellStyle name="Normal 9 14 2 8" xfId="30811"/>
    <cellStyle name="Normal 9 14 2 9" xfId="57293"/>
    <cellStyle name="Normal 9 14 3" xfId="5925"/>
    <cellStyle name="Normal 9 14 3 2" xfId="12417"/>
    <cellStyle name="Normal 9 14 3 2 2" xfId="27565"/>
    <cellStyle name="Normal 9 14 3 2 2 2" xfId="53533"/>
    <cellStyle name="Normal 9 14 3 2 3" xfId="38385"/>
    <cellStyle name="Normal 9 14 3 3" xfId="21073"/>
    <cellStyle name="Normal 9 14 3 3 2" xfId="47041"/>
    <cellStyle name="Normal 9 14 3 4" xfId="16745"/>
    <cellStyle name="Normal 9 14 3 4 2" xfId="42713"/>
    <cellStyle name="Normal 9 14 3 5" xfId="31893"/>
    <cellStyle name="Normal 9 14 3 6" xfId="58375"/>
    <cellStyle name="Normal 9 14 4" xfId="10253"/>
    <cellStyle name="Normal 9 14 4 2" xfId="25401"/>
    <cellStyle name="Normal 9 14 4 2 2" xfId="51369"/>
    <cellStyle name="Normal 9 14 4 3" xfId="36221"/>
    <cellStyle name="Normal 9 14 5" xfId="8089"/>
    <cellStyle name="Normal 9 14 5 2" xfId="23237"/>
    <cellStyle name="Normal 9 14 5 2 2" xfId="49205"/>
    <cellStyle name="Normal 9 14 5 3" xfId="34057"/>
    <cellStyle name="Normal 9 14 6" xfId="18909"/>
    <cellStyle name="Normal 9 14 6 2" xfId="44877"/>
    <cellStyle name="Normal 9 14 7" xfId="14581"/>
    <cellStyle name="Normal 9 14 7 2" xfId="40549"/>
    <cellStyle name="Normal 9 14 8" xfId="3761"/>
    <cellStyle name="Normal 9 14 9" xfId="29729"/>
    <cellStyle name="Normal 9 15" xfId="2138"/>
    <cellStyle name="Normal 9 15 2" xfId="6466"/>
    <cellStyle name="Normal 9 15 2 2" xfId="12958"/>
    <cellStyle name="Normal 9 15 2 2 2" xfId="28106"/>
    <cellStyle name="Normal 9 15 2 2 2 2" xfId="54074"/>
    <cellStyle name="Normal 9 15 2 2 3" xfId="38926"/>
    <cellStyle name="Normal 9 15 2 3" xfId="21614"/>
    <cellStyle name="Normal 9 15 2 3 2" xfId="47582"/>
    <cellStyle name="Normal 9 15 2 4" xfId="17286"/>
    <cellStyle name="Normal 9 15 2 4 2" xfId="43254"/>
    <cellStyle name="Normal 9 15 2 5" xfId="32434"/>
    <cellStyle name="Normal 9 15 2 6" xfId="58916"/>
    <cellStyle name="Normal 9 15 3" xfId="10794"/>
    <cellStyle name="Normal 9 15 3 2" xfId="25942"/>
    <cellStyle name="Normal 9 15 3 2 2" xfId="51910"/>
    <cellStyle name="Normal 9 15 3 3" xfId="36762"/>
    <cellStyle name="Normal 9 15 4" xfId="8630"/>
    <cellStyle name="Normal 9 15 4 2" xfId="23778"/>
    <cellStyle name="Normal 9 15 4 2 2" xfId="49746"/>
    <cellStyle name="Normal 9 15 4 3" xfId="34598"/>
    <cellStyle name="Normal 9 15 5" xfId="19450"/>
    <cellStyle name="Normal 9 15 5 2" xfId="45418"/>
    <cellStyle name="Normal 9 15 6" xfId="15122"/>
    <cellStyle name="Normal 9 15 6 2" xfId="41090"/>
    <cellStyle name="Normal 9 15 7" xfId="4302"/>
    <cellStyle name="Normal 9 15 8" xfId="30270"/>
    <cellStyle name="Normal 9 15 9" xfId="56752"/>
    <cellStyle name="Normal 9 16" xfId="5384"/>
    <cellStyle name="Normal 9 16 2" xfId="11876"/>
    <cellStyle name="Normal 9 16 2 2" xfId="27024"/>
    <cellStyle name="Normal 9 16 2 2 2" xfId="52992"/>
    <cellStyle name="Normal 9 16 2 3" xfId="37844"/>
    <cellStyle name="Normal 9 16 3" xfId="20532"/>
    <cellStyle name="Normal 9 16 3 2" xfId="46500"/>
    <cellStyle name="Normal 9 16 4" xfId="16204"/>
    <cellStyle name="Normal 9 16 4 2" xfId="42172"/>
    <cellStyle name="Normal 9 16 5" xfId="31352"/>
    <cellStyle name="Normal 9 16 6" xfId="57834"/>
    <cellStyle name="Normal 9 17" xfId="9712"/>
    <cellStyle name="Normal 9 17 2" xfId="24860"/>
    <cellStyle name="Normal 9 17 2 2" xfId="50828"/>
    <cellStyle name="Normal 9 17 3" xfId="35680"/>
    <cellStyle name="Normal 9 18" xfId="7548"/>
    <cellStyle name="Normal 9 18 2" xfId="22696"/>
    <cellStyle name="Normal 9 18 2 2" xfId="48664"/>
    <cellStyle name="Normal 9 18 3" xfId="33516"/>
    <cellStyle name="Normal 9 19" xfId="18368"/>
    <cellStyle name="Normal 9 19 2" xfId="44336"/>
    <cellStyle name="Normal 9 2" xfId="506"/>
    <cellStyle name="Normal 9 2 10" xfId="3225"/>
    <cellStyle name="Normal 9 2 11" xfId="29193"/>
    <cellStyle name="Normal 9 2 12" xfId="55141"/>
    <cellStyle name="Normal 9 2 13" xfId="55675"/>
    <cellStyle name="Normal 9 2 14" xfId="730"/>
    <cellStyle name="Normal 9 2 2" xfId="507"/>
    <cellStyle name="Normal 9 2 2 10" xfId="29194"/>
    <cellStyle name="Normal 9 2 2 11" xfId="55142"/>
    <cellStyle name="Normal 9 2 2 12" xfId="55676"/>
    <cellStyle name="Normal 9 2 2 13" xfId="1209"/>
    <cellStyle name="Normal 9 2 2 2" xfId="1603"/>
    <cellStyle name="Normal 9 2 2 2 10" xfId="56217"/>
    <cellStyle name="Normal 9 2 2 2 2" xfId="2685"/>
    <cellStyle name="Normal 9 2 2 2 2 2" xfId="7013"/>
    <cellStyle name="Normal 9 2 2 2 2 2 2" xfId="13505"/>
    <cellStyle name="Normal 9 2 2 2 2 2 2 2" xfId="28653"/>
    <cellStyle name="Normal 9 2 2 2 2 2 2 2 2" xfId="54621"/>
    <cellStyle name="Normal 9 2 2 2 2 2 2 3" xfId="39473"/>
    <cellStyle name="Normal 9 2 2 2 2 2 3" xfId="22161"/>
    <cellStyle name="Normal 9 2 2 2 2 2 3 2" xfId="48129"/>
    <cellStyle name="Normal 9 2 2 2 2 2 4" xfId="17833"/>
    <cellStyle name="Normal 9 2 2 2 2 2 4 2" xfId="43801"/>
    <cellStyle name="Normal 9 2 2 2 2 2 5" xfId="32981"/>
    <cellStyle name="Normal 9 2 2 2 2 2 6" xfId="59463"/>
    <cellStyle name="Normal 9 2 2 2 2 3" xfId="11341"/>
    <cellStyle name="Normal 9 2 2 2 2 3 2" xfId="26489"/>
    <cellStyle name="Normal 9 2 2 2 2 3 2 2" xfId="52457"/>
    <cellStyle name="Normal 9 2 2 2 2 3 3" xfId="37309"/>
    <cellStyle name="Normal 9 2 2 2 2 4" xfId="9177"/>
    <cellStyle name="Normal 9 2 2 2 2 4 2" xfId="24325"/>
    <cellStyle name="Normal 9 2 2 2 2 4 2 2" xfId="50293"/>
    <cellStyle name="Normal 9 2 2 2 2 4 3" xfId="35145"/>
    <cellStyle name="Normal 9 2 2 2 2 5" xfId="19997"/>
    <cellStyle name="Normal 9 2 2 2 2 5 2" xfId="45965"/>
    <cellStyle name="Normal 9 2 2 2 2 6" xfId="15669"/>
    <cellStyle name="Normal 9 2 2 2 2 6 2" xfId="41637"/>
    <cellStyle name="Normal 9 2 2 2 2 7" xfId="4849"/>
    <cellStyle name="Normal 9 2 2 2 2 8" xfId="30817"/>
    <cellStyle name="Normal 9 2 2 2 2 9" xfId="57299"/>
    <cellStyle name="Normal 9 2 2 2 3" xfId="5931"/>
    <cellStyle name="Normal 9 2 2 2 3 2" xfId="12423"/>
    <cellStyle name="Normal 9 2 2 2 3 2 2" xfId="27571"/>
    <cellStyle name="Normal 9 2 2 2 3 2 2 2" xfId="53539"/>
    <cellStyle name="Normal 9 2 2 2 3 2 3" xfId="38391"/>
    <cellStyle name="Normal 9 2 2 2 3 3" xfId="21079"/>
    <cellStyle name="Normal 9 2 2 2 3 3 2" xfId="47047"/>
    <cellStyle name="Normal 9 2 2 2 3 4" xfId="16751"/>
    <cellStyle name="Normal 9 2 2 2 3 4 2" xfId="42719"/>
    <cellStyle name="Normal 9 2 2 2 3 5" xfId="31899"/>
    <cellStyle name="Normal 9 2 2 2 3 6" xfId="58381"/>
    <cellStyle name="Normal 9 2 2 2 4" xfId="10259"/>
    <cellStyle name="Normal 9 2 2 2 4 2" xfId="25407"/>
    <cellStyle name="Normal 9 2 2 2 4 2 2" xfId="51375"/>
    <cellStyle name="Normal 9 2 2 2 4 3" xfId="36227"/>
    <cellStyle name="Normal 9 2 2 2 5" xfId="8095"/>
    <cellStyle name="Normal 9 2 2 2 5 2" xfId="23243"/>
    <cellStyle name="Normal 9 2 2 2 5 2 2" xfId="49211"/>
    <cellStyle name="Normal 9 2 2 2 5 3" xfId="34063"/>
    <cellStyle name="Normal 9 2 2 2 6" xfId="18915"/>
    <cellStyle name="Normal 9 2 2 2 6 2" xfId="44883"/>
    <cellStyle name="Normal 9 2 2 2 7" xfId="14587"/>
    <cellStyle name="Normal 9 2 2 2 7 2" xfId="40555"/>
    <cellStyle name="Normal 9 2 2 2 8" xfId="3767"/>
    <cellStyle name="Normal 9 2 2 2 9" xfId="29735"/>
    <cellStyle name="Normal 9 2 2 3" xfId="2144"/>
    <cellStyle name="Normal 9 2 2 3 2" xfId="6472"/>
    <cellStyle name="Normal 9 2 2 3 2 2" xfId="12964"/>
    <cellStyle name="Normal 9 2 2 3 2 2 2" xfId="28112"/>
    <cellStyle name="Normal 9 2 2 3 2 2 2 2" xfId="54080"/>
    <cellStyle name="Normal 9 2 2 3 2 2 3" xfId="38932"/>
    <cellStyle name="Normal 9 2 2 3 2 3" xfId="21620"/>
    <cellStyle name="Normal 9 2 2 3 2 3 2" xfId="47588"/>
    <cellStyle name="Normal 9 2 2 3 2 4" xfId="17292"/>
    <cellStyle name="Normal 9 2 2 3 2 4 2" xfId="43260"/>
    <cellStyle name="Normal 9 2 2 3 2 5" xfId="32440"/>
    <cellStyle name="Normal 9 2 2 3 2 6" xfId="58922"/>
    <cellStyle name="Normal 9 2 2 3 3" xfId="10800"/>
    <cellStyle name="Normal 9 2 2 3 3 2" xfId="25948"/>
    <cellStyle name="Normal 9 2 2 3 3 2 2" xfId="51916"/>
    <cellStyle name="Normal 9 2 2 3 3 3" xfId="36768"/>
    <cellStyle name="Normal 9 2 2 3 4" xfId="8636"/>
    <cellStyle name="Normal 9 2 2 3 4 2" xfId="23784"/>
    <cellStyle name="Normal 9 2 2 3 4 2 2" xfId="49752"/>
    <cellStyle name="Normal 9 2 2 3 4 3" xfId="34604"/>
    <cellStyle name="Normal 9 2 2 3 5" xfId="19456"/>
    <cellStyle name="Normal 9 2 2 3 5 2" xfId="45424"/>
    <cellStyle name="Normal 9 2 2 3 6" xfId="15128"/>
    <cellStyle name="Normal 9 2 2 3 6 2" xfId="41096"/>
    <cellStyle name="Normal 9 2 2 3 7" xfId="4308"/>
    <cellStyle name="Normal 9 2 2 3 8" xfId="30276"/>
    <cellStyle name="Normal 9 2 2 3 9" xfId="56758"/>
    <cellStyle name="Normal 9 2 2 4" xfId="5390"/>
    <cellStyle name="Normal 9 2 2 4 2" xfId="11882"/>
    <cellStyle name="Normal 9 2 2 4 2 2" xfId="27030"/>
    <cellStyle name="Normal 9 2 2 4 2 2 2" xfId="52998"/>
    <cellStyle name="Normal 9 2 2 4 2 3" xfId="37850"/>
    <cellStyle name="Normal 9 2 2 4 3" xfId="20538"/>
    <cellStyle name="Normal 9 2 2 4 3 2" xfId="46506"/>
    <cellStyle name="Normal 9 2 2 4 4" xfId="16210"/>
    <cellStyle name="Normal 9 2 2 4 4 2" xfId="42178"/>
    <cellStyle name="Normal 9 2 2 4 5" xfId="31358"/>
    <cellStyle name="Normal 9 2 2 4 6" xfId="57840"/>
    <cellStyle name="Normal 9 2 2 5" xfId="9718"/>
    <cellStyle name="Normal 9 2 2 5 2" xfId="24866"/>
    <cellStyle name="Normal 9 2 2 5 2 2" xfId="50834"/>
    <cellStyle name="Normal 9 2 2 5 3" xfId="35686"/>
    <cellStyle name="Normal 9 2 2 6" xfId="7554"/>
    <cellStyle name="Normal 9 2 2 6 2" xfId="22702"/>
    <cellStyle name="Normal 9 2 2 6 2 2" xfId="48670"/>
    <cellStyle name="Normal 9 2 2 6 3" xfId="33522"/>
    <cellStyle name="Normal 9 2 2 7" xfId="18374"/>
    <cellStyle name="Normal 9 2 2 7 2" xfId="44342"/>
    <cellStyle name="Normal 9 2 2 8" xfId="14046"/>
    <cellStyle name="Normal 9 2 2 8 2" xfId="40014"/>
    <cellStyle name="Normal 9 2 2 9" xfId="3226"/>
    <cellStyle name="Normal 9 2 3" xfId="1602"/>
    <cellStyle name="Normal 9 2 3 10" xfId="56216"/>
    <cellStyle name="Normal 9 2 3 2" xfId="2684"/>
    <cellStyle name="Normal 9 2 3 2 2" xfId="7012"/>
    <cellStyle name="Normal 9 2 3 2 2 2" xfId="13504"/>
    <cellStyle name="Normal 9 2 3 2 2 2 2" xfId="28652"/>
    <cellStyle name="Normal 9 2 3 2 2 2 2 2" xfId="54620"/>
    <cellStyle name="Normal 9 2 3 2 2 2 3" xfId="39472"/>
    <cellStyle name="Normal 9 2 3 2 2 3" xfId="22160"/>
    <cellStyle name="Normal 9 2 3 2 2 3 2" xfId="48128"/>
    <cellStyle name="Normal 9 2 3 2 2 4" xfId="17832"/>
    <cellStyle name="Normal 9 2 3 2 2 4 2" xfId="43800"/>
    <cellStyle name="Normal 9 2 3 2 2 5" xfId="32980"/>
    <cellStyle name="Normal 9 2 3 2 2 6" xfId="59462"/>
    <cellStyle name="Normal 9 2 3 2 3" xfId="11340"/>
    <cellStyle name="Normal 9 2 3 2 3 2" xfId="26488"/>
    <cellStyle name="Normal 9 2 3 2 3 2 2" xfId="52456"/>
    <cellStyle name="Normal 9 2 3 2 3 3" xfId="37308"/>
    <cellStyle name="Normal 9 2 3 2 4" xfId="9176"/>
    <cellStyle name="Normal 9 2 3 2 4 2" xfId="24324"/>
    <cellStyle name="Normal 9 2 3 2 4 2 2" xfId="50292"/>
    <cellStyle name="Normal 9 2 3 2 4 3" xfId="35144"/>
    <cellStyle name="Normal 9 2 3 2 5" xfId="19996"/>
    <cellStyle name="Normal 9 2 3 2 5 2" xfId="45964"/>
    <cellStyle name="Normal 9 2 3 2 6" xfId="15668"/>
    <cellStyle name="Normal 9 2 3 2 6 2" xfId="41636"/>
    <cellStyle name="Normal 9 2 3 2 7" xfId="4848"/>
    <cellStyle name="Normal 9 2 3 2 8" xfId="30816"/>
    <cellStyle name="Normal 9 2 3 2 9" xfId="57298"/>
    <cellStyle name="Normal 9 2 3 3" xfId="5930"/>
    <cellStyle name="Normal 9 2 3 3 2" xfId="12422"/>
    <cellStyle name="Normal 9 2 3 3 2 2" xfId="27570"/>
    <cellStyle name="Normal 9 2 3 3 2 2 2" xfId="53538"/>
    <cellStyle name="Normal 9 2 3 3 2 3" xfId="38390"/>
    <cellStyle name="Normal 9 2 3 3 3" xfId="21078"/>
    <cellStyle name="Normal 9 2 3 3 3 2" xfId="47046"/>
    <cellStyle name="Normal 9 2 3 3 4" xfId="16750"/>
    <cellStyle name="Normal 9 2 3 3 4 2" xfId="42718"/>
    <cellStyle name="Normal 9 2 3 3 5" xfId="31898"/>
    <cellStyle name="Normal 9 2 3 3 6" xfId="58380"/>
    <cellStyle name="Normal 9 2 3 4" xfId="10258"/>
    <cellStyle name="Normal 9 2 3 4 2" xfId="25406"/>
    <cellStyle name="Normal 9 2 3 4 2 2" xfId="51374"/>
    <cellStyle name="Normal 9 2 3 4 3" xfId="36226"/>
    <cellStyle name="Normal 9 2 3 5" xfId="8094"/>
    <cellStyle name="Normal 9 2 3 5 2" xfId="23242"/>
    <cellStyle name="Normal 9 2 3 5 2 2" xfId="49210"/>
    <cellStyle name="Normal 9 2 3 5 3" xfId="34062"/>
    <cellStyle name="Normal 9 2 3 6" xfId="18914"/>
    <cellStyle name="Normal 9 2 3 6 2" xfId="44882"/>
    <cellStyle name="Normal 9 2 3 7" xfId="14586"/>
    <cellStyle name="Normal 9 2 3 7 2" xfId="40554"/>
    <cellStyle name="Normal 9 2 3 8" xfId="3766"/>
    <cellStyle name="Normal 9 2 3 9" xfId="29734"/>
    <cellStyle name="Normal 9 2 4" xfId="2143"/>
    <cellStyle name="Normal 9 2 4 2" xfId="6471"/>
    <cellStyle name="Normal 9 2 4 2 2" xfId="12963"/>
    <cellStyle name="Normal 9 2 4 2 2 2" xfId="28111"/>
    <cellStyle name="Normal 9 2 4 2 2 2 2" xfId="54079"/>
    <cellStyle name="Normal 9 2 4 2 2 3" xfId="38931"/>
    <cellStyle name="Normal 9 2 4 2 3" xfId="21619"/>
    <cellStyle name="Normal 9 2 4 2 3 2" xfId="47587"/>
    <cellStyle name="Normal 9 2 4 2 4" xfId="17291"/>
    <cellStyle name="Normal 9 2 4 2 4 2" xfId="43259"/>
    <cellStyle name="Normal 9 2 4 2 5" xfId="32439"/>
    <cellStyle name="Normal 9 2 4 2 6" xfId="58921"/>
    <cellStyle name="Normal 9 2 4 3" xfId="10799"/>
    <cellStyle name="Normal 9 2 4 3 2" xfId="25947"/>
    <cellStyle name="Normal 9 2 4 3 2 2" xfId="51915"/>
    <cellStyle name="Normal 9 2 4 3 3" xfId="36767"/>
    <cellStyle name="Normal 9 2 4 4" xfId="8635"/>
    <cellStyle name="Normal 9 2 4 4 2" xfId="23783"/>
    <cellStyle name="Normal 9 2 4 4 2 2" xfId="49751"/>
    <cellStyle name="Normal 9 2 4 4 3" xfId="34603"/>
    <cellStyle name="Normal 9 2 4 5" xfId="19455"/>
    <cellStyle name="Normal 9 2 4 5 2" xfId="45423"/>
    <cellStyle name="Normal 9 2 4 6" xfId="15127"/>
    <cellStyle name="Normal 9 2 4 6 2" xfId="41095"/>
    <cellStyle name="Normal 9 2 4 7" xfId="4307"/>
    <cellStyle name="Normal 9 2 4 8" xfId="30275"/>
    <cellStyle name="Normal 9 2 4 9" xfId="56757"/>
    <cellStyle name="Normal 9 2 5" xfId="5389"/>
    <cellStyle name="Normal 9 2 5 2" xfId="11881"/>
    <cellStyle name="Normal 9 2 5 2 2" xfId="27029"/>
    <cellStyle name="Normal 9 2 5 2 2 2" xfId="52997"/>
    <cellStyle name="Normal 9 2 5 2 3" xfId="37849"/>
    <cellStyle name="Normal 9 2 5 3" xfId="20537"/>
    <cellStyle name="Normal 9 2 5 3 2" xfId="46505"/>
    <cellStyle name="Normal 9 2 5 4" xfId="16209"/>
    <cellStyle name="Normal 9 2 5 4 2" xfId="42177"/>
    <cellStyle name="Normal 9 2 5 5" xfId="31357"/>
    <cellStyle name="Normal 9 2 5 6" xfId="57839"/>
    <cellStyle name="Normal 9 2 6" xfId="9717"/>
    <cellStyle name="Normal 9 2 6 2" xfId="24865"/>
    <cellStyle name="Normal 9 2 6 2 2" xfId="50833"/>
    <cellStyle name="Normal 9 2 6 3" xfId="35685"/>
    <cellStyle name="Normal 9 2 7" xfId="7553"/>
    <cellStyle name="Normal 9 2 7 2" xfId="22701"/>
    <cellStyle name="Normal 9 2 7 2 2" xfId="48669"/>
    <cellStyle name="Normal 9 2 7 3" xfId="33521"/>
    <cellStyle name="Normal 9 2 8" xfId="18373"/>
    <cellStyle name="Normal 9 2 8 2" xfId="44341"/>
    <cellStyle name="Normal 9 2 9" xfId="14045"/>
    <cellStyle name="Normal 9 2 9 2" xfId="40013"/>
    <cellStyle name="Normal 9 20" xfId="14040"/>
    <cellStyle name="Normal 9 20 2" xfId="40008"/>
    <cellStyle name="Normal 9 21" xfId="3220"/>
    <cellStyle name="Normal 9 22" xfId="29188"/>
    <cellStyle name="Normal 9 23" xfId="55136"/>
    <cellStyle name="Normal 9 24" xfId="55670"/>
    <cellStyle name="Normal 9 25" xfId="690"/>
    <cellStyle name="Normal 9 3" xfId="508"/>
    <cellStyle name="Normal 9 3 10" xfId="29195"/>
    <cellStyle name="Normal 9 3 11" xfId="55143"/>
    <cellStyle name="Normal 9 3 12" xfId="55677"/>
    <cellStyle name="Normal 9 3 13" xfId="770"/>
    <cellStyle name="Normal 9 3 2" xfId="1604"/>
    <cellStyle name="Normal 9 3 2 10" xfId="56218"/>
    <cellStyle name="Normal 9 3 2 2" xfId="2686"/>
    <cellStyle name="Normal 9 3 2 2 2" xfId="7014"/>
    <cellStyle name="Normal 9 3 2 2 2 2" xfId="13506"/>
    <cellStyle name="Normal 9 3 2 2 2 2 2" xfId="28654"/>
    <cellStyle name="Normal 9 3 2 2 2 2 2 2" xfId="54622"/>
    <cellStyle name="Normal 9 3 2 2 2 2 3" xfId="39474"/>
    <cellStyle name="Normal 9 3 2 2 2 3" xfId="22162"/>
    <cellStyle name="Normal 9 3 2 2 2 3 2" xfId="48130"/>
    <cellStyle name="Normal 9 3 2 2 2 4" xfId="17834"/>
    <cellStyle name="Normal 9 3 2 2 2 4 2" xfId="43802"/>
    <cellStyle name="Normal 9 3 2 2 2 5" xfId="32982"/>
    <cellStyle name="Normal 9 3 2 2 2 6" xfId="59464"/>
    <cellStyle name="Normal 9 3 2 2 3" xfId="11342"/>
    <cellStyle name="Normal 9 3 2 2 3 2" xfId="26490"/>
    <cellStyle name="Normal 9 3 2 2 3 2 2" xfId="52458"/>
    <cellStyle name="Normal 9 3 2 2 3 3" xfId="37310"/>
    <cellStyle name="Normal 9 3 2 2 4" xfId="9178"/>
    <cellStyle name="Normal 9 3 2 2 4 2" xfId="24326"/>
    <cellStyle name="Normal 9 3 2 2 4 2 2" xfId="50294"/>
    <cellStyle name="Normal 9 3 2 2 4 3" xfId="35146"/>
    <cellStyle name="Normal 9 3 2 2 5" xfId="19998"/>
    <cellStyle name="Normal 9 3 2 2 5 2" xfId="45966"/>
    <cellStyle name="Normal 9 3 2 2 6" xfId="15670"/>
    <cellStyle name="Normal 9 3 2 2 6 2" xfId="41638"/>
    <cellStyle name="Normal 9 3 2 2 7" xfId="4850"/>
    <cellStyle name="Normal 9 3 2 2 8" xfId="30818"/>
    <cellStyle name="Normal 9 3 2 2 9" xfId="57300"/>
    <cellStyle name="Normal 9 3 2 3" xfId="5932"/>
    <cellStyle name="Normal 9 3 2 3 2" xfId="12424"/>
    <cellStyle name="Normal 9 3 2 3 2 2" xfId="27572"/>
    <cellStyle name="Normal 9 3 2 3 2 2 2" xfId="53540"/>
    <cellStyle name="Normal 9 3 2 3 2 3" xfId="38392"/>
    <cellStyle name="Normal 9 3 2 3 3" xfId="21080"/>
    <cellStyle name="Normal 9 3 2 3 3 2" xfId="47048"/>
    <cellStyle name="Normal 9 3 2 3 4" xfId="16752"/>
    <cellStyle name="Normal 9 3 2 3 4 2" xfId="42720"/>
    <cellStyle name="Normal 9 3 2 3 5" xfId="31900"/>
    <cellStyle name="Normal 9 3 2 3 6" xfId="58382"/>
    <cellStyle name="Normal 9 3 2 4" xfId="10260"/>
    <cellStyle name="Normal 9 3 2 4 2" xfId="25408"/>
    <cellStyle name="Normal 9 3 2 4 2 2" xfId="51376"/>
    <cellStyle name="Normal 9 3 2 4 3" xfId="36228"/>
    <cellStyle name="Normal 9 3 2 5" xfId="8096"/>
    <cellStyle name="Normal 9 3 2 5 2" xfId="23244"/>
    <cellStyle name="Normal 9 3 2 5 2 2" xfId="49212"/>
    <cellStyle name="Normal 9 3 2 5 3" xfId="34064"/>
    <cellStyle name="Normal 9 3 2 6" xfId="18916"/>
    <cellStyle name="Normal 9 3 2 6 2" xfId="44884"/>
    <cellStyle name="Normal 9 3 2 7" xfId="14588"/>
    <cellStyle name="Normal 9 3 2 7 2" xfId="40556"/>
    <cellStyle name="Normal 9 3 2 8" xfId="3768"/>
    <cellStyle name="Normal 9 3 2 9" xfId="29736"/>
    <cellStyle name="Normal 9 3 3" xfId="2145"/>
    <cellStyle name="Normal 9 3 3 2" xfId="6473"/>
    <cellStyle name="Normal 9 3 3 2 2" xfId="12965"/>
    <cellStyle name="Normal 9 3 3 2 2 2" xfId="28113"/>
    <cellStyle name="Normal 9 3 3 2 2 2 2" xfId="54081"/>
    <cellStyle name="Normal 9 3 3 2 2 3" xfId="38933"/>
    <cellStyle name="Normal 9 3 3 2 3" xfId="21621"/>
    <cellStyle name="Normal 9 3 3 2 3 2" xfId="47589"/>
    <cellStyle name="Normal 9 3 3 2 4" xfId="17293"/>
    <cellStyle name="Normal 9 3 3 2 4 2" xfId="43261"/>
    <cellStyle name="Normal 9 3 3 2 5" xfId="32441"/>
    <cellStyle name="Normal 9 3 3 2 6" xfId="58923"/>
    <cellStyle name="Normal 9 3 3 3" xfId="10801"/>
    <cellStyle name="Normal 9 3 3 3 2" xfId="25949"/>
    <cellStyle name="Normal 9 3 3 3 2 2" xfId="51917"/>
    <cellStyle name="Normal 9 3 3 3 3" xfId="36769"/>
    <cellStyle name="Normal 9 3 3 4" xfId="8637"/>
    <cellStyle name="Normal 9 3 3 4 2" xfId="23785"/>
    <cellStyle name="Normal 9 3 3 4 2 2" xfId="49753"/>
    <cellStyle name="Normal 9 3 3 4 3" xfId="34605"/>
    <cellStyle name="Normal 9 3 3 5" xfId="19457"/>
    <cellStyle name="Normal 9 3 3 5 2" xfId="45425"/>
    <cellStyle name="Normal 9 3 3 6" xfId="15129"/>
    <cellStyle name="Normal 9 3 3 6 2" xfId="41097"/>
    <cellStyle name="Normal 9 3 3 7" xfId="4309"/>
    <cellStyle name="Normal 9 3 3 8" xfId="30277"/>
    <cellStyle name="Normal 9 3 3 9" xfId="56759"/>
    <cellStyle name="Normal 9 3 4" xfId="5391"/>
    <cellStyle name="Normal 9 3 4 2" xfId="11883"/>
    <cellStyle name="Normal 9 3 4 2 2" xfId="27031"/>
    <cellStyle name="Normal 9 3 4 2 2 2" xfId="52999"/>
    <cellStyle name="Normal 9 3 4 2 3" xfId="37851"/>
    <cellStyle name="Normal 9 3 4 3" xfId="20539"/>
    <cellStyle name="Normal 9 3 4 3 2" xfId="46507"/>
    <cellStyle name="Normal 9 3 4 4" xfId="16211"/>
    <cellStyle name="Normal 9 3 4 4 2" xfId="42179"/>
    <cellStyle name="Normal 9 3 4 5" xfId="31359"/>
    <cellStyle name="Normal 9 3 4 6" xfId="57841"/>
    <cellStyle name="Normal 9 3 5" xfId="9719"/>
    <cellStyle name="Normal 9 3 5 2" xfId="24867"/>
    <cellStyle name="Normal 9 3 5 2 2" xfId="50835"/>
    <cellStyle name="Normal 9 3 5 3" xfId="35687"/>
    <cellStyle name="Normal 9 3 6" xfId="7555"/>
    <cellStyle name="Normal 9 3 6 2" xfId="22703"/>
    <cellStyle name="Normal 9 3 6 2 2" xfId="48671"/>
    <cellStyle name="Normal 9 3 6 3" xfId="33523"/>
    <cellStyle name="Normal 9 3 7" xfId="18375"/>
    <cellStyle name="Normal 9 3 7 2" xfId="44343"/>
    <cellStyle name="Normal 9 3 8" xfId="14047"/>
    <cellStyle name="Normal 9 3 8 2" xfId="40015"/>
    <cellStyle name="Normal 9 3 9" xfId="3227"/>
    <cellStyle name="Normal 9 4" xfId="509"/>
    <cellStyle name="Normal 9 4 10" xfId="29196"/>
    <cellStyle name="Normal 9 4 11" xfId="55144"/>
    <cellStyle name="Normal 9 4 12" xfId="55678"/>
    <cellStyle name="Normal 9 4 13" xfId="810"/>
    <cellStyle name="Normal 9 4 2" xfId="1605"/>
    <cellStyle name="Normal 9 4 2 10" xfId="56219"/>
    <cellStyle name="Normal 9 4 2 2" xfId="2687"/>
    <cellStyle name="Normal 9 4 2 2 2" xfId="7015"/>
    <cellStyle name="Normal 9 4 2 2 2 2" xfId="13507"/>
    <cellStyle name="Normal 9 4 2 2 2 2 2" xfId="28655"/>
    <cellStyle name="Normal 9 4 2 2 2 2 2 2" xfId="54623"/>
    <cellStyle name="Normal 9 4 2 2 2 2 3" xfId="39475"/>
    <cellStyle name="Normal 9 4 2 2 2 3" xfId="22163"/>
    <cellStyle name="Normal 9 4 2 2 2 3 2" xfId="48131"/>
    <cellStyle name="Normal 9 4 2 2 2 4" xfId="17835"/>
    <cellStyle name="Normal 9 4 2 2 2 4 2" xfId="43803"/>
    <cellStyle name="Normal 9 4 2 2 2 5" xfId="32983"/>
    <cellStyle name="Normal 9 4 2 2 2 6" xfId="59465"/>
    <cellStyle name="Normal 9 4 2 2 3" xfId="11343"/>
    <cellStyle name="Normal 9 4 2 2 3 2" xfId="26491"/>
    <cellStyle name="Normal 9 4 2 2 3 2 2" xfId="52459"/>
    <cellStyle name="Normal 9 4 2 2 3 3" xfId="37311"/>
    <cellStyle name="Normal 9 4 2 2 4" xfId="9179"/>
    <cellStyle name="Normal 9 4 2 2 4 2" xfId="24327"/>
    <cellStyle name="Normal 9 4 2 2 4 2 2" xfId="50295"/>
    <cellStyle name="Normal 9 4 2 2 4 3" xfId="35147"/>
    <cellStyle name="Normal 9 4 2 2 5" xfId="19999"/>
    <cellStyle name="Normal 9 4 2 2 5 2" xfId="45967"/>
    <cellStyle name="Normal 9 4 2 2 6" xfId="15671"/>
    <cellStyle name="Normal 9 4 2 2 6 2" xfId="41639"/>
    <cellStyle name="Normal 9 4 2 2 7" xfId="4851"/>
    <cellStyle name="Normal 9 4 2 2 8" xfId="30819"/>
    <cellStyle name="Normal 9 4 2 2 9" xfId="57301"/>
    <cellStyle name="Normal 9 4 2 3" xfId="5933"/>
    <cellStyle name="Normal 9 4 2 3 2" xfId="12425"/>
    <cellStyle name="Normal 9 4 2 3 2 2" xfId="27573"/>
    <cellStyle name="Normal 9 4 2 3 2 2 2" xfId="53541"/>
    <cellStyle name="Normal 9 4 2 3 2 3" xfId="38393"/>
    <cellStyle name="Normal 9 4 2 3 3" xfId="21081"/>
    <cellStyle name="Normal 9 4 2 3 3 2" xfId="47049"/>
    <cellStyle name="Normal 9 4 2 3 4" xfId="16753"/>
    <cellStyle name="Normal 9 4 2 3 4 2" xfId="42721"/>
    <cellStyle name="Normal 9 4 2 3 5" xfId="31901"/>
    <cellStyle name="Normal 9 4 2 3 6" xfId="58383"/>
    <cellStyle name="Normal 9 4 2 4" xfId="10261"/>
    <cellStyle name="Normal 9 4 2 4 2" xfId="25409"/>
    <cellStyle name="Normal 9 4 2 4 2 2" xfId="51377"/>
    <cellStyle name="Normal 9 4 2 4 3" xfId="36229"/>
    <cellStyle name="Normal 9 4 2 5" xfId="8097"/>
    <cellStyle name="Normal 9 4 2 5 2" xfId="23245"/>
    <cellStyle name="Normal 9 4 2 5 2 2" xfId="49213"/>
    <cellStyle name="Normal 9 4 2 5 3" xfId="34065"/>
    <cellStyle name="Normal 9 4 2 6" xfId="18917"/>
    <cellStyle name="Normal 9 4 2 6 2" xfId="44885"/>
    <cellStyle name="Normal 9 4 2 7" xfId="14589"/>
    <cellStyle name="Normal 9 4 2 7 2" xfId="40557"/>
    <cellStyle name="Normal 9 4 2 8" xfId="3769"/>
    <cellStyle name="Normal 9 4 2 9" xfId="29737"/>
    <cellStyle name="Normal 9 4 3" xfId="2146"/>
    <cellStyle name="Normal 9 4 3 2" xfId="6474"/>
    <cellStyle name="Normal 9 4 3 2 2" xfId="12966"/>
    <cellStyle name="Normal 9 4 3 2 2 2" xfId="28114"/>
    <cellStyle name="Normal 9 4 3 2 2 2 2" xfId="54082"/>
    <cellStyle name="Normal 9 4 3 2 2 3" xfId="38934"/>
    <cellStyle name="Normal 9 4 3 2 3" xfId="21622"/>
    <cellStyle name="Normal 9 4 3 2 3 2" xfId="47590"/>
    <cellStyle name="Normal 9 4 3 2 4" xfId="17294"/>
    <cellStyle name="Normal 9 4 3 2 4 2" xfId="43262"/>
    <cellStyle name="Normal 9 4 3 2 5" xfId="32442"/>
    <cellStyle name="Normal 9 4 3 2 6" xfId="58924"/>
    <cellStyle name="Normal 9 4 3 3" xfId="10802"/>
    <cellStyle name="Normal 9 4 3 3 2" xfId="25950"/>
    <cellStyle name="Normal 9 4 3 3 2 2" xfId="51918"/>
    <cellStyle name="Normal 9 4 3 3 3" xfId="36770"/>
    <cellStyle name="Normal 9 4 3 4" xfId="8638"/>
    <cellStyle name="Normal 9 4 3 4 2" xfId="23786"/>
    <cellStyle name="Normal 9 4 3 4 2 2" xfId="49754"/>
    <cellStyle name="Normal 9 4 3 4 3" xfId="34606"/>
    <cellStyle name="Normal 9 4 3 5" xfId="19458"/>
    <cellStyle name="Normal 9 4 3 5 2" xfId="45426"/>
    <cellStyle name="Normal 9 4 3 6" xfId="15130"/>
    <cellStyle name="Normal 9 4 3 6 2" xfId="41098"/>
    <cellStyle name="Normal 9 4 3 7" xfId="4310"/>
    <cellStyle name="Normal 9 4 3 8" xfId="30278"/>
    <cellStyle name="Normal 9 4 3 9" xfId="56760"/>
    <cellStyle name="Normal 9 4 4" xfId="5392"/>
    <cellStyle name="Normal 9 4 4 2" xfId="11884"/>
    <cellStyle name="Normal 9 4 4 2 2" xfId="27032"/>
    <cellStyle name="Normal 9 4 4 2 2 2" xfId="53000"/>
    <cellStyle name="Normal 9 4 4 2 3" xfId="37852"/>
    <cellStyle name="Normal 9 4 4 3" xfId="20540"/>
    <cellStyle name="Normal 9 4 4 3 2" xfId="46508"/>
    <cellStyle name="Normal 9 4 4 4" xfId="16212"/>
    <cellStyle name="Normal 9 4 4 4 2" xfId="42180"/>
    <cellStyle name="Normal 9 4 4 5" xfId="31360"/>
    <cellStyle name="Normal 9 4 4 6" xfId="57842"/>
    <cellStyle name="Normal 9 4 5" xfId="9720"/>
    <cellStyle name="Normal 9 4 5 2" xfId="24868"/>
    <cellStyle name="Normal 9 4 5 2 2" xfId="50836"/>
    <cellStyle name="Normal 9 4 5 3" xfId="35688"/>
    <cellStyle name="Normal 9 4 6" xfId="7556"/>
    <cellStyle name="Normal 9 4 6 2" xfId="22704"/>
    <cellStyle name="Normal 9 4 6 2 2" xfId="48672"/>
    <cellStyle name="Normal 9 4 6 3" xfId="33524"/>
    <cellStyle name="Normal 9 4 7" xfId="18376"/>
    <cellStyle name="Normal 9 4 7 2" xfId="44344"/>
    <cellStyle name="Normal 9 4 8" xfId="14048"/>
    <cellStyle name="Normal 9 4 8 2" xfId="40016"/>
    <cellStyle name="Normal 9 4 9" xfId="3228"/>
    <cellStyle name="Normal 9 5" xfId="510"/>
    <cellStyle name="Normal 9 5 10" xfId="29197"/>
    <cellStyle name="Normal 9 5 11" xfId="55145"/>
    <cellStyle name="Normal 9 5 12" xfId="55679"/>
    <cellStyle name="Normal 9 5 13" xfId="850"/>
    <cellStyle name="Normal 9 5 2" xfId="1606"/>
    <cellStyle name="Normal 9 5 2 10" xfId="56220"/>
    <cellStyle name="Normal 9 5 2 2" xfId="2688"/>
    <cellStyle name="Normal 9 5 2 2 2" xfId="7016"/>
    <cellStyle name="Normal 9 5 2 2 2 2" xfId="13508"/>
    <cellStyle name="Normal 9 5 2 2 2 2 2" xfId="28656"/>
    <cellStyle name="Normal 9 5 2 2 2 2 2 2" xfId="54624"/>
    <cellStyle name="Normal 9 5 2 2 2 2 3" xfId="39476"/>
    <cellStyle name="Normal 9 5 2 2 2 3" xfId="22164"/>
    <cellStyle name="Normal 9 5 2 2 2 3 2" xfId="48132"/>
    <cellStyle name="Normal 9 5 2 2 2 4" xfId="17836"/>
    <cellStyle name="Normal 9 5 2 2 2 4 2" xfId="43804"/>
    <cellStyle name="Normal 9 5 2 2 2 5" xfId="32984"/>
    <cellStyle name="Normal 9 5 2 2 2 6" xfId="59466"/>
    <cellStyle name="Normal 9 5 2 2 3" xfId="11344"/>
    <cellStyle name="Normal 9 5 2 2 3 2" xfId="26492"/>
    <cellStyle name="Normal 9 5 2 2 3 2 2" xfId="52460"/>
    <cellStyle name="Normal 9 5 2 2 3 3" xfId="37312"/>
    <cellStyle name="Normal 9 5 2 2 4" xfId="9180"/>
    <cellStyle name="Normal 9 5 2 2 4 2" xfId="24328"/>
    <cellStyle name="Normal 9 5 2 2 4 2 2" xfId="50296"/>
    <cellStyle name="Normal 9 5 2 2 4 3" xfId="35148"/>
    <cellStyle name="Normal 9 5 2 2 5" xfId="20000"/>
    <cellStyle name="Normal 9 5 2 2 5 2" xfId="45968"/>
    <cellStyle name="Normal 9 5 2 2 6" xfId="15672"/>
    <cellStyle name="Normal 9 5 2 2 6 2" xfId="41640"/>
    <cellStyle name="Normal 9 5 2 2 7" xfId="4852"/>
    <cellStyle name="Normal 9 5 2 2 8" xfId="30820"/>
    <cellStyle name="Normal 9 5 2 2 9" xfId="57302"/>
    <cellStyle name="Normal 9 5 2 3" xfId="5934"/>
    <cellStyle name="Normal 9 5 2 3 2" xfId="12426"/>
    <cellStyle name="Normal 9 5 2 3 2 2" xfId="27574"/>
    <cellStyle name="Normal 9 5 2 3 2 2 2" xfId="53542"/>
    <cellStyle name="Normal 9 5 2 3 2 3" xfId="38394"/>
    <cellStyle name="Normal 9 5 2 3 3" xfId="21082"/>
    <cellStyle name="Normal 9 5 2 3 3 2" xfId="47050"/>
    <cellStyle name="Normal 9 5 2 3 4" xfId="16754"/>
    <cellStyle name="Normal 9 5 2 3 4 2" xfId="42722"/>
    <cellStyle name="Normal 9 5 2 3 5" xfId="31902"/>
    <cellStyle name="Normal 9 5 2 3 6" xfId="58384"/>
    <cellStyle name="Normal 9 5 2 4" xfId="10262"/>
    <cellStyle name="Normal 9 5 2 4 2" xfId="25410"/>
    <cellStyle name="Normal 9 5 2 4 2 2" xfId="51378"/>
    <cellStyle name="Normal 9 5 2 4 3" xfId="36230"/>
    <cellStyle name="Normal 9 5 2 5" xfId="8098"/>
    <cellStyle name="Normal 9 5 2 5 2" xfId="23246"/>
    <cellStyle name="Normal 9 5 2 5 2 2" xfId="49214"/>
    <cellStyle name="Normal 9 5 2 5 3" xfId="34066"/>
    <cellStyle name="Normal 9 5 2 6" xfId="18918"/>
    <cellStyle name="Normal 9 5 2 6 2" xfId="44886"/>
    <cellStyle name="Normal 9 5 2 7" xfId="14590"/>
    <cellStyle name="Normal 9 5 2 7 2" xfId="40558"/>
    <cellStyle name="Normal 9 5 2 8" xfId="3770"/>
    <cellStyle name="Normal 9 5 2 9" xfId="29738"/>
    <cellStyle name="Normal 9 5 3" xfId="2147"/>
    <cellStyle name="Normal 9 5 3 2" xfId="6475"/>
    <cellStyle name="Normal 9 5 3 2 2" xfId="12967"/>
    <cellStyle name="Normal 9 5 3 2 2 2" xfId="28115"/>
    <cellStyle name="Normal 9 5 3 2 2 2 2" xfId="54083"/>
    <cellStyle name="Normal 9 5 3 2 2 3" xfId="38935"/>
    <cellStyle name="Normal 9 5 3 2 3" xfId="21623"/>
    <cellStyle name="Normal 9 5 3 2 3 2" xfId="47591"/>
    <cellStyle name="Normal 9 5 3 2 4" xfId="17295"/>
    <cellStyle name="Normal 9 5 3 2 4 2" xfId="43263"/>
    <cellStyle name="Normal 9 5 3 2 5" xfId="32443"/>
    <cellStyle name="Normal 9 5 3 2 6" xfId="58925"/>
    <cellStyle name="Normal 9 5 3 3" xfId="10803"/>
    <cellStyle name="Normal 9 5 3 3 2" xfId="25951"/>
    <cellStyle name="Normal 9 5 3 3 2 2" xfId="51919"/>
    <cellStyle name="Normal 9 5 3 3 3" xfId="36771"/>
    <cellStyle name="Normal 9 5 3 4" xfId="8639"/>
    <cellStyle name="Normal 9 5 3 4 2" xfId="23787"/>
    <cellStyle name="Normal 9 5 3 4 2 2" xfId="49755"/>
    <cellStyle name="Normal 9 5 3 4 3" xfId="34607"/>
    <cellStyle name="Normal 9 5 3 5" xfId="19459"/>
    <cellStyle name="Normal 9 5 3 5 2" xfId="45427"/>
    <cellStyle name="Normal 9 5 3 6" xfId="15131"/>
    <cellStyle name="Normal 9 5 3 6 2" xfId="41099"/>
    <cellStyle name="Normal 9 5 3 7" xfId="4311"/>
    <cellStyle name="Normal 9 5 3 8" xfId="30279"/>
    <cellStyle name="Normal 9 5 3 9" xfId="56761"/>
    <cellStyle name="Normal 9 5 4" xfId="5393"/>
    <cellStyle name="Normal 9 5 4 2" xfId="11885"/>
    <cellStyle name="Normal 9 5 4 2 2" xfId="27033"/>
    <cellStyle name="Normal 9 5 4 2 2 2" xfId="53001"/>
    <cellStyle name="Normal 9 5 4 2 3" xfId="37853"/>
    <cellStyle name="Normal 9 5 4 3" xfId="20541"/>
    <cellStyle name="Normal 9 5 4 3 2" xfId="46509"/>
    <cellStyle name="Normal 9 5 4 4" xfId="16213"/>
    <cellStyle name="Normal 9 5 4 4 2" xfId="42181"/>
    <cellStyle name="Normal 9 5 4 5" xfId="31361"/>
    <cellStyle name="Normal 9 5 4 6" xfId="57843"/>
    <cellStyle name="Normal 9 5 5" xfId="9721"/>
    <cellStyle name="Normal 9 5 5 2" xfId="24869"/>
    <cellStyle name="Normal 9 5 5 2 2" xfId="50837"/>
    <cellStyle name="Normal 9 5 5 3" xfId="35689"/>
    <cellStyle name="Normal 9 5 6" xfId="7557"/>
    <cellStyle name="Normal 9 5 6 2" xfId="22705"/>
    <cellStyle name="Normal 9 5 6 2 2" xfId="48673"/>
    <cellStyle name="Normal 9 5 6 3" xfId="33525"/>
    <cellStyle name="Normal 9 5 7" xfId="18377"/>
    <cellStyle name="Normal 9 5 7 2" xfId="44345"/>
    <cellStyle name="Normal 9 5 8" xfId="14049"/>
    <cellStyle name="Normal 9 5 8 2" xfId="40017"/>
    <cellStyle name="Normal 9 5 9" xfId="3229"/>
    <cellStyle name="Normal 9 6" xfId="511"/>
    <cellStyle name="Normal 9 6 10" xfId="29198"/>
    <cellStyle name="Normal 9 6 11" xfId="55146"/>
    <cellStyle name="Normal 9 6 12" xfId="55680"/>
    <cellStyle name="Normal 9 6 13" xfId="890"/>
    <cellStyle name="Normal 9 6 2" xfId="1607"/>
    <cellStyle name="Normal 9 6 2 10" xfId="56221"/>
    <cellStyle name="Normal 9 6 2 2" xfId="2689"/>
    <cellStyle name="Normal 9 6 2 2 2" xfId="7017"/>
    <cellStyle name="Normal 9 6 2 2 2 2" xfId="13509"/>
    <cellStyle name="Normal 9 6 2 2 2 2 2" xfId="28657"/>
    <cellStyle name="Normal 9 6 2 2 2 2 2 2" xfId="54625"/>
    <cellStyle name="Normal 9 6 2 2 2 2 3" xfId="39477"/>
    <cellStyle name="Normal 9 6 2 2 2 3" xfId="22165"/>
    <cellStyle name="Normal 9 6 2 2 2 3 2" xfId="48133"/>
    <cellStyle name="Normal 9 6 2 2 2 4" xfId="17837"/>
    <cellStyle name="Normal 9 6 2 2 2 4 2" xfId="43805"/>
    <cellStyle name="Normal 9 6 2 2 2 5" xfId="32985"/>
    <cellStyle name="Normal 9 6 2 2 2 6" xfId="59467"/>
    <cellStyle name="Normal 9 6 2 2 3" xfId="11345"/>
    <cellStyle name="Normal 9 6 2 2 3 2" xfId="26493"/>
    <cellStyle name="Normal 9 6 2 2 3 2 2" xfId="52461"/>
    <cellStyle name="Normal 9 6 2 2 3 3" xfId="37313"/>
    <cellStyle name="Normal 9 6 2 2 4" xfId="9181"/>
    <cellStyle name="Normal 9 6 2 2 4 2" xfId="24329"/>
    <cellStyle name="Normal 9 6 2 2 4 2 2" xfId="50297"/>
    <cellStyle name="Normal 9 6 2 2 4 3" xfId="35149"/>
    <cellStyle name="Normal 9 6 2 2 5" xfId="20001"/>
    <cellStyle name="Normal 9 6 2 2 5 2" xfId="45969"/>
    <cellStyle name="Normal 9 6 2 2 6" xfId="15673"/>
    <cellStyle name="Normal 9 6 2 2 6 2" xfId="41641"/>
    <cellStyle name="Normal 9 6 2 2 7" xfId="4853"/>
    <cellStyle name="Normal 9 6 2 2 8" xfId="30821"/>
    <cellStyle name="Normal 9 6 2 2 9" xfId="57303"/>
    <cellStyle name="Normal 9 6 2 3" xfId="5935"/>
    <cellStyle name="Normal 9 6 2 3 2" xfId="12427"/>
    <cellStyle name="Normal 9 6 2 3 2 2" xfId="27575"/>
    <cellStyle name="Normal 9 6 2 3 2 2 2" xfId="53543"/>
    <cellStyle name="Normal 9 6 2 3 2 3" xfId="38395"/>
    <cellStyle name="Normal 9 6 2 3 3" xfId="21083"/>
    <cellStyle name="Normal 9 6 2 3 3 2" xfId="47051"/>
    <cellStyle name="Normal 9 6 2 3 4" xfId="16755"/>
    <cellStyle name="Normal 9 6 2 3 4 2" xfId="42723"/>
    <cellStyle name="Normal 9 6 2 3 5" xfId="31903"/>
    <cellStyle name="Normal 9 6 2 3 6" xfId="58385"/>
    <cellStyle name="Normal 9 6 2 4" xfId="10263"/>
    <cellStyle name="Normal 9 6 2 4 2" xfId="25411"/>
    <cellStyle name="Normal 9 6 2 4 2 2" xfId="51379"/>
    <cellStyle name="Normal 9 6 2 4 3" xfId="36231"/>
    <cellStyle name="Normal 9 6 2 5" xfId="8099"/>
    <cellStyle name="Normal 9 6 2 5 2" xfId="23247"/>
    <cellStyle name="Normal 9 6 2 5 2 2" xfId="49215"/>
    <cellStyle name="Normal 9 6 2 5 3" xfId="34067"/>
    <cellStyle name="Normal 9 6 2 6" xfId="18919"/>
    <cellStyle name="Normal 9 6 2 6 2" xfId="44887"/>
    <cellStyle name="Normal 9 6 2 7" xfId="14591"/>
    <cellStyle name="Normal 9 6 2 7 2" xfId="40559"/>
    <cellStyle name="Normal 9 6 2 8" xfId="3771"/>
    <cellStyle name="Normal 9 6 2 9" xfId="29739"/>
    <cellStyle name="Normal 9 6 3" xfId="2148"/>
    <cellStyle name="Normal 9 6 3 2" xfId="6476"/>
    <cellStyle name="Normal 9 6 3 2 2" xfId="12968"/>
    <cellStyle name="Normal 9 6 3 2 2 2" xfId="28116"/>
    <cellStyle name="Normal 9 6 3 2 2 2 2" xfId="54084"/>
    <cellStyle name="Normal 9 6 3 2 2 3" xfId="38936"/>
    <cellStyle name="Normal 9 6 3 2 3" xfId="21624"/>
    <cellStyle name="Normal 9 6 3 2 3 2" xfId="47592"/>
    <cellStyle name="Normal 9 6 3 2 4" xfId="17296"/>
    <cellStyle name="Normal 9 6 3 2 4 2" xfId="43264"/>
    <cellStyle name="Normal 9 6 3 2 5" xfId="32444"/>
    <cellStyle name="Normal 9 6 3 2 6" xfId="58926"/>
    <cellStyle name="Normal 9 6 3 3" xfId="10804"/>
    <cellStyle name="Normal 9 6 3 3 2" xfId="25952"/>
    <cellStyle name="Normal 9 6 3 3 2 2" xfId="51920"/>
    <cellStyle name="Normal 9 6 3 3 3" xfId="36772"/>
    <cellStyle name="Normal 9 6 3 4" xfId="8640"/>
    <cellStyle name="Normal 9 6 3 4 2" xfId="23788"/>
    <cellStyle name="Normal 9 6 3 4 2 2" xfId="49756"/>
    <cellStyle name="Normal 9 6 3 4 3" xfId="34608"/>
    <cellStyle name="Normal 9 6 3 5" xfId="19460"/>
    <cellStyle name="Normal 9 6 3 5 2" xfId="45428"/>
    <cellStyle name="Normal 9 6 3 6" xfId="15132"/>
    <cellStyle name="Normal 9 6 3 6 2" xfId="41100"/>
    <cellStyle name="Normal 9 6 3 7" xfId="4312"/>
    <cellStyle name="Normal 9 6 3 8" xfId="30280"/>
    <cellStyle name="Normal 9 6 3 9" xfId="56762"/>
    <cellStyle name="Normal 9 6 4" xfId="5394"/>
    <cellStyle name="Normal 9 6 4 2" xfId="11886"/>
    <cellStyle name="Normal 9 6 4 2 2" xfId="27034"/>
    <cellStyle name="Normal 9 6 4 2 2 2" xfId="53002"/>
    <cellStyle name="Normal 9 6 4 2 3" xfId="37854"/>
    <cellStyle name="Normal 9 6 4 3" xfId="20542"/>
    <cellStyle name="Normal 9 6 4 3 2" xfId="46510"/>
    <cellStyle name="Normal 9 6 4 4" xfId="16214"/>
    <cellStyle name="Normal 9 6 4 4 2" xfId="42182"/>
    <cellStyle name="Normal 9 6 4 5" xfId="31362"/>
    <cellStyle name="Normal 9 6 4 6" xfId="57844"/>
    <cellStyle name="Normal 9 6 5" xfId="9722"/>
    <cellStyle name="Normal 9 6 5 2" xfId="24870"/>
    <cellStyle name="Normal 9 6 5 2 2" xfId="50838"/>
    <cellStyle name="Normal 9 6 5 3" xfId="35690"/>
    <cellStyle name="Normal 9 6 6" xfId="7558"/>
    <cellStyle name="Normal 9 6 6 2" xfId="22706"/>
    <cellStyle name="Normal 9 6 6 2 2" xfId="48674"/>
    <cellStyle name="Normal 9 6 6 3" xfId="33526"/>
    <cellStyle name="Normal 9 6 7" xfId="18378"/>
    <cellStyle name="Normal 9 6 7 2" xfId="44346"/>
    <cellStyle name="Normal 9 6 8" xfId="14050"/>
    <cellStyle name="Normal 9 6 8 2" xfId="40018"/>
    <cellStyle name="Normal 9 6 9" xfId="3230"/>
    <cellStyle name="Normal 9 7" xfId="512"/>
    <cellStyle name="Normal 9 7 10" xfId="29199"/>
    <cellStyle name="Normal 9 7 11" xfId="55147"/>
    <cellStyle name="Normal 9 7 12" xfId="55681"/>
    <cellStyle name="Normal 9 7 13" xfId="930"/>
    <cellStyle name="Normal 9 7 2" xfId="1608"/>
    <cellStyle name="Normal 9 7 2 10" xfId="56222"/>
    <cellStyle name="Normal 9 7 2 2" xfId="2690"/>
    <cellStyle name="Normal 9 7 2 2 2" xfId="7018"/>
    <cellStyle name="Normal 9 7 2 2 2 2" xfId="13510"/>
    <cellStyle name="Normal 9 7 2 2 2 2 2" xfId="28658"/>
    <cellStyle name="Normal 9 7 2 2 2 2 2 2" xfId="54626"/>
    <cellStyle name="Normal 9 7 2 2 2 2 3" xfId="39478"/>
    <cellStyle name="Normal 9 7 2 2 2 3" xfId="22166"/>
    <cellStyle name="Normal 9 7 2 2 2 3 2" xfId="48134"/>
    <cellStyle name="Normal 9 7 2 2 2 4" xfId="17838"/>
    <cellStyle name="Normal 9 7 2 2 2 4 2" xfId="43806"/>
    <cellStyle name="Normal 9 7 2 2 2 5" xfId="32986"/>
    <cellStyle name="Normal 9 7 2 2 2 6" xfId="59468"/>
    <cellStyle name="Normal 9 7 2 2 3" xfId="11346"/>
    <cellStyle name="Normal 9 7 2 2 3 2" xfId="26494"/>
    <cellStyle name="Normal 9 7 2 2 3 2 2" xfId="52462"/>
    <cellStyle name="Normal 9 7 2 2 3 3" xfId="37314"/>
    <cellStyle name="Normal 9 7 2 2 4" xfId="9182"/>
    <cellStyle name="Normal 9 7 2 2 4 2" xfId="24330"/>
    <cellStyle name="Normal 9 7 2 2 4 2 2" xfId="50298"/>
    <cellStyle name="Normal 9 7 2 2 4 3" xfId="35150"/>
    <cellStyle name="Normal 9 7 2 2 5" xfId="20002"/>
    <cellStyle name="Normal 9 7 2 2 5 2" xfId="45970"/>
    <cellStyle name="Normal 9 7 2 2 6" xfId="15674"/>
    <cellStyle name="Normal 9 7 2 2 6 2" xfId="41642"/>
    <cellStyle name="Normal 9 7 2 2 7" xfId="4854"/>
    <cellStyle name="Normal 9 7 2 2 8" xfId="30822"/>
    <cellStyle name="Normal 9 7 2 2 9" xfId="57304"/>
    <cellStyle name="Normal 9 7 2 3" xfId="5936"/>
    <cellStyle name="Normal 9 7 2 3 2" xfId="12428"/>
    <cellStyle name="Normal 9 7 2 3 2 2" xfId="27576"/>
    <cellStyle name="Normal 9 7 2 3 2 2 2" xfId="53544"/>
    <cellStyle name="Normal 9 7 2 3 2 3" xfId="38396"/>
    <cellStyle name="Normal 9 7 2 3 3" xfId="21084"/>
    <cellStyle name="Normal 9 7 2 3 3 2" xfId="47052"/>
    <cellStyle name="Normal 9 7 2 3 4" xfId="16756"/>
    <cellStyle name="Normal 9 7 2 3 4 2" xfId="42724"/>
    <cellStyle name="Normal 9 7 2 3 5" xfId="31904"/>
    <cellStyle name="Normal 9 7 2 3 6" xfId="58386"/>
    <cellStyle name="Normal 9 7 2 4" xfId="10264"/>
    <cellStyle name="Normal 9 7 2 4 2" xfId="25412"/>
    <cellStyle name="Normal 9 7 2 4 2 2" xfId="51380"/>
    <cellStyle name="Normal 9 7 2 4 3" xfId="36232"/>
    <cellStyle name="Normal 9 7 2 5" xfId="8100"/>
    <cellStyle name="Normal 9 7 2 5 2" xfId="23248"/>
    <cellStyle name="Normal 9 7 2 5 2 2" xfId="49216"/>
    <cellStyle name="Normal 9 7 2 5 3" xfId="34068"/>
    <cellStyle name="Normal 9 7 2 6" xfId="18920"/>
    <cellStyle name="Normal 9 7 2 6 2" xfId="44888"/>
    <cellStyle name="Normal 9 7 2 7" xfId="14592"/>
    <cellStyle name="Normal 9 7 2 7 2" xfId="40560"/>
    <cellStyle name="Normal 9 7 2 8" xfId="3772"/>
    <cellStyle name="Normal 9 7 2 9" xfId="29740"/>
    <cellStyle name="Normal 9 7 3" xfId="2149"/>
    <cellStyle name="Normal 9 7 3 2" xfId="6477"/>
    <cellStyle name="Normal 9 7 3 2 2" xfId="12969"/>
    <cellStyle name="Normal 9 7 3 2 2 2" xfId="28117"/>
    <cellStyle name="Normal 9 7 3 2 2 2 2" xfId="54085"/>
    <cellStyle name="Normal 9 7 3 2 2 3" xfId="38937"/>
    <cellStyle name="Normal 9 7 3 2 3" xfId="21625"/>
    <cellStyle name="Normal 9 7 3 2 3 2" xfId="47593"/>
    <cellStyle name="Normal 9 7 3 2 4" xfId="17297"/>
    <cellStyle name="Normal 9 7 3 2 4 2" xfId="43265"/>
    <cellStyle name="Normal 9 7 3 2 5" xfId="32445"/>
    <cellStyle name="Normal 9 7 3 2 6" xfId="58927"/>
    <cellStyle name="Normal 9 7 3 3" xfId="10805"/>
    <cellStyle name="Normal 9 7 3 3 2" xfId="25953"/>
    <cellStyle name="Normal 9 7 3 3 2 2" xfId="51921"/>
    <cellStyle name="Normal 9 7 3 3 3" xfId="36773"/>
    <cellStyle name="Normal 9 7 3 4" xfId="8641"/>
    <cellStyle name="Normal 9 7 3 4 2" xfId="23789"/>
    <cellStyle name="Normal 9 7 3 4 2 2" xfId="49757"/>
    <cellStyle name="Normal 9 7 3 4 3" xfId="34609"/>
    <cellStyle name="Normal 9 7 3 5" xfId="19461"/>
    <cellStyle name="Normal 9 7 3 5 2" xfId="45429"/>
    <cellStyle name="Normal 9 7 3 6" xfId="15133"/>
    <cellStyle name="Normal 9 7 3 6 2" xfId="41101"/>
    <cellStyle name="Normal 9 7 3 7" xfId="4313"/>
    <cellStyle name="Normal 9 7 3 8" xfId="30281"/>
    <cellStyle name="Normal 9 7 3 9" xfId="56763"/>
    <cellStyle name="Normal 9 7 4" xfId="5395"/>
    <cellStyle name="Normal 9 7 4 2" xfId="11887"/>
    <cellStyle name="Normal 9 7 4 2 2" xfId="27035"/>
    <cellStyle name="Normal 9 7 4 2 2 2" xfId="53003"/>
    <cellStyle name="Normal 9 7 4 2 3" xfId="37855"/>
    <cellStyle name="Normal 9 7 4 3" xfId="20543"/>
    <cellStyle name="Normal 9 7 4 3 2" xfId="46511"/>
    <cellStyle name="Normal 9 7 4 4" xfId="16215"/>
    <cellStyle name="Normal 9 7 4 4 2" xfId="42183"/>
    <cellStyle name="Normal 9 7 4 5" xfId="31363"/>
    <cellStyle name="Normal 9 7 4 6" xfId="57845"/>
    <cellStyle name="Normal 9 7 5" xfId="9723"/>
    <cellStyle name="Normal 9 7 5 2" xfId="24871"/>
    <cellStyle name="Normal 9 7 5 2 2" xfId="50839"/>
    <cellStyle name="Normal 9 7 5 3" xfId="35691"/>
    <cellStyle name="Normal 9 7 6" xfId="7559"/>
    <cellStyle name="Normal 9 7 6 2" xfId="22707"/>
    <cellStyle name="Normal 9 7 6 2 2" xfId="48675"/>
    <cellStyle name="Normal 9 7 6 3" xfId="33527"/>
    <cellStyle name="Normal 9 7 7" xfId="18379"/>
    <cellStyle name="Normal 9 7 7 2" xfId="44347"/>
    <cellStyle name="Normal 9 7 8" xfId="14051"/>
    <cellStyle name="Normal 9 7 8 2" xfId="40019"/>
    <cellStyle name="Normal 9 7 9" xfId="3231"/>
    <cellStyle name="Normal 9 8" xfId="513"/>
    <cellStyle name="Normal 9 8 10" xfId="29200"/>
    <cellStyle name="Normal 9 8 11" xfId="55148"/>
    <cellStyle name="Normal 9 8 12" xfId="55682"/>
    <cellStyle name="Normal 9 8 13" xfId="970"/>
    <cellStyle name="Normal 9 8 2" xfId="1609"/>
    <cellStyle name="Normal 9 8 2 10" xfId="56223"/>
    <cellStyle name="Normal 9 8 2 2" xfId="2691"/>
    <cellStyle name="Normal 9 8 2 2 2" xfId="7019"/>
    <cellStyle name="Normal 9 8 2 2 2 2" xfId="13511"/>
    <cellStyle name="Normal 9 8 2 2 2 2 2" xfId="28659"/>
    <cellStyle name="Normal 9 8 2 2 2 2 2 2" xfId="54627"/>
    <cellStyle name="Normal 9 8 2 2 2 2 3" xfId="39479"/>
    <cellStyle name="Normal 9 8 2 2 2 3" xfId="22167"/>
    <cellStyle name="Normal 9 8 2 2 2 3 2" xfId="48135"/>
    <cellStyle name="Normal 9 8 2 2 2 4" xfId="17839"/>
    <cellStyle name="Normal 9 8 2 2 2 4 2" xfId="43807"/>
    <cellStyle name="Normal 9 8 2 2 2 5" xfId="32987"/>
    <cellStyle name="Normal 9 8 2 2 2 6" xfId="59469"/>
    <cellStyle name="Normal 9 8 2 2 3" xfId="11347"/>
    <cellStyle name="Normal 9 8 2 2 3 2" xfId="26495"/>
    <cellStyle name="Normal 9 8 2 2 3 2 2" xfId="52463"/>
    <cellStyle name="Normal 9 8 2 2 3 3" xfId="37315"/>
    <cellStyle name="Normal 9 8 2 2 4" xfId="9183"/>
    <cellStyle name="Normal 9 8 2 2 4 2" xfId="24331"/>
    <cellStyle name="Normal 9 8 2 2 4 2 2" xfId="50299"/>
    <cellStyle name="Normal 9 8 2 2 4 3" xfId="35151"/>
    <cellStyle name="Normal 9 8 2 2 5" xfId="20003"/>
    <cellStyle name="Normal 9 8 2 2 5 2" xfId="45971"/>
    <cellStyle name="Normal 9 8 2 2 6" xfId="15675"/>
    <cellStyle name="Normal 9 8 2 2 6 2" xfId="41643"/>
    <cellStyle name="Normal 9 8 2 2 7" xfId="4855"/>
    <cellStyle name="Normal 9 8 2 2 8" xfId="30823"/>
    <cellStyle name="Normal 9 8 2 2 9" xfId="57305"/>
    <cellStyle name="Normal 9 8 2 3" xfId="5937"/>
    <cellStyle name="Normal 9 8 2 3 2" xfId="12429"/>
    <cellStyle name="Normal 9 8 2 3 2 2" xfId="27577"/>
    <cellStyle name="Normal 9 8 2 3 2 2 2" xfId="53545"/>
    <cellStyle name="Normal 9 8 2 3 2 3" xfId="38397"/>
    <cellStyle name="Normal 9 8 2 3 3" xfId="21085"/>
    <cellStyle name="Normal 9 8 2 3 3 2" xfId="47053"/>
    <cellStyle name="Normal 9 8 2 3 4" xfId="16757"/>
    <cellStyle name="Normal 9 8 2 3 4 2" xfId="42725"/>
    <cellStyle name="Normal 9 8 2 3 5" xfId="31905"/>
    <cellStyle name="Normal 9 8 2 3 6" xfId="58387"/>
    <cellStyle name="Normal 9 8 2 4" xfId="10265"/>
    <cellStyle name="Normal 9 8 2 4 2" xfId="25413"/>
    <cellStyle name="Normal 9 8 2 4 2 2" xfId="51381"/>
    <cellStyle name="Normal 9 8 2 4 3" xfId="36233"/>
    <cellStyle name="Normal 9 8 2 5" xfId="8101"/>
    <cellStyle name="Normal 9 8 2 5 2" xfId="23249"/>
    <cellStyle name="Normal 9 8 2 5 2 2" xfId="49217"/>
    <cellStyle name="Normal 9 8 2 5 3" xfId="34069"/>
    <cellStyle name="Normal 9 8 2 6" xfId="18921"/>
    <cellStyle name="Normal 9 8 2 6 2" xfId="44889"/>
    <cellStyle name="Normal 9 8 2 7" xfId="14593"/>
    <cellStyle name="Normal 9 8 2 7 2" xfId="40561"/>
    <cellStyle name="Normal 9 8 2 8" xfId="3773"/>
    <cellStyle name="Normal 9 8 2 9" xfId="29741"/>
    <cellStyle name="Normal 9 8 3" xfId="2150"/>
    <cellStyle name="Normal 9 8 3 2" xfId="6478"/>
    <cellStyle name="Normal 9 8 3 2 2" xfId="12970"/>
    <cellStyle name="Normal 9 8 3 2 2 2" xfId="28118"/>
    <cellStyle name="Normal 9 8 3 2 2 2 2" xfId="54086"/>
    <cellStyle name="Normal 9 8 3 2 2 3" xfId="38938"/>
    <cellStyle name="Normal 9 8 3 2 3" xfId="21626"/>
    <cellStyle name="Normal 9 8 3 2 3 2" xfId="47594"/>
    <cellStyle name="Normal 9 8 3 2 4" xfId="17298"/>
    <cellStyle name="Normal 9 8 3 2 4 2" xfId="43266"/>
    <cellStyle name="Normal 9 8 3 2 5" xfId="32446"/>
    <cellStyle name="Normal 9 8 3 2 6" xfId="58928"/>
    <cellStyle name="Normal 9 8 3 3" xfId="10806"/>
    <cellStyle name="Normal 9 8 3 3 2" xfId="25954"/>
    <cellStyle name="Normal 9 8 3 3 2 2" xfId="51922"/>
    <cellStyle name="Normal 9 8 3 3 3" xfId="36774"/>
    <cellStyle name="Normal 9 8 3 4" xfId="8642"/>
    <cellStyle name="Normal 9 8 3 4 2" xfId="23790"/>
    <cellStyle name="Normal 9 8 3 4 2 2" xfId="49758"/>
    <cellStyle name="Normal 9 8 3 4 3" xfId="34610"/>
    <cellStyle name="Normal 9 8 3 5" xfId="19462"/>
    <cellStyle name="Normal 9 8 3 5 2" xfId="45430"/>
    <cellStyle name="Normal 9 8 3 6" xfId="15134"/>
    <cellStyle name="Normal 9 8 3 6 2" xfId="41102"/>
    <cellStyle name="Normal 9 8 3 7" xfId="4314"/>
    <cellStyle name="Normal 9 8 3 8" xfId="30282"/>
    <cellStyle name="Normal 9 8 3 9" xfId="56764"/>
    <cellStyle name="Normal 9 8 4" xfId="5396"/>
    <cellStyle name="Normal 9 8 4 2" xfId="11888"/>
    <cellStyle name="Normal 9 8 4 2 2" xfId="27036"/>
    <cellStyle name="Normal 9 8 4 2 2 2" xfId="53004"/>
    <cellStyle name="Normal 9 8 4 2 3" xfId="37856"/>
    <cellStyle name="Normal 9 8 4 3" xfId="20544"/>
    <cellStyle name="Normal 9 8 4 3 2" xfId="46512"/>
    <cellStyle name="Normal 9 8 4 4" xfId="16216"/>
    <cellStyle name="Normal 9 8 4 4 2" xfId="42184"/>
    <cellStyle name="Normal 9 8 4 5" xfId="31364"/>
    <cellStyle name="Normal 9 8 4 6" xfId="57846"/>
    <cellStyle name="Normal 9 8 5" xfId="9724"/>
    <cellStyle name="Normal 9 8 5 2" xfId="24872"/>
    <cellStyle name="Normal 9 8 5 2 2" xfId="50840"/>
    <cellStyle name="Normal 9 8 5 3" xfId="35692"/>
    <cellStyle name="Normal 9 8 6" xfId="7560"/>
    <cellStyle name="Normal 9 8 6 2" xfId="22708"/>
    <cellStyle name="Normal 9 8 6 2 2" xfId="48676"/>
    <cellStyle name="Normal 9 8 6 3" xfId="33528"/>
    <cellStyle name="Normal 9 8 7" xfId="18380"/>
    <cellStyle name="Normal 9 8 7 2" xfId="44348"/>
    <cellStyle name="Normal 9 8 8" xfId="14052"/>
    <cellStyle name="Normal 9 8 8 2" xfId="40020"/>
    <cellStyle name="Normal 9 8 9" xfId="3232"/>
    <cellStyle name="Normal 9 9" xfId="514"/>
    <cellStyle name="Normal 9 9 10" xfId="29201"/>
    <cellStyle name="Normal 9 9 11" xfId="55149"/>
    <cellStyle name="Normal 9 9 12" xfId="55683"/>
    <cellStyle name="Normal 9 9 13" xfId="1010"/>
    <cellStyle name="Normal 9 9 2" xfId="1610"/>
    <cellStyle name="Normal 9 9 2 10" xfId="56224"/>
    <cellStyle name="Normal 9 9 2 2" xfId="2692"/>
    <cellStyle name="Normal 9 9 2 2 2" xfId="7020"/>
    <cellStyle name="Normal 9 9 2 2 2 2" xfId="13512"/>
    <cellStyle name="Normal 9 9 2 2 2 2 2" xfId="28660"/>
    <cellStyle name="Normal 9 9 2 2 2 2 2 2" xfId="54628"/>
    <cellStyle name="Normal 9 9 2 2 2 2 3" xfId="39480"/>
    <cellStyle name="Normal 9 9 2 2 2 3" xfId="22168"/>
    <cellStyle name="Normal 9 9 2 2 2 3 2" xfId="48136"/>
    <cellStyle name="Normal 9 9 2 2 2 4" xfId="17840"/>
    <cellStyle name="Normal 9 9 2 2 2 4 2" xfId="43808"/>
    <cellStyle name="Normal 9 9 2 2 2 5" xfId="32988"/>
    <cellStyle name="Normal 9 9 2 2 2 6" xfId="59470"/>
    <cellStyle name="Normal 9 9 2 2 3" xfId="11348"/>
    <cellStyle name="Normal 9 9 2 2 3 2" xfId="26496"/>
    <cellStyle name="Normal 9 9 2 2 3 2 2" xfId="52464"/>
    <cellStyle name="Normal 9 9 2 2 3 3" xfId="37316"/>
    <cellStyle name="Normal 9 9 2 2 4" xfId="9184"/>
    <cellStyle name="Normal 9 9 2 2 4 2" xfId="24332"/>
    <cellStyle name="Normal 9 9 2 2 4 2 2" xfId="50300"/>
    <cellStyle name="Normal 9 9 2 2 4 3" xfId="35152"/>
    <cellStyle name="Normal 9 9 2 2 5" xfId="20004"/>
    <cellStyle name="Normal 9 9 2 2 5 2" xfId="45972"/>
    <cellStyle name="Normal 9 9 2 2 6" xfId="15676"/>
    <cellStyle name="Normal 9 9 2 2 6 2" xfId="41644"/>
    <cellStyle name="Normal 9 9 2 2 7" xfId="4856"/>
    <cellStyle name="Normal 9 9 2 2 8" xfId="30824"/>
    <cellStyle name="Normal 9 9 2 2 9" xfId="57306"/>
    <cellStyle name="Normal 9 9 2 3" xfId="5938"/>
    <cellStyle name="Normal 9 9 2 3 2" xfId="12430"/>
    <cellStyle name="Normal 9 9 2 3 2 2" xfId="27578"/>
    <cellStyle name="Normal 9 9 2 3 2 2 2" xfId="53546"/>
    <cellStyle name="Normal 9 9 2 3 2 3" xfId="38398"/>
    <cellStyle name="Normal 9 9 2 3 3" xfId="21086"/>
    <cellStyle name="Normal 9 9 2 3 3 2" xfId="47054"/>
    <cellStyle name="Normal 9 9 2 3 4" xfId="16758"/>
    <cellStyle name="Normal 9 9 2 3 4 2" xfId="42726"/>
    <cellStyle name="Normal 9 9 2 3 5" xfId="31906"/>
    <cellStyle name="Normal 9 9 2 3 6" xfId="58388"/>
    <cellStyle name="Normal 9 9 2 4" xfId="10266"/>
    <cellStyle name="Normal 9 9 2 4 2" xfId="25414"/>
    <cellStyle name="Normal 9 9 2 4 2 2" xfId="51382"/>
    <cellStyle name="Normal 9 9 2 4 3" xfId="36234"/>
    <cellStyle name="Normal 9 9 2 5" xfId="8102"/>
    <cellStyle name="Normal 9 9 2 5 2" xfId="23250"/>
    <cellStyle name="Normal 9 9 2 5 2 2" xfId="49218"/>
    <cellStyle name="Normal 9 9 2 5 3" xfId="34070"/>
    <cellStyle name="Normal 9 9 2 6" xfId="18922"/>
    <cellStyle name="Normal 9 9 2 6 2" xfId="44890"/>
    <cellStyle name="Normal 9 9 2 7" xfId="14594"/>
    <cellStyle name="Normal 9 9 2 7 2" xfId="40562"/>
    <cellStyle name="Normal 9 9 2 8" xfId="3774"/>
    <cellStyle name="Normal 9 9 2 9" xfId="29742"/>
    <cellStyle name="Normal 9 9 3" xfId="2151"/>
    <cellStyle name="Normal 9 9 3 2" xfId="6479"/>
    <cellStyle name="Normal 9 9 3 2 2" xfId="12971"/>
    <cellStyle name="Normal 9 9 3 2 2 2" xfId="28119"/>
    <cellStyle name="Normal 9 9 3 2 2 2 2" xfId="54087"/>
    <cellStyle name="Normal 9 9 3 2 2 3" xfId="38939"/>
    <cellStyle name="Normal 9 9 3 2 3" xfId="21627"/>
    <cellStyle name="Normal 9 9 3 2 3 2" xfId="47595"/>
    <cellStyle name="Normal 9 9 3 2 4" xfId="17299"/>
    <cellStyle name="Normal 9 9 3 2 4 2" xfId="43267"/>
    <cellStyle name="Normal 9 9 3 2 5" xfId="32447"/>
    <cellStyle name="Normal 9 9 3 2 6" xfId="58929"/>
    <cellStyle name="Normal 9 9 3 3" xfId="10807"/>
    <cellStyle name="Normal 9 9 3 3 2" xfId="25955"/>
    <cellStyle name="Normal 9 9 3 3 2 2" xfId="51923"/>
    <cellStyle name="Normal 9 9 3 3 3" xfId="36775"/>
    <cellStyle name="Normal 9 9 3 4" xfId="8643"/>
    <cellStyle name="Normal 9 9 3 4 2" xfId="23791"/>
    <cellStyle name="Normal 9 9 3 4 2 2" xfId="49759"/>
    <cellStyle name="Normal 9 9 3 4 3" xfId="34611"/>
    <cellStyle name="Normal 9 9 3 5" xfId="19463"/>
    <cellStyle name="Normal 9 9 3 5 2" xfId="45431"/>
    <cellStyle name="Normal 9 9 3 6" xfId="15135"/>
    <cellStyle name="Normal 9 9 3 6 2" xfId="41103"/>
    <cellStyle name="Normal 9 9 3 7" xfId="4315"/>
    <cellStyle name="Normal 9 9 3 8" xfId="30283"/>
    <cellStyle name="Normal 9 9 3 9" xfId="56765"/>
    <cellStyle name="Normal 9 9 4" xfId="5397"/>
    <cellStyle name="Normal 9 9 4 2" xfId="11889"/>
    <cellStyle name="Normal 9 9 4 2 2" xfId="27037"/>
    <cellStyle name="Normal 9 9 4 2 2 2" xfId="53005"/>
    <cellStyle name="Normal 9 9 4 2 3" xfId="37857"/>
    <cellStyle name="Normal 9 9 4 3" xfId="20545"/>
    <cellStyle name="Normal 9 9 4 3 2" xfId="46513"/>
    <cellStyle name="Normal 9 9 4 4" xfId="16217"/>
    <cellStyle name="Normal 9 9 4 4 2" xfId="42185"/>
    <cellStyle name="Normal 9 9 4 5" xfId="31365"/>
    <cellStyle name="Normal 9 9 4 6" xfId="57847"/>
    <cellStyle name="Normal 9 9 5" xfId="9725"/>
    <cellStyle name="Normal 9 9 5 2" xfId="24873"/>
    <cellStyle name="Normal 9 9 5 2 2" xfId="50841"/>
    <cellStyle name="Normal 9 9 5 3" xfId="35693"/>
    <cellStyle name="Normal 9 9 6" xfId="7561"/>
    <cellStyle name="Normal 9 9 6 2" xfId="22709"/>
    <cellStyle name="Normal 9 9 6 2 2" xfId="48677"/>
    <cellStyle name="Normal 9 9 6 3" xfId="33529"/>
    <cellStyle name="Normal 9 9 7" xfId="18381"/>
    <cellStyle name="Normal 9 9 7 2" xfId="44349"/>
    <cellStyle name="Normal 9 9 8" xfId="14053"/>
    <cellStyle name="Normal 9 9 8 2" xfId="40021"/>
    <cellStyle name="Normal 9 9 9" xfId="3233"/>
    <cellStyle name="Note 2" xfId="44"/>
    <cellStyle name="Note 2 2" xfId="59"/>
    <cellStyle name="Note 2 2 2" xfId="87"/>
    <cellStyle name="Note 2 3" xfId="73"/>
    <cellStyle name="Output" xfId="11" builtinId="21" customBuiltin="1"/>
    <cellStyle name="Percent" xfId="1" builtinId="5"/>
    <cellStyle name="Percent 10" xfId="515"/>
    <cellStyle name="Percent 10 10" xfId="516"/>
    <cellStyle name="Percent 10 10 10" xfId="29203"/>
    <cellStyle name="Percent 10 10 11" xfId="55151"/>
    <cellStyle name="Percent 10 10 12" xfId="55685"/>
    <cellStyle name="Percent 10 10 13" xfId="1058"/>
    <cellStyle name="Percent 10 10 2" xfId="1612"/>
    <cellStyle name="Percent 10 10 2 10" xfId="56226"/>
    <cellStyle name="Percent 10 10 2 2" xfId="2694"/>
    <cellStyle name="Percent 10 10 2 2 2" xfId="7022"/>
    <cellStyle name="Percent 10 10 2 2 2 2" xfId="13514"/>
    <cellStyle name="Percent 10 10 2 2 2 2 2" xfId="28662"/>
    <cellStyle name="Percent 10 10 2 2 2 2 2 2" xfId="54630"/>
    <cellStyle name="Percent 10 10 2 2 2 2 3" xfId="39482"/>
    <cellStyle name="Percent 10 10 2 2 2 3" xfId="22170"/>
    <cellStyle name="Percent 10 10 2 2 2 3 2" xfId="48138"/>
    <cellStyle name="Percent 10 10 2 2 2 4" xfId="17842"/>
    <cellStyle name="Percent 10 10 2 2 2 4 2" xfId="43810"/>
    <cellStyle name="Percent 10 10 2 2 2 5" xfId="32990"/>
    <cellStyle name="Percent 10 10 2 2 2 6" xfId="59472"/>
    <cellStyle name="Percent 10 10 2 2 3" xfId="11350"/>
    <cellStyle name="Percent 10 10 2 2 3 2" xfId="26498"/>
    <cellStyle name="Percent 10 10 2 2 3 2 2" xfId="52466"/>
    <cellStyle name="Percent 10 10 2 2 3 3" xfId="37318"/>
    <cellStyle name="Percent 10 10 2 2 4" xfId="9186"/>
    <cellStyle name="Percent 10 10 2 2 4 2" xfId="24334"/>
    <cellStyle name="Percent 10 10 2 2 4 2 2" xfId="50302"/>
    <cellStyle name="Percent 10 10 2 2 4 3" xfId="35154"/>
    <cellStyle name="Percent 10 10 2 2 5" xfId="20006"/>
    <cellStyle name="Percent 10 10 2 2 5 2" xfId="45974"/>
    <cellStyle name="Percent 10 10 2 2 6" xfId="15678"/>
    <cellStyle name="Percent 10 10 2 2 6 2" xfId="41646"/>
    <cellStyle name="Percent 10 10 2 2 7" xfId="4858"/>
    <cellStyle name="Percent 10 10 2 2 8" xfId="30826"/>
    <cellStyle name="Percent 10 10 2 2 9" xfId="57308"/>
    <cellStyle name="Percent 10 10 2 3" xfId="5940"/>
    <cellStyle name="Percent 10 10 2 3 2" xfId="12432"/>
    <cellStyle name="Percent 10 10 2 3 2 2" xfId="27580"/>
    <cellStyle name="Percent 10 10 2 3 2 2 2" xfId="53548"/>
    <cellStyle name="Percent 10 10 2 3 2 3" xfId="38400"/>
    <cellStyle name="Percent 10 10 2 3 3" xfId="21088"/>
    <cellStyle name="Percent 10 10 2 3 3 2" xfId="47056"/>
    <cellStyle name="Percent 10 10 2 3 4" xfId="16760"/>
    <cellStyle name="Percent 10 10 2 3 4 2" xfId="42728"/>
    <cellStyle name="Percent 10 10 2 3 5" xfId="31908"/>
    <cellStyle name="Percent 10 10 2 3 6" xfId="58390"/>
    <cellStyle name="Percent 10 10 2 4" xfId="10268"/>
    <cellStyle name="Percent 10 10 2 4 2" xfId="25416"/>
    <cellStyle name="Percent 10 10 2 4 2 2" xfId="51384"/>
    <cellStyle name="Percent 10 10 2 4 3" xfId="36236"/>
    <cellStyle name="Percent 10 10 2 5" xfId="8104"/>
    <cellStyle name="Percent 10 10 2 5 2" xfId="23252"/>
    <cellStyle name="Percent 10 10 2 5 2 2" xfId="49220"/>
    <cellStyle name="Percent 10 10 2 5 3" xfId="34072"/>
    <cellStyle name="Percent 10 10 2 6" xfId="18924"/>
    <cellStyle name="Percent 10 10 2 6 2" xfId="44892"/>
    <cellStyle name="Percent 10 10 2 7" xfId="14596"/>
    <cellStyle name="Percent 10 10 2 7 2" xfId="40564"/>
    <cellStyle name="Percent 10 10 2 8" xfId="3776"/>
    <cellStyle name="Percent 10 10 2 9" xfId="29744"/>
    <cellStyle name="Percent 10 10 3" xfId="2153"/>
    <cellStyle name="Percent 10 10 3 2" xfId="6481"/>
    <cellStyle name="Percent 10 10 3 2 2" xfId="12973"/>
    <cellStyle name="Percent 10 10 3 2 2 2" xfId="28121"/>
    <cellStyle name="Percent 10 10 3 2 2 2 2" xfId="54089"/>
    <cellStyle name="Percent 10 10 3 2 2 3" xfId="38941"/>
    <cellStyle name="Percent 10 10 3 2 3" xfId="21629"/>
    <cellStyle name="Percent 10 10 3 2 3 2" xfId="47597"/>
    <cellStyle name="Percent 10 10 3 2 4" xfId="17301"/>
    <cellStyle name="Percent 10 10 3 2 4 2" xfId="43269"/>
    <cellStyle name="Percent 10 10 3 2 5" xfId="32449"/>
    <cellStyle name="Percent 10 10 3 2 6" xfId="58931"/>
    <cellStyle name="Percent 10 10 3 3" xfId="10809"/>
    <cellStyle name="Percent 10 10 3 3 2" xfId="25957"/>
    <cellStyle name="Percent 10 10 3 3 2 2" xfId="51925"/>
    <cellStyle name="Percent 10 10 3 3 3" xfId="36777"/>
    <cellStyle name="Percent 10 10 3 4" xfId="8645"/>
    <cellStyle name="Percent 10 10 3 4 2" xfId="23793"/>
    <cellStyle name="Percent 10 10 3 4 2 2" xfId="49761"/>
    <cellStyle name="Percent 10 10 3 4 3" xfId="34613"/>
    <cellStyle name="Percent 10 10 3 5" xfId="19465"/>
    <cellStyle name="Percent 10 10 3 5 2" xfId="45433"/>
    <cellStyle name="Percent 10 10 3 6" xfId="15137"/>
    <cellStyle name="Percent 10 10 3 6 2" xfId="41105"/>
    <cellStyle name="Percent 10 10 3 7" xfId="4317"/>
    <cellStyle name="Percent 10 10 3 8" xfId="30285"/>
    <cellStyle name="Percent 10 10 3 9" xfId="56767"/>
    <cellStyle name="Percent 10 10 4" xfId="5399"/>
    <cellStyle name="Percent 10 10 4 2" xfId="11891"/>
    <cellStyle name="Percent 10 10 4 2 2" xfId="27039"/>
    <cellStyle name="Percent 10 10 4 2 2 2" xfId="53007"/>
    <cellStyle name="Percent 10 10 4 2 3" xfId="37859"/>
    <cellStyle name="Percent 10 10 4 3" xfId="20547"/>
    <cellStyle name="Percent 10 10 4 3 2" xfId="46515"/>
    <cellStyle name="Percent 10 10 4 4" xfId="16219"/>
    <cellStyle name="Percent 10 10 4 4 2" xfId="42187"/>
    <cellStyle name="Percent 10 10 4 5" xfId="31367"/>
    <cellStyle name="Percent 10 10 4 6" xfId="57849"/>
    <cellStyle name="Percent 10 10 5" xfId="9727"/>
    <cellStyle name="Percent 10 10 5 2" xfId="24875"/>
    <cellStyle name="Percent 10 10 5 2 2" xfId="50843"/>
    <cellStyle name="Percent 10 10 5 3" xfId="35695"/>
    <cellStyle name="Percent 10 10 6" xfId="7563"/>
    <cellStyle name="Percent 10 10 6 2" xfId="22711"/>
    <cellStyle name="Percent 10 10 6 2 2" xfId="48679"/>
    <cellStyle name="Percent 10 10 6 3" xfId="33531"/>
    <cellStyle name="Percent 10 10 7" xfId="18383"/>
    <cellStyle name="Percent 10 10 7 2" xfId="44351"/>
    <cellStyle name="Percent 10 10 8" xfId="14055"/>
    <cellStyle name="Percent 10 10 8 2" xfId="40023"/>
    <cellStyle name="Percent 10 10 9" xfId="3235"/>
    <cellStyle name="Percent 10 11" xfId="517"/>
    <cellStyle name="Percent 10 11 10" xfId="29204"/>
    <cellStyle name="Percent 10 11 11" xfId="55152"/>
    <cellStyle name="Percent 10 11 12" xfId="55686"/>
    <cellStyle name="Percent 10 11 13" xfId="1098"/>
    <cellStyle name="Percent 10 11 2" xfId="1613"/>
    <cellStyle name="Percent 10 11 2 10" xfId="56227"/>
    <cellStyle name="Percent 10 11 2 2" xfId="2695"/>
    <cellStyle name="Percent 10 11 2 2 2" xfId="7023"/>
    <cellStyle name="Percent 10 11 2 2 2 2" xfId="13515"/>
    <cellStyle name="Percent 10 11 2 2 2 2 2" xfId="28663"/>
    <cellStyle name="Percent 10 11 2 2 2 2 2 2" xfId="54631"/>
    <cellStyle name="Percent 10 11 2 2 2 2 3" xfId="39483"/>
    <cellStyle name="Percent 10 11 2 2 2 3" xfId="22171"/>
    <cellStyle name="Percent 10 11 2 2 2 3 2" xfId="48139"/>
    <cellStyle name="Percent 10 11 2 2 2 4" xfId="17843"/>
    <cellStyle name="Percent 10 11 2 2 2 4 2" xfId="43811"/>
    <cellStyle name="Percent 10 11 2 2 2 5" xfId="32991"/>
    <cellStyle name="Percent 10 11 2 2 2 6" xfId="59473"/>
    <cellStyle name="Percent 10 11 2 2 3" xfId="11351"/>
    <cellStyle name="Percent 10 11 2 2 3 2" xfId="26499"/>
    <cellStyle name="Percent 10 11 2 2 3 2 2" xfId="52467"/>
    <cellStyle name="Percent 10 11 2 2 3 3" xfId="37319"/>
    <cellStyle name="Percent 10 11 2 2 4" xfId="9187"/>
    <cellStyle name="Percent 10 11 2 2 4 2" xfId="24335"/>
    <cellStyle name="Percent 10 11 2 2 4 2 2" xfId="50303"/>
    <cellStyle name="Percent 10 11 2 2 4 3" xfId="35155"/>
    <cellStyle name="Percent 10 11 2 2 5" xfId="20007"/>
    <cellStyle name="Percent 10 11 2 2 5 2" xfId="45975"/>
    <cellStyle name="Percent 10 11 2 2 6" xfId="15679"/>
    <cellStyle name="Percent 10 11 2 2 6 2" xfId="41647"/>
    <cellStyle name="Percent 10 11 2 2 7" xfId="4859"/>
    <cellStyle name="Percent 10 11 2 2 8" xfId="30827"/>
    <cellStyle name="Percent 10 11 2 2 9" xfId="57309"/>
    <cellStyle name="Percent 10 11 2 3" xfId="5941"/>
    <cellStyle name="Percent 10 11 2 3 2" xfId="12433"/>
    <cellStyle name="Percent 10 11 2 3 2 2" xfId="27581"/>
    <cellStyle name="Percent 10 11 2 3 2 2 2" xfId="53549"/>
    <cellStyle name="Percent 10 11 2 3 2 3" xfId="38401"/>
    <cellStyle name="Percent 10 11 2 3 3" xfId="21089"/>
    <cellStyle name="Percent 10 11 2 3 3 2" xfId="47057"/>
    <cellStyle name="Percent 10 11 2 3 4" xfId="16761"/>
    <cellStyle name="Percent 10 11 2 3 4 2" xfId="42729"/>
    <cellStyle name="Percent 10 11 2 3 5" xfId="31909"/>
    <cellStyle name="Percent 10 11 2 3 6" xfId="58391"/>
    <cellStyle name="Percent 10 11 2 4" xfId="10269"/>
    <cellStyle name="Percent 10 11 2 4 2" xfId="25417"/>
    <cellStyle name="Percent 10 11 2 4 2 2" xfId="51385"/>
    <cellStyle name="Percent 10 11 2 4 3" xfId="36237"/>
    <cellStyle name="Percent 10 11 2 5" xfId="8105"/>
    <cellStyle name="Percent 10 11 2 5 2" xfId="23253"/>
    <cellStyle name="Percent 10 11 2 5 2 2" xfId="49221"/>
    <cellStyle name="Percent 10 11 2 5 3" xfId="34073"/>
    <cellStyle name="Percent 10 11 2 6" xfId="18925"/>
    <cellStyle name="Percent 10 11 2 6 2" xfId="44893"/>
    <cellStyle name="Percent 10 11 2 7" xfId="14597"/>
    <cellStyle name="Percent 10 11 2 7 2" xfId="40565"/>
    <cellStyle name="Percent 10 11 2 8" xfId="3777"/>
    <cellStyle name="Percent 10 11 2 9" xfId="29745"/>
    <cellStyle name="Percent 10 11 3" xfId="2154"/>
    <cellStyle name="Percent 10 11 3 2" xfId="6482"/>
    <cellStyle name="Percent 10 11 3 2 2" xfId="12974"/>
    <cellStyle name="Percent 10 11 3 2 2 2" xfId="28122"/>
    <cellStyle name="Percent 10 11 3 2 2 2 2" xfId="54090"/>
    <cellStyle name="Percent 10 11 3 2 2 3" xfId="38942"/>
    <cellStyle name="Percent 10 11 3 2 3" xfId="21630"/>
    <cellStyle name="Percent 10 11 3 2 3 2" xfId="47598"/>
    <cellStyle name="Percent 10 11 3 2 4" xfId="17302"/>
    <cellStyle name="Percent 10 11 3 2 4 2" xfId="43270"/>
    <cellStyle name="Percent 10 11 3 2 5" xfId="32450"/>
    <cellStyle name="Percent 10 11 3 2 6" xfId="58932"/>
    <cellStyle name="Percent 10 11 3 3" xfId="10810"/>
    <cellStyle name="Percent 10 11 3 3 2" xfId="25958"/>
    <cellStyle name="Percent 10 11 3 3 2 2" xfId="51926"/>
    <cellStyle name="Percent 10 11 3 3 3" xfId="36778"/>
    <cellStyle name="Percent 10 11 3 4" xfId="8646"/>
    <cellStyle name="Percent 10 11 3 4 2" xfId="23794"/>
    <cellStyle name="Percent 10 11 3 4 2 2" xfId="49762"/>
    <cellStyle name="Percent 10 11 3 4 3" xfId="34614"/>
    <cellStyle name="Percent 10 11 3 5" xfId="19466"/>
    <cellStyle name="Percent 10 11 3 5 2" xfId="45434"/>
    <cellStyle name="Percent 10 11 3 6" xfId="15138"/>
    <cellStyle name="Percent 10 11 3 6 2" xfId="41106"/>
    <cellStyle name="Percent 10 11 3 7" xfId="4318"/>
    <cellStyle name="Percent 10 11 3 8" xfId="30286"/>
    <cellStyle name="Percent 10 11 3 9" xfId="56768"/>
    <cellStyle name="Percent 10 11 4" xfId="5400"/>
    <cellStyle name="Percent 10 11 4 2" xfId="11892"/>
    <cellStyle name="Percent 10 11 4 2 2" xfId="27040"/>
    <cellStyle name="Percent 10 11 4 2 2 2" xfId="53008"/>
    <cellStyle name="Percent 10 11 4 2 3" xfId="37860"/>
    <cellStyle name="Percent 10 11 4 3" xfId="20548"/>
    <cellStyle name="Percent 10 11 4 3 2" xfId="46516"/>
    <cellStyle name="Percent 10 11 4 4" xfId="16220"/>
    <cellStyle name="Percent 10 11 4 4 2" xfId="42188"/>
    <cellStyle name="Percent 10 11 4 5" xfId="31368"/>
    <cellStyle name="Percent 10 11 4 6" xfId="57850"/>
    <cellStyle name="Percent 10 11 5" xfId="9728"/>
    <cellStyle name="Percent 10 11 5 2" xfId="24876"/>
    <cellStyle name="Percent 10 11 5 2 2" xfId="50844"/>
    <cellStyle name="Percent 10 11 5 3" xfId="35696"/>
    <cellStyle name="Percent 10 11 6" xfId="7564"/>
    <cellStyle name="Percent 10 11 6 2" xfId="22712"/>
    <cellStyle name="Percent 10 11 6 2 2" xfId="48680"/>
    <cellStyle name="Percent 10 11 6 3" xfId="33532"/>
    <cellStyle name="Percent 10 11 7" xfId="18384"/>
    <cellStyle name="Percent 10 11 7 2" xfId="44352"/>
    <cellStyle name="Percent 10 11 8" xfId="14056"/>
    <cellStyle name="Percent 10 11 8 2" xfId="40024"/>
    <cellStyle name="Percent 10 11 9" xfId="3236"/>
    <cellStyle name="Percent 10 12" xfId="518"/>
    <cellStyle name="Percent 10 12 10" xfId="29205"/>
    <cellStyle name="Percent 10 12 11" xfId="55687"/>
    <cellStyle name="Percent 10 12 12" xfId="1138"/>
    <cellStyle name="Percent 10 12 2" xfId="1614"/>
    <cellStyle name="Percent 10 12 2 10" xfId="56228"/>
    <cellStyle name="Percent 10 12 2 2" xfId="2696"/>
    <cellStyle name="Percent 10 12 2 2 2" xfId="7024"/>
    <cellStyle name="Percent 10 12 2 2 2 2" xfId="13516"/>
    <cellStyle name="Percent 10 12 2 2 2 2 2" xfId="28664"/>
    <cellStyle name="Percent 10 12 2 2 2 2 2 2" xfId="54632"/>
    <cellStyle name="Percent 10 12 2 2 2 2 3" xfId="39484"/>
    <cellStyle name="Percent 10 12 2 2 2 3" xfId="22172"/>
    <cellStyle name="Percent 10 12 2 2 2 3 2" xfId="48140"/>
    <cellStyle name="Percent 10 12 2 2 2 4" xfId="17844"/>
    <cellStyle name="Percent 10 12 2 2 2 4 2" xfId="43812"/>
    <cellStyle name="Percent 10 12 2 2 2 5" xfId="32992"/>
    <cellStyle name="Percent 10 12 2 2 2 6" xfId="59474"/>
    <cellStyle name="Percent 10 12 2 2 3" xfId="11352"/>
    <cellStyle name="Percent 10 12 2 2 3 2" xfId="26500"/>
    <cellStyle name="Percent 10 12 2 2 3 2 2" xfId="52468"/>
    <cellStyle name="Percent 10 12 2 2 3 3" xfId="37320"/>
    <cellStyle name="Percent 10 12 2 2 4" xfId="9188"/>
    <cellStyle name="Percent 10 12 2 2 4 2" xfId="24336"/>
    <cellStyle name="Percent 10 12 2 2 4 2 2" xfId="50304"/>
    <cellStyle name="Percent 10 12 2 2 4 3" xfId="35156"/>
    <cellStyle name="Percent 10 12 2 2 5" xfId="20008"/>
    <cellStyle name="Percent 10 12 2 2 5 2" xfId="45976"/>
    <cellStyle name="Percent 10 12 2 2 6" xfId="15680"/>
    <cellStyle name="Percent 10 12 2 2 6 2" xfId="41648"/>
    <cellStyle name="Percent 10 12 2 2 7" xfId="4860"/>
    <cellStyle name="Percent 10 12 2 2 8" xfId="30828"/>
    <cellStyle name="Percent 10 12 2 2 9" xfId="57310"/>
    <cellStyle name="Percent 10 12 2 3" xfId="5942"/>
    <cellStyle name="Percent 10 12 2 3 2" xfId="12434"/>
    <cellStyle name="Percent 10 12 2 3 2 2" xfId="27582"/>
    <cellStyle name="Percent 10 12 2 3 2 2 2" xfId="53550"/>
    <cellStyle name="Percent 10 12 2 3 2 3" xfId="38402"/>
    <cellStyle name="Percent 10 12 2 3 3" xfId="21090"/>
    <cellStyle name="Percent 10 12 2 3 3 2" xfId="47058"/>
    <cellStyle name="Percent 10 12 2 3 4" xfId="16762"/>
    <cellStyle name="Percent 10 12 2 3 4 2" xfId="42730"/>
    <cellStyle name="Percent 10 12 2 3 5" xfId="31910"/>
    <cellStyle name="Percent 10 12 2 3 6" xfId="58392"/>
    <cellStyle name="Percent 10 12 2 4" xfId="10270"/>
    <cellStyle name="Percent 10 12 2 4 2" xfId="25418"/>
    <cellStyle name="Percent 10 12 2 4 2 2" xfId="51386"/>
    <cellStyle name="Percent 10 12 2 4 3" xfId="36238"/>
    <cellStyle name="Percent 10 12 2 5" xfId="8106"/>
    <cellStyle name="Percent 10 12 2 5 2" xfId="23254"/>
    <cellStyle name="Percent 10 12 2 5 2 2" xfId="49222"/>
    <cellStyle name="Percent 10 12 2 5 3" xfId="34074"/>
    <cellStyle name="Percent 10 12 2 6" xfId="18926"/>
    <cellStyle name="Percent 10 12 2 6 2" xfId="44894"/>
    <cellStyle name="Percent 10 12 2 7" xfId="14598"/>
    <cellStyle name="Percent 10 12 2 7 2" xfId="40566"/>
    <cellStyle name="Percent 10 12 2 8" xfId="3778"/>
    <cellStyle name="Percent 10 12 2 9" xfId="29746"/>
    <cellStyle name="Percent 10 12 3" xfId="2155"/>
    <cellStyle name="Percent 10 12 3 2" xfId="6483"/>
    <cellStyle name="Percent 10 12 3 2 2" xfId="12975"/>
    <cellStyle name="Percent 10 12 3 2 2 2" xfId="28123"/>
    <cellStyle name="Percent 10 12 3 2 2 2 2" xfId="54091"/>
    <cellStyle name="Percent 10 12 3 2 2 3" xfId="38943"/>
    <cellStyle name="Percent 10 12 3 2 3" xfId="21631"/>
    <cellStyle name="Percent 10 12 3 2 3 2" xfId="47599"/>
    <cellStyle name="Percent 10 12 3 2 4" xfId="17303"/>
    <cellStyle name="Percent 10 12 3 2 4 2" xfId="43271"/>
    <cellStyle name="Percent 10 12 3 2 5" xfId="32451"/>
    <cellStyle name="Percent 10 12 3 2 6" xfId="58933"/>
    <cellStyle name="Percent 10 12 3 3" xfId="10811"/>
    <cellStyle name="Percent 10 12 3 3 2" xfId="25959"/>
    <cellStyle name="Percent 10 12 3 3 2 2" xfId="51927"/>
    <cellStyle name="Percent 10 12 3 3 3" xfId="36779"/>
    <cellStyle name="Percent 10 12 3 4" xfId="8647"/>
    <cellStyle name="Percent 10 12 3 4 2" xfId="23795"/>
    <cellStyle name="Percent 10 12 3 4 2 2" xfId="49763"/>
    <cellStyle name="Percent 10 12 3 4 3" xfId="34615"/>
    <cellStyle name="Percent 10 12 3 5" xfId="19467"/>
    <cellStyle name="Percent 10 12 3 5 2" xfId="45435"/>
    <cellStyle name="Percent 10 12 3 6" xfId="15139"/>
    <cellStyle name="Percent 10 12 3 6 2" xfId="41107"/>
    <cellStyle name="Percent 10 12 3 7" xfId="4319"/>
    <cellStyle name="Percent 10 12 3 8" xfId="30287"/>
    <cellStyle name="Percent 10 12 3 9" xfId="56769"/>
    <cellStyle name="Percent 10 12 4" xfId="5401"/>
    <cellStyle name="Percent 10 12 4 2" xfId="11893"/>
    <cellStyle name="Percent 10 12 4 2 2" xfId="27041"/>
    <cellStyle name="Percent 10 12 4 2 2 2" xfId="53009"/>
    <cellStyle name="Percent 10 12 4 2 3" xfId="37861"/>
    <cellStyle name="Percent 10 12 4 3" xfId="20549"/>
    <cellStyle name="Percent 10 12 4 3 2" xfId="46517"/>
    <cellStyle name="Percent 10 12 4 4" xfId="16221"/>
    <cellStyle name="Percent 10 12 4 4 2" xfId="42189"/>
    <cellStyle name="Percent 10 12 4 5" xfId="31369"/>
    <cellStyle name="Percent 10 12 4 6" xfId="57851"/>
    <cellStyle name="Percent 10 12 5" xfId="9729"/>
    <cellStyle name="Percent 10 12 5 2" xfId="24877"/>
    <cellStyle name="Percent 10 12 5 2 2" xfId="50845"/>
    <cellStyle name="Percent 10 12 5 3" xfId="35697"/>
    <cellStyle name="Percent 10 12 6" xfId="7565"/>
    <cellStyle name="Percent 10 12 6 2" xfId="22713"/>
    <cellStyle name="Percent 10 12 6 2 2" xfId="48681"/>
    <cellStyle name="Percent 10 12 6 3" xfId="33533"/>
    <cellStyle name="Percent 10 12 7" xfId="18385"/>
    <cellStyle name="Percent 10 12 7 2" xfId="44353"/>
    <cellStyle name="Percent 10 12 8" xfId="14057"/>
    <cellStyle name="Percent 10 12 8 2" xfId="40025"/>
    <cellStyle name="Percent 10 12 9" xfId="3237"/>
    <cellStyle name="Percent 10 13" xfId="519"/>
    <cellStyle name="Percent 10 13 10" xfId="29206"/>
    <cellStyle name="Percent 10 13 11" xfId="55688"/>
    <cellStyle name="Percent 10 13 12" xfId="1178"/>
    <cellStyle name="Percent 10 13 2" xfId="1615"/>
    <cellStyle name="Percent 10 13 2 10" xfId="56229"/>
    <cellStyle name="Percent 10 13 2 2" xfId="2697"/>
    <cellStyle name="Percent 10 13 2 2 2" xfId="7025"/>
    <cellStyle name="Percent 10 13 2 2 2 2" xfId="13517"/>
    <cellStyle name="Percent 10 13 2 2 2 2 2" xfId="28665"/>
    <cellStyle name="Percent 10 13 2 2 2 2 2 2" xfId="54633"/>
    <cellStyle name="Percent 10 13 2 2 2 2 3" xfId="39485"/>
    <cellStyle name="Percent 10 13 2 2 2 3" xfId="22173"/>
    <cellStyle name="Percent 10 13 2 2 2 3 2" xfId="48141"/>
    <cellStyle name="Percent 10 13 2 2 2 4" xfId="17845"/>
    <cellStyle name="Percent 10 13 2 2 2 4 2" xfId="43813"/>
    <cellStyle name="Percent 10 13 2 2 2 5" xfId="32993"/>
    <cellStyle name="Percent 10 13 2 2 2 6" xfId="59475"/>
    <cellStyle name="Percent 10 13 2 2 3" xfId="11353"/>
    <cellStyle name="Percent 10 13 2 2 3 2" xfId="26501"/>
    <cellStyle name="Percent 10 13 2 2 3 2 2" xfId="52469"/>
    <cellStyle name="Percent 10 13 2 2 3 3" xfId="37321"/>
    <cellStyle name="Percent 10 13 2 2 4" xfId="9189"/>
    <cellStyle name="Percent 10 13 2 2 4 2" xfId="24337"/>
    <cellStyle name="Percent 10 13 2 2 4 2 2" xfId="50305"/>
    <cellStyle name="Percent 10 13 2 2 4 3" xfId="35157"/>
    <cellStyle name="Percent 10 13 2 2 5" xfId="20009"/>
    <cellStyle name="Percent 10 13 2 2 5 2" xfId="45977"/>
    <cellStyle name="Percent 10 13 2 2 6" xfId="15681"/>
    <cellStyle name="Percent 10 13 2 2 6 2" xfId="41649"/>
    <cellStyle name="Percent 10 13 2 2 7" xfId="4861"/>
    <cellStyle name="Percent 10 13 2 2 8" xfId="30829"/>
    <cellStyle name="Percent 10 13 2 2 9" xfId="57311"/>
    <cellStyle name="Percent 10 13 2 3" xfId="5943"/>
    <cellStyle name="Percent 10 13 2 3 2" xfId="12435"/>
    <cellStyle name="Percent 10 13 2 3 2 2" xfId="27583"/>
    <cellStyle name="Percent 10 13 2 3 2 2 2" xfId="53551"/>
    <cellStyle name="Percent 10 13 2 3 2 3" xfId="38403"/>
    <cellStyle name="Percent 10 13 2 3 3" xfId="21091"/>
    <cellStyle name="Percent 10 13 2 3 3 2" xfId="47059"/>
    <cellStyle name="Percent 10 13 2 3 4" xfId="16763"/>
    <cellStyle name="Percent 10 13 2 3 4 2" xfId="42731"/>
    <cellStyle name="Percent 10 13 2 3 5" xfId="31911"/>
    <cellStyle name="Percent 10 13 2 3 6" xfId="58393"/>
    <cellStyle name="Percent 10 13 2 4" xfId="10271"/>
    <cellStyle name="Percent 10 13 2 4 2" xfId="25419"/>
    <cellStyle name="Percent 10 13 2 4 2 2" xfId="51387"/>
    <cellStyle name="Percent 10 13 2 4 3" xfId="36239"/>
    <cellStyle name="Percent 10 13 2 5" xfId="8107"/>
    <cellStyle name="Percent 10 13 2 5 2" xfId="23255"/>
    <cellStyle name="Percent 10 13 2 5 2 2" xfId="49223"/>
    <cellStyle name="Percent 10 13 2 5 3" xfId="34075"/>
    <cellStyle name="Percent 10 13 2 6" xfId="18927"/>
    <cellStyle name="Percent 10 13 2 6 2" xfId="44895"/>
    <cellStyle name="Percent 10 13 2 7" xfId="14599"/>
    <cellStyle name="Percent 10 13 2 7 2" xfId="40567"/>
    <cellStyle name="Percent 10 13 2 8" xfId="3779"/>
    <cellStyle name="Percent 10 13 2 9" xfId="29747"/>
    <cellStyle name="Percent 10 13 3" xfId="2156"/>
    <cellStyle name="Percent 10 13 3 2" xfId="6484"/>
    <cellStyle name="Percent 10 13 3 2 2" xfId="12976"/>
    <cellStyle name="Percent 10 13 3 2 2 2" xfId="28124"/>
    <cellStyle name="Percent 10 13 3 2 2 2 2" xfId="54092"/>
    <cellStyle name="Percent 10 13 3 2 2 3" xfId="38944"/>
    <cellStyle name="Percent 10 13 3 2 3" xfId="21632"/>
    <cellStyle name="Percent 10 13 3 2 3 2" xfId="47600"/>
    <cellStyle name="Percent 10 13 3 2 4" xfId="17304"/>
    <cellStyle name="Percent 10 13 3 2 4 2" xfId="43272"/>
    <cellStyle name="Percent 10 13 3 2 5" xfId="32452"/>
    <cellStyle name="Percent 10 13 3 2 6" xfId="58934"/>
    <cellStyle name="Percent 10 13 3 3" xfId="10812"/>
    <cellStyle name="Percent 10 13 3 3 2" xfId="25960"/>
    <cellStyle name="Percent 10 13 3 3 2 2" xfId="51928"/>
    <cellStyle name="Percent 10 13 3 3 3" xfId="36780"/>
    <cellStyle name="Percent 10 13 3 4" xfId="8648"/>
    <cellStyle name="Percent 10 13 3 4 2" xfId="23796"/>
    <cellStyle name="Percent 10 13 3 4 2 2" xfId="49764"/>
    <cellStyle name="Percent 10 13 3 4 3" xfId="34616"/>
    <cellStyle name="Percent 10 13 3 5" xfId="19468"/>
    <cellStyle name="Percent 10 13 3 5 2" xfId="45436"/>
    <cellStyle name="Percent 10 13 3 6" xfId="15140"/>
    <cellStyle name="Percent 10 13 3 6 2" xfId="41108"/>
    <cellStyle name="Percent 10 13 3 7" xfId="4320"/>
    <cellStyle name="Percent 10 13 3 8" xfId="30288"/>
    <cellStyle name="Percent 10 13 3 9" xfId="56770"/>
    <cellStyle name="Percent 10 13 4" xfId="5402"/>
    <cellStyle name="Percent 10 13 4 2" xfId="11894"/>
    <cellStyle name="Percent 10 13 4 2 2" xfId="27042"/>
    <cellStyle name="Percent 10 13 4 2 2 2" xfId="53010"/>
    <cellStyle name="Percent 10 13 4 2 3" xfId="37862"/>
    <cellStyle name="Percent 10 13 4 3" xfId="20550"/>
    <cellStyle name="Percent 10 13 4 3 2" xfId="46518"/>
    <cellStyle name="Percent 10 13 4 4" xfId="16222"/>
    <cellStyle name="Percent 10 13 4 4 2" xfId="42190"/>
    <cellStyle name="Percent 10 13 4 5" xfId="31370"/>
    <cellStyle name="Percent 10 13 4 6" xfId="57852"/>
    <cellStyle name="Percent 10 13 5" xfId="9730"/>
    <cellStyle name="Percent 10 13 5 2" xfId="24878"/>
    <cellStyle name="Percent 10 13 5 2 2" xfId="50846"/>
    <cellStyle name="Percent 10 13 5 3" xfId="35698"/>
    <cellStyle name="Percent 10 13 6" xfId="7566"/>
    <cellStyle name="Percent 10 13 6 2" xfId="22714"/>
    <cellStyle name="Percent 10 13 6 2 2" xfId="48682"/>
    <cellStyle name="Percent 10 13 6 3" xfId="33534"/>
    <cellStyle name="Percent 10 13 7" xfId="18386"/>
    <cellStyle name="Percent 10 13 7 2" xfId="44354"/>
    <cellStyle name="Percent 10 13 8" xfId="14058"/>
    <cellStyle name="Percent 10 13 8 2" xfId="40026"/>
    <cellStyle name="Percent 10 13 9" xfId="3238"/>
    <cellStyle name="Percent 10 14" xfId="1611"/>
    <cellStyle name="Percent 10 14 10" xfId="56225"/>
    <cellStyle name="Percent 10 14 2" xfId="2693"/>
    <cellStyle name="Percent 10 14 2 2" xfId="7021"/>
    <cellStyle name="Percent 10 14 2 2 2" xfId="13513"/>
    <cellStyle name="Percent 10 14 2 2 2 2" xfId="28661"/>
    <cellStyle name="Percent 10 14 2 2 2 2 2" xfId="54629"/>
    <cellStyle name="Percent 10 14 2 2 2 3" xfId="39481"/>
    <cellStyle name="Percent 10 14 2 2 3" xfId="22169"/>
    <cellStyle name="Percent 10 14 2 2 3 2" xfId="48137"/>
    <cellStyle name="Percent 10 14 2 2 4" xfId="17841"/>
    <cellStyle name="Percent 10 14 2 2 4 2" xfId="43809"/>
    <cellStyle name="Percent 10 14 2 2 5" xfId="32989"/>
    <cellStyle name="Percent 10 14 2 2 6" xfId="59471"/>
    <cellStyle name="Percent 10 14 2 3" xfId="11349"/>
    <cellStyle name="Percent 10 14 2 3 2" xfId="26497"/>
    <cellStyle name="Percent 10 14 2 3 2 2" xfId="52465"/>
    <cellStyle name="Percent 10 14 2 3 3" xfId="37317"/>
    <cellStyle name="Percent 10 14 2 4" xfId="9185"/>
    <cellStyle name="Percent 10 14 2 4 2" xfId="24333"/>
    <cellStyle name="Percent 10 14 2 4 2 2" xfId="50301"/>
    <cellStyle name="Percent 10 14 2 4 3" xfId="35153"/>
    <cellStyle name="Percent 10 14 2 5" xfId="20005"/>
    <cellStyle name="Percent 10 14 2 5 2" xfId="45973"/>
    <cellStyle name="Percent 10 14 2 6" xfId="15677"/>
    <cellStyle name="Percent 10 14 2 6 2" xfId="41645"/>
    <cellStyle name="Percent 10 14 2 7" xfId="4857"/>
    <cellStyle name="Percent 10 14 2 8" xfId="30825"/>
    <cellStyle name="Percent 10 14 2 9" xfId="57307"/>
    <cellStyle name="Percent 10 14 3" xfId="5939"/>
    <cellStyle name="Percent 10 14 3 2" xfId="12431"/>
    <cellStyle name="Percent 10 14 3 2 2" xfId="27579"/>
    <cellStyle name="Percent 10 14 3 2 2 2" xfId="53547"/>
    <cellStyle name="Percent 10 14 3 2 3" xfId="38399"/>
    <cellStyle name="Percent 10 14 3 3" xfId="21087"/>
    <cellStyle name="Percent 10 14 3 3 2" xfId="47055"/>
    <cellStyle name="Percent 10 14 3 4" xfId="16759"/>
    <cellStyle name="Percent 10 14 3 4 2" xfId="42727"/>
    <cellStyle name="Percent 10 14 3 5" xfId="31907"/>
    <cellStyle name="Percent 10 14 3 6" xfId="58389"/>
    <cellStyle name="Percent 10 14 4" xfId="10267"/>
    <cellStyle name="Percent 10 14 4 2" xfId="25415"/>
    <cellStyle name="Percent 10 14 4 2 2" xfId="51383"/>
    <cellStyle name="Percent 10 14 4 3" xfId="36235"/>
    <cellStyle name="Percent 10 14 5" xfId="8103"/>
    <cellStyle name="Percent 10 14 5 2" xfId="23251"/>
    <cellStyle name="Percent 10 14 5 2 2" xfId="49219"/>
    <cellStyle name="Percent 10 14 5 3" xfId="34071"/>
    <cellStyle name="Percent 10 14 6" xfId="18923"/>
    <cellStyle name="Percent 10 14 6 2" xfId="44891"/>
    <cellStyle name="Percent 10 14 7" xfId="14595"/>
    <cellStyle name="Percent 10 14 7 2" xfId="40563"/>
    <cellStyle name="Percent 10 14 8" xfId="3775"/>
    <cellStyle name="Percent 10 14 9" xfId="29743"/>
    <cellStyle name="Percent 10 15" xfId="2152"/>
    <cellStyle name="Percent 10 15 2" xfId="6480"/>
    <cellStyle name="Percent 10 15 2 2" xfId="12972"/>
    <cellStyle name="Percent 10 15 2 2 2" xfId="28120"/>
    <cellStyle name="Percent 10 15 2 2 2 2" xfId="54088"/>
    <cellStyle name="Percent 10 15 2 2 3" xfId="38940"/>
    <cellStyle name="Percent 10 15 2 3" xfId="21628"/>
    <cellStyle name="Percent 10 15 2 3 2" xfId="47596"/>
    <cellStyle name="Percent 10 15 2 4" xfId="17300"/>
    <cellStyle name="Percent 10 15 2 4 2" xfId="43268"/>
    <cellStyle name="Percent 10 15 2 5" xfId="32448"/>
    <cellStyle name="Percent 10 15 2 6" xfId="58930"/>
    <cellStyle name="Percent 10 15 3" xfId="10808"/>
    <cellStyle name="Percent 10 15 3 2" xfId="25956"/>
    <cellStyle name="Percent 10 15 3 2 2" xfId="51924"/>
    <cellStyle name="Percent 10 15 3 3" xfId="36776"/>
    <cellStyle name="Percent 10 15 4" xfId="8644"/>
    <cellStyle name="Percent 10 15 4 2" xfId="23792"/>
    <cellStyle name="Percent 10 15 4 2 2" xfId="49760"/>
    <cellStyle name="Percent 10 15 4 3" xfId="34612"/>
    <cellStyle name="Percent 10 15 5" xfId="19464"/>
    <cellStyle name="Percent 10 15 5 2" xfId="45432"/>
    <cellStyle name="Percent 10 15 6" xfId="15136"/>
    <cellStyle name="Percent 10 15 6 2" xfId="41104"/>
    <cellStyle name="Percent 10 15 7" xfId="4316"/>
    <cellStyle name="Percent 10 15 8" xfId="30284"/>
    <cellStyle name="Percent 10 15 9" xfId="56766"/>
    <cellStyle name="Percent 10 16" xfId="5398"/>
    <cellStyle name="Percent 10 16 2" xfId="11890"/>
    <cellStyle name="Percent 10 16 2 2" xfId="27038"/>
    <cellStyle name="Percent 10 16 2 2 2" xfId="53006"/>
    <cellStyle name="Percent 10 16 2 3" xfId="37858"/>
    <cellStyle name="Percent 10 16 3" xfId="20546"/>
    <cellStyle name="Percent 10 16 3 2" xfId="46514"/>
    <cellStyle name="Percent 10 16 4" xfId="16218"/>
    <cellStyle name="Percent 10 16 4 2" xfId="42186"/>
    <cellStyle name="Percent 10 16 5" xfId="31366"/>
    <cellStyle name="Percent 10 16 6" xfId="57848"/>
    <cellStyle name="Percent 10 17" xfId="9726"/>
    <cellStyle name="Percent 10 17 2" xfId="24874"/>
    <cellStyle name="Percent 10 17 2 2" xfId="50842"/>
    <cellStyle name="Percent 10 17 3" xfId="35694"/>
    <cellStyle name="Percent 10 18" xfId="7562"/>
    <cellStyle name="Percent 10 18 2" xfId="22710"/>
    <cellStyle name="Percent 10 18 2 2" xfId="48678"/>
    <cellStyle name="Percent 10 18 3" xfId="33530"/>
    <cellStyle name="Percent 10 19" xfId="18382"/>
    <cellStyle name="Percent 10 19 2" xfId="44350"/>
    <cellStyle name="Percent 10 2" xfId="520"/>
    <cellStyle name="Percent 10 2 10" xfId="29207"/>
    <cellStyle name="Percent 10 2 11" xfId="55153"/>
    <cellStyle name="Percent 10 2 12" xfId="55689"/>
    <cellStyle name="Percent 10 2 13" xfId="738"/>
    <cellStyle name="Percent 10 2 2" xfId="1616"/>
    <cellStyle name="Percent 10 2 2 10" xfId="56230"/>
    <cellStyle name="Percent 10 2 2 2" xfId="2698"/>
    <cellStyle name="Percent 10 2 2 2 2" xfId="7026"/>
    <cellStyle name="Percent 10 2 2 2 2 2" xfId="13518"/>
    <cellStyle name="Percent 10 2 2 2 2 2 2" xfId="28666"/>
    <cellStyle name="Percent 10 2 2 2 2 2 2 2" xfId="54634"/>
    <cellStyle name="Percent 10 2 2 2 2 2 3" xfId="39486"/>
    <cellStyle name="Percent 10 2 2 2 2 3" xfId="22174"/>
    <cellStyle name="Percent 10 2 2 2 2 3 2" xfId="48142"/>
    <cellStyle name="Percent 10 2 2 2 2 4" xfId="17846"/>
    <cellStyle name="Percent 10 2 2 2 2 4 2" xfId="43814"/>
    <cellStyle name="Percent 10 2 2 2 2 5" xfId="32994"/>
    <cellStyle name="Percent 10 2 2 2 2 6" xfId="59476"/>
    <cellStyle name="Percent 10 2 2 2 3" xfId="11354"/>
    <cellStyle name="Percent 10 2 2 2 3 2" xfId="26502"/>
    <cellStyle name="Percent 10 2 2 2 3 2 2" xfId="52470"/>
    <cellStyle name="Percent 10 2 2 2 3 3" xfId="37322"/>
    <cellStyle name="Percent 10 2 2 2 4" xfId="9190"/>
    <cellStyle name="Percent 10 2 2 2 4 2" xfId="24338"/>
    <cellStyle name="Percent 10 2 2 2 4 2 2" xfId="50306"/>
    <cellStyle name="Percent 10 2 2 2 4 3" xfId="35158"/>
    <cellStyle name="Percent 10 2 2 2 5" xfId="20010"/>
    <cellStyle name="Percent 10 2 2 2 5 2" xfId="45978"/>
    <cellStyle name="Percent 10 2 2 2 6" xfId="15682"/>
    <cellStyle name="Percent 10 2 2 2 6 2" xfId="41650"/>
    <cellStyle name="Percent 10 2 2 2 7" xfId="4862"/>
    <cellStyle name="Percent 10 2 2 2 8" xfId="30830"/>
    <cellStyle name="Percent 10 2 2 2 9" xfId="57312"/>
    <cellStyle name="Percent 10 2 2 3" xfId="5944"/>
    <cellStyle name="Percent 10 2 2 3 2" xfId="12436"/>
    <cellStyle name="Percent 10 2 2 3 2 2" xfId="27584"/>
    <cellStyle name="Percent 10 2 2 3 2 2 2" xfId="53552"/>
    <cellStyle name="Percent 10 2 2 3 2 3" xfId="38404"/>
    <cellStyle name="Percent 10 2 2 3 3" xfId="21092"/>
    <cellStyle name="Percent 10 2 2 3 3 2" xfId="47060"/>
    <cellStyle name="Percent 10 2 2 3 4" xfId="16764"/>
    <cellStyle name="Percent 10 2 2 3 4 2" xfId="42732"/>
    <cellStyle name="Percent 10 2 2 3 5" xfId="31912"/>
    <cellStyle name="Percent 10 2 2 3 6" xfId="58394"/>
    <cellStyle name="Percent 10 2 2 4" xfId="10272"/>
    <cellStyle name="Percent 10 2 2 4 2" xfId="25420"/>
    <cellStyle name="Percent 10 2 2 4 2 2" xfId="51388"/>
    <cellStyle name="Percent 10 2 2 4 3" xfId="36240"/>
    <cellStyle name="Percent 10 2 2 5" xfId="8108"/>
    <cellStyle name="Percent 10 2 2 5 2" xfId="23256"/>
    <cellStyle name="Percent 10 2 2 5 2 2" xfId="49224"/>
    <cellStyle name="Percent 10 2 2 5 3" xfId="34076"/>
    <cellStyle name="Percent 10 2 2 6" xfId="18928"/>
    <cellStyle name="Percent 10 2 2 6 2" xfId="44896"/>
    <cellStyle name="Percent 10 2 2 7" xfId="14600"/>
    <cellStyle name="Percent 10 2 2 7 2" xfId="40568"/>
    <cellStyle name="Percent 10 2 2 8" xfId="3780"/>
    <cellStyle name="Percent 10 2 2 9" xfId="29748"/>
    <cellStyle name="Percent 10 2 3" xfId="2157"/>
    <cellStyle name="Percent 10 2 3 2" xfId="6485"/>
    <cellStyle name="Percent 10 2 3 2 2" xfId="12977"/>
    <cellStyle name="Percent 10 2 3 2 2 2" xfId="28125"/>
    <cellStyle name="Percent 10 2 3 2 2 2 2" xfId="54093"/>
    <cellStyle name="Percent 10 2 3 2 2 3" xfId="38945"/>
    <cellStyle name="Percent 10 2 3 2 3" xfId="21633"/>
    <cellStyle name="Percent 10 2 3 2 3 2" xfId="47601"/>
    <cellStyle name="Percent 10 2 3 2 4" xfId="17305"/>
    <cellStyle name="Percent 10 2 3 2 4 2" xfId="43273"/>
    <cellStyle name="Percent 10 2 3 2 5" xfId="32453"/>
    <cellStyle name="Percent 10 2 3 2 6" xfId="58935"/>
    <cellStyle name="Percent 10 2 3 3" xfId="10813"/>
    <cellStyle name="Percent 10 2 3 3 2" xfId="25961"/>
    <cellStyle name="Percent 10 2 3 3 2 2" xfId="51929"/>
    <cellStyle name="Percent 10 2 3 3 3" xfId="36781"/>
    <cellStyle name="Percent 10 2 3 4" xfId="8649"/>
    <cellStyle name="Percent 10 2 3 4 2" xfId="23797"/>
    <cellStyle name="Percent 10 2 3 4 2 2" xfId="49765"/>
    <cellStyle name="Percent 10 2 3 4 3" xfId="34617"/>
    <cellStyle name="Percent 10 2 3 5" xfId="19469"/>
    <cellStyle name="Percent 10 2 3 5 2" xfId="45437"/>
    <cellStyle name="Percent 10 2 3 6" xfId="15141"/>
    <cellStyle name="Percent 10 2 3 6 2" xfId="41109"/>
    <cellStyle name="Percent 10 2 3 7" xfId="4321"/>
    <cellStyle name="Percent 10 2 3 8" xfId="30289"/>
    <cellStyle name="Percent 10 2 3 9" xfId="56771"/>
    <cellStyle name="Percent 10 2 4" xfId="5403"/>
    <cellStyle name="Percent 10 2 4 2" xfId="11895"/>
    <cellStyle name="Percent 10 2 4 2 2" xfId="27043"/>
    <cellStyle name="Percent 10 2 4 2 2 2" xfId="53011"/>
    <cellStyle name="Percent 10 2 4 2 3" xfId="37863"/>
    <cellStyle name="Percent 10 2 4 3" xfId="20551"/>
    <cellStyle name="Percent 10 2 4 3 2" xfId="46519"/>
    <cellStyle name="Percent 10 2 4 4" xfId="16223"/>
    <cellStyle name="Percent 10 2 4 4 2" xfId="42191"/>
    <cellStyle name="Percent 10 2 4 5" xfId="31371"/>
    <cellStyle name="Percent 10 2 4 6" xfId="57853"/>
    <cellStyle name="Percent 10 2 5" xfId="9731"/>
    <cellStyle name="Percent 10 2 5 2" xfId="24879"/>
    <cellStyle name="Percent 10 2 5 2 2" xfId="50847"/>
    <cellStyle name="Percent 10 2 5 3" xfId="35699"/>
    <cellStyle name="Percent 10 2 6" xfId="7567"/>
    <cellStyle name="Percent 10 2 6 2" xfId="22715"/>
    <cellStyle name="Percent 10 2 6 2 2" xfId="48683"/>
    <cellStyle name="Percent 10 2 6 3" xfId="33535"/>
    <cellStyle name="Percent 10 2 7" xfId="18387"/>
    <cellStyle name="Percent 10 2 7 2" xfId="44355"/>
    <cellStyle name="Percent 10 2 8" xfId="14059"/>
    <cellStyle name="Percent 10 2 8 2" xfId="40027"/>
    <cellStyle name="Percent 10 2 9" xfId="3239"/>
    <cellStyle name="Percent 10 20" xfId="14054"/>
    <cellStyle name="Percent 10 20 2" xfId="40022"/>
    <cellStyle name="Percent 10 21" xfId="3234"/>
    <cellStyle name="Percent 10 22" xfId="29202"/>
    <cellStyle name="Percent 10 23" xfId="55150"/>
    <cellStyle name="Percent 10 24" xfId="55684"/>
    <cellStyle name="Percent 10 25" xfId="698"/>
    <cellStyle name="Percent 10 3" xfId="521"/>
    <cellStyle name="Percent 10 3 10" xfId="29208"/>
    <cellStyle name="Percent 10 3 11" xfId="55154"/>
    <cellStyle name="Percent 10 3 12" xfId="55690"/>
    <cellStyle name="Percent 10 3 13" xfId="778"/>
    <cellStyle name="Percent 10 3 2" xfId="1617"/>
    <cellStyle name="Percent 10 3 2 10" xfId="56231"/>
    <cellStyle name="Percent 10 3 2 2" xfId="2699"/>
    <cellStyle name="Percent 10 3 2 2 2" xfId="7027"/>
    <cellStyle name="Percent 10 3 2 2 2 2" xfId="13519"/>
    <cellStyle name="Percent 10 3 2 2 2 2 2" xfId="28667"/>
    <cellStyle name="Percent 10 3 2 2 2 2 2 2" xfId="54635"/>
    <cellStyle name="Percent 10 3 2 2 2 2 3" xfId="39487"/>
    <cellStyle name="Percent 10 3 2 2 2 3" xfId="22175"/>
    <cellStyle name="Percent 10 3 2 2 2 3 2" xfId="48143"/>
    <cellStyle name="Percent 10 3 2 2 2 4" xfId="17847"/>
    <cellStyle name="Percent 10 3 2 2 2 4 2" xfId="43815"/>
    <cellStyle name="Percent 10 3 2 2 2 5" xfId="32995"/>
    <cellStyle name="Percent 10 3 2 2 2 6" xfId="59477"/>
    <cellStyle name="Percent 10 3 2 2 3" xfId="11355"/>
    <cellStyle name="Percent 10 3 2 2 3 2" xfId="26503"/>
    <cellStyle name="Percent 10 3 2 2 3 2 2" xfId="52471"/>
    <cellStyle name="Percent 10 3 2 2 3 3" xfId="37323"/>
    <cellStyle name="Percent 10 3 2 2 4" xfId="9191"/>
    <cellStyle name="Percent 10 3 2 2 4 2" xfId="24339"/>
    <cellStyle name="Percent 10 3 2 2 4 2 2" xfId="50307"/>
    <cellStyle name="Percent 10 3 2 2 4 3" xfId="35159"/>
    <cellStyle name="Percent 10 3 2 2 5" xfId="20011"/>
    <cellStyle name="Percent 10 3 2 2 5 2" xfId="45979"/>
    <cellStyle name="Percent 10 3 2 2 6" xfId="15683"/>
    <cellStyle name="Percent 10 3 2 2 6 2" xfId="41651"/>
    <cellStyle name="Percent 10 3 2 2 7" xfId="4863"/>
    <cellStyle name="Percent 10 3 2 2 8" xfId="30831"/>
    <cellStyle name="Percent 10 3 2 2 9" xfId="57313"/>
    <cellStyle name="Percent 10 3 2 3" xfId="5945"/>
    <cellStyle name="Percent 10 3 2 3 2" xfId="12437"/>
    <cellStyle name="Percent 10 3 2 3 2 2" xfId="27585"/>
    <cellStyle name="Percent 10 3 2 3 2 2 2" xfId="53553"/>
    <cellStyle name="Percent 10 3 2 3 2 3" xfId="38405"/>
    <cellStyle name="Percent 10 3 2 3 3" xfId="21093"/>
    <cellStyle name="Percent 10 3 2 3 3 2" xfId="47061"/>
    <cellStyle name="Percent 10 3 2 3 4" xfId="16765"/>
    <cellStyle name="Percent 10 3 2 3 4 2" xfId="42733"/>
    <cellStyle name="Percent 10 3 2 3 5" xfId="31913"/>
    <cellStyle name="Percent 10 3 2 3 6" xfId="58395"/>
    <cellStyle name="Percent 10 3 2 4" xfId="10273"/>
    <cellStyle name="Percent 10 3 2 4 2" xfId="25421"/>
    <cellStyle name="Percent 10 3 2 4 2 2" xfId="51389"/>
    <cellStyle name="Percent 10 3 2 4 3" xfId="36241"/>
    <cellStyle name="Percent 10 3 2 5" xfId="8109"/>
    <cellStyle name="Percent 10 3 2 5 2" xfId="23257"/>
    <cellStyle name="Percent 10 3 2 5 2 2" xfId="49225"/>
    <cellStyle name="Percent 10 3 2 5 3" xfId="34077"/>
    <cellStyle name="Percent 10 3 2 6" xfId="18929"/>
    <cellStyle name="Percent 10 3 2 6 2" xfId="44897"/>
    <cellStyle name="Percent 10 3 2 7" xfId="14601"/>
    <cellStyle name="Percent 10 3 2 7 2" xfId="40569"/>
    <cellStyle name="Percent 10 3 2 8" xfId="3781"/>
    <cellStyle name="Percent 10 3 2 9" xfId="29749"/>
    <cellStyle name="Percent 10 3 3" xfId="2158"/>
    <cellStyle name="Percent 10 3 3 2" xfId="6486"/>
    <cellStyle name="Percent 10 3 3 2 2" xfId="12978"/>
    <cellStyle name="Percent 10 3 3 2 2 2" xfId="28126"/>
    <cellStyle name="Percent 10 3 3 2 2 2 2" xfId="54094"/>
    <cellStyle name="Percent 10 3 3 2 2 3" xfId="38946"/>
    <cellStyle name="Percent 10 3 3 2 3" xfId="21634"/>
    <cellStyle name="Percent 10 3 3 2 3 2" xfId="47602"/>
    <cellStyle name="Percent 10 3 3 2 4" xfId="17306"/>
    <cellStyle name="Percent 10 3 3 2 4 2" xfId="43274"/>
    <cellStyle name="Percent 10 3 3 2 5" xfId="32454"/>
    <cellStyle name="Percent 10 3 3 2 6" xfId="58936"/>
    <cellStyle name="Percent 10 3 3 3" xfId="10814"/>
    <cellStyle name="Percent 10 3 3 3 2" xfId="25962"/>
    <cellStyle name="Percent 10 3 3 3 2 2" xfId="51930"/>
    <cellStyle name="Percent 10 3 3 3 3" xfId="36782"/>
    <cellStyle name="Percent 10 3 3 4" xfId="8650"/>
    <cellStyle name="Percent 10 3 3 4 2" xfId="23798"/>
    <cellStyle name="Percent 10 3 3 4 2 2" xfId="49766"/>
    <cellStyle name="Percent 10 3 3 4 3" xfId="34618"/>
    <cellStyle name="Percent 10 3 3 5" xfId="19470"/>
    <cellStyle name="Percent 10 3 3 5 2" xfId="45438"/>
    <cellStyle name="Percent 10 3 3 6" xfId="15142"/>
    <cellStyle name="Percent 10 3 3 6 2" xfId="41110"/>
    <cellStyle name="Percent 10 3 3 7" xfId="4322"/>
    <cellStyle name="Percent 10 3 3 8" xfId="30290"/>
    <cellStyle name="Percent 10 3 3 9" xfId="56772"/>
    <cellStyle name="Percent 10 3 4" xfId="5404"/>
    <cellStyle name="Percent 10 3 4 2" xfId="11896"/>
    <cellStyle name="Percent 10 3 4 2 2" xfId="27044"/>
    <cellStyle name="Percent 10 3 4 2 2 2" xfId="53012"/>
    <cellStyle name="Percent 10 3 4 2 3" xfId="37864"/>
    <cellStyle name="Percent 10 3 4 3" xfId="20552"/>
    <cellStyle name="Percent 10 3 4 3 2" xfId="46520"/>
    <cellStyle name="Percent 10 3 4 4" xfId="16224"/>
    <cellStyle name="Percent 10 3 4 4 2" xfId="42192"/>
    <cellStyle name="Percent 10 3 4 5" xfId="31372"/>
    <cellStyle name="Percent 10 3 4 6" xfId="57854"/>
    <cellStyle name="Percent 10 3 5" xfId="9732"/>
    <cellStyle name="Percent 10 3 5 2" xfId="24880"/>
    <cellStyle name="Percent 10 3 5 2 2" xfId="50848"/>
    <cellStyle name="Percent 10 3 5 3" xfId="35700"/>
    <cellStyle name="Percent 10 3 6" xfId="7568"/>
    <cellStyle name="Percent 10 3 6 2" xfId="22716"/>
    <cellStyle name="Percent 10 3 6 2 2" xfId="48684"/>
    <cellStyle name="Percent 10 3 6 3" xfId="33536"/>
    <cellStyle name="Percent 10 3 7" xfId="18388"/>
    <cellStyle name="Percent 10 3 7 2" xfId="44356"/>
    <cellStyle name="Percent 10 3 8" xfId="14060"/>
    <cellStyle name="Percent 10 3 8 2" xfId="40028"/>
    <cellStyle name="Percent 10 3 9" xfId="3240"/>
    <cellStyle name="Percent 10 4" xfId="522"/>
    <cellStyle name="Percent 10 4 10" xfId="29209"/>
    <cellStyle name="Percent 10 4 11" xfId="55155"/>
    <cellStyle name="Percent 10 4 12" xfId="55691"/>
    <cellStyle name="Percent 10 4 13" xfId="818"/>
    <cellStyle name="Percent 10 4 2" xfId="1618"/>
    <cellStyle name="Percent 10 4 2 10" xfId="56232"/>
    <cellStyle name="Percent 10 4 2 2" xfId="2700"/>
    <cellStyle name="Percent 10 4 2 2 2" xfId="7028"/>
    <cellStyle name="Percent 10 4 2 2 2 2" xfId="13520"/>
    <cellStyle name="Percent 10 4 2 2 2 2 2" xfId="28668"/>
    <cellStyle name="Percent 10 4 2 2 2 2 2 2" xfId="54636"/>
    <cellStyle name="Percent 10 4 2 2 2 2 3" xfId="39488"/>
    <cellStyle name="Percent 10 4 2 2 2 3" xfId="22176"/>
    <cellStyle name="Percent 10 4 2 2 2 3 2" xfId="48144"/>
    <cellStyle name="Percent 10 4 2 2 2 4" xfId="17848"/>
    <cellStyle name="Percent 10 4 2 2 2 4 2" xfId="43816"/>
    <cellStyle name="Percent 10 4 2 2 2 5" xfId="32996"/>
    <cellStyle name="Percent 10 4 2 2 2 6" xfId="59478"/>
    <cellStyle name="Percent 10 4 2 2 3" xfId="11356"/>
    <cellStyle name="Percent 10 4 2 2 3 2" xfId="26504"/>
    <cellStyle name="Percent 10 4 2 2 3 2 2" xfId="52472"/>
    <cellStyle name="Percent 10 4 2 2 3 3" xfId="37324"/>
    <cellStyle name="Percent 10 4 2 2 4" xfId="9192"/>
    <cellStyle name="Percent 10 4 2 2 4 2" xfId="24340"/>
    <cellStyle name="Percent 10 4 2 2 4 2 2" xfId="50308"/>
    <cellStyle name="Percent 10 4 2 2 4 3" xfId="35160"/>
    <cellStyle name="Percent 10 4 2 2 5" xfId="20012"/>
    <cellStyle name="Percent 10 4 2 2 5 2" xfId="45980"/>
    <cellStyle name="Percent 10 4 2 2 6" xfId="15684"/>
    <cellStyle name="Percent 10 4 2 2 6 2" xfId="41652"/>
    <cellStyle name="Percent 10 4 2 2 7" xfId="4864"/>
    <cellStyle name="Percent 10 4 2 2 8" xfId="30832"/>
    <cellStyle name="Percent 10 4 2 2 9" xfId="57314"/>
    <cellStyle name="Percent 10 4 2 3" xfId="5946"/>
    <cellStyle name="Percent 10 4 2 3 2" xfId="12438"/>
    <cellStyle name="Percent 10 4 2 3 2 2" xfId="27586"/>
    <cellStyle name="Percent 10 4 2 3 2 2 2" xfId="53554"/>
    <cellStyle name="Percent 10 4 2 3 2 3" xfId="38406"/>
    <cellStyle name="Percent 10 4 2 3 3" xfId="21094"/>
    <cellStyle name="Percent 10 4 2 3 3 2" xfId="47062"/>
    <cellStyle name="Percent 10 4 2 3 4" xfId="16766"/>
    <cellStyle name="Percent 10 4 2 3 4 2" xfId="42734"/>
    <cellStyle name="Percent 10 4 2 3 5" xfId="31914"/>
    <cellStyle name="Percent 10 4 2 3 6" xfId="58396"/>
    <cellStyle name="Percent 10 4 2 4" xfId="10274"/>
    <cellStyle name="Percent 10 4 2 4 2" xfId="25422"/>
    <cellStyle name="Percent 10 4 2 4 2 2" xfId="51390"/>
    <cellStyle name="Percent 10 4 2 4 3" xfId="36242"/>
    <cellStyle name="Percent 10 4 2 5" xfId="8110"/>
    <cellStyle name="Percent 10 4 2 5 2" xfId="23258"/>
    <cellStyle name="Percent 10 4 2 5 2 2" xfId="49226"/>
    <cellStyle name="Percent 10 4 2 5 3" xfId="34078"/>
    <cellStyle name="Percent 10 4 2 6" xfId="18930"/>
    <cellStyle name="Percent 10 4 2 6 2" xfId="44898"/>
    <cellStyle name="Percent 10 4 2 7" xfId="14602"/>
    <cellStyle name="Percent 10 4 2 7 2" xfId="40570"/>
    <cellStyle name="Percent 10 4 2 8" xfId="3782"/>
    <cellStyle name="Percent 10 4 2 9" xfId="29750"/>
    <cellStyle name="Percent 10 4 3" xfId="2159"/>
    <cellStyle name="Percent 10 4 3 2" xfId="6487"/>
    <cellStyle name="Percent 10 4 3 2 2" xfId="12979"/>
    <cellStyle name="Percent 10 4 3 2 2 2" xfId="28127"/>
    <cellStyle name="Percent 10 4 3 2 2 2 2" xfId="54095"/>
    <cellStyle name="Percent 10 4 3 2 2 3" xfId="38947"/>
    <cellStyle name="Percent 10 4 3 2 3" xfId="21635"/>
    <cellStyle name="Percent 10 4 3 2 3 2" xfId="47603"/>
    <cellStyle name="Percent 10 4 3 2 4" xfId="17307"/>
    <cellStyle name="Percent 10 4 3 2 4 2" xfId="43275"/>
    <cellStyle name="Percent 10 4 3 2 5" xfId="32455"/>
    <cellStyle name="Percent 10 4 3 2 6" xfId="58937"/>
    <cellStyle name="Percent 10 4 3 3" xfId="10815"/>
    <cellStyle name="Percent 10 4 3 3 2" xfId="25963"/>
    <cellStyle name="Percent 10 4 3 3 2 2" xfId="51931"/>
    <cellStyle name="Percent 10 4 3 3 3" xfId="36783"/>
    <cellStyle name="Percent 10 4 3 4" xfId="8651"/>
    <cellStyle name="Percent 10 4 3 4 2" xfId="23799"/>
    <cellStyle name="Percent 10 4 3 4 2 2" xfId="49767"/>
    <cellStyle name="Percent 10 4 3 4 3" xfId="34619"/>
    <cellStyle name="Percent 10 4 3 5" xfId="19471"/>
    <cellStyle name="Percent 10 4 3 5 2" xfId="45439"/>
    <cellStyle name="Percent 10 4 3 6" xfId="15143"/>
    <cellStyle name="Percent 10 4 3 6 2" xfId="41111"/>
    <cellStyle name="Percent 10 4 3 7" xfId="4323"/>
    <cellStyle name="Percent 10 4 3 8" xfId="30291"/>
    <cellStyle name="Percent 10 4 3 9" xfId="56773"/>
    <cellStyle name="Percent 10 4 4" xfId="5405"/>
    <cellStyle name="Percent 10 4 4 2" xfId="11897"/>
    <cellStyle name="Percent 10 4 4 2 2" xfId="27045"/>
    <cellStyle name="Percent 10 4 4 2 2 2" xfId="53013"/>
    <cellStyle name="Percent 10 4 4 2 3" xfId="37865"/>
    <cellStyle name="Percent 10 4 4 3" xfId="20553"/>
    <cellStyle name="Percent 10 4 4 3 2" xfId="46521"/>
    <cellStyle name="Percent 10 4 4 4" xfId="16225"/>
    <cellStyle name="Percent 10 4 4 4 2" xfId="42193"/>
    <cellStyle name="Percent 10 4 4 5" xfId="31373"/>
    <cellStyle name="Percent 10 4 4 6" xfId="57855"/>
    <cellStyle name="Percent 10 4 5" xfId="9733"/>
    <cellStyle name="Percent 10 4 5 2" xfId="24881"/>
    <cellStyle name="Percent 10 4 5 2 2" xfId="50849"/>
    <cellStyle name="Percent 10 4 5 3" xfId="35701"/>
    <cellStyle name="Percent 10 4 6" xfId="7569"/>
    <cellStyle name="Percent 10 4 6 2" xfId="22717"/>
    <cellStyle name="Percent 10 4 6 2 2" xfId="48685"/>
    <cellStyle name="Percent 10 4 6 3" xfId="33537"/>
    <cellStyle name="Percent 10 4 7" xfId="18389"/>
    <cellStyle name="Percent 10 4 7 2" xfId="44357"/>
    <cellStyle name="Percent 10 4 8" xfId="14061"/>
    <cellStyle name="Percent 10 4 8 2" xfId="40029"/>
    <cellStyle name="Percent 10 4 9" xfId="3241"/>
    <cellStyle name="Percent 10 5" xfId="523"/>
    <cellStyle name="Percent 10 5 10" xfId="29210"/>
    <cellStyle name="Percent 10 5 11" xfId="55156"/>
    <cellStyle name="Percent 10 5 12" xfId="55692"/>
    <cellStyle name="Percent 10 5 13" xfId="858"/>
    <cellStyle name="Percent 10 5 2" xfId="1619"/>
    <cellStyle name="Percent 10 5 2 10" xfId="56233"/>
    <cellStyle name="Percent 10 5 2 2" xfId="2701"/>
    <cellStyle name="Percent 10 5 2 2 2" xfId="7029"/>
    <cellStyle name="Percent 10 5 2 2 2 2" xfId="13521"/>
    <cellStyle name="Percent 10 5 2 2 2 2 2" xfId="28669"/>
    <cellStyle name="Percent 10 5 2 2 2 2 2 2" xfId="54637"/>
    <cellStyle name="Percent 10 5 2 2 2 2 3" xfId="39489"/>
    <cellStyle name="Percent 10 5 2 2 2 3" xfId="22177"/>
    <cellStyle name="Percent 10 5 2 2 2 3 2" xfId="48145"/>
    <cellStyle name="Percent 10 5 2 2 2 4" xfId="17849"/>
    <cellStyle name="Percent 10 5 2 2 2 4 2" xfId="43817"/>
    <cellStyle name="Percent 10 5 2 2 2 5" xfId="32997"/>
    <cellStyle name="Percent 10 5 2 2 2 6" xfId="59479"/>
    <cellStyle name="Percent 10 5 2 2 3" xfId="11357"/>
    <cellStyle name="Percent 10 5 2 2 3 2" xfId="26505"/>
    <cellStyle name="Percent 10 5 2 2 3 2 2" xfId="52473"/>
    <cellStyle name="Percent 10 5 2 2 3 3" xfId="37325"/>
    <cellStyle name="Percent 10 5 2 2 4" xfId="9193"/>
    <cellStyle name="Percent 10 5 2 2 4 2" xfId="24341"/>
    <cellStyle name="Percent 10 5 2 2 4 2 2" xfId="50309"/>
    <cellStyle name="Percent 10 5 2 2 4 3" xfId="35161"/>
    <cellStyle name="Percent 10 5 2 2 5" xfId="20013"/>
    <cellStyle name="Percent 10 5 2 2 5 2" xfId="45981"/>
    <cellStyle name="Percent 10 5 2 2 6" xfId="15685"/>
    <cellStyle name="Percent 10 5 2 2 6 2" xfId="41653"/>
    <cellStyle name="Percent 10 5 2 2 7" xfId="4865"/>
    <cellStyle name="Percent 10 5 2 2 8" xfId="30833"/>
    <cellStyle name="Percent 10 5 2 2 9" xfId="57315"/>
    <cellStyle name="Percent 10 5 2 3" xfId="5947"/>
    <cellStyle name="Percent 10 5 2 3 2" xfId="12439"/>
    <cellStyle name="Percent 10 5 2 3 2 2" xfId="27587"/>
    <cellStyle name="Percent 10 5 2 3 2 2 2" xfId="53555"/>
    <cellStyle name="Percent 10 5 2 3 2 3" xfId="38407"/>
    <cellStyle name="Percent 10 5 2 3 3" xfId="21095"/>
    <cellStyle name="Percent 10 5 2 3 3 2" xfId="47063"/>
    <cellStyle name="Percent 10 5 2 3 4" xfId="16767"/>
    <cellStyle name="Percent 10 5 2 3 4 2" xfId="42735"/>
    <cellStyle name="Percent 10 5 2 3 5" xfId="31915"/>
    <cellStyle name="Percent 10 5 2 3 6" xfId="58397"/>
    <cellStyle name="Percent 10 5 2 4" xfId="10275"/>
    <cellStyle name="Percent 10 5 2 4 2" xfId="25423"/>
    <cellStyle name="Percent 10 5 2 4 2 2" xfId="51391"/>
    <cellStyle name="Percent 10 5 2 4 3" xfId="36243"/>
    <cellStyle name="Percent 10 5 2 5" xfId="8111"/>
    <cellStyle name="Percent 10 5 2 5 2" xfId="23259"/>
    <cellStyle name="Percent 10 5 2 5 2 2" xfId="49227"/>
    <cellStyle name="Percent 10 5 2 5 3" xfId="34079"/>
    <cellStyle name="Percent 10 5 2 6" xfId="18931"/>
    <cellStyle name="Percent 10 5 2 6 2" xfId="44899"/>
    <cellStyle name="Percent 10 5 2 7" xfId="14603"/>
    <cellStyle name="Percent 10 5 2 7 2" xfId="40571"/>
    <cellStyle name="Percent 10 5 2 8" xfId="3783"/>
    <cellStyle name="Percent 10 5 2 9" xfId="29751"/>
    <cellStyle name="Percent 10 5 3" xfId="2160"/>
    <cellStyle name="Percent 10 5 3 2" xfId="6488"/>
    <cellStyle name="Percent 10 5 3 2 2" xfId="12980"/>
    <cellStyle name="Percent 10 5 3 2 2 2" xfId="28128"/>
    <cellStyle name="Percent 10 5 3 2 2 2 2" xfId="54096"/>
    <cellStyle name="Percent 10 5 3 2 2 3" xfId="38948"/>
    <cellStyle name="Percent 10 5 3 2 3" xfId="21636"/>
    <cellStyle name="Percent 10 5 3 2 3 2" xfId="47604"/>
    <cellStyle name="Percent 10 5 3 2 4" xfId="17308"/>
    <cellStyle name="Percent 10 5 3 2 4 2" xfId="43276"/>
    <cellStyle name="Percent 10 5 3 2 5" xfId="32456"/>
    <cellStyle name="Percent 10 5 3 2 6" xfId="58938"/>
    <cellStyle name="Percent 10 5 3 3" xfId="10816"/>
    <cellStyle name="Percent 10 5 3 3 2" xfId="25964"/>
    <cellStyle name="Percent 10 5 3 3 2 2" xfId="51932"/>
    <cellStyle name="Percent 10 5 3 3 3" xfId="36784"/>
    <cellStyle name="Percent 10 5 3 4" xfId="8652"/>
    <cellStyle name="Percent 10 5 3 4 2" xfId="23800"/>
    <cellStyle name="Percent 10 5 3 4 2 2" xfId="49768"/>
    <cellStyle name="Percent 10 5 3 4 3" xfId="34620"/>
    <cellStyle name="Percent 10 5 3 5" xfId="19472"/>
    <cellStyle name="Percent 10 5 3 5 2" xfId="45440"/>
    <cellStyle name="Percent 10 5 3 6" xfId="15144"/>
    <cellStyle name="Percent 10 5 3 6 2" xfId="41112"/>
    <cellStyle name="Percent 10 5 3 7" xfId="4324"/>
    <cellStyle name="Percent 10 5 3 8" xfId="30292"/>
    <cellStyle name="Percent 10 5 3 9" xfId="56774"/>
    <cellStyle name="Percent 10 5 4" xfId="5406"/>
    <cellStyle name="Percent 10 5 4 2" xfId="11898"/>
    <cellStyle name="Percent 10 5 4 2 2" xfId="27046"/>
    <cellStyle name="Percent 10 5 4 2 2 2" xfId="53014"/>
    <cellStyle name="Percent 10 5 4 2 3" xfId="37866"/>
    <cellStyle name="Percent 10 5 4 3" xfId="20554"/>
    <cellStyle name="Percent 10 5 4 3 2" xfId="46522"/>
    <cellStyle name="Percent 10 5 4 4" xfId="16226"/>
    <cellStyle name="Percent 10 5 4 4 2" xfId="42194"/>
    <cellStyle name="Percent 10 5 4 5" xfId="31374"/>
    <cellStyle name="Percent 10 5 4 6" xfId="57856"/>
    <cellStyle name="Percent 10 5 5" xfId="9734"/>
    <cellStyle name="Percent 10 5 5 2" xfId="24882"/>
    <cellStyle name="Percent 10 5 5 2 2" xfId="50850"/>
    <cellStyle name="Percent 10 5 5 3" xfId="35702"/>
    <cellStyle name="Percent 10 5 6" xfId="7570"/>
    <cellStyle name="Percent 10 5 6 2" xfId="22718"/>
    <cellStyle name="Percent 10 5 6 2 2" xfId="48686"/>
    <cellStyle name="Percent 10 5 6 3" xfId="33538"/>
    <cellStyle name="Percent 10 5 7" xfId="18390"/>
    <cellStyle name="Percent 10 5 7 2" xfId="44358"/>
    <cellStyle name="Percent 10 5 8" xfId="14062"/>
    <cellStyle name="Percent 10 5 8 2" xfId="40030"/>
    <cellStyle name="Percent 10 5 9" xfId="3242"/>
    <cellStyle name="Percent 10 6" xfId="524"/>
    <cellStyle name="Percent 10 6 10" xfId="29211"/>
    <cellStyle name="Percent 10 6 11" xfId="55157"/>
    <cellStyle name="Percent 10 6 12" xfId="55693"/>
    <cellStyle name="Percent 10 6 13" xfId="898"/>
    <cellStyle name="Percent 10 6 2" xfId="1620"/>
    <cellStyle name="Percent 10 6 2 10" xfId="56234"/>
    <cellStyle name="Percent 10 6 2 2" xfId="2702"/>
    <cellStyle name="Percent 10 6 2 2 2" xfId="7030"/>
    <cellStyle name="Percent 10 6 2 2 2 2" xfId="13522"/>
    <cellStyle name="Percent 10 6 2 2 2 2 2" xfId="28670"/>
    <cellStyle name="Percent 10 6 2 2 2 2 2 2" xfId="54638"/>
    <cellStyle name="Percent 10 6 2 2 2 2 3" xfId="39490"/>
    <cellStyle name="Percent 10 6 2 2 2 3" xfId="22178"/>
    <cellStyle name="Percent 10 6 2 2 2 3 2" xfId="48146"/>
    <cellStyle name="Percent 10 6 2 2 2 4" xfId="17850"/>
    <cellStyle name="Percent 10 6 2 2 2 4 2" xfId="43818"/>
    <cellStyle name="Percent 10 6 2 2 2 5" xfId="32998"/>
    <cellStyle name="Percent 10 6 2 2 2 6" xfId="59480"/>
    <cellStyle name="Percent 10 6 2 2 3" xfId="11358"/>
    <cellStyle name="Percent 10 6 2 2 3 2" xfId="26506"/>
    <cellStyle name="Percent 10 6 2 2 3 2 2" xfId="52474"/>
    <cellStyle name="Percent 10 6 2 2 3 3" xfId="37326"/>
    <cellStyle name="Percent 10 6 2 2 4" xfId="9194"/>
    <cellStyle name="Percent 10 6 2 2 4 2" xfId="24342"/>
    <cellStyle name="Percent 10 6 2 2 4 2 2" xfId="50310"/>
    <cellStyle name="Percent 10 6 2 2 4 3" xfId="35162"/>
    <cellStyle name="Percent 10 6 2 2 5" xfId="20014"/>
    <cellStyle name="Percent 10 6 2 2 5 2" xfId="45982"/>
    <cellStyle name="Percent 10 6 2 2 6" xfId="15686"/>
    <cellStyle name="Percent 10 6 2 2 6 2" xfId="41654"/>
    <cellStyle name="Percent 10 6 2 2 7" xfId="4866"/>
    <cellStyle name="Percent 10 6 2 2 8" xfId="30834"/>
    <cellStyle name="Percent 10 6 2 2 9" xfId="57316"/>
    <cellStyle name="Percent 10 6 2 3" xfId="5948"/>
    <cellStyle name="Percent 10 6 2 3 2" xfId="12440"/>
    <cellStyle name="Percent 10 6 2 3 2 2" xfId="27588"/>
    <cellStyle name="Percent 10 6 2 3 2 2 2" xfId="53556"/>
    <cellStyle name="Percent 10 6 2 3 2 3" xfId="38408"/>
    <cellStyle name="Percent 10 6 2 3 3" xfId="21096"/>
    <cellStyle name="Percent 10 6 2 3 3 2" xfId="47064"/>
    <cellStyle name="Percent 10 6 2 3 4" xfId="16768"/>
    <cellStyle name="Percent 10 6 2 3 4 2" xfId="42736"/>
    <cellStyle name="Percent 10 6 2 3 5" xfId="31916"/>
    <cellStyle name="Percent 10 6 2 3 6" xfId="58398"/>
    <cellStyle name="Percent 10 6 2 4" xfId="10276"/>
    <cellStyle name="Percent 10 6 2 4 2" xfId="25424"/>
    <cellStyle name="Percent 10 6 2 4 2 2" xfId="51392"/>
    <cellStyle name="Percent 10 6 2 4 3" xfId="36244"/>
    <cellStyle name="Percent 10 6 2 5" xfId="8112"/>
    <cellStyle name="Percent 10 6 2 5 2" xfId="23260"/>
    <cellStyle name="Percent 10 6 2 5 2 2" xfId="49228"/>
    <cellStyle name="Percent 10 6 2 5 3" xfId="34080"/>
    <cellStyle name="Percent 10 6 2 6" xfId="18932"/>
    <cellStyle name="Percent 10 6 2 6 2" xfId="44900"/>
    <cellStyle name="Percent 10 6 2 7" xfId="14604"/>
    <cellStyle name="Percent 10 6 2 7 2" xfId="40572"/>
    <cellStyle name="Percent 10 6 2 8" xfId="3784"/>
    <cellStyle name="Percent 10 6 2 9" xfId="29752"/>
    <cellStyle name="Percent 10 6 3" xfId="2161"/>
    <cellStyle name="Percent 10 6 3 2" xfId="6489"/>
    <cellStyle name="Percent 10 6 3 2 2" xfId="12981"/>
    <cellStyle name="Percent 10 6 3 2 2 2" xfId="28129"/>
    <cellStyle name="Percent 10 6 3 2 2 2 2" xfId="54097"/>
    <cellStyle name="Percent 10 6 3 2 2 3" xfId="38949"/>
    <cellStyle name="Percent 10 6 3 2 3" xfId="21637"/>
    <cellStyle name="Percent 10 6 3 2 3 2" xfId="47605"/>
    <cellStyle name="Percent 10 6 3 2 4" xfId="17309"/>
    <cellStyle name="Percent 10 6 3 2 4 2" xfId="43277"/>
    <cellStyle name="Percent 10 6 3 2 5" xfId="32457"/>
    <cellStyle name="Percent 10 6 3 2 6" xfId="58939"/>
    <cellStyle name="Percent 10 6 3 3" xfId="10817"/>
    <cellStyle name="Percent 10 6 3 3 2" xfId="25965"/>
    <cellStyle name="Percent 10 6 3 3 2 2" xfId="51933"/>
    <cellStyle name="Percent 10 6 3 3 3" xfId="36785"/>
    <cellStyle name="Percent 10 6 3 4" xfId="8653"/>
    <cellStyle name="Percent 10 6 3 4 2" xfId="23801"/>
    <cellStyle name="Percent 10 6 3 4 2 2" xfId="49769"/>
    <cellStyle name="Percent 10 6 3 4 3" xfId="34621"/>
    <cellStyle name="Percent 10 6 3 5" xfId="19473"/>
    <cellStyle name="Percent 10 6 3 5 2" xfId="45441"/>
    <cellStyle name="Percent 10 6 3 6" xfId="15145"/>
    <cellStyle name="Percent 10 6 3 6 2" xfId="41113"/>
    <cellStyle name="Percent 10 6 3 7" xfId="4325"/>
    <cellStyle name="Percent 10 6 3 8" xfId="30293"/>
    <cellStyle name="Percent 10 6 3 9" xfId="56775"/>
    <cellStyle name="Percent 10 6 4" xfId="5407"/>
    <cellStyle name="Percent 10 6 4 2" xfId="11899"/>
    <cellStyle name="Percent 10 6 4 2 2" xfId="27047"/>
    <cellStyle name="Percent 10 6 4 2 2 2" xfId="53015"/>
    <cellStyle name="Percent 10 6 4 2 3" xfId="37867"/>
    <cellStyle name="Percent 10 6 4 3" xfId="20555"/>
    <cellStyle name="Percent 10 6 4 3 2" xfId="46523"/>
    <cellStyle name="Percent 10 6 4 4" xfId="16227"/>
    <cellStyle name="Percent 10 6 4 4 2" xfId="42195"/>
    <cellStyle name="Percent 10 6 4 5" xfId="31375"/>
    <cellStyle name="Percent 10 6 4 6" xfId="57857"/>
    <cellStyle name="Percent 10 6 5" xfId="9735"/>
    <cellStyle name="Percent 10 6 5 2" xfId="24883"/>
    <cellStyle name="Percent 10 6 5 2 2" xfId="50851"/>
    <cellStyle name="Percent 10 6 5 3" xfId="35703"/>
    <cellStyle name="Percent 10 6 6" xfId="7571"/>
    <cellStyle name="Percent 10 6 6 2" xfId="22719"/>
    <cellStyle name="Percent 10 6 6 2 2" xfId="48687"/>
    <cellStyle name="Percent 10 6 6 3" xfId="33539"/>
    <cellStyle name="Percent 10 6 7" xfId="18391"/>
    <cellStyle name="Percent 10 6 7 2" xfId="44359"/>
    <cellStyle name="Percent 10 6 8" xfId="14063"/>
    <cellStyle name="Percent 10 6 8 2" xfId="40031"/>
    <cellStyle name="Percent 10 6 9" xfId="3243"/>
    <cellStyle name="Percent 10 7" xfId="525"/>
    <cellStyle name="Percent 10 7 10" xfId="29212"/>
    <cellStyle name="Percent 10 7 11" xfId="55158"/>
    <cellStyle name="Percent 10 7 12" xfId="55694"/>
    <cellStyle name="Percent 10 7 13" xfId="938"/>
    <cellStyle name="Percent 10 7 2" xfId="1621"/>
    <cellStyle name="Percent 10 7 2 10" xfId="56235"/>
    <cellStyle name="Percent 10 7 2 2" xfId="2703"/>
    <cellStyle name="Percent 10 7 2 2 2" xfId="7031"/>
    <cellStyle name="Percent 10 7 2 2 2 2" xfId="13523"/>
    <cellStyle name="Percent 10 7 2 2 2 2 2" xfId="28671"/>
    <cellStyle name="Percent 10 7 2 2 2 2 2 2" xfId="54639"/>
    <cellStyle name="Percent 10 7 2 2 2 2 3" xfId="39491"/>
    <cellStyle name="Percent 10 7 2 2 2 3" xfId="22179"/>
    <cellStyle name="Percent 10 7 2 2 2 3 2" xfId="48147"/>
    <cellStyle name="Percent 10 7 2 2 2 4" xfId="17851"/>
    <cellStyle name="Percent 10 7 2 2 2 4 2" xfId="43819"/>
    <cellStyle name="Percent 10 7 2 2 2 5" xfId="32999"/>
    <cellStyle name="Percent 10 7 2 2 2 6" xfId="59481"/>
    <cellStyle name="Percent 10 7 2 2 3" xfId="11359"/>
    <cellStyle name="Percent 10 7 2 2 3 2" xfId="26507"/>
    <cellStyle name="Percent 10 7 2 2 3 2 2" xfId="52475"/>
    <cellStyle name="Percent 10 7 2 2 3 3" xfId="37327"/>
    <cellStyle name="Percent 10 7 2 2 4" xfId="9195"/>
    <cellStyle name="Percent 10 7 2 2 4 2" xfId="24343"/>
    <cellStyle name="Percent 10 7 2 2 4 2 2" xfId="50311"/>
    <cellStyle name="Percent 10 7 2 2 4 3" xfId="35163"/>
    <cellStyle name="Percent 10 7 2 2 5" xfId="20015"/>
    <cellStyle name="Percent 10 7 2 2 5 2" xfId="45983"/>
    <cellStyle name="Percent 10 7 2 2 6" xfId="15687"/>
    <cellStyle name="Percent 10 7 2 2 6 2" xfId="41655"/>
    <cellStyle name="Percent 10 7 2 2 7" xfId="4867"/>
    <cellStyle name="Percent 10 7 2 2 8" xfId="30835"/>
    <cellStyle name="Percent 10 7 2 2 9" xfId="57317"/>
    <cellStyle name="Percent 10 7 2 3" xfId="5949"/>
    <cellStyle name="Percent 10 7 2 3 2" xfId="12441"/>
    <cellStyle name="Percent 10 7 2 3 2 2" xfId="27589"/>
    <cellStyle name="Percent 10 7 2 3 2 2 2" xfId="53557"/>
    <cellStyle name="Percent 10 7 2 3 2 3" xfId="38409"/>
    <cellStyle name="Percent 10 7 2 3 3" xfId="21097"/>
    <cellStyle name="Percent 10 7 2 3 3 2" xfId="47065"/>
    <cellStyle name="Percent 10 7 2 3 4" xfId="16769"/>
    <cellStyle name="Percent 10 7 2 3 4 2" xfId="42737"/>
    <cellStyle name="Percent 10 7 2 3 5" xfId="31917"/>
    <cellStyle name="Percent 10 7 2 3 6" xfId="58399"/>
    <cellStyle name="Percent 10 7 2 4" xfId="10277"/>
    <cellStyle name="Percent 10 7 2 4 2" xfId="25425"/>
    <cellStyle name="Percent 10 7 2 4 2 2" xfId="51393"/>
    <cellStyle name="Percent 10 7 2 4 3" xfId="36245"/>
    <cellStyle name="Percent 10 7 2 5" xfId="8113"/>
    <cellStyle name="Percent 10 7 2 5 2" xfId="23261"/>
    <cellStyle name="Percent 10 7 2 5 2 2" xfId="49229"/>
    <cellStyle name="Percent 10 7 2 5 3" xfId="34081"/>
    <cellStyle name="Percent 10 7 2 6" xfId="18933"/>
    <cellStyle name="Percent 10 7 2 6 2" xfId="44901"/>
    <cellStyle name="Percent 10 7 2 7" xfId="14605"/>
    <cellStyle name="Percent 10 7 2 7 2" xfId="40573"/>
    <cellStyle name="Percent 10 7 2 8" xfId="3785"/>
    <cellStyle name="Percent 10 7 2 9" xfId="29753"/>
    <cellStyle name="Percent 10 7 3" xfId="2162"/>
    <cellStyle name="Percent 10 7 3 2" xfId="6490"/>
    <cellStyle name="Percent 10 7 3 2 2" xfId="12982"/>
    <cellStyle name="Percent 10 7 3 2 2 2" xfId="28130"/>
    <cellStyle name="Percent 10 7 3 2 2 2 2" xfId="54098"/>
    <cellStyle name="Percent 10 7 3 2 2 3" xfId="38950"/>
    <cellStyle name="Percent 10 7 3 2 3" xfId="21638"/>
    <cellStyle name="Percent 10 7 3 2 3 2" xfId="47606"/>
    <cellStyle name="Percent 10 7 3 2 4" xfId="17310"/>
    <cellStyle name="Percent 10 7 3 2 4 2" xfId="43278"/>
    <cellStyle name="Percent 10 7 3 2 5" xfId="32458"/>
    <cellStyle name="Percent 10 7 3 2 6" xfId="58940"/>
    <cellStyle name="Percent 10 7 3 3" xfId="10818"/>
    <cellStyle name="Percent 10 7 3 3 2" xfId="25966"/>
    <cellStyle name="Percent 10 7 3 3 2 2" xfId="51934"/>
    <cellStyle name="Percent 10 7 3 3 3" xfId="36786"/>
    <cellStyle name="Percent 10 7 3 4" xfId="8654"/>
    <cellStyle name="Percent 10 7 3 4 2" xfId="23802"/>
    <cellStyle name="Percent 10 7 3 4 2 2" xfId="49770"/>
    <cellStyle name="Percent 10 7 3 4 3" xfId="34622"/>
    <cellStyle name="Percent 10 7 3 5" xfId="19474"/>
    <cellStyle name="Percent 10 7 3 5 2" xfId="45442"/>
    <cellStyle name="Percent 10 7 3 6" xfId="15146"/>
    <cellStyle name="Percent 10 7 3 6 2" xfId="41114"/>
    <cellStyle name="Percent 10 7 3 7" xfId="4326"/>
    <cellStyle name="Percent 10 7 3 8" xfId="30294"/>
    <cellStyle name="Percent 10 7 3 9" xfId="56776"/>
    <cellStyle name="Percent 10 7 4" xfId="5408"/>
    <cellStyle name="Percent 10 7 4 2" xfId="11900"/>
    <cellStyle name="Percent 10 7 4 2 2" xfId="27048"/>
    <cellStyle name="Percent 10 7 4 2 2 2" xfId="53016"/>
    <cellStyle name="Percent 10 7 4 2 3" xfId="37868"/>
    <cellStyle name="Percent 10 7 4 3" xfId="20556"/>
    <cellStyle name="Percent 10 7 4 3 2" xfId="46524"/>
    <cellStyle name="Percent 10 7 4 4" xfId="16228"/>
    <cellStyle name="Percent 10 7 4 4 2" xfId="42196"/>
    <cellStyle name="Percent 10 7 4 5" xfId="31376"/>
    <cellStyle name="Percent 10 7 4 6" xfId="57858"/>
    <cellStyle name="Percent 10 7 5" xfId="9736"/>
    <cellStyle name="Percent 10 7 5 2" xfId="24884"/>
    <cellStyle name="Percent 10 7 5 2 2" xfId="50852"/>
    <cellStyle name="Percent 10 7 5 3" xfId="35704"/>
    <cellStyle name="Percent 10 7 6" xfId="7572"/>
    <cellStyle name="Percent 10 7 6 2" xfId="22720"/>
    <cellStyle name="Percent 10 7 6 2 2" xfId="48688"/>
    <cellStyle name="Percent 10 7 6 3" xfId="33540"/>
    <cellStyle name="Percent 10 7 7" xfId="18392"/>
    <cellStyle name="Percent 10 7 7 2" xfId="44360"/>
    <cellStyle name="Percent 10 7 8" xfId="14064"/>
    <cellStyle name="Percent 10 7 8 2" xfId="40032"/>
    <cellStyle name="Percent 10 7 9" xfId="3244"/>
    <cellStyle name="Percent 10 8" xfId="526"/>
    <cellStyle name="Percent 10 8 10" xfId="29213"/>
    <cellStyle name="Percent 10 8 11" xfId="55159"/>
    <cellStyle name="Percent 10 8 12" xfId="55695"/>
    <cellStyle name="Percent 10 8 13" xfId="978"/>
    <cellStyle name="Percent 10 8 2" xfId="1622"/>
    <cellStyle name="Percent 10 8 2 10" xfId="56236"/>
    <cellStyle name="Percent 10 8 2 2" xfId="2704"/>
    <cellStyle name="Percent 10 8 2 2 2" xfId="7032"/>
    <cellStyle name="Percent 10 8 2 2 2 2" xfId="13524"/>
    <cellStyle name="Percent 10 8 2 2 2 2 2" xfId="28672"/>
    <cellStyle name="Percent 10 8 2 2 2 2 2 2" xfId="54640"/>
    <cellStyle name="Percent 10 8 2 2 2 2 3" xfId="39492"/>
    <cellStyle name="Percent 10 8 2 2 2 3" xfId="22180"/>
    <cellStyle name="Percent 10 8 2 2 2 3 2" xfId="48148"/>
    <cellStyle name="Percent 10 8 2 2 2 4" xfId="17852"/>
    <cellStyle name="Percent 10 8 2 2 2 4 2" xfId="43820"/>
    <cellStyle name="Percent 10 8 2 2 2 5" xfId="33000"/>
    <cellStyle name="Percent 10 8 2 2 2 6" xfId="59482"/>
    <cellStyle name="Percent 10 8 2 2 3" xfId="11360"/>
    <cellStyle name="Percent 10 8 2 2 3 2" xfId="26508"/>
    <cellStyle name="Percent 10 8 2 2 3 2 2" xfId="52476"/>
    <cellStyle name="Percent 10 8 2 2 3 3" xfId="37328"/>
    <cellStyle name="Percent 10 8 2 2 4" xfId="9196"/>
    <cellStyle name="Percent 10 8 2 2 4 2" xfId="24344"/>
    <cellStyle name="Percent 10 8 2 2 4 2 2" xfId="50312"/>
    <cellStyle name="Percent 10 8 2 2 4 3" xfId="35164"/>
    <cellStyle name="Percent 10 8 2 2 5" xfId="20016"/>
    <cellStyle name="Percent 10 8 2 2 5 2" xfId="45984"/>
    <cellStyle name="Percent 10 8 2 2 6" xfId="15688"/>
    <cellStyle name="Percent 10 8 2 2 6 2" xfId="41656"/>
    <cellStyle name="Percent 10 8 2 2 7" xfId="4868"/>
    <cellStyle name="Percent 10 8 2 2 8" xfId="30836"/>
    <cellStyle name="Percent 10 8 2 2 9" xfId="57318"/>
    <cellStyle name="Percent 10 8 2 3" xfId="5950"/>
    <cellStyle name="Percent 10 8 2 3 2" xfId="12442"/>
    <cellStyle name="Percent 10 8 2 3 2 2" xfId="27590"/>
    <cellStyle name="Percent 10 8 2 3 2 2 2" xfId="53558"/>
    <cellStyle name="Percent 10 8 2 3 2 3" xfId="38410"/>
    <cellStyle name="Percent 10 8 2 3 3" xfId="21098"/>
    <cellStyle name="Percent 10 8 2 3 3 2" xfId="47066"/>
    <cellStyle name="Percent 10 8 2 3 4" xfId="16770"/>
    <cellStyle name="Percent 10 8 2 3 4 2" xfId="42738"/>
    <cellStyle name="Percent 10 8 2 3 5" xfId="31918"/>
    <cellStyle name="Percent 10 8 2 3 6" xfId="58400"/>
    <cellStyle name="Percent 10 8 2 4" xfId="10278"/>
    <cellStyle name="Percent 10 8 2 4 2" xfId="25426"/>
    <cellStyle name="Percent 10 8 2 4 2 2" xfId="51394"/>
    <cellStyle name="Percent 10 8 2 4 3" xfId="36246"/>
    <cellStyle name="Percent 10 8 2 5" xfId="8114"/>
    <cellStyle name="Percent 10 8 2 5 2" xfId="23262"/>
    <cellStyle name="Percent 10 8 2 5 2 2" xfId="49230"/>
    <cellStyle name="Percent 10 8 2 5 3" xfId="34082"/>
    <cellStyle name="Percent 10 8 2 6" xfId="18934"/>
    <cellStyle name="Percent 10 8 2 6 2" xfId="44902"/>
    <cellStyle name="Percent 10 8 2 7" xfId="14606"/>
    <cellStyle name="Percent 10 8 2 7 2" xfId="40574"/>
    <cellStyle name="Percent 10 8 2 8" xfId="3786"/>
    <cellStyle name="Percent 10 8 2 9" xfId="29754"/>
    <cellStyle name="Percent 10 8 3" xfId="2163"/>
    <cellStyle name="Percent 10 8 3 2" xfId="6491"/>
    <cellStyle name="Percent 10 8 3 2 2" xfId="12983"/>
    <cellStyle name="Percent 10 8 3 2 2 2" xfId="28131"/>
    <cellStyle name="Percent 10 8 3 2 2 2 2" xfId="54099"/>
    <cellStyle name="Percent 10 8 3 2 2 3" xfId="38951"/>
    <cellStyle name="Percent 10 8 3 2 3" xfId="21639"/>
    <cellStyle name="Percent 10 8 3 2 3 2" xfId="47607"/>
    <cellStyle name="Percent 10 8 3 2 4" xfId="17311"/>
    <cellStyle name="Percent 10 8 3 2 4 2" xfId="43279"/>
    <cellStyle name="Percent 10 8 3 2 5" xfId="32459"/>
    <cellStyle name="Percent 10 8 3 2 6" xfId="58941"/>
    <cellStyle name="Percent 10 8 3 3" xfId="10819"/>
    <cellStyle name="Percent 10 8 3 3 2" xfId="25967"/>
    <cellStyle name="Percent 10 8 3 3 2 2" xfId="51935"/>
    <cellStyle name="Percent 10 8 3 3 3" xfId="36787"/>
    <cellStyle name="Percent 10 8 3 4" xfId="8655"/>
    <cellStyle name="Percent 10 8 3 4 2" xfId="23803"/>
    <cellStyle name="Percent 10 8 3 4 2 2" xfId="49771"/>
    <cellStyle name="Percent 10 8 3 4 3" xfId="34623"/>
    <cellStyle name="Percent 10 8 3 5" xfId="19475"/>
    <cellStyle name="Percent 10 8 3 5 2" xfId="45443"/>
    <cellStyle name="Percent 10 8 3 6" xfId="15147"/>
    <cellStyle name="Percent 10 8 3 6 2" xfId="41115"/>
    <cellStyle name="Percent 10 8 3 7" xfId="4327"/>
    <cellStyle name="Percent 10 8 3 8" xfId="30295"/>
    <cellStyle name="Percent 10 8 3 9" xfId="56777"/>
    <cellStyle name="Percent 10 8 4" xfId="5409"/>
    <cellStyle name="Percent 10 8 4 2" xfId="11901"/>
    <cellStyle name="Percent 10 8 4 2 2" xfId="27049"/>
    <cellStyle name="Percent 10 8 4 2 2 2" xfId="53017"/>
    <cellStyle name="Percent 10 8 4 2 3" xfId="37869"/>
    <cellStyle name="Percent 10 8 4 3" xfId="20557"/>
    <cellStyle name="Percent 10 8 4 3 2" xfId="46525"/>
    <cellStyle name="Percent 10 8 4 4" xfId="16229"/>
    <cellStyle name="Percent 10 8 4 4 2" xfId="42197"/>
    <cellStyle name="Percent 10 8 4 5" xfId="31377"/>
    <cellStyle name="Percent 10 8 4 6" xfId="57859"/>
    <cellStyle name="Percent 10 8 5" xfId="9737"/>
    <cellStyle name="Percent 10 8 5 2" xfId="24885"/>
    <cellStyle name="Percent 10 8 5 2 2" xfId="50853"/>
    <cellStyle name="Percent 10 8 5 3" xfId="35705"/>
    <cellStyle name="Percent 10 8 6" xfId="7573"/>
    <cellStyle name="Percent 10 8 6 2" xfId="22721"/>
    <cellStyle name="Percent 10 8 6 2 2" xfId="48689"/>
    <cellStyle name="Percent 10 8 6 3" xfId="33541"/>
    <cellStyle name="Percent 10 8 7" xfId="18393"/>
    <cellStyle name="Percent 10 8 7 2" xfId="44361"/>
    <cellStyle name="Percent 10 8 8" xfId="14065"/>
    <cellStyle name="Percent 10 8 8 2" xfId="40033"/>
    <cellStyle name="Percent 10 8 9" xfId="3245"/>
    <cellStyle name="Percent 10 9" xfId="527"/>
    <cellStyle name="Percent 10 9 10" xfId="29214"/>
    <cellStyle name="Percent 10 9 11" xfId="55160"/>
    <cellStyle name="Percent 10 9 12" xfId="55696"/>
    <cellStyle name="Percent 10 9 13" xfId="1018"/>
    <cellStyle name="Percent 10 9 2" xfId="1623"/>
    <cellStyle name="Percent 10 9 2 10" xfId="56237"/>
    <cellStyle name="Percent 10 9 2 2" xfId="2705"/>
    <cellStyle name="Percent 10 9 2 2 2" xfId="7033"/>
    <cellStyle name="Percent 10 9 2 2 2 2" xfId="13525"/>
    <cellStyle name="Percent 10 9 2 2 2 2 2" xfId="28673"/>
    <cellStyle name="Percent 10 9 2 2 2 2 2 2" xfId="54641"/>
    <cellStyle name="Percent 10 9 2 2 2 2 3" xfId="39493"/>
    <cellStyle name="Percent 10 9 2 2 2 3" xfId="22181"/>
    <cellStyle name="Percent 10 9 2 2 2 3 2" xfId="48149"/>
    <cellStyle name="Percent 10 9 2 2 2 4" xfId="17853"/>
    <cellStyle name="Percent 10 9 2 2 2 4 2" xfId="43821"/>
    <cellStyle name="Percent 10 9 2 2 2 5" xfId="33001"/>
    <cellStyle name="Percent 10 9 2 2 2 6" xfId="59483"/>
    <cellStyle name="Percent 10 9 2 2 3" xfId="11361"/>
    <cellStyle name="Percent 10 9 2 2 3 2" xfId="26509"/>
    <cellStyle name="Percent 10 9 2 2 3 2 2" xfId="52477"/>
    <cellStyle name="Percent 10 9 2 2 3 3" xfId="37329"/>
    <cellStyle name="Percent 10 9 2 2 4" xfId="9197"/>
    <cellStyle name="Percent 10 9 2 2 4 2" xfId="24345"/>
    <cellStyle name="Percent 10 9 2 2 4 2 2" xfId="50313"/>
    <cellStyle name="Percent 10 9 2 2 4 3" xfId="35165"/>
    <cellStyle name="Percent 10 9 2 2 5" xfId="20017"/>
    <cellStyle name="Percent 10 9 2 2 5 2" xfId="45985"/>
    <cellStyle name="Percent 10 9 2 2 6" xfId="15689"/>
    <cellStyle name="Percent 10 9 2 2 6 2" xfId="41657"/>
    <cellStyle name="Percent 10 9 2 2 7" xfId="4869"/>
    <cellStyle name="Percent 10 9 2 2 8" xfId="30837"/>
    <cellStyle name="Percent 10 9 2 2 9" xfId="57319"/>
    <cellStyle name="Percent 10 9 2 3" xfId="5951"/>
    <cellStyle name="Percent 10 9 2 3 2" xfId="12443"/>
    <cellStyle name="Percent 10 9 2 3 2 2" xfId="27591"/>
    <cellStyle name="Percent 10 9 2 3 2 2 2" xfId="53559"/>
    <cellStyle name="Percent 10 9 2 3 2 3" xfId="38411"/>
    <cellStyle name="Percent 10 9 2 3 3" xfId="21099"/>
    <cellStyle name="Percent 10 9 2 3 3 2" xfId="47067"/>
    <cellStyle name="Percent 10 9 2 3 4" xfId="16771"/>
    <cellStyle name="Percent 10 9 2 3 4 2" xfId="42739"/>
    <cellStyle name="Percent 10 9 2 3 5" xfId="31919"/>
    <cellStyle name="Percent 10 9 2 3 6" xfId="58401"/>
    <cellStyle name="Percent 10 9 2 4" xfId="10279"/>
    <cellStyle name="Percent 10 9 2 4 2" xfId="25427"/>
    <cellStyle name="Percent 10 9 2 4 2 2" xfId="51395"/>
    <cellStyle name="Percent 10 9 2 4 3" xfId="36247"/>
    <cellStyle name="Percent 10 9 2 5" xfId="8115"/>
    <cellStyle name="Percent 10 9 2 5 2" xfId="23263"/>
    <cellStyle name="Percent 10 9 2 5 2 2" xfId="49231"/>
    <cellStyle name="Percent 10 9 2 5 3" xfId="34083"/>
    <cellStyle name="Percent 10 9 2 6" xfId="18935"/>
    <cellStyle name="Percent 10 9 2 6 2" xfId="44903"/>
    <cellStyle name="Percent 10 9 2 7" xfId="14607"/>
    <cellStyle name="Percent 10 9 2 7 2" xfId="40575"/>
    <cellStyle name="Percent 10 9 2 8" xfId="3787"/>
    <cellStyle name="Percent 10 9 2 9" xfId="29755"/>
    <cellStyle name="Percent 10 9 3" xfId="2164"/>
    <cellStyle name="Percent 10 9 3 2" xfId="6492"/>
    <cellStyle name="Percent 10 9 3 2 2" xfId="12984"/>
    <cellStyle name="Percent 10 9 3 2 2 2" xfId="28132"/>
    <cellStyle name="Percent 10 9 3 2 2 2 2" xfId="54100"/>
    <cellStyle name="Percent 10 9 3 2 2 3" xfId="38952"/>
    <cellStyle name="Percent 10 9 3 2 3" xfId="21640"/>
    <cellStyle name="Percent 10 9 3 2 3 2" xfId="47608"/>
    <cellStyle name="Percent 10 9 3 2 4" xfId="17312"/>
    <cellStyle name="Percent 10 9 3 2 4 2" xfId="43280"/>
    <cellStyle name="Percent 10 9 3 2 5" xfId="32460"/>
    <cellStyle name="Percent 10 9 3 2 6" xfId="58942"/>
    <cellStyle name="Percent 10 9 3 3" xfId="10820"/>
    <cellStyle name="Percent 10 9 3 3 2" xfId="25968"/>
    <cellStyle name="Percent 10 9 3 3 2 2" xfId="51936"/>
    <cellStyle name="Percent 10 9 3 3 3" xfId="36788"/>
    <cellStyle name="Percent 10 9 3 4" xfId="8656"/>
    <cellStyle name="Percent 10 9 3 4 2" xfId="23804"/>
    <cellStyle name="Percent 10 9 3 4 2 2" xfId="49772"/>
    <cellStyle name="Percent 10 9 3 4 3" xfId="34624"/>
    <cellStyle name="Percent 10 9 3 5" xfId="19476"/>
    <cellStyle name="Percent 10 9 3 5 2" xfId="45444"/>
    <cellStyle name="Percent 10 9 3 6" xfId="15148"/>
    <cellStyle name="Percent 10 9 3 6 2" xfId="41116"/>
    <cellStyle name="Percent 10 9 3 7" xfId="4328"/>
    <cellStyle name="Percent 10 9 3 8" xfId="30296"/>
    <cellStyle name="Percent 10 9 3 9" xfId="56778"/>
    <cellStyle name="Percent 10 9 4" xfId="5410"/>
    <cellStyle name="Percent 10 9 4 2" xfId="11902"/>
    <cellStyle name="Percent 10 9 4 2 2" xfId="27050"/>
    <cellStyle name="Percent 10 9 4 2 2 2" xfId="53018"/>
    <cellStyle name="Percent 10 9 4 2 3" xfId="37870"/>
    <cellStyle name="Percent 10 9 4 3" xfId="20558"/>
    <cellStyle name="Percent 10 9 4 3 2" xfId="46526"/>
    <cellStyle name="Percent 10 9 4 4" xfId="16230"/>
    <cellStyle name="Percent 10 9 4 4 2" xfId="42198"/>
    <cellStyle name="Percent 10 9 4 5" xfId="31378"/>
    <cellStyle name="Percent 10 9 4 6" xfId="57860"/>
    <cellStyle name="Percent 10 9 5" xfId="9738"/>
    <cellStyle name="Percent 10 9 5 2" xfId="24886"/>
    <cellStyle name="Percent 10 9 5 2 2" xfId="50854"/>
    <cellStyle name="Percent 10 9 5 3" xfId="35706"/>
    <cellStyle name="Percent 10 9 6" xfId="7574"/>
    <cellStyle name="Percent 10 9 6 2" xfId="22722"/>
    <cellStyle name="Percent 10 9 6 2 2" xfId="48690"/>
    <cellStyle name="Percent 10 9 6 3" xfId="33542"/>
    <cellStyle name="Percent 10 9 7" xfId="18394"/>
    <cellStyle name="Percent 10 9 7 2" xfId="44362"/>
    <cellStyle name="Percent 10 9 8" xfId="14066"/>
    <cellStyle name="Percent 10 9 8 2" xfId="40034"/>
    <cellStyle name="Percent 10 9 9" xfId="3246"/>
    <cellStyle name="Percent 11" xfId="528"/>
    <cellStyle name="Percent 11 10" xfId="529"/>
    <cellStyle name="Percent 11 10 10" xfId="29216"/>
    <cellStyle name="Percent 11 10 11" xfId="55162"/>
    <cellStyle name="Percent 11 10 12" xfId="55698"/>
    <cellStyle name="Percent 11 10 13" xfId="1061"/>
    <cellStyle name="Percent 11 10 2" xfId="1625"/>
    <cellStyle name="Percent 11 10 2 10" xfId="56239"/>
    <cellStyle name="Percent 11 10 2 2" xfId="2707"/>
    <cellStyle name="Percent 11 10 2 2 2" xfId="7035"/>
    <cellStyle name="Percent 11 10 2 2 2 2" xfId="13527"/>
    <cellStyle name="Percent 11 10 2 2 2 2 2" xfId="28675"/>
    <cellStyle name="Percent 11 10 2 2 2 2 2 2" xfId="54643"/>
    <cellStyle name="Percent 11 10 2 2 2 2 3" xfId="39495"/>
    <cellStyle name="Percent 11 10 2 2 2 3" xfId="22183"/>
    <cellStyle name="Percent 11 10 2 2 2 3 2" xfId="48151"/>
    <cellStyle name="Percent 11 10 2 2 2 4" xfId="17855"/>
    <cellStyle name="Percent 11 10 2 2 2 4 2" xfId="43823"/>
    <cellStyle name="Percent 11 10 2 2 2 5" xfId="33003"/>
    <cellStyle name="Percent 11 10 2 2 2 6" xfId="59485"/>
    <cellStyle name="Percent 11 10 2 2 3" xfId="11363"/>
    <cellStyle name="Percent 11 10 2 2 3 2" xfId="26511"/>
    <cellStyle name="Percent 11 10 2 2 3 2 2" xfId="52479"/>
    <cellStyle name="Percent 11 10 2 2 3 3" xfId="37331"/>
    <cellStyle name="Percent 11 10 2 2 4" xfId="9199"/>
    <cellStyle name="Percent 11 10 2 2 4 2" xfId="24347"/>
    <cellStyle name="Percent 11 10 2 2 4 2 2" xfId="50315"/>
    <cellStyle name="Percent 11 10 2 2 4 3" xfId="35167"/>
    <cellStyle name="Percent 11 10 2 2 5" xfId="20019"/>
    <cellStyle name="Percent 11 10 2 2 5 2" xfId="45987"/>
    <cellStyle name="Percent 11 10 2 2 6" xfId="15691"/>
    <cellStyle name="Percent 11 10 2 2 6 2" xfId="41659"/>
    <cellStyle name="Percent 11 10 2 2 7" xfId="4871"/>
    <cellStyle name="Percent 11 10 2 2 8" xfId="30839"/>
    <cellStyle name="Percent 11 10 2 2 9" xfId="57321"/>
    <cellStyle name="Percent 11 10 2 3" xfId="5953"/>
    <cellStyle name="Percent 11 10 2 3 2" xfId="12445"/>
    <cellStyle name="Percent 11 10 2 3 2 2" xfId="27593"/>
    <cellStyle name="Percent 11 10 2 3 2 2 2" xfId="53561"/>
    <cellStyle name="Percent 11 10 2 3 2 3" xfId="38413"/>
    <cellStyle name="Percent 11 10 2 3 3" xfId="21101"/>
    <cellStyle name="Percent 11 10 2 3 3 2" xfId="47069"/>
    <cellStyle name="Percent 11 10 2 3 4" xfId="16773"/>
    <cellStyle name="Percent 11 10 2 3 4 2" xfId="42741"/>
    <cellStyle name="Percent 11 10 2 3 5" xfId="31921"/>
    <cellStyle name="Percent 11 10 2 3 6" xfId="58403"/>
    <cellStyle name="Percent 11 10 2 4" xfId="10281"/>
    <cellStyle name="Percent 11 10 2 4 2" xfId="25429"/>
    <cellStyle name="Percent 11 10 2 4 2 2" xfId="51397"/>
    <cellStyle name="Percent 11 10 2 4 3" xfId="36249"/>
    <cellStyle name="Percent 11 10 2 5" xfId="8117"/>
    <cellStyle name="Percent 11 10 2 5 2" xfId="23265"/>
    <cellStyle name="Percent 11 10 2 5 2 2" xfId="49233"/>
    <cellStyle name="Percent 11 10 2 5 3" xfId="34085"/>
    <cellStyle name="Percent 11 10 2 6" xfId="18937"/>
    <cellStyle name="Percent 11 10 2 6 2" xfId="44905"/>
    <cellStyle name="Percent 11 10 2 7" xfId="14609"/>
    <cellStyle name="Percent 11 10 2 7 2" xfId="40577"/>
    <cellStyle name="Percent 11 10 2 8" xfId="3789"/>
    <cellStyle name="Percent 11 10 2 9" xfId="29757"/>
    <cellStyle name="Percent 11 10 3" xfId="2166"/>
    <cellStyle name="Percent 11 10 3 2" xfId="6494"/>
    <cellStyle name="Percent 11 10 3 2 2" xfId="12986"/>
    <cellStyle name="Percent 11 10 3 2 2 2" xfId="28134"/>
    <cellStyle name="Percent 11 10 3 2 2 2 2" xfId="54102"/>
    <cellStyle name="Percent 11 10 3 2 2 3" xfId="38954"/>
    <cellStyle name="Percent 11 10 3 2 3" xfId="21642"/>
    <cellStyle name="Percent 11 10 3 2 3 2" xfId="47610"/>
    <cellStyle name="Percent 11 10 3 2 4" xfId="17314"/>
    <cellStyle name="Percent 11 10 3 2 4 2" xfId="43282"/>
    <cellStyle name="Percent 11 10 3 2 5" xfId="32462"/>
    <cellStyle name="Percent 11 10 3 2 6" xfId="58944"/>
    <cellStyle name="Percent 11 10 3 3" xfId="10822"/>
    <cellStyle name="Percent 11 10 3 3 2" xfId="25970"/>
    <cellStyle name="Percent 11 10 3 3 2 2" xfId="51938"/>
    <cellStyle name="Percent 11 10 3 3 3" xfId="36790"/>
    <cellStyle name="Percent 11 10 3 4" xfId="8658"/>
    <cellStyle name="Percent 11 10 3 4 2" xfId="23806"/>
    <cellStyle name="Percent 11 10 3 4 2 2" xfId="49774"/>
    <cellStyle name="Percent 11 10 3 4 3" xfId="34626"/>
    <cellStyle name="Percent 11 10 3 5" xfId="19478"/>
    <cellStyle name="Percent 11 10 3 5 2" xfId="45446"/>
    <cellStyle name="Percent 11 10 3 6" xfId="15150"/>
    <cellStyle name="Percent 11 10 3 6 2" xfId="41118"/>
    <cellStyle name="Percent 11 10 3 7" xfId="4330"/>
    <cellStyle name="Percent 11 10 3 8" xfId="30298"/>
    <cellStyle name="Percent 11 10 3 9" xfId="56780"/>
    <cellStyle name="Percent 11 10 4" xfId="5412"/>
    <cellStyle name="Percent 11 10 4 2" xfId="11904"/>
    <cellStyle name="Percent 11 10 4 2 2" xfId="27052"/>
    <cellStyle name="Percent 11 10 4 2 2 2" xfId="53020"/>
    <cellStyle name="Percent 11 10 4 2 3" xfId="37872"/>
    <cellStyle name="Percent 11 10 4 3" xfId="20560"/>
    <cellStyle name="Percent 11 10 4 3 2" xfId="46528"/>
    <cellStyle name="Percent 11 10 4 4" xfId="16232"/>
    <cellStyle name="Percent 11 10 4 4 2" xfId="42200"/>
    <cellStyle name="Percent 11 10 4 5" xfId="31380"/>
    <cellStyle name="Percent 11 10 4 6" xfId="57862"/>
    <cellStyle name="Percent 11 10 5" xfId="9740"/>
    <cellStyle name="Percent 11 10 5 2" xfId="24888"/>
    <cellStyle name="Percent 11 10 5 2 2" xfId="50856"/>
    <cellStyle name="Percent 11 10 5 3" xfId="35708"/>
    <cellStyle name="Percent 11 10 6" xfId="7576"/>
    <cellStyle name="Percent 11 10 6 2" xfId="22724"/>
    <cellStyle name="Percent 11 10 6 2 2" xfId="48692"/>
    <cellStyle name="Percent 11 10 6 3" xfId="33544"/>
    <cellStyle name="Percent 11 10 7" xfId="18396"/>
    <cellStyle name="Percent 11 10 7 2" xfId="44364"/>
    <cellStyle name="Percent 11 10 8" xfId="14068"/>
    <cellStyle name="Percent 11 10 8 2" xfId="40036"/>
    <cellStyle name="Percent 11 10 9" xfId="3248"/>
    <cellStyle name="Percent 11 11" xfId="530"/>
    <cellStyle name="Percent 11 11 10" xfId="29217"/>
    <cellStyle name="Percent 11 11 11" xfId="55163"/>
    <cellStyle name="Percent 11 11 12" xfId="55699"/>
    <cellStyle name="Percent 11 11 13" xfId="1101"/>
    <cellStyle name="Percent 11 11 2" xfId="1626"/>
    <cellStyle name="Percent 11 11 2 10" xfId="56240"/>
    <cellStyle name="Percent 11 11 2 2" xfId="2708"/>
    <cellStyle name="Percent 11 11 2 2 2" xfId="7036"/>
    <cellStyle name="Percent 11 11 2 2 2 2" xfId="13528"/>
    <cellStyle name="Percent 11 11 2 2 2 2 2" xfId="28676"/>
    <cellStyle name="Percent 11 11 2 2 2 2 2 2" xfId="54644"/>
    <cellStyle name="Percent 11 11 2 2 2 2 3" xfId="39496"/>
    <cellStyle name="Percent 11 11 2 2 2 3" xfId="22184"/>
    <cellStyle name="Percent 11 11 2 2 2 3 2" xfId="48152"/>
    <cellStyle name="Percent 11 11 2 2 2 4" xfId="17856"/>
    <cellStyle name="Percent 11 11 2 2 2 4 2" xfId="43824"/>
    <cellStyle name="Percent 11 11 2 2 2 5" xfId="33004"/>
    <cellStyle name="Percent 11 11 2 2 2 6" xfId="59486"/>
    <cellStyle name="Percent 11 11 2 2 3" xfId="11364"/>
    <cellStyle name="Percent 11 11 2 2 3 2" xfId="26512"/>
    <cellStyle name="Percent 11 11 2 2 3 2 2" xfId="52480"/>
    <cellStyle name="Percent 11 11 2 2 3 3" xfId="37332"/>
    <cellStyle name="Percent 11 11 2 2 4" xfId="9200"/>
    <cellStyle name="Percent 11 11 2 2 4 2" xfId="24348"/>
    <cellStyle name="Percent 11 11 2 2 4 2 2" xfId="50316"/>
    <cellStyle name="Percent 11 11 2 2 4 3" xfId="35168"/>
    <cellStyle name="Percent 11 11 2 2 5" xfId="20020"/>
    <cellStyle name="Percent 11 11 2 2 5 2" xfId="45988"/>
    <cellStyle name="Percent 11 11 2 2 6" xfId="15692"/>
    <cellStyle name="Percent 11 11 2 2 6 2" xfId="41660"/>
    <cellStyle name="Percent 11 11 2 2 7" xfId="4872"/>
    <cellStyle name="Percent 11 11 2 2 8" xfId="30840"/>
    <cellStyle name="Percent 11 11 2 2 9" xfId="57322"/>
    <cellStyle name="Percent 11 11 2 3" xfId="5954"/>
    <cellStyle name="Percent 11 11 2 3 2" xfId="12446"/>
    <cellStyle name="Percent 11 11 2 3 2 2" xfId="27594"/>
    <cellStyle name="Percent 11 11 2 3 2 2 2" xfId="53562"/>
    <cellStyle name="Percent 11 11 2 3 2 3" xfId="38414"/>
    <cellStyle name="Percent 11 11 2 3 3" xfId="21102"/>
    <cellStyle name="Percent 11 11 2 3 3 2" xfId="47070"/>
    <cellStyle name="Percent 11 11 2 3 4" xfId="16774"/>
    <cellStyle name="Percent 11 11 2 3 4 2" xfId="42742"/>
    <cellStyle name="Percent 11 11 2 3 5" xfId="31922"/>
    <cellStyle name="Percent 11 11 2 3 6" xfId="58404"/>
    <cellStyle name="Percent 11 11 2 4" xfId="10282"/>
    <cellStyle name="Percent 11 11 2 4 2" xfId="25430"/>
    <cellStyle name="Percent 11 11 2 4 2 2" xfId="51398"/>
    <cellStyle name="Percent 11 11 2 4 3" xfId="36250"/>
    <cellStyle name="Percent 11 11 2 5" xfId="8118"/>
    <cellStyle name="Percent 11 11 2 5 2" xfId="23266"/>
    <cellStyle name="Percent 11 11 2 5 2 2" xfId="49234"/>
    <cellStyle name="Percent 11 11 2 5 3" xfId="34086"/>
    <cellStyle name="Percent 11 11 2 6" xfId="18938"/>
    <cellStyle name="Percent 11 11 2 6 2" xfId="44906"/>
    <cellStyle name="Percent 11 11 2 7" xfId="14610"/>
    <cellStyle name="Percent 11 11 2 7 2" xfId="40578"/>
    <cellStyle name="Percent 11 11 2 8" xfId="3790"/>
    <cellStyle name="Percent 11 11 2 9" xfId="29758"/>
    <cellStyle name="Percent 11 11 3" xfId="2167"/>
    <cellStyle name="Percent 11 11 3 2" xfId="6495"/>
    <cellStyle name="Percent 11 11 3 2 2" xfId="12987"/>
    <cellStyle name="Percent 11 11 3 2 2 2" xfId="28135"/>
    <cellStyle name="Percent 11 11 3 2 2 2 2" xfId="54103"/>
    <cellStyle name="Percent 11 11 3 2 2 3" xfId="38955"/>
    <cellStyle name="Percent 11 11 3 2 3" xfId="21643"/>
    <cellStyle name="Percent 11 11 3 2 3 2" xfId="47611"/>
    <cellStyle name="Percent 11 11 3 2 4" xfId="17315"/>
    <cellStyle name="Percent 11 11 3 2 4 2" xfId="43283"/>
    <cellStyle name="Percent 11 11 3 2 5" xfId="32463"/>
    <cellStyle name="Percent 11 11 3 2 6" xfId="58945"/>
    <cellStyle name="Percent 11 11 3 3" xfId="10823"/>
    <cellStyle name="Percent 11 11 3 3 2" xfId="25971"/>
    <cellStyle name="Percent 11 11 3 3 2 2" xfId="51939"/>
    <cellStyle name="Percent 11 11 3 3 3" xfId="36791"/>
    <cellStyle name="Percent 11 11 3 4" xfId="8659"/>
    <cellStyle name="Percent 11 11 3 4 2" xfId="23807"/>
    <cellStyle name="Percent 11 11 3 4 2 2" xfId="49775"/>
    <cellStyle name="Percent 11 11 3 4 3" xfId="34627"/>
    <cellStyle name="Percent 11 11 3 5" xfId="19479"/>
    <cellStyle name="Percent 11 11 3 5 2" xfId="45447"/>
    <cellStyle name="Percent 11 11 3 6" xfId="15151"/>
    <cellStyle name="Percent 11 11 3 6 2" xfId="41119"/>
    <cellStyle name="Percent 11 11 3 7" xfId="4331"/>
    <cellStyle name="Percent 11 11 3 8" xfId="30299"/>
    <cellStyle name="Percent 11 11 3 9" xfId="56781"/>
    <cellStyle name="Percent 11 11 4" xfId="5413"/>
    <cellStyle name="Percent 11 11 4 2" xfId="11905"/>
    <cellStyle name="Percent 11 11 4 2 2" xfId="27053"/>
    <cellStyle name="Percent 11 11 4 2 2 2" xfId="53021"/>
    <cellStyle name="Percent 11 11 4 2 3" xfId="37873"/>
    <cellStyle name="Percent 11 11 4 3" xfId="20561"/>
    <cellStyle name="Percent 11 11 4 3 2" xfId="46529"/>
    <cellStyle name="Percent 11 11 4 4" xfId="16233"/>
    <cellStyle name="Percent 11 11 4 4 2" xfId="42201"/>
    <cellStyle name="Percent 11 11 4 5" xfId="31381"/>
    <cellStyle name="Percent 11 11 4 6" xfId="57863"/>
    <cellStyle name="Percent 11 11 5" xfId="9741"/>
    <cellStyle name="Percent 11 11 5 2" xfId="24889"/>
    <cellStyle name="Percent 11 11 5 2 2" xfId="50857"/>
    <cellStyle name="Percent 11 11 5 3" xfId="35709"/>
    <cellStyle name="Percent 11 11 6" xfId="7577"/>
    <cellStyle name="Percent 11 11 6 2" xfId="22725"/>
    <cellStyle name="Percent 11 11 6 2 2" xfId="48693"/>
    <cellStyle name="Percent 11 11 6 3" xfId="33545"/>
    <cellStyle name="Percent 11 11 7" xfId="18397"/>
    <cellStyle name="Percent 11 11 7 2" xfId="44365"/>
    <cellStyle name="Percent 11 11 8" xfId="14069"/>
    <cellStyle name="Percent 11 11 8 2" xfId="40037"/>
    <cellStyle name="Percent 11 11 9" xfId="3249"/>
    <cellStyle name="Percent 11 12" xfId="531"/>
    <cellStyle name="Percent 11 12 10" xfId="29218"/>
    <cellStyle name="Percent 11 12 11" xfId="55700"/>
    <cellStyle name="Percent 11 12 12" xfId="1141"/>
    <cellStyle name="Percent 11 12 2" xfId="1627"/>
    <cellStyle name="Percent 11 12 2 10" xfId="56241"/>
    <cellStyle name="Percent 11 12 2 2" xfId="2709"/>
    <cellStyle name="Percent 11 12 2 2 2" xfId="7037"/>
    <cellStyle name="Percent 11 12 2 2 2 2" xfId="13529"/>
    <cellStyle name="Percent 11 12 2 2 2 2 2" xfId="28677"/>
    <cellStyle name="Percent 11 12 2 2 2 2 2 2" xfId="54645"/>
    <cellStyle name="Percent 11 12 2 2 2 2 3" xfId="39497"/>
    <cellStyle name="Percent 11 12 2 2 2 3" xfId="22185"/>
    <cellStyle name="Percent 11 12 2 2 2 3 2" xfId="48153"/>
    <cellStyle name="Percent 11 12 2 2 2 4" xfId="17857"/>
    <cellStyle name="Percent 11 12 2 2 2 4 2" xfId="43825"/>
    <cellStyle name="Percent 11 12 2 2 2 5" xfId="33005"/>
    <cellStyle name="Percent 11 12 2 2 2 6" xfId="59487"/>
    <cellStyle name="Percent 11 12 2 2 3" xfId="11365"/>
    <cellStyle name="Percent 11 12 2 2 3 2" xfId="26513"/>
    <cellStyle name="Percent 11 12 2 2 3 2 2" xfId="52481"/>
    <cellStyle name="Percent 11 12 2 2 3 3" xfId="37333"/>
    <cellStyle name="Percent 11 12 2 2 4" xfId="9201"/>
    <cellStyle name="Percent 11 12 2 2 4 2" xfId="24349"/>
    <cellStyle name="Percent 11 12 2 2 4 2 2" xfId="50317"/>
    <cellStyle name="Percent 11 12 2 2 4 3" xfId="35169"/>
    <cellStyle name="Percent 11 12 2 2 5" xfId="20021"/>
    <cellStyle name="Percent 11 12 2 2 5 2" xfId="45989"/>
    <cellStyle name="Percent 11 12 2 2 6" xfId="15693"/>
    <cellStyle name="Percent 11 12 2 2 6 2" xfId="41661"/>
    <cellStyle name="Percent 11 12 2 2 7" xfId="4873"/>
    <cellStyle name="Percent 11 12 2 2 8" xfId="30841"/>
    <cellStyle name="Percent 11 12 2 2 9" xfId="57323"/>
    <cellStyle name="Percent 11 12 2 3" xfId="5955"/>
    <cellStyle name="Percent 11 12 2 3 2" xfId="12447"/>
    <cellStyle name="Percent 11 12 2 3 2 2" xfId="27595"/>
    <cellStyle name="Percent 11 12 2 3 2 2 2" xfId="53563"/>
    <cellStyle name="Percent 11 12 2 3 2 3" xfId="38415"/>
    <cellStyle name="Percent 11 12 2 3 3" xfId="21103"/>
    <cellStyle name="Percent 11 12 2 3 3 2" xfId="47071"/>
    <cellStyle name="Percent 11 12 2 3 4" xfId="16775"/>
    <cellStyle name="Percent 11 12 2 3 4 2" xfId="42743"/>
    <cellStyle name="Percent 11 12 2 3 5" xfId="31923"/>
    <cellStyle name="Percent 11 12 2 3 6" xfId="58405"/>
    <cellStyle name="Percent 11 12 2 4" xfId="10283"/>
    <cellStyle name="Percent 11 12 2 4 2" xfId="25431"/>
    <cellStyle name="Percent 11 12 2 4 2 2" xfId="51399"/>
    <cellStyle name="Percent 11 12 2 4 3" xfId="36251"/>
    <cellStyle name="Percent 11 12 2 5" xfId="8119"/>
    <cellStyle name="Percent 11 12 2 5 2" xfId="23267"/>
    <cellStyle name="Percent 11 12 2 5 2 2" xfId="49235"/>
    <cellStyle name="Percent 11 12 2 5 3" xfId="34087"/>
    <cellStyle name="Percent 11 12 2 6" xfId="18939"/>
    <cellStyle name="Percent 11 12 2 6 2" xfId="44907"/>
    <cellStyle name="Percent 11 12 2 7" xfId="14611"/>
    <cellStyle name="Percent 11 12 2 7 2" xfId="40579"/>
    <cellStyle name="Percent 11 12 2 8" xfId="3791"/>
    <cellStyle name="Percent 11 12 2 9" xfId="29759"/>
    <cellStyle name="Percent 11 12 3" xfId="2168"/>
    <cellStyle name="Percent 11 12 3 2" xfId="6496"/>
    <cellStyle name="Percent 11 12 3 2 2" xfId="12988"/>
    <cellStyle name="Percent 11 12 3 2 2 2" xfId="28136"/>
    <cellStyle name="Percent 11 12 3 2 2 2 2" xfId="54104"/>
    <cellStyle name="Percent 11 12 3 2 2 3" xfId="38956"/>
    <cellStyle name="Percent 11 12 3 2 3" xfId="21644"/>
    <cellStyle name="Percent 11 12 3 2 3 2" xfId="47612"/>
    <cellStyle name="Percent 11 12 3 2 4" xfId="17316"/>
    <cellStyle name="Percent 11 12 3 2 4 2" xfId="43284"/>
    <cellStyle name="Percent 11 12 3 2 5" xfId="32464"/>
    <cellStyle name="Percent 11 12 3 2 6" xfId="58946"/>
    <cellStyle name="Percent 11 12 3 3" xfId="10824"/>
    <cellStyle name="Percent 11 12 3 3 2" xfId="25972"/>
    <cellStyle name="Percent 11 12 3 3 2 2" xfId="51940"/>
    <cellStyle name="Percent 11 12 3 3 3" xfId="36792"/>
    <cellStyle name="Percent 11 12 3 4" xfId="8660"/>
    <cellStyle name="Percent 11 12 3 4 2" xfId="23808"/>
    <cellStyle name="Percent 11 12 3 4 2 2" xfId="49776"/>
    <cellStyle name="Percent 11 12 3 4 3" xfId="34628"/>
    <cellStyle name="Percent 11 12 3 5" xfId="19480"/>
    <cellStyle name="Percent 11 12 3 5 2" xfId="45448"/>
    <cellStyle name="Percent 11 12 3 6" xfId="15152"/>
    <cellStyle name="Percent 11 12 3 6 2" xfId="41120"/>
    <cellStyle name="Percent 11 12 3 7" xfId="4332"/>
    <cellStyle name="Percent 11 12 3 8" xfId="30300"/>
    <cellStyle name="Percent 11 12 3 9" xfId="56782"/>
    <cellStyle name="Percent 11 12 4" xfId="5414"/>
    <cellStyle name="Percent 11 12 4 2" xfId="11906"/>
    <cellStyle name="Percent 11 12 4 2 2" xfId="27054"/>
    <cellStyle name="Percent 11 12 4 2 2 2" xfId="53022"/>
    <cellStyle name="Percent 11 12 4 2 3" xfId="37874"/>
    <cellStyle name="Percent 11 12 4 3" xfId="20562"/>
    <cellStyle name="Percent 11 12 4 3 2" xfId="46530"/>
    <cellStyle name="Percent 11 12 4 4" xfId="16234"/>
    <cellStyle name="Percent 11 12 4 4 2" xfId="42202"/>
    <cellStyle name="Percent 11 12 4 5" xfId="31382"/>
    <cellStyle name="Percent 11 12 4 6" xfId="57864"/>
    <cellStyle name="Percent 11 12 5" xfId="9742"/>
    <cellStyle name="Percent 11 12 5 2" xfId="24890"/>
    <cellStyle name="Percent 11 12 5 2 2" xfId="50858"/>
    <cellStyle name="Percent 11 12 5 3" xfId="35710"/>
    <cellStyle name="Percent 11 12 6" xfId="7578"/>
    <cellStyle name="Percent 11 12 6 2" xfId="22726"/>
    <cellStyle name="Percent 11 12 6 2 2" xfId="48694"/>
    <cellStyle name="Percent 11 12 6 3" xfId="33546"/>
    <cellStyle name="Percent 11 12 7" xfId="18398"/>
    <cellStyle name="Percent 11 12 7 2" xfId="44366"/>
    <cellStyle name="Percent 11 12 8" xfId="14070"/>
    <cellStyle name="Percent 11 12 8 2" xfId="40038"/>
    <cellStyle name="Percent 11 12 9" xfId="3250"/>
    <cellStyle name="Percent 11 13" xfId="532"/>
    <cellStyle name="Percent 11 13 10" xfId="29219"/>
    <cellStyle name="Percent 11 13 11" xfId="55701"/>
    <cellStyle name="Percent 11 13 12" xfId="1181"/>
    <cellStyle name="Percent 11 13 2" xfId="1628"/>
    <cellStyle name="Percent 11 13 2 10" xfId="56242"/>
    <cellStyle name="Percent 11 13 2 2" xfId="2710"/>
    <cellStyle name="Percent 11 13 2 2 2" xfId="7038"/>
    <cellStyle name="Percent 11 13 2 2 2 2" xfId="13530"/>
    <cellStyle name="Percent 11 13 2 2 2 2 2" xfId="28678"/>
    <cellStyle name="Percent 11 13 2 2 2 2 2 2" xfId="54646"/>
    <cellStyle name="Percent 11 13 2 2 2 2 3" xfId="39498"/>
    <cellStyle name="Percent 11 13 2 2 2 3" xfId="22186"/>
    <cellStyle name="Percent 11 13 2 2 2 3 2" xfId="48154"/>
    <cellStyle name="Percent 11 13 2 2 2 4" xfId="17858"/>
    <cellStyle name="Percent 11 13 2 2 2 4 2" xfId="43826"/>
    <cellStyle name="Percent 11 13 2 2 2 5" xfId="33006"/>
    <cellStyle name="Percent 11 13 2 2 2 6" xfId="59488"/>
    <cellStyle name="Percent 11 13 2 2 3" xfId="11366"/>
    <cellStyle name="Percent 11 13 2 2 3 2" xfId="26514"/>
    <cellStyle name="Percent 11 13 2 2 3 2 2" xfId="52482"/>
    <cellStyle name="Percent 11 13 2 2 3 3" xfId="37334"/>
    <cellStyle name="Percent 11 13 2 2 4" xfId="9202"/>
    <cellStyle name="Percent 11 13 2 2 4 2" xfId="24350"/>
    <cellStyle name="Percent 11 13 2 2 4 2 2" xfId="50318"/>
    <cellStyle name="Percent 11 13 2 2 4 3" xfId="35170"/>
    <cellStyle name="Percent 11 13 2 2 5" xfId="20022"/>
    <cellStyle name="Percent 11 13 2 2 5 2" xfId="45990"/>
    <cellStyle name="Percent 11 13 2 2 6" xfId="15694"/>
    <cellStyle name="Percent 11 13 2 2 6 2" xfId="41662"/>
    <cellStyle name="Percent 11 13 2 2 7" xfId="4874"/>
    <cellStyle name="Percent 11 13 2 2 8" xfId="30842"/>
    <cellStyle name="Percent 11 13 2 2 9" xfId="57324"/>
    <cellStyle name="Percent 11 13 2 3" xfId="5956"/>
    <cellStyle name="Percent 11 13 2 3 2" xfId="12448"/>
    <cellStyle name="Percent 11 13 2 3 2 2" xfId="27596"/>
    <cellStyle name="Percent 11 13 2 3 2 2 2" xfId="53564"/>
    <cellStyle name="Percent 11 13 2 3 2 3" xfId="38416"/>
    <cellStyle name="Percent 11 13 2 3 3" xfId="21104"/>
    <cellStyle name="Percent 11 13 2 3 3 2" xfId="47072"/>
    <cellStyle name="Percent 11 13 2 3 4" xfId="16776"/>
    <cellStyle name="Percent 11 13 2 3 4 2" xfId="42744"/>
    <cellStyle name="Percent 11 13 2 3 5" xfId="31924"/>
    <cellStyle name="Percent 11 13 2 3 6" xfId="58406"/>
    <cellStyle name="Percent 11 13 2 4" xfId="10284"/>
    <cellStyle name="Percent 11 13 2 4 2" xfId="25432"/>
    <cellStyle name="Percent 11 13 2 4 2 2" xfId="51400"/>
    <cellStyle name="Percent 11 13 2 4 3" xfId="36252"/>
    <cellStyle name="Percent 11 13 2 5" xfId="8120"/>
    <cellStyle name="Percent 11 13 2 5 2" xfId="23268"/>
    <cellStyle name="Percent 11 13 2 5 2 2" xfId="49236"/>
    <cellStyle name="Percent 11 13 2 5 3" xfId="34088"/>
    <cellStyle name="Percent 11 13 2 6" xfId="18940"/>
    <cellStyle name="Percent 11 13 2 6 2" xfId="44908"/>
    <cellStyle name="Percent 11 13 2 7" xfId="14612"/>
    <cellStyle name="Percent 11 13 2 7 2" xfId="40580"/>
    <cellStyle name="Percent 11 13 2 8" xfId="3792"/>
    <cellStyle name="Percent 11 13 2 9" xfId="29760"/>
    <cellStyle name="Percent 11 13 3" xfId="2169"/>
    <cellStyle name="Percent 11 13 3 2" xfId="6497"/>
    <cellStyle name="Percent 11 13 3 2 2" xfId="12989"/>
    <cellStyle name="Percent 11 13 3 2 2 2" xfId="28137"/>
    <cellStyle name="Percent 11 13 3 2 2 2 2" xfId="54105"/>
    <cellStyle name="Percent 11 13 3 2 2 3" xfId="38957"/>
    <cellStyle name="Percent 11 13 3 2 3" xfId="21645"/>
    <cellStyle name="Percent 11 13 3 2 3 2" xfId="47613"/>
    <cellStyle name="Percent 11 13 3 2 4" xfId="17317"/>
    <cellStyle name="Percent 11 13 3 2 4 2" xfId="43285"/>
    <cellStyle name="Percent 11 13 3 2 5" xfId="32465"/>
    <cellStyle name="Percent 11 13 3 2 6" xfId="58947"/>
    <cellStyle name="Percent 11 13 3 3" xfId="10825"/>
    <cellStyle name="Percent 11 13 3 3 2" xfId="25973"/>
    <cellStyle name="Percent 11 13 3 3 2 2" xfId="51941"/>
    <cellStyle name="Percent 11 13 3 3 3" xfId="36793"/>
    <cellStyle name="Percent 11 13 3 4" xfId="8661"/>
    <cellStyle name="Percent 11 13 3 4 2" xfId="23809"/>
    <cellStyle name="Percent 11 13 3 4 2 2" xfId="49777"/>
    <cellStyle name="Percent 11 13 3 4 3" xfId="34629"/>
    <cellStyle name="Percent 11 13 3 5" xfId="19481"/>
    <cellStyle name="Percent 11 13 3 5 2" xfId="45449"/>
    <cellStyle name="Percent 11 13 3 6" xfId="15153"/>
    <cellStyle name="Percent 11 13 3 6 2" xfId="41121"/>
    <cellStyle name="Percent 11 13 3 7" xfId="4333"/>
    <cellStyle name="Percent 11 13 3 8" xfId="30301"/>
    <cellStyle name="Percent 11 13 3 9" xfId="56783"/>
    <cellStyle name="Percent 11 13 4" xfId="5415"/>
    <cellStyle name="Percent 11 13 4 2" xfId="11907"/>
    <cellStyle name="Percent 11 13 4 2 2" xfId="27055"/>
    <cellStyle name="Percent 11 13 4 2 2 2" xfId="53023"/>
    <cellStyle name="Percent 11 13 4 2 3" xfId="37875"/>
    <cellStyle name="Percent 11 13 4 3" xfId="20563"/>
    <cellStyle name="Percent 11 13 4 3 2" xfId="46531"/>
    <cellStyle name="Percent 11 13 4 4" xfId="16235"/>
    <cellStyle name="Percent 11 13 4 4 2" xfId="42203"/>
    <cellStyle name="Percent 11 13 4 5" xfId="31383"/>
    <cellStyle name="Percent 11 13 4 6" xfId="57865"/>
    <cellStyle name="Percent 11 13 5" xfId="9743"/>
    <cellStyle name="Percent 11 13 5 2" xfId="24891"/>
    <cellStyle name="Percent 11 13 5 2 2" xfId="50859"/>
    <cellStyle name="Percent 11 13 5 3" xfId="35711"/>
    <cellStyle name="Percent 11 13 6" xfId="7579"/>
    <cellStyle name="Percent 11 13 6 2" xfId="22727"/>
    <cellStyle name="Percent 11 13 6 2 2" xfId="48695"/>
    <cellStyle name="Percent 11 13 6 3" xfId="33547"/>
    <cellStyle name="Percent 11 13 7" xfId="18399"/>
    <cellStyle name="Percent 11 13 7 2" xfId="44367"/>
    <cellStyle name="Percent 11 13 8" xfId="14071"/>
    <cellStyle name="Percent 11 13 8 2" xfId="40039"/>
    <cellStyle name="Percent 11 13 9" xfId="3251"/>
    <cellStyle name="Percent 11 14" xfId="1624"/>
    <cellStyle name="Percent 11 14 10" xfId="56238"/>
    <cellStyle name="Percent 11 14 2" xfId="2706"/>
    <cellStyle name="Percent 11 14 2 2" xfId="7034"/>
    <cellStyle name="Percent 11 14 2 2 2" xfId="13526"/>
    <cellStyle name="Percent 11 14 2 2 2 2" xfId="28674"/>
    <cellStyle name="Percent 11 14 2 2 2 2 2" xfId="54642"/>
    <cellStyle name="Percent 11 14 2 2 2 3" xfId="39494"/>
    <cellStyle name="Percent 11 14 2 2 3" xfId="22182"/>
    <cellStyle name="Percent 11 14 2 2 3 2" xfId="48150"/>
    <cellStyle name="Percent 11 14 2 2 4" xfId="17854"/>
    <cellStyle name="Percent 11 14 2 2 4 2" xfId="43822"/>
    <cellStyle name="Percent 11 14 2 2 5" xfId="33002"/>
    <cellStyle name="Percent 11 14 2 2 6" xfId="59484"/>
    <cellStyle name="Percent 11 14 2 3" xfId="11362"/>
    <cellStyle name="Percent 11 14 2 3 2" xfId="26510"/>
    <cellStyle name="Percent 11 14 2 3 2 2" xfId="52478"/>
    <cellStyle name="Percent 11 14 2 3 3" xfId="37330"/>
    <cellStyle name="Percent 11 14 2 4" xfId="9198"/>
    <cellStyle name="Percent 11 14 2 4 2" xfId="24346"/>
    <cellStyle name="Percent 11 14 2 4 2 2" xfId="50314"/>
    <cellStyle name="Percent 11 14 2 4 3" xfId="35166"/>
    <cellStyle name="Percent 11 14 2 5" xfId="20018"/>
    <cellStyle name="Percent 11 14 2 5 2" xfId="45986"/>
    <cellStyle name="Percent 11 14 2 6" xfId="15690"/>
    <cellStyle name="Percent 11 14 2 6 2" xfId="41658"/>
    <cellStyle name="Percent 11 14 2 7" xfId="4870"/>
    <cellStyle name="Percent 11 14 2 8" xfId="30838"/>
    <cellStyle name="Percent 11 14 2 9" xfId="57320"/>
    <cellStyle name="Percent 11 14 3" xfId="5952"/>
    <cellStyle name="Percent 11 14 3 2" xfId="12444"/>
    <cellStyle name="Percent 11 14 3 2 2" xfId="27592"/>
    <cellStyle name="Percent 11 14 3 2 2 2" xfId="53560"/>
    <cellStyle name="Percent 11 14 3 2 3" xfId="38412"/>
    <cellStyle name="Percent 11 14 3 3" xfId="21100"/>
    <cellStyle name="Percent 11 14 3 3 2" xfId="47068"/>
    <cellStyle name="Percent 11 14 3 4" xfId="16772"/>
    <cellStyle name="Percent 11 14 3 4 2" xfId="42740"/>
    <cellStyle name="Percent 11 14 3 5" xfId="31920"/>
    <cellStyle name="Percent 11 14 3 6" xfId="58402"/>
    <cellStyle name="Percent 11 14 4" xfId="10280"/>
    <cellStyle name="Percent 11 14 4 2" xfId="25428"/>
    <cellStyle name="Percent 11 14 4 2 2" xfId="51396"/>
    <cellStyle name="Percent 11 14 4 3" xfId="36248"/>
    <cellStyle name="Percent 11 14 5" xfId="8116"/>
    <cellStyle name="Percent 11 14 5 2" xfId="23264"/>
    <cellStyle name="Percent 11 14 5 2 2" xfId="49232"/>
    <cellStyle name="Percent 11 14 5 3" xfId="34084"/>
    <cellStyle name="Percent 11 14 6" xfId="18936"/>
    <cellStyle name="Percent 11 14 6 2" xfId="44904"/>
    <cellStyle name="Percent 11 14 7" xfId="14608"/>
    <cellStyle name="Percent 11 14 7 2" xfId="40576"/>
    <cellStyle name="Percent 11 14 8" xfId="3788"/>
    <cellStyle name="Percent 11 14 9" xfId="29756"/>
    <cellStyle name="Percent 11 15" xfId="2165"/>
    <cellStyle name="Percent 11 15 2" xfId="6493"/>
    <cellStyle name="Percent 11 15 2 2" xfId="12985"/>
    <cellStyle name="Percent 11 15 2 2 2" xfId="28133"/>
    <cellStyle name="Percent 11 15 2 2 2 2" xfId="54101"/>
    <cellStyle name="Percent 11 15 2 2 3" xfId="38953"/>
    <cellStyle name="Percent 11 15 2 3" xfId="21641"/>
    <cellStyle name="Percent 11 15 2 3 2" xfId="47609"/>
    <cellStyle name="Percent 11 15 2 4" xfId="17313"/>
    <cellStyle name="Percent 11 15 2 4 2" xfId="43281"/>
    <cellStyle name="Percent 11 15 2 5" xfId="32461"/>
    <cellStyle name="Percent 11 15 2 6" xfId="58943"/>
    <cellStyle name="Percent 11 15 3" xfId="10821"/>
    <cellStyle name="Percent 11 15 3 2" xfId="25969"/>
    <cellStyle name="Percent 11 15 3 2 2" xfId="51937"/>
    <cellStyle name="Percent 11 15 3 3" xfId="36789"/>
    <cellStyle name="Percent 11 15 4" xfId="8657"/>
    <cellStyle name="Percent 11 15 4 2" xfId="23805"/>
    <cellStyle name="Percent 11 15 4 2 2" xfId="49773"/>
    <cellStyle name="Percent 11 15 4 3" xfId="34625"/>
    <cellStyle name="Percent 11 15 5" xfId="19477"/>
    <cellStyle name="Percent 11 15 5 2" xfId="45445"/>
    <cellStyle name="Percent 11 15 6" xfId="15149"/>
    <cellStyle name="Percent 11 15 6 2" xfId="41117"/>
    <cellStyle name="Percent 11 15 7" xfId="4329"/>
    <cellStyle name="Percent 11 15 8" xfId="30297"/>
    <cellStyle name="Percent 11 15 9" xfId="56779"/>
    <cellStyle name="Percent 11 16" xfId="5411"/>
    <cellStyle name="Percent 11 16 2" xfId="11903"/>
    <cellStyle name="Percent 11 16 2 2" xfId="27051"/>
    <cellStyle name="Percent 11 16 2 2 2" xfId="53019"/>
    <cellStyle name="Percent 11 16 2 3" xfId="37871"/>
    <cellStyle name="Percent 11 16 3" xfId="20559"/>
    <cellStyle name="Percent 11 16 3 2" xfId="46527"/>
    <cellStyle name="Percent 11 16 4" xfId="16231"/>
    <cellStyle name="Percent 11 16 4 2" xfId="42199"/>
    <cellStyle name="Percent 11 16 5" xfId="31379"/>
    <cellStyle name="Percent 11 16 6" xfId="57861"/>
    <cellStyle name="Percent 11 17" xfId="9739"/>
    <cellStyle name="Percent 11 17 2" xfId="24887"/>
    <cellStyle name="Percent 11 17 2 2" xfId="50855"/>
    <cellStyle name="Percent 11 17 3" xfId="35707"/>
    <cellStyle name="Percent 11 18" xfId="7575"/>
    <cellStyle name="Percent 11 18 2" xfId="22723"/>
    <cellStyle name="Percent 11 18 2 2" xfId="48691"/>
    <cellStyle name="Percent 11 18 3" xfId="33543"/>
    <cellStyle name="Percent 11 19" xfId="18395"/>
    <cellStyle name="Percent 11 19 2" xfId="44363"/>
    <cellStyle name="Percent 11 2" xfId="533"/>
    <cellStyle name="Percent 11 2 10" xfId="29220"/>
    <cellStyle name="Percent 11 2 11" xfId="55164"/>
    <cellStyle name="Percent 11 2 12" xfId="55702"/>
    <cellStyle name="Percent 11 2 13" xfId="741"/>
    <cellStyle name="Percent 11 2 2" xfId="1629"/>
    <cellStyle name="Percent 11 2 2 10" xfId="56243"/>
    <cellStyle name="Percent 11 2 2 2" xfId="2711"/>
    <cellStyle name="Percent 11 2 2 2 2" xfId="7039"/>
    <cellStyle name="Percent 11 2 2 2 2 2" xfId="13531"/>
    <cellStyle name="Percent 11 2 2 2 2 2 2" xfId="28679"/>
    <cellStyle name="Percent 11 2 2 2 2 2 2 2" xfId="54647"/>
    <cellStyle name="Percent 11 2 2 2 2 2 3" xfId="39499"/>
    <cellStyle name="Percent 11 2 2 2 2 3" xfId="22187"/>
    <cellStyle name="Percent 11 2 2 2 2 3 2" xfId="48155"/>
    <cellStyle name="Percent 11 2 2 2 2 4" xfId="17859"/>
    <cellStyle name="Percent 11 2 2 2 2 4 2" xfId="43827"/>
    <cellStyle name="Percent 11 2 2 2 2 5" xfId="33007"/>
    <cellStyle name="Percent 11 2 2 2 2 6" xfId="59489"/>
    <cellStyle name="Percent 11 2 2 2 3" xfId="11367"/>
    <cellStyle name="Percent 11 2 2 2 3 2" xfId="26515"/>
    <cellStyle name="Percent 11 2 2 2 3 2 2" xfId="52483"/>
    <cellStyle name="Percent 11 2 2 2 3 3" xfId="37335"/>
    <cellStyle name="Percent 11 2 2 2 4" xfId="9203"/>
    <cellStyle name="Percent 11 2 2 2 4 2" xfId="24351"/>
    <cellStyle name="Percent 11 2 2 2 4 2 2" xfId="50319"/>
    <cellStyle name="Percent 11 2 2 2 4 3" xfId="35171"/>
    <cellStyle name="Percent 11 2 2 2 5" xfId="20023"/>
    <cellStyle name="Percent 11 2 2 2 5 2" xfId="45991"/>
    <cellStyle name="Percent 11 2 2 2 6" xfId="15695"/>
    <cellStyle name="Percent 11 2 2 2 6 2" xfId="41663"/>
    <cellStyle name="Percent 11 2 2 2 7" xfId="4875"/>
    <cellStyle name="Percent 11 2 2 2 8" xfId="30843"/>
    <cellStyle name="Percent 11 2 2 2 9" xfId="57325"/>
    <cellStyle name="Percent 11 2 2 3" xfId="5957"/>
    <cellStyle name="Percent 11 2 2 3 2" xfId="12449"/>
    <cellStyle name="Percent 11 2 2 3 2 2" xfId="27597"/>
    <cellStyle name="Percent 11 2 2 3 2 2 2" xfId="53565"/>
    <cellStyle name="Percent 11 2 2 3 2 3" xfId="38417"/>
    <cellStyle name="Percent 11 2 2 3 3" xfId="21105"/>
    <cellStyle name="Percent 11 2 2 3 3 2" xfId="47073"/>
    <cellStyle name="Percent 11 2 2 3 4" xfId="16777"/>
    <cellStyle name="Percent 11 2 2 3 4 2" xfId="42745"/>
    <cellStyle name="Percent 11 2 2 3 5" xfId="31925"/>
    <cellStyle name="Percent 11 2 2 3 6" xfId="58407"/>
    <cellStyle name="Percent 11 2 2 4" xfId="10285"/>
    <cellStyle name="Percent 11 2 2 4 2" xfId="25433"/>
    <cellStyle name="Percent 11 2 2 4 2 2" xfId="51401"/>
    <cellStyle name="Percent 11 2 2 4 3" xfId="36253"/>
    <cellStyle name="Percent 11 2 2 5" xfId="8121"/>
    <cellStyle name="Percent 11 2 2 5 2" xfId="23269"/>
    <cellStyle name="Percent 11 2 2 5 2 2" xfId="49237"/>
    <cellStyle name="Percent 11 2 2 5 3" xfId="34089"/>
    <cellStyle name="Percent 11 2 2 6" xfId="18941"/>
    <cellStyle name="Percent 11 2 2 6 2" xfId="44909"/>
    <cellStyle name="Percent 11 2 2 7" xfId="14613"/>
    <cellStyle name="Percent 11 2 2 7 2" xfId="40581"/>
    <cellStyle name="Percent 11 2 2 8" xfId="3793"/>
    <cellStyle name="Percent 11 2 2 9" xfId="29761"/>
    <cellStyle name="Percent 11 2 3" xfId="2170"/>
    <cellStyle name="Percent 11 2 3 2" xfId="6498"/>
    <cellStyle name="Percent 11 2 3 2 2" xfId="12990"/>
    <cellStyle name="Percent 11 2 3 2 2 2" xfId="28138"/>
    <cellStyle name="Percent 11 2 3 2 2 2 2" xfId="54106"/>
    <cellStyle name="Percent 11 2 3 2 2 3" xfId="38958"/>
    <cellStyle name="Percent 11 2 3 2 3" xfId="21646"/>
    <cellStyle name="Percent 11 2 3 2 3 2" xfId="47614"/>
    <cellStyle name="Percent 11 2 3 2 4" xfId="17318"/>
    <cellStyle name="Percent 11 2 3 2 4 2" xfId="43286"/>
    <cellStyle name="Percent 11 2 3 2 5" xfId="32466"/>
    <cellStyle name="Percent 11 2 3 2 6" xfId="58948"/>
    <cellStyle name="Percent 11 2 3 3" xfId="10826"/>
    <cellStyle name="Percent 11 2 3 3 2" xfId="25974"/>
    <cellStyle name="Percent 11 2 3 3 2 2" xfId="51942"/>
    <cellStyle name="Percent 11 2 3 3 3" xfId="36794"/>
    <cellStyle name="Percent 11 2 3 4" xfId="8662"/>
    <cellStyle name="Percent 11 2 3 4 2" xfId="23810"/>
    <cellStyle name="Percent 11 2 3 4 2 2" xfId="49778"/>
    <cellStyle name="Percent 11 2 3 4 3" xfId="34630"/>
    <cellStyle name="Percent 11 2 3 5" xfId="19482"/>
    <cellStyle name="Percent 11 2 3 5 2" xfId="45450"/>
    <cellStyle name="Percent 11 2 3 6" xfId="15154"/>
    <cellStyle name="Percent 11 2 3 6 2" xfId="41122"/>
    <cellStyle name="Percent 11 2 3 7" xfId="4334"/>
    <cellStyle name="Percent 11 2 3 8" xfId="30302"/>
    <cellStyle name="Percent 11 2 3 9" xfId="56784"/>
    <cellStyle name="Percent 11 2 4" xfId="5416"/>
    <cellStyle name="Percent 11 2 4 2" xfId="11908"/>
    <cellStyle name="Percent 11 2 4 2 2" xfId="27056"/>
    <cellStyle name="Percent 11 2 4 2 2 2" xfId="53024"/>
    <cellStyle name="Percent 11 2 4 2 3" xfId="37876"/>
    <cellStyle name="Percent 11 2 4 3" xfId="20564"/>
    <cellStyle name="Percent 11 2 4 3 2" xfId="46532"/>
    <cellStyle name="Percent 11 2 4 4" xfId="16236"/>
    <cellStyle name="Percent 11 2 4 4 2" xfId="42204"/>
    <cellStyle name="Percent 11 2 4 5" xfId="31384"/>
    <cellStyle name="Percent 11 2 4 6" xfId="57866"/>
    <cellStyle name="Percent 11 2 5" xfId="9744"/>
    <cellStyle name="Percent 11 2 5 2" xfId="24892"/>
    <cellStyle name="Percent 11 2 5 2 2" xfId="50860"/>
    <cellStyle name="Percent 11 2 5 3" xfId="35712"/>
    <cellStyle name="Percent 11 2 6" xfId="7580"/>
    <cellStyle name="Percent 11 2 6 2" xfId="22728"/>
    <cellStyle name="Percent 11 2 6 2 2" xfId="48696"/>
    <cellStyle name="Percent 11 2 6 3" xfId="33548"/>
    <cellStyle name="Percent 11 2 7" xfId="18400"/>
    <cellStyle name="Percent 11 2 7 2" xfId="44368"/>
    <cellStyle name="Percent 11 2 8" xfId="14072"/>
    <cellStyle name="Percent 11 2 8 2" xfId="40040"/>
    <cellStyle name="Percent 11 2 9" xfId="3252"/>
    <cellStyle name="Percent 11 20" xfId="14067"/>
    <cellStyle name="Percent 11 20 2" xfId="40035"/>
    <cellStyle name="Percent 11 21" xfId="3247"/>
    <cellStyle name="Percent 11 22" xfId="29215"/>
    <cellStyle name="Percent 11 23" xfId="55161"/>
    <cellStyle name="Percent 11 24" xfId="55697"/>
    <cellStyle name="Percent 11 25" xfId="701"/>
    <cellStyle name="Percent 11 3" xfId="534"/>
    <cellStyle name="Percent 11 3 10" xfId="29221"/>
    <cellStyle name="Percent 11 3 11" xfId="55165"/>
    <cellStyle name="Percent 11 3 12" xfId="55703"/>
    <cellStyle name="Percent 11 3 13" xfId="781"/>
    <cellStyle name="Percent 11 3 2" xfId="1630"/>
    <cellStyle name="Percent 11 3 2 10" xfId="56244"/>
    <cellStyle name="Percent 11 3 2 2" xfId="2712"/>
    <cellStyle name="Percent 11 3 2 2 2" xfId="7040"/>
    <cellStyle name="Percent 11 3 2 2 2 2" xfId="13532"/>
    <cellStyle name="Percent 11 3 2 2 2 2 2" xfId="28680"/>
    <cellStyle name="Percent 11 3 2 2 2 2 2 2" xfId="54648"/>
    <cellStyle name="Percent 11 3 2 2 2 2 3" xfId="39500"/>
    <cellStyle name="Percent 11 3 2 2 2 3" xfId="22188"/>
    <cellStyle name="Percent 11 3 2 2 2 3 2" xfId="48156"/>
    <cellStyle name="Percent 11 3 2 2 2 4" xfId="17860"/>
    <cellStyle name="Percent 11 3 2 2 2 4 2" xfId="43828"/>
    <cellStyle name="Percent 11 3 2 2 2 5" xfId="33008"/>
    <cellStyle name="Percent 11 3 2 2 2 6" xfId="59490"/>
    <cellStyle name="Percent 11 3 2 2 3" xfId="11368"/>
    <cellStyle name="Percent 11 3 2 2 3 2" xfId="26516"/>
    <cellStyle name="Percent 11 3 2 2 3 2 2" xfId="52484"/>
    <cellStyle name="Percent 11 3 2 2 3 3" xfId="37336"/>
    <cellStyle name="Percent 11 3 2 2 4" xfId="9204"/>
    <cellStyle name="Percent 11 3 2 2 4 2" xfId="24352"/>
    <cellStyle name="Percent 11 3 2 2 4 2 2" xfId="50320"/>
    <cellStyle name="Percent 11 3 2 2 4 3" xfId="35172"/>
    <cellStyle name="Percent 11 3 2 2 5" xfId="20024"/>
    <cellStyle name="Percent 11 3 2 2 5 2" xfId="45992"/>
    <cellStyle name="Percent 11 3 2 2 6" xfId="15696"/>
    <cellStyle name="Percent 11 3 2 2 6 2" xfId="41664"/>
    <cellStyle name="Percent 11 3 2 2 7" xfId="4876"/>
    <cellStyle name="Percent 11 3 2 2 8" xfId="30844"/>
    <cellStyle name="Percent 11 3 2 2 9" xfId="57326"/>
    <cellStyle name="Percent 11 3 2 3" xfId="5958"/>
    <cellStyle name="Percent 11 3 2 3 2" xfId="12450"/>
    <cellStyle name="Percent 11 3 2 3 2 2" xfId="27598"/>
    <cellStyle name="Percent 11 3 2 3 2 2 2" xfId="53566"/>
    <cellStyle name="Percent 11 3 2 3 2 3" xfId="38418"/>
    <cellStyle name="Percent 11 3 2 3 3" xfId="21106"/>
    <cellStyle name="Percent 11 3 2 3 3 2" xfId="47074"/>
    <cellStyle name="Percent 11 3 2 3 4" xfId="16778"/>
    <cellStyle name="Percent 11 3 2 3 4 2" xfId="42746"/>
    <cellStyle name="Percent 11 3 2 3 5" xfId="31926"/>
    <cellStyle name="Percent 11 3 2 3 6" xfId="58408"/>
    <cellStyle name="Percent 11 3 2 4" xfId="10286"/>
    <cellStyle name="Percent 11 3 2 4 2" xfId="25434"/>
    <cellStyle name="Percent 11 3 2 4 2 2" xfId="51402"/>
    <cellStyle name="Percent 11 3 2 4 3" xfId="36254"/>
    <cellStyle name="Percent 11 3 2 5" xfId="8122"/>
    <cellStyle name="Percent 11 3 2 5 2" xfId="23270"/>
    <cellStyle name="Percent 11 3 2 5 2 2" xfId="49238"/>
    <cellStyle name="Percent 11 3 2 5 3" xfId="34090"/>
    <cellStyle name="Percent 11 3 2 6" xfId="18942"/>
    <cellStyle name="Percent 11 3 2 6 2" xfId="44910"/>
    <cellStyle name="Percent 11 3 2 7" xfId="14614"/>
    <cellStyle name="Percent 11 3 2 7 2" xfId="40582"/>
    <cellStyle name="Percent 11 3 2 8" xfId="3794"/>
    <cellStyle name="Percent 11 3 2 9" xfId="29762"/>
    <cellStyle name="Percent 11 3 3" xfId="2171"/>
    <cellStyle name="Percent 11 3 3 2" xfId="6499"/>
    <cellStyle name="Percent 11 3 3 2 2" xfId="12991"/>
    <cellStyle name="Percent 11 3 3 2 2 2" xfId="28139"/>
    <cellStyle name="Percent 11 3 3 2 2 2 2" xfId="54107"/>
    <cellStyle name="Percent 11 3 3 2 2 3" xfId="38959"/>
    <cellStyle name="Percent 11 3 3 2 3" xfId="21647"/>
    <cellStyle name="Percent 11 3 3 2 3 2" xfId="47615"/>
    <cellStyle name="Percent 11 3 3 2 4" xfId="17319"/>
    <cellStyle name="Percent 11 3 3 2 4 2" xfId="43287"/>
    <cellStyle name="Percent 11 3 3 2 5" xfId="32467"/>
    <cellStyle name="Percent 11 3 3 2 6" xfId="58949"/>
    <cellStyle name="Percent 11 3 3 3" xfId="10827"/>
    <cellStyle name="Percent 11 3 3 3 2" xfId="25975"/>
    <cellStyle name="Percent 11 3 3 3 2 2" xfId="51943"/>
    <cellStyle name="Percent 11 3 3 3 3" xfId="36795"/>
    <cellStyle name="Percent 11 3 3 4" xfId="8663"/>
    <cellStyle name="Percent 11 3 3 4 2" xfId="23811"/>
    <cellStyle name="Percent 11 3 3 4 2 2" xfId="49779"/>
    <cellStyle name="Percent 11 3 3 4 3" xfId="34631"/>
    <cellStyle name="Percent 11 3 3 5" xfId="19483"/>
    <cellStyle name="Percent 11 3 3 5 2" xfId="45451"/>
    <cellStyle name="Percent 11 3 3 6" xfId="15155"/>
    <cellStyle name="Percent 11 3 3 6 2" xfId="41123"/>
    <cellStyle name="Percent 11 3 3 7" xfId="4335"/>
    <cellStyle name="Percent 11 3 3 8" xfId="30303"/>
    <cellStyle name="Percent 11 3 3 9" xfId="56785"/>
    <cellStyle name="Percent 11 3 4" xfId="5417"/>
    <cellStyle name="Percent 11 3 4 2" xfId="11909"/>
    <cellStyle name="Percent 11 3 4 2 2" xfId="27057"/>
    <cellStyle name="Percent 11 3 4 2 2 2" xfId="53025"/>
    <cellStyle name="Percent 11 3 4 2 3" xfId="37877"/>
    <cellStyle name="Percent 11 3 4 3" xfId="20565"/>
    <cellStyle name="Percent 11 3 4 3 2" xfId="46533"/>
    <cellStyle name="Percent 11 3 4 4" xfId="16237"/>
    <cellStyle name="Percent 11 3 4 4 2" xfId="42205"/>
    <cellStyle name="Percent 11 3 4 5" xfId="31385"/>
    <cellStyle name="Percent 11 3 4 6" xfId="57867"/>
    <cellStyle name="Percent 11 3 5" xfId="9745"/>
    <cellStyle name="Percent 11 3 5 2" xfId="24893"/>
    <cellStyle name="Percent 11 3 5 2 2" xfId="50861"/>
    <cellStyle name="Percent 11 3 5 3" xfId="35713"/>
    <cellStyle name="Percent 11 3 6" xfId="7581"/>
    <cellStyle name="Percent 11 3 6 2" xfId="22729"/>
    <cellStyle name="Percent 11 3 6 2 2" xfId="48697"/>
    <cellStyle name="Percent 11 3 6 3" xfId="33549"/>
    <cellStyle name="Percent 11 3 7" xfId="18401"/>
    <cellStyle name="Percent 11 3 7 2" xfId="44369"/>
    <cellStyle name="Percent 11 3 8" xfId="14073"/>
    <cellStyle name="Percent 11 3 8 2" xfId="40041"/>
    <cellStyle name="Percent 11 3 9" xfId="3253"/>
    <cellStyle name="Percent 11 4" xfId="535"/>
    <cellStyle name="Percent 11 4 10" xfId="29222"/>
    <cellStyle name="Percent 11 4 11" xfId="55166"/>
    <cellStyle name="Percent 11 4 12" xfId="55704"/>
    <cellStyle name="Percent 11 4 13" xfId="821"/>
    <cellStyle name="Percent 11 4 2" xfId="1631"/>
    <cellStyle name="Percent 11 4 2 10" xfId="56245"/>
    <cellStyle name="Percent 11 4 2 2" xfId="2713"/>
    <cellStyle name="Percent 11 4 2 2 2" xfId="7041"/>
    <cellStyle name="Percent 11 4 2 2 2 2" xfId="13533"/>
    <cellStyle name="Percent 11 4 2 2 2 2 2" xfId="28681"/>
    <cellStyle name="Percent 11 4 2 2 2 2 2 2" xfId="54649"/>
    <cellStyle name="Percent 11 4 2 2 2 2 3" xfId="39501"/>
    <cellStyle name="Percent 11 4 2 2 2 3" xfId="22189"/>
    <cellStyle name="Percent 11 4 2 2 2 3 2" xfId="48157"/>
    <cellStyle name="Percent 11 4 2 2 2 4" xfId="17861"/>
    <cellStyle name="Percent 11 4 2 2 2 4 2" xfId="43829"/>
    <cellStyle name="Percent 11 4 2 2 2 5" xfId="33009"/>
    <cellStyle name="Percent 11 4 2 2 2 6" xfId="59491"/>
    <cellStyle name="Percent 11 4 2 2 3" xfId="11369"/>
    <cellStyle name="Percent 11 4 2 2 3 2" xfId="26517"/>
    <cellStyle name="Percent 11 4 2 2 3 2 2" xfId="52485"/>
    <cellStyle name="Percent 11 4 2 2 3 3" xfId="37337"/>
    <cellStyle name="Percent 11 4 2 2 4" xfId="9205"/>
    <cellStyle name="Percent 11 4 2 2 4 2" xfId="24353"/>
    <cellStyle name="Percent 11 4 2 2 4 2 2" xfId="50321"/>
    <cellStyle name="Percent 11 4 2 2 4 3" xfId="35173"/>
    <cellStyle name="Percent 11 4 2 2 5" xfId="20025"/>
    <cellStyle name="Percent 11 4 2 2 5 2" xfId="45993"/>
    <cellStyle name="Percent 11 4 2 2 6" xfId="15697"/>
    <cellStyle name="Percent 11 4 2 2 6 2" xfId="41665"/>
    <cellStyle name="Percent 11 4 2 2 7" xfId="4877"/>
    <cellStyle name="Percent 11 4 2 2 8" xfId="30845"/>
    <cellStyle name="Percent 11 4 2 2 9" xfId="57327"/>
    <cellStyle name="Percent 11 4 2 3" xfId="5959"/>
    <cellStyle name="Percent 11 4 2 3 2" xfId="12451"/>
    <cellStyle name="Percent 11 4 2 3 2 2" xfId="27599"/>
    <cellStyle name="Percent 11 4 2 3 2 2 2" xfId="53567"/>
    <cellStyle name="Percent 11 4 2 3 2 3" xfId="38419"/>
    <cellStyle name="Percent 11 4 2 3 3" xfId="21107"/>
    <cellStyle name="Percent 11 4 2 3 3 2" xfId="47075"/>
    <cellStyle name="Percent 11 4 2 3 4" xfId="16779"/>
    <cellStyle name="Percent 11 4 2 3 4 2" xfId="42747"/>
    <cellStyle name="Percent 11 4 2 3 5" xfId="31927"/>
    <cellStyle name="Percent 11 4 2 3 6" xfId="58409"/>
    <cellStyle name="Percent 11 4 2 4" xfId="10287"/>
    <cellStyle name="Percent 11 4 2 4 2" xfId="25435"/>
    <cellStyle name="Percent 11 4 2 4 2 2" xfId="51403"/>
    <cellStyle name="Percent 11 4 2 4 3" xfId="36255"/>
    <cellStyle name="Percent 11 4 2 5" xfId="8123"/>
    <cellStyle name="Percent 11 4 2 5 2" xfId="23271"/>
    <cellStyle name="Percent 11 4 2 5 2 2" xfId="49239"/>
    <cellStyle name="Percent 11 4 2 5 3" xfId="34091"/>
    <cellStyle name="Percent 11 4 2 6" xfId="18943"/>
    <cellStyle name="Percent 11 4 2 6 2" xfId="44911"/>
    <cellStyle name="Percent 11 4 2 7" xfId="14615"/>
    <cellStyle name="Percent 11 4 2 7 2" xfId="40583"/>
    <cellStyle name="Percent 11 4 2 8" xfId="3795"/>
    <cellStyle name="Percent 11 4 2 9" xfId="29763"/>
    <cellStyle name="Percent 11 4 3" xfId="2172"/>
    <cellStyle name="Percent 11 4 3 2" xfId="6500"/>
    <cellStyle name="Percent 11 4 3 2 2" xfId="12992"/>
    <cellStyle name="Percent 11 4 3 2 2 2" xfId="28140"/>
    <cellStyle name="Percent 11 4 3 2 2 2 2" xfId="54108"/>
    <cellStyle name="Percent 11 4 3 2 2 3" xfId="38960"/>
    <cellStyle name="Percent 11 4 3 2 3" xfId="21648"/>
    <cellStyle name="Percent 11 4 3 2 3 2" xfId="47616"/>
    <cellStyle name="Percent 11 4 3 2 4" xfId="17320"/>
    <cellStyle name="Percent 11 4 3 2 4 2" xfId="43288"/>
    <cellStyle name="Percent 11 4 3 2 5" xfId="32468"/>
    <cellStyle name="Percent 11 4 3 2 6" xfId="58950"/>
    <cellStyle name="Percent 11 4 3 3" xfId="10828"/>
    <cellStyle name="Percent 11 4 3 3 2" xfId="25976"/>
    <cellStyle name="Percent 11 4 3 3 2 2" xfId="51944"/>
    <cellStyle name="Percent 11 4 3 3 3" xfId="36796"/>
    <cellStyle name="Percent 11 4 3 4" xfId="8664"/>
    <cellStyle name="Percent 11 4 3 4 2" xfId="23812"/>
    <cellStyle name="Percent 11 4 3 4 2 2" xfId="49780"/>
    <cellStyle name="Percent 11 4 3 4 3" xfId="34632"/>
    <cellStyle name="Percent 11 4 3 5" xfId="19484"/>
    <cellStyle name="Percent 11 4 3 5 2" xfId="45452"/>
    <cellStyle name="Percent 11 4 3 6" xfId="15156"/>
    <cellStyle name="Percent 11 4 3 6 2" xfId="41124"/>
    <cellStyle name="Percent 11 4 3 7" xfId="4336"/>
    <cellStyle name="Percent 11 4 3 8" xfId="30304"/>
    <cellStyle name="Percent 11 4 3 9" xfId="56786"/>
    <cellStyle name="Percent 11 4 4" xfId="5418"/>
    <cellStyle name="Percent 11 4 4 2" xfId="11910"/>
    <cellStyle name="Percent 11 4 4 2 2" xfId="27058"/>
    <cellStyle name="Percent 11 4 4 2 2 2" xfId="53026"/>
    <cellStyle name="Percent 11 4 4 2 3" xfId="37878"/>
    <cellStyle name="Percent 11 4 4 3" xfId="20566"/>
    <cellStyle name="Percent 11 4 4 3 2" xfId="46534"/>
    <cellStyle name="Percent 11 4 4 4" xfId="16238"/>
    <cellStyle name="Percent 11 4 4 4 2" xfId="42206"/>
    <cellStyle name="Percent 11 4 4 5" xfId="31386"/>
    <cellStyle name="Percent 11 4 4 6" xfId="57868"/>
    <cellStyle name="Percent 11 4 5" xfId="9746"/>
    <cellStyle name="Percent 11 4 5 2" xfId="24894"/>
    <cellStyle name="Percent 11 4 5 2 2" xfId="50862"/>
    <cellStyle name="Percent 11 4 5 3" xfId="35714"/>
    <cellStyle name="Percent 11 4 6" xfId="7582"/>
    <cellStyle name="Percent 11 4 6 2" xfId="22730"/>
    <cellStyle name="Percent 11 4 6 2 2" xfId="48698"/>
    <cellStyle name="Percent 11 4 6 3" xfId="33550"/>
    <cellStyle name="Percent 11 4 7" xfId="18402"/>
    <cellStyle name="Percent 11 4 7 2" xfId="44370"/>
    <cellStyle name="Percent 11 4 8" xfId="14074"/>
    <cellStyle name="Percent 11 4 8 2" xfId="40042"/>
    <cellStyle name="Percent 11 4 9" xfId="3254"/>
    <cellStyle name="Percent 11 5" xfId="536"/>
    <cellStyle name="Percent 11 5 10" xfId="29223"/>
    <cellStyle name="Percent 11 5 11" xfId="55167"/>
    <cellStyle name="Percent 11 5 12" xfId="55705"/>
    <cellStyle name="Percent 11 5 13" xfId="861"/>
    <cellStyle name="Percent 11 5 2" xfId="1632"/>
    <cellStyle name="Percent 11 5 2 10" xfId="56246"/>
    <cellStyle name="Percent 11 5 2 2" xfId="2714"/>
    <cellStyle name="Percent 11 5 2 2 2" xfId="7042"/>
    <cellStyle name="Percent 11 5 2 2 2 2" xfId="13534"/>
    <cellStyle name="Percent 11 5 2 2 2 2 2" xfId="28682"/>
    <cellStyle name="Percent 11 5 2 2 2 2 2 2" xfId="54650"/>
    <cellStyle name="Percent 11 5 2 2 2 2 3" xfId="39502"/>
    <cellStyle name="Percent 11 5 2 2 2 3" xfId="22190"/>
    <cellStyle name="Percent 11 5 2 2 2 3 2" xfId="48158"/>
    <cellStyle name="Percent 11 5 2 2 2 4" xfId="17862"/>
    <cellStyle name="Percent 11 5 2 2 2 4 2" xfId="43830"/>
    <cellStyle name="Percent 11 5 2 2 2 5" xfId="33010"/>
    <cellStyle name="Percent 11 5 2 2 2 6" xfId="59492"/>
    <cellStyle name="Percent 11 5 2 2 3" xfId="11370"/>
    <cellStyle name="Percent 11 5 2 2 3 2" xfId="26518"/>
    <cellStyle name="Percent 11 5 2 2 3 2 2" xfId="52486"/>
    <cellStyle name="Percent 11 5 2 2 3 3" xfId="37338"/>
    <cellStyle name="Percent 11 5 2 2 4" xfId="9206"/>
    <cellStyle name="Percent 11 5 2 2 4 2" xfId="24354"/>
    <cellStyle name="Percent 11 5 2 2 4 2 2" xfId="50322"/>
    <cellStyle name="Percent 11 5 2 2 4 3" xfId="35174"/>
    <cellStyle name="Percent 11 5 2 2 5" xfId="20026"/>
    <cellStyle name="Percent 11 5 2 2 5 2" xfId="45994"/>
    <cellStyle name="Percent 11 5 2 2 6" xfId="15698"/>
    <cellStyle name="Percent 11 5 2 2 6 2" xfId="41666"/>
    <cellStyle name="Percent 11 5 2 2 7" xfId="4878"/>
    <cellStyle name="Percent 11 5 2 2 8" xfId="30846"/>
    <cellStyle name="Percent 11 5 2 2 9" xfId="57328"/>
    <cellStyle name="Percent 11 5 2 3" xfId="5960"/>
    <cellStyle name="Percent 11 5 2 3 2" xfId="12452"/>
    <cellStyle name="Percent 11 5 2 3 2 2" xfId="27600"/>
    <cellStyle name="Percent 11 5 2 3 2 2 2" xfId="53568"/>
    <cellStyle name="Percent 11 5 2 3 2 3" xfId="38420"/>
    <cellStyle name="Percent 11 5 2 3 3" xfId="21108"/>
    <cellStyle name="Percent 11 5 2 3 3 2" xfId="47076"/>
    <cellStyle name="Percent 11 5 2 3 4" xfId="16780"/>
    <cellStyle name="Percent 11 5 2 3 4 2" xfId="42748"/>
    <cellStyle name="Percent 11 5 2 3 5" xfId="31928"/>
    <cellStyle name="Percent 11 5 2 3 6" xfId="58410"/>
    <cellStyle name="Percent 11 5 2 4" xfId="10288"/>
    <cellStyle name="Percent 11 5 2 4 2" xfId="25436"/>
    <cellStyle name="Percent 11 5 2 4 2 2" xfId="51404"/>
    <cellStyle name="Percent 11 5 2 4 3" xfId="36256"/>
    <cellStyle name="Percent 11 5 2 5" xfId="8124"/>
    <cellStyle name="Percent 11 5 2 5 2" xfId="23272"/>
    <cellStyle name="Percent 11 5 2 5 2 2" xfId="49240"/>
    <cellStyle name="Percent 11 5 2 5 3" xfId="34092"/>
    <cellStyle name="Percent 11 5 2 6" xfId="18944"/>
    <cellStyle name="Percent 11 5 2 6 2" xfId="44912"/>
    <cellStyle name="Percent 11 5 2 7" xfId="14616"/>
    <cellStyle name="Percent 11 5 2 7 2" xfId="40584"/>
    <cellStyle name="Percent 11 5 2 8" xfId="3796"/>
    <cellStyle name="Percent 11 5 2 9" xfId="29764"/>
    <cellStyle name="Percent 11 5 3" xfId="2173"/>
    <cellStyle name="Percent 11 5 3 2" xfId="6501"/>
    <cellStyle name="Percent 11 5 3 2 2" xfId="12993"/>
    <cellStyle name="Percent 11 5 3 2 2 2" xfId="28141"/>
    <cellStyle name="Percent 11 5 3 2 2 2 2" xfId="54109"/>
    <cellStyle name="Percent 11 5 3 2 2 3" xfId="38961"/>
    <cellStyle name="Percent 11 5 3 2 3" xfId="21649"/>
    <cellStyle name="Percent 11 5 3 2 3 2" xfId="47617"/>
    <cellStyle name="Percent 11 5 3 2 4" xfId="17321"/>
    <cellStyle name="Percent 11 5 3 2 4 2" xfId="43289"/>
    <cellStyle name="Percent 11 5 3 2 5" xfId="32469"/>
    <cellStyle name="Percent 11 5 3 2 6" xfId="58951"/>
    <cellStyle name="Percent 11 5 3 3" xfId="10829"/>
    <cellStyle name="Percent 11 5 3 3 2" xfId="25977"/>
    <cellStyle name="Percent 11 5 3 3 2 2" xfId="51945"/>
    <cellStyle name="Percent 11 5 3 3 3" xfId="36797"/>
    <cellStyle name="Percent 11 5 3 4" xfId="8665"/>
    <cellStyle name="Percent 11 5 3 4 2" xfId="23813"/>
    <cellStyle name="Percent 11 5 3 4 2 2" xfId="49781"/>
    <cellStyle name="Percent 11 5 3 4 3" xfId="34633"/>
    <cellStyle name="Percent 11 5 3 5" xfId="19485"/>
    <cellStyle name="Percent 11 5 3 5 2" xfId="45453"/>
    <cellStyle name="Percent 11 5 3 6" xfId="15157"/>
    <cellStyle name="Percent 11 5 3 6 2" xfId="41125"/>
    <cellStyle name="Percent 11 5 3 7" xfId="4337"/>
    <cellStyle name="Percent 11 5 3 8" xfId="30305"/>
    <cellStyle name="Percent 11 5 3 9" xfId="56787"/>
    <cellStyle name="Percent 11 5 4" xfId="5419"/>
    <cellStyle name="Percent 11 5 4 2" xfId="11911"/>
    <cellStyle name="Percent 11 5 4 2 2" xfId="27059"/>
    <cellStyle name="Percent 11 5 4 2 2 2" xfId="53027"/>
    <cellStyle name="Percent 11 5 4 2 3" xfId="37879"/>
    <cellStyle name="Percent 11 5 4 3" xfId="20567"/>
    <cellStyle name="Percent 11 5 4 3 2" xfId="46535"/>
    <cellStyle name="Percent 11 5 4 4" xfId="16239"/>
    <cellStyle name="Percent 11 5 4 4 2" xfId="42207"/>
    <cellStyle name="Percent 11 5 4 5" xfId="31387"/>
    <cellStyle name="Percent 11 5 4 6" xfId="57869"/>
    <cellStyle name="Percent 11 5 5" xfId="9747"/>
    <cellStyle name="Percent 11 5 5 2" xfId="24895"/>
    <cellStyle name="Percent 11 5 5 2 2" xfId="50863"/>
    <cellStyle name="Percent 11 5 5 3" xfId="35715"/>
    <cellStyle name="Percent 11 5 6" xfId="7583"/>
    <cellStyle name="Percent 11 5 6 2" xfId="22731"/>
    <cellStyle name="Percent 11 5 6 2 2" xfId="48699"/>
    <cellStyle name="Percent 11 5 6 3" xfId="33551"/>
    <cellStyle name="Percent 11 5 7" xfId="18403"/>
    <cellStyle name="Percent 11 5 7 2" xfId="44371"/>
    <cellStyle name="Percent 11 5 8" xfId="14075"/>
    <cellStyle name="Percent 11 5 8 2" xfId="40043"/>
    <cellStyle name="Percent 11 5 9" xfId="3255"/>
    <cellStyle name="Percent 11 6" xfId="537"/>
    <cellStyle name="Percent 11 6 10" xfId="29224"/>
    <cellStyle name="Percent 11 6 11" xfId="55168"/>
    <cellStyle name="Percent 11 6 12" xfId="55706"/>
    <cellStyle name="Percent 11 6 13" xfId="901"/>
    <cellStyle name="Percent 11 6 2" xfId="1633"/>
    <cellStyle name="Percent 11 6 2 10" xfId="56247"/>
    <cellStyle name="Percent 11 6 2 2" xfId="2715"/>
    <cellStyle name="Percent 11 6 2 2 2" xfId="7043"/>
    <cellStyle name="Percent 11 6 2 2 2 2" xfId="13535"/>
    <cellStyle name="Percent 11 6 2 2 2 2 2" xfId="28683"/>
    <cellStyle name="Percent 11 6 2 2 2 2 2 2" xfId="54651"/>
    <cellStyle name="Percent 11 6 2 2 2 2 3" xfId="39503"/>
    <cellStyle name="Percent 11 6 2 2 2 3" xfId="22191"/>
    <cellStyle name="Percent 11 6 2 2 2 3 2" xfId="48159"/>
    <cellStyle name="Percent 11 6 2 2 2 4" xfId="17863"/>
    <cellStyle name="Percent 11 6 2 2 2 4 2" xfId="43831"/>
    <cellStyle name="Percent 11 6 2 2 2 5" xfId="33011"/>
    <cellStyle name="Percent 11 6 2 2 2 6" xfId="59493"/>
    <cellStyle name="Percent 11 6 2 2 3" xfId="11371"/>
    <cellStyle name="Percent 11 6 2 2 3 2" xfId="26519"/>
    <cellStyle name="Percent 11 6 2 2 3 2 2" xfId="52487"/>
    <cellStyle name="Percent 11 6 2 2 3 3" xfId="37339"/>
    <cellStyle name="Percent 11 6 2 2 4" xfId="9207"/>
    <cellStyle name="Percent 11 6 2 2 4 2" xfId="24355"/>
    <cellStyle name="Percent 11 6 2 2 4 2 2" xfId="50323"/>
    <cellStyle name="Percent 11 6 2 2 4 3" xfId="35175"/>
    <cellStyle name="Percent 11 6 2 2 5" xfId="20027"/>
    <cellStyle name="Percent 11 6 2 2 5 2" xfId="45995"/>
    <cellStyle name="Percent 11 6 2 2 6" xfId="15699"/>
    <cellStyle name="Percent 11 6 2 2 6 2" xfId="41667"/>
    <cellStyle name="Percent 11 6 2 2 7" xfId="4879"/>
    <cellStyle name="Percent 11 6 2 2 8" xfId="30847"/>
    <cellStyle name="Percent 11 6 2 2 9" xfId="57329"/>
    <cellStyle name="Percent 11 6 2 3" xfId="5961"/>
    <cellStyle name="Percent 11 6 2 3 2" xfId="12453"/>
    <cellStyle name="Percent 11 6 2 3 2 2" xfId="27601"/>
    <cellStyle name="Percent 11 6 2 3 2 2 2" xfId="53569"/>
    <cellStyle name="Percent 11 6 2 3 2 3" xfId="38421"/>
    <cellStyle name="Percent 11 6 2 3 3" xfId="21109"/>
    <cellStyle name="Percent 11 6 2 3 3 2" xfId="47077"/>
    <cellStyle name="Percent 11 6 2 3 4" xfId="16781"/>
    <cellStyle name="Percent 11 6 2 3 4 2" xfId="42749"/>
    <cellStyle name="Percent 11 6 2 3 5" xfId="31929"/>
    <cellStyle name="Percent 11 6 2 3 6" xfId="58411"/>
    <cellStyle name="Percent 11 6 2 4" xfId="10289"/>
    <cellStyle name="Percent 11 6 2 4 2" xfId="25437"/>
    <cellStyle name="Percent 11 6 2 4 2 2" xfId="51405"/>
    <cellStyle name="Percent 11 6 2 4 3" xfId="36257"/>
    <cellStyle name="Percent 11 6 2 5" xfId="8125"/>
    <cellStyle name="Percent 11 6 2 5 2" xfId="23273"/>
    <cellStyle name="Percent 11 6 2 5 2 2" xfId="49241"/>
    <cellStyle name="Percent 11 6 2 5 3" xfId="34093"/>
    <cellStyle name="Percent 11 6 2 6" xfId="18945"/>
    <cellStyle name="Percent 11 6 2 6 2" xfId="44913"/>
    <cellStyle name="Percent 11 6 2 7" xfId="14617"/>
    <cellStyle name="Percent 11 6 2 7 2" xfId="40585"/>
    <cellStyle name="Percent 11 6 2 8" xfId="3797"/>
    <cellStyle name="Percent 11 6 2 9" xfId="29765"/>
    <cellStyle name="Percent 11 6 3" xfId="2174"/>
    <cellStyle name="Percent 11 6 3 2" xfId="6502"/>
    <cellStyle name="Percent 11 6 3 2 2" xfId="12994"/>
    <cellStyle name="Percent 11 6 3 2 2 2" xfId="28142"/>
    <cellStyle name="Percent 11 6 3 2 2 2 2" xfId="54110"/>
    <cellStyle name="Percent 11 6 3 2 2 3" xfId="38962"/>
    <cellStyle name="Percent 11 6 3 2 3" xfId="21650"/>
    <cellStyle name="Percent 11 6 3 2 3 2" xfId="47618"/>
    <cellStyle name="Percent 11 6 3 2 4" xfId="17322"/>
    <cellStyle name="Percent 11 6 3 2 4 2" xfId="43290"/>
    <cellStyle name="Percent 11 6 3 2 5" xfId="32470"/>
    <cellStyle name="Percent 11 6 3 2 6" xfId="58952"/>
    <cellStyle name="Percent 11 6 3 3" xfId="10830"/>
    <cellStyle name="Percent 11 6 3 3 2" xfId="25978"/>
    <cellStyle name="Percent 11 6 3 3 2 2" xfId="51946"/>
    <cellStyle name="Percent 11 6 3 3 3" xfId="36798"/>
    <cellStyle name="Percent 11 6 3 4" xfId="8666"/>
    <cellStyle name="Percent 11 6 3 4 2" xfId="23814"/>
    <cellStyle name="Percent 11 6 3 4 2 2" xfId="49782"/>
    <cellStyle name="Percent 11 6 3 4 3" xfId="34634"/>
    <cellStyle name="Percent 11 6 3 5" xfId="19486"/>
    <cellStyle name="Percent 11 6 3 5 2" xfId="45454"/>
    <cellStyle name="Percent 11 6 3 6" xfId="15158"/>
    <cellStyle name="Percent 11 6 3 6 2" xfId="41126"/>
    <cellStyle name="Percent 11 6 3 7" xfId="4338"/>
    <cellStyle name="Percent 11 6 3 8" xfId="30306"/>
    <cellStyle name="Percent 11 6 3 9" xfId="56788"/>
    <cellStyle name="Percent 11 6 4" xfId="5420"/>
    <cellStyle name="Percent 11 6 4 2" xfId="11912"/>
    <cellStyle name="Percent 11 6 4 2 2" xfId="27060"/>
    <cellStyle name="Percent 11 6 4 2 2 2" xfId="53028"/>
    <cellStyle name="Percent 11 6 4 2 3" xfId="37880"/>
    <cellStyle name="Percent 11 6 4 3" xfId="20568"/>
    <cellStyle name="Percent 11 6 4 3 2" xfId="46536"/>
    <cellStyle name="Percent 11 6 4 4" xfId="16240"/>
    <cellStyle name="Percent 11 6 4 4 2" xfId="42208"/>
    <cellStyle name="Percent 11 6 4 5" xfId="31388"/>
    <cellStyle name="Percent 11 6 4 6" xfId="57870"/>
    <cellStyle name="Percent 11 6 5" xfId="9748"/>
    <cellStyle name="Percent 11 6 5 2" xfId="24896"/>
    <cellStyle name="Percent 11 6 5 2 2" xfId="50864"/>
    <cellStyle name="Percent 11 6 5 3" xfId="35716"/>
    <cellStyle name="Percent 11 6 6" xfId="7584"/>
    <cellStyle name="Percent 11 6 6 2" xfId="22732"/>
    <cellStyle name="Percent 11 6 6 2 2" xfId="48700"/>
    <cellStyle name="Percent 11 6 6 3" xfId="33552"/>
    <cellStyle name="Percent 11 6 7" xfId="18404"/>
    <cellStyle name="Percent 11 6 7 2" xfId="44372"/>
    <cellStyle name="Percent 11 6 8" xfId="14076"/>
    <cellStyle name="Percent 11 6 8 2" xfId="40044"/>
    <cellStyle name="Percent 11 6 9" xfId="3256"/>
    <cellStyle name="Percent 11 7" xfId="538"/>
    <cellStyle name="Percent 11 7 10" xfId="29225"/>
    <cellStyle name="Percent 11 7 11" xfId="55169"/>
    <cellStyle name="Percent 11 7 12" xfId="55707"/>
    <cellStyle name="Percent 11 7 13" xfId="941"/>
    <cellStyle name="Percent 11 7 2" xfId="1634"/>
    <cellStyle name="Percent 11 7 2 10" xfId="56248"/>
    <cellStyle name="Percent 11 7 2 2" xfId="2716"/>
    <cellStyle name="Percent 11 7 2 2 2" xfId="7044"/>
    <cellStyle name="Percent 11 7 2 2 2 2" xfId="13536"/>
    <cellStyle name="Percent 11 7 2 2 2 2 2" xfId="28684"/>
    <cellStyle name="Percent 11 7 2 2 2 2 2 2" xfId="54652"/>
    <cellStyle name="Percent 11 7 2 2 2 2 3" xfId="39504"/>
    <cellStyle name="Percent 11 7 2 2 2 3" xfId="22192"/>
    <cellStyle name="Percent 11 7 2 2 2 3 2" xfId="48160"/>
    <cellStyle name="Percent 11 7 2 2 2 4" xfId="17864"/>
    <cellStyle name="Percent 11 7 2 2 2 4 2" xfId="43832"/>
    <cellStyle name="Percent 11 7 2 2 2 5" xfId="33012"/>
    <cellStyle name="Percent 11 7 2 2 2 6" xfId="59494"/>
    <cellStyle name="Percent 11 7 2 2 3" xfId="11372"/>
    <cellStyle name="Percent 11 7 2 2 3 2" xfId="26520"/>
    <cellStyle name="Percent 11 7 2 2 3 2 2" xfId="52488"/>
    <cellStyle name="Percent 11 7 2 2 3 3" xfId="37340"/>
    <cellStyle name="Percent 11 7 2 2 4" xfId="9208"/>
    <cellStyle name="Percent 11 7 2 2 4 2" xfId="24356"/>
    <cellStyle name="Percent 11 7 2 2 4 2 2" xfId="50324"/>
    <cellStyle name="Percent 11 7 2 2 4 3" xfId="35176"/>
    <cellStyle name="Percent 11 7 2 2 5" xfId="20028"/>
    <cellStyle name="Percent 11 7 2 2 5 2" xfId="45996"/>
    <cellStyle name="Percent 11 7 2 2 6" xfId="15700"/>
    <cellStyle name="Percent 11 7 2 2 6 2" xfId="41668"/>
    <cellStyle name="Percent 11 7 2 2 7" xfId="4880"/>
    <cellStyle name="Percent 11 7 2 2 8" xfId="30848"/>
    <cellStyle name="Percent 11 7 2 2 9" xfId="57330"/>
    <cellStyle name="Percent 11 7 2 3" xfId="5962"/>
    <cellStyle name="Percent 11 7 2 3 2" xfId="12454"/>
    <cellStyle name="Percent 11 7 2 3 2 2" xfId="27602"/>
    <cellStyle name="Percent 11 7 2 3 2 2 2" xfId="53570"/>
    <cellStyle name="Percent 11 7 2 3 2 3" xfId="38422"/>
    <cellStyle name="Percent 11 7 2 3 3" xfId="21110"/>
    <cellStyle name="Percent 11 7 2 3 3 2" xfId="47078"/>
    <cellStyle name="Percent 11 7 2 3 4" xfId="16782"/>
    <cellStyle name="Percent 11 7 2 3 4 2" xfId="42750"/>
    <cellStyle name="Percent 11 7 2 3 5" xfId="31930"/>
    <cellStyle name="Percent 11 7 2 3 6" xfId="58412"/>
    <cellStyle name="Percent 11 7 2 4" xfId="10290"/>
    <cellStyle name="Percent 11 7 2 4 2" xfId="25438"/>
    <cellStyle name="Percent 11 7 2 4 2 2" xfId="51406"/>
    <cellStyle name="Percent 11 7 2 4 3" xfId="36258"/>
    <cellStyle name="Percent 11 7 2 5" xfId="8126"/>
    <cellStyle name="Percent 11 7 2 5 2" xfId="23274"/>
    <cellStyle name="Percent 11 7 2 5 2 2" xfId="49242"/>
    <cellStyle name="Percent 11 7 2 5 3" xfId="34094"/>
    <cellStyle name="Percent 11 7 2 6" xfId="18946"/>
    <cellStyle name="Percent 11 7 2 6 2" xfId="44914"/>
    <cellStyle name="Percent 11 7 2 7" xfId="14618"/>
    <cellStyle name="Percent 11 7 2 7 2" xfId="40586"/>
    <cellStyle name="Percent 11 7 2 8" xfId="3798"/>
    <cellStyle name="Percent 11 7 2 9" xfId="29766"/>
    <cellStyle name="Percent 11 7 3" xfId="2175"/>
    <cellStyle name="Percent 11 7 3 2" xfId="6503"/>
    <cellStyle name="Percent 11 7 3 2 2" xfId="12995"/>
    <cellStyle name="Percent 11 7 3 2 2 2" xfId="28143"/>
    <cellStyle name="Percent 11 7 3 2 2 2 2" xfId="54111"/>
    <cellStyle name="Percent 11 7 3 2 2 3" xfId="38963"/>
    <cellStyle name="Percent 11 7 3 2 3" xfId="21651"/>
    <cellStyle name="Percent 11 7 3 2 3 2" xfId="47619"/>
    <cellStyle name="Percent 11 7 3 2 4" xfId="17323"/>
    <cellStyle name="Percent 11 7 3 2 4 2" xfId="43291"/>
    <cellStyle name="Percent 11 7 3 2 5" xfId="32471"/>
    <cellStyle name="Percent 11 7 3 2 6" xfId="58953"/>
    <cellStyle name="Percent 11 7 3 3" xfId="10831"/>
    <cellStyle name="Percent 11 7 3 3 2" xfId="25979"/>
    <cellStyle name="Percent 11 7 3 3 2 2" xfId="51947"/>
    <cellStyle name="Percent 11 7 3 3 3" xfId="36799"/>
    <cellStyle name="Percent 11 7 3 4" xfId="8667"/>
    <cellStyle name="Percent 11 7 3 4 2" xfId="23815"/>
    <cellStyle name="Percent 11 7 3 4 2 2" xfId="49783"/>
    <cellStyle name="Percent 11 7 3 4 3" xfId="34635"/>
    <cellStyle name="Percent 11 7 3 5" xfId="19487"/>
    <cellStyle name="Percent 11 7 3 5 2" xfId="45455"/>
    <cellStyle name="Percent 11 7 3 6" xfId="15159"/>
    <cellStyle name="Percent 11 7 3 6 2" xfId="41127"/>
    <cellStyle name="Percent 11 7 3 7" xfId="4339"/>
    <cellStyle name="Percent 11 7 3 8" xfId="30307"/>
    <cellStyle name="Percent 11 7 3 9" xfId="56789"/>
    <cellStyle name="Percent 11 7 4" xfId="5421"/>
    <cellStyle name="Percent 11 7 4 2" xfId="11913"/>
    <cellStyle name="Percent 11 7 4 2 2" xfId="27061"/>
    <cellStyle name="Percent 11 7 4 2 2 2" xfId="53029"/>
    <cellStyle name="Percent 11 7 4 2 3" xfId="37881"/>
    <cellStyle name="Percent 11 7 4 3" xfId="20569"/>
    <cellStyle name="Percent 11 7 4 3 2" xfId="46537"/>
    <cellStyle name="Percent 11 7 4 4" xfId="16241"/>
    <cellStyle name="Percent 11 7 4 4 2" xfId="42209"/>
    <cellStyle name="Percent 11 7 4 5" xfId="31389"/>
    <cellStyle name="Percent 11 7 4 6" xfId="57871"/>
    <cellStyle name="Percent 11 7 5" xfId="9749"/>
    <cellStyle name="Percent 11 7 5 2" xfId="24897"/>
    <cellStyle name="Percent 11 7 5 2 2" xfId="50865"/>
    <cellStyle name="Percent 11 7 5 3" xfId="35717"/>
    <cellStyle name="Percent 11 7 6" xfId="7585"/>
    <cellStyle name="Percent 11 7 6 2" xfId="22733"/>
    <cellStyle name="Percent 11 7 6 2 2" xfId="48701"/>
    <cellStyle name="Percent 11 7 6 3" xfId="33553"/>
    <cellStyle name="Percent 11 7 7" xfId="18405"/>
    <cellStyle name="Percent 11 7 7 2" xfId="44373"/>
    <cellStyle name="Percent 11 7 8" xfId="14077"/>
    <cellStyle name="Percent 11 7 8 2" xfId="40045"/>
    <cellStyle name="Percent 11 7 9" xfId="3257"/>
    <cellStyle name="Percent 11 8" xfId="539"/>
    <cellStyle name="Percent 11 8 10" xfId="29226"/>
    <cellStyle name="Percent 11 8 11" xfId="55170"/>
    <cellStyle name="Percent 11 8 12" xfId="55708"/>
    <cellStyle name="Percent 11 8 13" xfId="981"/>
    <cellStyle name="Percent 11 8 2" xfId="1635"/>
    <cellStyle name="Percent 11 8 2 10" xfId="56249"/>
    <cellStyle name="Percent 11 8 2 2" xfId="2717"/>
    <cellStyle name="Percent 11 8 2 2 2" xfId="7045"/>
    <cellStyle name="Percent 11 8 2 2 2 2" xfId="13537"/>
    <cellStyle name="Percent 11 8 2 2 2 2 2" xfId="28685"/>
    <cellStyle name="Percent 11 8 2 2 2 2 2 2" xfId="54653"/>
    <cellStyle name="Percent 11 8 2 2 2 2 3" xfId="39505"/>
    <cellStyle name="Percent 11 8 2 2 2 3" xfId="22193"/>
    <cellStyle name="Percent 11 8 2 2 2 3 2" xfId="48161"/>
    <cellStyle name="Percent 11 8 2 2 2 4" xfId="17865"/>
    <cellStyle name="Percent 11 8 2 2 2 4 2" xfId="43833"/>
    <cellStyle name="Percent 11 8 2 2 2 5" xfId="33013"/>
    <cellStyle name="Percent 11 8 2 2 2 6" xfId="59495"/>
    <cellStyle name="Percent 11 8 2 2 3" xfId="11373"/>
    <cellStyle name="Percent 11 8 2 2 3 2" xfId="26521"/>
    <cellStyle name="Percent 11 8 2 2 3 2 2" xfId="52489"/>
    <cellStyle name="Percent 11 8 2 2 3 3" xfId="37341"/>
    <cellStyle name="Percent 11 8 2 2 4" xfId="9209"/>
    <cellStyle name="Percent 11 8 2 2 4 2" xfId="24357"/>
    <cellStyle name="Percent 11 8 2 2 4 2 2" xfId="50325"/>
    <cellStyle name="Percent 11 8 2 2 4 3" xfId="35177"/>
    <cellStyle name="Percent 11 8 2 2 5" xfId="20029"/>
    <cellStyle name="Percent 11 8 2 2 5 2" xfId="45997"/>
    <cellStyle name="Percent 11 8 2 2 6" xfId="15701"/>
    <cellStyle name="Percent 11 8 2 2 6 2" xfId="41669"/>
    <cellStyle name="Percent 11 8 2 2 7" xfId="4881"/>
    <cellStyle name="Percent 11 8 2 2 8" xfId="30849"/>
    <cellStyle name="Percent 11 8 2 2 9" xfId="57331"/>
    <cellStyle name="Percent 11 8 2 3" xfId="5963"/>
    <cellStyle name="Percent 11 8 2 3 2" xfId="12455"/>
    <cellStyle name="Percent 11 8 2 3 2 2" xfId="27603"/>
    <cellStyle name="Percent 11 8 2 3 2 2 2" xfId="53571"/>
    <cellStyle name="Percent 11 8 2 3 2 3" xfId="38423"/>
    <cellStyle name="Percent 11 8 2 3 3" xfId="21111"/>
    <cellStyle name="Percent 11 8 2 3 3 2" xfId="47079"/>
    <cellStyle name="Percent 11 8 2 3 4" xfId="16783"/>
    <cellStyle name="Percent 11 8 2 3 4 2" xfId="42751"/>
    <cellStyle name="Percent 11 8 2 3 5" xfId="31931"/>
    <cellStyle name="Percent 11 8 2 3 6" xfId="58413"/>
    <cellStyle name="Percent 11 8 2 4" xfId="10291"/>
    <cellStyle name="Percent 11 8 2 4 2" xfId="25439"/>
    <cellStyle name="Percent 11 8 2 4 2 2" xfId="51407"/>
    <cellStyle name="Percent 11 8 2 4 3" xfId="36259"/>
    <cellStyle name="Percent 11 8 2 5" xfId="8127"/>
    <cellStyle name="Percent 11 8 2 5 2" xfId="23275"/>
    <cellStyle name="Percent 11 8 2 5 2 2" xfId="49243"/>
    <cellStyle name="Percent 11 8 2 5 3" xfId="34095"/>
    <cellStyle name="Percent 11 8 2 6" xfId="18947"/>
    <cellStyle name="Percent 11 8 2 6 2" xfId="44915"/>
    <cellStyle name="Percent 11 8 2 7" xfId="14619"/>
    <cellStyle name="Percent 11 8 2 7 2" xfId="40587"/>
    <cellStyle name="Percent 11 8 2 8" xfId="3799"/>
    <cellStyle name="Percent 11 8 2 9" xfId="29767"/>
    <cellStyle name="Percent 11 8 3" xfId="2176"/>
    <cellStyle name="Percent 11 8 3 2" xfId="6504"/>
    <cellStyle name="Percent 11 8 3 2 2" xfId="12996"/>
    <cellStyle name="Percent 11 8 3 2 2 2" xfId="28144"/>
    <cellStyle name="Percent 11 8 3 2 2 2 2" xfId="54112"/>
    <cellStyle name="Percent 11 8 3 2 2 3" xfId="38964"/>
    <cellStyle name="Percent 11 8 3 2 3" xfId="21652"/>
    <cellStyle name="Percent 11 8 3 2 3 2" xfId="47620"/>
    <cellStyle name="Percent 11 8 3 2 4" xfId="17324"/>
    <cellStyle name="Percent 11 8 3 2 4 2" xfId="43292"/>
    <cellStyle name="Percent 11 8 3 2 5" xfId="32472"/>
    <cellStyle name="Percent 11 8 3 2 6" xfId="58954"/>
    <cellStyle name="Percent 11 8 3 3" xfId="10832"/>
    <cellStyle name="Percent 11 8 3 3 2" xfId="25980"/>
    <cellStyle name="Percent 11 8 3 3 2 2" xfId="51948"/>
    <cellStyle name="Percent 11 8 3 3 3" xfId="36800"/>
    <cellStyle name="Percent 11 8 3 4" xfId="8668"/>
    <cellStyle name="Percent 11 8 3 4 2" xfId="23816"/>
    <cellStyle name="Percent 11 8 3 4 2 2" xfId="49784"/>
    <cellStyle name="Percent 11 8 3 4 3" xfId="34636"/>
    <cellStyle name="Percent 11 8 3 5" xfId="19488"/>
    <cellStyle name="Percent 11 8 3 5 2" xfId="45456"/>
    <cellStyle name="Percent 11 8 3 6" xfId="15160"/>
    <cellStyle name="Percent 11 8 3 6 2" xfId="41128"/>
    <cellStyle name="Percent 11 8 3 7" xfId="4340"/>
    <cellStyle name="Percent 11 8 3 8" xfId="30308"/>
    <cellStyle name="Percent 11 8 3 9" xfId="56790"/>
    <cellStyle name="Percent 11 8 4" xfId="5422"/>
    <cellStyle name="Percent 11 8 4 2" xfId="11914"/>
    <cellStyle name="Percent 11 8 4 2 2" xfId="27062"/>
    <cellStyle name="Percent 11 8 4 2 2 2" xfId="53030"/>
    <cellStyle name="Percent 11 8 4 2 3" xfId="37882"/>
    <cellStyle name="Percent 11 8 4 3" xfId="20570"/>
    <cellStyle name="Percent 11 8 4 3 2" xfId="46538"/>
    <cellStyle name="Percent 11 8 4 4" xfId="16242"/>
    <cellStyle name="Percent 11 8 4 4 2" xfId="42210"/>
    <cellStyle name="Percent 11 8 4 5" xfId="31390"/>
    <cellStyle name="Percent 11 8 4 6" xfId="57872"/>
    <cellStyle name="Percent 11 8 5" xfId="9750"/>
    <cellStyle name="Percent 11 8 5 2" xfId="24898"/>
    <cellStyle name="Percent 11 8 5 2 2" xfId="50866"/>
    <cellStyle name="Percent 11 8 5 3" xfId="35718"/>
    <cellStyle name="Percent 11 8 6" xfId="7586"/>
    <cellStyle name="Percent 11 8 6 2" xfId="22734"/>
    <cellStyle name="Percent 11 8 6 2 2" xfId="48702"/>
    <cellStyle name="Percent 11 8 6 3" xfId="33554"/>
    <cellStyle name="Percent 11 8 7" xfId="18406"/>
    <cellStyle name="Percent 11 8 7 2" xfId="44374"/>
    <cellStyle name="Percent 11 8 8" xfId="14078"/>
    <cellStyle name="Percent 11 8 8 2" xfId="40046"/>
    <cellStyle name="Percent 11 8 9" xfId="3258"/>
    <cellStyle name="Percent 11 9" xfId="540"/>
    <cellStyle name="Percent 11 9 10" xfId="29227"/>
    <cellStyle name="Percent 11 9 11" xfId="55171"/>
    <cellStyle name="Percent 11 9 12" xfId="55709"/>
    <cellStyle name="Percent 11 9 13" xfId="1021"/>
    <cellStyle name="Percent 11 9 2" xfId="1636"/>
    <cellStyle name="Percent 11 9 2 10" xfId="56250"/>
    <cellStyle name="Percent 11 9 2 2" xfId="2718"/>
    <cellStyle name="Percent 11 9 2 2 2" xfId="7046"/>
    <cellStyle name="Percent 11 9 2 2 2 2" xfId="13538"/>
    <cellStyle name="Percent 11 9 2 2 2 2 2" xfId="28686"/>
    <cellStyle name="Percent 11 9 2 2 2 2 2 2" xfId="54654"/>
    <cellStyle name="Percent 11 9 2 2 2 2 3" xfId="39506"/>
    <cellStyle name="Percent 11 9 2 2 2 3" xfId="22194"/>
    <cellStyle name="Percent 11 9 2 2 2 3 2" xfId="48162"/>
    <cellStyle name="Percent 11 9 2 2 2 4" xfId="17866"/>
    <cellStyle name="Percent 11 9 2 2 2 4 2" xfId="43834"/>
    <cellStyle name="Percent 11 9 2 2 2 5" xfId="33014"/>
    <cellStyle name="Percent 11 9 2 2 2 6" xfId="59496"/>
    <cellStyle name="Percent 11 9 2 2 3" xfId="11374"/>
    <cellStyle name="Percent 11 9 2 2 3 2" xfId="26522"/>
    <cellStyle name="Percent 11 9 2 2 3 2 2" xfId="52490"/>
    <cellStyle name="Percent 11 9 2 2 3 3" xfId="37342"/>
    <cellStyle name="Percent 11 9 2 2 4" xfId="9210"/>
    <cellStyle name="Percent 11 9 2 2 4 2" xfId="24358"/>
    <cellStyle name="Percent 11 9 2 2 4 2 2" xfId="50326"/>
    <cellStyle name="Percent 11 9 2 2 4 3" xfId="35178"/>
    <cellStyle name="Percent 11 9 2 2 5" xfId="20030"/>
    <cellStyle name="Percent 11 9 2 2 5 2" xfId="45998"/>
    <cellStyle name="Percent 11 9 2 2 6" xfId="15702"/>
    <cellStyle name="Percent 11 9 2 2 6 2" xfId="41670"/>
    <cellStyle name="Percent 11 9 2 2 7" xfId="4882"/>
    <cellStyle name="Percent 11 9 2 2 8" xfId="30850"/>
    <cellStyle name="Percent 11 9 2 2 9" xfId="57332"/>
    <cellStyle name="Percent 11 9 2 3" xfId="5964"/>
    <cellStyle name="Percent 11 9 2 3 2" xfId="12456"/>
    <cellStyle name="Percent 11 9 2 3 2 2" xfId="27604"/>
    <cellStyle name="Percent 11 9 2 3 2 2 2" xfId="53572"/>
    <cellStyle name="Percent 11 9 2 3 2 3" xfId="38424"/>
    <cellStyle name="Percent 11 9 2 3 3" xfId="21112"/>
    <cellStyle name="Percent 11 9 2 3 3 2" xfId="47080"/>
    <cellStyle name="Percent 11 9 2 3 4" xfId="16784"/>
    <cellStyle name="Percent 11 9 2 3 4 2" xfId="42752"/>
    <cellStyle name="Percent 11 9 2 3 5" xfId="31932"/>
    <cellStyle name="Percent 11 9 2 3 6" xfId="58414"/>
    <cellStyle name="Percent 11 9 2 4" xfId="10292"/>
    <cellStyle name="Percent 11 9 2 4 2" xfId="25440"/>
    <cellStyle name="Percent 11 9 2 4 2 2" xfId="51408"/>
    <cellStyle name="Percent 11 9 2 4 3" xfId="36260"/>
    <cellStyle name="Percent 11 9 2 5" xfId="8128"/>
    <cellStyle name="Percent 11 9 2 5 2" xfId="23276"/>
    <cellStyle name="Percent 11 9 2 5 2 2" xfId="49244"/>
    <cellStyle name="Percent 11 9 2 5 3" xfId="34096"/>
    <cellStyle name="Percent 11 9 2 6" xfId="18948"/>
    <cellStyle name="Percent 11 9 2 6 2" xfId="44916"/>
    <cellStyle name="Percent 11 9 2 7" xfId="14620"/>
    <cellStyle name="Percent 11 9 2 7 2" xfId="40588"/>
    <cellStyle name="Percent 11 9 2 8" xfId="3800"/>
    <cellStyle name="Percent 11 9 2 9" xfId="29768"/>
    <cellStyle name="Percent 11 9 3" xfId="2177"/>
    <cellStyle name="Percent 11 9 3 2" xfId="6505"/>
    <cellStyle name="Percent 11 9 3 2 2" xfId="12997"/>
    <cellStyle name="Percent 11 9 3 2 2 2" xfId="28145"/>
    <cellStyle name="Percent 11 9 3 2 2 2 2" xfId="54113"/>
    <cellStyle name="Percent 11 9 3 2 2 3" xfId="38965"/>
    <cellStyle name="Percent 11 9 3 2 3" xfId="21653"/>
    <cellStyle name="Percent 11 9 3 2 3 2" xfId="47621"/>
    <cellStyle name="Percent 11 9 3 2 4" xfId="17325"/>
    <cellStyle name="Percent 11 9 3 2 4 2" xfId="43293"/>
    <cellStyle name="Percent 11 9 3 2 5" xfId="32473"/>
    <cellStyle name="Percent 11 9 3 2 6" xfId="58955"/>
    <cellStyle name="Percent 11 9 3 3" xfId="10833"/>
    <cellStyle name="Percent 11 9 3 3 2" xfId="25981"/>
    <cellStyle name="Percent 11 9 3 3 2 2" xfId="51949"/>
    <cellStyle name="Percent 11 9 3 3 3" xfId="36801"/>
    <cellStyle name="Percent 11 9 3 4" xfId="8669"/>
    <cellStyle name="Percent 11 9 3 4 2" xfId="23817"/>
    <cellStyle name="Percent 11 9 3 4 2 2" xfId="49785"/>
    <cellStyle name="Percent 11 9 3 4 3" xfId="34637"/>
    <cellStyle name="Percent 11 9 3 5" xfId="19489"/>
    <cellStyle name="Percent 11 9 3 5 2" xfId="45457"/>
    <cellStyle name="Percent 11 9 3 6" xfId="15161"/>
    <cellStyle name="Percent 11 9 3 6 2" xfId="41129"/>
    <cellStyle name="Percent 11 9 3 7" xfId="4341"/>
    <cellStyle name="Percent 11 9 3 8" xfId="30309"/>
    <cellStyle name="Percent 11 9 3 9" xfId="56791"/>
    <cellStyle name="Percent 11 9 4" xfId="5423"/>
    <cellStyle name="Percent 11 9 4 2" xfId="11915"/>
    <cellStyle name="Percent 11 9 4 2 2" xfId="27063"/>
    <cellStyle name="Percent 11 9 4 2 2 2" xfId="53031"/>
    <cellStyle name="Percent 11 9 4 2 3" xfId="37883"/>
    <cellStyle name="Percent 11 9 4 3" xfId="20571"/>
    <cellStyle name="Percent 11 9 4 3 2" xfId="46539"/>
    <cellStyle name="Percent 11 9 4 4" xfId="16243"/>
    <cellStyle name="Percent 11 9 4 4 2" xfId="42211"/>
    <cellStyle name="Percent 11 9 4 5" xfId="31391"/>
    <cellStyle name="Percent 11 9 4 6" xfId="57873"/>
    <cellStyle name="Percent 11 9 5" xfId="9751"/>
    <cellStyle name="Percent 11 9 5 2" xfId="24899"/>
    <cellStyle name="Percent 11 9 5 2 2" xfId="50867"/>
    <cellStyle name="Percent 11 9 5 3" xfId="35719"/>
    <cellStyle name="Percent 11 9 6" xfId="7587"/>
    <cellStyle name="Percent 11 9 6 2" xfId="22735"/>
    <cellStyle name="Percent 11 9 6 2 2" xfId="48703"/>
    <cellStyle name="Percent 11 9 6 3" xfId="33555"/>
    <cellStyle name="Percent 11 9 7" xfId="18407"/>
    <cellStyle name="Percent 11 9 7 2" xfId="44375"/>
    <cellStyle name="Percent 11 9 8" xfId="14079"/>
    <cellStyle name="Percent 11 9 8 2" xfId="40047"/>
    <cellStyle name="Percent 11 9 9" xfId="3259"/>
    <cellStyle name="Percent 12" xfId="541"/>
    <cellStyle name="Percent 12 10" xfId="542"/>
    <cellStyle name="Percent 12 10 10" xfId="29229"/>
    <cellStyle name="Percent 12 10 11" xfId="55173"/>
    <cellStyle name="Percent 12 10 12" xfId="55711"/>
    <cellStyle name="Percent 12 10 13" xfId="1064"/>
    <cellStyle name="Percent 12 10 2" xfId="1638"/>
    <cellStyle name="Percent 12 10 2 10" xfId="56252"/>
    <cellStyle name="Percent 12 10 2 2" xfId="2720"/>
    <cellStyle name="Percent 12 10 2 2 2" xfId="7048"/>
    <cellStyle name="Percent 12 10 2 2 2 2" xfId="13540"/>
    <cellStyle name="Percent 12 10 2 2 2 2 2" xfId="28688"/>
    <cellStyle name="Percent 12 10 2 2 2 2 2 2" xfId="54656"/>
    <cellStyle name="Percent 12 10 2 2 2 2 3" xfId="39508"/>
    <cellStyle name="Percent 12 10 2 2 2 3" xfId="22196"/>
    <cellStyle name="Percent 12 10 2 2 2 3 2" xfId="48164"/>
    <cellStyle name="Percent 12 10 2 2 2 4" xfId="17868"/>
    <cellStyle name="Percent 12 10 2 2 2 4 2" xfId="43836"/>
    <cellStyle name="Percent 12 10 2 2 2 5" xfId="33016"/>
    <cellStyle name="Percent 12 10 2 2 2 6" xfId="59498"/>
    <cellStyle name="Percent 12 10 2 2 3" xfId="11376"/>
    <cellStyle name="Percent 12 10 2 2 3 2" xfId="26524"/>
    <cellStyle name="Percent 12 10 2 2 3 2 2" xfId="52492"/>
    <cellStyle name="Percent 12 10 2 2 3 3" xfId="37344"/>
    <cellStyle name="Percent 12 10 2 2 4" xfId="9212"/>
    <cellStyle name="Percent 12 10 2 2 4 2" xfId="24360"/>
    <cellStyle name="Percent 12 10 2 2 4 2 2" xfId="50328"/>
    <cellStyle name="Percent 12 10 2 2 4 3" xfId="35180"/>
    <cellStyle name="Percent 12 10 2 2 5" xfId="20032"/>
    <cellStyle name="Percent 12 10 2 2 5 2" xfId="46000"/>
    <cellStyle name="Percent 12 10 2 2 6" xfId="15704"/>
    <cellStyle name="Percent 12 10 2 2 6 2" xfId="41672"/>
    <cellStyle name="Percent 12 10 2 2 7" xfId="4884"/>
    <cellStyle name="Percent 12 10 2 2 8" xfId="30852"/>
    <cellStyle name="Percent 12 10 2 2 9" xfId="57334"/>
    <cellStyle name="Percent 12 10 2 3" xfId="5966"/>
    <cellStyle name="Percent 12 10 2 3 2" xfId="12458"/>
    <cellStyle name="Percent 12 10 2 3 2 2" xfId="27606"/>
    <cellStyle name="Percent 12 10 2 3 2 2 2" xfId="53574"/>
    <cellStyle name="Percent 12 10 2 3 2 3" xfId="38426"/>
    <cellStyle name="Percent 12 10 2 3 3" xfId="21114"/>
    <cellStyle name="Percent 12 10 2 3 3 2" xfId="47082"/>
    <cellStyle name="Percent 12 10 2 3 4" xfId="16786"/>
    <cellStyle name="Percent 12 10 2 3 4 2" xfId="42754"/>
    <cellStyle name="Percent 12 10 2 3 5" xfId="31934"/>
    <cellStyle name="Percent 12 10 2 3 6" xfId="58416"/>
    <cellStyle name="Percent 12 10 2 4" xfId="10294"/>
    <cellStyle name="Percent 12 10 2 4 2" xfId="25442"/>
    <cellStyle name="Percent 12 10 2 4 2 2" xfId="51410"/>
    <cellStyle name="Percent 12 10 2 4 3" xfId="36262"/>
    <cellStyle name="Percent 12 10 2 5" xfId="8130"/>
    <cellStyle name="Percent 12 10 2 5 2" xfId="23278"/>
    <cellStyle name="Percent 12 10 2 5 2 2" xfId="49246"/>
    <cellStyle name="Percent 12 10 2 5 3" xfId="34098"/>
    <cellStyle name="Percent 12 10 2 6" xfId="18950"/>
    <cellStyle name="Percent 12 10 2 6 2" xfId="44918"/>
    <cellStyle name="Percent 12 10 2 7" xfId="14622"/>
    <cellStyle name="Percent 12 10 2 7 2" xfId="40590"/>
    <cellStyle name="Percent 12 10 2 8" xfId="3802"/>
    <cellStyle name="Percent 12 10 2 9" xfId="29770"/>
    <cellStyle name="Percent 12 10 3" xfId="2179"/>
    <cellStyle name="Percent 12 10 3 2" xfId="6507"/>
    <cellStyle name="Percent 12 10 3 2 2" xfId="12999"/>
    <cellStyle name="Percent 12 10 3 2 2 2" xfId="28147"/>
    <cellStyle name="Percent 12 10 3 2 2 2 2" xfId="54115"/>
    <cellStyle name="Percent 12 10 3 2 2 3" xfId="38967"/>
    <cellStyle name="Percent 12 10 3 2 3" xfId="21655"/>
    <cellStyle name="Percent 12 10 3 2 3 2" xfId="47623"/>
    <cellStyle name="Percent 12 10 3 2 4" xfId="17327"/>
    <cellStyle name="Percent 12 10 3 2 4 2" xfId="43295"/>
    <cellStyle name="Percent 12 10 3 2 5" xfId="32475"/>
    <cellStyle name="Percent 12 10 3 2 6" xfId="58957"/>
    <cellStyle name="Percent 12 10 3 3" xfId="10835"/>
    <cellStyle name="Percent 12 10 3 3 2" xfId="25983"/>
    <cellStyle name="Percent 12 10 3 3 2 2" xfId="51951"/>
    <cellStyle name="Percent 12 10 3 3 3" xfId="36803"/>
    <cellStyle name="Percent 12 10 3 4" xfId="8671"/>
    <cellStyle name="Percent 12 10 3 4 2" xfId="23819"/>
    <cellStyle name="Percent 12 10 3 4 2 2" xfId="49787"/>
    <cellStyle name="Percent 12 10 3 4 3" xfId="34639"/>
    <cellStyle name="Percent 12 10 3 5" xfId="19491"/>
    <cellStyle name="Percent 12 10 3 5 2" xfId="45459"/>
    <cellStyle name="Percent 12 10 3 6" xfId="15163"/>
    <cellStyle name="Percent 12 10 3 6 2" xfId="41131"/>
    <cellStyle name="Percent 12 10 3 7" xfId="4343"/>
    <cellStyle name="Percent 12 10 3 8" xfId="30311"/>
    <cellStyle name="Percent 12 10 3 9" xfId="56793"/>
    <cellStyle name="Percent 12 10 4" xfId="5425"/>
    <cellStyle name="Percent 12 10 4 2" xfId="11917"/>
    <cellStyle name="Percent 12 10 4 2 2" xfId="27065"/>
    <cellStyle name="Percent 12 10 4 2 2 2" xfId="53033"/>
    <cellStyle name="Percent 12 10 4 2 3" xfId="37885"/>
    <cellStyle name="Percent 12 10 4 3" xfId="20573"/>
    <cellStyle name="Percent 12 10 4 3 2" xfId="46541"/>
    <cellStyle name="Percent 12 10 4 4" xfId="16245"/>
    <cellStyle name="Percent 12 10 4 4 2" xfId="42213"/>
    <cellStyle name="Percent 12 10 4 5" xfId="31393"/>
    <cellStyle name="Percent 12 10 4 6" xfId="57875"/>
    <cellStyle name="Percent 12 10 5" xfId="9753"/>
    <cellStyle name="Percent 12 10 5 2" xfId="24901"/>
    <cellStyle name="Percent 12 10 5 2 2" xfId="50869"/>
    <cellStyle name="Percent 12 10 5 3" xfId="35721"/>
    <cellStyle name="Percent 12 10 6" xfId="7589"/>
    <cellStyle name="Percent 12 10 6 2" xfId="22737"/>
    <cellStyle name="Percent 12 10 6 2 2" xfId="48705"/>
    <cellStyle name="Percent 12 10 6 3" xfId="33557"/>
    <cellStyle name="Percent 12 10 7" xfId="18409"/>
    <cellStyle name="Percent 12 10 7 2" xfId="44377"/>
    <cellStyle name="Percent 12 10 8" xfId="14081"/>
    <cellStyle name="Percent 12 10 8 2" xfId="40049"/>
    <cellStyle name="Percent 12 10 9" xfId="3261"/>
    <cellStyle name="Percent 12 11" xfId="543"/>
    <cellStyle name="Percent 12 11 10" xfId="29230"/>
    <cellStyle name="Percent 12 11 11" xfId="55174"/>
    <cellStyle name="Percent 12 11 12" xfId="55712"/>
    <cellStyle name="Percent 12 11 13" xfId="1104"/>
    <cellStyle name="Percent 12 11 2" xfId="1639"/>
    <cellStyle name="Percent 12 11 2 10" xfId="56253"/>
    <cellStyle name="Percent 12 11 2 2" xfId="2721"/>
    <cellStyle name="Percent 12 11 2 2 2" xfId="7049"/>
    <cellStyle name="Percent 12 11 2 2 2 2" xfId="13541"/>
    <cellStyle name="Percent 12 11 2 2 2 2 2" xfId="28689"/>
    <cellStyle name="Percent 12 11 2 2 2 2 2 2" xfId="54657"/>
    <cellStyle name="Percent 12 11 2 2 2 2 3" xfId="39509"/>
    <cellStyle name="Percent 12 11 2 2 2 3" xfId="22197"/>
    <cellStyle name="Percent 12 11 2 2 2 3 2" xfId="48165"/>
    <cellStyle name="Percent 12 11 2 2 2 4" xfId="17869"/>
    <cellStyle name="Percent 12 11 2 2 2 4 2" xfId="43837"/>
    <cellStyle name="Percent 12 11 2 2 2 5" xfId="33017"/>
    <cellStyle name="Percent 12 11 2 2 2 6" xfId="59499"/>
    <cellStyle name="Percent 12 11 2 2 3" xfId="11377"/>
    <cellStyle name="Percent 12 11 2 2 3 2" xfId="26525"/>
    <cellStyle name="Percent 12 11 2 2 3 2 2" xfId="52493"/>
    <cellStyle name="Percent 12 11 2 2 3 3" xfId="37345"/>
    <cellStyle name="Percent 12 11 2 2 4" xfId="9213"/>
    <cellStyle name="Percent 12 11 2 2 4 2" xfId="24361"/>
    <cellStyle name="Percent 12 11 2 2 4 2 2" xfId="50329"/>
    <cellStyle name="Percent 12 11 2 2 4 3" xfId="35181"/>
    <cellStyle name="Percent 12 11 2 2 5" xfId="20033"/>
    <cellStyle name="Percent 12 11 2 2 5 2" xfId="46001"/>
    <cellStyle name="Percent 12 11 2 2 6" xfId="15705"/>
    <cellStyle name="Percent 12 11 2 2 6 2" xfId="41673"/>
    <cellStyle name="Percent 12 11 2 2 7" xfId="4885"/>
    <cellStyle name="Percent 12 11 2 2 8" xfId="30853"/>
    <cellStyle name="Percent 12 11 2 2 9" xfId="57335"/>
    <cellStyle name="Percent 12 11 2 3" xfId="5967"/>
    <cellStyle name="Percent 12 11 2 3 2" xfId="12459"/>
    <cellStyle name="Percent 12 11 2 3 2 2" xfId="27607"/>
    <cellStyle name="Percent 12 11 2 3 2 2 2" xfId="53575"/>
    <cellStyle name="Percent 12 11 2 3 2 3" xfId="38427"/>
    <cellStyle name="Percent 12 11 2 3 3" xfId="21115"/>
    <cellStyle name="Percent 12 11 2 3 3 2" xfId="47083"/>
    <cellStyle name="Percent 12 11 2 3 4" xfId="16787"/>
    <cellStyle name="Percent 12 11 2 3 4 2" xfId="42755"/>
    <cellStyle name="Percent 12 11 2 3 5" xfId="31935"/>
    <cellStyle name="Percent 12 11 2 3 6" xfId="58417"/>
    <cellStyle name="Percent 12 11 2 4" xfId="10295"/>
    <cellStyle name="Percent 12 11 2 4 2" xfId="25443"/>
    <cellStyle name="Percent 12 11 2 4 2 2" xfId="51411"/>
    <cellStyle name="Percent 12 11 2 4 3" xfId="36263"/>
    <cellStyle name="Percent 12 11 2 5" xfId="8131"/>
    <cellStyle name="Percent 12 11 2 5 2" xfId="23279"/>
    <cellStyle name="Percent 12 11 2 5 2 2" xfId="49247"/>
    <cellStyle name="Percent 12 11 2 5 3" xfId="34099"/>
    <cellStyle name="Percent 12 11 2 6" xfId="18951"/>
    <cellStyle name="Percent 12 11 2 6 2" xfId="44919"/>
    <cellStyle name="Percent 12 11 2 7" xfId="14623"/>
    <cellStyle name="Percent 12 11 2 7 2" xfId="40591"/>
    <cellStyle name="Percent 12 11 2 8" xfId="3803"/>
    <cellStyle name="Percent 12 11 2 9" xfId="29771"/>
    <cellStyle name="Percent 12 11 3" xfId="2180"/>
    <cellStyle name="Percent 12 11 3 2" xfId="6508"/>
    <cellStyle name="Percent 12 11 3 2 2" xfId="13000"/>
    <cellStyle name="Percent 12 11 3 2 2 2" xfId="28148"/>
    <cellStyle name="Percent 12 11 3 2 2 2 2" xfId="54116"/>
    <cellStyle name="Percent 12 11 3 2 2 3" xfId="38968"/>
    <cellStyle name="Percent 12 11 3 2 3" xfId="21656"/>
    <cellStyle name="Percent 12 11 3 2 3 2" xfId="47624"/>
    <cellStyle name="Percent 12 11 3 2 4" xfId="17328"/>
    <cellStyle name="Percent 12 11 3 2 4 2" xfId="43296"/>
    <cellStyle name="Percent 12 11 3 2 5" xfId="32476"/>
    <cellStyle name="Percent 12 11 3 2 6" xfId="58958"/>
    <cellStyle name="Percent 12 11 3 3" xfId="10836"/>
    <cellStyle name="Percent 12 11 3 3 2" xfId="25984"/>
    <cellStyle name="Percent 12 11 3 3 2 2" xfId="51952"/>
    <cellStyle name="Percent 12 11 3 3 3" xfId="36804"/>
    <cellStyle name="Percent 12 11 3 4" xfId="8672"/>
    <cellStyle name="Percent 12 11 3 4 2" xfId="23820"/>
    <cellStyle name="Percent 12 11 3 4 2 2" xfId="49788"/>
    <cellStyle name="Percent 12 11 3 4 3" xfId="34640"/>
    <cellStyle name="Percent 12 11 3 5" xfId="19492"/>
    <cellStyle name="Percent 12 11 3 5 2" xfId="45460"/>
    <cellStyle name="Percent 12 11 3 6" xfId="15164"/>
    <cellStyle name="Percent 12 11 3 6 2" xfId="41132"/>
    <cellStyle name="Percent 12 11 3 7" xfId="4344"/>
    <cellStyle name="Percent 12 11 3 8" xfId="30312"/>
    <cellStyle name="Percent 12 11 3 9" xfId="56794"/>
    <cellStyle name="Percent 12 11 4" xfId="5426"/>
    <cellStyle name="Percent 12 11 4 2" xfId="11918"/>
    <cellStyle name="Percent 12 11 4 2 2" xfId="27066"/>
    <cellStyle name="Percent 12 11 4 2 2 2" xfId="53034"/>
    <cellStyle name="Percent 12 11 4 2 3" xfId="37886"/>
    <cellStyle name="Percent 12 11 4 3" xfId="20574"/>
    <cellStyle name="Percent 12 11 4 3 2" xfId="46542"/>
    <cellStyle name="Percent 12 11 4 4" xfId="16246"/>
    <cellStyle name="Percent 12 11 4 4 2" xfId="42214"/>
    <cellStyle name="Percent 12 11 4 5" xfId="31394"/>
    <cellStyle name="Percent 12 11 4 6" xfId="57876"/>
    <cellStyle name="Percent 12 11 5" xfId="9754"/>
    <cellStyle name="Percent 12 11 5 2" xfId="24902"/>
    <cellStyle name="Percent 12 11 5 2 2" xfId="50870"/>
    <cellStyle name="Percent 12 11 5 3" xfId="35722"/>
    <cellStyle name="Percent 12 11 6" xfId="7590"/>
    <cellStyle name="Percent 12 11 6 2" xfId="22738"/>
    <cellStyle name="Percent 12 11 6 2 2" xfId="48706"/>
    <cellStyle name="Percent 12 11 6 3" xfId="33558"/>
    <cellStyle name="Percent 12 11 7" xfId="18410"/>
    <cellStyle name="Percent 12 11 7 2" xfId="44378"/>
    <cellStyle name="Percent 12 11 8" xfId="14082"/>
    <cellStyle name="Percent 12 11 8 2" xfId="40050"/>
    <cellStyle name="Percent 12 11 9" xfId="3262"/>
    <cellStyle name="Percent 12 12" xfId="544"/>
    <cellStyle name="Percent 12 12 10" xfId="29231"/>
    <cellStyle name="Percent 12 12 11" xfId="55713"/>
    <cellStyle name="Percent 12 12 12" xfId="1144"/>
    <cellStyle name="Percent 12 12 2" xfId="1640"/>
    <cellStyle name="Percent 12 12 2 10" xfId="56254"/>
    <cellStyle name="Percent 12 12 2 2" xfId="2722"/>
    <cellStyle name="Percent 12 12 2 2 2" xfId="7050"/>
    <cellStyle name="Percent 12 12 2 2 2 2" xfId="13542"/>
    <cellStyle name="Percent 12 12 2 2 2 2 2" xfId="28690"/>
    <cellStyle name="Percent 12 12 2 2 2 2 2 2" xfId="54658"/>
    <cellStyle name="Percent 12 12 2 2 2 2 3" xfId="39510"/>
    <cellStyle name="Percent 12 12 2 2 2 3" xfId="22198"/>
    <cellStyle name="Percent 12 12 2 2 2 3 2" xfId="48166"/>
    <cellStyle name="Percent 12 12 2 2 2 4" xfId="17870"/>
    <cellStyle name="Percent 12 12 2 2 2 4 2" xfId="43838"/>
    <cellStyle name="Percent 12 12 2 2 2 5" xfId="33018"/>
    <cellStyle name="Percent 12 12 2 2 2 6" xfId="59500"/>
    <cellStyle name="Percent 12 12 2 2 3" xfId="11378"/>
    <cellStyle name="Percent 12 12 2 2 3 2" xfId="26526"/>
    <cellStyle name="Percent 12 12 2 2 3 2 2" xfId="52494"/>
    <cellStyle name="Percent 12 12 2 2 3 3" xfId="37346"/>
    <cellStyle name="Percent 12 12 2 2 4" xfId="9214"/>
    <cellStyle name="Percent 12 12 2 2 4 2" xfId="24362"/>
    <cellStyle name="Percent 12 12 2 2 4 2 2" xfId="50330"/>
    <cellStyle name="Percent 12 12 2 2 4 3" xfId="35182"/>
    <cellStyle name="Percent 12 12 2 2 5" xfId="20034"/>
    <cellStyle name="Percent 12 12 2 2 5 2" xfId="46002"/>
    <cellStyle name="Percent 12 12 2 2 6" xfId="15706"/>
    <cellStyle name="Percent 12 12 2 2 6 2" xfId="41674"/>
    <cellStyle name="Percent 12 12 2 2 7" xfId="4886"/>
    <cellStyle name="Percent 12 12 2 2 8" xfId="30854"/>
    <cellStyle name="Percent 12 12 2 2 9" xfId="57336"/>
    <cellStyle name="Percent 12 12 2 3" xfId="5968"/>
    <cellStyle name="Percent 12 12 2 3 2" xfId="12460"/>
    <cellStyle name="Percent 12 12 2 3 2 2" xfId="27608"/>
    <cellStyle name="Percent 12 12 2 3 2 2 2" xfId="53576"/>
    <cellStyle name="Percent 12 12 2 3 2 3" xfId="38428"/>
    <cellStyle name="Percent 12 12 2 3 3" xfId="21116"/>
    <cellStyle name="Percent 12 12 2 3 3 2" xfId="47084"/>
    <cellStyle name="Percent 12 12 2 3 4" xfId="16788"/>
    <cellStyle name="Percent 12 12 2 3 4 2" xfId="42756"/>
    <cellStyle name="Percent 12 12 2 3 5" xfId="31936"/>
    <cellStyle name="Percent 12 12 2 3 6" xfId="58418"/>
    <cellStyle name="Percent 12 12 2 4" xfId="10296"/>
    <cellStyle name="Percent 12 12 2 4 2" xfId="25444"/>
    <cellStyle name="Percent 12 12 2 4 2 2" xfId="51412"/>
    <cellStyle name="Percent 12 12 2 4 3" xfId="36264"/>
    <cellStyle name="Percent 12 12 2 5" xfId="8132"/>
    <cellStyle name="Percent 12 12 2 5 2" xfId="23280"/>
    <cellStyle name="Percent 12 12 2 5 2 2" xfId="49248"/>
    <cellStyle name="Percent 12 12 2 5 3" xfId="34100"/>
    <cellStyle name="Percent 12 12 2 6" xfId="18952"/>
    <cellStyle name="Percent 12 12 2 6 2" xfId="44920"/>
    <cellStyle name="Percent 12 12 2 7" xfId="14624"/>
    <cellStyle name="Percent 12 12 2 7 2" xfId="40592"/>
    <cellStyle name="Percent 12 12 2 8" xfId="3804"/>
    <cellStyle name="Percent 12 12 2 9" xfId="29772"/>
    <cellStyle name="Percent 12 12 3" xfId="2181"/>
    <cellStyle name="Percent 12 12 3 2" xfId="6509"/>
    <cellStyle name="Percent 12 12 3 2 2" xfId="13001"/>
    <cellStyle name="Percent 12 12 3 2 2 2" xfId="28149"/>
    <cellStyle name="Percent 12 12 3 2 2 2 2" xfId="54117"/>
    <cellStyle name="Percent 12 12 3 2 2 3" xfId="38969"/>
    <cellStyle name="Percent 12 12 3 2 3" xfId="21657"/>
    <cellStyle name="Percent 12 12 3 2 3 2" xfId="47625"/>
    <cellStyle name="Percent 12 12 3 2 4" xfId="17329"/>
    <cellStyle name="Percent 12 12 3 2 4 2" xfId="43297"/>
    <cellStyle name="Percent 12 12 3 2 5" xfId="32477"/>
    <cellStyle name="Percent 12 12 3 2 6" xfId="58959"/>
    <cellStyle name="Percent 12 12 3 3" xfId="10837"/>
    <cellStyle name="Percent 12 12 3 3 2" xfId="25985"/>
    <cellStyle name="Percent 12 12 3 3 2 2" xfId="51953"/>
    <cellStyle name="Percent 12 12 3 3 3" xfId="36805"/>
    <cellStyle name="Percent 12 12 3 4" xfId="8673"/>
    <cellStyle name="Percent 12 12 3 4 2" xfId="23821"/>
    <cellStyle name="Percent 12 12 3 4 2 2" xfId="49789"/>
    <cellStyle name="Percent 12 12 3 4 3" xfId="34641"/>
    <cellStyle name="Percent 12 12 3 5" xfId="19493"/>
    <cellStyle name="Percent 12 12 3 5 2" xfId="45461"/>
    <cellStyle name="Percent 12 12 3 6" xfId="15165"/>
    <cellStyle name="Percent 12 12 3 6 2" xfId="41133"/>
    <cellStyle name="Percent 12 12 3 7" xfId="4345"/>
    <cellStyle name="Percent 12 12 3 8" xfId="30313"/>
    <cellStyle name="Percent 12 12 3 9" xfId="56795"/>
    <cellStyle name="Percent 12 12 4" xfId="5427"/>
    <cellStyle name="Percent 12 12 4 2" xfId="11919"/>
    <cellStyle name="Percent 12 12 4 2 2" xfId="27067"/>
    <cellStyle name="Percent 12 12 4 2 2 2" xfId="53035"/>
    <cellStyle name="Percent 12 12 4 2 3" xfId="37887"/>
    <cellStyle name="Percent 12 12 4 3" xfId="20575"/>
    <cellStyle name="Percent 12 12 4 3 2" xfId="46543"/>
    <cellStyle name="Percent 12 12 4 4" xfId="16247"/>
    <cellStyle name="Percent 12 12 4 4 2" xfId="42215"/>
    <cellStyle name="Percent 12 12 4 5" xfId="31395"/>
    <cellStyle name="Percent 12 12 4 6" xfId="57877"/>
    <cellStyle name="Percent 12 12 5" xfId="9755"/>
    <cellStyle name="Percent 12 12 5 2" xfId="24903"/>
    <cellStyle name="Percent 12 12 5 2 2" xfId="50871"/>
    <cellStyle name="Percent 12 12 5 3" xfId="35723"/>
    <cellStyle name="Percent 12 12 6" xfId="7591"/>
    <cellStyle name="Percent 12 12 6 2" xfId="22739"/>
    <cellStyle name="Percent 12 12 6 2 2" xfId="48707"/>
    <cellStyle name="Percent 12 12 6 3" xfId="33559"/>
    <cellStyle name="Percent 12 12 7" xfId="18411"/>
    <cellStyle name="Percent 12 12 7 2" xfId="44379"/>
    <cellStyle name="Percent 12 12 8" xfId="14083"/>
    <cellStyle name="Percent 12 12 8 2" xfId="40051"/>
    <cellStyle name="Percent 12 12 9" xfId="3263"/>
    <cellStyle name="Percent 12 13" xfId="545"/>
    <cellStyle name="Percent 12 13 10" xfId="29232"/>
    <cellStyle name="Percent 12 13 11" xfId="55714"/>
    <cellStyle name="Percent 12 13 12" xfId="1184"/>
    <cellStyle name="Percent 12 13 2" xfId="1641"/>
    <cellStyle name="Percent 12 13 2 10" xfId="56255"/>
    <cellStyle name="Percent 12 13 2 2" xfId="2723"/>
    <cellStyle name="Percent 12 13 2 2 2" xfId="7051"/>
    <cellStyle name="Percent 12 13 2 2 2 2" xfId="13543"/>
    <cellStyle name="Percent 12 13 2 2 2 2 2" xfId="28691"/>
    <cellStyle name="Percent 12 13 2 2 2 2 2 2" xfId="54659"/>
    <cellStyle name="Percent 12 13 2 2 2 2 3" xfId="39511"/>
    <cellStyle name="Percent 12 13 2 2 2 3" xfId="22199"/>
    <cellStyle name="Percent 12 13 2 2 2 3 2" xfId="48167"/>
    <cellStyle name="Percent 12 13 2 2 2 4" xfId="17871"/>
    <cellStyle name="Percent 12 13 2 2 2 4 2" xfId="43839"/>
    <cellStyle name="Percent 12 13 2 2 2 5" xfId="33019"/>
    <cellStyle name="Percent 12 13 2 2 2 6" xfId="59501"/>
    <cellStyle name="Percent 12 13 2 2 3" xfId="11379"/>
    <cellStyle name="Percent 12 13 2 2 3 2" xfId="26527"/>
    <cellStyle name="Percent 12 13 2 2 3 2 2" xfId="52495"/>
    <cellStyle name="Percent 12 13 2 2 3 3" xfId="37347"/>
    <cellStyle name="Percent 12 13 2 2 4" xfId="9215"/>
    <cellStyle name="Percent 12 13 2 2 4 2" xfId="24363"/>
    <cellStyle name="Percent 12 13 2 2 4 2 2" xfId="50331"/>
    <cellStyle name="Percent 12 13 2 2 4 3" xfId="35183"/>
    <cellStyle name="Percent 12 13 2 2 5" xfId="20035"/>
    <cellStyle name="Percent 12 13 2 2 5 2" xfId="46003"/>
    <cellStyle name="Percent 12 13 2 2 6" xfId="15707"/>
    <cellStyle name="Percent 12 13 2 2 6 2" xfId="41675"/>
    <cellStyle name="Percent 12 13 2 2 7" xfId="4887"/>
    <cellStyle name="Percent 12 13 2 2 8" xfId="30855"/>
    <cellStyle name="Percent 12 13 2 2 9" xfId="57337"/>
    <cellStyle name="Percent 12 13 2 3" xfId="5969"/>
    <cellStyle name="Percent 12 13 2 3 2" xfId="12461"/>
    <cellStyle name="Percent 12 13 2 3 2 2" xfId="27609"/>
    <cellStyle name="Percent 12 13 2 3 2 2 2" xfId="53577"/>
    <cellStyle name="Percent 12 13 2 3 2 3" xfId="38429"/>
    <cellStyle name="Percent 12 13 2 3 3" xfId="21117"/>
    <cellStyle name="Percent 12 13 2 3 3 2" xfId="47085"/>
    <cellStyle name="Percent 12 13 2 3 4" xfId="16789"/>
    <cellStyle name="Percent 12 13 2 3 4 2" xfId="42757"/>
    <cellStyle name="Percent 12 13 2 3 5" xfId="31937"/>
    <cellStyle name="Percent 12 13 2 3 6" xfId="58419"/>
    <cellStyle name="Percent 12 13 2 4" xfId="10297"/>
    <cellStyle name="Percent 12 13 2 4 2" xfId="25445"/>
    <cellStyle name="Percent 12 13 2 4 2 2" xfId="51413"/>
    <cellStyle name="Percent 12 13 2 4 3" xfId="36265"/>
    <cellStyle name="Percent 12 13 2 5" xfId="8133"/>
    <cellStyle name="Percent 12 13 2 5 2" xfId="23281"/>
    <cellStyle name="Percent 12 13 2 5 2 2" xfId="49249"/>
    <cellStyle name="Percent 12 13 2 5 3" xfId="34101"/>
    <cellStyle name="Percent 12 13 2 6" xfId="18953"/>
    <cellStyle name="Percent 12 13 2 6 2" xfId="44921"/>
    <cellStyle name="Percent 12 13 2 7" xfId="14625"/>
    <cellStyle name="Percent 12 13 2 7 2" xfId="40593"/>
    <cellStyle name="Percent 12 13 2 8" xfId="3805"/>
    <cellStyle name="Percent 12 13 2 9" xfId="29773"/>
    <cellStyle name="Percent 12 13 3" xfId="2182"/>
    <cellStyle name="Percent 12 13 3 2" xfId="6510"/>
    <cellStyle name="Percent 12 13 3 2 2" xfId="13002"/>
    <cellStyle name="Percent 12 13 3 2 2 2" xfId="28150"/>
    <cellStyle name="Percent 12 13 3 2 2 2 2" xfId="54118"/>
    <cellStyle name="Percent 12 13 3 2 2 3" xfId="38970"/>
    <cellStyle name="Percent 12 13 3 2 3" xfId="21658"/>
    <cellStyle name="Percent 12 13 3 2 3 2" xfId="47626"/>
    <cellStyle name="Percent 12 13 3 2 4" xfId="17330"/>
    <cellStyle name="Percent 12 13 3 2 4 2" xfId="43298"/>
    <cellStyle name="Percent 12 13 3 2 5" xfId="32478"/>
    <cellStyle name="Percent 12 13 3 2 6" xfId="58960"/>
    <cellStyle name="Percent 12 13 3 3" xfId="10838"/>
    <cellStyle name="Percent 12 13 3 3 2" xfId="25986"/>
    <cellStyle name="Percent 12 13 3 3 2 2" xfId="51954"/>
    <cellStyle name="Percent 12 13 3 3 3" xfId="36806"/>
    <cellStyle name="Percent 12 13 3 4" xfId="8674"/>
    <cellStyle name="Percent 12 13 3 4 2" xfId="23822"/>
    <cellStyle name="Percent 12 13 3 4 2 2" xfId="49790"/>
    <cellStyle name="Percent 12 13 3 4 3" xfId="34642"/>
    <cellStyle name="Percent 12 13 3 5" xfId="19494"/>
    <cellStyle name="Percent 12 13 3 5 2" xfId="45462"/>
    <cellStyle name="Percent 12 13 3 6" xfId="15166"/>
    <cellStyle name="Percent 12 13 3 6 2" xfId="41134"/>
    <cellStyle name="Percent 12 13 3 7" xfId="4346"/>
    <cellStyle name="Percent 12 13 3 8" xfId="30314"/>
    <cellStyle name="Percent 12 13 3 9" xfId="56796"/>
    <cellStyle name="Percent 12 13 4" xfId="5428"/>
    <cellStyle name="Percent 12 13 4 2" xfId="11920"/>
    <cellStyle name="Percent 12 13 4 2 2" xfId="27068"/>
    <cellStyle name="Percent 12 13 4 2 2 2" xfId="53036"/>
    <cellStyle name="Percent 12 13 4 2 3" xfId="37888"/>
    <cellStyle name="Percent 12 13 4 3" xfId="20576"/>
    <cellStyle name="Percent 12 13 4 3 2" xfId="46544"/>
    <cellStyle name="Percent 12 13 4 4" xfId="16248"/>
    <cellStyle name="Percent 12 13 4 4 2" xfId="42216"/>
    <cellStyle name="Percent 12 13 4 5" xfId="31396"/>
    <cellStyle name="Percent 12 13 4 6" xfId="57878"/>
    <cellStyle name="Percent 12 13 5" xfId="9756"/>
    <cellStyle name="Percent 12 13 5 2" xfId="24904"/>
    <cellStyle name="Percent 12 13 5 2 2" xfId="50872"/>
    <cellStyle name="Percent 12 13 5 3" xfId="35724"/>
    <cellStyle name="Percent 12 13 6" xfId="7592"/>
    <cellStyle name="Percent 12 13 6 2" xfId="22740"/>
    <cellStyle name="Percent 12 13 6 2 2" xfId="48708"/>
    <cellStyle name="Percent 12 13 6 3" xfId="33560"/>
    <cellStyle name="Percent 12 13 7" xfId="18412"/>
    <cellStyle name="Percent 12 13 7 2" xfId="44380"/>
    <cellStyle name="Percent 12 13 8" xfId="14084"/>
    <cellStyle name="Percent 12 13 8 2" xfId="40052"/>
    <cellStyle name="Percent 12 13 9" xfId="3264"/>
    <cellStyle name="Percent 12 14" xfId="1637"/>
    <cellStyle name="Percent 12 14 10" xfId="56251"/>
    <cellStyle name="Percent 12 14 2" xfId="2719"/>
    <cellStyle name="Percent 12 14 2 2" xfId="7047"/>
    <cellStyle name="Percent 12 14 2 2 2" xfId="13539"/>
    <cellStyle name="Percent 12 14 2 2 2 2" xfId="28687"/>
    <cellStyle name="Percent 12 14 2 2 2 2 2" xfId="54655"/>
    <cellStyle name="Percent 12 14 2 2 2 3" xfId="39507"/>
    <cellStyle name="Percent 12 14 2 2 3" xfId="22195"/>
    <cellStyle name="Percent 12 14 2 2 3 2" xfId="48163"/>
    <cellStyle name="Percent 12 14 2 2 4" xfId="17867"/>
    <cellStyle name="Percent 12 14 2 2 4 2" xfId="43835"/>
    <cellStyle name="Percent 12 14 2 2 5" xfId="33015"/>
    <cellStyle name="Percent 12 14 2 2 6" xfId="59497"/>
    <cellStyle name="Percent 12 14 2 3" xfId="11375"/>
    <cellStyle name="Percent 12 14 2 3 2" xfId="26523"/>
    <cellStyle name="Percent 12 14 2 3 2 2" xfId="52491"/>
    <cellStyle name="Percent 12 14 2 3 3" xfId="37343"/>
    <cellStyle name="Percent 12 14 2 4" xfId="9211"/>
    <cellStyle name="Percent 12 14 2 4 2" xfId="24359"/>
    <cellStyle name="Percent 12 14 2 4 2 2" xfId="50327"/>
    <cellStyle name="Percent 12 14 2 4 3" xfId="35179"/>
    <cellStyle name="Percent 12 14 2 5" xfId="20031"/>
    <cellStyle name="Percent 12 14 2 5 2" xfId="45999"/>
    <cellStyle name="Percent 12 14 2 6" xfId="15703"/>
    <cellStyle name="Percent 12 14 2 6 2" xfId="41671"/>
    <cellStyle name="Percent 12 14 2 7" xfId="4883"/>
    <cellStyle name="Percent 12 14 2 8" xfId="30851"/>
    <cellStyle name="Percent 12 14 2 9" xfId="57333"/>
    <cellStyle name="Percent 12 14 3" xfId="5965"/>
    <cellStyle name="Percent 12 14 3 2" xfId="12457"/>
    <cellStyle name="Percent 12 14 3 2 2" xfId="27605"/>
    <cellStyle name="Percent 12 14 3 2 2 2" xfId="53573"/>
    <cellStyle name="Percent 12 14 3 2 3" xfId="38425"/>
    <cellStyle name="Percent 12 14 3 3" xfId="21113"/>
    <cellStyle name="Percent 12 14 3 3 2" xfId="47081"/>
    <cellStyle name="Percent 12 14 3 4" xfId="16785"/>
    <cellStyle name="Percent 12 14 3 4 2" xfId="42753"/>
    <cellStyle name="Percent 12 14 3 5" xfId="31933"/>
    <cellStyle name="Percent 12 14 3 6" xfId="58415"/>
    <cellStyle name="Percent 12 14 4" xfId="10293"/>
    <cellStyle name="Percent 12 14 4 2" xfId="25441"/>
    <cellStyle name="Percent 12 14 4 2 2" xfId="51409"/>
    <cellStyle name="Percent 12 14 4 3" xfId="36261"/>
    <cellStyle name="Percent 12 14 5" xfId="8129"/>
    <cellStyle name="Percent 12 14 5 2" xfId="23277"/>
    <cellStyle name="Percent 12 14 5 2 2" xfId="49245"/>
    <cellStyle name="Percent 12 14 5 3" xfId="34097"/>
    <cellStyle name="Percent 12 14 6" xfId="18949"/>
    <cellStyle name="Percent 12 14 6 2" xfId="44917"/>
    <cellStyle name="Percent 12 14 7" xfId="14621"/>
    <cellStyle name="Percent 12 14 7 2" xfId="40589"/>
    <cellStyle name="Percent 12 14 8" xfId="3801"/>
    <cellStyle name="Percent 12 14 9" xfId="29769"/>
    <cellStyle name="Percent 12 15" xfId="2178"/>
    <cellStyle name="Percent 12 15 2" xfId="6506"/>
    <cellStyle name="Percent 12 15 2 2" xfId="12998"/>
    <cellStyle name="Percent 12 15 2 2 2" xfId="28146"/>
    <cellStyle name="Percent 12 15 2 2 2 2" xfId="54114"/>
    <cellStyle name="Percent 12 15 2 2 3" xfId="38966"/>
    <cellStyle name="Percent 12 15 2 3" xfId="21654"/>
    <cellStyle name="Percent 12 15 2 3 2" xfId="47622"/>
    <cellStyle name="Percent 12 15 2 4" xfId="17326"/>
    <cellStyle name="Percent 12 15 2 4 2" xfId="43294"/>
    <cellStyle name="Percent 12 15 2 5" xfId="32474"/>
    <cellStyle name="Percent 12 15 2 6" xfId="58956"/>
    <cellStyle name="Percent 12 15 3" xfId="10834"/>
    <cellStyle name="Percent 12 15 3 2" xfId="25982"/>
    <cellStyle name="Percent 12 15 3 2 2" xfId="51950"/>
    <cellStyle name="Percent 12 15 3 3" xfId="36802"/>
    <cellStyle name="Percent 12 15 4" xfId="8670"/>
    <cellStyle name="Percent 12 15 4 2" xfId="23818"/>
    <cellStyle name="Percent 12 15 4 2 2" xfId="49786"/>
    <cellStyle name="Percent 12 15 4 3" xfId="34638"/>
    <cellStyle name="Percent 12 15 5" xfId="19490"/>
    <cellStyle name="Percent 12 15 5 2" xfId="45458"/>
    <cellStyle name="Percent 12 15 6" xfId="15162"/>
    <cellStyle name="Percent 12 15 6 2" xfId="41130"/>
    <cellStyle name="Percent 12 15 7" xfId="4342"/>
    <cellStyle name="Percent 12 15 8" xfId="30310"/>
    <cellStyle name="Percent 12 15 9" xfId="56792"/>
    <cellStyle name="Percent 12 16" xfId="5424"/>
    <cellStyle name="Percent 12 16 2" xfId="11916"/>
    <cellStyle name="Percent 12 16 2 2" xfId="27064"/>
    <cellStyle name="Percent 12 16 2 2 2" xfId="53032"/>
    <cellStyle name="Percent 12 16 2 3" xfId="37884"/>
    <cellStyle name="Percent 12 16 3" xfId="20572"/>
    <cellStyle name="Percent 12 16 3 2" xfId="46540"/>
    <cellStyle name="Percent 12 16 4" xfId="16244"/>
    <cellStyle name="Percent 12 16 4 2" xfId="42212"/>
    <cellStyle name="Percent 12 16 5" xfId="31392"/>
    <cellStyle name="Percent 12 16 6" xfId="57874"/>
    <cellStyle name="Percent 12 17" xfId="9752"/>
    <cellStyle name="Percent 12 17 2" xfId="24900"/>
    <cellStyle name="Percent 12 17 2 2" xfId="50868"/>
    <cellStyle name="Percent 12 17 3" xfId="35720"/>
    <cellStyle name="Percent 12 18" xfId="7588"/>
    <cellStyle name="Percent 12 18 2" xfId="22736"/>
    <cellStyle name="Percent 12 18 2 2" xfId="48704"/>
    <cellStyle name="Percent 12 18 3" xfId="33556"/>
    <cellStyle name="Percent 12 19" xfId="18408"/>
    <cellStyle name="Percent 12 19 2" xfId="44376"/>
    <cellStyle name="Percent 12 2" xfId="546"/>
    <cellStyle name="Percent 12 2 10" xfId="29233"/>
    <cellStyle name="Percent 12 2 11" xfId="55175"/>
    <cellStyle name="Percent 12 2 12" xfId="55715"/>
    <cellStyle name="Percent 12 2 13" xfId="744"/>
    <cellStyle name="Percent 12 2 2" xfId="1642"/>
    <cellStyle name="Percent 12 2 2 10" xfId="56256"/>
    <cellStyle name="Percent 12 2 2 2" xfId="2724"/>
    <cellStyle name="Percent 12 2 2 2 2" xfId="7052"/>
    <cellStyle name="Percent 12 2 2 2 2 2" xfId="13544"/>
    <cellStyle name="Percent 12 2 2 2 2 2 2" xfId="28692"/>
    <cellStyle name="Percent 12 2 2 2 2 2 2 2" xfId="54660"/>
    <cellStyle name="Percent 12 2 2 2 2 2 3" xfId="39512"/>
    <cellStyle name="Percent 12 2 2 2 2 3" xfId="22200"/>
    <cellStyle name="Percent 12 2 2 2 2 3 2" xfId="48168"/>
    <cellStyle name="Percent 12 2 2 2 2 4" xfId="17872"/>
    <cellStyle name="Percent 12 2 2 2 2 4 2" xfId="43840"/>
    <cellStyle name="Percent 12 2 2 2 2 5" xfId="33020"/>
    <cellStyle name="Percent 12 2 2 2 2 6" xfId="59502"/>
    <cellStyle name="Percent 12 2 2 2 3" xfId="11380"/>
    <cellStyle name="Percent 12 2 2 2 3 2" xfId="26528"/>
    <cellStyle name="Percent 12 2 2 2 3 2 2" xfId="52496"/>
    <cellStyle name="Percent 12 2 2 2 3 3" xfId="37348"/>
    <cellStyle name="Percent 12 2 2 2 4" xfId="9216"/>
    <cellStyle name="Percent 12 2 2 2 4 2" xfId="24364"/>
    <cellStyle name="Percent 12 2 2 2 4 2 2" xfId="50332"/>
    <cellStyle name="Percent 12 2 2 2 4 3" xfId="35184"/>
    <cellStyle name="Percent 12 2 2 2 5" xfId="20036"/>
    <cellStyle name="Percent 12 2 2 2 5 2" xfId="46004"/>
    <cellStyle name="Percent 12 2 2 2 6" xfId="15708"/>
    <cellStyle name="Percent 12 2 2 2 6 2" xfId="41676"/>
    <cellStyle name="Percent 12 2 2 2 7" xfId="4888"/>
    <cellStyle name="Percent 12 2 2 2 8" xfId="30856"/>
    <cellStyle name="Percent 12 2 2 2 9" xfId="57338"/>
    <cellStyle name="Percent 12 2 2 3" xfId="5970"/>
    <cellStyle name="Percent 12 2 2 3 2" xfId="12462"/>
    <cellStyle name="Percent 12 2 2 3 2 2" xfId="27610"/>
    <cellStyle name="Percent 12 2 2 3 2 2 2" xfId="53578"/>
    <cellStyle name="Percent 12 2 2 3 2 3" xfId="38430"/>
    <cellStyle name="Percent 12 2 2 3 3" xfId="21118"/>
    <cellStyle name="Percent 12 2 2 3 3 2" xfId="47086"/>
    <cellStyle name="Percent 12 2 2 3 4" xfId="16790"/>
    <cellStyle name="Percent 12 2 2 3 4 2" xfId="42758"/>
    <cellStyle name="Percent 12 2 2 3 5" xfId="31938"/>
    <cellStyle name="Percent 12 2 2 3 6" xfId="58420"/>
    <cellStyle name="Percent 12 2 2 4" xfId="10298"/>
    <cellStyle name="Percent 12 2 2 4 2" xfId="25446"/>
    <cellStyle name="Percent 12 2 2 4 2 2" xfId="51414"/>
    <cellStyle name="Percent 12 2 2 4 3" xfId="36266"/>
    <cellStyle name="Percent 12 2 2 5" xfId="8134"/>
    <cellStyle name="Percent 12 2 2 5 2" xfId="23282"/>
    <cellStyle name="Percent 12 2 2 5 2 2" xfId="49250"/>
    <cellStyle name="Percent 12 2 2 5 3" xfId="34102"/>
    <cellStyle name="Percent 12 2 2 6" xfId="18954"/>
    <cellStyle name="Percent 12 2 2 6 2" xfId="44922"/>
    <cellStyle name="Percent 12 2 2 7" xfId="14626"/>
    <cellStyle name="Percent 12 2 2 7 2" xfId="40594"/>
    <cellStyle name="Percent 12 2 2 8" xfId="3806"/>
    <cellStyle name="Percent 12 2 2 9" xfId="29774"/>
    <cellStyle name="Percent 12 2 3" xfId="2183"/>
    <cellStyle name="Percent 12 2 3 2" xfId="6511"/>
    <cellStyle name="Percent 12 2 3 2 2" xfId="13003"/>
    <cellStyle name="Percent 12 2 3 2 2 2" xfId="28151"/>
    <cellStyle name="Percent 12 2 3 2 2 2 2" xfId="54119"/>
    <cellStyle name="Percent 12 2 3 2 2 3" xfId="38971"/>
    <cellStyle name="Percent 12 2 3 2 3" xfId="21659"/>
    <cellStyle name="Percent 12 2 3 2 3 2" xfId="47627"/>
    <cellStyle name="Percent 12 2 3 2 4" xfId="17331"/>
    <cellStyle name="Percent 12 2 3 2 4 2" xfId="43299"/>
    <cellStyle name="Percent 12 2 3 2 5" xfId="32479"/>
    <cellStyle name="Percent 12 2 3 2 6" xfId="58961"/>
    <cellStyle name="Percent 12 2 3 3" xfId="10839"/>
    <cellStyle name="Percent 12 2 3 3 2" xfId="25987"/>
    <cellStyle name="Percent 12 2 3 3 2 2" xfId="51955"/>
    <cellStyle name="Percent 12 2 3 3 3" xfId="36807"/>
    <cellStyle name="Percent 12 2 3 4" xfId="8675"/>
    <cellStyle name="Percent 12 2 3 4 2" xfId="23823"/>
    <cellStyle name="Percent 12 2 3 4 2 2" xfId="49791"/>
    <cellStyle name="Percent 12 2 3 4 3" xfId="34643"/>
    <cellStyle name="Percent 12 2 3 5" xfId="19495"/>
    <cellStyle name="Percent 12 2 3 5 2" xfId="45463"/>
    <cellStyle name="Percent 12 2 3 6" xfId="15167"/>
    <cellStyle name="Percent 12 2 3 6 2" xfId="41135"/>
    <cellStyle name="Percent 12 2 3 7" xfId="4347"/>
    <cellStyle name="Percent 12 2 3 8" xfId="30315"/>
    <cellStyle name="Percent 12 2 3 9" xfId="56797"/>
    <cellStyle name="Percent 12 2 4" xfId="5429"/>
    <cellStyle name="Percent 12 2 4 2" xfId="11921"/>
    <cellStyle name="Percent 12 2 4 2 2" xfId="27069"/>
    <cellStyle name="Percent 12 2 4 2 2 2" xfId="53037"/>
    <cellStyle name="Percent 12 2 4 2 3" xfId="37889"/>
    <cellStyle name="Percent 12 2 4 3" xfId="20577"/>
    <cellStyle name="Percent 12 2 4 3 2" xfId="46545"/>
    <cellStyle name="Percent 12 2 4 4" xfId="16249"/>
    <cellStyle name="Percent 12 2 4 4 2" xfId="42217"/>
    <cellStyle name="Percent 12 2 4 5" xfId="31397"/>
    <cellStyle name="Percent 12 2 4 6" xfId="57879"/>
    <cellStyle name="Percent 12 2 5" xfId="9757"/>
    <cellStyle name="Percent 12 2 5 2" xfId="24905"/>
    <cellStyle name="Percent 12 2 5 2 2" xfId="50873"/>
    <cellStyle name="Percent 12 2 5 3" xfId="35725"/>
    <cellStyle name="Percent 12 2 6" xfId="7593"/>
    <cellStyle name="Percent 12 2 6 2" xfId="22741"/>
    <cellStyle name="Percent 12 2 6 2 2" xfId="48709"/>
    <cellStyle name="Percent 12 2 6 3" xfId="33561"/>
    <cellStyle name="Percent 12 2 7" xfId="18413"/>
    <cellStyle name="Percent 12 2 7 2" xfId="44381"/>
    <cellStyle name="Percent 12 2 8" xfId="14085"/>
    <cellStyle name="Percent 12 2 8 2" xfId="40053"/>
    <cellStyle name="Percent 12 2 9" xfId="3265"/>
    <cellStyle name="Percent 12 20" xfId="14080"/>
    <cellStyle name="Percent 12 20 2" xfId="40048"/>
    <cellStyle name="Percent 12 21" xfId="3260"/>
    <cellStyle name="Percent 12 22" xfId="29228"/>
    <cellStyle name="Percent 12 23" xfId="55172"/>
    <cellStyle name="Percent 12 24" xfId="55710"/>
    <cellStyle name="Percent 12 25" xfId="704"/>
    <cellStyle name="Percent 12 3" xfId="547"/>
    <cellStyle name="Percent 12 3 10" xfId="29234"/>
    <cellStyle name="Percent 12 3 11" xfId="55176"/>
    <cellStyle name="Percent 12 3 12" xfId="55716"/>
    <cellStyle name="Percent 12 3 13" xfId="784"/>
    <cellStyle name="Percent 12 3 2" xfId="1643"/>
    <cellStyle name="Percent 12 3 2 10" xfId="56257"/>
    <cellStyle name="Percent 12 3 2 2" xfId="2725"/>
    <cellStyle name="Percent 12 3 2 2 2" xfId="7053"/>
    <cellStyle name="Percent 12 3 2 2 2 2" xfId="13545"/>
    <cellStyle name="Percent 12 3 2 2 2 2 2" xfId="28693"/>
    <cellStyle name="Percent 12 3 2 2 2 2 2 2" xfId="54661"/>
    <cellStyle name="Percent 12 3 2 2 2 2 3" xfId="39513"/>
    <cellStyle name="Percent 12 3 2 2 2 3" xfId="22201"/>
    <cellStyle name="Percent 12 3 2 2 2 3 2" xfId="48169"/>
    <cellStyle name="Percent 12 3 2 2 2 4" xfId="17873"/>
    <cellStyle name="Percent 12 3 2 2 2 4 2" xfId="43841"/>
    <cellStyle name="Percent 12 3 2 2 2 5" xfId="33021"/>
    <cellStyle name="Percent 12 3 2 2 2 6" xfId="59503"/>
    <cellStyle name="Percent 12 3 2 2 3" xfId="11381"/>
    <cellStyle name="Percent 12 3 2 2 3 2" xfId="26529"/>
    <cellStyle name="Percent 12 3 2 2 3 2 2" xfId="52497"/>
    <cellStyle name="Percent 12 3 2 2 3 3" xfId="37349"/>
    <cellStyle name="Percent 12 3 2 2 4" xfId="9217"/>
    <cellStyle name="Percent 12 3 2 2 4 2" xfId="24365"/>
    <cellStyle name="Percent 12 3 2 2 4 2 2" xfId="50333"/>
    <cellStyle name="Percent 12 3 2 2 4 3" xfId="35185"/>
    <cellStyle name="Percent 12 3 2 2 5" xfId="20037"/>
    <cellStyle name="Percent 12 3 2 2 5 2" xfId="46005"/>
    <cellStyle name="Percent 12 3 2 2 6" xfId="15709"/>
    <cellStyle name="Percent 12 3 2 2 6 2" xfId="41677"/>
    <cellStyle name="Percent 12 3 2 2 7" xfId="4889"/>
    <cellStyle name="Percent 12 3 2 2 8" xfId="30857"/>
    <cellStyle name="Percent 12 3 2 2 9" xfId="57339"/>
    <cellStyle name="Percent 12 3 2 3" xfId="5971"/>
    <cellStyle name="Percent 12 3 2 3 2" xfId="12463"/>
    <cellStyle name="Percent 12 3 2 3 2 2" xfId="27611"/>
    <cellStyle name="Percent 12 3 2 3 2 2 2" xfId="53579"/>
    <cellStyle name="Percent 12 3 2 3 2 3" xfId="38431"/>
    <cellStyle name="Percent 12 3 2 3 3" xfId="21119"/>
    <cellStyle name="Percent 12 3 2 3 3 2" xfId="47087"/>
    <cellStyle name="Percent 12 3 2 3 4" xfId="16791"/>
    <cellStyle name="Percent 12 3 2 3 4 2" xfId="42759"/>
    <cellStyle name="Percent 12 3 2 3 5" xfId="31939"/>
    <cellStyle name="Percent 12 3 2 3 6" xfId="58421"/>
    <cellStyle name="Percent 12 3 2 4" xfId="10299"/>
    <cellStyle name="Percent 12 3 2 4 2" xfId="25447"/>
    <cellStyle name="Percent 12 3 2 4 2 2" xfId="51415"/>
    <cellStyle name="Percent 12 3 2 4 3" xfId="36267"/>
    <cellStyle name="Percent 12 3 2 5" xfId="8135"/>
    <cellStyle name="Percent 12 3 2 5 2" xfId="23283"/>
    <cellStyle name="Percent 12 3 2 5 2 2" xfId="49251"/>
    <cellStyle name="Percent 12 3 2 5 3" xfId="34103"/>
    <cellStyle name="Percent 12 3 2 6" xfId="18955"/>
    <cellStyle name="Percent 12 3 2 6 2" xfId="44923"/>
    <cellStyle name="Percent 12 3 2 7" xfId="14627"/>
    <cellStyle name="Percent 12 3 2 7 2" xfId="40595"/>
    <cellStyle name="Percent 12 3 2 8" xfId="3807"/>
    <cellStyle name="Percent 12 3 2 9" xfId="29775"/>
    <cellStyle name="Percent 12 3 3" xfId="2184"/>
    <cellStyle name="Percent 12 3 3 2" xfId="6512"/>
    <cellStyle name="Percent 12 3 3 2 2" xfId="13004"/>
    <cellStyle name="Percent 12 3 3 2 2 2" xfId="28152"/>
    <cellStyle name="Percent 12 3 3 2 2 2 2" xfId="54120"/>
    <cellStyle name="Percent 12 3 3 2 2 3" xfId="38972"/>
    <cellStyle name="Percent 12 3 3 2 3" xfId="21660"/>
    <cellStyle name="Percent 12 3 3 2 3 2" xfId="47628"/>
    <cellStyle name="Percent 12 3 3 2 4" xfId="17332"/>
    <cellStyle name="Percent 12 3 3 2 4 2" xfId="43300"/>
    <cellStyle name="Percent 12 3 3 2 5" xfId="32480"/>
    <cellStyle name="Percent 12 3 3 2 6" xfId="58962"/>
    <cellStyle name="Percent 12 3 3 3" xfId="10840"/>
    <cellStyle name="Percent 12 3 3 3 2" xfId="25988"/>
    <cellStyle name="Percent 12 3 3 3 2 2" xfId="51956"/>
    <cellStyle name="Percent 12 3 3 3 3" xfId="36808"/>
    <cellStyle name="Percent 12 3 3 4" xfId="8676"/>
    <cellStyle name="Percent 12 3 3 4 2" xfId="23824"/>
    <cellStyle name="Percent 12 3 3 4 2 2" xfId="49792"/>
    <cellStyle name="Percent 12 3 3 4 3" xfId="34644"/>
    <cellStyle name="Percent 12 3 3 5" xfId="19496"/>
    <cellStyle name="Percent 12 3 3 5 2" xfId="45464"/>
    <cellStyle name="Percent 12 3 3 6" xfId="15168"/>
    <cellStyle name="Percent 12 3 3 6 2" xfId="41136"/>
    <cellStyle name="Percent 12 3 3 7" xfId="4348"/>
    <cellStyle name="Percent 12 3 3 8" xfId="30316"/>
    <cellStyle name="Percent 12 3 3 9" xfId="56798"/>
    <cellStyle name="Percent 12 3 4" xfId="5430"/>
    <cellStyle name="Percent 12 3 4 2" xfId="11922"/>
    <cellStyle name="Percent 12 3 4 2 2" xfId="27070"/>
    <cellStyle name="Percent 12 3 4 2 2 2" xfId="53038"/>
    <cellStyle name="Percent 12 3 4 2 3" xfId="37890"/>
    <cellStyle name="Percent 12 3 4 3" xfId="20578"/>
    <cellStyle name="Percent 12 3 4 3 2" xfId="46546"/>
    <cellStyle name="Percent 12 3 4 4" xfId="16250"/>
    <cellStyle name="Percent 12 3 4 4 2" xfId="42218"/>
    <cellStyle name="Percent 12 3 4 5" xfId="31398"/>
    <cellStyle name="Percent 12 3 4 6" xfId="57880"/>
    <cellStyle name="Percent 12 3 5" xfId="9758"/>
    <cellStyle name="Percent 12 3 5 2" xfId="24906"/>
    <cellStyle name="Percent 12 3 5 2 2" xfId="50874"/>
    <cellStyle name="Percent 12 3 5 3" xfId="35726"/>
    <cellStyle name="Percent 12 3 6" xfId="7594"/>
    <cellStyle name="Percent 12 3 6 2" xfId="22742"/>
    <cellStyle name="Percent 12 3 6 2 2" xfId="48710"/>
    <cellStyle name="Percent 12 3 6 3" xfId="33562"/>
    <cellStyle name="Percent 12 3 7" xfId="18414"/>
    <cellStyle name="Percent 12 3 7 2" xfId="44382"/>
    <cellStyle name="Percent 12 3 8" xfId="14086"/>
    <cellStyle name="Percent 12 3 8 2" xfId="40054"/>
    <cellStyle name="Percent 12 3 9" xfId="3266"/>
    <cellStyle name="Percent 12 4" xfId="548"/>
    <cellStyle name="Percent 12 4 10" xfId="29235"/>
    <cellStyle name="Percent 12 4 11" xfId="55177"/>
    <cellStyle name="Percent 12 4 12" xfId="55717"/>
    <cellStyle name="Percent 12 4 13" xfId="824"/>
    <cellStyle name="Percent 12 4 2" xfId="1644"/>
    <cellStyle name="Percent 12 4 2 10" xfId="56258"/>
    <cellStyle name="Percent 12 4 2 2" xfId="2726"/>
    <cellStyle name="Percent 12 4 2 2 2" xfId="7054"/>
    <cellStyle name="Percent 12 4 2 2 2 2" xfId="13546"/>
    <cellStyle name="Percent 12 4 2 2 2 2 2" xfId="28694"/>
    <cellStyle name="Percent 12 4 2 2 2 2 2 2" xfId="54662"/>
    <cellStyle name="Percent 12 4 2 2 2 2 3" xfId="39514"/>
    <cellStyle name="Percent 12 4 2 2 2 3" xfId="22202"/>
    <cellStyle name="Percent 12 4 2 2 2 3 2" xfId="48170"/>
    <cellStyle name="Percent 12 4 2 2 2 4" xfId="17874"/>
    <cellStyle name="Percent 12 4 2 2 2 4 2" xfId="43842"/>
    <cellStyle name="Percent 12 4 2 2 2 5" xfId="33022"/>
    <cellStyle name="Percent 12 4 2 2 2 6" xfId="59504"/>
    <cellStyle name="Percent 12 4 2 2 3" xfId="11382"/>
    <cellStyle name="Percent 12 4 2 2 3 2" xfId="26530"/>
    <cellStyle name="Percent 12 4 2 2 3 2 2" xfId="52498"/>
    <cellStyle name="Percent 12 4 2 2 3 3" xfId="37350"/>
    <cellStyle name="Percent 12 4 2 2 4" xfId="9218"/>
    <cellStyle name="Percent 12 4 2 2 4 2" xfId="24366"/>
    <cellStyle name="Percent 12 4 2 2 4 2 2" xfId="50334"/>
    <cellStyle name="Percent 12 4 2 2 4 3" xfId="35186"/>
    <cellStyle name="Percent 12 4 2 2 5" xfId="20038"/>
    <cellStyle name="Percent 12 4 2 2 5 2" xfId="46006"/>
    <cellStyle name="Percent 12 4 2 2 6" xfId="15710"/>
    <cellStyle name="Percent 12 4 2 2 6 2" xfId="41678"/>
    <cellStyle name="Percent 12 4 2 2 7" xfId="4890"/>
    <cellStyle name="Percent 12 4 2 2 8" xfId="30858"/>
    <cellStyle name="Percent 12 4 2 2 9" xfId="57340"/>
    <cellStyle name="Percent 12 4 2 3" xfId="5972"/>
    <cellStyle name="Percent 12 4 2 3 2" xfId="12464"/>
    <cellStyle name="Percent 12 4 2 3 2 2" xfId="27612"/>
    <cellStyle name="Percent 12 4 2 3 2 2 2" xfId="53580"/>
    <cellStyle name="Percent 12 4 2 3 2 3" xfId="38432"/>
    <cellStyle name="Percent 12 4 2 3 3" xfId="21120"/>
    <cellStyle name="Percent 12 4 2 3 3 2" xfId="47088"/>
    <cellStyle name="Percent 12 4 2 3 4" xfId="16792"/>
    <cellStyle name="Percent 12 4 2 3 4 2" xfId="42760"/>
    <cellStyle name="Percent 12 4 2 3 5" xfId="31940"/>
    <cellStyle name="Percent 12 4 2 3 6" xfId="58422"/>
    <cellStyle name="Percent 12 4 2 4" xfId="10300"/>
    <cellStyle name="Percent 12 4 2 4 2" xfId="25448"/>
    <cellStyle name="Percent 12 4 2 4 2 2" xfId="51416"/>
    <cellStyle name="Percent 12 4 2 4 3" xfId="36268"/>
    <cellStyle name="Percent 12 4 2 5" xfId="8136"/>
    <cellStyle name="Percent 12 4 2 5 2" xfId="23284"/>
    <cellStyle name="Percent 12 4 2 5 2 2" xfId="49252"/>
    <cellStyle name="Percent 12 4 2 5 3" xfId="34104"/>
    <cellStyle name="Percent 12 4 2 6" xfId="18956"/>
    <cellStyle name="Percent 12 4 2 6 2" xfId="44924"/>
    <cellStyle name="Percent 12 4 2 7" xfId="14628"/>
    <cellStyle name="Percent 12 4 2 7 2" xfId="40596"/>
    <cellStyle name="Percent 12 4 2 8" xfId="3808"/>
    <cellStyle name="Percent 12 4 2 9" xfId="29776"/>
    <cellStyle name="Percent 12 4 3" xfId="2185"/>
    <cellStyle name="Percent 12 4 3 2" xfId="6513"/>
    <cellStyle name="Percent 12 4 3 2 2" xfId="13005"/>
    <cellStyle name="Percent 12 4 3 2 2 2" xfId="28153"/>
    <cellStyle name="Percent 12 4 3 2 2 2 2" xfId="54121"/>
    <cellStyle name="Percent 12 4 3 2 2 3" xfId="38973"/>
    <cellStyle name="Percent 12 4 3 2 3" xfId="21661"/>
    <cellStyle name="Percent 12 4 3 2 3 2" xfId="47629"/>
    <cellStyle name="Percent 12 4 3 2 4" xfId="17333"/>
    <cellStyle name="Percent 12 4 3 2 4 2" xfId="43301"/>
    <cellStyle name="Percent 12 4 3 2 5" xfId="32481"/>
    <cellStyle name="Percent 12 4 3 2 6" xfId="58963"/>
    <cellStyle name="Percent 12 4 3 3" xfId="10841"/>
    <cellStyle name="Percent 12 4 3 3 2" xfId="25989"/>
    <cellStyle name="Percent 12 4 3 3 2 2" xfId="51957"/>
    <cellStyle name="Percent 12 4 3 3 3" xfId="36809"/>
    <cellStyle name="Percent 12 4 3 4" xfId="8677"/>
    <cellStyle name="Percent 12 4 3 4 2" xfId="23825"/>
    <cellStyle name="Percent 12 4 3 4 2 2" xfId="49793"/>
    <cellStyle name="Percent 12 4 3 4 3" xfId="34645"/>
    <cellStyle name="Percent 12 4 3 5" xfId="19497"/>
    <cellStyle name="Percent 12 4 3 5 2" xfId="45465"/>
    <cellStyle name="Percent 12 4 3 6" xfId="15169"/>
    <cellStyle name="Percent 12 4 3 6 2" xfId="41137"/>
    <cellStyle name="Percent 12 4 3 7" xfId="4349"/>
    <cellStyle name="Percent 12 4 3 8" xfId="30317"/>
    <cellStyle name="Percent 12 4 3 9" xfId="56799"/>
    <cellStyle name="Percent 12 4 4" xfId="5431"/>
    <cellStyle name="Percent 12 4 4 2" xfId="11923"/>
    <cellStyle name="Percent 12 4 4 2 2" xfId="27071"/>
    <cellStyle name="Percent 12 4 4 2 2 2" xfId="53039"/>
    <cellStyle name="Percent 12 4 4 2 3" xfId="37891"/>
    <cellStyle name="Percent 12 4 4 3" xfId="20579"/>
    <cellStyle name="Percent 12 4 4 3 2" xfId="46547"/>
    <cellStyle name="Percent 12 4 4 4" xfId="16251"/>
    <cellStyle name="Percent 12 4 4 4 2" xfId="42219"/>
    <cellStyle name="Percent 12 4 4 5" xfId="31399"/>
    <cellStyle name="Percent 12 4 4 6" xfId="57881"/>
    <cellStyle name="Percent 12 4 5" xfId="9759"/>
    <cellStyle name="Percent 12 4 5 2" xfId="24907"/>
    <cellStyle name="Percent 12 4 5 2 2" xfId="50875"/>
    <cellStyle name="Percent 12 4 5 3" xfId="35727"/>
    <cellStyle name="Percent 12 4 6" xfId="7595"/>
    <cellStyle name="Percent 12 4 6 2" xfId="22743"/>
    <cellStyle name="Percent 12 4 6 2 2" xfId="48711"/>
    <cellStyle name="Percent 12 4 6 3" xfId="33563"/>
    <cellStyle name="Percent 12 4 7" xfId="18415"/>
    <cellStyle name="Percent 12 4 7 2" xfId="44383"/>
    <cellStyle name="Percent 12 4 8" xfId="14087"/>
    <cellStyle name="Percent 12 4 8 2" xfId="40055"/>
    <cellStyle name="Percent 12 4 9" xfId="3267"/>
    <cellStyle name="Percent 12 5" xfId="549"/>
    <cellStyle name="Percent 12 5 10" xfId="29236"/>
    <cellStyle name="Percent 12 5 11" xfId="55178"/>
    <cellStyle name="Percent 12 5 12" xfId="55718"/>
    <cellStyle name="Percent 12 5 13" xfId="864"/>
    <cellStyle name="Percent 12 5 2" xfId="1645"/>
    <cellStyle name="Percent 12 5 2 10" xfId="56259"/>
    <cellStyle name="Percent 12 5 2 2" xfId="2727"/>
    <cellStyle name="Percent 12 5 2 2 2" xfId="7055"/>
    <cellStyle name="Percent 12 5 2 2 2 2" xfId="13547"/>
    <cellStyle name="Percent 12 5 2 2 2 2 2" xfId="28695"/>
    <cellStyle name="Percent 12 5 2 2 2 2 2 2" xfId="54663"/>
    <cellStyle name="Percent 12 5 2 2 2 2 3" xfId="39515"/>
    <cellStyle name="Percent 12 5 2 2 2 3" xfId="22203"/>
    <cellStyle name="Percent 12 5 2 2 2 3 2" xfId="48171"/>
    <cellStyle name="Percent 12 5 2 2 2 4" xfId="17875"/>
    <cellStyle name="Percent 12 5 2 2 2 4 2" xfId="43843"/>
    <cellStyle name="Percent 12 5 2 2 2 5" xfId="33023"/>
    <cellStyle name="Percent 12 5 2 2 2 6" xfId="59505"/>
    <cellStyle name="Percent 12 5 2 2 3" xfId="11383"/>
    <cellStyle name="Percent 12 5 2 2 3 2" xfId="26531"/>
    <cellStyle name="Percent 12 5 2 2 3 2 2" xfId="52499"/>
    <cellStyle name="Percent 12 5 2 2 3 3" xfId="37351"/>
    <cellStyle name="Percent 12 5 2 2 4" xfId="9219"/>
    <cellStyle name="Percent 12 5 2 2 4 2" xfId="24367"/>
    <cellStyle name="Percent 12 5 2 2 4 2 2" xfId="50335"/>
    <cellStyle name="Percent 12 5 2 2 4 3" xfId="35187"/>
    <cellStyle name="Percent 12 5 2 2 5" xfId="20039"/>
    <cellStyle name="Percent 12 5 2 2 5 2" xfId="46007"/>
    <cellStyle name="Percent 12 5 2 2 6" xfId="15711"/>
    <cellStyle name="Percent 12 5 2 2 6 2" xfId="41679"/>
    <cellStyle name="Percent 12 5 2 2 7" xfId="4891"/>
    <cellStyle name="Percent 12 5 2 2 8" xfId="30859"/>
    <cellStyle name="Percent 12 5 2 2 9" xfId="57341"/>
    <cellStyle name="Percent 12 5 2 3" xfId="5973"/>
    <cellStyle name="Percent 12 5 2 3 2" xfId="12465"/>
    <cellStyle name="Percent 12 5 2 3 2 2" xfId="27613"/>
    <cellStyle name="Percent 12 5 2 3 2 2 2" xfId="53581"/>
    <cellStyle name="Percent 12 5 2 3 2 3" xfId="38433"/>
    <cellStyle name="Percent 12 5 2 3 3" xfId="21121"/>
    <cellStyle name="Percent 12 5 2 3 3 2" xfId="47089"/>
    <cellStyle name="Percent 12 5 2 3 4" xfId="16793"/>
    <cellStyle name="Percent 12 5 2 3 4 2" xfId="42761"/>
    <cellStyle name="Percent 12 5 2 3 5" xfId="31941"/>
    <cellStyle name="Percent 12 5 2 3 6" xfId="58423"/>
    <cellStyle name="Percent 12 5 2 4" xfId="10301"/>
    <cellStyle name="Percent 12 5 2 4 2" xfId="25449"/>
    <cellStyle name="Percent 12 5 2 4 2 2" xfId="51417"/>
    <cellStyle name="Percent 12 5 2 4 3" xfId="36269"/>
    <cellStyle name="Percent 12 5 2 5" xfId="8137"/>
    <cellStyle name="Percent 12 5 2 5 2" xfId="23285"/>
    <cellStyle name="Percent 12 5 2 5 2 2" xfId="49253"/>
    <cellStyle name="Percent 12 5 2 5 3" xfId="34105"/>
    <cellStyle name="Percent 12 5 2 6" xfId="18957"/>
    <cellStyle name="Percent 12 5 2 6 2" xfId="44925"/>
    <cellStyle name="Percent 12 5 2 7" xfId="14629"/>
    <cellStyle name="Percent 12 5 2 7 2" xfId="40597"/>
    <cellStyle name="Percent 12 5 2 8" xfId="3809"/>
    <cellStyle name="Percent 12 5 2 9" xfId="29777"/>
    <cellStyle name="Percent 12 5 3" xfId="2186"/>
    <cellStyle name="Percent 12 5 3 2" xfId="6514"/>
    <cellStyle name="Percent 12 5 3 2 2" xfId="13006"/>
    <cellStyle name="Percent 12 5 3 2 2 2" xfId="28154"/>
    <cellStyle name="Percent 12 5 3 2 2 2 2" xfId="54122"/>
    <cellStyle name="Percent 12 5 3 2 2 3" xfId="38974"/>
    <cellStyle name="Percent 12 5 3 2 3" xfId="21662"/>
    <cellStyle name="Percent 12 5 3 2 3 2" xfId="47630"/>
    <cellStyle name="Percent 12 5 3 2 4" xfId="17334"/>
    <cellStyle name="Percent 12 5 3 2 4 2" xfId="43302"/>
    <cellStyle name="Percent 12 5 3 2 5" xfId="32482"/>
    <cellStyle name="Percent 12 5 3 2 6" xfId="58964"/>
    <cellStyle name="Percent 12 5 3 3" xfId="10842"/>
    <cellStyle name="Percent 12 5 3 3 2" xfId="25990"/>
    <cellStyle name="Percent 12 5 3 3 2 2" xfId="51958"/>
    <cellStyle name="Percent 12 5 3 3 3" xfId="36810"/>
    <cellStyle name="Percent 12 5 3 4" xfId="8678"/>
    <cellStyle name="Percent 12 5 3 4 2" xfId="23826"/>
    <cellStyle name="Percent 12 5 3 4 2 2" xfId="49794"/>
    <cellStyle name="Percent 12 5 3 4 3" xfId="34646"/>
    <cellStyle name="Percent 12 5 3 5" xfId="19498"/>
    <cellStyle name="Percent 12 5 3 5 2" xfId="45466"/>
    <cellStyle name="Percent 12 5 3 6" xfId="15170"/>
    <cellStyle name="Percent 12 5 3 6 2" xfId="41138"/>
    <cellStyle name="Percent 12 5 3 7" xfId="4350"/>
    <cellStyle name="Percent 12 5 3 8" xfId="30318"/>
    <cellStyle name="Percent 12 5 3 9" xfId="56800"/>
    <cellStyle name="Percent 12 5 4" xfId="5432"/>
    <cellStyle name="Percent 12 5 4 2" xfId="11924"/>
    <cellStyle name="Percent 12 5 4 2 2" xfId="27072"/>
    <cellStyle name="Percent 12 5 4 2 2 2" xfId="53040"/>
    <cellStyle name="Percent 12 5 4 2 3" xfId="37892"/>
    <cellStyle name="Percent 12 5 4 3" xfId="20580"/>
    <cellStyle name="Percent 12 5 4 3 2" xfId="46548"/>
    <cellStyle name="Percent 12 5 4 4" xfId="16252"/>
    <cellStyle name="Percent 12 5 4 4 2" xfId="42220"/>
    <cellStyle name="Percent 12 5 4 5" xfId="31400"/>
    <cellStyle name="Percent 12 5 4 6" xfId="57882"/>
    <cellStyle name="Percent 12 5 5" xfId="9760"/>
    <cellStyle name="Percent 12 5 5 2" xfId="24908"/>
    <cellStyle name="Percent 12 5 5 2 2" xfId="50876"/>
    <cellStyle name="Percent 12 5 5 3" xfId="35728"/>
    <cellStyle name="Percent 12 5 6" xfId="7596"/>
    <cellStyle name="Percent 12 5 6 2" xfId="22744"/>
    <cellStyle name="Percent 12 5 6 2 2" xfId="48712"/>
    <cellStyle name="Percent 12 5 6 3" xfId="33564"/>
    <cellStyle name="Percent 12 5 7" xfId="18416"/>
    <cellStyle name="Percent 12 5 7 2" xfId="44384"/>
    <cellStyle name="Percent 12 5 8" xfId="14088"/>
    <cellStyle name="Percent 12 5 8 2" xfId="40056"/>
    <cellStyle name="Percent 12 5 9" xfId="3268"/>
    <cellStyle name="Percent 12 6" xfId="550"/>
    <cellStyle name="Percent 12 6 10" xfId="29237"/>
    <cellStyle name="Percent 12 6 11" xfId="55179"/>
    <cellStyle name="Percent 12 6 12" xfId="55719"/>
    <cellStyle name="Percent 12 6 13" xfId="904"/>
    <cellStyle name="Percent 12 6 2" xfId="1646"/>
    <cellStyle name="Percent 12 6 2 10" xfId="56260"/>
    <cellStyle name="Percent 12 6 2 2" xfId="2728"/>
    <cellStyle name="Percent 12 6 2 2 2" xfId="7056"/>
    <cellStyle name="Percent 12 6 2 2 2 2" xfId="13548"/>
    <cellStyle name="Percent 12 6 2 2 2 2 2" xfId="28696"/>
    <cellStyle name="Percent 12 6 2 2 2 2 2 2" xfId="54664"/>
    <cellStyle name="Percent 12 6 2 2 2 2 3" xfId="39516"/>
    <cellStyle name="Percent 12 6 2 2 2 3" xfId="22204"/>
    <cellStyle name="Percent 12 6 2 2 2 3 2" xfId="48172"/>
    <cellStyle name="Percent 12 6 2 2 2 4" xfId="17876"/>
    <cellStyle name="Percent 12 6 2 2 2 4 2" xfId="43844"/>
    <cellStyle name="Percent 12 6 2 2 2 5" xfId="33024"/>
    <cellStyle name="Percent 12 6 2 2 2 6" xfId="59506"/>
    <cellStyle name="Percent 12 6 2 2 3" xfId="11384"/>
    <cellStyle name="Percent 12 6 2 2 3 2" xfId="26532"/>
    <cellStyle name="Percent 12 6 2 2 3 2 2" xfId="52500"/>
    <cellStyle name="Percent 12 6 2 2 3 3" xfId="37352"/>
    <cellStyle name="Percent 12 6 2 2 4" xfId="9220"/>
    <cellStyle name="Percent 12 6 2 2 4 2" xfId="24368"/>
    <cellStyle name="Percent 12 6 2 2 4 2 2" xfId="50336"/>
    <cellStyle name="Percent 12 6 2 2 4 3" xfId="35188"/>
    <cellStyle name="Percent 12 6 2 2 5" xfId="20040"/>
    <cellStyle name="Percent 12 6 2 2 5 2" xfId="46008"/>
    <cellStyle name="Percent 12 6 2 2 6" xfId="15712"/>
    <cellStyle name="Percent 12 6 2 2 6 2" xfId="41680"/>
    <cellStyle name="Percent 12 6 2 2 7" xfId="4892"/>
    <cellStyle name="Percent 12 6 2 2 8" xfId="30860"/>
    <cellStyle name="Percent 12 6 2 2 9" xfId="57342"/>
    <cellStyle name="Percent 12 6 2 3" xfId="5974"/>
    <cellStyle name="Percent 12 6 2 3 2" xfId="12466"/>
    <cellStyle name="Percent 12 6 2 3 2 2" xfId="27614"/>
    <cellStyle name="Percent 12 6 2 3 2 2 2" xfId="53582"/>
    <cellStyle name="Percent 12 6 2 3 2 3" xfId="38434"/>
    <cellStyle name="Percent 12 6 2 3 3" xfId="21122"/>
    <cellStyle name="Percent 12 6 2 3 3 2" xfId="47090"/>
    <cellStyle name="Percent 12 6 2 3 4" xfId="16794"/>
    <cellStyle name="Percent 12 6 2 3 4 2" xfId="42762"/>
    <cellStyle name="Percent 12 6 2 3 5" xfId="31942"/>
    <cellStyle name="Percent 12 6 2 3 6" xfId="58424"/>
    <cellStyle name="Percent 12 6 2 4" xfId="10302"/>
    <cellStyle name="Percent 12 6 2 4 2" xfId="25450"/>
    <cellStyle name="Percent 12 6 2 4 2 2" xfId="51418"/>
    <cellStyle name="Percent 12 6 2 4 3" xfId="36270"/>
    <cellStyle name="Percent 12 6 2 5" xfId="8138"/>
    <cellStyle name="Percent 12 6 2 5 2" xfId="23286"/>
    <cellStyle name="Percent 12 6 2 5 2 2" xfId="49254"/>
    <cellStyle name="Percent 12 6 2 5 3" xfId="34106"/>
    <cellStyle name="Percent 12 6 2 6" xfId="18958"/>
    <cellStyle name="Percent 12 6 2 6 2" xfId="44926"/>
    <cellStyle name="Percent 12 6 2 7" xfId="14630"/>
    <cellStyle name="Percent 12 6 2 7 2" xfId="40598"/>
    <cellStyle name="Percent 12 6 2 8" xfId="3810"/>
    <cellStyle name="Percent 12 6 2 9" xfId="29778"/>
    <cellStyle name="Percent 12 6 3" xfId="2187"/>
    <cellStyle name="Percent 12 6 3 2" xfId="6515"/>
    <cellStyle name="Percent 12 6 3 2 2" xfId="13007"/>
    <cellStyle name="Percent 12 6 3 2 2 2" xfId="28155"/>
    <cellStyle name="Percent 12 6 3 2 2 2 2" xfId="54123"/>
    <cellStyle name="Percent 12 6 3 2 2 3" xfId="38975"/>
    <cellStyle name="Percent 12 6 3 2 3" xfId="21663"/>
    <cellStyle name="Percent 12 6 3 2 3 2" xfId="47631"/>
    <cellStyle name="Percent 12 6 3 2 4" xfId="17335"/>
    <cellStyle name="Percent 12 6 3 2 4 2" xfId="43303"/>
    <cellStyle name="Percent 12 6 3 2 5" xfId="32483"/>
    <cellStyle name="Percent 12 6 3 2 6" xfId="58965"/>
    <cellStyle name="Percent 12 6 3 3" xfId="10843"/>
    <cellStyle name="Percent 12 6 3 3 2" xfId="25991"/>
    <cellStyle name="Percent 12 6 3 3 2 2" xfId="51959"/>
    <cellStyle name="Percent 12 6 3 3 3" xfId="36811"/>
    <cellStyle name="Percent 12 6 3 4" xfId="8679"/>
    <cellStyle name="Percent 12 6 3 4 2" xfId="23827"/>
    <cellStyle name="Percent 12 6 3 4 2 2" xfId="49795"/>
    <cellStyle name="Percent 12 6 3 4 3" xfId="34647"/>
    <cellStyle name="Percent 12 6 3 5" xfId="19499"/>
    <cellStyle name="Percent 12 6 3 5 2" xfId="45467"/>
    <cellStyle name="Percent 12 6 3 6" xfId="15171"/>
    <cellStyle name="Percent 12 6 3 6 2" xfId="41139"/>
    <cellStyle name="Percent 12 6 3 7" xfId="4351"/>
    <cellStyle name="Percent 12 6 3 8" xfId="30319"/>
    <cellStyle name="Percent 12 6 3 9" xfId="56801"/>
    <cellStyle name="Percent 12 6 4" xfId="5433"/>
    <cellStyle name="Percent 12 6 4 2" xfId="11925"/>
    <cellStyle name="Percent 12 6 4 2 2" xfId="27073"/>
    <cellStyle name="Percent 12 6 4 2 2 2" xfId="53041"/>
    <cellStyle name="Percent 12 6 4 2 3" xfId="37893"/>
    <cellStyle name="Percent 12 6 4 3" xfId="20581"/>
    <cellStyle name="Percent 12 6 4 3 2" xfId="46549"/>
    <cellStyle name="Percent 12 6 4 4" xfId="16253"/>
    <cellStyle name="Percent 12 6 4 4 2" xfId="42221"/>
    <cellStyle name="Percent 12 6 4 5" xfId="31401"/>
    <cellStyle name="Percent 12 6 4 6" xfId="57883"/>
    <cellStyle name="Percent 12 6 5" xfId="9761"/>
    <cellStyle name="Percent 12 6 5 2" xfId="24909"/>
    <cellStyle name="Percent 12 6 5 2 2" xfId="50877"/>
    <cellStyle name="Percent 12 6 5 3" xfId="35729"/>
    <cellStyle name="Percent 12 6 6" xfId="7597"/>
    <cellStyle name="Percent 12 6 6 2" xfId="22745"/>
    <cellStyle name="Percent 12 6 6 2 2" xfId="48713"/>
    <cellStyle name="Percent 12 6 6 3" xfId="33565"/>
    <cellStyle name="Percent 12 6 7" xfId="18417"/>
    <cellStyle name="Percent 12 6 7 2" xfId="44385"/>
    <cellStyle name="Percent 12 6 8" xfId="14089"/>
    <cellStyle name="Percent 12 6 8 2" xfId="40057"/>
    <cellStyle name="Percent 12 6 9" xfId="3269"/>
    <cellStyle name="Percent 12 7" xfId="551"/>
    <cellStyle name="Percent 12 7 10" xfId="29238"/>
    <cellStyle name="Percent 12 7 11" xfId="55180"/>
    <cellStyle name="Percent 12 7 12" xfId="55720"/>
    <cellStyle name="Percent 12 7 13" xfId="944"/>
    <cellStyle name="Percent 12 7 2" xfId="1647"/>
    <cellStyle name="Percent 12 7 2 10" xfId="56261"/>
    <cellStyle name="Percent 12 7 2 2" xfId="2729"/>
    <cellStyle name="Percent 12 7 2 2 2" xfId="7057"/>
    <cellStyle name="Percent 12 7 2 2 2 2" xfId="13549"/>
    <cellStyle name="Percent 12 7 2 2 2 2 2" xfId="28697"/>
    <cellStyle name="Percent 12 7 2 2 2 2 2 2" xfId="54665"/>
    <cellStyle name="Percent 12 7 2 2 2 2 3" xfId="39517"/>
    <cellStyle name="Percent 12 7 2 2 2 3" xfId="22205"/>
    <cellStyle name="Percent 12 7 2 2 2 3 2" xfId="48173"/>
    <cellStyle name="Percent 12 7 2 2 2 4" xfId="17877"/>
    <cellStyle name="Percent 12 7 2 2 2 4 2" xfId="43845"/>
    <cellStyle name="Percent 12 7 2 2 2 5" xfId="33025"/>
    <cellStyle name="Percent 12 7 2 2 2 6" xfId="59507"/>
    <cellStyle name="Percent 12 7 2 2 3" xfId="11385"/>
    <cellStyle name="Percent 12 7 2 2 3 2" xfId="26533"/>
    <cellStyle name="Percent 12 7 2 2 3 2 2" xfId="52501"/>
    <cellStyle name="Percent 12 7 2 2 3 3" xfId="37353"/>
    <cellStyle name="Percent 12 7 2 2 4" xfId="9221"/>
    <cellStyle name="Percent 12 7 2 2 4 2" xfId="24369"/>
    <cellStyle name="Percent 12 7 2 2 4 2 2" xfId="50337"/>
    <cellStyle name="Percent 12 7 2 2 4 3" xfId="35189"/>
    <cellStyle name="Percent 12 7 2 2 5" xfId="20041"/>
    <cellStyle name="Percent 12 7 2 2 5 2" xfId="46009"/>
    <cellStyle name="Percent 12 7 2 2 6" xfId="15713"/>
    <cellStyle name="Percent 12 7 2 2 6 2" xfId="41681"/>
    <cellStyle name="Percent 12 7 2 2 7" xfId="4893"/>
    <cellStyle name="Percent 12 7 2 2 8" xfId="30861"/>
    <cellStyle name="Percent 12 7 2 2 9" xfId="57343"/>
    <cellStyle name="Percent 12 7 2 3" xfId="5975"/>
    <cellStyle name="Percent 12 7 2 3 2" xfId="12467"/>
    <cellStyle name="Percent 12 7 2 3 2 2" xfId="27615"/>
    <cellStyle name="Percent 12 7 2 3 2 2 2" xfId="53583"/>
    <cellStyle name="Percent 12 7 2 3 2 3" xfId="38435"/>
    <cellStyle name="Percent 12 7 2 3 3" xfId="21123"/>
    <cellStyle name="Percent 12 7 2 3 3 2" xfId="47091"/>
    <cellStyle name="Percent 12 7 2 3 4" xfId="16795"/>
    <cellStyle name="Percent 12 7 2 3 4 2" xfId="42763"/>
    <cellStyle name="Percent 12 7 2 3 5" xfId="31943"/>
    <cellStyle name="Percent 12 7 2 3 6" xfId="58425"/>
    <cellStyle name="Percent 12 7 2 4" xfId="10303"/>
    <cellStyle name="Percent 12 7 2 4 2" xfId="25451"/>
    <cellStyle name="Percent 12 7 2 4 2 2" xfId="51419"/>
    <cellStyle name="Percent 12 7 2 4 3" xfId="36271"/>
    <cellStyle name="Percent 12 7 2 5" xfId="8139"/>
    <cellStyle name="Percent 12 7 2 5 2" xfId="23287"/>
    <cellStyle name="Percent 12 7 2 5 2 2" xfId="49255"/>
    <cellStyle name="Percent 12 7 2 5 3" xfId="34107"/>
    <cellStyle name="Percent 12 7 2 6" xfId="18959"/>
    <cellStyle name="Percent 12 7 2 6 2" xfId="44927"/>
    <cellStyle name="Percent 12 7 2 7" xfId="14631"/>
    <cellStyle name="Percent 12 7 2 7 2" xfId="40599"/>
    <cellStyle name="Percent 12 7 2 8" xfId="3811"/>
    <cellStyle name="Percent 12 7 2 9" xfId="29779"/>
    <cellStyle name="Percent 12 7 3" xfId="2188"/>
    <cellStyle name="Percent 12 7 3 2" xfId="6516"/>
    <cellStyle name="Percent 12 7 3 2 2" xfId="13008"/>
    <cellStyle name="Percent 12 7 3 2 2 2" xfId="28156"/>
    <cellStyle name="Percent 12 7 3 2 2 2 2" xfId="54124"/>
    <cellStyle name="Percent 12 7 3 2 2 3" xfId="38976"/>
    <cellStyle name="Percent 12 7 3 2 3" xfId="21664"/>
    <cellStyle name="Percent 12 7 3 2 3 2" xfId="47632"/>
    <cellStyle name="Percent 12 7 3 2 4" xfId="17336"/>
    <cellStyle name="Percent 12 7 3 2 4 2" xfId="43304"/>
    <cellStyle name="Percent 12 7 3 2 5" xfId="32484"/>
    <cellStyle name="Percent 12 7 3 2 6" xfId="58966"/>
    <cellStyle name="Percent 12 7 3 3" xfId="10844"/>
    <cellStyle name="Percent 12 7 3 3 2" xfId="25992"/>
    <cellStyle name="Percent 12 7 3 3 2 2" xfId="51960"/>
    <cellStyle name="Percent 12 7 3 3 3" xfId="36812"/>
    <cellStyle name="Percent 12 7 3 4" xfId="8680"/>
    <cellStyle name="Percent 12 7 3 4 2" xfId="23828"/>
    <cellStyle name="Percent 12 7 3 4 2 2" xfId="49796"/>
    <cellStyle name="Percent 12 7 3 4 3" xfId="34648"/>
    <cellStyle name="Percent 12 7 3 5" xfId="19500"/>
    <cellStyle name="Percent 12 7 3 5 2" xfId="45468"/>
    <cellStyle name="Percent 12 7 3 6" xfId="15172"/>
    <cellStyle name="Percent 12 7 3 6 2" xfId="41140"/>
    <cellStyle name="Percent 12 7 3 7" xfId="4352"/>
    <cellStyle name="Percent 12 7 3 8" xfId="30320"/>
    <cellStyle name="Percent 12 7 3 9" xfId="56802"/>
    <cellStyle name="Percent 12 7 4" xfId="5434"/>
    <cellStyle name="Percent 12 7 4 2" xfId="11926"/>
    <cellStyle name="Percent 12 7 4 2 2" xfId="27074"/>
    <cellStyle name="Percent 12 7 4 2 2 2" xfId="53042"/>
    <cellStyle name="Percent 12 7 4 2 3" xfId="37894"/>
    <cellStyle name="Percent 12 7 4 3" xfId="20582"/>
    <cellStyle name="Percent 12 7 4 3 2" xfId="46550"/>
    <cellStyle name="Percent 12 7 4 4" xfId="16254"/>
    <cellStyle name="Percent 12 7 4 4 2" xfId="42222"/>
    <cellStyle name="Percent 12 7 4 5" xfId="31402"/>
    <cellStyle name="Percent 12 7 4 6" xfId="57884"/>
    <cellStyle name="Percent 12 7 5" xfId="9762"/>
    <cellStyle name="Percent 12 7 5 2" xfId="24910"/>
    <cellStyle name="Percent 12 7 5 2 2" xfId="50878"/>
    <cellStyle name="Percent 12 7 5 3" xfId="35730"/>
    <cellStyle name="Percent 12 7 6" xfId="7598"/>
    <cellStyle name="Percent 12 7 6 2" xfId="22746"/>
    <cellStyle name="Percent 12 7 6 2 2" xfId="48714"/>
    <cellStyle name="Percent 12 7 6 3" xfId="33566"/>
    <cellStyle name="Percent 12 7 7" xfId="18418"/>
    <cellStyle name="Percent 12 7 7 2" xfId="44386"/>
    <cellStyle name="Percent 12 7 8" xfId="14090"/>
    <cellStyle name="Percent 12 7 8 2" xfId="40058"/>
    <cellStyle name="Percent 12 7 9" xfId="3270"/>
    <cellStyle name="Percent 12 8" xfId="552"/>
    <cellStyle name="Percent 12 8 10" xfId="29239"/>
    <cellStyle name="Percent 12 8 11" xfId="55181"/>
    <cellStyle name="Percent 12 8 12" xfId="55721"/>
    <cellStyle name="Percent 12 8 13" xfId="984"/>
    <cellStyle name="Percent 12 8 2" xfId="1648"/>
    <cellStyle name="Percent 12 8 2 10" xfId="56262"/>
    <cellStyle name="Percent 12 8 2 2" xfId="2730"/>
    <cellStyle name="Percent 12 8 2 2 2" xfId="7058"/>
    <cellStyle name="Percent 12 8 2 2 2 2" xfId="13550"/>
    <cellStyle name="Percent 12 8 2 2 2 2 2" xfId="28698"/>
    <cellStyle name="Percent 12 8 2 2 2 2 2 2" xfId="54666"/>
    <cellStyle name="Percent 12 8 2 2 2 2 3" xfId="39518"/>
    <cellStyle name="Percent 12 8 2 2 2 3" xfId="22206"/>
    <cellStyle name="Percent 12 8 2 2 2 3 2" xfId="48174"/>
    <cellStyle name="Percent 12 8 2 2 2 4" xfId="17878"/>
    <cellStyle name="Percent 12 8 2 2 2 4 2" xfId="43846"/>
    <cellStyle name="Percent 12 8 2 2 2 5" xfId="33026"/>
    <cellStyle name="Percent 12 8 2 2 2 6" xfId="59508"/>
    <cellStyle name="Percent 12 8 2 2 3" xfId="11386"/>
    <cellStyle name="Percent 12 8 2 2 3 2" xfId="26534"/>
    <cellStyle name="Percent 12 8 2 2 3 2 2" xfId="52502"/>
    <cellStyle name="Percent 12 8 2 2 3 3" xfId="37354"/>
    <cellStyle name="Percent 12 8 2 2 4" xfId="9222"/>
    <cellStyle name="Percent 12 8 2 2 4 2" xfId="24370"/>
    <cellStyle name="Percent 12 8 2 2 4 2 2" xfId="50338"/>
    <cellStyle name="Percent 12 8 2 2 4 3" xfId="35190"/>
    <cellStyle name="Percent 12 8 2 2 5" xfId="20042"/>
    <cellStyle name="Percent 12 8 2 2 5 2" xfId="46010"/>
    <cellStyle name="Percent 12 8 2 2 6" xfId="15714"/>
    <cellStyle name="Percent 12 8 2 2 6 2" xfId="41682"/>
    <cellStyle name="Percent 12 8 2 2 7" xfId="4894"/>
    <cellStyle name="Percent 12 8 2 2 8" xfId="30862"/>
    <cellStyle name="Percent 12 8 2 2 9" xfId="57344"/>
    <cellStyle name="Percent 12 8 2 3" xfId="5976"/>
    <cellStyle name="Percent 12 8 2 3 2" xfId="12468"/>
    <cellStyle name="Percent 12 8 2 3 2 2" xfId="27616"/>
    <cellStyle name="Percent 12 8 2 3 2 2 2" xfId="53584"/>
    <cellStyle name="Percent 12 8 2 3 2 3" xfId="38436"/>
    <cellStyle name="Percent 12 8 2 3 3" xfId="21124"/>
    <cellStyle name="Percent 12 8 2 3 3 2" xfId="47092"/>
    <cellStyle name="Percent 12 8 2 3 4" xfId="16796"/>
    <cellStyle name="Percent 12 8 2 3 4 2" xfId="42764"/>
    <cellStyle name="Percent 12 8 2 3 5" xfId="31944"/>
    <cellStyle name="Percent 12 8 2 3 6" xfId="58426"/>
    <cellStyle name="Percent 12 8 2 4" xfId="10304"/>
    <cellStyle name="Percent 12 8 2 4 2" xfId="25452"/>
    <cellStyle name="Percent 12 8 2 4 2 2" xfId="51420"/>
    <cellStyle name="Percent 12 8 2 4 3" xfId="36272"/>
    <cellStyle name="Percent 12 8 2 5" xfId="8140"/>
    <cellStyle name="Percent 12 8 2 5 2" xfId="23288"/>
    <cellStyle name="Percent 12 8 2 5 2 2" xfId="49256"/>
    <cellStyle name="Percent 12 8 2 5 3" xfId="34108"/>
    <cellStyle name="Percent 12 8 2 6" xfId="18960"/>
    <cellStyle name="Percent 12 8 2 6 2" xfId="44928"/>
    <cellStyle name="Percent 12 8 2 7" xfId="14632"/>
    <cellStyle name="Percent 12 8 2 7 2" xfId="40600"/>
    <cellStyle name="Percent 12 8 2 8" xfId="3812"/>
    <cellStyle name="Percent 12 8 2 9" xfId="29780"/>
    <cellStyle name="Percent 12 8 3" xfId="2189"/>
    <cellStyle name="Percent 12 8 3 2" xfId="6517"/>
    <cellStyle name="Percent 12 8 3 2 2" xfId="13009"/>
    <cellStyle name="Percent 12 8 3 2 2 2" xfId="28157"/>
    <cellStyle name="Percent 12 8 3 2 2 2 2" xfId="54125"/>
    <cellStyle name="Percent 12 8 3 2 2 3" xfId="38977"/>
    <cellStyle name="Percent 12 8 3 2 3" xfId="21665"/>
    <cellStyle name="Percent 12 8 3 2 3 2" xfId="47633"/>
    <cellStyle name="Percent 12 8 3 2 4" xfId="17337"/>
    <cellStyle name="Percent 12 8 3 2 4 2" xfId="43305"/>
    <cellStyle name="Percent 12 8 3 2 5" xfId="32485"/>
    <cellStyle name="Percent 12 8 3 2 6" xfId="58967"/>
    <cellStyle name="Percent 12 8 3 3" xfId="10845"/>
    <cellStyle name="Percent 12 8 3 3 2" xfId="25993"/>
    <cellStyle name="Percent 12 8 3 3 2 2" xfId="51961"/>
    <cellStyle name="Percent 12 8 3 3 3" xfId="36813"/>
    <cellStyle name="Percent 12 8 3 4" xfId="8681"/>
    <cellStyle name="Percent 12 8 3 4 2" xfId="23829"/>
    <cellStyle name="Percent 12 8 3 4 2 2" xfId="49797"/>
    <cellStyle name="Percent 12 8 3 4 3" xfId="34649"/>
    <cellStyle name="Percent 12 8 3 5" xfId="19501"/>
    <cellStyle name="Percent 12 8 3 5 2" xfId="45469"/>
    <cellStyle name="Percent 12 8 3 6" xfId="15173"/>
    <cellStyle name="Percent 12 8 3 6 2" xfId="41141"/>
    <cellStyle name="Percent 12 8 3 7" xfId="4353"/>
    <cellStyle name="Percent 12 8 3 8" xfId="30321"/>
    <cellStyle name="Percent 12 8 3 9" xfId="56803"/>
    <cellStyle name="Percent 12 8 4" xfId="5435"/>
    <cellStyle name="Percent 12 8 4 2" xfId="11927"/>
    <cellStyle name="Percent 12 8 4 2 2" xfId="27075"/>
    <cellStyle name="Percent 12 8 4 2 2 2" xfId="53043"/>
    <cellStyle name="Percent 12 8 4 2 3" xfId="37895"/>
    <cellStyle name="Percent 12 8 4 3" xfId="20583"/>
    <cellStyle name="Percent 12 8 4 3 2" xfId="46551"/>
    <cellStyle name="Percent 12 8 4 4" xfId="16255"/>
    <cellStyle name="Percent 12 8 4 4 2" xfId="42223"/>
    <cellStyle name="Percent 12 8 4 5" xfId="31403"/>
    <cellStyle name="Percent 12 8 4 6" xfId="57885"/>
    <cellStyle name="Percent 12 8 5" xfId="9763"/>
    <cellStyle name="Percent 12 8 5 2" xfId="24911"/>
    <cellStyle name="Percent 12 8 5 2 2" xfId="50879"/>
    <cellStyle name="Percent 12 8 5 3" xfId="35731"/>
    <cellStyle name="Percent 12 8 6" xfId="7599"/>
    <cellStyle name="Percent 12 8 6 2" xfId="22747"/>
    <cellStyle name="Percent 12 8 6 2 2" xfId="48715"/>
    <cellStyle name="Percent 12 8 6 3" xfId="33567"/>
    <cellStyle name="Percent 12 8 7" xfId="18419"/>
    <cellStyle name="Percent 12 8 7 2" xfId="44387"/>
    <cellStyle name="Percent 12 8 8" xfId="14091"/>
    <cellStyle name="Percent 12 8 8 2" xfId="40059"/>
    <cellStyle name="Percent 12 8 9" xfId="3271"/>
    <cellStyle name="Percent 12 9" xfId="553"/>
    <cellStyle name="Percent 12 9 10" xfId="29240"/>
    <cellStyle name="Percent 12 9 11" xfId="55182"/>
    <cellStyle name="Percent 12 9 12" xfId="55722"/>
    <cellStyle name="Percent 12 9 13" xfId="1024"/>
    <cellStyle name="Percent 12 9 2" xfId="1649"/>
    <cellStyle name="Percent 12 9 2 10" xfId="56263"/>
    <cellStyle name="Percent 12 9 2 2" xfId="2731"/>
    <cellStyle name="Percent 12 9 2 2 2" xfId="7059"/>
    <cellStyle name="Percent 12 9 2 2 2 2" xfId="13551"/>
    <cellStyle name="Percent 12 9 2 2 2 2 2" xfId="28699"/>
    <cellStyle name="Percent 12 9 2 2 2 2 2 2" xfId="54667"/>
    <cellStyle name="Percent 12 9 2 2 2 2 3" xfId="39519"/>
    <cellStyle name="Percent 12 9 2 2 2 3" xfId="22207"/>
    <cellStyle name="Percent 12 9 2 2 2 3 2" xfId="48175"/>
    <cellStyle name="Percent 12 9 2 2 2 4" xfId="17879"/>
    <cellStyle name="Percent 12 9 2 2 2 4 2" xfId="43847"/>
    <cellStyle name="Percent 12 9 2 2 2 5" xfId="33027"/>
    <cellStyle name="Percent 12 9 2 2 2 6" xfId="59509"/>
    <cellStyle name="Percent 12 9 2 2 3" xfId="11387"/>
    <cellStyle name="Percent 12 9 2 2 3 2" xfId="26535"/>
    <cellStyle name="Percent 12 9 2 2 3 2 2" xfId="52503"/>
    <cellStyle name="Percent 12 9 2 2 3 3" xfId="37355"/>
    <cellStyle name="Percent 12 9 2 2 4" xfId="9223"/>
    <cellStyle name="Percent 12 9 2 2 4 2" xfId="24371"/>
    <cellStyle name="Percent 12 9 2 2 4 2 2" xfId="50339"/>
    <cellStyle name="Percent 12 9 2 2 4 3" xfId="35191"/>
    <cellStyle name="Percent 12 9 2 2 5" xfId="20043"/>
    <cellStyle name="Percent 12 9 2 2 5 2" xfId="46011"/>
    <cellStyle name="Percent 12 9 2 2 6" xfId="15715"/>
    <cellStyle name="Percent 12 9 2 2 6 2" xfId="41683"/>
    <cellStyle name="Percent 12 9 2 2 7" xfId="4895"/>
    <cellStyle name="Percent 12 9 2 2 8" xfId="30863"/>
    <cellStyle name="Percent 12 9 2 2 9" xfId="57345"/>
    <cellStyle name="Percent 12 9 2 3" xfId="5977"/>
    <cellStyle name="Percent 12 9 2 3 2" xfId="12469"/>
    <cellStyle name="Percent 12 9 2 3 2 2" xfId="27617"/>
    <cellStyle name="Percent 12 9 2 3 2 2 2" xfId="53585"/>
    <cellStyle name="Percent 12 9 2 3 2 3" xfId="38437"/>
    <cellStyle name="Percent 12 9 2 3 3" xfId="21125"/>
    <cellStyle name="Percent 12 9 2 3 3 2" xfId="47093"/>
    <cellStyle name="Percent 12 9 2 3 4" xfId="16797"/>
    <cellStyle name="Percent 12 9 2 3 4 2" xfId="42765"/>
    <cellStyle name="Percent 12 9 2 3 5" xfId="31945"/>
    <cellStyle name="Percent 12 9 2 3 6" xfId="58427"/>
    <cellStyle name="Percent 12 9 2 4" xfId="10305"/>
    <cellStyle name="Percent 12 9 2 4 2" xfId="25453"/>
    <cellStyle name="Percent 12 9 2 4 2 2" xfId="51421"/>
    <cellStyle name="Percent 12 9 2 4 3" xfId="36273"/>
    <cellStyle name="Percent 12 9 2 5" xfId="8141"/>
    <cellStyle name="Percent 12 9 2 5 2" xfId="23289"/>
    <cellStyle name="Percent 12 9 2 5 2 2" xfId="49257"/>
    <cellStyle name="Percent 12 9 2 5 3" xfId="34109"/>
    <cellStyle name="Percent 12 9 2 6" xfId="18961"/>
    <cellStyle name="Percent 12 9 2 6 2" xfId="44929"/>
    <cellStyle name="Percent 12 9 2 7" xfId="14633"/>
    <cellStyle name="Percent 12 9 2 7 2" xfId="40601"/>
    <cellStyle name="Percent 12 9 2 8" xfId="3813"/>
    <cellStyle name="Percent 12 9 2 9" xfId="29781"/>
    <cellStyle name="Percent 12 9 3" xfId="2190"/>
    <cellStyle name="Percent 12 9 3 2" xfId="6518"/>
    <cellStyle name="Percent 12 9 3 2 2" xfId="13010"/>
    <cellStyle name="Percent 12 9 3 2 2 2" xfId="28158"/>
    <cellStyle name="Percent 12 9 3 2 2 2 2" xfId="54126"/>
    <cellStyle name="Percent 12 9 3 2 2 3" xfId="38978"/>
    <cellStyle name="Percent 12 9 3 2 3" xfId="21666"/>
    <cellStyle name="Percent 12 9 3 2 3 2" xfId="47634"/>
    <cellStyle name="Percent 12 9 3 2 4" xfId="17338"/>
    <cellStyle name="Percent 12 9 3 2 4 2" xfId="43306"/>
    <cellStyle name="Percent 12 9 3 2 5" xfId="32486"/>
    <cellStyle name="Percent 12 9 3 2 6" xfId="58968"/>
    <cellStyle name="Percent 12 9 3 3" xfId="10846"/>
    <cellStyle name="Percent 12 9 3 3 2" xfId="25994"/>
    <cellStyle name="Percent 12 9 3 3 2 2" xfId="51962"/>
    <cellStyle name="Percent 12 9 3 3 3" xfId="36814"/>
    <cellStyle name="Percent 12 9 3 4" xfId="8682"/>
    <cellStyle name="Percent 12 9 3 4 2" xfId="23830"/>
    <cellStyle name="Percent 12 9 3 4 2 2" xfId="49798"/>
    <cellStyle name="Percent 12 9 3 4 3" xfId="34650"/>
    <cellStyle name="Percent 12 9 3 5" xfId="19502"/>
    <cellStyle name="Percent 12 9 3 5 2" xfId="45470"/>
    <cellStyle name="Percent 12 9 3 6" xfId="15174"/>
    <cellStyle name="Percent 12 9 3 6 2" xfId="41142"/>
    <cellStyle name="Percent 12 9 3 7" xfId="4354"/>
    <cellStyle name="Percent 12 9 3 8" xfId="30322"/>
    <cellStyle name="Percent 12 9 3 9" xfId="56804"/>
    <cellStyle name="Percent 12 9 4" xfId="5436"/>
    <cellStyle name="Percent 12 9 4 2" xfId="11928"/>
    <cellStyle name="Percent 12 9 4 2 2" xfId="27076"/>
    <cellStyle name="Percent 12 9 4 2 2 2" xfId="53044"/>
    <cellStyle name="Percent 12 9 4 2 3" xfId="37896"/>
    <cellStyle name="Percent 12 9 4 3" xfId="20584"/>
    <cellStyle name="Percent 12 9 4 3 2" xfId="46552"/>
    <cellStyle name="Percent 12 9 4 4" xfId="16256"/>
    <cellStyle name="Percent 12 9 4 4 2" xfId="42224"/>
    <cellStyle name="Percent 12 9 4 5" xfId="31404"/>
    <cellStyle name="Percent 12 9 4 6" xfId="57886"/>
    <cellStyle name="Percent 12 9 5" xfId="9764"/>
    <cellStyle name="Percent 12 9 5 2" xfId="24912"/>
    <cellStyle name="Percent 12 9 5 2 2" xfId="50880"/>
    <cellStyle name="Percent 12 9 5 3" xfId="35732"/>
    <cellStyle name="Percent 12 9 6" xfId="7600"/>
    <cellStyle name="Percent 12 9 6 2" xfId="22748"/>
    <cellStyle name="Percent 12 9 6 2 2" xfId="48716"/>
    <cellStyle name="Percent 12 9 6 3" xfId="33568"/>
    <cellStyle name="Percent 12 9 7" xfId="18420"/>
    <cellStyle name="Percent 12 9 7 2" xfId="44388"/>
    <cellStyle name="Percent 12 9 8" xfId="14092"/>
    <cellStyle name="Percent 12 9 8 2" xfId="40060"/>
    <cellStyle name="Percent 12 9 9" xfId="3272"/>
    <cellStyle name="Percent 13" xfId="554"/>
    <cellStyle name="Percent 13 2" xfId="555"/>
    <cellStyle name="Percent 14" xfId="556"/>
    <cellStyle name="Percent 15" xfId="1218"/>
    <cellStyle name="Percent 16" xfId="59622"/>
    <cellStyle name="Percent 2" xfId="557"/>
    <cellStyle name="Percent 2 10" xfId="558"/>
    <cellStyle name="Percent 2 10 10" xfId="29242"/>
    <cellStyle name="Percent 2 10 11" xfId="55184"/>
    <cellStyle name="Percent 2 10 12" xfId="55724"/>
    <cellStyle name="Percent 2 10 13" xfId="1034"/>
    <cellStyle name="Percent 2 10 2" xfId="1651"/>
    <cellStyle name="Percent 2 10 2 10" xfId="56265"/>
    <cellStyle name="Percent 2 10 2 2" xfId="2733"/>
    <cellStyle name="Percent 2 10 2 2 2" xfId="7061"/>
    <cellStyle name="Percent 2 10 2 2 2 2" xfId="13553"/>
    <cellStyle name="Percent 2 10 2 2 2 2 2" xfId="28701"/>
    <cellStyle name="Percent 2 10 2 2 2 2 2 2" xfId="54669"/>
    <cellStyle name="Percent 2 10 2 2 2 2 3" xfId="39521"/>
    <cellStyle name="Percent 2 10 2 2 2 3" xfId="22209"/>
    <cellStyle name="Percent 2 10 2 2 2 3 2" xfId="48177"/>
    <cellStyle name="Percent 2 10 2 2 2 4" xfId="17881"/>
    <cellStyle name="Percent 2 10 2 2 2 4 2" xfId="43849"/>
    <cellStyle name="Percent 2 10 2 2 2 5" xfId="33029"/>
    <cellStyle name="Percent 2 10 2 2 2 6" xfId="59511"/>
    <cellStyle name="Percent 2 10 2 2 3" xfId="11389"/>
    <cellStyle name="Percent 2 10 2 2 3 2" xfId="26537"/>
    <cellStyle name="Percent 2 10 2 2 3 2 2" xfId="52505"/>
    <cellStyle name="Percent 2 10 2 2 3 3" xfId="37357"/>
    <cellStyle name="Percent 2 10 2 2 4" xfId="9225"/>
    <cellStyle name="Percent 2 10 2 2 4 2" xfId="24373"/>
    <cellStyle name="Percent 2 10 2 2 4 2 2" xfId="50341"/>
    <cellStyle name="Percent 2 10 2 2 4 3" xfId="35193"/>
    <cellStyle name="Percent 2 10 2 2 5" xfId="20045"/>
    <cellStyle name="Percent 2 10 2 2 5 2" xfId="46013"/>
    <cellStyle name="Percent 2 10 2 2 6" xfId="15717"/>
    <cellStyle name="Percent 2 10 2 2 6 2" xfId="41685"/>
    <cellStyle name="Percent 2 10 2 2 7" xfId="4897"/>
    <cellStyle name="Percent 2 10 2 2 8" xfId="30865"/>
    <cellStyle name="Percent 2 10 2 2 9" xfId="57347"/>
    <cellStyle name="Percent 2 10 2 3" xfId="5979"/>
    <cellStyle name="Percent 2 10 2 3 2" xfId="12471"/>
    <cellStyle name="Percent 2 10 2 3 2 2" xfId="27619"/>
    <cellStyle name="Percent 2 10 2 3 2 2 2" xfId="53587"/>
    <cellStyle name="Percent 2 10 2 3 2 3" xfId="38439"/>
    <cellStyle name="Percent 2 10 2 3 3" xfId="21127"/>
    <cellStyle name="Percent 2 10 2 3 3 2" xfId="47095"/>
    <cellStyle name="Percent 2 10 2 3 4" xfId="16799"/>
    <cellStyle name="Percent 2 10 2 3 4 2" xfId="42767"/>
    <cellStyle name="Percent 2 10 2 3 5" xfId="31947"/>
    <cellStyle name="Percent 2 10 2 3 6" xfId="58429"/>
    <cellStyle name="Percent 2 10 2 4" xfId="10307"/>
    <cellStyle name="Percent 2 10 2 4 2" xfId="25455"/>
    <cellStyle name="Percent 2 10 2 4 2 2" xfId="51423"/>
    <cellStyle name="Percent 2 10 2 4 3" xfId="36275"/>
    <cellStyle name="Percent 2 10 2 5" xfId="8143"/>
    <cellStyle name="Percent 2 10 2 5 2" xfId="23291"/>
    <cellStyle name="Percent 2 10 2 5 2 2" xfId="49259"/>
    <cellStyle name="Percent 2 10 2 5 3" xfId="34111"/>
    <cellStyle name="Percent 2 10 2 6" xfId="18963"/>
    <cellStyle name="Percent 2 10 2 6 2" xfId="44931"/>
    <cellStyle name="Percent 2 10 2 7" xfId="14635"/>
    <cellStyle name="Percent 2 10 2 7 2" xfId="40603"/>
    <cellStyle name="Percent 2 10 2 8" xfId="3815"/>
    <cellStyle name="Percent 2 10 2 9" xfId="29783"/>
    <cellStyle name="Percent 2 10 3" xfId="2192"/>
    <cellStyle name="Percent 2 10 3 2" xfId="6520"/>
    <cellStyle name="Percent 2 10 3 2 2" xfId="13012"/>
    <cellStyle name="Percent 2 10 3 2 2 2" xfId="28160"/>
    <cellStyle name="Percent 2 10 3 2 2 2 2" xfId="54128"/>
    <cellStyle name="Percent 2 10 3 2 2 3" xfId="38980"/>
    <cellStyle name="Percent 2 10 3 2 3" xfId="21668"/>
    <cellStyle name="Percent 2 10 3 2 3 2" xfId="47636"/>
    <cellStyle name="Percent 2 10 3 2 4" xfId="17340"/>
    <cellStyle name="Percent 2 10 3 2 4 2" xfId="43308"/>
    <cellStyle name="Percent 2 10 3 2 5" xfId="32488"/>
    <cellStyle name="Percent 2 10 3 2 6" xfId="58970"/>
    <cellStyle name="Percent 2 10 3 3" xfId="10848"/>
    <cellStyle name="Percent 2 10 3 3 2" xfId="25996"/>
    <cellStyle name="Percent 2 10 3 3 2 2" xfId="51964"/>
    <cellStyle name="Percent 2 10 3 3 3" xfId="36816"/>
    <cellStyle name="Percent 2 10 3 4" xfId="8684"/>
    <cellStyle name="Percent 2 10 3 4 2" xfId="23832"/>
    <cellStyle name="Percent 2 10 3 4 2 2" xfId="49800"/>
    <cellStyle name="Percent 2 10 3 4 3" xfId="34652"/>
    <cellStyle name="Percent 2 10 3 5" xfId="19504"/>
    <cellStyle name="Percent 2 10 3 5 2" xfId="45472"/>
    <cellStyle name="Percent 2 10 3 6" xfId="15176"/>
    <cellStyle name="Percent 2 10 3 6 2" xfId="41144"/>
    <cellStyle name="Percent 2 10 3 7" xfId="4356"/>
    <cellStyle name="Percent 2 10 3 8" xfId="30324"/>
    <cellStyle name="Percent 2 10 3 9" xfId="56806"/>
    <cellStyle name="Percent 2 10 4" xfId="5438"/>
    <cellStyle name="Percent 2 10 4 2" xfId="11930"/>
    <cellStyle name="Percent 2 10 4 2 2" xfId="27078"/>
    <cellStyle name="Percent 2 10 4 2 2 2" xfId="53046"/>
    <cellStyle name="Percent 2 10 4 2 3" xfId="37898"/>
    <cellStyle name="Percent 2 10 4 3" xfId="20586"/>
    <cellStyle name="Percent 2 10 4 3 2" xfId="46554"/>
    <cellStyle name="Percent 2 10 4 4" xfId="16258"/>
    <cellStyle name="Percent 2 10 4 4 2" xfId="42226"/>
    <cellStyle name="Percent 2 10 4 5" xfId="31406"/>
    <cellStyle name="Percent 2 10 4 6" xfId="57888"/>
    <cellStyle name="Percent 2 10 5" xfId="9766"/>
    <cellStyle name="Percent 2 10 5 2" xfId="24914"/>
    <cellStyle name="Percent 2 10 5 2 2" xfId="50882"/>
    <cellStyle name="Percent 2 10 5 3" xfId="35734"/>
    <cellStyle name="Percent 2 10 6" xfId="7602"/>
    <cellStyle name="Percent 2 10 6 2" xfId="22750"/>
    <cellStyle name="Percent 2 10 6 2 2" xfId="48718"/>
    <cellStyle name="Percent 2 10 6 3" xfId="33570"/>
    <cellStyle name="Percent 2 10 7" xfId="18422"/>
    <cellStyle name="Percent 2 10 7 2" xfId="44390"/>
    <cellStyle name="Percent 2 10 8" xfId="14094"/>
    <cellStyle name="Percent 2 10 8 2" xfId="40062"/>
    <cellStyle name="Percent 2 10 9" xfId="3274"/>
    <cellStyle name="Percent 2 11" xfId="559"/>
    <cellStyle name="Percent 2 11 10" xfId="29243"/>
    <cellStyle name="Percent 2 11 11" xfId="55185"/>
    <cellStyle name="Percent 2 11 12" xfId="55725"/>
    <cellStyle name="Percent 2 11 13" xfId="1074"/>
    <cellStyle name="Percent 2 11 2" xfId="1652"/>
    <cellStyle name="Percent 2 11 2 10" xfId="56266"/>
    <cellStyle name="Percent 2 11 2 2" xfId="2734"/>
    <cellStyle name="Percent 2 11 2 2 2" xfId="7062"/>
    <cellStyle name="Percent 2 11 2 2 2 2" xfId="13554"/>
    <cellStyle name="Percent 2 11 2 2 2 2 2" xfId="28702"/>
    <cellStyle name="Percent 2 11 2 2 2 2 2 2" xfId="54670"/>
    <cellStyle name="Percent 2 11 2 2 2 2 3" xfId="39522"/>
    <cellStyle name="Percent 2 11 2 2 2 3" xfId="22210"/>
    <cellStyle name="Percent 2 11 2 2 2 3 2" xfId="48178"/>
    <cellStyle name="Percent 2 11 2 2 2 4" xfId="17882"/>
    <cellStyle name="Percent 2 11 2 2 2 4 2" xfId="43850"/>
    <cellStyle name="Percent 2 11 2 2 2 5" xfId="33030"/>
    <cellStyle name="Percent 2 11 2 2 2 6" xfId="59512"/>
    <cellStyle name="Percent 2 11 2 2 3" xfId="11390"/>
    <cellStyle name="Percent 2 11 2 2 3 2" xfId="26538"/>
    <cellStyle name="Percent 2 11 2 2 3 2 2" xfId="52506"/>
    <cellStyle name="Percent 2 11 2 2 3 3" xfId="37358"/>
    <cellStyle name="Percent 2 11 2 2 4" xfId="9226"/>
    <cellStyle name="Percent 2 11 2 2 4 2" xfId="24374"/>
    <cellStyle name="Percent 2 11 2 2 4 2 2" xfId="50342"/>
    <cellStyle name="Percent 2 11 2 2 4 3" xfId="35194"/>
    <cellStyle name="Percent 2 11 2 2 5" xfId="20046"/>
    <cellStyle name="Percent 2 11 2 2 5 2" xfId="46014"/>
    <cellStyle name="Percent 2 11 2 2 6" xfId="15718"/>
    <cellStyle name="Percent 2 11 2 2 6 2" xfId="41686"/>
    <cellStyle name="Percent 2 11 2 2 7" xfId="4898"/>
    <cellStyle name="Percent 2 11 2 2 8" xfId="30866"/>
    <cellStyle name="Percent 2 11 2 2 9" xfId="57348"/>
    <cellStyle name="Percent 2 11 2 3" xfId="5980"/>
    <cellStyle name="Percent 2 11 2 3 2" xfId="12472"/>
    <cellStyle name="Percent 2 11 2 3 2 2" xfId="27620"/>
    <cellStyle name="Percent 2 11 2 3 2 2 2" xfId="53588"/>
    <cellStyle name="Percent 2 11 2 3 2 3" xfId="38440"/>
    <cellStyle name="Percent 2 11 2 3 3" xfId="21128"/>
    <cellStyle name="Percent 2 11 2 3 3 2" xfId="47096"/>
    <cellStyle name="Percent 2 11 2 3 4" xfId="16800"/>
    <cellStyle name="Percent 2 11 2 3 4 2" xfId="42768"/>
    <cellStyle name="Percent 2 11 2 3 5" xfId="31948"/>
    <cellStyle name="Percent 2 11 2 3 6" xfId="58430"/>
    <cellStyle name="Percent 2 11 2 4" xfId="10308"/>
    <cellStyle name="Percent 2 11 2 4 2" xfId="25456"/>
    <cellStyle name="Percent 2 11 2 4 2 2" xfId="51424"/>
    <cellStyle name="Percent 2 11 2 4 3" xfId="36276"/>
    <cellStyle name="Percent 2 11 2 5" xfId="8144"/>
    <cellStyle name="Percent 2 11 2 5 2" xfId="23292"/>
    <cellStyle name="Percent 2 11 2 5 2 2" xfId="49260"/>
    <cellStyle name="Percent 2 11 2 5 3" xfId="34112"/>
    <cellStyle name="Percent 2 11 2 6" xfId="18964"/>
    <cellStyle name="Percent 2 11 2 6 2" xfId="44932"/>
    <cellStyle name="Percent 2 11 2 7" xfId="14636"/>
    <cellStyle name="Percent 2 11 2 7 2" xfId="40604"/>
    <cellStyle name="Percent 2 11 2 8" xfId="3816"/>
    <cellStyle name="Percent 2 11 2 9" xfId="29784"/>
    <cellStyle name="Percent 2 11 3" xfId="2193"/>
    <cellStyle name="Percent 2 11 3 2" xfId="6521"/>
    <cellStyle name="Percent 2 11 3 2 2" xfId="13013"/>
    <cellStyle name="Percent 2 11 3 2 2 2" xfId="28161"/>
    <cellStyle name="Percent 2 11 3 2 2 2 2" xfId="54129"/>
    <cellStyle name="Percent 2 11 3 2 2 3" xfId="38981"/>
    <cellStyle name="Percent 2 11 3 2 3" xfId="21669"/>
    <cellStyle name="Percent 2 11 3 2 3 2" xfId="47637"/>
    <cellStyle name="Percent 2 11 3 2 4" xfId="17341"/>
    <cellStyle name="Percent 2 11 3 2 4 2" xfId="43309"/>
    <cellStyle name="Percent 2 11 3 2 5" xfId="32489"/>
    <cellStyle name="Percent 2 11 3 2 6" xfId="58971"/>
    <cellStyle name="Percent 2 11 3 3" xfId="10849"/>
    <cellStyle name="Percent 2 11 3 3 2" xfId="25997"/>
    <cellStyle name="Percent 2 11 3 3 2 2" xfId="51965"/>
    <cellStyle name="Percent 2 11 3 3 3" xfId="36817"/>
    <cellStyle name="Percent 2 11 3 4" xfId="8685"/>
    <cellStyle name="Percent 2 11 3 4 2" xfId="23833"/>
    <cellStyle name="Percent 2 11 3 4 2 2" xfId="49801"/>
    <cellStyle name="Percent 2 11 3 4 3" xfId="34653"/>
    <cellStyle name="Percent 2 11 3 5" xfId="19505"/>
    <cellStyle name="Percent 2 11 3 5 2" xfId="45473"/>
    <cellStyle name="Percent 2 11 3 6" xfId="15177"/>
    <cellStyle name="Percent 2 11 3 6 2" xfId="41145"/>
    <cellStyle name="Percent 2 11 3 7" xfId="4357"/>
    <cellStyle name="Percent 2 11 3 8" xfId="30325"/>
    <cellStyle name="Percent 2 11 3 9" xfId="56807"/>
    <cellStyle name="Percent 2 11 4" xfId="5439"/>
    <cellStyle name="Percent 2 11 4 2" xfId="11931"/>
    <cellStyle name="Percent 2 11 4 2 2" xfId="27079"/>
    <cellStyle name="Percent 2 11 4 2 2 2" xfId="53047"/>
    <cellStyle name="Percent 2 11 4 2 3" xfId="37899"/>
    <cellStyle name="Percent 2 11 4 3" xfId="20587"/>
    <cellStyle name="Percent 2 11 4 3 2" xfId="46555"/>
    <cellStyle name="Percent 2 11 4 4" xfId="16259"/>
    <cellStyle name="Percent 2 11 4 4 2" xfId="42227"/>
    <cellStyle name="Percent 2 11 4 5" xfId="31407"/>
    <cellStyle name="Percent 2 11 4 6" xfId="57889"/>
    <cellStyle name="Percent 2 11 5" xfId="9767"/>
    <cellStyle name="Percent 2 11 5 2" xfId="24915"/>
    <cellStyle name="Percent 2 11 5 2 2" xfId="50883"/>
    <cellStyle name="Percent 2 11 5 3" xfId="35735"/>
    <cellStyle name="Percent 2 11 6" xfId="7603"/>
    <cellStyle name="Percent 2 11 6 2" xfId="22751"/>
    <cellStyle name="Percent 2 11 6 2 2" xfId="48719"/>
    <cellStyle name="Percent 2 11 6 3" xfId="33571"/>
    <cellStyle name="Percent 2 11 7" xfId="18423"/>
    <cellStyle name="Percent 2 11 7 2" xfId="44391"/>
    <cellStyle name="Percent 2 11 8" xfId="14095"/>
    <cellStyle name="Percent 2 11 8 2" xfId="40063"/>
    <cellStyle name="Percent 2 11 9" xfId="3275"/>
    <cellStyle name="Percent 2 12" xfId="560"/>
    <cellStyle name="Percent 2 12 10" xfId="29244"/>
    <cellStyle name="Percent 2 12 11" xfId="55186"/>
    <cellStyle name="Percent 2 12 12" xfId="55726"/>
    <cellStyle name="Percent 2 12 13" xfId="1114"/>
    <cellStyle name="Percent 2 12 2" xfId="1653"/>
    <cellStyle name="Percent 2 12 2 10" xfId="56267"/>
    <cellStyle name="Percent 2 12 2 2" xfId="2735"/>
    <cellStyle name="Percent 2 12 2 2 2" xfId="7063"/>
    <cellStyle name="Percent 2 12 2 2 2 2" xfId="13555"/>
    <cellStyle name="Percent 2 12 2 2 2 2 2" xfId="28703"/>
    <cellStyle name="Percent 2 12 2 2 2 2 2 2" xfId="54671"/>
    <cellStyle name="Percent 2 12 2 2 2 2 3" xfId="39523"/>
    <cellStyle name="Percent 2 12 2 2 2 3" xfId="22211"/>
    <cellStyle name="Percent 2 12 2 2 2 3 2" xfId="48179"/>
    <cellStyle name="Percent 2 12 2 2 2 4" xfId="17883"/>
    <cellStyle name="Percent 2 12 2 2 2 4 2" xfId="43851"/>
    <cellStyle name="Percent 2 12 2 2 2 5" xfId="33031"/>
    <cellStyle name="Percent 2 12 2 2 2 6" xfId="59513"/>
    <cellStyle name="Percent 2 12 2 2 3" xfId="11391"/>
    <cellStyle name="Percent 2 12 2 2 3 2" xfId="26539"/>
    <cellStyle name="Percent 2 12 2 2 3 2 2" xfId="52507"/>
    <cellStyle name="Percent 2 12 2 2 3 3" xfId="37359"/>
    <cellStyle name="Percent 2 12 2 2 4" xfId="9227"/>
    <cellStyle name="Percent 2 12 2 2 4 2" xfId="24375"/>
    <cellStyle name="Percent 2 12 2 2 4 2 2" xfId="50343"/>
    <cellStyle name="Percent 2 12 2 2 4 3" xfId="35195"/>
    <cellStyle name="Percent 2 12 2 2 5" xfId="20047"/>
    <cellStyle name="Percent 2 12 2 2 5 2" xfId="46015"/>
    <cellStyle name="Percent 2 12 2 2 6" xfId="15719"/>
    <cellStyle name="Percent 2 12 2 2 6 2" xfId="41687"/>
    <cellStyle name="Percent 2 12 2 2 7" xfId="4899"/>
    <cellStyle name="Percent 2 12 2 2 8" xfId="30867"/>
    <cellStyle name="Percent 2 12 2 2 9" xfId="57349"/>
    <cellStyle name="Percent 2 12 2 3" xfId="5981"/>
    <cellStyle name="Percent 2 12 2 3 2" xfId="12473"/>
    <cellStyle name="Percent 2 12 2 3 2 2" xfId="27621"/>
    <cellStyle name="Percent 2 12 2 3 2 2 2" xfId="53589"/>
    <cellStyle name="Percent 2 12 2 3 2 3" xfId="38441"/>
    <cellStyle name="Percent 2 12 2 3 3" xfId="21129"/>
    <cellStyle name="Percent 2 12 2 3 3 2" xfId="47097"/>
    <cellStyle name="Percent 2 12 2 3 4" xfId="16801"/>
    <cellStyle name="Percent 2 12 2 3 4 2" xfId="42769"/>
    <cellStyle name="Percent 2 12 2 3 5" xfId="31949"/>
    <cellStyle name="Percent 2 12 2 3 6" xfId="58431"/>
    <cellStyle name="Percent 2 12 2 4" xfId="10309"/>
    <cellStyle name="Percent 2 12 2 4 2" xfId="25457"/>
    <cellStyle name="Percent 2 12 2 4 2 2" xfId="51425"/>
    <cellStyle name="Percent 2 12 2 4 3" xfId="36277"/>
    <cellStyle name="Percent 2 12 2 5" xfId="8145"/>
    <cellStyle name="Percent 2 12 2 5 2" xfId="23293"/>
    <cellStyle name="Percent 2 12 2 5 2 2" xfId="49261"/>
    <cellStyle name="Percent 2 12 2 5 3" xfId="34113"/>
    <cellStyle name="Percent 2 12 2 6" xfId="18965"/>
    <cellStyle name="Percent 2 12 2 6 2" xfId="44933"/>
    <cellStyle name="Percent 2 12 2 7" xfId="14637"/>
    <cellStyle name="Percent 2 12 2 7 2" xfId="40605"/>
    <cellStyle name="Percent 2 12 2 8" xfId="3817"/>
    <cellStyle name="Percent 2 12 2 9" xfId="29785"/>
    <cellStyle name="Percent 2 12 3" xfId="2194"/>
    <cellStyle name="Percent 2 12 3 2" xfId="6522"/>
    <cellStyle name="Percent 2 12 3 2 2" xfId="13014"/>
    <cellStyle name="Percent 2 12 3 2 2 2" xfId="28162"/>
    <cellStyle name="Percent 2 12 3 2 2 2 2" xfId="54130"/>
    <cellStyle name="Percent 2 12 3 2 2 3" xfId="38982"/>
    <cellStyle name="Percent 2 12 3 2 3" xfId="21670"/>
    <cellStyle name="Percent 2 12 3 2 3 2" xfId="47638"/>
    <cellStyle name="Percent 2 12 3 2 4" xfId="17342"/>
    <cellStyle name="Percent 2 12 3 2 4 2" xfId="43310"/>
    <cellStyle name="Percent 2 12 3 2 5" xfId="32490"/>
    <cellStyle name="Percent 2 12 3 2 6" xfId="58972"/>
    <cellStyle name="Percent 2 12 3 3" xfId="10850"/>
    <cellStyle name="Percent 2 12 3 3 2" xfId="25998"/>
    <cellStyle name="Percent 2 12 3 3 2 2" xfId="51966"/>
    <cellStyle name="Percent 2 12 3 3 3" xfId="36818"/>
    <cellStyle name="Percent 2 12 3 4" xfId="8686"/>
    <cellStyle name="Percent 2 12 3 4 2" xfId="23834"/>
    <cellStyle name="Percent 2 12 3 4 2 2" xfId="49802"/>
    <cellStyle name="Percent 2 12 3 4 3" xfId="34654"/>
    <cellStyle name="Percent 2 12 3 5" xfId="19506"/>
    <cellStyle name="Percent 2 12 3 5 2" xfId="45474"/>
    <cellStyle name="Percent 2 12 3 6" xfId="15178"/>
    <cellStyle name="Percent 2 12 3 6 2" xfId="41146"/>
    <cellStyle name="Percent 2 12 3 7" xfId="4358"/>
    <cellStyle name="Percent 2 12 3 8" xfId="30326"/>
    <cellStyle name="Percent 2 12 3 9" xfId="56808"/>
    <cellStyle name="Percent 2 12 4" xfId="5440"/>
    <cellStyle name="Percent 2 12 4 2" xfId="11932"/>
    <cellStyle name="Percent 2 12 4 2 2" xfId="27080"/>
    <cellStyle name="Percent 2 12 4 2 2 2" xfId="53048"/>
    <cellStyle name="Percent 2 12 4 2 3" xfId="37900"/>
    <cellStyle name="Percent 2 12 4 3" xfId="20588"/>
    <cellStyle name="Percent 2 12 4 3 2" xfId="46556"/>
    <cellStyle name="Percent 2 12 4 4" xfId="16260"/>
    <cellStyle name="Percent 2 12 4 4 2" xfId="42228"/>
    <cellStyle name="Percent 2 12 4 5" xfId="31408"/>
    <cellStyle name="Percent 2 12 4 6" xfId="57890"/>
    <cellStyle name="Percent 2 12 5" xfId="9768"/>
    <cellStyle name="Percent 2 12 5 2" xfId="24916"/>
    <cellStyle name="Percent 2 12 5 2 2" xfId="50884"/>
    <cellStyle name="Percent 2 12 5 3" xfId="35736"/>
    <cellStyle name="Percent 2 12 6" xfId="7604"/>
    <cellStyle name="Percent 2 12 6 2" xfId="22752"/>
    <cellStyle name="Percent 2 12 6 2 2" xfId="48720"/>
    <cellStyle name="Percent 2 12 6 3" xfId="33572"/>
    <cellStyle name="Percent 2 12 7" xfId="18424"/>
    <cellStyle name="Percent 2 12 7 2" xfId="44392"/>
    <cellStyle name="Percent 2 12 8" xfId="14096"/>
    <cellStyle name="Percent 2 12 8 2" xfId="40064"/>
    <cellStyle name="Percent 2 12 9" xfId="3276"/>
    <cellStyle name="Percent 2 13" xfId="561"/>
    <cellStyle name="Percent 2 13 10" xfId="29245"/>
    <cellStyle name="Percent 2 13 11" xfId="55187"/>
    <cellStyle name="Percent 2 13 12" xfId="55727"/>
    <cellStyle name="Percent 2 13 13" xfId="1154"/>
    <cellStyle name="Percent 2 13 2" xfId="1654"/>
    <cellStyle name="Percent 2 13 2 10" xfId="56268"/>
    <cellStyle name="Percent 2 13 2 2" xfId="2736"/>
    <cellStyle name="Percent 2 13 2 2 2" xfId="7064"/>
    <cellStyle name="Percent 2 13 2 2 2 2" xfId="13556"/>
    <cellStyle name="Percent 2 13 2 2 2 2 2" xfId="28704"/>
    <cellStyle name="Percent 2 13 2 2 2 2 2 2" xfId="54672"/>
    <cellStyle name="Percent 2 13 2 2 2 2 3" xfId="39524"/>
    <cellStyle name="Percent 2 13 2 2 2 3" xfId="22212"/>
    <cellStyle name="Percent 2 13 2 2 2 3 2" xfId="48180"/>
    <cellStyle name="Percent 2 13 2 2 2 4" xfId="17884"/>
    <cellStyle name="Percent 2 13 2 2 2 4 2" xfId="43852"/>
    <cellStyle name="Percent 2 13 2 2 2 5" xfId="33032"/>
    <cellStyle name="Percent 2 13 2 2 2 6" xfId="59514"/>
    <cellStyle name="Percent 2 13 2 2 3" xfId="11392"/>
    <cellStyle name="Percent 2 13 2 2 3 2" xfId="26540"/>
    <cellStyle name="Percent 2 13 2 2 3 2 2" xfId="52508"/>
    <cellStyle name="Percent 2 13 2 2 3 3" xfId="37360"/>
    <cellStyle name="Percent 2 13 2 2 4" xfId="9228"/>
    <cellStyle name="Percent 2 13 2 2 4 2" xfId="24376"/>
    <cellStyle name="Percent 2 13 2 2 4 2 2" xfId="50344"/>
    <cellStyle name="Percent 2 13 2 2 4 3" xfId="35196"/>
    <cellStyle name="Percent 2 13 2 2 5" xfId="20048"/>
    <cellStyle name="Percent 2 13 2 2 5 2" xfId="46016"/>
    <cellStyle name="Percent 2 13 2 2 6" xfId="15720"/>
    <cellStyle name="Percent 2 13 2 2 6 2" xfId="41688"/>
    <cellStyle name="Percent 2 13 2 2 7" xfId="4900"/>
    <cellStyle name="Percent 2 13 2 2 8" xfId="30868"/>
    <cellStyle name="Percent 2 13 2 2 9" xfId="57350"/>
    <cellStyle name="Percent 2 13 2 3" xfId="5982"/>
    <cellStyle name="Percent 2 13 2 3 2" xfId="12474"/>
    <cellStyle name="Percent 2 13 2 3 2 2" xfId="27622"/>
    <cellStyle name="Percent 2 13 2 3 2 2 2" xfId="53590"/>
    <cellStyle name="Percent 2 13 2 3 2 3" xfId="38442"/>
    <cellStyle name="Percent 2 13 2 3 3" xfId="21130"/>
    <cellStyle name="Percent 2 13 2 3 3 2" xfId="47098"/>
    <cellStyle name="Percent 2 13 2 3 4" xfId="16802"/>
    <cellStyle name="Percent 2 13 2 3 4 2" xfId="42770"/>
    <cellStyle name="Percent 2 13 2 3 5" xfId="31950"/>
    <cellStyle name="Percent 2 13 2 3 6" xfId="58432"/>
    <cellStyle name="Percent 2 13 2 4" xfId="10310"/>
    <cellStyle name="Percent 2 13 2 4 2" xfId="25458"/>
    <cellStyle name="Percent 2 13 2 4 2 2" xfId="51426"/>
    <cellStyle name="Percent 2 13 2 4 3" xfId="36278"/>
    <cellStyle name="Percent 2 13 2 5" xfId="8146"/>
    <cellStyle name="Percent 2 13 2 5 2" xfId="23294"/>
    <cellStyle name="Percent 2 13 2 5 2 2" xfId="49262"/>
    <cellStyle name="Percent 2 13 2 5 3" xfId="34114"/>
    <cellStyle name="Percent 2 13 2 6" xfId="18966"/>
    <cellStyle name="Percent 2 13 2 6 2" xfId="44934"/>
    <cellStyle name="Percent 2 13 2 7" xfId="14638"/>
    <cellStyle name="Percent 2 13 2 7 2" xfId="40606"/>
    <cellStyle name="Percent 2 13 2 8" xfId="3818"/>
    <cellStyle name="Percent 2 13 2 9" xfId="29786"/>
    <cellStyle name="Percent 2 13 3" xfId="2195"/>
    <cellStyle name="Percent 2 13 3 2" xfId="6523"/>
    <cellStyle name="Percent 2 13 3 2 2" xfId="13015"/>
    <cellStyle name="Percent 2 13 3 2 2 2" xfId="28163"/>
    <cellStyle name="Percent 2 13 3 2 2 2 2" xfId="54131"/>
    <cellStyle name="Percent 2 13 3 2 2 3" xfId="38983"/>
    <cellStyle name="Percent 2 13 3 2 3" xfId="21671"/>
    <cellStyle name="Percent 2 13 3 2 3 2" xfId="47639"/>
    <cellStyle name="Percent 2 13 3 2 4" xfId="17343"/>
    <cellStyle name="Percent 2 13 3 2 4 2" xfId="43311"/>
    <cellStyle name="Percent 2 13 3 2 5" xfId="32491"/>
    <cellStyle name="Percent 2 13 3 2 6" xfId="58973"/>
    <cellStyle name="Percent 2 13 3 3" xfId="10851"/>
    <cellStyle name="Percent 2 13 3 3 2" xfId="25999"/>
    <cellStyle name="Percent 2 13 3 3 2 2" xfId="51967"/>
    <cellStyle name="Percent 2 13 3 3 3" xfId="36819"/>
    <cellStyle name="Percent 2 13 3 4" xfId="8687"/>
    <cellStyle name="Percent 2 13 3 4 2" xfId="23835"/>
    <cellStyle name="Percent 2 13 3 4 2 2" xfId="49803"/>
    <cellStyle name="Percent 2 13 3 4 3" xfId="34655"/>
    <cellStyle name="Percent 2 13 3 5" xfId="19507"/>
    <cellStyle name="Percent 2 13 3 5 2" xfId="45475"/>
    <cellStyle name="Percent 2 13 3 6" xfId="15179"/>
    <cellStyle name="Percent 2 13 3 6 2" xfId="41147"/>
    <cellStyle name="Percent 2 13 3 7" xfId="4359"/>
    <cellStyle name="Percent 2 13 3 8" xfId="30327"/>
    <cellStyle name="Percent 2 13 3 9" xfId="56809"/>
    <cellStyle name="Percent 2 13 4" xfId="5441"/>
    <cellStyle name="Percent 2 13 4 2" xfId="11933"/>
    <cellStyle name="Percent 2 13 4 2 2" xfId="27081"/>
    <cellStyle name="Percent 2 13 4 2 2 2" xfId="53049"/>
    <cellStyle name="Percent 2 13 4 2 3" xfId="37901"/>
    <cellStyle name="Percent 2 13 4 3" xfId="20589"/>
    <cellStyle name="Percent 2 13 4 3 2" xfId="46557"/>
    <cellStyle name="Percent 2 13 4 4" xfId="16261"/>
    <cellStyle name="Percent 2 13 4 4 2" xfId="42229"/>
    <cellStyle name="Percent 2 13 4 5" xfId="31409"/>
    <cellStyle name="Percent 2 13 4 6" xfId="57891"/>
    <cellStyle name="Percent 2 13 5" xfId="9769"/>
    <cellStyle name="Percent 2 13 5 2" xfId="24917"/>
    <cellStyle name="Percent 2 13 5 2 2" xfId="50885"/>
    <cellStyle name="Percent 2 13 5 3" xfId="35737"/>
    <cellStyle name="Percent 2 13 6" xfId="7605"/>
    <cellStyle name="Percent 2 13 6 2" xfId="22753"/>
    <cellStyle name="Percent 2 13 6 2 2" xfId="48721"/>
    <cellStyle name="Percent 2 13 6 3" xfId="33573"/>
    <cellStyle name="Percent 2 13 7" xfId="18425"/>
    <cellStyle name="Percent 2 13 7 2" xfId="44393"/>
    <cellStyle name="Percent 2 13 8" xfId="14097"/>
    <cellStyle name="Percent 2 13 8 2" xfId="40065"/>
    <cellStyle name="Percent 2 13 9" xfId="3277"/>
    <cellStyle name="Percent 2 14" xfId="1650"/>
    <cellStyle name="Percent 2 14 10" xfId="56264"/>
    <cellStyle name="Percent 2 14 2" xfId="2732"/>
    <cellStyle name="Percent 2 14 2 2" xfId="7060"/>
    <cellStyle name="Percent 2 14 2 2 2" xfId="13552"/>
    <cellStyle name="Percent 2 14 2 2 2 2" xfId="28700"/>
    <cellStyle name="Percent 2 14 2 2 2 2 2" xfId="54668"/>
    <cellStyle name="Percent 2 14 2 2 2 3" xfId="39520"/>
    <cellStyle name="Percent 2 14 2 2 3" xfId="22208"/>
    <cellStyle name="Percent 2 14 2 2 3 2" xfId="48176"/>
    <cellStyle name="Percent 2 14 2 2 4" xfId="17880"/>
    <cellStyle name="Percent 2 14 2 2 4 2" xfId="43848"/>
    <cellStyle name="Percent 2 14 2 2 5" xfId="33028"/>
    <cellStyle name="Percent 2 14 2 2 6" xfId="59510"/>
    <cellStyle name="Percent 2 14 2 3" xfId="11388"/>
    <cellStyle name="Percent 2 14 2 3 2" xfId="26536"/>
    <cellStyle name="Percent 2 14 2 3 2 2" xfId="52504"/>
    <cellStyle name="Percent 2 14 2 3 3" xfId="37356"/>
    <cellStyle name="Percent 2 14 2 4" xfId="9224"/>
    <cellStyle name="Percent 2 14 2 4 2" xfId="24372"/>
    <cellStyle name="Percent 2 14 2 4 2 2" xfId="50340"/>
    <cellStyle name="Percent 2 14 2 4 3" xfId="35192"/>
    <cellStyle name="Percent 2 14 2 5" xfId="20044"/>
    <cellStyle name="Percent 2 14 2 5 2" xfId="46012"/>
    <cellStyle name="Percent 2 14 2 6" xfId="15716"/>
    <cellStyle name="Percent 2 14 2 6 2" xfId="41684"/>
    <cellStyle name="Percent 2 14 2 7" xfId="4896"/>
    <cellStyle name="Percent 2 14 2 8" xfId="30864"/>
    <cellStyle name="Percent 2 14 2 9" xfId="57346"/>
    <cellStyle name="Percent 2 14 3" xfId="5978"/>
    <cellStyle name="Percent 2 14 3 2" xfId="12470"/>
    <cellStyle name="Percent 2 14 3 2 2" xfId="27618"/>
    <cellStyle name="Percent 2 14 3 2 2 2" xfId="53586"/>
    <cellStyle name="Percent 2 14 3 2 3" xfId="38438"/>
    <cellStyle name="Percent 2 14 3 3" xfId="21126"/>
    <cellStyle name="Percent 2 14 3 3 2" xfId="47094"/>
    <cellStyle name="Percent 2 14 3 4" xfId="16798"/>
    <cellStyle name="Percent 2 14 3 4 2" xfId="42766"/>
    <cellStyle name="Percent 2 14 3 5" xfId="31946"/>
    <cellStyle name="Percent 2 14 3 6" xfId="58428"/>
    <cellStyle name="Percent 2 14 4" xfId="10306"/>
    <cellStyle name="Percent 2 14 4 2" xfId="25454"/>
    <cellStyle name="Percent 2 14 4 2 2" xfId="51422"/>
    <cellStyle name="Percent 2 14 4 3" xfId="36274"/>
    <cellStyle name="Percent 2 14 5" xfId="8142"/>
    <cellStyle name="Percent 2 14 5 2" xfId="23290"/>
    <cellStyle name="Percent 2 14 5 2 2" xfId="49258"/>
    <cellStyle name="Percent 2 14 5 3" xfId="34110"/>
    <cellStyle name="Percent 2 14 6" xfId="18962"/>
    <cellStyle name="Percent 2 14 6 2" xfId="44930"/>
    <cellStyle name="Percent 2 14 7" xfId="14634"/>
    <cellStyle name="Percent 2 14 7 2" xfId="40602"/>
    <cellStyle name="Percent 2 14 8" xfId="3814"/>
    <cellStyle name="Percent 2 14 9" xfId="29782"/>
    <cellStyle name="Percent 2 15" xfId="2191"/>
    <cellStyle name="Percent 2 15 2" xfId="6519"/>
    <cellStyle name="Percent 2 15 2 2" xfId="13011"/>
    <cellStyle name="Percent 2 15 2 2 2" xfId="28159"/>
    <cellStyle name="Percent 2 15 2 2 2 2" xfId="54127"/>
    <cellStyle name="Percent 2 15 2 2 3" xfId="38979"/>
    <cellStyle name="Percent 2 15 2 3" xfId="21667"/>
    <cellStyle name="Percent 2 15 2 3 2" xfId="47635"/>
    <cellStyle name="Percent 2 15 2 4" xfId="17339"/>
    <cellStyle name="Percent 2 15 2 4 2" xfId="43307"/>
    <cellStyle name="Percent 2 15 2 5" xfId="32487"/>
    <cellStyle name="Percent 2 15 2 6" xfId="58969"/>
    <cellStyle name="Percent 2 15 3" xfId="10847"/>
    <cellStyle name="Percent 2 15 3 2" xfId="25995"/>
    <cellStyle name="Percent 2 15 3 2 2" xfId="51963"/>
    <cellStyle name="Percent 2 15 3 3" xfId="36815"/>
    <cellStyle name="Percent 2 15 4" xfId="8683"/>
    <cellStyle name="Percent 2 15 4 2" xfId="23831"/>
    <cellStyle name="Percent 2 15 4 2 2" xfId="49799"/>
    <cellStyle name="Percent 2 15 4 3" xfId="34651"/>
    <cellStyle name="Percent 2 15 5" xfId="19503"/>
    <cellStyle name="Percent 2 15 5 2" xfId="45471"/>
    <cellStyle name="Percent 2 15 6" xfId="15175"/>
    <cellStyle name="Percent 2 15 6 2" xfId="41143"/>
    <cellStyle name="Percent 2 15 7" xfId="4355"/>
    <cellStyle name="Percent 2 15 8" xfId="30323"/>
    <cellStyle name="Percent 2 15 9" xfId="56805"/>
    <cellStyle name="Percent 2 16" xfId="5437"/>
    <cellStyle name="Percent 2 16 2" xfId="11929"/>
    <cellStyle name="Percent 2 16 2 2" xfId="27077"/>
    <cellStyle name="Percent 2 16 2 2 2" xfId="53045"/>
    <cellStyle name="Percent 2 16 2 3" xfId="37897"/>
    <cellStyle name="Percent 2 16 3" xfId="20585"/>
    <cellStyle name="Percent 2 16 3 2" xfId="46553"/>
    <cellStyle name="Percent 2 16 4" xfId="16257"/>
    <cellStyle name="Percent 2 16 4 2" xfId="42225"/>
    <cellStyle name="Percent 2 16 5" xfId="31405"/>
    <cellStyle name="Percent 2 16 6" xfId="57887"/>
    <cellStyle name="Percent 2 17" xfId="9765"/>
    <cellStyle name="Percent 2 17 2" xfId="24913"/>
    <cellStyle name="Percent 2 17 2 2" xfId="50881"/>
    <cellStyle name="Percent 2 17 3" xfId="35733"/>
    <cellStyle name="Percent 2 18" xfId="7601"/>
    <cellStyle name="Percent 2 18 2" xfId="22749"/>
    <cellStyle name="Percent 2 18 2 2" xfId="48717"/>
    <cellStyle name="Percent 2 18 3" xfId="33569"/>
    <cellStyle name="Percent 2 19" xfId="18421"/>
    <cellStyle name="Percent 2 19 2" xfId="44389"/>
    <cellStyle name="Percent 2 2" xfId="562"/>
    <cellStyle name="Percent 2 2 10" xfId="3278"/>
    <cellStyle name="Percent 2 2 11" xfId="29246"/>
    <cellStyle name="Percent 2 2 12" xfId="55188"/>
    <cellStyle name="Percent 2 2 13" xfId="55728"/>
    <cellStyle name="Percent 2 2 14" xfId="714"/>
    <cellStyle name="Percent 2 2 2" xfId="563"/>
    <cellStyle name="Percent 2 2 2 10" xfId="29247"/>
    <cellStyle name="Percent 2 2 2 11" xfId="55189"/>
    <cellStyle name="Percent 2 2 2 12" xfId="55729"/>
    <cellStyle name="Percent 2 2 2 13" xfId="1210"/>
    <cellStyle name="Percent 2 2 2 2" xfId="1656"/>
    <cellStyle name="Percent 2 2 2 2 10" xfId="56270"/>
    <cellStyle name="Percent 2 2 2 2 2" xfId="2738"/>
    <cellStyle name="Percent 2 2 2 2 2 2" xfId="7066"/>
    <cellStyle name="Percent 2 2 2 2 2 2 2" xfId="13558"/>
    <cellStyle name="Percent 2 2 2 2 2 2 2 2" xfId="28706"/>
    <cellStyle name="Percent 2 2 2 2 2 2 2 2 2" xfId="54674"/>
    <cellStyle name="Percent 2 2 2 2 2 2 2 3" xfId="39526"/>
    <cellStyle name="Percent 2 2 2 2 2 2 3" xfId="22214"/>
    <cellStyle name="Percent 2 2 2 2 2 2 3 2" xfId="48182"/>
    <cellStyle name="Percent 2 2 2 2 2 2 4" xfId="17886"/>
    <cellStyle name="Percent 2 2 2 2 2 2 4 2" xfId="43854"/>
    <cellStyle name="Percent 2 2 2 2 2 2 5" xfId="33034"/>
    <cellStyle name="Percent 2 2 2 2 2 2 6" xfId="59516"/>
    <cellStyle name="Percent 2 2 2 2 2 3" xfId="11394"/>
    <cellStyle name="Percent 2 2 2 2 2 3 2" xfId="26542"/>
    <cellStyle name="Percent 2 2 2 2 2 3 2 2" xfId="52510"/>
    <cellStyle name="Percent 2 2 2 2 2 3 3" xfId="37362"/>
    <cellStyle name="Percent 2 2 2 2 2 4" xfId="9230"/>
    <cellStyle name="Percent 2 2 2 2 2 4 2" xfId="24378"/>
    <cellStyle name="Percent 2 2 2 2 2 4 2 2" xfId="50346"/>
    <cellStyle name="Percent 2 2 2 2 2 4 3" xfId="35198"/>
    <cellStyle name="Percent 2 2 2 2 2 5" xfId="20050"/>
    <cellStyle name="Percent 2 2 2 2 2 5 2" xfId="46018"/>
    <cellStyle name="Percent 2 2 2 2 2 6" xfId="15722"/>
    <cellStyle name="Percent 2 2 2 2 2 6 2" xfId="41690"/>
    <cellStyle name="Percent 2 2 2 2 2 7" xfId="4902"/>
    <cellStyle name="Percent 2 2 2 2 2 8" xfId="30870"/>
    <cellStyle name="Percent 2 2 2 2 2 9" xfId="57352"/>
    <cellStyle name="Percent 2 2 2 2 3" xfId="5984"/>
    <cellStyle name="Percent 2 2 2 2 3 2" xfId="12476"/>
    <cellStyle name="Percent 2 2 2 2 3 2 2" xfId="27624"/>
    <cellStyle name="Percent 2 2 2 2 3 2 2 2" xfId="53592"/>
    <cellStyle name="Percent 2 2 2 2 3 2 3" xfId="38444"/>
    <cellStyle name="Percent 2 2 2 2 3 3" xfId="21132"/>
    <cellStyle name="Percent 2 2 2 2 3 3 2" xfId="47100"/>
    <cellStyle name="Percent 2 2 2 2 3 4" xfId="16804"/>
    <cellStyle name="Percent 2 2 2 2 3 4 2" xfId="42772"/>
    <cellStyle name="Percent 2 2 2 2 3 5" xfId="31952"/>
    <cellStyle name="Percent 2 2 2 2 3 6" xfId="58434"/>
    <cellStyle name="Percent 2 2 2 2 4" xfId="10312"/>
    <cellStyle name="Percent 2 2 2 2 4 2" xfId="25460"/>
    <cellStyle name="Percent 2 2 2 2 4 2 2" xfId="51428"/>
    <cellStyle name="Percent 2 2 2 2 4 3" xfId="36280"/>
    <cellStyle name="Percent 2 2 2 2 5" xfId="8148"/>
    <cellStyle name="Percent 2 2 2 2 5 2" xfId="23296"/>
    <cellStyle name="Percent 2 2 2 2 5 2 2" xfId="49264"/>
    <cellStyle name="Percent 2 2 2 2 5 3" xfId="34116"/>
    <cellStyle name="Percent 2 2 2 2 6" xfId="18968"/>
    <cellStyle name="Percent 2 2 2 2 6 2" xfId="44936"/>
    <cellStyle name="Percent 2 2 2 2 7" xfId="14640"/>
    <cellStyle name="Percent 2 2 2 2 7 2" xfId="40608"/>
    <cellStyle name="Percent 2 2 2 2 8" xfId="3820"/>
    <cellStyle name="Percent 2 2 2 2 9" xfId="29788"/>
    <cellStyle name="Percent 2 2 2 3" xfId="2197"/>
    <cellStyle name="Percent 2 2 2 3 2" xfId="6525"/>
    <cellStyle name="Percent 2 2 2 3 2 2" xfId="13017"/>
    <cellStyle name="Percent 2 2 2 3 2 2 2" xfId="28165"/>
    <cellStyle name="Percent 2 2 2 3 2 2 2 2" xfId="54133"/>
    <cellStyle name="Percent 2 2 2 3 2 2 3" xfId="38985"/>
    <cellStyle name="Percent 2 2 2 3 2 3" xfId="21673"/>
    <cellStyle name="Percent 2 2 2 3 2 3 2" xfId="47641"/>
    <cellStyle name="Percent 2 2 2 3 2 4" xfId="17345"/>
    <cellStyle name="Percent 2 2 2 3 2 4 2" xfId="43313"/>
    <cellStyle name="Percent 2 2 2 3 2 5" xfId="32493"/>
    <cellStyle name="Percent 2 2 2 3 2 6" xfId="58975"/>
    <cellStyle name="Percent 2 2 2 3 3" xfId="10853"/>
    <cellStyle name="Percent 2 2 2 3 3 2" xfId="26001"/>
    <cellStyle name="Percent 2 2 2 3 3 2 2" xfId="51969"/>
    <cellStyle name="Percent 2 2 2 3 3 3" xfId="36821"/>
    <cellStyle name="Percent 2 2 2 3 4" xfId="8689"/>
    <cellStyle name="Percent 2 2 2 3 4 2" xfId="23837"/>
    <cellStyle name="Percent 2 2 2 3 4 2 2" xfId="49805"/>
    <cellStyle name="Percent 2 2 2 3 4 3" xfId="34657"/>
    <cellStyle name="Percent 2 2 2 3 5" xfId="19509"/>
    <cellStyle name="Percent 2 2 2 3 5 2" xfId="45477"/>
    <cellStyle name="Percent 2 2 2 3 6" xfId="15181"/>
    <cellStyle name="Percent 2 2 2 3 6 2" xfId="41149"/>
    <cellStyle name="Percent 2 2 2 3 7" xfId="4361"/>
    <cellStyle name="Percent 2 2 2 3 8" xfId="30329"/>
    <cellStyle name="Percent 2 2 2 3 9" xfId="56811"/>
    <cellStyle name="Percent 2 2 2 4" xfId="5443"/>
    <cellStyle name="Percent 2 2 2 4 2" xfId="11935"/>
    <cellStyle name="Percent 2 2 2 4 2 2" xfId="27083"/>
    <cellStyle name="Percent 2 2 2 4 2 2 2" xfId="53051"/>
    <cellStyle name="Percent 2 2 2 4 2 3" xfId="37903"/>
    <cellStyle name="Percent 2 2 2 4 3" xfId="20591"/>
    <cellStyle name="Percent 2 2 2 4 3 2" xfId="46559"/>
    <cellStyle name="Percent 2 2 2 4 4" xfId="16263"/>
    <cellStyle name="Percent 2 2 2 4 4 2" xfId="42231"/>
    <cellStyle name="Percent 2 2 2 4 5" xfId="31411"/>
    <cellStyle name="Percent 2 2 2 4 6" xfId="57893"/>
    <cellStyle name="Percent 2 2 2 5" xfId="9771"/>
    <cellStyle name="Percent 2 2 2 5 2" xfId="24919"/>
    <cellStyle name="Percent 2 2 2 5 2 2" xfId="50887"/>
    <cellStyle name="Percent 2 2 2 5 3" xfId="35739"/>
    <cellStyle name="Percent 2 2 2 6" xfId="7607"/>
    <cellStyle name="Percent 2 2 2 6 2" xfId="22755"/>
    <cellStyle name="Percent 2 2 2 6 2 2" xfId="48723"/>
    <cellStyle name="Percent 2 2 2 6 3" xfId="33575"/>
    <cellStyle name="Percent 2 2 2 7" xfId="18427"/>
    <cellStyle name="Percent 2 2 2 7 2" xfId="44395"/>
    <cellStyle name="Percent 2 2 2 8" xfId="14099"/>
    <cellStyle name="Percent 2 2 2 8 2" xfId="40067"/>
    <cellStyle name="Percent 2 2 2 9" xfId="3279"/>
    <cellStyle name="Percent 2 2 3" xfId="1655"/>
    <cellStyle name="Percent 2 2 3 10" xfId="56269"/>
    <cellStyle name="Percent 2 2 3 2" xfId="2737"/>
    <cellStyle name="Percent 2 2 3 2 2" xfId="7065"/>
    <cellStyle name="Percent 2 2 3 2 2 2" xfId="13557"/>
    <cellStyle name="Percent 2 2 3 2 2 2 2" xfId="28705"/>
    <cellStyle name="Percent 2 2 3 2 2 2 2 2" xfId="54673"/>
    <cellStyle name="Percent 2 2 3 2 2 2 3" xfId="39525"/>
    <cellStyle name="Percent 2 2 3 2 2 3" xfId="22213"/>
    <cellStyle name="Percent 2 2 3 2 2 3 2" xfId="48181"/>
    <cellStyle name="Percent 2 2 3 2 2 4" xfId="17885"/>
    <cellStyle name="Percent 2 2 3 2 2 4 2" xfId="43853"/>
    <cellStyle name="Percent 2 2 3 2 2 5" xfId="33033"/>
    <cellStyle name="Percent 2 2 3 2 2 6" xfId="59515"/>
    <cellStyle name="Percent 2 2 3 2 3" xfId="11393"/>
    <cellStyle name="Percent 2 2 3 2 3 2" xfId="26541"/>
    <cellStyle name="Percent 2 2 3 2 3 2 2" xfId="52509"/>
    <cellStyle name="Percent 2 2 3 2 3 3" xfId="37361"/>
    <cellStyle name="Percent 2 2 3 2 4" xfId="9229"/>
    <cellStyle name="Percent 2 2 3 2 4 2" xfId="24377"/>
    <cellStyle name="Percent 2 2 3 2 4 2 2" xfId="50345"/>
    <cellStyle name="Percent 2 2 3 2 4 3" xfId="35197"/>
    <cellStyle name="Percent 2 2 3 2 5" xfId="20049"/>
    <cellStyle name="Percent 2 2 3 2 5 2" xfId="46017"/>
    <cellStyle name="Percent 2 2 3 2 6" xfId="15721"/>
    <cellStyle name="Percent 2 2 3 2 6 2" xfId="41689"/>
    <cellStyle name="Percent 2 2 3 2 7" xfId="4901"/>
    <cellStyle name="Percent 2 2 3 2 8" xfId="30869"/>
    <cellStyle name="Percent 2 2 3 2 9" xfId="57351"/>
    <cellStyle name="Percent 2 2 3 3" xfId="5983"/>
    <cellStyle name="Percent 2 2 3 3 2" xfId="12475"/>
    <cellStyle name="Percent 2 2 3 3 2 2" xfId="27623"/>
    <cellStyle name="Percent 2 2 3 3 2 2 2" xfId="53591"/>
    <cellStyle name="Percent 2 2 3 3 2 3" xfId="38443"/>
    <cellStyle name="Percent 2 2 3 3 3" xfId="21131"/>
    <cellStyle name="Percent 2 2 3 3 3 2" xfId="47099"/>
    <cellStyle name="Percent 2 2 3 3 4" xfId="16803"/>
    <cellStyle name="Percent 2 2 3 3 4 2" xfId="42771"/>
    <cellStyle name="Percent 2 2 3 3 5" xfId="31951"/>
    <cellStyle name="Percent 2 2 3 3 6" xfId="58433"/>
    <cellStyle name="Percent 2 2 3 4" xfId="10311"/>
    <cellStyle name="Percent 2 2 3 4 2" xfId="25459"/>
    <cellStyle name="Percent 2 2 3 4 2 2" xfId="51427"/>
    <cellStyle name="Percent 2 2 3 4 3" xfId="36279"/>
    <cellStyle name="Percent 2 2 3 5" xfId="8147"/>
    <cellStyle name="Percent 2 2 3 5 2" xfId="23295"/>
    <cellStyle name="Percent 2 2 3 5 2 2" xfId="49263"/>
    <cellStyle name="Percent 2 2 3 5 3" xfId="34115"/>
    <cellStyle name="Percent 2 2 3 6" xfId="18967"/>
    <cellStyle name="Percent 2 2 3 6 2" xfId="44935"/>
    <cellStyle name="Percent 2 2 3 7" xfId="14639"/>
    <cellStyle name="Percent 2 2 3 7 2" xfId="40607"/>
    <cellStyle name="Percent 2 2 3 8" xfId="3819"/>
    <cellStyle name="Percent 2 2 3 9" xfId="29787"/>
    <cellStyle name="Percent 2 2 4" xfId="2196"/>
    <cellStyle name="Percent 2 2 4 2" xfId="6524"/>
    <cellStyle name="Percent 2 2 4 2 2" xfId="13016"/>
    <cellStyle name="Percent 2 2 4 2 2 2" xfId="28164"/>
    <cellStyle name="Percent 2 2 4 2 2 2 2" xfId="54132"/>
    <cellStyle name="Percent 2 2 4 2 2 3" xfId="38984"/>
    <cellStyle name="Percent 2 2 4 2 3" xfId="21672"/>
    <cellStyle name="Percent 2 2 4 2 3 2" xfId="47640"/>
    <cellStyle name="Percent 2 2 4 2 4" xfId="17344"/>
    <cellStyle name="Percent 2 2 4 2 4 2" xfId="43312"/>
    <cellStyle name="Percent 2 2 4 2 5" xfId="32492"/>
    <cellStyle name="Percent 2 2 4 2 6" xfId="58974"/>
    <cellStyle name="Percent 2 2 4 3" xfId="10852"/>
    <cellStyle name="Percent 2 2 4 3 2" xfId="26000"/>
    <cellStyle name="Percent 2 2 4 3 2 2" xfId="51968"/>
    <cellStyle name="Percent 2 2 4 3 3" xfId="36820"/>
    <cellStyle name="Percent 2 2 4 4" xfId="8688"/>
    <cellStyle name="Percent 2 2 4 4 2" xfId="23836"/>
    <cellStyle name="Percent 2 2 4 4 2 2" xfId="49804"/>
    <cellStyle name="Percent 2 2 4 4 3" xfId="34656"/>
    <cellStyle name="Percent 2 2 4 5" xfId="19508"/>
    <cellStyle name="Percent 2 2 4 5 2" xfId="45476"/>
    <cellStyle name="Percent 2 2 4 6" xfId="15180"/>
    <cellStyle name="Percent 2 2 4 6 2" xfId="41148"/>
    <cellStyle name="Percent 2 2 4 7" xfId="4360"/>
    <cellStyle name="Percent 2 2 4 8" xfId="30328"/>
    <cellStyle name="Percent 2 2 4 9" xfId="56810"/>
    <cellStyle name="Percent 2 2 5" xfId="5442"/>
    <cellStyle name="Percent 2 2 5 2" xfId="11934"/>
    <cellStyle name="Percent 2 2 5 2 2" xfId="27082"/>
    <cellStyle name="Percent 2 2 5 2 2 2" xfId="53050"/>
    <cellStyle name="Percent 2 2 5 2 3" xfId="37902"/>
    <cellStyle name="Percent 2 2 5 3" xfId="20590"/>
    <cellStyle name="Percent 2 2 5 3 2" xfId="46558"/>
    <cellStyle name="Percent 2 2 5 4" xfId="16262"/>
    <cellStyle name="Percent 2 2 5 4 2" xfId="42230"/>
    <cellStyle name="Percent 2 2 5 5" xfId="31410"/>
    <cellStyle name="Percent 2 2 5 6" xfId="57892"/>
    <cellStyle name="Percent 2 2 6" xfId="9770"/>
    <cellStyle name="Percent 2 2 6 2" xfId="24918"/>
    <cellStyle name="Percent 2 2 6 2 2" xfId="50886"/>
    <cellStyle name="Percent 2 2 6 3" xfId="35738"/>
    <cellStyle name="Percent 2 2 7" xfId="7606"/>
    <cellStyle name="Percent 2 2 7 2" xfId="22754"/>
    <cellStyle name="Percent 2 2 7 2 2" xfId="48722"/>
    <cellStyle name="Percent 2 2 7 3" xfId="33574"/>
    <cellStyle name="Percent 2 2 8" xfId="18426"/>
    <cellStyle name="Percent 2 2 8 2" xfId="44394"/>
    <cellStyle name="Percent 2 2 9" xfId="14098"/>
    <cellStyle name="Percent 2 2 9 2" xfId="40066"/>
    <cellStyle name="Percent 2 20" xfId="14093"/>
    <cellStyle name="Percent 2 20 2" xfId="40061"/>
    <cellStyle name="Percent 2 21" xfId="3273"/>
    <cellStyle name="Percent 2 22" xfId="29241"/>
    <cellStyle name="Percent 2 23" xfId="55183"/>
    <cellStyle name="Percent 2 24" xfId="55723"/>
    <cellStyle name="Percent 2 25" xfId="674"/>
    <cellStyle name="Percent 2 3" xfId="564"/>
    <cellStyle name="Percent 2 3 10" xfId="29248"/>
    <cellStyle name="Percent 2 3 11" xfId="55190"/>
    <cellStyle name="Percent 2 3 12" xfId="55730"/>
    <cellStyle name="Percent 2 3 13" xfId="754"/>
    <cellStyle name="Percent 2 3 2" xfId="1657"/>
    <cellStyle name="Percent 2 3 2 10" xfId="56271"/>
    <cellStyle name="Percent 2 3 2 2" xfId="2739"/>
    <cellStyle name="Percent 2 3 2 2 2" xfId="7067"/>
    <cellStyle name="Percent 2 3 2 2 2 2" xfId="13559"/>
    <cellStyle name="Percent 2 3 2 2 2 2 2" xfId="28707"/>
    <cellStyle name="Percent 2 3 2 2 2 2 2 2" xfId="54675"/>
    <cellStyle name="Percent 2 3 2 2 2 2 3" xfId="39527"/>
    <cellStyle name="Percent 2 3 2 2 2 3" xfId="22215"/>
    <cellStyle name="Percent 2 3 2 2 2 3 2" xfId="48183"/>
    <cellStyle name="Percent 2 3 2 2 2 4" xfId="17887"/>
    <cellStyle name="Percent 2 3 2 2 2 4 2" xfId="43855"/>
    <cellStyle name="Percent 2 3 2 2 2 5" xfId="33035"/>
    <cellStyle name="Percent 2 3 2 2 2 6" xfId="59517"/>
    <cellStyle name="Percent 2 3 2 2 3" xfId="11395"/>
    <cellStyle name="Percent 2 3 2 2 3 2" xfId="26543"/>
    <cellStyle name="Percent 2 3 2 2 3 2 2" xfId="52511"/>
    <cellStyle name="Percent 2 3 2 2 3 3" xfId="37363"/>
    <cellStyle name="Percent 2 3 2 2 4" xfId="9231"/>
    <cellStyle name="Percent 2 3 2 2 4 2" xfId="24379"/>
    <cellStyle name="Percent 2 3 2 2 4 2 2" xfId="50347"/>
    <cellStyle name="Percent 2 3 2 2 4 3" xfId="35199"/>
    <cellStyle name="Percent 2 3 2 2 5" xfId="20051"/>
    <cellStyle name="Percent 2 3 2 2 5 2" xfId="46019"/>
    <cellStyle name="Percent 2 3 2 2 6" xfId="15723"/>
    <cellStyle name="Percent 2 3 2 2 6 2" xfId="41691"/>
    <cellStyle name="Percent 2 3 2 2 7" xfId="4903"/>
    <cellStyle name="Percent 2 3 2 2 8" xfId="30871"/>
    <cellStyle name="Percent 2 3 2 2 9" xfId="57353"/>
    <cellStyle name="Percent 2 3 2 3" xfId="5985"/>
    <cellStyle name="Percent 2 3 2 3 2" xfId="12477"/>
    <cellStyle name="Percent 2 3 2 3 2 2" xfId="27625"/>
    <cellStyle name="Percent 2 3 2 3 2 2 2" xfId="53593"/>
    <cellStyle name="Percent 2 3 2 3 2 3" xfId="38445"/>
    <cellStyle name="Percent 2 3 2 3 3" xfId="21133"/>
    <cellStyle name="Percent 2 3 2 3 3 2" xfId="47101"/>
    <cellStyle name="Percent 2 3 2 3 4" xfId="16805"/>
    <cellStyle name="Percent 2 3 2 3 4 2" xfId="42773"/>
    <cellStyle name="Percent 2 3 2 3 5" xfId="31953"/>
    <cellStyle name="Percent 2 3 2 3 6" xfId="58435"/>
    <cellStyle name="Percent 2 3 2 4" xfId="10313"/>
    <cellStyle name="Percent 2 3 2 4 2" xfId="25461"/>
    <cellStyle name="Percent 2 3 2 4 2 2" xfId="51429"/>
    <cellStyle name="Percent 2 3 2 4 3" xfId="36281"/>
    <cellStyle name="Percent 2 3 2 5" xfId="8149"/>
    <cellStyle name="Percent 2 3 2 5 2" xfId="23297"/>
    <cellStyle name="Percent 2 3 2 5 2 2" xfId="49265"/>
    <cellStyle name="Percent 2 3 2 5 3" xfId="34117"/>
    <cellStyle name="Percent 2 3 2 6" xfId="18969"/>
    <cellStyle name="Percent 2 3 2 6 2" xfId="44937"/>
    <cellStyle name="Percent 2 3 2 7" xfId="14641"/>
    <cellStyle name="Percent 2 3 2 7 2" xfId="40609"/>
    <cellStyle name="Percent 2 3 2 8" xfId="3821"/>
    <cellStyle name="Percent 2 3 2 9" xfId="29789"/>
    <cellStyle name="Percent 2 3 3" xfId="2198"/>
    <cellStyle name="Percent 2 3 3 2" xfId="6526"/>
    <cellStyle name="Percent 2 3 3 2 2" xfId="13018"/>
    <cellStyle name="Percent 2 3 3 2 2 2" xfId="28166"/>
    <cellStyle name="Percent 2 3 3 2 2 2 2" xfId="54134"/>
    <cellStyle name="Percent 2 3 3 2 2 3" xfId="38986"/>
    <cellStyle name="Percent 2 3 3 2 3" xfId="21674"/>
    <cellStyle name="Percent 2 3 3 2 3 2" xfId="47642"/>
    <cellStyle name="Percent 2 3 3 2 4" xfId="17346"/>
    <cellStyle name="Percent 2 3 3 2 4 2" xfId="43314"/>
    <cellStyle name="Percent 2 3 3 2 5" xfId="32494"/>
    <cellStyle name="Percent 2 3 3 2 6" xfId="58976"/>
    <cellStyle name="Percent 2 3 3 3" xfId="10854"/>
    <cellStyle name="Percent 2 3 3 3 2" xfId="26002"/>
    <cellStyle name="Percent 2 3 3 3 2 2" xfId="51970"/>
    <cellStyle name="Percent 2 3 3 3 3" xfId="36822"/>
    <cellStyle name="Percent 2 3 3 4" xfId="8690"/>
    <cellStyle name="Percent 2 3 3 4 2" xfId="23838"/>
    <cellStyle name="Percent 2 3 3 4 2 2" xfId="49806"/>
    <cellStyle name="Percent 2 3 3 4 3" xfId="34658"/>
    <cellStyle name="Percent 2 3 3 5" xfId="19510"/>
    <cellStyle name="Percent 2 3 3 5 2" xfId="45478"/>
    <cellStyle name="Percent 2 3 3 6" xfId="15182"/>
    <cellStyle name="Percent 2 3 3 6 2" xfId="41150"/>
    <cellStyle name="Percent 2 3 3 7" xfId="4362"/>
    <cellStyle name="Percent 2 3 3 8" xfId="30330"/>
    <cellStyle name="Percent 2 3 3 9" xfId="56812"/>
    <cellStyle name="Percent 2 3 4" xfId="5444"/>
    <cellStyle name="Percent 2 3 4 2" xfId="11936"/>
    <cellStyle name="Percent 2 3 4 2 2" xfId="27084"/>
    <cellStyle name="Percent 2 3 4 2 2 2" xfId="53052"/>
    <cellStyle name="Percent 2 3 4 2 3" xfId="37904"/>
    <cellStyle name="Percent 2 3 4 3" xfId="20592"/>
    <cellStyle name="Percent 2 3 4 3 2" xfId="46560"/>
    <cellStyle name="Percent 2 3 4 4" xfId="16264"/>
    <cellStyle name="Percent 2 3 4 4 2" xfId="42232"/>
    <cellStyle name="Percent 2 3 4 5" xfId="31412"/>
    <cellStyle name="Percent 2 3 4 6" xfId="57894"/>
    <cellStyle name="Percent 2 3 5" xfId="9772"/>
    <cellStyle name="Percent 2 3 5 2" xfId="24920"/>
    <cellStyle name="Percent 2 3 5 2 2" xfId="50888"/>
    <cellStyle name="Percent 2 3 5 3" xfId="35740"/>
    <cellStyle name="Percent 2 3 6" xfId="7608"/>
    <cellStyle name="Percent 2 3 6 2" xfId="22756"/>
    <cellStyle name="Percent 2 3 6 2 2" xfId="48724"/>
    <cellStyle name="Percent 2 3 6 3" xfId="33576"/>
    <cellStyle name="Percent 2 3 7" xfId="18428"/>
    <cellStyle name="Percent 2 3 7 2" xfId="44396"/>
    <cellStyle name="Percent 2 3 8" xfId="14100"/>
    <cellStyle name="Percent 2 3 8 2" xfId="40068"/>
    <cellStyle name="Percent 2 3 9" xfId="3280"/>
    <cellStyle name="Percent 2 4" xfId="565"/>
    <cellStyle name="Percent 2 4 10" xfId="29249"/>
    <cellStyle name="Percent 2 4 11" xfId="55191"/>
    <cellStyle name="Percent 2 4 12" xfId="55731"/>
    <cellStyle name="Percent 2 4 13" xfId="794"/>
    <cellStyle name="Percent 2 4 2" xfId="1658"/>
    <cellStyle name="Percent 2 4 2 10" xfId="56272"/>
    <cellStyle name="Percent 2 4 2 2" xfId="2740"/>
    <cellStyle name="Percent 2 4 2 2 2" xfId="7068"/>
    <cellStyle name="Percent 2 4 2 2 2 2" xfId="13560"/>
    <cellStyle name="Percent 2 4 2 2 2 2 2" xfId="28708"/>
    <cellStyle name="Percent 2 4 2 2 2 2 2 2" xfId="54676"/>
    <cellStyle name="Percent 2 4 2 2 2 2 3" xfId="39528"/>
    <cellStyle name="Percent 2 4 2 2 2 3" xfId="22216"/>
    <cellStyle name="Percent 2 4 2 2 2 3 2" xfId="48184"/>
    <cellStyle name="Percent 2 4 2 2 2 4" xfId="17888"/>
    <cellStyle name="Percent 2 4 2 2 2 4 2" xfId="43856"/>
    <cellStyle name="Percent 2 4 2 2 2 5" xfId="33036"/>
    <cellStyle name="Percent 2 4 2 2 2 6" xfId="59518"/>
    <cellStyle name="Percent 2 4 2 2 3" xfId="11396"/>
    <cellStyle name="Percent 2 4 2 2 3 2" xfId="26544"/>
    <cellStyle name="Percent 2 4 2 2 3 2 2" xfId="52512"/>
    <cellStyle name="Percent 2 4 2 2 3 3" xfId="37364"/>
    <cellStyle name="Percent 2 4 2 2 4" xfId="9232"/>
    <cellStyle name="Percent 2 4 2 2 4 2" xfId="24380"/>
    <cellStyle name="Percent 2 4 2 2 4 2 2" xfId="50348"/>
    <cellStyle name="Percent 2 4 2 2 4 3" xfId="35200"/>
    <cellStyle name="Percent 2 4 2 2 5" xfId="20052"/>
    <cellStyle name="Percent 2 4 2 2 5 2" xfId="46020"/>
    <cellStyle name="Percent 2 4 2 2 6" xfId="15724"/>
    <cellStyle name="Percent 2 4 2 2 6 2" xfId="41692"/>
    <cellStyle name="Percent 2 4 2 2 7" xfId="4904"/>
    <cellStyle name="Percent 2 4 2 2 8" xfId="30872"/>
    <cellStyle name="Percent 2 4 2 2 9" xfId="57354"/>
    <cellStyle name="Percent 2 4 2 3" xfId="5986"/>
    <cellStyle name="Percent 2 4 2 3 2" xfId="12478"/>
    <cellStyle name="Percent 2 4 2 3 2 2" xfId="27626"/>
    <cellStyle name="Percent 2 4 2 3 2 2 2" xfId="53594"/>
    <cellStyle name="Percent 2 4 2 3 2 3" xfId="38446"/>
    <cellStyle name="Percent 2 4 2 3 3" xfId="21134"/>
    <cellStyle name="Percent 2 4 2 3 3 2" xfId="47102"/>
    <cellStyle name="Percent 2 4 2 3 4" xfId="16806"/>
    <cellStyle name="Percent 2 4 2 3 4 2" xfId="42774"/>
    <cellStyle name="Percent 2 4 2 3 5" xfId="31954"/>
    <cellStyle name="Percent 2 4 2 3 6" xfId="58436"/>
    <cellStyle name="Percent 2 4 2 4" xfId="10314"/>
    <cellStyle name="Percent 2 4 2 4 2" xfId="25462"/>
    <cellStyle name="Percent 2 4 2 4 2 2" xfId="51430"/>
    <cellStyle name="Percent 2 4 2 4 3" xfId="36282"/>
    <cellStyle name="Percent 2 4 2 5" xfId="8150"/>
    <cellStyle name="Percent 2 4 2 5 2" xfId="23298"/>
    <cellStyle name="Percent 2 4 2 5 2 2" xfId="49266"/>
    <cellStyle name="Percent 2 4 2 5 3" xfId="34118"/>
    <cellStyle name="Percent 2 4 2 6" xfId="18970"/>
    <cellStyle name="Percent 2 4 2 6 2" xfId="44938"/>
    <cellStyle name="Percent 2 4 2 7" xfId="14642"/>
    <cellStyle name="Percent 2 4 2 7 2" xfId="40610"/>
    <cellStyle name="Percent 2 4 2 8" xfId="3822"/>
    <cellStyle name="Percent 2 4 2 9" xfId="29790"/>
    <cellStyle name="Percent 2 4 3" xfId="2199"/>
    <cellStyle name="Percent 2 4 3 2" xfId="6527"/>
    <cellStyle name="Percent 2 4 3 2 2" xfId="13019"/>
    <cellStyle name="Percent 2 4 3 2 2 2" xfId="28167"/>
    <cellStyle name="Percent 2 4 3 2 2 2 2" xfId="54135"/>
    <cellStyle name="Percent 2 4 3 2 2 3" xfId="38987"/>
    <cellStyle name="Percent 2 4 3 2 3" xfId="21675"/>
    <cellStyle name="Percent 2 4 3 2 3 2" xfId="47643"/>
    <cellStyle name="Percent 2 4 3 2 4" xfId="17347"/>
    <cellStyle name="Percent 2 4 3 2 4 2" xfId="43315"/>
    <cellStyle name="Percent 2 4 3 2 5" xfId="32495"/>
    <cellStyle name="Percent 2 4 3 2 6" xfId="58977"/>
    <cellStyle name="Percent 2 4 3 3" xfId="10855"/>
    <cellStyle name="Percent 2 4 3 3 2" xfId="26003"/>
    <cellStyle name="Percent 2 4 3 3 2 2" xfId="51971"/>
    <cellStyle name="Percent 2 4 3 3 3" xfId="36823"/>
    <cellStyle name="Percent 2 4 3 4" xfId="8691"/>
    <cellStyle name="Percent 2 4 3 4 2" xfId="23839"/>
    <cellStyle name="Percent 2 4 3 4 2 2" xfId="49807"/>
    <cellStyle name="Percent 2 4 3 4 3" xfId="34659"/>
    <cellStyle name="Percent 2 4 3 5" xfId="19511"/>
    <cellStyle name="Percent 2 4 3 5 2" xfId="45479"/>
    <cellStyle name="Percent 2 4 3 6" xfId="15183"/>
    <cellStyle name="Percent 2 4 3 6 2" xfId="41151"/>
    <cellStyle name="Percent 2 4 3 7" xfId="4363"/>
    <cellStyle name="Percent 2 4 3 8" xfId="30331"/>
    <cellStyle name="Percent 2 4 3 9" xfId="56813"/>
    <cellStyle name="Percent 2 4 4" xfId="5445"/>
    <cellStyle name="Percent 2 4 4 2" xfId="11937"/>
    <cellStyle name="Percent 2 4 4 2 2" xfId="27085"/>
    <cellStyle name="Percent 2 4 4 2 2 2" xfId="53053"/>
    <cellStyle name="Percent 2 4 4 2 3" xfId="37905"/>
    <cellStyle name="Percent 2 4 4 3" xfId="20593"/>
    <cellStyle name="Percent 2 4 4 3 2" xfId="46561"/>
    <cellStyle name="Percent 2 4 4 4" xfId="16265"/>
    <cellStyle name="Percent 2 4 4 4 2" xfId="42233"/>
    <cellStyle name="Percent 2 4 4 5" xfId="31413"/>
    <cellStyle name="Percent 2 4 4 6" xfId="57895"/>
    <cellStyle name="Percent 2 4 5" xfId="9773"/>
    <cellStyle name="Percent 2 4 5 2" xfId="24921"/>
    <cellStyle name="Percent 2 4 5 2 2" xfId="50889"/>
    <cellStyle name="Percent 2 4 5 3" xfId="35741"/>
    <cellStyle name="Percent 2 4 6" xfId="7609"/>
    <cellStyle name="Percent 2 4 6 2" xfId="22757"/>
    <cellStyle name="Percent 2 4 6 2 2" xfId="48725"/>
    <cellStyle name="Percent 2 4 6 3" xfId="33577"/>
    <cellStyle name="Percent 2 4 7" xfId="18429"/>
    <cellStyle name="Percent 2 4 7 2" xfId="44397"/>
    <cellStyle name="Percent 2 4 8" xfId="14101"/>
    <cellStyle name="Percent 2 4 8 2" xfId="40069"/>
    <cellStyle name="Percent 2 4 9" xfId="3281"/>
    <cellStyle name="Percent 2 5" xfId="566"/>
    <cellStyle name="Percent 2 5 10" xfId="29250"/>
    <cellStyle name="Percent 2 5 11" xfId="55192"/>
    <cellStyle name="Percent 2 5 12" xfId="55732"/>
    <cellStyle name="Percent 2 5 13" xfId="834"/>
    <cellStyle name="Percent 2 5 2" xfId="1659"/>
    <cellStyle name="Percent 2 5 2 10" xfId="56273"/>
    <cellStyle name="Percent 2 5 2 2" xfId="2741"/>
    <cellStyle name="Percent 2 5 2 2 2" xfId="7069"/>
    <cellStyle name="Percent 2 5 2 2 2 2" xfId="13561"/>
    <cellStyle name="Percent 2 5 2 2 2 2 2" xfId="28709"/>
    <cellStyle name="Percent 2 5 2 2 2 2 2 2" xfId="54677"/>
    <cellStyle name="Percent 2 5 2 2 2 2 3" xfId="39529"/>
    <cellStyle name="Percent 2 5 2 2 2 3" xfId="22217"/>
    <cellStyle name="Percent 2 5 2 2 2 3 2" xfId="48185"/>
    <cellStyle name="Percent 2 5 2 2 2 4" xfId="17889"/>
    <cellStyle name="Percent 2 5 2 2 2 4 2" xfId="43857"/>
    <cellStyle name="Percent 2 5 2 2 2 5" xfId="33037"/>
    <cellStyle name="Percent 2 5 2 2 2 6" xfId="59519"/>
    <cellStyle name="Percent 2 5 2 2 3" xfId="11397"/>
    <cellStyle name="Percent 2 5 2 2 3 2" xfId="26545"/>
    <cellStyle name="Percent 2 5 2 2 3 2 2" xfId="52513"/>
    <cellStyle name="Percent 2 5 2 2 3 3" xfId="37365"/>
    <cellStyle name="Percent 2 5 2 2 4" xfId="9233"/>
    <cellStyle name="Percent 2 5 2 2 4 2" xfId="24381"/>
    <cellStyle name="Percent 2 5 2 2 4 2 2" xfId="50349"/>
    <cellStyle name="Percent 2 5 2 2 4 3" xfId="35201"/>
    <cellStyle name="Percent 2 5 2 2 5" xfId="20053"/>
    <cellStyle name="Percent 2 5 2 2 5 2" xfId="46021"/>
    <cellStyle name="Percent 2 5 2 2 6" xfId="15725"/>
    <cellStyle name="Percent 2 5 2 2 6 2" xfId="41693"/>
    <cellStyle name="Percent 2 5 2 2 7" xfId="4905"/>
    <cellStyle name="Percent 2 5 2 2 8" xfId="30873"/>
    <cellStyle name="Percent 2 5 2 2 9" xfId="57355"/>
    <cellStyle name="Percent 2 5 2 3" xfId="5987"/>
    <cellStyle name="Percent 2 5 2 3 2" xfId="12479"/>
    <cellStyle name="Percent 2 5 2 3 2 2" xfId="27627"/>
    <cellStyle name="Percent 2 5 2 3 2 2 2" xfId="53595"/>
    <cellStyle name="Percent 2 5 2 3 2 3" xfId="38447"/>
    <cellStyle name="Percent 2 5 2 3 3" xfId="21135"/>
    <cellStyle name="Percent 2 5 2 3 3 2" xfId="47103"/>
    <cellStyle name="Percent 2 5 2 3 4" xfId="16807"/>
    <cellStyle name="Percent 2 5 2 3 4 2" xfId="42775"/>
    <cellStyle name="Percent 2 5 2 3 5" xfId="31955"/>
    <cellStyle name="Percent 2 5 2 3 6" xfId="58437"/>
    <cellStyle name="Percent 2 5 2 4" xfId="10315"/>
    <cellStyle name="Percent 2 5 2 4 2" xfId="25463"/>
    <cellStyle name="Percent 2 5 2 4 2 2" xfId="51431"/>
    <cellStyle name="Percent 2 5 2 4 3" xfId="36283"/>
    <cellStyle name="Percent 2 5 2 5" xfId="8151"/>
    <cellStyle name="Percent 2 5 2 5 2" xfId="23299"/>
    <cellStyle name="Percent 2 5 2 5 2 2" xfId="49267"/>
    <cellStyle name="Percent 2 5 2 5 3" xfId="34119"/>
    <cellStyle name="Percent 2 5 2 6" xfId="18971"/>
    <cellStyle name="Percent 2 5 2 6 2" xfId="44939"/>
    <cellStyle name="Percent 2 5 2 7" xfId="14643"/>
    <cellStyle name="Percent 2 5 2 7 2" xfId="40611"/>
    <cellStyle name="Percent 2 5 2 8" xfId="3823"/>
    <cellStyle name="Percent 2 5 2 9" xfId="29791"/>
    <cellStyle name="Percent 2 5 3" xfId="2200"/>
    <cellStyle name="Percent 2 5 3 2" xfId="6528"/>
    <cellStyle name="Percent 2 5 3 2 2" xfId="13020"/>
    <cellStyle name="Percent 2 5 3 2 2 2" xfId="28168"/>
    <cellStyle name="Percent 2 5 3 2 2 2 2" xfId="54136"/>
    <cellStyle name="Percent 2 5 3 2 2 3" xfId="38988"/>
    <cellStyle name="Percent 2 5 3 2 3" xfId="21676"/>
    <cellStyle name="Percent 2 5 3 2 3 2" xfId="47644"/>
    <cellStyle name="Percent 2 5 3 2 4" xfId="17348"/>
    <cellStyle name="Percent 2 5 3 2 4 2" xfId="43316"/>
    <cellStyle name="Percent 2 5 3 2 5" xfId="32496"/>
    <cellStyle name="Percent 2 5 3 2 6" xfId="58978"/>
    <cellStyle name="Percent 2 5 3 3" xfId="10856"/>
    <cellStyle name="Percent 2 5 3 3 2" xfId="26004"/>
    <cellStyle name="Percent 2 5 3 3 2 2" xfId="51972"/>
    <cellStyle name="Percent 2 5 3 3 3" xfId="36824"/>
    <cellStyle name="Percent 2 5 3 4" xfId="8692"/>
    <cellStyle name="Percent 2 5 3 4 2" xfId="23840"/>
    <cellStyle name="Percent 2 5 3 4 2 2" xfId="49808"/>
    <cellStyle name="Percent 2 5 3 4 3" xfId="34660"/>
    <cellStyle name="Percent 2 5 3 5" xfId="19512"/>
    <cellStyle name="Percent 2 5 3 5 2" xfId="45480"/>
    <cellStyle name="Percent 2 5 3 6" xfId="15184"/>
    <cellStyle name="Percent 2 5 3 6 2" xfId="41152"/>
    <cellStyle name="Percent 2 5 3 7" xfId="4364"/>
    <cellStyle name="Percent 2 5 3 8" xfId="30332"/>
    <cellStyle name="Percent 2 5 3 9" xfId="56814"/>
    <cellStyle name="Percent 2 5 4" xfId="5446"/>
    <cellStyle name="Percent 2 5 4 2" xfId="11938"/>
    <cellStyle name="Percent 2 5 4 2 2" xfId="27086"/>
    <cellStyle name="Percent 2 5 4 2 2 2" xfId="53054"/>
    <cellStyle name="Percent 2 5 4 2 3" xfId="37906"/>
    <cellStyle name="Percent 2 5 4 3" xfId="20594"/>
    <cellStyle name="Percent 2 5 4 3 2" xfId="46562"/>
    <cellStyle name="Percent 2 5 4 4" xfId="16266"/>
    <cellStyle name="Percent 2 5 4 4 2" xfId="42234"/>
    <cellStyle name="Percent 2 5 4 5" xfId="31414"/>
    <cellStyle name="Percent 2 5 4 6" xfId="57896"/>
    <cellStyle name="Percent 2 5 5" xfId="9774"/>
    <cellStyle name="Percent 2 5 5 2" xfId="24922"/>
    <cellStyle name="Percent 2 5 5 2 2" xfId="50890"/>
    <cellStyle name="Percent 2 5 5 3" xfId="35742"/>
    <cellStyle name="Percent 2 5 6" xfId="7610"/>
    <cellStyle name="Percent 2 5 6 2" xfId="22758"/>
    <cellStyle name="Percent 2 5 6 2 2" xfId="48726"/>
    <cellStyle name="Percent 2 5 6 3" xfId="33578"/>
    <cellStyle name="Percent 2 5 7" xfId="18430"/>
    <cellStyle name="Percent 2 5 7 2" xfId="44398"/>
    <cellStyle name="Percent 2 5 8" xfId="14102"/>
    <cellStyle name="Percent 2 5 8 2" xfId="40070"/>
    <cellStyle name="Percent 2 5 9" xfId="3282"/>
    <cellStyle name="Percent 2 6" xfId="567"/>
    <cellStyle name="Percent 2 6 10" xfId="29251"/>
    <cellStyle name="Percent 2 6 11" xfId="55193"/>
    <cellStyle name="Percent 2 6 12" xfId="55733"/>
    <cellStyle name="Percent 2 6 13" xfId="874"/>
    <cellStyle name="Percent 2 6 2" xfId="1660"/>
    <cellStyle name="Percent 2 6 2 10" xfId="56274"/>
    <cellStyle name="Percent 2 6 2 2" xfId="2742"/>
    <cellStyle name="Percent 2 6 2 2 2" xfId="7070"/>
    <cellStyle name="Percent 2 6 2 2 2 2" xfId="13562"/>
    <cellStyle name="Percent 2 6 2 2 2 2 2" xfId="28710"/>
    <cellStyle name="Percent 2 6 2 2 2 2 2 2" xfId="54678"/>
    <cellStyle name="Percent 2 6 2 2 2 2 3" xfId="39530"/>
    <cellStyle name="Percent 2 6 2 2 2 3" xfId="22218"/>
    <cellStyle name="Percent 2 6 2 2 2 3 2" xfId="48186"/>
    <cellStyle name="Percent 2 6 2 2 2 4" xfId="17890"/>
    <cellStyle name="Percent 2 6 2 2 2 4 2" xfId="43858"/>
    <cellStyle name="Percent 2 6 2 2 2 5" xfId="33038"/>
    <cellStyle name="Percent 2 6 2 2 2 6" xfId="59520"/>
    <cellStyle name="Percent 2 6 2 2 3" xfId="11398"/>
    <cellStyle name="Percent 2 6 2 2 3 2" xfId="26546"/>
    <cellStyle name="Percent 2 6 2 2 3 2 2" xfId="52514"/>
    <cellStyle name="Percent 2 6 2 2 3 3" xfId="37366"/>
    <cellStyle name="Percent 2 6 2 2 4" xfId="9234"/>
    <cellStyle name="Percent 2 6 2 2 4 2" xfId="24382"/>
    <cellStyle name="Percent 2 6 2 2 4 2 2" xfId="50350"/>
    <cellStyle name="Percent 2 6 2 2 4 3" xfId="35202"/>
    <cellStyle name="Percent 2 6 2 2 5" xfId="20054"/>
    <cellStyle name="Percent 2 6 2 2 5 2" xfId="46022"/>
    <cellStyle name="Percent 2 6 2 2 6" xfId="15726"/>
    <cellStyle name="Percent 2 6 2 2 6 2" xfId="41694"/>
    <cellStyle name="Percent 2 6 2 2 7" xfId="4906"/>
    <cellStyle name="Percent 2 6 2 2 8" xfId="30874"/>
    <cellStyle name="Percent 2 6 2 2 9" xfId="57356"/>
    <cellStyle name="Percent 2 6 2 3" xfId="5988"/>
    <cellStyle name="Percent 2 6 2 3 2" xfId="12480"/>
    <cellStyle name="Percent 2 6 2 3 2 2" xfId="27628"/>
    <cellStyle name="Percent 2 6 2 3 2 2 2" xfId="53596"/>
    <cellStyle name="Percent 2 6 2 3 2 3" xfId="38448"/>
    <cellStyle name="Percent 2 6 2 3 3" xfId="21136"/>
    <cellStyle name="Percent 2 6 2 3 3 2" xfId="47104"/>
    <cellStyle name="Percent 2 6 2 3 4" xfId="16808"/>
    <cellStyle name="Percent 2 6 2 3 4 2" xfId="42776"/>
    <cellStyle name="Percent 2 6 2 3 5" xfId="31956"/>
    <cellStyle name="Percent 2 6 2 3 6" xfId="58438"/>
    <cellStyle name="Percent 2 6 2 4" xfId="10316"/>
    <cellStyle name="Percent 2 6 2 4 2" xfId="25464"/>
    <cellStyle name="Percent 2 6 2 4 2 2" xfId="51432"/>
    <cellStyle name="Percent 2 6 2 4 3" xfId="36284"/>
    <cellStyle name="Percent 2 6 2 5" xfId="8152"/>
    <cellStyle name="Percent 2 6 2 5 2" xfId="23300"/>
    <cellStyle name="Percent 2 6 2 5 2 2" xfId="49268"/>
    <cellStyle name="Percent 2 6 2 5 3" xfId="34120"/>
    <cellStyle name="Percent 2 6 2 6" xfId="18972"/>
    <cellStyle name="Percent 2 6 2 6 2" xfId="44940"/>
    <cellStyle name="Percent 2 6 2 7" xfId="14644"/>
    <cellStyle name="Percent 2 6 2 7 2" xfId="40612"/>
    <cellStyle name="Percent 2 6 2 8" xfId="3824"/>
    <cellStyle name="Percent 2 6 2 9" xfId="29792"/>
    <cellStyle name="Percent 2 6 3" xfId="2201"/>
    <cellStyle name="Percent 2 6 3 2" xfId="6529"/>
    <cellStyle name="Percent 2 6 3 2 2" xfId="13021"/>
    <cellStyle name="Percent 2 6 3 2 2 2" xfId="28169"/>
    <cellStyle name="Percent 2 6 3 2 2 2 2" xfId="54137"/>
    <cellStyle name="Percent 2 6 3 2 2 3" xfId="38989"/>
    <cellStyle name="Percent 2 6 3 2 3" xfId="21677"/>
    <cellStyle name="Percent 2 6 3 2 3 2" xfId="47645"/>
    <cellStyle name="Percent 2 6 3 2 4" xfId="17349"/>
    <cellStyle name="Percent 2 6 3 2 4 2" xfId="43317"/>
    <cellStyle name="Percent 2 6 3 2 5" xfId="32497"/>
    <cellStyle name="Percent 2 6 3 2 6" xfId="58979"/>
    <cellStyle name="Percent 2 6 3 3" xfId="10857"/>
    <cellStyle name="Percent 2 6 3 3 2" xfId="26005"/>
    <cellStyle name="Percent 2 6 3 3 2 2" xfId="51973"/>
    <cellStyle name="Percent 2 6 3 3 3" xfId="36825"/>
    <cellStyle name="Percent 2 6 3 4" xfId="8693"/>
    <cellStyle name="Percent 2 6 3 4 2" xfId="23841"/>
    <cellStyle name="Percent 2 6 3 4 2 2" xfId="49809"/>
    <cellStyle name="Percent 2 6 3 4 3" xfId="34661"/>
    <cellStyle name="Percent 2 6 3 5" xfId="19513"/>
    <cellStyle name="Percent 2 6 3 5 2" xfId="45481"/>
    <cellStyle name="Percent 2 6 3 6" xfId="15185"/>
    <cellStyle name="Percent 2 6 3 6 2" xfId="41153"/>
    <cellStyle name="Percent 2 6 3 7" xfId="4365"/>
    <cellStyle name="Percent 2 6 3 8" xfId="30333"/>
    <cellStyle name="Percent 2 6 3 9" xfId="56815"/>
    <cellStyle name="Percent 2 6 4" xfId="5447"/>
    <cellStyle name="Percent 2 6 4 2" xfId="11939"/>
    <cellStyle name="Percent 2 6 4 2 2" xfId="27087"/>
    <cellStyle name="Percent 2 6 4 2 2 2" xfId="53055"/>
    <cellStyle name="Percent 2 6 4 2 3" xfId="37907"/>
    <cellStyle name="Percent 2 6 4 3" xfId="20595"/>
    <cellStyle name="Percent 2 6 4 3 2" xfId="46563"/>
    <cellStyle name="Percent 2 6 4 4" xfId="16267"/>
    <cellStyle name="Percent 2 6 4 4 2" xfId="42235"/>
    <cellStyle name="Percent 2 6 4 5" xfId="31415"/>
    <cellStyle name="Percent 2 6 4 6" xfId="57897"/>
    <cellStyle name="Percent 2 6 5" xfId="9775"/>
    <cellStyle name="Percent 2 6 5 2" xfId="24923"/>
    <cellStyle name="Percent 2 6 5 2 2" xfId="50891"/>
    <cellStyle name="Percent 2 6 5 3" xfId="35743"/>
    <cellStyle name="Percent 2 6 6" xfId="7611"/>
    <cellStyle name="Percent 2 6 6 2" xfId="22759"/>
    <cellStyle name="Percent 2 6 6 2 2" xfId="48727"/>
    <cellStyle name="Percent 2 6 6 3" xfId="33579"/>
    <cellStyle name="Percent 2 6 7" xfId="18431"/>
    <cellStyle name="Percent 2 6 7 2" xfId="44399"/>
    <cellStyle name="Percent 2 6 8" xfId="14103"/>
    <cellStyle name="Percent 2 6 8 2" xfId="40071"/>
    <cellStyle name="Percent 2 6 9" xfId="3283"/>
    <cellStyle name="Percent 2 7" xfId="568"/>
    <cellStyle name="Percent 2 7 10" xfId="29252"/>
    <cellStyle name="Percent 2 7 11" xfId="55194"/>
    <cellStyle name="Percent 2 7 12" xfId="55734"/>
    <cellStyle name="Percent 2 7 13" xfId="914"/>
    <cellStyle name="Percent 2 7 2" xfId="1661"/>
    <cellStyle name="Percent 2 7 2 10" xfId="56275"/>
    <cellStyle name="Percent 2 7 2 2" xfId="2743"/>
    <cellStyle name="Percent 2 7 2 2 2" xfId="7071"/>
    <cellStyle name="Percent 2 7 2 2 2 2" xfId="13563"/>
    <cellStyle name="Percent 2 7 2 2 2 2 2" xfId="28711"/>
    <cellStyle name="Percent 2 7 2 2 2 2 2 2" xfId="54679"/>
    <cellStyle name="Percent 2 7 2 2 2 2 3" xfId="39531"/>
    <cellStyle name="Percent 2 7 2 2 2 3" xfId="22219"/>
    <cellStyle name="Percent 2 7 2 2 2 3 2" xfId="48187"/>
    <cellStyle name="Percent 2 7 2 2 2 4" xfId="17891"/>
    <cellStyle name="Percent 2 7 2 2 2 4 2" xfId="43859"/>
    <cellStyle name="Percent 2 7 2 2 2 5" xfId="33039"/>
    <cellStyle name="Percent 2 7 2 2 2 6" xfId="59521"/>
    <cellStyle name="Percent 2 7 2 2 3" xfId="11399"/>
    <cellStyle name="Percent 2 7 2 2 3 2" xfId="26547"/>
    <cellStyle name="Percent 2 7 2 2 3 2 2" xfId="52515"/>
    <cellStyle name="Percent 2 7 2 2 3 3" xfId="37367"/>
    <cellStyle name="Percent 2 7 2 2 4" xfId="9235"/>
    <cellStyle name="Percent 2 7 2 2 4 2" xfId="24383"/>
    <cellStyle name="Percent 2 7 2 2 4 2 2" xfId="50351"/>
    <cellStyle name="Percent 2 7 2 2 4 3" xfId="35203"/>
    <cellStyle name="Percent 2 7 2 2 5" xfId="20055"/>
    <cellStyle name="Percent 2 7 2 2 5 2" xfId="46023"/>
    <cellStyle name="Percent 2 7 2 2 6" xfId="15727"/>
    <cellStyle name="Percent 2 7 2 2 6 2" xfId="41695"/>
    <cellStyle name="Percent 2 7 2 2 7" xfId="4907"/>
    <cellStyle name="Percent 2 7 2 2 8" xfId="30875"/>
    <cellStyle name="Percent 2 7 2 2 9" xfId="57357"/>
    <cellStyle name="Percent 2 7 2 3" xfId="5989"/>
    <cellStyle name="Percent 2 7 2 3 2" xfId="12481"/>
    <cellStyle name="Percent 2 7 2 3 2 2" xfId="27629"/>
    <cellStyle name="Percent 2 7 2 3 2 2 2" xfId="53597"/>
    <cellStyle name="Percent 2 7 2 3 2 3" xfId="38449"/>
    <cellStyle name="Percent 2 7 2 3 3" xfId="21137"/>
    <cellStyle name="Percent 2 7 2 3 3 2" xfId="47105"/>
    <cellStyle name="Percent 2 7 2 3 4" xfId="16809"/>
    <cellStyle name="Percent 2 7 2 3 4 2" xfId="42777"/>
    <cellStyle name="Percent 2 7 2 3 5" xfId="31957"/>
    <cellStyle name="Percent 2 7 2 3 6" xfId="58439"/>
    <cellStyle name="Percent 2 7 2 4" xfId="10317"/>
    <cellStyle name="Percent 2 7 2 4 2" xfId="25465"/>
    <cellStyle name="Percent 2 7 2 4 2 2" xfId="51433"/>
    <cellStyle name="Percent 2 7 2 4 3" xfId="36285"/>
    <cellStyle name="Percent 2 7 2 5" xfId="8153"/>
    <cellStyle name="Percent 2 7 2 5 2" xfId="23301"/>
    <cellStyle name="Percent 2 7 2 5 2 2" xfId="49269"/>
    <cellStyle name="Percent 2 7 2 5 3" xfId="34121"/>
    <cellStyle name="Percent 2 7 2 6" xfId="18973"/>
    <cellStyle name="Percent 2 7 2 6 2" xfId="44941"/>
    <cellStyle name="Percent 2 7 2 7" xfId="14645"/>
    <cellStyle name="Percent 2 7 2 7 2" xfId="40613"/>
    <cellStyle name="Percent 2 7 2 8" xfId="3825"/>
    <cellStyle name="Percent 2 7 2 9" xfId="29793"/>
    <cellStyle name="Percent 2 7 3" xfId="2202"/>
    <cellStyle name="Percent 2 7 3 2" xfId="6530"/>
    <cellStyle name="Percent 2 7 3 2 2" xfId="13022"/>
    <cellStyle name="Percent 2 7 3 2 2 2" xfId="28170"/>
    <cellStyle name="Percent 2 7 3 2 2 2 2" xfId="54138"/>
    <cellStyle name="Percent 2 7 3 2 2 3" xfId="38990"/>
    <cellStyle name="Percent 2 7 3 2 3" xfId="21678"/>
    <cellStyle name="Percent 2 7 3 2 3 2" xfId="47646"/>
    <cellStyle name="Percent 2 7 3 2 4" xfId="17350"/>
    <cellStyle name="Percent 2 7 3 2 4 2" xfId="43318"/>
    <cellStyle name="Percent 2 7 3 2 5" xfId="32498"/>
    <cellStyle name="Percent 2 7 3 2 6" xfId="58980"/>
    <cellStyle name="Percent 2 7 3 3" xfId="10858"/>
    <cellStyle name="Percent 2 7 3 3 2" xfId="26006"/>
    <cellStyle name="Percent 2 7 3 3 2 2" xfId="51974"/>
    <cellStyle name="Percent 2 7 3 3 3" xfId="36826"/>
    <cellStyle name="Percent 2 7 3 4" xfId="8694"/>
    <cellStyle name="Percent 2 7 3 4 2" xfId="23842"/>
    <cellStyle name="Percent 2 7 3 4 2 2" xfId="49810"/>
    <cellStyle name="Percent 2 7 3 4 3" xfId="34662"/>
    <cellStyle name="Percent 2 7 3 5" xfId="19514"/>
    <cellStyle name="Percent 2 7 3 5 2" xfId="45482"/>
    <cellStyle name="Percent 2 7 3 6" xfId="15186"/>
    <cellStyle name="Percent 2 7 3 6 2" xfId="41154"/>
    <cellStyle name="Percent 2 7 3 7" xfId="4366"/>
    <cellStyle name="Percent 2 7 3 8" xfId="30334"/>
    <cellStyle name="Percent 2 7 3 9" xfId="56816"/>
    <cellStyle name="Percent 2 7 4" xfId="5448"/>
    <cellStyle name="Percent 2 7 4 2" xfId="11940"/>
    <cellStyle name="Percent 2 7 4 2 2" xfId="27088"/>
    <cellStyle name="Percent 2 7 4 2 2 2" xfId="53056"/>
    <cellStyle name="Percent 2 7 4 2 3" xfId="37908"/>
    <cellStyle name="Percent 2 7 4 3" xfId="20596"/>
    <cellStyle name="Percent 2 7 4 3 2" xfId="46564"/>
    <cellStyle name="Percent 2 7 4 4" xfId="16268"/>
    <cellStyle name="Percent 2 7 4 4 2" xfId="42236"/>
    <cellStyle name="Percent 2 7 4 5" xfId="31416"/>
    <cellStyle name="Percent 2 7 4 6" xfId="57898"/>
    <cellStyle name="Percent 2 7 5" xfId="9776"/>
    <cellStyle name="Percent 2 7 5 2" xfId="24924"/>
    <cellStyle name="Percent 2 7 5 2 2" xfId="50892"/>
    <cellStyle name="Percent 2 7 5 3" xfId="35744"/>
    <cellStyle name="Percent 2 7 6" xfId="7612"/>
    <cellStyle name="Percent 2 7 6 2" xfId="22760"/>
    <cellStyle name="Percent 2 7 6 2 2" xfId="48728"/>
    <cellStyle name="Percent 2 7 6 3" xfId="33580"/>
    <cellStyle name="Percent 2 7 7" xfId="18432"/>
    <cellStyle name="Percent 2 7 7 2" xfId="44400"/>
    <cellStyle name="Percent 2 7 8" xfId="14104"/>
    <cellStyle name="Percent 2 7 8 2" xfId="40072"/>
    <cellStyle name="Percent 2 7 9" xfId="3284"/>
    <cellStyle name="Percent 2 8" xfId="569"/>
    <cellStyle name="Percent 2 8 10" xfId="29253"/>
    <cellStyle name="Percent 2 8 11" xfId="55195"/>
    <cellStyle name="Percent 2 8 12" xfId="55735"/>
    <cellStyle name="Percent 2 8 13" xfId="954"/>
    <cellStyle name="Percent 2 8 2" xfId="1662"/>
    <cellStyle name="Percent 2 8 2 10" xfId="56276"/>
    <cellStyle name="Percent 2 8 2 2" xfId="2744"/>
    <cellStyle name="Percent 2 8 2 2 2" xfId="7072"/>
    <cellStyle name="Percent 2 8 2 2 2 2" xfId="13564"/>
    <cellStyle name="Percent 2 8 2 2 2 2 2" xfId="28712"/>
    <cellStyle name="Percent 2 8 2 2 2 2 2 2" xfId="54680"/>
    <cellStyle name="Percent 2 8 2 2 2 2 3" xfId="39532"/>
    <cellStyle name="Percent 2 8 2 2 2 3" xfId="22220"/>
    <cellStyle name="Percent 2 8 2 2 2 3 2" xfId="48188"/>
    <cellStyle name="Percent 2 8 2 2 2 4" xfId="17892"/>
    <cellStyle name="Percent 2 8 2 2 2 4 2" xfId="43860"/>
    <cellStyle name="Percent 2 8 2 2 2 5" xfId="33040"/>
    <cellStyle name="Percent 2 8 2 2 2 6" xfId="59522"/>
    <cellStyle name="Percent 2 8 2 2 3" xfId="11400"/>
    <cellStyle name="Percent 2 8 2 2 3 2" xfId="26548"/>
    <cellStyle name="Percent 2 8 2 2 3 2 2" xfId="52516"/>
    <cellStyle name="Percent 2 8 2 2 3 3" xfId="37368"/>
    <cellStyle name="Percent 2 8 2 2 4" xfId="9236"/>
    <cellStyle name="Percent 2 8 2 2 4 2" xfId="24384"/>
    <cellStyle name="Percent 2 8 2 2 4 2 2" xfId="50352"/>
    <cellStyle name="Percent 2 8 2 2 4 3" xfId="35204"/>
    <cellStyle name="Percent 2 8 2 2 5" xfId="20056"/>
    <cellStyle name="Percent 2 8 2 2 5 2" xfId="46024"/>
    <cellStyle name="Percent 2 8 2 2 6" xfId="15728"/>
    <cellStyle name="Percent 2 8 2 2 6 2" xfId="41696"/>
    <cellStyle name="Percent 2 8 2 2 7" xfId="4908"/>
    <cellStyle name="Percent 2 8 2 2 8" xfId="30876"/>
    <cellStyle name="Percent 2 8 2 2 9" xfId="57358"/>
    <cellStyle name="Percent 2 8 2 3" xfId="5990"/>
    <cellStyle name="Percent 2 8 2 3 2" xfId="12482"/>
    <cellStyle name="Percent 2 8 2 3 2 2" xfId="27630"/>
    <cellStyle name="Percent 2 8 2 3 2 2 2" xfId="53598"/>
    <cellStyle name="Percent 2 8 2 3 2 3" xfId="38450"/>
    <cellStyle name="Percent 2 8 2 3 3" xfId="21138"/>
    <cellStyle name="Percent 2 8 2 3 3 2" xfId="47106"/>
    <cellStyle name="Percent 2 8 2 3 4" xfId="16810"/>
    <cellStyle name="Percent 2 8 2 3 4 2" xfId="42778"/>
    <cellStyle name="Percent 2 8 2 3 5" xfId="31958"/>
    <cellStyle name="Percent 2 8 2 3 6" xfId="58440"/>
    <cellStyle name="Percent 2 8 2 4" xfId="10318"/>
    <cellStyle name="Percent 2 8 2 4 2" xfId="25466"/>
    <cellStyle name="Percent 2 8 2 4 2 2" xfId="51434"/>
    <cellStyle name="Percent 2 8 2 4 3" xfId="36286"/>
    <cellStyle name="Percent 2 8 2 5" xfId="8154"/>
    <cellStyle name="Percent 2 8 2 5 2" xfId="23302"/>
    <cellStyle name="Percent 2 8 2 5 2 2" xfId="49270"/>
    <cellStyle name="Percent 2 8 2 5 3" xfId="34122"/>
    <cellStyle name="Percent 2 8 2 6" xfId="18974"/>
    <cellStyle name="Percent 2 8 2 6 2" xfId="44942"/>
    <cellStyle name="Percent 2 8 2 7" xfId="14646"/>
    <cellStyle name="Percent 2 8 2 7 2" xfId="40614"/>
    <cellStyle name="Percent 2 8 2 8" xfId="3826"/>
    <cellStyle name="Percent 2 8 2 9" xfId="29794"/>
    <cellStyle name="Percent 2 8 3" xfId="2203"/>
    <cellStyle name="Percent 2 8 3 2" xfId="6531"/>
    <cellStyle name="Percent 2 8 3 2 2" xfId="13023"/>
    <cellStyle name="Percent 2 8 3 2 2 2" xfId="28171"/>
    <cellStyle name="Percent 2 8 3 2 2 2 2" xfId="54139"/>
    <cellStyle name="Percent 2 8 3 2 2 3" xfId="38991"/>
    <cellStyle name="Percent 2 8 3 2 3" xfId="21679"/>
    <cellStyle name="Percent 2 8 3 2 3 2" xfId="47647"/>
    <cellStyle name="Percent 2 8 3 2 4" xfId="17351"/>
    <cellStyle name="Percent 2 8 3 2 4 2" xfId="43319"/>
    <cellStyle name="Percent 2 8 3 2 5" xfId="32499"/>
    <cellStyle name="Percent 2 8 3 2 6" xfId="58981"/>
    <cellStyle name="Percent 2 8 3 3" xfId="10859"/>
    <cellStyle name="Percent 2 8 3 3 2" xfId="26007"/>
    <cellStyle name="Percent 2 8 3 3 2 2" xfId="51975"/>
    <cellStyle name="Percent 2 8 3 3 3" xfId="36827"/>
    <cellStyle name="Percent 2 8 3 4" xfId="8695"/>
    <cellStyle name="Percent 2 8 3 4 2" xfId="23843"/>
    <cellStyle name="Percent 2 8 3 4 2 2" xfId="49811"/>
    <cellStyle name="Percent 2 8 3 4 3" xfId="34663"/>
    <cellStyle name="Percent 2 8 3 5" xfId="19515"/>
    <cellStyle name="Percent 2 8 3 5 2" xfId="45483"/>
    <cellStyle name="Percent 2 8 3 6" xfId="15187"/>
    <cellStyle name="Percent 2 8 3 6 2" xfId="41155"/>
    <cellStyle name="Percent 2 8 3 7" xfId="4367"/>
    <cellStyle name="Percent 2 8 3 8" xfId="30335"/>
    <cellStyle name="Percent 2 8 3 9" xfId="56817"/>
    <cellStyle name="Percent 2 8 4" xfId="5449"/>
    <cellStyle name="Percent 2 8 4 2" xfId="11941"/>
    <cellStyle name="Percent 2 8 4 2 2" xfId="27089"/>
    <cellStyle name="Percent 2 8 4 2 2 2" xfId="53057"/>
    <cellStyle name="Percent 2 8 4 2 3" xfId="37909"/>
    <cellStyle name="Percent 2 8 4 3" xfId="20597"/>
    <cellStyle name="Percent 2 8 4 3 2" xfId="46565"/>
    <cellStyle name="Percent 2 8 4 4" xfId="16269"/>
    <cellStyle name="Percent 2 8 4 4 2" xfId="42237"/>
    <cellStyle name="Percent 2 8 4 5" xfId="31417"/>
    <cellStyle name="Percent 2 8 4 6" xfId="57899"/>
    <cellStyle name="Percent 2 8 5" xfId="9777"/>
    <cellStyle name="Percent 2 8 5 2" xfId="24925"/>
    <cellStyle name="Percent 2 8 5 2 2" xfId="50893"/>
    <cellStyle name="Percent 2 8 5 3" xfId="35745"/>
    <cellStyle name="Percent 2 8 6" xfId="7613"/>
    <cellStyle name="Percent 2 8 6 2" xfId="22761"/>
    <cellStyle name="Percent 2 8 6 2 2" xfId="48729"/>
    <cellStyle name="Percent 2 8 6 3" xfId="33581"/>
    <cellStyle name="Percent 2 8 7" xfId="18433"/>
    <cellStyle name="Percent 2 8 7 2" xfId="44401"/>
    <cellStyle name="Percent 2 8 8" xfId="14105"/>
    <cellStyle name="Percent 2 8 8 2" xfId="40073"/>
    <cellStyle name="Percent 2 8 9" xfId="3285"/>
    <cellStyle name="Percent 2 9" xfId="570"/>
    <cellStyle name="Percent 2 9 10" xfId="29254"/>
    <cellStyle name="Percent 2 9 11" xfId="55196"/>
    <cellStyle name="Percent 2 9 12" xfId="55736"/>
    <cellStyle name="Percent 2 9 13" xfId="994"/>
    <cellStyle name="Percent 2 9 2" xfId="1663"/>
    <cellStyle name="Percent 2 9 2 10" xfId="56277"/>
    <cellStyle name="Percent 2 9 2 2" xfId="2745"/>
    <cellStyle name="Percent 2 9 2 2 2" xfId="7073"/>
    <cellStyle name="Percent 2 9 2 2 2 2" xfId="13565"/>
    <cellStyle name="Percent 2 9 2 2 2 2 2" xfId="28713"/>
    <cellStyle name="Percent 2 9 2 2 2 2 2 2" xfId="54681"/>
    <cellStyle name="Percent 2 9 2 2 2 2 3" xfId="39533"/>
    <cellStyle name="Percent 2 9 2 2 2 3" xfId="22221"/>
    <cellStyle name="Percent 2 9 2 2 2 3 2" xfId="48189"/>
    <cellStyle name="Percent 2 9 2 2 2 4" xfId="17893"/>
    <cellStyle name="Percent 2 9 2 2 2 4 2" xfId="43861"/>
    <cellStyle name="Percent 2 9 2 2 2 5" xfId="33041"/>
    <cellStyle name="Percent 2 9 2 2 2 6" xfId="59523"/>
    <cellStyle name="Percent 2 9 2 2 3" xfId="11401"/>
    <cellStyle name="Percent 2 9 2 2 3 2" xfId="26549"/>
    <cellStyle name="Percent 2 9 2 2 3 2 2" xfId="52517"/>
    <cellStyle name="Percent 2 9 2 2 3 3" xfId="37369"/>
    <cellStyle name="Percent 2 9 2 2 4" xfId="9237"/>
    <cellStyle name="Percent 2 9 2 2 4 2" xfId="24385"/>
    <cellStyle name="Percent 2 9 2 2 4 2 2" xfId="50353"/>
    <cellStyle name="Percent 2 9 2 2 4 3" xfId="35205"/>
    <cellStyle name="Percent 2 9 2 2 5" xfId="20057"/>
    <cellStyle name="Percent 2 9 2 2 5 2" xfId="46025"/>
    <cellStyle name="Percent 2 9 2 2 6" xfId="15729"/>
    <cellStyle name="Percent 2 9 2 2 6 2" xfId="41697"/>
    <cellStyle name="Percent 2 9 2 2 7" xfId="4909"/>
    <cellStyle name="Percent 2 9 2 2 8" xfId="30877"/>
    <cellStyle name="Percent 2 9 2 2 9" xfId="57359"/>
    <cellStyle name="Percent 2 9 2 3" xfId="5991"/>
    <cellStyle name="Percent 2 9 2 3 2" xfId="12483"/>
    <cellStyle name="Percent 2 9 2 3 2 2" xfId="27631"/>
    <cellStyle name="Percent 2 9 2 3 2 2 2" xfId="53599"/>
    <cellStyle name="Percent 2 9 2 3 2 3" xfId="38451"/>
    <cellStyle name="Percent 2 9 2 3 3" xfId="21139"/>
    <cellStyle name="Percent 2 9 2 3 3 2" xfId="47107"/>
    <cellStyle name="Percent 2 9 2 3 4" xfId="16811"/>
    <cellStyle name="Percent 2 9 2 3 4 2" xfId="42779"/>
    <cellStyle name="Percent 2 9 2 3 5" xfId="31959"/>
    <cellStyle name="Percent 2 9 2 3 6" xfId="58441"/>
    <cellStyle name="Percent 2 9 2 4" xfId="10319"/>
    <cellStyle name="Percent 2 9 2 4 2" xfId="25467"/>
    <cellStyle name="Percent 2 9 2 4 2 2" xfId="51435"/>
    <cellStyle name="Percent 2 9 2 4 3" xfId="36287"/>
    <cellStyle name="Percent 2 9 2 5" xfId="8155"/>
    <cellStyle name="Percent 2 9 2 5 2" xfId="23303"/>
    <cellStyle name="Percent 2 9 2 5 2 2" xfId="49271"/>
    <cellStyle name="Percent 2 9 2 5 3" xfId="34123"/>
    <cellStyle name="Percent 2 9 2 6" xfId="18975"/>
    <cellStyle name="Percent 2 9 2 6 2" xfId="44943"/>
    <cellStyle name="Percent 2 9 2 7" xfId="14647"/>
    <cellStyle name="Percent 2 9 2 7 2" xfId="40615"/>
    <cellStyle name="Percent 2 9 2 8" xfId="3827"/>
    <cellStyle name="Percent 2 9 2 9" xfId="29795"/>
    <cellStyle name="Percent 2 9 3" xfId="2204"/>
    <cellStyle name="Percent 2 9 3 2" xfId="6532"/>
    <cellStyle name="Percent 2 9 3 2 2" xfId="13024"/>
    <cellStyle name="Percent 2 9 3 2 2 2" xfId="28172"/>
    <cellStyle name="Percent 2 9 3 2 2 2 2" xfId="54140"/>
    <cellStyle name="Percent 2 9 3 2 2 3" xfId="38992"/>
    <cellStyle name="Percent 2 9 3 2 3" xfId="21680"/>
    <cellStyle name="Percent 2 9 3 2 3 2" xfId="47648"/>
    <cellStyle name="Percent 2 9 3 2 4" xfId="17352"/>
    <cellStyle name="Percent 2 9 3 2 4 2" xfId="43320"/>
    <cellStyle name="Percent 2 9 3 2 5" xfId="32500"/>
    <cellStyle name="Percent 2 9 3 2 6" xfId="58982"/>
    <cellStyle name="Percent 2 9 3 3" xfId="10860"/>
    <cellStyle name="Percent 2 9 3 3 2" xfId="26008"/>
    <cellStyle name="Percent 2 9 3 3 2 2" xfId="51976"/>
    <cellStyle name="Percent 2 9 3 3 3" xfId="36828"/>
    <cellStyle name="Percent 2 9 3 4" xfId="8696"/>
    <cellStyle name="Percent 2 9 3 4 2" xfId="23844"/>
    <cellStyle name="Percent 2 9 3 4 2 2" xfId="49812"/>
    <cellStyle name="Percent 2 9 3 4 3" xfId="34664"/>
    <cellStyle name="Percent 2 9 3 5" xfId="19516"/>
    <cellStyle name="Percent 2 9 3 5 2" xfId="45484"/>
    <cellStyle name="Percent 2 9 3 6" xfId="15188"/>
    <cellStyle name="Percent 2 9 3 6 2" xfId="41156"/>
    <cellStyle name="Percent 2 9 3 7" xfId="4368"/>
    <cellStyle name="Percent 2 9 3 8" xfId="30336"/>
    <cellStyle name="Percent 2 9 3 9" xfId="56818"/>
    <cellStyle name="Percent 2 9 4" xfId="5450"/>
    <cellStyle name="Percent 2 9 4 2" xfId="11942"/>
    <cellStyle name="Percent 2 9 4 2 2" xfId="27090"/>
    <cellStyle name="Percent 2 9 4 2 2 2" xfId="53058"/>
    <cellStyle name="Percent 2 9 4 2 3" xfId="37910"/>
    <cellStyle name="Percent 2 9 4 3" xfId="20598"/>
    <cellStyle name="Percent 2 9 4 3 2" xfId="46566"/>
    <cellStyle name="Percent 2 9 4 4" xfId="16270"/>
    <cellStyle name="Percent 2 9 4 4 2" xfId="42238"/>
    <cellStyle name="Percent 2 9 4 5" xfId="31418"/>
    <cellStyle name="Percent 2 9 4 6" xfId="57900"/>
    <cellStyle name="Percent 2 9 5" xfId="9778"/>
    <cellStyle name="Percent 2 9 5 2" xfId="24926"/>
    <cellStyle name="Percent 2 9 5 2 2" xfId="50894"/>
    <cellStyle name="Percent 2 9 5 3" xfId="35746"/>
    <cellStyle name="Percent 2 9 6" xfId="7614"/>
    <cellStyle name="Percent 2 9 6 2" xfId="22762"/>
    <cellStyle name="Percent 2 9 6 2 2" xfId="48730"/>
    <cellStyle name="Percent 2 9 6 3" xfId="33582"/>
    <cellStyle name="Percent 2 9 7" xfId="18434"/>
    <cellStyle name="Percent 2 9 7 2" xfId="44402"/>
    <cellStyle name="Percent 2 9 8" xfId="14106"/>
    <cellStyle name="Percent 2 9 8 2" xfId="40074"/>
    <cellStyle name="Percent 2 9 9" xfId="3286"/>
    <cellStyle name="Percent 3" xfId="571"/>
    <cellStyle name="Percent 3 10" xfId="572"/>
    <cellStyle name="Percent 3 10 10" xfId="29256"/>
    <cellStyle name="Percent 3 10 11" xfId="55198"/>
    <cellStyle name="Percent 3 10 12" xfId="55738"/>
    <cellStyle name="Percent 3 10 13" xfId="1037"/>
    <cellStyle name="Percent 3 10 2" xfId="1665"/>
    <cellStyle name="Percent 3 10 2 10" xfId="56279"/>
    <cellStyle name="Percent 3 10 2 2" xfId="2747"/>
    <cellStyle name="Percent 3 10 2 2 2" xfId="7075"/>
    <cellStyle name="Percent 3 10 2 2 2 2" xfId="13567"/>
    <cellStyle name="Percent 3 10 2 2 2 2 2" xfId="28715"/>
    <cellStyle name="Percent 3 10 2 2 2 2 2 2" xfId="54683"/>
    <cellStyle name="Percent 3 10 2 2 2 2 3" xfId="39535"/>
    <cellStyle name="Percent 3 10 2 2 2 3" xfId="22223"/>
    <cellStyle name="Percent 3 10 2 2 2 3 2" xfId="48191"/>
    <cellStyle name="Percent 3 10 2 2 2 4" xfId="17895"/>
    <cellStyle name="Percent 3 10 2 2 2 4 2" xfId="43863"/>
    <cellStyle name="Percent 3 10 2 2 2 5" xfId="33043"/>
    <cellStyle name="Percent 3 10 2 2 2 6" xfId="59525"/>
    <cellStyle name="Percent 3 10 2 2 3" xfId="11403"/>
    <cellStyle name="Percent 3 10 2 2 3 2" xfId="26551"/>
    <cellStyle name="Percent 3 10 2 2 3 2 2" xfId="52519"/>
    <cellStyle name="Percent 3 10 2 2 3 3" xfId="37371"/>
    <cellStyle name="Percent 3 10 2 2 4" xfId="9239"/>
    <cellStyle name="Percent 3 10 2 2 4 2" xfId="24387"/>
    <cellStyle name="Percent 3 10 2 2 4 2 2" xfId="50355"/>
    <cellStyle name="Percent 3 10 2 2 4 3" xfId="35207"/>
    <cellStyle name="Percent 3 10 2 2 5" xfId="20059"/>
    <cellStyle name="Percent 3 10 2 2 5 2" xfId="46027"/>
    <cellStyle name="Percent 3 10 2 2 6" xfId="15731"/>
    <cellStyle name="Percent 3 10 2 2 6 2" xfId="41699"/>
    <cellStyle name="Percent 3 10 2 2 7" xfId="4911"/>
    <cellStyle name="Percent 3 10 2 2 8" xfId="30879"/>
    <cellStyle name="Percent 3 10 2 2 9" xfId="57361"/>
    <cellStyle name="Percent 3 10 2 3" xfId="5993"/>
    <cellStyle name="Percent 3 10 2 3 2" xfId="12485"/>
    <cellStyle name="Percent 3 10 2 3 2 2" xfId="27633"/>
    <cellStyle name="Percent 3 10 2 3 2 2 2" xfId="53601"/>
    <cellStyle name="Percent 3 10 2 3 2 3" xfId="38453"/>
    <cellStyle name="Percent 3 10 2 3 3" xfId="21141"/>
    <cellStyle name="Percent 3 10 2 3 3 2" xfId="47109"/>
    <cellStyle name="Percent 3 10 2 3 4" xfId="16813"/>
    <cellStyle name="Percent 3 10 2 3 4 2" xfId="42781"/>
    <cellStyle name="Percent 3 10 2 3 5" xfId="31961"/>
    <cellStyle name="Percent 3 10 2 3 6" xfId="58443"/>
    <cellStyle name="Percent 3 10 2 4" xfId="10321"/>
    <cellStyle name="Percent 3 10 2 4 2" xfId="25469"/>
    <cellStyle name="Percent 3 10 2 4 2 2" xfId="51437"/>
    <cellStyle name="Percent 3 10 2 4 3" xfId="36289"/>
    <cellStyle name="Percent 3 10 2 5" xfId="8157"/>
    <cellStyle name="Percent 3 10 2 5 2" xfId="23305"/>
    <cellStyle name="Percent 3 10 2 5 2 2" xfId="49273"/>
    <cellStyle name="Percent 3 10 2 5 3" xfId="34125"/>
    <cellStyle name="Percent 3 10 2 6" xfId="18977"/>
    <cellStyle name="Percent 3 10 2 6 2" xfId="44945"/>
    <cellStyle name="Percent 3 10 2 7" xfId="14649"/>
    <cellStyle name="Percent 3 10 2 7 2" xfId="40617"/>
    <cellStyle name="Percent 3 10 2 8" xfId="3829"/>
    <cellStyle name="Percent 3 10 2 9" xfId="29797"/>
    <cellStyle name="Percent 3 10 3" xfId="2206"/>
    <cellStyle name="Percent 3 10 3 2" xfId="6534"/>
    <cellStyle name="Percent 3 10 3 2 2" xfId="13026"/>
    <cellStyle name="Percent 3 10 3 2 2 2" xfId="28174"/>
    <cellStyle name="Percent 3 10 3 2 2 2 2" xfId="54142"/>
    <cellStyle name="Percent 3 10 3 2 2 3" xfId="38994"/>
    <cellStyle name="Percent 3 10 3 2 3" xfId="21682"/>
    <cellStyle name="Percent 3 10 3 2 3 2" xfId="47650"/>
    <cellStyle name="Percent 3 10 3 2 4" xfId="17354"/>
    <cellStyle name="Percent 3 10 3 2 4 2" xfId="43322"/>
    <cellStyle name="Percent 3 10 3 2 5" xfId="32502"/>
    <cellStyle name="Percent 3 10 3 2 6" xfId="58984"/>
    <cellStyle name="Percent 3 10 3 3" xfId="10862"/>
    <cellStyle name="Percent 3 10 3 3 2" xfId="26010"/>
    <cellStyle name="Percent 3 10 3 3 2 2" xfId="51978"/>
    <cellStyle name="Percent 3 10 3 3 3" xfId="36830"/>
    <cellStyle name="Percent 3 10 3 4" xfId="8698"/>
    <cellStyle name="Percent 3 10 3 4 2" xfId="23846"/>
    <cellStyle name="Percent 3 10 3 4 2 2" xfId="49814"/>
    <cellStyle name="Percent 3 10 3 4 3" xfId="34666"/>
    <cellStyle name="Percent 3 10 3 5" xfId="19518"/>
    <cellStyle name="Percent 3 10 3 5 2" xfId="45486"/>
    <cellStyle name="Percent 3 10 3 6" xfId="15190"/>
    <cellStyle name="Percent 3 10 3 6 2" xfId="41158"/>
    <cellStyle name="Percent 3 10 3 7" xfId="4370"/>
    <cellStyle name="Percent 3 10 3 8" xfId="30338"/>
    <cellStyle name="Percent 3 10 3 9" xfId="56820"/>
    <cellStyle name="Percent 3 10 4" xfId="5452"/>
    <cellStyle name="Percent 3 10 4 2" xfId="11944"/>
    <cellStyle name="Percent 3 10 4 2 2" xfId="27092"/>
    <cellStyle name="Percent 3 10 4 2 2 2" xfId="53060"/>
    <cellStyle name="Percent 3 10 4 2 3" xfId="37912"/>
    <cellStyle name="Percent 3 10 4 3" xfId="20600"/>
    <cellStyle name="Percent 3 10 4 3 2" xfId="46568"/>
    <cellStyle name="Percent 3 10 4 4" xfId="16272"/>
    <cellStyle name="Percent 3 10 4 4 2" xfId="42240"/>
    <cellStyle name="Percent 3 10 4 5" xfId="31420"/>
    <cellStyle name="Percent 3 10 4 6" xfId="57902"/>
    <cellStyle name="Percent 3 10 5" xfId="9780"/>
    <cellStyle name="Percent 3 10 5 2" xfId="24928"/>
    <cellStyle name="Percent 3 10 5 2 2" xfId="50896"/>
    <cellStyle name="Percent 3 10 5 3" xfId="35748"/>
    <cellStyle name="Percent 3 10 6" xfId="7616"/>
    <cellStyle name="Percent 3 10 6 2" xfId="22764"/>
    <cellStyle name="Percent 3 10 6 2 2" xfId="48732"/>
    <cellStyle name="Percent 3 10 6 3" xfId="33584"/>
    <cellStyle name="Percent 3 10 7" xfId="18436"/>
    <cellStyle name="Percent 3 10 7 2" xfId="44404"/>
    <cellStyle name="Percent 3 10 8" xfId="14108"/>
    <cellStyle name="Percent 3 10 8 2" xfId="40076"/>
    <cellStyle name="Percent 3 10 9" xfId="3288"/>
    <cellStyle name="Percent 3 11" xfId="573"/>
    <cellStyle name="Percent 3 11 10" xfId="29257"/>
    <cellStyle name="Percent 3 11 11" xfId="55199"/>
    <cellStyle name="Percent 3 11 12" xfId="55739"/>
    <cellStyle name="Percent 3 11 13" xfId="1077"/>
    <cellStyle name="Percent 3 11 2" xfId="1666"/>
    <cellStyle name="Percent 3 11 2 10" xfId="56280"/>
    <cellStyle name="Percent 3 11 2 2" xfId="2748"/>
    <cellStyle name="Percent 3 11 2 2 2" xfId="7076"/>
    <cellStyle name="Percent 3 11 2 2 2 2" xfId="13568"/>
    <cellStyle name="Percent 3 11 2 2 2 2 2" xfId="28716"/>
    <cellStyle name="Percent 3 11 2 2 2 2 2 2" xfId="54684"/>
    <cellStyle name="Percent 3 11 2 2 2 2 3" xfId="39536"/>
    <cellStyle name="Percent 3 11 2 2 2 3" xfId="22224"/>
    <cellStyle name="Percent 3 11 2 2 2 3 2" xfId="48192"/>
    <cellStyle name="Percent 3 11 2 2 2 4" xfId="17896"/>
    <cellStyle name="Percent 3 11 2 2 2 4 2" xfId="43864"/>
    <cellStyle name="Percent 3 11 2 2 2 5" xfId="33044"/>
    <cellStyle name="Percent 3 11 2 2 2 6" xfId="59526"/>
    <cellStyle name="Percent 3 11 2 2 3" xfId="11404"/>
    <cellStyle name="Percent 3 11 2 2 3 2" xfId="26552"/>
    <cellStyle name="Percent 3 11 2 2 3 2 2" xfId="52520"/>
    <cellStyle name="Percent 3 11 2 2 3 3" xfId="37372"/>
    <cellStyle name="Percent 3 11 2 2 4" xfId="9240"/>
    <cellStyle name="Percent 3 11 2 2 4 2" xfId="24388"/>
    <cellStyle name="Percent 3 11 2 2 4 2 2" xfId="50356"/>
    <cellStyle name="Percent 3 11 2 2 4 3" xfId="35208"/>
    <cellStyle name="Percent 3 11 2 2 5" xfId="20060"/>
    <cellStyle name="Percent 3 11 2 2 5 2" xfId="46028"/>
    <cellStyle name="Percent 3 11 2 2 6" xfId="15732"/>
    <cellStyle name="Percent 3 11 2 2 6 2" xfId="41700"/>
    <cellStyle name="Percent 3 11 2 2 7" xfId="4912"/>
    <cellStyle name="Percent 3 11 2 2 8" xfId="30880"/>
    <cellStyle name="Percent 3 11 2 2 9" xfId="57362"/>
    <cellStyle name="Percent 3 11 2 3" xfId="5994"/>
    <cellStyle name="Percent 3 11 2 3 2" xfId="12486"/>
    <cellStyle name="Percent 3 11 2 3 2 2" xfId="27634"/>
    <cellStyle name="Percent 3 11 2 3 2 2 2" xfId="53602"/>
    <cellStyle name="Percent 3 11 2 3 2 3" xfId="38454"/>
    <cellStyle name="Percent 3 11 2 3 3" xfId="21142"/>
    <cellStyle name="Percent 3 11 2 3 3 2" xfId="47110"/>
    <cellStyle name="Percent 3 11 2 3 4" xfId="16814"/>
    <cellStyle name="Percent 3 11 2 3 4 2" xfId="42782"/>
    <cellStyle name="Percent 3 11 2 3 5" xfId="31962"/>
    <cellStyle name="Percent 3 11 2 3 6" xfId="58444"/>
    <cellStyle name="Percent 3 11 2 4" xfId="10322"/>
    <cellStyle name="Percent 3 11 2 4 2" xfId="25470"/>
    <cellStyle name="Percent 3 11 2 4 2 2" xfId="51438"/>
    <cellStyle name="Percent 3 11 2 4 3" xfId="36290"/>
    <cellStyle name="Percent 3 11 2 5" xfId="8158"/>
    <cellStyle name="Percent 3 11 2 5 2" xfId="23306"/>
    <cellStyle name="Percent 3 11 2 5 2 2" xfId="49274"/>
    <cellStyle name="Percent 3 11 2 5 3" xfId="34126"/>
    <cellStyle name="Percent 3 11 2 6" xfId="18978"/>
    <cellStyle name="Percent 3 11 2 6 2" xfId="44946"/>
    <cellStyle name="Percent 3 11 2 7" xfId="14650"/>
    <cellStyle name="Percent 3 11 2 7 2" xfId="40618"/>
    <cellStyle name="Percent 3 11 2 8" xfId="3830"/>
    <cellStyle name="Percent 3 11 2 9" xfId="29798"/>
    <cellStyle name="Percent 3 11 3" xfId="2207"/>
    <cellStyle name="Percent 3 11 3 2" xfId="6535"/>
    <cellStyle name="Percent 3 11 3 2 2" xfId="13027"/>
    <cellStyle name="Percent 3 11 3 2 2 2" xfId="28175"/>
    <cellStyle name="Percent 3 11 3 2 2 2 2" xfId="54143"/>
    <cellStyle name="Percent 3 11 3 2 2 3" xfId="38995"/>
    <cellStyle name="Percent 3 11 3 2 3" xfId="21683"/>
    <cellStyle name="Percent 3 11 3 2 3 2" xfId="47651"/>
    <cellStyle name="Percent 3 11 3 2 4" xfId="17355"/>
    <cellStyle name="Percent 3 11 3 2 4 2" xfId="43323"/>
    <cellStyle name="Percent 3 11 3 2 5" xfId="32503"/>
    <cellStyle name="Percent 3 11 3 2 6" xfId="58985"/>
    <cellStyle name="Percent 3 11 3 3" xfId="10863"/>
    <cellStyle name="Percent 3 11 3 3 2" xfId="26011"/>
    <cellStyle name="Percent 3 11 3 3 2 2" xfId="51979"/>
    <cellStyle name="Percent 3 11 3 3 3" xfId="36831"/>
    <cellStyle name="Percent 3 11 3 4" xfId="8699"/>
    <cellStyle name="Percent 3 11 3 4 2" xfId="23847"/>
    <cellStyle name="Percent 3 11 3 4 2 2" xfId="49815"/>
    <cellStyle name="Percent 3 11 3 4 3" xfId="34667"/>
    <cellStyle name="Percent 3 11 3 5" xfId="19519"/>
    <cellStyle name="Percent 3 11 3 5 2" xfId="45487"/>
    <cellStyle name="Percent 3 11 3 6" xfId="15191"/>
    <cellStyle name="Percent 3 11 3 6 2" xfId="41159"/>
    <cellStyle name="Percent 3 11 3 7" xfId="4371"/>
    <cellStyle name="Percent 3 11 3 8" xfId="30339"/>
    <cellStyle name="Percent 3 11 3 9" xfId="56821"/>
    <cellStyle name="Percent 3 11 4" xfId="5453"/>
    <cellStyle name="Percent 3 11 4 2" xfId="11945"/>
    <cellStyle name="Percent 3 11 4 2 2" xfId="27093"/>
    <cellStyle name="Percent 3 11 4 2 2 2" xfId="53061"/>
    <cellStyle name="Percent 3 11 4 2 3" xfId="37913"/>
    <cellStyle name="Percent 3 11 4 3" xfId="20601"/>
    <cellStyle name="Percent 3 11 4 3 2" xfId="46569"/>
    <cellStyle name="Percent 3 11 4 4" xfId="16273"/>
    <cellStyle name="Percent 3 11 4 4 2" xfId="42241"/>
    <cellStyle name="Percent 3 11 4 5" xfId="31421"/>
    <cellStyle name="Percent 3 11 4 6" xfId="57903"/>
    <cellStyle name="Percent 3 11 5" xfId="9781"/>
    <cellStyle name="Percent 3 11 5 2" xfId="24929"/>
    <cellStyle name="Percent 3 11 5 2 2" xfId="50897"/>
    <cellStyle name="Percent 3 11 5 3" xfId="35749"/>
    <cellStyle name="Percent 3 11 6" xfId="7617"/>
    <cellStyle name="Percent 3 11 6 2" xfId="22765"/>
    <cellStyle name="Percent 3 11 6 2 2" xfId="48733"/>
    <cellStyle name="Percent 3 11 6 3" xfId="33585"/>
    <cellStyle name="Percent 3 11 7" xfId="18437"/>
    <cellStyle name="Percent 3 11 7 2" xfId="44405"/>
    <cellStyle name="Percent 3 11 8" xfId="14109"/>
    <cellStyle name="Percent 3 11 8 2" xfId="40077"/>
    <cellStyle name="Percent 3 11 9" xfId="3289"/>
    <cellStyle name="Percent 3 12" xfId="574"/>
    <cellStyle name="Percent 3 12 10" xfId="29258"/>
    <cellStyle name="Percent 3 12 11" xfId="55200"/>
    <cellStyle name="Percent 3 12 12" xfId="55740"/>
    <cellStyle name="Percent 3 12 13" xfId="1117"/>
    <cellStyle name="Percent 3 12 2" xfId="1667"/>
    <cellStyle name="Percent 3 12 2 10" xfId="56281"/>
    <cellStyle name="Percent 3 12 2 2" xfId="2749"/>
    <cellStyle name="Percent 3 12 2 2 2" xfId="7077"/>
    <cellStyle name="Percent 3 12 2 2 2 2" xfId="13569"/>
    <cellStyle name="Percent 3 12 2 2 2 2 2" xfId="28717"/>
    <cellStyle name="Percent 3 12 2 2 2 2 2 2" xfId="54685"/>
    <cellStyle name="Percent 3 12 2 2 2 2 3" xfId="39537"/>
    <cellStyle name="Percent 3 12 2 2 2 3" xfId="22225"/>
    <cellStyle name="Percent 3 12 2 2 2 3 2" xfId="48193"/>
    <cellStyle name="Percent 3 12 2 2 2 4" xfId="17897"/>
    <cellStyle name="Percent 3 12 2 2 2 4 2" xfId="43865"/>
    <cellStyle name="Percent 3 12 2 2 2 5" xfId="33045"/>
    <cellStyle name="Percent 3 12 2 2 2 6" xfId="59527"/>
    <cellStyle name="Percent 3 12 2 2 3" xfId="11405"/>
    <cellStyle name="Percent 3 12 2 2 3 2" xfId="26553"/>
    <cellStyle name="Percent 3 12 2 2 3 2 2" xfId="52521"/>
    <cellStyle name="Percent 3 12 2 2 3 3" xfId="37373"/>
    <cellStyle name="Percent 3 12 2 2 4" xfId="9241"/>
    <cellStyle name="Percent 3 12 2 2 4 2" xfId="24389"/>
    <cellStyle name="Percent 3 12 2 2 4 2 2" xfId="50357"/>
    <cellStyle name="Percent 3 12 2 2 4 3" xfId="35209"/>
    <cellStyle name="Percent 3 12 2 2 5" xfId="20061"/>
    <cellStyle name="Percent 3 12 2 2 5 2" xfId="46029"/>
    <cellStyle name="Percent 3 12 2 2 6" xfId="15733"/>
    <cellStyle name="Percent 3 12 2 2 6 2" xfId="41701"/>
    <cellStyle name="Percent 3 12 2 2 7" xfId="4913"/>
    <cellStyle name="Percent 3 12 2 2 8" xfId="30881"/>
    <cellStyle name="Percent 3 12 2 2 9" xfId="57363"/>
    <cellStyle name="Percent 3 12 2 3" xfId="5995"/>
    <cellStyle name="Percent 3 12 2 3 2" xfId="12487"/>
    <cellStyle name="Percent 3 12 2 3 2 2" xfId="27635"/>
    <cellStyle name="Percent 3 12 2 3 2 2 2" xfId="53603"/>
    <cellStyle name="Percent 3 12 2 3 2 3" xfId="38455"/>
    <cellStyle name="Percent 3 12 2 3 3" xfId="21143"/>
    <cellStyle name="Percent 3 12 2 3 3 2" xfId="47111"/>
    <cellStyle name="Percent 3 12 2 3 4" xfId="16815"/>
    <cellStyle name="Percent 3 12 2 3 4 2" xfId="42783"/>
    <cellStyle name="Percent 3 12 2 3 5" xfId="31963"/>
    <cellStyle name="Percent 3 12 2 3 6" xfId="58445"/>
    <cellStyle name="Percent 3 12 2 4" xfId="10323"/>
    <cellStyle name="Percent 3 12 2 4 2" xfId="25471"/>
    <cellStyle name="Percent 3 12 2 4 2 2" xfId="51439"/>
    <cellStyle name="Percent 3 12 2 4 3" xfId="36291"/>
    <cellStyle name="Percent 3 12 2 5" xfId="8159"/>
    <cellStyle name="Percent 3 12 2 5 2" xfId="23307"/>
    <cellStyle name="Percent 3 12 2 5 2 2" xfId="49275"/>
    <cellStyle name="Percent 3 12 2 5 3" xfId="34127"/>
    <cellStyle name="Percent 3 12 2 6" xfId="18979"/>
    <cellStyle name="Percent 3 12 2 6 2" xfId="44947"/>
    <cellStyle name="Percent 3 12 2 7" xfId="14651"/>
    <cellStyle name="Percent 3 12 2 7 2" xfId="40619"/>
    <cellStyle name="Percent 3 12 2 8" xfId="3831"/>
    <cellStyle name="Percent 3 12 2 9" xfId="29799"/>
    <cellStyle name="Percent 3 12 3" xfId="2208"/>
    <cellStyle name="Percent 3 12 3 2" xfId="6536"/>
    <cellStyle name="Percent 3 12 3 2 2" xfId="13028"/>
    <cellStyle name="Percent 3 12 3 2 2 2" xfId="28176"/>
    <cellStyle name="Percent 3 12 3 2 2 2 2" xfId="54144"/>
    <cellStyle name="Percent 3 12 3 2 2 3" xfId="38996"/>
    <cellStyle name="Percent 3 12 3 2 3" xfId="21684"/>
    <cellStyle name="Percent 3 12 3 2 3 2" xfId="47652"/>
    <cellStyle name="Percent 3 12 3 2 4" xfId="17356"/>
    <cellStyle name="Percent 3 12 3 2 4 2" xfId="43324"/>
    <cellStyle name="Percent 3 12 3 2 5" xfId="32504"/>
    <cellStyle name="Percent 3 12 3 2 6" xfId="58986"/>
    <cellStyle name="Percent 3 12 3 3" xfId="10864"/>
    <cellStyle name="Percent 3 12 3 3 2" xfId="26012"/>
    <cellStyle name="Percent 3 12 3 3 2 2" xfId="51980"/>
    <cellStyle name="Percent 3 12 3 3 3" xfId="36832"/>
    <cellStyle name="Percent 3 12 3 4" xfId="8700"/>
    <cellStyle name="Percent 3 12 3 4 2" xfId="23848"/>
    <cellStyle name="Percent 3 12 3 4 2 2" xfId="49816"/>
    <cellStyle name="Percent 3 12 3 4 3" xfId="34668"/>
    <cellStyle name="Percent 3 12 3 5" xfId="19520"/>
    <cellStyle name="Percent 3 12 3 5 2" xfId="45488"/>
    <cellStyle name="Percent 3 12 3 6" xfId="15192"/>
    <cellStyle name="Percent 3 12 3 6 2" xfId="41160"/>
    <cellStyle name="Percent 3 12 3 7" xfId="4372"/>
    <cellStyle name="Percent 3 12 3 8" xfId="30340"/>
    <cellStyle name="Percent 3 12 3 9" xfId="56822"/>
    <cellStyle name="Percent 3 12 4" xfId="5454"/>
    <cellStyle name="Percent 3 12 4 2" xfId="11946"/>
    <cellStyle name="Percent 3 12 4 2 2" xfId="27094"/>
    <cellStyle name="Percent 3 12 4 2 2 2" xfId="53062"/>
    <cellStyle name="Percent 3 12 4 2 3" xfId="37914"/>
    <cellStyle name="Percent 3 12 4 3" xfId="20602"/>
    <cellStyle name="Percent 3 12 4 3 2" xfId="46570"/>
    <cellStyle name="Percent 3 12 4 4" xfId="16274"/>
    <cellStyle name="Percent 3 12 4 4 2" xfId="42242"/>
    <cellStyle name="Percent 3 12 4 5" xfId="31422"/>
    <cellStyle name="Percent 3 12 4 6" xfId="57904"/>
    <cellStyle name="Percent 3 12 5" xfId="9782"/>
    <cellStyle name="Percent 3 12 5 2" xfId="24930"/>
    <cellStyle name="Percent 3 12 5 2 2" xfId="50898"/>
    <cellStyle name="Percent 3 12 5 3" xfId="35750"/>
    <cellStyle name="Percent 3 12 6" xfId="7618"/>
    <cellStyle name="Percent 3 12 6 2" xfId="22766"/>
    <cellStyle name="Percent 3 12 6 2 2" xfId="48734"/>
    <cellStyle name="Percent 3 12 6 3" xfId="33586"/>
    <cellStyle name="Percent 3 12 7" xfId="18438"/>
    <cellStyle name="Percent 3 12 7 2" xfId="44406"/>
    <cellStyle name="Percent 3 12 8" xfId="14110"/>
    <cellStyle name="Percent 3 12 8 2" xfId="40078"/>
    <cellStyle name="Percent 3 12 9" xfId="3290"/>
    <cellStyle name="Percent 3 13" xfId="575"/>
    <cellStyle name="Percent 3 13 10" xfId="29259"/>
    <cellStyle name="Percent 3 13 11" xfId="55201"/>
    <cellStyle name="Percent 3 13 12" xfId="55741"/>
    <cellStyle name="Percent 3 13 13" xfId="1157"/>
    <cellStyle name="Percent 3 13 2" xfId="1668"/>
    <cellStyle name="Percent 3 13 2 10" xfId="56282"/>
    <cellStyle name="Percent 3 13 2 2" xfId="2750"/>
    <cellStyle name="Percent 3 13 2 2 2" xfId="7078"/>
    <cellStyle name="Percent 3 13 2 2 2 2" xfId="13570"/>
    <cellStyle name="Percent 3 13 2 2 2 2 2" xfId="28718"/>
    <cellStyle name="Percent 3 13 2 2 2 2 2 2" xfId="54686"/>
    <cellStyle name="Percent 3 13 2 2 2 2 3" xfId="39538"/>
    <cellStyle name="Percent 3 13 2 2 2 3" xfId="22226"/>
    <cellStyle name="Percent 3 13 2 2 2 3 2" xfId="48194"/>
    <cellStyle name="Percent 3 13 2 2 2 4" xfId="17898"/>
    <cellStyle name="Percent 3 13 2 2 2 4 2" xfId="43866"/>
    <cellStyle name="Percent 3 13 2 2 2 5" xfId="33046"/>
    <cellStyle name="Percent 3 13 2 2 2 6" xfId="59528"/>
    <cellStyle name="Percent 3 13 2 2 3" xfId="11406"/>
    <cellStyle name="Percent 3 13 2 2 3 2" xfId="26554"/>
    <cellStyle name="Percent 3 13 2 2 3 2 2" xfId="52522"/>
    <cellStyle name="Percent 3 13 2 2 3 3" xfId="37374"/>
    <cellStyle name="Percent 3 13 2 2 4" xfId="9242"/>
    <cellStyle name="Percent 3 13 2 2 4 2" xfId="24390"/>
    <cellStyle name="Percent 3 13 2 2 4 2 2" xfId="50358"/>
    <cellStyle name="Percent 3 13 2 2 4 3" xfId="35210"/>
    <cellStyle name="Percent 3 13 2 2 5" xfId="20062"/>
    <cellStyle name="Percent 3 13 2 2 5 2" xfId="46030"/>
    <cellStyle name="Percent 3 13 2 2 6" xfId="15734"/>
    <cellStyle name="Percent 3 13 2 2 6 2" xfId="41702"/>
    <cellStyle name="Percent 3 13 2 2 7" xfId="4914"/>
    <cellStyle name="Percent 3 13 2 2 8" xfId="30882"/>
    <cellStyle name="Percent 3 13 2 2 9" xfId="57364"/>
    <cellStyle name="Percent 3 13 2 3" xfId="5996"/>
    <cellStyle name="Percent 3 13 2 3 2" xfId="12488"/>
    <cellStyle name="Percent 3 13 2 3 2 2" xfId="27636"/>
    <cellStyle name="Percent 3 13 2 3 2 2 2" xfId="53604"/>
    <cellStyle name="Percent 3 13 2 3 2 3" xfId="38456"/>
    <cellStyle name="Percent 3 13 2 3 3" xfId="21144"/>
    <cellStyle name="Percent 3 13 2 3 3 2" xfId="47112"/>
    <cellStyle name="Percent 3 13 2 3 4" xfId="16816"/>
    <cellStyle name="Percent 3 13 2 3 4 2" xfId="42784"/>
    <cellStyle name="Percent 3 13 2 3 5" xfId="31964"/>
    <cellStyle name="Percent 3 13 2 3 6" xfId="58446"/>
    <cellStyle name="Percent 3 13 2 4" xfId="10324"/>
    <cellStyle name="Percent 3 13 2 4 2" xfId="25472"/>
    <cellStyle name="Percent 3 13 2 4 2 2" xfId="51440"/>
    <cellStyle name="Percent 3 13 2 4 3" xfId="36292"/>
    <cellStyle name="Percent 3 13 2 5" xfId="8160"/>
    <cellStyle name="Percent 3 13 2 5 2" xfId="23308"/>
    <cellStyle name="Percent 3 13 2 5 2 2" xfId="49276"/>
    <cellStyle name="Percent 3 13 2 5 3" xfId="34128"/>
    <cellStyle name="Percent 3 13 2 6" xfId="18980"/>
    <cellStyle name="Percent 3 13 2 6 2" xfId="44948"/>
    <cellStyle name="Percent 3 13 2 7" xfId="14652"/>
    <cellStyle name="Percent 3 13 2 7 2" xfId="40620"/>
    <cellStyle name="Percent 3 13 2 8" xfId="3832"/>
    <cellStyle name="Percent 3 13 2 9" xfId="29800"/>
    <cellStyle name="Percent 3 13 3" xfId="2209"/>
    <cellStyle name="Percent 3 13 3 2" xfId="6537"/>
    <cellStyle name="Percent 3 13 3 2 2" xfId="13029"/>
    <cellStyle name="Percent 3 13 3 2 2 2" xfId="28177"/>
    <cellStyle name="Percent 3 13 3 2 2 2 2" xfId="54145"/>
    <cellStyle name="Percent 3 13 3 2 2 3" xfId="38997"/>
    <cellStyle name="Percent 3 13 3 2 3" xfId="21685"/>
    <cellStyle name="Percent 3 13 3 2 3 2" xfId="47653"/>
    <cellStyle name="Percent 3 13 3 2 4" xfId="17357"/>
    <cellStyle name="Percent 3 13 3 2 4 2" xfId="43325"/>
    <cellStyle name="Percent 3 13 3 2 5" xfId="32505"/>
    <cellStyle name="Percent 3 13 3 2 6" xfId="58987"/>
    <cellStyle name="Percent 3 13 3 3" xfId="10865"/>
    <cellStyle name="Percent 3 13 3 3 2" xfId="26013"/>
    <cellStyle name="Percent 3 13 3 3 2 2" xfId="51981"/>
    <cellStyle name="Percent 3 13 3 3 3" xfId="36833"/>
    <cellStyle name="Percent 3 13 3 4" xfId="8701"/>
    <cellStyle name="Percent 3 13 3 4 2" xfId="23849"/>
    <cellStyle name="Percent 3 13 3 4 2 2" xfId="49817"/>
    <cellStyle name="Percent 3 13 3 4 3" xfId="34669"/>
    <cellStyle name="Percent 3 13 3 5" xfId="19521"/>
    <cellStyle name="Percent 3 13 3 5 2" xfId="45489"/>
    <cellStyle name="Percent 3 13 3 6" xfId="15193"/>
    <cellStyle name="Percent 3 13 3 6 2" xfId="41161"/>
    <cellStyle name="Percent 3 13 3 7" xfId="4373"/>
    <cellStyle name="Percent 3 13 3 8" xfId="30341"/>
    <cellStyle name="Percent 3 13 3 9" xfId="56823"/>
    <cellStyle name="Percent 3 13 4" xfId="5455"/>
    <cellStyle name="Percent 3 13 4 2" xfId="11947"/>
    <cellStyle name="Percent 3 13 4 2 2" xfId="27095"/>
    <cellStyle name="Percent 3 13 4 2 2 2" xfId="53063"/>
    <cellStyle name="Percent 3 13 4 2 3" xfId="37915"/>
    <cellStyle name="Percent 3 13 4 3" xfId="20603"/>
    <cellStyle name="Percent 3 13 4 3 2" xfId="46571"/>
    <cellStyle name="Percent 3 13 4 4" xfId="16275"/>
    <cellStyle name="Percent 3 13 4 4 2" xfId="42243"/>
    <cellStyle name="Percent 3 13 4 5" xfId="31423"/>
    <cellStyle name="Percent 3 13 4 6" xfId="57905"/>
    <cellStyle name="Percent 3 13 5" xfId="9783"/>
    <cellStyle name="Percent 3 13 5 2" xfId="24931"/>
    <cellStyle name="Percent 3 13 5 2 2" xfId="50899"/>
    <cellStyle name="Percent 3 13 5 3" xfId="35751"/>
    <cellStyle name="Percent 3 13 6" xfId="7619"/>
    <cellStyle name="Percent 3 13 6 2" xfId="22767"/>
    <cellStyle name="Percent 3 13 6 2 2" xfId="48735"/>
    <cellStyle name="Percent 3 13 6 3" xfId="33587"/>
    <cellStyle name="Percent 3 13 7" xfId="18439"/>
    <cellStyle name="Percent 3 13 7 2" xfId="44407"/>
    <cellStyle name="Percent 3 13 8" xfId="14111"/>
    <cellStyle name="Percent 3 13 8 2" xfId="40079"/>
    <cellStyle name="Percent 3 13 9" xfId="3291"/>
    <cellStyle name="Percent 3 14" xfId="1664"/>
    <cellStyle name="Percent 3 14 10" xfId="56278"/>
    <cellStyle name="Percent 3 14 2" xfId="2746"/>
    <cellStyle name="Percent 3 14 2 2" xfId="7074"/>
    <cellStyle name="Percent 3 14 2 2 2" xfId="13566"/>
    <cellStyle name="Percent 3 14 2 2 2 2" xfId="28714"/>
    <cellStyle name="Percent 3 14 2 2 2 2 2" xfId="54682"/>
    <cellStyle name="Percent 3 14 2 2 2 3" xfId="39534"/>
    <cellStyle name="Percent 3 14 2 2 3" xfId="22222"/>
    <cellStyle name="Percent 3 14 2 2 3 2" xfId="48190"/>
    <cellStyle name="Percent 3 14 2 2 4" xfId="17894"/>
    <cellStyle name="Percent 3 14 2 2 4 2" xfId="43862"/>
    <cellStyle name="Percent 3 14 2 2 5" xfId="33042"/>
    <cellStyle name="Percent 3 14 2 2 6" xfId="59524"/>
    <cellStyle name="Percent 3 14 2 3" xfId="11402"/>
    <cellStyle name="Percent 3 14 2 3 2" xfId="26550"/>
    <cellStyle name="Percent 3 14 2 3 2 2" xfId="52518"/>
    <cellStyle name="Percent 3 14 2 3 3" xfId="37370"/>
    <cellStyle name="Percent 3 14 2 4" xfId="9238"/>
    <cellStyle name="Percent 3 14 2 4 2" xfId="24386"/>
    <cellStyle name="Percent 3 14 2 4 2 2" xfId="50354"/>
    <cellStyle name="Percent 3 14 2 4 3" xfId="35206"/>
    <cellStyle name="Percent 3 14 2 5" xfId="20058"/>
    <cellStyle name="Percent 3 14 2 5 2" xfId="46026"/>
    <cellStyle name="Percent 3 14 2 6" xfId="15730"/>
    <cellStyle name="Percent 3 14 2 6 2" xfId="41698"/>
    <cellStyle name="Percent 3 14 2 7" xfId="4910"/>
    <cellStyle name="Percent 3 14 2 8" xfId="30878"/>
    <cellStyle name="Percent 3 14 2 9" xfId="57360"/>
    <cellStyle name="Percent 3 14 3" xfId="5992"/>
    <cellStyle name="Percent 3 14 3 2" xfId="12484"/>
    <cellStyle name="Percent 3 14 3 2 2" xfId="27632"/>
    <cellStyle name="Percent 3 14 3 2 2 2" xfId="53600"/>
    <cellStyle name="Percent 3 14 3 2 3" xfId="38452"/>
    <cellStyle name="Percent 3 14 3 3" xfId="21140"/>
    <cellStyle name="Percent 3 14 3 3 2" xfId="47108"/>
    <cellStyle name="Percent 3 14 3 4" xfId="16812"/>
    <cellStyle name="Percent 3 14 3 4 2" xfId="42780"/>
    <cellStyle name="Percent 3 14 3 5" xfId="31960"/>
    <cellStyle name="Percent 3 14 3 6" xfId="58442"/>
    <cellStyle name="Percent 3 14 4" xfId="10320"/>
    <cellStyle name="Percent 3 14 4 2" xfId="25468"/>
    <cellStyle name="Percent 3 14 4 2 2" xfId="51436"/>
    <cellStyle name="Percent 3 14 4 3" xfId="36288"/>
    <cellStyle name="Percent 3 14 5" xfId="8156"/>
    <cellStyle name="Percent 3 14 5 2" xfId="23304"/>
    <cellStyle name="Percent 3 14 5 2 2" xfId="49272"/>
    <cellStyle name="Percent 3 14 5 3" xfId="34124"/>
    <cellStyle name="Percent 3 14 6" xfId="18976"/>
    <cellStyle name="Percent 3 14 6 2" xfId="44944"/>
    <cellStyle name="Percent 3 14 7" xfId="14648"/>
    <cellStyle name="Percent 3 14 7 2" xfId="40616"/>
    <cellStyle name="Percent 3 14 8" xfId="3828"/>
    <cellStyle name="Percent 3 14 9" xfId="29796"/>
    <cellStyle name="Percent 3 15" xfId="2205"/>
    <cellStyle name="Percent 3 15 2" xfId="6533"/>
    <cellStyle name="Percent 3 15 2 2" xfId="13025"/>
    <cellStyle name="Percent 3 15 2 2 2" xfId="28173"/>
    <cellStyle name="Percent 3 15 2 2 2 2" xfId="54141"/>
    <cellStyle name="Percent 3 15 2 2 3" xfId="38993"/>
    <cellStyle name="Percent 3 15 2 3" xfId="21681"/>
    <cellStyle name="Percent 3 15 2 3 2" xfId="47649"/>
    <cellStyle name="Percent 3 15 2 4" xfId="17353"/>
    <cellStyle name="Percent 3 15 2 4 2" xfId="43321"/>
    <cellStyle name="Percent 3 15 2 5" xfId="32501"/>
    <cellStyle name="Percent 3 15 2 6" xfId="58983"/>
    <cellStyle name="Percent 3 15 3" xfId="10861"/>
    <cellStyle name="Percent 3 15 3 2" xfId="26009"/>
    <cellStyle name="Percent 3 15 3 2 2" xfId="51977"/>
    <cellStyle name="Percent 3 15 3 3" xfId="36829"/>
    <cellStyle name="Percent 3 15 4" xfId="8697"/>
    <cellStyle name="Percent 3 15 4 2" xfId="23845"/>
    <cellStyle name="Percent 3 15 4 2 2" xfId="49813"/>
    <cellStyle name="Percent 3 15 4 3" xfId="34665"/>
    <cellStyle name="Percent 3 15 5" xfId="19517"/>
    <cellStyle name="Percent 3 15 5 2" xfId="45485"/>
    <cellStyle name="Percent 3 15 6" xfId="15189"/>
    <cellStyle name="Percent 3 15 6 2" xfId="41157"/>
    <cellStyle name="Percent 3 15 7" xfId="4369"/>
    <cellStyle name="Percent 3 15 8" xfId="30337"/>
    <cellStyle name="Percent 3 15 9" xfId="56819"/>
    <cellStyle name="Percent 3 16" xfId="5451"/>
    <cellStyle name="Percent 3 16 2" xfId="11943"/>
    <cellStyle name="Percent 3 16 2 2" xfId="27091"/>
    <cellStyle name="Percent 3 16 2 2 2" xfId="53059"/>
    <cellStyle name="Percent 3 16 2 3" xfId="37911"/>
    <cellStyle name="Percent 3 16 3" xfId="20599"/>
    <cellStyle name="Percent 3 16 3 2" xfId="46567"/>
    <cellStyle name="Percent 3 16 4" xfId="16271"/>
    <cellStyle name="Percent 3 16 4 2" xfId="42239"/>
    <cellStyle name="Percent 3 16 5" xfId="31419"/>
    <cellStyle name="Percent 3 16 6" xfId="57901"/>
    <cellStyle name="Percent 3 17" xfId="9779"/>
    <cellStyle name="Percent 3 17 2" xfId="24927"/>
    <cellStyle name="Percent 3 17 2 2" xfId="50895"/>
    <cellStyle name="Percent 3 17 3" xfId="35747"/>
    <cellStyle name="Percent 3 18" xfId="7615"/>
    <cellStyle name="Percent 3 18 2" xfId="22763"/>
    <cellStyle name="Percent 3 18 2 2" xfId="48731"/>
    <cellStyle name="Percent 3 18 3" xfId="33583"/>
    <cellStyle name="Percent 3 19" xfId="18435"/>
    <cellStyle name="Percent 3 19 2" xfId="44403"/>
    <cellStyle name="Percent 3 2" xfId="576"/>
    <cellStyle name="Percent 3 2 10" xfId="3292"/>
    <cellStyle name="Percent 3 2 11" xfId="29260"/>
    <cellStyle name="Percent 3 2 12" xfId="55202"/>
    <cellStyle name="Percent 3 2 13" xfId="55742"/>
    <cellStyle name="Percent 3 2 14" xfId="717"/>
    <cellStyle name="Percent 3 2 2" xfId="577"/>
    <cellStyle name="Percent 3 2 2 10" xfId="29261"/>
    <cellStyle name="Percent 3 2 2 11" xfId="55203"/>
    <cellStyle name="Percent 3 2 2 12" xfId="55743"/>
    <cellStyle name="Percent 3 2 2 13" xfId="1211"/>
    <cellStyle name="Percent 3 2 2 2" xfId="1670"/>
    <cellStyle name="Percent 3 2 2 2 10" xfId="56284"/>
    <cellStyle name="Percent 3 2 2 2 2" xfId="2752"/>
    <cellStyle name="Percent 3 2 2 2 2 2" xfId="7080"/>
    <cellStyle name="Percent 3 2 2 2 2 2 2" xfId="13572"/>
    <cellStyle name="Percent 3 2 2 2 2 2 2 2" xfId="28720"/>
    <cellStyle name="Percent 3 2 2 2 2 2 2 2 2" xfId="54688"/>
    <cellStyle name="Percent 3 2 2 2 2 2 2 3" xfId="39540"/>
    <cellStyle name="Percent 3 2 2 2 2 2 3" xfId="22228"/>
    <cellStyle name="Percent 3 2 2 2 2 2 3 2" xfId="48196"/>
    <cellStyle name="Percent 3 2 2 2 2 2 4" xfId="17900"/>
    <cellStyle name="Percent 3 2 2 2 2 2 4 2" xfId="43868"/>
    <cellStyle name="Percent 3 2 2 2 2 2 5" xfId="33048"/>
    <cellStyle name="Percent 3 2 2 2 2 2 6" xfId="59530"/>
    <cellStyle name="Percent 3 2 2 2 2 3" xfId="11408"/>
    <cellStyle name="Percent 3 2 2 2 2 3 2" xfId="26556"/>
    <cellStyle name="Percent 3 2 2 2 2 3 2 2" xfId="52524"/>
    <cellStyle name="Percent 3 2 2 2 2 3 3" xfId="37376"/>
    <cellStyle name="Percent 3 2 2 2 2 4" xfId="9244"/>
    <cellStyle name="Percent 3 2 2 2 2 4 2" xfId="24392"/>
    <cellStyle name="Percent 3 2 2 2 2 4 2 2" xfId="50360"/>
    <cellStyle name="Percent 3 2 2 2 2 4 3" xfId="35212"/>
    <cellStyle name="Percent 3 2 2 2 2 5" xfId="20064"/>
    <cellStyle name="Percent 3 2 2 2 2 5 2" xfId="46032"/>
    <cellStyle name="Percent 3 2 2 2 2 6" xfId="15736"/>
    <cellStyle name="Percent 3 2 2 2 2 6 2" xfId="41704"/>
    <cellStyle name="Percent 3 2 2 2 2 7" xfId="4916"/>
    <cellStyle name="Percent 3 2 2 2 2 8" xfId="30884"/>
    <cellStyle name="Percent 3 2 2 2 2 9" xfId="57366"/>
    <cellStyle name="Percent 3 2 2 2 3" xfId="5998"/>
    <cellStyle name="Percent 3 2 2 2 3 2" xfId="12490"/>
    <cellStyle name="Percent 3 2 2 2 3 2 2" xfId="27638"/>
    <cellStyle name="Percent 3 2 2 2 3 2 2 2" xfId="53606"/>
    <cellStyle name="Percent 3 2 2 2 3 2 3" xfId="38458"/>
    <cellStyle name="Percent 3 2 2 2 3 3" xfId="21146"/>
    <cellStyle name="Percent 3 2 2 2 3 3 2" xfId="47114"/>
    <cellStyle name="Percent 3 2 2 2 3 4" xfId="16818"/>
    <cellStyle name="Percent 3 2 2 2 3 4 2" xfId="42786"/>
    <cellStyle name="Percent 3 2 2 2 3 5" xfId="31966"/>
    <cellStyle name="Percent 3 2 2 2 3 6" xfId="58448"/>
    <cellStyle name="Percent 3 2 2 2 4" xfId="10326"/>
    <cellStyle name="Percent 3 2 2 2 4 2" xfId="25474"/>
    <cellStyle name="Percent 3 2 2 2 4 2 2" xfId="51442"/>
    <cellStyle name="Percent 3 2 2 2 4 3" xfId="36294"/>
    <cellStyle name="Percent 3 2 2 2 5" xfId="8162"/>
    <cellStyle name="Percent 3 2 2 2 5 2" xfId="23310"/>
    <cellStyle name="Percent 3 2 2 2 5 2 2" xfId="49278"/>
    <cellStyle name="Percent 3 2 2 2 5 3" xfId="34130"/>
    <cellStyle name="Percent 3 2 2 2 6" xfId="18982"/>
    <cellStyle name="Percent 3 2 2 2 6 2" xfId="44950"/>
    <cellStyle name="Percent 3 2 2 2 7" xfId="14654"/>
    <cellStyle name="Percent 3 2 2 2 7 2" xfId="40622"/>
    <cellStyle name="Percent 3 2 2 2 8" xfId="3834"/>
    <cellStyle name="Percent 3 2 2 2 9" xfId="29802"/>
    <cellStyle name="Percent 3 2 2 3" xfId="2211"/>
    <cellStyle name="Percent 3 2 2 3 2" xfId="6539"/>
    <cellStyle name="Percent 3 2 2 3 2 2" xfId="13031"/>
    <cellStyle name="Percent 3 2 2 3 2 2 2" xfId="28179"/>
    <cellStyle name="Percent 3 2 2 3 2 2 2 2" xfId="54147"/>
    <cellStyle name="Percent 3 2 2 3 2 2 3" xfId="38999"/>
    <cellStyle name="Percent 3 2 2 3 2 3" xfId="21687"/>
    <cellStyle name="Percent 3 2 2 3 2 3 2" xfId="47655"/>
    <cellStyle name="Percent 3 2 2 3 2 4" xfId="17359"/>
    <cellStyle name="Percent 3 2 2 3 2 4 2" xfId="43327"/>
    <cellStyle name="Percent 3 2 2 3 2 5" xfId="32507"/>
    <cellStyle name="Percent 3 2 2 3 2 6" xfId="58989"/>
    <cellStyle name="Percent 3 2 2 3 3" xfId="10867"/>
    <cellStyle name="Percent 3 2 2 3 3 2" xfId="26015"/>
    <cellStyle name="Percent 3 2 2 3 3 2 2" xfId="51983"/>
    <cellStyle name="Percent 3 2 2 3 3 3" xfId="36835"/>
    <cellStyle name="Percent 3 2 2 3 4" xfId="8703"/>
    <cellStyle name="Percent 3 2 2 3 4 2" xfId="23851"/>
    <cellStyle name="Percent 3 2 2 3 4 2 2" xfId="49819"/>
    <cellStyle name="Percent 3 2 2 3 4 3" xfId="34671"/>
    <cellStyle name="Percent 3 2 2 3 5" xfId="19523"/>
    <cellStyle name="Percent 3 2 2 3 5 2" xfId="45491"/>
    <cellStyle name="Percent 3 2 2 3 6" xfId="15195"/>
    <cellStyle name="Percent 3 2 2 3 6 2" xfId="41163"/>
    <cellStyle name="Percent 3 2 2 3 7" xfId="4375"/>
    <cellStyle name="Percent 3 2 2 3 8" xfId="30343"/>
    <cellStyle name="Percent 3 2 2 3 9" xfId="56825"/>
    <cellStyle name="Percent 3 2 2 4" xfId="5457"/>
    <cellStyle name="Percent 3 2 2 4 2" xfId="11949"/>
    <cellStyle name="Percent 3 2 2 4 2 2" xfId="27097"/>
    <cellStyle name="Percent 3 2 2 4 2 2 2" xfId="53065"/>
    <cellStyle name="Percent 3 2 2 4 2 3" xfId="37917"/>
    <cellStyle name="Percent 3 2 2 4 3" xfId="20605"/>
    <cellStyle name="Percent 3 2 2 4 3 2" xfId="46573"/>
    <cellStyle name="Percent 3 2 2 4 4" xfId="16277"/>
    <cellStyle name="Percent 3 2 2 4 4 2" xfId="42245"/>
    <cellStyle name="Percent 3 2 2 4 5" xfId="31425"/>
    <cellStyle name="Percent 3 2 2 4 6" xfId="57907"/>
    <cellStyle name="Percent 3 2 2 5" xfId="9785"/>
    <cellStyle name="Percent 3 2 2 5 2" xfId="24933"/>
    <cellStyle name="Percent 3 2 2 5 2 2" xfId="50901"/>
    <cellStyle name="Percent 3 2 2 5 3" xfId="35753"/>
    <cellStyle name="Percent 3 2 2 6" xfId="7621"/>
    <cellStyle name="Percent 3 2 2 6 2" xfId="22769"/>
    <cellStyle name="Percent 3 2 2 6 2 2" xfId="48737"/>
    <cellStyle name="Percent 3 2 2 6 3" xfId="33589"/>
    <cellStyle name="Percent 3 2 2 7" xfId="18441"/>
    <cellStyle name="Percent 3 2 2 7 2" xfId="44409"/>
    <cellStyle name="Percent 3 2 2 8" xfId="14113"/>
    <cellStyle name="Percent 3 2 2 8 2" xfId="40081"/>
    <cellStyle name="Percent 3 2 2 9" xfId="3293"/>
    <cellStyle name="Percent 3 2 3" xfId="1669"/>
    <cellStyle name="Percent 3 2 3 10" xfId="56283"/>
    <cellStyle name="Percent 3 2 3 2" xfId="2751"/>
    <cellStyle name="Percent 3 2 3 2 2" xfId="7079"/>
    <cellStyle name="Percent 3 2 3 2 2 2" xfId="13571"/>
    <cellStyle name="Percent 3 2 3 2 2 2 2" xfId="28719"/>
    <cellStyle name="Percent 3 2 3 2 2 2 2 2" xfId="54687"/>
    <cellStyle name="Percent 3 2 3 2 2 2 3" xfId="39539"/>
    <cellStyle name="Percent 3 2 3 2 2 3" xfId="22227"/>
    <cellStyle name="Percent 3 2 3 2 2 3 2" xfId="48195"/>
    <cellStyle name="Percent 3 2 3 2 2 4" xfId="17899"/>
    <cellStyle name="Percent 3 2 3 2 2 4 2" xfId="43867"/>
    <cellStyle name="Percent 3 2 3 2 2 5" xfId="33047"/>
    <cellStyle name="Percent 3 2 3 2 2 6" xfId="59529"/>
    <cellStyle name="Percent 3 2 3 2 3" xfId="11407"/>
    <cellStyle name="Percent 3 2 3 2 3 2" xfId="26555"/>
    <cellStyle name="Percent 3 2 3 2 3 2 2" xfId="52523"/>
    <cellStyle name="Percent 3 2 3 2 3 3" xfId="37375"/>
    <cellStyle name="Percent 3 2 3 2 4" xfId="9243"/>
    <cellStyle name="Percent 3 2 3 2 4 2" xfId="24391"/>
    <cellStyle name="Percent 3 2 3 2 4 2 2" xfId="50359"/>
    <cellStyle name="Percent 3 2 3 2 4 3" xfId="35211"/>
    <cellStyle name="Percent 3 2 3 2 5" xfId="20063"/>
    <cellStyle name="Percent 3 2 3 2 5 2" xfId="46031"/>
    <cellStyle name="Percent 3 2 3 2 6" xfId="15735"/>
    <cellStyle name="Percent 3 2 3 2 6 2" xfId="41703"/>
    <cellStyle name="Percent 3 2 3 2 7" xfId="4915"/>
    <cellStyle name="Percent 3 2 3 2 8" xfId="30883"/>
    <cellStyle name="Percent 3 2 3 2 9" xfId="57365"/>
    <cellStyle name="Percent 3 2 3 3" xfId="5997"/>
    <cellStyle name="Percent 3 2 3 3 2" xfId="12489"/>
    <cellStyle name="Percent 3 2 3 3 2 2" xfId="27637"/>
    <cellStyle name="Percent 3 2 3 3 2 2 2" xfId="53605"/>
    <cellStyle name="Percent 3 2 3 3 2 3" xfId="38457"/>
    <cellStyle name="Percent 3 2 3 3 3" xfId="21145"/>
    <cellStyle name="Percent 3 2 3 3 3 2" xfId="47113"/>
    <cellStyle name="Percent 3 2 3 3 4" xfId="16817"/>
    <cellStyle name="Percent 3 2 3 3 4 2" xfId="42785"/>
    <cellStyle name="Percent 3 2 3 3 5" xfId="31965"/>
    <cellStyle name="Percent 3 2 3 3 6" xfId="58447"/>
    <cellStyle name="Percent 3 2 3 4" xfId="10325"/>
    <cellStyle name="Percent 3 2 3 4 2" xfId="25473"/>
    <cellStyle name="Percent 3 2 3 4 2 2" xfId="51441"/>
    <cellStyle name="Percent 3 2 3 4 3" xfId="36293"/>
    <cellStyle name="Percent 3 2 3 5" xfId="8161"/>
    <cellStyle name="Percent 3 2 3 5 2" xfId="23309"/>
    <cellStyle name="Percent 3 2 3 5 2 2" xfId="49277"/>
    <cellStyle name="Percent 3 2 3 5 3" xfId="34129"/>
    <cellStyle name="Percent 3 2 3 6" xfId="18981"/>
    <cellStyle name="Percent 3 2 3 6 2" xfId="44949"/>
    <cellStyle name="Percent 3 2 3 7" xfId="14653"/>
    <cellStyle name="Percent 3 2 3 7 2" xfId="40621"/>
    <cellStyle name="Percent 3 2 3 8" xfId="3833"/>
    <cellStyle name="Percent 3 2 3 9" xfId="29801"/>
    <cellStyle name="Percent 3 2 4" xfId="2210"/>
    <cellStyle name="Percent 3 2 4 2" xfId="6538"/>
    <cellStyle name="Percent 3 2 4 2 2" xfId="13030"/>
    <cellStyle name="Percent 3 2 4 2 2 2" xfId="28178"/>
    <cellStyle name="Percent 3 2 4 2 2 2 2" xfId="54146"/>
    <cellStyle name="Percent 3 2 4 2 2 3" xfId="38998"/>
    <cellStyle name="Percent 3 2 4 2 3" xfId="21686"/>
    <cellStyle name="Percent 3 2 4 2 3 2" xfId="47654"/>
    <cellStyle name="Percent 3 2 4 2 4" xfId="17358"/>
    <cellStyle name="Percent 3 2 4 2 4 2" xfId="43326"/>
    <cellStyle name="Percent 3 2 4 2 5" xfId="32506"/>
    <cellStyle name="Percent 3 2 4 2 6" xfId="58988"/>
    <cellStyle name="Percent 3 2 4 3" xfId="10866"/>
    <cellStyle name="Percent 3 2 4 3 2" xfId="26014"/>
    <cellStyle name="Percent 3 2 4 3 2 2" xfId="51982"/>
    <cellStyle name="Percent 3 2 4 3 3" xfId="36834"/>
    <cellStyle name="Percent 3 2 4 4" xfId="8702"/>
    <cellStyle name="Percent 3 2 4 4 2" xfId="23850"/>
    <cellStyle name="Percent 3 2 4 4 2 2" xfId="49818"/>
    <cellStyle name="Percent 3 2 4 4 3" xfId="34670"/>
    <cellStyle name="Percent 3 2 4 5" xfId="19522"/>
    <cellStyle name="Percent 3 2 4 5 2" xfId="45490"/>
    <cellStyle name="Percent 3 2 4 6" xfId="15194"/>
    <cellStyle name="Percent 3 2 4 6 2" xfId="41162"/>
    <cellStyle name="Percent 3 2 4 7" xfId="4374"/>
    <cellStyle name="Percent 3 2 4 8" xfId="30342"/>
    <cellStyle name="Percent 3 2 4 9" xfId="56824"/>
    <cellStyle name="Percent 3 2 5" xfId="5456"/>
    <cellStyle name="Percent 3 2 5 2" xfId="11948"/>
    <cellStyle name="Percent 3 2 5 2 2" xfId="27096"/>
    <cellStyle name="Percent 3 2 5 2 2 2" xfId="53064"/>
    <cellStyle name="Percent 3 2 5 2 3" xfId="37916"/>
    <cellStyle name="Percent 3 2 5 3" xfId="20604"/>
    <cellStyle name="Percent 3 2 5 3 2" xfId="46572"/>
    <cellStyle name="Percent 3 2 5 4" xfId="16276"/>
    <cellStyle name="Percent 3 2 5 4 2" xfId="42244"/>
    <cellStyle name="Percent 3 2 5 5" xfId="31424"/>
    <cellStyle name="Percent 3 2 5 6" xfId="57906"/>
    <cellStyle name="Percent 3 2 6" xfId="9784"/>
    <cellStyle name="Percent 3 2 6 2" xfId="24932"/>
    <cellStyle name="Percent 3 2 6 2 2" xfId="50900"/>
    <cellStyle name="Percent 3 2 6 3" xfId="35752"/>
    <cellStyle name="Percent 3 2 7" xfId="7620"/>
    <cellStyle name="Percent 3 2 7 2" xfId="22768"/>
    <cellStyle name="Percent 3 2 7 2 2" xfId="48736"/>
    <cellStyle name="Percent 3 2 7 3" xfId="33588"/>
    <cellStyle name="Percent 3 2 8" xfId="18440"/>
    <cellStyle name="Percent 3 2 8 2" xfId="44408"/>
    <cellStyle name="Percent 3 2 9" xfId="14112"/>
    <cellStyle name="Percent 3 2 9 2" xfId="40080"/>
    <cellStyle name="Percent 3 20" xfId="14107"/>
    <cellStyle name="Percent 3 20 2" xfId="40075"/>
    <cellStyle name="Percent 3 21" xfId="3287"/>
    <cellStyle name="Percent 3 22" xfId="29255"/>
    <cellStyle name="Percent 3 23" xfId="55197"/>
    <cellStyle name="Percent 3 24" xfId="55737"/>
    <cellStyle name="Percent 3 25" xfId="677"/>
    <cellStyle name="Percent 3 3" xfId="578"/>
    <cellStyle name="Percent 3 3 10" xfId="29262"/>
    <cellStyle name="Percent 3 3 11" xfId="55204"/>
    <cellStyle name="Percent 3 3 12" xfId="55744"/>
    <cellStyle name="Percent 3 3 13" xfId="757"/>
    <cellStyle name="Percent 3 3 2" xfId="1671"/>
    <cellStyle name="Percent 3 3 2 10" xfId="56285"/>
    <cellStyle name="Percent 3 3 2 2" xfId="2753"/>
    <cellStyle name="Percent 3 3 2 2 2" xfId="7081"/>
    <cellStyle name="Percent 3 3 2 2 2 2" xfId="13573"/>
    <cellStyle name="Percent 3 3 2 2 2 2 2" xfId="28721"/>
    <cellStyle name="Percent 3 3 2 2 2 2 2 2" xfId="54689"/>
    <cellStyle name="Percent 3 3 2 2 2 2 3" xfId="39541"/>
    <cellStyle name="Percent 3 3 2 2 2 3" xfId="22229"/>
    <cellStyle name="Percent 3 3 2 2 2 3 2" xfId="48197"/>
    <cellStyle name="Percent 3 3 2 2 2 4" xfId="17901"/>
    <cellStyle name="Percent 3 3 2 2 2 4 2" xfId="43869"/>
    <cellStyle name="Percent 3 3 2 2 2 5" xfId="33049"/>
    <cellStyle name="Percent 3 3 2 2 2 6" xfId="59531"/>
    <cellStyle name="Percent 3 3 2 2 3" xfId="11409"/>
    <cellStyle name="Percent 3 3 2 2 3 2" xfId="26557"/>
    <cellStyle name="Percent 3 3 2 2 3 2 2" xfId="52525"/>
    <cellStyle name="Percent 3 3 2 2 3 3" xfId="37377"/>
    <cellStyle name="Percent 3 3 2 2 4" xfId="9245"/>
    <cellStyle name="Percent 3 3 2 2 4 2" xfId="24393"/>
    <cellStyle name="Percent 3 3 2 2 4 2 2" xfId="50361"/>
    <cellStyle name="Percent 3 3 2 2 4 3" xfId="35213"/>
    <cellStyle name="Percent 3 3 2 2 5" xfId="20065"/>
    <cellStyle name="Percent 3 3 2 2 5 2" xfId="46033"/>
    <cellStyle name="Percent 3 3 2 2 6" xfId="15737"/>
    <cellStyle name="Percent 3 3 2 2 6 2" xfId="41705"/>
    <cellStyle name="Percent 3 3 2 2 7" xfId="4917"/>
    <cellStyle name="Percent 3 3 2 2 8" xfId="30885"/>
    <cellStyle name="Percent 3 3 2 2 9" xfId="57367"/>
    <cellStyle name="Percent 3 3 2 3" xfId="5999"/>
    <cellStyle name="Percent 3 3 2 3 2" xfId="12491"/>
    <cellStyle name="Percent 3 3 2 3 2 2" xfId="27639"/>
    <cellStyle name="Percent 3 3 2 3 2 2 2" xfId="53607"/>
    <cellStyle name="Percent 3 3 2 3 2 3" xfId="38459"/>
    <cellStyle name="Percent 3 3 2 3 3" xfId="21147"/>
    <cellStyle name="Percent 3 3 2 3 3 2" xfId="47115"/>
    <cellStyle name="Percent 3 3 2 3 4" xfId="16819"/>
    <cellStyle name="Percent 3 3 2 3 4 2" xfId="42787"/>
    <cellStyle name="Percent 3 3 2 3 5" xfId="31967"/>
    <cellStyle name="Percent 3 3 2 3 6" xfId="58449"/>
    <cellStyle name="Percent 3 3 2 4" xfId="10327"/>
    <cellStyle name="Percent 3 3 2 4 2" xfId="25475"/>
    <cellStyle name="Percent 3 3 2 4 2 2" xfId="51443"/>
    <cellStyle name="Percent 3 3 2 4 3" xfId="36295"/>
    <cellStyle name="Percent 3 3 2 5" xfId="8163"/>
    <cellStyle name="Percent 3 3 2 5 2" xfId="23311"/>
    <cellStyle name="Percent 3 3 2 5 2 2" xfId="49279"/>
    <cellStyle name="Percent 3 3 2 5 3" xfId="34131"/>
    <cellStyle name="Percent 3 3 2 6" xfId="18983"/>
    <cellStyle name="Percent 3 3 2 6 2" xfId="44951"/>
    <cellStyle name="Percent 3 3 2 7" xfId="14655"/>
    <cellStyle name="Percent 3 3 2 7 2" xfId="40623"/>
    <cellStyle name="Percent 3 3 2 8" xfId="3835"/>
    <cellStyle name="Percent 3 3 2 9" xfId="29803"/>
    <cellStyle name="Percent 3 3 3" xfId="2212"/>
    <cellStyle name="Percent 3 3 3 2" xfId="6540"/>
    <cellStyle name="Percent 3 3 3 2 2" xfId="13032"/>
    <cellStyle name="Percent 3 3 3 2 2 2" xfId="28180"/>
    <cellStyle name="Percent 3 3 3 2 2 2 2" xfId="54148"/>
    <cellStyle name="Percent 3 3 3 2 2 3" xfId="39000"/>
    <cellStyle name="Percent 3 3 3 2 3" xfId="21688"/>
    <cellStyle name="Percent 3 3 3 2 3 2" xfId="47656"/>
    <cellStyle name="Percent 3 3 3 2 4" xfId="17360"/>
    <cellStyle name="Percent 3 3 3 2 4 2" xfId="43328"/>
    <cellStyle name="Percent 3 3 3 2 5" xfId="32508"/>
    <cellStyle name="Percent 3 3 3 2 6" xfId="58990"/>
    <cellStyle name="Percent 3 3 3 3" xfId="10868"/>
    <cellStyle name="Percent 3 3 3 3 2" xfId="26016"/>
    <cellStyle name="Percent 3 3 3 3 2 2" xfId="51984"/>
    <cellStyle name="Percent 3 3 3 3 3" xfId="36836"/>
    <cellStyle name="Percent 3 3 3 4" xfId="8704"/>
    <cellStyle name="Percent 3 3 3 4 2" xfId="23852"/>
    <cellStyle name="Percent 3 3 3 4 2 2" xfId="49820"/>
    <cellStyle name="Percent 3 3 3 4 3" xfId="34672"/>
    <cellStyle name="Percent 3 3 3 5" xfId="19524"/>
    <cellStyle name="Percent 3 3 3 5 2" xfId="45492"/>
    <cellStyle name="Percent 3 3 3 6" xfId="15196"/>
    <cellStyle name="Percent 3 3 3 6 2" xfId="41164"/>
    <cellStyle name="Percent 3 3 3 7" xfId="4376"/>
    <cellStyle name="Percent 3 3 3 8" xfId="30344"/>
    <cellStyle name="Percent 3 3 3 9" xfId="56826"/>
    <cellStyle name="Percent 3 3 4" xfId="5458"/>
    <cellStyle name="Percent 3 3 4 2" xfId="11950"/>
    <cellStyle name="Percent 3 3 4 2 2" xfId="27098"/>
    <cellStyle name="Percent 3 3 4 2 2 2" xfId="53066"/>
    <cellStyle name="Percent 3 3 4 2 3" xfId="37918"/>
    <cellStyle name="Percent 3 3 4 3" xfId="20606"/>
    <cellStyle name="Percent 3 3 4 3 2" xfId="46574"/>
    <cellStyle name="Percent 3 3 4 4" xfId="16278"/>
    <cellStyle name="Percent 3 3 4 4 2" xfId="42246"/>
    <cellStyle name="Percent 3 3 4 5" xfId="31426"/>
    <cellStyle name="Percent 3 3 4 6" xfId="57908"/>
    <cellStyle name="Percent 3 3 5" xfId="9786"/>
    <cellStyle name="Percent 3 3 5 2" xfId="24934"/>
    <cellStyle name="Percent 3 3 5 2 2" xfId="50902"/>
    <cellStyle name="Percent 3 3 5 3" xfId="35754"/>
    <cellStyle name="Percent 3 3 6" xfId="7622"/>
    <cellStyle name="Percent 3 3 6 2" xfId="22770"/>
    <cellStyle name="Percent 3 3 6 2 2" xfId="48738"/>
    <cellStyle name="Percent 3 3 6 3" xfId="33590"/>
    <cellStyle name="Percent 3 3 7" xfId="18442"/>
    <cellStyle name="Percent 3 3 7 2" xfId="44410"/>
    <cellStyle name="Percent 3 3 8" xfId="14114"/>
    <cellStyle name="Percent 3 3 8 2" xfId="40082"/>
    <cellStyle name="Percent 3 3 9" xfId="3294"/>
    <cellStyle name="Percent 3 4" xfId="579"/>
    <cellStyle name="Percent 3 4 10" xfId="29263"/>
    <cellStyle name="Percent 3 4 11" xfId="55205"/>
    <cellStyle name="Percent 3 4 12" xfId="55745"/>
    <cellStyle name="Percent 3 4 13" xfId="797"/>
    <cellStyle name="Percent 3 4 2" xfId="1672"/>
    <cellStyle name="Percent 3 4 2 10" xfId="56286"/>
    <cellStyle name="Percent 3 4 2 2" xfId="2754"/>
    <cellStyle name="Percent 3 4 2 2 2" xfId="7082"/>
    <cellStyle name="Percent 3 4 2 2 2 2" xfId="13574"/>
    <cellStyle name="Percent 3 4 2 2 2 2 2" xfId="28722"/>
    <cellStyle name="Percent 3 4 2 2 2 2 2 2" xfId="54690"/>
    <cellStyle name="Percent 3 4 2 2 2 2 3" xfId="39542"/>
    <cellStyle name="Percent 3 4 2 2 2 3" xfId="22230"/>
    <cellStyle name="Percent 3 4 2 2 2 3 2" xfId="48198"/>
    <cellStyle name="Percent 3 4 2 2 2 4" xfId="17902"/>
    <cellStyle name="Percent 3 4 2 2 2 4 2" xfId="43870"/>
    <cellStyle name="Percent 3 4 2 2 2 5" xfId="33050"/>
    <cellStyle name="Percent 3 4 2 2 2 6" xfId="59532"/>
    <cellStyle name="Percent 3 4 2 2 3" xfId="11410"/>
    <cellStyle name="Percent 3 4 2 2 3 2" xfId="26558"/>
    <cellStyle name="Percent 3 4 2 2 3 2 2" xfId="52526"/>
    <cellStyle name="Percent 3 4 2 2 3 3" xfId="37378"/>
    <cellStyle name="Percent 3 4 2 2 4" xfId="9246"/>
    <cellStyle name="Percent 3 4 2 2 4 2" xfId="24394"/>
    <cellStyle name="Percent 3 4 2 2 4 2 2" xfId="50362"/>
    <cellStyle name="Percent 3 4 2 2 4 3" xfId="35214"/>
    <cellStyle name="Percent 3 4 2 2 5" xfId="20066"/>
    <cellStyle name="Percent 3 4 2 2 5 2" xfId="46034"/>
    <cellStyle name="Percent 3 4 2 2 6" xfId="15738"/>
    <cellStyle name="Percent 3 4 2 2 6 2" xfId="41706"/>
    <cellStyle name="Percent 3 4 2 2 7" xfId="4918"/>
    <cellStyle name="Percent 3 4 2 2 8" xfId="30886"/>
    <cellStyle name="Percent 3 4 2 2 9" xfId="57368"/>
    <cellStyle name="Percent 3 4 2 3" xfId="6000"/>
    <cellStyle name="Percent 3 4 2 3 2" xfId="12492"/>
    <cellStyle name="Percent 3 4 2 3 2 2" xfId="27640"/>
    <cellStyle name="Percent 3 4 2 3 2 2 2" xfId="53608"/>
    <cellStyle name="Percent 3 4 2 3 2 3" xfId="38460"/>
    <cellStyle name="Percent 3 4 2 3 3" xfId="21148"/>
    <cellStyle name="Percent 3 4 2 3 3 2" xfId="47116"/>
    <cellStyle name="Percent 3 4 2 3 4" xfId="16820"/>
    <cellStyle name="Percent 3 4 2 3 4 2" xfId="42788"/>
    <cellStyle name="Percent 3 4 2 3 5" xfId="31968"/>
    <cellStyle name="Percent 3 4 2 3 6" xfId="58450"/>
    <cellStyle name="Percent 3 4 2 4" xfId="10328"/>
    <cellStyle name="Percent 3 4 2 4 2" xfId="25476"/>
    <cellStyle name="Percent 3 4 2 4 2 2" xfId="51444"/>
    <cellStyle name="Percent 3 4 2 4 3" xfId="36296"/>
    <cellStyle name="Percent 3 4 2 5" xfId="8164"/>
    <cellStyle name="Percent 3 4 2 5 2" xfId="23312"/>
    <cellStyle name="Percent 3 4 2 5 2 2" xfId="49280"/>
    <cellStyle name="Percent 3 4 2 5 3" xfId="34132"/>
    <cellStyle name="Percent 3 4 2 6" xfId="18984"/>
    <cellStyle name="Percent 3 4 2 6 2" xfId="44952"/>
    <cellStyle name="Percent 3 4 2 7" xfId="14656"/>
    <cellStyle name="Percent 3 4 2 7 2" xfId="40624"/>
    <cellStyle name="Percent 3 4 2 8" xfId="3836"/>
    <cellStyle name="Percent 3 4 2 9" xfId="29804"/>
    <cellStyle name="Percent 3 4 3" xfId="2213"/>
    <cellStyle name="Percent 3 4 3 2" xfId="6541"/>
    <cellStyle name="Percent 3 4 3 2 2" xfId="13033"/>
    <cellStyle name="Percent 3 4 3 2 2 2" xfId="28181"/>
    <cellStyle name="Percent 3 4 3 2 2 2 2" xfId="54149"/>
    <cellStyle name="Percent 3 4 3 2 2 3" xfId="39001"/>
    <cellStyle name="Percent 3 4 3 2 3" xfId="21689"/>
    <cellStyle name="Percent 3 4 3 2 3 2" xfId="47657"/>
    <cellStyle name="Percent 3 4 3 2 4" xfId="17361"/>
    <cellStyle name="Percent 3 4 3 2 4 2" xfId="43329"/>
    <cellStyle name="Percent 3 4 3 2 5" xfId="32509"/>
    <cellStyle name="Percent 3 4 3 2 6" xfId="58991"/>
    <cellStyle name="Percent 3 4 3 3" xfId="10869"/>
    <cellStyle name="Percent 3 4 3 3 2" xfId="26017"/>
    <cellStyle name="Percent 3 4 3 3 2 2" xfId="51985"/>
    <cellStyle name="Percent 3 4 3 3 3" xfId="36837"/>
    <cellStyle name="Percent 3 4 3 4" xfId="8705"/>
    <cellStyle name="Percent 3 4 3 4 2" xfId="23853"/>
    <cellStyle name="Percent 3 4 3 4 2 2" xfId="49821"/>
    <cellStyle name="Percent 3 4 3 4 3" xfId="34673"/>
    <cellStyle name="Percent 3 4 3 5" xfId="19525"/>
    <cellStyle name="Percent 3 4 3 5 2" xfId="45493"/>
    <cellStyle name="Percent 3 4 3 6" xfId="15197"/>
    <cellStyle name="Percent 3 4 3 6 2" xfId="41165"/>
    <cellStyle name="Percent 3 4 3 7" xfId="4377"/>
    <cellStyle name="Percent 3 4 3 8" xfId="30345"/>
    <cellStyle name="Percent 3 4 3 9" xfId="56827"/>
    <cellStyle name="Percent 3 4 4" xfId="5459"/>
    <cellStyle name="Percent 3 4 4 2" xfId="11951"/>
    <cellStyle name="Percent 3 4 4 2 2" xfId="27099"/>
    <cellStyle name="Percent 3 4 4 2 2 2" xfId="53067"/>
    <cellStyle name="Percent 3 4 4 2 3" xfId="37919"/>
    <cellStyle name="Percent 3 4 4 3" xfId="20607"/>
    <cellStyle name="Percent 3 4 4 3 2" xfId="46575"/>
    <cellStyle name="Percent 3 4 4 4" xfId="16279"/>
    <cellStyle name="Percent 3 4 4 4 2" xfId="42247"/>
    <cellStyle name="Percent 3 4 4 5" xfId="31427"/>
    <cellStyle name="Percent 3 4 4 6" xfId="57909"/>
    <cellStyle name="Percent 3 4 5" xfId="9787"/>
    <cellStyle name="Percent 3 4 5 2" xfId="24935"/>
    <cellStyle name="Percent 3 4 5 2 2" xfId="50903"/>
    <cellStyle name="Percent 3 4 5 3" xfId="35755"/>
    <cellStyle name="Percent 3 4 6" xfId="7623"/>
    <cellStyle name="Percent 3 4 6 2" xfId="22771"/>
    <cellStyle name="Percent 3 4 6 2 2" xfId="48739"/>
    <cellStyle name="Percent 3 4 6 3" xfId="33591"/>
    <cellStyle name="Percent 3 4 7" xfId="18443"/>
    <cellStyle name="Percent 3 4 7 2" xfId="44411"/>
    <cellStyle name="Percent 3 4 8" xfId="14115"/>
    <cellStyle name="Percent 3 4 8 2" xfId="40083"/>
    <cellStyle name="Percent 3 4 9" xfId="3295"/>
    <cellStyle name="Percent 3 5" xfId="580"/>
    <cellStyle name="Percent 3 5 10" xfId="29264"/>
    <cellStyle name="Percent 3 5 11" xfId="55206"/>
    <cellStyle name="Percent 3 5 12" xfId="55746"/>
    <cellStyle name="Percent 3 5 13" xfId="837"/>
    <cellStyle name="Percent 3 5 2" xfId="1673"/>
    <cellStyle name="Percent 3 5 2 10" xfId="56287"/>
    <cellStyle name="Percent 3 5 2 2" xfId="2755"/>
    <cellStyle name="Percent 3 5 2 2 2" xfId="7083"/>
    <cellStyle name="Percent 3 5 2 2 2 2" xfId="13575"/>
    <cellStyle name="Percent 3 5 2 2 2 2 2" xfId="28723"/>
    <cellStyle name="Percent 3 5 2 2 2 2 2 2" xfId="54691"/>
    <cellStyle name="Percent 3 5 2 2 2 2 3" xfId="39543"/>
    <cellStyle name="Percent 3 5 2 2 2 3" xfId="22231"/>
    <cellStyle name="Percent 3 5 2 2 2 3 2" xfId="48199"/>
    <cellStyle name="Percent 3 5 2 2 2 4" xfId="17903"/>
    <cellStyle name="Percent 3 5 2 2 2 4 2" xfId="43871"/>
    <cellStyle name="Percent 3 5 2 2 2 5" xfId="33051"/>
    <cellStyle name="Percent 3 5 2 2 2 6" xfId="59533"/>
    <cellStyle name="Percent 3 5 2 2 3" xfId="11411"/>
    <cellStyle name="Percent 3 5 2 2 3 2" xfId="26559"/>
    <cellStyle name="Percent 3 5 2 2 3 2 2" xfId="52527"/>
    <cellStyle name="Percent 3 5 2 2 3 3" xfId="37379"/>
    <cellStyle name="Percent 3 5 2 2 4" xfId="9247"/>
    <cellStyle name="Percent 3 5 2 2 4 2" xfId="24395"/>
    <cellStyle name="Percent 3 5 2 2 4 2 2" xfId="50363"/>
    <cellStyle name="Percent 3 5 2 2 4 3" xfId="35215"/>
    <cellStyle name="Percent 3 5 2 2 5" xfId="20067"/>
    <cellStyle name="Percent 3 5 2 2 5 2" xfId="46035"/>
    <cellStyle name="Percent 3 5 2 2 6" xfId="15739"/>
    <cellStyle name="Percent 3 5 2 2 6 2" xfId="41707"/>
    <cellStyle name="Percent 3 5 2 2 7" xfId="4919"/>
    <cellStyle name="Percent 3 5 2 2 8" xfId="30887"/>
    <cellStyle name="Percent 3 5 2 2 9" xfId="57369"/>
    <cellStyle name="Percent 3 5 2 3" xfId="6001"/>
    <cellStyle name="Percent 3 5 2 3 2" xfId="12493"/>
    <cellStyle name="Percent 3 5 2 3 2 2" xfId="27641"/>
    <cellStyle name="Percent 3 5 2 3 2 2 2" xfId="53609"/>
    <cellStyle name="Percent 3 5 2 3 2 3" xfId="38461"/>
    <cellStyle name="Percent 3 5 2 3 3" xfId="21149"/>
    <cellStyle name="Percent 3 5 2 3 3 2" xfId="47117"/>
    <cellStyle name="Percent 3 5 2 3 4" xfId="16821"/>
    <cellStyle name="Percent 3 5 2 3 4 2" xfId="42789"/>
    <cellStyle name="Percent 3 5 2 3 5" xfId="31969"/>
    <cellStyle name="Percent 3 5 2 3 6" xfId="58451"/>
    <cellStyle name="Percent 3 5 2 4" xfId="10329"/>
    <cellStyle name="Percent 3 5 2 4 2" xfId="25477"/>
    <cellStyle name="Percent 3 5 2 4 2 2" xfId="51445"/>
    <cellStyle name="Percent 3 5 2 4 3" xfId="36297"/>
    <cellStyle name="Percent 3 5 2 5" xfId="8165"/>
    <cellStyle name="Percent 3 5 2 5 2" xfId="23313"/>
    <cellStyle name="Percent 3 5 2 5 2 2" xfId="49281"/>
    <cellStyle name="Percent 3 5 2 5 3" xfId="34133"/>
    <cellStyle name="Percent 3 5 2 6" xfId="18985"/>
    <cellStyle name="Percent 3 5 2 6 2" xfId="44953"/>
    <cellStyle name="Percent 3 5 2 7" xfId="14657"/>
    <cellStyle name="Percent 3 5 2 7 2" xfId="40625"/>
    <cellStyle name="Percent 3 5 2 8" xfId="3837"/>
    <cellStyle name="Percent 3 5 2 9" xfId="29805"/>
    <cellStyle name="Percent 3 5 3" xfId="2214"/>
    <cellStyle name="Percent 3 5 3 2" xfId="6542"/>
    <cellStyle name="Percent 3 5 3 2 2" xfId="13034"/>
    <cellStyle name="Percent 3 5 3 2 2 2" xfId="28182"/>
    <cellStyle name="Percent 3 5 3 2 2 2 2" xfId="54150"/>
    <cellStyle name="Percent 3 5 3 2 2 3" xfId="39002"/>
    <cellStyle name="Percent 3 5 3 2 3" xfId="21690"/>
    <cellStyle name="Percent 3 5 3 2 3 2" xfId="47658"/>
    <cellStyle name="Percent 3 5 3 2 4" xfId="17362"/>
    <cellStyle name="Percent 3 5 3 2 4 2" xfId="43330"/>
    <cellStyle name="Percent 3 5 3 2 5" xfId="32510"/>
    <cellStyle name="Percent 3 5 3 2 6" xfId="58992"/>
    <cellStyle name="Percent 3 5 3 3" xfId="10870"/>
    <cellStyle name="Percent 3 5 3 3 2" xfId="26018"/>
    <cellStyle name="Percent 3 5 3 3 2 2" xfId="51986"/>
    <cellStyle name="Percent 3 5 3 3 3" xfId="36838"/>
    <cellStyle name="Percent 3 5 3 4" xfId="8706"/>
    <cellStyle name="Percent 3 5 3 4 2" xfId="23854"/>
    <cellStyle name="Percent 3 5 3 4 2 2" xfId="49822"/>
    <cellStyle name="Percent 3 5 3 4 3" xfId="34674"/>
    <cellStyle name="Percent 3 5 3 5" xfId="19526"/>
    <cellStyle name="Percent 3 5 3 5 2" xfId="45494"/>
    <cellStyle name="Percent 3 5 3 6" xfId="15198"/>
    <cellStyle name="Percent 3 5 3 6 2" xfId="41166"/>
    <cellStyle name="Percent 3 5 3 7" xfId="4378"/>
    <cellStyle name="Percent 3 5 3 8" xfId="30346"/>
    <cellStyle name="Percent 3 5 3 9" xfId="56828"/>
    <cellStyle name="Percent 3 5 4" xfId="5460"/>
    <cellStyle name="Percent 3 5 4 2" xfId="11952"/>
    <cellStyle name="Percent 3 5 4 2 2" xfId="27100"/>
    <cellStyle name="Percent 3 5 4 2 2 2" xfId="53068"/>
    <cellStyle name="Percent 3 5 4 2 3" xfId="37920"/>
    <cellStyle name="Percent 3 5 4 3" xfId="20608"/>
    <cellStyle name="Percent 3 5 4 3 2" xfId="46576"/>
    <cellStyle name="Percent 3 5 4 4" xfId="16280"/>
    <cellStyle name="Percent 3 5 4 4 2" xfId="42248"/>
    <cellStyle name="Percent 3 5 4 5" xfId="31428"/>
    <cellStyle name="Percent 3 5 4 6" xfId="57910"/>
    <cellStyle name="Percent 3 5 5" xfId="9788"/>
    <cellStyle name="Percent 3 5 5 2" xfId="24936"/>
    <cellStyle name="Percent 3 5 5 2 2" xfId="50904"/>
    <cellStyle name="Percent 3 5 5 3" xfId="35756"/>
    <cellStyle name="Percent 3 5 6" xfId="7624"/>
    <cellStyle name="Percent 3 5 6 2" xfId="22772"/>
    <cellStyle name="Percent 3 5 6 2 2" xfId="48740"/>
    <cellStyle name="Percent 3 5 6 3" xfId="33592"/>
    <cellStyle name="Percent 3 5 7" xfId="18444"/>
    <cellStyle name="Percent 3 5 7 2" xfId="44412"/>
    <cellStyle name="Percent 3 5 8" xfId="14116"/>
    <cellStyle name="Percent 3 5 8 2" xfId="40084"/>
    <cellStyle name="Percent 3 5 9" xfId="3296"/>
    <cellStyle name="Percent 3 6" xfId="581"/>
    <cellStyle name="Percent 3 6 10" xfId="29265"/>
    <cellStyle name="Percent 3 6 11" xfId="55207"/>
    <cellStyle name="Percent 3 6 12" xfId="55747"/>
    <cellStyle name="Percent 3 6 13" xfId="877"/>
    <cellStyle name="Percent 3 6 2" xfId="1674"/>
    <cellStyle name="Percent 3 6 2 10" xfId="56288"/>
    <cellStyle name="Percent 3 6 2 2" xfId="2756"/>
    <cellStyle name="Percent 3 6 2 2 2" xfId="7084"/>
    <cellStyle name="Percent 3 6 2 2 2 2" xfId="13576"/>
    <cellStyle name="Percent 3 6 2 2 2 2 2" xfId="28724"/>
    <cellStyle name="Percent 3 6 2 2 2 2 2 2" xfId="54692"/>
    <cellStyle name="Percent 3 6 2 2 2 2 3" xfId="39544"/>
    <cellStyle name="Percent 3 6 2 2 2 3" xfId="22232"/>
    <cellStyle name="Percent 3 6 2 2 2 3 2" xfId="48200"/>
    <cellStyle name="Percent 3 6 2 2 2 4" xfId="17904"/>
    <cellStyle name="Percent 3 6 2 2 2 4 2" xfId="43872"/>
    <cellStyle name="Percent 3 6 2 2 2 5" xfId="33052"/>
    <cellStyle name="Percent 3 6 2 2 2 6" xfId="59534"/>
    <cellStyle name="Percent 3 6 2 2 3" xfId="11412"/>
    <cellStyle name="Percent 3 6 2 2 3 2" xfId="26560"/>
    <cellStyle name="Percent 3 6 2 2 3 2 2" xfId="52528"/>
    <cellStyle name="Percent 3 6 2 2 3 3" xfId="37380"/>
    <cellStyle name="Percent 3 6 2 2 4" xfId="9248"/>
    <cellStyle name="Percent 3 6 2 2 4 2" xfId="24396"/>
    <cellStyle name="Percent 3 6 2 2 4 2 2" xfId="50364"/>
    <cellStyle name="Percent 3 6 2 2 4 3" xfId="35216"/>
    <cellStyle name="Percent 3 6 2 2 5" xfId="20068"/>
    <cellStyle name="Percent 3 6 2 2 5 2" xfId="46036"/>
    <cellStyle name="Percent 3 6 2 2 6" xfId="15740"/>
    <cellStyle name="Percent 3 6 2 2 6 2" xfId="41708"/>
    <cellStyle name="Percent 3 6 2 2 7" xfId="4920"/>
    <cellStyle name="Percent 3 6 2 2 8" xfId="30888"/>
    <cellStyle name="Percent 3 6 2 2 9" xfId="57370"/>
    <cellStyle name="Percent 3 6 2 3" xfId="6002"/>
    <cellStyle name="Percent 3 6 2 3 2" xfId="12494"/>
    <cellStyle name="Percent 3 6 2 3 2 2" xfId="27642"/>
    <cellStyle name="Percent 3 6 2 3 2 2 2" xfId="53610"/>
    <cellStyle name="Percent 3 6 2 3 2 3" xfId="38462"/>
    <cellStyle name="Percent 3 6 2 3 3" xfId="21150"/>
    <cellStyle name="Percent 3 6 2 3 3 2" xfId="47118"/>
    <cellStyle name="Percent 3 6 2 3 4" xfId="16822"/>
    <cellStyle name="Percent 3 6 2 3 4 2" xfId="42790"/>
    <cellStyle name="Percent 3 6 2 3 5" xfId="31970"/>
    <cellStyle name="Percent 3 6 2 3 6" xfId="58452"/>
    <cellStyle name="Percent 3 6 2 4" xfId="10330"/>
    <cellStyle name="Percent 3 6 2 4 2" xfId="25478"/>
    <cellStyle name="Percent 3 6 2 4 2 2" xfId="51446"/>
    <cellStyle name="Percent 3 6 2 4 3" xfId="36298"/>
    <cellStyle name="Percent 3 6 2 5" xfId="8166"/>
    <cellStyle name="Percent 3 6 2 5 2" xfId="23314"/>
    <cellStyle name="Percent 3 6 2 5 2 2" xfId="49282"/>
    <cellStyle name="Percent 3 6 2 5 3" xfId="34134"/>
    <cellStyle name="Percent 3 6 2 6" xfId="18986"/>
    <cellStyle name="Percent 3 6 2 6 2" xfId="44954"/>
    <cellStyle name="Percent 3 6 2 7" xfId="14658"/>
    <cellStyle name="Percent 3 6 2 7 2" xfId="40626"/>
    <cellStyle name="Percent 3 6 2 8" xfId="3838"/>
    <cellStyle name="Percent 3 6 2 9" xfId="29806"/>
    <cellStyle name="Percent 3 6 3" xfId="2215"/>
    <cellStyle name="Percent 3 6 3 2" xfId="6543"/>
    <cellStyle name="Percent 3 6 3 2 2" xfId="13035"/>
    <cellStyle name="Percent 3 6 3 2 2 2" xfId="28183"/>
    <cellStyle name="Percent 3 6 3 2 2 2 2" xfId="54151"/>
    <cellStyle name="Percent 3 6 3 2 2 3" xfId="39003"/>
    <cellStyle name="Percent 3 6 3 2 3" xfId="21691"/>
    <cellStyle name="Percent 3 6 3 2 3 2" xfId="47659"/>
    <cellStyle name="Percent 3 6 3 2 4" xfId="17363"/>
    <cellStyle name="Percent 3 6 3 2 4 2" xfId="43331"/>
    <cellStyle name="Percent 3 6 3 2 5" xfId="32511"/>
    <cellStyle name="Percent 3 6 3 2 6" xfId="58993"/>
    <cellStyle name="Percent 3 6 3 3" xfId="10871"/>
    <cellStyle name="Percent 3 6 3 3 2" xfId="26019"/>
    <cellStyle name="Percent 3 6 3 3 2 2" xfId="51987"/>
    <cellStyle name="Percent 3 6 3 3 3" xfId="36839"/>
    <cellStyle name="Percent 3 6 3 4" xfId="8707"/>
    <cellStyle name="Percent 3 6 3 4 2" xfId="23855"/>
    <cellStyle name="Percent 3 6 3 4 2 2" xfId="49823"/>
    <cellStyle name="Percent 3 6 3 4 3" xfId="34675"/>
    <cellStyle name="Percent 3 6 3 5" xfId="19527"/>
    <cellStyle name="Percent 3 6 3 5 2" xfId="45495"/>
    <cellStyle name="Percent 3 6 3 6" xfId="15199"/>
    <cellStyle name="Percent 3 6 3 6 2" xfId="41167"/>
    <cellStyle name="Percent 3 6 3 7" xfId="4379"/>
    <cellStyle name="Percent 3 6 3 8" xfId="30347"/>
    <cellStyle name="Percent 3 6 3 9" xfId="56829"/>
    <cellStyle name="Percent 3 6 4" xfId="5461"/>
    <cellStyle name="Percent 3 6 4 2" xfId="11953"/>
    <cellStyle name="Percent 3 6 4 2 2" xfId="27101"/>
    <cellStyle name="Percent 3 6 4 2 2 2" xfId="53069"/>
    <cellStyle name="Percent 3 6 4 2 3" xfId="37921"/>
    <cellStyle name="Percent 3 6 4 3" xfId="20609"/>
    <cellStyle name="Percent 3 6 4 3 2" xfId="46577"/>
    <cellStyle name="Percent 3 6 4 4" xfId="16281"/>
    <cellStyle name="Percent 3 6 4 4 2" xfId="42249"/>
    <cellStyle name="Percent 3 6 4 5" xfId="31429"/>
    <cellStyle name="Percent 3 6 4 6" xfId="57911"/>
    <cellStyle name="Percent 3 6 5" xfId="9789"/>
    <cellStyle name="Percent 3 6 5 2" xfId="24937"/>
    <cellStyle name="Percent 3 6 5 2 2" xfId="50905"/>
    <cellStyle name="Percent 3 6 5 3" xfId="35757"/>
    <cellStyle name="Percent 3 6 6" xfId="7625"/>
    <cellStyle name="Percent 3 6 6 2" xfId="22773"/>
    <cellStyle name="Percent 3 6 6 2 2" xfId="48741"/>
    <cellStyle name="Percent 3 6 6 3" xfId="33593"/>
    <cellStyle name="Percent 3 6 7" xfId="18445"/>
    <cellStyle name="Percent 3 6 7 2" xfId="44413"/>
    <cellStyle name="Percent 3 6 8" xfId="14117"/>
    <cellStyle name="Percent 3 6 8 2" xfId="40085"/>
    <cellStyle name="Percent 3 6 9" xfId="3297"/>
    <cellStyle name="Percent 3 7" xfId="582"/>
    <cellStyle name="Percent 3 7 10" xfId="29266"/>
    <cellStyle name="Percent 3 7 11" xfId="55208"/>
    <cellStyle name="Percent 3 7 12" xfId="55748"/>
    <cellStyle name="Percent 3 7 13" xfId="917"/>
    <cellStyle name="Percent 3 7 2" xfId="1675"/>
    <cellStyle name="Percent 3 7 2 10" xfId="56289"/>
    <cellStyle name="Percent 3 7 2 2" xfId="2757"/>
    <cellStyle name="Percent 3 7 2 2 2" xfId="7085"/>
    <cellStyle name="Percent 3 7 2 2 2 2" xfId="13577"/>
    <cellStyle name="Percent 3 7 2 2 2 2 2" xfId="28725"/>
    <cellStyle name="Percent 3 7 2 2 2 2 2 2" xfId="54693"/>
    <cellStyle name="Percent 3 7 2 2 2 2 3" xfId="39545"/>
    <cellStyle name="Percent 3 7 2 2 2 3" xfId="22233"/>
    <cellStyle name="Percent 3 7 2 2 2 3 2" xfId="48201"/>
    <cellStyle name="Percent 3 7 2 2 2 4" xfId="17905"/>
    <cellStyle name="Percent 3 7 2 2 2 4 2" xfId="43873"/>
    <cellStyle name="Percent 3 7 2 2 2 5" xfId="33053"/>
    <cellStyle name="Percent 3 7 2 2 2 6" xfId="59535"/>
    <cellStyle name="Percent 3 7 2 2 3" xfId="11413"/>
    <cellStyle name="Percent 3 7 2 2 3 2" xfId="26561"/>
    <cellStyle name="Percent 3 7 2 2 3 2 2" xfId="52529"/>
    <cellStyle name="Percent 3 7 2 2 3 3" xfId="37381"/>
    <cellStyle name="Percent 3 7 2 2 4" xfId="9249"/>
    <cellStyle name="Percent 3 7 2 2 4 2" xfId="24397"/>
    <cellStyle name="Percent 3 7 2 2 4 2 2" xfId="50365"/>
    <cellStyle name="Percent 3 7 2 2 4 3" xfId="35217"/>
    <cellStyle name="Percent 3 7 2 2 5" xfId="20069"/>
    <cellStyle name="Percent 3 7 2 2 5 2" xfId="46037"/>
    <cellStyle name="Percent 3 7 2 2 6" xfId="15741"/>
    <cellStyle name="Percent 3 7 2 2 6 2" xfId="41709"/>
    <cellStyle name="Percent 3 7 2 2 7" xfId="4921"/>
    <cellStyle name="Percent 3 7 2 2 8" xfId="30889"/>
    <cellStyle name="Percent 3 7 2 2 9" xfId="57371"/>
    <cellStyle name="Percent 3 7 2 3" xfId="6003"/>
    <cellStyle name="Percent 3 7 2 3 2" xfId="12495"/>
    <cellStyle name="Percent 3 7 2 3 2 2" xfId="27643"/>
    <cellStyle name="Percent 3 7 2 3 2 2 2" xfId="53611"/>
    <cellStyle name="Percent 3 7 2 3 2 3" xfId="38463"/>
    <cellStyle name="Percent 3 7 2 3 3" xfId="21151"/>
    <cellStyle name="Percent 3 7 2 3 3 2" xfId="47119"/>
    <cellStyle name="Percent 3 7 2 3 4" xfId="16823"/>
    <cellStyle name="Percent 3 7 2 3 4 2" xfId="42791"/>
    <cellStyle name="Percent 3 7 2 3 5" xfId="31971"/>
    <cellStyle name="Percent 3 7 2 3 6" xfId="58453"/>
    <cellStyle name="Percent 3 7 2 4" xfId="10331"/>
    <cellStyle name="Percent 3 7 2 4 2" xfId="25479"/>
    <cellStyle name="Percent 3 7 2 4 2 2" xfId="51447"/>
    <cellStyle name="Percent 3 7 2 4 3" xfId="36299"/>
    <cellStyle name="Percent 3 7 2 5" xfId="8167"/>
    <cellStyle name="Percent 3 7 2 5 2" xfId="23315"/>
    <cellStyle name="Percent 3 7 2 5 2 2" xfId="49283"/>
    <cellStyle name="Percent 3 7 2 5 3" xfId="34135"/>
    <cellStyle name="Percent 3 7 2 6" xfId="18987"/>
    <cellStyle name="Percent 3 7 2 6 2" xfId="44955"/>
    <cellStyle name="Percent 3 7 2 7" xfId="14659"/>
    <cellStyle name="Percent 3 7 2 7 2" xfId="40627"/>
    <cellStyle name="Percent 3 7 2 8" xfId="3839"/>
    <cellStyle name="Percent 3 7 2 9" xfId="29807"/>
    <cellStyle name="Percent 3 7 3" xfId="2216"/>
    <cellStyle name="Percent 3 7 3 2" xfId="6544"/>
    <cellStyle name="Percent 3 7 3 2 2" xfId="13036"/>
    <cellStyle name="Percent 3 7 3 2 2 2" xfId="28184"/>
    <cellStyle name="Percent 3 7 3 2 2 2 2" xfId="54152"/>
    <cellStyle name="Percent 3 7 3 2 2 3" xfId="39004"/>
    <cellStyle name="Percent 3 7 3 2 3" xfId="21692"/>
    <cellStyle name="Percent 3 7 3 2 3 2" xfId="47660"/>
    <cellStyle name="Percent 3 7 3 2 4" xfId="17364"/>
    <cellStyle name="Percent 3 7 3 2 4 2" xfId="43332"/>
    <cellStyle name="Percent 3 7 3 2 5" xfId="32512"/>
    <cellStyle name="Percent 3 7 3 2 6" xfId="58994"/>
    <cellStyle name="Percent 3 7 3 3" xfId="10872"/>
    <cellStyle name="Percent 3 7 3 3 2" xfId="26020"/>
    <cellStyle name="Percent 3 7 3 3 2 2" xfId="51988"/>
    <cellStyle name="Percent 3 7 3 3 3" xfId="36840"/>
    <cellStyle name="Percent 3 7 3 4" xfId="8708"/>
    <cellStyle name="Percent 3 7 3 4 2" xfId="23856"/>
    <cellStyle name="Percent 3 7 3 4 2 2" xfId="49824"/>
    <cellStyle name="Percent 3 7 3 4 3" xfId="34676"/>
    <cellStyle name="Percent 3 7 3 5" xfId="19528"/>
    <cellStyle name="Percent 3 7 3 5 2" xfId="45496"/>
    <cellStyle name="Percent 3 7 3 6" xfId="15200"/>
    <cellStyle name="Percent 3 7 3 6 2" xfId="41168"/>
    <cellStyle name="Percent 3 7 3 7" xfId="4380"/>
    <cellStyle name="Percent 3 7 3 8" xfId="30348"/>
    <cellStyle name="Percent 3 7 3 9" xfId="56830"/>
    <cellStyle name="Percent 3 7 4" xfId="5462"/>
    <cellStyle name="Percent 3 7 4 2" xfId="11954"/>
    <cellStyle name="Percent 3 7 4 2 2" xfId="27102"/>
    <cellStyle name="Percent 3 7 4 2 2 2" xfId="53070"/>
    <cellStyle name="Percent 3 7 4 2 3" xfId="37922"/>
    <cellStyle name="Percent 3 7 4 3" xfId="20610"/>
    <cellStyle name="Percent 3 7 4 3 2" xfId="46578"/>
    <cellStyle name="Percent 3 7 4 4" xfId="16282"/>
    <cellStyle name="Percent 3 7 4 4 2" xfId="42250"/>
    <cellStyle name="Percent 3 7 4 5" xfId="31430"/>
    <cellStyle name="Percent 3 7 4 6" xfId="57912"/>
    <cellStyle name="Percent 3 7 5" xfId="9790"/>
    <cellStyle name="Percent 3 7 5 2" xfId="24938"/>
    <cellStyle name="Percent 3 7 5 2 2" xfId="50906"/>
    <cellStyle name="Percent 3 7 5 3" xfId="35758"/>
    <cellStyle name="Percent 3 7 6" xfId="7626"/>
    <cellStyle name="Percent 3 7 6 2" xfId="22774"/>
    <cellStyle name="Percent 3 7 6 2 2" xfId="48742"/>
    <cellStyle name="Percent 3 7 6 3" xfId="33594"/>
    <cellStyle name="Percent 3 7 7" xfId="18446"/>
    <cellStyle name="Percent 3 7 7 2" xfId="44414"/>
    <cellStyle name="Percent 3 7 8" xfId="14118"/>
    <cellStyle name="Percent 3 7 8 2" xfId="40086"/>
    <cellStyle name="Percent 3 7 9" xfId="3298"/>
    <cellStyle name="Percent 3 8" xfId="583"/>
    <cellStyle name="Percent 3 8 10" xfId="29267"/>
    <cellStyle name="Percent 3 8 11" xfId="55209"/>
    <cellStyle name="Percent 3 8 12" xfId="55749"/>
    <cellStyle name="Percent 3 8 13" xfId="957"/>
    <cellStyle name="Percent 3 8 2" xfId="1676"/>
    <cellStyle name="Percent 3 8 2 10" xfId="56290"/>
    <cellStyle name="Percent 3 8 2 2" xfId="2758"/>
    <cellStyle name="Percent 3 8 2 2 2" xfId="7086"/>
    <cellStyle name="Percent 3 8 2 2 2 2" xfId="13578"/>
    <cellStyle name="Percent 3 8 2 2 2 2 2" xfId="28726"/>
    <cellStyle name="Percent 3 8 2 2 2 2 2 2" xfId="54694"/>
    <cellStyle name="Percent 3 8 2 2 2 2 3" xfId="39546"/>
    <cellStyle name="Percent 3 8 2 2 2 3" xfId="22234"/>
    <cellStyle name="Percent 3 8 2 2 2 3 2" xfId="48202"/>
    <cellStyle name="Percent 3 8 2 2 2 4" xfId="17906"/>
    <cellStyle name="Percent 3 8 2 2 2 4 2" xfId="43874"/>
    <cellStyle name="Percent 3 8 2 2 2 5" xfId="33054"/>
    <cellStyle name="Percent 3 8 2 2 2 6" xfId="59536"/>
    <cellStyle name="Percent 3 8 2 2 3" xfId="11414"/>
    <cellStyle name="Percent 3 8 2 2 3 2" xfId="26562"/>
    <cellStyle name="Percent 3 8 2 2 3 2 2" xfId="52530"/>
    <cellStyle name="Percent 3 8 2 2 3 3" xfId="37382"/>
    <cellStyle name="Percent 3 8 2 2 4" xfId="9250"/>
    <cellStyle name="Percent 3 8 2 2 4 2" xfId="24398"/>
    <cellStyle name="Percent 3 8 2 2 4 2 2" xfId="50366"/>
    <cellStyle name="Percent 3 8 2 2 4 3" xfId="35218"/>
    <cellStyle name="Percent 3 8 2 2 5" xfId="20070"/>
    <cellStyle name="Percent 3 8 2 2 5 2" xfId="46038"/>
    <cellStyle name="Percent 3 8 2 2 6" xfId="15742"/>
    <cellStyle name="Percent 3 8 2 2 6 2" xfId="41710"/>
    <cellStyle name="Percent 3 8 2 2 7" xfId="4922"/>
    <cellStyle name="Percent 3 8 2 2 8" xfId="30890"/>
    <cellStyle name="Percent 3 8 2 2 9" xfId="57372"/>
    <cellStyle name="Percent 3 8 2 3" xfId="6004"/>
    <cellStyle name="Percent 3 8 2 3 2" xfId="12496"/>
    <cellStyle name="Percent 3 8 2 3 2 2" xfId="27644"/>
    <cellStyle name="Percent 3 8 2 3 2 2 2" xfId="53612"/>
    <cellStyle name="Percent 3 8 2 3 2 3" xfId="38464"/>
    <cellStyle name="Percent 3 8 2 3 3" xfId="21152"/>
    <cellStyle name="Percent 3 8 2 3 3 2" xfId="47120"/>
    <cellStyle name="Percent 3 8 2 3 4" xfId="16824"/>
    <cellStyle name="Percent 3 8 2 3 4 2" xfId="42792"/>
    <cellStyle name="Percent 3 8 2 3 5" xfId="31972"/>
    <cellStyle name="Percent 3 8 2 3 6" xfId="58454"/>
    <cellStyle name="Percent 3 8 2 4" xfId="10332"/>
    <cellStyle name="Percent 3 8 2 4 2" xfId="25480"/>
    <cellStyle name="Percent 3 8 2 4 2 2" xfId="51448"/>
    <cellStyle name="Percent 3 8 2 4 3" xfId="36300"/>
    <cellStyle name="Percent 3 8 2 5" xfId="8168"/>
    <cellStyle name="Percent 3 8 2 5 2" xfId="23316"/>
    <cellStyle name="Percent 3 8 2 5 2 2" xfId="49284"/>
    <cellStyle name="Percent 3 8 2 5 3" xfId="34136"/>
    <cellStyle name="Percent 3 8 2 6" xfId="18988"/>
    <cellStyle name="Percent 3 8 2 6 2" xfId="44956"/>
    <cellStyle name="Percent 3 8 2 7" xfId="14660"/>
    <cellStyle name="Percent 3 8 2 7 2" xfId="40628"/>
    <cellStyle name="Percent 3 8 2 8" xfId="3840"/>
    <cellStyle name="Percent 3 8 2 9" xfId="29808"/>
    <cellStyle name="Percent 3 8 3" xfId="2217"/>
    <cellStyle name="Percent 3 8 3 2" xfId="6545"/>
    <cellStyle name="Percent 3 8 3 2 2" xfId="13037"/>
    <cellStyle name="Percent 3 8 3 2 2 2" xfId="28185"/>
    <cellStyle name="Percent 3 8 3 2 2 2 2" xfId="54153"/>
    <cellStyle name="Percent 3 8 3 2 2 3" xfId="39005"/>
    <cellStyle name="Percent 3 8 3 2 3" xfId="21693"/>
    <cellStyle name="Percent 3 8 3 2 3 2" xfId="47661"/>
    <cellStyle name="Percent 3 8 3 2 4" xfId="17365"/>
    <cellStyle name="Percent 3 8 3 2 4 2" xfId="43333"/>
    <cellStyle name="Percent 3 8 3 2 5" xfId="32513"/>
    <cellStyle name="Percent 3 8 3 2 6" xfId="58995"/>
    <cellStyle name="Percent 3 8 3 3" xfId="10873"/>
    <cellStyle name="Percent 3 8 3 3 2" xfId="26021"/>
    <cellStyle name="Percent 3 8 3 3 2 2" xfId="51989"/>
    <cellStyle name="Percent 3 8 3 3 3" xfId="36841"/>
    <cellStyle name="Percent 3 8 3 4" xfId="8709"/>
    <cellStyle name="Percent 3 8 3 4 2" xfId="23857"/>
    <cellStyle name="Percent 3 8 3 4 2 2" xfId="49825"/>
    <cellStyle name="Percent 3 8 3 4 3" xfId="34677"/>
    <cellStyle name="Percent 3 8 3 5" xfId="19529"/>
    <cellStyle name="Percent 3 8 3 5 2" xfId="45497"/>
    <cellStyle name="Percent 3 8 3 6" xfId="15201"/>
    <cellStyle name="Percent 3 8 3 6 2" xfId="41169"/>
    <cellStyle name="Percent 3 8 3 7" xfId="4381"/>
    <cellStyle name="Percent 3 8 3 8" xfId="30349"/>
    <cellStyle name="Percent 3 8 3 9" xfId="56831"/>
    <cellStyle name="Percent 3 8 4" xfId="5463"/>
    <cellStyle name="Percent 3 8 4 2" xfId="11955"/>
    <cellStyle name="Percent 3 8 4 2 2" xfId="27103"/>
    <cellStyle name="Percent 3 8 4 2 2 2" xfId="53071"/>
    <cellStyle name="Percent 3 8 4 2 3" xfId="37923"/>
    <cellStyle name="Percent 3 8 4 3" xfId="20611"/>
    <cellStyle name="Percent 3 8 4 3 2" xfId="46579"/>
    <cellStyle name="Percent 3 8 4 4" xfId="16283"/>
    <cellStyle name="Percent 3 8 4 4 2" xfId="42251"/>
    <cellStyle name="Percent 3 8 4 5" xfId="31431"/>
    <cellStyle name="Percent 3 8 4 6" xfId="57913"/>
    <cellStyle name="Percent 3 8 5" xfId="9791"/>
    <cellStyle name="Percent 3 8 5 2" xfId="24939"/>
    <cellStyle name="Percent 3 8 5 2 2" xfId="50907"/>
    <cellStyle name="Percent 3 8 5 3" xfId="35759"/>
    <cellStyle name="Percent 3 8 6" xfId="7627"/>
    <cellStyle name="Percent 3 8 6 2" xfId="22775"/>
    <cellStyle name="Percent 3 8 6 2 2" xfId="48743"/>
    <cellStyle name="Percent 3 8 6 3" xfId="33595"/>
    <cellStyle name="Percent 3 8 7" xfId="18447"/>
    <cellStyle name="Percent 3 8 7 2" xfId="44415"/>
    <cellStyle name="Percent 3 8 8" xfId="14119"/>
    <cellStyle name="Percent 3 8 8 2" xfId="40087"/>
    <cellStyle name="Percent 3 8 9" xfId="3299"/>
    <cellStyle name="Percent 3 9" xfId="584"/>
    <cellStyle name="Percent 3 9 10" xfId="29268"/>
    <cellStyle name="Percent 3 9 11" xfId="55210"/>
    <cellStyle name="Percent 3 9 12" xfId="55750"/>
    <cellStyle name="Percent 3 9 13" xfId="997"/>
    <cellStyle name="Percent 3 9 2" xfId="1677"/>
    <cellStyle name="Percent 3 9 2 10" xfId="56291"/>
    <cellStyle name="Percent 3 9 2 2" xfId="2759"/>
    <cellStyle name="Percent 3 9 2 2 2" xfId="7087"/>
    <cellStyle name="Percent 3 9 2 2 2 2" xfId="13579"/>
    <cellStyle name="Percent 3 9 2 2 2 2 2" xfId="28727"/>
    <cellStyle name="Percent 3 9 2 2 2 2 2 2" xfId="54695"/>
    <cellStyle name="Percent 3 9 2 2 2 2 3" xfId="39547"/>
    <cellStyle name="Percent 3 9 2 2 2 3" xfId="22235"/>
    <cellStyle name="Percent 3 9 2 2 2 3 2" xfId="48203"/>
    <cellStyle name="Percent 3 9 2 2 2 4" xfId="17907"/>
    <cellStyle name="Percent 3 9 2 2 2 4 2" xfId="43875"/>
    <cellStyle name="Percent 3 9 2 2 2 5" xfId="33055"/>
    <cellStyle name="Percent 3 9 2 2 2 6" xfId="59537"/>
    <cellStyle name="Percent 3 9 2 2 3" xfId="11415"/>
    <cellStyle name="Percent 3 9 2 2 3 2" xfId="26563"/>
    <cellStyle name="Percent 3 9 2 2 3 2 2" xfId="52531"/>
    <cellStyle name="Percent 3 9 2 2 3 3" xfId="37383"/>
    <cellStyle name="Percent 3 9 2 2 4" xfId="9251"/>
    <cellStyle name="Percent 3 9 2 2 4 2" xfId="24399"/>
    <cellStyle name="Percent 3 9 2 2 4 2 2" xfId="50367"/>
    <cellStyle name="Percent 3 9 2 2 4 3" xfId="35219"/>
    <cellStyle name="Percent 3 9 2 2 5" xfId="20071"/>
    <cellStyle name="Percent 3 9 2 2 5 2" xfId="46039"/>
    <cellStyle name="Percent 3 9 2 2 6" xfId="15743"/>
    <cellStyle name="Percent 3 9 2 2 6 2" xfId="41711"/>
    <cellStyle name="Percent 3 9 2 2 7" xfId="4923"/>
    <cellStyle name="Percent 3 9 2 2 8" xfId="30891"/>
    <cellStyle name="Percent 3 9 2 2 9" xfId="57373"/>
    <cellStyle name="Percent 3 9 2 3" xfId="6005"/>
    <cellStyle name="Percent 3 9 2 3 2" xfId="12497"/>
    <cellStyle name="Percent 3 9 2 3 2 2" xfId="27645"/>
    <cellStyle name="Percent 3 9 2 3 2 2 2" xfId="53613"/>
    <cellStyle name="Percent 3 9 2 3 2 3" xfId="38465"/>
    <cellStyle name="Percent 3 9 2 3 3" xfId="21153"/>
    <cellStyle name="Percent 3 9 2 3 3 2" xfId="47121"/>
    <cellStyle name="Percent 3 9 2 3 4" xfId="16825"/>
    <cellStyle name="Percent 3 9 2 3 4 2" xfId="42793"/>
    <cellStyle name="Percent 3 9 2 3 5" xfId="31973"/>
    <cellStyle name="Percent 3 9 2 3 6" xfId="58455"/>
    <cellStyle name="Percent 3 9 2 4" xfId="10333"/>
    <cellStyle name="Percent 3 9 2 4 2" xfId="25481"/>
    <cellStyle name="Percent 3 9 2 4 2 2" xfId="51449"/>
    <cellStyle name="Percent 3 9 2 4 3" xfId="36301"/>
    <cellStyle name="Percent 3 9 2 5" xfId="8169"/>
    <cellStyle name="Percent 3 9 2 5 2" xfId="23317"/>
    <cellStyle name="Percent 3 9 2 5 2 2" xfId="49285"/>
    <cellStyle name="Percent 3 9 2 5 3" xfId="34137"/>
    <cellStyle name="Percent 3 9 2 6" xfId="18989"/>
    <cellStyle name="Percent 3 9 2 6 2" xfId="44957"/>
    <cellStyle name="Percent 3 9 2 7" xfId="14661"/>
    <cellStyle name="Percent 3 9 2 7 2" xfId="40629"/>
    <cellStyle name="Percent 3 9 2 8" xfId="3841"/>
    <cellStyle name="Percent 3 9 2 9" xfId="29809"/>
    <cellStyle name="Percent 3 9 3" xfId="2218"/>
    <cellStyle name="Percent 3 9 3 2" xfId="6546"/>
    <cellStyle name="Percent 3 9 3 2 2" xfId="13038"/>
    <cellStyle name="Percent 3 9 3 2 2 2" xfId="28186"/>
    <cellStyle name="Percent 3 9 3 2 2 2 2" xfId="54154"/>
    <cellStyle name="Percent 3 9 3 2 2 3" xfId="39006"/>
    <cellStyle name="Percent 3 9 3 2 3" xfId="21694"/>
    <cellStyle name="Percent 3 9 3 2 3 2" xfId="47662"/>
    <cellStyle name="Percent 3 9 3 2 4" xfId="17366"/>
    <cellStyle name="Percent 3 9 3 2 4 2" xfId="43334"/>
    <cellStyle name="Percent 3 9 3 2 5" xfId="32514"/>
    <cellStyle name="Percent 3 9 3 2 6" xfId="58996"/>
    <cellStyle name="Percent 3 9 3 3" xfId="10874"/>
    <cellStyle name="Percent 3 9 3 3 2" xfId="26022"/>
    <cellStyle name="Percent 3 9 3 3 2 2" xfId="51990"/>
    <cellStyle name="Percent 3 9 3 3 3" xfId="36842"/>
    <cellStyle name="Percent 3 9 3 4" xfId="8710"/>
    <cellStyle name="Percent 3 9 3 4 2" xfId="23858"/>
    <cellStyle name="Percent 3 9 3 4 2 2" xfId="49826"/>
    <cellStyle name="Percent 3 9 3 4 3" xfId="34678"/>
    <cellStyle name="Percent 3 9 3 5" xfId="19530"/>
    <cellStyle name="Percent 3 9 3 5 2" xfId="45498"/>
    <cellStyle name="Percent 3 9 3 6" xfId="15202"/>
    <cellStyle name="Percent 3 9 3 6 2" xfId="41170"/>
    <cellStyle name="Percent 3 9 3 7" xfId="4382"/>
    <cellStyle name="Percent 3 9 3 8" xfId="30350"/>
    <cellStyle name="Percent 3 9 3 9" xfId="56832"/>
    <cellStyle name="Percent 3 9 4" xfId="5464"/>
    <cellStyle name="Percent 3 9 4 2" xfId="11956"/>
    <cellStyle name="Percent 3 9 4 2 2" xfId="27104"/>
    <cellStyle name="Percent 3 9 4 2 2 2" xfId="53072"/>
    <cellStyle name="Percent 3 9 4 2 3" xfId="37924"/>
    <cellStyle name="Percent 3 9 4 3" xfId="20612"/>
    <cellStyle name="Percent 3 9 4 3 2" xfId="46580"/>
    <cellStyle name="Percent 3 9 4 4" xfId="16284"/>
    <cellStyle name="Percent 3 9 4 4 2" xfId="42252"/>
    <cellStyle name="Percent 3 9 4 5" xfId="31432"/>
    <cellStyle name="Percent 3 9 4 6" xfId="57914"/>
    <cellStyle name="Percent 3 9 5" xfId="9792"/>
    <cellStyle name="Percent 3 9 5 2" xfId="24940"/>
    <cellStyle name="Percent 3 9 5 2 2" xfId="50908"/>
    <cellStyle name="Percent 3 9 5 3" xfId="35760"/>
    <cellStyle name="Percent 3 9 6" xfId="7628"/>
    <cellStyle name="Percent 3 9 6 2" xfId="22776"/>
    <cellStyle name="Percent 3 9 6 2 2" xfId="48744"/>
    <cellStyle name="Percent 3 9 6 3" xfId="33596"/>
    <cellStyle name="Percent 3 9 7" xfId="18448"/>
    <cellStyle name="Percent 3 9 7 2" xfId="44416"/>
    <cellStyle name="Percent 3 9 8" xfId="14120"/>
    <cellStyle name="Percent 3 9 8 2" xfId="40088"/>
    <cellStyle name="Percent 3 9 9" xfId="3300"/>
    <cellStyle name="Percent 4" xfId="585"/>
    <cellStyle name="Percent 4 10" xfId="586"/>
    <cellStyle name="Percent 4 10 10" xfId="29270"/>
    <cellStyle name="Percent 4 10 11" xfId="55212"/>
    <cellStyle name="Percent 4 10 12" xfId="55752"/>
    <cellStyle name="Percent 4 10 13" xfId="1040"/>
    <cellStyle name="Percent 4 10 2" xfId="1679"/>
    <cellStyle name="Percent 4 10 2 10" xfId="56293"/>
    <cellStyle name="Percent 4 10 2 2" xfId="2761"/>
    <cellStyle name="Percent 4 10 2 2 2" xfId="7089"/>
    <cellStyle name="Percent 4 10 2 2 2 2" xfId="13581"/>
    <cellStyle name="Percent 4 10 2 2 2 2 2" xfId="28729"/>
    <cellStyle name="Percent 4 10 2 2 2 2 2 2" xfId="54697"/>
    <cellStyle name="Percent 4 10 2 2 2 2 3" xfId="39549"/>
    <cellStyle name="Percent 4 10 2 2 2 3" xfId="22237"/>
    <cellStyle name="Percent 4 10 2 2 2 3 2" xfId="48205"/>
    <cellStyle name="Percent 4 10 2 2 2 4" xfId="17909"/>
    <cellStyle name="Percent 4 10 2 2 2 4 2" xfId="43877"/>
    <cellStyle name="Percent 4 10 2 2 2 5" xfId="33057"/>
    <cellStyle name="Percent 4 10 2 2 2 6" xfId="59539"/>
    <cellStyle name="Percent 4 10 2 2 3" xfId="11417"/>
    <cellStyle name="Percent 4 10 2 2 3 2" xfId="26565"/>
    <cellStyle name="Percent 4 10 2 2 3 2 2" xfId="52533"/>
    <cellStyle name="Percent 4 10 2 2 3 3" xfId="37385"/>
    <cellStyle name="Percent 4 10 2 2 4" xfId="9253"/>
    <cellStyle name="Percent 4 10 2 2 4 2" xfId="24401"/>
    <cellStyle name="Percent 4 10 2 2 4 2 2" xfId="50369"/>
    <cellStyle name="Percent 4 10 2 2 4 3" xfId="35221"/>
    <cellStyle name="Percent 4 10 2 2 5" xfId="20073"/>
    <cellStyle name="Percent 4 10 2 2 5 2" xfId="46041"/>
    <cellStyle name="Percent 4 10 2 2 6" xfId="15745"/>
    <cellStyle name="Percent 4 10 2 2 6 2" xfId="41713"/>
    <cellStyle name="Percent 4 10 2 2 7" xfId="4925"/>
    <cellStyle name="Percent 4 10 2 2 8" xfId="30893"/>
    <cellStyle name="Percent 4 10 2 2 9" xfId="57375"/>
    <cellStyle name="Percent 4 10 2 3" xfId="6007"/>
    <cellStyle name="Percent 4 10 2 3 2" xfId="12499"/>
    <cellStyle name="Percent 4 10 2 3 2 2" xfId="27647"/>
    <cellStyle name="Percent 4 10 2 3 2 2 2" xfId="53615"/>
    <cellStyle name="Percent 4 10 2 3 2 3" xfId="38467"/>
    <cellStyle name="Percent 4 10 2 3 3" xfId="21155"/>
    <cellStyle name="Percent 4 10 2 3 3 2" xfId="47123"/>
    <cellStyle name="Percent 4 10 2 3 4" xfId="16827"/>
    <cellStyle name="Percent 4 10 2 3 4 2" xfId="42795"/>
    <cellStyle name="Percent 4 10 2 3 5" xfId="31975"/>
    <cellStyle name="Percent 4 10 2 3 6" xfId="58457"/>
    <cellStyle name="Percent 4 10 2 4" xfId="10335"/>
    <cellStyle name="Percent 4 10 2 4 2" xfId="25483"/>
    <cellStyle name="Percent 4 10 2 4 2 2" xfId="51451"/>
    <cellStyle name="Percent 4 10 2 4 3" xfId="36303"/>
    <cellStyle name="Percent 4 10 2 5" xfId="8171"/>
    <cellStyle name="Percent 4 10 2 5 2" xfId="23319"/>
    <cellStyle name="Percent 4 10 2 5 2 2" xfId="49287"/>
    <cellStyle name="Percent 4 10 2 5 3" xfId="34139"/>
    <cellStyle name="Percent 4 10 2 6" xfId="18991"/>
    <cellStyle name="Percent 4 10 2 6 2" xfId="44959"/>
    <cellStyle name="Percent 4 10 2 7" xfId="14663"/>
    <cellStyle name="Percent 4 10 2 7 2" xfId="40631"/>
    <cellStyle name="Percent 4 10 2 8" xfId="3843"/>
    <cellStyle name="Percent 4 10 2 9" xfId="29811"/>
    <cellStyle name="Percent 4 10 3" xfId="2220"/>
    <cellStyle name="Percent 4 10 3 2" xfId="6548"/>
    <cellStyle name="Percent 4 10 3 2 2" xfId="13040"/>
    <cellStyle name="Percent 4 10 3 2 2 2" xfId="28188"/>
    <cellStyle name="Percent 4 10 3 2 2 2 2" xfId="54156"/>
    <cellStyle name="Percent 4 10 3 2 2 3" xfId="39008"/>
    <cellStyle name="Percent 4 10 3 2 3" xfId="21696"/>
    <cellStyle name="Percent 4 10 3 2 3 2" xfId="47664"/>
    <cellStyle name="Percent 4 10 3 2 4" xfId="17368"/>
    <cellStyle name="Percent 4 10 3 2 4 2" xfId="43336"/>
    <cellStyle name="Percent 4 10 3 2 5" xfId="32516"/>
    <cellStyle name="Percent 4 10 3 2 6" xfId="58998"/>
    <cellStyle name="Percent 4 10 3 3" xfId="10876"/>
    <cellStyle name="Percent 4 10 3 3 2" xfId="26024"/>
    <cellStyle name="Percent 4 10 3 3 2 2" xfId="51992"/>
    <cellStyle name="Percent 4 10 3 3 3" xfId="36844"/>
    <cellStyle name="Percent 4 10 3 4" xfId="8712"/>
    <cellStyle name="Percent 4 10 3 4 2" xfId="23860"/>
    <cellStyle name="Percent 4 10 3 4 2 2" xfId="49828"/>
    <cellStyle name="Percent 4 10 3 4 3" xfId="34680"/>
    <cellStyle name="Percent 4 10 3 5" xfId="19532"/>
    <cellStyle name="Percent 4 10 3 5 2" xfId="45500"/>
    <cellStyle name="Percent 4 10 3 6" xfId="15204"/>
    <cellStyle name="Percent 4 10 3 6 2" xfId="41172"/>
    <cellStyle name="Percent 4 10 3 7" xfId="4384"/>
    <cellStyle name="Percent 4 10 3 8" xfId="30352"/>
    <cellStyle name="Percent 4 10 3 9" xfId="56834"/>
    <cellStyle name="Percent 4 10 4" xfId="5466"/>
    <cellStyle name="Percent 4 10 4 2" xfId="11958"/>
    <cellStyle name="Percent 4 10 4 2 2" xfId="27106"/>
    <cellStyle name="Percent 4 10 4 2 2 2" xfId="53074"/>
    <cellStyle name="Percent 4 10 4 2 3" xfId="37926"/>
    <cellStyle name="Percent 4 10 4 3" xfId="20614"/>
    <cellStyle name="Percent 4 10 4 3 2" xfId="46582"/>
    <cellStyle name="Percent 4 10 4 4" xfId="16286"/>
    <cellStyle name="Percent 4 10 4 4 2" xfId="42254"/>
    <cellStyle name="Percent 4 10 4 5" xfId="31434"/>
    <cellStyle name="Percent 4 10 4 6" xfId="57916"/>
    <cellStyle name="Percent 4 10 5" xfId="9794"/>
    <cellStyle name="Percent 4 10 5 2" xfId="24942"/>
    <cellStyle name="Percent 4 10 5 2 2" xfId="50910"/>
    <cellStyle name="Percent 4 10 5 3" xfId="35762"/>
    <cellStyle name="Percent 4 10 6" xfId="7630"/>
    <cellStyle name="Percent 4 10 6 2" xfId="22778"/>
    <cellStyle name="Percent 4 10 6 2 2" xfId="48746"/>
    <cellStyle name="Percent 4 10 6 3" xfId="33598"/>
    <cellStyle name="Percent 4 10 7" xfId="18450"/>
    <cellStyle name="Percent 4 10 7 2" xfId="44418"/>
    <cellStyle name="Percent 4 10 8" xfId="14122"/>
    <cellStyle name="Percent 4 10 8 2" xfId="40090"/>
    <cellStyle name="Percent 4 10 9" xfId="3302"/>
    <cellStyle name="Percent 4 11" xfId="587"/>
    <cellStyle name="Percent 4 11 10" xfId="29271"/>
    <cellStyle name="Percent 4 11 11" xfId="55213"/>
    <cellStyle name="Percent 4 11 12" xfId="55753"/>
    <cellStyle name="Percent 4 11 13" xfId="1080"/>
    <cellStyle name="Percent 4 11 2" xfId="1680"/>
    <cellStyle name="Percent 4 11 2 10" xfId="56294"/>
    <cellStyle name="Percent 4 11 2 2" xfId="2762"/>
    <cellStyle name="Percent 4 11 2 2 2" xfId="7090"/>
    <cellStyle name="Percent 4 11 2 2 2 2" xfId="13582"/>
    <cellStyle name="Percent 4 11 2 2 2 2 2" xfId="28730"/>
    <cellStyle name="Percent 4 11 2 2 2 2 2 2" xfId="54698"/>
    <cellStyle name="Percent 4 11 2 2 2 2 3" xfId="39550"/>
    <cellStyle name="Percent 4 11 2 2 2 3" xfId="22238"/>
    <cellStyle name="Percent 4 11 2 2 2 3 2" xfId="48206"/>
    <cellStyle name="Percent 4 11 2 2 2 4" xfId="17910"/>
    <cellStyle name="Percent 4 11 2 2 2 4 2" xfId="43878"/>
    <cellStyle name="Percent 4 11 2 2 2 5" xfId="33058"/>
    <cellStyle name="Percent 4 11 2 2 2 6" xfId="59540"/>
    <cellStyle name="Percent 4 11 2 2 3" xfId="11418"/>
    <cellStyle name="Percent 4 11 2 2 3 2" xfId="26566"/>
    <cellStyle name="Percent 4 11 2 2 3 2 2" xfId="52534"/>
    <cellStyle name="Percent 4 11 2 2 3 3" xfId="37386"/>
    <cellStyle name="Percent 4 11 2 2 4" xfId="9254"/>
    <cellStyle name="Percent 4 11 2 2 4 2" xfId="24402"/>
    <cellStyle name="Percent 4 11 2 2 4 2 2" xfId="50370"/>
    <cellStyle name="Percent 4 11 2 2 4 3" xfId="35222"/>
    <cellStyle name="Percent 4 11 2 2 5" xfId="20074"/>
    <cellStyle name="Percent 4 11 2 2 5 2" xfId="46042"/>
    <cellStyle name="Percent 4 11 2 2 6" xfId="15746"/>
    <cellStyle name="Percent 4 11 2 2 6 2" xfId="41714"/>
    <cellStyle name="Percent 4 11 2 2 7" xfId="4926"/>
    <cellStyle name="Percent 4 11 2 2 8" xfId="30894"/>
    <cellStyle name="Percent 4 11 2 2 9" xfId="57376"/>
    <cellStyle name="Percent 4 11 2 3" xfId="6008"/>
    <cellStyle name="Percent 4 11 2 3 2" xfId="12500"/>
    <cellStyle name="Percent 4 11 2 3 2 2" xfId="27648"/>
    <cellStyle name="Percent 4 11 2 3 2 2 2" xfId="53616"/>
    <cellStyle name="Percent 4 11 2 3 2 3" xfId="38468"/>
    <cellStyle name="Percent 4 11 2 3 3" xfId="21156"/>
    <cellStyle name="Percent 4 11 2 3 3 2" xfId="47124"/>
    <cellStyle name="Percent 4 11 2 3 4" xfId="16828"/>
    <cellStyle name="Percent 4 11 2 3 4 2" xfId="42796"/>
    <cellStyle name="Percent 4 11 2 3 5" xfId="31976"/>
    <cellStyle name="Percent 4 11 2 3 6" xfId="58458"/>
    <cellStyle name="Percent 4 11 2 4" xfId="10336"/>
    <cellStyle name="Percent 4 11 2 4 2" xfId="25484"/>
    <cellStyle name="Percent 4 11 2 4 2 2" xfId="51452"/>
    <cellStyle name="Percent 4 11 2 4 3" xfId="36304"/>
    <cellStyle name="Percent 4 11 2 5" xfId="8172"/>
    <cellStyle name="Percent 4 11 2 5 2" xfId="23320"/>
    <cellStyle name="Percent 4 11 2 5 2 2" xfId="49288"/>
    <cellStyle name="Percent 4 11 2 5 3" xfId="34140"/>
    <cellStyle name="Percent 4 11 2 6" xfId="18992"/>
    <cellStyle name="Percent 4 11 2 6 2" xfId="44960"/>
    <cellStyle name="Percent 4 11 2 7" xfId="14664"/>
    <cellStyle name="Percent 4 11 2 7 2" xfId="40632"/>
    <cellStyle name="Percent 4 11 2 8" xfId="3844"/>
    <cellStyle name="Percent 4 11 2 9" xfId="29812"/>
    <cellStyle name="Percent 4 11 3" xfId="2221"/>
    <cellStyle name="Percent 4 11 3 2" xfId="6549"/>
    <cellStyle name="Percent 4 11 3 2 2" xfId="13041"/>
    <cellStyle name="Percent 4 11 3 2 2 2" xfId="28189"/>
    <cellStyle name="Percent 4 11 3 2 2 2 2" xfId="54157"/>
    <cellStyle name="Percent 4 11 3 2 2 3" xfId="39009"/>
    <cellStyle name="Percent 4 11 3 2 3" xfId="21697"/>
    <cellStyle name="Percent 4 11 3 2 3 2" xfId="47665"/>
    <cellStyle name="Percent 4 11 3 2 4" xfId="17369"/>
    <cellStyle name="Percent 4 11 3 2 4 2" xfId="43337"/>
    <cellStyle name="Percent 4 11 3 2 5" xfId="32517"/>
    <cellStyle name="Percent 4 11 3 2 6" xfId="58999"/>
    <cellStyle name="Percent 4 11 3 3" xfId="10877"/>
    <cellStyle name="Percent 4 11 3 3 2" xfId="26025"/>
    <cellStyle name="Percent 4 11 3 3 2 2" xfId="51993"/>
    <cellStyle name="Percent 4 11 3 3 3" xfId="36845"/>
    <cellStyle name="Percent 4 11 3 4" xfId="8713"/>
    <cellStyle name="Percent 4 11 3 4 2" xfId="23861"/>
    <cellStyle name="Percent 4 11 3 4 2 2" xfId="49829"/>
    <cellStyle name="Percent 4 11 3 4 3" xfId="34681"/>
    <cellStyle name="Percent 4 11 3 5" xfId="19533"/>
    <cellStyle name="Percent 4 11 3 5 2" xfId="45501"/>
    <cellStyle name="Percent 4 11 3 6" xfId="15205"/>
    <cellStyle name="Percent 4 11 3 6 2" xfId="41173"/>
    <cellStyle name="Percent 4 11 3 7" xfId="4385"/>
    <cellStyle name="Percent 4 11 3 8" xfId="30353"/>
    <cellStyle name="Percent 4 11 3 9" xfId="56835"/>
    <cellStyle name="Percent 4 11 4" xfId="5467"/>
    <cellStyle name="Percent 4 11 4 2" xfId="11959"/>
    <cellStyle name="Percent 4 11 4 2 2" xfId="27107"/>
    <cellStyle name="Percent 4 11 4 2 2 2" xfId="53075"/>
    <cellStyle name="Percent 4 11 4 2 3" xfId="37927"/>
    <cellStyle name="Percent 4 11 4 3" xfId="20615"/>
    <cellStyle name="Percent 4 11 4 3 2" xfId="46583"/>
    <cellStyle name="Percent 4 11 4 4" xfId="16287"/>
    <cellStyle name="Percent 4 11 4 4 2" xfId="42255"/>
    <cellStyle name="Percent 4 11 4 5" xfId="31435"/>
    <cellStyle name="Percent 4 11 4 6" xfId="57917"/>
    <cellStyle name="Percent 4 11 5" xfId="9795"/>
    <cellStyle name="Percent 4 11 5 2" xfId="24943"/>
    <cellStyle name="Percent 4 11 5 2 2" xfId="50911"/>
    <cellStyle name="Percent 4 11 5 3" xfId="35763"/>
    <cellStyle name="Percent 4 11 6" xfId="7631"/>
    <cellStyle name="Percent 4 11 6 2" xfId="22779"/>
    <cellStyle name="Percent 4 11 6 2 2" xfId="48747"/>
    <cellStyle name="Percent 4 11 6 3" xfId="33599"/>
    <cellStyle name="Percent 4 11 7" xfId="18451"/>
    <cellStyle name="Percent 4 11 7 2" xfId="44419"/>
    <cellStyle name="Percent 4 11 8" xfId="14123"/>
    <cellStyle name="Percent 4 11 8 2" xfId="40091"/>
    <cellStyle name="Percent 4 11 9" xfId="3303"/>
    <cellStyle name="Percent 4 12" xfId="588"/>
    <cellStyle name="Percent 4 12 10" xfId="29272"/>
    <cellStyle name="Percent 4 12 11" xfId="55214"/>
    <cellStyle name="Percent 4 12 12" xfId="55754"/>
    <cellStyle name="Percent 4 12 13" xfId="1120"/>
    <cellStyle name="Percent 4 12 2" xfId="1681"/>
    <cellStyle name="Percent 4 12 2 10" xfId="56295"/>
    <cellStyle name="Percent 4 12 2 2" xfId="2763"/>
    <cellStyle name="Percent 4 12 2 2 2" xfId="7091"/>
    <cellStyle name="Percent 4 12 2 2 2 2" xfId="13583"/>
    <cellStyle name="Percent 4 12 2 2 2 2 2" xfId="28731"/>
    <cellStyle name="Percent 4 12 2 2 2 2 2 2" xfId="54699"/>
    <cellStyle name="Percent 4 12 2 2 2 2 3" xfId="39551"/>
    <cellStyle name="Percent 4 12 2 2 2 3" xfId="22239"/>
    <cellStyle name="Percent 4 12 2 2 2 3 2" xfId="48207"/>
    <cellStyle name="Percent 4 12 2 2 2 4" xfId="17911"/>
    <cellStyle name="Percent 4 12 2 2 2 4 2" xfId="43879"/>
    <cellStyle name="Percent 4 12 2 2 2 5" xfId="33059"/>
    <cellStyle name="Percent 4 12 2 2 2 6" xfId="59541"/>
    <cellStyle name="Percent 4 12 2 2 3" xfId="11419"/>
    <cellStyle name="Percent 4 12 2 2 3 2" xfId="26567"/>
    <cellStyle name="Percent 4 12 2 2 3 2 2" xfId="52535"/>
    <cellStyle name="Percent 4 12 2 2 3 3" xfId="37387"/>
    <cellStyle name="Percent 4 12 2 2 4" xfId="9255"/>
    <cellStyle name="Percent 4 12 2 2 4 2" xfId="24403"/>
    <cellStyle name="Percent 4 12 2 2 4 2 2" xfId="50371"/>
    <cellStyle name="Percent 4 12 2 2 4 3" xfId="35223"/>
    <cellStyle name="Percent 4 12 2 2 5" xfId="20075"/>
    <cellStyle name="Percent 4 12 2 2 5 2" xfId="46043"/>
    <cellStyle name="Percent 4 12 2 2 6" xfId="15747"/>
    <cellStyle name="Percent 4 12 2 2 6 2" xfId="41715"/>
    <cellStyle name="Percent 4 12 2 2 7" xfId="4927"/>
    <cellStyle name="Percent 4 12 2 2 8" xfId="30895"/>
    <cellStyle name="Percent 4 12 2 2 9" xfId="57377"/>
    <cellStyle name="Percent 4 12 2 3" xfId="6009"/>
    <cellStyle name="Percent 4 12 2 3 2" xfId="12501"/>
    <cellStyle name="Percent 4 12 2 3 2 2" xfId="27649"/>
    <cellStyle name="Percent 4 12 2 3 2 2 2" xfId="53617"/>
    <cellStyle name="Percent 4 12 2 3 2 3" xfId="38469"/>
    <cellStyle name="Percent 4 12 2 3 3" xfId="21157"/>
    <cellStyle name="Percent 4 12 2 3 3 2" xfId="47125"/>
    <cellStyle name="Percent 4 12 2 3 4" xfId="16829"/>
    <cellStyle name="Percent 4 12 2 3 4 2" xfId="42797"/>
    <cellStyle name="Percent 4 12 2 3 5" xfId="31977"/>
    <cellStyle name="Percent 4 12 2 3 6" xfId="58459"/>
    <cellStyle name="Percent 4 12 2 4" xfId="10337"/>
    <cellStyle name="Percent 4 12 2 4 2" xfId="25485"/>
    <cellStyle name="Percent 4 12 2 4 2 2" xfId="51453"/>
    <cellStyle name="Percent 4 12 2 4 3" xfId="36305"/>
    <cellStyle name="Percent 4 12 2 5" xfId="8173"/>
    <cellStyle name="Percent 4 12 2 5 2" xfId="23321"/>
    <cellStyle name="Percent 4 12 2 5 2 2" xfId="49289"/>
    <cellStyle name="Percent 4 12 2 5 3" xfId="34141"/>
    <cellStyle name="Percent 4 12 2 6" xfId="18993"/>
    <cellStyle name="Percent 4 12 2 6 2" xfId="44961"/>
    <cellStyle name="Percent 4 12 2 7" xfId="14665"/>
    <cellStyle name="Percent 4 12 2 7 2" xfId="40633"/>
    <cellStyle name="Percent 4 12 2 8" xfId="3845"/>
    <cellStyle name="Percent 4 12 2 9" xfId="29813"/>
    <cellStyle name="Percent 4 12 3" xfId="2222"/>
    <cellStyle name="Percent 4 12 3 2" xfId="6550"/>
    <cellStyle name="Percent 4 12 3 2 2" xfId="13042"/>
    <cellStyle name="Percent 4 12 3 2 2 2" xfId="28190"/>
    <cellStyle name="Percent 4 12 3 2 2 2 2" xfId="54158"/>
    <cellStyle name="Percent 4 12 3 2 2 3" xfId="39010"/>
    <cellStyle name="Percent 4 12 3 2 3" xfId="21698"/>
    <cellStyle name="Percent 4 12 3 2 3 2" xfId="47666"/>
    <cellStyle name="Percent 4 12 3 2 4" xfId="17370"/>
    <cellStyle name="Percent 4 12 3 2 4 2" xfId="43338"/>
    <cellStyle name="Percent 4 12 3 2 5" xfId="32518"/>
    <cellStyle name="Percent 4 12 3 2 6" xfId="59000"/>
    <cellStyle name="Percent 4 12 3 3" xfId="10878"/>
    <cellStyle name="Percent 4 12 3 3 2" xfId="26026"/>
    <cellStyle name="Percent 4 12 3 3 2 2" xfId="51994"/>
    <cellStyle name="Percent 4 12 3 3 3" xfId="36846"/>
    <cellStyle name="Percent 4 12 3 4" xfId="8714"/>
    <cellStyle name="Percent 4 12 3 4 2" xfId="23862"/>
    <cellStyle name="Percent 4 12 3 4 2 2" xfId="49830"/>
    <cellStyle name="Percent 4 12 3 4 3" xfId="34682"/>
    <cellStyle name="Percent 4 12 3 5" xfId="19534"/>
    <cellStyle name="Percent 4 12 3 5 2" xfId="45502"/>
    <cellStyle name="Percent 4 12 3 6" xfId="15206"/>
    <cellStyle name="Percent 4 12 3 6 2" xfId="41174"/>
    <cellStyle name="Percent 4 12 3 7" xfId="4386"/>
    <cellStyle name="Percent 4 12 3 8" xfId="30354"/>
    <cellStyle name="Percent 4 12 3 9" xfId="56836"/>
    <cellStyle name="Percent 4 12 4" xfId="5468"/>
    <cellStyle name="Percent 4 12 4 2" xfId="11960"/>
    <cellStyle name="Percent 4 12 4 2 2" xfId="27108"/>
    <cellStyle name="Percent 4 12 4 2 2 2" xfId="53076"/>
    <cellStyle name="Percent 4 12 4 2 3" xfId="37928"/>
    <cellStyle name="Percent 4 12 4 3" xfId="20616"/>
    <cellStyle name="Percent 4 12 4 3 2" xfId="46584"/>
    <cellStyle name="Percent 4 12 4 4" xfId="16288"/>
    <cellStyle name="Percent 4 12 4 4 2" xfId="42256"/>
    <cellStyle name="Percent 4 12 4 5" xfId="31436"/>
    <cellStyle name="Percent 4 12 4 6" xfId="57918"/>
    <cellStyle name="Percent 4 12 5" xfId="9796"/>
    <cellStyle name="Percent 4 12 5 2" xfId="24944"/>
    <cellStyle name="Percent 4 12 5 2 2" xfId="50912"/>
    <cellStyle name="Percent 4 12 5 3" xfId="35764"/>
    <cellStyle name="Percent 4 12 6" xfId="7632"/>
    <cellStyle name="Percent 4 12 6 2" xfId="22780"/>
    <cellStyle name="Percent 4 12 6 2 2" xfId="48748"/>
    <cellStyle name="Percent 4 12 6 3" xfId="33600"/>
    <cellStyle name="Percent 4 12 7" xfId="18452"/>
    <cellStyle name="Percent 4 12 7 2" xfId="44420"/>
    <cellStyle name="Percent 4 12 8" xfId="14124"/>
    <cellStyle name="Percent 4 12 8 2" xfId="40092"/>
    <cellStyle name="Percent 4 12 9" xfId="3304"/>
    <cellStyle name="Percent 4 13" xfId="589"/>
    <cellStyle name="Percent 4 13 10" xfId="29273"/>
    <cellStyle name="Percent 4 13 11" xfId="55215"/>
    <cellStyle name="Percent 4 13 12" xfId="55755"/>
    <cellStyle name="Percent 4 13 13" xfId="1160"/>
    <cellStyle name="Percent 4 13 2" xfId="1682"/>
    <cellStyle name="Percent 4 13 2 10" xfId="56296"/>
    <cellStyle name="Percent 4 13 2 2" xfId="2764"/>
    <cellStyle name="Percent 4 13 2 2 2" xfId="7092"/>
    <cellStyle name="Percent 4 13 2 2 2 2" xfId="13584"/>
    <cellStyle name="Percent 4 13 2 2 2 2 2" xfId="28732"/>
    <cellStyle name="Percent 4 13 2 2 2 2 2 2" xfId="54700"/>
    <cellStyle name="Percent 4 13 2 2 2 2 3" xfId="39552"/>
    <cellStyle name="Percent 4 13 2 2 2 3" xfId="22240"/>
    <cellStyle name="Percent 4 13 2 2 2 3 2" xfId="48208"/>
    <cellStyle name="Percent 4 13 2 2 2 4" xfId="17912"/>
    <cellStyle name="Percent 4 13 2 2 2 4 2" xfId="43880"/>
    <cellStyle name="Percent 4 13 2 2 2 5" xfId="33060"/>
    <cellStyle name="Percent 4 13 2 2 2 6" xfId="59542"/>
    <cellStyle name="Percent 4 13 2 2 3" xfId="11420"/>
    <cellStyle name="Percent 4 13 2 2 3 2" xfId="26568"/>
    <cellStyle name="Percent 4 13 2 2 3 2 2" xfId="52536"/>
    <cellStyle name="Percent 4 13 2 2 3 3" xfId="37388"/>
    <cellStyle name="Percent 4 13 2 2 4" xfId="9256"/>
    <cellStyle name="Percent 4 13 2 2 4 2" xfId="24404"/>
    <cellStyle name="Percent 4 13 2 2 4 2 2" xfId="50372"/>
    <cellStyle name="Percent 4 13 2 2 4 3" xfId="35224"/>
    <cellStyle name="Percent 4 13 2 2 5" xfId="20076"/>
    <cellStyle name="Percent 4 13 2 2 5 2" xfId="46044"/>
    <cellStyle name="Percent 4 13 2 2 6" xfId="15748"/>
    <cellStyle name="Percent 4 13 2 2 6 2" xfId="41716"/>
    <cellStyle name="Percent 4 13 2 2 7" xfId="4928"/>
    <cellStyle name="Percent 4 13 2 2 8" xfId="30896"/>
    <cellStyle name="Percent 4 13 2 2 9" xfId="57378"/>
    <cellStyle name="Percent 4 13 2 3" xfId="6010"/>
    <cellStyle name="Percent 4 13 2 3 2" xfId="12502"/>
    <cellStyle name="Percent 4 13 2 3 2 2" xfId="27650"/>
    <cellStyle name="Percent 4 13 2 3 2 2 2" xfId="53618"/>
    <cellStyle name="Percent 4 13 2 3 2 3" xfId="38470"/>
    <cellStyle name="Percent 4 13 2 3 3" xfId="21158"/>
    <cellStyle name="Percent 4 13 2 3 3 2" xfId="47126"/>
    <cellStyle name="Percent 4 13 2 3 4" xfId="16830"/>
    <cellStyle name="Percent 4 13 2 3 4 2" xfId="42798"/>
    <cellStyle name="Percent 4 13 2 3 5" xfId="31978"/>
    <cellStyle name="Percent 4 13 2 3 6" xfId="58460"/>
    <cellStyle name="Percent 4 13 2 4" xfId="10338"/>
    <cellStyle name="Percent 4 13 2 4 2" xfId="25486"/>
    <cellStyle name="Percent 4 13 2 4 2 2" xfId="51454"/>
    <cellStyle name="Percent 4 13 2 4 3" xfId="36306"/>
    <cellStyle name="Percent 4 13 2 5" xfId="8174"/>
    <cellStyle name="Percent 4 13 2 5 2" xfId="23322"/>
    <cellStyle name="Percent 4 13 2 5 2 2" xfId="49290"/>
    <cellStyle name="Percent 4 13 2 5 3" xfId="34142"/>
    <cellStyle name="Percent 4 13 2 6" xfId="18994"/>
    <cellStyle name="Percent 4 13 2 6 2" xfId="44962"/>
    <cellStyle name="Percent 4 13 2 7" xfId="14666"/>
    <cellStyle name="Percent 4 13 2 7 2" xfId="40634"/>
    <cellStyle name="Percent 4 13 2 8" xfId="3846"/>
    <cellStyle name="Percent 4 13 2 9" xfId="29814"/>
    <cellStyle name="Percent 4 13 3" xfId="2223"/>
    <cellStyle name="Percent 4 13 3 2" xfId="6551"/>
    <cellStyle name="Percent 4 13 3 2 2" xfId="13043"/>
    <cellStyle name="Percent 4 13 3 2 2 2" xfId="28191"/>
    <cellStyle name="Percent 4 13 3 2 2 2 2" xfId="54159"/>
    <cellStyle name="Percent 4 13 3 2 2 3" xfId="39011"/>
    <cellStyle name="Percent 4 13 3 2 3" xfId="21699"/>
    <cellStyle name="Percent 4 13 3 2 3 2" xfId="47667"/>
    <cellStyle name="Percent 4 13 3 2 4" xfId="17371"/>
    <cellStyle name="Percent 4 13 3 2 4 2" xfId="43339"/>
    <cellStyle name="Percent 4 13 3 2 5" xfId="32519"/>
    <cellStyle name="Percent 4 13 3 2 6" xfId="59001"/>
    <cellStyle name="Percent 4 13 3 3" xfId="10879"/>
    <cellStyle name="Percent 4 13 3 3 2" xfId="26027"/>
    <cellStyle name="Percent 4 13 3 3 2 2" xfId="51995"/>
    <cellStyle name="Percent 4 13 3 3 3" xfId="36847"/>
    <cellStyle name="Percent 4 13 3 4" xfId="8715"/>
    <cellStyle name="Percent 4 13 3 4 2" xfId="23863"/>
    <cellStyle name="Percent 4 13 3 4 2 2" xfId="49831"/>
    <cellStyle name="Percent 4 13 3 4 3" xfId="34683"/>
    <cellStyle name="Percent 4 13 3 5" xfId="19535"/>
    <cellStyle name="Percent 4 13 3 5 2" xfId="45503"/>
    <cellStyle name="Percent 4 13 3 6" xfId="15207"/>
    <cellStyle name="Percent 4 13 3 6 2" xfId="41175"/>
    <cellStyle name="Percent 4 13 3 7" xfId="4387"/>
    <cellStyle name="Percent 4 13 3 8" xfId="30355"/>
    <cellStyle name="Percent 4 13 3 9" xfId="56837"/>
    <cellStyle name="Percent 4 13 4" xfId="5469"/>
    <cellStyle name="Percent 4 13 4 2" xfId="11961"/>
    <cellStyle name="Percent 4 13 4 2 2" xfId="27109"/>
    <cellStyle name="Percent 4 13 4 2 2 2" xfId="53077"/>
    <cellStyle name="Percent 4 13 4 2 3" xfId="37929"/>
    <cellStyle name="Percent 4 13 4 3" xfId="20617"/>
    <cellStyle name="Percent 4 13 4 3 2" xfId="46585"/>
    <cellStyle name="Percent 4 13 4 4" xfId="16289"/>
    <cellStyle name="Percent 4 13 4 4 2" xfId="42257"/>
    <cellStyle name="Percent 4 13 4 5" xfId="31437"/>
    <cellStyle name="Percent 4 13 4 6" xfId="57919"/>
    <cellStyle name="Percent 4 13 5" xfId="9797"/>
    <cellStyle name="Percent 4 13 5 2" xfId="24945"/>
    <cellStyle name="Percent 4 13 5 2 2" xfId="50913"/>
    <cellStyle name="Percent 4 13 5 3" xfId="35765"/>
    <cellStyle name="Percent 4 13 6" xfId="7633"/>
    <cellStyle name="Percent 4 13 6 2" xfId="22781"/>
    <cellStyle name="Percent 4 13 6 2 2" xfId="48749"/>
    <cellStyle name="Percent 4 13 6 3" xfId="33601"/>
    <cellStyle name="Percent 4 13 7" xfId="18453"/>
    <cellStyle name="Percent 4 13 7 2" xfId="44421"/>
    <cellStyle name="Percent 4 13 8" xfId="14125"/>
    <cellStyle name="Percent 4 13 8 2" xfId="40093"/>
    <cellStyle name="Percent 4 13 9" xfId="3305"/>
    <cellStyle name="Percent 4 14" xfId="1678"/>
    <cellStyle name="Percent 4 14 10" xfId="56292"/>
    <cellStyle name="Percent 4 14 2" xfId="2760"/>
    <cellStyle name="Percent 4 14 2 2" xfId="7088"/>
    <cellStyle name="Percent 4 14 2 2 2" xfId="13580"/>
    <cellStyle name="Percent 4 14 2 2 2 2" xfId="28728"/>
    <cellStyle name="Percent 4 14 2 2 2 2 2" xfId="54696"/>
    <cellStyle name="Percent 4 14 2 2 2 3" xfId="39548"/>
    <cellStyle name="Percent 4 14 2 2 3" xfId="22236"/>
    <cellStyle name="Percent 4 14 2 2 3 2" xfId="48204"/>
    <cellStyle name="Percent 4 14 2 2 4" xfId="17908"/>
    <cellStyle name="Percent 4 14 2 2 4 2" xfId="43876"/>
    <cellStyle name="Percent 4 14 2 2 5" xfId="33056"/>
    <cellStyle name="Percent 4 14 2 2 6" xfId="59538"/>
    <cellStyle name="Percent 4 14 2 3" xfId="11416"/>
    <cellStyle name="Percent 4 14 2 3 2" xfId="26564"/>
    <cellStyle name="Percent 4 14 2 3 2 2" xfId="52532"/>
    <cellStyle name="Percent 4 14 2 3 3" xfId="37384"/>
    <cellStyle name="Percent 4 14 2 4" xfId="9252"/>
    <cellStyle name="Percent 4 14 2 4 2" xfId="24400"/>
    <cellStyle name="Percent 4 14 2 4 2 2" xfId="50368"/>
    <cellStyle name="Percent 4 14 2 4 3" xfId="35220"/>
    <cellStyle name="Percent 4 14 2 5" xfId="20072"/>
    <cellStyle name="Percent 4 14 2 5 2" xfId="46040"/>
    <cellStyle name="Percent 4 14 2 6" xfId="15744"/>
    <cellStyle name="Percent 4 14 2 6 2" xfId="41712"/>
    <cellStyle name="Percent 4 14 2 7" xfId="4924"/>
    <cellStyle name="Percent 4 14 2 8" xfId="30892"/>
    <cellStyle name="Percent 4 14 2 9" xfId="57374"/>
    <cellStyle name="Percent 4 14 3" xfId="6006"/>
    <cellStyle name="Percent 4 14 3 2" xfId="12498"/>
    <cellStyle name="Percent 4 14 3 2 2" xfId="27646"/>
    <cellStyle name="Percent 4 14 3 2 2 2" xfId="53614"/>
    <cellStyle name="Percent 4 14 3 2 3" xfId="38466"/>
    <cellStyle name="Percent 4 14 3 3" xfId="21154"/>
    <cellStyle name="Percent 4 14 3 3 2" xfId="47122"/>
    <cellStyle name="Percent 4 14 3 4" xfId="16826"/>
    <cellStyle name="Percent 4 14 3 4 2" xfId="42794"/>
    <cellStyle name="Percent 4 14 3 5" xfId="31974"/>
    <cellStyle name="Percent 4 14 3 6" xfId="58456"/>
    <cellStyle name="Percent 4 14 4" xfId="10334"/>
    <cellStyle name="Percent 4 14 4 2" xfId="25482"/>
    <cellStyle name="Percent 4 14 4 2 2" xfId="51450"/>
    <cellStyle name="Percent 4 14 4 3" xfId="36302"/>
    <cellStyle name="Percent 4 14 5" xfId="8170"/>
    <cellStyle name="Percent 4 14 5 2" xfId="23318"/>
    <cellStyle name="Percent 4 14 5 2 2" xfId="49286"/>
    <cellStyle name="Percent 4 14 5 3" xfId="34138"/>
    <cellStyle name="Percent 4 14 6" xfId="18990"/>
    <cellStyle name="Percent 4 14 6 2" xfId="44958"/>
    <cellStyle name="Percent 4 14 7" xfId="14662"/>
    <cellStyle name="Percent 4 14 7 2" xfId="40630"/>
    <cellStyle name="Percent 4 14 8" xfId="3842"/>
    <cellStyle name="Percent 4 14 9" xfId="29810"/>
    <cellStyle name="Percent 4 15" xfId="2219"/>
    <cellStyle name="Percent 4 15 2" xfId="6547"/>
    <cellStyle name="Percent 4 15 2 2" xfId="13039"/>
    <cellStyle name="Percent 4 15 2 2 2" xfId="28187"/>
    <cellStyle name="Percent 4 15 2 2 2 2" xfId="54155"/>
    <cellStyle name="Percent 4 15 2 2 3" xfId="39007"/>
    <cellStyle name="Percent 4 15 2 3" xfId="21695"/>
    <cellStyle name="Percent 4 15 2 3 2" xfId="47663"/>
    <cellStyle name="Percent 4 15 2 4" xfId="17367"/>
    <cellStyle name="Percent 4 15 2 4 2" xfId="43335"/>
    <cellStyle name="Percent 4 15 2 5" xfId="32515"/>
    <cellStyle name="Percent 4 15 2 6" xfId="58997"/>
    <cellStyle name="Percent 4 15 3" xfId="10875"/>
    <cellStyle name="Percent 4 15 3 2" xfId="26023"/>
    <cellStyle name="Percent 4 15 3 2 2" xfId="51991"/>
    <cellStyle name="Percent 4 15 3 3" xfId="36843"/>
    <cellStyle name="Percent 4 15 4" xfId="8711"/>
    <cellStyle name="Percent 4 15 4 2" xfId="23859"/>
    <cellStyle name="Percent 4 15 4 2 2" xfId="49827"/>
    <cellStyle name="Percent 4 15 4 3" xfId="34679"/>
    <cellStyle name="Percent 4 15 5" xfId="19531"/>
    <cellStyle name="Percent 4 15 5 2" xfId="45499"/>
    <cellStyle name="Percent 4 15 6" xfId="15203"/>
    <cellStyle name="Percent 4 15 6 2" xfId="41171"/>
    <cellStyle name="Percent 4 15 7" xfId="4383"/>
    <cellStyle name="Percent 4 15 8" xfId="30351"/>
    <cellStyle name="Percent 4 15 9" xfId="56833"/>
    <cellStyle name="Percent 4 16" xfId="5465"/>
    <cellStyle name="Percent 4 16 2" xfId="11957"/>
    <cellStyle name="Percent 4 16 2 2" xfId="27105"/>
    <cellStyle name="Percent 4 16 2 2 2" xfId="53073"/>
    <cellStyle name="Percent 4 16 2 3" xfId="37925"/>
    <cellStyle name="Percent 4 16 3" xfId="20613"/>
    <cellStyle name="Percent 4 16 3 2" xfId="46581"/>
    <cellStyle name="Percent 4 16 4" xfId="16285"/>
    <cellStyle name="Percent 4 16 4 2" xfId="42253"/>
    <cellStyle name="Percent 4 16 5" xfId="31433"/>
    <cellStyle name="Percent 4 16 6" xfId="57915"/>
    <cellStyle name="Percent 4 17" xfId="9793"/>
    <cellStyle name="Percent 4 17 2" xfId="24941"/>
    <cellStyle name="Percent 4 17 2 2" xfId="50909"/>
    <cellStyle name="Percent 4 17 3" xfId="35761"/>
    <cellStyle name="Percent 4 18" xfId="7629"/>
    <cellStyle name="Percent 4 18 2" xfId="22777"/>
    <cellStyle name="Percent 4 18 2 2" xfId="48745"/>
    <cellStyle name="Percent 4 18 3" xfId="33597"/>
    <cellStyle name="Percent 4 19" xfId="18449"/>
    <cellStyle name="Percent 4 19 2" xfId="44417"/>
    <cellStyle name="Percent 4 2" xfId="590"/>
    <cellStyle name="Percent 4 2 10" xfId="3306"/>
    <cellStyle name="Percent 4 2 11" xfId="29274"/>
    <cellStyle name="Percent 4 2 12" xfId="55216"/>
    <cellStyle name="Percent 4 2 13" xfId="55756"/>
    <cellStyle name="Percent 4 2 14" xfId="720"/>
    <cellStyle name="Percent 4 2 2" xfId="591"/>
    <cellStyle name="Percent 4 2 2 10" xfId="29275"/>
    <cellStyle name="Percent 4 2 2 11" xfId="55217"/>
    <cellStyle name="Percent 4 2 2 12" xfId="55757"/>
    <cellStyle name="Percent 4 2 2 13" xfId="1212"/>
    <cellStyle name="Percent 4 2 2 2" xfId="1684"/>
    <cellStyle name="Percent 4 2 2 2 10" xfId="56298"/>
    <cellStyle name="Percent 4 2 2 2 2" xfId="2766"/>
    <cellStyle name="Percent 4 2 2 2 2 2" xfId="7094"/>
    <cellStyle name="Percent 4 2 2 2 2 2 2" xfId="13586"/>
    <cellStyle name="Percent 4 2 2 2 2 2 2 2" xfId="28734"/>
    <cellStyle name="Percent 4 2 2 2 2 2 2 2 2" xfId="54702"/>
    <cellStyle name="Percent 4 2 2 2 2 2 2 3" xfId="39554"/>
    <cellStyle name="Percent 4 2 2 2 2 2 3" xfId="22242"/>
    <cellStyle name="Percent 4 2 2 2 2 2 3 2" xfId="48210"/>
    <cellStyle name="Percent 4 2 2 2 2 2 4" xfId="17914"/>
    <cellStyle name="Percent 4 2 2 2 2 2 4 2" xfId="43882"/>
    <cellStyle name="Percent 4 2 2 2 2 2 5" xfId="33062"/>
    <cellStyle name="Percent 4 2 2 2 2 2 6" xfId="59544"/>
    <cellStyle name="Percent 4 2 2 2 2 3" xfId="11422"/>
    <cellStyle name="Percent 4 2 2 2 2 3 2" xfId="26570"/>
    <cellStyle name="Percent 4 2 2 2 2 3 2 2" xfId="52538"/>
    <cellStyle name="Percent 4 2 2 2 2 3 3" xfId="37390"/>
    <cellStyle name="Percent 4 2 2 2 2 4" xfId="9258"/>
    <cellStyle name="Percent 4 2 2 2 2 4 2" xfId="24406"/>
    <cellStyle name="Percent 4 2 2 2 2 4 2 2" xfId="50374"/>
    <cellStyle name="Percent 4 2 2 2 2 4 3" xfId="35226"/>
    <cellStyle name="Percent 4 2 2 2 2 5" xfId="20078"/>
    <cellStyle name="Percent 4 2 2 2 2 5 2" xfId="46046"/>
    <cellStyle name="Percent 4 2 2 2 2 6" xfId="15750"/>
    <cellStyle name="Percent 4 2 2 2 2 6 2" xfId="41718"/>
    <cellStyle name="Percent 4 2 2 2 2 7" xfId="4930"/>
    <cellStyle name="Percent 4 2 2 2 2 8" xfId="30898"/>
    <cellStyle name="Percent 4 2 2 2 2 9" xfId="57380"/>
    <cellStyle name="Percent 4 2 2 2 3" xfId="6012"/>
    <cellStyle name="Percent 4 2 2 2 3 2" xfId="12504"/>
    <cellStyle name="Percent 4 2 2 2 3 2 2" xfId="27652"/>
    <cellStyle name="Percent 4 2 2 2 3 2 2 2" xfId="53620"/>
    <cellStyle name="Percent 4 2 2 2 3 2 3" xfId="38472"/>
    <cellStyle name="Percent 4 2 2 2 3 3" xfId="21160"/>
    <cellStyle name="Percent 4 2 2 2 3 3 2" xfId="47128"/>
    <cellStyle name="Percent 4 2 2 2 3 4" xfId="16832"/>
    <cellStyle name="Percent 4 2 2 2 3 4 2" xfId="42800"/>
    <cellStyle name="Percent 4 2 2 2 3 5" xfId="31980"/>
    <cellStyle name="Percent 4 2 2 2 3 6" xfId="58462"/>
    <cellStyle name="Percent 4 2 2 2 4" xfId="10340"/>
    <cellStyle name="Percent 4 2 2 2 4 2" xfId="25488"/>
    <cellStyle name="Percent 4 2 2 2 4 2 2" xfId="51456"/>
    <cellStyle name="Percent 4 2 2 2 4 3" xfId="36308"/>
    <cellStyle name="Percent 4 2 2 2 5" xfId="8176"/>
    <cellStyle name="Percent 4 2 2 2 5 2" xfId="23324"/>
    <cellStyle name="Percent 4 2 2 2 5 2 2" xfId="49292"/>
    <cellStyle name="Percent 4 2 2 2 5 3" xfId="34144"/>
    <cellStyle name="Percent 4 2 2 2 6" xfId="18996"/>
    <cellStyle name="Percent 4 2 2 2 6 2" xfId="44964"/>
    <cellStyle name="Percent 4 2 2 2 7" xfId="14668"/>
    <cellStyle name="Percent 4 2 2 2 7 2" xfId="40636"/>
    <cellStyle name="Percent 4 2 2 2 8" xfId="3848"/>
    <cellStyle name="Percent 4 2 2 2 9" xfId="29816"/>
    <cellStyle name="Percent 4 2 2 3" xfId="2225"/>
    <cellStyle name="Percent 4 2 2 3 2" xfId="6553"/>
    <cellStyle name="Percent 4 2 2 3 2 2" xfId="13045"/>
    <cellStyle name="Percent 4 2 2 3 2 2 2" xfId="28193"/>
    <cellStyle name="Percent 4 2 2 3 2 2 2 2" xfId="54161"/>
    <cellStyle name="Percent 4 2 2 3 2 2 3" xfId="39013"/>
    <cellStyle name="Percent 4 2 2 3 2 3" xfId="21701"/>
    <cellStyle name="Percent 4 2 2 3 2 3 2" xfId="47669"/>
    <cellStyle name="Percent 4 2 2 3 2 4" xfId="17373"/>
    <cellStyle name="Percent 4 2 2 3 2 4 2" xfId="43341"/>
    <cellStyle name="Percent 4 2 2 3 2 5" xfId="32521"/>
    <cellStyle name="Percent 4 2 2 3 2 6" xfId="59003"/>
    <cellStyle name="Percent 4 2 2 3 3" xfId="10881"/>
    <cellStyle name="Percent 4 2 2 3 3 2" xfId="26029"/>
    <cellStyle name="Percent 4 2 2 3 3 2 2" xfId="51997"/>
    <cellStyle name="Percent 4 2 2 3 3 3" xfId="36849"/>
    <cellStyle name="Percent 4 2 2 3 4" xfId="8717"/>
    <cellStyle name="Percent 4 2 2 3 4 2" xfId="23865"/>
    <cellStyle name="Percent 4 2 2 3 4 2 2" xfId="49833"/>
    <cellStyle name="Percent 4 2 2 3 4 3" xfId="34685"/>
    <cellStyle name="Percent 4 2 2 3 5" xfId="19537"/>
    <cellStyle name="Percent 4 2 2 3 5 2" xfId="45505"/>
    <cellStyle name="Percent 4 2 2 3 6" xfId="15209"/>
    <cellStyle name="Percent 4 2 2 3 6 2" xfId="41177"/>
    <cellStyle name="Percent 4 2 2 3 7" xfId="4389"/>
    <cellStyle name="Percent 4 2 2 3 8" xfId="30357"/>
    <cellStyle name="Percent 4 2 2 3 9" xfId="56839"/>
    <cellStyle name="Percent 4 2 2 4" xfId="5471"/>
    <cellStyle name="Percent 4 2 2 4 2" xfId="11963"/>
    <cellStyle name="Percent 4 2 2 4 2 2" xfId="27111"/>
    <cellStyle name="Percent 4 2 2 4 2 2 2" xfId="53079"/>
    <cellStyle name="Percent 4 2 2 4 2 3" xfId="37931"/>
    <cellStyle name="Percent 4 2 2 4 3" xfId="20619"/>
    <cellStyle name="Percent 4 2 2 4 3 2" xfId="46587"/>
    <cellStyle name="Percent 4 2 2 4 4" xfId="16291"/>
    <cellStyle name="Percent 4 2 2 4 4 2" xfId="42259"/>
    <cellStyle name="Percent 4 2 2 4 5" xfId="31439"/>
    <cellStyle name="Percent 4 2 2 4 6" xfId="57921"/>
    <cellStyle name="Percent 4 2 2 5" xfId="9799"/>
    <cellStyle name="Percent 4 2 2 5 2" xfId="24947"/>
    <cellStyle name="Percent 4 2 2 5 2 2" xfId="50915"/>
    <cellStyle name="Percent 4 2 2 5 3" xfId="35767"/>
    <cellStyle name="Percent 4 2 2 6" xfId="7635"/>
    <cellStyle name="Percent 4 2 2 6 2" xfId="22783"/>
    <cellStyle name="Percent 4 2 2 6 2 2" xfId="48751"/>
    <cellStyle name="Percent 4 2 2 6 3" xfId="33603"/>
    <cellStyle name="Percent 4 2 2 7" xfId="18455"/>
    <cellStyle name="Percent 4 2 2 7 2" xfId="44423"/>
    <cellStyle name="Percent 4 2 2 8" xfId="14127"/>
    <cellStyle name="Percent 4 2 2 8 2" xfId="40095"/>
    <cellStyle name="Percent 4 2 2 9" xfId="3307"/>
    <cellStyle name="Percent 4 2 3" xfId="1683"/>
    <cellStyle name="Percent 4 2 3 10" xfId="56297"/>
    <cellStyle name="Percent 4 2 3 2" xfId="2765"/>
    <cellStyle name="Percent 4 2 3 2 2" xfId="7093"/>
    <cellStyle name="Percent 4 2 3 2 2 2" xfId="13585"/>
    <cellStyle name="Percent 4 2 3 2 2 2 2" xfId="28733"/>
    <cellStyle name="Percent 4 2 3 2 2 2 2 2" xfId="54701"/>
    <cellStyle name="Percent 4 2 3 2 2 2 3" xfId="39553"/>
    <cellStyle name="Percent 4 2 3 2 2 3" xfId="22241"/>
    <cellStyle name="Percent 4 2 3 2 2 3 2" xfId="48209"/>
    <cellStyle name="Percent 4 2 3 2 2 4" xfId="17913"/>
    <cellStyle name="Percent 4 2 3 2 2 4 2" xfId="43881"/>
    <cellStyle name="Percent 4 2 3 2 2 5" xfId="33061"/>
    <cellStyle name="Percent 4 2 3 2 2 6" xfId="59543"/>
    <cellStyle name="Percent 4 2 3 2 3" xfId="11421"/>
    <cellStyle name="Percent 4 2 3 2 3 2" xfId="26569"/>
    <cellStyle name="Percent 4 2 3 2 3 2 2" xfId="52537"/>
    <cellStyle name="Percent 4 2 3 2 3 3" xfId="37389"/>
    <cellStyle name="Percent 4 2 3 2 4" xfId="9257"/>
    <cellStyle name="Percent 4 2 3 2 4 2" xfId="24405"/>
    <cellStyle name="Percent 4 2 3 2 4 2 2" xfId="50373"/>
    <cellStyle name="Percent 4 2 3 2 4 3" xfId="35225"/>
    <cellStyle name="Percent 4 2 3 2 5" xfId="20077"/>
    <cellStyle name="Percent 4 2 3 2 5 2" xfId="46045"/>
    <cellStyle name="Percent 4 2 3 2 6" xfId="15749"/>
    <cellStyle name="Percent 4 2 3 2 6 2" xfId="41717"/>
    <cellStyle name="Percent 4 2 3 2 7" xfId="4929"/>
    <cellStyle name="Percent 4 2 3 2 8" xfId="30897"/>
    <cellStyle name="Percent 4 2 3 2 9" xfId="57379"/>
    <cellStyle name="Percent 4 2 3 3" xfId="6011"/>
    <cellStyle name="Percent 4 2 3 3 2" xfId="12503"/>
    <cellStyle name="Percent 4 2 3 3 2 2" xfId="27651"/>
    <cellStyle name="Percent 4 2 3 3 2 2 2" xfId="53619"/>
    <cellStyle name="Percent 4 2 3 3 2 3" xfId="38471"/>
    <cellStyle name="Percent 4 2 3 3 3" xfId="21159"/>
    <cellStyle name="Percent 4 2 3 3 3 2" xfId="47127"/>
    <cellStyle name="Percent 4 2 3 3 4" xfId="16831"/>
    <cellStyle name="Percent 4 2 3 3 4 2" xfId="42799"/>
    <cellStyle name="Percent 4 2 3 3 5" xfId="31979"/>
    <cellStyle name="Percent 4 2 3 3 6" xfId="58461"/>
    <cellStyle name="Percent 4 2 3 4" xfId="10339"/>
    <cellStyle name="Percent 4 2 3 4 2" xfId="25487"/>
    <cellStyle name="Percent 4 2 3 4 2 2" xfId="51455"/>
    <cellStyle name="Percent 4 2 3 4 3" xfId="36307"/>
    <cellStyle name="Percent 4 2 3 5" xfId="8175"/>
    <cellStyle name="Percent 4 2 3 5 2" xfId="23323"/>
    <cellStyle name="Percent 4 2 3 5 2 2" xfId="49291"/>
    <cellStyle name="Percent 4 2 3 5 3" xfId="34143"/>
    <cellStyle name="Percent 4 2 3 6" xfId="18995"/>
    <cellStyle name="Percent 4 2 3 6 2" xfId="44963"/>
    <cellStyle name="Percent 4 2 3 7" xfId="14667"/>
    <cellStyle name="Percent 4 2 3 7 2" xfId="40635"/>
    <cellStyle name="Percent 4 2 3 8" xfId="3847"/>
    <cellStyle name="Percent 4 2 3 9" xfId="29815"/>
    <cellStyle name="Percent 4 2 4" xfId="2224"/>
    <cellStyle name="Percent 4 2 4 2" xfId="6552"/>
    <cellStyle name="Percent 4 2 4 2 2" xfId="13044"/>
    <cellStyle name="Percent 4 2 4 2 2 2" xfId="28192"/>
    <cellStyle name="Percent 4 2 4 2 2 2 2" xfId="54160"/>
    <cellStyle name="Percent 4 2 4 2 2 3" xfId="39012"/>
    <cellStyle name="Percent 4 2 4 2 3" xfId="21700"/>
    <cellStyle name="Percent 4 2 4 2 3 2" xfId="47668"/>
    <cellStyle name="Percent 4 2 4 2 4" xfId="17372"/>
    <cellStyle name="Percent 4 2 4 2 4 2" xfId="43340"/>
    <cellStyle name="Percent 4 2 4 2 5" xfId="32520"/>
    <cellStyle name="Percent 4 2 4 2 6" xfId="59002"/>
    <cellStyle name="Percent 4 2 4 3" xfId="10880"/>
    <cellStyle name="Percent 4 2 4 3 2" xfId="26028"/>
    <cellStyle name="Percent 4 2 4 3 2 2" xfId="51996"/>
    <cellStyle name="Percent 4 2 4 3 3" xfId="36848"/>
    <cellStyle name="Percent 4 2 4 4" xfId="8716"/>
    <cellStyle name="Percent 4 2 4 4 2" xfId="23864"/>
    <cellStyle name="Percent 4 2 4 4 2 2" xfId="49832"/>
    <cellStyle name="Percent 4 2 4 4 3" xfId="34684"/>
    <cellStyle name="Percent 4 2 4 5" xfId="19536"/>
    <cellStyle name="Percent 4 2 4 5 2" xfId="45504"/>
    <cellStyle name="Percent 4 2 4 6" xfId="15208"/>
    <cellStyle name="Percent 4 2 4 6 2" xfId="41176"/>
    <cellStyle name="Percent 4 2 4 7" xfId="4388"/>
    <cellStyle name="Percent 4 2 4 8" xfId="30356"/>
    <cellStyle name="Percent 4 2 4 9" xfId="56838"/>
    <cellStyle name="Percent 4 2 5" xfId="5470"/>
    <cellStyle name="Percent 4 2 5 2" xfId="11962"/>
    <cellStyle name="Percent 4 2 5 2 2" xfId="27110"/>
    <cellStyle name="Percent 4 2 5 2 2 2" xfId="53078"/>
    <cellStyle name="Percent 4 2 5 2 3" xfId="37930"/>
    <cellStyle name="Percent 4 2 5 3" xfId="20618"/>
    <cellStyle name="Percent 4 2 5 3 2" xfId="46586"/>
    <cellStyle name="Percent 4 2 5 4" xfId="16290"/>
    <cellStyle name="Percent 4 2 5 4 2" xfId="42258"/>
    <cellStyle name="Percent 4 2 5 5" xfId="31438"/>
    <cellStyle name="Percent 4 2 5 6" xfId="57920"/>
    <cellStyle name="Percent 4 2 6" xfId="9798"/>
    <cellStyle name="Percent 4 2 6 2" xfId="24946"/>
    <cellStyle name="Percent 4 2 6 2 2" xfId="50914"/>
    <cellStyle name="Percent 4 2 6 3" xfId="35766"/>
    <cellStyle name="Percent 4 2 7" xfId="7634"/>
    <cellStyle name="Percent 4 2 7 2" xfId="22782"/>
    <cellStyle name="Percent 4 2 7 2 2" xfId="48750"/>
    <cellStyle name="Percent 4 2 7 3" xfId="33602"/>
    <cellStyle name="Percent 4 2 8" xfId="18454"/>
    <cellStyle name="Percent 4 2 8 2" xfId="44422"/>
    <cellStyle name="Percent 4 2 9" xfId="14126"/>
    <cellStyle name="Percent 4 2 9 2" xfId="40094"/>
    <cellStyle name="Percent 4 20" xfId="14121"/>
    <cellStyle name="Percent 4 20 2" xfId="40089"/>
    <cellStyle name="Percent 4 21" xfId="3301"/>
    <cellStyle name="Percent 4 22" xfId="29269"/>
    <cellStyle name="Percent 4 23" xfId="55211"/>
    <cellStyle name="Percent 4 24" xfId="55751"/>
    <cellStyle name="Percent 4 25" xfId="680"/>
    <cellStyle name="Percent 4 3" xfId="592"/>
    <cellStyle name="Percent 4 3 10" xfId="29276"/>
    <cellStyle name="Percent 4 3 11" xfId="55218"/>
    <cellStyle name="Percent 4 3 12" xfId="55758"/>
    <cellStyle name="Percent 4 3 13" xfId="760"/>
    <cellStyle name="Percent 4 3 2" xfId="1685"/>
    <cellStyle name="Percent 4 3 2 10" xfId="56299"/>
    <cellStyle name="Percent 4 3 2 2" xfId="2767"/>
    <cellStyle name="Percent 4 3 2 2 2" xfId="7095"/>
    <cellStyle name="Percent 4 3 2 2 2 2" xfId="13587"/>
    <cellStyle name="Percent 4 3 2 2 2 2 2" xfId="28735"/>
    <cellStyle name="Percent 4 3 2 2 2 2 2 2" xfId="54703"/>
    <cellStyle name="Percent 4 3 2 2 2 2 3" xfId="39555"/>
    <cellStyle name="Percent 4 3 2 2 2 3" xfId="22243"/>
    <cellStyle name="Percent 4 3 2 2 2 3 2" xfId="48211"/>
    <cellStyle name="Percent 4 3 2 2 2 4" xfId="17915"/>
    <cellStyle name="Percent 4 3 2 2 2 4 2" xfId="43883"/>
    <cellStyle name="Percent 4 3 2 2 2 5" xfId="33063"/>
    <cellStyle name="Percent 4 3 2 2 2 6" xfId="59545"/>
    <cellStyle name="Percent 4 3 2 2 3" xfId="11423"/>
    <cellStyle name="Percent 4 3 2 2 3 2" xfId="26571"/>
    <cellStyle name="Percent 4 3 2 2 3 2 2" xfId="52539"/>
    <cellStyle name="Percent 4 3 2 2 3 3" xfId="37391"/>
    <cellStyle name="Percent 4 3 2 2 4" xfId="9259"/>
    <cellStyle name="Percent 4 3 2 2 4 2" xfId="24407"/>
    <cellStyle name="Percent 4 3 2 2 4 2 2" xfId="50375"/>
    <cellStyle name="Percent 4 3 2 2 4 3" xfId="35227"/>
    <cellStyle name="Percent 4 3 2 2 5" xfId="20079"/>
    <cellStyle name="Percent 4 3 2 2 5 2" xfId="46047"/>
    <cellStyle name="Percent 4 3 2 2 6" xfId="15751"/>
    <cellStyle name="Percent 4 3 2 2 6 2" xfId="41719"/>
    <cellStyle name="Percent 4 3 2 2 7" xfId="4931"/>
    <cellStyle name="Percent 4 3 2 2 8" xfId="30899"/>
    <cellStyle name="Percent 4 3 2 2 9" xfId="57381"/>
    <cellStyle name="Percent 4 3 2 3" xfId="6013"/>
    <cellStyle name="Percent 4 3 2 3 2" xfId="12505"/>
    <cellStyle name="Percent 4 3 2 3 2 2" xfId="27653"/>
    <cellStyle name="Percent 4 3 2 3 2 2 2" xfId="53621"/>
    <cellStyle name="Percent 4 3 2 3 2 3" xfId="38473"/>
    <cellStyle name="Percent 4 3 2 3 3" xfId="21161"/>
    <cellStyle name="Percent 4 3 2 3 3 2" xfId="47129"/>
    <cellStyle name="Percent 4 3 2 3 4" xfId="16833"/>
    <cellStyle name="Percent 4 3 2 3 4 2" xfId="42801"/>
    <cellStyle name="Percent 4 3 2 3 5" xfId="31981"/>
    <cellStyle name="Percent 4 3 2 3 6" xfId="58463"/>
    <cellStyle name="Percent 4 3 2 4" xfId="10341"/>
    <cellStyle name="Percent 4 3 2 4 2" xfId="25489"/>
    <cellStyle name="Percent 4 3 2 4 2 2" xfId="51457"/>
    <cellStyle name="Percent 4 3 2 4 3" xfId="36309"/>
    <cellStyle name="Percent 4 3 2 5" xfId="8177"/>
    <cellStyle name="Percent 4 3 2 5 2" xfId="23325"/>
    <cellStyle name="Percent 4 3 2 5 2 2" xfId="49293"/>
    <cellStyle name="Percent 4 3 2 5 3" xfId="34145"/>
    <cellStyle name="Percent 4 3 2 6" xfId="18997"/>
    <cellStyle name="Percent 4 3 2 6 2" xfId="44965"/>
    <cellStyle name="Percent 4 3 2 7" xfId="14669"/>
    <cellStyle name="Percent 4 3 2 7 2" xfId="40637"/>
    <cellStyle name="Percent 4 3 2 8" xfId="3849"/>
    <cellStyle name="Percent 4 3 2 9" xfId="29817"/>
    <cellStyle name="Percent 4 3 3" xfId="2226"/>
    <cellStyle name="Percent 4 3 3 2" xfId="6554"/>
    <cellStyle name="Percent 4 3 3 2 2" xfId="13046"/>
    <cellStyle name="Percent 4 3 3 2 2 2" xfId="28194"/>
    <cellStyle name="Percent 4 3 3 2 2 2 2" xfId="54162"/>
    <cellStyle name="Percent 4 3 3 2 2 3" xfId="39014"/>
    <cellStyle name="Percent 4 3 3 2 3" xfId="21702"/>
    <cellStyle name="Percent 4 3 3 2 3 2" xfId="47670"/>
    <cellStyle name="Percent 4 3 3 2 4" xfId="17374"/>
    <cellStyle name="Percent 4 3 3 2 4 2" xfId="43342"/>
    <cellStyle name="Percent 4 3 3 2 5" xfId="32522"/>
    <cellStyle name="Percent 4 3 3 2 6" xfId="59004"/>
    <cellStyle name="Percent 4 3 3 3" xfId="10882"/>
    <cellStyle name="Percent 4 3 3 3 2" xfId="26030"/>
    <cellStyle name="Percent 4 3 3 3 2 2" xfId="51998"/>
    <cellStyle name="Percent 4 3 3 3 3" xfId="36850"/>
    <cellStyle name="Percent 4 3 3 4" xfId="8718"/>
    <cellStyle name="Percent 4 3 3 4 2" xfId="23866"/>
    <cellStyle name="Percent 4 3 3 4 2 2" xfId="49834"/>
    <cellStyle name="Percent 4 3 3 4 3" xfId="34686"/>
    <cellStyle name="Percent 4 3 3 5" xfId="19538"/>
    <cellStyle name="Percent 4 3 3 5 2" xfId="45506"/>
    <cellStyle name="Percent 4 3 3 6" xfId="15210"/>
    <cellStyle name="Percent 4 3 3 6 2" xfId="41178"/>
    <cellStyle name="Percent 4 3 3 7" xfId="4390"/>
    <cellStyle name="Percent 4 3 3 8" xfId="30358"/>
    <cellStyle name="Percent 4 3 3 9" xfId="56840"/>
    <cellStyle name="Percent 4 3 4" xfId="5472"/>
    <cellStyle name="Percent 4 3 4 2" xfId="11964"/>
    <cellStyle name="Percent 4 3 4 2 2" xfId="27112"/>
    <cellStyle name="Percent 4 3 4 2 2 2" xfId="53080"/>
    <cellStyle name="Percent 4 3 4 2 3" xfId="37932"/>
    <cellStyle name="Percent 4 3 4 3" xfId="20620"/>
    <cellStyle name="Percent 4 3 4 3 2" xfId="46588"/>
    <cellStyle name="Percent 4 3 4 4" xfId="16292"/>
    <cellStyle name="Percent 4 3 4 4 2" xfId="42260"/>
    <cellStyle name="Percent 4 3 4 5" xfId="31440"/>
    <cellStyle name="Percent 4 3 4 6" xfId="57922"/>
    <cellStyle name="Percent 4 3 5" xfId="9800"/>
    <cellStyle name="Percent 4 3 5 2" xfId="24948"/>
    <cellStyle name="Percent 4 3 5 2 2" xfId="50916"/>
    <cellStyle name="Percent 4 3 5 3" xfId="35768"/>
    <cellStyle name="Percent 4 3 6" xfId="7636"/>
    <cellStyle name="Percent 4 3 6 2" xfId="22784"/>
    <cellStyle name="Percent 4 3 6 2 2" xfId="48752"/>
    <cellStyle name="Percent 4 3 6 3" xfId="33604"/>
    <cellStyle name="Percent 4 3 7" xfId="18456"/>
    <cellStyle name="Percent 4 3 7 2" xfId="44424"/>
    <cellStyle name="Percent 4 3 8" xfId="14128"/>
    <cellStyle name="Percent 4 3 8 2" xfId="40096"/>
    <cellStyle name="Percent 4 3 9" xfId="3308"/>
    <cellStyle name="Percent 4 4" xfId="593"/>
    <cellStyle name="Percent 4 4 10" xfId="29277"/>
    <cellStyle name="Percent 4 4 11" xfId="55219"/>
    <cellStyle name="Percent 4 4 12" xfId="55759"/>
    <cellStyle name="Percent 4 4 13" xfId="800"/>
    <cellStyle name="Percent 4 4 2" xfId="1686"/>
    <cellStyle name="Percent 4 4 2 10" xfId="56300"/>
    <cellStyle name="Percent 4 4 2 2" xfId="2768"/>
    <cellStyle name="Percent 4 4 2 2 2" xfId="7096"/>
    <cellStyle name="Percent 4 4 2 2 2 2" xfId="13588"/>
    <cellStyle name="Percent 4 4 2 2 2 2 2" xfId="28736"/>
    <cellStyle name="Percent 4 4 2 2 2 2 2 2" xfId="54704"/>
    <cellStyle name="Percent 4 4 2 2 2 2 3" xfId="39556"/>
    <cellStyle name="Percent 4 4 2 2 2 3" xfId="22244"/>
    <cellStyle name="Percent 4 4 2 2 2 3 2" xfId="48212"/>
    <cellStyle name="Percent 4 4 2 2 2 4" xfId="17916"/>
    <cellStyle name="Percent 4 4 2 2 2 4 2" xfId="43884"/>
    <cellStyle name="Percent 4 4 2 2 2 5" xfId="33064"/>
    <cellStyle name="Percent 4 4 2 2 2 6" xfId="59546"/>
    <cellStyle name="Percent 4 4 2 2 3" xfId="11424"/>
    <cellStyle name="Percent 4 4 2 2 3 2" xfId="26572"/>
    <cellStyle name="Percent 4 4 2 2 3 2 2" xfId="52540"/>
    <cellStyle name="Percent 4 4 2 2 3 3" xfId="37392"/>
    <cellStyle name="Percent 4 4 2 2 4" xfId="9260"/>
    <cellStyle name="Percent 4 4 2 2 4 2" xfId="24408"/>
    <cellStyle name="Percent 4 4 2 2 4 2 2" xfId="50376"/>
    <cellStyle name="Percent 4 4 2 2 4 3" xfId="35228"/>
    <cellStyle name="Percent 4 4 2 2 5" xfId="20080"/>
    <cellStyle name="Percent 4 4 2 2 5 2" xfId="46048"/>
    <cellStyle name="Percent 4 4 2 2 6" xfId="15752"/>
    <cellStyle name="Percent 4 4 2 2 6 2" xfId="41720"/>
    <cellStyle name="Percent 4 4 2 2 7" xfId="4932"/>
    <cellStyle name="Percent 4 4 2 2 8" xfId="30900"/>
    <cellStyle name="Percent 4 4 2 2 9" xfId="57382"/>
    <cellStyle name="Percent 4 4 2 3" xfId="6014"/>
    <cellStyle name="Percent 4 4 2 3 2" xfId="12506"/>
    <cellStyle name="Percent 4 4 2 3 2 2" xfId="27654"/>
    <cellStyle name="Percent 4 4 2 3 2 2 2" xfId="53622"/>
    <cellStyle name="Percent 4 4 2 3 2 3" xfId="38474"/>
    <cellStyle name="Percent 4 4 2 3 3" xfId="21162"/>
    <cellStyle name="Percent 4 4 2 3 3 2" xfId="47130"/>
    <cellStyle name="Percent 4 4 2 3 4" xfId="16834"/>
    <cellStyle name="Percent 4 4 2 3 4 2" xfId="42802"/>
    <cellStyle name="Percent 4 4 2 3 5" xfId="31982"/>
    <cellStyle name="Percent 4 4 2 3 6" xfId="58464"/>
    <cellStyle name="Percent 4 4 2 4" xfId="10342"/>
    <cellStyle name="Percent 4 4 2 4 2" xfId="25490"/>
    <cellStyle name="Percent 4 4 2 4 2 2" xfId="51458"/>
    <cellStyle name="Percent 4 4 2 4 3" xfId="36310"/>
    <cellStyle name="Percent 4 4 2 5" xfId="8178"/>
    <cellStyle name="Percent 4 4 2 5 2" xfId="23326"/>
    <cellStyle name="Percent 4 4 2 5 2 2" xfId="49294"/>
    <cellStyle name="Percent 4 4 2 5 3" xfId="34146"/>
    <cellStyle name="Percent 4 4 2 6" xfId="18998"/>
    <cellStyle name="Percent 4 4 2 6 2" xfId="44966"/>
    <cellStyle name="Percent 4 4 2 7" xfId="14670"/>
    <cellStyle name="Percent 4 4 2 7 2" xfId="40638"/>
    <cellStyle name="Percent 4 4 2 8" xfId="3850"/>
    <cellStyle name="Percent 4 4 2 9" xfId="29818"/>
    <cellStyle name="Percent 4 4 3" xfId="2227"/>
    <cellStyle name="Percent 4 4 3 2" xfId="6555"/>
    <cellStyle name="Percent 4 4 3 2 2" xfId="13047"/>
    <cellStyle name="Percent 4 4 3 2 2 2" xfId="28195"/>
    <cellStyle name="Percent 4 4 3 2 2 2 2" xfId="54163"/>
    <cellStyle name="Percent 4 4 3 2 2 3" xfId="39015"/>
    <cellStyle name="Percent 4 4 3 2 3" xfId="21703"/>
    <cellStyle name="Percent 4 4 3 2 3 2" xfId="47671"/>
    <cellStyle name="Percent 4 4 3 2 4" xfId="17375"/>
    <cellStyle name="Percent 4 4 3 2 4 2" xfId="43343"/>
    <cellStyle name="Percent 4 4 3 2 5" xfId="32523"/>
    <cellStyle name="Percent 4 4 3 2 6" xfId="59005"/>
    <cellStyle name="Percent 4 4 3 3" xfId="10883"/>
    <cellStyle name="Percent 4 4 3 3 2" xfId="26031"/>
    <cellStyle name="Percent 4 4 3 3 2 2" xfId="51999"/>
    <cellStyle name="Percent 4 4 3 3 3" xfId="36851"/>
    <cellStyle name="Percent 4 4 3 4" xfId="8719"/>
    <cellStyle name="Percent 4 4 3 4 2" xfId="23867"/>
    <cellStyle name="Percent 4 4 3 4 2 2" xfId="49835"/>
    <cellStyle name="Percent 4 4 3 4 3" xfId="34687"/>
    <cellStyle name="Percent 4 4 3 5" xfId="19539"/>
    <cellStyle name="Percent 4 4 3 5 2" xfId="45507"/>
    <cellStyle name="Percent 4 4 3 6" xfId="15211"/>
    <cellStyle name="Percent 4 4 3 6 2" xfId="41179"/>
    <cellStyle name="Percent 4 4 3 7" xfId="4391"/>
    <cellStyle name="Percent 4 4 3 8" xfId="30359"/>
    <cellStyle name="Percent 4 4 3 9" xfId="56841"/>
    <cellStyle name="Percent 4 4 4" xfId="5473"/>
    <cellStyle name="Percent 4 4 4 2" xfId="11965"/>
    <cellStyle name="Percent 4 4 4 2 2" xfId="27113"/>
    <cellStyle name="Percent 4 4 4 2 2 2" xfId="53081"/>
    <cellStyle name="Percent 4 4 4 2 3" xfId="37933"/>
    <cellStyle name="Percent 4 4 4 3" xfId="20621"/>
    <cellStyle name="Percent 4 4 4 3 2" xfId="46589"/>
    <cellStyle name="Percent 4 4 4 4" xfId="16293"/>
    <cellStyle name="Percent 4 4 4 4 2" xfId="42261"/>
    <cellStyle name="Percent 4 4 4 5" xfId="31441"/>
    <cellStyle name="Percent 4 4 4 6" xfId="57923"/>
    <cellStyle name="Percent 4 4 5" xfId="9801"/>
    <cellStyle name="Percent 4 4 5 2" xfId="24949"/>
    <cellStyle name="Percent 4 4 5 2 2" xfId="50917"/>
    <cellStyle name="Percent 4 4 5 3" xfId="35769"/>
    <cellStyle name="Percent 4 4 6" xfId="7637"/>
    <cellStyle name="Percent 4 4 6 2" xfId="22785"/>
    <cellStyle name="Percent 4 4 6 2 2" xfId="48753"/>
    <cellStyle name="Percent 4 4 6 3" xfId="33605"/>
    <cellStyle name="Percent 4 4 7" xfId="18457"/>
    <cellStyle name="Percent 4 4 7 2" xfId="44425"/>
    <cellStyle name="Percent 4 4 8" xfId="14129"/>
    <cellStyle name="Percent 4 4 8 2" xfId="40097"/>
    <cellStyle name="Percent 4 4 9" xfId="3309"/>
    <cellStyle name="Percent 4 5" xfId="594"/>
    <cellStyle name="Percent 4 5 10" xfId="29278"/>
    <cellStyle name="Percent 4 5 11" xfId="55220"/>
    <cellStyle name="Percent 4 5 12" xfId="55760"/>
    <cellStyle name="Percent 4 5 13" xfId="840"/>
    <cellStyle name="Percent 4 5 2" xfId="1687"/>
    <cellStyle name="Percent 4 5 2 10" xfId="56301"/>
    <cellStyle name="Percent 4 5 2 2" xfId="2769"/>
    <cellStyle name="Percent 4 5 2 2 2" xfId="7097"/>
    <cellStyle name="Percent 4 5 2 2 2 2" xfId="13589"/>
    <cellStyle name="Percent 4 5 2 2 2 2 2" xfId="28737"/>
    <cellStyle name="Percent 4 5 2 2 2 2 2 2" xfId="54705"/>
    <cellStyle name="Percent 4 5 2 2 2 2 3" xfId="39557"/>
    <cellStyle name="Percent 4 5 2 2 2 3" xfId="22245"/>
    <cellStyle name="Percent 4 5 2 2 2 3 2" xfId="48213"/>
    <cellStyle name="Percent 4 5 2 2 2 4" xfId="17917"/>
    <cellStyle name="Percent 4 5 2 2 2 4 2" xfId="43885"/>
    <cellStyle name="Percent 4 5 2 2 2 5" xfId="33065"/>
    <cellStyle name="Percent 4 5 2 2 2 6" xfId="59547"/>
    <cellStyle name="Percent 4 5 2 2 3" xfId="11425"/>
    <cellStyle name="Percent 4 5 2 2 3 2" xfId="26573"/>
    <cellStyle name="Percent 4 5 2 2 3 2 2" xfId="52541"/>
    <cellStyle name="Percent 4 5 2 2 3 3" xfId="37393"/>
    <cellStyle name="Percent 4 5 2 2 4" xfId="9261"/>
    <cellStyle name="Percent 4 5 2 2 4 2" xfId="24409"/>
    <cellStyle name="Percent 4 5 2 2 4 2 2" xfId="50377"/>
    <cellStyle name="Percent 4 5 2 2 4 3" xfId="35229"/>
    <cellStyle name="Percent 4 5 2 2 5" xfId="20081"/>
    <cellStyle name="Percent 4 5 2 2 5 2" xfId="46049"/>
    <cellStyle name="Percent 4 5 2 2 6" xfId="15753"/>
    <cellStyle name="Percent 4 5 2 2 6 2" xfId="41721"/>
    <cellStyle name="Percent 4 5 2 2 7" xfId="4933"/>
    <cellStyle name="Percent 4 5 2 2 8" xfId="30901"/>
    <cellStyle name="Percent 4 5 2 2 9" xfId="57383"/>
    <cellStyle name="Percent 4 5 2 3" xfId="6015"/>
    <cellStyle name="Percent 4 5 2 3 2" xfId="12507"/>
    <cellStyle name="Percent 4 5 2 3 2 2" xfId="27655"/>
    <cellStyle name="Percent 4 5 2 3 2 2 2" xfId="53623"/>
    <cellStyle name="Percent 4 5 2 3 2 3" xfId="38475"/>
    <cellStyle name="Percent 4 5 2 3 3" xfId="21163"/>
    <cellStyle name="Percent 4 5 2 3 3 2" xfId="47131"/>
    <cellStyle name="Percent 4 5 2 3 4" xfId="16835"/>
    <cellStyle name="Percent 4 5 2 3 4 2" xfId="42803"/>
    <cellStyle name="Percent 4 5 2 3 5" xfId="31983"/>
    <cellStyle name="Percent 4 5 2 3 6" xfId="58465"/>
    <cellStyle name="Percent 4 5 2 4" xfId="10343"/>
    <cellStyle name="Percent 4 5 2 4 2" xfId="25491"/>
    <cellStyle name="Percent 4 5 2 4 2 2" xfId="51459"/>
    <cellStyle name="Percent 4 5 2 4 3" xfId="36311"/>
    <cellStyle name="Percent 4 5 2 5" xfId="8179"/>
    <cellStyle name="Percent 4 5 2 5 2" xfId="23327"/>
    <cellStyle name="Percent 4 5 2 5 2 2" xfId="49295"/>
    <cellStyle name="Percent 4 5 2 5 3" xfId="34147"/>
    <cellStyle name="Percent 4 5 2 6" xfId="18999"/>
    <cellStyle name="Percent 4 5 2 6 2" xfId="44967"/>
    <cellStyle name="Percent 4 5 2 7" xfId="14671"/>
    <cellStyle name="Percent 4 5 2 7 2" xfId="40639"/>
    <cellStyle name="Percent 4 5 2 8" xfId="3851"/>
    <cellStyle name="Percent 4 5 2 9" xfId="29819"/>
    <cellStyle name="Percent 4 5 3" xfId="2228"/>
    <cellStyle name="Percent 4 5 3 2" xfId="6556"/>
    <cellStyle name="Percent 4 5 3 2 2" xfId="13048"/>
    <cellStyle name="Percent 4 5 3 2 2 2" xfId="28196"/>
    <cellStyle name="Percent 4 5 3 2 2 2 2" xfId="54164"/>
    <cellStyle name="Percent 4 5 3 2 2 3" xfId="39016"/>
    <cellStyle name="Percent 4 5 3 2 3" xfId="21704"/>
    <cellStyle name="Percent 4 5 3 2 3 2" xfId="47672"/>
    <cellStyle name="Percent 4 5 3 2 4" xfId="17376"/>
    <cellStyle name="Percent 4 5 3 2 4 2" xfId="43344"/>
    <cellStyle name="Percent 4 5 3 2 5" xfId="32524"/>
    <cellStyle name="Percent 4 5 3 2 6" xfId="59006"/>
    <cellStyle name="Percent 4 5 3 3" xfId="10884"/>
    <cellStyle name="Percent 4 5 3 3 2" xfId="26032"/>
    <cellStyle name="Percent 4 5 3 3 2 2" xfId="52000"/>
    <cellStyle name="Percent 4 5 3 3 3" xfId="36852"/>
    <cellStyle name="Percent 4 5 3 4" xfId="8720"/>
    <cellStyle name="Percent 4 5 3 4 2" xfId="23868"/>
    <cellStyle name="Percent 4 5 3 4 2 2" xfId="49836"/>
    <cellStyle name="Percent 4 5 3 4 3" xfId="34688"/>
    <cellStyle name="Percent 4 5 3 5" xfId="19540"/>
    <cellStyle name="Percent 4 5 3 5 2" xfId="45508"/>
    <cellStyle name="Percent 4 5 3 6" xfId="15212"/>
    <cellStyle name="Percent 4 5 3 6 2" xfId="41180"/>
    <cellStyle name="Percent 4 5 3 7" xfId="4392"/>
    <cellStyle name="Percent 4 5 3 8" xfId="30360"/>
    <cellStyle name="Percent 4 5 3 9" xfId="56842"/>
    <cellStyle name="Percent 4 5 4" xfId="5474"/>
    <cellStyle name="Percent 4 5 4 2" xfId="11966"/>
    <cellStyle name="Percent 4 5 4 2 2" xfId="27114"/>
    <cellStyle name="Percent 4 5 4 2 2 2" xfId="53082"/>
    <cellStyle name="Percent 4 5 4 2 3" xfId="37934"/>
    <cellStyle name="Percent 4 5 4 3" xfId="20622"/>
    <cellStyle name="Percent 4 5 4 3 2" xfId="46590"/>
    <cellStyle name="Percent 4 5 4 4" xfId="16294"/>
    <cellStyle name="Percent 4 5 4 4 2" xfId="42262"/>
    <cellStyle name="Percent 4 5 4 5" xfId="31442"/>
    <cellStyle name="Percent 4 5 4 6" xfId="57924"/>
    <cellStyle name="Percent 4 5 5" xfId="9802"/>
    <cellStyle name="Percent 4 5 5 2" xfId="24950"/>
    <cellStyle name="Percent 4 5 5 2 2" xfId="50918"/>
    <cellStyle name="Percent 4 5 5 3" xfId="35770"/>
    <cellStyle name="Percent 4 5 6" xfId="7638"/>
    <cellStyle name="Percent 4 5 6 2" xfId="22786"/>
    <cellStyle name="Percent 4 5 6 2 2" xfId="48754"/>
    <cellStyle name="Percent 4 5 6 3" xfId="33606"/>
    <cellStyle name="Percent 4 5 7" xfId="18458"/>
    <cellStyle name="Percent 4 5 7 2" xfId="44426"/>
    <cellStyle name="Percent 4 5 8" xfId="14130"/>
    <cellStyle name="Percent 4 5 8 2" xfId="40098"/>
    <cellStyle name="Percent 4 5 9" xfId="3310"/>
    <cellStyle name="Percent 4 6" xfId="595"/>
    <cellStyle name="Percent 4 6 10" xfId="29279"/>
    <cellStyle name="Percent 4 6 11" xfId="55221"/>
    <cellStyle name="Percent 4 6 12" xfId="55761"/>
    <cellStyle name="Percent 4 6 13" xfId="880"/>
    <cellStyle name="Percent 4 6 2" xfId="1688"/>
    <cellStyle name="Percent 4 6 2 10" xfId="56302"/>
    <cellStyle name="Percent 4 6 2 2" xfId="2770"/>
    <cellStyle name="Percent 4 6 2 2 2" xfId="7098"/>
    <cellStyle name="Percent 4 6 2 2 2 2" xfId="13590"/>
    <cellStyle name="Percent 4 6 2 2 2 2 2" xfId="28738"/>
    <cellStyle name="Percent 4 6 2 2 2 2 2 2" xfId="54706"/>
    <cellStyle name="Percent 4 6 2 2 2 2 3" xfId="39558"/>
    <cellStyle name="Percent 4 6 2 2 2 3" xfId="22246"/>
    <cellStyle name="Percent 4 6 2 2 2 3 2" xfId="48214"/>
    <cellStyle name="Percent 4 6 2 2 2 4" xfId="17918"/>
    <cellStyle name="Percent 4 6 2 2 2 4 2" xfId="43886"/>
    <cellStyle name="Percent 4 6 2 2 2 5" xfId="33066"/>
    <cellStyle name="Percent 4 6 2 2 2 6" xfId="59548"/>
    <cellStyle name="Percent 4 6 2 2 3" xfId="11426"/>
    <cellStyle name="Percent 4 6 2 2 3 2" xfId="26574"/>
    <cellStyle name="Percent 4 6 2 2 3 2 2" xfId="52542"/>
    <cellStyle name="Percent 4 6 2 2 3 3" xfId="37394"/>
    <cellStyle name="Percent 4 6 2 2 4" xfId="9262"/>
    <cellStyle name="Percent 4 6 2 2 4 2" xfId="24410"/>
    <cellStyle name="Percent 4 6 2 2 4 2 2" xfId="50378"/>
    <cellStyle name="Percent 4 6 2 2 4 3" xfId="35230"/>
    <cellStyle name="Percent 4 6 2 2 5" xfId="20082"/>
    <cellStyle name="Percent 4 6 2 2 5 2" xfId="46050"/>
    <cellStyle name="Percent 4 6 2 2 6" xfId="15754"/>
    <cellStyle name="Percent 4 6 2 2 6 2" xfId="41722"/>
    <cellStyle name="Percent 4 6 2 2 7" xfId="4934"/>
    <cellStyle name="Percent 4 6 2 2 8" xfId="30902"/>
    <cellStyle name="Percent 4 6 2 2 9" xfId="57384"/>
    <cellStyle name="Percent 4 6 2 3" xfId="6016"/>
    <cellStyle name="Percent 4 6 2 3 2" xfId="12508"/>
    <cellStyle name="Percent 4 6 2 3 2 2" xfId="27656"/>
    <cellStyle name="Percent 4 6 2 3 2 2 2" xfId="53624"/>
    <cellStyle name="Percent 4 6 2 3 2 3" xfId="38476"/>
    <cellStyle name="Percent 4 6 2 3 3" xfId="21164"/>
    <cellStyle name="Percent 4 6 2 3 3 2" xfId="47132"/>
    <cellStyle name="Percent 4 6 2 3 4" xfId="16836"/>
    <cellStyle name="Percent 4 6 2 3 4 2" xfId="42804"/>
    <cellStyle name="Percent 4 6 2 3 5" xfId="31984"/>
    <cellStyle name="Percent 4 6 2 3 6" xfId="58466"/>
    <cellStyle name="Percent 4 6 2 4" xfId="10344"/>
    <cellStyle name="Percent 4 6 2 4 2" xfId="25492"/>
    <cellStyle name="Percent 4 6 2 4 2 2" xfId="51460"/>
    <cellStyle name="Percent 4 6 2 4 3" xfId="36312"/>
    <cellStyle name="Percent 4 6 2 5" xfId="8180"/>
    <cellStyle name="Percent 4 6 2 5 2" xfId="23328"/>
    <cellStyle name="Percent 4 6 2 5 2 2" xfId="49296"/>
    <cellStyle name="Percent 4 6 2 5 3" xfId="34148"/>
    <cellStyle name="Percent 4 6 2 6" xfId="19000"/>
    <cellStyle name="Percent 4 6 2 6 2" xfId="44968"/>
    <cellStyle name="Percent 4 6 2 7" xfId="14672"/>
    <cellStyle name="Percent 4 6 2 7 2" xfId="40640"/>
    <cellStyle name="Percent 4 6 2 8" xfId="3852"/>
    <cellStyle name="Percent 4 6 2 9" xfId="29820"/>
    <cellStyle name="Percent 4 6 3" xfId="2229"/>
    <cellStyle name="Percent 4 6 3 2" xfId="6557"/>
    <cellStyle name="Percent 4 6 3 2 2" xfId="13049"/>
    <cellStyle name="Percent 4 6 3 2 2 2" xfId="28197"/>
    <cellStyle name="Percent 4 6 3 2 2 2 2" xfId="54165"/>
    <cellStyle name="Percent 4 6 3 2 2 3" xfId="39017"/>
    <cellStyle name="Percent 4 6 3 2 3" xfId="21705"/>
    <cellStyle name="Percent 4 6 3 2 3 2" xfId="47673"/>
    <cellStyle name="Percent 4 6 3 2 4" xfId="17377"/>
    <cellStyle name="Percent 4 6 3 2 4 2" xfId="43345"/>
    <cellStyle name="Percent 4 6 3 2 5" xfId="32525"/>
    <cellStyle name="Percent 4 6 3 2 6" xfId="59007"/>
    <cellStyle name="Percent 4 6 3 3" xfId="10885"/>
    <cellStyle name="Percent 4 6 3 3 2" xfId="26033"/>
    <cellStyle name="Percent 4 6 3 3 2 2" xfId="52001"/>
    <cellStyle name="Percent 4 6 3 3 3" xfId="36853"/>
    <cellStyle name="Percent 4 6 3 4" xfId="8721"/>
    <cellStyle name="Percent 4 6 3 4 2" xfId="23869"/>
    <cellStyle name="Percent 4 6 3 4 2 2" xfId="49837"/>
    <cellStyle name="Percent 4 6 3 4 3" xfId="34689"/>
    <cellStyle name="Percent 4 6 3 5" xfId="19541"/>
    <cellStyle name="Percent 4 6 3 5 2" xfId="45509"/>
    <cellStyle name="Percent 4 6 3 6" xfId="15213"/>
    <cellStyle name="Percent 4 6 3 6 2" xfId="41181"/>
    <cellStyle name="Percent 4 6 3 7" xfId="4393"/>
    <cellStyle name="Percent 4 6 3 8" xfId="30361"/>
    <cellStyle name="Percent 4 6 3 9" xfId="56843"/>
    <cellStyle name="Percent 4 6 4" xfId="5475"/>
    <cellStyle name="Percent 4 6 4 2" xfId="11967"/>
    <cellStyle name="Percent 4 6 4 2 2" xfId="27115"/>
    <cellStyle name="Percent 4 6 4 2 2 2" xfId="53083"/>
    <cellStyle name="Percent 4 6 4 2 3" xfId="37935"/>
    <cellStyle name="Percent 4 6 4 3" xfId="20623"/>
    <cellStyle name="Percent 4 6 4 3 2" xfId="46591"/>
    <cellStyle name="Percent 4 6 4 4" xfId="16295"/>
    <cellStyle name="Percent 4 6 4 4 2" xfId="42263"/>
    <cellStyle name="Percent 4 6 4 5" xfId="31443"/>
    <cellStyle name="Percent 4 6 4 6" xfId="57925"/>
    <cellStyle name="Percent 4 6 5" xfId="9803"/>
    <cellStyle name="Percent 4 6 5 2" xfId="24951"/>
    <cellStyle name="Percent 4 6 5 2 2" xfId="50919"/>
    <cellStyle name="Percent 4 6 5 3" xfId="35771"/>
    <cellStyle name="Percent 4 6 6" xfId="7639"/>
    <cellStyle name="Percent 4 6 6 2" xfId="22787"/>
    <cellStyle name="Percent 4 6 6 2 2" xfId="48755"/>
    <cellStyle name="Percent 4 6 6 3" xfId="33607"/>
    <cellStyle name="Percent 4 6 7" xfId="18459"/>
    <cellStyle name="Percent 4 6 7 2" xfId="44427"/>
    <cellStyle name="Percent 4 6 8" xfId="14131"/>
    <cellStyle name="Percent 4 6 8 2" xfId="40099"/>
    <cellStyle name="Percent 4 6 9" xfId="3311"/>
    <cellStyle name="Percent 4 7" xfId="596"/>
    <cellStyle name="Percent 4 7 10" xfId="29280"/>
    <cellStyle name="Percent 4 7 11" xfId="55222"/>
    <cellStyle name="Percent 4 7 12" xfId="55762"/>
    <cellStyle name="Percent 4 7 13" xfId="920"/>
    <cellStyle name="Percent 4 7 2" xfId="1689"/>
    <cellStyle name="Percent 4 7 2 10" xfId="56303"/>
    <cellStyle name="Percent 4 7 2 2" xfId="2771"/>
    <cellStyle name="Percent 4 7 2 2 2" xfId="7099"/>
    <cellStyle name="Percent 4 7 2 2 2 2" xfId="13591"/>
    <cellStyle name="Percent 4 7 2 2 2 2 2" xfId="28739"/>
    <cellStyle name="Percent 4 7 2 2 2 2 2 2" xfId="54707"/>
    <cellStyle name="Percent 4 7 2 2 2 2 3" xfId="39559"/>
    <cellStyle name="Percent 4 7 2 2 2 3" xfId="22247"/>
    <cellStyle name="Percent 4 7 2 2 2 3 2" xfId="48215"/>
    <cellStyle name="Percent 4 7 2 2 2 4" xfId="17919"/>
    <cellStyle name="Percent 4 7 2 2 2 4 2" xfId="43887"/>
    <cellStyle name="Percent 4 7 2 2 2 5" xfId="33067"/>
    <cellStyle name="Percent 4 7 2 2 2 6" xfId="59549"/>
    <cellStyle name="Percent 4 7 2 2 3" xfId="11427"/>
    <cellStyle name="Percent 4 7 2 2 3 2" xfId="26575"/>
    <cellStyle name="Percent 4 7 2 2 3 2 2" xfId="52543"/>
    <cellStyle name="Percent 4 7 2 2 3 3" xfId="37395"/>
    <cellStyle name="Percent 4 7 2 2 4" xfId="9263"/>
    <cellStyle name="Percent 4 7 2 2 4 2" xfId="24411"/>
    <cellStyle name="Percent 4 7 2 2 4 2 2" xfId="50379"/>
    <cellStyle name="Percent 4 7 2 2 4 3" xfId="35231"/>
    <cellStyle name="Percent 4 7 2 2 5" xfId="20083"/>
    <cellStyle name="Percent 4 7 2 2 5 2" xfId="46051"/>
    <cellStyle name="Percent 4 7 2 2 6" xfId="15755"/>
    <cellStyle name="Percent 4 7 2 2 6 2" xfId="41723"/>
    <cellStyle name="Percent 4 7 2 2 7" xfId="4935"/>
    <cellStyle name="Percent 4 7 2 2 8" xfId="30903"/>
    <cellStyle name="Percent 4 7 2 2 9" xfId="57385"/>
    <cellStyle name="Percent 4 7 2 3" xfId="6017"/>
    <cellStyle name="Percent 4 7 2 3 2" xfId="12509"/>
    <cellStyle name="Percent 4 7 2 3 2 2" xfId="27657"/>
    <cellStyle name="Percent 4 7 2 3 2 2 2" xfId="53625"/>
    <cellStyle name="Percent 4 7 2 3 2 3" xfId="38477"/>
    <cellStyle name="Percent 4 7 2 3 3" xfId="21165"/>
    <cellStyle name="Percent 4 7 2 3 3 2" xfId="47133"/>
    <cellStyle name="Percent 4 7 2 3 4" xfId="16837"/>
    <cellStyle name="Percent 4 7 2 3 4 2" xfId="42805"/>
    <cellStyle name="Percent 4 7 2 3 5" xfId="31985"/>
    <cellStyle name="Percent 4 7 2 3 6" xfId="58467"/>
    <cellStyle name="Percent 4 7 2 4" xfId="10345"/>
    <cellStyle name="Percent 4 7 2 4 2" xfId="25493"/>
    <cellStyle name="Percent 4 7 2 4 2 2" xfId="51461"/>
    <cellStyle name="Percent 4 7 2 4 3" xfId="36313"/>
    <cellStyle name="Percent 4 7 2 5" xfId="8181"/>
    <cellStyle name="Percent 4 7 2 5 2" xfId="23329"/>
    <cellStyle name="Percent 4 7 2 5 2 2" xfId="49297"/>
    <cellStyle name="Percent 4 7 2 5 3" xfId="34149"/>
    <cellStyle name="Percent 4 7 2 6" xfId="19001"/>
    <cellStyle name="Percent 4 7 2 6 2" xfId="44969"/>
    <cellStyle name="Percent 4 7 2 7" xfId="14673"/>
    <cellStyle name="Percent 4 7 2 7 2" xfId="40641"/>
    <cellStyle name="Percent 4 7 2 8" xfId="3853"/>
    <cellStyle name="Percent 4 7 2 9" xfId="29821"/>
    <cellStyle name="Percent 4 7 3" xfId="2230"/>
    <cellStyle name="Percent 4 7 3 2" xfId="6558"/>
    <cellStyle name="Percent 4 7 3 2 2" xfId="13050"/>
    <cellStyle name="Percent 4 7 3 2 2 2" xfId="28198"/>
    <cellStyle name="Percent 4 7 3 2 2 2 2" xfId="54166"/>
    <cellStyle name="Percent 4 7 3 2 2 3" xfId="39018"/>
    <cellStyle name="Percent 4 7 3 2 3" xfId="21706"/>
    <cellStyle name="Percent 4 7 3 2 3 2" xfId="47674"/>
    <cellStyle name="Percent 4 7 3 2 4" xfId="17378"/>
    <cellStyle name="Percent 4 7 3 2 4 2" xfId="43346"/>
    <cellStyle name="Percent 4 7 3 2 5" xfId="32526"/>
    <cellStyle name="Percent 4 7 3 2 6" xfId="59008"/>
    <cellStyle name="Percent 4 7 3 3" xfId="10886"/>
    <cellStyle name="Percent 4 7 3 3 2" xfId="26034"/>
    <cellStyle name="Percent 4 7 3 3 2 2" xfId="52002"/>
    <cellStyle name="Percent 4 7 3 3 3" xfId="36854"/>
    <cellStyle name="Percent 4 7 3 4" xfId="8722"/>
    <cellStyle name="Percent 4 7 3 4 2" xfId="23870"/>
    <cellStyle name="Percent 4 7 3 4 2 2" xfId="49838"/>
    <cellStyle name="Percent 4 7 3 4 3" xfId="34690"/>
    <cellStyle name="Percent 4 7 3 5" xfId="19542"/>
    <cellStyle name="Percent 4 7 3 5 2" xfId="45510"/>
    <cellStyle name="Percent 4 7 3 6" xfId="15214"/>
    <cellStyle name="Percent 4 7 3 6 2" xfId="41182"/>
    <cellStyle name="Percent 4 7 3 7" xfId="4394"/>
    <cellStyle name="Percent 4 7 3 8" xfId="30362"/>
    <cellStyle name="Percent 4 7 3 9" xfId="56844"/>
    <cellStyle name="Percent 4 7 4" xfId="5476"/>
    <cellStyle name="Percent 4 7 4 2" xfId="11968"/>
    <cellStyle name="Percent 4 7 4 2 2" xfId="27116"/>
    <cellStyle name="Percent 4 7 4 2 2 2" xfId="53084"/>
    <cellStyle name="Percent 4 7 4 2 3" xfId="37936"/>
    <cellStyle name="Percent 4 7 4 3" xfId="20624"/>
    <cellStyle name="Percent 4 7 4 3 2" xfId="46592"/>
    <cellStyle name="Percent 4 7 4 4" xfId="16296"/>
    <cellStyle name="Percent 4 7 4 4 2" xfId="42264"/>
    <cellStyle name="Percent 4 7 4 5" xfId="31444"/>
    <cellStyle name="Percent 4 7 4 6" xfId="57926"/>
    <cellStyle name="Percent 4 7 5" xfId="9804"/>
    <cellStyle name="Percent 4 7 5 2" xfId="24952"/>
    <cellStyle name="Percent 4 7 5 2 2" xfId="50920"/>
    <cellStyle name="Percent 4 7 5 3" xfId="35772"/>
    <cellStyle name="Percent 4 7 6" xfId="7640"/>
    <cellStyle name="Percent 4 7 6 2" xfId="22788"/>
    <cellStyle name="Percent 4 7 6 2 2" xfId="48756"/>
    <cellStyle name="Percent 4 7 6 3" xfId="33608"/>
    <cellStyle name="Percent 4 7 7" xfId="18460"/>
    <cellStyle name="Percent 4 7 7 2" xfId="44428"/>
    <cellStyle name="Percent 4 7 8" xfId="14132"/>
    <cellStyle name="Percent 4 7 8 2" xfId="40100"/>
    <cellStyle name="Percent 4 7 9" xfId="3312"/>
    <cellStyle name="Percent 4 8" xfId="597"/>
    <cellStyle name="Percent 4 8 10" xfId="29281"/>
    <cellStyle name="Percent 4 8 11" xfId="55223"/>
    <cellStyle name="Percent 4 8 12" xfId="55763"/>
    <cellStyle name="Percent 4 8 13" xfId="960"/>
    <cellStyle name="Percent 4 8 2" xfId="1690"/>
    <cellStyle name="Percent 4 8 2 10" xfId="56304"/>
    <cellStyle name="Percent 4 8 2 2" xfId="2772"/>
    <cellStyle name="Percent 4 8 2 2 2" xfId="7100"/>
    <cellStyle name="Percent 4 8 2 2 2 2" xfId="13592"/>
    <cellStyle name="Percent 4 8 2 2 2 2 2" xfId="28740"/>
    <cellStyle name="Percent 4 8 2 2 2 2 2 2" xfId="54708"/>
    <cellStyle name="Percent 4 8 2 2 2 2 3" xfId="39560"/>
    <cellStyle name="Percent 4 8 2 2 2 3" xfId="22248"/>
    <cellStyle name="Percent 4 8 2 2 2 3 2" xfId="48216"/>
    <cellStyle name="Percent 4 8 2 2 2 4" xfId="17920"/>
    <cellStyle name="Percent 4 8 2 2 2 4 2" xfId="43888"/>
    <cellStyle name="Percent 4 8 2 2 2 5" xfId="33068"/>
    <cellStyle name="Percent 4 8 2 2 2 6" xfId="59550"/>
    <cellStyle name="Percent 4 8 2 2 3" xfId="11428"/>
    <cellStyle name="Percent 4 8 2 2 3 2" xfId="26576"/>
    <cellStyle name="Percent 4 8 2 2 3 2 2" xfId="52544"/>
    <cellStyle name="Percent 4 8 2 2 3 3" xfId="37396"/>
    <cellStyle name="Percent 4 8 2 2 4" xfId="9264"/>
    <cellStyle name="Percent 4 8 2 2 4 2" xfId="24412"/>
    <cellStyle name="Percent 4 8 2 2 4 2 2" xfId="50380"/>
    <cellStyle name="Percent 4 8 2 2 4 3" xfId="35232"/>
    <cellStyle name="Percent 4 8 2 2 5" xfId="20084"/>
    <cellStyle name="Percent 4 8 2 2 5 2" xfId="46052"/>
    <cellStyle name="Percent 4 8 2 2 6" xfId="15756"/>
    <cellStyle name="Percent 4 8 2 2 6 2" xfId="41724"/>
    <cellStyle name="Percent 4 8 2 2 7" xfId="4936"/>
    <cellStyle name="Percent 4 8 2 2 8" xfId="30904"/>
    <cellStyle name="Percent 4 8 2 2 9" xfId="57386"/>
    <cellStyle name="Percent 4 8 2 3" xfId="6018"/>
    <cellStyle name="Percent 4 8 2 3 2" xfId="12510"/>
    <cellStyle name="Percent 4 8 2 3 2 2" xfId="27658"/>
    <cellStyle name="Percent 4 8 2 3 2 2 2" xfId="53626"/>
    <cellStyle name="Percent 4 8 2 3 2 3" xfId="38478"/>
    <cellStyle name="Percent 4 8 2 3 3" xfId="21166"/>
    <cellStyle name="Percent 4 8 2 3 3 2" xfId="47134"/>
    <cellStyle name="Percent 4 8 2 3 4" xfId="16838"/>
    <cellStyle name="Percent 4 8 2 3 4 2" xfId="42806"/>
    <cellStyle name="Percent 4 8 2 3 5" xfId="31986"/>
    <cellStyle name="Percent 4 8 2 3 6" xfId="58468"/>
    <cellStyle name="Percent 4 8 2 4" xfId="10346"/>
    <cellStyle name="Percent 4 8 2 4 2" xfId="25494"/>
    <cellStyle name="Percent 4 8 2 4 2 2" xfId="51462"/>
    <cellStyle name="Percent 4 8 2 4 3" xfId="36314"/>
    <cellStyle name="Percent 4 8 2 5" xfId="8182"/>
    <cellStyle name="Percent 4 8 2 5 2" xfId="23330"/>
    <cellStyle name="Percent 4 8 2 5 2 2" xfId="49298"/>
    <cellStyle name="Percent 4 8 2 5 3" xfId="34150"/>
    <cellStyle name="Percent 4 8 2 6" xfId="19002"/>
    <cellStyle name="Percent 4 8 2 6 2" xfId="44970"/>
    <cellStyle name="Percent 4 8 2 7" xfId="14674"/>
    <cellStyle name="Percent 4 8 2 7 2" xfId="40642"/>
    <cellStyle name="Percent 4 8 2 8" xfId="3854"/>
    <cellStyle name="Percent 4 8 2 9" xfId="29822"/>
    <cellStyle name="Percent 4 8 3" xfId="2231"/>
    <cellStyle name="Percent 4 8 3 2" xfId="6559"/>
    <cellStyle name="Percent 4 8 3 2 2" xfId="13051"/>
    <cellStyle name="Percent 4 8 3 2 2 2" xfId="28199"/>
    <cellStyle name="Percent 4 8 3 2 2 2 2" xfId="54167"/>
    <cellStyle name="Percent 4 8 3 2 2 3" xfId="39019"/>
    <cellStyle name="Percent 4 8 3 2 3" xfId="21707"/>
    <cellStyle name="Percent 4 8 3 2 3 2" xfId="47675"/>
    <cellStyle name="Percent 4 8 3 2 4" xfId="17379"/>
    <cellStyle name="Percent 4 8 3 2 4 2" xfId="43347"/>
    <cellStyle name="Percent 4 8 3 2 5" xfId="32527"/>
    <cellStyle name="Percent 4 8 3 2 6" xfId="59009"/>
    <cellStyle name="Percent 4 8 3 3" xfId="10887"/>
    <cellStyle name="Percent 4 8 3 3 2" xfId="26035"/>
    <cellStyle name="Percent 4 8 3 3 2 2" xfId="52003"/>
    <cellStyle name="Percent 4 8 3 3 3" xfId="36855"/>
    <cellStyle name="Percent 4 8 3 4" xfId="8723"/>
    <cellStyle name="Percent 4 8 3 4 2" xfId="23871"/>
    <cellStyle name="Percent 4 8 3 4 2 2" xfId="49839"/>
    <cellStyle name="Percent 4 8 3 4 3" xfId="34691"/>
    <cellStyle name="Percent 4 8 3 5" xfId="19543"/>
    <cellStyle name="Percent 4 8 3 5 2" xfId="45511"/>
    <cellStyle name="Percent 4 8 3 6" xfId="15215"/>
    <cellStyle name="Percent 4 8 3 6 2" xfId="41183"/>
    <cellStyle name="Percent 4 8 3 7" xfId="4395"/>
    <cellStyle name="Percent 4 8 3 8" xfId="30363"/>
    <cellStyle name="Percent 4 8 3 9" xfId="56845"/>
    <cellStyle name="Percent 4 8 4" xfId="5477"/>
    <cellStyle name="Percent 4 8 4 2" xfId="11969"/>
    <cellStyle name="Percent 4 8 4 2 2" xfId="27117"/>
    <cellStyle name="Percent 4 8 4 2 2 2" xfId="53085"/>
    <cellStyle name="Percent 4 8 4 2 3" xfId="37937"/>
    <cellStyle name="Percent 4 8 4 3" xfId="20625"/>
    <cellStyle name="Percent 4 8 4 3 2" xfId="46593"/>
    <cellStyle name="Percent 4 8 4 4" xfId="16297"/>
    <cellStyle name="Percent 4 8 4 4 2" xfId="42265"/>
    <cellStyle name="Percent 4 8 4 5" xfId="31445"/>
    <cellStyle name="Percent 4 8 4 6" xfId="57927"/>
    <cellStyle name="Percent 4 8 5" xfId="9805"/>
    <cellStyle name="Percent 4 8 5 2" xfId="24953"/>
    <cellStyle name="Percent 4 8 5 2 2" xfId="50921"/>
    <cellStyle name="Percent 4 8 5 3" xfId="35773"/>
    <cellStyle name="Percent 4 8 6" xfId="7641"/>
    <cellStyle name="Percent 4 8 6 2" xfId="22789"/>
    <cellStyle name="Percent 4 8 6 2 2" xfId="48757"/>
    <cellStyle name="Percent 4 8 6 3" xfId="33609"/>
    <cellStyle name="Percent 4 8 7" xfId="18461"/>
    <cellStyle name="Percent 4 8 7 2" xfId="44429"/>
    <cellStyle name="Percent 4 8 8" xfId="14133"/>
    <cellStyle name="Percent 4 8 8 2" xfId="40101"/>
    <cellStyle name="Percent 4 8 9" xfId="3313"/>
    <cellStyle name="Percent 4 9" xfId="598"/>
    <cellStyle name="Percent 4 9 10" xfId="29282"/>
    <cellStyle name="Percent 4 9 11" xfId="55224"/>
    <cellStyle name="Percent 4 9 12" xfId="55764"/>
    <cellStyle name="Percent 4 9 13" xfId="1000"/>
    <cellStyle name="Percent 4 9 2" xfId="1691"/>
    <cellStyle name="Percent 4 9 2 10" xfId="56305"/>
    <cellStyle name="Percent 4 9 2 2" xfId="2773"/>
    <cellStyle name="Percent 4 9 2 2 2" xfId="7101"/>
    <cellStyle name="Percent 4 9 2 2 2 2" xfId="13593"/>
    <cellStyle name="Percent 4 9 2 2 2 2 2" xfId="28741"/>
    <cellStyle name="Percent 4 9 2 2 2 2 2 2" xfId="54709"/>
    <cellStyle name="Percent 4 9 2 2 2 2 3" xfId="39561"/>
    <cellStyle name="Percent 4 9 2 2 2 3" xfId="22249"/>
    <cellStyle name="Percent 4 9 2 2 2 3 2" xfId="48217"/>
    <cellStyle name="Percent 4 9 2 2 2 4" xfId="17921"/>
    <cellStyle name="Percent 4 9 2 2 2 4 2" xfId="43889"/>
    <cellStyle name="Percent 4 9 2 2 2 5" xfId="33069"/>
    <cellStyle name="Percent 4 9 2 2 2 6" xfId="59551"/>
    <cellStyle name="Percent 4 9 2 2 3" xfId="11429"/>
    <cellStyle name="Percent 4 9 2 2 3 2" xfId="26577"/>
    <cellStyle name="Percent 4 9 2 2 3 2 2" xfId="52545"/>
    <cellStyle name="Percent 4 9 2 2 3 3" xfId="37397"/>
    <cellStyle name="Percent 4 9 2 2 4" xfId="9265"/>
    <cellStyle name="Percent 4 9 2 2 4 2" xfId="24413"/>
    <cellStyle name="Percent 4 9 2 2 4 2 2" xfId="50381"/>
    <cellStyle name="Percent 4 9 2 2 4 3" xfId="35233"/>
    <cellStyle name="Percent 4 9 2 2 5" xfId="20085"/>
    <cellStyle name="Percent 4 9 2 2 5 2" xfId="46053"/>
    <cellStyle name="Percent 4 9 2 2 6" xfId="15757"/>
    <cellStyle name="Percent 4 9 2 2 6 2" xfId="41725"/>
    <cellStyle name="Percent 4 9 2 2 7" xfId="4937"/>
    <cellStyle name="Percent 4 9 2 2 8" xfId="30905"/>
    <cellStyle name="Percent 4 9 2 2 9" xfId="57387"/>
    <cellStyle name="Percent 4 9 2 3" xfId="6019"/>
    <cellStyle name="Percent 4 9 2 3 2" xfId="12511"/>
    <cellStyle name="Percent 4 9 2 3 2 2" xfId="27659"/>
    <cellStyle name="Percent 4 9 2 3 2 2 2" xfId="53627"/>
    <cellStyle name="Percent 4 9 2 3 2 3" xfId="38479"/>
    <cellStyle name="Percent 4 9 2 3 3" xfId="21167"/>
    <cellStyle name="Percent 4 9 2 3 3 2" xfId="47135"/>
    <cellStyle name="Percent 4 9 2 3 4" xfId="16839"/>
    <cellStyle name="Percent 4 9 2 3 4 2" xfId="42807"/>
    <cellStyle name="Percent 4 9 2 3 5" xfId="31987"/>
    <cellStyle name="Percent 4 9 2 3 6" xfId="58469"/>
    <cellStyle name="Percent 4 9 2 4" xfId="10347"/>
    <cellStyle name="Percent 4 9 2 4 2" xfId="25495"/>
    <cellStyle name="Percent 4 9 2 4 2 2" xfId="51463"/>
    <cellStyle name="Percent 4 9 2 4 3" xfId="36315"/>
    <cellStyle name="Percent 4 9 2 5" xfId="8183"/>
    <cellStyle name="Percent 4 9 2 5 2" xfId="23331"/>
    <cellStyle name="Percent 4 9 2 5 2 2" xfId="49299"/>
    <cellStyle name="Percent 4 9 2 5 3" xfId="34151"/>
    <cellStyle name="Percent 4 9 2 6" xfId="19003"/>
    <cellStyle name="Percent 4 9 2 6 2" xfId="44971"/>
    <cellStyle name="Percent 4 9 2 7" xfId="14675"/>
    <cellStyle name="Percent 4 9 2 7 2" xfId="40643"/>
    <cellStyle name="Percent 4 9 2 8" xfId="3855"/>
    <cellStyle name="Percent 4 9 2 9" xfId="29823"/>
    <cellStyle name="Percent 4 9 3" xfId="2232"/>
    <cellStyle name="Percent 4 9 3 2" xfId="6560"/>
    <cellStyle name="Percent 4 9 3 2 2" xfId="13052"/>
    <cellStyle name="Percent 4 9 3 2 2 2" xfId="28200"/>
    <cellStyle name="Percent 4 9 3 2 2 2 2" xfId="54168"/>
    <cellStyle name="Percent 4 9 3 2 2 3" xfId="39020"/>
    <cellStyle name="Percent 4 9 3 2 3" xfId="21708"/>
    <cellStyle name="Percent 4 9 3 2 3 2" xfId="47676"/>
    <cellStyle name="Percent 4 9 3 2 4" xfId="17380"/>
    <cellStyle name="Percent 4 9 3 2 4 2" xfId="43348"/>
    <cellStyle name="Percent 4 9 3 2 5" xfId="32528"/>
    <cellStyle name="Percent 4 9 3 2 6" xfId="59010"/>
    <cellStyle name="Percent 4 9 3 3" xfId="10888"/>
    <cellStyle name="Percent 4 9 3 3 2" xfId="26036"/>
    <cellStyle name="Percent 4 9 3 3 2 2" xfId="52004"/>
    <cellStyle name="Percent 4 9 3 3 3" xfId="36856"/>
    <cellStyle name="Percent 4 9 3 4" xfId="8724"/>
    <cellStyle name="Percent 4 9 3 4 2" xfId="23872"/>
    <cellStyle name="Percent 4 9 3 4 2 2" xfId="49840"/>
    <cellStyle name="Percent 4 9 3 4 3" xfId="34692"/>
    <cellStyle name="Percent 4 9 3 5" xfId="19544"/>
    <cellStyle name="Percent 4 9 3 5 2" xfId="45512"/>
    <cellStyle name="Percent 4 9 3 6" xfId="15216"/>
    <cellStyle name="Percent 4 9 3 6 2" xfId="41184"/>
    <cellStyle name="Percent 4 9 3 7" xfId="4396"/>
    <cellStyle name="Percent 4 9 3 8" xfId="30364"/>
    <cellStyle name="Percent 4 9 3 9" xfId="56846"/>
    <cellStyle name="Percent 4 9 4" xfId="5478"/>
    <cellStyle name="Percent 4 9 4 2" xfId="11970"/>
    <cellStyle name="Percent 4 9 4 2 2" xfId="27118"/>
    <cellStyle name="Percent 4 9 4 2 2 2" xfId="53086"/>
    <cellStyle name="Percent 4 9 4 2 3" xfId="37938"/>
    <cellStyle name="Percent 4 9 4 3" xfId="20626"/>
    <cellStyle name="Percent 4 9 4 3 2" xfId="46594"/>
    <cellStyle name="Percent 4 9 4 4" xfId="16298"/>
    <cellStyle name="Percent 4 9 4 4 2" xfId="42266"/>
    <cellStyle name="Percent 4 9 4 5" xfId="31446"/>
    <cellStyle name="Percent 4 9 4 6" xfId="57928"/>
    <cellStyle name="Percent 4 9 5" xfId="9806"/>
    <cellStyle name="Percent 4 9 5 2" xfId="24954"/>
    <cellStyle name="Percent 4 9 5 2 2" xfId="50922"/>
    <cellStyle name="Percent 4 9 5 3" xfId="35774"/>
    <cellStyle name="Percent 4 9 6" xfId="7642"/>
    <cellStyle name="Percent 4 9 6 2" xfId="22790"/>
    <cellStyle name="Percent 4 9 6 2 2" xfId="48758"/>
    <cellStyle name="Percent 4 9 6 3" xfId="33610"/>
    <cellStyle name="Percent 4 9 7" xfId="18462"/>
    <cellStyle name="Percent 4 9 7 2" xfId="44430"/>
    <cellStyle name="Percent 4 9 8" xfId="14134"/>
    <cellStyle name="Percent 4 9 8 2" xfId="40102"/>
    <cellStyle name="Percent 4 9 9" xfId="3314"/>
    <cellStyle name="Percent 5" xfId="599"/>
    <cellStyle name="Percent 5 10" xfId="600"/>
    <cellStyle name="Percent 5 10 10" xfId="29284"/>
    <cellStyle name="Percent 5 10 11" xfId="55226"/>
    <cellStyle name="Percent 5 10 12" xfId="55766"/>
    <cellStyle name="Percent 5 10 13" xfId="1043"/>
    <cellStyle name="Percent 5 10 2" xfId="1693"/>
    <cellStyle name="Percent 5 10 2 10" xfId="56307"/>
    <cellStyle name="Percent 5 10 2 2" xfId="2775"/>
    <cellStyle name="Percent 5 10 2 2 2" xfId="7103"/>
    <cellStyle name="Percent 5 10 2 2 2 2" xfId="13595"/>
    <cellStyle name="Percent 5 10 2 2 2 2 2" xfId="28743"/>
    <cellStyle name="Percent 5 10 2 2 2 2 2 2" xfId="54711"/>
    <cellStyle name="Percent 5 10 2 2 2 2 3" xfId="39563"/>
    <cellStyle name="Percent 5 10 2 2 2 3" xfId="22251"/>
    <cellStyle name="Percent 5 10 2 2 2 3 2" xfId="48219"/>
    <cellStyle name="Percent 5 10 2 2 2 4" xfId="17923"/>
    <cellStyle name="Percent 5 10 2 2 2 4 2" xfId="43891"/>
    <cellStyle name="Percent 5 10 2 2 2 5" xfId="33071"/>
    <cellStyle name="Percent 5 10 2 2 2 6" xfId="59553"/>
    <cellStyle name="Percent 5 10 2 2 3" xfId="11431"/>
    <cellStyle name="Percent 5 10 2 2 3 2" xfId="26579"/>
    <cellStyle name="Percent 5 10 2 2 3 2 2" xfId="52547"/>
    <cellStyle name="Percent 5 10 2 2 3 3" xfId="37399"/>
    <cellStyle name="Percent 5 10 2 2 4" xfId="9267"/>
    <cellStyle name="Percent 5 10 2 2 4 2" xfId="24415"/>
    <cellStyle name="Percent 5 10 2 2 4 2 2" xfId="50383"/>
    <cellStyle name="Percent 5 10 2 2 4 3" xfId="35235"/>
    <cellStyle name="Percent 5 10 2 2 5" xfId="20087"/>
    <cellStyle name="Percent 5 10 2 2 5 2" xfId="46055"/>
    <cellStyle name="Percent 5 10 2 2 6" xfId="15759"/>
    <cellStyle name="Percent 5 10 2 2 6 2" xfId="41727"/>
    <cellStyle name="Percent 5 10 2 2 7" xfId="4939"/>
    <cellStyle name="Percent 5 10 2 2 8" xfId="30907"/>
    <cellStyle name="Percent 5 10 2 2 9" xfId="57389"/>
    <cellStyle name="Percent 5 10 2 3" xfId="6021"/>
    <cellStyle name="Percent 5 10 2 3 2" xfId="12513"/>
    <cellStyle name="Percent 5 10 2 3 2 2" xfId="27661"/>
    <cellStyle name="Percent 5 10 2 3 2 2 2" xfId="53629"/>
    <cellStyle name="Percent 5 10 2 3 2 3" xfId="38481"/>
    <cellStyle name="Percent 5 10 2 3 3" xfId="21169"/>
    <cellStyle name="Percent 5 10 2 3 3 2" xfId="47137"/>
    <cellStyle name="Percent 5 10 2 3 4" xfId="16841"/>
    <cellStyle name="Percent 5 10 2 3 4 2" xfId="42809"/>
    <cellStyle name="Percent 5 10 2 3 5" xfId="31989"/>
    <cellStyle name="Percent 5 10 2 3 6" xfId="58471"/>
    <cellStyle name="Percent 5 10 2 4" xfId="10349"/>
    <cellStyle name="Percent 5 10 2 4 2" xfId="25497"/>
    <cellStyle name="Percent 5 10 2 4 2 2" xfId="51465"/>
    <cellStyle name="Percent 5 10 2 4 3" xfId="36317"/>
    <cellStyle name="Percent 5 10 2 5" xfId="8185"/>
    <cellStyle name="Percent 5 10 2 5 2" xfId="23333"/>
    <cellStyle name="Percent 5 10 2 5 2 2" xfId="49301"/>
    <cellStyle name="Percent 5 10 2 5 3" xfId="34153"/>
    <cellStyle name="Percent 5 10 2 6" xfId="19005"/>
    <cellStyle name="Percent 5 10 2 6 2" xfId="44973"/>
    <cellStyle name="Percent 5 10 2 7" xfId="14677"/>
    <cellStyle name="Percent 5 10 2 7 2" xfId="40645"/>
    <cellStyle name="Percent 5 10 2 8" xfId="3857"/>
    <cellStyle name="Percent 5 10 2 9" xfId="29825"/>
    <cellStyle name="Percent 5 10 3" xfId="2234"/>
    <cellStyle name="Percent 5 10 3 2" xfId="6562"/>
    <cellStyle name="Percent 5 10 3 2 2" xfId="13054"/>
    <cellStyle name="Percent 5 10 3 2 2 2" xfId="28202"/>
    <cellStyle name="Percent 5 10 3 2 2 2 2" xfId="54170"/>
    <cellStyle name="Percent 5 10 3 2 2 3" xfId="39022"/>
    <cellStyle name="Percent 5 10 3 2 3" xfId="21710"/>
    <cellStyle name="Percent 5 10 3 2 3 2" xfId="47678"/>
    <cellStyle name="Percent 5 10 3 2 4" xfId="17382"/>
    <cellStyle name="Percent 5 10 3 2 4 2" xfId="43350"/>
    <cellStyle name="Percent 5 10 3 2 5" xfId="32530"/>
    <cellStyle name="Percent 5 10 3 2 6" xfId="59012"/>
    <cellStyle name="Percent 5 10 3 3" xfId="10890"/>
    <cellStyle name="Percent 5 10 3 3 2" xfId="26038"/>
    <cellStyle name="Percent 5 10 3 3 2 2" xfId="52006"/>
    <cellStyle name="Percent 5 10 3 3 3" xfId="36858"/>
    <cellStyle name="Percent 5 10 3 4" xfId="8726"/>
    <cellStyle name="Percent 5 10 3 4 2" xfId="23874"/>
    <cellStyle name="Percent 5 10 3 4 2 2" xfId="49842"/>
    <cellStyle name="Percent 5 10 3 4 3" xfId="34694"/>
    <cellStyle name="Percent 5 10 3 5" xfId="19546"/>
    <cellStyle name="Percent 5 10 3 5 2" xfId="45514"/>
    <cellStyle name="Percent 5 10 3 6" xfId="15218"/>
    <cellStyle name="Percent 5 10 3 6 2" xfId="41186"/>
    <cellStyle name="Percent 5 10 3 7" xfId="4398"/>
    <cellStyle name="Percent 5 10 3 8" xfId="30366"/>
    <cellStyle name="Percent 5 10 3 9" xfId="56848"/>
    <cellStyle name="Percent 5 10 4" xfId="5480"/>
    <cellStyle name="Percent 5 10 4 2" xfId="11972"/>
    <cellStyle name="Percent 5 10 4 2 2" xfId="27120"/>
    <cellStyle name="Percent 5 10 4 2 2 2" xfId="53088"/>
    <cellStyle name="Percent 5 10 4 2 3" xfId="37940"/>
    <cellStyle name="Percent 5 10 4 3" xfId="20628"/>
    <cellStyle name="Percent 5 10 4 3 2" xfId="46596"/>
    <cellStyle name="Percent 5 10 4 4" xfId="16300"/>
    <cellStyle name="Percent 5 10 4 4 2" xfId="42268"/>
    <cellStyle name="Percent 5 10 4 5" xfId="31448"/>
    <cellStyle name="Percent 5 10 4 6" xfId="57930"/>
    <cellStyle name="Percent 5 10 5" xfId="9808"/>
    <cellStyle name="Percent 5 10 5 2" xfId="24956"/>
    <cellStyle name="Percent 5 10 5 2 2" xfId="50924"/>
    <cellStyle name="Percent 5 10 5 3" xfId="35776"/>
    <cellStyle name="Percent 5 10 6" xfId="7644"/>
    <cellStyle name="Percent 5 10 6 2" xfId="22792"/>
    <cellStyle name="Percent 5 10 6 2 2" xfId="48760"/>
    <cellStyle name="Percent 5 10 6 3" xfId="33612"/>
    <cellStyle name="Percent 5 10 7" xfId="18464"/>
    <cellStyle name="Percent 5 10 7 2" xfId="44432"/>
    <cellStyle name="Percent 5 10 8" xfId="14136"/>
    <cellStyle name="Percent 5 10 8 2" xfId="40104"/>
    <cellStyle name="Percent 5 10 9" xfId="3316"/>
    <cellStyle name="Percent 5 11" xfId="601"/>
    <cellStyle name="Percent 5 11 10" xfId="29285"/>
    <cellStyle name="Percent 5 11 11" xfId="55227"/>
    <cellStyle name="Percent 5 11 12" xfId="55767"/>
    <cellStyle name="Percent 5 11 13" xfId="1083"/>
    <cellStyle name="Percent 5 11 2" xfId="1694"/>
    <cellStyle name="Percent 5 11 2 10" xfId="56308"/>
    <cellStyle name="Percent 5 11 2 2" xfId="2776"/>
    <cellStyle name="Percent 5 11 2 2 2" xfId="7104"/>
    <cellStyle name="Percent 5 11 2 2 2 2" xfId="13596"/>
    <cellStyle name="Percent 5 11 2 2 2 2 2" xfId="28744"/>
    <cellStyle name="Percent 5 11 2 2 2 2 2 2" xfId="54712"/>
    <cellStyle name="Percent 5 11 2 2 2 2 3" xfId="39564"/>
    <cellStyle name="Percent 5 11 2 2 2 3" xfId="22252"/>
    <cellStyle name="Percent 5 11 2 2 2 3 2" xfId="48220"/>
    <cellStyle name="Percent 5 11 2 2 2 4" xfId="17924"/>
    <cellStyle name="Percent 5 11 2 2 2 4 2" xfId="43892"/>
    <cellStyle name="Percent 5 11 2 2 2 5" xfId="33072"/>
    <cellStyle name="Percent 5 11 2 2 2 6" xfId="59554"/>
    <cellStyle name="Percent 5 11 2 2 3" xfId="11432"/>
    <cellStyle name="Percent 5 11 2 2 3 2" xfId="26580"/>
    <cellStyle name="Percent 5 11 2 2 3 2 2" xfId="52548"/>
    <cellStyle name="Percent 5 11 2 2 3 3" xfId="37400"/>
    <cellStyle name="Percent 5 11 2 2 4" xfId="9268"/>
    <cellStyle name="Percent 5 11 2 2 4 2" xfId="24416"/>
    <cellStyle name="Percent 5 11 2 2 4 2 2" xfId="50384"/>
    <cellStyle name="Percent 5 11 2 2 4 3" xfId="35236"/>
    <cellStyle name="Percent 5 11 2 2 5" xfId="20088"/>
    <cellStyle name="Percent 5 11 2 2 5 2" xfId="46056"/>
    <cellStyle name="Percent 5 11 2 2 6" xfId="15760"/>
    <cellStyle name="Percent 5 11 2 2 6 2" xfId="41728"/>
    <cellStyle name="Percent 5 11 2 2 7" xfId="4940"/>
    <cellStyle name="Percent 5 11 2 2 8" xfId="30908"/>
    <cellStyle name="Percent 5 11 2 2 9" xfId="57390"/>
    <cellStyle name="Percent 5 11 2 3" xfId="6022"/>
    <cellStyle name="Percent 5 11 2 3 2" xfId="12514"/>
    <cellStyle name="Percent 5 11 2 3 2 2" xfId="27662"/>
    <cellStyle name="Percent 5 11 2 3 2 2 2" xfId="53630"/>
    <cellStyle name="Percent 5 11 2 3 2 3" xfId="38482"/>
    <cellStyle name="Percent 5 11 2 3 3" xfId="21170"/>
    <cellStyle name="Percent 5 11 2 3 3 2" xfId="47138"/>
    <cellStyle name="Percent 5 11 2 3 4" xfId="16842"/>
    <cellStyle name="Percent 5 11 2 3 4 2" xfId="42810"/>
    <cellStyle name="Percent 5 11 2 3 5" xfId="31990"/>
    <cellStyle name="Percent 5 11 2 3 6" xfId="58472"/>
    <cellStyle name="Percent 5 11 2 4" xfId="10350"/>
    <cellStyle name="Percent 5 11 2 4 2" xfId="25498"/>
    <cellStyle name="Percent 5 11 2 4 2 2" xfId="51466"/>
    <cellStyle name="Percent 5 11 2 4 3" xfId="36318"/>
    <cellStyle name="Percent 5 11 2 5" xfId="8186"/>
    <cellStyle name="Percent 5 11 2 5 2" xfId="23334"/>
    <cellStyle name="Percent 5 11 2 5 2 2" xfId="49302"/>
    <cellStyle name="Percent 5 11 2 5 3" xfId="34154"/>
    <cellStyle name="Percent 5 11 2 6" xfId="19006"/>
    <cellStyle name="Percent 5 11 2 6 2" xfId="44974"/>
    <cellStyle name="Percent 5 11 2 7" xfId="14678"/>
    <cellStyle name="Percent 5 11 2 7 2" xfId="40646"/>
    <cellStyle name="Percent 5 11 2 8" xfId="3858"/>
    <cellStyle name="Percent 5 11 2 9" xfId="29826"/>
    <cellStyle name="Percent 5 11 3" xfId="2235"/>
    <cellStyle name="Percent 5 11 3 2" xfId="6563"/>
    <cellStyle name="Percent 5 11 3 2 2" xfId="13055"/>
    <cellStyle name="Percent 5 11 3 2 2 2" xfId="28203"/>
    <cellStyle name="Percent 5 11 3 2 2 2 2" xfId="54171"/>
    <cellStyle name="Percent 5 11 3 2 2 3" xfId="39023"/>
    <cellStyle name="Percent 5 11 3 2 3" xfId="21711"/>
    <cellStyle name="Percent 5 11 3 2 3 2" xfId="47679"/>
    <cellStyle name="Percent 5 11 3 2 4" xfId="17383"/>
    <cellStyle name="Percent 5 11 3 2 4 2" xfId="43351"/>
    <cellStyle name="Percent 5 11 3 2 5" xfId="32531"/>
    <cellStyle name="Percent 5 11 3 2 6" xfId="59013"/>
    <cellStyle name="Percent 5 11 3 3" xfId="10891"/>
    <cellStyle name="Percent 5 11 3 3 2" xfId="26039"/>
    <cellStyle name="Percent 5 11 3 3 2 2" xfId="52007"/>
    <cellStyle name="Percent 5 11 3 3 3" xfId="36859"/>
    <cellStyle name="Percent 5 11 3 4" xfId="8727"/>
    <cellStyle name="Percent 5 11 3 4 2" xfId="23875"/>
    <cellStyle name="Percent 5 11 3 4 2 2" xfId="49843"/>
    <cellStyle name="Percent 5 11 3 4 3" xfId="34695"/>
    <cellStyle name="Percent 5 11 3 5" xfId="19547"/>
    <cellStyle name="Percent 5 11 3 5 2" xfId="45515"/>
    <cellStyle name="Percent 5 11 3 6" xfId="15219"/>
    <cellStyle name="Percent 5 11 3 6 2" xfId="41187"/>
    <cellStyle name="Percent 5 11 3 7" xfId="4399"/>
    <cellStyle name="Percent 5 11 3 8" xfId="30367"/>
    <cellStyle name="Percent 5 11 3 9" xfId="56849"/>
    <cellStyle name="Percent 5 11 4" xfId="5481"/>
    <cellStyle name="Percent 5 11 4 2" xfId="11973"/>
    <cellStyle name="Percent 5 11 4 2 2" xfId="27121"/>
    <cellStyle name="Percent 5 11 4 2 2 2" xfId="53089"/>
    <cellStyle name="Percent 5 11 4 2 3" xfId="37941"/>
    <cellStyle name="Percent 5 11 4 3" xfId="20629"/>
    <cellStyle name="Percent 5 11 4 3 2" xfId="46597"/>
    <cellStyle name="Percent 5 11 4 4" xfId="16301"/>
    <cellStyle name="Percent 5 11 4 4 2" xfId="42269"/>
    <cellStyle name="Percent 5 11 4 5" xfId="31449"/>
    <cellStyle name="Percent 5 11 4 6" xfId="57931"/>
    <cellStyle name="Percent 5 11 5" xfId="9809"/>
    <cellStyle name="Percent 5 11 5 2" xfId="24957"/>
    <cellStyle name="Percent 5 11 5 2 2" xfId="50925"/>
    <cellStyle name="Percent 5 11 5 3" xfId="35777"/>
    <cellStyle name="Percent 5 11 6" xfId="7645"/>
    <cellStyle name="Percent 5 11 6 2" xfId="22793"/>
    <cellStyle name="Percent 5 11 6 2 2" xfId="48761"/>
    <cellStyle name="Percent 5 11 6 3" xfId="33613"/>
    <cellStyle name="Percent 5 11 7" xfId="18465"/>
    <cellStyle name="Percent 5 11 7 2" xfId="44433"/>
    <cellStyle name="Percent 5 11 8" xfId="14137"/>
    <cellStyle name="Percent 5 11 8 2" xfId="40105"/>
    <cellStyle name="Percent 5 11 9" xfId="3317"/>
    <cellStyle name="Percent 5 12" xfId="602"/>
    <cellStyle name="Percent 5 12 10" xfId="29286"/>
    <cellStyle name="Percent 5 12 11" xfId="55228"/>
    <cellStyle name="Percent 5 12 12" xfId="55768"/>
    <cellStyle name="Percent 5 12 13" xfId="1123"/>
    <cellStyle name="Percent 5 12 2" xfId="1695"/>
    <cellStyle name="Percent 5 12 2 10" xfId="56309"/>
    <cellStyle name="Percent 5 12 2 2" xfId="2777"/>
    <cellStyle name="Percent 5 12 2 2 2" xfId="7105"/>
    <cellStyle name="Percent 5 12 2 2 2 2" xfId="13597"/>
    <cellStyle name="Percent 5 12 2 2 2 2 2" xfId="28745"/>
    <cellStyle name="Percent 5 12 2 2 2 2 2 2" xfId="54713"/>
    <cellStyle name="Percent 5 12 2 2 2 2 3" xfId="39565"/>
    <cellStyle name="Percent 5 12 2 2 2 3" xfId="22253"/>
    <cellStyle name="Percent 5 12 2 2 2 3 2" xfId="48221"/>
    <cellStyle name="Percent 5 12 2 2 2 4" xfId="17925"/>
    <cellStyle name="Percent 5 12 2 2 2 4 2" xfId="43893"/>
    <cellStyle name="Percent 5 12 2 2 2 5" xfId="33073"/>
    <cellStyle name="Percent 5 12 2 2 2 6" xfId="59555"/>
    <cellStyle name="Percent 5 12 2 2 3" xfId="11433"/>
    <cellStyle name="Percent 5 12 2 2 3 2" xfId="26581"/>
    <cellStyle name="Percent 5 12 2 2 3 2 2" xfId="52549"/>
    <cellStyle name="Percent 5 12 2 2 3 3" xfId="37401"/>
    <cellStyle name="Percent 5 12 2 2 4" xfId="9269"/>
    <cellStyle name="Percent 5 12 2 2 4 2" xfId="24417"/>
    <cellStyle name="Percent 5 12 2 2 4 2 2" xfId="50385"/>
    <cellStyle name="Percent 5 12 2 2 4 3" xfId="35237"/>
    <cellStyle name="Percent 5 12 2 2 5" xfId="20089"/>
    <cellStyle name="Percent 5 12 2 2 5 2" xfId="46057"/>
    <cellStyle name="Percent 5 12 2 2 6" xfId="15761"/>
    <cellStyle name="Percent 5 12 2 2 6 2" xfId="41729"/>
    <cellStyle name="Percent 5 12 2 2 7" xfId="4941"/>
    <cellStyle name="Percent 5 12 2 2 8" xfId="30909"/>
    <cellStyle name="Percent 5 12 2 2 9" xfId="57391"/>
    <cellStyle name="Percent 5 12 2 3" xfId="6023"/>
    <cellStyle name="Percent 5 12 2 3 2" xfId="12515"/>
    <cellStyle name="Percent 5 12 2 3 2 2" xfId="27663"/>
    <cellStyle name="Percent 5 12 2 3 2 2 2" xfId="53631"/>
    <cellStyle name="Percent 5 12 2 3 2 3" xfId="38483"/>
    <cellStyle name="Percent 5 12 2 3 3" xfId="21171"/>
    <cellStyle name="Percent 5 12 2 3 3 2" xfId="47139"/>
    <cellStyle name="Percent 5 12 2 3 4" xfId="16843"/>
    <cellStyle name="Percent 5 12 2 3 4 2" xfId="42811"/>
    <cellStyle name="Percent 5 12 2 3 5" xfId="31991"/>
    <cellStyle name="Percent 5 12 2 3 6" xfId="58473"/>
    <cellStyle name="Percent 5 12 2 4" xfId="10351"/>
    <cellStyle name="Percent 5 12 2 4 2" xfId="25499"/>
    <cellStyle name="Percent 5 12 2 4 2 2" xfId="51467"/>
    <cellStyle name="Percent 5 12 2 4 3" xfId="36319"/>
    <cellStyle name="Percent 5 12 2 5" xfId="8187"/>
    <cellStyle name="Percent 5 12 2 5 2" xfId="23335"/>
    <cellStyle name="Percent 5 12 2 5 2 2" xfId="49303"/>
    <cellStyle name="Percent 5 12 2 5 3" xfId="34155"/>
    <cellStyle name="Percent 5 12 2 6" xfId="19007"/>
    <cellStyle name="Percent 5 12 2 6 2" xfId="44975"/>
    <cellStyle name="Percent 5 12 2 7" xfId="14679"/>
    <cellStyle name="Percent 5 12 2 7 2" xfId="40647"/>
    <cellStyle name="Percent 5 12 2 8" xfId="3859"/>
    <cellStyle name="Percent 5 12 2 9" xfId="29827"/>
    <cellStyle name="Percent 5 12 3" xfId="2236"/>
    <cellStyle name="Percent 5 12 3 2" xfId="6564"/>
    <cellStyle name="Percent 5 12 3 2 2" xfId="13056"/>
    <cellStyle name="Percent 5 12 3 2 2 2" xfId="28204"/>
    <cellStyle name="Percent 5 12 3 2 2 2 2" xfId="54172"/>
    <cellStyle name="Percent 5 12 3 2 2 3" xfId="39024"/>
    <cellStyle name="Percent 5 12 3 2 3" xfId="21712"/>
    <cellStyle name="Percent 5 12 3 2 3 2" xfId="47680"/>
    <cellStyle name="Percent 5 12 3 2 4" xfId="17384"/>
    <cellStyle name="Percent 5 12 3 2 4 2" xfId="43352"/>
    <cellStyle name="Percent 5 12 3 2 5" xfId="32532"/>
    <cellStyle name="Percent 5 12 3 2 6" xfId="59014"/>
    <cellStyle name="Percent 5 12 3 3" xfId="10892"/>
    <cellStyle name="Percent 5 12 3 3 2" xfId="26040"/>
    <cellStyle name="Percent 5 12 3 3 2 2" xfId="52008"/>
    <cellStyle name="Percent 5 12 3 3 3" xfId="36860"/>
    <cellStyle name="Percent 5 12 3 4" xfId="8728"/>
    <cellStyle name="Percent 5 12 3 4 2" xfId="23876"/>
    <cellStyle name="Percent 5 12 3 4 2 2" xfId="49844"/>
    <cellStyle name="Percent 5 12 3 4 3" xfId="34696"/>
    <cellStyle name="Percent 5 12 3 5" xfId="19548"/>
    <cellStyle name="Percent 5 12 3 5 2" xfId="45516"/>
    <cellStyle name="Percent 5 12 3 6" xfId="15220"/>
    <cellStyle name="Percent 5 12 3 6 2" xfId="41188"/>
    <cellStyle name="Percent 5 12 3 7" xfId="4400"/>
    <cellStyle name="Percent 5 12 3 8" xfId="30368"/>
    <cellStyle name="Percent 5 12 3 9" xfId="56850"/>
    <cellStyle name="Percent 5 12 4" xfId="5482"/>
    <cellStyle name="Percent 5 12 4 2" xfId="11974"/>
    <cellStyle name="Percent 5 12 4 2 2" xfId="27122"/>
    <cellStyle name="Percent 5 12 4 2 2 2" xfId="53090"/>
    <cellStyle name="Percent 5 12 4 2 3" xfId="37942"/>
    <cellStyle name="Percent 5 12 4 3" xfId="20630"/>
    <cellStyle name="Percent 5 12 4 3 2" xfId="46598"/>
    <cellStyle name="Percent 5 12 4 4" xfId="16302"/>
    <cellStyle name="Percent 5 12 4 4 2" xfId="42270"/>
    <cellStyle name="Percent 5 12 4 5" xfId="31450"/>
    <cellStyle name="Percent 5 12 4 6" xfId="57932"/>
    <cellStyle name="Percent 5 12 5" xfId="9810"/>
    <cellStyle name="Percent 5 12 5 2" xfId="24958"/>
    <cellStyle name="Percent 5 12 5 2 2" xfId="50926"/>
    <cellStyle name="Percent 5 12 5 3" xfId="35778"/>
    <cellStyle name="Percent 5 12 6" xfId="7646"/>
    <cellStyle name="Percent 5 12 6 2" xfId="22794"/>
    <cellStyle name="Percent 5 12 6 2 2" xfId="48762"/>
    <cellStyle name="Percent 5 12 6 3" xfId="33614"/>
    <cellStyle name="Percent 5 12 7" xfId="18466"/>
    <cellStyle name="Percent 5 12 7 2" xfId="44434"/>
    <cellStyle name="Percent 5 12 8" xfId="14138"/>
    <cellStyle name="Percent 5 12 8 2" xfId="40106"/>
    <cellStyle name="Percent 5 12 9" xfId="3318"/>
    <cellStyle name="Percent 5 13" xfId="603"/>
    <cellStyle name="Percent 5 13 10" xfId="29287"/>
    <cellStyle name="Percent 5 13 11" xfId="55229"/>
    <cellStyle name="Percent 5 13 12" xfId="55769"/>
    <cellStyle name="Percent 5 13 13" xfId="1163"/>
    <cellStyle name="Percent 5 13 2" xfId="1696"/>
    <cellStyle name="Percent 5 13 2 10" xfId="56310"/>
    <cellStyle name="Percent 5 13 2 2" xfId="2778"/>
    <cellStyle name="Percent 5 13 2 2 2" xfId="7106"/>
    <cellStyle name="Percent 5 13 2 2 2 2" xfId="13598"/>
    <cellStyle name="Percent 5 13 2 2 2 2 2" xfId="28746"/>
    <cellStyle name="Percent 5 13 2 2 2 2 2 2" xfId="54714"/>
    <cellStyle name="Percent 5 13 2 2 2 2 3" xfId="39566"/>
    <cellStyle name="Percent 5 13 2 2 2 3" xfId="22254"/>
    <cellStyle name="Percent 5 13 2 2 2 3 2" xfId="48222"/>
    <cellStyle name="Percent 5 13 2 2 2 4" xfId="17926"/>
    <cellStyle name="Percent 5 13 2 2 2 4 2" xfId="43894"/>
    <cellStyle name="Percent 5 13 2 2 2 5" xfId="33074"/>
    <cellStyle name="Percent 5 13 2 2 2 6" xfId="59556"/>
    <cellStyle name="Percent 5 13 2 2 3" xfId="11434"/>
    <cellStyle name="Percent 5 13 2 2 3 2" xfId="26582"/>
    <cellStyle name="Percent 5 13 2 2 3 2 2" xfId="52550"/>
    <cellStyle name="Percent 5 13 2 2 3 3" xfId="37402"/>
    <cellStyle name="Percent 5 13 2 2 4" xfId="9270"/>
    <cellStyle name="Percent 5 13 2 2 4 2" xfId="24418"/>
    <cellStyle name="Percent 5 13 2 2 4 2 2" xfId="50386"/>
    <cellStyle name="Percent 5 13 2 2 4 3" xfId="35238"/>
    <cellStyle name="Percent 5 13 2 2 5" xfId="20090"/>
    <cellStyle name="Percent 5 13 2 2 5 2" xfId="46058"/>
    <cellStyle name="Percent 5 13 2 2 6" xfId="15762"/>
    <cellStyle name="Percent 5 13 2 2 6 2" xfId="41730"/>
    <cellStyle name="Percent 5 13 2 2 7" xfId="4942"/>
    <cellStyle name="Percent 5 13 2 2 8" xfId="30910"/>
    <cellStyle name="Percent 5 13 2 2 9" xfId="57392"/>
    <cellStyle name="Percent 5 13 2 3" xfId="6024"/>
    <cellStyle name="Percent 5 13 2 3 2" xfId="12516"/>
    <cellStyle name="Percent 5 13 2 3 2 2" xfId="27664"/>
    <cellStyle name="Percent 5 13 2 3 2 2 2" xfId="53632"/>
    <cellStyle name="Percent 5 13 2 3 2 3" xfId="38484"/>
    <cellStyle name="Percent 5 13 2 3 3" xfId="21172"/>
    <cellStyle name="Percent 5 13 2 3 3 2" xfId="47140"/>
    <cellStyle name="Percent 5 13 2 3 4" xfId="16844"/>
    <cellStyle name="Percent 5 13 2 3 4 2" xfId="42812"/>
    <cellStyle name="Percent 5 13 2 3 5" xfId="31992"/>
    <cellStyle name="Percent 5 13 2 3 6" xfId="58474"/>
    <cellStyle name="Percent 5 13 2 4" xfId="10352"/>
    <cellStyle name="Percent 5 13 2 4 2" xfId="25500"/>
    <cellStyle name="Percent 5 13 2 4 2 2" xfId="51468"/>
    <cellStyle name="Percent 5 13 2 4 3" xfId="36320"/>
    <cellStyle name="Percent 5 13 2 5" xfId="8188"/>
    <cellStyle name="Percent 5 13 2 5 2" xfId="23336"/>
    <cellStyle name="Percent 5 13 2 5 2 2" xfId="49304"/>
    <cellStyle name="Percent 5 13 2 5 3" xfId="34156"/>
    <cellStyle name="Percent 5 13 2 6" xfId="19008"/>
    <cellStyle name="Percent 5 13 2 6 2" xfId="44976"/>
    <cellStyle name="Percent 5 13 2 7" xfId="14680"/>
    <cellStyle name="Percent 5 13 2 7 2" xfId="40648"/>
    <cellStyle name="Percent 5 13 2 8" xfId="3860"/>
    <cellStyle name="Percent 5 13 2 9" xfId="29828"/>
    <cellStyle name="Percent 5 13 3" xfId="2237"/>
    <cellStyle name="Percent 5 13 3 2" xfId="6565"/>
    <cellStyle name="Percent 5 13 3 2 2" xfId="13057"/>
    <cellStyle name="Percent 5 13 3 2 2 2" xfId="28205"/>
    <cellStyle name="Percent 5 13 3 2 2 2 2" xfId="54173"/>
    <cellStyle name="Percent 5 13 3 2 2 3" xfId="39025"/>
    <cellStyle name="Percent 5 13 3 2 3" xfId="21713"/>
    <cellStyle name="Percent 5 13 3 2 3 2" xfId="47681"/>
    <cellStyle name="Percent 5 13 3 2 4" xfId="17385"/>
    <cellStyle name="Percent 5 13 3 2 4 2" xfId="43353"/>
    <cellStyle name="Percent 5 13 3 2 5" xfId="32533"/>
    <cellStyle name="Percent 5 13 3 2 6" xfId="59015"/>
    <cellStyle name="Percent 5 13 3 3" xfId="10893"/>
    <cellStyle name="Percent 5 13 3 3 2" xfId="26041"/>
    <cellStyle name="Percent 5 13 3 3 2 2" xfId="52009"/>
    <cellStyle name="Percent 5 13 3 3 3" xfId="36861"/>
    <cellStyle name="Percent 5 13 3 4" xfId="8729"/>
    <cellStyle name="Percent 5 13 3 4 2" xfId="23877"/>
    <cellStyle name="Percent 5 13 3 4 2 2" xfId="49845"/>
    <cellStyle name="Percent 5 13 3 4 3" xfId="34697"/>
    <cellStyle name="Percent 5 13 3 5" xfId="19549"/>
    <cellStyle name="Percent 5 13 3 5 2" xfId="45517"/>
    <cellStyle name="Percent 5 13 3 6" xfId="15221"/>
    <cellStyle name="Percent 5 13 3 6 2" xfId="41189"/>
    <cellStyle name="Percent 5 13 3 7" xfId="4401"/>
    <cellStyle name="Percent 5 13 3 8" xfId="30369"/>
    <cellStyle name="Percent 5 13 3 9" xfId="56851"/>
    <cellStyle name="Percent 5 13 4" xfId="5483"/>
    <cellStyle name="Percent 5 13 4 2" xfId="11975"/>
    <cellStyle name="Percent 5 13 4 2 2" xfId="27123"/>
    <cellStyle name="Percent 5 13 4 2 2 2" xfId="53091"/>
    <cellStyle name="Percent 5 13 4 2 3" xfId="37943"/>
    <cellStyle name="Percent 5 13 4 3" xfId="20631"/>
    <cellStyle name="Percent 5 13 4 3 2" xfId="46599"/>
    <cellStyle name="Percent 5 13 4 4" xfId="16303"/>
    <cellStyle name="Percent 5 13 4 4 2" xfId="42271"/>
    <cellStyle name="Percent 5 13 4 5" xfId="31451"/>
    <cellStyle name="Percent 5 13 4 6" xfId="57933"/>
    <cellStyle name="Percent 5 13 5" xfId="9811"/>
    <cellStyle name="Percent 5 13 5 2" xfId="24959"/>
    <cellStyle name="Percent 5 13 5 2 2" xfId="50927"/>
    <cellStyle name="Percent 5 13 5 3" xfId="35779"/>
    <cellStyle name="Percent 5 13 6" xfId="7647"/>
    <cellStyle name="Percent 5 13 6 2" xfId="22795"/>
    <cellStyle name="Percent 5 13 6 2 2" xfId="48763"/>
    <cellStyle name="Percent 5 13 6 3" xfId="33615"/>
    <cellStyle name="Percent 5 13 7" xfId="18467"/>
    <cellStyle name="Percent 5 13 7 2" xfId="44435"/>
    <cellStyle name="Percent 5 13 8" xfId="14139"/>
    <cellStyle name="Percent 5 13 8 2" xfId="40107"/>
    <cellStyle name="Percent 5 13 9" xfId="3319"/>
    <cellStyle name="Percent 5 14" xfId="1692"/>
    <cellStyle name="Percent 5 14 10" xfId="56306"/>
    <cellStyle name="Percent 5 14 2" xfId="2774"/>
    <cellStyle name="Percent 5 14 2 2" xfId="7102"/>
    <cellStyle name="Percent 5 14 2 2 2" xfId="13594"/>
    <cellStyle name="Percent 5 14 2 2 2 2" xfId="28742"/>
    <cellStyle name="Percent 5 14 2 2 2 2 2" xfId="54710"/>
    <cellStyle name="Percent 5 14 2 2 2 3" xfId="39562"/>
    <cellStyle name="Percent 5 14 2 2 3" xfId="22250"/>
    <cellStyle name="Percent 5 14 2 2 3 2" xfId="48218"/>
    <cellStyle name="Percent 5 14 2 2 4" xfId="17922"/>
    <cellStyle name="Percent 5 14 2 2 4 2" xfId="43890"/>
    <cellStyle name="Percent 5 14 2 2 5" xfId="33070"/>
    <cellStyle name="Percent 5 14 2 2 6" xfId="59552"/>
    <cellStyle name="Percent 5 14 2 3" xfId="11430"/>
    <cellStyle name="Percent 5 14 2 3 2" xfId="26578"/>
    <cellStyle name="Percent 5 14 2 3 2 2" xfId="52546"/>
    <cellStyle name="Percent 5 14 2 3 3" xfId="37398"/>
    <cellStyle name="Percent 5 14 2 4" xfId="9266"/>
    <cellStyle name="Percent 5 14 2 4 2" xfId="24414"/>
    <cellStyle name="Percent 5 14 2 4 2 2" xfId="50382"/>
    <cellStyle name="Percent 5 14 2 4 3" xfId="35234"/>
    <cellStyle name="Percent 5 14 2 5" xfId="20086"/>
    <cellStyle name="Percent 5 14 2 5 2" xfId="46054"/>
    <cellStyle name="Percent 5 14 2 6" xfId="15758"/>
    <cellStyle name="Percent 5 14 2 6 2" xfId="41726"/>
    <cellStyle name="Percent 5 14 2 7" xfId="4938"/>
    <cellStyle name="Percent 5 14 2 8" xfId="30906"/>
    <cellStyle name="Percent 5 14 2 9" xfId="57388"/>
    <cellStyle name="Percent 5 14 3" xfId="6020"/>
    <cellStyle name="Percent 5 14 3 2" xfId="12512"/>
    <cellStyle name="Percent 5 14 3 2 2" xfId="27660"/>
    <cellStyle name="Percent 5 14 3 2 2 2" xfId="53628"/>
    <cellStyle name="Percent 5 14 3 2 3" xfId="38480"/>
    <cellStyle name="Percent 5 14 3 3" xfId="21168"/>
    <cellStyle name="Percent 5 14 3 3 2" xfId="47136"/>
    <cellStyle name="Percent 5 14 3 4" xfId="16840"/>
    <cellStyle name="Percent 5 14 3 4 2" xfId="42808"/>
    <cellStyle name="Percent 5 14 3 5" xfId="31988"/>
    <cellStyle name="Percent 5 14 3 6" xfId="58470"/>
    <cellStyle name="Percent 5 14 4" xfId="10348"/>
    <cellStyle name="Percent 5 14 4 2" xfId="25496"/>
    <cellStyle name="Percent 5 14 4 2 2" xfId="51464"/>
    <cellStyle name="Percent 5 14 4 3" xfId="36316"/>
    <cellStyle name="Percent 5 14 5" xfId="8184"/>
    <cellStyle name="Percent 5 14 5 2" xfId="23332"/>
    <cellStyle name="Percent 5 14 5 2 2" xfId="49300"/>
    <cellStyle name="Percent 5 14 5 3" xfId="34152"/>
    <cellStyle name="Percent 5 14 6" xfId="19004"/>
    <cellStyle name="Percent 5 14 6 2" xfId="44972"/>
    <cellStyle name="Percent 5 14 7" xfId="14676"/>
    <cellStyle name="Percent 5 14 7 2" xfId="40644"/>
    <cellStyle name="Percent 5 14 8" xfId="3856"/>
    <cellStyle name="Percent 5 14 9" xfId="29824"/>
    <cellStyle name="Percent 5 15" xfId="2233"/>
    <cellStyle name="Percent 5 15 2" xfId="6561"/>
    <cellStyle name="Percent 5 15 2 2" xfId="13053"/>
    <cellStyle name="Percent 5 15 2 2 2" xfId="28201"/>
    <cellStyle name="Percent 5 15 2 2 2 2" xfId="54169"/>
    <cellStyle name="Percent 5 15 2 2 3" xfId="39021"/>
    <cellStyle name="Percent 5 15 2 3" xfId="21709"/>
    <cellStyle name="Percent 5 15 2 3 2" xfId="47677"/>
    <cellStyle name="Percent 5 15 2 4" xfId="17381"/>
    <cellStyle name="Percent 5 15 2 4 2" xfId="43349"/>
    <cellStyle name="Percent 5 15 2 5" xfId="32529"/>
    <cellStyle name="Percent 5 15 2 6" xfId="59011"/>
    <cellStyle name="Percent 5 15 3" xfId="10889"/>
    <cellStyle name="Percent 5 15 3 2" xfId="26037"/>
    <cellStyle name="Percent 5 15 3 2 2" xfId="52005"/>
    <cellStyle name="Percent 5 15 3 3" xfId="36857"/>
    <cellStyle name="Percent 5 15 4" xfId="8725"/>
    <cellStyle name="Percent 5 15 4 2" xfId="23873"/>
    <cellStyle name="Percent 5 15 4 2 2" xfId="49841"/>
    <cellStyle name="Percent 5 15 4 3" xfId="34693"/>
    <cellStyle name="Percent 5 15 5" xfId="19545"/>
    <cellStyle name="Percent 5 15 5 2" xfId="45513"/>
    <cellStyle name="Percent 5 15 6" xfId="15217"/>
    <cellStyle name="Percent 5 15 6 2" xfId="41185"/>
    <cellStyle name="Percent 5 15 7" xfId="4397"/>
    <cellStyle name="Percent 5 15 8" xfId="30365"/>
    <cellStyle name="Percent 5 15 9" xfId="56847"/>
    <cellStyle name="Percent 5 16" xfId="5479"/>
    <cellStyle name="Percent 5 16 2" xfId="11971"/>
    <cellStyle name="Percent 5 16 2 2" xfId="27119"/>
    <cellStyle name="Percent 5 16 2 2 2" xfId="53087"/>
    <cellStyle name="Percent 5 16 2 3" xfId="37939"/>
    <cellStyle name="Percent 5 16 3" xfId="20627"/>
    <cellStyle name="Percent 5 16 3 2" xfId="46595"/>
    <cellStyle name="Percent 5 16 4" xfId="16299"/>
    <cellStyle name="Percent 5 16 4 2" xfId="42267"/>
    <cellStyle name="Percent 5 16 5" xfId="31447"/>
    <cellStyle name="Percent 5 16 6" xfId="57929"/>
    <cellStyle name="Percent 5 17" xfId="9807"/>
    <cellStyle name="Percent 5 17 2" xfId="24955"/>
    <cellStyle name="Percent 5 17 2 2" xfId="50923"/>
    <cellStyle name="Percent 5 17 3" xfId="35775"/>
    <cellStyle name="Percent 5 18" xfId="7643"/>
    <cellStyle name="Percent 5 18 2" xfId="22791"/>
    <cellStyle name="Percent 5 18 2 2" xfId="48759"/>
    <cellStyle name="Percent 5 18 3" xfId="33611"/>
    <cellStyle name="Percent 5 19" xfId="18463"/>
    <cellStyle name="Percent 5 19 2" xfId="44431"/>
    <cellStyle name="Percent 5 2" xfId="604"/>
    <cellStyle name="Percent 5 2 10" xfId="3320"/>
    <cellStyle name="Percent 5 2 11" xfId="29288"/>
    <cellStyle name="Percent 5 2 12" xfId="55230"/>
    <cellStyle name="Percent 5 2 13" xfId="55770"/>
    <cellStyle name="Percent 5 2 14" xfId="723"/>
    <cellStyle name="Percent 5 2 2" xfId="605"/>
    <cellStyle name="Percent 5 2 2 10" xfId="29289"/>
    <cellStyle name="Percent 5 2 2 11" xfId="55231"/>
    <cellStyle name="Percent 5 2 2 12" xfId="55771"/>
    <cellStyle name="Percent 5 2 2 13" xfId="1213"/>
    <cellStyle name="Percent 5 2 2 2" xfId="1698"/>
    <cellStyle name="Percent 5 2 2 2 10" xfId="56312"/>
    <cellStyle name="Percent 5 2 2 2 2" xfId="2780"/>
    <cellStyle name="Percent 5 2 2 2 2 2" xfId="7108"/>
    <cellStyle name="Percent 5 2 2 2 2 2 2" xfId="13600"/>
    <cellStyle name="Percent 5 2 2 2 2 2 2 2" xfId="28748"/>
    <cellStyle name="Percent 5 2 2 2 2 2 2 2 2" xfId="54716"/>
    <cellStyle name="Percent 5 2 2 2 2 2 2 3" xfId="39568"/>
    <cellStyle name="Percent 5 2 2 2 2 2 3" xfId="22256"/>
    <cellStyle name="Percent 5 2 2 2 2 2 3 2" xfId="48224"/>
    <cellStyle name="Percent 5 2 2 2 2 2 4" xfId="17928"/>
    <cellStyle name="Percent 5 2 2 2 2 2 4 2" xfId="43896"/>
    <cellStyle name="Percent 5 2 2 2 2 2 5" xfId="33076"/>
    <cellStyle name="Percent 5 2 2 2 2 2 6" xfId="59558"/>
    <cellStyle name="Percent 5 2 2 2 2 3" xfId="11436"/>
    <cellStyle name="Percent 5 2 2 2 2 3 2" xfId="26584"/>
    <cellStyle name="Percent 5 2 2 2 2 3 2 2" xfId="52552"/>
    <cellStyle name="Percent 5 2 2 2 2 3 3" xfId="37404"/>
    <cellStyle name="Percent 5 2 2 2 2 4" xfId="9272"/>
    <cellStyle name="Percent 5 2 2 2 2 4 2" xfId="24420"/>
    <cellStyle name="Percent 5 2 2 2 2 4 2 2" xfId="50388"/>
    <cellStyle name="Percent 5 2 2 2 2 4 3" xfId="35240"/>
    <cellStyle name="Percent 5 2 2 2 2 5" xfId="20092"/>
    <cellStyle name="Percent 5 2 2 2 2 5 2" xfId="46060"/>
    <cellStyle name="Percent 5 2 2 2 2 6" xfId="15764"/>
    <cellStyle name="Percent 5 2 2 2 2 6 2" xfId="41732"/>
    <cellStyle name="Percent 5 2 2 2 2 7" xfId="4944"/>
    <cellStyle name="Percent 5 2 2 2 2 8" xfId="30912"/>
    <cellStyle name="Percent 5 2 2 2 2 9" xfId="57394"/>
    <cellStyle name="Percent 5 2 2 2 3" xfId="6026"/>
    <cellStyle name="Percent 5 2 2 2 3 2" xfId="12518"/>
    <cellStyle name="Percent 5 2 2 2 3 2 2" xfId="27666"/>
    <cellStyle name="Percent 5 2 2 2 3 2 2 2" xfId="53634"/>
    <cellStyle name="Percent 5 2 2 2 3 2 3" xfId="38486"/>
    <cellStyle name="Percent 5 2 2 2 3 3" xfId="21174"/>
    <cellStyle name="Percent 5 2 2 2 3 3 2" xfId="47142"/>
    <cellStyle name="Percent 5 2 2 2 3 4" xfId="16846"/>
    <cellStyle name="Percent 5 2 2 2 3 4 2" xfId="42814"/>
    <cellStyle name="Percent 5 2 2 2 3 5" xfId="31994"/>
    <cellStyle name="Percent 5 2 2 2 3 6" xfId="58476"/>
    <cellStyle name="Percent 5 2 2 2 4" xfId="10354"/>
    <cellStyle name="Percent 5 2 2 2 4 2" xfId="25502"/>
    <cellStyle name="Percent 5 2 2 2 4 2 2" xfId="51470"/>
    <cellStyle name="Percent 5 2 2 2 4 3" xfId="36322"/>
    <cellStyle name="Percent 5 2 2 2 5" xfId="8190"/>
    <cellStyle name="Percent 5 2 2 2 5 2" xfId="23338"/>
    <cellStyle name="Percent 5 2 2 2 5 2 2" xfId="49306"/>
    <cellStyle name="Percent 5 2 2 2 5 3" xfId="34158"/>
    <cellStyle name="Percent 5 2 2 2 6" xfId="19010"/>
    <cellStyle name="Percent 5 2 2 2 6 2" xfId="44978"/>
    <cellStyle name="Percent 5 2 2 2 7" xfId="14682"/>
    <cellStyle name="Percent 5 2 2 2 7 2" xfId="40650"/>
    <cellStyle name="Percent 5 2 2 2 8" xfId="3862"/>
    <cellStyle name="Percent 5 2 2 2 9" xfId="29830"/>
    <cellStyle name="Percent 5 2 2 3" xfId="2239"/>
    <cellStyle name="Percent 5 2 2 3 2" xfId="6567"/>
    <cellStyle name="Percent 5 2 2 3 2 2" xfId="13059"/>
    <cellStyle name="Percent 5 2 2 3 2 2 2" xfId="28207"/>
    <cellStyle name="Percent 5 2 2 3 2 2 2 2" xfId="54175"/>
    <cellStyle name="Percent 5 2 2 3 2 2 3" xfId="39027"/>
    <cellStyle name="Percent 5 2 2 3 2 3" xfId="21715"/>
    <cellStyle name="Percent 5 2 2 3 2 3 2" xfId="47683"/>
    <cellStyle name="Percent 5 2 2 3 2 4" xfId="17387"/>
    <cellStyle name="Percent 5 2 2 3 2 4 2" xfId="43355"/>
    <cellStyle name="Percent 5 2 2 3 2 5" xfId="32535"/>
    <cellStyle name="Percent 5 2 2 3 2 6" xfId="59017"/>
    <cellStyle name="Percent 5 2 2 3 3" xfId="10895"/>
    <cellStyle name="Percent 5 2 2 3 3 2" xfId="26043"/>
    <cellStyle name="Percent 5 2 2 3 3 2 2" xfId="52011"/>
    <cellStyle name="Percent 5 2 2 3 3 3" xfId="36863"/>
    <cellStyle name="Percent 5 2 2 3 4" xfId="8731"/>
    <cellStyle name="Percent 5 2 2 3 4 2" xfId="23879"/>
    <cellStyle name="Percent 5 2 2 3 4 2 2" xfId="49847"/>
    <cellStyle name="Percent 5 2 2 3 4 3" xfId="34699"/>
    <cellStyle name="Percent 5 2 2 3 5" xfId="19551"/>
    <cellStyle name="Percent 5 2 2 3 5 2" xfId="45519"/>
    <cellStyle name="Percent 5 2 2 3 6" xfId="15223"/>
    <cellStyle name="Percent 5 2 2 3 6 2" xfId="41191"/>
    <cellStyle name="Percent 5 2 2 3 7" xfId="4403"/>
    <cellStyle name="Percent 5 2 2 3 8" xfId="30371"/>
    <cellStyle name="Percent 5 2 2 3 9" xfId="56853"/>
    <cellStyle name="Percent 5 2 2 4" xfId="5485"/>
    <cellStyle name="Percent 5 2 2 4 2" xfId="11977"/>
    <cellStyle name="Percent 5 2 2 4 2 2" xfId="27125"/>
    <cellStyle name="Percent 5 2 2 4 2 2 2" xfId="53093"/>
    <cellStyle name="Percent 5 2 2 4 2 3" xfId="37945"/>
    <cellStyle name="Percent 5 2 2 4 3" xfId="20633"/>
    <cellStyle name="Percent 5 2 2 4 3 2" xfId="46601"/>
    <cellStyle name="Percent 5 2 2 4 4" xfId="16305"/>
    <cellStyle name="Percent 5 2 2 4 4 2" xfId="42273"/>
    <cellStyle name="Percent 5 2 2 4 5" xfId="31453"/>
    <cellStyle name="Percent 5 2 2 4 6" xfId="57935"/>
    <cellStyle name="Percent 5 2 2 5" xfId="9813"/>
    <cellStyle name="Percent 5 2 2 5 2" xfId="24961"/>
    <cellStyle name="Percent 5 2 2 5 2 2" xfId="50929"/>
    <cellStyle name="Percent 5 2 2 5 3" xfId="35781"/>
    <cellStyle name="Percent 5 2 2 6" xfId="7649"/>
    <cellStyle name="Percent 5 2 2 6 2" xfId="22797"/>
    <cellStyle name="Percent 5 2 2 6 2 2" xfId="48765"/>
    <cellStyle name="Percent 5 2 2 6 3" xfId="33617"/>
    <cellStyle name="Percent 5 2 2 7" xfId="18469"/>
    <cellStyle name="Percent 5 2 2 7 2" xfId="44437"/>
    <cellStyle name="Percent 5 2 2 8" xfId="14141"/>
    <cellStyle name="Percent 5 2 2 8 2" xfId="40109"/>
    <cellStyle name="Percent 5 2 2 9" xfId="3321"/>
    <cellStyle name="Percent 5 2 3" xfId="1697"/>
    <cellStyle name="Percent 5 2 3 10" xfId="56311"/>
    <cellStyle name="Percent 5 2 3 2" xfId="2779"/>
    <cellStyle name="Percent 5 2 3 2 2" xfId="7107"/>
    <cellStyle name="Percent 5 2 3 2 2 2" xfId="13599"/>
    <cellStyle name="Percent 5 2 3 2 2 2 2" xfId="28747"/>
    <cellStyle name="Percent 5 2 3 2 2 2 2 2" xfId="54715"/>
    <cellStyle name="Percent 5 2 3 2 2 2 3" xfId="39567"/>
    <cellStyle name="Percent 5 2 3 2 2 3" xfId="22255"/>
    <cellStyle name="Percent 5 2 3 2 2 3 2" xfId="48223"/>
    <cellStyle name="Percent 5 2 3 2 2 4" xfId="17927"/>
    <cellStyle name="Percent 5 2 3 2 2 4 2" xfId="43895"/>
    <cellStyle name="Percent 5 2 3 2 2 5" xfId="33075"/>
    <cellStyle name="Percent 5 2 3 2 2 6" xfId="59557"/>
    <cellStyle name="Percent 5 2 3 2 3" xfId="11435"/>
    <cellStyle name="Percent 5 2 3 2 3 2" xfId="26583"/>
    <cellStyle name="Percent 5 2 3 2 3 2 2" xfId="52551"/>
    <cellStyle name="Percent 5 2 3 2 3 3" xfId="37403"/>
    <cellStyle name="Percent 5 2 3 2 4" xfId="9271"/>
    <cellStyle name="Percent 5 2 3 2 4 2" xfId="24419"/>
    <cellStyle name="Percent 5 2 3 2 4 2 2" xfId="50387"/>
    <cellStyle name="Percent 5 2 3 2 4 3" xfId="35239"/>
    <cellStyle name="Percent 5 2 3 2 5" xfId="20091"/>
    <cellStyle name="Percent 5 2 3 2 5 2" xfId="46059"/>
    <cellStyle name="Percent 5 2 3 2 6" xfId="15763"/>
    <cellStyle name="Percent 5 2 3 2 6 2" xfId="41731"/>
    <cellStyle name="Percent 5 2 3 2 7" xfId="4943"/>
    <cellStyle name="Percent 5 2 3 2 8" xfId="30911"/>
    <cellStyle name="Percent 5 2 3 2 9" xfId="57393"/>
    <cellStyle name="Percent 5 2 3 3" xfId="6025"/>
    <cellStyle name="Percent 5 2 3 3 2" xfId="12517"/>
    <cellStyle name="Percent 5 2 3 3 2 2" xfId="27665"/>
    <cellStyle name="Percent 5 2 3 3 2 2 2" xfId="53633"/>
    <cellStyle name="Percent 5 2 3 3 2 3" xfId="38485"/>
    <cellStyle name="Percent 5 2 3 3 3" xfId="21173"/>
    <cellStyle name="Percent 5 2 3 3 3 2" xfId="47141"/>
    <cellStyle name="Percent 5 2 3 3 4" xfId="16845"/>
    <cellStyle name="Percent 5 2 3 3 4 2" xfId="42813"/>
    <cellStyle name="Percent 5 2 3 3 5" xfId="31993"/>
    <cellStyle name="Percent 5 2 3 3 6" xfId="58475"/>
    <cellStyle name="Percent 5 2 3 4" xfId="10353"/>
    <cellStyle name="Percent 5 2 3 4 2" xfId="25501"/>
    <cellStyle name="Percent 5 2 3 4 2 2" xfId="51469"/>
    <cellStyle name="Percent 5 2 3 4 3" xfId="36321"/>
    <cellStyle name="Percent 5 2 3 5" xfId="8189"/>
    <cellStyle name="Percent 5 2 3 5 2" xfId="23337"/>
    <cellStyle name="Percent 5 2 3 5 2 2" xfId="49305"/>
    <cellStyle name="Percent 5 2 3 5 3" xfId="34157"/>
    <cellStyle name="Percent 5 2 3 6" xfId="19009"/>
    <cellStyle name="Percent 5 2 3 6 2" xfId="44977"/>
    <cellStyle name="Percent 5 2 3 7" xfId="14681"/>
    <cellStyle name="Percent 5 2 3 7 2" xfId="40649"/>
    <cellStyle name="Percent 5 2 3 8" xfId="3861"/>
    <cellStyle name="Percent 5 2 3 9" xfId="29829"/>
    <cellStyle name="Percent 5 2 4" xfId="2238"/>
    <cellStyle name="Percent 5 2 4 2" xfId="6566"/>
    <cellStyle name="Percent 5 2 4 2 2" xfId="13058"/>
    <cellStyle name="Percent 5 2 4 2 2 2" xfId="28206"/>
    <cellStyle name="Percent 5 2 4 2 2 2 2" xfId="54174"/>
    <cellStyle name="Percent 5 2 4 2 2 3" xfId="39026"/>
    <cellStyle name="Percent 5 2 4 2 3" xfId="21714"/>
    <cellStyle name="Percent 5 2 4 2 3 2" xfId="47682"/>
    <cellStyle name="Percent 5 2 4 2 4" xfId="17386"/>
    <cellStyle name="Percent 5 2 4 2 4 2" xfId="43354"/>
    <cellStyle name="Percent 5 2 4 2 5" xfId="32534"/>
    <cellStyle name="Percent 5 2 4 2 6" xfId="59016"/>
    <cellStyle name="Percent 5 2 4 3" xfId="10894"/>
    <cellStyle name="Percent 5 2 4 3 2" xfId="26042"/>
    <cellStyle name="Percent 5 2 4 3 2 2" xfId="52010"/>
    <cellStyle name="Percent 5 2 4 3 3" xfId="36862"/>
    <cellStyle name="Percent 5 2 4 4" xfId="8730"/>
    <cellStyle name="Percent 5 2 4 4 2" xfId="23878"/>
    <cellStyle name="Percent 5 2 4 4 2 2" xfId="49846"/>
    <cellStyle name="Percent 5 2 4 4 3" xfId="34698"/>
    <cellStyle name="Percent 5 2 4 5" xfId="19550"/>
    <cellStyle name="Percent 5 2 4 5 2" xfId="45518"/>
    <cellStyle name="Percent 5 2 4 6" xfId="15222"/>
    <cellStyle name="Percent 5 2 4 6 2" xfId="41190"/>
    <cellStyle name="Percent 5 2 4 7" xfId="4402"/>
    <cellStyle name="Percent 5 2 4 8" xfId="30370"/>
    <cellStyle name="Percent 5 2 4 9" xfId="56852"/>
    <cellStyle name="Percent 5 2 5" xfId="5484"/>
    <cellStyle name="Percent 5 2 5 2" xfId="11976"/>
    <cellStyle name="Percent 5 2 5 2 2" xfId="27124"/>
    <cellStyle name="Percent 5 2 5 2 2 2" xfId="53092"/>
    <cellStyle name="Percent 5 2 5 2 3" xfId="37944"/>
    <cellStyle name="Percent 5 2 5 3" xfId="20632"/>
    <cellStyle name="Percent 5 2 5 3 2" xfId="46600"/>
    <cellStyle name="Percent 5 2 5 4" xfId="16304"/>
    <cellStyle name="Percent 5 2 5 4 2" xfId="42272"/>
    <cellStyle name="Percent 5 2 5 5" xfId="31452"/>
    <cellStyle name="Percent 5 2 5 6" xfId="57934"/>
    <cellStyle name="Percent 5 2 6" xfId="9812"/>
    <cellStyle name="Percent 5 2 6 2" xfId="24960"/>
    <cellStyle name="Percent 5 2 6 2 2" xfId="50928"/>
    <cellStyle name="Percent 5 2 6 3" xfId="35780"/>
    <cellStyle name="Percent 5 2 7" xfId="7648"/>
    <cellStyle name="Percent 5 2 7 2" xfId="22796"/>
    <cellStyle name="Percent 5 2 7 2 2" xfId="48764"/>
    <cellStyle name="Percent 5 2 7 3" xfId="33616"/>
    <cellStyle name="Percent 5 2 8" xfId="18468"/>
    <cellStyle name="Percent 5 2 8 2" xfId="44436"/>
    <cellStyle name="Percent 5 2 9" xfId="14140"/>
    <cellStyle name="Percent 5 2 9 2" xfId="40108"/>
    <cellStyle name="Percent 5 20" xfId="14135"/>
    <cellStyle name="Percent 5 20 2" xfId="40103"/>
    <cellStyle name="Percent 5 21" xfId="3315"/>
    <cellStyle name="Percent 5 22" xfId="29283"/>
    <cellStyle name="Percent 5 23" xfId="55225"/>
    <cellStyle name="Percent 5 24" xfId="55765"/>
    <cellStyle name="Percent 5 25" xfId="683"/>
    <cellStyle name="Percent 5 3" xfId="606"/>
    <cellStyle name="Percent 5 3 10" xfId="29290"/>
    <cellStyle name="Percent 5 3 11" xfId="55232"/>
    <cellStyle name="Percent 5 3 12" xfId="55772"/>
    <cellStyle name="Percent 5 3 13" xfId="763"/>
    <cellStyle name="Percent 5 3 2" xfId="1699"/>
    <cellStyle name="Percent 5 3 2 10" xfId="56313"/>
    <cellStyle name="Percent 5 3 2 2" xfId="2781"/>
    <cellStyle name="Percent 5 3 2 2 2" xfId="7109"/>
    <cellStyle name="Percent 5 3 2 2 2 2" xfId="13601"/>
    <cellStyle name="Percent 5 3 2 2 2 2 2" xfId="28749"/>
    <cellStyle name="Percent 5 3 2 2 2 2 2 2" xfId="54717"/>
    <cellStyle name="Percent 5 3 2 2 2 2 3" xfId="39569"/>
    <cellStyle name="Percent 5 3 2 2 2 3" xfId="22257"/>
    <cellStyle name="Percent 5 3 2 2 2 3 2" xfId="48225"/>
    <cellStyle name="Percent 5 3 2 2 2 4" xfId="17929"/>
    <cellStyle name="Percent 5 3 2 2 2 4 2" xfId="43897"/>
    <cellStyle name="Percent 5 3 2 2 2 5" xfId="33077"/>
    <cellStyle name="Percent 5 3 2 2 2 6" xfId="59559"/>
    <cellStyle name="Percent 5 3 2 2 3" xfId="11437"/>
    <cellStyle name="Percent 5 3 2 2 3 2" xfId="26585"/>
    <cellStyle name="Percent 5 3 2 2 3 2 2" xfId="52553"/>
    <cellStyle name="Percent 5 3 2 2 3 3" xfId="37405"/>
    <cellStyle name="Percent 5 3 2 2 4" xfId="9273"/>
    <cellStyle name="Percent 5 3 2 2 4 2" xfId="24421"/>
    <cellStyle name="Percent 5 3 2 2 4 2 2" xfId="50389"/>
    <cellStyle name="Percent 5 3 2 2 4 3" xfId="35241"/>
    <cellStyle name="Percent 5 3 2 2 5" xfId="20093"/>
    <cellStyle name="Percent 5 3 2 2 5 2" xfId="46061"/>
    <cellStyle name="Percent 5 3 2 2 6" xfId="15765"/>
    <cellStyle name="Percent 5 3 2 2 6 2" xfId="41733"/>
    <cellStyle name="Percent 5 3 2 2 7" xfId="4945"/>
    <cellStyle name="Percent 5 3 2 2 8" xfId="30913"/>
    <cellStyle name="Percent 5 3 2 2 9" xfId="57395"/>
    <cellStyle name="Percent 5 3 2 3" xfId="6027"/>
    <cellStyle name="Percent 5 3 2 3 2" xfId="12519"/>
    <cellStyle name="Percent 5 3 2 3 2 2" xfId="27667"/>
    <cellStyle name="Percent 5 3 2 3 2 2 2" xfId="53635"/>
    <cellStyle name="Percent 5 3 2 3 2 3" xfId="38487"/>
    <cellStyle name="Percent 5 3 2 3 3" xfId="21175"/>
    <cellStyle name="Percent 5 3 2 3 3 2" xfId="47143"/>
    <cellStyle name="Percent 5 3 2 3 4" xfId="16847"/>
    <cellStyle name="Percent 5 3 2 3 4 2" xfId="42815"/>
    <cellStyle name="Percent 5 3 2 3 5" xfId="31995"/>
    <cellStyle name="Percent 5 3 2 3 6" xfId="58477"/>
    <cellStyle name="Percent 5 3 2 4" xfId="10355"/>
    <cellStyle name="Percent 5 3 2 4 2" xfId="25503"/>
    <cellStyle name="Percent 5 3 2 4 2 2" xfId="51471"/>
    <cellStyle name="Percent 5 3 2 4 3" xfId="36323"/>
    <cellStyle name="Percent 5 3 2 5" xfId="8191"/>
    <cellStyle name="Percent 5 3 2 5 2" xfId="23339"/>
    <cellStyle name="Percent 5 3 2 5 2 2" xfId="49307"/>
    <cellStyle name="Percent 5 3 2 5 3" xfId="34159"/>
    <cellStyle name="Percent 5 3 2 6" xfId="19011"/>
    <cellStyle name="Percent 5 3 2 6 2" xfId="44979"/>
    <cellStyle name="Percent 5 3 2 7" xfId="14683"/>
    <cellStyle name="Percent 5 3 2 7 2" xfId="40651"/>
    <cellStyle name="Percent 5 3 2 8" xfId="3863"/>
    <cellStyle name="Percent 5 3 2 9" xfId="29831"/>
    <cellStyle name="Percent 5 3 3" xfId="2240"/>
    <cellStyle name="Percent 5 3 3 2" xfId="6568"/>
    <cellStyle name="Percent 5 3 3 2 2" xfId="13060"/>
    <cellStyle name="Percent 5 3 3 2 2 2" xfId="28208"/>
    <cellStyle name="Percent 5 3 3 2 2 2 2" xfId="54176"/>
    <cellStyle name="Percent 5 3 3 2 2 3" xfId="39028"/>
    <cellStyle name="Percent 5 3 3 2 3" xfId="21716"/>
    <cellStyle name="Percent 5 3 3 2 3 2" xfId="47684"/>
    <cellStyle name="Percent 5 3 3 2 4" xfId="17388"/>
    <cellStyle name="Percent 5 3 3 2 4 2" xfId="43356"/>
    <cellStyle name="Percent 5 3 3 2 5" xfId="32536"/>
    <cellStyle name="Percent 5 3 3 2 6" xfId="59018"/>
    <cellStyle name="Percent 5 3 3 3" xfId="10896"/>
    <cellStyle name="Percent 5 3 3 3 2" xfId="26044"/>
    <cellStyle name="Percent 5 3 3 3 2 2" xfId="52012"/>
    <cellStyle name="Percent 5 3 3 3 3" xfId="36864"/>
    <cellStyle name="Percent 5 3 3 4" xfId="8732"/>
    <cellStyle name="Percent 5 3 3 4 2" xfId="23880"/>
    <cellStyle name="Percent 5 3 3 4 2 2" xfId="49848"/>
    <cellStyle name="Percent 5 3 3 4 3" xfId="34700"/>
    <cellStyle name="Percent 5 3 3 5" xfId="19552"/>
    <cellStyle name="Percent 5 3 3 5 2" xfId="45520"/>
    <cellStyle name="Percent 5 3 3 6" xfId="15224"/>
    <cellStyle name="Percent 5 3 3 6 2" xfId="41192"/>
    <cellStyle name="Percent 5 3 3 7" xfId="4404"/>
    <cellStyle name="Percent 5 3 3 8" xfId="30372"/>
    <cellStyle name="Percent 5 3 3 9" xfId="56854"/>
    <cellStyle name="Percent 5 3 4" xfId="5486"/>
    <cellStyle name="Percent 5 3 4 2" xfId="11978"/>
    <cellStyle name="Percent 5 3 4 2 2" xfId="27126"/>
    <cellStyle name="Percent 5 3 4 2 2 2" xfId="53094"/>
    <cellStyle name="Percent 5 3 4 2 3" xfId="37946"/>
    <cellStyle name="Percent 5 3 4 3" xfId="20634"/>
    <cellStyle name="Percent 5 3 4 3 2" xfId="46602"/>
    <cellStyle name="Percent 5 3 4 4" xfId="16306"/>
    <cellStyle name="Percent 5 3 4 4 2" xfId="42274"/>
    <cellStyle name="Percent 5 3 4 5" xfId="31454"/>
    <cellStyle name="Percent 5 3 4 6" xfId="57936"/>
    <cellStyle name="Percent 5 3 5" xfId="9814"/>
    <cellStyle name="Percent 5 3 5 2" xfId="24962"/>
    <cellStyle name="Percent 5 3 5 2 2" xfId="50930"/>
    <cellStyle name="Percent 5 3 5 3" xfId="35782"/>
    <cellStyle name="Percent 5 3 6" xfId="7650"/>
    <cellStyle name="Percent 5 3 6 2" xfId="22798"/>
    <cellStyle name="Percent 5 3 6 2 2" xfId="48766"/>
    <cellStyle name="Percent 5 3 6 3" xfId="33618"/>
    <cellStyle name="Percent 5 3 7" xfId="18470"/>
    <cellStyle name="Percent 5 3 7 2" xfId="44438"/>
    <cellStyle name="Percent 5 3 8" xfId="14142"/>
    <cellStyle name="Percent 5 3 8 2" xfId="40110"/>
    <cellStyle name="Percent 5 3 9" xfId="3322"/>
    <cellStyle name="Percent 5 4" xfId="607"/>
    <cellStyle name="Percent 5 4 10" xfId="29291"/>
    <cellStyle name="Percent 5 4 11" xfId="55233"/>
    <cellStyle name="Percent 5 4 12" xfId="55773"/>
    <cellStyle name="Percent 5 4 13" xfId="803"/>
    <cellStyle name="Percent 5 4 2" xfId="1700"/>
    <cellStyle name="Percent 5 4 2 10" xfId="56314"/>
    <cellStyle name="Percent 5 4 2 2" xfId="2782"/>
    <cellStyle name="Percent 5 4 2 2 2" xfId="7110"/>
    <cellStyle name="Percent 5 4 2 2 2 2" xfId="13602"/>
    <cellStyle name="Percent 5 4 2 2 2 2 2" xfId="28750"/>
    <cellStyle name="Percent 5 4 2 2 2 2 2 2" xfId="54718"/>
    <cellStyle name="Percent 5 4 2 2 2 2 3" xfId="39570"/>
    <cellStyle name="Percent 5 4 2 2 2 3" xfId="22258"/>
    <cellStyle name="Percent 5 4 2 2 2 3 2" xfId="48226"/>
    <cellStyle name="Percent 5 4 2 2 2 4" xfId="17930"/>
    <cellStyle name="Percent 5 4 2 2 2 4 2" xfId="43898"/>
    <cellStyle name="Percent 5 4 2 2 2 5" xfId="33078"/>
    <cellStyle name="Percent 5 4 2 2 2 6" xfId="59560"/>
    <cellStyle name="Percent 5 4 2 2 3" xfId="11438"/>
    <cellStyle name="Percent 5 4 2 2 3 2" xfId="26586"/>
    <cellStyle name="Percent 5 4 2 2 3 2 2" xfId="52554"/>
    <cellStyle name="Percent 5 4 2 2 3 3" xfId="37406"/>
    <cellStyle name="Percent 5 4 2 2 4" xfId="9274"/>
    <cellStyle name="Percent 5 4 2 2 4 2" xfId="24422"/>
    <cellStyle name="Percent 5 4 2 2 4 2 2" xfId="50390"/>
    <cellStyle name="Percent 5 4 2 2 4 3" xfId="35242"/>
    <cellStyle name="Percent 5 4 2 2 5" xfId="20094"/>
    <cellStyle name="Percent 5 4 2 2 5 2" xfId="46062"/>
    <cellStyle name="Percent 5 4 2 2 6" xfId="15766"/>
    <cellStyle name="Percent 5 4 2 2 6 2" xfId="41734"/>
    <cellStyle name="Percent 5 4 2 2 7" xfId="4946"/>
    <cellStyle name="Percent 5 4 2 2 8" xfId="30914"/>
    <cellStyle name="Percent 5 4 2 2 9" xfId="57396"/>
    <cellStyle name="Percent 5 4 2 3" xfId="6028"/>
    <cellStyle name="Percent 5 4 2 3 2" xfId="12520"/>
    <cellStyle name="Percent 5 4 2 3 2 2" xfId="27668"/>
    <cellStyle name="Percent 5 4 2 3 2 2 2" xfId="53636"/>
    <cellStyle name="Percent 5 4 2 3 2 3" xfId="38488"/>
    <cellStyle name="Percent 5 4 2 3 3" xfId="21176"/>
    <cellStyle name="Percent 5 4 2 3 3 2" xfId="47144"/>
    <cellStyle name="Percent 5 4 2 3 4" xfId="16848"/>
    <cellStyle name="Percent 5 4 2 3 4 2" xfId="42816"/>
    <cellStyle name="Percent 5 4 2 3 5" xfId="31996"/>
    <cellStyle name="Percent 5 4 2 3 6" xfId="58478"/>
    <cellStyle name="Percent 5 4 2 4" xfId="10356"/>
    <cellStyle name="Percent 5 4 2 4 2" xfId="25504"/>
    <cellStyle name="Percent 5 4 2 4 2 2" xfId="51472"/>
    <cellStyle name="Percent 5 4 2 4 3" xfId="36324"/>
    <cellStyle name="Percent 5 4 2 5" xfId="8192"/>
    <cellStyle name="Percent 5 4 2 5 2" xfId="23340"/>
    <cellStyle name="Percent 5 4 2 5 2 2" xfId="49308"/>
    <cellStyle name="Percent 5 4 2 5 3" xfId="34160"/>
    <cellStyle name="Percent 5 4 2 6" xfId="19012"/>
    <cellStyle name="Percent 5 4 2 6 2" xfId="44980"/>
    <cellStyle name="Percent 5 4 2 7" xfId="14684"/>
    <cellStyle name="Percent 5 4 2 7 2" xfId="40652"/>
    <cellStyle name="Percent 5 4 2 8" xfId="3864"/>
    <cellStyle name="Percent 5 4 2 9" xfId="29832"/>
    <cellStyle name="Percent 5 4 3" xfId="2241"/>
    <cellStyle name="Percent 5 4 3 2" xfId="6569"/>
    <cellStyle name="Percent 5 4 3 2 2" xfId="13061"/>
    <cellStyle name="Percent 5 4 3 2 2 2" xfId="28209"/>
    <cellStyle name="Percent 5 4 3 2 2 2 2" xfId="54177"/>
    <cellStyle name="Percent 5 4 3 2 2 3" xfId="39029"/>
    <cellStyle name="Percent 5 4 3 2 3" xfId="21717"/>
    <cellStyle name="Percent 5 4 3 2 3 2" xfId="47685"/>
    <cellStyle name="Percent 5 4 3 2 4" xfId="17389"/>
    <cellStyle name="Percent 5 4 3 2 4 2" xfId="43357"/>
    <cellStyle name="Percent 5 4 3 2 5" xfId="32537"/>
    <cellStyle name="Percent 5 4 3 2 6" xfId="59019"/>
    <cellStyle name="Percent 5 4 3 3" xfId="10897"/>
    <cellStyle name="Percent 5 4 3 3 2" xfId="26045"/>
    <cellStyle name="Percent 5 4 3 3 2 2" xfId="52013"/>
    <cellStyle name="Percent 5 4 3 3 3" xfId="36865"/>
    <cellStyle name="Percent 5 4 3 4" xfId="8733"/>
    <cellStyle name="Percent 5 4 3 4 2" xfId="23881"/>
    <cellStyle name="Percent 5 4 3 4 2 2" xfId="49849"/>
    <cellStyle name="Percent 5 4 3 4 3" xfId="34701"/>
    <cellStyle name="Percent 5 4 3 5" xfId="19553"/>
    <cellStyle name="Percent 5 4 3 5 2" xfId="45521"/>
    <cellStyle name="Percent 5 4 3 6" xfId="15225"/>
    <cellStyle name="Percent 5 4 3 6 2" xfId="41193"/>
    <cellStyle name="Percent 5 4 3 7" xfId="4405"/>
    <cellStyle name="Percent 5 4 3 8" xfId="30373"/>
    <cellStyle name="Percent 5 4 3 9" xfId="56855"/>
    <cellStyle name="Percent 5 4 4" xfId="5487"/>
    <cellStyle name="Percent 5 4 4 2" xfId="11979"/>
    <cellStyle name="Percent 5 4 4 2 2" xfId="27127"/>
    <cellStyle name="Percent 5 4 4 2 2 2" xfId="53095"/>
    <cellStyle name="Percent 5 4 4 2 3" xfId="37947"/>
    <cellStyle name="Percent 5 4 4 3" xfId="20635"/>
    <cellStyle name="Percent 5 4 4 3 2" xfId="46603"/>
    <cellStyle name="Percent 5 4 4 4" xfId="16307"/>
    <cellStyle name="Percent 5 4 4 4 2" xfId="42275"/>
    <cellStyle name="Percent 5 4 4 5" xfId="31455"/>
    <cellStyle name="Percent 5 4 4 6" xfId="57937"/>
    <cellStyle name="Percent 5 4 5" xfId="9815"/>
    <cellStyle name="Percent 5 4 5 2" xfId="24963"/>
    <cellStyle name="Percent 5 4 5 2 2" xfId="50931"/>
    <cellStyle name="Percent 5 4 5 3" xfId="35783"/>
    <cellStyle name="Percent 5 4 6" xfId="7651"/>
    <cellStyle name="Percent 5 4 6 2" xfId="22799"/>
    <cellStyle name="Percent 5 4 6 2 2" xfId="48767"/>
    <cellStyle name="Percent 5 4 6 3" xfId="33619"/>
    <cellStyle name="Percent 5 4 7" xfId="18471"/>
    <cellStyle name="Percent 5 4 7 2" xfId="44439"/>
    <cellStyle name="Percent 5 4 8" xfId="14143"/>
    <cellStyle name="Percent 5 4 8 2" xfId="40111"/>
    <cellStyle name="Percent 5 4 9" xfId="3323"/>
    <cellStyle name="Percent 5 5" xfId="608"/>
    <cellStyle name="Percent 5 5 10" xfId="29292"/>
    <cellStyle name="Percent 5 5 11" xfId="55234"/>
    <cellStyle name="Percent 5 5 12" xfId="55774"/>
    <cellStyle name="Percent 5 5 13" xfId="843"/>
    <cellStyle name="Percent 5 5 2" xfId="1701"/>
    <cellStyle name="Percent 5 5 2 10" xfId="56315"/>
    <cellStyle name="Percent 5 5 2 2" xfId="2783"/>
    <cellStyle name="Percent 5 5 2 2 2" xfId="7111"/>
    <cellStyle name="Percent 5 5 2 2 2 2" xfId="13603"/>
    <cellStyle name="Percent 5 5 2 2 2 2 2" xfId="28751"/>
    <cellStyle name="Percent 5 5 2 2 2 2 2 2" xfId="54719"/>
    <cellStyle name="Percent 5 5 2 2 2 2 3" xfId="39571"/>
    <cellStyle name="Percent 5 5 2 2 2 3" xfId="22259"/>
    <cellStyle name="Percent 5 5 2 2 2 3 2" xfId="48227"/>
    <cellStyle name="Percent 5 5 2 2 2 4" xfId="17931"/>
    <cellStyle name="Percent 5 5 2 2 2 4 2" xfId="43899"/>
    <cellStyle name="Percent 5 5 2 2 2 5" xfId="33079"/>
    <cellStyle name="Percent 5 5 2 2 2 6" xfId="59561"/>
    <cellStyle name="Percent 5 5 2 2 3" xfId="11439"/>
    <cellStyle name="Percent 5 5 2 2 3 2" xfId="26587"/>
    <cellStyle name="Percent 5 5 2 2 3 2 2" xfId="52555"/>
    <cellStyle name="Percent 5 5 2 2 3 3" xfId="37407"/>
    <cellStyle name="Percent 5 5 2 2 4" xfId="9275"/>
    <cellStyle name="Percent 5 5 2 2 4 2" xfId="24423"/>
    <cellStyle name="Percent 5 5 2 2 4 2 2" xfId="50391"/>
    <cellStyle name="Percent 5 5 2 2 4 3" xfId="35243"/>
    <cellStyle name="Percent 5 5 2 2 5" xfId="20095"/>
    <cellStyle name="Percent 5 5 2 2 5 2" xfId="46063"/>
    <cellStyle name="Percent 5 5 2 2 6" xfId="15767"/>
    <cellStyle name="Percent 5 5 2 2 6 2" xfId="41735"/>
    <cellStyle name="Percent 5 5 2 2 7" xfId="4947"/>
    <cellStyle name="Percent 5 5 2 2 8" xfId="30915"/>
    <cellStyle name="Percent 5 5 2 2 9" xfId="57397"/>
    <cellStyle name="Percent 5 5 2 3" xfId="6029"/>
    <cellStyle name="Percent 5 5 2 3 2" xfId="12521"/>
    <cellStyle name="Percent 5 5 2 3 2 2" xfId="27669"/>
    <cellStyle name="Percent 5 5 2 3 2 2 2" xfId="53637"/>
    <cellStyle name="Percent 5 5 2 3 2 3" xfId="38489"/>
    <cellStyle name="Percent 5 5 2 3 3" xfId="21177"/>
    <cellStyle name="Percent 5 5 2 3 3 2" xfId="47145"/>
    <cellStyle name="Percent 5 5 2 3 4" xfId="16849"/>
    <cellStyle name="Percent 5 5 2 3 4 2" xfId="42817"/>
    <cellStyle name="Percent 5 5 2 3 5" xfId="31997"/>
    <cellStyle name="Percent 5 5 2 3 6" xfId="58479"/>
    <cellStyle name="Percent 5 5 2 4" xfId="10357"/>
    <cellStyle name="Percent 5 5 2 4 2" xfId="25505"/>
    <cellStyle name="Percent 5 5 2 4 2 2" xfId="51473"/>
    <cellStyle name="Percent 5 5 2 4 3" xfId="36325"/>
    <cellStyle name="Percent 5 5 2 5" xfId="8193"/>
    <cellStyle name="Percent 5 5 2 5 2" xfId="23341"/>
    <cellStyle name="Percent 5 5 2 5 2 2" xfId="49309"/>
    <cellStyle name="Percent 5 5 2 5 3" xfId="34161"/>
    <cellStyle name="Percent 5 5 2 6" xfId="19013"/>
    <cellStyle name="Percent 5 5 2 6 2" xfId="44981"/>
    <cellStyle name="Percent 5 5 2 7" xfId="14685"/>
    <cellStyle name="Percent 5 5 2 7 2" xfId="40653"/>
    <cellStyle name="Percent 5 5 2 8" xfId="3865"/>
    <cellStyle name="Percent 5 5 2 9" xfId="29833"/>
    <cellStyle name="Percent 5 5 3" xfId="2242"/>
    <cellStyle name="Percent 5 5 3 2" xfId="6570"/>
    <cellStyle name="Percent 5 5 3 2 2" xfId="13062"/>
    <cellStyle name="Percent 5 5 3 2 2 2" xfId="28210"/>
    <cellStyle name="Percent 5 5 3 2 2 2 2" xfId="54178"/>
    <cellStyle name="Percent 5 5 3 2 2 3" xfId="39030"/>
    <cellStyle name="Percent 5 5 3 2 3" xfId="21718"/>
    <cellStyle name="Percent 5 5 3 2 3 2" xfId="47686"/>
    <cellStyle name="Percent 5 5 3 2 4" xfId="17390"/>
    <cellStyle name="Percent 5 5 3 2 4 2" xfId="43358"/>
    <cellStyle name="Percent 5 5 3 2 5" xfId="32538"/>
    <cellStyle name="Percent 5 5 3 2 6" xfId="59020"/>
    <cellStyle name="Percent 5 5 3 3" xfId="10898"/>
    <cellStyle name="Percent 5 5 3 3 2" xfId="26046"/>
    <cellStyle name="Percent 5 5 3 3 2 2" xfId="52014"/>
    <cellStyle name="Percent 5 5 3 3 3" xfId="36866"/>
    <cellStyle name="Percent 5 5 3 4" xfId="8734"/>
    <cellStyle name="Percent 5 5 3 4 2" xfId="23882"/>
    <cellStyle name="Percent 5 5 3 4 2 2" xfId="49850"/>
    <cellStyle name="Percent 5 5 3 4 3" xfId="34702"/>
    <cellStyle name="Percent 5 5 3 5" xfId="19554"/>
    <cellStyle name="Percent 5 5 3 5 2" xfId="45522"/>
    <cellStyle name="Percent 5 5 3 6" xfId="15226"/>
    <cellStyle name="Percent 5 5 3 6 2" xfId="41194"/>
    <cellStyle name="Percent 5 5 3 7" xfId="4406"/>
    <cellStyle name="Percent 5 5 3 8" xfId="30374"/>
    <cellStyle name="Percent 5 5 3 9" xfId="56856"/>
    <cellStyle name="Percent 5 5 4" xfId="5488"/>
    <cellStyle name="Percent 5 5 4 2" xfId="11980"/>
    <cellStyle name="Percent 5 5 4 2 2" xfId="27128"/>
    <cellStyle name="Percent 5 5 4 2 2 2" xfId="53096"/>
    <cellStyle name="Percent 5 5 4 2 3" xfId="37948"/>
    <cellStyle name="Percent 5 5 4 3" xfId="20636"/>
    <cellStyle name="Percent 5 5 4 3 2" xfId="46604"/>
    <cellStyle name="Percent 5 5 4 4" xfId="16308"/>
    <cellStyle name="Percent 5 5 4 4 2" xfId="42276"/>
    <cellStyle name="Percent 5 5 4 5" xfId="31456"/>
    <cellStyle name="Percent 5 5 4 6" xfId="57938"/>
    <cellStyle name="Percent 5 5 5" xfId="9816"/>
    <cellStyle name="Percent 5 5 5 2" xfId="24964"/>
    <cellStyle name="Percent 5 5 5 2 2" xfId="50932"/>
    <cellStyle name="Percent 5 5 5 3" xfId="35784"/>
    <cellStyle name="Percent 5 5 6" xfId="7652"/>
    <cellStyle name="Percent 5 5 6 2" xfId="22800"/>
    <cellStyle name="Percent 5 5 6 2 2" xfId="48768"/>
    <cellStyle name="Percent 5 5 6 3" xfId="33620"/>
    <cellStyle name="Percent 5 5 7" xfId="18472"/>
    <cellStyle name="Percent 5 5 7 2" xfId="44440"/>
    <cellStyle name="Percent 5 5 8" xfId="14144"/>
    <cellStyle name="Percent 5 5 8 2" xfId="40112"/>
    <cellStyle name="Percent 5 5 9" xfId="3324"/>
    <cellStyle name="Percent 5 6" xfId="609"/>
    <cellStyle name="Percent 5 6 10" xfId="29293"/>
    <cellStyle name="Percent 5 6 11" xfId="55235"/>
    <cellStyle name="Percent 5 6 12" xfId="55775"/>
    <cellStyle name="Percent 5 6 13" xfId="883"/>
    <cellStyle name="Percent 5 6 2" xfId="1702"/>
    <cellStyle name="Percent 5 6 2 10" xfId="56316"/>
    <cellStyle name="Percent 5 6 2 2" xfId="2784"/>
    <cellStyle name="Percent 5 6 2 2 2" xfId="7112"/>
    <cellStyle name="Percent 5 6 2 2 2 2" xfId="13604"/>
    <cellStyle name="Percent 5 6 2 2 2 2 2" xfId="28752"/>
    <cellStyle name="Percent 5 6 2 2 2 2 2 2" xfId="54720"/>
    <cellStyle name="Percent 5 6 2 2 2 2 3" xfId="39572"/>
    <cellStyle name="Percent 5 6 2 2 2 3" xfId="22260"/>
    <cellStyle name="Percent 5 6 2 2 2 3 2" xfId="48228"/>
    <cellStyle name="Percent 5 6 2 2 2 4" xfId="17932"/>
    <cellStyle name="Percent 5 6 2 2 2 4 2" xfId="43900"/>
    <cellStyle name="Percent 5 6 2 2 2 5" xfId="33080"/>
    <cellStyle name="Percent 5 6 2 2 2 6" xfId="59562"/>
    <cellStyle name="Percent 5 6 2 2 3" xfId="11440"/>
    <cellStyle name="Percent 5 6 2 2 3 2" xfId="26588"/>
    <cellStyle name="Percent 5 6 2 2 3 2 2" xfId="52556"/>
    <cellStyle name="Percent 5 6 2 2 3 3" xfId="37408"/>
    <cellStyle name="Percent 5 6 2 2 4" xfId="9276"/>
    <cellStyle name="Percent 5 6 2 2 4 2" xfId="24424"/>
    <cellStyle name="Percent 5 6 2 2 4 2 2" xfId="50392"/>
    <cellStyle name="Percent 5 6 2 2 4 3" xfId="35244"/>
    <cellStyle name="Percent 5 6 2 2 5" xfId="20096"/>
    <cellStyle name="Percent 5 6 2 2 5 2" xfId="46064"/>
    <cellStyle name="Percent 5 6 2 2 6" xfId="15768"/>
    <cellStyle name="Percent 5 6 2 2 6 2" xfId="41736"/>
    <cellStyle name="Percent 5 6 2 2 7" xfId="4948"/>
    <cellStyle name="Percent 5 6 2 2 8" xfId="30916"/>
    <cellStyle name="Percent 5 6 2 2 9" xfId="57398"/>
    <cellStyle name="Percent 5 6 2 3" xfId="6030"/>
    <cellStyle name="Percent 5 6 2 3 2" xfId="12522"/>
    <cellStyle name="Percent 5 6 2 3 2 2" xfId="27670"/>
    <cellStyle name="Percent 5 6 2 3 2 2 2" xfId="53638"/>
    <cellStyle name="Percent 5 6 2 3 2 3" xfId="38490"/>
    <cellStyle name="Percent 5 6 2 3 3" xfId="21178"/>
    <cellStyle name="Percent 5 6 2 3 3 2" xfId="47146"/>
    <cellStyle name="Percent 5 6 2 3 4" xfId="16850"/>
    <cellStyle name="Percent 5 6 2 3 4 2" xfId="42818"/>
    <cellStyle name="Percent 5 6 2 3 5" xfId="31998"/>
    <cellStyle name="Percent 5 6 2 3 6" xfId="58480"/>
    <cellStyle name="Percent 5 6 2 4" xfId="10358"/>
    <cellStyle name="Percent 5 6 2 4 2" xfId="25506"/>
    <cellStyle name="Percent 5 6 2 4 2 2" xfId="51474"/>
    <cellStyle name="Percent 5 6 2 4 3" xfId="36326"/>
    <cellStyle name="Percent 5 6 2 5" xfId="8194"/>
    <cellStyle name="Percent 5 6 2 5 2" xfId="23342"/>
    <cellStyle name="Percent 5 6 2 5 2 2" xfId="49310"/>
    <cellStyle name="Percent 5 6 2 5 3" xfId="34162"/>
    <cellStyle name="Percent 5 6 2 6" xfId="19014"/>
    <cellStyle name="Percent 5 6 2 6 2" xfId="44982"/>
    <cellStyle name="Percent 5 6 2 7" xfId="14686"/>
    <cellStyle name="Percent 5 6 2 7 2" xfId="40654"/>
    <cellStyle name="Percent 5 6 2 8" xfId="3866"/>
    <cellStyle name="Percent 5 6 2 9" xfId="29834"/>
    <cellStyle name="Percent 5 6 3" xfId="2243"/>
    <cellStyle name="Percent 5 6 3 2" xfId="6571"/>
    <cellStyle name="Percent 5 6 3 2 2" xfId="13063"/>
    <cellStyle name="Percent 5 6 3 2 2 2" xfId="28211"/>
    <cellStyle name="Percent 5 6 3 2 2 2 2" xfId="54179"/>
    <cellStyle name="Percent 5 6 3 2 2 3" xfId="39031"/>
    <cellStyle name="Percent 5 6 3 2 3" xfId="21719"/>
    <cellStyle name="Percent 5 6 3 2 3 2" xfId="47687"/>
    <cellStyle name="Percent 5 6 3 2 4" xfId="17391"/>
    <cellStyle name="Percent 5 6 3 2 4 2" xfId="43359"/>
    <cellStyle name="Percent 5 6 3 2 5" xfId="32539"/>
    <cellStyle name="Percent 5 6 3 2 6" xfId="59021"/>
    <cellStyle name="Percent 5 6 3 3" xfId="10899"/>
    <cellStyle name="Percent 5 6 3 3 2" xfId="26047"/>
    <cellStyle name="Percent 5 6 3 3 2 2" xfId="52015"/>
    <cellStyle name="Percent 5 6 3 3 3" xfId="36867"/>
    <cellStyle name="Percent 5 6 3 4" xfId="8735"/>
    <cellStyle name="Percent 5 6 3 4 2" xfId="23883"/>
    <cellStyle name="Percent 5 6 3 4 2 2" xfId="49851"/>
    <cellStyle name="Percent 5 6 3 4 3" xfId="34703"/>
    <cellStyle name="Percent 5 6 3 5" xfId="19555"/>
    <cellStyle name="Percent 5 6 3 5 2" xfId="45523"/>
    <cellStyle name="Percent 5 6 3 6" xfId="15227"/>
    <cellStyle name="Percent 5 6 3 6 2" xfId="41195"/>
    <cellStyle name="Percent 5 6 3 7" xfId="4407"/>
    <cellStyle name="Percent 5 6 3 8" xfId="30375"/>
    <cellStyle name="Percent 5 6 3 9" xfId="56857"/>
    <cellStyle name="Percent 5 6 4" xfId="5489"/>
    <cellStyle name="Percent 5 6 4 2" xfId="11981"/>
    <cellStyle name="Percent 5 6 4 2 2" xfId="27129"/>
    <cellStyle name="Percent 5 6 4 2 2 2" xfId="53097"/>
    <cellStyle name="Percent 5 6 4 2 3" xfId="37949"/>
    <cellStyle name="Percent 5 6 4 3" xfId="20637"/>
    <cellStyle name="Percent 5 6 4 3 2" xfId="46605"/>
    <cellStyle name="Percent 5 6 4 4" xfId="16309"/>
    <cellStyle name="Percent 5 6 4 4 2" xfId="42277"/>
    <cellStyle name="Percent 5 6 4 5" xfId="31457"/>
    <cellStyle name="Percent 5 6 4 6" xfId="57939"/>
    <cellStyle name="Percent 5 6 5" xfId="9817"/>
    <cellStyle name="Percent 5 6 5 2" xfId="24965"/>
    <cellStyle name="Percent 5 6 5 2 2" xfId="50933"/>
    <cellStyle name="Percent 5 6 5 3" xfId="35785"/>
    <cellStyle name="Percent 5 6 6" xfId="7653"/>
    <cellStyle name="Percent 5 6 6 2" xfId="22801"/>
    <cellStyle name="Percent 5 6 6 2 2" xfId="48769"/>
    <cellStyle name="Percent 5 6 6 3" xfId="33621"/>
    <cellStyle name="Percent 5 6 7" xfId="18473"/>
    <cellStyle name="Percent 5 6 7 2" xfId="44441"/>
    <cellStyle name="Percent 5 6 8" xfId="14145"/>
    <cellStyle name="Percent 5 6 8 2" xfId="40113"/>
    <cellStyle name="Percent 5 6 9" xfId="3325"/>
    <cellStyle name="Percent 5 7" xfId="610"/>
    <cellStyle name="Percent 5 7 10" xfId="29294"/>
    <cellStyle name="Percent 5 7 11" xfId="55236"/>
    <cellStyle name="Percent 5 7 12" xfId="55776"/>
    <cellStyle name="Percent 5 7 13" xfId="923"/>
    <cellStyle name="Percent 5 7 2" xfId="1703"/>
    <cellStyle name="Percent 5 7 2 10" xfId="56317"/>
    <cellStyle name="Percent 5 7 2 2" xfId="2785"/>
    <cellStyle name="Percent 5 7 2 2 2" xfId="7113"/>
    <cellStyle name="Percent 5 7 2 2 2 2" xfId="13605"/>
    <cellStyle name="Percent 5 7 2 2 2 2 2" xfId="28753"/>
    <cellStyle name="Percent 5 7 2 2 2 2 2 2" xfId="54721"/>
    <cellStyle name="Percent 5 7 2 2 2 2 3" xfId="39573"/>
    <cellStyle name="Percent 5 7 2 2 2 3" xfId="22261"/>
    <cellStyle name="Percent 5 7 2 2 2 3 2" xfId="48229"/>
    <cellStyle name="Percent 5 7 2 2 2 4" xfId="17933"/>
    <cellStyle name="Percent 5 7 2 2 2 4 2" xfId="43901"/>
    <cellStyle name="Percent 5 7 2 2 2 5" xfId="33081"/>
    <cellStyle name="Percent 5 7 2 2 2 6" xfId="59563"/>
    <cellStyle name="Percent 5 7 2 2 3" xfId="11441"/>
    <cellStyle name="Percent 5 7 2 2 3 2" xfId="26589"/>
    <cellStyle name="Percent 5 7 2 2 3 2 2" xfId="52557"/>
    <cellStyle name="Percent 5 7 2 2 3 3" xfId="37409"/>
    <cellStyle name="Percent 5 7 2 2 4" xfId="9277"/>
    <cellStyle name="Percent 5 7 2 2 4 2" xfId="24425"/>
    <cellStyle name="Percent 5 7 2 2 4 2 2" xfId="50393"/>
    <cellStyle name="Percent 5 7 2 2 4 3" xfId="35245"/>
    <cellStyle name="Percent 5 7 2 2 5" xfId="20097"/>
    <cellStyle name="Percent 5 7 2 2 5 2" xfId="46065"/>
    <cellStyle name="Percent 5 7 2 2 6" xfId="15769"/>
    <cellStyle name="Percent 5 7 2 2 6 2" xfId="41737"/>
    <cellStyle name="Percent 5 7 2 2 7" xfId="4949"/>
    <cellStyle name="Percent 5 7 2 2 8" xfId="30917"/>
    <cellStyle name="Percent 5 7 2 2 9" xfId="57399"/>
    <cellStyle name="Percent 5 7 2 3" xfId="6031"/>
    <cellStyle name="Percent 5 7 2 3 2" xfId="12523"/>
    <cellStyle name="Percent 5 7 2 3 2 2" xfId="27671"/>
    <cellStyle name="Percent 5 7 2 3 2 2 2" xfId="53639"/>
    <cellStyle name="Percent 5 7 2 3 2 3" xfId="38491"/>
    <cellStyle name="Percent 5 7 2 3 3" xfId="21179"/>
    <cellStyle name="Percent 5 7 2 3 3 2" xfId="47147"/>
    <cellStyle name="Percent 5 7 2 3 4" xfId="16851"/>
    <cellStyle name="Percent 5 7 2 3 4 2" xfId="42819"/>
    <cellStyle name="Percent 5 7 2 3 5" xfId="31999"/>
    <cellStyle name="Percent 5 7 2 3 6" xfId="58481"/>
    <cellStyle name="Percent 5 7 2 4" xfId="10359"/>
    <cellStyle name="Percent 5 7 2 4 2" xfId="25507"/>
    <cellStyle name="Percent 5 7 2 4 2 2" xfId="51475"/>
    <cellStyle name="Percent 5 7 2 4 3" xfId="36327"/>
    <cellStyle name="Percent 5 7 2 5" xfId="8195"/>
    <cellStyle name="Percent 5 7 2 5 2" xfId="23343"/>
    <cellStyle name="Percent 5 7 2 5 2 2" xfId="49311"/>
    <cellStyle name="Percent 5 7 2 5 3" xfId="34163"/>
    <cellStyle name="Percent 5 7 2 6" xfId="19015"/>
    <cellStyle name="Percent 5 7 2 6 2" xfId="44983"/>
    <cellStyle name="Percent 5 7 2 7" xfId="14687"/>
    <cellStyle name="Percent 5 7 2 7 2" xfId="40655"/>
    <cellStyle name="Percent 5 7 2 8" xfId="3867"/>
    <cellStyle name="Percent 5 7 2 9" xfId="29835"/>
    <cellStyle name="Percent 5 7 3" xfId="2244"/>
    <cellStyle name="Percent 5 7 3 2" xfId="6572"/>
    <cellStyle name="Percent 5 7 3 2 2" xfId="13064"/>
    <cellStyle name="Percent 5 7 3 2 2 2" xfId="28212"/>
    <cellStyle name="Percent 5 7 3 2 2 2 2" xfId="54180"/>
    <cellStyle name="Percent 5 7 3 2 2 3" xfId="39032"/>
    <cellStyle name="Percent 5 7 3 2 3" xfId="21720"/>
    <cellStyle name="Percent 5 7 3 2 3 2" xfId="47688"/>
    <cellStyle name="Percent 5 7 3 2 4" xfId="17392"/>
    <cellStyle name="Percent 5 7 3 2 4 2" xfId="43360"/>
    <cellStyle name="Percent 5 7 3 2 5" xfId="32540"/>
    <cellStyle name="Percent 5 7 3 2 6" xfId="59022"/>
    <cellStyle name="Percent 5 7 3 3" xfId="10900"/>
    <cellStyle name="Percent 5 7 3 3 2" xfId="26048"/>
    <cellStyle name="Percent 5 7 3 3 2 2" xfId="52016"/>
    <cellStyle name="Percent 5 7 3 3 3" xfId="36868"/>
    <cellStyle name="Percent 5 7 3 4" xfId="8736"/>
    <cellStyle name="Percent 5 7 3 4 2" xfId="23884"/>
    <cellStyle name="Percent 5 7 3 4 2 2" xfId="49852"/>
    <cellStyle name="Percent 5 7 3 4 3" xfId="34704"/>
    <cellStyle name="Percent 5 7 3 5" xfId="19556"/>
    <cellStyle name="Percent 5 7 3 5 2" xfId="45524"/>
    <cellStyle name="Percent 5 7 3 6" xfId="15228"/>
    <cellStyle name="Percent 5 7 3 6 2" xfId="41196"/>
    <cellStyle name="Percent 5 7 3 7" xfId="4408"/>
    <cellStyle name="Percent 5 7 3 8" xfId="30376"/>
    <cellStyle name="Percent 5 7 3 9" xfId="56858"/>
    <cellStyle name="Percent 5 7 4" xfId="5490"/>
    <cellStyle name="Percent 5 7 4 2" xfId="11982"/>
    <cellStyle name="Percent 5 7 4 2 2" xfId="27130"/>
    <cellStyle name="Percent 5 7 4 2 2 2" xfId="53098"/>
    <cellStyle name="Percent 5 7 4 2 3" xfId="37950"/>
    <cellStyle name="Percent 5 7 4 3" xfId="20638"/>
    <cellStyle name="Percent 5 7 4 3 2" xfId="46606"/>
    <cellStyle name="Percent 5 7 4 4" xfId="16310"/>
    <cellStyle name="Percent 5 7 4 4 2" xfId="42278"/>
    <cellStyle name="Percent 5 7 4 5" xfId="31458"/>
    <cellStyle name="Percent 5 7 4 6" xfId="57940"/>
    <cellStyle name="Percent 5 7 5" xfId="9818"/>
    <cellStyle name="Percent 5 7 5 2" xfId="24966"/>
    <cellStyle name="Percent 5 7 5 2 2" xfId="50934"/>
    <cellStyle name="Percent 5 7 5 3" xfId="35786"/>
    <cellStyle name="Percent 5 7 6" xfId="7654"/>
    <cellStyle name="Percent 5 7 6 2" xfId="22802"/>
    <cellStyle name="Percent 5 7 6 2 2" xfId="48770"/>
    <cellStyle name="Percent 5 7 6 3" xfId="33622"/>
    <cellStyle name="Percent 5 7 7" xfId="18474"/>
    <cellStyle name="Percent 5 7 7 2" xfId="44442"/>
    <cellStyle name="Percent 5 7 8" xfId="14146"/>
    <cellStyle name="Percent 5 7 8 2" xfId="40114"/>
    <cellStyle name="Percent 5 7 9" xfId="3326"/>
    <cellStyle name="Percent 5 8" xfId="611"/>
    <cellStyle name="Percent 5 8 10" xfId="29295"/>
    <cellStyle name="Percent 5 8 11" xfId="55237"/>
    <cellStyle name="Percent 5 8 12" xfId="55777"/>
    <cellStyle name="Percent 5 8 13" xfId="963"/>
    <cellStyle name="Percent 5 8 2" xfId="1704"/>
    <cellStyle name="Percent 5 8 2 10" xfId="56318"/>
    <cellStyle name="Percent 5 8 2 2" xfId="2786"/>
    <cellStyle name="Percent 5 8 2 2 2" xfId="7114"/>
    <cellStyle name="Percent 5 8 2 2 2 2" xfId="13606"/>
    <cellStyle name="Percent 5 8 2 2 2 2 2" xfId="28754"/>
    <cellStyle name="Percent 5 8 2 2 2 2 2 2" xfId="54722"/>
    <cellStyle name="Percent 5 8 2 2 2 2 3" xfId="39574"/>
    <cellStyle name="Percent 5 8 2 2 2 3" xfId="22262"/>
    <cellStyle name="Percent 5 8 2 2 2 3 2" xfId="48230"/>
    <cellStyle name="Percent 5 8 2 2 2 4" xfId="17934"/>
    <cellStyle name="Percent 5 8 2 2 2 4 2" xfId="43902"/>
    <cellStyle name="Percent 5 8 2 2 2 5" xfId="33082"/>
    <cellStyle name="Percent 5 8 2 2 2 6" xfId="59564"/>
    <cellStyle name="Percent 5 8 2 2 3" xfId="11442"/>
    <cellStyle name="Percent 5 8 2 2 3 2" xfId="26590"/>
    <cellStyle name="Percent 5 8 2 2 3 2 2" xfId="52558"/>
    <cellStyle name="Percent 5 8 2 2 3 3" xfId="37410"/>
    <cellStyle name="Percent 5 8 2 2 4" xfId="9278"/>
    <cellStyle name="Percent 5 8 2 2 4 2" xfId="24426"/>
    <cellStyle name="Percent 5 8 2 2 4 2 2" xfId="50394"/>
    <cellStyle name="Percent 5 8 2 2 4 3" xfId="35246"/>
    <cellStyle name="Percent 5 8 2 2 5" xfId="20098"/>
    <cellStyle name="Percent 5 8 2 2 5 2" xfId="46066"/>
    <cellStyle name="Percent 5 8 2 2 6" xfId="15770"/>
    <cellStyle name="Percent 5 8 2 2 6 2" xfId="41738"/>
    <cellStyle name="Percent 5 8 2 2 7" xfId="4950"/>
    <cellStyle name="Percent 5 8 2 2 8" xfId="30918"/>
    <cellStyle name="Percent 5 8 2 2 9" xfId="57400"/>
    <cellStyle name="Percent 5 8 2 3" xfId="6032"/>
    <cellStyle name="Percent 5 8 2 3 2" xfId="12524"/>
    <cellStyle name="Percent 5 8 2 3 2 2" xfId="27672"/>
    <cellStyle name="Percent 5 8 2 3 2 2 2" xfId="53640"/>
    <cellStyle name="Percent 5 8 2 3 2 3" xfId="38492"/>
    <cellStyle name="Percent 5 8 2 3 3" xfId="21180"/>
    <cellStyle name="Percent 5 8 2 3 3 2" xfId="47148"/>
    <cellStyle name="Percent 5 8 2 3 4" xfId="16852"/>
    <cellStyle name="Percent 5 8 2 3 4 2" xfId="42820"/>
    <cellStyle name="Percent 5 8 2 3 5" xfId="32000"/>
    <cellStyle name="Percent 5 8 2 3 6" xfId="58482"/>
    <cellStyle name="Percent 5 8 2 4" xfId="10360"/>
    <cellStyle name="Percent 5 8 2 4 2" xfId="25508"/>
    <cellStyle name="Percent 5 8 2 4 2 2" xfId="51476"/>
    <cellStyle name="Percent 5 8 2 4 3" xfId="36328"/>
    <cellStyle name="Percent 5 8 2 5" xfId="8196"/>
    <cellStyle name="Percent 5 8 2 5 2" xfId="23344"/>
    <cellStyle name="Percent 5 8 2 5 2 2" xfId="49312"/>
    <cellStyle name="Percent 5 8 2 5 3" xfId="34164"/>
    <cellStyle name="Percent 5 8 2 6" xfId="19016"/>
    <cellStyle name="Percent 5 8 2 6 2" xfId="44984"/>
    <cellStyle name="Percent 5 8 2 7" xfId="14688"/>
    <cellStyle name="Percent 5 8 2 7 2" xfId="40656"/>
    <cellStyle name="Percent 5 8 2 8" xfId="3868"/>
    <cellStyle name="Percent 5 8 2 9" xfId="29836"/>
    <cellStyle name="Percent 5 8 3" xfId="2245"/>
    <cellStyle name="Percent 5 8 3 2" xfId="6573"/>
    <cellStyle name="Percent 5 8 3 2 2" xfId="13065"/>
    <cellStyle name="Percent 5 8 3 2 2 2" xfId="28213"/>
    <cellStyle name="Percent 5 8 3 2 2 2 2" xfId="54181"/>
    <cellStyle name="Percent 5 8 3 2 2 3" xfId="39033"/>
    <cellStyle name="Percent 5 8 3 2 3" xfId="21721"/>
    <cellStyle name="Percent 5 8 3 2 3 2" xfId="47689"/>
    <cellStyle name="Percent 5 8 3 2 4" xfId="17393"/>
    <cellStyle name="Percent 5 8 3 2 4 2" xfId="43361"/>
    <cellStyle name="Percent 5 8 3 2 5" xfId="32541"/>
    <cellStyle name="Percent 5 8 3 2 6" xfId="59023"/>
    <cellStyle name="Percent 5 8 3 3" xfId="10901"/>
    <cellStyle name="Percent 5 8 3 3 2" xfId="26049"/>
    <cellStyle name="Percent 5 8 3 3 2 2" xfId="52017"/>
    <cellStyle name="Percent 5 8 3 3 3" xfId="36869"/>
    <cellStyle name="Percent 5 8 3 4" xfId="8737"/>
    <cellStyle name="Percent 5 8 3 4 2" xfId="23885"/>
    <cellStyle name="Percent 5 8 3 4 2 2" xfId="49853"/>
    <cellStyle name="Percent 5 8 3 4 3" xfId="34705"/>
    <cellStyle name="Percent 5 8 3 5" xfId="19557"/>
    <cellStyle name="Percent 5 8 3 5 2" xfId="45525"/>
    <cellStyle name="Percent 5 8 3 6" xfId="15229"/>
    <cellStyle name="Percent 5 8 3 6 2" xfId="41197"/>
    <cellStyle name="Percent 5 8 3 7" xfId="4409"/>
    <cellStyle name="Percent 5 8 3 8" xfId="30377"/>
    <cellStyle name="Percent 5 8 3 9" xfId="56859"/>
    <cellStyle name="Percent 5 8 4" xfId="5491"/>
    <cellStyle name="Percent 5 8 4 2" xfId="11983"/>
    <cellStyle name="Percent 5 8 4 2 2" xfId="27131"/>
    <cellStyle name="Percent 5 8 4 2 2 2" xfId="53099"/>
    <cellStyle name="Percent 5 8 4 2 3" xfId="37951"/>
    <cellStyle name="Percent 5 8 4 3" xfId="20639"/>
    <cellStyle name="Percent 5 8 4 3 2" xfId="46607"/>
    <cellStyle name="Percent 5 8 4 4" xfId="16311"/>
    <cellStyle name="Percent 5 8 4 4 2" xfId="42279"/>
    <cellStyle name="Percent 5 8 4 5" xfId="31459"/>
    <cellStyle name="Percent 5 8 4 6" xfId="57941"/>
    <cellStyle name="Percent 5 8 5" xfId="9819"/>
    <cellStyle name="Percent 5 8 5 2" xfId="24967"/>
    <cellStyle name="Percent 5 8 5 2 2" xfId="50935"/>
    <cellStyle name="Percent 5 8 5 3" xfId="35787"/>
    <cellStyle name="Percent 5 8 6" xfId="7655"/>
    <cellStyle name="Percent 5 8 6 2" xfId="22803"/>
    <cellStyle name="Percent 5 8 6 2 2" xfId="48771"/>
    <cellStyle name="Percent 5 8 6 3" xfId="33623"/>
    <cellStyle name="Percent 5 8 7" xfId="18475"/>
    <cellStyle name="Percent 5 8 7 2" xfId="44443"/>
    <cellStyle name="Percent 5 8 8" xfId="14147"/>
    <cellStyle name="Percent 5 8 8 2" xfId="40115"/>
    <cellStyle name="Percent 5 8 9" xfId="3327"/>
    <cellStyle name="Percent 5 9" xfId="612"/>
    <cellStyle name="Percent 5 9 10" xfId="29296"/>
    <cellStyle name="Percent 5 9 11" xfId="55238"/>
    <cellStyle name="Percent 5 9 12" xfId="55778"/>
    <cellStyle name="Percent 5 9 13" xfId="1003"/>
    <cellStyle name="Percent 5 9 2" xfId="1705"/>
    <cellStyle name="Percent 5 9 2 10" xfId="56319"/>
    <cellStyle name="Percent 5 9 2 2" xfId="2787"/>
    <cellStyle name="Percent 5 9 2 2 2" xfId="7115"/>
    <cellStyle name="Percent 5 9 2 2 2 2" xfId="13607"/>
    <cellStyle name="Percent 5 9 2 2 2 2 2" xfId="28755"/>
    <cellStyle name="Percent 5 9 2 2 2 2 2 2" xfId="54723"/>
    <cellStyle name="Percent 5 9 2 2 2 2 3" xfId="39575"/>
    <cellStyle name="Percent 5 9 2 2 2 3" xfId="22263"/>
    <cellStyle name="Percent 5 9 2 2 2 3 2" xfId="48231"/>
    <cellStyle name="Percent 5 9 2 2 2 4" xfId="17935"/>
    <cellStyle name="Percent 5 9 2 2 2 4 2" xfId="43903"/>
    <cellStyle name="Percent 5 9 2 2 2 5" xfId="33083"/>
    <cellStyle name="Percent 5 9 2 2 2 6" xfId="59565"/>
    <cellStyle name="Percent 5 9 2 2 3" xfId="11443"/>
    <cellStyle name="Percent 5 9 2 2 3 2" xfId="26591"/>
    <cellStyle name="Percent 5 9 2 2 3 2 2" xfId="52559"/>
    <cellStyle name="Percent 5 9 2 2 3 3" xfId="37411"/>
    <cellStyle name="Percent 5 9 2 2 4" xfId="9279"/>
    <cellStyle name="Percent 5 9 2 2 4 2" xfId="24427"/>
    <cellStyle name="Percent 5 9 2 2 4 2 2" xfId="50395"/>
    <cellStyle name="Percent 5 9 2 2 4 3" xfId="35247"/>
    <cellStyle name="Percent 5 9 2 2 5" xfId="20099"/>
    <cellStyle name="Percent 5 9 2 2 5 2" xfId="46067"/>
    <cellStyle name="Percent 5 9 2 2 6" xfId="15771"/>
    <cellStyle name="Percent 5 9 2 2 6 2" xfId="41739"/>
    <cellStyle name="Percent 5 9 2 2 7" xfId="4951"/>
    <cellStyle name="Percent 5 9 2 2 8" xfId="30919"/>
    <cellStyle name="Percent 5 9 2 2 9" xfId="57401"/>
    <cellStyle name="Percent 5 9 2 3" xfId="6033"/>
    <cellStyle name="Percent 5 9 2 3 2" xfId="12525"/>
    <cellStyle name="Percent 5 9 2 3 2 2" xfId="27673"/>
    <cellStyle name="Percent 5 9 2 3 2 2 2" xfId="53641"/>
    <cellStyle name="Percent 5 9 2 3 2 3" xfId="38493"/>
    <cellStyle name="Percent 5 9 2 3 3" xfId="21181"/>
    <cellStyle name="Percent 5 9 2 3 3 2" xfId="47149"/>
    <cellStyle name="Percent 5 9 2 3 4" xfId="16853"/>
    <cellStyle name="Percent 5 9 2 3 4 2" xfId="42821"/>
    <cellStyle name="Percent 5 9 2 3 5" xfId="32001"/>
    <cellStyle name="Percent 5 9 2 3 6" xfId="58483"/>
    <cellStyle name="Percent 5 9 2 4" xfId="10361"/>
    <cellStyle name="Percent 5 9 2 4 2" xfId="25509"/>
    <cellStyle name="Percent 5 9 2 4 2 2" xfId="51477"/>
    <cellStyle name="Percent 5 9 2 4 3" xfId="36329"/>
    <cellStyle name="Percent 5 9 2 5" xfId="8197"/>
    <cellStyle name="Percent 5 9 2 5 2" xfId="23345"/>
    <cellStyle name="Percent 5 9 2 5 2 2" xfId="49313"/>
    <cellStyle name="Percent 5 9 2 5 3" xfId="34165"/>
    <cellStyle name="Percent 5 9 2 6" xfId="19017"/>
    <cellStyle name="Percent 5 9 2 6 2" xfId="44985"/>
    <cellStyle name="Percent 5 9 2 7" xfId="14689"/>
    <cellStyle name="Percent 5 9 2 7 2" xfId="40657"/>
    <cellStyle name="Percent 5 9 2 8" xfId="3869"/>
    <cellStyle name="Percent 5 9 2 9" xfId="29837"/>
    <cellStyle name="Percent 5 9 3" xfId="2246"/>
    <cellStyle name="Percent 5 9 3 2" xfId="6574"/>
    <cellStyle name="Percent 5 9 3 2 2" xfId="13066"/>
    <cellStyle name="Percent 5 9 3 2 2 2" xfId="28214"/>
    <cellStyle name="Percent 5 9 3 2 2 2 2" xfId="54182"/>
    <cellStyle name="Percent 5 9 3 2 2 3" xfId="39034"/>
    <cellStyle name="Percent 5 9 3 2 3" xfId="21722"/>
    <cellStyle name="Percent 5 9 3 2 3 2" xfId="47690"/>
    <cellStyle name="Percent 5 9 3 2 4" xfId="17394"/>
    <cellStyle name="Percent 5 9 3 2 4 2" xfId="43362"/>
    <cellStyle name="Percent 5 9 3 2 5" xfId="32542"/>
    <cellStyle name="Percent 5 9 3 2 6" xfId="59024"/>
    <cellStyle name="Percent 5 9 3 3" xfId="10902"/>
    <cellStyle name="Percent 5 9 3 3 2" xfId="26050"/>
    <cellStyle name="Percent 5 9 3 3 2 2" xfId="52018"/>
    <cellStyle name="Percent 5 9 3 3 3" xfId="36870"/>
    <cellStyle name="Percent 5 9 3 4" xfId="8738"/>
    <cellStyle name="Percent 5 9 3 4 2" xfId="23886"/>
    <cellStyle name="Percent 5 9 3 4 2 2" xfId="49854"/>
    <cellStyle name="Percent 5 9 3 4 3" xfId="34706"/>
    <cellStyle name="Percent 5 9 3 5" xfId="19558"/>
    <cellStyle name="Percent 5 9 3 5 2" xfId="45526"/>
    <cellStyle name="Percent 5 9 3 6" xfId="15230"/>
    <cellStyle name="Percent 5 9 3 6 2" xfId="41198"/>
    <cellStyle name="Percent 5 9 3 7" xfId="4410"/>
    <cellStyle name="Percent 5 9 3 8" xfId="30378"/>
    <cellStyle name="Percent 5 9 3 9" xfId="56860"/>
    <cellStyle name="Percent 5 9 4" xfId="5492"/>
    <cellStyle name="Percent 5 9 4 2" xfId="11984"/>
    <cellStyle name="Percent 5 9 4 2 2" xfId="27132"/>
    <cellStyle name="Percent 5 9 4 2 2 2" xfId="53100"/>
    <cellStyle name="Percent 5 9 4 2 3" xfId="37952"/>
    <cellStyle name="Percent 5 9 4 3" xfId="20640"/>
    <cellStyle name="Percent 5 9 4 3 2" xfId="46608"/>
    <cellStyle name="Percent 5 9 4 4" xfId="16312"/>
    <cellStyle name="Percent 5 9 4 4 2" xfId="42280"/>
    <cellStyle name="Percent 5 9 4 5" xfId="31460"/>
    <cellStyle name="Percent 5 9 4 6" xfId="57942"/>
    <cellStyle name="Percent 5 9 5" xfId="9820"/>
    <cellStyle name="Percent 5 9 5 2" xfId="24968"/>
    <cellStyle name="Percent 5 9 5 2 2" xfId="50936"/>
    <cellStyle name="Percent 5 9 5 3" xfId="35788"/>
    <cellStyle name="Percent 5 9 6" xfId="7656"/>
    <cellStyle name="Percent 5 9 6 2" xfId="22804"/>
    <cellStyle name="Percent 5 9 6 2 2" xfId="48772"/>
    <cellStyle name="Percent 5 9 6 3" xfId="33624"/>
    <cellStyle name="Percent 5 9 7" xfId="18476"/>
    <cellStyle name="Percent 5 9 7 2" xfId="44444"/>
    <cellStyle name="Percent 5 9 8" xfId="14148"/>
    <cellStyle name="Percent 5 9 8 2" xfId="40116"/>
    <cellStyle name="Percent 5 9 9" xfId="3328"/>
    <cellStyle name="Percent 6" xfId="613"/>
    <cellStyle name="Percent 6 10" xfId="614"/>
    <cellStyle name="Percent 6 10 10" xfId="29298"/>
    <cellStyle name="Percent 6 10 11" xfId="55240"/>
    <cellStyle name="Percent 6 10 12" xfId="55780"/>
    <cellStyle name="Percent 6 10 13" xfId="1046"/>
    <cellStyle name="Percent 6 10 2" xfId="1707"/>
    <cellStyle name="Percent 6 10 2 10" xfId="56321"/>
    <cellStyle name="Percent 6 10 2 2" xfId="2789"/>
    <cellStyle name="Percent 6 10 2 2 2" xfId="7117"/>
    <cellStyle name="Percent 6 10 2 2 2 2" xfId="13609"/>
    <cellStyle name="Percent 6 10 2 2 2 2 2" xfId="28757"/>
    <cellStyle name="Percent 6 10 2 2 2 2 2 2" xfId="54725"/>
    <cellStyle name="Percent 6 10 2 2 2 2 3" xfId="39577"/>
    <cellStyle name="Percent 6 10 2 2 2 3" xfId="22265"/>
    <cellStyle name="Percent 6 10 2 2 2 3 2" xfId="48233"/>
    <cellStyle name="Percent 6 10 2 2 2 4" xfId="17937"/>
    <cellStyle name="Percent 6 10 2 2 2 4 2" xfId="43905"/>
    <cellStyle name="Percent 6 10 2 2 2 5" xfId="33085"/>
    <cellStyle name="Percent 6 10 2 2 2 6" xfId="59567"/>
    <cellStyle name="Percent 6 10 2 2 3" xfId="11445"/>
    <cellStyle name="Percent 6 10 2 2 3 2" xfId="26593"/>
    <cellStyle name="Percent 6 10 2 2 3 2 2" xfId="52561"/>
    <cellStyle name="Percent 6 10 2 2 3 3" xfId="37413"/>
    <cellStyle name="Percent 6 10 2 2 4" xfId="9281"/>
    <cellStyle name="Percent 6 10 2 2 4 2" xfId="24429"/>
    <cellStyle name="Percent 6 10 2 2 4 2 2" xfId="50397"/>
    <cellStyle name="Percent 6 10 2 2 4 3" xfId="35249"/>
    <cellStyle name="Percent 6 10 2 2 5" xfId="20101"/>
    <cellStyle name="Percent 6 10 2 2 5 2" xfId="46069"/>
    <cellStyle name="Percent 6 10 2 2 6" xfId="15773"/>
    <cellStyle name="Percent 6 10 2 2 6 2" xfId="41741"/>
    <cellStyle name="Percent 6 10 2 2 7" xfId="4953"/>
    <cellStyle name="Percent 6 10 2 2 8" xfId="30921"/>
    <cellStyle name="Percent 6 10 2 2 9" xfId="57403"/>
    <cellStyle name="Percent 6 10 2 3" xfId="6035"/>
    <cellStyle name="Percent 6 10 2 3 2" xfId="12527"/>
    <cellStyle name="Percent 6 10 2 3 2 2" xfId="27675"/>
    <cellStyle name="Percent 6 10 2 3 2 2 2" xfId="53643"/>
    <cellStyle name="Percent 6 10 2 3 2 3" xfId="38495"/>
    <cellStyle name="Percent 6 10 2 3 3" xfId="21183"/>
    <cellStyle name="Percent 6 10 2 3 3 2" xfId="47151"/>
    <cellStyle name="Percent 6 10 2 3 4" xfId="16855"/>
    <cellStyle name="Percent 6 10 2 3 4 2" xfId="42823"/>
    <cellStyle name="Percent 6 10 2 3 5" xfId="32003"/>
    <cellStyle name="Percent 6 10 2 3 6" xfId="58485"/>
    <cellStyle name="Percent 6 10 2 4" xfId="10363"/>
    <cellStyle name="Percent 6 10 2 4 2" xfId="25511"/>
    <cellStyle name="Percent 6 10 2 4 2 2" xfId="51479"/>
    <cellStyle name="Percent 6 10 2 4 3" xfId="36331"/>
    <cellStyle name="Percent 6 10 2 5" xfId="8199"/>
    <cellStyle name="Percent 6 10 2 5 2" xfId="23347"/>
    <cellStyle name="Percent 6 10 2 5 2 2" xfId="49315"/>
    <cellStyle name="Percent 6 10 2 5 3" xfId="34167"/>
    <cellStyle name="Percent 6 10 2 6" xfId="19019"/>
    <cellStyle name="Percent 6 10 2 6 2" xfId="44987"/>
    <cellStyle name="Percent 6 10 2 7" xfId="14691"/>
    <cellStyle name="Percent 6 10 2 7 2" xfId="40659"/>
    <cellStyle name="Percent 6 10 2 8" xfId="3871"/>
    <cellStyle name="Percent 6 10 2 9" xfId="29839"/>
    <cellStyle name="Percent 6 10 3" xfId="2248"/>
    <cellStyle name="Percent 6 10 3 2" xfId="6576"/>
    <cellStyle name="Percent 6 10 3 2 2" xfId="13068"/>
    <cellStyle name="Percent 6 10 3 2 2 2" xfId="28216"/>
    <cellStyle name="Percent 6 10 3 2 2 2 2" xfId="54184"/>
    <cellStyle name="Percent 6 10 3 2 2 3" xfId="39036"/>
    <cellStyle name="Percent 6 10 3 2 3" xfId="21724"/>
    <cellStyle name="Percent 6 10 3 2 3 2" xfId="47692"/>
    <cellStyle name="Percent 6 10 3 2 4" xfId="17396"/>
    <cellStyle name="Percent 6 10 3 2 4 2" xfId="43364"/>
    <cellStyle name="Percent 6 10 3 2 5" xfId="32544"/>
    <cellStyle name="Percent 6 10 3 2 6" xfId="59026"/>
    <cellStyle name="Percent 6 10 3 3" xfId="10904"/>
    <cellStyle name="Percent 6 10 3 3 2" xfId="26052"/>
    <cellStyle name="Percent 6 10 3 3 2 2" xfId="52020"/>
    <cellStyle name="Percent 6 10 3 3 3" xfId="36872"/>
    <cellStyle name="Percent 6 10 3 4" xfId="8740"/>
    <cellStyle name="Percent 6 10 3 4 2" xfId="23888"/>
    <cellStyle name="Percent 6 10 3 4 2 2" xfId="49856"/>
    <cellStyle name="Percent 6 10 3 4 3" xfId="34708"/>
    <cellStyle name="Percent 6 10 3 5" xfId="19560"/>
    <cellStyle name="Percent 6 10 3 5 2" xfId="45528"/>
    <cellStyle name="Percent 6 10 3 6" xfId="15232"/>
    <cellStyle name="Percent 6 10 3 6 2" xfId="41200"/>
    <cellStyle name="Percent 6 10 3 7" xfId="4412"/>
    <cellStyle name="Percent 6 10 3 8" xfId="30380"/>
    <cellStyle name="Percent 6 10 3 9" xfId="56862"/>
    <cellStyle name="Percent 6 10 4" xfId="5494"/>
    <cellStyle name="Percent 6 10 4 2" xfId="11986"/>
    <cellStyle name="Percent 6 10 4 2 2" xfId="27134"/>
    <cellStyle name="Percent 6 10 4 2 2 2" xfId="53102"/>
    <cellStyle name="Percent 6 10 4 2 3" xfId="37954"/>
    <cellStyle name="Percent 6 10 4 3" xfId="20642"/>
    <cellStyle name="Percent 6 10 4 3 2" xfId="46610"/>
    <cellStyle name="Percent 6 10 4 4" xfId="16314"/>
    <cellStyle name="Percent 6 10 4 4 2" xfId="42282"/>
    <cellStyle name="Percent 6 10 4 5" xfId="31462"/>
    <cellStyle name="Percent 6 10 4 6" xfId="57944"/>
    <cellStyle name="Percent 6 10 5" xfId="9822"/>
    <cellStyle name="Percent 6 10 5 2" xfId="24970"/>
    <cellStyle name="Percent 6 10 5 2 2" xfId="50938"/>
    <cellStyle name="Percent 6 10 5 3" xfId="35790"/>
    <cellStyle name="Percent 6 10 6" xfId="7658"/>
    <cellStyle name="Percent 6 10 6 2" xfId="22806"/>
    <cellStyle name="Percent 6 10 6 2 2" xfId="48774"/>
    <cellStyle name="Percent 6 10 6 3" xfId="33626"/>
    <cellStyle name="Percent 6 10 7" xfId="18478"/>
    <cellStyle name="Percent 6 10 7 2" xfId="44446"/>
    <cellStyle name="Percent 6 10 8" xfId="14150"/>
    <cellStyle name="Percent 6 10 8 2" xfId="40118"/>
    <cellStyle name="Percent 6 10 9" xfId="3330"/>
    <cellStyle name="Percent 6 11" xfId="615"/>
    <cellStyle name="Percent 6 11 10" xfId="29299"/>
    <cellStyle name="Percent 6 11 11" xfId="55241"/>
    <cellStyle name="Percent 6 11 12" xfId="55781"/>
    <cellStyle name="Percent 6 11 13" xfId="1086"/>
    <cellStyle name="Percent 6 11 2" xfId="1708"/>
    <cellStyle name="Percent 6 11 2 10" xfId="56322"/>
    <cellStyle name="Percent 6 11 2 2" xfId="2790"/>
    <cellStyle name="Percent 6 11 2 2 2" xfId="7118"/>
    <cellStyle name="Percent 6 11 2 2 2 2" xfId="13610"/>
    <cellStyle name="Percent 6 11 2 2 2 2 2" xfId="28758"/>
    <cellStyle name="Percent 6 11 2 2 2 2 2 2" xfId="54726"/>
    <cellStyle name="Percent 6 11 2 2 2 2 3" xfId="39578"/>
    <cellStyle name="Percent 6 11 2 2 2 3" xfId="22266"/>
    <cellStyle name="Percent 6 11 2 2 2 3 2" xfId="48234"/>
    <cellStyle name="Percent 6 11 2 2 2 4" xfId="17938"/>
    <cellStyle name="Percent 6 11 2 2 2 4 2" xfId="43906"/>
    <cellStyle name="Percent 6 11 2 2 2 5" xfId="33086"/>
    <cellStyle name="Percent 6 11 2 2 2 6" xfId="59568"/>
    <cellStyle name="Percent 6 11 2 2 3" xfId="11446"/>
    <cellStyle name="Percent 6 11 2 2 3 2" xfId="26594"/>
    <cellStyle name="Percent 6 11 2 2 3 2 2" xfId="52562"/>
    <cellStyle name="Percent 6 11 2 2 3 3" xfId="37414"/>
    <cellStyle name="Percent 6 11 2 2 4" xfId="9282"/>
    <cellStyle name="Percent 6 11 2 2 4 2" xfId="24430"/>
    <cellStyle name="Percent 6 11 2 2 4 2 2" xfId="50398"/>
    <cellStyle name="Percent 6 11 2 2 4 3" xfId="35250"/>
    <cellStyle name="Percent 6 11 2 2 5" xfId="20102"/>
    <cellStyle name="Percent 6 11 2 2 5 2" xfId="46070"/>
    <cellStyle name="Percent 6 11 2 2 6" xfId="15774"/>
    <cellStyle name="Percent 6 11 2 2 6 2" xfId="41742"/>
    <cellStyle name="Percent 6 11 2 2 7" xfId="4954"/>
    <cellStyle name="Percent 6 11 2 2 8" xfId="30922"/>
    <cellStyle name="Percent 6 11 2 2 9" xfId="57404"/>
    <cellStyle name="Percent 6 11 2 3" xfId="6036"/>
    <cellStyle name="Percent 6 11 2 3 2" xfId="12528"/>
    <cellStyle name="Percent 6 11 2 3 2 2" xfId="27676"/>
    <cellStyle name="Percent 6 11 2 3 2 2 2" xfId="53644"/>
    <cellStyle name="Percent 6 11 2 3 2 3" xfId="38496"/>
    <cellStyle name="Percent 6 11 2 3 3" xfId="21184"/>
    <cellStyle name="Percent 6 11 2 3 3 2" xfId="47152"/>
    <cellStyle name="Percent 6 11 2 3 4" xfId="16856"/>
    <cellStyle name="Percent 6 11 2 3 4 2" xfId="42824"/>
    <cellStyle name="Percent 6 11 2 3 5" xfId="32004"/>
    <cellStyle name="Percent 6 11 2 3 6" xfId="58486"/>
    <cellStyle name="Percent 6 11 2 4" xfId="10364"/>
    <cellStyle name="Percent 6 11 2 4 2" xfId="25512"/>
    <cellStyle name="Percent 6 11 2 4 2 2" xfId="51480"/>
    <cellStyle name="Percent 6 11 2 4 3" xfId="36332"/>
    <cellStyle name="Percent 6 11 2 5" xfId="8200"/>
    <cellStyle name="Percent 6 11 2 5 2" xfId="23348"/>
    <cellStyle name="Percent 6 11 2 5 2 2" xfId="49316"/>
    <cellStyle name="Percent 6 11 2 5 3" xfId="34168"/>
    <cellStyle name="Percent 6 11 2 6" xfId="19020"/>
    <cellStyle name="Percent 6 11 2 6 2" xfId="44988"/>
    <cellStyle name="Percent 6 11 2 7" xfId="14692"/>
    <cellStyle name="Percent 6 11 2 7 2" xfId="40660"/>
    <cellStyle name="Percent 6 11 2 8" xfId="3872"/>
    <cellStyle name="Percent 6 11 2 9" xfId="29840"/>
    <cellStyle name="Percent 6 11 3" xfId="2249"/>
    <cellStyle name="Percent 6 11 3 2" xfId="6577"/>
    <cellStyle name="Percent 6 11 3 2 2" xfId="13069"/>
    <cellStyle name="Percent 6 11 3 2 2 2" xfId="28217"/>
    <cellStyle name="Percent 6 11 3 2 2 2 2" xfId="54185"/>
    <cellStyle name="Percent 6 11 3 2 2 3" xfId="39037"/>
    <cellStyle name="Percent 6 11 3 2 3" xfId="21725"/>
    <cellStyle name="Percent 6 11 3 2 3 2" xfId="47693"/>
    <cellStyle name="Percent 6 11 3 2 4" xfId="17397"/>
    <cellStyle name="Percent 6 11 3 2 4 2" xfId="43365"/>
    <cellStyle name="Percent 6 11 3 2 5" xfId="32545"/>
    <cellStyle name="Percent 6 11 3 2 6" xfId="59027"/>
    <cellStyle name="Percent 6 11 3 3" xfId="10905"/>
    <cellStyle name="Percent 6 11 3 3 2" xfId="26053"/>
    <cellStyle name="Percent 6 11 3 3 2 2" xfId="52021"/>
    <cellStyle name="Percent 6 11 3 3 3" xfId="36873"/>
    <cellStyle name="Percent 6 11 3 4" xfId="8741"/>
    <cellStyle name="Percent 6 11 3 4 2" xfId="23889"/>
    <cellStyle name="Percent 6 11 3 4 2 2" xfId="49857"/>
    <cellStyle name="Percent 6 11 3 4 3" xfId="34709"/>
    <cellStyle name="Percent 6 11 3 5" xfId="19561"/>
    <cellStyle name="Percent 6 11 3 5 2" xfId="45529"/>
    <cellStyle name="Percent 6 11 3 6" xfId="15233"/>
    <cellStyle name="Percent 6 11 3 6 2" xfId="41201"/>
    <cellStyle name="Percent 6 11 3 7" xfId="4413"/>
    <cellStyle name="Percent 6 11 3 8" xfId="30381"/>
    <cellStyle name="Percent 6 11 3 9" xfId="56863"/>
    <cellStyle name="Percent 6 11 4" xfId="5495"/>
    <cellStyle name="Percent 6 11 4 2" xfId="11987"/>
    <cellStyle name="Percent 6 11 4 2 2" xfId="27135"/>
    <cellStyle name="Percent 6 11 4 2 2 2" xfId="53103"/>
    <cellStyle name="Percent 6 11 4 2 3" xfId="37955"/>
    <cellStyle name="Percent 6 11 4 3" xfId="20643"/>
    <cellStyle name="Percent 6 11 4 3 2" xfId="46611"/>
    <cellStyle name="Percent 6 11 4 4" xfId="16315"/>
    <cellStyle name="Percent 6 11 4 4 2" xfId="42283"/>
    <cellStyle name="Percent 6 11 4 5" xfId="31463"/>
    <cellStyle name="Percent 6 11 4 6" xfId="57945"/>
    <cellStyle name="Percent 6 11 5" xfId="9823"/>
    <cellStyle name="Percent 6 11 5 2" xfId="24971"/>
    <cellStyle name="Percent 6 11 5 2 2" xfId="50939"/>
    <cellStyle name="Percent 6 11 5 3" xfId="35791"/>
    <cellStyle name="Percent 6 11 6" xfId="7659"/>
    <cellStyle name="Percent 6 11 6 2" xfId="22807"/>
    <cellStyle name="Percent 6 11 6 2 2" xfId="48775"/>
    <cellStyle name="Percent 6 11 6 3" xfId="33627"/>
    <cellStyle name="Percent 6 11 7" xfId="18479"/>
    <cellStyle name="Percent 6 11 7 2" xfId="44447"/>
    <cellStyle name="Percent 6 11 8" xfId="14151"/>
    <cellStyle name="Percent 6 11 8 2" xfId="40119"/>
    <cellStyle name="Percent 6 11 9" xfId="3331"/>
    <cellStyle name="Percent 6 12" xfId="616"/>
    <cellStyle name="Percent 6 12 10" xfId="29300"/>
    <cellStyle name="Percent 6 12 11" xfId="55242"/>
    <cellStyle name="Percent 6 12 12" xfId="55782"/>
    <cellStyle name="Percent 6 12 13" xfId="1126"/>
    <cellStyle name="Percent 6 12 2" xfId="1709"/>
    <cellStyle name="Percent 6 12 2 10" xfId="56323"/>
    <cellStyle name="Percent 6 12 2 2" xfId="2791"/>
    <cellStyle name="Percent 6 12 2 2 2" xfId="7119"/>
    <cellStyle name="Percent 6 12 2 2 2 2" xfId="13611"/>
    <cellStyle name="Percent 6 12 2 2 2 2 2" xfId="28759"/>
    <cellStyle name="Percent 6 12 2 2 2 2 2 2" xfId="54727"/>
    <cellStyle name="Percent 6 12 2 2 2 2 3" xfId="39579"/>
    <cellStyle name="Percent 6 12 2 2 2 3" xfId="22267"/>
    <cellStyle name="Percent 6 12 2 2 2 3 2" xfId="48235"/>
    <cellStyle name="Percent 6 12 2 2 2 4" xfId="17939"/>
    <cellStyle name="Percent 6 12 2 2 2 4 2" xfId="43907"/>
    <cellStyle name="Percent 6 12 2 2 2 5" xfId="33087"/>
    <cellStyle name="Percent 6 12 2 2 2 6" xfId="59569"/>
    <cellStyle name="Percent 6 12 2 2 3" xfId="11447"/>
    <cellStyle name="Percent 6 12 2 2 3 2" xfId="26595"/>
    <cellStyle name="Percent 6 12 2 2 3 2 2" xfId="52563"/>
    <cellStyle name="Percent 6 12 2 2 3 3" xfId="37415"/>
    <cellStyle name="Percent 6 12 2 2 4" xfId="9283"/>
    <cellStyle name="Percent 6 12 2 2 4 2" xfId="24431"/>
    <cellStyle name="Percent 6 12 2 2 4 2 2" xfId="50399"/>
    <cellStyle name="Percent 6 12 2 2 4 3" xfId="35251"/>
    <cellStyle name="Percent 6 12 2 2 5" xfId="20103"/>
    <cellStyle name="Percent 6 12 2 2 5 2" xfId="46071"/>
    <cellStyle name="Percent 6 12 2 2 6" xfId="15775"/>
    <cellStyle name="Percent 6 12 2 2 6 2" xfId="41743"/>
    <cellStyle name="Percent 6 12 2 2 7" xfId="4955"/>
    <cellStyle name="Percent 6 12 2 2 8" xfId="30923"/>
    <cellStyle name="Percent 6 12 2 2 9" xfId="57405"/>
    <cellStyle name="Percent 6 12 2 3" xfId="6037"/>
    <cellStyle name="Percent 6 12 2 3 2" xfId="12529"/>
    <cellStyle name="Percent 6 12 2 3 2 2" xfId="27677"/>
    <cellStyle name="Percent 6 12 2 3 2 2 2" xfId="53645"/>
    <cellStyle name="Percent 6 12 2 3 2 3" xfId="38497"/>
    <cellStyle name="Percent 6 12 2 3 3" xfId="21185"/>
    <cellStyle name="Percent 6 12 2 3 3 2" xfId="47153"/>
    <cellStyle name="Percent 6 12 2 3 4" xfId="16857"/>
    <cellStyle name="Percent 6 12 2 3 4 2" xfId="42825"/>
    <cellStyle name="Percent 6 12 2 3 5" xfId="32005"/>
    <cellStyle name="Percent 6 12 2 3 6" xfId="58487"/>
    <cellStyle name="Percent 6 12 2 4" xfId="10365"/>
    <cellStyle name="Percent 6 12 2 4 2" xfId="25513"/>
    <cellStyle name="Percent 6 12 2 4 2 2" xfId="51481"/>
    <cellStyle name="Percent 6 12 2 4 3" xfId="36333"/>
    <cellStyle name="Percent 6 12 2 5" xfId="8201"/>
    <cellStyle name="Percent 6 12 2 5 2" xfId="23349"/>
    <cellStyle name="Percent 6 12 2 5 2 2" xfId="49317"/>
    <cellStyle name="Percent 6 12 2 5 3" xfId="34169"/>
    <cellStyle name="Percent 6 12 2 6" xfId="19021"/>
    <cellStyle name="Percent 6 12 2 6 2" xfId="44989"/>
    <cellStyle name="Percent 6 12 2 7" xfId="14693"/>
    <cellStyle name="Percent 6 12 2 7 2" xfId="40661"/>
    <cellStyle name="Percent 6 12 2 8" xfId="3873"/>
    <cellStyle name="Percent 6 12 2 9" xfId="29841"/>
    <cellStyle name="Percent 6 12 3" xfId="2250"/>
    <cellStyle name="Percent 6 12 3 2" xfId="6578"/>
    <cellStyle name="Percent 6 12 3 2 2" xfId="13070"/>
    <cellStyle name="Percent 6 12 3 2 2 2" xfId="28218"/>
    <cellStyle name="Percent 6 12 3 2 2 2 2" xfId="54186"/>
    <cellStyle name="Percent 6 12 3 2 2 3" xfId="39038"/>
    <cellStyle name="Percent 6 12 3 2 3" xfId="21726"/>
    <cellStyle name="Percent 6 12 3 2 3 2" xfId="47694"/>
    <cellStyle name="Percent 6 12 3 2 4" xfId="17398"/>
    <cellStyle name="Percent 6 12 3 2 4 2" xfId="43366"/>
    <cellStyle name="Percent 6 12 3 2 5" xfId="32546"/>
    <cellStyle name="Percent 6 12 3 2 6" xfId="59028"/>
    <cellStyle name="Percent 6 12 3 3" xfId="10906"/>
    <cellStyle name="Percent 6 12 3 3 2" xfId="26054"/>
    <cellStyle name="Percent 6 12 3 3 2 2" xfId="52022"/>
    <cellStyle name="Percent 6 12 3 3 3" xfId="36874"/>
    <cellStyle name="Percent 6 12 3 4" xfId="8742"/>
    <cellStyle name="Percent 6 12 3 4 2" xfId="23890"/>
    <cellStyle name="Percent 6 12 3 4 2 2" xfId="49858"/>
    <cellStyle name="Percent 6 12 3 4 3" xfId="34710"/>
    <cellStyle name="Percent 6 12 3 5" xfId="19562"/>
    <cellStyle name="Percent 6 12 3 5 2" xfId="45530"/>
    <cellStyle name="Percent 6 12 3 6" xfId="15234"/>
    <cellStyle name="Percent 6 12 3 6 2" xfId="41202"/>
    <cellStyle name="Percent 6 12 3 7" xfId="4414"/>
    <cellStyle name="Percent 6 12 3 8" xfId="30382"/>
    <cellStyle name="Percent 6 12 3 9" xfId="56864"/>
    <cellStyle name="Percent 6 12 4" xfId="5496"/>
    <cellStyle name="Percent 6 12 4 2" xfId="11988"/>
    <cellStyle name="Percent 6 12 4 2 2" xfId="27136"/>
    <cellStyle name="Percent 6 12 4 2 2 2" xfId="53104"/>
    <cellStyle name="Percent 6 12 4 2 3" xfId="37956"/>
    <cellStyle name="Percent 6 12 4 3" xfId="20644"/>
    <cellStyle name="Percent 6 12 4 3 2" xfId="46612"/>
    <cellStyle name="Percent 6 12 4 4" xfId="16316"/>
    <cellStyle name="Percent 6 12 4 4 2" xfId="42284"/>
    <cellStyle name="Percent 6 12 4 5" xfId="31464"/>
    <cellStyle name="Percent 6 12 4 6" xfId="57946"/>
    <cellStyle name="Percent 6 12 5" xfId="9824"/>
    <cellStyle name="Percent 6 12 5 2" xfId="24972"/>
    <cellStyle name="Percent 6 12 5 2 2" xfId="50940"/>
    <cellStyle name="Percent 6 12 5 3" xfId="35792"/>
    <cellStyle name="Percent 6 12 6" xfId="7660"/>
    <cellStyle name="Percent 6 12 6 2" xfId="22808"/>
    <cellStyle name="Percent 6 12 6 2 2" xfId="48776"/>
    <cellStyle name="Percent 6 12 6 3" xfId="33628"/>
    <cellStyle name="Percent 6 12 7" xfId="18480"/>
    <cellStyle name="Percent 6 12 7 2" xfId="44448"/>
    <cellStyle name="Percent 6 12 8" xfId="14152"/>
    <cellStyle name="Percent 6 12 8 2" xfId="40120"/>
    <cellStyle name="Percent 6 12 9" xfId="3332"/>
    <cellStyle name="Percent 6 13" xfId="617"/>
    <cellStyle name="Percent 6 13 10" xfId="29301"/>
    <cellStyle name="Percent 6 13 11" xfId="55243"/>
    <cellStyle name="Percent 6 13 12" xfId="55783"/>
    <cellStyle name="Percent 6 13 13" xfId="1166"/>
    <cellStyle name="Percent 6 13 2" xfId="1710"/>
    <cellStyle name="Percent 6 13 2 10" xfId="56324"/>
    <cellStyle name="Percent 6 13 2 2" xfId="2792"/>
    <cellStyle name="Percent 6 13 2 2 2" xfId="7120"/>
    <cellStyle name="Percent 6 13 2 2 2 2" xfId="13612"/>
    <cellStyle name="Percent 6 13 2 2 2 2 2" xfId="28760"/>
    <cellStyle name="Percent 6 13 2 2 2 2 2 2" xfId="54728"/>
    <cellStyle name="Percent 6 13 2 2 2 2 3" xfId="39580"/>
    <cellStyle name="Percent 6 13 2 2 2 3" xfId="22268"/>
    <cellStyle name="Percent 6 13 2 2 2 3 2" xfId="48236"/>
    <cellStyle name="Percent 6 13 2 2 2 4" xfId="17940"/>
    <cellStyle name="Percent 6 13 2 2 2 4 2" xfId="43908"/>
    <cellStyle name="Percent 6 13 2 2 2 5" xfId="33088"/>
    <cellStyle name="Percent 6 13 2 2 2 6" xfId="59570"/>
    <cellStyle name="Percent 6 13 2 2 3" xfId="11448"/>
    <cellStyle name="Percent 6 13 2 2 3 2" xfId="26596"/>
    <cellStyle name="Percent 6 13 2 2 3 2 2" xfId="52564"/>
    <cellStyle name="Percent 6 13 2 2 3 3" xfId="37416"/>
    <cellStyle name="Percent 6 13 2 2 4" xfId="9284"/>
    <cellStyle name="Percent 6 13 2 2 4 2" xfId="24432"/>
    <cellStyle name="Percent 6 13 2 2 4 2 2" xfId="50400"/>
    <cellStyle name="Percent 6 13 2 2 4 3" xfId="35252"/>
    <cellStyle name="Percent 6 13 2 2 5" xfId="20104"/>
    <cellStyle name="Percent 6 13 2 2 5 2" xfId="46072"/>
    <cellStyle name="Percent 6 13 2 2 6" xfId="15776"/>
    <cellStyle name="Percent 6 13 2 2 6 2" xfId="41744"/>
    <cellStyle name="Percent 6 13 2 2 7" xfId="4956"/>
    <cellStyle name="Percent 6 13 2 2 8" xfId="30924"/>
    <cellStyle name="Percent 6 13 2 2 9" xfId="57406"/>
    <cellStyle name="Percent 6 13 2 3" xfId="6038"/>
    <cellStyle name="Percent 6 13 2 3 2" xfId="12530"/>
    <cellStyle name="Percent 6 13 2 3 2 2" xfId="27678"/>
    <cellStyle name="Percent 6 13 2 3 2 2 2" xfId="53646"/>
    <cellStyle name="Percent 6 13 2 3 2 3" xfId="38498"/>
    <cellStyle name="Percent 6 13 2 3 3" xfId="21186"/>
    <cellStyle name="Percent 6 13 2 3 3 2" xfId="47154"/>
    <cellStyle name="Percent 6 13 2 3 4" xfId="16858"/>
    <cellStyle name="Percent 6 13 2 3 4 2" xfId="42826"/>
    <cellStyle name="Percent 6 13 2 3 5" xfId="32006"/>
    <cellStyle name="Percent 6 13 2 3 6" xfId="58488"/>
    <cellStyle name="Percent 6 13 2 4" xfId="10366"/>
    <cellStyle name="Percent 6 13 2 4 2" xfId="25514"/>
    <cellStyle name="Percent 6 13 2 4 2 2" xfId="51482"/>
    <cellStyle name="Percent 6 13 2 4 3" xfId="36334"/>
    <cellStyle name="Percent 6 13 2 5" xfId="8202"/>
    <cellStyle name="Percent 6 13 2 5 2" xfId="23350"/>
    <cellStyle name="Percent 6 13 2 5 2 2" xfId="49318"/>
    <cellStyle name="Percent 6 13 2 5 3" xfId="34170"/>
    <cellStyle name="Percent 6 13 2 6" xfId="19022"/>
    <cellStyle name="Percent 6 13 2 6 2" xfId="44990"/>
    <cellStyle name="Percent 6 13 2 7" xfId="14694"/>
    <cellStyle name="Percent 6 13 2 7 2" xfId="40662"/>
    <cellStyle name="Percent 6 13 2 8" xfId="3874"/>
    <cellStyle name="Percent 6 13 2 9" xfId="29842"/>
    <cellStyle name="Percent 6 13 3" xfId="2251"/>
    <cellStyle name="Percent 6 13 3 2" xfId="6579"/>
    <cellStyle name="Percent 6 13 3 2 2" xfId="13071"/>
    <cellStyle name="Percent 6 13 3 2 2 2" xfId="28219"/>
    <cellStyle name="Percent 6 13 3 2 2 2 2" xfId="54187"/>
    <cellStyle name="Percent 6 13 3 2 2 3" xfId="39039"/>
    <cellStyle name="Percent 6 13 3 2 3" xfId="21727"/>
    <cellStyle name="Percent 6 13 3 2 3 2" xfId="47695"/>
    <cellStyle name="Percent 6 13 3 2 4" xfId="17399"/>
    <cellStyle name="Percent 6 13 3 2 4 2" xfId="43367"/>
    <cellStyle name="Percent 6 13 3 2 5" xfId="32547"/>
    <cellStyle name="Percent 6 13 3 2 6" xfId="59029"/>
    <cellStyle name="Percent 6 13 3 3" xfId="10907"/>
    <cellStyle name="Percent 6 13 3 3 2" xfId="26055"/>
    <cellStyle name="Percent 6 13 3 3 2 2" xfId="52023"/>
    <cellStyle name="Percent 6 13 3 3 3" xfId="36875"/>
    <cellStyle name="Percent 6 13 3 4" xfId="8743"/>
    <cellStyle name="Percent 6 13 3 4 2" xfId="23891"/>
    <cellStyle name="Percent 6 13 3 4 2 2" xfId="49859"/>
    <cellStyle name="Percent 6 13 3 4 3" xfId="34711"/>
    <cellStyle name="Percent 6 13 3 5" xfId="19563"/>
    <cellStyle name="Percent 6 13 3 5 2" xfId="45531"/>
    <cellStyle name="Percent 6 13 3 6" xfId="15235"/>
    <cellStyle name="Percent 6 13 3 6 2" xfId="41203"/>
    <cellStyle name="Percent 6 13 3 7" xfId="4415"/>
    <cellStyle name="Percent 6 13 3 8" xfId="30383"/>
    <cellStyle name="Percent 6 13 3 9" xfId="56865"/>
    <cellStyle name="Percent 6 13 4" xfId="5497"/>
    <cellStyle name="Percent 6 13 4 2" xfId="11989"/>
    <cellStyle name="Percent 6 13 4 2 2" xfId="27137"/>
    <cellStyle name="Percent 6 13 4 2 2 2" xfId="53105"/>
    <cellStyle name="Percent 6 13 4 2 3" xfId="37957"/>
    <cellStyle name="Percent 6 13 4 3" xfId="20645"/>
    <cellStyle name="Percent 6 13 4 3 2" xfId="46613"/>
    <cellStyle name="Percent 6 13 4 4" xfId="16317"/>
    <cellStyle name="Percent 6 13 4 4 2" xfId="42285"/>
    <cellStyle name="Percent 6 13 4 5" xfId="31465"/>
    <cellStyle name="Percent 6 13 4 6" xfId="57947"/>
    <cellStyle name="Percent 6 13 5" xfId="9825"/>
    <cellStyle name="Percent 6 13 5 2" xfId="24973"/>
    <cellStyle name="Percent 6 13 5 2 2" xfId="50941"/>
    <cellStyle name="Percent 6 13 5 3" xfId="35793"/>
    <cellStyle name="Percent 6 13 6" xfId="7661"/>
    <cellStyle name="Percent 6 13 6 2" xfId="22809"/>
    <cellStyle name="Percent 6 13 6 2 2" xfId="48777"/>
    <cellStyle name="Percent 6 13 6 3" xfId="33629"/>
    <cellStyle name="Percent 6 13 7" xfId="18481"/>
    <cellStyle name="Percent 6 13 7 2" xfId="44449"/>
    <cellStyle name="Percent 6 13 8" xfId="14153"/>
    <cellStyle name="Percent 6 13 8 2" xfId="40121"/>
    <cellStyle name="Percent 6 13 9" xfId="3333"/>
    <cellStyle name="Percent 6 14" xfId="1706"/>
    <cellStyle name="Percent 6 14 10" xfId="56320"/>
    <cellStyle name="Percent 6 14 2" xfId="2788"/>
    <cellStyle name="Percent 6 14 2 2" xfId="7116"/>
    <cellStyle name="Percent 6 14 2 2 2" xfId="13608"/>
    <cellStyle name="Percent 6 14 2 2 2 2" xfId="28756"/>
    <cellStyle name="Percent 6 14 2 2 2 2 2" xfId="54724"/>
    <cellStyle name="Percent 6 14 2 2 2 3" xfId="39576"/>
    <cellStyle name="Percent 6 14 2 2 3" xfId="22264"/>
    <cellStyle name="Percent 6 14 2 2 3 2" xfId="48232"/>
    <cellStyle name="Percent 6 14 2 2 4" xfId="17936"/>
    <cellStyle name="Percent 6 14 2 2 4 2" xfId="43904"/>
    <cellStyle name="Percent 6 14 2 2 5" xfId="33084"/>
    <cellStyle name="Percent 6 14 2 2 6" xfId="59566"/>
    <cellStyle name="Percent 6 14 2 3" xfId="11444"/>
    <cellStyle name="Percent 6 14 2 3 2" xfId="26592"/>
    <cellStyle name="Percent 6 14 2 3 2 2" xfId="52560"/>
    <cellStyle name="Percent 6 14 2 3 3" xfId="37412"/>
    <cellStyle name="Percent 6 14 2 4" xfId="9280"/>
    <cellStyle name="Percent 6 14 2 4 2" xfId="24428"/>
    <cellStyle name="Percent 6 14 2 4 2 2" xfId="50396"/>
    <cellStyle name="Percent 6 14 2 4 3" xfId="35248"/>
    <cellStyle name="Percent 6 14 2 5" xfId="20100"/>
    <cellStyle name="Percent 6 14 2 5 2" xfId="46068"/>
    <cellStyle name="Percent 6 14 2 6" xfId="15772"/>
    <cellStyle name="Percent 6 14 2 6 2" xfId="41740"/>
    <cellStyle name="Percent 6 14 2 7" xfId="4952"/>
    <cellStyle name="Percent 6 14 2 8" xfId="30920"/>
    <cellStyle name="Percent 6 14 2 9" xfId="57402"/>
    <cellStyle name="Percent 6 14 3" xfId="6034"/>
    <cellStyle name="Percent 6 14 3 2" xfId="12526"/>
    <cellStyle name="Percent 6 14 3 2 2" xfId="27674"/>
    <cellStyle name="Percent 6 14 3 2 2 2" xfId="53642"/>
    <cellStyle name="Percent 6 14 3 2 3" xfId="38494"/>
    <cellStyle name="Percent 6 14 3 3" xfId="21182"/>
    <cellStyle name="Percent 6 14 3 3 2" xfId="47150"/>
    <cellStyle name="Percent 6 14 3 4" xfId="16854"/>
    <cellStyle name="Percent 6 14 3 4 2" xfId="42822"/>
    <cellStyle name="Percent 6 14 3 5" xfId="32002"/>
    <cellStyle name="Percent 6 14 3 6" xfId="58484"/>
    <cellStyle name="Percent 6 14 4" xfId="10362"/>
    <cellStyle name="Percent 6 14 4 2" xfId="25510"/>
    <cellStyle name="Percent 6 14 4 2 2" xfId="51478"/>
    <cellStyle name="Percent 6 14 4 3" xfId="36330"/>
    <cellStyle name="Percent 6 14 5" xfId="8198"/>
    <cellStyle name="Percent 6 14 5 2" xfId="23346"/>
    <cellStyle name="Percent 6 14 5 2 2" xfId="49314"/>
    <cellStyle name="Percent 6 14 5 3" xfId="34166"/>
    <cellStyle name="Percent 6 14 6" xfId="19018"/>
    <cellStyle name="Percent 6 14 6 2" xfId="44986"/>
    <cellStyle name="Percent 6 14 7" xfId="14690"/>
    <cellStyle name="Percent 6 14 7 2" xfId="40658"/>
    <cellStyle name="Percent 6 14 8" xfId="3870"/>
    <cellStyle name="Percent 6 14 9" xfId="29838"/>
    <cellStyle name="Percent 6 15" xfId="2247"/>
    <cellStyle name="Percent 6 15 2" xfId="6575"/>
    <cellStyle name="Percent 6 15 2 2" xfId="13067"/>
    <cellStyle name="Percent 6 15 2 2 2" xfId="28215"/>
    <cellStyle name="Percent 6 15 2 2 2 2" xfId="54183"/>
    <cellStyle name="Percent 6 15 2 2 3" xfId="39035"/>
    <cellStyle name="Percent 6 15 2 3" xfId="21723"/>
    <cellStyle name="Percent 6 15 2 3 2" xfId="47691"/>
    <cellStyle name="Percent 6 15 2 4" xfId="17395"/>
    <cellStyle name="Percent 6 15 2 4 2" xfId="43363"/>
    <cellStyle name="Percent 6 15 2 5" xfId="32543"/>
    <cellStyle name="Percent 6 15 2 6" xfId="59025"/>
    <cellStyle name="Percent 6 15 3" xfId="10903"/>
    <cellStyle name="Percent 6 15 3 2" xfId="26051"/>
    <cellStyle name="Percent 6 15 3 2 2" xfId="52019"/>
    <cellStyle name="Percent 6 15 3 3" xfId="36871"/>
    <cellStyle name="Percent 6 15 4" xfId="8739"/>
    <cellStyle name="Percent 6 15 4 2" xfId="23887"/>
    <cellStyle name="Percent 6 15 4 2 2" xfId="49855"/>
    <cellStyle name="Percent 6 15 4 3" xfId="34707"/>
    <cellStyle name="Percent 6 15 5" xfId="19559"/>
    <cellStyle name="Percent 6 15 5 2" xfId="45527"/>
    <cellStyle name="Percent 6 15 6" xfId="15231"/>
    <cellStyle name="Percent 6 15 6 2" xfId="41199"/>
    <cellStyle name="Percent 6 15 7" xfId="4411"/>
    <cellStyle name="Percent 6 15 8" xfId="30379"/>
    <cellStyle name="Percent 6 15 9" xfId="56861"/>
    <cellStyle name="Percent 6 16" xfId="5493"/>
    <cellStyle name="Percent 6 16 2" xfId="11985"/>
    <cellStyle name="Percent 6 16 2 2" xfId="27133"/>
    <cellStyle name="Percent 6 16 2 2 2" xfId="53101"/>
    <cellStyle name="Percent 6 16 2 3" xfId="37953"/>
    <cellStyle name="Percent 6 16 3" xfId="20641"/>
    <cellStyle name="Percent 6 16 3 2" xfId="46609"/>
    <cellStyle name="Percent 6 16 4" xfId="16313"/>
    <cellStyle name="Percent 6 16 4 2" xfId="42281"/>
    <cellStyle name="Percent 6 16 5" xfId="31461"/>
    <cellStyle name="Percent 6 16 6" xfId="57943"/>
    <cellStyle name="Percent 6 17" xfId="9821"/>
    <cellStyle name="Percent 6 17 2" xfId="24969"/>
    <cellStyle name="Percent 6 17 2 2" xfId="50937"/>
    <cellStyle name="Percent 6 17 3" xfId="35789"/>
    <cellStyle name="Percent 6 18" xfId="7657"/>
    <cellStyle name="Percent 6 18 2" xfId="22805"/>
    <cellStyle name="Percent 6 18 2 2" xfId="48773"/>
    <cellStyle name="Percent 6 18 3" xfId="33625"/>
    <cellStyle name="Percent 6 19" xfId="18477"/>
    <cellStyle name="Percent 6 19 2" xfId="44445"/>
    <cellStyle name="Percent 6 2" xfId="618"/>
    <cellStyle name="Percent 6 2 10" xfId="3334"/>
    <cellStyle name="Percent 6 2 11" xfId="29302"/>
    <cellStyle name="Percent 6 2 12" xfId="55244"/>
    <cellStyle name="Percent 6 2 13" xfId="55784"/>
    <cellStyle name="Percent 6 2 14" xfId="726"/>
    <cellStyle name="Percent 6 2 2" xfId="619"/>
    <cellStyle name="Percent 6 2 2 10" xfId="29303"/>
    <cellStyle name="Percent 6 2 2 11" xfId="55245"/>
    <cellStyle name="Percent 6 2 2 12" xfId="55785"/>
    <cellStyle name="Percent 6 2 2 13" xfId="1214"/>
    <cellStyle name="Percent 6 2 2 2" xfId="1712"/>
    <cellStyle name="Percent 6 2 2 2 10" xfId="56326"/>
    <cellStyle name="Percent 6 2 2 2 2" xfId="2794"/>
    <cellStyle name="Percent 6 2 2 2 2 2" xfId="7122"/>
    <cellStyle name="Percent 6 2 2 2 2 2 2" xfId="13614"/>
    <cellStyle name="Percent 6 2 2 2 2 2 2 2" xfId="28762"/>
    <cellStyle name="Percent 6 2 2 2 2 2 2 2 2" xfId="54730"/>
    <cellStyle name="Percent 6 2 2 2 2 2 2 3" xfId="39582"/>
    <cellStyle name="Percent 6 2 2 2 2 2 3" xfId="22270"/>
    <cellStyle name="Percent 6 2 2 2 2 2 3 2" xfId="48238"/>
    <cellStyle name="Percent 6 2 2 2 2 2 4" xfId="17942"/>
    <cellStyle name="Percent 6 2 2 2 2 2 4 2" xfId="43910"/>
    <cellStyle name="Percent 6 2 2 2 2 2 5" xfId="33090"/>
    <cellStyle name="Percent 6 2 2 2 2 2 6" xfId="59572"/>
    <cellStyle name="Percent 6 2 2 2 2 3" xfId="11450"/>
    <cellStyle name="Percent 6 2 2 2 2 3 2" xfId="26598"/>
    <cellStyle name="Percent 6 2 2 2 2 3 2 2" xfId="52566"/>
    <cellStyle name="Percent 6 2 2 2 2 3 3" xfId="37418"/>
    <cellStyle name="Percent 6 2 2 2 2 4" xfId="9286"/>
    <cellStyle name="Percent 6 2 2 2 2 4 2" xfId="24434"/>
    <cellStyle name="Percent 6 2 2 2 2 4 2 2" xfId="50402"/>
    <cellStyle name="Percent 6 2 2 2 2 4 3" xfId="35254"/>
    <cellStyle name="Percent 6 2 2 2 2 5" xfId="20106"/>
    <cellStyle name="Percent 6 2 2 2 2 5 2" xfId="46074"/>
    <cellStyle name="Percent 6 2 2 2 2 6" xfId="15778"/>
    <cellStyle name="Percent 6 2 2 2 2 6 2" xfId="41746"/>
    <cellStyle name="Percent 6 2 2 2 2 7" xfId="4958"/>
    <cellStyle name="Percent 6 2 2 2 2 8" xfId="30926"/>
    <cellStyle name="Percent 6 2 2 2 2 9" xfId="57408"/>
    <cellStyle name="Percent 6 2 2 2 3" xfId="6040"/>
    <cellStyle name="Percent 6 2 2 2 3 2" xfId="12532"/>
    <cellStyle name="Percent 6 2 2 2 3 2 2" xfId="27680"/>
    <cellStyle name="Percent 6 2 2 2 3 2 2 2" xfId="53648"/>
    <cellStyle name="Percent 6 2 2 2 3 2 3" xfId="38500"/>
    <cellStyle name="Percent 6 2 2 2 3 3" xfId="21188"/>
    <cellStyle name="Percent 6 2 2 2 3 3 2" xfId="47156"/>
    <cellStyle name="Percent 6 2 2 2 3 4" xfId="16860"/>
    <cellStyle name="Percent 6 2 2 2 3 4 2" xfId="42828"/>
    <cellStyle name="Percent 6 2 2 2 3 5" xfId="32008"/>
    <cellStyle name="Percent 6 2 2 2 3 6" xfId="58490"/>
    <cellStyle name="Percent 6 2 2 2 4" xfId="10368"/>
    <cellStyle name="Percent 6 2 2 2 4 2" xfId="25516"/>
    <cellStyle name="Percent 6 2 2 2 4 2 2" xfId="51484"/>
    <cellStyle name="Percent 6 2 2 2 4 3" xfId="36336"/>
    <cellStyle name="Percent 6 2 2 2 5" xfId="8204"/>
    <cellStyle name="Percent 6 2 2 2 5 2" xfId="23352"/>
    <cellStyle name="Percent 6 2 2 2 5 2 2" xfId="49320"/>
    <cellStyle name="Percent 6 2 2 2 5 3" xfId="34172"/>
    <cellStyle name="Percent 6 2 2 2 6" xfId="19024"/>
    <cellStyle name="Percent 6 2 2 2 6 2" xfId="44992"/>
    <cellStyle name="Percent 6 2 2 2 7" xfId="14696"/>
    <cellStyle name="Percent 6 2 2 2 7 2" xfId="40664"/>
    <cellStyle name="Percent 6 2 2 2 8" xfId="3876"/>
    <cellStyle name="Percent 6 2 2 2 9" xfId="29844"/>
    <cellStyle name="Percent 6 2 2 3" xfId="2253"/>
    <cellStyle name="Percent 6 2 2 3 2" xfId="6581"/>
    <cellStyle name="Percent 6 2 2 3 2 2" xfId="13073"/>
    <cellStyle name="Percent 6 2 2 3 2 2 2" xfId="28221"/>
    <cellStyle name="Percent 6 2 2 3 2 2 2 2" xfId="54189"/>
    <cellStyle name="Percent 6 2 2 3 2 2 3" xfId="39041"/>
    <cellStyle name="Percent 6 2 2 3 2 3" xfId="21729"/>
    <cellStyle name="Percent 6 2 2 3 2 3 2" xfId="47697"/>
    <cellStyle name="Percent 6 2 2 3 2 4" xfId="17401"/>
    <cellStyle name="Percent 6 2 2 3 2 4 2" xfId="43369"/>
    <cellStyle name="Percent 6 2 2 3 2 5" xfId="32549"/>
    <cellStyle name="Percent 6 2 2 3 2 6" xfId="59031"/>
    <cellStyle name="Percent 6 2 2 3 3" xfId="10909"/>
    <cellStyle name="Percent 6 2 2 3 3 2" xfId="26057"/>
    <cellStyle name="Percent 6 2 2 3 3 2 2" xfId="52025"/>
    <cellStyle name="Percent 6 2 2 3 3 3" xfId="36877"/>
    <cellStyle name="Percent 6 2 2 3 4" xfId="8745"/>
    <cellStyle name="Percent 6 2 2 3 4 2" xfId="23893"/>
    <cellStyle name="Percent 6 2 2 3 4 2 2" xfId="49861"/>
    <cellStyle name="Percent 6 2 2 3 4 3" xfId="34713"/>
    <cellStyle name="Percent 6 2 2 3 5" xfId="19565"/>
    <cellStyle name="Percent 6 2 2 3 5 2" xfId="45533"/>
    <cellStyle name="Percent 6 2 2 3 6" xfId="15237"/>
    <cellStyle name="Percent 6 2 2 3 6 2" xfId="41205"/>
    <cellStyle name="Percent 6 2 2 3 7" xfId="4417"/>
    <cellStyle name="Percent 6 2 2 3 8" xfId="30385"/>
    <cellStyle name="Percent 6 2 2 3 9" xfId="56867"/>
    <cellStyle name="Percent 6 2 2 4" xfId="5499"/>
    <cellStyle name="Percent 6 2 2 4 2" xfId="11991"/>
    <cellStyle name="Percent 6 2 2 4 2 2" xfId="27139"/>
    <cellStyle name="Percent 6 2 2 4 2 2 2" xfId="53107"/>
    <cellStyle name="Percent 6 2 2 4 2 3" xfId="37959"/>
    <cellStyle name="Percent 6 2 2 4 3" xfId="20647"/>
    <cellStyle name="Percent 6 2 2 4 3 2" xfId="46615"/>
    <cellStyle name="Percent 6 2 2 4 4" xfId="16319"/>
    <cellStyle name="Percent 6 2 2 4 4 2" xfId="42287"/>
    <cellStyle name="Percent 6 2 2 4 5" xfId="31467"/>
    <cellStyle name="Percent 6 2 2 4 6" xfId="57949"/>
    <cellStyle name="Percent 6 2 2 5" xfId="9827"/>
    <cellStyle name="Percent 6 2 2 5 2" xfId="24975"/>
    <cellStyle name="Percent 6 2 2 5 2 2" xfId="50943"/>
    <cellStyle name="Percent 6 2 2 5 3" xfId="35795"/>
    <cellStyle name="Percent 6 2 2 6" xfId="7663"/>
    <cellStyle name="Percent 6 2 2 6 2" xfId="22811"/>
    <cellStyle name="Percent 6 2 2 6 2 2" xfId="48779"/>
    <cellStyle name="Percent 6 2 2 6 3" xfId="33631"/>
    <cellStyle name="Percent 6 2 2 7" xfId="18483"/>
    <cellStyle name="Percent 6 2 2 7 2" xfId="44451"/>
    <cellStyle name="Percent 6 2 2 8" xfId="14155"/>
    <cellStyle name="Percent 6 2 2 8 2" xfId="40123"/>
    <cellStyle name="Percent 6 2 2 9" xfId="3335"/>
    <cellStyle name="Percent 6 2 3" xfId="1711"/>
    <cellStyle name="Percent 6 2 3 10" xfId="56325"/>
    <cellStyle name="Percent 6 2 3 2" xfId="2793"/>
    <cellStyle name="Percent 6 2 3 2 2" xfId="7121"/>
    <cellStyle name="Percent 6 2 3 2 2 2" xfId="13613"/>
    <cellStyle name="Percent 6 2 3 2 2 2 2" xfId="28761"/>
    <cellStyle name="Percent 6 2 3 2 2 2 2 2" xfId="54729"/>
    <cellStyle name="Percent 6 2 3 2 2 2 3" xfId="39581"/>
    <cellStyle name="Percent 6 2 3 2 2 3" xfId="22269"/>
    <cellStyle name="Percent 6 2 3 2 2 3 2" xfId="48237"/>
    <cellStyle name="Percent 6 2 3 2 2 4" xfId="17941"/>
    <cellStyle name="Percent 6 2 3 2 2 4 2" xfId="43909"/>
    <cellStyle name="Percent 6 2 3 2 2 5" xfId="33089"/>
    <cellStyle name="Percent 6 2 3 2 2 6" xfId="59571"/>
    <cellStyle name="Percent 6 2 3 2 3" xfId="11449"/>
    <cellStyle name="Percent 6 2 3 2 3 2" xfId="26597"/>
    <cellStyle name="Percent 6 2 3 2 3 2 2" xfId="52565"/>
    <cellStyle name="Percent 6 2 3 2 3 3" xfId="37417"/>
    <cellStyle name="Percent 6 2 3 2 4" xfId="9285"/>
    <cellStyle name="Percent 6 2 3 2 4 2" xfId="24433"/>
    <cellStyle name="Percent 6 2 3 2 4 2 2" xfId="50401"/>
    <cellStyle name="Percent 6 2 3 2 4 3" xfId="35253"/>
    <cellStyle name="Percent 6 2 3 2 5" xfId="20105"/>
    <cellStyle name="Percent 6 2 3 2 5 2" xfId="46073"/>
    <cellStyle name="Percent 6 2 3 2 6" xfId="15777"/>
    <cellStyle name="Percent 6 2 3 2 6 2" xfId="41745"/>
    <cellStyle name="Percent 6 2 3 2 7" xfId="4957"/>
    <cellStyle name="Percent 6 2 3 2 8" xfId="30925"/>
    <cellStyle name="Percent 6 2 3 2 9" xfId="57407"/>
    <cellStyle name="Percent 6 2 3 3" xfId="6039"/>
    <cellStyle name="Percent 6 2 3 3 2" xfId="12531"/>
    <cellStyle name="Percent 6 2 3 3 2 2" xfId="27679"/>
    <cellStyle name="Percent 6 2 3 3 2 2 2" xfId="53647"/>
    <cellStyle name="Percent 6 2 3 3 2 3" xfId="38499"/>
    <cellStyle name="Percent 6 2 3 3 3" xfId="21187"/>
    <cellStyle name="Percent 6 2 3 3 3 2" xfId="47155"/>
    <cellStyle name="Percent 6 2 3 3 4" xfId="16859"/>
    <cellStyle name="Percent 6 2 3 3 4 2" xfId="42827"/>
    <cellStyle name="Percent 6 2 3 3 5" xfId="32007"/>
    <cellStyle name="Percent 6 2 3 3 6" xfId="58489"/>
    <cellStyle name="Percent 6 2 3 4" xfId="10367"/>
    <cellStyle name="Percent 6 2 3 4 2" xfId="25515"/>
    <cellStyle name="Percent 6 2 3 4 2 2" xfId="51483"/>
    <cellStyle name="Percent 6 2 3 4 3" xfId="36335"/>
    <cellStyle name="Percent 6 2 3 5" xfId="8203"/>
    <cellStyle name="Percent 6 2 3 5 2" xfId="23351"/>
    <cellStyle name="Percent 6 2 3 5 2 2" xfId="49319"/>
    <cellStyle name="Percent 6 2 3 5 3" xfId="34171"/>
    <cellStyle name="Percent 6 2 3 6" xfId="19023"/>
    <cellStyle name="Percent 6 2 3 6 2" xfId="44991"/>
    <cellStyle name="Percent 6 2 3 7" xfId="14695"/>
    <cellStyle name="Percent 6 2 3 7 2" xfId="40663"/>
    <cellStyle name="Percent 6 2 3 8" xfId="3875"/>
    <cellStyle name="Percent 6 2 3 9" xfId="29843"/>
    <cellStyle name="Percent 6 2 4" xfId="2252"/>
    <cellStyle name="Percent 6 2 4 2" xfId="6580"/>
    <cellStyle name="Percent 6 2 4 2 2" xfId="13072"/>
    <cellStyle name="Percent 6 2 4 2 2 2" xfId="28220"/>
    <cellStyle name="Percent 6 2 4 2 2 2 2" xfId="54188"/>
    <cellStyle name="Percent 6 2 4 2 2 3" xfId="39040"/>
    <cellStyle name="Percent 6 2 4 2 3" xfId="21728"/>
    <cellStyle name="Percent 6 2 4 2 3 2" xfId="47696"/>
    <cellStyle name="Percent 6 2 4 2 4" xfId="17400"/>
    <cellStyle name="Percent 6 2 4 2 4 2" xfId="43368"/>
    <cellStyle name="Percent 6 2 4 2 5" xfId="32548"/>
    <cellStyle name="Percent 6 2 4 2 6" xfId="59030"/>
    <cellStyle name="Percent 6 2 4 3" xfId="10908"/>
    <cellStyle name="Percent 6 2 4 3 2" xfId="26056"/>
    <cellStyle name="Percent 6 2 4 3 2 2" xfId="52024"/>
    <cellStyle name="Percent 6 2 4 3 3" xfId="36876"/>
    <cellStyle name="Percent 6 2 4 4" xfId="8744"/>
    <cellStyle name="Percent 6 2 4 4 2" xfId="23892"/>
    <cellStyle name="Percent 6 2 4 4 2 2" xfId="49860"/>
    <cellStyle name="Percent 6 2 4 4 3" xfId="34712"/>
    <cellStyle name="Percent 6 2 4 5" xfId="19564"/>
    <cellStyle name="Percent 6 2 4 5 2" xfId="45532"/>
    <cellStyle name="Percent 6 2 4 6" xfId="15236"/>
    <cellStyle name="Percent 6 2 4 6 2" xfId="41204"/>
    <cellStyle name="Percent 6 2 4 7" xfId="4416"/>
    <cellStyle name="Percent 6 2 4 8" xfId="30384"/>
    <cellStyle name="Percent 6 2 4 9" xfId="56866"/>
    <cellStyle name="Percent 6 2 5" xfId="5498"/>
    <cellStyle name="Percent 6 2 5 2" xfId="11990"/>
    <cellStyle name="Percent 6 2 5 2 2" xfId="27138"/>
    <cellStyle name="Percent 6 2 5 2 2 2" xfId="53106"/>
    <cellStyle name="Percent 6 2 5 2 3" xfId="37958"/>
    <cellStyle name="Percent 6 2 5 3" xfId="20646"/>
    <cellStyle name="Percent 6 2 5 3 2" xfId="46614"/>
    <cellStyle name="Percent 6 2 5 4" xfId="16318"/>
    <cellStyle name="Percent 6 2 5 4 2" xfId="42286"/>
    <cellStyle name="Percent 6 2 5 5" xfId="31466"/>
    <cellStyle name="Percent 6 2 5 6" xfId="57948"/>
    <cellStyle name="Percent 6 2 6" xfId="9826"/>
    <cellStyle name="Percent 6 2 6 2" xfId="24974"/>
    <cellStyle name="Percent 6 2 6 2 2" xfId="50942"/>
    <cellStyle name="Percent 6 2 6 3" xfId="35794"/>
    <cellStyle name="Percent 6 2 7" xfId="7662"/>
    <cellStyle name="Percent 6 2 7 2" xfId="22810"/>
    <cellStyle name="Percent 6 2 7 2 2" xfId="48778"/>
    <cellStyle name="Percent 6 2 7 3" xfId="33630"/>
    <cellStyle name="Percent 6 2 8" xfId="18482"/>
    <cellStyle name="Percent 6 2 8 2" xfId="44450"/>
    <cellStyle name="Percent 6 2 9" xfId="14154"/>
    <cellStyle name="Percent 6 2 9 2" xfId="40122"/>
    <cellStyle name="Percent 6 20" xfId="14149"/>
    <cellStyle name="Percent 6 20 2" xfId="40117"/>
    <cellStyle name="Percent 6 21" xfId="3329"/>
    <cellStyle name="Percent 6 22" xfId="29297"/>
    <cellStyle name="Percent 6 23" xfId="55239"/>
    <cellStyle name="Percent 6 24" xfId="55779"/>
    <cellStyle name="Percent 6 25" xfId="686"/>
    <cellStyle name="Percent 6 3" xfId="620"/>
    <cellStyle name="Percent 6 3 10" xfId="29304"/>
    <cellStyle name="Percent 6 3 11" xfId="55246"/>
    <cellStyle name="Percent 6 3 12" xfId="55786"/>
    <cellStyle name="Percent 6 3 13" xfId="766"/>
    <cellStyle name="Percent 6 3 2" xfId="1713"/>
    <cellStyle name="Percent 6 3 2 10" xfId="56327"/>
    <cellStyle name="Percent 6 3 2 2" xfId="2795"/>
    <cellStyle name="Percent 6 3 2 2 2" xfId="7123"/>
    <cellStyle name="Percent 6 3 2 2 2 2" xfId="13615"/>
    <cellStyle name="Percent 6 3 2 2 2 2 2" xfId="28763"/>
    <cellStyle name="Percent 6 3 2 2 2 2 2 2" xfId="54731"/>
    <cellStyle name="Percent 6 3 2 2 2 2 3" xfId="39583"/>
    <cellStyle name="Percent 6 3 2 2 2 3" xfId="22271"/>
    <cellStyle name="Percent 6 3 2 2 2 3 2" xfId="48239"/>
    <cellStyle name="Percent 6 3 2 2 2 4" xfId="17943"/>
    <cellStyle name="Percent 6 3 2 2 2 4 2" xfId="43911"/>
    <cellStyle name="Percent 6 3 2 2 2 5" xfId="33091"/>
    <cellStyle name="Percent 6 3 2 2 2 6" xfId="59573"/>
    <cellStyle name="Percent 6 3 2 2 3" xfId="11451"/>
    <cellStyle name="Percent 6 3 2 2 3 2" xfId="26599"/>
    <cellStyle name="Percent 6 3 2 2 3 2 2" xfId="52567"/>
    <cellStyle name="Percent 6 3 2 2 3 3" xfId="37419"/>
    <cellStyle name="Percent 6 3 2 2 4" xfId="9287"/>
    <cellStyle name="Percent 6 3 2 2 4 2" xfId="24435"/>
    <cellStyle name="Percent 6 3 2 2 4 2 2" xfId="50403"/>
    <cellStyle name="Percent 6 3 2 2 4 3" xfId="35255"/>
    <cellStyle name="Percent 6 3 2 2 5" xfId="20107"/>
    <cellStyle name="Percent 6 3 2 2 5 2" xfId="46075"/>
    <cellStyle name="Percent 6 3 2 2 6" xfId="15779"/>
    <cellStyle name="Percent 6 3 2 2 6 2" xfId="41747"/>
    <cellStyle name="Percent 6 3 2 2 7" xfId="4959"/>
    <cellStyle name="Percent 6 3 2 2 8" xfId="30927"/>
    <cellStyle name="Percent 6 3 2 2 9" xfId="57409"/>
    <cellStyle name="Percent 6 3 2 3" xfId="6041"/>
    <cellStyle name="Percent 6 3 2 3 2" xfId="12533"/>
    <cellStyle name="Percent 6 3 2 3 2 2" xfId="27681"/>
    <cellStyle name="Percent 6 3 2 3 2 2 2" xfId="53649"/>
    <cellStyle name="Percent 6 3 2 3 2 3" xfId="38501"/>
    <cellStyle name="Percent 6 3 2 3 3" xfId="21189"/>
    <cellStyle name="Percent 6 3 2 3 3 2" xfId="47157"/>
    <cellStyle name="Percent 6 3 2 3 4" xfId="16861"/>
    <cellStyle name="Percent 6 3 2 3 4 2" xfId="42829"/>
    <cellStyle name="Percent 6 3 2 3 5" xfId="32009"/>
    <cellStyle name="Percent 6 3 2 3 6" xfId="58491"/>
    <cellStyle name="Percent 6 3 2 4" xfId="10369"/>
    <cellStyle name="Percent 6 3 2 4 2" xfId="25517"/>
    <cellStyle name="Percent 6 3 2 4 2 2" xfId="51485"/>
    <cellStyle name="Percent 6 3 2 4 3" xfId="36337"/>
    <cellStyle name="Percent 6 3 2 5" xfId="8205"/>
    <cellStyle name="Percent 6 3 2 5 2" xfId="23353"/>
    <cellStyle name="Percent 6 3 2 5 2 2" xfId="49321"/>
    <cellStyle name="Percent 6 3 2 5 3" xfId="34173"/>
    <cellStyle name="Percent 6 3 2 6" xfId="19025"/>
    <cellStyle name="Percent 6 3 2 6 2" xfId="44993"/>
    <cellStyle name="Percent 6 3 2 7" xfId="14697"/>
    <cellStyle name="Percent 6 3 2 7 2" xfId="40665"/>
    <cellStyle name="Percent 6 3 2 8" xfId="3877"/>
    <cellStyle name="Percent 6 3 2 9" xfId="29845"/>
    <cellStyle name="Percent 6 3 3" xfId="2254"/>
    <cellStyle name="Percent 6 3 3 2" xfId="6582"/>
    <cellStyle name="Percent 6 3 3 2 2" xfId="13074"/>
    <cellStyle name="Percent 6 3 3 2 2 2" xfId="28222"/>
    <cellStyle name="Percent 6 3 3 2 2 2 2" xfId="54190"/>
    <cellStyle name="Percent 6 3 3 2 2 3" xfId="39042"/>
    <cellStyle name="Percent 6 3 3 2 3" xfId="21730"/>
    <cellStyle name="Percent 6 3 3 2 3 2" xfId="47698"/>
    <cellStyle name="Percent 6 3 3 2 4" xfId="17402"/>
    <cellStyle name="Percent 6 3 3 2 4 2" xfId="43370"/>
    <cellStyle name="Percent 6 3 3 2 5" xfId="32550"/>
    <cellStyle name="Percent 6 3 3 2 6" xfId="59032"/>
    <cellStyle name="Percent 6 3 3 3" xfId="10910"/>
    <cellStyle name="Percent 6 3 3 3 2" xfId="26058"/>
    <cellStyle name="Percent 6 3 3 3 2 2" xfId="52026"/>
    <cellStyle name="Percent 6 3 3 3 3" xfId="36878"/>
    <cellStyle name="Percent 6 3 3 4" xfId="8746"/>
    <cellStyle name="Percent 6 3 3 4 2" xfId="23894"/>
    <cellStyle name="Percent 6 3 3 4 2 2" xfId="49862"/>
    <cellStyle name="Percent 6 3 3 4 3" xfId="34714"/>
    <cellStyle name="Percent 6 3 3 5" xfId="19566"/>
    <cellStyle name="Percent 6 3 3 5 2" xfId="45534"/>
    <cellStyle name="Percent 6 3 3 6" xfId="15238"/>
    <cellStyle name="Percent 6 3 3 6 2" xfId="41206"/>
    <cellStyle name="Percent 6 3 3 7" xfId="4418"/>
    <cellStyle name="Percent 6 3 3 8" xfId="30386"/>
    <cellStyle name="Percent 6 3 3 9" xfId="56868"/>
    <cellStyle name="Percent 6 3 4" xfId="5500"/>
    <cellStyle name="Percent 6 3 4 2" xfId="11992"/>
    <cellStyle name="Percent 6 3 4 2 2" xfId="27140"/>
    <cellStyle name="Percent 6 3 4 2 2 2" xfId="53108"/>
    <cellStyle name="Percent 6 3 4 2 3" xfId="37960"/>
    <cellStyle name="Percent 6 3 4 3" xfId="20648"/>
    <cellStyle name="Percent 6 3 4 3 2" xfId="46616"/>
    <cellStyle name="Percent 6 3 4 4" xfId="16320"/>
    <cellStyle name="Percent 6 3 4 4 2" xfId="42288"/>
    <cellStyle name="Percent 6 3 4 5" xfId="31468"/>
    <cellStyle name="Percent 6 3 4 6" xfId="57950"/>
    <cellStyle name="Percent 6 3 5" xfId="9828"/>
    <cellStyle name="Percent 6 3 5 2" xfId="24976"/>
    <cellStyle name="Percent 6 3 5 2 2" xfId="50944"/>
    <cellStyle name="Percent 6 3 5 3" xfId="35796"/>
    <cellStyle name="Percent 6 3 6" xfId="7664"/>
    <cellStyle name="Percent 6 3 6 2" xfId="22812"/>
    <cellStyle name="Percent 6 3 6 2 2" xfId="48780"/>
    <cellStyle name="Percent 6 3 6 3" xfId="33632"/>
    <cellStyle name="Percent 6 3 7" xfId="18484"/>
    <cellStyle name="Percent 6 3 7 2" xfId="44452"/>
    <cellStyle name="Percent 6 3 8" xfId="14156"/>
    <cellStyle name="Percent 6 3 8 2" xfId="40124"/>
    <cellStyle name="Percent 6 3 9" xfId="3336"/>
    <cellStyle name="Percent 6 4" xfId="621"/>
    <cellStyle name="Percent 6 4 10" xfId="29305"/>
    <cellStyle name="Percent 6 4 11" xfId="55247"/>
    <cellStyle name="Percent 6 4 12" xfId="55787"/>
    <cellStyle name="Percent 6 4 13" xfId="806"/>
    <cellStyle name="Percent 6 4 2" xfId="1714"/>
    <cellStyle name="Percent 6 4 2 10" xfId="56328"/>
    <cellStyle name="Percent 6 4 2 2" xfId="2796"/>
    <cellStyle name="Percent 6 4 2 2 2" xfId="7124"/>
    <cellStyle name="Percent 6 4 2 2 2 2" xfId="13616"/>
    <cellStyle name="Percent 6 4 2 2 2 2 2" xfId="28764"/>
    <cellStyle name="Percent 6 4 2 2 2 2 2 2" xfId="54732"/>
    <cellStyle name="Percent 6 4 2 2 2 2 3" xfId="39584"/>
    <cellStyle name="Percent 6 4 2 2 2 3" xfId="22272"/>
    <cellStyle name="Percent 6 4 2 2 2 3 2" xfId="48240"/>
    <cellStyle name="Percent 6 4 2 2 2 4" xfId="17944"/>
    <cellStyle name="Percent 6 4 2 2 2 4 2" xfId="43912"/>
    <cellStyle name="Percent 6 4 2 2 2 5" xfId="33092"/>
    <cellStyle name="Percent 6 4 2 2 2 6" xfId="59574"/>
    <cellStyle name="Percent 6 4 2 2 3" xfId="11452"/>
    <cellStyle name="Percent 6 4 2 2 3 2" xfId="26600"/>
    <cellStyle name="Percent 6 4 2 2 3 2 2" xfId="52568"/>
    <cellStyle name="Percent 6 4 2 2 3 3" xfId="37420"/>
    <cellStyle name="Percent 6 4 2 2 4" xfId="9288"/>
    <cellStyle name="Percent 6 4 2 2 4 2" xfId="24436"/>
    <cellStyle name="Percent 6 4 2 2 4 2 2" xfId="50404"/>
    <cellStyle name="Percent 6 4 2 2 4 3" xfId="35256"/>
    <cellStyle name="Percent 6 4 2 2 5" xfId="20108"/>
    <cellStyle name="Percent 6 4 2 2 5 2" xfId="46076"/>
    <cellStyle name="Percent 6 4 2 2 6" xfId="15780"/>
    <cellStyle name="Percent 6 4 2 2 6 2" xfId="41748"/>
    <cellStyle name="Percent 6 4 2 2 7" xfId="4960"/>
    <cellStyle name="Percent 6 4 2 2 8" xfId="30928"/>
    <cellStyle name="Percent 6 4 2 2 9" xfId="57410"/>
    <cellStyle name="Percent 6 4 2 3" xfId="6042"/>
    <cellStyle name="Percent 6 4 2 3 2" xfId="12534"/>
    <cellStyle name="Percent 6 4 2 3 2 2" xfId="27682"/>
    <cellStyle name="Percent 6 4 2 3 2 2 2" xfId="53650"/>
    <cellStyle name="Percent 6 4 2 3 2 3" xfId="38502"/>
    <cellStyle name="Percent 6 4 2 3 3" xfId="21190"/>
    <cellStyle name="Percent 6 4 2 3 3 2" xfId="47158"/>
    <cellStyle name="Percent 6 4 2 3 4" xfId="16862"/>
    <cellStyle name="Percent 6 4 2 3 4 2" xfId="42830"/>
    <cellStyle name="Percent 6 4 2 3 5" xfId="32010"/>
    <cellStyle name="Percent 6 4 2 3 6" xfId="58492"/>
    <cellStyle name="Percent 6 4 2 4" xfId="10370"/>
    <cellStyle name="Percent 6 4 2 4 2" xfId="25518"/>
    <cellStyle name="Percent 6 4 2 4 2 2" xfId="51486"/>
    <cellStyle name="Percent 6 4 2 4 3" xfId="36338"/>
    <cellStyle name="Percent 6 4 2 5" xfId="8206"/>
    <cellStyle name="Percent 6 4 2 5 2" xfId="23354"/>
    <cellStyle name="Percent 6 4 2 5 2 2" xfId="49322"/>
    <cellStyle name="Percent 6 4 2 5 3" xfId="34174"/>
    <cellStyle name="Percent 6 4 2 6" xfId="19026"/>
    <cellStyle name="Percent 6 4 2 6 2" xfId="44994"/>
    <cellStyle name="Percent 6 4 2 7" xfId="14698"/>
    <cellStyle name="Percent 6 4 2 7 2" xfId="40666"/>
    <cellStyle name="Percent 6 4 2 8" xfId="3878"/>
    <cellStyle name="Percent 6 4 2 9" xfId="29846"/>
    <cellStyle name="Percent 6 4 3" xfId="2255"/>
    <cellStyle name="Percent 6 4 3 2" xfId="6583"/>
    <cellStyle name="Percent 6 4 3 2 2" xfId="13075"/>
    <cellStyle name="Percent 6 4 3 2 2 2" xfId="28223"/>
    <cellStyle name="Percent 6 4 3 2 2 2 2" xfId="54191"/>
    <cellStyle name="Percent 6 4 3 2 2 3" xfId="39043"/>
    <cellStyle name="Percent 6 4 3 2 3" xfId="21731"/>
    <cellStyle name="Percent 6 4 3 2 3 2" xfId="47699"/>
    <cellStyle name="Percent 6 4 3 2 4" xfId="17403"/>
    <cellStyle name="Percent 6 4 3 2 4 2" xfId="43371"/>
    <cellStyle name="Percent 6 4 3 2 5" xfId="32551"/>
    <cellStyle name="Percent 6 4 3 2 6" xfId="59033"/>
    <cellStyle name="Percent 6 4 3 3" xfId="10911"/>
    <cellStyle name="Percent 6 4 3 3 2" xfId="26059"/>
    <cellStyle name="Percent 6 4 3 3 2 2" xfId="52027"/>
    <cellStyle name="Percent 6 4 3 3 3" xfId="36879"/>
    <cellStyle name="Percent 6 4 3 4" xfId="8747"/>
    <cellStyle name="Percent 6 4 3 4 2" xfId="23895"/>
    <cellStyle name="Percent 6 4 3 4 2 2" xfId="49863"/>
    <cellStyle name="Percent 6 4 3 4 3" xfId="34715"/>
    <cellStyle name="Percent 6 4 3 5" xfId="19567"/>
    <cellStyle name="Percent 6 4 3 5 2" xfId="45535"/>
    <cellStyle name="Percent 6 4 3 6" xfId="15239"/>
    <cellStyle name="Percent 6 4 3 6 2" xfId="41207"/>
    <cellStyle name="Percent 6 4 3 7" xfId="4419"/>
    <cellStyle name="Percent 6 4 3 8" xfId="30387"/>
    <cellStyle name="Percent 6 4 3 9" xfId="56869"/>
    <cellStyle name="Percent 6 4 4" xfId="5501"/>
    <cellStyle name="Percent 6 4 4 2" xfId="11993"/>
    <cellStyle name="Percent 6 4 4 2 2" xfId="27141"/>
    <cellStyle name="Percent 6 4 4 2 2 2" xfId="53109"/>
    <cellStyle name="Percent 6 4 4 2 3" xfId="37961"/>
    <cellStyle name="Percent 6 4 4 3" xfId="20649"/>
    <cellStyle name="Percent 6 4 4 3 2" xfId="46617"/>
    <cellStyle name="Percent 6 4 4 4" xfId="16321"/>
    <cellStyle name="Percent 6 4 4 4 2" xfId="42289"/>
    <cellStyle name="Percent 6 4 4 5" xfId="31469"/>
    <cellStyle name="Percent 6 4 4 6" xfId="57951"/>
    <cellStyle name="Percent 6 4 5" xfId="9829"/>
    <cellStyle name="Percent 6 4 5 2" xfId="24977"/>
    <cellStyle name="Percent 6 4 5 2 2" xfId="50945"/>
    <cellStyle name="Percent 6 4 5 3" xfId="35797"/>
    <cellStyle name="Percent 6 4 6" xfId="7665"/>
    <cellStyle name="Percent 6 4 6 2" xfId="22813"/>
    <cellStyle name="Percent 6 4 6 2 2" xfId="48781"/>
    <cellStyle name="Percent 6 4 6 3" xfId="33633"/>
    <cellStyle name="Percent 6 4 7" xfId="18485"/>
    <cellStyle name="Percent 6 4 7 2" xfId="44453"/>
    <cellStyle name="Percent 6 4 8" xfId="14157"/>
    <cellStyle name="Percent 6 4 8 2" xfId="40125"/>
    <cellStyle name="Percent 6 4 9" xfId="3337"/>
    <cellStyle name="Percent 6 5" xfId="622"/>
    <cellStyle name="Percent 6 5 10" xfId="29306"/>
    <cellStyle name="Percent 6 5 11" xfId="55248"/>
    <cellStyle name="Percent 6 5 12" xfId="55788"/>
    <cellStyle name="Percent 6 5 13" xfId="846"/>
    <cellStyle name="Percent 6 5 2" xfId="1715"/>
    <cellStyle name="Percent 6 5 2 10" xfId="56329"/>
    <cellStyle name="Percent 6 5 2 2" xfId="2797"/>
    <cellStyle name="Percent 6 5 2 2 2" xfId="7125"/>
    <cellStyle name="Percent 6 5 2 2 2 2" xfId="13617"/>
    <cellStyle name="Percent 6 5 2 2 2 2 2" xfId="28765"/>
    <cellStyle name="Percent 6 5 2 2 2 2 2 2" xfId="54733"/>
    <cellStyle name="Percent 6 5 2 2 2 2 3" xfId="39585"/>
    <cellStyle name="Percent 6 5 2 2 2 3" xfId="22273"/>
    <cellStyle name="Percent 6 5 2 2 2 3 2" xfId="48241"/>
    <cellStyle name="Percent 6 5 2 2 2 4" xfId="17945"/>
    <cellStyle name="Percent 6 5 2 2 2 4 2" xfId="43913"/>
    <cellStyle name="Percent 6 5 2 2 2 5" xfId="33093"/>
    <cellStyle name="Percent 6 5 2 2 2 6" xfId="59575"/>
    <cellStyle name="Percent 6 5 2 2 3" xfId="11453"/>
    <cellStyle name="Percent 6 5 2 2 3 2" xfId="26601"/>
    <cellStyle name="Percent 6 5 2 2 3 2 2" xfId="52569"/>
    <cellStyle name="Percent 6 5 2 2 3 3" xfId="37421"/>
    <cellStyle name="Percent 6 5 2 2 4" xfId="9289"/>
    <cellStyle name="Percent 6 5 2 2 4 2" xfId="24437"/>
    <cellStyle name="Percent 6 5 2 2 4 2 2" xfId="50405"/>
    <cellStyle name="Percent 6 5 2 2 4 3" xfId="35257"/>
    <cellStyle name="Percent 6 5 2 2 5" xfId="20109"/>
    <cellStyle name="Percent 6 5 2 2 5 2" xfId="46077"/>
    <cellStyle name="Percent 6 5 2 2 6" xfId="15781"/>
    <cellStyle name="Percent 6 5 2 2 6 2" xfId="41749"/>
    <cellStyle name="Percent 6 5 2 2 7" xfId="4961"/>
    <cellStyle name="Percent 6 5 2 2 8" xfId="30929"/>
    <cellStyle name="Percent 6 5 2 2 9" xfId="57411"/>
    <cellStyle name="Percent 6 5 2 3" xfId="6043"/>
    <cellStyle name="Percent 6 5 2 3 2" xfId="12535"/>
    <cellStyle name="Percent 6 5 2 3 2 2" xfId="27683"/>
    <cellStyle name="Percent 6 5 2 3 2 2 2" xfId="53651"/>
    <cellStyle name="Percent 6 5 2 3 2 3" xfId="38503"/>
    <cellStyle name="Percent 6 5 2 3 3" xfId="21191"/>
    <cellStyle name="Percent 6 5 2 3 3 2" xfId="47159"/>
    <cellStyle name="Percent 6 5 2 3 4" xfId="16863"/>
    <cellStyle name="Percent 6 5 2 3 4 2" xfId="42831"/>
    <cellStyle name="Percent 6 5 2 3 5" xfId="32011"/>
    <cellStyle name="Percent 6 5 2 3 6" xfId="58493"/>
    <cellStyle name="Percent 6 5 2 4" xfId="10371"/>
    <cellStyle name="Percent 6 5 2 4 2" xfId="25519"/>
    <cellStyle name="Percent 6 5 2 4 2 2" xfId="51487"/>
    <cellStyle name="Percent 6 5 2 4 3" xfId="36339"/>
    <cellStyle name="Percent 6 5 2 5" xfId="8207"/>
    <cellStyle name="Percent 6 5 2 5 2" xfId="23355"/>
    <cellStyle name="Percent 6 5 2 5 2 2" xfId="49323"/>
    <cellStyle name="Percent 6 5 2 5 3" xfId="34175"/>
    <cellStyle name="Percent 6 5 2 6" xfId="19027"/>
    <cellStyle name="Percent 6 5 2 6 2" xfId="44995"/>
    <cellStyle name="Percent 6 5 2 7" xfId="14699"/>
    <cellStyle name="Percent 6 5 2 7 2" xfId="40667"/>
    <cellStyle name="Percent 6 5 2 8" xfId="3879"/>
    <cellStyle name="Percent 6 5 2 9" xfId="29847"/>
    <cellStyle name="Percent 6 5 3" xfId="2256"/>
    <cellStyle name="Percent 6 5 3 2" xfId="6584"/>
    <cellStyle name="Percent 6 5 3 2 2" xfId="13076"/>
    <cellStyle name="Percent 6 5 3 2 2 2" xfId="28224"/>
    <cellStyle name="Percent 6 5 3 2 2 2 2" xfId="54192"/>
    <cellStyle name="Percent 6 5 3 2 2 3" xfId="39044"/>
    <cellStyle name="Percent 6 5 3 2 3" xfId="21732"/>
    <cellStyle name="Percent 6 5 3 2 3 2" xfId="47700"/>
    <cellStyle name="Percent 6 5 3 2 4" xfId="17404"/>
    <cellStyle name="Percent 6 5 3 2 4 2" xfId="43372"/>
    <cellStyle name="Percent 6 5 3 2 5" xfId="32552"/>
    <cellStyle name="Percent 6 5 3 2 6" xfId="59034"/>
    <cellStyle name="Percent 6 5 3 3" xfId="10912"/>
    <cellStyle name="Percent 6 5 3 3 2" xfId="26060"/>
    <cellStyle name="Percent 6 5 3 3 2 2" xfId="52028"/>
    <cellStyle name="Percent 6 5 3 3 3" xfId="36880"/>
    <cellStyle name="Percent 6 5 3 4" xfId="8748"/>
    <cellStyle name="Percent 6 5 3 4 2" xfId="23896"/>
    <cellStyle name="Percent 6 5 3 4 2 2" xfId="49864"/>
    <cellStyle name="Percent 6 5 3 4 3" xfId="34716"/>
    <cellStyle name="Percent 6 5 3 5" xfId="19568"/>
    <cellStyle name="Percent 6 5 3 5 2" xfId="45536"/>
    <cellStyle name="Percent 6 5 3 6" xfId="15240"/>
    <cellStyle name="Percent 6 5 3 6 2" xfId="41208"/>
    <cellStyle name="Percent 6 5 3 7" xfId="4420"/>
    <cellStyle name="Percent 6 5 3 8" xfId="30388"/>
    <cellStyle name="Percent 6 5 3 9" xfId="56870"/>
    <cellStyle name="Percent 6 5 4" xfId="5502"/>
    <cellStyle name="Percent 6 5 4 2" xfId="11994"/>
    <cellStyle name="Percent 6 5 4 2 2" xfId="27142"/>
    <cellStyle name="Percent 6 5 4 2 2 2" xfId="53110"/>
    <cellStyle name="Percent 6 5 4 2 3" xfId="37962"/>
    <cellStyle name="Percent 6 5 4 3" xfId="20650"/>
    <cellStyle name="Percent 6 5 4 3 2" xfId="46618"/>
    <cellStyle name="Percent 6 5 4 4" xfId="16322"/>
    <cellStyle name="Percent 6 5 4 4 2" xfId="42290"/>
    <cellStyle name="Percent 6 5 4 5" xfId="31470"/>
    <cellStyle name="Percent 6 5 4 6" xfId="57952"/>
    <cellStyle name="Percent 6 5 5" xfId="9830"/>
    <cellStyle name="Percent 6 5 5 2" xfId="24978"/>
    <cellStyle name="Percent 6 5 5 2 2" xfId="50946"/>
    <cellStyle name="Percent 6 5 5 3" xfId="35798"/>
    <cellStyle name="Percent 6 5 6" xfId="7666"/>
    <cellStyle name="Percent 6 5 6 2" xfId="22814"/>
    <cellStyle name="Percent 6 5 6 2 2" xfId="48782"/>
    <cellStyle name="Percent 6 5 6 3" xfId="33634"/>
    <cellStyle name="Percent 6 5 7" xfId="18486"/>
    <cellStyle name="Percent 6 5 7 2" xfId="44454"/>
    <cellStyle name="Percent 6 5 8" xfId="14158"/>
    <cellStyle name="Percent 6 5 8 2" xfId="40126"/>
    <cellStyle name="Percent 6 5 9" xfId="3338"/>
    <cellStyle name="Percent 6 6" xfId="623"/>
    <cellStyle name="Percent 6 6 10" xfId="29307"/>
    <cellStyle name="Percent 6 6 11" xfId="55249"/>
    <cellStyle name="Percent 6 6 12" xfId="55789"/>
    <cellStyle name="Percent 6 6 13" xfId="886"/>
    <cellStyle name="Percent 6 6 2" xfId="1716"/>
    <cellStyle name="Percent 6 6 2 10" xfId="56330"/>
    <cellStyle name="Percent 6 6 2 2" xfId="2798"/>
    <cellStyle name="Percent 6 6 2 2 2" xfId="7126"/>
    <cellStyle name="Percent 6 6 2 2 2 2" xfId="13618"/>
    <cellStyle name="Percent 6 6 2 2 2 2 2" xfId="28766"/>
    <cellStyle name="Percent 6 6 2 2 2 2 2 2" xfId="54734"/>
    <cellStyle name="Percent 6 6 2 2 2 2 3" xfId="39586"/>
    <cellStyle name="Percent 6 6 2 2 2 3" xfId="22274"/>
    <cellStyle name="Percent 6 6 2 2 2 3 2" xfId="48242"/>
    <cellStyle name="Percent 6 6 2 2 2 4" xfId="17946"/>
    <cellStyle name="Percent 6 6 2 2 2 4 2" xfId="43914"/>
    <cellStyle name="Percent 6 6 2 2 2 5" xfId="33094"/>
    <cellStyle name="Percent 6 6 2 2 2 6" xfId="59576"/>
    <cellStyle name="Percent 6 6 2 2 3" xfId="11454"/>
    <cellStyle name="Percent 6 6 2 2 3 2" xfId="26602"/>
    <cellStyle name="Percent 6 6 2 2 3 2 2" xfId="52570"/>
    <cellStyle name="Percent 6 6 2 2 3 3" xfId="37422"/>
    <cellStyle name="Percent 6 6 2 2 4" xfId="9290"/>
    <cellStyle name="Percent 6 6 2 2 4 2" xfId="24438"/>
    <cellStyle name="Percent 6 6 2 2 4 2 2" xfId="50406"/>
    <cellStyle name="Percent 6 6 2 2 4 3" xfId="35258"/>
    <cellStyle name="Percent 6 6 2 2 5" xfId="20110"/>
    <cellStyle name="Percent 6 6 2 2 5 2" xfId="46078"/>
    <cellStyle name="Percent 6 6 2 2 6" xfId="15782"/>
    <cellStyle name="Percent 6 6 2 2 6 2" xfId="41750"/>
    <cellStyle name="Percent 6 6 2 2 7" xfId="4962"/>
    <cellStyle name="Percent 6 6 2 2 8" xfId="30930"/>
    <cellStyle name="Percent 6 6 2 2 9" xfId="57412"/>
    <cellStyle name="Percent 6 6 2 3" xfId="6044"/>
    <cellStyle name="Percent 6 6 2 3 2" xfId="12536"/>
    <cellStyle name="Percent 6 6 2 3 2 2" xfId="27684"/>
    <cellStyle name="Percent 6 6 2 3 2 2 2" xfId="53652"/>
    <cellStyle name="Percent 6 6 2 3 2 3" xfId="38504"/>
    <cellStyle name="Percent 6 6 2 3 3" xfId="21192"/>
    <cellStyle name="Percent 6 6 2 3 3 2" xfId="47160"/>
    <cellStyle name="Percent 6 6 2 3 4" xfId="16864"/>
    <cellStyle name="Percent 6 6 2 3 4 2" xfId="42832"/>
    <cellStyle name="Percent 6 6 2 3 5" xfId="32012"/>
    <cellStyle name="Percent 6 6 2 3 6" xfId="58494"/>
    <cellStyle name="Percent 6 6 2 4" xfId="10372"/>
    <cellStyle name="Percent 6 6 2 4 2" xfId="25520"/>
    <cellStyle name="Percent 6 6 2 4 2 2" xfId="51488"/>
    <cellStyle name="Percent 6 6 2 4 3" xfId="36340"/>
    <cellStyle name="Percent 6 6 2 5" xfId="8208"/>
    <cellStyle name="Percent 6 6 2 5 2" xfId="23356"/>
    <cellStyle name="Percent 6 6 2 5 2 2" xfId="49324"/>
    <cellStyle name="Percent 6 6 2 5 3" xfId="34176"/>
    <cellStyle name="Percent 6 6 2 6" xfId="19028"/>
    <cellStyle name="Percent 6 6 2 6 2" xfId="44996"/>
    <cellStyle name="Percent 6 6 2 7" xfId="14700"/>
    <cellStyle name="Percent 6 6 2 7 2" xfId="40668"/>
    <cellStyle name="Percent 6 6 2 8" xfId="3880"/>
    <cellStyle name="Percent 6 6 2 9" xfId="29848"/>
    <cellStyle name="Percent 6 6 3" xfId="2257"/>
    <cellStyle name="Percent 6 6 3 2" xfId="6585"/>
    <cellStyle name="Percent 6 6 3 2 2" xfId="13077"/>
    <cellStyle name="Percent 6 6 3 2 2 2" xfId="28225"/>
    <cellStyle name="Percent 6 6 3 2 2 2 2" xfId="54193"/>
    <cellStyle name="Percent 6 6 3 2 2 3" xfId="39045"/>
    <cellStyle name="Percent 6 6 3 2 3" xfId="21733"/>
    <cellStyle name="Percent 6 6 3 2 3 2" xfId="47701"/>
    <cellStyle name="Percent 6 6 3 2 4" xfId="17405"/>
    <cellStyle name="Percent 6 6 3 2 4 2" xfId="43373"/>
    <cellStyle name="Percent 6 6 3 2 5" xfId="32553"/>
    <cellStyle name="Percent 6 6 3 2 6" xfId="59035"/>
    <cellStyle name="Percent 6 6 3 3" xfId="10913"/>
    <cellStyle name="Percent 6 6 3 3 2" xfId="26061"/>
    <cellStyle name="Percent 6 6 3 3 2 2" xfId="52029"/>
    <cellStyle name="Percent 6 6 3 3 3" xfId="36881"/>
    <cellStyle name="Percent 6 6 3 4" xfId="8749"/>
    <cellStyle name="Percent 6 6 3 4 2" xfId="23897"/>
    <cellStyle name="Percent 6 6 3 4 2 2" xfId="49865"/>
    <cellStyle name="Percent 6 6 3 4 3" xfId="34717"/>
    <cellStyle name="Percent 6 6 3 5" xfId="19569"/>
    <cellStyle name="Percent 6 6 3 5 2" xfId="45537"/>
    <cellStyle name="Percent 6 6 3 6" xfId="15241"/>
    <cellStyle name="Percent 6 6 3 6 2" xfId="41209"/>
    <cellStyle name="Percent 6 6 3 7" xfId="4421"/>
    <cellStyle name="Percent 6 6 3 8" xfId="30389"/>
    <cellStyle name="Percent 6 6 3 9" xfId="56871"/>
    <cellStyle name="Percent 6 6 4" xfId="5503"/>
    <cellStyle name="Percent 6 6 4 2" xfId="11995"/>
    <cellStyle name="Percent 6 6 4 2 2" xfId="27143"/>
    <cellStyle name="Percent 6 6 4 2 2 2" xfId="53111"/>
    <cellStyle name="Percent 6 6 4 2 3" xfId="37963"/>
    <cellStyle name="Percent 6 6 4 3" xfId="20651"/>
    <cellStyle name="Percent 6 6 4 3 2" xfId="46619"/>
    <cellStyle name="Percent 6 6 4 4" xfId="16323"/>
    <cellStyle name="Percent 6 6 4 4 2" xfId="42291"/>
    <cellStyle name="Percent 6 6 4 5" xfId="31471"/>
    <cellStyle name="Percent 6 6 4 6" xfId="57953"/>
    <cellStyle name="Percent 6 6 5" xfId="9831"/>
    <cellStyle name="Percent 6 6 5 2" xfId="24979"/>
    <cellStyle name="Percent 6 6 5 2 2" xfId="50947"/>
    <cellStyle name="Percent 6 6 5 3" xfId="35799"/>
    <cellStyle name="Percent 6 6 6" xfId="7667"/>
    <cellStyle name="Percent 6 6 6 2" xfId="22815"/>
    <cellStyle name="Percent 6 6 6 2 2" xfId="48783"/>
    <cellStyle name="Percent 6 6 6 3" xfId="33635"/>
    <cellStyle name="Percent 6 6 7" xfId="18487"/>
    <cellStyle name="Percent 6 6 7 2" xfId="44455"/>
    <cellStyle name="Percent 6 6 8" xfId="14159"/>
    <cellStyle name="Percent 6 6 8 2" xfId="40127"/>
    <cellStyle name="Percent 6 6 9" xfId="3339"/>
    <cellStyle name="Percent 6 7" xfId="624"/>
    <cellStyle name="Percent 6 7 10" xfId="29308"/>
    <cellStyle name="Percent 6 7 11" xfId="55250"/>
    <cellStyle name="Percent 6 7 12" xfId="55790"/>
    <cellStyle name="Percent 6 7 13" xfId="926"/>
    <cellStyle name="Percent 6 7 2" xfId="1717"/>
    <cellStyle name="Percent 6 7 2 10" xfId="56331"/>
    <cellStyle name="Percent 6 7 2 2" xfId="2799"/>
    <cellStyle name="Percent 6 7 2 2 2" xfId="7127"/>
    <cellStyle name="Percent 6 7 2 2 2 2" xfId="13619"/>
    <cellStyle name="Percent 6 7 2 2 2 2 2" xfId="28767"/>
    <cellStyle name="Percent 6 7 2 2 2 2 2 2" xfId="54735"/>
    <cellStyle name="Percent 6 7 2 2 2 2 3" xfId="39587"/>
    <cellStyle name="Percent 6 7 2 2 2 3" xfId="22275"/>
    <cellStyle name="Percent 6 7 2 2 2 3 2" xfId="48243"/>
    <cellStyle name="Percent 6 7 2 2 2 4" xfId="17947"/>
    <cellStyle name="Percent 6 7 2 2 2 4 2" xfId="43915"/>
    <cellStyle name="Percent 6 7 2 2 2 5" xfId="33095"/>
    <cellStyle name="Percent 6 7 2 2 2 6" xfId="59577"/>
    <cellStyle name="Percent 6 7 2 2 3" xfId="11455"/>
    <cellStyle name="Percent 6 7 2 2 3 2" xfId="26603"/>
    <cellStyle name="Percent 6 7 2 2 3 2 2" xfId="52571"/>
    <cellStyle name="Percent 6 7 2 2 3 3" xfId="37423"/>
    <cellStyle name="Percent 6 7 2 2 4" xfId="9291"/>
    <cellStyle name="Percent 6 7 2 2 4 2" xfId="24439"/>
    <cellStyle name="Percent 6 7 2 2 4 2 2" xfId="50407"/>
    <cellStyle name="Percent 6 7 2 2 4 3" xfId="35259"/>
    <cellStyle name="Percent 6 7 2 2 5" xfId="20111"/>
    <cellStyle name="Percent 6 7 2 2 5 2" xfId="46079"/>
    <cellStyle name="Percent 6 7 2 2 6" xfId="15783"/>
    <cellStyle name="Percent 6 7 2 2 6 2" xfId="41751"/>
    <cellStyle name="Percent 6 7 2 2 7" xfId="4963"/>
    <cellStyle name="Percent 6 7 2 2 8" xfId="30931"/>
    <cellStyle name="Percent 6 7 2 2 9" xfId="57413"/>
    <cellStyle name="Percent 6 7 2 3" xfId="6045"/>
    <cellStyle name="Percent 6 7 2 3 2" xfId="12537"/>
    <cellStyle name="Percent 6 7 2 3 2 2" xfId="27685"/>
    <cellStyle name="Percent 6 7 2 3 2 2 2" xfId="53653"/>
    <cellStyle name="Percent 6 7 2 3 2 3" xfId="38505"/>
    <cellStyle name="Percent 6 7 2 3 3" xfId="21193"/>
    <cellStyle name="Percent 6 7 2 3 3 2" xfId="47161"/>
    <cellStyle name="Percent 6 7 2 3 4" xfId="16865"/>
    <cellStyle name="Percent 6 7 2 3 4 2" xfId="42833"/>
    <cellStyle name="Percent 6 7 2 3 5" xfId="32013"/>
    <cellStyle name="Percent 6 7 2 3 6" xfId="58495"/>
    <cellStyle name="Percent 6 7 2 4" xfId="10373"/>
    <cellStyle name="Percent 6 7 2 4 2" xfId="25521"/>
    <cellStyle name="Percent 6 7 2 4 2 2" xfId="51489"/>
    <cellStyle name="Percent 6 7 2 4 3" xfId="36341"/>
    <cellStyle name="Percent 6 7 2 5" xfId="8209"/>
    <cellStyle name="Percent 6 7 2 5 2" xfId="23357"/>
    <cellStyle name="Percent 6 7 2 5 2 2" xfId="49325"/>
    <cellStyle name="Percent 6 7 2 5 3" xfId="34177"/>
    <cellStyle name="Percent 6 7 2 6" xfId="19029"/>
    <cellStyle name="Percent 6 7 2 6 2" xfId="44997"/>
    <cellStyle name="Percent 6 7 2 7" xfId="14701"/>
    <cellStyle name="Percent 6 7 2 7 2" xfId="40669"/>
    <cellStyle name="Percent 6 7 2 8" xfId="3881"/>
    <cellStyle name="Percent 6 7 2 9" xfId="29849"/>
    <cellStyle name="Percent 6 7 3" xfId="2258"/>
    <cellStyle name="Percent 6 7 3 2" xfId="6586"/>
    <cellStyle name="Percent 6 7 3 2 2" xfId="13078"/>
    <cellStyle name="Percent 6 7 3 2 2 2" xfId="28226"/>
    <cellStyle name="Percent 6 7 3 2 2 2 2" xfId="54194"/>
    <cellStyle name="Percent 6 7 3 2 2 3" xfId="39046"/>
    <cellStyle name="Percent 6 7 3 2 3" xfId="21734"/>
    <cellStyle name="Percent 6 7 3 2 3 2" xfId="47702"/>
    <cellStyle name="Percent 6 7 3 2 4" xfId="17406"/>
    <cellStyle name="Percent 6 7 3 2 4 2" xfId="43374"/>
    <cellStyle name="Percent 6 7 3 2 5" xfId="32554"/>
    <cellStyle name="Percent 6 7 3 2 6" xfId="59036"/>
    <cellStyle name="Percent 6 7 3 3" xfId="10914"/>
    <cellStyle name="Percent 6 7 3 3 2" xfId="26062"/>
    <cellStyle name="Percent 6 7 3 3 2 2" xfId="52030"/>
    <cellStyle name="Percent 6 7 3 3 3" xfId="36882"/>
    <cellStyle name="Percent 6 7 3 4" xfId="8750"/>
    <cellStyle name="Percent 6 7 3 4 2" xfId="23898"/>
    <cellStyle name="Percent 6 7 3 4 2 2" xfId="49866"/>
    <cellStyle name="Percent 6 7 3 4 3" xfId="34718"/>
    <cellStyle name="Percent 6 7 3 5" xfId="19570"/>
    <cellStyle name="Percent 6 7 3 5 2" xfId="45538"/>
    <cellStyle name="Percent 6 7 3 6" xfId="15242"/>
    <cellStyle name="Percent 6 7 3 6 2" xfId="41210"/>
    <cellStyle name="Percent 6 7 3 7" xfId="4422"/>
    <cellStyle name="Percent 6 7 3 8" xfId="30390"/>
    <cellStyle name="Percent 6 7 3 9" xfId="56872"/>
    <cellStyle name="Percent 6 7 4" xfId="5504"/>
    <cellStyle name="Percent 6 7 4 2" xfId="11996"/>
    <cellStyle name="Percent 6 7 4 2 2" xfId="27144"/>
    <cellStyle name="Percent 6 7 4 2 2 2" xfId="53112"/>
    <cellStyle name="Percent 6 7 4 2 3" xfId="37964"/>
    <cellStyle name="Percent 6 7 4 3" xfId="20652"/>
    <cellStyle name="Percent 6 7 4 3 2" xfId="46620"/>
    <cellStyle name="Percent 6 7 4 4" xfId="16324"/>
    <cellStyle name="Percent 6 7 4 4 2" xfId="42292"/>
    <cellStyle name="Percent 6 7 4 5" xfId="31472"/>
    <cellStyle name="Percent 6 7 4 6" xfId="57954"/>
    <cellStyle name="Percent 6 7 5" xfId="9832"/>
    <cellStyle name="Percent 6 7 5 2" xfId="24980"/>
    <cellStyle name="Percent 6 7 5 2 2" xfId="50948"/>
    <cellStyle name="Percent 6 7 5 3" xfId="35800"/>
    <cellStyle name="Percent 6 7 6" xfId="7668"/>
    <cellStyle name="Percent 6 7 6 2" xfId="22816"/>
    <cellStyle name="Percent 6 7 6 2 2" xfId="48784"/>
    <cellStyle name="Percent 6 7 6 3" xfId="33636"/>
    <cellStyle name="Percent 6 7 7" xfId="18488"/>
    <cellStyle name="Percent 6 7 7 2" xfId="44456"/>
    <cellStyle name="Percent 6 7 8" xfId="14160"/>
    <cellStyle name="Percent 6 7 8 2" xfId="40128"/>
    <cellStyle name="Percent 6 7 9" xfId="3340"/>
    <cellStyle name="Percent 6 8" xfId="625"/>
    <cellStyle name="Percent 6 8 10" xfId="29309"/>
    <cellStyle name="Percent 6 8 11" xfId="55251"/>
    <cellStyle name="Percent 6 8 12" xfId="55791"/>
    <cellStyle name="Percent 6 8 13" xfId="966"/>
    <cellStyle name="Percent 6 8 2" xfId="1718"/>
    <cellStyle name="Percent 6 8 2 10" xfId="56332"/>
    <cellStyle name="Percent 6 8 2 2" xfId="2800"/>
    <cellStyle name="Percent 6 8 2 2 2" xfId="7128"/>
    <cellStyle name="Percent 6 8 2 2 2 2" xfId="13620"/>
    <cellStyle name="Percent 6 8 2 2 2 2 2" xfId="28768"/>
    <cellStyle name="Percent 6 8 2 2 2 2 2 2" xfId="54736"/>
    <cellStyle name="Percent 6 8 2 2 2 2 3" xfId="39588"/>
    <cellStyle name="Percent 6 8 2 2 2 3" xfId="22276"/>
    <cellStyle name="Percent 6 8 2 2 2 3 2" xfId="48244"/>
    <cellStyle name="Percent 6 8 2 2 2 4" xfId="17948"/>
    <cellStyle name="Percent 6 8 2 2 2 4 2" xfId="43916"/>
    <cellStyle name="Percent 6 8 2 2 2 5" xfId="33096"/>
    <cellStyle name="Percent 6 8 2 2 2 6" xfId="59578"/>
    <cellStyle name="Percent 6 8 2 2 3" xfId="11456"/>
    <cellStyle name="Percent 6 8 2 2 3 2" xfId="26604"/>
    <cellStyle name="Percent 6 8 2 2 3 2 2" xfId="52572"/>
    <cellStyle name="Percent 6 8 2 2 3 3" xfId="37424"/>
    <cellStyle name="Percent 6 8 2 2 4" xfId="9292"/>
    <cellStyle name="Percent 6 8 2 2 4 2" xfId="24440"/>
    <cellStyle name="Percent 6 8 2 2 4 2 2" xfId="50408"/>
    <cellStyle name="Percent 6 8 2 2 4 3" xfId="35260"/>
    <cellStyle name="Percent 6 8 2 2 5" xfId="20112"/>
    <cellStyle name="Percent 6 8 2 2 5 2" xfId="46080"/>
    <cellStyle name="Percent 6 8 2 2 6" xfId="15784"/>
    <cellStyle name="Percent 6 8 2 2 6 2" xfId="41752"/>
    <cellStyle name="Percent 6 8 2 2 7" xfId="4964"/>
    <cellStyle name="Percent 6 8 2 2 8" xfId="30932"/>
    <cellStyle name="Percent 6 8 2 2 9" xfId="57414"/>
    <cellStyle name="Percent 6 8 2 3" xfId="6046"/>
    <cellStyle name="Percent 6 8 2 3 2" xfId="12538"/>
    <cellStyle name="Percent 6 8 2 3 2 2" xfId="27686"/>
    <cellStyle name="Percent 6 8 2 3 2 2 2" xfId="53654"/>
    <cellStyle name="Percent 6 8 2 3 2 3" xfId="38506"/>
    <cellStyle name="Percent 6 8 2 3 3" xfId="21194"/>
    <cellStyle name="Percent 6 8 2 3 3 2" xfId="47162"/>
    <cellStyle name="Percent 6 8 2 3 4" xfId="16866"/>
    <cellStyle name="Percent 6 8 2 3 4 2" xfId="42834"/>
    <cellStyle name="Percent 6 8 2 3 5" xfId="32014"/>
    <cellStyle name="Percent 6 8 2 3 6" xfId="58496"/>
    <cellStyle name="Percent 6 8 2 4" xfId="10374"/>
    <cellStyle name="Percent 6 8 2 4 2" xfId="25522"/>
    <cellStyle name="Percent 6 8 2 4 2 2" xfId="51490"/>
    <cellStyle name="Percent 6 8 2 4 3" xfId="36342"/>
    <cellStyle name="Percent 6 8 2 5" xfId="8210"/>
    <cellStyle name="Percent 6 8 2 5 2" xfId="23358"/>
    <cellStyle name="Percent 6 8 2 5 2 2" xfId="49326"/>
    <cellStyle name="Percent 6 8 2 5 3" xfId="34178"/>
    <cellStyle name="Percent 6 8 2 6" xfId="19030"/>
    <cellStyle name="Percent 6 8 2 6 2" xfId="44998"/>
    <cellStyle name="Percent 6 8 2 7" xfId="14702"/>
    <cellStyle name="Percent 6 8 2 7 2" xfId="40670"/>
    <cellStyle name="Percent 6 8 2 8" xfId="3882"/>
    <cellStyle name="Percent 6 8 2 9" xfId="29850"/>
    <cellStyle name="Percent 6 8 3" xfId="2259"/>
    <cellStyle name="Percent 6 8 3 2" xfId="6587"/>
    <cellStyle name="Percent 6 8 3 2 2" xfId="13079"/>
    <cellStyle name="Percent 6 8 3 2 2 2" xfId="28227"/>
    <cellStyle name="Percent 6 8 3 2 2 2 2" xfId="54195"/>
    <cellStyle name="Percent 6 8 3 2 2 3" xfId="39047"/>
    <cellStyle name="Percent 6 8 3 2 3" xfId="21735"/>
    <cellStyle name="Percent 6 8 3 2 3 2" xfId="47703"/>
    <cellStyle name="Percent 6 8 3 2 4" xfId="17407"/>
    <cellStyle name="Percent 6 8 3 2 4 2" xfId="43375"/>
    <cellStyle name="Percent 6 8 3 2 5" xfId="32555"/>
    <cellStyle name="Percent 6 8 3 2 6" xfId="59037"/>
    <cellStyle name="Percent 6 8 3 3" xfId="10915"/>
    <cellStyle name="Percent 6 8 3 3 2" xfId="26063"/>
    <cellStyle name="Percent 6 8 3 3 2 2" xfId="52031"/>
    <cellStyle name="Percent 6 8 3 3 3" xfId="36883"/>
    <cellStyle name="Percent 6 8 3 4" xfId="8751"/>
    <cellStyle name="Percent 6 8 3 4 2" xfId="23899"/>
    <cellStyle name="Percent 6 8 3 4 2 2" xfId="49867"/>
    <cellStyle name="Percent 6 8 3 4 3" xfId="34719"/>
    <cellStyle name="Percent 6 8 3 5" xfId="19571"/>
    <cellStyle name="Percent 6 8 3 5 2" xfId="45539"/>
    <cellStyle name="Percent 6 8 3 6" xfId="15243"/>
    <cellStyle name="Percent 6 8 3 6 2" xfId="41211"/>
    <cellStyle name="Percent 6 8 3 7" xfId="4423"/>
    <cellStyle name="Percent 6 8 3 8" xfId="30391"/>
    <cellStyle name="Percent 6 8 3 9" xfId="56873"/>
    <cellStyle name="Percent 6 8 4" xfId="5505"/>
    <cellStyle name="Percent 6 8 4 2" xfId="11997"/>
    <cellStyle name="Percent 6 8 4 2 2" xfId="27145"/>
    <cellStyle name="Percent 6 8 4 2 2 2" xfId="53113"/>
    <cellStyle name="Percent 6 8 4 2 3" xfId="37965"/>
    <cellStyle name="Percent 6 8 4 3" xfId="20653"/>
    <cellStyle name="Percent 6 8 4 3 2" xfId="46621"/>
    <cellStyle name="Percent 6 8 4 4" xfId="16325"/>
    <cellStyle name="Percent 6 8 4 4 2" xfId="42293"/>
    <cellStyle name="Percent 6 8 4 5" xfId="31473"/>
    <cellStyle name="Percent 6 8 4 6" xfId="57955"/>
    <cellStyle name="Percent 6 8 5" xfId="9833"/>
    <cellStyle name="Percent 6 8 5 2" xfId="24981"/>
    <cellStyle name="Percent 6 8 5 2 2" xfId="50949"/>
    <cellStyle name="Percent 6 8 5 3" xfId="35801"/>
    <cellStyle name="Percent 6 8 6" xfId="7669"/>
    <cellStyle name="Percent 6 8 6 2" xfId="22817"/>
    <cellStyle name="Percent 6 8 6 2 2" xfId="48785"/>
    <cellStyle name="Percent 6 8 6 3" xfId="33637"/>
    <cellStyle name="Percent 6 8 7" xfId="18489"/>
    <cellStyle name="Percent 6 8 7 2" xfId="44457"/>
    <cellStyle name="Percent 6 8 8" xfId="14161"/>
    <cellStyle name="Percent 6 8 8 2" xfId="40129"/>
    <cellStyle name="Percent 6 8 9" xfId="3341"/>
    <cellStyle name="Percent 6 9" xfId="626"/>
    <cellStyle name="Percent 6 9 10" xfId="29310"/>
    <cellStyle name="Percent 6 9 11" xfId="55252"/>
    <cellStyle name="Percent 6 9 12" xfId="55792"/>
    <cellStyle name="Percent 6 9 13" xfId="1006"/>
    <cellStyle name="Percent 6 9 2" xfId="1719"/>
    <cellStyle name="Percent 6 9 2 10" xfId="56333"/>
    <cellStyle name="Percent 6 9 2 2" xfId="2801"/>
    <cellStyle name="Percent 6 9 2 2 2" xfId="7129"/>
    <cellStyle name="Percent 6 9 2 2 2 2" xfId="13621"/>
    <cellStyle name="Percent 6 9 2 2 2 2 2" xfId="28769"/>
    <cellStyle name="Percent 6 9 2 2 2 2 2 2" xfId="54737"/>
    <cellStyle name="Percent 6 9 2 2 2 2 3" xfId="39589"/>
    <cellStyle name="Percent 6 9 2 2 2 3" xfId="22277"/>
    <cellStyle name="Percent 6 9 2 2 2 3 2" xfId="48245"/>
    <cellStyle name="Percent 6 9 2 2 2 4" xfId="17949"/>
    <cellStyle name="Percent 6 9 2 2 2 4 2" xfId="43917"/>
    <cellStyle name="Percent 6 9 2 2 2 5" xfId="33097"/>
    <cellStyle name="Percent 6 9 2 2 2 6" xfId="59579"/>
    <cellStyle name="Percent 6 9 2 2 3" xfId="11457"/>
    <cellStyle name="Percent 6 9 2 2 3 2" xfId="26605"/>
    <cellStyle name="Percent 6 9 2 2 3 2 2" xfId="52573"/>
    <cellStyle name="Percent 6 9 2 2 3 3" xfId="37425"/>
    <cellStyle name="Percent 6 9 2 2 4" xfId="9293"/>
    <cellStyle name="Percent 6 9 2 2 4 2" xfId="24441"/>
    <cellStyle name="Percent 6 9 2 2 4 2 2" xfId="50409"/>
    <cellStyle name="Percent 6 9 2 2 4 3" xfId="35261"/>
    <cellStyle name="Percent 6 9 2 2 5" xfId="20113"/>
    <cellStyle name="Percent 6 9 2 2 5 2" xfId="46081"/>
    <cellStyle name="Percent 6 9 2 2 6" xfId="15785"/>
    <cellStyle name="Percent 6 9 2 2 6 2" xfId="41753"/>
    <cellStyle name="Percent 6 9 2 2 7" xfId="4965"/>
    <cellStyle name="Percent 6 9 2 2 8" xfId="30933"/>
    <cellStyle name="Percent 6 9 2 2 9" xfId="57415"/>
    <cellStyle name="Percent 6 9 2 3" xfId="6047"/>
    <cellStyle name="Percent 6 9 2 3 2" xfId="12539"/>
    <cellStyle name="Percent 6 9 2 3 2 2" xfId="27687"/>
    <cellStyle name="Percent 6 9 2 3 2 2 2" xfId="53655"/>
    <cellStyle name="Percent 6 9 2 3 2 3" xfId="38507"/>
    <cellStyle name="Percent 6 9 2 3 3" xfId="21195"/>
    <cellStyle name="Percent 6 9 2 3 3 2" xfId="47163"/>
    <cellStyle name="Percent 6 9 2 3 4" xfId="16867"/>
    <cellStyle name="Percent 6 9 2 3 4 2" xfId="42835"/>
    <cellStyle name="Percent 6 9 2 3 5" xfId="32015"/>
    <cellStyle name="Percent 6 9 2 3 6" xfId="58497"/>
    <cellStyle name="Percent 6 9 2 4" xfId="10375"/>
    <cellStyle name="Percent 6 9 2 4 2" xfId="25523"/>
    <cellStyle name="Percent 6 9 2 4 2 2" xfId="51491"/>
    <cellStyle name="Percent 6 9 2 4 3" xfId="36343"/>
    <cellStyle name="Percent 6 9 2 5" xfId="8211"/>
    <cellStyle name="Percent 6 9 2 5 2" xfId="23359"/>
    <cellStyle name="Percent 6 9 2 5 2 2" xfId="49327"/>
    <cellStyle name="Percent 6 9 2 5 3" xfId="34179"/>
    <cellStyle name="Percent 6 9 2 6" xfId="19031"/>
    <cellStyle name="Percent 6 9 2 6 2" xfId="44999"/>
    <cellStyle name="Percent 6 9 2 7" xfId="14703"/>
    <cellStyle name="Percent 6 9 2 7 2" xfId="40671"/>
    <cellStyle name="Percent 6 9 2 8" xfId="3883"/>
    <cellStyle name="Percent 6 9 2 9" xfId="29851"/>
    <cellStyle name="Percent 6 9 3" xfId="2260"/>
    <cellStyle name="Percent 6 9 3 2" xfId="6588"/>
    <cellStyle name="Percent 6 9 3 2 2" xfId="13080"/>
    <cellStyle name="Percent 6 9 3 2 2 2" xfId="28228"/>
    <cellStyle name="Percent 6 9 3 2 2 2 2" xfId="54196"/>
    <cellStyle name="Percent 6 9 3 2 2 3" xfId="39048"/>
    <cellStyle name="Percent 6 9 3 2 3" xfId="21736"/>
    <cellStyle name="Percent 6 9 3 2 3 2" xfId="47704"/>
    <cellStyle name="Percent 6 9 3 2 4" xfId="17408"/>
    <cellStyle name="Percent 6 9 3 2 4 2" xfId="43376"/>
    <cellStyle name="Percent 6 9 3 2 5" xfId="32556"/>
    <cellStyle name="Percent 6 9 3 2 6" xfId="59038"/>
    <cellStyle name="Percent 6 9 3 3" xfId="10916"/>
    <cellStyle name="Percent 6 9 3 3 2" xfId="26064"/>
    <cellStyle name="Percent 6 9 3 3 2 2" xfId="52032"/>
    <cellStyle name="Percent 6 9 3 3 3" xfId="36884"/>
    <cellStyle name="Percent 6 9 3 4" xfId="8752"/>
    <cellStyle name="Percent 6 9 3 4 2" xfId="23900"/>
    <cellStyle name="Percent 6 9 3 4 2 2" xfId="49868"/>
    <cellStyle name="Percent 6 9 3 4 3" xfId="34720"/>
    <cellStyle name="Percent 6 9 3 5" xfId="19572"/>
    <cellStyle name="Percent 6 9 3 5 2" xfId="45540"/>
    <cellStyle name="Percent 6 9 3 6" xfId="15244"/>
    <cellStyle name="Percent 6 9 3 6 2" xfId="41212"/>
    <cellStyle name="Percent 6 9 3 7" xfId="4424"/>
    <cellStyle name="Percent 6 9 3 8" xfId="30392"/>
    <cellStyle name="Percent 6 9 3 9" xfId="56874"/>
    <cellStyle name="Percent 6 9 4" xfId="5506"/>
    <cellStyle name="Percent 6 9 4 2" xfId="11998"/>
    <cellStyle name="Percent 6 9 4 2 2" xfId="27146"/>
    <cellStyle name="Percent 6 9 4 2 2 2" xfId="53114"/>
    <cellStyle name="Percent 6 9 4 2 3" xfId="37966"/>
    <cellStyle name="Percent 6 9 4 3" xfId="20654"/>
    <cellStyle name="Percent 6 9 4 3 2" xfId="46622"/>
    <cellStyle name="Percent 6 9 4 4" xfId="16326"/>
    <cellStyle name="Percent 6 9 4 4 2" xfId="42294"/>
    <cellStyle name="Percent 6 9 4 5" xfId="31474"/>
    <cellStyle name="Percent 6 9 4 6" xfId="57956"/>
    <cellStyle name="Percent 6 9 5" xfId="9834"/>
    <cellStyle name="Percent 6 9 5 2" xfId="24982"/>
    <cellStyle name="Percent 6 9 5 2 2" xfId="50950"/>
    <cellStyle name="Percent 6 9 5 3" xfId="35802"/>
    <cellStyle name="Percent 6 9 6" xfId="7670"/>
    <cellStyle name="Percent 6 9 6 2" xfId="22818"/>
    <cellStyle name="Percent 6 9 6 2 2" xfId="48786"/>
    <cellStyle name="Percent 6 9 6 3" xfId="33638"/>
    <cellStyle name="Percent 6 9 7" xfId="18490"/>
    <cellStyle name="Percent 6 9 7 2" xfId="44458"/>
    <cellStyle name="Percent 6 9 8" xfId="14162"/>
    <cellStyle name="Percent 6 9 8 2" xfId="40130"/>
    <cellStyle name="Percent 6 9 9" xfId="3342"/>
    <cellStyle name="Percent 7" xfId="627"/>
    <cellStyle name="Percent 7 10" xfId="628"/>
    <cellStyle name="Percent 7 10 10" xfId="29312"/>
    <cellStyle name="Percent 7 10 11" xfId="55254"/>
    <cellStyle name="Percent 7 10 12" xfId="55794"/>
    <cellStyle name="Percent 7 10 13" xfId="1049"/>
    <cellStyle name="Percent 7 10 2" xfId="1721"/>
    <cellStyle name="Percent 7 10 2 10" xfId="56335"/>
    <cellStyle name="Percent 7 10 2 2" xfId="2803"/>
    <cellStyle name="Percent 7 10 2 2 2" xfId="7131"/>
    <cellStyle name="Percent 7 10 2 2 2 2" xfId="13623"/>
    <cellStyle name="Percent 7 10 2 2 2 2 2" xfId="28771"/>
    <cellStyle name="Percent 7 10 2 2 2 2 2 2" xfId="54739"/>
    <cellStyle name="Percent 7 10 2 2 2 2 3" xfId="39591"/>
    <cellStyle name="Percent 7 10 2 2 2 3" xfId="22279"/>
    <cellStyle name="Percent 7 10 2 2 2 3 2" xfId="48247"/>
    <cellStyle name="Percent 7 10 2 2 2 4" xfId="17951"/>
    <cellStyle name="Percent 7 10 2 2 2 4 2" xfId="43919"/>
    <cellStyle name="Percent 7 10 2 2 2 5" xfId="33099"/>
    <cellStyle name="Percent 7 10 2 2 2 6" xfId="59581"/>
    <cellStyle name="Percent 7 10 2 2 3" xfId="11459"/>
    <cellStyle name="Percent 7 10 2 2 3 2" xfId="26607"/>
    <cellStyle name="Percent 7 10 2 2 3 2 2" xfId="52575"/>
    <cellStyle name="Percent 7 10 2 2 3 3" xfId="37427"/>
    <cellStyle name="Percent 7 10 2 2 4" xfId="9295"/>
    <cellStyle name="Percent 7 10 2 2 4 2" xfId="24443"/>
    <cellStyle name="Percent 7 10 2 2 4 2 2" xfId="50411"/>
    <cellStyle name="Percent 7 10 2 2 4 3" xfId="35263"/>
    <cellStyle name="Percent 7 10 2 2 5" xfId="20115"/>
    <cellStyle name="Percent 7 10 2 2 5 2" xfId="46083"/>
    <cellStyle name="Percent 7 10 2 2 6" xfId="15787"/>
    <cellStyle name="Percent 7 10 2 2 6 2" xfId="41755"/>
    <cellStyle name="Percent 7 10 2 2 7" xfId="4967"/>
    <cellStyle name="Percent 7 10 2 2 8" xfId="30935"/>
    <cellStyle name="Percent 7 10 2 2 9" xfId="57417"/>
    <cellStyle name="Percent 7 10 2 3" xfId="6049"/>
    <cellStyle name="Percent 7 10 2 3 2" xfId="12541"/>
    <cellStyle name="Percent 7 10 2 3 2 2" xfId="27689"/>
    <cellStyle name="Percent 7 10 2 3 2 2 2" xfId="53657"/>
    <cellStyle name="Percent 7 10 2 3 2 3" xfId="38509"/>
    <cellStyle name="Percent 7 10 2 3 3" xfId="21197"/>
    <cellStyle name="Percent 7 10 2 3 3 2" xfId="47165"/>
    <cellStyle name="Percent 7 10 2 3 4" xfId="16869"/>
    <cellStyle name="Percent 7 10 2 3 4 2" xfId="42837"/>
    <cellStyle name="Percent 7 10 2 3 5" xfId="32017"/>
    <cellStyle name="Percent 7 10 2 3 6" xfId="58499"/>
    <cellStyle name="Percent 7 10 2 4" xfId="10377"/>
    <cellStyle name="Percent 7 10 2 4 2" xfId="25525"/>
    <cellStyle name="Percent 7 10 2 4 2 2" xfId="51493"/>
    <cellStyle name="Percent 7 10 2 4 3" xfId="36345"/>
    <cellStyle name="Percent 7 10 2 5" xfId="8213"/>
    <cellStyle name="Percent 7 10 2 5 2" xfId="23361"/>
    <cellStyle name="Percent 7 10 2 5 2 2" xfId="49329"/>
    <cellStyle name="Percent 7 10 2 5 3" xfId="34181"/>
    <cellStyle name="Percent 7 10 2 6" xfId="19033"/>
    <cellStyle name="Percent 7 10 2 6 2" xfId="45001"/>
    <cellStyle name="Percent 7 10 2 7" xfId="14705"/>
    <cellStyle name="Percent 7 10 2 7 2" xfId="40673"/>
    <cellStyle name="Percent 7 10 2 8" xfId="3885"/>
    <cellStyle name="Percent 7 10 2 9" xfId="29853"/>
    <cellStyle name="Percent 7 10 3" xfId="2262"/>
    <cellStyle name="Percent 7 10 3 2" xfId="6590"/>
    <cellStyle name="Percent 7 10 3 2 2" xfId="13082"/>
    <cellStyle name="Percent 7 10 3 2 2 2" xfId="28230"/>
    <cellStyle name="Percent 7 10 3 2 2 2 2" xfId="54198"/>
    <cellStyle name="Percent 7 10 3 2 2 3" xfId="39050"/>
    <cellStyle name="Percent 7 10 3 2 3" xfId="21738"/>
    <cellStyle name="Percent 7 10 3 2 3 2" xfId="47706"/>
    <cellStyle name="Percent 7 10 3 2 4" xfId="17410"/>
    <cellStyle name="Percent 7 10 3 2 4 2" xfId="43378"/>
    <cellStyle name="Percent 7 10 3 2 5" xfId="32558"/>
    <cellStyle name="Percent 7 10 3 2 6" xfId="59040"/>
    <cellStyle name="Percent 7 10 3 3" xfId="10918"/>
    <cellStyle name="Percent 7 10 3 3 2" xfId="26066"/>
    <cellStyle name="Percent 7 10 3 3 2 2" xfId="52034"/>
    <cellStyle name="Percent 7 10 3 3 3" xfId="36886"/>
    <cellStyle name="Percent 7 10 3 4" xfId="8754"/>
    <cellStyle name="Percent 7 10 3 4 2" xfId="23902"/>
    <cellStyle name="Percent 7 10 3 4 2 2" xfId="49870"/>
    <cellStyle name="Percent 7 10 3 4 3" xfId="34722"/>
    <cellStyle name="Percent 7 10 3 5" xfId="19574"/>
    <cellStyle name="Percent 7 10 3 5 2" xfId="45542"/>
    <cellStyle name="Percent 7 10 3 6" xfId="15246"/>
    <cellStyle name="Percent 7 10 3 6 2" xfId="41214"/>
    <cellStyle name="Percent 7 10 3 7" xfId="4426"/>
    <cellStyle name="Percent 7 10 3 8" xfId="30394"/>
    <cellStyle name="Percent 7 10 3 9" xfId="56876"/>
    <cellStyle name="Percent 7 10 4" xfId="5508"/>
    <cellStyle name="Percent 7 10 4 2" xfId="12000"/>
    <cellStyle name="Percent 7 10 4 2 2" xfId="27148"/>
    <cellStyle name="Percent 7 10 4 2 2 2" xfId="53116"/>
    <cellStyle name="Percent 7 10 4 2 3" xfId="37968"/>
    <cellStyle name="Percent 7 10 4 3" xfId="20656"/>
    <cellStyle name="Percent 7 10 4 3 2" xfId="46624"/>
    <cellStyle name="Percent 7 10 4 4" xfId="16328"/>
    <cellStyle name="Percent 7 10 4 4 2" xfId="42296"/>
    <cellStyle name="Percent 7 10 4 5" xfId="31476"/>
    <cellStyle name="Percent 7 10 4 6" xfId="57958"/>
    <cellStyle name="Percent 7 10 5" xfId="9836"/>
    <cellStyle name="Percent 7 10 5 2" xfId="24984"/>
    <cellStyle name="Percent 7 10 5 2 2" xfId="50952"/>
    <cellStyle name="Percent 7 10 5 3" xfId="35804"/>
    <cellStyle name="Percent 7 10 6" xfId="7672"/>
    <cellStyle name="Percent 7 10 6 2" xfId="22820"/>
    <cellStyle name="Percent 7 10 6 2 2" xfId="48788"/>
    <cellStyle name="Percent 7 10 6 3" xfId="33640"/>
    <cellStyle name="Percent 7 10 7" xfId="18492"/>
    <cellStyle name="Percent 7 10 7 2" xfId="44460"/>
    <cellStyle name="Percent 7 10 8" xfId="14164"/>
    <cellStyle name="Percent 7 10 8 2" xfId="40132"/>
    <cellStyle name="Percent 7 10 9" xfId="3344"/>
    <cellStyle name="Percent 7 11" xfId="629"/>
    <cellStyle name="Percent 7 11 10" xfId="29313"/>
    <cellStyle name="Percent 7 11 11" xfId="55255"/>
    <cellStyle name="Percent 7 11 12" xfId="55795"/>
    <cellStyle name="Percent 7 11 13" xfId="1089"/>
    <cellStyle name="Percent 7 11 2" xfId="1722"/>
    <cellStyle name="Percent 7 11 2 10" xfId="56336"/>
    <cellStyle name="Percent 7 11 2 2" xfId="2804"/>
    <cellStyle name="Percent 7 11 2 2 2" xfId="7132"/>
    <cellStyle name="Percent 7 11 2 2 2 2" xfId="13624"/>
    <cellStyle name="Percent 7 11 2 2 2 2 2" xfId="28772"/>
    <cellStyle name="Percent 7 11 2 2 2 2 2 2" xfId="54740"/>
    <cellStyle name="Percent 7 11 2 2 2 2 3" xfId="39592"/>
    <cellStyle name="Percent 7 11 2 2 2 3" xfId="22280"/>
    <cellStyle name="Percent 7 11 2 2 2 3 2" xfId="48248"/>
    <cellStyle name="Percent 7 11 2 2 2 4" xfId="17952"/>
    <cellStyle name="Percent 7 11 2 2 2 4 2" xfId="43920"/>
    <cellStyle name="Percent 7 11 2 2 2 5" xfId="33100"/>
    <cellStyle name="Percent 7 11 2 2 2 6" xfId="59582"/>
    <cellStyle name="Percent 7 11 2 2 3" xfId="11460"/>
    <cellStyle name="Percent 7 11 2 2 3 2" xfId="26608"/>
    <cellStyle name="Percent 7 11 2 2 3 2 2" xfId="52576"/>
    <cellStyle name="Percent 7 11 2 2 3 3" xfId="37428"/>
    <cellStyle name="Percent 7 11 2 2 4" xfId="9296"/>
    <cellStyle name="Percent 7 11 2 2 4 2" xfId="24444"/>
    <cellStyle name="Percent 7 11 2 2 4 2 2" xfId="50412"/>
    <cellStyle name="Percent 7 11 2 2 4 3" xfId="35264"/>
    <cellStyle name="Percent 7 11 2 2 5" xfId="20116"/>
    <cellStyle name="Percent 7 11 2 2 5 2" xfId="46084"/>
    <cellStyle name="Percent 7 11 2 2 6" xfId="15788"/>
    <cellStyle name="Percent 7 11 2 2 6 2" xfId="41756"/>
    <cellStyle name="Percent 7 11 2 2 7" xfId="4968"/>
    <cellStyle name="Percent 7 11 2 2 8" xfId="30936"/>
    <cellStyle name="Percent 7 11 2 2 9" xfId="57418"/>
    <cellStyle name="Percent 7 11 2 3" xfId="6050"/>
    <cellStyle name="Percent 7 11 2 3 2" xfId="12542"/>
    <cellStyle name="Percent 7 11 2 3 2 2" xfId="27690"/>
    <cellStyle name="Percent 7 11 2 3 2 2 2" xfId="53658"/>
    <cellStyle name="Percent 7 11 2 3 2 3" xfId="38510"/>
    <cellStyle name="Percent 7 11 2 3 3" xfId="21198"/>
    <cellStyle name="Percent 7 11 2 3 3 2" xfId="47166"/>
    <cellStyle name="Percent 7 11 2 3 4" xfId="16870"/>
    <cellStyle name="Percent 7 11 2 3 4 2" xfId="42838"/>
    <cellStyle name="Percent 7 11 2 3 5" xfId="32018"/>
    <cellStyle name="Percent 7 11 2 3 6" xfId="58500"/>
    <cellStyle name="Percent 7 11 2 4" xfId="10378"/>
    <cellStyle name="Percent 7 11 2 4 2" xfId="25526"/>
    <cellStyle name="Percent 7 11 2 4 2 2" xfId="51494"/>
    <cellStyle name="Percent 7 11 2 4 3" xfId="36346"/>
    <cellStyle name="Percent 7 11 2 5" xfId="8214"/>
    <cellStyle name="Percent 7 11 2 5 2" xfId="23362"/>
    <cellStyle name="Percent 7 11 2 5 2 2" xfId="49330"/>
    <cellStyle name="Percent 7 11 2 5 3" xfId="34182"/>
    <cellStyle name="Percent 7 11 2 6" xfId="19034"/>
    <cellStyle name="Percent 7 11 2 6 2" xfId="45002"/>
    <cellStyle name="Percent 7 11 2 7" xfId="14706"/>
    <cellStyle name="Percent 7 11 2 7 2" xfId="40674"/>
    <cellStyle name="Percent 7 11 2 8" xfId="3886"/>
    <cellStyle name="Percent 7 11 2 9" xfId="29854"/>
    <cellStyle name="Percent 7 11 3" xfId="2263"/>
    <cellStyle name="Percent 7 11 3 2" xfId="6591"/>
    <cellStyle name="Percent 7 11 3 2 2" xfId="13083"/>
    <cellStyle name="Percent 7 11 3 2 2 2" xfId="28231"/>
    <cellStyle name="Percent 7 11 3 2 2 2 2" xfId="54199"/>
    <cellStyle name="Percent 7 11 3 2 2 3" xfId="39051"/>
    <cellStyle name="Percent 7 11 3 2 3" xfId="21739"/>
    <cellStyle name="Percent 7 11 3 2 3 2" xfId="47707"/>
    <cellStyle name="Percent 7 11 3 2 4" xfId="17411"/>
    <cellStyle name="Percent 7 11 3 2 4 2" xfId="43379"/>
    <cellStyle name="Percent 7 11 3 2 5" xfId="32559"/>
    <cellStyle name="Percent 7 11 3 2 6" xfId="59041"/>
    <cellStyle name="Percent 7 11 3 3" xfId="10919"/>
    <cellStyle name="Percent 7 11 3 3 2" xfId="26067"/>
    <cellStyle name="Percent 7 11 3 3 2 2" xfId="52035"/>
    <cellStyle name="Percent 7 11 3 3 3" xfId="36887"/>
    <cellStyle name="Percent 7 11 3 4" xfId="8755"/>
    <cellStyle name="Percent 7 11 3 4 2" xfId="23903"/>
    <cellStyle name="Percent 7 11 3 4 2 2" xfId="49871"/>
    <cellStyle name="Percent 7 11 3 4 3" xfId="34723"/>
    <cellStyle name="Percent 7 11 3 5" xfId="19575"/>
    <cellStyle name="Percent 7 11 3 5 2" xfId="45543"/>
    <cellStyle name="Percent 7 11 3 6" xfId="15247"/>
    <cellStyle name="Percent 7 11 3 6 2" xfId="41215"/>
    <cellStyle name="Percent 7 11 3 7" xfId="4427"/>
    <cellStyle name="Percent 7 11 3 8" xfId="30395"/>
    <cellStyle name="Percent 7 11 3 9" xfId="56877"/>
    <cellStyle name="Percent 7 11 4" xfId="5509"/>
    <cellStyle name="Percent 7 11 4 2" xfId="12001"/>
    <cellStyle name="Percent 7 11 4 2 2" xfId="27149"/>
    <cellStyle name="Percent 7 11 4 2 2 2" xfId="53117"/>
    <cellStyle name="Percent 7 11 4 2 3" xfId="37969"/>
    <cellStyle name="Percent 7 11 4 3" xfId="20657"/>
    <cellStyle name="Percent 7 11 4 3 2" xfId="46625"/>
    <cellStyle name="Percent 7 11 4 4" xfId="16329"/>
    <cellStyle name="Percent 7 11 4 4 2" xfId="42297"/>
    <cellStyle name="Percent 7 11 4 5" xfId="31477"/>
    <cellStyle name="Percent 7 11 4 6" xfId="57959"/>
    <cellStyle name="Percent 7 11 5" xfId="9837"/>
    <cellStyle name="Percent 7 11 5 2" xfId="24985"/>
    <cellStyle name="Percent 7 11 5 2 2" xfId="50953"/>
    <cellStyle name="Percent 7 11 5 3" xfId="35805"/>
    <cellStyle name="Percent 7 11 6" xfId="7673"/>
    <cellStyle name="Percent 7 11 6 2" xfId="22821"/>
    <cellStyle name="Percent 7 11 6 2 2" xfId="48789"/>
    <cellStyle name="Percent 7 11 6 3" xfId="33641"/>
    <cellStyle name="Percent 7 11 7" xfId="18493"/>
    <cellStyle name="Percent 7 11 7 2" xfId="44461"/>
    <cellStyle name="Percent 7 11 8" xfId="14165"/>
    <cellStyle name="Percent 7 11 8 2" xfId="40133"/>
    <cellStyle name="Percent 7 11 9" xfId="3345"/>
    <cellStyle name="Percent 7 12" xfId="630"/>
    <cellStyle name="Percent 7 12 10" xfId="29314"/>
    <cellStyle name="Percent 7 12 11" xfId="55256"/>
    <cellStyle name="Percent 7 12 12" xfId="55796"/>
    <cellStyle name="Percent 7 12 13" xfId="1129"/>
    <cellStyle name="Percent 7 12 2" xfId="1723"/>
    <cellStyle name="Percent 7 12 2 10" xfId="56337"/>
    <cellStyle name="Percent 7 12 2 2" xfId="2805"/>
    <cellStyle name="Percent 7 12 2 2 2" xfId="7133"/>
    <cellStyle name="Percent 7 12 2 2 2 2" xfId="13625"/>
    <cellStyle name="Percent 7 12 2 2 2 2 2" xfId="28773"/>
    <cellStyle name="Percent 7 12 2 2 2 2 2 2" xfId="54741"/>
    <cellStyle name="Percent 7 12 2 2 2 2 3" xfId="39593"/>
    <cellStyle name="Percent 7 12 2 2 2 3" xfId="22281"/>
    <cellStyle name="Percent 7 12 2 2 2 3 2" xfId="48249"/>
    <cellStyle name="Percent 7 12 2 2 2 4" xfId="17953"/>
    <cellStyle name="Percent 7 12 2 2 2 4 2" xfId="43921"/>
    <cellStyle name="Percent 7 12 2 2 2 5" xfId="33101"/>
    <cellStyle name="Percent 7 12 2 2 2 6" xfId="59583"/>
    <cellStyle name="Percent 7 12 2 2 3" xfId="11461"/>
    <cellStyle name="Percent 7 12 2 2 3 2" xfId="26609"/>
    <cellStyle name="Percent 7 12 2 2 3 2 2" xfId="52577"/>
    <cellStyle name="Percent 7 12 2 2 3 3" xfId="37429"/>
    <cellStyle name="Percent 7 12 2 2 4" xfId="9297"/>
    <cellStyle name="Percent 7 12 2 2 4 2" xfId="24445"/>
    <cellStyle name="Percent 7 12 2 2 4 2 2" xfId="50413"/>
    <cellStyle name="Percent 7 12 2 2 4 3" xfId="35265"/>
    <cellStyle name="Percent 7 12 2 2 5" xfId="20117"/>
    <cellStyle name="Percent 7 12 2 2 5 2" xfId="46085"/>
    <cellStyle name="Percent 7 12 2 2 6" xfId="15789"/>
    <cellStyle name="Percent 7 12 2 2 6 2" xfId="41757"/>
    <cellStyle name="Percent 7 12 2 2 7" xfId="4969"/>
    <cellStyle name="Percent 7 12 2 2 8" xfId="30937"/>
    <cellStyle name="Percent 7 12 2 2 9" xfId="57419"/>
    <cellStyle name="Percent 7 12 2 3" xfId="6051"/>
    <cellStyle name="Percent 7 12 2 3 2" xfId="12543"/>
    <cellStyle name="Percent 7 12 2 3 2 2" xfId="27691"/>
    <cellStyle name="Percent 7 12 2 3 2 2 2" xfId="53659"/>
    <cellStyle name="Percent 7 12 2 3 2 3" xfId="38511"/>
    <cellStyle name="Percent 7 12 2 3 3" xfId="21199"/>
    <cellStyle name="Percent 7 12 2 3 3 2" xfId="47167"/>
    <cellStyle name="Percent 7 12 2 3 4" xfId="16871"/>
    <cellStyle name="Percent 7 12 2 3 4 2" xfId="42839"/>
    <cellStyle name="Percent 7 12 2 3 5" xfId="32019"/>
    <cellStyle name="Percent 7 12 2 3 6" xfId="58501"/>
    <cellStyle name="Percent 7 12 2 4" xfId="10379"/>
    <cellStyle name="Percent 7 12 2 4 2" xfId="25527"/>
    <cellStyle name="Percent 7 12 2 4 2 2" xfId="51495"/>
    <cellStyle name="Percent 7 12 2 4 3" xfId="36347"/>
    <cellStyle name="Percent 7 12 2 5" xfId="8215"/>
    <cellStyle name="Percent 7 12 2 5 2" xfId="23363"/>
    <cellStyle name="Percent 7 12 2 5 2 2" xfId="49331"/>
    <cellStyle name="Percent 7 12 2 5 3" xfId="34183"/>
    <cellStyle name="Percent 7 12 2 6" xfId="19035"/>
    <cellStyle name="Percent 7 12 2 6 2" xfId="45003"/>
    <cellStyle name="Percent 7 12 2 7" xfId="14707"/>
    <cellStyle name="Percent 7 12 2 7 2" xfId="40675"/>
    <cellStyle name="Percent 7 12 2 8" xfId="3887"/>
    <cellStyle name="Percent 7 12 2 9" xfId="29855"/>
    <cellStyle name="Percent 7 12 3" xfId="2264"/>
    <cellStyle name="Percent 7 12 3 2" xfId="6592"/>
    <cellStyle name="Percent 7 12 3 2 2" xfId="13084"/>
    <cellStyle name="Percent 7 12 3 2 2 2" xfId="28232"/>
    <cellStyle name="Percent 7 12 3 2 2 2 2" xfId="54200"/>
    <cellStyle name="Percent 7 12 3 2 2 3" xfId="39052"/>
    <cellStyle name="Percent 7 12 3 2 3" xfId="21740"/>
    <cellStyle name="Percent 7 12 3 2 3 2" xfId="47708"/>
    <cellStyle name="Percent 7 12 3 2 4" xfId="17412"/>
    <cellStyle name="Percent 7 12 3 2 4 2" xfId="43380"/>
    <cellStyle name="Percent 7 12 3 2 5" xfId="32560"/>
    <cellStyle name="Percent 7 12 3 2 6" xfId="59042"/>
    <cellStyle name="Percent 7 12 3 3" xfId="10920"/>
    <cellStyle name="Percent 7 12 3 3 2" xfId="26068"/>
    <cellStyle name="Percent 7 12 3 3 2 2" xfId="52036"/>
    <cellStyle name="Percent 7 12 3 3 3" xfId="36888"/>
    <cellStyle name="Percent 7 12 3 4" xfId="8756"/>
    <cellStyle name="Percent 7 12 3 4 2" xfId="23904"/>
    <cellStyle name="Percent 7 12 3 4 2 2" xfId="49872"/>
    <cellStyle name="Percent 7 12 3 4 3" xfId="34724"/>
    <cellStyle name="Percent 7 12 3 5" xfId="19576"/>
    <cellStyle name="Percent 7 12 3 5 2" xfId="45544"/>
    <cellStyle name="Percent 7 12 3 6" xfId="15248"/>
    <cellStyle name="Percent 7 12 3 6 2" xfId="41216"/>
    <cellStyle name="Percent 7 12 3 7" xfId="4428"/>
    <cellStyle name="Percent 7 12 3 8" xfId="30396"/>
    <cellStyle name="Percent 7 12 3 9" xfId="56878"/>
    <cellStyle name="Percent 7 12 4" xfId="5510"/>
    <cellStyle name="Percent 7 12 4 2" xfId="12002"/>
    <cellStyle name="Percent 7 12 4 2 2" xfId="27150"/>
    <cellStyle name="Percent 7 12 4 2 2 2" xfId="53118"/>
    <cellStyle name="Percent 7 12 4 2 3" xfId="37970"/>
    <cellStyle name="Percent 7 12 4 3" xfId="20658"/>
    <cellStyle name="Percent 7 12 4 3 2" xfId="46626"/>
    <cellStyle name="Percent 7 12 4 4" xfId="16330"/>
    <cellStyle name="Percent 7 12 4 4 2" xfId="42298"/>
    <cellStyle name="Percent 7 12 4 5" xfId="31478"/>
    <cellStyle name="Percent 7 12 4 6" xfId="57960"/>
    <cellStyle name="Percent 7 12 5" xfId="9838"/>
    <cellStyle name="Percent 7 12 5 2" xfId="24986"/>
    <cellStyle name="Percent 7 12 5 2 2" xfId="50954"/>
    <cellStyle name="Percent 7 12 5 3" xfId="35806"/>
    <cellStyle name="Percent 7 12 6" xfId="7674"/>
    <cellStyle name="Percent 7 12 6 2" xfId="22822"/>
    <cellStyle name="Percent 7 12 6 2 2" xfId="48790"/>
    <cellStyle name="Percent 7 12 6 3" xfId="33642"/>
    <cellStyle name="Percent 7 12 7" xfId="18494"/>
    <cellStyle name="Percent 7 12 7 2" xfId="44462"/>
    <cellStyle name="Percent 7 12 8" xfId="14166"/>
    <cellStyle name="Percent 7 12 8 2" xfId="40134"/>
    <cellStyle name="Percent 7 12 9" xfId="3346"/>
    <cellStyle name="Percent 7 13" xfId="631"/>
    <cellStyle name="Percent 7 13 10" xfId="29315"/>
    <cellStyle name="Percent 7 13 11" xfId="55257"/>
    <cellStyle name="Percent 7 13 12" xfId="55797"/>
    <cellStyle name="Percent 7 13 13" xfId="1169"/>
    <cellStyle name="Percent 7 13 2" xfId="1724"/>
    <cellStyle name="Percent 7 13 2 10" xfId="56338"/>
    <cellStyle name="Percent 7 13 2 2" xfId="2806"/>
    <cellStyle name="Percent 7 13 2 2 2" xfId="7134"/>
    <cellStyle name="Percent 7 13 2 2 2 2" xfId="13626"/>
    <cellStyle name="Percent 7 13 2 2 2 2 2" xfId="28774"/>
    <cellStyle name="Percent 7 13 2 2 2 2 2 2" xfId="54742"/>
    <cellStyle name="Percent 7 13 2 2 2 2 3" xfId="39594"/>
    <cellStyle name="Percent 7 13 2 2 2 3" xfId="22282"/>
    <cellStyle name="Percent 7 13 2 2 2 3 2" xfId="48250"/>
    <cellStyle name="Percent 7 13 2 2 2 4" xfId="17954"/>
    <cellStyle name="Percent 7 13 2 2 2 4 2" xfId="43922"/>
    <cellStyle name="Percent 7 13 2 2 2 5" xfId="33102"/>
    <cellStyle name="Percent 7 13 2 2 2 6" xfId="59584"/>
    <cellStyle name="Percent 7 13 2 2 3" xfId="11462"/>
    <cellStyle name="Percent 7 13 2 2 3 2" xfId="26610"/>
    <cellStyle name="Percent 7 13 2 2 3 2 2" xfId="52578"/>
    <cellStyle name="Percent 7 13 2 2 3 3" xfId="37430"/>
    <cellStyle name="Percent 7 13 2 2 4" xfId="9298"/>
    <cellStyle name="Percent 7 13 2 2 4 2" xfId="24446"/>
    <cellStyle name="Percent 7 13 2 2 4 2 2" xfId="50414"/>
    <cellStyle name="Percent 7 13 2 2 4 3" xfId="35266"/>
    <cellStyle name="Percent 7 13 2 2 5" xfId="20118"/>
    <cellStyle name="Percent 7 13 2 2 5 2" xfId="46086"/>
    <cellStyle name="Percent 7 13 2 2 6" xfId="15790"/>
    <cellStyle name="Percent 7 13 2 2 6 2" xfId="41758"/>
    <cellStyle name="Percent 7 13 2 2 7" xfId="4970"/>
    <cellStyle name="Percent 7 13 2 2 8" xfId="30938"/>
    <cellStyle name="Percent 7 13 2 2 9" xfId="57420"/>
    <cellStyle name="Percent 7 13 2 3" xfId="6052"/>
    <cellStyle name="Percent 7 13 2 3 2" xfId="12544"/>
    <cellStyle name="Percent 7 13 2 3 2 2" xfId="27692"/>
    <cellStyle name="Percent 7 13 2 3 2 2 2" xfId="53660"/>
    <cellStyle name="Percent 7 13 2 3 2 3" xfId="38512"/>
    <cellStyle name="Percent 7 13 2 3 3" xfId="21200"/>
    <cellStyle name="Percent 7 13 2 3 3 2" xfId="47168"/>
    <cellStyle name="Percent 7 13 2 3 4" xfId="16872"/>
    <cellStyle name="Percent 7 13 2 3 4 2" xfId="42840"/>
    <cellStyle name="Percent 7 13 2 3 5" xfId="32020"/>
    <cellStyle name="Percent 7 13 2 3 6" xfId="58502"/>
    <cellStyle name="Percent 7 13 2 4" xfId="10380"/>
    <cellStyle name="Percent 7 13 2 4 2" xfId="25528"/>
    <cellStyle name="Percent 7 13 2 4 2 2" xfId="51496"/>
    <cellStyle name="Percent 7 13 2 4 3" xfId="36348"/>
    <cellStyle name="Percent 7 13 2 5" xfId="8216"/>
    <cellStyle name="Percent 7 13 2 5 2" xfId="23364"/>
    <cellStyle name="Percent 7 13 2 5 2 2" xfId="49332"/>
    <cellStyle name="Percent 7 13 2 5 3" xfId="34184"/>
    <cellStyle name="Percent 7 13 2 6" xfId="19036"/>
    <cellStyle name="Percent 7 13 2 6 2" xfId="45004"/>
    <cellStyle name="Percent 7 13 2 7" xfId="14708"/>
    <cellStyle name="Percent 7 13 2 7 2" xfId="40676"/>
    <cellStyle name="Percent 7 13 2 8" xfId="3888"/>
    <cellStyle name="Percent 7 13 2 9" xfId="29856"/>
    <cellStyle name="Percent 7 13 3" xfId="2265"/>
    <cellStyle name="Percent 7 13 3 2" xfId="6593"/>
    <cellStyle name="Percent 7 13 3 2 2" xfId="13085"/>
    <cellStyle name="Percent 7 13 3 2 2 2" xfId="28233"/>
    <cellStyle name="Percent 7 13 3 2 2 2 2" xfId="54201"/>
    <cellStyle name="Percent 7 13 3 2 2 3" xfId="39053"/>
    <cellStyle name="Percent 7 13 3 2 3" xfId="21741"/>
    <cellStyle name="Percent 7 13 3 2 3 2" xfId="47709"/>
    <cellStyle name="Percent 7 13 3 2 4" xfId="17413"/>
    <cellStyle name="Percent 7 13 3 2 4 2" xfId="43381"/>
    <cellStyle name="Percent 7 13 3 2 5" xfId="32561"/>
    <cellStyle name="Percent 7 13 3 2 6" xfId="59043"/>
    <cellStyle name="Percent 7 13 3 3" xfId="10921"/>
    <cellStyle name="Percent 7 13 3 3 2" xfId="26069"/>
    <cellStyle name="Percent 7 13 3 3 2 2" xfId="52037"/>
    <cellStyle name="Percent 7 13 3 3 3" xfId="36889"/>
    <cellStyle name="Percent 7 13 3 4" xfId="8757"/>
    <cellStyle name="Percent 7 13 3 4 2" xfId="23905"/>
    <cellStyle name="Percent 7 13 3 4 2 2" xfId="49873"/>
    <cellStyle name="Percent 7 13 3 4 3" xfId="34725"/>
    <cellStyle name="Percent 7 13 3 5" xfId="19577"/>
    <cellStyle name="Percent 7 13 3 5 2" xfId="45545"/>
    <cellStyle name="Percent 7 13 3 6" xfId="15249"/>
    <cellStyle name="Percent 7 13 3 6 2" xfId="41217"/>
    <cellStyle name="Percent 7 13 3 7" xfId="4429"/>
    <cellStyle name="Percent 7 13 3 8" xfId="30397"/>
    <cellStyle name="Percent 7 13 3 9" xfId="56879"/>
    <cellStyle name="Percent 7 13 4" xfId="5511"/>
    <cellStyle name="Percent 7 13 4 2" xfId="12003"/>
    <cellStyle name="Percent 7 13 4 2 2" xfId="27151"/>
    <cellStyle name="Percent 7 13 4 2 2 2" xfId="53119"/>
    <cellStyle name="Percent 7 13 4 2 3" xfId="37971"/>
    <cellStyle name="Percent 7 13 4 3" xfId="20659"/>
    <cellStyle name="Percent 7 13 4 3 2" xfId="46627"/>
    <cellStyle name="Percent 7 13 4 4" xfId="16331"/>
    <cellStyle name="Percent 7 13 4 4 2" xfId="42299"/>
    <cellStyle name="Percent 7 13 4 5" xfId="31479"/>
    <cellStyle name="Percent 7 13 4 6" xfId="57961"/>
    <cellStyle name="Percent 7 13 5" xfId="9839"/>
    <cellStyle name="Percent 7 13 5 2" xfId="24987"/>
    <cellStyle name="Percent 7 13 5 2 2" xfId="50955"/>
    <cellStyle name="Percent 7 13 5 3" xfId="35807"/>
    <cellStyle name="Percent 7 13 6" xfId="7675"/>
    <cellStyle name="Percent 7 13 6 2" xfId="22823"/>
    <cellStyle name="Percent 7 13 6 2 2" xfId="48791"/>
    <cellStyle name="Percent 7 13 6 3" xfId="33643"/>
    <cellStyle name="Percent 7 13 7" xfId="18495"/>
    <cellStyle name="Percent 7 13 7 2" xfId="44463"/>
    <cellStyle name="Percent 7 13 8" xfId="14167"/>
    <cellStyle name="Percent 7 13 8 2" xfId="40135"/>
    <cellStyle name="Percent 7 13 9" xfId="3347"/>
    <cellStyle name="Percent 7 14" xfId="1720"/>
    <cellStyle name="Percent 7 14 10" xfId="56334"/>
    <cellStyle name="Percent 7 14 2" xfId="2802"/>
    <cellStyle name="Percent 7 14 2 2" xfId="7130"/>
    <cellStyle name="Percent 7 14 2 2 2" xfId="13622"/>
    <cellStyle name="Percent 7 14 2 2 2 2" xfId="28770"/>
    <cellStyle name="Percent 7 14 2 2 2 2 2" xfId="54738"/>
    <cellStyle name="Percent 7 14 2 2 2 3" xfId="39590"/>
    <cellStyle name="Percent 7 14 2 2 3" xfId="22278"/>
    <cellStyle name="Percent 7 14 2 2 3 2" xfId="48246"/>
    <cellStyle name="Percent 7 14 2 2 4" xfId="17950"/>
    <cellStyle name="Percent 7 14 2 2 4 2" xfId="43918"/>
    <cellStyle name="Percent 7 14 2 2 5" xfId="33098"/>
    <cellStyle name="Percent 7 14 2 2 6" xfId="59580"/>
    <cellStyle name="Percent 7 14 2 3" xfId="11458"/>
    <cellStyle name="Percent 7 14 2 3 2" xfId="26606"/>
    <cellStyle name="Percent 7 14 2 3 2 2" xfId="52574"/>
    <cellStyle name="Percent 7 14 2 3 3" xfId="37426"/>
    <cellStyle name="Percent 7 14 2 4" xfId="9294"/>
    <cellStyle name="Percent 7 14 2 4 2" xfId="24442"/>
    <cellStyle name="Percent 7 14 2 4 2 2" xfId="50410"/>
    <cellStyle name="Percent 7 14 2 4 3" xfId="35262"/>
    <cellStyle name="Percent 7 14 2 5" xfId="20114"/>
    <cellStyle name="Percent 7 14 2 5 2" xfId="46082"/>
    <cellStyle name="Percent 7 14 2 6" xfId="15786"/>
    <cellStyle name="Percent 7 14 2 6 2" xfId="41754"/>
    <cellStyle name="Percent 7 14 2 7" xfId="4966"/>
    <cellStyle name="Percent 7 14 2 8" xfId="30934"/>
    <cellStyle name="Percent 7 14 2 9" xfId="57416"/>
    <cellStyle name="Percent 7 14 3" xfId="6048"/>
    <cellStyle name="Percent 7 14 3 2" xfId="12540"/>
    <cellStyle name="Percent 7 14 3 2 2" xfId="27688"/>
    <cellStyle name="Percent 7 14 3 2 2 2" xfId="53656"/>
    <cellStyle name="Percent 7 14 3 2 3" xfId="38508"/>
    <cellStyle name="Percent 7 14 3 3" xfId="21196"/>
    <cellStyle name="Percent 7 14 3 3 2" xfId="47164"/>
    <cellStyle name="Percent 7 14 3 4" xfId="16868"/>
    <cellStyle name="Percent 7 14 3 4 2" xfId="42836"/>
    <cellStyle name="Percent 7 14 3 5" xfId="32016"/>
    <cellStyle name="Percent 7 14 3 6" xfId="58498"/>
    <cellStyle name="Percent 7 14 4" xfId="10376"/>
    <cellStyle name="Percent 7 14 4 2" xfId="25524"/>
    <cellStyle name="Percent 7 14 4 2 2" xfId="51492"/>
    <cellStyle name="Percent 7 14 4 3" xfId="36344"/>
    <cellStyle name="Percent 7 14 5" xfId="8212"/>
    <cellStyle name="Percent 7 14 5 2" xfId="23360"/>
    <cellStyle name="Percent 7 14 5 2 2" xfId="49328"/>
    <cellStyle name="Percent 7 14 5 3" xfId="34180"/>
    <cellStyle name="Percent 7 14 6" xfId="19032"/>
    <cellStyle name="Percent 7 14 6 2" xfId="45000"/>
    <cellStyle name="Percent 7 14 7" xfId="14704"/>
    <cellStyle name="Percent 7 14 7 2" xfId="40672"/>
    <cellStyle name="Percent 7 14 8" xfId="3884"/>
    <cellStyle name="Percent 7 14 9" xfId="29852"/>
    <cellStyle name="Percent 7 15" xfId="2261"/>
    <cellStyle name="Percent 7 15 2" xfId="6589"/>
    <cellStyle name="Percent 7 15 2 2" xfId="13081"/>
    <cellStyle name="Percent 7 15 2 2 2" xfId="28229"/>
    <cellStyle name="Percent 7 15 2 2 2 2" xfId="54197"/>
    <cellStyle name="Percent 7 15 2 2 3" xfId="39049"/>
    <cellStyle name="Percent 7 15 2 3" xfId="21737"/>
    <cellStyle name="Percent 7 15 2 3 2" xfId="47705"/>
    <cellStyle name="Percent 7 15 2 4" xfId="17409"/>
    <cellStyle name="Percent 7 15 2 4 2" xfId="43377"/>
    <cellStyle name="Percent 7 15 2 5" xfId="32557"/>
    <cellStyle name="Percent 7 15 2 6" xfId="59039"/>
    <cellStyle name="Percent 7 15 3" xfId="10917"/>
    <cellStyle name="Percent 7 15 3 2" xfId="26065"/>
    <cellStyle name="Percent 7 15 3 2 2" xfId="52033"/>
    <cellStyle name="Percent 7 15 3 3" xfId="36885"/>
    <cellStyle name="Percent 7 15 4" xfId="8753"/>
    <cellStyle name="Percent 7 15 4 2" xfId="23901"/>
    <cellStyle name="Percent 7 15 4 2 2" xfId="49869"/>
    <cellStyle name="Percent 7 15 4 3" xfId="34721"/>
    <cellStyle name="Percent 7 15 5" xfId="19573"/>
    <cellStyle name="Percent 7 15 5 2" xfId="45541"/>
    <cellStyle name="Percent 7 15 6" xfId="15245"/>
    <cellStyle name="Percent 7 15 6 2" xfId="41213"/>
    <cellStyle name="Percent 7 15 7" xfId="4425"/>
    <cellStyle name="Percent 7 15 8" xfId="30393"/>
    <cellStyle name="Percent 7 15 9" xfId="56875"/>
    <cellStyle name="Percent 7 16" xfId="5507"/>
    <cellStyle name="Percent 7 16 2" xfId="11999"/>
    <cellStyle name="Percent 7 16 2 2" xfId="27147"/>
    <cellStyle name="Percent 7 16 2 2 2" xfId="53115"/>
    <cellStyle name="Percent 7 16 2 3" xfId="37967"/>
    <cellStyle name="Percent 7 16 3" xfId="20655"/>
    <cellStyle name="Percent 7 16 3 2" xfId="46623"/>
    <cellStyle name="Percent 7 16 4" xfId="16327"/>
    <cellStyle name="Percent 7 16 4 2" xfId="42295"/>
    <cellStyle name="Percent 7 16 5" xfId="31475"/>
    <cellStyle name="Percent 7 16 6" xfId="57957"/>
    <cellStyle name="Percent 7 17" xfId="9835"/>
    <cellStyle name="Percent 7 17 2" xfId="24983"/>
    <cellStyle name="Percent 7 17 2 2" xfId="50951"/>
    <cellStyle name="Percent 7 17 3" xfId="35803"/>
    <cellStyle name="Percent 7 18" xfId="7671"/>
    <cellStyle name="Percent 7 18 2" xfId="22819"/>
    <cellStyle name="Percent 7 18 2 2" xfId="48787"/>
    <cellStyle name="Percent 7 18 3" xfId="33639"/>
    <cellStyle name="Percent 7 19" xfId="18491"/>
    <cellStyle name="Percent 7 19 2" xfId="44459"/>
    <cellStyle name="Percent 7 2" xfId="632"/>
    <cellStyle name="Percent 7 2 10" xfId="3348"/>
    <cellStyle name="Percent 7 2 11" xfId="29316"/>
    <cellStyle name="Percent 7 2 12" xfId="55258"/>
    <cellStyle name="Percent 7 2 13" xfId="55798"/>
    <cellStyle name="Percent 7 2 14" xfId="729"/>
    <cellStyle name="Percent 7 2 2" xfId="633"/>
    <cellStyle name="Percent 7 2 2 10" xfId="29317"/>
    <cellStyle name="Percent 7 2 2 11" xfId="55259"/>
    <cellStyle name="Percent 7 2 2 12" xfId="55799"/>
    <cellStyle name="Percent 7 2 2 13" xfId="1215"/>
    <cellStyle name="Percent 7 2 2 2" xfId="1726"/>
    <cellStyle name="Percent 7 2 2 2 10" xfId="56340"/>
    <cellStyle name="Percent 7 2 2 2 2" xfId="2808"/>
    <cellStyle name="Percent 7 2 2 2 2 2" xfId="7136"/>
    <cellStyle name="Percent 7 2 2 2 2 2 2" xfId="13628"/>
    <cellStyle name="Percent 7 2 2 2 2 2 2 2" xfId="28776"/>
    <cellStyle name="Percent 7 2 2 2 2 2 2 2 2" xfId="54744"/>
    <cellStyle name="Percent 7 2 2 2 2 2 2 3" xfId="39596"/>
    <cellStyle name="Percent 7 2 2 2 2 2 3" xfId="22284"/>
    <cellStyle name="Percent 7 2 2 2 2 2 3 2" xfId="48252"/>
    <cellStyle name="Percent 7 2 2 2 2 2 4" xfId="17956"/>
    <cellStyle name="Percent 7 2 2 2 2 2 4 2" xfId="43924"/>
    <cellStyle name="Percent 7 2 2 2 2 2 5" xfId="33104"/>
    <cellStyle name="Percent 7 2 2 2 2 2 6" xfId="59586"/>
    <cellStyle name="Percent 7 2 2 2 2 3" xfId="11464"/>
    <cellStyle name="Percent 7 2 2 2 2 3 2" xfId="26612"/>
    <cellStyle name="Percent 7 2 2 2 2 3 2 2" xfId="52580"/>
    <cellStyle name="Percent 7 2 2 2 2 3 3" xfId="37432"/>
    <cellStyle name="Percent 7 2 2 2 2 4" xfId="9300"/>
    <cellStyle name="Percent 7 2 2 2 2 4 2" xfId="24448"/>
    <cellStyle name="Percent 7 2 2 2 2 4 2 2" xfId="50416"/>
    <cellStyle name="Percent 7 2 2 2 2 4 3" xfId="35268"/>
    <cellStyle name="Percent 7 2 2 2 2 5" xfId="20120"/>
    <cellStyle name="Percent 7 2 2 2 2 5 2" xfId="46088"/>
    <cellStyle name="Percent 7 2 2 2 2 6" xfId="15792"/>
    <cellStyle name="Percent 7 2 2 2 2 6 2" xfId="41760"/>
    <cellStyle name="Percent 7 2 2 2 2 7" xfId="4972"/>
    <cellStyle name="Percent 7 2 2 2 2 8" xfId="30940"/>
    <cellStyle name="Percent 7 2 2 2 2 9" xfId="57422"/>
    <cellStyle name="Percent 7 2 2 2 3" xfId="6054"/>
    <cellStyle name="Percent 7 2 2 2 3 2" xfId="12546"/>
    <cellStyle name="Percent 7 2 2 2 3 2 2" xfId="27694"/>
    <cellStyle name="Percent 7 2 2 2 3 2 2 2" xfId="53662"/>
    <cellStyle name="Percent 7 2 2 2 3 2 3" xfId="38514"/>
    <cellStyle name="Percent 7 2 2 2 3 3" xfId="21202"/>
    <cellStyle name="Percent 7 2 2 2 3 3 2" xfId="47170"/>
    <cellStyle name="Percent 7 2 2 2 3 4" xfId="16874"/>
    <cellStyle name="Percent 7 2 2 2 3 4 2" xfId="42842"/>
    <cellStyle name="Percent 7 2 2 2 3 5" xfId="32022"/>
    <cellStyle name="Percent 7 2 2 2 3 6" xfId="58504"/>
    <cellStyle name="Percent 7 2 2 2 4" xfId="10382"/>
    <cellStyle name="Percent 7 2 2 2 4 2" xfId="25530"/>
    <cellStyle name="Percent 7 2 2 2 4 2 2" xfId="51498"/>
    <cellStyle name="Percent 7 2 2 2 4 3" xfId="36350"/>
    <cellStyle name="Percent 7 2 2 2 5" xfId="8218"/>
    <cellStyle name="Percent 7 2 2 2 5 2" xfId="23366"/>
    <cellStyle name="Percent 7 2 2 2 5 2 2" xfId="49334"/>
    <cellStyle name="Percent 7 2 2 2 5 3" xfId="34186"/>
    <cellStyle name="Percent 7 2 2 2 6" xfId="19038"/>
    <cellStyle name="Percent 7 2 2 2 6 2" xfId="45006"/>
    <cellStyle name="Percent 7 2 2 2 7" xfId="14710"/>
    <cellStyle name="Percent 7 2 2 2 7 2" xfId="40678"/>
    <cellStyle name="Percent 7 2 2 2 8" xfId="3890"/>
    <cellStyle name="Percent 7 2 2 2 9" xfId="29858"/>
    <cellStyle name="Percent 7 2 2 3" xfId="2267"/>
    <cellStyle name="Percent 7 2 2 3 2" xfId="6595"/>
    <cellStyle name="Percent 7 2 2 3 2 2" xfId="13087"/>
    <cellStyle name="Percent 7 2 2 3 2 2 2" xfId="28235"/>
    <cellStyle name="Percent 7 2 2 3 2 2 2 2" xfId="54203"/>
    <cellStyle name="Percent 7 2 2 3 2 2 3" xfId="39055"/>
    <cellStyle name="Percent 7 2 2 3 2 3" xfId="21743"/>
    <cellStyle name="Percent 7 2 2 3 2 3 2" xfId="47711"/>
    <cellStyle name="Percent 7 2 2 3 2 4" xfId="17415"/>
    <cellStyle name="Percent 7 2 2 3 2 4 2" xfId="43383"/>
    <cellStyle name="Percent 7 2 2 3 2 5" xfId="32563"/>
    <cellStyle name="Percent 7 2 2 3 2 6" xfId="59045"/>
    <cellStyle name="Percent 7 2 2 3 3" xfId="10923"/>
    <cellStyle name="Percent 7 2 2 3 3 2" xfId="26071"/>
    <cellStyle name="Percent 7 2 2 3 3 2 2" xfId="52039"/>
    <cellStyle name="Percent 7 2 2 3 3 3" xfId="36891"/>
    <cellStyle name="Percent 7 2 2 3 4" xfId="8759"/>
    <cellStyle name="Percent 7 2 2 3 4 2" xfId="23907"/>
    <cellStyle name="Percent 7 2 2 3 4 2 2" xfId="49875"/>
    <cellStyle name="Percent 7 2 2 3 4 3" xfId="34727"/>
    <cellStyle name="Percent 7 2 2 3 5" xfId="19579"/>
    <cellStyle name="Percent 7 2 2 3 5 2" xfId="45547"/>
    <cellStyle name="Percent 7 2 2 3 6" xfId="15251"/>
    <cellStyle name="Percent 7 2 2 3 6 2" xfId="41219"/>
    <cellStyle name="Percent 7 2 2 3 7" xfId="4431"/>
    <cellStyle name="Percent 7 2 2 3 8" xfId="30399"/>
    <cellStyle name="Percent 7 2 2 3 9" xfId="56881"/>
    <cellStyle name="Percent 7 2 2 4" xfId="5513"/>
    <cellStyle name="Percent 7 2 2 4 2" xfId="12005"/>
    <cellStyle name="Percent 7 2 2 4 2 2" xfId="27153"/>
    <cellStyle name="Percent 7 2 2 4 2 2 2" xfId="53121"/>
    <cellStyle name="Percent 7 2 2 4 2 3" xfId="37973"/>
    <cellStyle name="Percent 7 2 2 4 3" xfId="20661"/>
    <cellStyle name="Percent 7 2 2 4 3 2" xfId="46629"/>
    <cellStyle name="Percent 7 2 2 4 4" xfId="16333"/>
    <cellStyle name="Percent 7 2 2 4 4 2" xfId="42301"/>
    <cellStyle name="Percent 7 2 2 4 5" xfId="31481"/>
    <cellStyle name="Percent 7 2 2 4 6" xfId="57963"/>
    <cellStyle name="Percent 7 2 2 5" xfId="9841"/>
    <cellStyle name="Percent 7 2 2 5 2" xfId="24989"/>
    <cellStyle name="Percent 7 2 2 5 2 2" xfId="50957"/>
    <cellStyle name="Percent 7 2 2 5 3" xfId="35809"/>
    <cellStyle name="Percent 7 2 2 6" xfId="7677"/>
    <cellStyle name="Percent 7 2 2 6 2" xfId="22825"/>
    <cellStyle name="Percent 7 2 2 6 2 2" xfId="48793"/>
    <cellStyle name="Percent 7 2 2 6 3" xfId="33645"/>
    <cellStyle name="Percent 7 2 2 7" xfId="18497"/>
    <cellStyle name="Percent 7 2 2 7 2" xfId="44465"/>
    <cellStyle name="Percent 7 2 2 8" xfId="14169"/>
    <cellStyle name="Percent 7 2 2 8 2" xfId="40137"/>
    <cellStyle name="Percent 7 2 2 9" xfId="3349"/>
    <cellStyle name="Percent 7 2 3" xfId="1725"/>
    <cellStyle name="Percent 7 2 3 10" xfId="56339"/>
    <cellStyle name="Percent 7 2 3 2" xfId="2807"/>
    <cellStyle name="Percent 7 2 3 2 2" xfId="7135"/>
    <cellStyle name="Percent 7 2 3 2 2 2" xfId="13627"/>
    <cellStyle name="Percent 7 2 3 2 2 2 2" xfId="28775"/>
    <cellStyle name="Percent 7 2 3 2 2 2 2 2" xfId="54743"/>
    <cellStyle name="Percent 7 2 3 2 2 2 3" xfId="39595"/>
    <cellStyle name="Percent 7 2 3 2 2 3" xfId="22283"/>
    <cellStyle name="Percent 7 2 3 2 2 3 2" xfId="48251"/>
    <cellStyle name="Percent 7 2 3 2 2 4" xfId="17955"/>
    <cellStyle name="Percent 7 2 3 2 2 4 2" xfId="43923"/>
    <cellStyle name="Percent 7 2 3 2 2 5" xfId="33103"/>
    <cellStyle name="Percent 7 2 3 2 2 6" xfId="59585"/>
    <cellStyle name="Percent 7 2 3 2 3" xfId="11463"/>
    <cellStyle name="Percent 7 2 3 2 3 2" xfId="26611"/>
    <cellStyle name="Percent 7 2 3 2 3 2 2" xfId="52579"/>
    <cellStyle name="Percent 7 2 3 2 3 3" xfId="37431"/>
    <cellStyle name="Percent 7 2 3 2 4" xfId="9299"/>
    <cellStyle name="Percent 7 2 3 2 4 2" xfId="24447"/>
    <cellStyle name="Percent 7 2 3 2 4 2 2" xfId="50415"/>
    <cellStyle name="Percent 7 2 3 2 4 3" xfId="35267"/>
    <cellStyle name="Percent 7 2 3 2 5" xfId="20119"/>
    <cellStyle name="Percent 7 2 3 2 5 2" xfId="46087"/>
    <cellStyle name="Percent 7 2 3 2 6" xfId="15791"/>
    <cellStyle name="Percent 7 2 3 2 6 2" xfId="41759"/>
    <cellStyle name="Percent 7 2 3 2 7" xfId="4971"/>
    <cellStyle name="Percent 7 2 3 2 8" xfId="30939"/>
    <cellStyle name="Percent 7 2 3 2 9" xfId="57421"/>
    <cellStyle name="Percent 7 2 3 3" xfId="6053"/>
    <cellStyle name="Percent 7 2 3 3 2" xfId="12545"/>
    <cellStyle name="Percent 7 2 3 3 2 2" xfId="27693"/>
    <cellStyle name="Percent 7 2 3 3 2 2 2" xfId="53661"/>
    <cellStyle name="Percent 7 2 3 3 2 3" xfId="38513"/>
    <cellStyle name="Percent 7 2 3 3 3" xfId="21201"/>
    <cellStyle name="Percent 7 2 3 3 3 2" xfId="47169"/>
    <cellStyle name="Percent 7 2 3 3 4" xfId="16873"/>
    <cellStyle name="Percent 7 2 3 3 4 2" xfId="42841"/>
    <cellStyle name="Percent 7 2 3 3 5" xfId="32021"/>
    <cellStyle name="Percent 7 2 3 3 6" xfId="58503"/>
    <cellStyle name="Percent 7 2 3 4" xfId="10381"/>
    <cellStyle name="Percent 7 2 3 4 2" xfId="25529"/>
    <cellStyle name="Percent 7 2 3 4 2 2" xfId="51497"/>
    <cellStyle name="Percent 7 2 3 4 3" xfId="36349"/>
    <cellStyle name="Percent 7 2 3 5" xfId="8217"/>
    <cellStyle name="Percent 7 2 3 5 2" xfId="23365"/>
    <cellStyle name="Percent 7 2 3 5 2 2" xfId="49333"/>
    <cellStyle name="Percent 7 2 3 5 3" xfId="34185"/>
    <cellStyle name="Percent 7 2 3 6" xfId="19037"/>
    <cellStyle name="Percent 7 2 3 6 2" xfId="45005"/>
    <cellStyle name="Percent 7 2 3 7" xfId="14709"/>
    <cellStyle name="Percent 7 2 3 7 2" xfId="40677"/>
    <cellStyle name="Percent 7 2 3 8" xfId="3889"/>
    <cellStyle name="Percent 7 2 3 9" xfId="29857"/>
    <cellStyle name="Percent 7 2 4" xfId="2266"/>
    <cellStyle name="Percent 7 2 4 2" xfId="6594"/>
    <cellStyle name="Percent 7 2 4 2 2" xfId="13086"/>
    <cellStyle name="Percent 7 2 4 2 2 2" xfId="28234"/>
    <cellStyle name="Percent 7 2 4 2 2 2 2" xfId="54202"/>
    <cellStyle name="Percent 7 2 4 2 2 3" xfId="39054"/>
    <cellStyle name="Percent 7 2 4 2 3" xfId="21742"/>
    <cellStyle name="Percent 7 2 4 2 3 2" xfId="47710"/>
    <cellStyle name="Percent 7 2 4 2 4" xfId="17414"/>
    <cellStyle name="Percent 7 2 4 2 4 2" xfId="43382"/>
    <cellStyle name="Percent 7 2 4 2 5" xfId="32562"/>
    <cellStyle name="Percent 7 2 4 2 6" xfId="59044"/>
    <cellStyle name="Percent 7 2 4 3" xfId="10922"/>
    <cellStyle name="Percent 7 2 4 3 2" xfId="26070"/>
    <cellStyle name="Percent 7 2 4 3 2 2" xfId="52038"/>
    <cellStyle name="Percent 7 2 4 3 3" xfId="36890"/>
    <cellStyle name="Percent 7 2 4 4" xfId="8758"/>
    <cellStyle name="Percent 7 2 4 4 2" xfId="23906"/>
    <cellStyle name="Percent 7 2 4 4 2 2" xfId="49874"/>
    <cellStyle name="Percent 7 2 4 4 3" xfId="34726"/>
    <cellStyle name="Percent 7 2 4 5" xfId="19578"/>
    <cellStyle name="Percent 7 2 4 5 2" xfId="45546"/>
    <cellStyle name="Percent 7 2 4 6" xfId="15250"/>
    <cellStyle name="Percent 7 2 4 6 2" xfId="41218"/>
    <cellStyle name="Percent 7 2 4 7" xfId="4430"/>
    <cellStyle name="Percent 7 2 4 8" xfId="30398"/>
    <cellStyle name="Percent 7 2 4 9" xfId="56880"/>
    <cellStyle name="Percent 7 2 5" xfId="5512"/>
    <cellStyle name="Percent 7 2 5 2" xfId="12004"/>
    <cellStyle name="Percent 7 2 5 2 2" xfId="27152"/>
    <cellStyle name="Percent 7 2 5 2 2 2" xfId="53120"/>
    <cellStyle name="Percent 7 2 5 2 3" xfId="37972"/>
    <cellStyle name="Percent 7 2 5 3" xfId="20660"/>
    <cellStyle name="Percent 7 2 5 3 2" xfId="46628"/>
    <cellStyle name="Percent 7 2 5 4" xfId="16332"/>
    <cellStyle name="Percent 7 2 5 4 2" xfId="42300"/>
    <cellStyle name="Percent 7 2 5 5" xfId="31480"/>
    <cellStyle name="Percent 7 2 5 6" xfId="57962"/>
    <cellStyle name="Percent 7 2 6" xfId="9840"/>
    <cellStyle name="Percent 7 2 6 2" xfId="24988"/>
    <cellStyle name="Percent 7 2 6 2 2" xfId="50956"/>
    <cellStyle name="Percent 7 2 6 3" xfId="35808"/>
    <cellStyle name="Percent 7 2 7" xfId="7676"/>
    <cellStyle name="Percent 7 2 7 2" xfId="22824"/>
    <cellStyle name="Percent 7 2 7 2 2" xfId="48792"/>
    <cellStyle name="Percent 7 2 7 3" xfId="33644"/>
    <cellStyle name="Percent 7 2 8" xfId="18496"/>
    <cellStyle name="Percent 7 2 8 2" xfId="44464"/>
    <cellStyle name="Percent 7 2 9" xfId="14168"/>
    <cellStyle name="Percent 7 2 9 2" xfId="40136"/>
    <cellStyle name="Percent 7 20" xfId="14163"/>
    <cellStyle name="Percent 7 20 2" xfId="40131"/>
    <cellStyle name="Percent 7 21" xfId="3343"/>
    <cellStyle name="Percent 7 22" xfId="29311"/>
    <cellStyle name="Percent 7 23" xfId="55253"/>
    <cellStyle name="Percent 7 24" xfId="55793"/>
    <cellStyle name="Percent 7 25" xfId="689"/>
    <cellStyle name="Percent 7 3" xfId="634"/>
    <cellStyle name="Percent 7 3 10" xfId="29318"/>
    <cellStyle name="Percent 7 3 11" xfId="55260"/>
    <cellStyle name="Percent 7 3 12" xfId="55800"/>
    <cellStyle name="Percent 7 3 13" xfId="769"/>
    <cellStyle name="Percent 7 3 2" xfId="1727"/>
    <cellStyle name="Percent 7 3 2 10" xfId="56341"/>
    <cellStyle name="Percent 7 3 2 2" xfId="2809"/>
    <cellStyle name="Percent 7 3 2 2 2" xfId="7137"/>
    <cellStyle name="Percent 7 3 2 2 2 2" xfId="13629"/>
    <cellStyle name="Percent 7 3 2 2 2 2 2" xfId="28777"/>
    <cellStyle name="Percent 7 3 2 2 2 2 2 2" xfId="54745"/>
    <cellStyle name="Percent 7 3 2 2 2 2 3" xfId="39597"/>
    <cellStyle name="Percent 7 3 2 2 2 3" xfId="22285"/>
    <cellStyle name="Percent 7 3 2 2 2 3 2" xfId="48253"/>
    <cellStyle name="Percent 7 3 2 2 2 4" xfId="17957"/>
    <cellStyle name="Percent 7 3 2 2 2 4 2" xfId="43925"/>
    <cellStyle name="Percent 7 3 2 2 2 5" xfId="33105"/>
    <cellStyle name="Percent 7 3 2 2 2 6" xfId="59587"/>
    <cellStyle name="Percent 7 3 2 2 3" xfId="11465"/>
    <cellStyle name="Percent 7 3 2 2 3 2" xfId="26613"/>
    <cellStyle name="Percent 7 3 2 2 3 2 2" xfId="52581"/>
    <cellStyle name="Percent 7 3 2 2 3 3" xfId="37433"/>
    <cellStyle name="Percent 7 3 2 2 4" xfId="9301"/>
    <cellStyle name="Percent 7 3 2 2 4 2" xfId="24449"/>
    <cellStyle name="Percent 7 3 2 2 4 2 2" xfId="50417"/>
    <cellStyle name="Percent 7 3 2 2 4 3" xfId="35269"/>
    <cellStyle name="Percent 7 3 2 2 5" xfId="20121"/>
    <cellStyle name="Percent 7 3 2 2 5 2" xfId="46089"/>
    <cellStyle name="Percent 7 3 2 2 6" xfId="15793"/>
    <cellStyle name="Percent 7 3 2 2 6 2" xfId="41761"/>
    <cellStyle name="Percent 7 3 2 2 7" xfId="4973"/>
    <cellStyle name="Percent 7 3 2 2 8" xfId="30941"/>
    <cellStyle name="Percent 7 3 2 2 9" xfId="57423"/>
    <cellStyle name="Percent 7 3 2 3" xfId="6055"/>
    <cellStyle name="Percent 7 3 2 3 2" xfId="12547"/>
    <cellStyle name="Percent 7 3 2 3 2 2" xfId="27695"/>
    <cellStyle name="Percent 7 3 2 3 2 2 2" xfId="53663"/>
    <cellStyle name="Percent 7 3 2 3 2 3" xfId="38515"/>
    <cellStyle name="Percent 7 3 2 3 3" xfId="21203"/>
    <cellStyle name="Percent 7 3 2 3 3 2" xfId="47171"/>
    <cellStyle name="Percent 7 3 2 3 4" xfId="16875"/>
    <cellStyle name="Percent 7 3 2 3 4 2" xfId="42843"/>
    <cellStyle name="Percent 7 3 2 3 5" xfId="32023"/>
    <cellStyle name="Percent 7 3 2 3 6" xfId="58505"/>
    <cellStyle name="Percent 7 3 2 4" xfId="10383"/>
    <cellStyle name="Percent 7 3 2 4 2" xfId="25531"/>
    <cellStyle name="Percent 7 3 2 4 2 2" xfId="51499"/>
    <cellStyle name="Percent 7 3 2 4 3" xfId="36351"/>
    <cellStyle name="Percent 7 3 2 5" xfId="8219"/>
    <cellStyle name="Percent 7 3 2 5 2" xfId="23367"/>
    <cellStyle name="Percent 7 3 2 5 2 2" xfId="49335"/>
    <cellStyle name="Percent 7 3 2 5 3" xfId="34187"/>
    <cellStyle name="Percent 7 3 2 6" xfId="19039"/>
    <cellStyle name="Percent 7 3 2 6 2" xfId="45007"/>
    <cellStyle name="Percent 7 3 2 7" xfId="14711"/>
    <cellStyle name="Percent 7 3 2 7 2" xfId="40679"/>
    <cellStyle name="Percent 7 3 2 8" xfId="3891"/>
    <cellStyle name="Percent 7 3 2 9" xfId="29859"/>
    <cellStyle name="Percent 7 3 3" xfId="2268"/>
    <cellStyle name="Percent 7 3 3 2" xfId="6596"/>
    <cellStyle name="Percent 7 3 3 2 2" xfId="13088"/>
    <cellStyle name="Percent 7 3 3 2 2 2" xfId="28236"/>
    <cellStyle name="Percent 7 3 3 2 2 2 2" xfId="54204"/>
    <cellStyle name="Percent 7 3 3 2 2 3" xfId="39056"/>
    <cellStyle name="Percent 7 3 3 2 3" xfId="21744"/>
    <cellStyle name="Percent 7 3 3 2 3 2" xfId="47712"/>
    <cellStyle name="Percent 7 3 3 2 4" xfId="17416"/>
    <cellStyle name="Percent 7 3 3 2 4 2" xfId="43384"/>
    <cellStyle name="Percent 7 3 3 2 5" xfId="32564"/>
    <cellStyle name="Percent 7 3 3 2 6" xfId="59046"/>
    <cellStyle name="Percent 7 3 3 3" xfId="10924"/>
    <cellStyle name="Percent 7 3 3 3 2" xfId="26072"/>
    <cellStyle name="Percent 7 3 3 3 2 2" xfId="52040"/>
    <cellStyle name="Percent 7 3 3 3 3" xfId="36892"/>
    <cellStyle name="Percent 7 3 3 4" xfId="8760"/>
    <cellStyle name="Percent 7 3 3 4 2" xfId="23908"/>
    <cellStyle name="Percent 7 3 3 4 2 2" xfId="49876"/>
    <cellStyle name="Percent 7 3 3 4 3" xfId="34728"/>
    <cellStyle name="Percent 7 3 3 5" xfId="19580"/>
    <cellStyle name="Percent 7 3 3 5 2" xfId="45548"/>
    <cellStyle name="Percent 7 3 3 6" xfId="15252"/>
    <cellStyle name="Percent 7 3 3 6 2" xfId="41220"/>
    <cellStyle name="Percent 7 3 3 7" xfId="4432"/>
    <cellStyle name="Percent 7 3 3 8" xfId="30400"/>
    <cellStyle name="Percent 7 3 3 9" xfId="56882"/>
    <cellStyle name="Percent 7 3 4" xfId="5514"/>
    <cellStyle name="Percent 7 3 4 2" xfId="12006"/>
    <cellStyle name="Percent 7 3 4 2 2" xfId="27154"/>
    <cellStyle name="Percent 7 3 4 2 2 2" xfId="53122"/>
    <cellStyle name="Percent 7 3 4 2 3" xfId="37974"/>
    <cellStyle name="Percent 7 3 4 3" xfId="20662"/>
    <cellStyle name="Percent 7 3 4 3 2" xfId="46630"/>
    <cellStyle name="Percent 7 3 4 4" xfId="16334"/>
    <cellStyle name="Percent 7 3 4 4 2" xfId="42302"/>
    <cellStyle name="Percent 7 3 4 5" xfId="31482"/>
    <cellStyle name="Percent 7 3 4 6" xfId="57964"/>
    <cellStyle name="Percent 7 3 5" xfId="9842"/>
    <cellStyle name="Percent 7 3 5 2" xfId="24990"/>
    <cellStyle name="Percent 7 3 5 2 2" xfId="50958"/>
    <cellStyle name="Percent 7 3 5 3" xfId="35810"/>
    <cellStyle name="Percent 7 3 6" xfId="7678"/>
    <cellStyle name="Percent 7 3 6 2" xfId="22826"/>
    <cellStyle name="Percent 7 3 6 2 2" xfId="48794"/>
    <cellStyle name="Percent 7 3 6 3" xfId="33646"/>
    <cellStyle name="Percent 7 3 7" xfId="18498"/>
    <cellStyle name="Percent 7 3 7 2" xfId="44466"/>
    <cellStyle name="Percent 7 3 8" xfId="14170"/>
    <cellStyle name="Percent 7 3 8 2" xfId="40138"/>
    <cellStyle name="Percent 7 3 9" xfId="3350"/>
    <cellStyle name="Percent 7 4" xfId="635"/>
    <cellStyle name="Percent 7 4 10" xfId="29319"/>
    <cellStyle name="Percent 7 4 11" xfId="55261"/>
    <cellStyle name="Percent 7 4 12" xfId="55801"/>
    <cellStyle name="Percent 7 4 13" xfId="809"/>
    <cellStyle name="Percent 7 4 2" xfId="1728"/>
    <cellStyle name="Percent 7 4 2 10" xfId="56342"/>
    <cellStyle name="Percent 7 4 2 2" xfId="2810"/>
    <cellStyle name="Percent 7 4 2 2 2" xfId="7138"/>
    <cellStyle name="Percent 7 4 2 2 2 2" xfId="13630"/>
    <cellStyle name="Percent 7 4 2 2 2 2 2" xfId="28778"/>
    <cellStyle name="Percent 7 4 2 2 2 2 2 2" xfId="54746"/>
    <cellStyle name="Percent 7 4 2 2 2 2 3" xfId="39598"/>
    <cellStyle name="Percent 7 4 2 2 2 3" xfId="22286"/>
    <cellStyle name="Percent 7 4 2 2 2 3 2" xfId="48254"/>
    <cellStyle name="Percent 7 4 2 2 2 4" xfId="17958"/>
    <cellStyle name="Percent 7 4 2 2 2 4 2" xfId="43926"/>
    <cellStyle name="Percent 7 4 2 2 2 5" xfId="33106"/>
    <cellStyle name="Percent 7 4 2 2 2 6" xfId="59588"/>
    <cellStyle name="Percent 7 4 2 2 3" xfId="11466"/>
    <cellStyle name="Percent 7 4 2 2 3 2" xfId="26614"/>
    <cellStyle name="Percent 7 4 2 2 3 2 2" xfId="52582"/>
    <cellStyle name="Percent 7 4 2 2 3 3" xfId="37434"/>
    <cellStyle name="Percent 7 4 2 2 4" xfId="9302"/>
    <cellStyle name="Percent 7 4 2 2 4 2" xfId="24450"/>
    <cellStyle name="Percent 7 4 2 2 4 2 2" xfId="50418"/>
    <cellStyle name="Percent 7 4 2 2 4 3" xfId="35270"/>
    <cellStyle name="Percent 7 4 2 2 5" xfId="20122"/>
    <cellStyle name="Percent 7 4 2 2 5 2" xfId="46090"/>
    <cellStyle name="Percent 7 4 2 2 6" xfId="15794"/>
    <cellStyle name="Percent 7 4 2 2 6 2" xfId="41762"/>
    <cellStyle name="Percent 7 4 2 2 7" xfId="4974"/>
    <cellStyle name="Percent 7 4 2 2 8" xfId="30942"/>
    <cellStyle name="Percent 7 4 2 2 9" xfId="57424"/>
    <cellStyle name="Percent 7 4 2 3" xfId="6056"/>
    <cellStyle name="Percent 7 4 2 3 2" xfId="12548"/>
    <cellStyle name="Percent 7 4 2 3 2 2" xfId="27696"/>
    <cellStyle name="Percent 7 4 2 3 2 2 2" xfId="53664"/>
    <cellStyle name="Percent 7 4 2 3 2 3" xfId="38516"/>
    <cellStyle name="Percent 7 4 2 3 3" xfId="21204"/>
    <cellStyle name="Percent 7 4 2 3 3 2" xfId="47172"/>
    <cellStyle name="Percent 7 4 2 3 4" xfId="16876"/>
    <cellStyle name="Percent 7 4 2 3 4 2" xfId="42844"/>
    <cellStyle name="Percent 7 4 2 3 5" xfId="32024"/>
    <cellStyle name="Percent 7 4 2 3 6" xfId="58506"/>
    <cellStyle name="Percent 7 4 2 4" xfId="10384"/>
    <cellStyle name="Percent 7 4 2 4 2" xfId="25532"/>
    <cellStyle name="Percent 7 4 2 4 2 2" xfId="51500"/>
    <cellStyle name="Percent 7 4 2 4 3" xfId="36352"/>
    <cellStyle name="Percent 7 4 2 5" xfId="8220"/>
    <cellStyle name="Percent 7 4 2 5 2" xfId="23368"/>
    <cellStyle name="Percent 7 4 2 5 2 2" xfId="49336"/>
    <cellStyle name="Percent 7 4 2 5 3" xfId="34188"/>
    <cellStyle name="Percent 7 4 2 6" xfId="19040"/>
    <cellStyle name="Percent 7 4 2 6 2" xfId="45008"/>
    <cellStyle name="Percent 7 4 2 7" xfId="14712"/>
    <cellStyle name="Percent 7 4 2 7 2" xfId="40680"/>
    <cellStyle name="Percent 7 4 2 8" xfId="3892"/>
    <cellStyle name="Percent 7 4 2 9" xfId="29860"/>
    <cellStyle name="Percent 7 4 3" xfId="2269"/>
    <cellStyle name="Percent 7 4 3 2" xfId="6597"/>
    <cellStyle name="Percent 7 4 3 2 2" xfId="13089"/>
    <cellStyle name="Percent 7 4 3 2 2 2" xfId="28237"/>
    <cellStyle name="Percent 7 4 3 2 2 2 2" xfId="54205"/>
    <cellStyle name="Percent 7 4 3 2 2 3" xfId="39057"/>
    <cellStyle name="Percent 7 4 3 2 3" xfId="21745"/>
    <cellStyle name="Percent 7 4 3 2 3 2" xfId="47713"/>
    <cellStyle name="Percent 7 4 3 2 4" xfId="17417"/>
    <cellStyle name="Percent 7 4 3 2 4 2" xfId="43385"/>
    <cellStyle name="Percent 7 4 3 2 5" xfId="32565"/>
    <cellStyle name="Percent 7 4 3 2 6" xfId="59047"/>
    <cellStyle name="Percent 7 4 3 3" xfId="10925"/>
    <cellStyle name="Percent 7 4 3 3 2" xfId="26073"/>
    <cellStyle name="Percent 7 4 3 3 2 2" xfId="52041"/>
    <cellStyle name="Percent 7 4 3 3 3" xfId="36893"/>
    <cellStyle name="Percent 7 4 3 4" xfId="8761"/>
    <cellStyle name="Percent 7 4 3 4 2" xfId="23909"/>
    <cellStyle name="Percent 7 4 3 4 2 2" xfId="49877"/>
    <cellStyle name="Percent 7 4 3 4 3" xfId="34729"/>
    <cellStyle name="Percent 7 4 3 5" xfId="19581"/>
    <cellStyle name="Percent 7 4 3 5 2" xfId="45549"/>
    <cellStyle name="Percent 7 4 3 6" xfId="15253"/>
    <cellStyle name="Percent 7 4 3 6 2" xfId="41221"/>
    <cellStyle name="Percent 7 4 3 7" xfId="4433"/>
    <cellStyle name="Percent 7 4 3 8" xfId="30401"/>
    <cellStyle name="Percent 7 4 3 9" xfId="56883"/>
    <cellStyle name="Percent 7 4 4" xfId="5515"/>
    <cellStyle name="Percent 7 4 4 2" xfId="12007"/>
    <cellStyle name="Percent 7 4 4 2 2" xfId="27155"/>
    <cellStyle name="Percent 7 4 4 2 2 2" xfId="53123"/>
    <cellStyle name="Percent 7 4 4 2 3" xfId="37975"/>
    <cellStyle name="Percent 7 4 4 3" xfId="20663"/>
    <cellStyle name="Percent 7 4 4 3 2" xfId="46631"/>
    <cellStyle name="Percent 7 4 4 4" xfId="16335"/>
    <cellStyle name="Percent 7 4 4 4 2" xfId="42303"/>
    <cellStyle name="Percent 7 4 4 5" xfId="31483"/>
    <cellStyle name="Percent 7 4 4 6" xfId="57965"/>
    <cellStyle name="Percent 7 4 5" xfId="9843"/>
    <cellStyle name="Percent 7 4 5 2" xfId="24991"/>
    <cellStyle name="Percent 7 4 5 2 2" xfId="50959"/>
    <cellStyle name="Percent 7 4 5 3" xfId="35811"/>
    <cellStyle name="Percent 7 4 6" xfId="7679"/>
    <cellStyle name="Percent 7 4 6 2" xfId="22827"/>
    <cellStyle name="Percent 7 4 6 2 2" xfId="48795"/>
    <cellStyle name="Percent 7 4 6 3" xfId="33647"/>
    <cellStyle name="Percent 7 4 7" xfId="18499"/>
    <cellStyle name="Percent 7 4 7 2" xfId="44467"/>
    <cellStyle name="Percent 7 4 8" xfId="14171"/>
    <cellStyle name="Percent 7 4 8 2" xfId="40139"/>
    <cellStyle name="Percent 7 4 9" xfId="3351"/>
    <cellStyle name="Percent 7 5" xfId="636"/>
    <cellStyle name="Percent 7 5 10" xfId="29320"/>
    <cellStyle name="Percent 7 5 11" xfId="55262"/>
    <cellStyle name="Percent 7 5 12" xfId="55802"/>
    <cellStyle name="Percent 7 5 13" xfId="849"/>
    <cellStyle name="Percent 7 5 2" xfId="1729"/>
    <cellStyle name="Percent 7 5 2 10" xfId="56343"/>
    <cellStyle name="Percent 7 5 2 2" xfId="2811"/>
    <cellStyle name="Percent 7 5 2 2 2" xfId="7139"/>
    <cellStyle name="Percent 7 5 2 2 2 2" xfId="13631"/>
    <cellStyle name="Percent 7 5 2 2 2 2 2" xfId="28779"/>
    <cellStyle name="Percent 7 5 2 2 2 2 2 2" xfId="54747"/>
    <cellStyle name="Percent 7 5 2 2 2 2 3" xfId="39599"/>
    <cellStyle name="Percent 7 5 2 2 2 3" xfId="22287"/>
    <cellStyle name="Percent 7 5 2 2 2 3 2" xfId="48255"/>
    <cellStyle name="Percent 7 5 2 2 2 4" xfId="17959"/>
    <cellStyle name="Percent 7 5 2 2 2 4 2" xfId="43927"/>
    <cellStyle name="Percent 7 5 2 2 2 5" xfId="33107"/>
    <cellStyle name="Percent 7 5 2 2 2 6" xfId="59589"/>
    <cellStyle name="Percent 7 5 2 2 3" xfId="11467"/>
    <cellStyle name="Percent 7 5 2 2 3 2" xfId="26615"/>
    <cellStyle name="Percent 7 5 2 2 3 2 2" xfId="52583"/>
    <cellStyle name="Percent 7 5 2 2 3 3" xfId="37435"/>
    <cellStyle name="Percent 7 5 2 2 4" xfId="9303"/>
    <cellStyle name="Percent 7 5 2 2 4 2" xfId="24451"/>
    <cellStyle name="Percent 7 5 2 2 4 2 2" xfId="50419"/>
    <cellStyle name="Percent 7 5 2 2 4 3" xfId="35271"/>
    <cellStyle name="Percent 7 5 2 2 5" xfId="20123"/>
    <cellStyle name="Percent 7 5 2 2 5 2" xfId="46091"/>
    <cellStyle name="Percent 7 5 2 2 6" xfId="15795"/>
    <cellStyle name="Percent 7 5 2 2 6 2" xfId="41763"/>
    <cellStyle name="Percent 7 5 2 2 7" xfId="4975"/>
    <cellStyle name="Percent 7 5 2 2 8" xfId="30943"/>
    <cellStyle name="Percent 7 5 2 2 9" xfId="57425"/>
    <cellStyle name="Percent 7 5 2 3" xfId="6057"/>
    <cellStyle name="Percent 7 5 2 3 2" xfId="12549"/>
    <cellStyle name="Percent 7 5 2 3 2 2" xfId="27697"/>
    <cellStyle name="Percent 7 5 2 3 2 2 2" xfId="53665"/>
    <cellStyle name="Percent 7 5 2 3 2 3" xfId="38517"/>
    <cellStyle name="Percent 7 5 2 3 3" xfId="21205"/>
    <cellStyle name="Percent 7 5 2 3 3 2" xfId="47173"/>
    <cellStyle name="Percent 7 5 2 3 4" xfId="16877"/>
    <cellStyle name="Percent 7 5 2 3 4 2" xfId="42845"/>
    <cellStyle name="Percent 7 5 2 3 5" xfId="32025"/>
    <cellStyle name="Percent 7 5 2 3 6" xfId="58507"/>
    <cellStyle name="Percent 7 5 2 4" xfId="10385"/>
    <cellStyle name="Percent 7 5 2 4 2" xfId="25533"/>
    <cellStyle name="Percent 7 5 2 4 2 2" xfId="51501"/>
    <cellStyle name="Percent 7 5 2 4 3" xfId="36353"/>
    <cellStyle name="Percent 7 5 2 5" xfId="8221"/>
    <cellStyle name="Percent 7 5 2 5 2" xfId="23369"/>
    <cellStyle name="Percent 7 5 2 5 2 2" xfId="49337"/>
    <cellStyle name="Percent 7 5 2 5 3" xfId="34189"/>
    <cellStyle name="Percent 7 5 2 6" xfId="19041"/>
    <cellStyle name="Percent 7 5 2 6 2" xfId="45009"/>
    <cellStyle name="Percent 7 5 2 7" xfId="14713"/>
    <cellStyle name="Percent 7 5 2 7 2" xfId="40681"/>
    <cellStyle name="Percent 7 5 2 8" xfId="3893"/>
    <cellStyle name="Percent 7 5 2 9" xfId="29861"/>
    <cellStyle name="Percent 7 5 3" xfId="2270"/>
    <cellStyle name="Percent 7 5 3 2" xfId="6598"/>
    <cellStyle name="Percent 7 5 3 2 2" xfId="13090"/>
    <cellStyle name="Percent 7 5 3 2 2 2" xfId="28238"/>
    <cellStyle name="Percent 7 5 3 2 2 2 2" xfId="54206"/>
    <cellStyle name="Percent 7 5 3 2 2 3" xfId="39058"/>
    <cellStyle name="Percent 7 5 3 2 3" xfId="21746"/>
    <cellStyle name="Percent 7 5 3 2 3 2" xfId="47714"/>
    <cellStyle name="Percent 7 5 3 2 4" xfId="17418"/>
    <cellStyle name="Percent 7 5 3 2 4 2" xfId="43386"/>
    <cellStyle name="Percent 7 5 3 2 5" xfId="32566"/>
    <cellStyle name="Percent 7 5 3 2 6" xfId="59048"/>
    <cellStyle name="Percent 7 5 3 3" xfId="10926"/>
    <cellStyle name="Percent 7 5 3 3 2" xfId="26074"/>
    <cellStyle name="Percent 7 5 3 3 2 2" xfId="52042"/>
    <cellStyle name="Percent 7 5 3 3 3" xfId="36894"/>
    <cellStyle name="Percent 7 5 3 4" xfId="8762"/>
    <cellStyle name="Percent 7 5 3 4 2" xfId="23910"/>
    <cellStyle name="Percent 7 5 3 4 2 2" xfId="49878"/>
    <cellStyle name="Percent 7 5 3 4 3" xfId="34730"/>
    <cellStyle name="Percent 7 5 3 5" xfId="19582"/>
    <cellStyle name="Percent 7 5 3 5 2" xfId="45550"/>
    <cellStyle name="Percent 7 5 3 6" xfId="15254"/>
    <cellStyle name="Percent 7 5 3 6 2" xfId="41222"/>
    <cellStyle name="Percent 7 5 3 7" xfId="4434"/>
    <cellStyle name="Percent 7 5 3 8" xfId="30402"/>
    <cellStyle name="Percent 7 5 3 9" xfId="56884"/>
    <cellStyle name="Percent 7 5 4" xfId="5516"/>
    <cellStyle name="Percent 7 5 4 2" xfId="12008"/>
    <cellStyle name="Percent 7 5 4 2 2" xfId="27156"/>
    <cellStyle name="Percent 7 5 4 2 2 2" xfId="53124"/>
    <cellStyle name="Percent 7 5 4 2 3" xfId="37976"/>
    <cellStyle name="Percent 7 5 4 3" xfId="20664"/>
    <cellStyle name="Percent 7 5 4 3 2" xfId="46632"/>
    <cellStyle name="Percent 7 5 4 4" xfId="16336"/>
    <cellStyle name="Percent 7 5 4 4 2" xfId="42304"/>
    <cellStyle name="Percent 7 5 4 5" xfId="31484"/>
    <cellStyle name="Percent 7 5 4 6" xfId="57966"/>
    <cellStyle name="Percent 7 5 5" xfId="9844"/>
    <cellStyle name="Percent 7 5 5 2" xfId="24992"/>
    <cellStyle name="Percent 7 5 5 2 2" xfId="50960"/>
    <cellStyle name="Percent 7 5 5 3" xfId="35812"/>
    <cellStyle name="Percent 7 5 6" xfId="7680"/>
    <cellStyle name="Percent 7 5 6 2" xfId="22828"/>
    <cellStyle name="Percent 7 5 6 2 2" xfId="48796"/>
    <cellStyle name="Percent 7 5 6 3" xfId="33648"/>
    <cellStyle name="Percent 7 5 7" xfId="18500"/>
    <cellStyle name="Percent 7 5 7 2" xfId="44468"/>
    <cellStyle name="Percent 7 5 8" xfId="14172"/>
    <cellStyle name="Percent 7 5 8 2" xfId="40140"/>
    <cellStyle name="Percent 7 5 9" xfId="3352"/>
    <cellStyle name="Percent 7 6" xfId="637"/>
    <cellStyle name="Percent 7 6 10" xfId="29321"/>
    <cellStyle name="Percent 7 6 11" xfId="55263"/>
    <cellStyle name="Percent 7 6 12" xfId="55803"/>
    <cellStyle name="Percent 7 6 13" xfId="889"/>
    <cellStyle name="Percent 7 6 2" xfId="1730"/>
    <cellStyle name="Percent 7 6 2 10" xfId="56344"/>
    <cellStyle name="Percent 7 6 2 2" xfId="2812"/>
    <cellStyle name="Percent 7 6 2 2 2" xfId="7140"/>
    <cellStyle name="Percent 7 6 2 2 2 2" xfId="13632"/>
    <cellStyle name="Percent 7 6 2 2 2 2 2" xfId="28780"/>
    <cellStyle name="Percent 7 6 2 2 2 2 2 2" xfId="54748"/>
    <cellStyle name="Percent 7 6 2 2 2 2 3" xfId="39600"/>
    <cellStyle name="Percent 7 6 2 2 2 3" xfId="22288"/>
    <cellStyle name="Percent 7 6 2 2 2 3 2" xfId="48256"/>
    <cellStyle name="Percent 7 6 2 2 2 4" xfId="17960"/>
    <cellStyle name="Percent 7 6 2 2 2 4 2" xfId="43928"/>
    <cellStyle name="Percent 7 6 2 2 2 5" xfId="33108"/>
    <cellStyle name="Percent 7 6 2 2 2 6" xfId="59590"/>
    <cellStyle name="Percent 7 6 2 2 3" xfId="11468"/>
    <cellStyle name="Percent 7 6 2 2 3 2" xfId="26616"/>
    <cellStyle name="Percent 7 6 2 2 3 2 2" xfId="52584"/>
    <cellStyle name="Percent 7 6 2 2 3 3" xfId="37436"/>
    <cellStyle name="Percent 7 6 2 2 4" xfId="9304"/>
    <cellStyle name="Percent 7 6 2 2 4 2" xfId="24452"/>
    <cellStyle name="Percent 7 6 2 2 4 2 2" xfId="50420"/>
    <cellStyle name="Percent 7 6 2 2 4 3" xfId="35272"/>
    <cellStyle name="Percent 7 6 2 2 5" xfId="20124"/>
    <cellStyle name="Percent 7 6 2 2 5 2" xfId="46092"/>
    <cellStyle name="Percent 7 6 2 2 6" xfId="15796"/>
    <cellStyle name="Percent 7 6 2 2 6 2" xfId="41764"/>
    <cellStyle name="Percent 7 6 2 2 7" xfId="4976"/>
    <cellStyle name="Percent 7 6 2 2 8" xfId="30944"/>
    <cellStyle name="Percent 7 6 2 2 9" xfId="57426"/>
    <cellStyle name="Percent 7 6 2 3" xfId="6058"/>
    <cellStyle name="Percent 7 6 2 3 2" xfId="12550"/>
    <cellStyle name="Percent 7 6 2 3 2 2" xfId="27698"/>
    <cellStyle name="Percent 7 6 2 3 2 2 2" xfId="53666"/>
    <cellStyle name="Percent 7 6 2 3 2 3" xfId="38518"/>
    <cellStyle name="Percent 7 6 2 3 3" xfId="21206"/>
    <cellStyle name="Percent 7 6 2 3 3 2" xfId="47174"/>
    <cellStyle name="Percent 7 6 2 3 4" xfId="16878"/>
    <cellStyle name="Percent 7 6 2 3 4 2" xfId="42846"/>
    <cellStyle name="Percent 7 6 2 3 5" xfId="32026"/>
    <cellStyle name="Percent 7 6 2 3 6" xfId="58508"/>
    <cellStyle name="Percent 7 6 2 4" xfId="10386"/>
    <cellStyle name="Percent 7 6 2 4 2" xfId="25534"/>
    <cellStyle name="Percent 7 6 2 4 2 2" xfId="51502"/>
    <cellStyle name="Percent 7 6 2 4 3" xfId="36354"/>
    <cellStyle name="Percent 7 6 2 5" xfId="8222"/>
    <cellStyle name="Percent 7 6 2 5 2" xfId="23370"/>
    <cellStyle name="Percent 7 6 2 5 2 2" xfId="49338"/>
    <cellStyle name="Percent 7 6 2 5 3" xfId="34190"/>
    <cellStyle name="Percent 7 6 2 6" xfId="19042"/>
    <cellStyle name="Percent 7 6 2 6 2" xfId="45010"/>
    <cellStyle name="Percent 7 6 2 7" xfId="14714"/>
    <cellStyle name="Percent 7 6 2 7 2" xfId="40682"/>
    <cellStyle name="Percent 7 6 2 8" xfId="3894"/>
    <cellStyle name="Percent 7 6 2 9" xfId="29862"/>
    <cellStyle name="Percent 7 6 3" xfId="2271"/>
    <cellStyle name="Percent 7 6 3 2" xfId="6599"/>
    <cellStyle name="Percent 7 6 3 2 2" xfId="13091"/>
    <cellStyle name="Percent 7 6 3 2 2 2" xfId="28239"/>
    <cellStyle name="Percent 7 6 3 2 2 2 2" xfId="54207"/>
    <cellStyle name="Percent 7 6 3 2 2 3" xfId="39059"/>
    <cellStyle name="Percent 7 6 3 2 3" xfId="21747"/>
    <cellStyle name="Percent 7 6 3 2 3 2" xfId="47715"/>
    <cellStyle name="Percent 7 6 3 2 4" xfId="17419"/>
    <cellStyle name="Percent 7 6 3 2 4 2" xfId="43387"/>
    <cellStyle name="Percent 7 6 3 2 5" xfId="32567"/>
    <cellStyle name="Percent 7 6 3 2 6" xfId="59049"/>
    <cellStyle name="Percent 7 6 3 3" xfId="10927"/>
    <cellStyle name="Percent 7 6 3 3 2" xfId="26075"/>
    <cellStyle name="Percent 7 6 3 3 2 2" xfId="52043"/>
    <cellStyle name="Percent 7 6 3 3 3" xfId="36895"/>
    <cellStyle name="Percent 7 6 3 4" xfId="8763"/>
    <cellStyle name="Percent 7 6 3 4 2" xfId="23911"/>
    <cellStyle name="Percent 7 6 3 4 2 2" xfId="49879"/>
    <cellStyle name="Percent 7 6 3 4 3" xfId="34731"/>
    <cellStyle name="Percent 7 6 3 5" xfId="19583"/>
    <cellStyle name="Percent 7 6 3 5 2" xfId="45551"/>
    <cellStyle name="Percent 7 6 3 6" xfId="15255"/>
    <cellStyle name="Percent 7 6 3 6 2" xfId="41223"/>
    <cellStyle name="Percent 7 6 3 7" xfId="4435"/>
    <cellStyle name="Percent 7 6 3 8" xfId="30403"/>
    <cellStyle name="Percent 7 6 3 9" xfId="56885"/>
    <cellStyle name="Percent 7 6 4" xfId="5517"/>
    <cellStyle name="Percent 7 6 4 2" xfId="12009"/>
    <cellStyle name="Percent 7 6 4 2 2" xfId="27157"/>
    <cellStyle name="Percent 7 6 4 2 2 2" xfId="53125"/>
    <cellStyle name="Percent 7 6 4 2 3" xfId="37977"/>
    <cellStyle name="Percent 7 6 4 3" xfId="20665"/>
    <cellStyle name="Percent 7 6 4 3 2" xfId="46633"/>
    <cellStyle name="Percent 7 6 4 4" xfId="16337"/>
    <cellStyle name="Percent 7 6 4 4 2" xfId="42305"/>
    <cellStyle name="Percent 7 6 4 5" xfId="31485"/>
    <cellStyle name="Percent 7 6 4 6" xfId="57967"/>
    <cellStyle name="Percent 7 6 5" xfId="9845"/>
    <cellStyle name="Percent 7 6 5 2" xfId="24993"/>
    <cellStyle name="Percent 7 6 5 2 2" xfId="50961"/>
    <cellStyle name="Percent 7 6 5 3" xfId="35813"/>
    <cellStyle name="Percent 7 6 6" xfId="7681"/>
    <cellStyle name="Percent 7 6 6 2" xfId="22829"/>
    <cellStyle name="Percent 7 6 6 2 2" xfId="48797"/>
    <cellStyle name="Percent 7 6 6 3" xfId="33649"/>
    <cellStyle name="Percent 7 6 7" xfId="18501"/>
    <cellStyle name="Percent 7 6 7 2" xfId="44469"/>
    <cellStyle name="Percent 7 6 8" xfId="14173"/>
    <cellStyle name="Percent 7 6 8 2" xfId="40141"/>
    <cellStyle name="Percent 7 6 9" xfId="3353"/>
    <cellStyle name="Percent 7 7" xfId="638"/>
    <cellStyle name="Percent 7 7 10" xfId="29322"/>
    <cellStyle name="Percent 7 7 11" xfId="55264"/>
    <cellStyle name="Percent 7 7 12" xfId="55804"/>
    <cellStyle name="Percent 7 7 13" xfId="929"/>
    <cellStyle name="Percent 7 7 2" xfId="1731"/>
    <cellStyle name="Percent 7 7 2 10" xfId="56345"/>
    <cellStyle name="Percent 7 7 2 2" xfId="2813"/>
    <cellStyle name="Percent 7 7 2 2 2" xfId="7141"/>
    <cellStyle name="Percent 7 7 2 2 2 2" xfId="13633"/>
    <cellStyle name="Percent 7 7 2 2 2 2 2" xfId="28781"/>
    <cellStyle name="Percent 7 7 2 2 2 2 2 2" xfId="54749"/>
    <cellStyle name="Percent 7 7 2 2 2 2 3" xfId="39601"/>
    <cellStyle name="Percent 7 7 2 2 2 3" xfId="22289"/>
    <cellStyle name="Percent 7 7 2 2 2 3 2" xfId="48257"/>
    <cellStyle name="Percent 7 7 2 2 2 4" xfId="17961"/>
    <cellStyle name="Percent 7 7 2 2 2 4 2" xfId="43929"/>
    <cellStyle name="Percent 7 7 2 2 2 5" xfId="33109"/>
    <cellStyle name="Percent 7 7 2 2 2 6" xfId="59591"/>
    <cellStyle name="Percent 7 7 2 2 3" xfId="11469"/>
    <cellStyle name="Percent 7 7 2 2 3 2" xfId="26617"/>
    <cellStyle name="Percent 7 7 2 2 3 2 2" xfId="52585"/>
    <cellStyle name="Percent 7 7 2 2 3 3" xfId="37437"/>
    <cellStyle name="Percent 7 7 2 2 4" xfId="9305"/>
    <cellStyle name="Percent 7 7 2 2 4 2" xfId="24453"/>
    <cellStyle name="Percent 7 7 2 2 4 2 2" xfId="50421"/>
    <cellStyle name="Percent 7 7 2 2 4 3" xfId="35273"/>
    <cellStyle name="Percent 7 7 2 2 5" xfId="20125"/>
    <cellStyle name="Percent 7 7 2 2 5 2" xfId="46093"/>
    <cellStyle name="Percent 7 7 2 2 6" xfId="15797"/>
    <cellStyle name="Percent 7 7 2 2 6 2" xfId="41765"/>
    <cellStyle name="Percent 7 7 2 2 7" xfId="4977"/>
    <cellStyle name="Percent 7 7 2 2 8" xfId="30945"/>
    <cellStyle name="Percent 7 7 2 2 9" xfId="57427"/>
    <cellStyle name="Percent 7 7 2 3" xfId="6059"/>
    <cellStyle name="Percent 7 7 2 3 2" xfId="12551"/>
    <cellStyle name="Percent 7 7 2 3 2 2" xfId="27699"/>
    <cellStyle name="Percent 7 7 2 3 2 2 2" xfId="53667"/>
    <cellStyle name="Percent 7 7 2 3 2 3" xfId="38519"/>
    <cellStyle name="Percent 7 7 2 3 3" xfId="21207"/>
    <cellStyle name="Percent 7 7 2 3 3 2" xfId="47175"/>
    <cellStyle name="Percent 7 7 2 3 4" xfId="16879"/>
    <cellStyle name="Percent 7 7 2 3 4 2" xfId="42847"/>
    <cellStyle name="Percent 7 7 2 3 5" xfId="32027"/>
    <cellStyle name="Percent 7 7 2 3 6" xfId="58509"/>
    <cellStyle name="Percent 7 7 2 4" xfId="10387"/>
    <cellStyle name="Percent 7 7 2 4 2" xfId="25535"/>
    <cellStyle name="Percent 7 7 2 4 2 2" xfId="51503"/>
    <cellStyle name="Percent 7 7 2 4 3" xfId="36355"/>
    <cellStyle name="Percent 7 7 2 5" xfId="8223"/>
    <cellStyle name="Percent 7 7 2 5 2" xfId="23371"/>
    <cellStyle name="Percent 7 7 2 5 2 2" xfId="49339"/>
    <cellStyle name="Percent 7 7 2 5 3" xfId="34191"/>
    <cellStyle name="Percent 7 7 2 6" xfId="19043"/>
    <cellStyle name="Percent 7 7 2 6 2" xfId="45011"/>
    <cellStyle name="Percent 7 7 2 7" xfId="14715"/>
    <cellStyle name="Percent 7 7 2 7 2" xfId="40683"/>
    <cellStyle name="Percent 7 7 2 8" xfId="3895"/>
    <cellStyle name="Percent 7 7 2 9" xfId="29863"/>
    <cellStyle name="Percent 7 7 3" xfId="2272"/>
    <cellStyle name="Percent 7 7 3 2" xfId="6600"/>
    <cellStyle name="Percent 7 7 3 2 2" xfId="13092"/>
    <cellStyle name="Percent 7 7 3 2 2 2" xfId="28240"/>
    <cellStyle name="Percent 7 7 3 2 2 2 2" xfId="54208"/>
    <cellStyle name="Percent 7 7 3 2 2 3" xfId="39060"/>
    <cellStyle name="Percent 7 7 3 2 3" xfId="21748"/>
    <cellStyle name="Percent 7 7 3 2 3 2" xfId="47716"/>
    <cellStyle name="Percent 7 7 3 2 4" xfId="17420"/>
    <cellStyle name="Percent 7 7 3 2 4 2" xfId="43388"/>
    <cellStyle name="Percent 7 7 3 2 5" xfId="32568"/>
    <cellStyle name="Percent 7 7 3 2 6" xfId="59050"/>
    <cellStyle name="Percent 7 7 3 3" xfId="10928"/>
    <cellStyle name="Percent 7 7 3 3 2" xfId="26076"/>
    <cellStyle name="Percent 7 7 3 3 2 2" xfId="52044"/>
    <cellStyle name="Percent 7 7 3 3 3" xfId="36896"/>
    <cellStyle name="Percent 7 7 3 4" xfId="8764"/>
    <cellStyle name="Percent 7 7 3 4 2" xfId="23912"/>
    <cellStyle name="Percent 7 7 3 4 2 2" xfId="49880"/>
    <cellStyle name="Percent 7 7 3 4 3" xfId="34732"/>
    <cellStyle name="Percent 7 7 3 5" xfId="19584"/>
    <cellStyle name="Percent 7 7 3 5 2" xfId="45552"/>
    <cellStyle name="Percent 7 7 3 6" xfId="15256"/>
    <cellStyle name="Percent 7 7 3 6 2" xfId="41224"/>
    <cellStyle name="Percent 7 7 3 7" xfId="4436"/>
    <cellStyle name="Percent 7 7 3 8" xfId="30404"/>
    <cellStyle name="Percent 7 7 3 9" xfId="56886"/>
    <cellStyle name="Percent 7 7 4" xfId="5518"/>
    <cellStyle name="Percent 7 7 4 2" xfId="12010"/>
    <cellStyle name="Percent 7 7 4 2 2" xfId="27158"/>
    <cellStyle name="Percent 7 7 4 2 2 2" xfId="53126"/>
    <cellStyle name="Percent 7 7 4 2 3" xfId="37978"/>
    <cellStyle name="Percent 7 7 4 3" xfId="20666"/>
    <cellStyle name="Percent 7 7 4 3 2" xfId="46634"/>
    <cellStyle name="Percent 7 7 4 4" xfId="16338"/>
    <cellStyle name="Percent 7 7 4 4 2" xfId="42306"/>
    <cellStyle name="Percent 7 7 4 5" xfId="31486"/>
    <cellStyle name="Percent 7 7 4 6" xfId="57968"/>
    <cellStyle name="Percent 7 7 5" xfId="9846"/>
    <cellStyle name="Percent 7 7 5 2" xfId="24994"/>
    <cellStyle name="Percent 7 7 5 2 2" xfId="50962"/>
    <cellStyle name="Percent 7 7 5 3" xfId="35814"/>
    <cellStyle name="Percent 7 7 6" xfId="7682"/>
    <cellStyle name="Percent 7 7 6 2" xfId="22830"/>
    <cellStyle name="Percent 7 7 6 2 2" xfId="48798"/>
    <cellStyle name="Percent 7 7 6 3" xfId="33650"/>
    <cellStyle name="Percent 7 7 7" xfId="18502"/>
    <cellStyle name="Percent 7 7 7 2" xfId="44470"/>
    <cellStyle name="Percent 7 7 8" xfId="14174"/>
    <cellStyle name="Percent 7 7 8 2" xfId="40142"/>
    <cellStyle name="Percent 7 7 9" xfId="3354"/>
    <cellStyle name="Percent 7 8" xfId="639"/>
    <cellStyle name="Percent 7 8 10" xfId="29323"/>
    <cellStyle name="Percent 7 8 11" xfId="55265"/>
    <cellStyle name="Percent 7 8 12" xfId="55805"/>
    <cellStyle name="Percent 7 8 13" xfId="969"/>
    <cellStyle name="Percent 7 8 2" xfId="1732"/>
    <cellStyle name="Percent 7 8 2 10" xfId="56346"/>
    <cellStyle name="Percent 7 8 2 2" xfId="2814"/>
    <cellStyle name="Percent 7 8 2 2 2" xfId="7142"/>
    <cellStyle name="Percent 7 8 2 2 2 2" xfId="13634"/>
    <cellStyle name="Percent 7 8 2 2 2 2 2" xfId="28782"/>
    <cellStyle name="Percent 7 8 2 2 2 2 2 2" xfId="54750"/>
    <cellStyle name="Percent 7 8 2 2 2 2 3" xfId="39602"/>
    <cellStyle name="Percent 7 8 2 2 2 3" xfId="22290"/>
    <cellStyle name="Percent 7 8 2 2 2 3 2" xfId="48258"/>
    <cellStyle name="Percent 7 8 2 2 2 4" xfId="17962"/>
    <cellStyle name="Percent 7 8 2 2 2 4 2" xfId="43930"/>
    <cellStyle name="Percent 7 8 2 2 2 5" xfId="33110"/>
    <cellStyle name="Percent 7 8 2 2 2 6" xfId="59592"/>
    <cellStyle name="Percent 7 8 2 2 3" xfId="11470"/>
    <cellStyle name="Percent 7 8 2 2 3 2" xfId="26618"/>
    <cellStyle name="Percent 7 8 2 2 3 2 2" xfId="52586"/>
    <cellStyle name="Percent 7 8 2 2 3 3" xfId="37438"/>
    <cellStyle name="Percent 7 8 2 2 4" xfId="9306"/>
    <cellStyle name="Percent 7 8 2 2 4 2" xfId="24454"/>
    <cellStyle name="Percent 7 8 2 2 4 2 2" xfId="50422"/>
    <cellStyle name="Percent 7 8 2 2 4 3" xfId="35274"/>
    <cellStyle name="Percent 7 8 2 2 5" xfId="20126"/>
    <cellStyle name="Percent 7 8 2 2 5 2" xfId="46094"/>
    <cellStyle name="Percent 7 8 2 2 6" xfId="15798"/>
    <cellStyle name="Percent 7 8 2 2 6 2" xfId="41766"/>
    <cellStyle name="Percent 7 8 2 2 7" xfId="4978"/>
    <cellStyle name="Percent 7 8 2 2 8" xfId="30946"/>
    <cellStyle name="Percent 7 8 2 2 9" xfId="57428"/>
    <cellStyle name="Percent 7 8 2 3" xfId="6060"/>
    <cellStyle name="Percent 7 8 2 3 2" xfId="12552"/>
    <cellStyle name="Percent 7 8 2 3 2 2" xfId="27700"/>
    <cellStyle name="Percent 7 8 2 3 2 2 2" xfId="53668"/>
    <cellStyle name="Percent 7 8 2 3 2 3" xfId="38520"/>
    <cellStyle name="Percent 7 8 2 3 3" xfId="21208"/>
    <cellStyle name="Percent 7 8 2 3 3 2" xfId="47176"/>
    <cellStyle name="Percent 7 8 2 3 4" xfId="16880"/>
    <cellStyle name="Percent 7 8 2 3 4 2" xfId="42848"/>
    <cellStyle name="Percent 7 8 2 3 5" xfId="32028"/>
    <cellStyle name="Percent 7 8 2 3 6" xfId="58510"/>
    <cellStyle name="Percent 7 8 2 4" xfId="10388"/>
    <cellStyle name="Percent 7 8 2 4 2" xfId="25536"/>
    <cellStyle name="Percent 7 8 2 4 2 2" xfId="51504"/>
    <cellStyle name="Percent 7 8 2 4 3" xfId="36356"/>
    <cellStyle name="Percent 7 8 2 5" xfId="8224"/>
    <cellStyle name="Percent 7 8 2 5 2" xfId="23372"/>
    <cellStyle name="Percent 7 8 2 5 2 2" xfId="49340"/>
    <cellStyle name="Percent 7 8 2 5 3" xfId="34192"/>
    <cellStyle name="Percent 7 8 2 6" xfId="19044"/>
    <cellStyle name="Percent 7 8 2 6 2" xfId="45012"/>
    <cellStyle name="Percent 7 8 2 7" xfId="14716"/>
    <cellStyle name="Percent 7 8 2 7 2" xfId="40684"/>
    <cellStyle name="Percent 7 8 2 8" xfId="3896"/>
    <cellStyle name="Percent 7 8 2 9" xfId="29864"/>
    <cellStyle name="Percent 7 8 3" xfId="2273"/>
    <cellStyle name="Percent 7 8 3 2" xfId="6601"/>
    <cellStyle name="Percent 7 8 3 2 2" xfId="13093"/>
    <cellStyle name="Percent 7 8 3 2 2 2" xfId="28241"/>
    <cellStyle name="Percent 7 8 3 2 2 2 2" xfId="54209"/>
    <cellStyle name="Percent 7 8 3 2 2 3" xfId="39061"/>
    <cellStyle name="Percent 7 8 3 2 3" xfId="21749"/>
    <cellStyle name="Percent 7 8 3 2 3 2" xfId="47717"/>
    <cellStyle name="Percent 7 8 3 2 4" xfId="17421"/>
    <cellStyle name="Percent 7 8 3 2 4 2" xfId="43389"/>
    <cellStyle name="Percent 7 8 3 2 5" xfId="32569"/>
    <cellStyle name="Percent 7 8 3 2 6" xfId="59051"/>
    <cellStyle name="Percent 7 8 3 3" xfId="10929"/>
    <cellStyle name="Percent 7 8 3 3 2" xfId="26077"/>
    <cellStyle name="Percent 7 8 3 3 2 2" xfId="52045"/>
    <cellStyle name="Percent 7 8 3 3 3" xfId="36897"/>
    <cellStyle name="Percent 7 8 3 4" xfId="8765"/>
    <cellStyle name="Percent 7 8 3 4 2" xfId="23913"/>
    <cellStyle name="Percent 7 8 3 4 2 2" xfId="49881"/>
    <cellStyle name="Percent 7 8 3 4 3" xfId="34733"/>
    <cellStyle name="Percent 7 8 3 5" xfId="19585"/>
    <cellStyle name="Percent 7 8 3 5 2" xfId="45553"/>
    <cellStyle name="Percent 7 8 3 6" xfId="15257"/>
    <cellStyle name="Percent 7 8 3 6 2" xfId="41225"/>
    <cellStyle name="Percent 7 8 3 7" xfId="4437"/>
    <cellStyle name="Percent 7 8 3 8" xfId="30405"/>
    <cellStyle name="Percent 7 8 3 9" xfId="56887"/>
    <cellStyle name="Percent 7 8 4" xfId="5519"/>
    <cellStyle name="Percent 7 8 4 2" xfId="12011"/>
    <cellStyle name="Percent 7 8 4 2 2" xfId="27159"/>
    <cellStyle name="Percent 7 8 4 2 2 2" xfId="53127"/>
    <cellStyle name="Percent 7 8 4 2 3" xfId="37979"/>
    <cellStyle name="Percent 7 8 4 3" xfId="20667"/>
    <cellStyle name="Percent 7 8 4 3 2" xfId="46635"/>
    <cellStyle name="Percent 7 8 4 4" xfId="16339"/>
    <cellStyle name="Percent 7 8 4 4 2" xfId="42307"/>
    <cellStyle name="Percent 7 8 4 5" xfId="31487"/>
    <cellStyle name="Percent 7 8 4 6" xfId="57969"/>
    <cellStyle name="Percent 7 8 5" xfId="9847"/>
    <cellStyle name="Percent 7 8 5 2" xfId="24995"/>
    <cellStyle name="Percent 7 8 5 2 2" xfId="50963"/>
    <cellStyle name="Percent 7 8 5 3" xfId="35815"/>
    <cellStyle name="Percent 7 8 6" xfId="7683"/>
    <cellStyle name="Percent 7 8 6 2" xfId="22831"/>
    <cellStyle name="Percent 7 8 6 2 2" xfId="48799"/>
    <cellStyle name="Percent 7 8 6 3" xfId="33651"/>
    <cellStyle name="Percent 7 8 7" xfId="18503"/>
    <cellStyle name="Percent 7 8 7 2" xfId="44471"/>
    <cellStyle name="Percent 7 8 8" xfId="14175"/>
    <cellStyle name="Percent 7 8 8 2" xfId="40143"/>
    <cellStyle name="Percent 7 8 9" xfId="3355"/>
    <cellStyle name="Percent 7 9" xfId="640"/>
    <cellStyle name="Percent 7 9 10" xfId="29324"/>
    <cellStyle name="Percent 7 9 11" xfId="55266"/>
    <cellStyle name="Percent 7 9 12" xfId="55806"/>
    <cellStyle name="Percent 7 9 13" xfId="1009"/>
    <cellStyle name="Percent 7 9 2" xfId="1733"/>
    <cellStyle name="Percent 7 9 2 10" xfId="56347"/>
    <cellStyle name="Percent 7 9 2 2" xfId="2815"/>
    <cellStyle name="Percent 7 9 2 2 2" xfId="7143"/>
    <cellStyle name="Percent 7 9 2 2 2 2" xfId="13635"/>
    <cellStyle name="Percent 7 9 2 2 2 2 2" xfId="28783"/>
    <cellStyle name="Percent 7 9 2 2 2 2 2 2" xfId="54751"/>
    <cellStyle name="Percent 7 9 2 2 2 2 3" xfId="39603"/>
    <cellStyle name="Percent 7 9 2 2 2 3" xfId="22291"/>
    <cellStyle name="Percent 7 9 2 2 2 3 2" xfId="48259"/>
    <cellStyle name="Percent 7 9 2 2 2 4" xfId="17963"/>
    <cellStyle name="Percent 7 9 2 2 2 4 2" xfId="43931"/>
    <cellStyle name="Percent 7 9 2 2 2 5" xfId="33111"/>
    <cellStyle name="Percent 7 9 2 2 2 6" xfId="59593"/>
    <cellStyle name="Percent 7 9 2 2 3" xfId="11471"/>
    <cellStyle name="Percent 7 9 2 2 3 2" xfId="26619"/>
    <cellStyle name="Percent 7 9 2 2 3 2 2" xfId="52587"/>
    <cellStyle name="Percent 7 9 2 2 3 3" xfId="37439"/>
    <cellStyle name="Percent 7 9 2 2 4" xfId="9307"/>
    <cellStyle name="Percent 7 9 2 2 4 2" xfId="24455"/>
    <cellStyle name="Percent 7 9 2 2 4 2 2" xfId="50423"/>
    <cellStyle name="Percent 7 9 2 2 4 3" xfId="35275"/>
    <cellStyle name="Percent 7 9 2 2 5" xfId="20127"/>
    <cellStyle name="Percent 7 9 2 2 5 2" xfId="46095"/>
    <cellStyle name="Percent 7 9 2 2 6" xfId="15799"/>
    <cellStyle name="Percent 7 9 2 2 6 2" xfId="41767"/>
    <cellStyle name="Percent 7 9 2 2 7" xfId="4979"/>
    <cellStyle name="Percent 7 9 2 2 8" xfId="30947"/>
    <cellStyle name="Percent 7 9 2 2 9" xfId="57429"/>
    <cellStyle name="Percent 7 9 2 3" xfId="6061"/>
    <cellStyle name="Percent 7 9 2 3 2" xfId="12553"/>
    <cellStyle name="Percent 7 9 2 3 2 2" xfId="27701"/>
    <cellStyle name="Percent 7 9 2 3 2 2 2" xfId="53669"/>
    <cellStyle name="Percent 7 9 2 3 2 3" xfId="38521"/>
    <cellStyle name="Percent 7 9 2 3 3" xfId="21209"/>
    <cellStyle name="Percent 7 9 2 3 3 2" xfId="47177"/>
    <cellStyle name="Percent 7 9 2 3 4" xfId="16881"/>
    <cellStyle name="Percent 7 9 2 3 4 2" xfId="42849"/>
    <cellStyle name="Percent 7 9 2 3 5" xfId="32029"/>
    <cellStyle name="Percent 7 9 2 3 6" xfId="58511"/>
    <cellStyle name="Percent 7 9 2 4" xfId="10389"/>
    <cellStyle name="Percent 7 9 2 4 2" xfId="25537"/>
    <cellStyle name="Percent 7 9 2 4 2 2" xfId="51505"/>
    <cellStyle name="Percent 7 9 2 4 3" xfId="36357"/>
    <cellStyle name="Percent 7 9 2 5" xfId="8225"/>
    <cellStyle name="Percent 7 9 2 5 2" xfId="23373"/>
    <cellStyle name="Percent 7 9 2 5 2 2" xfId="49341"/>
    <cellStyle name="Percent 7 9 2 5 3" xfId="34193"/>
    <cellStyle name="Percent 7 9 2 6" xfId="19045"/>
    <cellStyle name="Percent 7 9 2 6 2" xfId="45013"/>
    <cellStyle name="Percent 7 9 2 7" xfId="14717"/>
    <cellStyle name="Percent 7 9 2 7 2" xfId="40685"/>
    <cellStyle name="Percent 7 9 2 8" xfId="3897"/>
    <cellStyle name="Percent 7 9 2 9" xfId="29865"/>
    <cellStyle name="Percent 7 9 3" xfId="2274"/>
    <cellStyle name="Percent 7 9 3 2" xfId="6602"/>
    <cellStyle name="Percent 7 9 3 2 2" xfId="13094"/>
    <cellStyle name="Percent 7 9 3 2 2 2" xfId="28242"/>
    <cellStyle name="Percent 7 9 3 2 2 2 2" xfId="54210"/>
    <cellStyle name="Percent 7 9 3 2 2 3" xfId="39062"/>
    <cellStyle name="Percent 7 9 3 2 3" xfId="21750"/>
    <cellStyle name="Percent 7 9 3 2 3 2" xfId="47718"/>
    <cellStyle name="Percent 7 9 3 2 4" xfId="17422"/>
    <cellStyle name="Percent 7 9 3 2 4 2" xfId="43390"/>
    <cellStyle name="Percent 7 9 3 2 5" xfId="32570"/>
    <cellStyle name="Percent 7 9 3 2 6" xfId="59052"/>
    <cellStyle name="Percent 7 9 3 3" xfId="10930"/>
    <cellStyle name="Percent 7 9 3 3 2" xfId="26078"/>
    <cellStyle name="Percent 7 9 3 3 2 2" xfId="52046"/>
    <cellStyle name="Percent 7 9 3 3 3" xfId="36898"/>
    <cellStyle name="Percent 7 9 3 4" xfId="8766"/>
    <cellStyle name="Percent 7 9 3 4 2" xfId="23914"/>
    <cellStyle name="Percent 7 9 3 4 2 2" xfId="49882"/>
    <cellStyle name="Percent 7 9 3 4 3" xfId="34734"/>
    <cellStyle name="Percent 7 9 3 5" xfId="19586"/>
    <cellStyle name="Percent 7 9 3 5 2" xfId="45554"/>
    <cellStyle name="Percent 7 9 3 6" xfId="15258"/>
    <cellStyle name="Percent 7 9 3 6 2" xfId="41226"/>
    <cellStyle name="Percent 7 9 3 7" xfId="4438"/>
    <cellStyle name="Percent 7 9 3 8" xfId="30406"/>
    <cellStyle name="Percent 7 9 3 9" xfId="56888"/>
    <cellStyle name="Percent 7 9 4" xfId="5520"/>
    <cellStyle name="Percent 7 9 4 2" xfId="12012"/>
    <cellStyle name="Percent 7 9 4 2 2" xfId="27160"/>
    <cellStyle name="Percent 7 9 4 2 2 2" xfId="53128"/>
    <cellStyle name="Percent 7 9 4 2 3" xfId="37980"/>
    <cellStyle name="Percent 7 9 4 3" xfId="20668"/>
    <cellStyle name="Percent 7 9 4 3 2" xfId="46636"/>
    <cellStyle name="Percent 7 9 4 4" xfId="16340"/>
    <cellStyle name="Percent 7 9 4 4 2" xfId="42308"/>
    <cellStyle name="Percent 7 9 4 5" xfId="31488"/>
    <cellStyle name="Percent 7 9 4 6" xfId="57970"/>
    <cellStyle name="Percent 7 9 5" xfId="9848"/>
    <cellStyle name="Percent 7 9 5 2" xfId="24996"/>
    <cellStyle name="Percent 7 9 5 2 2" xfId="50964"/>
    <cellStyle name="Percent 7 9 5 3" xfId="35816"/>
    <cellStyle name="Percent 7 9 6" xfId="7684"/>
    <cellStyle name="Percent 7 9 6 2" xfId="22832"/>
    <cellStyle name="Percent 7 9 6 2 2" xfId="48800"/>
    <cellStyle name="Percent 7 9 6 3" xfId="33652"/>
    <cellStyle name="Percent 7 9 7" xfId="18504"/>
    <cellStyle name="Percent 7 9 7 2" xfId="44472"/>
    <cellStyle name="Percent 7 9 8" xfId="14176"/>
    <cellStyle name="Percent 7 9 8 2" xfId="40144"/>
    <cellStyle name="Percent 7 9 9" xfId="3356"/>
    <cellStyle name="Percent 8" xfId="641"/>
    <cellStyle name="Percent 8 10" xfId="642"/>
    <cellStyle name="Percent 8 10 10" xfId="29326"/>
    <cellStyle name="Percent 8 10 11" xfId="55268"/>
    <cellStyle name="Percent 8 10 12" xfId="55808"/>
    <cellStyle name="Percent 8 10 13" xfId="1052"/>
    <cellStyle name="Percent 8 10 2" xfId="1735"/>
    <cellStyle name="Percent 8 10 2 10" xfId="56349"/>
    <cellStyle name="Percent 8 10 2 2" xfId="2817"/>
    <cellStyle name="Percent 8 10 2 2 2" xfId="7145"/>
    <cellStyle name="Percent 8 10 2 2 2 2" xfId="13637"/>
    <cellStyle name="Percent 8 10 2 2 2 2 2" xfId="28785"/>
    <cellStyle name="Percent 8 10 2 2 2 2 2 2" xfId="54753"/>
    <cellStyle name="Percent 8 10 2 2 2 2 3" xfId="39605"/>
    <cellStyle name="Percent 8 10 2 2 2 3" xfId="22293"/>
    <cellStyle name="Percent 8 10 2 2 2 3 2" xfId="48261"/>
    <cellStyle name="Percent 8 10 2 2 2 4" xfId="17965"/>
    <cellStyle name="Percent 8 10 2 2 2 4 2" xfId="43933"/>
    <cellStyle name="Percent 8 10 2 2 2 5" xfId="33113"/>
    <cellStyle name="Percent 8 10 2 2 2 6" xfId="59595"/>
    <cellStyle name="Percent 8 10 2 2 3" xfId="11473"/>
    <cellStyle name="Percent 8 10 2 2 3 2" xfId="26621"/>
    <cellStyle name="Percent 8 10 2 2 3 2 2" xfId="52589"/>
    <cellStyle name="Percent 8 10 2 2 3 3" xfId="37441"/>
    <cellStyle name="Percent 8 10 2 2 4" xfId="9309"/>
    <cellStyle name="Percent 8 10 2 2 4 2" xfId="24457"/>
    <cellStyle name="Percent 8 10 2 2 4 2 2" xfId="50425"/>
    <cellStyle name="Percent 8 10 2 2 4 3" xfId="35277"/>
    <cellStyle name="Percent 8 10 2 2 5" xfId="20129"/>
    <cellStyle name="Percent 8 10 2 2 5 2" xfId="46097"/>
    <cellStyle name="Percent 8 10 2 2 6" xfId="15801"/>
    <cellStyle name="Percent 8 10 2 2 6 2" xfId="41769"/>
    <cellStyle name="Percent 8 10 2 2 7" xfId="4981"/>
    <cellStyle name="Percent 8 10 2 2 8" xfId="30949"/>
    <cellStyle name="Percent 8 10 2 2 9" xfId="57431"/>
    <cellStyle name="Percent 8 10 2 3" xfId="6063"/>
    <cellStyle name="Percent 8 10 2 3 2" xfId="12555"/>
    <cellStyle name="Percent 8 10 2 3 2 2" xfId="27703"/>
    <cellStyle name="Percent 8 10 2 3 2 2 2" xfId="53671"/>
    <cellStyle name="Percent 8 10 2 3 2 3" xfId="38523"/>
    <cellStyle name="Percent 8 10 2 3 3" xfId="21211"/>
    <cellStyle name="Percent 8 10 2 3 3 2" xfId="47179"/>
    <cellStyle name="Percent 8 10 2 3 4" xfId="16883"/>
    <cellStyle name="Percent 8 10 2 3 4 2" xfId="42851"/>
    <cellStyle name="Percent 8 10 2 3 5" xfId="32031"/>
    <cellStyle name="Percent 8 10 2 3 6" xfId="58513"/>
    <cellStyle name="Percent 8 10 2 4" xfId="10391"/>
    <cellStyle name="Percent 8 10 2 4 2" xfId="25539"/>
    <cellStyle name="Percent 8 10 2 4 2 2" xfId="51507"/>
    <cellStyle name="Percent 8 10 2 4 3" xfId="36359"/>
    <cellStyle name="Percent 8 10 2 5" xfId="8227"/>
    <cellStyle name="Percent 8 10 2 5 2" xfId="23375"/>
    <cellStyle name="Percent 8 10 2 5 2 2" xfId="49343"/>
    <cellStyle name="Percent 8 10 2 5 3" xfId="34195"/>
    <cellStyle name="Percent 8 10 2 6" xfId="19047"/>
    <cellStyle name="Percent 8 10 2 6 2" xfId="45015"/>
    <cellStyle name="Percent 8 10 2 7" xfId="14719"/>
    <cellStyle name="Percent 8 10 2 7 2" xfId="40687"/>
    <cellStyle name="Percent 8 10 2 8" xfId="3899"/>
    <cellStyle name="Percent 8 10 2 9" xfId="29867"/>
    <cellStyle name="Percent 8 10 3" xfId="2276"/>
    <cellStyle name="Percent 8 10 3 2" xfId="6604"/>
    <cellStyle name="Percent 8 10 3 2 2" xfId="13096"/>
    <cellStyle name="Percent 8 10 3 2 2 2" xfId="28244"/>
    <cellStyle name="Percent 8 10 3 2 2 2 2" xfId="54212"/>
    <cellStyle name="Percent 8 10 3 2 2 3" xfId="39064"/>
    <cellStyle name="Percent 8 10 3 2 3" xfId="21752"/>
    <cellStyle name="Percent 8 10 3 2 3 2" xfId="47720"/>
    <cellStyle name="Percent 8 10 3 2 4" xfId="17424"/>
    <cellStyle name="Percent 8 10 3 2 4 2" xfId="43392"/>
    <cellStyle name="Percent 8 10 3 2 5" xfId="32572"/>
    <cellStyle name="Percent 8 10 3 2 6" xfId="59054"/>
    <cellStyle name="Percent 8 10 3 3" xfId="10932"/>
    <cellStyle name="Percent 8 10 3 3 2" xfId="26080"/>
    <cellStyle name="Percent 8 10 3 3 2 2" xfId="52048"/>
    <cellStyle name="Percent 8 10 3 3 3" xfId="36900"/>
    <cellStyle name="Percent 8 10 3 4" xfId="8768"/>
    <cellStyle name="Percent 8 10 3 4 2" xfId="23916"/>
    <cellStyle name="Percent 8 10 3 4 2 2" xfId="49884"/>
    <cellStyle name="Percent 8 10 3 4 3" xfId="34736"/>
    <cellStyle name="Percent 8 10 3 5" xfId="19588"/>
    <cellStyle name="Percent 8 10 3 5 2" xfId="45556"/>
    <cellStyle name="Percent 8 10 3 6" xfId="15260"/>
    <cellStyle name="Percent 8 10 3 6 2" xfId="41228"/>
    <cellStyle name="Percent 8 10 3 7" xfId="4440"/>
    <cellStyle name="Percent 8 10 3 8" xfId="30408"/>
    <cellStyle name="Percent 8 10 3 9" xfId="56890"/>
    <cellStyle name="Percent 8 10 4" xfId="5522"/>
    <cellStyle name="Percent 8 10 4 2" xfId="12014"/>
    <cellStyle name="Percent 8 10 4 2 2" xfId="27162"/>
    <cellStyle name="Percent 8 10 4 2 2 2" xfId="53130"/>
    <cellStyle name="Percent 8 10 4 2 3" xfId="37982"/>
    <cellStyle name="Percent 8 10 4 3" xfId="20670"/>
    <cellStyle name="Percent 8 10 4 3 2" xfId="46638"/>
    <cellStyle name="Percent 8 10 4 4" xfId="16342"/>
    <cellStyle name="Percent 8 10 4 4 2" xfId="42310"/>
    <cellStyle name="Percent 8 10 4 5" xfId="31490"/>
    <cellStyle name="Percent 8 10 4 6" xfId="57972"/>
    <cellStyle name="Percent 8 10 5" xfId="9850"/>
    <cellStyle name="Percent 8 10 5 2" xfId="24998"/>
    <cellStyle name="Percent 8 10 5 2 2" xfId="50966"/>
    <cellStyle name="Percent 8 10 5 3" xfId="35818"/>
    <cellStyle name="Percent 8 10 6" xfId="7686"/>
    <cellStyle name="Percent 8 10 6 2" xfId="22834"/>
    <cellStyle name="Percent 8 10 6 2 2" xfId="48802"/>
    <cellStyle name="Percent 8 10 6 3" xfId="33654"/>
    <cellStyle name="Percent 8 10 7" xfId="18506"/>
    <cellStyle name="Percent 8 10 7 2" xfId="44474"/>
    <cellStyle name="Percent 8 10 8" xfId="14178"/>
    <cellStyle name="Percent 8 10 8 2" xfId="40146"/>
    <cellStyle name="Percent 8 10 9" xfId="3358"/>
    <cellStyle name="Percent 8 11" xfId="643"/>
    <cellStyle name="Percent 8 11 10" xfId="29327"/>
    <cellStyle name="Percent 8 11 11" xfId="55269"/>
    <cellStyle name="Percent 8 11 12" xfId="55809"/>
    <cellStyle name="Percent 8 11 13" xfId="1092"/>
    <cellStyle name="Percent 8 11 2" xfId="1736"/>
    <cellStyle name="Percent 8 11 2 10" xfId="56350"/>
    <cellStyle name="Percent 8 11 2 2" xfId="2818"/>
    <cellStyle name="Percent 8 11 2 2 2" xfId="7146"/>
    <cellStyle name="Percent 8 11 2 2 2 2" xfId="13638"/>
    <cellStyle name="Percent 8 11 2 2 2 2 2" xfId="28786"/>
    <cellStyle name="Percent 8 11 2 2 2 2 2 2" xfId="54754"/>
    <cellStyle name="Percent 8 11 2 2 2 2 3" xfId="39606"/>
    <cellStyle name="Percent 8 11 2 2 2 3" xfId="22294"/>
    <cellStyle name="Percent 8 11 2 2 2 3 2" xfId="48262"/>
    <cellStyle name="Percent 8 11 2 2 2 4" xfId="17966"/>
    <cellStyle name="Percent 8 11 2 2 2 4 2" xfId="43934"/>
    <cellStyle name="Percent 8 11 2 2 2 5" xfId="33114"/>
    <cellStyle name="Percent 8 11 2 2 2 6" xfId="59596"/>
    <cellStyle name="Percent 8 11 2 2 3" xfId="11474"/>
    <cellStyle name="Percent 8 11 2 2 3 2" xfId="26622"/>
    <cellStyle name="Percent 8 11 2 2 3 2 2" xfId="52590"/>
    <cellStyle name="Percent 8 11 2 2 3 3" xfId="37442"/>
    <cellStyle name="Percent 8 11 2 2 4" xfId="9310"/>
    <cellStyle name="Percent 8 11 2 2 4 2" xfId="24458"/>
    <cellStyle name="Percent 8 11 2 2 4 2 2" xfId="50426"/>
    <cellStyle name="Percent 8 11 2 2 4 3" xfId="35278"/>
    <cellStyle name="Percent 8 11 2 2 5" xfId="20130"/>
    <cellStyle name="Percent 8 11 2 2 5 2" xfId="46098"/>
    <cellStyle name="Percent 8 11 2 2 6" xfId="15802"/>
    <cellStyle name="Percent 8 11 2 2 6 2" xfId="41770"/>
    <cellStyle name="Percent 8 11 2 2 7" xfId="4982"/>
    <cellStyle name="Percent 8 11 2 2 8" xfId="30950"/>
    <cellStyle name="Percent 8 11 2 2 9" xfId="57432"/>
    <cellStyle name="Percent 8 11 2 3" xfId="6064"/>
    <cellStyle name="Percent 8 11 2 3 2" xfId="12556"/>
    <cellStyle name="Percent 8 11 2 3 2 2" xfId="27704"/>
    <cellStyle name="Percent 8 11 2 3 2 2 2" xfId="53672"/>
    <cellStyle name="Percent 8 11 2 3 2 3" xfId="38524"/>
    <cellStyle name="Percent 8 11 2 3 3" xfId="21212"/>
    <cellStyle name="Percent 8 11 2 3 3 2" xfId="47180"/>
    <cellStyle name="Percent 8 11 2 3 4" xfId="16884"/>
    <cellStyle name="Percent 8 11 2 3 4 2" xfId="42852"/>
    <cellStyle name="Percent 8 11 2 3 5" xfId="32032"/>
    <cellStyle name="Percent 8 11 2 3 6" xfId="58514"/>
    <cellStyle name="Percent 8 11 2 4" xfId="10392"/>
    <cellStyle name="Percent 8 11 2 4 2" xfId="25540"/>
    <cellStyle name="Percent 8 11 2 4 2 2" xfId="51508"/>
    <cellStyle name="Percent 8 11 2 4 3" xfId="36360"/>
    <cellStyle name="Percent 8 11 2 5" xfId="8228"/>
    <cellStyle name="Percent 8 11 2 5 2" xfId="23376"/>
    <cellStyle name="Percent 8 11 2 5 2 2" xfId="49344"/>
    <cellStyle name="Percent 8 11 2 5 3" xfId="34196"/>
    <cellStyle name="Percent 8 11 2 6" xfId="19048"/>
    <cellStyle name="Percent 8 11 2 6 2" xfId="45016"/>
    <cellStyle name="Percent 8 11 2 7" xfId="14720"/>
    <cellStyle name="Percent 8 11 2 7 2" xfId="40688"/>
    <cellStyle name="Percent 8 11 2 8" xfId="3900"/>
    <cellStyle name="Percent 8 11 2 9" xfId="29868"/>
    <cellStyle name="Percent 8 11 3" xfId="2277"/>
    <cellStyle name="Percent 8 11 3 2" xfId="6605"/>
    <cellStyle name="Percent 8 11 3 2 2" xfId="13097"/>
    <cellStyle name="Percent 8 11 3 2 2 2" xfId="28245"/>
    <cellStyle name="Percent 8 11 3 2 2 2 2" xfId="54213"/>
    <cellStyle name="Percent 8 11 3 2 2 3" xfId="39065"/>
    <cellStyle name="Percent 8 11 3 2 3" xfId="21753"/>
    <cellStyle name="Percent 8 11 3 2 3 2" xfId="47721"/>
    <cellStyle name="Percent 8 11 3 2 4" xfId="17425"/>
    <cellStyle name="Percent 8 11 3 2 4 2" xfId="43393"/>
    <cellStyle name="Percent 8 11 3 2 5" xfId="32573"/>
    <cellStyle name="Percent 8 11 3 2 6" xfId="59055"/>
    <cellStyle name="Percent 8 11 3 3" xfId="10933"/>
    <cellStyle name="Percent 8 11 3 3 2" xfId="26081"/>
    <cellStyle name="Percent 8 11 3 3 2 2" xfId="52049"/>
    <cellStyle name="Percent 8 11 3 3 3" xfId="36901"/>
    <cellStyle name="Percent 8 11 3 4" xfId="8769"/>
    <cellStyle name="Percent 8 11 3 4 2" xfId="23917"/>
    <cellStyle name="Percent 8 11 3 4 2 2" xfId="49885"/>
    <cellStyle name="Percent 8 11 3 4 3" xfId="34737"/>
    <cellStyle name="Percent 8 11 3 5" xfId="19589"/>
    <cellStyle name="Percent 8 11 3 5 2" xfId="45557"/>
    <cellStyle name="Percent 8 11 3 6" xfId="15261"/>
    <cellStyle name="Percent 8 11 3 6 2" xfId="41229"/>
    <cellStyle name="Percent 8 11 3 7" xfId="4441"/>
    <cellStyle name="Percent 8 11 3 8" xfId="30409"/>
    <cellStyle name="Percent 8 11 3 9" xfId="56891"/>
    <cellStyle name="Percent 8 11 4" xfId="5523"/>
    <cellStyle name="Percent 8 11 4 2" xfId="12015"/>
    <cellStyle name="Percent 8 11 4 2 2" xfId="27163"/>
    <cellStyle name="Percent 8 11 4 2 2 2" xfId="53131"/>
    <cellStyle name="Percent 8 11 4 2 3" xfId="37983"/>
    <cellStyle name="Percent 8 11 4 3" xfId="20671"/>
    <cellStyle name="Percent 8 11 4 3 2" xfId="46639"/>
    <cellStyle name="Percent 8 11 4 4" xfId="16343"/>
    <cellStyle name="Percent 8 11 4 4 2" xfId="42311"/>
    <cellStyle name="Percent 8 11 4 5" xfId="31491"/>
    <cellStyle name="Percent 8 11 4 6" xfId="57973"/>
    <cellStyle name="Percent 8 11 5" xfId="9851"/>
    <cellStyle name="Percent 8 11 5 2" xfId="24999"/>
    <cellStyle name="Percent 8 11 5 2 2" xfId="50967"/>
    <cellStyle name="Percent 8 11 5 3" xfId="35819"/>
    <cellStyle name="Percent 8 11 6" xfId="7687"/>
    <cellStyle name="Percent 8 11 6 2" xfId="22835"/>
    <cellStyle name="Percent 8 11 6 2 2" xfId="48803"/>
    <cellStyle name="Percent 8 11 6 3" xfId="33655"/>
    <cellStyle name="Percent 8 11 7" xfId="18507"/>
    <cellStyle name="Percent 8 11 7 2" xfId="44475"/>
    <cellStyle name="Percent 8 11 8" xfId="14179"/>
    <cellStyle name="Percent 8 11 8 2" xfId="40147"/>
    <cellStyle name="Percent 8 11 9" xfId="3359"/>
    <cellStyle name="Percent 8 12" xfId="644"/>
    <cellStyle name="Percent 8 12 10" xfId="29328"/>
    <cellStyle name="Percent 8 12 11" xfId="55270"/>
    <cellStyle name="Percent 8 12 12" xfId="55810"/>
    <cellStyle name="Percent 8 12 13" xfId="1132"/>
    <cellStyle name="Percent 8 12 2" xfId="1737"/>
    <cellStyle name="Percent 8 12 2 10" xfId="56351"/>
    <cellStyle name="Percent 8 12 2 2" xfId="2819"/>
    <cellStyle name="Percent 8 12 2 2 2" xfId="7147"/>
    <cellStyle name="Percent 8 12 2 2 2 2" xfId="13639"/>
    <cellStyle name="Percent 8 12 2 2 2 2 2" xfId="28787"/>
    <cellStyle name="Percent 8 12 2 2 2 2 2 2" xfId="54755"/>
    <cellStyle name="Percent 8 12 2 2 2 2 3" xfId="39607"/>
    <cellStyle name="Percent 8 12 2 2 2 3" xfId="22295"/>
    <cellStyle name="Percent 8 12 2 2 2 3 2" xfId="48263"/>
    <cellStyle name="Percent 8 12 2 2 2 4" xfId="17967"/>
    <cellStyle name="Percent 8 12 2 2 2 4 2" xfId="43935"/>
    <cellStyle name="Percent 8 12 2 2 2 5" xfId="33115"/>
    <cellStyle name="Percent 8 12 2 2 2 6" xfId="59597"/>
    <cellStyle name="Percent 8 12 2 2 3" xfId="11475"/>
    <cellStyle name="Percent 8 12 2 2 3 2" xfId="26623"/>
    <cellStyle name="Percent 8 12 2 2 3 2 2" xfId="52591"/>
    <cellStyle name="Percent 8 12 2 2 3 3" xfId="37443"/>
    <cellStyle name="Percent 8 12 2 2 4" xfId="9311"/>
    <cellStyle name="Percent 8 12 2 2 4 2" xfId="24459"/>
    <cellStyle name="Percent 8 12 2 2 4 2 2" xfId="50427"/>
    <cellStyle name="Percent 8 12 2 2 4 3" xfId="35279"/>
    <cellStyle name="Percent 8 12 2 2 5" xfId="20131"/>
    <cellStyle name="Percent 8 12 2 2 5 2" xfId="46099"/>
    <cellStyle name="Percent 8 12 2 2 6" xfId="15803"/>
    <cellStyle name="Percent 8 12 2 2 6 2" xfId="41771"/>
    <cellStyle name="Percent 8 12 2 2 7" xfId="4983"/>
    <cellStyle name="Percent 8 12 2 2 8" xfId="30951"/>
    <cellStyle name="Percent 8 12 2 2 9" xfId="57433"/>
    <cellStyle name="Percent 8 12 2 3" xfId="6065"/>
    <cellStyle name="Percent 8 12 2 3 2" xfId="12557"/>
    <cellStyle name="Percent 8 12 2 3 2 2" xfId="27705"/>
    <cellStyle name="Percent 8 12 2 3 2 2 2" xfId="53673"/>
    <cellStyle name="Percent 8 12 2 3 2 3" xfId="38525"/>
    <cellStyle name="Percent 8 12 2 3 3" xfId="21213"/>
    <cellStyle name="Percent 8 12 2 3 3 2" xfId="47181"/>
    <cellStyle name="Percent 8 12 2 3 4" xfId="16885"/>
    <cellStyle name="Percent 8 12 2 3 4 2" xfId="42853"/>
    <cellStyle name="Percent 8 12 2 3 5" xfId="32033"/>
    <cellStyle name="Percent 8 12 2 3 6" xfId="58515"/>
    <cellStyle name="Percent 8 12 2 4" xfId="10393"/>
    <cellStyle name="Percent 8 12 2 4 2" xfId="25541"/>
    <cellStyle name="Percent 8 12 2 4 2 2" xfId="51509"/>
    <cellStyle name="Percent 8 12 2 4 3" xfId="36361"/>
    <cellStyle name="Percent 8 12 2 5" xfId="8229"/>
    <cellStyle name="Percent 8 12 2 5 2" xfId="23377"/>
    <cellStyle name="Percent 8 12 2 5 2 2" xfId="49345"/>
    <cellStyle name="Percent 8 12 2 5 3" xfId="34197"/>
    <cellStyle name="Percent 8 12 2 6" xfId="19049"/>
    <cellStyle name="Percent 8 12 2 6 2" xfId="45017"/>
    <cellStyle name="Percent 8 12 2 7" xfId="14721"/>
    <cellStyle name="Percent 8 12 2 7 2" xfId="40689"/>
    <cellStyle name="Percent 8 12 2 8" xfId="3901"/>
    <cellStyle name="Percent 8 12 2 9" xfId="29869"/>
    <cellStyle name="Percent 8 12 3" xfId="2278"/>
    <cellStyle name="Percent 8 12 3 2" xfId="6606"/>
    <cellStyle name="Percent 8 12 3 2 2" xfId="13098"/>
    <cellStyle name="Percent 8 12 3 2 2 2" xfId="28246"/>
    <cellStyle name="Percent 8 12 3 2 2 2 2" xfId="54214"/>
    <cellStyle name="Percent 8 12 3 2 2 3" xfId="39066"/>
    <cellStyle name="Percent 8 12 3 2 3" xfId="21754"/>
    <cellStyle name="Percent 8 12 3 2 3 2" xfId="47722"/>
    <cellStyle name="Percent 8 12 3 2 4" xfId="17426"/>
    <cellStyle name="Percent 8 12 3 2 4 2" xfId="43394"/>
    <cellStyle name="Percent 8 12 3 2 5" xfId="32574"/>
    <cellStyle name="Percent 8 12 3 2 6" xfId="59056"/>
    <cellStyle name="Percent 8 12 3 3" xfId="10934"/>
    <cellStyle name="Percent 8 12 3 3 2" xfId="26082"/>
    <cellStyle name="Percent 8 12 3 3 2 2" xfId="52050"/>
    <cellStyle name="Percent 8 12 3 3 3" xfId="36902"/>
    <cellStyle name="Percent 8 12 3 4" xfId="8770"/>
    <cellStyle name="Percent 8 12 3 4 2" xfId="23918"/>
    <cellStyle name="Percent 8 12 3 4 2 2" xfId="49886"/>
    <cellStyle name="Percent 8 12 3 4 3" xfId="34738"/>
    <cellStyle name="Percent 8 12 3 5" xfId="19590"/>
    <cellStyle name="Percent 8 12 3 5 2" xfId="45558"/>
    <cellStyle name="Percent 8 12 3 6" xfId="15262"/>
    <cellStyle name="Percent 8 12 3 6 2" xfId="41230"/>
    <cellStyle name="Percent 8 12 3 7" xfId="4442"/>
    <cellStyle name="Percent 8 12 3 8" xfId="30410"/>
    <cellStyle name="Percent 8 12 3 9" xfId="56892"/>
    <cellStyle name="Percent 8 12 4" xfId="5524"/>
    <cellStyle name="Percent 8 12 4 2" xfId="12016"/>
    <cellStyle name="Percent 8 12 4 2 2" xfId="27164"/>
    <cellStyle name="Percent 8 12 4 2 2 2" xfId="53132"/>
    <cellStyle name="Percent 8 12 4 2 3" xfId="37984"/>
    <cellStyle name="Percent 8 12 4 3" xfId="20672"/>
    <cellStyle name="Percent 8 12 4 3 2" xfId="46640"/>
    <cellStyle name="Percent 8 12 4 4" xfId="16344"/>
    <cellStyle name="Percent 8 12 4 4 2" xfId="42312"/>
    <cellStyle name="Percent 8 12 4 5" xfId="31492"/>
    <cellStyle name="Percent 8 12 4 6" xfId="57974"/>
    <cellStyle name="Percent 8 12 5" xfId="9852"/>
    <cellStyle name="Percent 8 12 5 2" xfId="25000"/>
    <cellStyle name="Percent 8 12 5 2 2" xfId="50968"/>
    <cellStyle name="Percent 8 12 5 3" xfId="35820"/>
    <cellStyle name="Percent 8 12 6" xfId="7688"/>
    <cellStyle name="Percent 8 12 6 2" xfId="22836"/>
    <cellStyle name="Percent 8 12 6 2 2" xfId="48804"/>
    <cellStyle name="Percent 8 12 6 3" xfId="33656"/>
    <cellStyle name="Percent 8 12 7" xfId="18508"/>
    <cellStyle name="Percent 8 12 7 2" xfId="44476"/>
    <cellStyle name="Percent 8 12 8" xfId="14180"/>
    <cellStyle name="Percent 8 12 8 2" xfId="40148"/>
    <cellStyle name="Percent 8 12 9" xfId="3360"/>
    <cellStyle name="Percent 8 13" xfId="645"/>
    <cellStyle name="Percent 8 13 10" xfId="29329"/>
    <cellStyle name="Percent 8 13 11" xfId="55271"/>
    <cellStyle name="Percent 8 13 12" xfId="55811"/>
    <cellStyle name="Percent 8 13 13" xfId="1172"/>
    <cellStyle name="Percent 8 13 2" xfId="1738"/>
    <cellStyle name="Percent 8 13 2 10" xfId="56352"/>
    <cellStyle name="Percent 8 13 2 2" xfId="2820"/>
    <cellStyle name="Percent 8 13 2 2 2" xfId="7148"/>
    <cellStyle name="Percent 8 13 2 2 2 2" xfId="13640"/>
    <cellStyle name="Percent 8 13 2 2 2 2 2" xfId="28788"/>
    <cellStyle name="Percent 8 13 2 2 2 2 2 2" xfId="54756"/>
    <cellStyle name="Percent 8 13 2 2 2 2 3" xfId="39608"/>
    <cellStyle name="Percent 8 13 2 2 2 3" xfId="22296"/>
    <cellStyle name="Percent 8 13 2 2 2 3 2" xfId="48264"/>
    <cellStyle name="Percent 8 13 2 2 2 4" xfId="17968"/>
    <cellStyle name="Percent 8 13 2 2 2 4 2" xfId="43936"/>
    <cellStyle name="Percent 8 13 2 2 2 5" xfId="33116"/>
    <cellStyle name="Percent 8 13 2 2 2 6" xfId="59598"/>
    <cellStyle name="Percent 8 13 2 2 3" xfId="11476"/>
    <cellStyle name="Percent 8 13 2 2 3 2" xfId="26624"/>
    <cellStyle name="Percent 8 13 2 2 3 2 2" xfId="52592"/>
    <cellStyle name="Percent 8 13 2 2 3 3" xfId="37444"/>
    <cellStyle name="Percent 8 13 2 2 4" xfId="9312"/>
    <cellStyle name="Percent 8 13 2 2 4 2" xfId="24460"/>
    <cellStyle name="Percent 8 13 2 2 4 2 2" xfId="50428"/>
    <cellStyle name="Percent 8 13 2 2 4 3" xfId="35280"/>
    <cellStyle name="Percent 8 13 2 2 5" xfId="20132"/>
    <cellStyle name="Percent 8 13 2 2 5 2" xfId="46100"/>
    <cellStyle name="Percent 8 13 2 2 6" xfId="15804"/>
    <cellStyle name="Percent 8 13 2 2 6 2" xfId="41772"/>
    <cellStyle name="Percent 8 13 2 2 7" xfId="4984"/>
    <cellStyle name="Percent 8 13 2 2 8" xfId="30952"/>
    <cellStyle name="Percent 8 13 2 2 9" xfId="57434"/>
    <cellStyle name="Percent 8 13 2 3" xfId="6066"/>
    <cellStyle name="Percent 8 13 2 3 2" xfId="12558"/>
    <cellStyle name="Percent 8 13 2 3 2 2" xfId="27706"/>
    <cellStyle name="Percent 8 13 2 3 2 2 2" xfId="53674"/>
    <cellStyle name="Percent 8 13 2 3 2 3" xfId="38526"/>
    <cellStyle name="Percent 8 13 2 3 3" xfId="21214"/>
    <cellStyle name="Percent 8 13 2 3 3 2" xfId="47182"/>
    <cellStyle name="Percent 8 13 2 3 4" xfId="16886"/>
    <cellStyle name="Percent 8 13 2 3 4 2" xfId="42854"/>
    <cellStyle name="Percent 8 13 2 3 5" xfId="32034"/>
    <cellStyle name="Percent 8 13 2 3 6" xfId="58516"/>
    <cellStyle name="Percent 8 13 2 4" xfId="10394"/>
    <cellStyle name="Percent 8 13 2 4 2" xfId="25542"/>
    <cellStyle name="Percent 8 13 2 4 2 2" xfId="51510"/>
    <cellStyle name="Percent 8 13 2 4 3" xfId="36362"/>
    <cellStyle name="Percent 8 13 2 5" xfId="8230"/>
    <cellStyle name="Percent 8 13 2 5 2" xfId="23378"/>
    <cellStyle name="Percent 8 13 2 5 2 2" xfId="49346"/>
    <cellStyle name="Percent 8 13 2 5 3" xfId="34198"/>
    <cellStyle name="Percent 8 13 2 6" xfId="19050"/>
    <cellStyle name="Percent 8 13 2 6 2" xfId="45018"/>
    <cellStyle name="Percent 8 13 2 7" xfId="14722"/>
    <cellStyle name="Percent 8 13 2 7 2" xfId="40690"/>
    <cellStyle name="Percent 8 13 2 8" xfId="3902"/>
    <cellStyle name="Percent 8 13 2 9" xfId="29870"/>
    <cellStyle name="Percent 8 13 3" xfId="2279"/>
    <cellStyle name="Percent 8 13 3 2" xfId="6607"/>
    <cellStyle name="Percent 8 13 3 2 2" xfId="13099"/>
    <cellStyle name="Percent 8 13 3 2 2 2" xfId="28247"/>
    <cellStyle name="Percent 8 13 3 2 2 2 2" xfId="54215"/>
    <cellStyle name="Percent 8 13 3 2 2 3" xfId="39067"/>
    <cellStyle name="Percent 8 13 3 2 3" xfId="21755"/>
    <cellStyle name="Percent 8 13 3 2 3 2" xfId="47723"/>
    <cellStyle name="Percent 8 13 3 2 4" xfId="17427"/>
    <cellStyle name="Percent 8 13 3 2 4 2" xfId="43395"/>
    <cellStyle name="Percent 8 13 3 2 5" xfId="32575"/>
    <cellStyle name="Percent 8 13 3 2 6" xfId="59057"/>
    <cellStyle name="Percent 8 13 3 3" xfId="10935"/>
    <cellStyle name="Percent 8 13 3 3 2" xfId="26083"/>
    <cellStyle name="Percent 8 13 3 3 2 2" xfId="52051"/>
    <cellStyle name="Percent 8 13 3 3 3" xfId="36903"/>
    <cellStyle name="Percent 8 13 3 4" xfId="8771"/>
    <cellStyle name="Percent 8 13 3 4 2" xfId="23919"/>
    <cellStyle name="Percent 8 13 3 4 2 2" xfId="49887"/>
    <cellStyle name="Percent 8 13 3 4 3" xfId="34739"/>
    <cellStyle name="Percent 8 13 3 5" xfId="19591"/>
    <cellStyle name="Percent 8 13 3 5 2" xfId="45559"/>
    <cellStyle name="Percent 8 13 3 6" xfId="15263"/>
    <cellStyle name="Percent 8 13 3 6 2" xfId="41231"/>
    <cellStyle name="Percent 8 13 3 7" xfId="4443"/>
    <cellStyle name="Percent 8 13 3 8" xfId="30411"/>
    <cellStyle name="Percent 8 13 3 9" xfId="56893"/>
    <cellStyle name="Percent 8 13 4" xfId="5525"/>
    <cellStyle name="Percent 8 13 4 2" xfId="12017"/>
    <cellStyle name="Percent 8 13 4 2 2" xfId="27165"/>
    <cellStyle name="Percent 8 13 4 2 2 2" xfId="53133"/>
    <cellStyle name="Percent 8 13 4 2 3" xfId="37985"/>
    <cellStyle name="Percent 8 13 4 3" xfId="20673"/>
    <cellStyle name="Percent 8 13 4 3 2" xfId="46641"/>
    <cellStyle name="Percent 8 13 4 4" xfId="16345"/>
    <cellStyle name="Percent 8 13 4 4 2" xfId="42313"/>
    <cellStyle name="Percent 8 13 4 5" xfId="31493"/>
    <cellStyle name="Percent 8 13 4 6" xfId="57975"/>
    <cellStyle name="Percent 8 13 5" xfId="9853"/>
    <cellStyle name="Percent 8 13 5 2" xfId="25001"/>
    <cellStyle name="Percent 8 13 5 2 2" xfId="50969"/>
    <cellStyle name="Percent 8 13 5 3" xfId="35821"/>
    <cellStyle name="Percent 8 13 6" xfId="7689"/>
    <cellStyle name="Percent 8 13 6 2" xfId="22837"/>
    <cellStyle name="Percent 8 13 6 2 2" xfId="48805"/>
    <cellStyle name="Percent 8 13 6 3" xfId="33657"/>
    <cellStyle name="Percent 8 13 7" xfId="18509"/>
    <cellStyle name="Percent 8 13 7 2" xfId="44477"/>
    <cellStyle name="Percent 8 13 8" xfId="14181"/>
    <cellStyle name="Percent 8 13 8 2" xfId="40149"/>
    <cellStyle name="Percent 8 13 9" xfId="3361"/>
    <cellStyle name="Percent 8 14" xfId="1734"/>
    <cellStyle name="Percent 8 14 10" xfId="56348"/>
    <cellStyle name="Percent 8 14 2" xfId="2816"/>
    <cellStyle name="Percent 8 14 2 2" xfId="7144"/>
    <cellStyle name="Percent 8 14 2 2 2" xfId="13636"/>
    <cellStyle name="Percent 8 14 2 2 2 2" xfId="28784"/>
    <cellStyle name="Percent 8 14 2 2 2 2 2" xfId="54752"/>
    <cellStyle name="Percent 8 14 2 2 2 3" xfId="39604"/>
    <cellStyle name="Percent 8 14 2 2 3" xfId="22292"/>
    <cellStyle name="Percent 8 14 2 2 3 2" xfId="48260"/>
    <cellStyle name="Percent 8 14 2 2 4" xfId="17964"/>
    <cellStyle name="Percent 8 14 2 2 4 2" xfId="43932"/>
    <cellStyle name="Percent 8 14 2 2 5" xfId="33112"/>
    <cellStyle name="Percent 8 14 2 2 6" xfId="59594"/>
    <cellStyle name="Percent 8 14 2 3" xfId="11472"/>
    <cellStyle name="Percent 8 14 2 3 2" xfId="26620"/>
    <cellStyle name="Percent 8 14 2 3 2 2" xfId="52588"/>
    <cellStyle name="Percent 8 14 2 3 3" xfId="37440"/>
    <cellStyle name="Percent 8 14 2 4" xfId="9308"/>
    <cellStyle name="Percent 8 14 2 4 2" xfId="24456"/>
    <cellStyle name="Percent 8 14 2 4 2 2" xfId="50424"/>
    <cellStyle name="Percent 8 14 2 4 3" xfId="35276"/>
    <cellStyle name="Percent 8 14 2 5" xfId="20128"/>
    <cellStyle name="Percent 8 14 2 5 2" xfId="46096"/>
    <cellStyle name="Percent 8 14 2 6" xfId="15800"/>
    <cellStyle name="Percent 8 14 2 6 2" xfId="41768"/>
    <cellStyle name="Percent 8 14 2 7" xfId="4980"/>
    <cellStyle name="Percent 8 14 2 8" xfId="30948"/>
    <cellStyle name="Percent 8 14 2 9" xfId="57430"/>
    <cellStyle name="Percent 8 14 3" xfId="6062"/>
    <cellStyle name="Percent 8 14 3 2" xfId="12554"/>
    <cellStyle name="Percent 8 14 3 2 2" xfId="27702"/>
    <cellStyle name="Percent 8 14 3 2 2 2" xfId="53670"/>
    <cellStyle name="Percent 8 14 3 2 3" xfId="38522"/>
    <cellStyle name="Percent 8 14 3 3" xfId="21210"/>
    <cellStyle name="Percent 8 14 3 3 2" xfId="47178"/>
    <cellStyle name="Percent 8 14 3 4" xfId="16882"/>
    <cellStyle name="Percent 8 14 3 4 2" xfId="42850"/>
    <cellStyle name="Percent 8 14 3 5" xfId="32030"/>
    <cellStyle name="Percent 8 14 3 6" xfId="58512"/>
    <cellStyle name="Percent 8 14 4" xfId="10390"/>
    <cellStyle name="Percent 8 14 4 2" xfId="25538"/>
    <cellStyle name="Percent 8 14 4 2 2" xfId="51506"/>
    <cellStyle name="Percent 8 14 4 3" xfId="36358"/>
    <cellStyle name="Percent 8 14 5" xfId="8226"/>
    <cellStyle name="Percent 8 14 5 2" xfId="23374"/>
    <cellStyle name="Percent 8 14 5 2 2" xfId="49342"/>
    <cellStyle name="Percent 8 14 5 3" xfId="34194"/>
    <cellStyle name="Percent 8 14 6" xfId="19046"/>
    <cellStyle name="Percent 8 14 6 2" xfId="45014"/>
    <cellStyle name="Percent 8 14 7" xfId="14718"/>
    <cellStyle name="Percent 8 14 7 2" xfId="40686"/>
    <cellStyle name="Percent 8 14 8" xfId="3898"/>
    <cellStyle name="Percent 8 14 9" xfId="29866"/>
    <cellStyle name="Percent 8 15" xfId="2275"/>
    <cellStyle name="Percent 8 15 2" xfId="6603"/>
    <cellStyle name="Percent 8 15 2 2" xfId="13095"/>
    <cellStyle name="Percent 8 15 2 2 2" xfId="28243"/>
    <cellStyle name="Percent 8 15 2 2 2 2" xfId="54211"/>
    <cellStyle name="Percent 8 15 2 2 3" xfId="39063"/>
    <cellStyle name="Percent 8 15 2 3" xfId="21751"/>
    <cellStyle name="Percent 8 15 2 3 2" xfId="47719"/>
    <cellStyle name="Percent 8 15 2 4" xfId="17423"/>
    <cellStyle name="Percent 8 15 2 4 2" xfId="43391"/>
    <cellStyle name="Percent 8 15 2 5" xfId="32571"/>
    <cellStyle name="Percent 8 15 2 6" xfId="59053"/>
    <cellStyle name="Percent 8 15 3" xfId="10931"/>
    <cellStyle name="Percent 8 15 3 2" xfId="26079"/>
    <cellStyle name="Percent 8 15 3 2 2" xfId="52047"/>
    <cellStyle name="Percent 8 15 3 3" xfId="36899"/>
    <cellStyle name="Percent 8 15 4" xfId="8767"/>
    <cellStyle name="Percent 8 15 4 2" xfId="23915"/>
    <cellStyle name="Percent 8 15 4 2 2" xfId="49883"/>
    <cellStyle name="Percent 8 15 4 3" xfId="34735"/>
    <cellStyle name="Percent 8 15 5" xfId="19587"/>
    <cellStyle name="Percent 8 15 5 2" xfId="45555"/>
    <cellStyle name="Percent 8 15 6" xfId="15259"/>
    <cellStyle name="Percent 8 15 6 2" xfId="41227"/>
    <cellStyle name="Percent 8 15 7" xfId="4439"/>
    <cellStyle name="Percent 8 15 8" xfId="30407"/>
    <cellStyle name="Percent 8 15 9" xfId="56889"/>
    <cellStyle name="Percent 8 16" xfId="5521"/>
    <cellStyle name="Percent 8 16 2" xfId="12013"/>
    <cellStyle name="Percent 8 16 2 2" xfId="27161"/>
    <cellStyle name="Percent 8 16 2 2 2" xfId="53129"/>
    <cellStyle name="Percent 8 16 2 3" xfId="37981"/>
    <cellStyle name="Percent 8 16 3" xfId="20669"/>
    <cellStyle name="Percent 8 16 3 2" xfId="46637"/>
    <cellStyle name="Percent 8 16 4" xfId="16341"/>
    <cellStyle name="Percent 8 16 4 2" xfId="42309"/>
    <cellStyle name="Percent 8 16 5" xfId="31489"/>
    <cellStyle name="Percent 8 16 6" xfId="57971"/>
    <cellStyle name="Percent 8 17" xfId="9849"/>
    <cellStyle name="Percent 8 17 2" xfId="24997"/>
    <cellStyle name="Percent 8 17 2 2" xfId="50965"/>
    <cellStyle name="Percent 8 17 3" xfId="35817"/>
    <cellStyle name="Percent 8 18" xfId="7685"/>
    <cellStyle name="Percent 8 18 2" xfId="22833"/>
    <cellStyle name="Percent 8 18 2 2" xfId="48801"/>
    <cellStyle name="Percent 8 18 3" xfId="33653"/>
    <cellStyle name="Percent 8 19" xfId="18505"/>
    <cellStyle name="Percent 8 19 2" xfId="44473"/>
    <cellStyle name="Percent 8 2" xfId="646"/>
    <cellStyle name="Percent 8 2 10" xfId="3362"/>
    <cellStyle name="Percent 8 2 11" xfId="29330"/>
    <cellStyle name="Percent 8 2 12" xfId="55272"/>
    <cellStyle name="Percent 8 2 13" xfId="55812"/>
    <cellStyle name="Percent 8 2 14" xfId="732"/>
    <cellStyle name="Percent 8 2 2" xfId="647"/>
    <cellStyle name="Percent 8 2 2 10" xfId="29331"/>
    <cellStyle name="Percent 8 2 2 11" xfId="55273"/>
    <cellStyle name="Percent 8 2 2 12" xfId="55813"/>
    <cellStyle name="Percent 8 2 2 13" xfId="1216"/>
    <cellStyle name="Percent 8 2 2 2" xfId="1740"/>
    <cellStyle name="Percent 8 2 2 2 10" xfId="56354"/>
    <cellStyle name="Percent 8 2 2 2 2" xfId="2822"/>
    <cellStyle name="Percent 8 2 2 2 2 2" xfId="7150"/>
    <cellStyle name="Percent 8 2 2 2 2 2 2" xfId="13642"/>
    <cellStyle name="Percent 8 2 2 2 2 2 2 2" xfId="28790"/>
    <cellStyle name="Percent 8 2 2 2 2 2 2 2 2" xfId="54758"/>
    <cellStyle name="Percent 8 2 2 2 2 2 2 3" xfId="39610"/>
    <cellStyle name="Percent 8 2 2 2 2 2 3" xfId="22298"/>
    <cellStyle name="Percent 8 2 2 2 2 2 3 2" xfId="48266"/>
    <cellStyle name="Percent 8 2 2 2 2 2 4" xfId="17970"/>
    <cellStyle name="Percent 8 2 2 2 2 2 4 2" xfId="43938"/>
    <cellStyle name="Percent 8 2 2 2 2 2 5" xfId="33118"/>
    <cellStyle name="Percent 8 2 2 2 2 2 6" xfId="59600"/>
    <cellStyle name="Percent 8 2 2 2 2 3" xfId="11478"/>
    <cellStyle name="Percent 8 2 2 2 2 3 2" xfId="26626"/>
    <cellStyle name="Percent 8 2 2 2 2 3 2 2" xfId="52594"/>
    <cellStyle name="Percent 8 2 2 2 2 3 3" xfId="37446"/>
    <cellStyle name="Percent 8 2 2 2 2 4" xfId="9314"/>
    <cellStyle name="Percent 8 2 2 2 2 4 2" xfId="24462"/>
    <cellStyle name="Percent 8 2 2 2 2 4 2 2" xfId="50430"/>
    <cellStyle name="Percent 8 2 2 2 2 4 3" xfId="35282"/>
    <cellStyle name="Percent 8 2 2 2 2 5" xfId="20134"/>
    <cellStyle name="Percent 8 2 2 2 2 5 2" xfId="46102"/>
    <cellStyle name="Percent 8 2 2 2 2 6" xfId="15806"/>
    <cellStyle name="Percent 8 2 2 2 2 6 2" xfId="41774"/>
    <cellStyle name="Percent 8 2 2 2 2 7" xfId="4986"/>
    <cellStyle name="Percent 8 2 2 2 2 8" xfId="30954"/>
    <cellStyle name="Percent 8 2 2 2 2 9" xfId="57436"/>
    <cellStyle name="Percent 8 2 2 2 3" xfId="6068"/>
    <cellStyle name="Percent 8 2 2 2 3 2" xfId="12560"/>
    <cellStyle name="Percent 8 2 2 2 3 2 2" xfId="27708"/>
    <cellStyle name="Percent 8 2 2 2 3 2 2 2" xfId="53676"/>
    <cellStyle name="Percent 8 2 2 2 3 2 3" xfId="38528"/>
    <cellStyle name="Percent 8 2 2 2 3 3" xfId="21216"/>
    <cellStyle name="Percent 8 2 2 2 3 3 2" xfId="47184"/>
    <cellStyle name="Percent 8 2 2 2 3 4" xfId="16888"/>
    <cellStyle name="Percent 8 2 2 2 3 4 2" xfId="42856"/>
    <cellStyle name="Percent 8 2 2 2 3 5" xfId="32036"/>
    <cellStyle name="Percent 8 2 2 2 3 6" xfId="58518"/>
    <cellStyle name="Percent 8 2 2 2 4" xfId="10396"/>
    <cellStyle name="Percent 8 2 2 2 4 2" xfId="25544"/>
    <cellStyle name="Percent 8 2 2 2 4 2 2" xfId="51512"/>
    <cellStyle name="Percent 8 2 2 2 4 3" xfId="36364"/>
    <cellStyle name="Percent 8 2 2 2 5" xfId="8232"/>
    <cellStyle name="Percent 8 2 2 2 5 2" xfId="23380"/>
    <cellStyle name="Percent 8 2 2 2 5 2 2" xfId="49348"/>
    <cellStyle name="Percent 8 2 2 2 5 3" xfId="34200"/>
    <cellStyle name="Percent 8 2 2 2 6" xfId="19052"/>
    <cellStyle name="Percent 8 2 2 2 6 2" xfId="45020"/>
    <cellStyle name="Percent 8 2 2 2 7" xfId="14724"/>
    <cellStyle name="Percent 8 2 2 2 7 2" xfId="40692"/>
    <cellStyle name="Percent 8 2 2 2 8" xfId="3904"/>
    <cellStyle name="Percent 8 2 2 2 9" xfId="29872"/>
    <cellStyle name="Percent 8 2 2 3" xfId="2281"/>
    <cellStyle name="Percent 8 2 2 3 2" xfId="6609"/>
    <cellStyle name="Percent 8 2 2 3 2 2" xfId="13101"/>
    <cellStyle name="Percent 8 2 2 3 2 2 2" xfId="28249"/>
    <cellStyle name="Percent 8 2 2 3 2 2 2 2" xfId="54217"/>
    <cellStyle name="Percent 8 2 2 3 2 2 3" xfId="39069"/>
    <cellStyle name="Percent 8 2 2 3 2 3" xfId="21757"/>
    <cellStyle name="Percent 8 2 2 3 2 3 2" xfId="47725"/>
    <cellStyle name="Percent 8 2 2 3 2 4" xfId="17429"/>
    <cellStyle name="Percent 8 2 2 3 2 4 2" xfId="43397"/>
    <cellStyle name="Percent 8 2 2 3 2 5" xfId="32577"/>
    <cellStyle name="Percent 8 2 2 3 2 6" xfId="59059"/>
    <cellStyle name="Percent 8 2 2 3 3" xfId="10937"/>
    <cellStyle name="Percent 8 2 2 3 3 2" xfId="26085"/>
    <cellStyle name="Percent 8 2 2 3 3 2 2" xfId="52053"/>
    <cellStyle name="Percent 8 2 2 3 3 3" xfId="36905"/>
    <cellStyle name="Percent 8 2 2 3 4" xfId="8773"/>
    <cellStyle name="Percent 8 2 2 3 4 2" xfId="23921"/>
    <cellStyle name="Percent 8 2 2 3 4 2 2" xfId="49889"/>
    <cellStyle name="Percent 8 2 2 3 4 3" xfId="34741"/>
    <cellStyle name="Percent 8 2 2 3 5" xfId="19593"/>
    <cellStyle name="Percent 8 2 2 3 5 2" xfId="45561"/>
    <cellStyle name="Percent 8 2 2 3 6" xfId="15265"/>
    <cellStyle name="Percent 8 2 2 3 6 2" xfId="41233"/>
    <cellStyle name="Percent 8 2 2 3 7" xfId="4445"/>
    <cellStyle name="Percent 8 2 2 3 8" xfId="30413"/>
    <cellStyle name="Percent 8 2 2 3 9" xfId="56895"/>
    <cellStyle name="Percent 8 2 2 4" xfId="5527"/>
    <cellStyle name="Percent 8 2 2 4 2" xfId="12019"/>
    <cellStyle name="Percent 8 2 2 4 2 2" xfId="27167"/>
    <cellStyle name="Percent 8 2 2 4 2 2 2" xfId="53135"/>
    <cellStyle name="Percent 8 2 2 4 2 3" xfId="37987"/>
    <cellStyle name="Percent 8 2 2 4 3" xfId="20675"/>
    <cellStyle name="Percent 8 2 2 4 3 2" xfId="46643"/>
    <cellStyle name="Percent 8 2 2 4 4" xfId="16347"/>
    <cellStyle name="Percent 8 2 2 4 4 2" xfId="42315"/>
    <cellStyle name="Percent 8 2 2 4 5" xfId="31495"/>
    <cellStyle name="Percent 8 2 2 4 6" xfId="57977"/>
    <cellStyle name="Percent 8 2 2 5" xfId="9855"/>
    <cellStyle name="Percent 8 2 2 5 2" xfId="25003"/>
    <cellStyle name="Percent 8 2 2 5 2 2" xfId="50971"/>
    <cellStyle name="Percent 8 2 2 5 3" xfId="35823"/>
    <cellStyle name="Percent 8 2 2 6" xfId="7691"/>
    <cellStyle name="Percent 8 2 2 6 2" xfId="22839"/>
    <cellStyle name="Percent 8 2 2 6 2 2" xfId="48807"/>
    <cellStyle name="Percent 8 2 2 6 3" xfId="33659"/>
    <cellStyle name="Percent 8 2 2 7" xfId="18511"/>
    <cellStyle name="Percent 8 2 2 7 2" xfId="44479"/>
    <cellStyle name="Percent 8 2 2 8" xfId="14183"/>
    <cellStyle name="Percent 8 2 2 8 2" xfId="40151"/>
    <cellStyle name="Percent 8 2 2 9" xfId="3363"/>
    <cellStyle name="Percent 8 2 3" xfId="1739"/>
    <cellStyle name="Percent 8 2 3 10" xfId="56353"/>
    <cellStyle name="Percent 8 2 3 2" xfId="2821"/>
    <cellStyle name="Percent 8 2 3 2 2" xfId="7149"/>
    <cellStyle name="Percent 8 2 3 2 2 2" xfId="13641"/>
    <cellStyle name="Percent 8 2 3 2 2 2 2" xfId="28789"/>
    <cellStyle name="Percent 8 2 3 2 2 2 2 2" xfId="54757"/>
    <cellStyle name="Percent 8 2 3 2 2 2 3" xfId="39609"/>
    <cellStyle name="Percent 8 2 3 2 2 3" xfId="22297"/>
    <cellStyle name="Percent 8 2 3 2 2 3 2" xfId="48265"/>
    <cellStyle name="Percent 8 2 3 2 2 4" xfId="17969"/>
    <cellStyle name="Percent 8 2 3 2 2 4 2" xfId="43937"/>
    <cellStyle name="Percent 8 2 3 2 2 5" xfId="33117"/>
    <cellStyle name="Percent 8 2 3 2 2 6" xfId="59599"/>
    <cellStyle name="Percent 8 2 3 2 3" xfId="11477"/>
    <cellStyle name="Percent 8 2 3 2 3 2" xfId="26625"/>
    <cellStyle name="Percent 8 2 3 2 3 2 2" xfId="52593"/>
    <cellStyle name="Percent 8 2 3 2 3 3" xfId="37445"/>
    <cellStyle name="Percent 8 2 3 2 4" xfId="9313"/>
    <cellStyle name="Percent 8 2 3 2 4 2" xfId="24461"/>
    <cellStyle name="Percent 8 2 3 2 4 2 2" xfId="50429"/>
    <cellStyle name="Percent 8 2 3 2 4 3" xfId="35281"/>
    <cellStyle name="Percent 8 2 3 2 5" xfId="20133"/>
    <cellStyle name="Percent 8 2 3 2 5 2" xfId="46101"/>
    <cellStyle name="Percent 8 2 3 2 6" xfId="15805"/>
    <cellStyle name="Percent 8 2 3 2 6 2" xfId="41773"/>
    <cellStyle name="Percent 8 2 3 2 7" xfId="4985"/>
    <cellStyle name="Percent 8 2 3 2 8" xfId="30953"/>
    <cellStyle name="Percent 8 2 3 2 9" xfId="57435"/>
    <cellStyle name="Percent 8 2 3 3" xfId="6067"/>
    <cellStyle name="Percent 8 2 3 3 2" xfId="12559"/>
    <cellStyle name="Percent 8 2 3 3 2 2" xfId="27707"/>
    <cellStyle name="Percent 8 2 3 3 2 2 2" xfId="53675"/>
    <cellStyle name="Percent 8 2 3 3 2 3" xfId="38527"/>
    <cellStyle name="Percent 8 2 3 3 3" xfId="21215"/>
    <cellStyle name="Percent 8 2 3 3 3 2" xfId="47183"/>
    <cellStyle name="Percent 8 2 3 3 4" xfId="16887"/>
    <cellStyle name="Percent 8 2 3 3 4 2" xfId="42855"/>
    <cellStyle name="Percent 8 2 3 3 5" xfId="32035"/>
    <cellStyle name="Percent 8 2 3 3 6" xfId="58517"/>
    <cellStyle name="Percent 8 2 3 4" xfId="10395"/>
    <cellStyle name="Percent 8 2 3 4 2" xfId="25543"/>
    <cellStyle name="Percent 8 2 3 4 2 2" xfId="51511"/>
    <cellStyle name="Percent 8 2 3 4 3" xfId="36363"/>
    <cellStyle name="Percent 8 2 3 5" xfId="8231"/>
    <cellStyle name="Percent 8 2 3 5 2" xfId="23379"/>
    <cellStyle name="Percent 8 2 3 5 2 2" xfId="49347"/>
    <cellStyle name="Percent 8 2 3 5 3" xfId="34199"/>
    <cellStyle name="Percent 8 2 3 6" xfId="19051"/>
    <cellStyle name="Percent 8 2 3 6 2" xfId="45019"/>
    <cellStyle name="Percent 8 2 3 7" xfId="14723"/>
    <cellStyle name="Percent 8 2 3 7 2" xfId="40691"/>
    <cellStyle name="Percent 8 2 3 8" xfId="3903"/>
    <cellStyle name="Percent 8 2 3 9" xfId="29871"/>
    <cellStyle name="Percent 8 2 4" xfId="2280"/>
    <cellStyle name="Percent 8 2 4 2" xfId="6608"/>
    <cellStyle name="Percent 8 2 4 2 2" xfId="13100"/>
    <cellStyle name="Percent 8 2 4 2 2 2" xfId="28248"/>
    <cellStyle name="Percent 8 2 4 2 2 2 2" xfId="54216"/>
    <cellStyle name="Percent 8 2 4 2 2 3" xfId="39068"/>
    <cellStyle name="Percent 8 2 4 2 3" xfId="21756"/>
    <cellStyle name="Percent 8 2 4 2 3 2" xfId="47724"/>
    <cellStyle name="Percent 8 2 4 2 4" xfId="17428"/>
    <cellStyle name="Percent 8 2 4 2 4 2" xfId="43396"/>
    <cellStyle name="Percent 8 2 4 2 5" xfId="32576"/>
    <cellStyle name="Percent 8 2 4 2 6" xfId="59058"/>
    <cellStyle name="Percent 8 2 4 3" xfId="10936"/>
    <cellStyle name="Percent 8 2 4 3 2" xfId="26084"/>
    <cellStyle name="Percent 8 2 4 3 2 2" xfId="52052"/>
    <cellStyle name="Percent 8 2 4 3 3" xfId="36904"/>
    <cellStyle name="Percent 8 2 4 4" xfId="8772"/>
    <cellStyle name="Percent 8 2 4 4 2" xfId="23920"/>
    <cellStyle name="Percent 8 2 4 4 2 2" xfId="49888"/>
    <cellStyle name="Percent 8 2 4 4 3" xfId="34740"/>
    <cellStyle name="Percent 8 2 4 5" xfId="19592"/>
    <cellStyle name="Percent 8 2 4 5 2" xfId="45560"/>
    <cellStyle name="Percent 8 2 4 6" xfId="15264"/>
    <cellStyle name="Percent 8 2 4 6 2" xfId="41232"/>
    <cellStyle name="Percent 8 2 4 7" xfId="4444"/>
    <cellStyle name="Percent 8 2 4 8" xfId="30412"/>
    <cellStyle name="Percent 8 2 4 9" xfId="56894"/>
    <cellStyle name="Percent 8 2 5" xfId="5526"/>
    <cellStyle name="Percent 8 2 5 2" xfId="12018"/>
    <cellStyle name="Percent 8 2 5 2 2" xfId="27166"/>
    <cellStyle name="Percent 8 2 5 2 2 2" xfId="53134"/>
    <cellStyle name="Percent 8 2 5 2 3" xfId="37986"/>
    <cellStyle name="Percent 8 2 5 3" xfId="20674"/>
    <cellStyle name="Percent 8 2 5 3 2" xfId="46642"/>
    <cellStyle name="Percent 8 2 5 4" xfId="16346"/>
    <cellStyle name="Percent 8 2 5 4 2" xfId="42314"/>
    <cellStyle name="Percent 8 2 5 5" xfId="31494"/>
    <cellStyle name="Percent 8 2 5 6" xfId="57976"/>
    <cellStyle name="Percent 8 2 6" xfId="9854"/>
    <cellStyle name="Percent 8 2 6 2" xfId="25002"/>
    <cellStyle name="Percent 8 2 6 2 2" xfId="50970"/>
    <cellStyle name="Percent 8 2 6 3" xfId="35822"/>
    <cellStyle name="Percent 8 2 7" xfId="7690"/>
    <cellStyle name="Percent 8 2 7 2" xfId="22838"/>
    <cellStyle name="Percent 8 2 7 2 2" xfId="48806"/>
    <cellStyle name="Percent 8 2 7 3" xfId="33658"/>
    <cellStyle name="Percent 8 2 8" xfId="18510"/>
    <cellStyle name="Percent 8 2 8 2" xfId="44478"/>
    <cellStyle name="Percent 8 2 9" xfId="14182"/>
    <cellStyle name="Percent 8 2 9 2" xfId="40150"/>
    <cellStyle name="Percent 8 20" xfId="14177"/>
    <cellStyle name="Percent 8 20 2" xfId="40145"/>
    <cellStyle name="Percent 8 21" xfId="3357"/>
    <cellStyle name="Percent 8 22" xfId="29325"/>
    <cellStyle name="Percent 8 23" xfId="55267"/>
    <cellStyle name="Percent 8 24" xfId="55807"/>
    <cellStyle name="Percent 8 25" xfId="692"/>
    <cellStyle name="Percent 8 3" xfId="648"/>
    <cellStyle name="Percent 8 3 10" xfId="29332"/>
    <cellStyle name="Percent 8 3 11" xfId="55274"/>
    <cellStyle name="Percent 8 3 12" xfId="55814"/>
    <cellStyle name="Percent 8 3 13" xfId="772"/>
    <cellStyle name="Percent 8 3 2" xfId="1741"/>
    <cellStyle name="Percent 8 3 2 10" xfId="56355"/>
    <cellStyle name="Percent 8 3 2 2" xfId="2823"/>
    <cellStyle name="Percent 8 3 2 2 2" xfId="7151"/>
    <cellStyle name="Percent 8 3 2 2 2 2" xfId="13643"/>
    <cellStyle name="Percent 8 3 2 2 2 2 2" xfId="28791"/>
    <cellStyle name="Percent 8 3 2 2 2 2 2 2" xfId="54759"/>
    <cellStyle name="Percent 8 3 2 2 2 2 3" xfId="39611"/>
    <cellStyle name="Percent 8 3 2 2 2 3" xfId="22299"/>
    <cellStyle name="Percent 8 3 2 2 2 3 2" xfId="48267"/>
    <cellStyle name="Percent 8 3 2 2 2 4" xfId="17971"/>
    <cellStyle name="Percent 8 3 2 2 2 4 2" xfId="43939"/>
    <cellStyle name="Percent 8 3 2 2 2 5" xfId="33119"/>
    <cellStyle name="Percent 8 3 2 2 2 6" xfId="59601"/>
    <cellStyle name="Percent 8 3 2 2 3" xfId="11479"/>
    <cellStyle name="Percent 8 3 2 2 3 2" xfId="26627"/>
    <cellStyle name="Percent 8 3 2 2 3 2 2" xfId="52595"/>
    <cellStyle name="Percent 8 3 2 2 3 3" xfId="37447"/>
    <cellStyle name="Percent 8 3 2 2 4" xfId="9315"/>
    <cellStyle name="Percent 8 3 2 2 4 2" xfId="24463"/>
    <cellStyle name="Percent 8 3 2 2 4 2 2" xfId="50431"/>
    <cellStyle name="Percent 8 3 2 2 4 3" xfId="35283"/>
    <cellStyle name="Percent 8 3 2 2 5" xfId="20135"/>
    <cellStyle name="Percent 8 3 2 2 5 2" xfId="46103"/>
    <cellStyle name="Percent 8 3 2 2 6" xfId="15807"/>
    <cellStyle name="Percent 8 3 2 2 6 2" xfId="41775"/>
    <cellStyle name="Percent 8 3 2 2 7" xfId="4987"/>
    <cellStyle name="Percent 8 3 2 2 8" xfId="30955"/>
    <cellStyle name="Percent 8 3 2 2 9" xfId="57437"/>
    <cellStyle name="Percent 8 3 2 3" xfId="6069"/>
    <cellStyle name="Percent 8 3 2 3 2" xfId="12561"/>
    <cellStyle name="Percent 8 3 2 3 2 2" xfId="27709"/>
    <cellStyle name="Percent 8 3 2 3 2 2 2" xfId="53677"/>
    <cellStyle name="Percent 8 3 2 3 2 3" xfId="38529"/>
    <cellStyle name="Percent 8 3 2 3 3" xfId="21217"/>
    <cellStyle name="Percent 8 3 2 3 3 2" xfId="47185"/>
    <cellStyle name="Percent 8 3 2 3 4" xfId="16889"/>
    <cellStyle name="Percent 8 3 2 3 4 2" xfId="42857"/>
    <cellStyle name="Percent 8 3 2 3 5" xfId="32037"/>
    <cellStyle name="Percent 8 3 2 3 6" xfId="58519"/>
    <cellStyle name="Percent 8 3 2 4" xfId="10397"/>
    <cellStyle name="Percent 8 3 2 4 2" xfId="25545"/>
    <cellStyle name="Percent 8 3 2 4 2 2" xfId="51513"/>
    <cellStyle name="Percent 8 3 2 4 3" xfId="36365"/>
    <cellStyle name="Percent 8 3 2 5" xfId="8233"/>
    <cellStyle name="Percent 8 3 2 5 2" xfId="23381"/>
    <cellStyle name="Percent 8 3 2 5 2 2" xfId="49349"/>
    <cellStyle name="Percent 8 3 2 5 3" xfId="34201"/>
    <cellStyle name="Percent 8 3 2 6" xfId="19053"/>
    <cellStyle name="Percent 8 3 2 6 2" xfId="45021"/>
    <cellStyle name="Percent 8 3 2 7" xfId="14725"/>
    <cellStyle name="Percent 8 3 2 7 2" xfId="40693"/>
    <cellStyle name="Percent 8 3 2 8" xfId="3905"/>
    <cellStyle name="Percent 8 3 2 9" xfId="29873"/>
    <cellStyle name="Percent 8 3 3" xfId="2282"/>
    <cellStyle name="Percent 8 3 3 2" xfId="6610"/>
    <cellStyle name="Percent 8 3 3 2 2" xfId="13102"/>
    <cellStyle name="Percent 8 3 3 2 2 2" xfId="28250"/>
    <cellStyle name="Percent 8 3 3 2 2 2 2" xfId="54218"/>
    <cellStyle name="Percent 8 3 3 2 2 3" xfId="39070"/>
    <cellStyle name="Percent 8 3 3 2 3" xfId="21758"/>
    <cellStyle name="Percent 8 3 3 2 3 2" xfId="47726"/>
    <cellStyle name="Percent 8 3 3 2 4" xfId="17430"/>
    <cellStyle name="Percent 8 3 3 2 4 2" xfId="43398"/>
    <cellStyle name="Percent 8 3 3 2 5" xfId="32578"/>
    <cellStyle name="Percent 8 3 3 2 6" xfId="59060"/>
    <cellStyle name="Percent 8 3 3 3" xfId="10938"/>
    <cellStyle name="Percent 8 3 3 3 2" xfId="26086"/>
    <cellStyle name="Percent 8 3 3 3 2 2" xfId="52054"/>
    <cellStyle name="Percent 8 3 3 3 3" xfId="36906"/>
    <cellStyle name="Percent 8 3 3 4" xfId="8774"/>
    <cellStyle name="Percent 8 3 3 4 2" xfId="23922"/>
    <cellStyle name="Percent 8 3 3 4 2 2" xfId="49890"/>
    <cellStyle name="Percent 8 3 3 4 3" xfId="34742"/>
    <cellStyle name="Percent 8 3 3 5" xfId="19594"/>
    <cellStyle name="Percent 8 3 3 5 2" xfId="45562"/>
    <cellStyle name="Percent 8 3 3 6" xfId="15266"/>
    <cellStyle name="Percent 8 3 3 6 2" xfId="41234"/>
    <cellStyle name="Percent 8 3 3 7" xfId="4446"/>
    <cellStyle name="Percent 8 3 3 8" xfId="30414"/>
    <cellStyle name="Percent 8 3 3 9" xfId="56896"/>
    <cellStyle name="Percent 8 3 4" xfId="5528"/>
    <cellStyle name="Percent 8 3 4 2" xfId="12020"/>
    <cellStyle name="Percent 8 3 4 2 2" xfId="27168"/>
    <cellStyle name="Percent 8 3 4 2 2 2" xfId="53136"/>
    <cellStyle name="Percent 8 3 4 2 3" xfId="37988"/>
    <cellStyle name="Percent 8 3 4 3" xfId="20676"/>
    <cellStyle name="Percent 8 3 4 3 2" xfId="46644"/>
    <cellStyle name="Percent 8 3 4 4" xfId="16348"/>
    <cellStyle name="Percent 8 3 4 4 2" xfId="42316"/>
    <cellStyle name="Percent 8 3 4 5" xfId="31496"/>
    <cellStyle name="Percent 8 3 4 6" xfId="57978"/>
    <cellStyle name="Percent 8 3 5" xfId="9856"/>
    <cellStyle name="Percent 8 3 5 2" xfId="25004"/>
    <cellStyle name="Percent 8 3 5 2 2" xfId="50972"/>
    <cellStyle name="Percent 8 3 5 3" xfId="35824"/>
    <cellStyle name="Percent 8 3 6" xfId="7692"/>
    <cellStyle name="Percent 8 3 6 2" xfId="22840"/>
    <cellStyle name="Percent 8 3 6 2 2" xfId="48808"/>
    <cellStyle name="Percent 8 3 6 3" xfId="33660"/>
    <cellStyle name="Percent 8 3 7" xfId="18512"/>
    <cellStyle name="Percent 8 3 7 2" xfId="44480"/>
    <cellStyle name="Percent 8 3 8" xfId="14184"/>
    <cellStyle name="Percent 8 3 8 2" xfId="40152"/>
    <cellStyle name="Percent 8 3 9" xfId="3364"/>
    <cellStyle name="Percent 8 4" xfId="649"/>
    <cellStyle name="Percent 8 4 10" xfId="29333"/>
    <cellStyle name="Percent 8 4 11" xfId="55275"/>
    <cellStyle name="Percent 8 4 12" xfId="55815"/>
    <cellStyle name="Percent 8 4 13" xfId="812"/>
    <cellStyle name="Percent 8 4 2" xfId="1742"/>
    <cellStyle name="Percent 8 4 2 10" xfId="56356"/>
    <cellStyle name="Percent 8 4 2 2" xfId="2824"/>
    <cellStyle name="Percent 8 4 2 2 2" xfId="7152"/>
    <cellStyle name="Percent 8 4 2 2 2 2" xfId="13644"/>
    <cellStyle name="Percent 8 4 2 2 2 2 2" xfId="28792"/>
    <cellStyle name="Percent 8 4 2 2 2 2 2 2" xfId="54760"/>
    <cellStyle name="Percent 8 4 2 2 2 2 3" xfId="39612"/>
    <cellStyle name="Percent 8 4 2 2 2 3" xfId="22300"/>
    <cellStyle name="Percent 8 4 2 2 2 3 2" xfId="48268"/>
    <cellStyle name="Percent 8 4 2 2 2 4" xfId="17972"/>
    <cellStyle name="Percent 8 4 2 2 2 4 2" xfId="43940"/>
    <cellStyle name="Percent 8 4 2 2 2 5" xfId="33120"/>
    <cellStyle name="Percent 8 4 2 2 2 6" xfId="59602"/>
    <cellStyle name="Percent 8 4 2 2 3" xfId="11480"/>
    <cellStyle name="Percent 8 4 2 2 3 2" xfId="26628"/>
    <cellStyle name="Percent 8 4 2 2 3 2 2" xfId="52596"/>
    <cellStyle name="Percent 8 4 2 2 3 3" xfId="37448"/>
    <cellStyle name="Percent 8 4 2 2 4" xfId="9316"/>
    <cellStyle name="Percent 8 4 2 2 4 2" xfId="24464"/>
    <cellStyle name="Percent 8 4 2 2 4 2 2" xfId="50432"/>
    <cellStyle name="Percent 8 4 2 2 4 3" xfId="35284"/>
    <cellStyle name="Percent 8 4 2 2 5" xfId="20136"/>
    <cellStyle name="Percent 8 4 2 2 5 2" xfId="46104"/>
    <cellStyle name="Percent 8 4 2 2 6" xfId="15808"/>
    <cellStyle name="Percent 8 4 2 2 6 2" xfId="41776"/>
    <cellStyle name="Percent 8 4 2 2 7" xfId="4988"/>
    <cellStyle name="Percent 8 4 2 2 8" xfId="30956"/>
    <cellStyle name="Percent 8 4 2 2 9" xfId="57438"/>
    <cellStyle name="Percent 8 4 2 3" xfId="6070"/>
    <cellStyle name="Percent 8 4 2 3 2" xfId="12562"/>
    <cellStyle name="Percent 8 4 2 3 2 2" xfId="27710"/>
    <cellStyle name="Percent 8 4 2 3 2 2 2" xfId="53678"/>
    <cellStyle name="Percent 8 4 2 3 2 3" xfId="38530"/>
    <cellStyle name="Percent 8 4 2 3 3" xfId="21218"/>
    <cellStyle name="Percent 8 4 2 3 3 2" xfId="47186"/>
    <cellStyle name="Percent 8 4 2 3 4" xfId="16890"/>
    <cellStyle name="Percent 8 4 2 3 4 2" xfId="42858"/>
    <cellStyle name="Percent 8 4 2 3 5" xfId="32038"/>
    <cellStyle name="Percent 8 4 2 3 6" xfId="58520"/>
    <cellStyle name="Percent 8 4 2 4" xfId="10398"/>
    <cellStyle name="Percent 8 4 2 4 2" xfId="25546"/>
    <cellStyle name="Percent 8 4 2 4 2 2" xfId="51514"/>
    <cellStyle name="Percent 8 4 2 4 3" xfId="36366"/>
    <cellStyle name="Percent 8 4 2 5" xfId="8234"/>
    <cellStyle name="Percent 8 4 2 5 2" xfId="23382"/>
    <cellStyle name="Percent 8 4 2 5 2 2" xfId="49350"/>
    <cellStyle name="Percent 8 4 2 5 3" xfId="34202"/>
    <cellStyle name="Percent 8 4 2 6" xfId="19054"/>
    <cellStyle name="Percent 8 4 2 6 2" xfId="45022"/>
    <cellStyle name="Percent 8 4 2 7" xfId="14726"/>
    <cellStyle name="Percent 8 4 2 7 2" xfId="40694"/>
    <cellStyle name="Percent 8 4 2 8" xfId="3906"/>
    <cellStyle name="Percent 8 4 2 9" xfId="29874"/>
    <cellStyle name="Percent 8 4 3" xfId="2283"/>
    <cellStyle name="Percent 8 4 3 2" xfId="6611"/>
    <cellStyle name="Percent 8 4 3 2 2" xfId="13103"/>
    <cellStyle name="Percent 8 4 3 2 2 2" xfId="28251"/>
    <cellStyle name="Percent 8 4 3 2 2 2 2" xfId="54219"/>
    <cellStyle name="Percent 8 4 3 2 2 3" xfId="39071"/>
    <cellStyle name="Percent 8 4 3 2 3" xfId="21759"/>
    <cellStyle name="Percent 8 4 3 2 3 2" xfId="47727"/>
    <cellStyle name="Percent 8 4 3 2 4" xfId="17431"/>
    <cellStyle name="Percent 8 4 3 2 4 2" xfId="43399"/>
    <cellStyle name="Percent 8 4 3 2 5" xfId="32579"/>
    <cellStyle name="Percent 8 4 3 2 6" xfId="59061"/>
    <cellStyle name="Percent 8 4 3 3" xfId="10939"/>
    <cellStyle name="Percent 8 4 3 3 2" xfId="26087"/>
    <cellStyle name="Percent 8 4 3 3 2 2" xfId="52055"/>
    <cellStyle name="Percent 8 4 3 3 3" xfId="36907"/>
    <cellStyle name="Percent 8 4 3 4" xfId="8775"/>
    <cellStyle name="Percent 8 4 3 4 2" xfId="23923"/>
    <cellStyle name="Percent 8 4 3 4 2 2" xfId="49891"/>
    <cellStyle name="Percent 8 4 3 4 3" xfId="34743"/>
    <cellStyle name="Percent 8 4 3 5" xfId="19595"/>
    <cellStyle name="Percent 8 4 3 5 2" xfId="45563"/>
    <cellStyle name="Percent 8 4 3 6" xfId="15267"/>
    <cellStyle name="Percent 8 4 3 6 2" xfId="41235"/>
    <cellStyle name="Percent 8 4 3 7" xfId="4447"/>
    <cellStyle name="Percent 8 4 3 8" xfId="30415"/>
    <cellStyle name="Percent 8 4 3 9" xfId="56897"/>
    <cellStyle name="Percent 8 4 4" xfId="5529"/>
    <cellStyle name="Percent 8 4 4 2" xfId="12021"/>
    <cellStyle name="Percent 8 4 4 2 2" xfId="27169"/>
    <cellStyle name="Percent 8 4 4 2 2 2" xfId="53137"/>
    <cellStyle name="Percent 8 4 4 2 3" xfId="37989"/>
    <cellStyle name="Percent 8 4 4 3" xfId="20677"/>
    <cellStyle name="Percent 8 4 4 3 2" xfId="46645"/>
    <cellStyle name="Percent 8 4 4 4" xfId="16349"/>
    <cellStyle name="Percent 8 4 4 4 2" xfId="42317"/>
    <cellStyle name="Percent 8 4 4 5" xfId="31497"/>
    <cellStyle name="Percent 8 4 4 6" xfId="57979"/>
    <cellStyle name="Percent 8 4 5" xfId="9857"/>
    <cellStyle name="Percent 8 4 5 2" xfId="25005"/>
    <cellStyle name="Percent 8 4 5 2 2" xfId="50973"/>
    <cellStyle name="Percent 8 4 5 3" xfId="35825"/>
    <cellStyle name="Percent 8 4 6" xfId="7693"/>
    <cellStyle name="Percent 8 4 6 2" xfId="22841"/>
    <cellStyle name="Percent 8 4 6 2 2" xfId="48809"/>
    <cellStyle name="Percent 8 4 6 3" xfId="33661"/>
    <cellStyle name="Percent 8 4 7" xfId="18513"/>
    <cellStyle name="Percent 8 4 7 2" xfId="44481"/>
    <cellStyle name="Percent 8 4 8" xfId="14185"/>
    <cellStyle name="Percent 8 4 8 2" xfId="40153"/>
    <cellStyle name="Percent 8 4 9" xfId="3365"/>
    <cellStyle name="Percent 8 5" xfId="650"/>
    <cellStyle name="Percent 8 5 10" xfId="29334"/>
    <cellStyle name="Percent 8 5 11" xfId="55276"/>
    <cellStyle name="Percent 8 5 12" xfId="55816"/>
    <cellStyle name="Percent 8 5 13" xfId="852"/>
    <cellStyle name="Percent 8 5 2" xfId="1743"/>
    <cellStyle name="Percent 8 5 2 10" xfId="56357"/>
    <cellStyle name="Percent 8 5 2 2" xfId="2825"/>
    <cellStyle name="Percent 8 5 2 2 2" xfId="7153"/>
    <cellStyle name="Percent 8 5 2 2 2 2" xfId="13645"/>
    <cellStyle name="Percent 8 5 2 2 2 2 2" xfId="28793"/>
    <cellStyle name="Percent 8 5 2 2 2 2 2 2" xfId="54761"/>
    <cellStyle name="Percent 8 5 2 2 2 2 3" xfId="39613"/>
    <cellStyle name="Percent 8 5 2 2 2 3" xfId="22301"/>
    <cellStyle name="Percent 8 5 2 2 2 3 2" xfId="48269"/>
    <cellStyle name="Percent 8 5 2 2 2 4" xfId="17973"/>
    <cellStyle name="Percent 8 5 2 2 2 4 2" xfId="43941"/>
    <cellStyle name="Percent 8 5 2 2 2 5" xfId="33121"/>
    <cellStyle name="Percent 8 5 2 2 2 6" xfId="59603"/>
    <cellStyle name="Percent 8 5 2 2 3" xfId="11481"/>
    <cellStyle name="Percent 8 5 2 2 3 2" xfId="26629"/>
    <cellStyle name="Percent 8 5 2 2 3 2 2" xfId="52597"/>
    <cellStyle name="Percent 8 5 2 2 3 3" xfId="37449"/>
    <cellStyle name="Percent 8 5 2 2 4" xfId="9317"/>
    <cellStyle name="Percent 8 5 2 2 4 2" xfId="24465"/>
    <cellStyle name="Percent 8 5 2 2 4 2 2" xfId="50433"/>
    <cellStyle name="Percent 8 5 2 2 4 3" xfId="35285"/>
    <cellStyle name="Percent 8 5 2 2 5" xfId="20137"/>
    <cellStyle name="Percent 8 5 2 2 5 2" xfId="46105"/>
    <cellStyle name="Percent 8 5 2 2 6" xfId="15809"/>
    <cellStyle name="Percent 8 5 2 2 6 2" xfId="41777"/>
    <cellStyle name="Percent 8 5 2 2 7" xfId="4989"/>
    <cellStyle name="Percent 8 5 2 2 8" xfId="30957"/>
    <cellStyle name="Percent 8 5 2 2 9" xfId="57439"/>
    <cellStyle name="Percent 8 5 2 3" xfId="6071"/>
    <cellStyle name="Percent 8 5 2 3 2" xfId="12563"/>
    <cellStyle name="Percent 8 5 2 3 2 2" xfId="27711"/>
    <cellStyle name="Percent 8 5 2 3 2 2 2" xfId="53679"/>
    <cellStyle name="Percent 8 5 2 3 2 3" xfId="38531"/>
    <cellStyle name="Percent 8 5 2 3 3" xfId="21219"/>
    <cellStyle name="Percent 8 5 2 3 3 2" xfId="47187"/>
    <cellStyle name="Percent 8 5 2 3 4" xfId="16891"/>
    <cellStyle name="Percent 8 5 2 3 4 2" xfId="42859"/>
    <cellStyle name="Percent 8 5 2 3 5" xfId="32039"/>
    <cellStyle name="Percent 8 5 2 3 6" xfId="58521"/>
    <cellStyle name="Percent 8 5 2 4" xfId="10399"/>
    <cellStyle name="Percent 8 5 2 4 2" xfId="25547"/>
    <cellStyle name="Percent 8 5 2 4 2 2" xfId="51515"/>
    <cellStyle name="Percent 8 5 2 4 3" xfId="36367"/>
    <cellStyle name="Percent 8 5 2 5" xfId="8235"/>
    <cellStyle name="Percent 8 5 2 5 2" xfId="23383"/>
    <cellStyle name="Percent 8 5 2 5 2 2" xfId="49351"/>
    <cellStyle name="Percent 8 5 2 5 3" xfId="34203"/>
    <cellStyle name="Percent 8 5 2 6" xfId="19055"/>
    <cellStyle name="Percent 8 5 2 6 2" xfId="45023"/>
    <cellStyle name="Percent 8 5 2 7" xfId="14727"/>
    <cellStyle name="Percent 8 5 2 7 2" xfId="40695"/>
    <cellStyle name="Percent 8 5 2 8" xfId="3907"/>
    <cellStyle name="Percent 8 5 2 9" xfId="29875"/>
    <cellStyle name="Percent 8 5 3" xfId="2284"/>
    <cellStyle name="Percent 8 5 3 2" xfId="6612"/>
    <cellStyle name="Percent 8 5 3 2 2" xfId="13104"/>
    <cellStyle name="Percent 8 5 3 2 2 2" xfId="28252"/>
    <cellStyle name="Percent 8 5 3 2 2 2 2" xfId="54220"/>
    <cellStyle name="Percent 8 5 3 2 2 3" xfId="39072"/>
    <cellStyle name="Percent 8 5 3 2 3" xfId="21760"/>
    <cellStyle name="Percent 8 5 3 2 3 2" xfId="47728"/>
    <cellStyle name="Percent 8 5 3 2 4" xfId="17432"/>
    <cellStyle name="Percent 8 5 3 2 4 2" xfId="43400"/>
    <cellStyle name="Percent 8 5 3 2 5" xfId="32580"/>
    <cellStyle name="Percent 8 5 3 2 6" xfId="59062"/>
    <cellStyle name="Percent 8 5 3 3" xfId="10940"/>
    <cellStyle name="Percent 8 5 3 3 2" xfId="26088"/>
    <cellStyle name="Percent 8 5 3 3 2 2" xfId="52056"/>
    <cellStyle name="Percent 8 5 3 3 3" xfId="36908"/>
    <cellStyle name="Percent 8 5 3 4" xfId="8776"/>
    <cellStyle name="Percent 8 5 3 4 2" xfId="23924"/>
    <cellStyle name="Percent 8 5 3 4 2 2" xfId="49892"/>
    <cellStyle name="Percent 8 5 3 4 3" xfId="34744"/>
    <cellStyle name="Percent 8 5 3 5" xfId="19596"/>
    <cellStyle name="Percent 8 5 3 5 2" xfId="45564"/>
    <cellStyle name="Percent 8 5 3 6" xfId="15268"/>
    <cellStyle name="Percent 8 5 3 6 2" xfId="41236"/>
    <cellStyle name="Percent 8 5 3 7" xfId="4448"/>
    <cellStyle name="Percent 8 5 3 8" xfId="30416"/>
    <cellStyle name="Percent 8 5 3 9" xfId="56898"/>
    <cellStyle name="Percent 8 5 4" xfId="5530"/>
    <cellStyle name="Percent 8 5 4 2" xfId="12022"/>
    <cellStyle name="Percent 8 5 4 2 2" xfId="27170"/>
    <cellStyle name="Percent 8 5 4 2 2 2" xfId="53138"/>
    <cellStyle name="Percent 8 5 4 2 3" xfId="37990"/>
    <cellStyle name="Percent 8 5 4 3" xfId="20678"/>
    <cellStyle name="Percent 8 5 4 3 2" xfId="46646"/>
    <cellStyle name="Percent 8 5 4 4" xfId="16350"/>
    <cellStyle name="Percent 8 5 4 4 2" xfId="42318"/>
    <cellStyle name="Percent 8 5 4 5" xfId="31498"/>
    <cellStyle name="Percent 8 5 4 6" xfId="57980"/>
    <cellStyle name="Percent 8 5 5" xfId="9858"/>
    <cellStyle name="Percent 8 5 5 2" xfId="25006"/>
    <cellStyle name="Percent 8 5 5 2 2" xfId="50974"/>
    <cellStyle name="Percent 8 5 5 3" xfId="35826"/>
    <cellStyle name="Percent 8 5 6" xfId="7694"/>
    <cellStyle name="Percent 8 5 6 2" xfId="22842"/>
    <cellStyle name="Percent 8 5 6 2 2" xfId="48810"/>
    <cellStyle name="Percent 8 5 6 3" xfId="33662"/>
    <cellStyle name="Percent 8 5 7" xfId="18514"/>
    <cellStyle name="Percent 8 5 7 2" xfId="44482"/>
    <cellStyle name="Percent 8 5 8" xfId="14186"/>
    <cellStyle name="Percent 8 5 8 2" xfId="40154"/>
    <cellStyle name="Percent 8 5 9" xfId="3366"/>
    <cellStyle name="Percent 8 6" xfId="651"/>
    <cellStyle name="Percent 8 6 10" xfId="29335"/>
    <cellStyle name="Percent 8 6 11" xfId="55277"/>
    <cellStyle name="Percent 8 6 12" xfId="55817"/>
    <cellStyle name="Percent 8 6 13" xfId="892"/>
    <cellStyle name="Percent 8 6 2" xfId="1744"/>
    <cellStyle name="Percent 8 6 2 10" xfId="56358"/>
    <cellStyle name="Percent 8 6 2 2" xfId="2826"/>
    <cellStyle name="Percent 8 6 2 2 2" xfId="7154"/>
    <cellStyle name="Percent 8 6 2 2 2 2" xfId="13646"/>
    <cellStyle name="Percent 8 6 2 2 2 2 2" xfId="28794"/>
    <cellStyle name="Percent 8 6 2 2 2 2 2 2" xfId="54762"/>
    <cellStyle name="Percent 8 6 2 2 2 2 3" xfId="39614"/>
    <cellStyle name="Percent 8 6 2 2 2 3" xfId="22302"/>
    <cellStyle name="Percent 8 6 2 2 2 3 2" xfId="48270"/>
    <cellStyle name="Percent 8 6 2 2 2 4" xfId="17974"/>
    <cellStyle name="Percent 8 6 2 2 2 4 2" xfId="43942"/>
    <cellStyle name="Percent 8 6 2 2 2 5" xfId="33122"/>
    <cellStyle name="Percent 8 6 2 2 2 6" xfId="59604"/>
    <cellStyle name="Percent 8 6 2 2 3" xfId="11482"/>
    <cellStyle name="Percent 8 6 2 2 3 2" xfId="26630"/>
    <cellStyle name="Percent 8 6 2 2 3 2 2" xfId="52598"/>
    <cellStyle name="Percent 8 6 2 2 3 3" xfId="37450"/>
    <cellStyle name="Percent 8 6 2 2 4" xfId="9318"/>
    <cellStyle name="Percent 8 6 2 2 4 2" xfId="24466"/>
    <cellStyle name="Percent 8 6 2 2 4 2 2" xfId="50434"/>
    <cellStyle name="Percent 8 6 2 2 4 3" xfId="35286"/>
    <cellStyle name="Percent 8 6 2 2 5" xfId="20138"/>
    <cellStyle name="Percent 8 6 2 2 5 2" xfId="46106"/>
    <cellStyle name="Percent 8 6 2 2 6" xfId="15810"/>
    <cellStyle name="Percent 8 6 2 2 6 2" xfId="41778"/>
    <cellStyle name="Percent 8 6 2 2 7" xfId="4990"/>
    <cellStyle name="Percent 8 6 2 2 8" xfId="30958"/>
    <cellStyle name="Percent 8 6 2 2 9" xfId="57440"/>
    <cellStyle name="Percent 8 6 2 3" xfId="6072"/>
    <cellStyle name="Percent 8 6 2 3 2" xfId="12564"/>
    <cellStyle name="Percent 8 6 2 3 2 2" xfId="27712"/>
    <cellStyle name="Percent 8 6 2 3 2 2 2" xfId="53680"/>
    <cellStyle name="Percent 8 6 2 3 2 3" xfId="38532"/>
    <cellStyle name="Percent 8 6 2 3 3" xfId="21220"/>
    <cellStyle name="Percent 8 6 2 3 3 2" xfId="47188"/>
    <cellStyle name="Percent 8 6 2 3 4" xfId="16892"/>
    <cellStyle name="Percent 8 6 2 3 4 2" xfId="42860"/>
    <cellStyle name="Percent 8 6 2 3 5" xfId="32040"/>
    <cellStyle name="Percent 8 6 2 3 6" xfId="58522"/>
    <cellStyle name="Percent 8 6 2 4" xfId="10400"/>
    <cellStyle name="Percent 8 6 2 4 2" xfId="25548"/>
    <cellStyle name="Percent 8 6 2 4 2 2" xfId="51516"/>
    <cellStyle name="Percent 8 6 2 4 3" xfId="36368"/>
    <cellStyle name="Percent 8 6 2 5" xfId="8236"/>
    <cellStyle name="Percent 8 6 2 5 2" xfId="23384"/>
    <cellStyle name="Percent 8 6 2 5 2 2" xfId="49352"/>
    <cellStyle name="Percent 8 6 2 5 3" xfId="34204"/>
    <cellStyle name="Percent 8 6 2 6" xfId="19056"/>
    <cellStyle name="Percent 8 6 2 6 2" xfId="45024"/>
    <cellStyle name="Percent 8 6 2 7" xfId="14728"/>
    <cellStyle name="Percent 8 6 2 7 2" xfId="40696"/>
    <cellStyle name="Percent 8 6 2 8" xfId="3908"/>
    <cellStyle name="Percent 8 6 2 9" xfId="29876"/>
    <cellStyle name="Percent 8 6 3" xfId="2285"/>
    <cellStyle name="Percent 8 6 3 2" xfId="6613"/>
    <cellStyle name="Percent 8 6 3 2 2" xfId="13105"/>
    <cellStyle name="Percent 8 6 3 2 2 2" xfId="28253"/>
    <cellStyle name="Percent 8 6 3 2 2 2 2" xfId="54221"/>
    <cellStyle name="Percent 8 6 3 2 2 3" xfId="39073"/>
    <cellStyle name="Percent 8 6 3 2 3" xfId="21761"/>
    <cellStyle name="Percent 8 6 3 2 3 2" xfId="47729"/>
    <cellStyle name="Percent 8 6 3 2 4" xfId="17433"/>
    <cellStyle name="Percent 8 6 3 2 4 2" xfId="43401"/>
    <cellStyle name="Percent 8 6 3 2 5" xfId="32581"/>
    <cellStyle name="Percent 8 6 3 2 6" xfId="59063"/>
    <cellStyle name="Percent 8 6 3 3" xfId="10941"/>
    <cellStyle name="Percent 8 6 3 3 2" xfId="26089"/>
    <cellStyle name="Percent 8 6 3 3 2 2" xfId="52057"/>
    <cellStyle name="Percent 8 6 3 3 3" xfId="36909"/>
    <cellStyle name="Percent 8 6 3 4" xfId="8777"/>
    <cellStyle name="Percent 8 6 3 4 2" xfId="23925"/>
    <cellStyle name="Percent 8 6 3 4 2 2" xfId="49893"/>
    <cellStyle name="Percent 8 6 3 4 3" xfId="34745"/>
    <cellStyle name="Percent 8 6 3 5" xfId="19597"/>
    <cellStyle name="Percent 8 6 3 5 2" xfId="45565"/>
    <cellStyle name="Percent 8 6 3 6" xfId="15269"/>
    <cellStyle name="Percent 8 6 3 6 2" xfId="41237"/>
    <cellStyle name="Percent 8 6 3 7" xfId="4449"/>
    <cellStyle name="Percent 8 6 3 8" xfId="30417"/>
    <cellStyle name="Percent 8 6 3 9" xfId="56899"/>
    <cellStyle name="Percent 8 6 4" xfId="5531"/>
    <cellStyle name="Percent 8 6 4 2" xfId="12023"/>
    <cellStyle name="Percent 8 6 4 2 2" xfId="27171"/>
    <cellStyle name="Percent 8 6 4 2 2 2" xfId="53139"/>
    <cellStyle name="Percent 8 6 4 2 3" xfId="37991"/>
    <cellStyle name="Percent 8 6 4 3" xfId="20679"/>
    <cellStyle name="Percent 8 6 4 3 2" xfId="46647"/>
    <cellStyle name="Percent 8 6 4 4" xfId="16351"/>
    <cellStyle name="Percent 8 6 4 4 2" xfId="42319"/>
    <cellStyle name="Percent 8 6 4 5" xfId="31499"/>
    <cellStyle name="Percent 8 6 4 6" xfId="57981"/>
    <cellStyle name="Percent 8 6 5" xfId="9859"/>
    <cellStyle name="Percent 8 6 5 2" xfId="25007"/>
    <cellStyle name="Percent 8 6 5 2 2" xfId="50975"/>
    <cellStyle name="Percent 8 6 5 3" xfId="35827"/>
    <cellStyle name="Percent 8 6 6" xfId="7695"/>
    <cellStyle name="Percent 8 6 6 2" xfId="22843"/>
    <cellStyle name="Percent 8 6 6 2 2" xfId="48811"/>
    <cellStyle name="Percent 8 6 6 3" xfId="33663"/>
    <cellStyle name="Percent 8 6 7" xfId="18515"/>
    <cellStyle name="Percent 8 6 7 2" xfId="44483"/>
    <cellStyle name="Percent 8 6 8" xfId="14187"/>
    <cellStyle name="Percent 8 6 8 2" xfId="40155"/>
    <cellStyle name="Percent 8 6 9" xfId="3367"/>
    <cellStyle name="Percent 8 7" xfId="652"/>
    <cellStyle name="Percent 8 7 10" xfId="29336"/>
    <cellStyle name="Percent 8 7 11" xfId="55278"/>
    <cellStyle name="Percent 8 7 12" xfId="55818"/>
    <cellStyle name="Percent 8 7 13" xfId="932"/>
    <cellStyle name="Percent 8 7 2" xfId="1745"/>
    <cellStyle name="Percent 8 7 2 10" xfId="56359"/>
    <cellStyle name="Percent 8 7 2 2" xfId="2827"/>
    <cellStyle name="Percent 8 7 2 2 2" xfId="7155"/>
    <cellStyle name="Percent 8 7 2 2 2 2" xfId="13647"/>
    <cellStyle name="Percent 8 7 2 2 2 2 2" xfId="28795"/>
    <cellStyle name="Percent 8 7 2 2 2 2 2 2" xfId="54763"/>
    <cellStyle name="Percent 8 7 2 2 2 2 3" xfId="39615"/>
    <cellStyle name="Percent 8 7 2 2 2 3" xfId="22303"/>
    <cellStyle name="Percent 8 7 2 2 2 3 2" xfId="48271"/>
    <cellStyle name="Percent 8 7 2 2 2 4" xfId="17975"/>
    <cellStyle name="Percent 8 7 2 2 2 4 2" xfId="43943"/>
    <cellStyle name="Percent 8 7 2 2 2 5" xfId="33123"/>
    <cellStyle name="Percent 8 7 2 2 2 6" xfId="59605"/>
    <cellStyle name="Percent 8 7 2 2 3" xfId="11483"/>
    <cellStyle name="Percent 8 7 2 2 3 2" xfId="26631"/>
    <cellStyle name="Percent 8 7 2 2 3 2 2" xfId="52599"/>
    <cellStyle name="Percent 8 7 2 2 3 3" xfId="37451"/>
    <cellStyle name="Percent 8 7 2 2 4" xfId="9319"/>
    <cellStyle name="Percent 8 7 2 2 4 2" xfId="24467"/>
    <cellStyle name="Percent 8 7 2 2 4 2 2" xfId="50435"/>
    <cellStyle name="Percent 8 7 2 2 4 3" xfId="35287"/>
    <cellStyle name="Percent 8 7 2 2 5" xfId="20139"/>
    <cellStyle name="Percent 8 7 2 2 5 2" xfId="46107"/>
    <cellStyle name="Percent 8 7 2 2 6" xfId="15811"/>
    <cellStyle name="Percent 8 7 2 2 6 2" xfId="41779"/>
    <cellStyle name="Percent 8 7 2 2 7" xfId="4991"/>
    <cellStyle name="Percent 8 7 2 2 8" xfId="30959"/>
    <cellStyle name="Percent 8 7 2 2 9" xfId="57441"/>
    <cellStyle name="Percent 8 7 2 3" xfId="6073"/>
    <cellStyle name="Percent 8 7 2 3 2" xfId="12565"/>
    <cellStyle name="Percent 8 7 2 3 2 2" xfId="27713"/>
    <cellStyle name="Percent 8 7 2 3 2 2 2" xfId="53681"/>
    <cellStyle name="Percent 8 7 2 3 2 3" xfId="38533"/>
    <cellStyle name="Percent 8 7 2 3 3" xfId="21221"/>
    <cellStyle name="Percent 8 7 2 3 3 2" xfId="47189"/>
    <cellStyle name="Percent 8 7 2 3 4" xfId="16893"/>
    <cellStyle name="Percent 8 7 2 3 4 2" xfId="42861"/>
    <cellStyle name="Percent 8 7 2 3 5" xfId="32041"/>
    <cellStyle name="Percent 8 7 2 3 6" xfId="58523"/>
    <cellStyle name="Percent 8 7 2 4" xfId="10401"/>
    <cellStyle name="Percent 8 7 2 4 2" xfId="25549"/>
    <cellStyle name="Percent 8 7 2 4 2 2" xfId="51517"/>
    <cellStyle name="Percent 8 7 2 4 3" xfId="36369"/>
    <cellStyle name="Percent 8 7 2 5" xfId="8237"/>
    <cellStyle name="Percent 8 7 2 5 2" xfId="23385"/>
    <cellStyle name="Percent 8 7 2 5 2 2" xfId="49353"/>
    <cellStyle name="Percent 8 7 2 5 3" xfId="34205"/>
    <cellStyle name="Percent 8 7 2 6" xfId="19057"/>
    <cellStyle name="Percent 8 7 2 6 2" xfId="45025"/>
    <cellStyle name="Percent 8 7 2 7" xfId="14729"/>
    <cellStyle name="Percent 8 7 2 7 2" xfId="40697"/>
    <cellStyle name="Percent 8 7 2 8" xfId="3909"/>
    <cellStyle name="Percent 8 7 2 9" xfId="29877"/>
    <cellStyle name="Percent 8 7 3" xfId="2286"/>
    <cellStyle name="Percent 8 7 3 2" xfId="6614"/>
    <cellStyle name="Percent 8 7 3 2 2" xfId="13106"/>
    <cellStyle name="Percent 8 7 3 2 2 2" xfId="28254"/>
    <cellStyle name="Percent 8 7 3 2 2 2 2" xfId="54222"/>
    <cellStyle name="Percent 8 7 3 2 2 3" xfId="39074"/>
    <cellStyle name="Percent 8 7 3 2 3" xfId="21762"/>
    <cellStyle name="Percent 8 7 3 2 3 2" xfId="47730"/>
    <cellStyle name="Percent 8 7 3 2 4" xfId="17434"/>
    <cellStyle name="Percent 8 7 3 2 4 2" xfId="43402"/>
    <cellStyle name="Percent 8 7 3 2 5" xfId="32582"/>
    <cellStyle name="Percent 8 7 3 2 6" xfId="59064"/>
    <cellStyle name="Percent 8 7 3 3" xfId="10942"/>
    <cellStyle name="Percent 8 7 3 3 2" xfId="26090"/>
    <cellStyle name="Percent 8 7 3 3 2 2" xfId="52058"/>
    <cellStyle name="Percent 8 7 3 3 3" xfId="36910"/>
    <cellStyle name="Percent 8 7 3 4" xfId="8778"/>
    <cellStyle name="Percent 8 7 3 4 2" xfId="23926"/>
    <cellStyle name="Percent 8 7 3 4 2 2" xfId="49894"/>
    <cellStyle name="Percent 8 7 3 4 3" xfId="34746"/>
    <cellStyle name="Percent 8 7 3 5" xfId="19598"/>
    <cellStyle name="Percent 8 7 3 5 2" xfId="45566"/>
    <cellStyle name="Percent 8 7 3 6" xfId="15270"/>
    <cellStyle name="Percent 8 7 3 6 2" xfId="41238"/>
    <cellStyle name="Percent 8 7 3 7" xfId="4450"/>
    <cellStyle name="Percent 8 7 3 8" xfId="30418"/>
    <cellStyle name="Percent 8 7 3 9" xfId="56900"/>
    <cellStyle name="Percent 8 7 4" xfId="5532"/>
    <cellStyle name="Percent 8 7 4 2" xfId="12024"/>
    <cellStyle name="Percent 8 7 4 2 2" xfId="27172"/>
    <cellStyle name="Percent 8 7 4 2 2 2" xfId="53140"/>
    <cellStyle name="Percent 8 7 4 2 3" xfId="37992"/>
    <cellStyle name="Percent 8 7 4 3" xfId="20680"/>
    <cellStyle name="Percent 8 7 4 3 2" xfId="46648"/>
    <cellStyle name="Percent 8 7 4 4" xfId="16352"/>
    <cellStyle name="Percent 8 7 4 4 2" xfId="42320"/>
    <cellStyle name="Percent 8 7 4 5" xfId="31500"/>
    <cellStyle name="Percent 8 7 4 6" xfId="57982"/>
    <cellStyle name="Percent 8 7 5" xfId="9860"/>
    <cellStyle name="Percent 8 7 5 2" xfId="25008"/>
    <cellStyle name="Percent 8 7 5 2 2" xfId="50976"/>
    <cellStyle name="Percent 8 7 5 3" xfId="35828"/>
    <cellStyle name="Percent 8 7 6" xfId="7696"/>
    <cellStyle name="Percent 8 7 6 2" xfId="22844"/>
    <cellStyle name="Percent 8 7 6 2 2" xfId="48812"/>
    <cellStyle name="Percent 8 7 6 3" xfId="33664"/>
    <cellStyle name="Percent 8 7 7" xfId="18516"/>
    <cellStyle name="Percent 8 7 7 2" xfId="44484"/>
    <cellStyle name="Percent 8 7 8" xfId="14188"/>
    <cellStyle name="Percent 8 7 8 2" xfId="40156"/>
    <cellStyle name="Percent 8 7 9" xfId="3368"/>
    <cellStyle name="Percent 8 8" xfId="653"/>
    <cellStyle name="Percent 8 8 10" xfId="29337"/>
    <cellStyle name="Percent 8 8 11" xfId="55279"/>
    <cellStyle name="Percent 8 8 12" xfId="55819"/>
    <cellStyle name="Percent 8 8 13" xfId="972"/>
    <cellStyle name="Percent 8 8 2" xfId="1746"/>
    <cellStyle name="Percent 8 8 2 10" xfId="56360"/>
    <cellStyle name="Percent 8 8 2 2" xfId="2828"/>
    <cellStyle name="Percent 8 8 2 2 2" xfId="7156"/>
    <cellStyle name="Percent 8 8 2 2 2 2" xfId="13648"/>
    <cellStyle name="Percent 8 8 2 2 2 2 2" xfId="28796"/>
    <cellStyle name="Percent 8 8 2 2 2 2 2 2" xfId="54764"/>
    <cellStyle name="Percent 8 8 2 2 2 2 3" xfId="39616"/>
    <cellStyle name="Percent 8 8 2 2 2 3" xfId="22304"/>
    <cellStyle name="Percent 8 8 2 2 2 3 2" xfId="48272"/>
    <cellStyle name="Percent 8 8 2 2 2 4" xfId="17976"/>
    <cellStyle name="Percent 8 8 2 2 2 4 2" xfId="43944"/>
    <cellStyle name="Percent 8 8 2 2 2 5" xfId="33124"/>
    <cellStyle name="Percent 8 8 2 2 2 6" xfId="59606"/>
    <cellStyle name="Percent 8 8 2 2 3" xfId="11484"/>
    <cellStyle name="Percent 8 8 2 2 3 2" xfId="26632"/>
    <cellStyle name="Percent 8 8 2 2 3 2 2" xfId="52600"/>
    <cellStyle name="Percent 8 8 2 2 3 3" xfId="37452"/>
    <cellStyle name="Percent 8 8 2 2 4" xfId="9320"/>
    <cellStyle name="Percent 8 8 2 2 4 2" xfId="24468"/>
    <cellStyle name="Percent 8 8 2 2 4 2 2" xfId="50436"/>
    <cellStyle name="Percent 8 8 2 2 4 3" xfId="35288"/>
    <cellStyle name="Percent 8 8 2 2 5" xfId="20140"/>
    <cellStyle name="Percent 8 8 2 2 5 2" xfId="46108"/>
    <cellStyle name="Percent 8 8 2 2 6" xfId="15812"/>
    <cellStyle name="Percent 8 8 2 2 6 2" xfId="41780"/>
    <cellStyle name="Percent 8 8 2 2 7" xfId="4992"/>
    <cellStyle name="Percent 8 8 2 2 8" xfId="30960"/>
    <cellStyle name="Percent 8 8 2 2 9" xfId="57442"/>
    <cellStyle name="Percent 8 8 2 3" xfId="6074"/>
    <cellStyle name="Percent 8 8 2 3 2" xfId="12566"/>
    <cellStyle name="Percent 8 8 2 3 2 2" xfId="27714"/>
    <cellStyle name="Percent 8 8 2 3 2 2 2" xfId="53682"/>
    <cellStyle name="Percent 8 8 2 3 2 3" xfId="38534"/>
    <cellStyle name="Percent 8 8 2 3 3" xfId="21222"/>
    <cellStyle name="Percent 8 8 2 3 3 2" xfId="47190"/>
    <cellStyle name="Percent 8 8 2 3 4" xfId="16894"/>
    <cellStyle name="Percent 8 8 2 3 4 2" xfId="42862"/>
    <cellStyle name="Percent 8 8 2 3 5" xfId="32042"/>
    <cellStyle name="Percent 8 8 2 3 6" xfId="58524"/>
    <cellStyle name="Percent 8 8 2 4" xfId="10402"/>
    <cellStyle name="Percent 8 8 2 4 2" xfId="25550"/>
    <cellStyle name="Percent 8 8 2 4 2 2" xfId="51518"/>
    <cellStyle name="Percent 8 8 2 4 3" xfId="36370"/>
    <cellStyle name="Percent 8 8 2 5" xfId="8238"/>
    <cellStyle name="Percent 8 8 2 5 2" xfId="23386"/>
    <cellStyle name="Percent 8 8 2 5 2 2" xfId="49354"/>
    <cellStyle name="Percent 8 8 2 5 3" xfId="34206"/>
    <cellStyle name="Percent 8 8 2 6" xfId="19058"/>
    <cellStyle name="Percent 8 8 2 6 2" xfId="45026"/>
    <cellStyle name="Percent 8 8 2 7" xfId="14730"/>
    <cellStyle name="Percent 8 8 2 7 2" xfId="40698"/>
    <cellStyle name="Percent 8 8 2 8" xfId="3910"/>
    <cellStyle name="Percent 8 8 2 9" xfId="29878"/>
    <cellStyle name="Percent 8 8 3" xfId="2287"/>
    <cellStyle name="Percent 8 8 3 2" xfId="6615"/>
    <cellStyle name="Percent 8 8 3 2 2" xfId="13107"/>
    <cellStyle name="Percent 8 8 3 2 2 2" xfId="28255"/>
    <cellStyle name="Percent 8 8 3 2 2 2 2" xfId="54223"/>
    <cellStyle name="Percent 8 8 3 2 2 3" xfId="39075"/>
    <cellStyle name="Percent 8 8 3 2 3" xfId="21763"/>
    <cellStyle name="Percent 8 8 3 2 3 2" xfId="47731"/>
    <cellStyle name="Percent 8 8 3 2 4" xfId="17435"/>
    <cellStyle name="Percent 8 8 3 2 4 2" xfId="43403"/>
    <cellStyle name="Percent 8 8 3 2 5" xfId="32583"/>
    <cellStyle name="Percent 8 8 3 2 6" xfId="59065"/>
    <cellStyle name="Percent 8 8 3 3" xfId="10943"/>
    <cellStyle name="Percent 8 8 3 3 2" xfId="26091"/>
    <cellStyle name="Percent 8 8 3 3 2 2" xfId="52059"/>
    <cellStyle name="Percent 8 8 3 3 3" xfId="36911"/>
    <cellStyle name="Percent 8 8 3 4" xfId="8779"/>
    <cellStyle name="Percent 8 8 3 4 2" xfId="23927"/>
    <cellStyle name="Percent 8 8 3 4 2 2" xfId="49895"/>
    <cellStyle name="Percent 8 8 3 4 3" xfId="34747"/>
    <cellStyle name="Percent 8 8 3 5" xfId="19599"/>
    <cellStyle name="Percent 8 8 3 5 2" xfId="45567"/>
    <cellStyle name="Percent 8 8 3 6" xfId="15271"/>
    <cellStyle name="Percent 8 8 3 6 2" xfId="41239"/>
    <cellStyle name="Percent 8 8 3 7" xfId="4451"/>
    <cellStyle name="Percent 8 8 3 8" xfId="30419"/>
    <cellStyle name="Percent 8 8 3 9" xfId="56901"/>
    <cellStyle name="Percent 8 8 4" xfId="5533"/>
    <cellStyle name="Percent 8 8 4 2" xfId="12025"/>
    <cellStyle name="Percent 8 8 4 2 2" xfId="27173"/>
    <cellStyle name="Percent 8 8 4 2 2 2" xfId="53141"/>
    <cellStyle name="Percent 8 8 4 2 3" xfId="37993"/>
    <cellStyle name="Percent 8 8 4 3" xfId="20681"/>
    <cellStyle name="Percent 8 8 4 3 2" xfId="46649"/>
    <cellStyle name="Percent 8 8 4 4" xfId="16353"/>
    <cellStyle name="Percent 8 8 4 4 2" xfId="42321"/>
    <cellStyle name="Percent 8 8 4 5" xfId="31501"/>
    <cellStyle name="Percent 8 8 4 6" xfId="57983"/>
    <cellStyle name="Percent 8 8 5" xfId="9861"/>
    <cellStyle name="Percent 8 8 5 2" xfId="25009"/>
    <cellStyle name="Percent 8 8 5 2 2" xfId="50977"/>
    <cellStyle name="Percent 8 8 5 3" xfId="35829"/>
    <cellStyle name="Percent 8 8 6" xfId="7697"/>
    <cellStyle name="Percent 8 8 6 2" xfId="22845"/>
    <cellStyle name="Percent 8 8 6 2 2" xfId="48813"/>
    <cellStyle name="Percent 8 8 6 3" xfId="33665"/>
    <cellStyle name="Percent 8 8 7" xfId="18517"/>
    <cellStyle name="Percent 8 8 7 2" xfId="44485"/>
    <cellStyle name="Percent 8 8 8" xfId="14189"/>
    <cellStyle name="Percent 8 8 8 2" xfId="40157"/>
    <cellStyle name="Percent 8 8 9" xfId="3369"/>
    <cellStyle name="Percent 8 9" xfId="654"/>
    <cellStyle name="Percent 8 9 10" xfId="29338"/>
    <cellStyle name="Percent 8 9 11" xfId="55280"/>
    <cellStyle name="Percent 8 9 12" xfId="55820"/>
    <cellStyle name="Percent 8 9 13" xfId="1012"/>
    <cellStyle name="Percent 8 9 2" xfId="1747"/>
    <cellStyle name="Percent 8 9 2 10" xfId="56361"/>
    <cellStyle name="Percent 8 9 2 2" xfId="2829"/>
    <cellStyle name="Percent 8 9 2 2 2" xfId="7157"/>
    <cellStyle name="Percent 8 9 2 2 2 2" xfId="13649"/>
    <cellStyle name="Percent 8 9 2 2 2 2 2" xfId="28797"/>
    <cellStyle name="Percent 8 9 2 2 2 2 2 2" xfId="54765"/>
    <cellStyle name="Percent 8 9 2 2 2 2 3" xfId="39617"/>
    <cellStyle name="Percent 8 9 2 2 2 3" xfId="22305"/>
    <cellStyle name="Percent 8 9 2 2 2 3 2" xfId="48273"/>
    <cellStyle name="Percent 8 9 2 2 2 4" xfId="17977"/>
    <cellStyle name="Percent 8 9 2 2 2 4 2" xfId="43945"/>
    <cellStyle name="Percent 8 9 2 2 2 5" xfId="33125"/>
    <cellStyle name="Percent 8 9 2 2 2 6" xfId="59607"/>
    <cellStyle name="Percent 8 9 2 2 3" xfId="11485"/>
    <cellStyle name="Percent 8 9 2 2 3 2" xfId="26633"/>
    <cellStyle name="Percent 8 9 2 2 3 2 2" xfId="52601"/>
    <cellStyle name="Percent 8 9 2 2 3 3" xfId="37453"/>
    <cellStyle name="Percent 8 9 2 2 4" xfId="9321"/>
    <cellStyle name="Percent 8 9 2 2 4 2" xfId="24469"/>
    <cellStyle name="Percent 8 9 2 2 4 2 2" xfId="50437"/>
    <cellStyle name="Percent 8 9 2 2 4 3" xfId="35289"/>
    <cellStyle name="Percent 8 9 2 2 5" xfId="20141"/>
    <cellStyle name="Percent 8 9 2 2 5 2" xfId="46109"/>
    <cellStyle name="Percent 8 9 2 2 6" xfId="15813"/>
    <cellStyle name="Percent 8 9 2 2 6 2" xfId="41781"/>
    <cellStyle name="Percent 8 9 2 2 7" xfId="4993"/>
    <cellStyle name="Percent 8 9 2 2 8" xfId="30961"/>
    <cellStyle name="Percent 8 9 2 2 9" xfId="57443"/>
    <cellStyle name="Percent 8 9 2 3" xfId="6075"/>
    <cellStyle name="Percent 8 9 2 3 2" xfId="12567"/>
    <cellStyle name="Percent 8 9 2 3 2 2" xfId="27715"/>
    <cellStyle name="Percent 8 9 2 3 2 2 2" xfId="53683"/>
    <cellStyle name="Percent 8 9 2 3 2 3" xfId="38535"/>
    <cellStyle name="Percent 8 9 2 3 3" xfId="21223"/>
    <cellStyle name="Percent 8 9 2 3 3 2" xfId="47191"/>
    <cellStyle name="Percent 8 9 2 3 4" xfId="16895"/>
    <cellStyle name="Percent 8 9 2 3 4 2" xfId="42863"/>
    <cellStyle name="Percent 8 9 2 3 5" xfId="32043"/>
    <cellStyle name="Percent 8 9 2 3 6" xfId="58525"/>
    <cellStyle name="Percent 8 9 2 4" xfId="10403"/>
    <cellStyle name="Percent 8 9 2 4 2" xfId="25551"/>
    <cellStyle name="Percent 8 9 2 4 2 2" xfId="51519"/>
    <cellStyle name="Percent 8 9 2 4 3" xfId="36371"/>
    <cellStyle name="Percent 8 9 2 5" xfId="8239"/>
    <cellStyle name="Percent 8 9 2 5 2" xfId="23387"/>
    <cellStyle name="Percent 8 9 2 5 2 2" xfId="49355"/>
    <cellStyle name="Percent 8 9 2 5 3" xfId="34207"/>
    <cellStyle name="Percent 8 9 2 6" xfId="19059"/>
    <cellStyle name="Percent 8 9 2 6 2" xfId="45027"/>
    <cellStyle name="Percent 8 9 2 7" xfId="14731"/>
    <cellStyle name="Percent 8 9 2 7 2" xfId="40699"/>
    <cellStyle name="Percent 8 9 2 8" xfId="3911"/>
    <cellStyle name="Percent 8 9 2 9" xfId="29879"/>
    <cellStyle name="Percent 8 9 3" xfId="2288"/>
    <cellStyle name="Percent 8 9 3 2" xfId="6616"/>
    <cellStyle name="Percent 8 9 3 2 2" xfId="13108"/>
    <cellStyle name="Percent 8 9 3 2 2 2" xfId="28256"/>
    <cellStyle name="Percent 8 9 3 2 2 2 2" xfId="54224"/>
    <cellStyle name="Percent 8 9 3 2 2 3" xfId="39076"/>
    <cellStyle name="Percent 8 9 3 2 3" xfId="21764"/>
    <cellStyle name="Percent 8 9 3 2 3 2" xfId="47732"/>
    <cellStyle name="Percent 8 9 3 2 4" xfId="17436"/>
    <cellStyle name="Percent 8 9 3 2 4 2" xfId="43404"/>
    <cellStyle name="Percent 8 9 3 2 5" xfId="32584"/>
    <cellStyle name="Percent 8 9 3 2 6" xfId="59066"/>
    <cellStyle name="Percent 8 9 3 3" xfId="10944"/>
    <cellStyle name="Percent 8 9 3 3 2" xfId="26092"/>
    <cellStyle name="Percent 8 9 3 3 2 2" xfId="52060"/>
    <cellStyle name="Percent 8 9 3 3 3" xfId="36912"/>
    <cellStyle name="Percent 8 9 3 4" xfId="8780"/>
    <cellStyle name="Percent 8 9 3 4 2" xfId="23928"/>
    <cellStyle name="Percent 8 9 3 4 2 2" xfId="49896"/>
    <cellStyle name="Percent 8 9 3 4 3" xfId="34748"/>
    <cellStyle name="Percent 8 9 3 5" xfId="19600"/>
    <cellStyle name="Percent 8 9 3 5 2" xfId="45568"/>
    <cellStyle name="Percent 8 9 3 6" xfId="15272"/>
    <cellStyle name="Percent 8 9 3 6 2" xfId="41240"/>
    <cellStyle name="Percent 8 9 3 7" xfId="4452"/>
    <cellStyle name="Percent 8 9 3 8" xfId="30420"/>
    <cellStyle name="Percent 8 9 3 9" xfId="56902"/>
    <cellStyle name="Percent 8 9 4" xfId="5534"/>
    <cellStyle name="Percent 8 9 4 2" xfId="12026"/>
    <cellStyle name="Percent 8 9 4 2 2" xfId="27174"/>
    <cellStyle name="Percent 8 9 4 2 2 2" xfId="53142"/>
    <cellStyle name="Percent 8 9 4 2 3" xfId="37994"/>
    <cellStyle name="Percent 8 9 4 3" xfId="20682"/>
    <cellStyle name="Percent 8 9 4 3 2" xfId="46650"/>
    <cellStyle name="Percent 8 9 4 4" xfId="16354"/>
    <cellStyle name="Percent 8 9 4 4 2" xfId="42322"/>
    <cellStyle name="Percent 8 9 4 5" xfId="31502"/>
    <cellStyle name="Percent 8 9 4 6" xfId="57984"/>
    <cellStyle name="Percent 8 9 5" xfId="9862"/>
    <cellStyle name="Percent 8 9 5 2" xfId="25010"/>
    <cellStyle name="Percent 8 9 5 2 2" xfId="50978"/>
    <cellStyle name="Percent 8 9 5 3" xfId="35830"/>
    <cellStyle name="Percent 8 9 6" xfId="7698"/>
    <cellStyle name="Percent 8 9 6 2" xfId="22846"/>
    <cellStyle name="Percent 8 9 6 2 2" xfId="48814"/>
    <cellStyle name="Percent 8 9 6 3" xfId="33666"/>
    <cellStyle name="Percent 8 9 7" xfId="18518"/>
    <cellStyle name="Percent 8 9 7 2" xfId="44486"/>
    <cellStyle name="Percent 8 9 8" xfId="14190"/>
    <cellStyle name="Percent 8 9 8 2" xfId="40158"/>
    <cellStyle name="Percent 8 9 9" xfId="3370"/>
    <cellStyle name="Percent 9" xfId="655"/>
    <cellStyle name="Percent 9 10" xfId="656"/>
    <cellStyle name="Percent 9 10 10" xfId="29339"/>
    <cellStyle name="Percent 9 10 11" xfId="55281"/>
    <cellStyle name="Percent 9 10 12" xfId="55821"/>
    <cellStyle name="Percent 9 10 13" xfId="1055"/>
    <cellStyle name="Percent 9 10 2" xfId="1748"/>
    <cellStyle name="Percent 9 10 2 10" xfId="56362"/>
    <cellStyle name="Percent 9 10 2 2" xfId="2830"/>
    <cellStyle name="Percent 9 10 2 2 2" xfId="7158"/>
    <cellStyle name="Percent 9 10 2 2 2 2" xfId="13650"/>
    <cellStyle name="Percent 9 10 2 2 2 2 2" xfId="28798"/>
    <cellStyle name="Percent 9 10 2 2 2 2 2 2" xfId="54766"/>
    <cellStyle name="Percent 9 10 2 2 2 2 3" xfId="39618"/>
    <cellStyle name="Percent 9 10 2 2 2 3" xfId="22306"/>
    <cellStyle name="Percent 9 10 2 2 2 3 2" xfId="48274"/>
    <cellStyle name="Percent 9 10 2 2 2 4" xfId="17978"/>
    <cellStyle name="Percent 9 10 2 2 2 4 2" xfId="43946"/>
    <cellStyle name="Percent 9 10 2 2 2 5" xfId="33126"/>
    <cellStyle name="Percent 9 10 2 2 2 6" xfId="59608"/>
    <cellStyle name="Percent 9 10 2 2 3" xfId="11486"/>
    <cellStyle name="Percent 9 10 2 2 3 2" xfId="26634"/>
    <cellStyle name="Percent 9 10 2 2 3 2 2" xfId="52602"/>
    <cellStyle name="Percent 9 10 2 2 3 3" xfId="37454"/>
    <cellStyle name="Percent 9 10 2 2 4" xfId="9322"/>
    <cellStyle name="Percent 9 10 2 2 4 2" xfId="24470"/>
    <cellStyle name="Percent 9 10 2 2 4 2 2" xfId="50438"/>
    <cellStyle name="Percent 9 10 2 2 4 3" xfId="35290"/>
    <cellStyle name="Percent 9 10 2 2 5" xfId="20142"/>
    <cellStyle name="Percent 9 10 2 2 5 2" xfId="46110"/>
    <cellStyle name="Percent 9 10 2 2 6" xfId="15814"/>
    <cellStyle name="Percent 9 10 2 2 6 2" xfId="41782"/>
    <cellStyle name="Percent 9 10 2 2 7" xfId="4994"/>
    <cellStyle name="Percent 9 10 2 2 8" xfId="30962"/>
    <cellStyle name="Percent 9 10 2 2 9" xfId="57444"/>
    <cellStyle name="Percent 9 10 2 3" xfId="6076"/>
    <cellStyle name="Percent 9 10 2 3 2" xfId="12568"/>
    <cellStyle name="Percent 9 10 2 3 2 2" xfId="27716"/>
    <cellStyle name="Percent 9 10 2 3 2 2 2" xfId="53684"/>
    <cellStyle name="Percent 9 10 2 3 2 3" xfId="38536"/>
    <cellStyle name="Percent 9 10 2 3 3" xfId="21224"/>
    <cellStyle name="Percent 9 10 2 3 3 2" xfId="47192"/>
    <cellStyle name="Percent 9 10 2 3 4" xfId="16896"/>
    <cellStyle name="Percent 9 10 2 3 4 2" xfId="42864"/>
    <cellStyle name="Percent 9 10 2 3 5" xfId="32044"/>
    <cellStyle name="Percent 9 10 2 3 6" xfId="58526"/>
    <cellStyle name="Percent 9 10 2 4" xfId="10404"/>
    <cellStyle name="Percent 9 10 2 4 2" xfId="25552"/>
    <cellStyle name="Percent 9 10 2 4 2 2" xfId="51520"/>
    <cellStyle name="Percent 9 10 2 4 3" xfId="36372"/>
    <cellStyle name="Percent 9 10 2 5" xfId="8240"/>
    <cellStyle name="Percent 9 10 2 5 2" xfId="23388"/>
    <cellStyle name="Percent 9 10 2 5 2 2" xfId="49356"/>
    <cellStyle name="Percent 9 10 2 5 3" xfId="34208"/>
    <cellStyle name="Percent 9 10 2 6" xfId="19060"/>
    <cellStyle name="Percent 9 10 2 6 2" xfId="45028"/>
    <cellStyle name="Percent 9 10 2 7" xfId="14732"/>
    <cellStyle name="Percent 9 10 2 7 2" xfId="40700"/>
    <cellStyle name="Percent 9 10 2 8" xfId="3912"/>
    <cellStyle name="Percent 9 10 2 9" xfId="29880"/>
    <cellStyle name="Percent 9 10 3" xfId="2289"/>
    <cellStyle name="Percent 9 10 3 2" xfId="6617"/>
    <cellStyle name="Percent 9 10 3 2 2" xfId="13109"/>
    <cellStyle name="Percent 9 10 3 2 2 2" xfId="28257"/>
    <cellStyle name="Percent 9 10 3 2 2 2 2" xfId="54225"/>
    <cellStyle name="Percent 9 10 3 2 2 3" xfId="39077"/>
    <cellStyle name="Percent 9 10 3 2 3" xfId="21765"/>
    <cellStyle name="Percent 9 10 3 2 3 2" xfId="47733"/>
    <cellStyle name="Percent 9 10 3 2 4" xfId="17437"/>
    <cellStyle name="Percent 9 10 3 2 4 2" xfId="43405"/>
    <cellStyle name="Percent 9 10 3 2 5" xfId="32585"/>
    <cellStyle name="Percent 9 10 3 2 6" xfId="59067"/>
    <cellStyle name="Percent 9 10 3 3" xfId="10945"/>
    <cellStyle name="Percent 9 10 3 3 2" xfId="26093"/>
    <cellStyle name="Percent 9 10 3 3 2 2" xfId="52061"/>
    <cellStyle name="Percent 9 10 3 3 3" xfId="36913"/>
    <cellStyle name="Percent 9 10 3 4" xfId="8781"/>
    <cellStyle name="Percent 9 10 3 4 2" xfId="23929"/>
    <cellStyle name="Percent 9 10 3 4 2 2" xfId="49897"/>
    <cellStyle name="Percent 9 10 3 4 3" xfId="34749"/>
    <cellStyle name="Percent 9 10 3 5" xfId="19601"/>
    <cellStyle name="Percent 9 10 3 5 2" xfId="45569"/>
    <cellStyle name="Percent 9 10 3 6" xfId="15273"/>
    <cellStyle name="Percent 9 10 3 6 2" xfId="41241"/>
    <cellStyle name="Percent 9 10 3 7" xfId="4453"/>
    <cellStyle name="Percent 9 10 3 8" xfId="30421"/>
    <cellStyle name="Percent 9 10 3 9" xfId="56903"/>
    <cellStyle name="Percent 9 10 4" xfId="5535"/>
    <cellStyle name="Percent 9 10 4 2" xfId="12027"/>
    <cellStyle name="Percent 9 10 4 2 2" xfId="27175"/>
    <cellStyle name="Percent 9 10 4 2 2 2" xfId="53143"/>
    <cellStyle name="Percent 9 10 4 2 3" xfId="37995"/>
    <cellStyle name="Percent 9 10 4 3" xfId="20683"/>
    <cellStyle name="Percent 9 10 4 3 2" xfId="46651"/>
    <cellStyle name="Percent 9 10 4 4" xfId="16355"/>
    <cellStyle name="Percent 9 10 4 4 2" xfId="42323"/>
    <cellStyle name="Percent 9 10 4 5" xfId="31503"/>
    <cellStyle name="Percent 9 10 4 6" xfId="57985"/>
    <cellStyle name="Percent 9 10 5" xfId="9863"/>
    <cellStyle name="Percent 9 10 5 2" xfId="25011"/>
    <cellStyle name="Percent 9 10 5 2 2" xfId="50979"/>
    <cellStyle name="Percent 9 10 5 3" xfId="35831"/>
    <cellStyle name="Percent 9 10 6" xfId="7699"/>
    <cellStyle name="Percent 9 10 6 2" xfId="22847"/>
    <cellStyle name="Percent 9 10 6 2 2" xfId="48815"/>
    <cellStyle name="Percent 9 10 6 3" xfId="33667"/>
    <cellStyle name="Percent 9 10 7" xfId="18519"/>
    <cellStyle name="Percent 9 10 7 2" xfId="44487"/>
    <cellStyle name="Percent 9 10 8" xfId="14191"/>
    <cellStyle name="Percent 9 10 8 2" xfId="40159"/>
    <cellStyle name="Percent 9 10 9" xfId="3371"/>
    <cellStyle name="Percent 9 11" xfId="657"/>
    <cellStyle name="Percent 9 11 10" xfId="29340"/>
    <cellStyle name="Percent 9 11 11" xfId="55282"/>
    <cellStyle name="Percent 9 11 12" xfId="55822"/>
    <cellStyle name="Percent 9 11 13" xfId="1095"/>
    <cellStyle name="Percent 9 11 2" xfId="1749"/>
    <cellStyle name="Percent 9 11 2 10" xfId="56363"/>
    <cellStyle name="Percent 9 11 2 2" xfId="2831"/>
    <cellStyle name="Percent 9 11 2 2 2" xfId="7159"/>
    <cellStyle name="Percent 9 11 2 2 2 2" xfId="13651"/>
    <cellStyle name="Percent 9 11 2 2 2 2 2" xfId="28799"/>
    <cellStyle name="Percent 9 11 2 2 2 2 2 2" xfId="54767"/>
    <cellStyle name="Percent 9 11 2 2 2 2 3" xfId="39619"/>
    <cellStyle name="Percent 9 11 2 2 2 3" xfId="22307"/>
    <cellStyle name="Percent 9 11 2 2 2 3 2" xfId="48275"/>
    <cellStyle name="Percent 9 11 2 2 2 4" xfId="17979"/>
    <cellStyle name="Percent 9 11 2 2 2 4 2" xfId="43947"/>
    <cellStyle name="Percent 9 11 2 2 2 5" xfId="33127"/>
    <cellStyle name="Percent 9 11 2 2 2 6" xfId="59609"/>
    <cellStyle name="Percent 9 11 2 2 3" xfId="11487"/>
    <cellStyle name="Percent 9 11 2 2 3 2" xfId="26635"/>
    <cellStyle name="Percent 9 11 2 2 3 2 2" xfId="52603"/>
    <cellStyle name="Percent 9 11 2 2 3 3" xfId="37455"/>
    <cellStyle name="Percent 9 11 2 2 4" xfId="9323"/>
    <cellStyle name="Percent 9 11 2 2 4 2" xfId="24471"/>
    <cellStyle name="Percent 9 11 2 2 4 2 2" xfId="50439"/>
    <cellStyle name="Percent 9 11 2 2 4 3" xfId="35291"/>
    <cellStyle name="Percent 9 11 2 2 5" xfId="20143"/>
    <cellStyle name="Percent 9 11 2 2 5 2" xfId="46111"/>
    <cellStyle name="Percent 9 11 2 2 6" xfId="15815"/>
    <cellStyle name="Percent 9 11 2 2 6 2" xfId="41783"/>
    <cellStyle name="Percent 9 11 2 2 7" xfId="4995"/>
    <cellStyle name="Percent 9 11 2 2 8" xfId="30963"/>
    <cellStyle name="Percent 9 11 2 2 9" xfId="57445"/>
    <cellStyle name="Percent 9 11 2 3" xfId="6077"/>
    <cellStyle name="Percent 9 11 2 3 2" xfId="12569"/>
    <cellStyle name="Percent 9 11 2 3 2 2" xfId="27717"/>
    <cellStyle name="Percent 9 11 2 3 2 2 2" xfId="53685"/>
    <cellStyle name="Percent 9 11 2 3 2 3" xfId="38537"/>
    <cellStyle name="Percent 9 11 2 3 3" xfId="21225"/>
    <cellStyle name="Percent 9 11 2 3 3 2" xfId="47193"/>
    <cellStyle name="Percent 9 11 2 3 4" xfId="16897"/>
    <cellStyle name="Percent 9 11 2 3 4 2" xfId="42865"/>
    <cellStyle name="Percent 9 11 2 3 5" xfId="32045"/>
    <cellStyle name="Percent 9 11 2 3 6" xfId="58527"/>
    <cellStyle name="Percent 9 11 2 4" xfId="10405"/>
    <cellStyle name="Percent 9 11 2 4 2" xfId="25553"/>
    <cellStyle name="Percent 9 11 2 4 2 2" xfId="51521"/>
    <cellStyle name="Percent 9 11 2 4 3" xfId="36373"/>
    <cellStyle name="Percent 9 11 2 5" xfId="8241"/>
    <cellStyle name="Percent 9 11 2 5 2" xfId="23389"/>
    <cellStyle name="Percent 9 11 2 5 2 2" xfId="49357"/>
    <cellStyle name="Percent 9 11 2 5 3" xfId="34209"/>
    <cellStyle name="Percent 9 11 2 6" xfId="19061"/>
    <cellStyle name="Percent 9 11 2 6 2" xfId="45029"/>
    <cellStyle name="Percent 9 11 2 7" xfId="14733"/>
    <cellStyle name="Percent 9 11 2 7 2" xfId="40701"/>
    <cellStyle name="Percent 9 11 2 8" xfId="3913"/>
    <cellStyle name="Percent 9 11 2 9" xfId="29881"/>
    <cellStyle name="Percent 9 11 3" xfId="2290"/>
    <cellStyle name="Percent 9 11 3 2" xfId="6618"/>
    <cellStyle name="Percent 9 11 3 2 2" xfId="13110"/>
    <cellStyle name="Percent 9 11 3 2 2 2" xfId="28258"/>
    <cellStyle name="Percent 9 11 3 2 2 2 2" xfId="54226"/>
    <cellStyle name="Percent 9 11 3 2 2 3" xfId="39078"/>
    <cellStyle name="Percent 9 11 3 2 3" xfId="21766"/>
    <cellStyle name="Percent 9 11 3 2 3 2" xfId="47734"/>
    <cellStyle name="Percent 9 11 3 2 4" xfId="17438"/>
    <cellStyle name="Percent 9 11 3 2 4 2" xfId="43406"/>
    <cellStyle name="Percent 9 11 3 2 5" xfId="32586"/>
    <cellStyle name="Percent 9 11 3 2 6" xfId="59068"/>
    <cellStyle name="Percent 9 11 3 3" xfId="10946"/>
    <cellStyle name="Percent 9 11 3 3 2" xfId="26094"/>
    <cellStyle name="Percent 9 11 3 3 2 2" xfId="52062"/>
    <cellStyle name="Percent 9 11 3 3 3" xfId="36914"/>
    <cellStyle name="Percent 9 11 3 4" xfId="8782"/>
    <cellStyle name="Percent 9 11 3 4 2" xfId="23930"/>
    <cellStyle name="Percent 9 11 3 4 2 2" xfId="49898"/>
    <cellStyle name="Percent 9 11 3 4 3" xfId="34750"/>
    <cellStyle name="Percent 9 11 3 5" xfId="19602"/>
    <cellStyle name="Percent 9 11 3 5 2" xfId="45570"/>
    <cellStyle name="Percent 9 11 3 6" xfId="15274"/>
    <cellStyle name="Percent 9 11 3 6 2" xfId="41242"/>
    <cellStyle name="Percent 9 11 3 7" xfId="4454"/>
    <cellStyle name="Percent 9 11 3 8" xfId="30422"/>
    <cellStyle name="Percent 9 11 3 9" xfId="56904"/>
    <cellStyle name="Percent 9 11 4" xfId="5536"/>
    <cellStyle name="Percent 9 11 4 2" xfId="12028"/>
    <cellStyle name="Percent 9 11 4 2 2" xfId="27176"/>
    <cellStyle name="Percent 9 11 4 2 2 2" xfId="53144"/>
    <cellStyle name="Percent 9 11 4 2 3" xfId="37996"/>
    <cellStyle name="Percent 9 11 4 3" xfId="20684"/>
    <cellStyle name="Percent 9 11 4 3 2" xfId="46652"/>
    <cellStyle name="Percent 9 11 4 4" xfId="16356"/>
    <cellStyle name="Percent 9 11 4 4 2" xfId="42324"/>
    <cellStyle name="Percent 9 11 4 5" xfId="31504"/>
    <cellStyle name="Percent 9 11 4 6" xfId="57986"/>
    <cellStyle name="Percent 9 11 5" xfId="9864"/>
    <cellStyle name="Percent 9 11 5 2" xfId="25012"/>
    <cellStyle name="Percent 9 11 5 2 2" xfId="50980"/>
    <cellStyle name="Percent 9 11 5 3" xfId="35832"/>
    <cellStyle name="Percent 9 11 6" xfId="7700"/>
    <cellStyle name="Percent 9 11 6 2" xfId="22848"/>
    <cellStyle name="Percent 9 11 6 2 2" xfId="48816"/>
    <cellStyle name="Percent 9 11 6 3" xfId="33668"/>
    <cellStyle name="Percent 9 11 7" xfId="18520"/>
    <cellStyle name="Percent 9 11 7 2" xfId="44488"/>
    <cellStyle name="Percent 9 11 8" xfId="14192"/>
    <cellStyle name="Percent 9 11 8 2" xfId="40160"/>
    <cellStyle name="Percent 9 11 9" xfId="3372"/>
    <cellStyle name="Percent 9 12" xfId="658"/>
    <cellStyle name="Percent 9 12 10" xfId="29341"/>
    <cellStyle name="Percent 9 12 11" xfId="55283"/>
    <cellStyle name="Percent 9 12 12" xfId="55823"/>
    <cellStyle name="Percent 9 12 13" xfId="1135"/>
    <cellStyle name="Percent 9 12 2" xfId="1750"/>
    <cellStyle name="Percent 9 12 2 10" xfId="56364"/>
    <cellStyle name="Percent 9 12 2 2" xfId="2832"/>
    <cellStyle name="Percent 9 12 2 2 2" xfId="7160"/>
    <cellStyle name="Percent 9 12 2 2 2 2" xfId="13652"/>
    <cellStyle name="Percent 9 12 2 2 2 2 2" xfId="28800"/>
    <cellStyle name="Percent 9 12 2 2 2 2 2 2" xfId="54768"/>
    <cellStyle name="Percent 9 12 2 2 2 2 3" xfId="39620"/>
    <cellStyle name="Percent 9 12 2 2 2 3" xfId="22308"/>
    <cellStyle name="Percent 9 12 2 2 2 3 2" xfId="48276"/>
    <cellStyle name="Percent 9 12 2 2 2 4" xfId="17980"/>
    <cellStyle name="Percent 9 12 2 2 2 4 2" xfId="43948"/>
    <cellStyle name="Percent 9 12 2 2 2 5" xfId="33128"/>
    <cellStyle name="Percent 9 12 2 2 2 6" xfId="59610"/>
    <cellStyle name="Percent 9 12 2 2 3" xfId="11488"/>
    <cellStyle name="Percent 9 12 2 2 3 2" xfId="26636"/>
    <cellStyle name="Percent 9 12 2 2 3 2 2" xfId="52604"/>
    <cellStyle name="Percent 9 12 2 2 3 3" xfId="37456"/>
    <cellStyle name="Percent 9 12 2 2 4" xfId="9324"/>
    <cellStyle name="Percent 9 12 2 2 4 2" xfId="24472"/>
    <cellStyle name="Percent 9 12 2 2 4 2 2" xfId="50440"/>
    <cellStyle name="Percent 9 12 2 2 4 3" xfId="35292"/>
    <cellStyle name="Percent 9 12 2 2 5" xfId="20144"/>
    <cellStyle name="Percent 9 12 2 2 5 2" xfId="46112"/>
    <cellStyle name="Percent 9 12 2 2 6" xfId="15816"/>
    <cellStyle name="Percent 9 12 2 2 6 2" xfId="41784"/>
    <cellStyle name="Percent 9 12 2 2 7" xfId="4996"/>
    <cellStyle name="Percent 9 12 2 2 8" xfId="30964"/>
    <cellStyle name="Percent 9 12 2 2 9" xfId="57446"/>
    <cellStyle name="Percent 9 12 2 3" xfId="6078"/>
    <cellStyle name="Percent 9 12 2 3 2" xfId="12570"/>
    <cellStyle name="Percent 9 12 2 3 2 2" xfId="27718"/>
    <cellStyle name="Percent 9 12 2 3 2 2 2" xfId="53686"/>
    <cellStyle name="Percent 9 12 2 3 2 3" xfId="38538"/>
    <cellStyle name="Percent 9 12 2 3 3" xfId="21226"/>
    <cellStyle name="Percent 9 12 2 3 3 2" xfId="47194"/>
    <cellStyle name="Percent 9 12 2 3 4" xfId="16898"/>
    <cellStyle name="Percent 9 12 2 3 4 2" xfId="42866"/>
    <cellStyle name="Percent 9 12 2 3 5" xfId="32046"/>
    <cellStyle name="Percent 9 12 2 3 6" xfId="58528"/>
    <cellStyle name="Percent 9 12 2 4" xfId="10406"/>
    <cellStyle name="Percent 9 12 2 4 2" xfId="25554"/>
    <cellStyle name="Percent 9 12 2 4 2 2" xfId="51522"/>
    <cellStyle name="Percent 9 12 2 4 3" xfId="36374"/>
    <cellStyle name="Percent 9 12 2 5" xfId="8242"/>
    <cellStyle name="Percent 9 12 2 5 2" xfId="23390"/>
    <cellStyle name="Percent 9 12 2 5 2 2" xfId="49358"/>
    <cellStyle name="Percent 9 12 2 5 3" xfId="34210"/>
    <cellStyle name="Percent 9 12 2 6" xfId="19062"/>
    <cellStyle name="Percent 9 12 2 6 2" xfId="45030"/>
    <cellStyle name="Percent 9 12 2 7" xfId="14734"/>
    <cellStyle name="Percent 9 12 2 7 2" xfId="40702"/>
    <cellStyle name="Percent 9 12 2 8" xfId="3914"/>
    <cellStyle name="Percent 9 12 2 9" xfId="29882"/>
    <cellStyle name="Percent 9 12 3" xfId="2291"/>
    <cellStyle name="Percent 9 12 3 2" xfId="6619"/>
    <cellStyle name="Percent 9 12 3 2 2" xfId="13111"/>
    <cellStyle name="Percent 9 12 3 2 2 2" xfId="28259"/>
    <cellStyle name="Percent 9 12 3 2 2 2 2" xfId="54227"/>
    <cellStyle name="Percent 9 12 3 2 2 3" xfId="39079"/>
    <cellStyle name="Percent 9 12 3 2 3" xfId="21767"/>
    <cellStyle name="Percent 9 12 3 2 3 2" xfId="47735"/>
    <cellStyle name="Percent 9 12 3 2 4" xfId="17439"/>
    <cellStyle name="Percent 9 12 3 2 4 2" xfId="43407"/>
    <cellStyle name="Percent 9 12 3 2 5" xfId="32587"/>
    <cellStyle name="Percent 9 12 3 2 6" xfId="59069"/>
    <cellStyle name="Percent 9 12 3 3" xfId="10947"/>
    <cellStyle name="Percent 9 12 3 3 2" xfId="26095"/>
    <cellStyle name="Percent 9 12 3 3 2 2" xfId="52063"/>
    <cellStyle name="Percent 9 12 3 3 3" xfId="36915"/>
    <cellStyle name="Percent 9 12 3 4" xfId="8783"/>
    <cellStyle name="Percent 9 12 3 4 2" xfId="23931"/>
    <cellStyle name="Percent 9 12 3 4 2 2" xfId="49899"/>
    <cellStyle name="Percent 9 12 3 4 3" xfId="34751"/>
    <cellStyle name="Percent 9 12 3 5" xfId="19603"/>
    <cellStyle name="Percent 9 12 3 5 2" xfId="45571"/>
    <cellStyle name="Percent 9 12 3 6" xfId="15275"/>
    <cellStyle name="Percent 9 12 3 6 2" xfId="41243"/>
    <cellStyle name="Percent 9 12 3 7" xfId="4455"/>
    <cellStyle name="Percent 9 12 3 8" xfId="30423"/>
    <cellStyle name="Percent 9 12 3 9" xfId="56905"/>
    <cellStyle name="Percent 9 12 4" xfId="5537"/>
    <cellStyle name="Percent 9 12 4 2" xfId="12029"/>
    <cellStyle name="Percent 9 12 4 2 2" xfId="27177"/>
    <cellStyle name="Percent 9 12 4 2 2 2" xfId="53145"/>
    <cellStyle name="Percent 9 12 4 2 3" xfId="37997"/>
    <cellStyle name="Percent 9 12 4 3" xfId="20685"/>
    <cellStyle name="Percent 9 12 4 3 2" xfId="46653"/>
    <cellStyle name="Percent 9 12 4 4" xfId="16357"/>
    <cellStyle name="Percent 9 12 4 4 2" xfId="42325"/>
    <cellStyle name="Percent 9 12 4 5" xfId="31505"/>
    <cellStyle name="Percent 9 12 4 6" xfId="57987"/>
    <cellStyle name="Percent 9 12 5" xfId="9865"/>
    <cellStyle name="Percent 9 12 5 2" xfId="25013"/>
    <cellStyle name="Percent 9 12 5 2 2" xfId="50981"/>
    <cellStyle name="Percent 9 12 5 3" xfId="35833"/>
    <cellStyle name="Percent 9 12 6" xfId="7701"/>
    <cellStyle name="Percent 9 12 6 2" xfId="22849"/>
    <cellStyle name="Percent 9 12 6 2 2" xfId="48817"/>
    <cellStyle name="Percent 9 12 6 3" xfId="33669"/>
    <cellStyle name="Percent 9 12 7" xfId="18521"/>
    <cellStyle name="Percent 9 12 7 2" xfId="44489"/>
    <cellStyle name="Percent 9 12 8" xfId="14193"/>
    <cellStyle name="Percent 9 12 8 2" xfId="40161"/>
    <cellStyle name="Percent 9 12 9" xfId="3373"/>
    <cellStyle name="Percent 9 13" xfId="659"/>
    <cellStyle name="Percent 9 13 10" xfId="29342"/>
    <cellStyle name="Percent 9 13 11" xfId="55284"/>
    <cellStyle name="Percent 9 13 12" xfId="55824"/>
    <cellStyle name="Percent 9 13 13" xfId="1175"/>
    <cellStyle name="Percent 9 13 2" xfId="1751"/>
    <cellStyle name="Percent 9 13 2 10" xfId="56365"/>
    <cellStyle name="Percent 9 13 2 2" xfId="2833"/>
    <cellStyle name="Percent 9 13 2 2 2" xfId="7161"/>
    <cellStyle name="Percent 9 13 2 2 2 2" xfId="13653"/>
    <cellStyle name="Percent 9 13 2 2 2 2 2" xfId="28801"/>
    <cellStyle name="Percent 9 13 2 2 2 2 2 2" xfId="54769"/>
    <cellStyle name="Percent 9 13 2 2 2 2 3" xfId="39621"/>
    <cellStyle name="Percent 9 13 2 2 2 3" xfId="22309"/>
    <cellStyle name="Percent 9 13 2 2 2 3 2" xfId="48277"/>
    <cellStyle name="Percent 9 13 2 2 2 4" xfId="17981"/>
    <cellStyle name="Percent 9 13 2 2 2 4 2" xfId="43949"/>
    <cellStyle name="Percent 9 13 2 2 2 5" xfId="33129"/>
    <cellStyle name="Percent 9 13 2 2 2 6" xfId="59611"/>
    <cellStyle name="Percent 9 13 2 2 3" xfId="11489"/>
    <cellStyle name="Percent 9 13 2 2 3 2" xfId="26637"/>
    <cellStyle name="Percent 9 13 2 2 3 2 2" xfId="52605"/>
    <cellStyle name="Percent 9 13 2 2 3 3" xfId="37457"/>
    <cellStyle name="Percent 9 13 2 2 4" xfId="9325"/>
    <cellStyle name="Percent 9 13 2 2 4 2" xfId="24473"/>
    <cellStyle name="Percent 9 13 2 2 4 2 2" xfId="50441"/>
    <cellStyle name="Percent 9 13 2 2 4 3" xfId="35293"/>
    <cellStyle name="Percent 9 13 2 2 5" xfId="20145"/>
    <cellStyle name="Percent 9 13 2 2 5 2" xfId="46113"/>
    <cellStyle name="Percent 9 13 2 2 6" xfId="15817"/>
    <cellStyle name="Percent 9 13 2 2 6 2" xfId="41785"/>
    <cellStyle name="Percent 9 13 2 2 7" xfId="4997"/>
    <cellStyle name="Percent 9 13 2 2 8" xfId="30965"/>
    <cellStyle name="Percent 9 13 2 2 9" xfId="57447"/>
    <cellStyle name="Percent 9 13 2 3" xfId="6079"/>
    <cellStyle name="Percent 9 13 2 3 2" xfId="12571"/>
    <cellStyle name="Percent 9 13 2 3 2 2" xfId="27719"/>
    <cellStyle name="Percent 9 13 2 3 2 2 2" xfId="53687"/>
    <cellStyle name="Percent 9 13 2 3 2 3" xfId="38539"/>
    <cellStyle name="Percent 9 13 2 3 3" xfId="21227"/>
    <cellStyle name="Percent 9 13 2 3 3 2" xfId="47195"/>
    <cellStyle name="Percent 9 13 2 3 4" xfId="16899"/>
    <cellStyle name="Percent 9 13 2 3 4 2" xfId="42867"/>
    <cellStyle name="Percent 9 13 2 3 5" xfId="32047"/>
    <cellStyle name="Percent 9 13 2 3 6" xfId="58529"/>
    <cellStyle name="Percent 9 13 2 4" xfId="10407"/>
    <cellStyle name="Percent 9 13 2 4 2" xfId="25555"/>
    <cellStyle name="Percent 9 13 2 4 2 2" xfId="51523"/>
    <cellStyle name="Percent 9 13 2 4 3" xfId="36375"/>
    <cellStyle name="Percent 9 13 2 5" xfId="8243"/>
    <cellStyle name="Percent 9 13 2 5 2" xfId="23391"/>
    <cellStyle name="Percent 9 13 2 5 2 2" xfId="49359"/>
    <cellStyle name="Percent 9 13 2 5 3" xfId="34211"/>
    <cellStyle name="Percent 9 13 2 6" xfId="19063"/>
    <cellStyle name="Percent 9 13 2 6 2" xfId="45031"/>
    <cellStyle name="Percent 9 13 2 7" xfId="14735"/>
    <cellStyle name="Percent 9 13 2 7 2" xfId="40703"/>
    <cellStyle name="Percent 9 13 2 8" xfId="3915"/>
    <cellStyle name="Percent 9 13 2 9" xfId="29883"/>
    <cellStyle name="Percent 9 13 3" xfId="2292"/>
    <cellStyle name="Percent 9 13 3 2" xfId="6620"/>
    <cellStyle name="Percent 9 13 3 2 2" xfId="13112"/>
    <cellStyle name="Percent 9 13 3 2 2 2" xfId="28260"/>
    <cellStyle name="Percent 9 13 3 2 2 2 2" xfId="54228"/>
    <cellStyle name="Percent 9 13 3 2 2 3" xfId="39080"/>
    <cellStyle name="Percent 9 13 3 2 3" xfId="21768"/>
    <cellStyle name="Percent 9 13 3 2 3 2" xfId="47736"/>
    <cellStyle name="Percent 9 13 3 2 4" xfId="17440"/>
    <cellStyle name="Percent 9 13 3 2 4 2" xfId="43408"/>
    <cellStyle name="Percent 9 13 3 2 5" xfId="32588"/>
    <cellStyle name="Percent 9 13 3 2 6" xfId="59070"/>
    <cellStyle name="Percent 9 13 3 3" xfId="10948"/>
    <cellStyle name="Percent 9 13 3 3 2" xfId="26096"/>
    <cellStyle name="Percent 9 13 3 3 2 2" xfId="52064"/>
    <cellStyle name="Percent 9 13 3 3 3" xfId="36916"/>
    <cellStyle name="Percent 9 13 3 4" xfId="8784"/>
    <cellStyle name="Percent 9 13 3 4 2" xfId="23932"/>
    <cellStyle name="Percent 9 13 3 4 2 2" xfId="49900"/>
    <cellStyle name="Percent 9 13 3 4 3" xfId="34752"/>
    <cellStyle name="Percent 9 13 3 5" xfId="19604"/>
    <cellStyle name="Percent 9 13 3 5 2" xfId="45572"/>
    <cellStyle name="Percent 9 13 3 6" xfId="15276"/>
    <cellStyle name="Percent 9 13 3 6 2" xfId="41244"/>
    <cellStyle name="Percent 9 13 3 7" xfId="4456"/>
    <cellStyle name="Percent 9 13 3 8" xfId="30424"/>
    <cellStyle name="Percent 9 13 3 9" xfId="56906"/>
    <cellStyle name="Percent 9 13 4" xfId="5538"/>
    <cellStyle name="Percent 9 13 4 2" xfId="12030"/>
    <cellStyle name="Percent 9 13 4 2 2" xfId="27178"/>
    <cellStyle name="Percent 9 13 4 2 2 2" xfId="53146"/>
    <cellStyle name="Percent 9 13 4 2 3" xfId="37998"/>
    <cellStyle name="Percent 9 13 4 3" xfId="20686"/>
    <cellStyle name="Percent 9 13 4 3 2" xfId="46654"/>
    <cellStyle name="Percent 9 13 4 4" xfId="16358"/>
    <cellStyle name="Percent 9 13 4 4 2" xfId="42326"/>
    <cellStyle name="Percent 9 13 4 5" xfId="31506"/>
    <cellStyle name="Percent 9 13 4 6" xfId="57988"/>
    <cellStyle name="Percent 9 13 5" xfId="9866"/>
    <cellStyle name="Percent 9 13 5 2" xfId="25014"/>
    <cellStyle name="Percent 9 13 5 2 2" xfId="50982"/>
    <cellStyle name="Percent 9 13 5 3" xfId="35834"/>
    <cellStyle name="Percent 9 13 6" xfId="7702"/>
    <cellStyle name="Percent 9 13 6 2" xfId="22850"/>
    <cellStyle name="Percent 9 13 6 2 2" xfId="48818"/>
    <cellStyle name="Percent 9 13 6 3" xfId="33670"/>
    <cellStyle name="Percent 9 13 7" xfId="18522"/>
    <cellStyle name="Percent 9 13 7 2" xfId="44490"/>
    <cellStyle name="Percent 9 13 8" xfId="14194"/>
    <cellStyle name="Percent 9 13 8 2" xfId="40162"/>
    <cellStyle name="Percent 9 13 9" xfId="3374"/>
    <cellStyle name="Percent 9 14" xfId="660"/>
    <cellStyle name="Percent 9 15" xfId="695"/>
    <cellStyle name="Percent 9 2" xfId="661"/>
    <cellStyle name="Percent 9 2 2" xfId="662"/>
    <cellStyle name="Percent 9 2 2 10" xfId="29343"/>
    <cellStyle name="Percent 9 2 2 11" xfId="55825"/>
    <cellStyle name="Percent 9 2 2 12" xfId="1217"/>
    <cellStyle name="Percent 9 2 2 2" xfId="1752"/>
    <cellStyle name="Percent 9 2 2 2 10" xfId="56366"/>
    <cellStyle name="Percent 9 2 2 2 2" xfId="2834"/>
    <cellStyle name="Percent 9 2 2 2 2 2" xfId="7162"/>
    <cellStyle name="Percent 9 2 2 2 2 2 2" xfId="13654"/>
    <cellStyle name="Percent 9 2 2 2 2 2 2 2" xfId="28802"/>
    <cellStyle name="Percent 9 2 2 2 2 2 2 2 2" xfId="54770"/>
    <cellStyle name="Percent 9 2 2 2 2 2 2 3" xfId="39622"/>
    <cellStyle name="Percent 9 2 2 2 2 2 3" xfId="22310"/>
    <cellStyle name="Percent 9 2 2 2 2 2 3 2" xfId="48278"/>
    <cellStyle name="Percent 9 2 2 2 2 2 4" xfId="17982"/>
    <cellStyle name="Percent 9 2 2 2 2 2 4 2" xfId="43950"/>
    <cellStyle name="Percent 9 2 2 2 2 2 5" xfId="33130"/>
    <cellStyle name="Percent 9 2 2 2 2 2 6" xfId="59612"/>
    <cellStyle name="Percent 9 2 2 2 2 3" xfId="11490"/>
    <cellStyle name="Percent 9 2 2 2 2 3 2" xfId="26638"/>
    <cellStyle name="Percent 9 2 2 2 2 3 2 2" xfId="52606"/>
    <cellStyle name="Percent 9 2 2 2 2 3 3" xfId="37458"/>
    <cellStyle name="Percent 9 2 2 2 2 4" xfId="9326"/>
    <cellStyle name="Percent 9 2 2 2 2 4 2" xfId="24474"/>
    <cellStyle name="Percent 9 2 2 2 2 4 2 2" xfId="50442"/>
    <cellStyle name="Percent 9 2 2 2 2 4 3" xfId="35294"/>
    <cellStyle name="Percent 9 2 2 2 2 5" xfId="20146"/>
    <cellStyle name="Percent 9 2 2 2 2 5 2" xfId="46114"/>
    <cellStyle name="Percent 9 2 2 2 2 6" xfId="15818"/>
    <cellStyle name="Percent 9 2 2 2 2 6 2" xfId="41786"/>
    <cellStyle name="Percent 9 2 2 2 2 7" xfId="4998"/>
    <cellStyle name="Percent 9 2 2 2 2 8" xfId="30966"/>
    <cellStyle name="Percent 9 2 2 2 2 9" xfId="57448"/>
    <cellStyle name="Percent 9 2 2 2 3" xfId="6080"/>
    <cellStyle name="Percent 9 2 2 2 3 2" xfId="12572"/>
    <cellStyle name="Percent 9 2 2 2 3 2 2" xfId="27720"/>
    <cellStyle name="Percent 9 2 2 2 3 2 2 2" xfId="53688"/>
    <cellStyle name="Percent 9 2 2 2 3 2 3" xfId="38540"/>
    <cellStyle name="Percent 9 2 2 2 3 3" xfId="21228"/>
    <cellStyle name="Percent 9 2 2 2 3 3 2" xfId="47196"/>
    <cellStyle name="Percent 9 2 2 2 3 4" xfId="16900"/>
    <cellStyle name="Percent 9 2 2 2 3 4 2" xfId="42868"/>
    <cellStyle name="Percent 9 2 2 2 3 5" xfId="32048"/>
    <cellStyle name="Percent 9 2 2 2 3 6" xfId="58530"/>
    <cellStyle name="Percent 9 2 2 2 4" xfId="10408"/>
    <cellStyle name="Percent 9 2 2 2 4 2" xfId="25556"/>
    <cellStyle name="Percent 9 2 2 2 4 2 2" xfId="51524"/>
    <cellStyle name="Percent 9 2 2 2 4 3" xfId="36376"/>
    <cellStyle name="Percent 9 2 2 2 5" xfId="8244"/>
    <cellStyle name="Percent 9 2 2 2 5 2" xfId="23392"/>
    <cellStyle name="Percent 9 2 2 2 5 2 2" xfId="49360"/>
    <cellStyle name="Percent 9 2 2 2 5 3" xfId="34212"/>
    <cellStyle name="Percent 9 2 2 2 6" xfId="19064"/>
    <cellStyle name="Percent 9 2 2 2 6 2" xfId="45032"/>
    <cellStyle name="Percent 9 2 2 2 7" xfId="14736"/>
    <cellStyle name="Percent 9 2 2 2 7 2" xfId="40704"/>
    <cellStyle name="Percent 9 2 2 2 8" xfId="3916"/>
    <cellStyle name="Percent 9 2 2 2 9" xfId="29884"/>
    <cellStyle name="Percent 9 2 2 3" xfId="2293"/>
    <cellStyle name="Percent 9 2 2 3 2" xfId="6621"/>
    <cellStyle name="Percent 9 2 2 3 2 2" xfId="13113"/>
    <cellStyle name="Percent 9 2 2 3 2 2 2" xfId="28261"/>
    <cellStyle name="Percent 9 2 2 3 2 2 2 2" xfId="54229"/>
    <cellStyle name="Percent 9 2 2 3 2 2 3" xfId="39081"/>
    <cellStyle name="Percent 9 2 2 3 2 3" xfId="21769"/>
    <cellStyle name="Percent 9 2 2 3 2 3 2" xfId="47737"/>
    <cellStyle name="Percent 9 2 2 3 2 4" xfId="17441"/>
    <cellStyle name="Percent 9 2 2 3 2 4 2" xfId="43409"/>
    <cellStyle name="Percent 9 2 2 3 2 5" xfId="32589"/>
    <cellStyle name="Percent 9 2 2 3 2 6" xfId="59071"/>
    <cellStyle name="Percent 9 2 2 3 3" xfId="10949"/>
    <cellStyle name="Percent 9 2 2 3 3 2" xfId="26097"/>
    <cellStyle name="Percent 9 2 2 3 3 2 2" xfId="52065"/>
    <cellStyle name="Percent 9 2 2 3 3 3" xfId="36917"/>
    <cellStyle name="Percent 9 2 2 3 4" xfId="8785"/>
    <cellStyle name="Percent 9 2 2 3 4 2" xfId="23933"/>
    <cellStyle name="Percent 9 2 2 3 4 2 2" xfId="49901"/>
    <cellStyle name="Percent 9 2 2 3 4 3" xfId="34753"/>
    <cellStyle name="Percent 9 2 2 3 5" xfId="19605"/>
    <cellStyle name="Percent 9 2 2 3 5 2" xfId="45573"/>
    <cellStyle name="Percent 9 2 2 3 6" xfId="15277"/>
    <cellStyle name="Percent 9 2 2 3 6 2" xfId="41245"/>
    <cellStyle name="Percent 9 2 2 3 7" xfId="4457"/>
    <cellStyle name="Percent 9 2 2 3 8" xfId="30425"/>
    <cellStyle name="Percent 9 2 2 3 9" xfId="56907"/>
    <cellStyle name="Percent 9 2 2 4" xfId="5539"/>
    <cellStyle name="Percent 9 2 2 4 2" xfId="12031"/>
    <cellStyle name="Percent 9 2 2 4 2 2" xfId="27179"/>
    <cellStyle name="Percent 9 2 2 4 2 2 2" xfId="53147"/>
    <cellStyle name="Percent 9 2 2 4 2 3" xfId="37999"/>
    <cellStyle name="Percent 9 2 2 4 3" xfId="20687"/>
    <cellStyle name="Percent 9 2 2 4 3 2" xfId="46655"/>
    <cellStyle name="Percent 9 2 2 4 4" xfId="16359"/>
    <cellStyle name="Percent 9 2 2 4 4 2" xfId="42327"/>
    <cellStyle name="Percent 9 2 2 4 5" xfId="31507"/>
    <cellStyle name="Percent 9 2 2 4 6" xfId="57989"/>
    <cellStyle name="Percent 9 2 2 5" xfId="9867"/>
    <cellStyle name="Percent 9 2 2 5 2" xfId="25015"/>
    <cellStyle name="Percent 9 2 2 5 2 2" xfId="50983"/>
    <cellStyle name="Percent 9 2 2 5 3" xfId="35835"/>
    <cellStyle name="Percent 9 2 2 6" xfId="7703"/>
    <cellStyle name="Percent 9 2 2 6 2" xfId="22851"/>
    <cellStyle name="Percent 9 2 2 6 2 2" xfId="48819"/>
    <cellStyle name="Percent 9 2 2 6 3" xfId="33671"/>
    <cellStyle name="Percent 9 2 2 7" xfId="18523"/>
    <cellStyle name="Percent 9 2 2 7 2" xfId="44491"/>
    <cellStyle name="Percent 9 2 2 8" xfId="14195"/>
    <cellStyle name="Percent 9 2 2 8 2" xfId="40163"/>
    <cellStyle name="Percent 9 2 2 9" xfId="3375"/>
    <cellStyle name="Percent 9 2 3" xfId="663"/>
    <cellStyle name="Percent 9 2 4" xfId="735"/>
    <cellStyle name="Percent 9 3" xfId="664"/>
    <cellStyle name="Percent 9 3 10" xfId="29344"/>
    <cellStyle name="Percent 9 3 11" xfId="55285"/>
    <cellStyle name="Percent 9 3 12" xfId="55826"/>
    <cellStyle name="Percent 9 3 13" xfId="775"/>
    <cellStyle name="Percent 9 3 2" xfId="1753"/>
    <cellStyle name="Percent 9 3 2 10" xfId="56367"/>
    <cellStyle name="Percent 9 3 2 2" xfId="2835"/>
    <cellStyle name="Percent 9 3 2 2 2" xfId="7163"/>
    <cellStyle name="Percent 9 3 2 2 2 2" xfId="13655"/>
    <cellStyle name="Percent 9 3 2 2 2 2 2" xfId="28803"/>
    <cellStyle name="Percent 9 3 2 2 2 2 2 2" xfId="54771"/>
    <cellStyle name="Percent 9 3 2 2 2 2 3" xfId="39623"/>
    <cellStyle name="Percent 9 3 2 2 2 3" xfId="22311"/>
    <cellStyle name="Percent 9 3 2 2 2 3 2" xfId="48279"/>
    <cellStyle name="Percent 9 3 2 2 2 4" xfId="17983"/>
    <cellStyle name="Percent 9 3 2 2 2 4 2" xfId="43951"/>
    <cellStyle name="Percent 9 3 2 2 2 5" xfId="33131"/>
    <cellStyle name="Percent 9 3 2 2 2 6" xfId="59613"/>
    <cellStyle name="Percent 9 3 2 2 3" xfId="11491"/>
    <cellStyle name="Percent 9 3 2 2 3 2" xfId="26639"/>
    <cellStyle name="Percent 9 3 2 2 3 2 2" xfId="52607"/>
    <cellStyle name="Percent 9 3 2 2 3 3" xfId="37459"/>
    <cellStyle name="Percent 9 3 2 2 4" xfId="9327"/>
    <cellStyle name="Percent 9 3 2 2 4 2" xfId="24475"/>
    <cellStyle name="Percent 9 3 2 2 4 2 2" xfId="50443"/>
    <cellStyle name="Percent 9 3 2 2 4 3" xfId="35295"/>
    <cellStyle name="Percent 9 3 2 2 5" xfId="20147"/>
    <cellStyle name="Percent 9 3 2 2 5 2" xfId="46115"/>
    <cellStyle name="Percent 9 3 2 2 6" xfId="15819"/>
    <cellStyle name="Percent 9 3 2 2 6 2" xfId="41787"/>
    <cellStyle name="Percent 9 3 2 2 7" xfId="4999"/>
    <cellStyle name="Percent 9 3 2 2 8" xfId="30967"/>
    <cellStyle name="Percent 9 3 2 2 9" xfId="57449"/>
    <cellStyle name="Percent 9 3 2 3" xfId="6081"/>
    <cellStyle name="Percent 9 3 2 3 2" xfId="12573"/>
    <cellStyle name="Percent 9 3 2 3 2 2" xfId="27721"/>
    <cellStyle name="Percent 9 3 2 3 2 2 2" xfId="53689"/>
    <cellStyle name="Percent 9 3 2 3 2 3" xfId="38541"/>
    <cellStyle name="Percent 9 3 2 3 3" xfId="21229"/>
    <cellStyle name="Percent 9 3 2 3 3 2" xfId="47197"/>
    <cellStyle name="Percent 9 3 2 3 4" xfId="16901"/>
    <cellStyle name="Percent 9 3 2 3 4 2" xfId="42869"/>
    <cellStyle name="Percent 9 3 2 3 5" xfId="32049"/>
    <cellStyle name="Percent 9 3 2 3 6" xfId="58531"/>
    <cellStyle name="Percent 9 3 2 4" xfId="10409"/>
    <cellStyle name="Percent 9 3 2 4 2" xfId="25557"/>
    <cellStyle name="Percent 9 3 2 4 2 2" xfId="51525"/>
    <cellStyle name="Percent 9 3 2 4 3" xfId="36377"/>
    <cellStyle name="Percent 9 3 2 5" xfId="8245"/>
    <cellStyle name="Percent 9 3 2 5 2" xfId="23393"/>
    <cellStyle name="Percent 9 3 2 5 2 2" xfId="49361"/>
    <cellStyle name="Percent 9 3 2 5 3" xfId="34213"/>
    <cellStyle name="Percent 9 3 2 6" xfId="19065"/>
    <cellStyle name="Percent 9 3 2 6 2" xfId="45033"/>
    <cellStyle name="Percent 9 3 2 7" xfId="14737"/>
    <cellStyle name="Percent 9 3 2 7 2" xfId="40705"/>
    <cellStyle name="Percent 9 3 2 8" xfId="3917"/>
    <cellStyle name="Percent 9 3 2 9" xfId="29885"/>
    <cellStyle name="Percent 9 3 3" xfId="2294"/>
    <cellStyle name="Percent 9 3 3 2" xfId="6622"/>
    <cellStyle name="Percent 9 3 3 2 2" xfId="13114"/>
    <cellStyle name="Percent 9 3 3 2 2 2" xfId="28262"/>
    <cellStyle name="Percent 9 3 3 2 2 2 2" xfId="54230"/>
    <cellStyle name="Percent 9 3 3 2 2 3" xfId="39082"/>
    <cellStyle name="Percent 9 3 3 2 3" xfId="21770"/>
    <cellStyle name="Percent 9 3 3 2 3 2" xfId="47738"/>
    <cellStyle name="Percent 9 3 3 2 4" xfId="17442"/>
    <cellStyle name="Percent 9 3 3 2 4 2" xfId="43410"/>
    <cellStyle name="Percent 9 3 3 2 5" xfId="32590"/>
    <cellStyle name="Percent 9 3 3 2 6" xfId="59072"/>
    <cellStyle name="Percent 9 3 3 3" xfId="10950"/>
    <cellStyle name="Percent 9 3 3 3 2" xfId="26098"/>
    <cellStyle name="Percent 9 3 3 3 2 2" xfId="52066"/>
    <cellStyle name="Percent 9 3 3 3 3" xfId="36918"/>
    <cellStyle name="Percent 9 3 3 4" xfId="8786"/>
    <cellStyle name="Percent 9 3 3 4 2" xfId="23934"/>
    <cellStyle name="Percent 9 3 3 4 2 2" xfId="49902"/>
    <cellStyle name="Percent 9 3 3 4 3" xfId="34754"/>
    <cellStyle name="Percent 9 3 3 5" xfId="19606"/>
    <cellStyle name="Percent 9 3 3 5 2" xfId="45574"/>
    <cellStyle name="Percent 9 3 3 6" xfId="15278"/>
    <cellStyle name="Percent 9 3 3 6 2" xfId="41246"/>
    <cellStyle name="Percent 9 3 3 7" xfId="4458"/>
    <cellStyle name="Percent 9 3 3 8" xfId="30426"/>
    <cellStyle name="Percent 9 3 3 9" xfId="56908"/>
    <cellStyle name="Percent 9 3 4" xfId="5540"/>
    <cellStyle name="Percent 9 3 4 2" xfId="12032"/>
    <cellStyle name="Percent 9 3 4 2 2" xfId="27180"/>
    <cellStyle name="Percent 9 3 4 2 2 2" xfId="53148"/>
    <cellStyle name="Percent 9 3 4 2 3" xfId="38000"/>
    <cellStyle name="Percent 9 3 4 3" xfId="20688"/>
    <cellStyle name="Percent 9 3 4 3 2" xfId="46656"/>
    <cellStyle name="Percent 9 3 4 4" xfId="16360"/>
    <cellStyle name="Percent 9 3 4 4 2" xfId="42328"/>
    <cellStyle name="Percent 9 3 4 5" xfId="31508"/>
    <cellStyle name="Percent 9 3 4 6" xfId="57990"/>
    <cellStyle name="Percent 9 3 5" xfId="9868"/>
    <cellStyle name="Percent 9 3 5 2" xfId="25016"/>
    <cellStyle name="Percent 9 3 5 2 2" xfId="50984"/>
    <cellStyle name="Percent 9 3 5 3" xfId="35836"/>
    <cellStyle name="Percent 9 3 6" xfId="7704"/>
    <cellStyle name="Percent 9 3 6 2" xfId="22852"/>
    <cellStyle name="Percent 9 3 6 2 2" xfId="48820"/>
    <cellStyle name="Percent 9 3 6 3" xfId="33672"/>
    <cellStyle name="Percent 9 3 7" xfId="18524"/>
    <cellStyle name="Percent 9 3 7 2" xfId="44492"/>
    <cellStyle name="Percent 9 3 8" xfId="14196"/>
    <cellStyle name="Percent 9 3 8 2" xfId="40164"/>
    <cellStyle name="Percent 9 3 9" xfId="3376"/>
    <cellStyle name="Percent 9 4" xfId="665"/>
    <cellStyle name="Percent 9 4 10" xfId="29345"/>
    <cellStyle name="Percent 9 4 11" xfId="55286"/>
    <cellStyle name="Percent 9 4 12" xfId="55827"/>
    <cellStyle name="Percent 9 4 13" xfId="815"/>
    <cellStyle name="Percent 9 4 2" xfId="1754"/>
    <cellStyle name="Percent 9 4 2 10" xfId="56368"/>
    <cellStyle name="Percent 9 4 2 2" xfId="2836"/>
    <cellStyle name="Percent 9 4 2 2 2" xfId="7164"/>
    <cellStyle name="Percent 9 4 2 2 2 2" xfId="13656"/>
    <cellStyle name="Percent 9 4 2 2 2 2 2" xfId="28804"/>
    <cellStyle name="Percent 9 4 2 2 2 2 2 2" xfId="54772"/>
    <cellStyle name="Percent 9 4 2 2 2 2 3" xfId="39624"/>
    <cellStyle name="Percent 9 4 2 2 2 3" xfId="22312"/>
    <cellStyle name="Percent 9 4 2 2 2 3 2" xfId="48280"/>
    <cellStyle name="Percent 9 4 2 2 2 4" xfId="17984"/>
    <cellStyle name="Percent 9 4 2 2 2 4 2" xfId="43952"/>
    <cellStyle name="Percent 9 4 2 2 2 5" xfId="33132"/>
    <cellStyle name="Percent 9 4 2 2 2 6" xfId="59614"/>
    <cellStyle name="Percent 9 4 2 2 3" xfId="11492"/>
    <cellStyle name="Percent 9 4 2 2 3 2" xfId="26640"/>
    <cellStyle name="Percent 9 4 2 2 3 2 2" xfId="52608"/>
    <cellStyle name="Percent 9 4 2 2 3 3" xfId="37460"/>
    <cellStyle name="Percent 9 4 2 2 4" xfId="9328"/>
    <cellStyle name="Percent 9 4 2 2 4 2" xfId="24476"/>
    <cellStyle name="Percent 9 4 2 2 4 2 2" xfId="50444"/>
    <cellStyle name="Percent 9 4 2 2 4 3" xfId="35296"/>
    <cellStyle name="Percent 9 4 2 2 5" xfId="20148"/>
    <cellStyle name="Percent 9 4 2 2 5 2" xfId="46116"/>
    <cellStyle name="Percent 9 4 2 2 6" xfId="15820"/>
    <cellStyle name="Percent 9 4 2 2 6 2" xfId="41788"/>
    <cellStyle name="Percent 9 4 2 2 7" xfId="5000"/>
    <cellStyle name="Percent 9 4 2 2 8" xfId="30968"/>
    <cellStyle name="Percent 9 4 2 2 9" xfId="57450"/>
    <cellStyle name="Percent 9 4 2 3" xfId="6082"/>
    <cellStyle name="Percent 9 4 2 3 2" xfId="12574"/>
    <cellStyle name="Percent 9 4 2 3 2 2" xfId="27722"/>
    <cellStyle name="Percent 9 4 2 3 2 2 2" xfId="53690"/>
    <cellStyle name="Percent 9 4 2 3 2 3" xfId="38542"/>
    <cellStyle name="Percent 9 4 2 3 3" xfId="21230"/>
    <cellStyle name="Percent 9 4 2 3 3 2" xfId="47198"/>
    <cellStyle name="Percent 9 4 2 3 4" xfId="16902"/>
    <cellStyle name="Percent 9 4 2 3 4 2" xfId="42870"/>
    <cellStyle name="Percent 9 4 2 3 5" xfId="32050"/>
    <cellStyle name="Percent 9 4 2 3 6" xfId="58532"/>
    <cellStyle name="Percent 9 4 2 4" xfId="10410"/>
    <cellStyle name="Percent 9 4 2 4 2" xfId="25558"/>
    <cellStyle name="Percent 9 4 2 4 2 2" xfId="51526"/>
    <cellStyle name="Percent 9 4 2 4 3" xfId="36378"/>
    <cellStyle name="Percent 9 4 2 5" xfId="8246"/>
    <cellStyle name="Percent 9 4 2 5 2" xfId="23394"/>
    <cellStyle name="Percent 9 4 2 5 2 2" xfId="49362"/>
    <cellStyle name="Percent 9 4 2 5 3" xfId="34214"/>
    <cellStyle name="Percent 9 4 2 6" xfId="19066"/>
    <cellStyle name="Percent 9 4 2 6 2" xfId="45034"/>
    <cellStyle name="Percent 9 4 2 7" xfId="14738"/>
    <cellStyle name="Percent 9 4 2 7 2" xfId="40706"/>
    <cellStyle name="Percent 9 4 2 8" xfId="3918"/>
    <cellStyle name="Percent 9 4 2 9" xfId="29886"/>
    <cellStyle name="Percent 9 4 3" xfId="2295"/>
    <cellStyle name="Percent 9 4 3 2" xfId="6623"/>
    <cellStyle name="Percent 9 4 3 2 2" xfId="13115"/>
    <cellStyle name="Percent 9 4 3 2 2 2" xfId="28263"/>
    <cellStyle name="Percent 9 4 3 2 2 2 2" xfId="54231"/>
    <cellStyle name="Percent 9 4 3 2 2 3" xfId="39083"/>
    <cellStyle name="Percent 9 4 3 2 3" xfId="21771"/>
    <cellStyle name="Percent 9 4 3 2 3 2" xfId="47739"/>
    <cellStyle name="Percent 9 4 3 2 4" xfId="17443"/>
    <cellStyle name="Percent 9 4 3 2 4 2" xfId="43411"/>
    <cellStyle name="Percent 9 4 3 2 5" xfId="32591"/>
    <cellStyle name="Percent 9 4 3 2 6" xfId="59073"/>
    <cellStyle name="Percent 9 4 3 3" xfId="10951"/>
    <cellStyle name="Percent 9 4 3 3 2" xfId="26099"/>
    <cellStyle name="Percent 9 4 3 3 2 2" xfId="52067"/>
    <cellStyle name="Percent 9 4 3 3 3" xfId="36919"/>
    <cellStyle name="Percent 9 4 3 4" xfId="8787"/>
    <cellStyle name="Percent 9 4 3 4 2" xfId="23935"/>
    <cellStyle name="Percent 9 4 3 4 2 2" xfId="49903"/>
    <cellStyle name="Percent 9 4 3 4 3" xfId="34755"/>
    <cellStyle name="Percent 9 4 3 5" xfId="19607"/>
    <cellStyle name="Percent 9 4 3 5 2" xfId="45575"/>
    <cellStyle name="Percent 9 4 3 6" xfId="15279"/>
    <cellStyle name="Percent 9 4 3 6 2" xfId="41247"/>
    <cellStyle name="Percent 9 4 3 7" xfId="4459"/>
    <cellStyle name="Percent 9 4 3 8" xfId="30427"/>
    <cellStyle name="Percent 9 4 3 9" xfId="56909"/>
    <cellStyle name="Percent 9 4 4" xfId="5541"/>
    <cellStyle name="Percent 9 4 4 2" xfId="12033"/>
    <cellStyle name="Percent 9 4 4 2 2" xfId="27181"/>
    <cellStyle name="Percent 9 4 4 2 2 2" xfId="53149"/>
    <cellStyle name="Percent 9 4 4 2 3" xfId="38001"/>
    <cellStyle name="Percent 9 4 4 3" xfId="20689"/>
    <cellStyle name="Percent 9 4 4 3 2" xfId="46657"/>
    <cellStyle name="Percent 9 4 4 4" xfId="16361"/>
    <cellStyle name="Percent 9 4 4 4 2" xfId="42329"/>
    <cellStyle name="Percent 9 4 4 5" xfId="31509"/>
    <cellStyle name="Percent 9 4 4 6" xfId="57991"/>
    <cellStyle name="Percent 9 4 5" xfId="9869"/>
    <cellStyle name="Percent 9 4 5 2" xfId="25017"/>
    <cellStyle name="Percent 9 4 5 2 2" xfId="50985"/>
    <cellStyle name="Percent 9 4 5 3" xfId="35837"/>
    <cellStyle name="Percent 9 4 6" xfId="7705"/>
    <cellStyle name="Percent 9 4 6 2" xfId="22853"/>
    <cellStyle name="Percent 9 4 6 2 2" xfId="48821"/>
    <cellStyle name="Percent 9 4 6 3" xfId="33673"/>
    <cellStyle name="Percent 9 4 7" xfId="18525"/>
    <cellStyle name="Percent 9 4 7 2" xfId="44493"/>
    <cellStyle name="Percent 9 4 8" xfId="14197"/>
    <cellStyle name="Percent 9 4 8 2" xfId="40165"/>
    <cellStyle name="Percent 9 4 9" xfId="3377"/>
    <cellStyle name="Percent 9 5" xfId="666"/>
    <cellStyle name="Percent 9 5 10" xfId="29346"/>
    <cellStyle name="Percent 9 5 11" xfId="55287"/>
    <cellStyle name="Percent 9 5 12" xfId="55828"/>
    <cellStyle name="Percent 9 5 13" xfId="855"/>
    <cellStyle name="Percent 9 5 2" xfId="1755"/>
    <cellStyle name="Percent 9 5 2 10" xfId="56369"/>
    <cellStyle name="Percent 9 5 2 2" xfId="2837"/>
    <cellStyle name="Percent 9 5 2 2 2" xfId="7165"/>
    <cellStyle name="Percent 9 5 2 2 2 2" xfId="13657"/>
    <cellStyle name="Percent 9 5 2 2 2 2 2" xfId="28805"/>
    <cellStyle name="Percent 9 5 2 2 2 2 2 2" xfId="54773"/>
    <cellStyle name="Percent 9 5 2 2 2 2 3" xfId="39625"/>
    <cellStyle name="Percent 9 5 2 2 2 3" xfId="22313"/>
    <cellStyle name="Percent 9 5 2 2 2 3 2" xfId="48281"/>
    <cellStyle name="Percent 9 5 2 2 2 4" xfId="17985"/>
    <cellStyle name="Percent 9 5 2 2 2 4 2" xfId="43953"/>
    <cellStyle name="Percent 9 5 2 2 2 5" xfId="33133"/>
    <cellStyle name="Percent 9 5 2 2 2 6" xfId="59615"/>
    <cellStyle name="Percent 9 5 2 2 3" xfId="11493"/>
    <cellStyle name="Percent 9 5 2 2 3 2" xfId="26641"/>
    <cellStyle name="Percent 9 5 2 2 3 2 2" xfId="52609"/>
    <cellStyle name="Percent 9 5 2 2 3 3" xfId="37461"/>
    <cellStyle name="Percent 9 5 2 2 4" xfId="9329"/>
    <cellStyle name="Percent 9 5 2 2 4 2" xfId="24477"/>
    <cellStyle name="Percent 9 5 2 2 4 2 2" xfId="50445"/>
    <cellStyle name="Percent 9 5 2 2 4 3" xfId="35297"/>
    <cellStyle name="Percent 9 5 2 2 5" xfId="20149"/>
    <cellStyle name="Percent 9 5 2 2 5 2" xfId="46117"/>
    <cellStyle name="Percent 9 5 2 2 6" xfId="15821"/>
    <cellStyle name="Percent 9 5 2 2 6 2" xfId="41789"/>
    <cellStyle name="Percent 9 5 2 2 7" xfId="5001"/>
    <cellStyle name="Percent 9 5 2 2 8" xfId="30969"/>
    <cellStyle name="Percent 9 5 2 2 9" xfId="57451"/>
    <cellStyle name="Percent 9 5 2 3" xfId="6083"/>
    <cellStyle name="Percent 9 5 2 3 2" xfId="12575"/>
    <cellStyle name="Percent 9 5 2 3 2 2" xfId="27723"/>
    <cellStyle name="Percent 9 5 2 3 2 2 2" xfId="53691"/>
    <cellStyle name="Percent 9 5 2 3 2 3" xfId="38543"/>
    <cellStyle name="Percent 9 5 2 3 3" xfId="21231"/>
    <cellStyle name="Percent 9 5 2 3 3 2" xfId="47199"/>
    <cellStyle name="Percent 9 5 2 3 4" xfId="16903"/>
    <cellStyle name="Percent 9 5 2 3 4 2" xfId="42871"/>
    <cellStyle name="Percent 9 5 2 3 5" xfId="32051"/>
    <cellStyle name="Percent 9 5 2 3 6" xfId="58533"/>
    <cellStyle name="Percent 9 5 2 4" xfId="10411"/>
    <cellStyle name="Percent 9 5 2 4 2" xfId="25559"/>
    <cellStyle name="Percent 9 5 2 4 2 2" xfId="51527"/>
    <cellStyle name="Percent 9 5 2 4 3" xfId="36379"/>
    <cellStyle name="Percent 9 5 2 5" xfId="8247"/>
    <cellStyle name="Percent 9 5 2 5 2" xfId="23395"/>
    <cellStyle name="Percent 9 5 2 5 2 2" xfId="49363"/>
    <cellStyle name="Percent 9 5 2 5 3" xfId="34215"/>
    <cellStyle name="Percent 9 5 2 6" xfId="19067"/>
    <cellStyle name="Percent 9 5 2 6 2" xfId="45035"/>
    <cellStyle name="Percent 9 5 2 7" xfId="14739"/>
    <cellStyle name="Percent 9 5 2 7 2" xfId="40707"/>
    <cellStyle name="Percent 9 5 2 8" xfId="3919"/>
    <cellStyle name="Percent 9 5 2 9" xfId="29887"/>
    <cellStyle name="Percent 9 5 3" xfId="2296"/>
    <cellStyle name="Percent 9 5 3 2" xfId="6624"/>
    <cellStyle name="Percent 9 5 3 2 2" xfId="13116"/>
    <cellStyle name="Percent 9 5 3 2 2 2" xfId="28264"/>
    <cellStyle name="Percent 9 5 3 2 2 2 2" xfId="54232"/>
    <cellStyle name="Percent 9 5 3 2 2 3" xfId="39084"/>
    <cellStyle name="Percent 9 5 3 2 3" xfId="21772"/>
    <cellStyle name="Percent 9 5 3 2 3 2" xfId="47740"/>
    <cellStyle name="Percent 9 5 3 2 4" xfId="17444"/>
    <cellStyle name="Percent 9 5 3 2 4 2" xfId="43412"/>
    <cellStyle name="Percent 9 5 3 2 5" xfId="32592"/>
    <cellStyle name="Percent 9 5 3 2 6" xfId="59074"/>
    <cellStyle name="Percent 9 5 3 3" xfId="10952"/>
    <cellStyle name="Percent 9 5 3 3 2" xfId="26100"/>
    <cellStyle name="Percent 9 5 3 3 2 2" xfId="52068"/>
    <cellStyle name="Percent 9 5 3 3 3" xfId="36920"/>
    <cellStyle name="Percent 9 5 3 4" xfId="8788"/>
    <cellStyle name="Percent 9 5 3 4 2" xfId="23936"/>
    <cellStyle name="Percent 9 5 3 4 2 2" xfId="49904"/>
    <cellStyle name="Percent 9 5 3 4 3" xfId="34756"/>
    <cellStyle name="Percent 9 5 3 5" xfId="19608"/>
    <cellStyle name="Percent 9 5 3 5 2" xfId="45576"/>
    <cellStyle name="Percent 9 5 3 6" xfId="15280"/>
    <cellStyle name="Percent 9 5 3 6 2" xfId="41248"/>
    <cellStyle name="Percent 9 5 3 7" xfId="4460"/>
    <cellStyle name="Percent 9 5 3 8" xfId="30428"/>
    <cellStyle name="Percent 9 5 3 9" xfId="56910"/>
    <cellStyle name="Percent 9 5 4" xfId="5542"/>
    <cellStyle name="Percent 9 5 4 2" xfId="12034"/>
    <cellStyle name="Percent 9 5 4 2 2" xfId="27182"/>
    <cellStyle name="Percent 9 5 4 2 2 2" xfId="53150"/>
    <cellStyle name="Percent 9 5 4 2 3" xfId="38002"/>
    <cellStyle name="Percent 9 5 4 3" xfId="20690"/>
    <cellStyle name="Percent 9 5 4 3 2" xfId="46658"/>
    <cellStyle name="Percent 9 5 4 4" xfId="16362"/>
    <cellStyle name="Percent 9 5 4 4 2" xfId="42330"/>
    <cellStyle name="Percent 9 5 4 5" xfId="31510"/>
    <cellStyle name="Percent 9 5 4 6" xfId="57992"/>
    <cellStyle name="Percent 9 5 5" xfId="9870"/>
    <cellStyle name="Percent 9 5 5 2" xfId="25018"/>
    <cellStyle name="Percent 9 5 5 2 2" xfId="50986"/>
    <cellStyle name="Percent 9 5 5 3" xfId="35838"/>
    <cellStyle name="Percent 9 5 6" xfId="7706"/>
    <cellStyle name="Percent 9 5 6 2" xfId="22854"/>
    <cellStyle name="Percent 9 5 6 2 2" xfId="48822"/>
    <cellStyle name="Percent 9 5 6 3" xfId="33674"/>
    <cellStyle name="Percent 9 5 7" xfId="18526"/>
    <cellStyle name="Percent 9 5 7 2" xfId="44494"/>
    <cellStyle name="Percent 9 5 8" xfId="14198"/>
    <cellStyle name="Percent 9 5 8 2" xfId="40166"/>
    <cellStyle name="Percent 9 5 9" xfId="3378"/>
    <cellStyle name="Percent 9 6" xfId="667"/>
    <cellStyle name="Percent 9 6 10" xfId="29347"/>
    <cellStyle name="Percent 9 6 11" xfId="55288"/>
    <cellStyle name="Percent 9 6 12" xfId="55829"/>
    <cellStyle name="Percent 9 6 13" xfId="895"/>
    <cellStyle name="Percent 9 6 2" xfId="1756"/>
    <cellStyle name="Percent 9 6 2 10" xfId="56370"/>
    <cellStyle name="Percent 9 6 2 2" xfId="2838"/>
    <cellStyle name="Percent 9 6 2 2 2" xfId="7166"/>
    <cellStyle name="Percent 9 6 2 2 2 2" xfId="13658"/>
    <cellStyle name="Percent 9 6 2 2 2 2 2" xfId="28806"/>
    <cellStyle name="Percent 9 6 2 2 2 2 2 2" xfId="54774"/>
    <cellStyle name="Percent 9 6 2 2 2 2 3" xfId="39626"/>
    <cellStyle name="Percent 9 6 2 2 2 3" xfId="22314"/>
    <cellStyle name="Percent 9 6 2 2 2 3 2" xfId="48282"/>
    <cellStyle name="Percent 9 6 2 2 2 4" xfId="17986"/>
    <cellStyle name="Percent 9 6 2 2 2 4 2" xfId="43954"/>
    <cellStyle name="Percent 9 6 2 2 2 5" xfId="33134"/>
    <cellStyle name="Percent 9 6 2 2 2 6" xfId="59616"/>
    <cellStyle name="Percent 9 6 2 2 3" xfId="11494"/>
    <cellStyle name="Percent 9 6 2 2 3 2" xfId="26642"/>
    <cellStyle name="Percent 9 6 2 2 3 2 2" xfId="52610"/>
    <cellStyle name="Percent 9 6 2 2 3 3" xfId="37462"/>
    <cellStyle name="Percent 9 6 2 2 4" xfId="9330"/>
    <cellStyle name="Percent 9 6 2 2 4 2" xfId="24478"/>
    <cellStyle name="Percent 9 6 2 2 4 2 2" xfId="50446"/>
    <cellStyle name="Percent 9 6 2 2 4 3" xfId="35298"/>
    <cellStyle name="Percent 9 6 2 2 5" xfId="20150"/>
    <cellStyle name="Percent 9 6 2 2 5 2" xfId="46118"/>
    <cellStyle name="Percent 9 6 2 2 6" xfId="15822"/>
    <cellStyle name="Percent 9 6 2 2 6 2" xfId="41790"/>
    <cellStyle name="Percent 9 6 2 2 7" xfId="5002"/>
    <cellStyle name="Percent 9 6 2 2 8" xfId="30970"/>
    <cellStyle name="Percent 9 6 2 2 9" xfId="57452"/>
    <cellStyle name="Percent 9 6 2 3" xfId="6084"/>
    <cellStyle name="Percent 9 6 2 3 2" xfId="12576"/>
    <cellStyle name="Percent 9 6 2 3 2 2" xfId="27724"/>
    <cellStyle name="Percent 9 6 2 3 2 2 2" xfId="53692"/>
    <cellStyle name="Percent 9 6 2 3 2 3" xfId="38544"/>
    <cellStyle name="Percent 9 6 2 3 3" xfId="21232"/>
    <cellStyle name="Percent 9 6 2 3 3 2" xfId="47200"/>
    <cellStyle name="Percent 9 6 2 3 4" xfId="16904"/>
    <cellStyle name="Percent 9 6 2 3 4 2" xfId="42872"/>
    <cellStyle name="Percent 9 6 2 3 5" xfId="32052"/>
    <cellStyle name="Percent 9 6 2 3 6" xfId="58534"/>
    <cellStyle name="Percent 9 6 2 4" xfId="10412"/>
    <cellStyle name="Percent 9 6 2 4 2" xfId="25560"/>
    <cellStyle name="Percent 9 6 2 4 2 2" xfId="51528"/>
    <cellStyle name="Percent 9 6 2 4 3" xfId="36380"/>
    <cellStyle name="Percent 9 6 2 5" xfId="8248"/>
    <cellStyle name="Percent 9 6 2 5 2" xfId="23396"/>
    <cellStyle name="Percent 9 6 2 5 2 2" xfId="49364"/>
    <cellStyle name="Percent 9 6 2 5 3" xfId="34216"/>
    <cellStyle name="Percent 9 6 2 6" xfId="19068"/>
    <cellStyle name="Percent 9 6 2 6 2" xfId="45036"/>
    <cellStyle name="Percent 9 6 2 7" xfId="14740"/>
    <cellStyle name="Percent 9 6 2 7 2" xfId="40708"/>
    <cellStyle name="Percent 9 6 2 8" xfId="3920"/>
    <cellStyle name="Percent 9 6 2 9" xfId="29888"/>
    <cellStyle name="Percent 9 6 3" xfId="2297"/>
    <cellStyle name="Percent 9 6 3 2" xfId="6625"/>
    <cellStyle name="Percent 9 6 3 2 2" xfId="13117"/>
    <cellStyle name="Percent 9 6 3 2 2 2" xfId="28265"/>
    <cellStyle name="Percent 9 6 3 2 2 2 2" xfId="54233"/>
    <cellStyle name="Percent 9 6 3 2 2 3" xfId="39085"/>
    <cellStyle name="Percent 9 6 3 2 3" xfId="21773"/>
    <cellStyle name="Percent 9 6 3 2 3 2" xfId="47741"/>
    <cellStyle name="Percent 9 6 3 2 4" xfId="17445"/>
    <cellStyle name="Percent 9 6 3 2 4 2" xfId="43413"/>
    <cellStyle name="Percent 9 6 3 2 5" xfId="32593"/>
    <cellStyle name="Percent 9 6 3 2 6" xfId="59075"/>
    <cellStyle name="Percent 9 6 3 3" xfId="10953"/>
    <cellStyle name="Percent 9 6 3 3 2" xfId="26101"/>
    <cellStyle name="Percent 9 6 3 3 2 2" xfId="52069"/>
    <cellStyle name="Percent 9 6 3 3 3" xfId="36921"/>
    <cellStyle name="Percent 9 6 3 4" xfId="8789"/>
    <cellStyle name="Percent 9 6 3 4 2" xfId="23937"/>
    <cellStyle name="Percent 9 6 3 4 2 2" xfId="49905"/>
    <cellStyle name="Percent 9 6 3 4 3" xfId="34757"/>
    <cellStyle name="Percent 9 6 3 5" xfId="19609"/>
    <cellStyle name="Percent 9 6 3 5 2" xfId="45577"/>
    <cellStyle name="Percent 9 6 3 6" xfId="15281"/>
    <cellStyle name="Percent 9 6 3 6 2" xfId="41249"/>
    <cellStyle name="Percent 9 6 3 7" xfId="4461"/>
    <cellStyle name="Percent 9 6 3 8" xfId="30429"/>
    <cellStyle name="Percent 9 6 3 9" xfId="56911"/>
    <cellStyle name="Percent 9 6 4" xfId="5543"/>
    <cellStyle name="Percent 9 6 4 2" xfId="12035"/>
    <cellStyle name="Percent 9 6 4 2 2" xfId="27183"/>
    <cellStyle name="Percent 9 6 4 2 2 2" xfId="53151"/>
    <cellStyle name="Percent 9 6 4 2 3" xfId="38003"/>
    <cellStyle name="Percent 9 6 4 3" xfId="20691"/>
    <cellStyle name="Percent 9 6 4 3 2" xfId="46659"/>
    <cellStyle name="Percent 9 6 4 4" xfId="16363"/>
    <cellStyle name="Percent 9 6 4 4 2" xfId="42331"/>
    <cellStyle name="Percent 9 6 4 5" xfId="31511"/>
    <cellStyle name="Percent 9 6 4 6" xfId="57993"/>
    <cellStyle name="Percent 9 6 5" xfId="9871"/>
    <cellStyle name="Percent 9 6 5 2" xfId="25019"/>
    <cellStyle name="Percent 9 6 5 2 2" xfId="50987"/>
    <cellStyle name="Percent 9 6 5 3" xfId="35839"/>
    <cellStyle name="Percent 9 6 6" xfId="7707"/>
    <cellStyle name="Percent 9 6 6 2" xfId="22855"/>
    <cellStyle name="Percent 9 6 6 2 2" xfId="48823"/>
    <cellStyle name="Percent 9 6 6 3" xfId="33675"/>
    <cellStyle name="Percent 9 6 7" xfId="18527"/>
    <cellStyle name="Percent 9 6 7 2" xfId="44495"/>
    <cellStyle name="Percent 9 6 8" xfId="14199"/>
    <cellStyle name="Percent 9 6 8 2" xfId="40167"/>
    <cellStyle name="Percent 9 6 9" xfId="3379"/>
    <cellStyle name="Percent 9 7" xfId="668"/>
    <cellStyle name="Percent 9 7 10" xfId="29348"/>
    <cellStyle name="Percent 9 7 11" xfId="55289"/>
    <cellStyle name="Percent 9 7 12" xfId="55830"/>
    <cellStyle name="Percent 9 7 13" xfId="935"/>
    <cellStyle name="Percent 9 7 2" xfId="1757"/>
    <cellStyle name="Percent 9 7 2 10" xfId="56371"/>
    <cellStyle name="Percent 9 7 2 2" xfId="2839"/>
    <cellStyle name="Percent 9 7 2 2 2" xfId="7167"/>
    <cellStyle name="Percent 9 7 2 2 2 2" xfId="13659"/>
    <cellStyle name="Percent 9 7 2 2 2 2 2" xfId="28807"/>
    <cellStyle name="Percent 9 7 2 2 2 2 2 2" xfId="54775"/>
    <cellStyle name="Percent 9 7 2 2 2 2 3" xfId="39627"/>
    <cellStyle name="Percent 9 7 2 2 2 3" xfId="22315"/>
    <cellStyle name="Percent 9 7 2 2 2 3 2" xfId="48283"/>
    <cellStyle name="Percent 9 7 2 2 2 4" xfId="17987"/>
    <cellStyle name="Percent 9 7 2 2 2 4 2" xfId="43955"/>
    <cellStyle name="Percent 9 7 2 2 2 5" xfId="33135"/>
    <cellStyle name="Percent 9 7 2 2 2 6" xfId="59617"/>
    <cellStyle name="Percent 9 7 2 2 3" xfId="11495"/>
    <cellStyle name="Percent 9 7 2 2 3 2" xfId="26643"/>
    <cellStyle name="Percent 9 7 2 2 3 2 2" xfId="52611"/>
    <cellStyle name="Percent 9 7 2 2 3 3" xfId="37463"/>
    <cellStyle name="Percent 9 7 2 2 4" xfId="9331"/>
    <cellStyle name="Percent 9 7 2 2 4 2" xfId="24479"/>
    <cellStyle name="Percent 9 7 2 2 4 2 2" xfId="50447"/>
    <cellStyle name="Percent 9 7 2 2 4 3" xfId="35299"/>
    <cellStyle name="Percent 9 7 2 2 5" xfId="20151"/>
    <cellStyle name="Percent 9 7 2 2 5 2" xfId="46119"/>
    <cellStyle name="Percent 9 7 2 2 6" xfId="15823"/>
    <cellStyle name="Percent 9 7 2 2 6 2" xfId="41791"/>
    <cellStyle name="Percent 9 7 2 2 7" xfId="5003"/>
    <cellStyle name="Percent 9 7 2 2 8" xfId="30971"/>
    <cellStyle name="Percent 9 7 2 2 9" xfId="57453"/>
    <cellStyle name="Percent 9 7 2 3" xfId="6085"/>
    <cellStyle name="Percent 9 7 2 3 2" xfId="12577"/>
    <cellStyle name="Percent 9 7 2 3 2 2" xfId="27725"/>
    <cellStyle name="Percent 9 7 2 3 2 2 2" xfId="53693"/>
    <cellStyle name="Percent 9 7 2 3 2 3" xfId="38545"/>
    <cellStyle name="Percent 9 7 2 3 3" xfId="21233"/>
    <cellStyle name="Percent 9 7 2 3 3 2" xfId="47201"/>
    <cellStyle name="Percent 9 7 2 3 4" xfId="16905"/>
    <cellStyle name="Percent 9 7 2 3 4 2" xfId="42873"/>
    <cellStyle name="Percent 9 7 2 3 5" xfId="32053"/>
    <cellStyle name="Percent 9 7 2 3 6" xfId="58535"/>
    <cellStyle name="Percent 9 7 2 4" xfId="10413"/>
    <cellStyle name="Percent 9 7 2 4 2" xfId="25561"/>
    <cellStyle name="Percent 9 7 2 4 2 2" xfId="51529"/>
    <cellStyle name="Percent 9 7 2 4 3" xfId="36381"/>
    <cellStyle name="Percent 9 7 2 5" xfId="8249"/>
    <cellStyle name="Percent 9 7 2 5 2" xfId="23397"/>
    <cellStyle name="Percent 9 7 2 5 2 2" xfId="49365"/>
    <cellStyle name="Percent 9 7 2 5 3" xfId="34217"/>
    <cellStyle name="Percent 9 7 2 6" xfId="19069"/>
    <cellStyle name="Percent 9 7 2 6 2" xfId="45037"/>
    <cellStyle name="Percent 9 7 2 7" xfId="14741"/>
    <cellStyle name="Percent 9 7 2 7 2" xfId="40709"/>
    <cellStyle name="Percent 9 7 2 8" xfId="3921"/>
    <cellStyle name="Percent 9 7 2 9" xfId="29889"/>
    <cellStyle name="Percent 9 7 3" xfId="2298"/>
    <cellStyle name="Percent 9 7 3 2" xfId="6626"/>
    <cellStyle name="Percent 9 7 3 2 2" xfId="13118"/>
    <cellStyle name="Percent 9 7 3 2 2 2" xfId="28266"/>
    <cellStyle name="Percent 9 7 3 2 2 2 2" xfId="54234"/>
    <cellStyle name="Percent 9 7 3 2 2 3" xfId="39086"/>
    <cellStyle name="Percent 9 7 3 2 3" xfId="21774"/>
    <cellStyle name="Percent 9 7 3 2 3 2" xfId="47742"/>
    <cellStyle name="Percent 9 7 3 2 4" xfId="17446"/>
    <cellStyle name="Percent 9 7 3 2 4 2" xfId="43414"/>
    <cellStyle name="Percent 9 7 3 2 5" xfId="32594"/>
    <cellStyle name="Percent 9 7 3 2 6" xfId="59076"/>
    <cellStyle name="Percent 9 7 3 3" xfId="10954"/>
    <cellStyle name="Percent 9 7 3 3 2" xfId="26102"/>
    <cellStyle name="Percent 9 7 3 3 2 2" xfId="52070"/>
    <cellStyle name="Percent 9 7 3 3 3" xfId="36922"/>
    <cellStyle name="Percent 9 7 3 4" xfId="8790"/>
    <cellStyle name="Percent 9 7 3 4 2" xfId="23938"/>
    <cellStyle name="Percent 9 7 3 4 2 2" xfId="49906"/>
    <cellStyle name="Percent 9 7 3 4 3" xfId="34758"/>
    <cellStyle name="Percent 9 7 3 5" xfId="19610"/>
    <cellStyle name="Percent 9 7 3 5 2" xfId="45578"/>
    <cellStyle name="Percent 9 7 3 6" xfId="15282"/>
    <cellStyle name="Percent 9 7 3 6 2" xfId="41250"/>
    <cellStyle name="Percent 9 7 3 7" xfId="4462"/>
    <cellStyle name="Percent 9 7 3 8" xfId="30430"/>
    <cellStyle name="Percent 9 7 3 9" xfId="56912"/>
    <cellStyle name="Percent 9 7 4" xfId="5544"/>
    <cellStyle name="Percent 9 7 4 2" xfId="12036"/>
    <cellStyle name="Percent 9 7 4 2 2" xfId="27184"/>
    <cellStyle name="Percent 9 7 4 2 2 2" xfId="53152"/>
    <cellStyle name="Percent 9 7 4 2 3" xfId="38004"/>
    <cellStyle name="Percent 9 7 4 3" xfId="20692"/>
    <cellStyle name="Percent 9 7 4 3 2" xfId="46660"/>
    <cellStyle name="Percent 9 7 4 4" xfId="16364"/>
    <cellStyle name="Percent 9 7 4 4 2" xfId="42332"/>
    <cellStyle name="Percent 9 7 4 5" xfId="31512"/>
    <cellStyle name="Percent 9 7 4 6" xfId="57994"/>
    <cellStyle name="Percent 9 7 5" xfId="9872"/>
    <cellStyle name="Percent 9 7 5 2" xfId="25020"/>
    <cellStyle name="Percent 9 7 5 2 2" xfId="50988"/>
    <cellStyle name="Percent 9 7 5 3" xfId="35840"/>
    <cellStyle name="Percent 9 7 6" xfId="7708"/>
    <cellStyle name="Percent 9 7 6 2" xfId="22856"/>
    <cellStyle name="Percent 9 7 6 2 2" xfId="48824"/>
    <cellStyle name="Percent 9 7 6 3" xfId="33676"/>
    <cellStyle name="Percent 9 7 7" xfId="18528"/>
    <cellStyle name="Percent 9 7 7 2" xfId="44496"/>
    <cellStyle name="Percent 9 7 8" xfId="14200"/>
    <cellStyle name="Percent 9 7 8 2" xfId="40168"/>
    <cellStyle name="Percent 9 7 9" xfId="3380"/>
    <cellStyle name="Percent 9 8" xfId="669"/>
    <cellStyle name="Percent 9 8 10" xfId="29349"/>
    <cellStyle name="Percent 9 8 11" xfId="55290"/>
    <cellStyle name="Percent 9 8 12" xfId="55831"/>
    <cellStyle name="Percent 9 8 13" xfId="975"/>
    <cellStyle name="Percent 9 8 2" xfId="1758"/>
    <cellStyle name="Percent 9 8 2 10" xfId="56372"/>
    <cellStyle name="Percent 9 8 2 2" xfId="2840"/>
    <cellStyle name="Percent 9 8 2 2 2" xfId="7168"/>
    <cellStyle name="Percent 9 8 2 2 2 2" xfId="13660"/>
    <cellStyle name="Percent 9 8 2 2 2 2 2" xfId="28808"/>
    <cellStyle name="Percent 9 8 2 2 2 2 2 2" xfId="54776"/>
    <cellStyle name="Percent 9 8 2 2 2 2 3" xfId="39628"/>
    <cellStyle name="Percent 9 8 2 2 2 3" xfId="22316"/>
    <cellStyle name="Percent 9 8 2 2 2 3 2" xfId="48284"/>
    <cellStyle name="Percent 9 8 2 2 2 4" xfId="17988"/>
    <cellStyle name="Percent 9 8 2 2 2 4 2" xfId="43956"/>
    <cellStyle name="Percent 9 8 2 2 2 5" xfId="33136"/>
    <cellStyle name="Percent 9 8 2 2 2 6" xfId="59618"/>
    <cellStyle name="Percent 9 8 2 2 3" xfId="11496"/>
    <cellStyle name="Percent 9 8 2 2 3 2" xfId="26644"/>
    <cellStyle name="Percent 9 8 2 2 3 2 2" xfId="52612"/>
    <cellStyle name="Percent 9 8 2 2 3 3" xfId="37464"/>
    <cellStyle name="Percent 9 8 2 2 4" xfId="9332"/>
    <cellStyle name="Percent 9 8 2 2 4 2" xfId="24480"/>
    <cellStyle name="Percent 9 8 2 2 4 2 2" xfId="50448"/>
    <cellStyle name="Percent 9 8 2 2 4 3" xfId="35300"/>
    <cellStyle name="Percent 9 8 2 2 5" xfId="20152"/>
    <cellStyle name="Percent 9 8 2 2 5 2" xfId="46120"/>
    <cellStyle name="Percent 9 8 2 2 6" xfId="15824"/>
    <cellStyle name="Percent 9 8 2 2 6 2" xfId="41792"/>
    <cellStyle name="Percent 9 8 2 2 7" xfId="5004"/>
    <cellStyle name="Percent 9 8 2 2 8" xfId="30972"/>
    <cellStyle name="Percent 9 8 2 2 9" xfId="57454"/>
    <cellStyle name="Percent 9 8 2 3" xfId="6086"/>
    <cellStyle name="Percent 9 8 2 3 2" xfId="12578"/>
    <cellStyle name="Percent 9 8 2 3 2 2" xfId="27726"/>
    <cellStyle name="Percent 9 8 2 3 2 2 2" xfId="53694"/>
    <cellStyle name="Percent 9 8 2 3 2 3" xfId="38546"/>
    <cellStyle name="Percent 9 8 2 3 3" xfId="21234"/>
    <cellStyle name="Percent 9 8 2 3 3 2" xfId="47202"/>
    <cellStyle name="Percent 9 8 2 3 4" xfId="16906"/>
    <cellStyle name="Percent 9 8 2 3 4 2" xfId="42874"/>
    <cellStyle name="Percent 9 8 2 3 5" xfId="32054"/>
    <cellStyle name="Percent 9 8 2 3 6" xfId="58536"/>
    <cellStyle name="Percent 9 8 2 4" xfId="10414"/>
    <cellStyle name="Percent 9 8 2 4 2" xfId="25562"/>
    <cellStyle name="Percent 9 8 2 4 2 2" xfId="51530"/>
    <cellStyle name="Percent 9 8 2 4 3" xfId="36382"/>
    <cellStyle name="Percent 9 8 2 5" xfId="8250"/>
    <cellStyle name="Percent 9 8 2 5 2" xfId="23398"/>
    <cellStyle name="Percent 9 8 2 5 2 2" xfId="49366"/>
    <cellStyle name="Percent 9 8 2 5 3" xfId="34218"/>
    <cellStyle name="Percent 9 8 2 6" xfId="19070"/>
    <cellStyle name="Percent 9 8 2 6 2" xfId="45038"/>
    <cellStyle name="Percent 9 8 2 7" xfId="14742"/>
    <cellStyle name="Percent 9 8 2 7 2" xfId="40710"/>
    <cellStyle name="Percent 9 8 2 8" xfId="3922"/>
    <cellStyle name="Percent 9 8 2 9" xfId="29890"/>
    <cellStyle name="Percent 9 8 3" xfId="2299"/>
    <cellStyle name="Percent 9 8 3 2" xfId="6627"/>
    <cellStyle name="Percent 9 8 3 2 2" xfId="13119"/>
    <cellStyle name="Percent 9 8 3 2 2 2" xfId="28267"/>
    <cellStyle name="Percent 9 8 3 2 2 2 2" xfId="54235"/>
    <cellStyle name="Percent 9 8 3 2 2 3" xfId="39087"/>
    <cellStyle name="Percent 9 8 3 2 3" xfId="21775"/>
    <cellStyle name="Percent 9 8 3 2 3 2" xfId="47743"/>
    <cellStyle name="Percent 9 8 3 2 4" xfId="17447"/>
    <cellStyle name="Percent 9 8 3 2 4 2" xfId="43415"/>
    <cellStyle name="Percent 9 8 3 2 5" xfId="32595"/>
    <cellStyle name="Percent 9 8 3 2 6" xfId="59077"/>
    <cellStyle name="Percent 9 8 3 3" xfId="10955"/>
    <cellStyle name="Percent 9 8 3 3 2" xfId="26103"/>
    <cellStyle name="Percent 9 8 3 3 2 2" xfId="52071"/>
    <cellStyle name="Percent 9 8 3 3 3" xfId="36923"/>
    <cellStyle name="Percent 9 8 3 4" xfId="8791"/>
    <cellStyle name="Percent 9 8 3 4 2" xfId="23939"/>
    <cellStyle name="Percent 9 8 3 4 2 2" xfId="49907"/>
    <cellStyle name="Percent 9 8 3 4 3" xfId="34759"/>
    <cellStyle name="Percent 9 8 3 5" xfId="19611"/>
    <cellStyle name="Percent 9 8 3 5 2" xfId="45579"/>
    <cellStyle name="Percent 9 8 3 6" xfId="15283"/>
    <cellStyle name="Percent 9 8 3 6 2" xfId="41251"/>
    <cellStyle name="Percent 9 8 3 7" xfId="4463"/>
    <cellStyle name="Percent 9 8 3 8" xfId="30431"/>
    <cellStyle name="Percent 9 8 3 9" xfId="56913"/>
    <cellStyle name="Percent 9 8 4" xfId="5545"/>
    <cellStyle name="Percent 9 8 4 2" xfId="12037"/>
    <cellStyle name="Percent 9 8 4 2 2" xfId="27185"/>
    <cellStyle name="Percent 9 8 4 2 2 2" xfId="53153"/>
    <cellStyle name="Percent 9 8 4 2 3" xfId="38005"/>
    <cellStyle name="Percent 9 8 4 3" xfId="20693"/>
    <cellStyle name="Percent 9 8 4 3 2" xfId="46661"/>
    <cellStyle name="Percent 9 8 4 4" xfId="16365"/>
    <cellStyle name="Percent 9 8 4 4 2" xfId="42333"/>
    <cellStyle name="Percent 9 8 4 5" xfId="31513"/>
    <cellStyle name="Percent 9 8 4 6" xfId="57995"/>
    <cellStyle name="Percent 9 8 5" xfId="9873"/>
    <cellStyle name="Percent 9 8 5 2" xfId="25021"/>
    <cellStyle name="Percent 9 8 5 2 2" xfId="50989"/>
    <cellStyle name="Percent 9 8 5 3" xfId="35841"/>
    <cellStyle name="Percent 9 8 6" xfId="7709"/>
    <cellStyle name="Percent 9 8 6 2" xfId="22857"/>
    <cellStyle name="Percent 9 8 6 2 2" xfId="48825"/>
    <cellStyle name="Percent 9 8 6 3" xfId="33677"/>
    <cellStyle name="Percent 9 8 7" xfId="18529"/>
    <cellStyle name="Percent 9 8 7 2" xfId="44497"/>
    <cellStyle name="Percent 9 8 8" xfId="14201"/>
    <cellStyle name="Percent 9 8 8 2" xfId="40169"/>
    <cellStyle name="Percent 9 8 9" xfId="3381"/>
    <cellStyle name="Percent 9 9" xfId="670"/>
    <cellStyle name="Percent 9 9 10" xfId="29350"/>
    <cellStyle name="Percent 9 9 11" xfId="55291"/>
    <cellStyle name="Percent 9 9 12" xfId="55832"/>
    <cellStyle name="Percent 9 9 13" xfId="1015"/>
    <cellStyle name="Percent 9 9 2" xfId="1759"/>
    <cellStyle name="Percent 9 9 2 10" xfId="56373"/>
    <cellStyle name="Percent 9 9 2 2" xfId="2841"/>
    <cellStyle name="Percent 9 9 2 2 2" xfId="7169"/>
    <cellStyle name="Percent 9 9 2 2 2 2" xfId="13661"/>
    <cellStyle name="Percent 9 9 2 2 2 2 2" xfId="28809"/>
    <cellStyle name="Percent 9 9 2 2 2 2 2 2" xfId="54777"/>
    <cellStyle name="Percent 9 9 2 2 2 2 3" xfId="39629"/>
    <cellStyle name="Percent 9 9 2 2 2 3" xfId="22317"/>
    <cellStyle name="Percent 9 9 2 2 2 3 2" xfId="48285"/>
    <cellStyle name="Percent 9 9 2 2 2 4" xfId="17989"/>
    <cellStyle name="Percent 9 9 2 2 2 4 2" xfId="43957"/>
    <cellStyle name="Percent 9 9 2 2 2 5" xfId="33137"/>
    <cellStyle name="Percent 9 9 2 2 2 6" xfId="59619"/>
    <cellStyle name="Percent 9 9 2 2 3" xfId="11497"/>
    <cellStyle name="Percent 9 9 2 2 3 2" xfId="26645"/>
    <cellStyle name="Percent 9 9 2 2 3 2 2" xfId="52613"/>
    <cellStyle name="Percent 9 9 2 2 3 3" xfId="37465"/>
    <cellStyle name="Percent 9 9 2 2 4" xfId="9333"/>
    <cellStyle name="Percent 9 9 2 2 4 2" xfId="24481"/>
    <cellStyle name="Percent 9 9 2 2 4 2 2" xfId="50449"/>
    <cellStyle name="Percent 9 9 2 2 4 3" xfId="35301"/>
    <cellStyle name="Percent 9 9 2 2 5" xfId="20153"/>
    <cellStyle name="Percent 9 9 2 2 5 2" xfId="46121"/>
    <cellStyle name="Percent 9 9 2 2 6" xfId="15825"/>
    <cellStyle name="Percent 9 9 2 2 6 2" xfId="41793"/>
    <cellStyle name="Percent 9 9 2 2 7" xfId="5005"/>
    <cellStyle name="Percent 9 9 2 2 8" xfId="30973"/>
    <cellStyle name="Percent 9 9 2 2 9" xfId="57455"/>
    <cellStyle name="Percent 9 9 2 3" xfId="6087"/>
    <cellStyle name="Percent 9 9 2 3 2" xfId="12579"/>
    <cellStyle name="Percent 9 9 2 3 2 2" xfId="27727"/>
    <cellStyle name="Percent 9 9 2 3 2 2 2" xfId="53695"/>
    <cellStyle name="Percent 9 9 2 3 2 3" xfId="38547"/>
    <cellStyle name="Percent 9 9 2 3 3" xfId="21235"/>
    <cellStyle name="Percent 9 9 2 3 3 2" xfId="47203"/>
    <cellStyle name="Percent 9 9 2 3 4" xfId="16907"/>
    <cellStyle name="Percent 9 9 2 3 4 2" xfId="42875"/>
    <cellStyle name="Percent 9 9 2 3 5" xfId="32055"/>
    <cellStyle name="Percent 9 9 2 3 6" xfId="58537"/>
    <cellStyle name="Percent 9 9 2 4" xfId="10415"/>
    <cellStyle name="Percent 9 9 2 4 2" xfId="25563"/>
    <cellStyle name="Percent 9 9 2 4 2 2" xfId="51531"/>
    <cellStyle name="Percent 9 9 2 4 3" xfId="36383"/>
    <cellStyle name="Percent 9 9 2 5" xfId="8251"/>
    <cellStyle name="Percent 9 9 2 5 2" xfId="23399"/>
    <cellStyle name="Percent 9 9 2 5 2 2" xfId="49367"/>
    <cellStyle name="Percent 9 9 2 5 3" xfId="34219"/>
    <cellStyle name="Percent 9 9 2 6" xfId="19071"/>
    <cellStyle name="Percent 9 9 2 6 2" xfId="45039"/>
    <cellStyle name="Percent 9 9 2 7" xfId="14743"/>
    <cellStyle name="Percent 9 9 2 7 2" xfId="40711"/>
    <cellStyle name="Percent 9 9 2 8" xfId="3923"/>
    <cellStyle name="Percent 9 9 2 9" xfId="29891"/>
    <cellStyle name="Percent 9 9 3" xfId="2300"/>
    <cellStyle name="Percent 9 9 3 2" xfId="6628"/>
    <cellStyle name="Percent 9 9 3 2 2" xfId="13120"/>
    <cellStyle name="Percent 9 9 3 2 2 2" xfId="28268"/>
    <cellStyle name="Percent 9 9 3 2 2 2 2" xfId="54236"/>
    <cellStyle name="Percent 9 9 3 2 2 3" xfId="39088"/>
    <cellStyle name="Percent 9 9 3 2 3" xfId="21776"/>
    <cellStyle name="Percent 9 9 3 2 3 2" xfId="47744"/>
    <cellStyle name="Percent 9 9 3 2 4" xfId="17448"/>
    <cellStyle name="Percent 9 9 3 2 4 2" xfId="43416"/>
    <cellStyle name="Percent 9 9 3 2 5" xfId="32596"/>
    <cellStyle name="Percent 9 9 3 2 6" xfId="59078"/>
    <cellStyle name="Percent 9 9 3 3" xfId="10956"/>
    <cellStyle name="Percent 9 9 3 3 2" xfId="26104"/>
    <cellStyle name="Percent 9 9 3 3 2 2" xfId="52072"/>
    <cellStyle name="Percent 9 9 3 3 3" xfId="36924"/>
    <cellStyle name="Percent 9 9 3 4" xfId="8792"/>
    <cellStyle name="Percent 9 9 3 4 2" xfId="23940"/>
    <cellStyle name="Percent 9 9 3 4 2 2" xfId="49908"/>
    <cellStyle name="Percent 9 9 3 4 3" xfId="34760"/>
    <cellStyle name="Percent 9 9 3 5" xfId="19612"/>
    <cellStyle name="Percent 9 9 3 5 2" xfId="45580"/>
    <cellStyle name="Percent 9 9 3 6" xfId="15284"/>
    <cellStyle name="Percent 9 9 3 6 2" xfId="41252"/>
    <cellStyle name="Percent 9 9 3 7" xfId="4464"/>
    <cellStyle name="Percent 9 9 3 8" xfId="30432"/>
    <cellStyle name="Percent 9 9 3 9" xfId="56914"/>
    <cellStyle name="Percent 9 9 4" xfId="5546"/>
    <cellStyle name="Percent 9 9 4 2" xfId="12038"/>
    <cellStyle name="Percent 9 9 4 2 2" xfId="27186"/>
    <cellStyle name="Percent 9 9 4 2 2 2" xfId="53154"/>
    <cellStyle name="Percent 9 9 4 2 3" xfId="38006"/>
    <cellStyle name="Percent 9 9 4 3" xfId="20694"/>
    <cellStyle name="Percent 9 9 4 3 2" xfId="46662"/>
    <cellStyle name="Percent 9 9 4 4" xfId="16366"/>
    <cellStyle name="Percent 9 9 4 4 2" xfId="42334"/>
    <cellStyle name="Percent 9 9 4 5" xfId="31514"/>
    <cellStyle name="Percent 9 9 4 6" xfId="57996"/>
    <cellStyle name="Percent 9 9 5" xfId="9874"/>
    <cellStyle name="Percent 9 9 5 2" xfId="25022"/>
    <cellStyle name="Percent 9 9 5 2 2" xfId="50990"/>
    <cellStyle name="Percent 9 9 5 3" xfId="35842"/>
    <cellStyle name="Percent 9 9 6" xfId="7710"/>
    <cellStyle name="Percent 9 9 6 2" xfId="22858"/>
    <cellStyle name="Percent 9 9 6 2 2" xfId="48826"/>
    <cellStyle name="Percent 9 9 6 3" xfId="33678"/>
    <cellStyle name="Percent 9 9 7" xfId="18530"/>
    <cellStyle name="Percent 9 9 7 2" xfId="44498"/>
    <cellStyle name="Percent 9 9 8" xfId="14202"/>
    <cellStyle name="Percent 9 9 8 2" xfId="40170"/>
    <cellStyle name="Percent 9 9 9" xfId="3382"/>
    <cellStyle name="Title" xfId="2" builtinId="15" customBuiltin="1"/>
    <cellStyle name="Total" xfId="17" builtinId="25" customBuiltin="1"/>
    <cellStyle name="Warning Text" xfId="15" builtinId="11" customBuiltin="1"/>
  </cellStyles>
  <dxfs count="753">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PEPD\Budget%20Service\BPC%20Staff\APT\Main\MainAPT-8.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10-11"/>
      <sheetName val="Tracking_Log"/>
    </sheetNames>
    <sheetDataSet>
      <sheetData sheetId="0" refreshError="1">
        <row r="4">
          <cell r="A4" t="str">
            <v>Key</v>
          </cell>
          <cell r="B4" t="str">
            <v>POC</v>
          </cell>
          <cell r="C4" t="str">
            <v>GOAL</v>
          </cell>
          <cell r="D4" t="str">
            <v>2011 Appeal - Yes?</v>
          </cell>
          <cell r="E4" t="str">
            <v>CONTA CT</v>
          </cell>
          <cell r="F4" t="str">
            <v>2011 budget-Office</v>
          </cell>
          <cell r="G4" t="str">
            <v>2011 budget-Account</v>
          </cell>
          <cell r="H4" t="str">
            <v>D-Summary</v>
          </cell>
          <cell r="I4" t="str">
            <v>Non Add</v>
          </cell>
          <cell r="J4" t="str">
            <v>Program</v>
          </cell>
          <cell r="K4" t="str">
            <v>ARRA</v>
          </cell>
          <cell r="L4" t="str">
            <v>Disc. / Mand.</v>
          </cell>
          <cell r="M4" t="str">
            <v>Regular Appropriation</v>
          </cell>
          <cell r="N4" t="str">
            <v>Advance for succeeding year</v>
          </cell>
          <cell r="O4" t="str">
            <v>Prior year advanced</v>
          </cell>
          <cell r="P4" t="str">
            <v>2009 Appropriation</v>
          </cell>
          <cell r="Q4" t="str">
            <v>2010 President's Request</v>
          </cell>
          <cell r="R4" t="str">
            <v>2010 Appropriation</v>
          </cell>
          <cell r="S4" t="str">
            <v>2010 Appropriation - 2011 APT</v>
          </cell>
          <cell r="T4" t="str">
            <v>2010 Appropriation with Updated Load $$$ as of 1.2011</v>
          </cell>
          <cell r="U4" t="str">
            <v>2011 OMB Request</v>
          </cell>
          <cell r="V4" t="str">
            <v>Original-2011 Shadow Budget (+$4.2B)</v>
          </cell>
          <cell r="W4" t="str">
            <v>2011 Shadow Budget (+$4.2B)</v>
          </cell>
          <cell r="X4" t="str">
            <v>2011 Request 5% below guidance</v>
          </cell>
          <cell r="Y4" t="str">
            <v>2011 Passback</v>
          </cell>
          <cell r="Z4" t="str">
            <v>2011 Appeal (Unrestricted)</v>
          </cell>
          <cell r="AA4" t="str">
            <v>2011 Appeal (Contingent Reserve)</v>
          </cell>
          <cell r="AB4" t="str">
            <v>2011 Appeal (Total)</v>
          </cell>
          <cell r="AC4" t="str">
            <v>2011 Adjusted Passback</v>
          </cell>
          <cell r="AD4" t="str">
            <v>2011 Settlement</v>
          </cell>
          <cell r="AE4" t="str">
            <v>2011 Adjustment To Settlement-Original</v>
          </cell>
          <cell r="AF4" t="str">
            <v>2011 Adjustment To Settlement</v>
          </cell>
          <cell r="AG4" t="str">
            <v>2011 President Request</v>
          </cell>
          <cell r="AH4" t="str">
            <v>2011 Shadow Budget</v>
          </cell>
          <cell r="AI4" t="str">
            <v>2011 House Subcommittee</v>
          </cell>
          <cell r="AJ4" t="str">
            <v>2011 House Committee</v>
          </cell>
          <cell r="AK4" t="str">
            <v>2011 House Appropriation</v>
          </cell>
          <cell r="AL4" t="str">
            <v>2011 Senate Subcommittee</v>
          </cell>
          <cell r="AM4" t="str">
            <v xml:space="preserve">2011 Senate Committee </v>
          </cell>
          <cell r="AN4" t="str">
            <v xml:space="preserve">2011 Predicted </v>
          </cell>
          <cell r="AO4" t="str">
            <v>2011 Senate OMNIBUS</v>
          </cell>
          <cell r="AP4" t="str">
            <v xml:space="preserve">2011 House Continuing Resolution </v>
          </cell>
          <cell r="AQ4" t="str">
            <v>2011 CR</v>
          </cell>
          <cell r="AR4" t="str">
            <v xml:space="preserve">2011 House Action </v>
          </cell>
          <cell r="AS4" t="str">
            <v>2011 March 18 CR</v>
          </cell>
          <cell r="AT4" t="str">
            <v>2011 SENATE     HR CR</v>
          </cell>
          <cell r="AU4" t="str">
            <v>2011 April 8 CR</v>
          </cell>
          <cell r="AV4" t="str">
            <v>2011 April 15 CR</v>
          </cell>
          <cell r="AW4" t="str">
            <v>2011 Appropriation</v>
          </cell>
          <cell r="AX4" t="str">
            <v>2011 Staff Distribution</v>
          </cell>
          <cell r="AY4" t="str">
            <v xml:space="preserve"> BUDGET STAFF CHANGES </v>
          </cell>
          <cell r="AZ4" t="str">
            <v xml:space="preserve">FY 2011 Appropriation </v>
          </cell>
          <cell r="BA4" t="str">
            <v xml:space="preserve">Senate CR 10/4/2011 </v>
          </cell>
          <cell r="BB4" t="str">
            <v xml:space="preserve">2011 Senate Appropriation </v>
          </cell>
          <cell r="BC4" t="str">
            <v xml:space="preserve">2012 Planning </v>
          </cell>
          <cell r="BD4" t="str">
            <v xml:space="preserve">2012 Request at Guidance </v>
          </cell>
          <cell r="BE4" t="str">
            <v>2012 Initial Request to OMB</v>
          </cell>
          <cell r="BF4" t="str">
            <v>2012 President Request</v>
          </cell>
          <cell r="BG4" t="str">
            <v xml:space="preserve">2012 Passback </v>
          </cell>
          <cell r="BH4" t="str">
            <v xml:space="preserve">2012 Adjusted Passback </v>
          </cell>
          <cell r="BI4" t="str">
            <v>Response to 1st Appeal FY 2012</v>
          </cell>
          <cell r="BJ4" t="str">
            <v>FY 2012 FINAL ALLOCATION</v>
          </cell>
          <cell r="BK4" t="str">
            <v xml:space="preserve">FY 2012 President's Budget </v>
          </cell>
          <cell r="BL4" t="str">
            <v xml:space="preserve">FY 2012 DRAFT BACKUP </v>
          </cell>
          <cell r="BM4" t="str">
            <v>FY 2012 DRAFT Appropriation</v>
          </cell>
          <cell r="BN4" t="str">
            <v xml:space="preserve">FY 2012 Senate Subcommittee </v>
          </cell>
          <cell r="BO4" t="str">
            <v xml:space="preserve">FY 2012 Senate Committee </v>
          </cell>
          <cell r="BP4" t="str">
            <v xml:space="preserve">FY 2012 House Committee </v>
          </cell>
          <cell r="BQ4" t="str">
            <v xml:space="preserve">CR 11/18/2011 </v>
          </cell>
          <cell r="BR4" t="str">
            <v xml:space="preserve">CR 12/16/2011 </v>
          </cell>
          <cell r="BS4" t="str">
            <v xml:space="preserve">CR 12/17/2011 </v>
          </cell>
          <cell r="BT4" t="str">
            <v xml:space="preserve">CR 12/23/2011 </v>
          </cell>
          <cell r="BU4" t="str">
            <v>Conference Report 2012</v>
          </cell>
          <cell r="BV4" t="str">
            <v xml:space="preserve">FY 2012 Appropriation </v>
          </cell>
          <cell r="BW4" t="str">
            <v xml:space="preserve">FY 2013 OMB Request </v>
          </cell>
          <cell r="BX4" t="str">
            <v xml:space="preserve">FY 2013 President's Budget </v>
          </cell>
          <cell r="BY4" t="str">
            <v>FY 2013 President's Budget 5% cut</v>
          </cell>
          <cell r="BZ4" t="str">
            <v>FY 2013 President's Budget 10% cut</v>
          </cell>
          <cell r="CA4" t="str">
            <v xml:space="preserve">FY 2013 Passback </v>
          </cell>
          <cell r="CB4" t="str">
            <v xml:space="preserve">FY 2013 Passback Appeal </v>
          </cell>
          <cell r="CC4" t="str">
            <v>FY 2013 Passback Settlement</v>
          </cell>
          <cell r="CD4" t="str">
            <v>FY 2013 President's Budget</v>
          </cell>
          <cell r="CE4" t="str">
            <v xml:space="preserve">FY 2013 Senate SubCommittee Mark-up </v>
          </cell>
          <cell r="CF4" t="str">
            <v xml:space="preserve">FY 2013 Senate Full Committee </v>
          </cell>
          <cell r="CG4" t="str">
            <v xml:space="preserve">2013 CR Base </v>
          </cell>
          <cell r="CH4" t="str">
            <v xml:space="preserve">FY 2013 Appropriation </v>
          </cell>
          <cell r="CI4" t="str">
            <v>FY 2013 House Committee</v>
          </cell>
          <cell r="CJ4" t="str">
            <v xml:space="preserve">FY 2013 Senate </v>
          </cell>
          <cell r="CK4" t="str">
            <v xml:space="preserve">FY 2014 OMB Request </v>
          </cell>
          <cell r="CL4" t="str">
            <v>FY 2014 Request Option 1</v>
          </cell>
          <cell r="CM4" t="str">
            <v>FY 2014 Request Option 2</v>
          </cell>
          <cell r="CN4" t="str">
            <v xml:space="preserve">2014 Passback </v>
          </cell>
          <cell r="CO4" t="str">
            <v xml:space="preserve">2014 Passback Appeal </v>
          </cell>
          <cell r="CP4" t="str">
            <v>2014 Passback Settlement</v>
          </cell>
          <cell r="CQ4" t="str">
            <v xml:space="preserve">2014 President's Budget </v>
          </cell>
          <cell r="CR4" t="str">
            <v xml:space="preserve">2014 Senate Subcommittee </v>
          </cell>
          <cell r="CS4" t="str">
            <v>2014 Senate Committee</v>
          </cell>
          <cell r="CT4" t="str">
            <v>2014 CR</v>
          </cell>
          <cell r="CU4" t="str">
            <v xml:space="preserve">2014 Appropriation </v>
          </cell>
          <cell r="CV4" t="str">
            <v xml:space="preserve">2015 OMB Request  </v>
          </cell>
          <cell r="CW4" t="str">
            <v xml:space="preserve">2015 Passback </v>
          </cell>
          <cell r="CX4" t="str">
            <v>2015 Passback Appeal</v>
          </cell>
          <cell r="CY4" t="str">
            <v xml:space="preserve">2015 Passback Settlement </v>
          </cell>
          <cell r="CZ4" t="str">
            <v xml:space="preserve">2015 President's Budget </v>
          </cell>
          <cell r="DA4" t="str">
            <v>2015 Senate Subcommittee</v>
          </cell>
          <cell r="DB4" t="str">
            <v xml:space="preserve">2015 Senate Committee </v>
          </cell>
          <cell r="DC4" t="str">
            <v xml:space="preserve">2015 CR .0554% cut </v>
          </cell>
          <cell r="DD4" t="str">
            <v xml:space="preserve">2015 Appropriation  </v>
          </cell>
          <cell r="DE4" t="str">
            <v xml:space="preserve">2015 CROmnibus </v>
          </cell>
          <cell r="DF4" t="str">
            <v xml:space="preserve">2016 OMB REQUEST </v>
          </cell>
          <cell r="DG4" t="str">
            <v>2016 OMB Passback</v>
          </cell>
          <cell r="DH4" t="str">
            <v>2016 OMB Passback Appeal Option 1</v>
          </cell>
          <cell r="DI4" t="str">
            <v>2016 OMB Passback Appeal</v>
          </cell>
          <cell r="DJ4" t="str">
            <v xml:space="preserve">2016 ED Response to Settlement </v>
          </cell>
          <cell r="DK4" t="str">
            <v xml:space="preserve">2016 President's Budget </v>
          </cell>
          <cell r="DL4" t="str">
            <v>2016 House Sub Committee</v>
          </cell>
          <cell r="DM4" t="str">
            <v>2016 House Full Committee</v>
          </cell>
          <cell r="DN4" t="str">
            <v>2016 Senate Full Committee</v>
          </cell>
          <cell r="DO4" t="str">
            <v>2016 Higher House or Senate Estimate</v>
          </cell>
          <cell r="DP4" t="str">
            <v>2016 Expected CR Level</v>
          </cell>
          <cell r="DQ4" t="str">
            <v xml:space="preserve">2016 Appropriation </v>
          </cell>
          <cell r="DR4" t="str">
            <v>2016 Possible Conference</v>
          </cell>
          <cell r="DS4" t="str">
            <v>2016 Omnibus</v>
          </cell>
          <cell r="DT4" t="str">
            <v xml:space="preserve">2017 OMB Request </v>
          </cell>
          <cell r="DU4" t="str">
            <v>2017                       OMB Request at 
-5% level</v>
          </cell>
          <cell r="DV4" t="str">
            <v xml:space="preserve">2017 Passback </v>
          </cell>
          <cell r="DW4" t="str">
            <v xml:space="preserve">2017 Passback Appeal </v>
          </cell>
          <cell r="DX4" t="str">
            <v>2017 President's Budget</v>
          </cell>
          <cell r="DY4" t="str">
            <v>2017 Senate Subcommittee</v>
          </cell>
          <cell r="DZ4" t="str">
            <v xml:space="preserve">2017 Senate Full Committee </v>
          </cell>
          <cell r="EA4" t="str">
            <v>2017 House Subcommittee</v>
          </cell>
        </row>
        <row r="5">
          <cell r="A5">
            <v>1</v>
          </cell>
          <cell r="B5">
            <v>1</v>
          </cell>
          <cell r="C5">
            <v>0</v>
          </cell>
          <cell r="D5">
            <v>0</v>
          </cell>
          <cell r="E5">
            <v>0</v>
          </cell>
          <cell r="F5" t="str">
            <v>OESE</v>
          </cell>
          <cell r="G5" t="str">
            <v>Education for the Disadvantaged</v>
          </cell>
          <cell r="H5">
            <v>0</v>
          </cell>
          <cell r="I5">
            <v>0</v>
          </cell>
          <cell r="J5" t="str">
            <v>Promoting achievement and equity (proposed legislation)</v>
          </cell>
          <cell r="K5">
            <v>0</v>
          </cell>
          <cell r="L5">
            <v>0</v>
          </cell>
          <cell r="M5">
            <v>1</v>
          </cell>
          <cell r="N5">
            <v>0</v>
          </cell>
          <cell r="O5">
            <v>0</v>
          </cell>
          <cell r="P5">
            <v>0</v>
          </cell>
          <cell r="Q5">
            <v>0</v>
          </cell>
          <cell r="R5">
            <v>0</v>
          </cell>
          <cell r="S5">
            <v>0</v>
          </cell>
          <cell r="T5">
            <v>0</v>
          </cell>
          <cell r="U5">
            <v>15323151</v>
          </cell>
          <cell r="V5">
            <v>0</v>
          </cell>
          <cell r="W5">
            <v>0</v>
          </cell>
          <cell r="X5">
            <v>14779163</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row>
        <row r="6">
          <cell r="A6">
            <v>1.01</v>
          </cell>
          <cell r="B6">
            <v>0</v>
          </cell>
          <cell r="C6">
            <v>0</v>
          </cell>
          <cell r="D6">
            <v>0</v>
          </cell>
          <cell r="E6">
            <v>0</v>
          </cell>
          <cell r="F6" t="str">
            <v>OESE</v>
          </cell>
          <cell r="G6" t="str">
            <v>Education for the Disadvantaged</v>
          </cell>
          <cell r="H6">
            <v>0</v>
          </cell>
          <cell r="I6">
            <v>0</v>
          </cell>
          <cell r="J6" t="str">
            <v>Title I - LEA grants (temporary consolidation) - Annual</v>
          </cell>
          <cell r="K6">
            <v>0</v>
          </cell>
          <cell r="L6">
            <v>0</v>
          </cell>
          <cell r="M6">
            <v>1</v>
          </cell>
          <cell r="N6">
            <v>0</v>
          </cell>
          <cell r="O6">
            <v>0</v>
          </cell>
          <cell r="P6">
            <v>0</v>
          </cell>
          <cell r="Q6">
            <v>0</v>
          </cell>
          <cell r="R6">
            <v>0</v>
          </cell>
          <cell r="S6">
            <v>0</v>
          </cell>
          <cell r="T6">
            <v>0</v>
          </cell>
          <cell r="U6">
            <v>0</v>
          </cell>
          <cell r="V6">
            <v>0</v>
          </cell>
          <cell r="W6">
            <v>0</v>
          </cell>
          <cell r="X6">
            <v>0</v>
          </cell>
          <cell r="Y6">
            <v>3651225</v>
          </cell>
          <cell r="Z6">
            <v>3651225</v>
          </cell>
          <cell r="AA6">
            <v>0</v>
          </cell>
          <cell r="AB6">
            <v>3651225</v>
          </cell>
          <cell r="AC6">
            <v>3651225</v>
          </cell>
          <cell r="AD6">
            <v>4401225</v>
          </cell>
          <cell r="AE6">
            <v>4401225</v>
          </cell>
          <cell r="AF6">
            <v>4401225</v>
          </cell>
          <cell r="AG6">
            <v>4401225</v>
          </cell>
          <cell r="AH6">
            <v>4401225</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4401225</v>
          </cell>
          <cell r="BD6">
            <v>0</v>
          </cell>
          <cell r="BE6">
            <v>4401225</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row>
        <row r="7">
          <cell r="A7">
            <v>1.0109999999999999</v>
          </cell>
          <cell r="B7">
            <v>0</v>
          </cell>
          <cell r="C7">
            <v>0</v>
          </cell>
          <cell r="D7">
            <v>0</v>
          </cell>
          <cell r="E7">
            <v>0</v>
          </cell>
          <cell r="F7" t="str">
            <v>OESE</v>
          </cell>
          <cell r="G7" t="str">
            <v>Education for the Disadvantaged</v>
          </cell>
          <cell r="H7">
            <v>0</v>
          </cell>
          <cell r="I7">
            <v>0</v>
          </cell>
          <cell r="J7" t="str">
            <v>Title I - LEA grants (temporary consolidation) - Advanced</v>
          </cell>
          <cell r="K7">
            <v>0</v>
          </cell>
          <cell r="L7">
            <v>0</v>
          </cell>
          <cell r="M7">
            <v>0</v>
          </cell>
          <cell r="N7">
            <v>0</v>
          </cell>
          <cell r="O7">
            <v>0</v>
          </cell>
          <cell r="P7">
            <v>0</v>
          </cell>
          <cell r="Q7">
            <v>0</v>
          </cell>
          <cell r="R7">
            <v>0</v>
          </cell>
          <cell r="S7">
            <v>0</v>
          </cell>
          <cell r="T7">
            <v>0</v>
          </cell>
          <cell r="U7">
            <v>0</v>
          </cell>
          <cell r="V7">
            <v>0</v>
          </cell>
          <cell r="W7">
            <v>0</v>
          </cell>
          <cell r="X7">
            <v>0</v>
          </cell>
          <cell r="Y7">
            <v>10841176</v>
          </cell>
          <cell r="Z7">
            <v>10841176</v>
          </cell>
          <cell r="AA7">
            <v>0</v>
          </cell>
          <cell r="AB7">
            <v>10841176</v>
          </cell>
          <cell r="AC7">
            <v>10841176</v>
          </cell>
          <cell r="AD7">
            <v>10841176</v>
          </cell>
          <cell r="AE7">
            <v>10841176</v>
          </cell>
          <cell r="AF7">
            <v>10841176</v>
          </cell>
          <cell r="AG7">
            <v>10841176</v>
          </cell>
          <cell r="AH7">
            <v>10841176</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10841176</v>
          </cell>
          <cell r="BD7">
            <v>0</v>
          </cell>
          <cell r="BE7">
            <v>10841176</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row>
        <row r="8">
          <cell r="A8">
            <v>1.02</v>
          </cell>
          <cell r="B8">
            <v>0</v>
          </cell>
          <cell r="C8">
            <v>0</v>
          </cell>
          <cell r="D8">
            <v>1</v>
          </cell>
          <cell r="E8">
            <v>0</v>
          </cell>
          <cell r="F8" t="str">
            <v>OESE</v>
          </cell>
          <cell r="G8" t="str">
            <v>Education for the Disadvantaged</v>
          </cell>
          <cell r="H8">
            <v>0</v>
          </cell>
          <cell r="I8">
            <v>0</v>
          </cell>
          <cell r="J8" t="str">
            <v xml:space="preserve">Title I-A Performance Bonuses - Contingent Reserve aka Title I Rewards </v>
          </cell>
          <cell r="K8">
            <v>0</v>
          </cell>
          <cell r="L8">
            <v>0</v>
          </cell>
          <cell r="M8">
            <v>1</v>
          </cell>
          <cell r="N8">
            <v>0</v>
          </cell>
          <cell r="O8">
            <v>0</v>
          </cell>
          <cell r="P8">
            <v>0</v>
          </cell>
          <cell r="Q8">
            <v>0</v>
          </cell>
          <cell r="R8">
            <v>0</v>
          </cell>
          <cell r="S8">
            <v>0</v>
          </cell>
          <cell r="T8">
            <v>0</v>
          </cell>
          <cell r="U8">
            <v>0</v>
          </cell>
          <cell r="V8">
            <v>0</v>
          </cell>
          <cell r="W8">
            <v>0</v>
          </cell>
          <cell r="X8">
            <v>0</v>
          </cell>
          <cell r="Y8">
            <v>0</v>
          </cell>
          <cell r="Z8">
            <v>0</v>
          </cell>
          <cell r="AA8">
            <v>1250000</v>
          </cell>
          <cell r="AB8">
            <v>1250000</v>
          </cell>
          <cell r="AC8">
            <v>0</v>
          </cell>
          <cell r="AD8">
            <v>750000</v>
          </cell>
          <cell r="AE8">
            <v>556918</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750000</v>
          </cell>
          <cell r="BD8">
            <v>0</v>
          </cell>
          <cell r="BE8">
            <v>750000</v>
          </cell>
          <cell r="BF8">
            <v>750000</v>
          </cell>
          <cell r="BG8">
            <v>207599</v>
          </cell>
          <cell r="BH8">
            <v>600000</v>
          </cell>
          <cell r="BI8">
            <v>300000</v>
          </cell>
          <cell r="BJ8">
            <v>300000</v>
          </cell>
          <cell r="BK8">
            <v>300000</v>
          </cell>
          <cell r="BL8">
            <v>0</v>
          </cell>
          <cell r="BM8">
            <v>0</v>
          </cell>
          <cell r="BN8">
            <v>0</v>
          </cell>
          <cell r="BO8">
            <v>0</v>
          </cell>
          <cell r="BP8">
            <v>0</v>
          </cell>
          <cell r="BQ8">
            <v>0</v>
          </cell>
          <cell r="BR8">
            <v>0</v>
          </cell>
          <cell r="BS8">
            <v>0</v>
          </cell>
          <cell r="BT8">
            <v>0</v>
          </cell>
          <cell r="BU8">
            <v>0</v>
          </cell>
          <cell r="BV8">
            <v>0</v>
          </cell>
          <cell r="BW8">
            <v>300000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200000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row>
        <row r="9">
          <cell r="A9">
            <v>2</v>
          </cell>
          <cell r="B9">
            <v>1</v>
          </cell>
          <cell r="C9">
            <v>1</v>
          </cell>
          <cell r="D9">
            <v>0</v>
          </cell>
          <cell r="E9">
            <v>0</v>
          </cell>
          <cell r="F9" t="str">
            <v>OESE</v>
          </cell>
          <cell r="G9" t="str">
            <v>Education for the Disadvantaged</v>
          </cell>
          <cell r="H9">
            <v>0</v>
          </cell>
          <cell r="I9">
            <v>0</v>
          </cell>
          <cell r="J9" t="str">
            <v>Evaluation (ESEA sections 1501 and 1503)</v>
          </cell>
          <cell r="K9">
            <v>0</v>
          </cell>
          <cell r="L9" t="str">
            <v>D</v>
          </cell>
          <cell r="M9">
            <v>1</v>
          </cell>
          <cell r="N9">
            <v>0</v>
          </cell>
          <cell r="O9">
            <v>0</v>
          </cell>
          <cell r="P9">
            <v>9167</v>
          </cell>
          <cell r="Q9">
            <v>9167</v>
          </cell>
          <cell r="R9">
            <v>9167</v>
          </cell>
          <cell r="S9">
            <v>9167</v>
          </cell>
          <cell r="T9">
            <v>9167</v>
          </cell>
          <cell r="U9">
            <v>0</v>
          </cell>
          <cell r="V9">
            <v>9167</v>
          </cell>
          <cell r="W9">
            <v>9167</v>
          </cell>
          <cell r="X9">
            <v>0</v>
          </cell>
          <cell r="Y9">
            <v>9167</v>
          </cell>
          <cell r="Z9">
            <v>9167</v>
          </cell>
          <cell r="AA9">
            <v>0</v>
          </cell>
          <cell r="AB9">
            <v>9167</v>
          </cell>
          <cell r="AC9">
            <v>9167</v>
          </cell>
          <cell r="AD9">
            <v>9167</v>
          </cell>
          <cell r="AE9">
            <v>9167</v>
          </cell>
          <cell r="AF9">
            <v>9167</v>
          </cell>
          <cell r="AG9">
            <v>9167</v>
          </cell>
          <cell r="AH9">
            <v>9167</v>
          </cell>
          <cell r="AI9">
            <v>9167</v>
          </cell>
          <cell r="AJ9">
            <v>9167</v>
          </cell>
          <cell r="AK9">
            <v>9167</v>
          </cell>
          <cell r="AL9">
            <v>8167</v>
          </cell>
          <cell r="AM9">
            <v>8167</v>
          </cell>
          <cell r="AN9">
            <v>8657</v>
          </cell>
          <cell r="AO9">
            <v>8167</v>
          </cell>
          <cell r="AP9">
            <v>9167</v>
          </cell>
          <cell r="AQ9">
            <v>9167</v>
          </cell>
          <cell r="AR9">
            <v>9167</v>
          </cell>
          <cell r="AS9">
            <v>9167</v>
          </cell>
          <cell r="AT9">
            <v>8167</v>
          </cell>
          <cell r="AU9">
            <v>9167</v>
          </cell>
          <cell r="AV9">
            <v>9167</v>
          </cell>
          <cell r="AW9">
            <v>8167</v>
          </cell>
          <cell r="AX9">
            <v>8167</v>
          </cell>
          <cell r="AY9">
            <v>8167</v>
          </cell>
          <cell r="AZ9">
            <v>8151</v>
          </cell>
          <cell r="BA9">
            <v>8028</v>
          </cell>
          <cell r="BB9">
            <v>9167</v>
          </cell>
          <cell r="BC9">
            <v>9167</v>
          </cell>
          <cell r="BD9">
            <v>0</v>
          </cell>
          <cell r="BE9">
            <v>9167</v>
          </cell>
          <cell r="BF9">
            <v>0</v>
          </cell>
          <cell r="BG9">
            <v>0</v>
          </cell>
          <cell r="BH9">
            <v>0</v>
          </cell>
          <cell r="BI9">
            <v>0</v>
          </cell>
          <cell r="BJ9">
            <v>0</v>
          </cell>
          <cell r="BK9">
            <v>0</v>
          </cell>
          <cell r="BL9">
            <v>8151</v>
          </cell>
          <cell r="BM9">
            <v>8151</v>
          </cell>
          <cell r="BN9">
            <v>4151</v>
          </cell>
          <cell r="BO9">
            <v>4151</v>
          </cell>
          <cell r="BP9">
            <v>5000</v>
          </cell>
          <cell r="BQ9">
            <v>8028</v>
          </cell>
          <cell r="BR9">
            <v>8028</v>
          </cell>
          <cell r="BS9">
            <v>8028</v>
          </cell>
          <cell r="BT9">
            <v>8028</v>
          </cell>
          <cell r="BU9">
            <v>3200</v>
          </cell>
          <cell r="BV9">
            <v>3194</v>
          </cell>
          <cell r="BW9">
            <v>0</v>
          </cell>
          <cell r="BX9">
            <v>0</v>
          </cell>
          <cell r="BY9">
            <v>0</v>
          </cell>
          <cell r="BZ9">
            <v>0</v>
          </cell>
          <cell r="CA9">
            <v>0</v>
          </cell>
          <cell r="CB9">
            <v>0</v>
          </cell>
          <cell r="CC9">
            <v>0</v>
          </cell>
          <cell r="CD9">
            <v>0</v>
          </cell>
          <cell r="CE9">
            <v>1594</v>
          </cell>
          <cell r="CF9">
            <v>1594</v>
          </cell>
          <cell r="CG9">
            <v>3194</v>
          </cell>
          <cell r="CH9">
            <v>3028</v>
          </cell>
          <cell r="CI9">
            <v>3194</v>
          </cell>
          <cell r="CJ9">
            <v>3194</v>
          </cell>
          <cell r="CK9">
            <v>0</v>
          </cell>
          <cell r="CL9">
            <v>0</v>
          </cell>
          <cell r="CM9">
            <v>0</v>
          </cell>
          <cell r="CN9">
            <v>0</v>
          </cell>
          <cell r="CO9">
            <v>0</v>
          </cell>
          <cell r="CP9">
            <v>0</v>
          </cell>
          <cell r="CQ9">
            <v>0</v>
          </cell>
          <cell r="CR9">
            <v>3028</v>
          </cell>
          <cell r="CS9">
            <v>3028</v>
          </cell>
          <cell r="CT9">
            <v>3028</v>
          </cell>
          <cell r="CU9">
            <v>880</v>
          </cell>
          <cell r="CV9">
            <v>0</v>
          </cell>
          <cell r="CW9">
            <v>0</v>
          </cell>
          <cell r="CX9">
            <v>0</v>
          </cell>
          <cell r="CY9">
            <v>0</v>
          </cell>
          <cell r="CZ9">
            <v>0</v>
          </cell>
          <cell r="DA9">
            <v>680</v>
          </cell>
          <cell r="DB9">
            <v>880</v>
          </cell>
          <cell r="DC9">
            <v>880</v>
          </cell>
          <cell r="DD9">
            <v>880</v>
          </cell>
          <cell r="DE9">
            <v>710</v>
          </cell>
          <cell r="DF9">
            <v>0</v>
          </cell>
          <cell r="DG9">
            <v>0</v>
          </cell>
          <cell r="DH9">
            <v>0</v>
          </cell>
          <cell r="DI9">
            <v>0</v>
          </cell>
          <cell r="DJ9">
            <v>0</v>
          </cell>
          <cell r="DK9">
            <v>0</v>
          </cell>
          <cell r="DL9">
            <v>0</v>
          </cell>
          <cell r="DM9">
            <v>0</v>
          </cell>
          <cell r="DN9">
            <v>0</v>
          </cell>
          <cell r="DO9">
            <v>0</v>
          </cell>
          <cell r="DP9">
            <v>710</v>
          </cell>
          <cell r="DQ9">
            <v>0</v>
          </cell>
          <cell r="DR9">
            <v>0</v>
          </cell>
          <cell r="DS9">
            <v>0</v>
          </cell>
          <cell r="DT9">
            <v>0</v>
          </cell>
          <cell r="DU9">
            <v>0</v>
          </cell>
          <cell r="DV9">
            <v>0</v>
          </cell>
          <cell r="DW9">
            <v>0</v>
          </cell>
          <cell r="DX9">
            <v>0</v>
          </cell>
          <cell r="DY9">
            <v>0</v>
          </cell>
          <cell r="DZ9">
            <v>0</v>
          </cell>
          <cell r="EA9">
            <v>0</v>
          </cell>
        </row>
        <row r="10">
          <cell r="A10">
            <v>3</v>
          </cell>
          <cell r="B10">
            <v>1</v>
          </cell>
          <cell r="C10">
            <v>1</v>
          </cell>
          <cell r="D10">
            <v>0</v>
          </cell>
          <cell r="E10">
            <v>0</v>
          </cell>
          <cell r="F10" t="str">
            <v>OESE</v>
          </cell>
          <cell r="G10" t="str">
            <v>Education for the Disadvantaged</v>
          </cell>
          <cell r="H10">
            <v>1</v>
          </cell>
          <cell r="I10">
            <v>0</v>
          </cell>
          <cell r="J10" t="str">
            <v>ESEA I-A Basic grants</v>
          </cell>
          <cell r="K10">
            <v>0</v>
          </cell>
          <cell r="L10" t="str">
            <v>D</v>
          </cell>
          <cell r="M10">
            <v>1</v>
          </cell>
          <cell r="N10">
            <v>0</v>
          </cell>
          <cell r="O10">
            <v>0</v>
          </cell>
          <cell r="P10">
            <v>3651225</v>
          </cell>
          <cell r="Q10">
            <v>2151225</v>
          </cell>
          <cell r="R10">
            <v>3149801</v>
          </cell>
          <cell r="S10">
            <v>3149801</v>
          </cell>
          <cell r="T10">
            <v>3149801</v>
          </cell>
          <cell r="U10">
            <v>0</v>
          </cell>
          <cell r="V10">
            <v>3651225</v>
          </cell>
          <cell r="W10">
            <v>3651225</v>
          </cell>
          <cell r="X10">
            <v>0</v>
          </cell>
          <cell r="Y10">
            <v>3149801</v>
          </cell>
          <cell r="Z10">
            <v>3149801</v>
          </cell>
          <cell r="AA10">
            <v>0</v>
          </cell>
          <cell r="AB10">
            <v>3149801</v>
          </cell>
          <cell r="AC10">
            <v>3149801</v>
          </cell>
          <cell r="AD10">
            <v>3149801</v>
          </cell>
          <cell r="AE10">
            <v>3651225</v>
          </cell>
          <cell r="AF10">
            <v>3149801</v>
          </cell>
          <cell r="AG10">
            <v>2309080</v>
          </cell>
          <cell r="AH10">
            <v>3149801</v>
          </cell>
          <cell r="AI10">
            <v>3149801</v>
          </cell>
          <cell r="AJ10">
            <v>3149801</v>
          </cell>
          <cell r="AK10">
            <v>3149801</v>
          </cell>
          <cell r="AL10">
            <v>3149801</v>
          </cell>
          <cell r="AM10">
            <v>3149801</v>
          </cell>
          <cell r="AN10">
            <v>4076225</v>
          </cell>
          <cell r="AO10">
            <v>3149801</v>
          </cell>
          <cell r="AP10">
            <v>3149801</v>
          </cell>
          <cell r="AQ10">
            <v>3149801</v>
          </cell>
          <cell r="AR10">
            <v>2957699</v>
          </cell>
          <cell r="AS10">
            <v>3149801</v>
          </cell>
          <cell r="AT10">
            <v>3149801</v>
          </cell>
          <cell r="AU10">
            <v>3149801</v>
          </cell>
          <cell r="AV10">
            <v>3149801</v>
          </cell>
          <cell r="AW10">
            <v>3149801</v>
          </cell>
          <cell r="AX10">
            <v>3149801</v>
          </cell>
          <cell r="AY10">
            <v>3635436</v>
          </cell>
          <cell r="AZ10">
            <v>3622240</v>
          </cell>
          <cell r="BA10">
            <v>3567798</v>
          </cell>
          <cell r="BB10">
            <v>3149801</v>
          </cell>
          <cell r="BC10">
            <v>2309080</v>
          </cell>
          <cell r="BD10">
            <v>3028733</v>
          </cell>
          <cell r="BE10">
            <v>2309080</v>
          </cell>
          <cell r="BF10">
            <v>3235504</v>
          </cell>
          <cell r="BG10">
            <v>2651860</v>
          </cell>
          <cell r="BH10">
            <v>2731182</v>
          </cell>
          <cell r="BI10">
            <v>2730781</v>
          </cell>
          <cell r="BJ10">
            <v>2810504</v>
          </cell>
          <cell r="BK10">
            <v>2810504</v>
          </cell>
          <cell r="BL10">
            <v>3622240</v>
          </cell>
          <cell r="BM10">
            <v>3622240</v>
          </cell>
          <cell r="BN10">
            <v>3622240</v>
          </cell>
          <cell r="BO10">
            <v>3622240</v>
          </cell>
          <cell r="BP10">
            <v>1184240</v>
          </cell>
          <cell r="BQ10">
            <v>3567798</v>
          </cell>
          <cell r="BR10">
            <v>3567798</v>
          </cell>
          <cell r="BS10">
            <v>3567798</v>
          </cell>
          <cell r="BT10">
            <v>3567798</v>
          </cell>
          <cell r="BU10">
            <v>3622240</v>
          </cell>
          <cell r="BV10">
            <v>3615394</v>
          </cell>
          <cell r="BW10">
            <v>2781519</v>
          </cell>
          <cell r="BX10">
            <v>2797308</v>
          </cell>
          <cell r="BY10">
            <v>2062688</v>
          </cell>
          <cell r="BZ10">
            <v>1118226</v>
          </cell>
          <cell r="CA10">
            <v>3622240</v>
          </cell>
          <cell r="CB10">
            <v>3622240</v>
          </cell>
          <cell r="CC10">
            <v>3654792</v>
          </cell>
          <cell r="CD10">
            <v>2834559</v>
          </cell>
          <cell r="CE10">
            <v>3615394</v>
          </cell>
          <cell r="CF10">
            <v>3615394</v>
          </cell>
          <cell r="CG10">
            <v>3615394</v>
          </cell>
          <cell r="CH10">
            <v>2919042</v>
          </cell>
          <cell r="CI10">
            <v>3615394</v>
          </cell>
          <cell r="CJ10">
            <v>3615394</v>
          </cell>
          <cell r="CK10">
            <v>2934559</v>
          </cell>
          <cell r="CL10">
            <v>2834559</v>
          </cell>
          <cell r="CM10">
            <v>2834559</v>
          </cell>
          <cell r="CN10">
            <v>2834559</v>
          </cell>
          <cell r="CO10">
            <v>2834559</v>
          </cell>
          <cell r="CP10">
            <v>2834559</v>
          </cell>
          <cell r="CQ10">
            <v>2834559</v>
          </cell>
          <cell r="CR10">
            <v>3771248</v>
          </cell>
          <cell r="CS10">
            <v>3771248</v>
          </cell>
          <cell r="CT10">
            <v>2919042</v>
          </cell>
          <cell r="CU10">
            <v>3543625</v>
          </cell>
          <cell r="CV10">
            <v>2930527</v>
          </cell>
          <cell r="CW10">
            <v>2702904</v>
          </cell>
          <cell r="CX10">
            <v>2834559</v>
          </cell>
          <cell r="CY10">
            <v>2702904</v>
          </cell>
          <cell r="CZ10">
            <v>2702904</v>
          </cell>
          <cell r="DA10">
            <v>3593625</v>
          </cell>
          <cell r="DB10">
            <v>3543625</v>
          </cell>
          <cell r="DC10">
            <v>3535656</v>
          </cell>
          <cell r="DD10">
            <v>3543625</v>
          </cell>
          <cell r="DE10">
            <v>3568625</v>
          </cell>
          <cell r="DF10">
            <v>4543625</v>
          </cell>
          <cell r="DG10">
            <v>4043625</v>
          </cell>
          <cell r="DH10">
            <v>4543625</v>
          </cell>
          <cell r="DI10">
            <v>4568625</v>
          </cell>
          <cell r="DJ10">
            <v>4468625</v>
          </cell>
          <cell r="DK10">
            <v>4568625</v>
          </cell>
          <cell r="DL10">
            <v>3568625</v>
          </cell>
          <cell r="DM10">
            <v>3568625</v>
          </cell>
          <cell r="DN10">
            <v>3718625</v>
          </cell>
          <cell r="DO10">
            <v>0</v>
          </cell>
          <cell r="DP10">
            <v>3568625</v>
          </cell>
          <cell r="DQ10">
            <v>4068625</v>
          </cell>
          <cell r="DR10">
            <v>3718625</v>
          </cell>
          <cell r="DS10">
            <v>4068625</v>
          </cell>
          <cell r="DT10">
            <v>4818625</v>
          </cell>
          <cell r="DU10">
            <v>4568625</v>
          </cell>
          <cell r="DV10">
            <v>4818625</v>
          </cell>
          <cell r="DW10">
            <v>4568625</v>
          </cell>
          <cell r="DX10">
            <v>4518625</v>
          </cell>
          <cell r="DY10">
            <v>4518625</v>
          </cell>
          <cell r="DZ10">
            <v>4518625</v>
          </cell>
          <cell r="EA10">
            <v>4518625</v>
          </cell>
        </row>
        <row r="11">
          <cell r="A11">
            <v>4</v>
          </cell>
          <cell r="B11">
            <v>1</v>
          </cell>
          <cell r="C11">
            <v>1</v>
          </cell>
          <cell r="D11">
            <v>0</v>
          </cell>
          <cell r="E11">
            <v>0</v>
          </cell>
          <cell r="F11" t="str">
            <v>OESE</v>
          </cell>
          <cell r="G11" t="str">
            <v>Education for the Disadvantaged</v>
          </cell>
          <cell r="H11">
            <v>1</v>
          </cell>
          <cell r="I11">
            <v>0</v>
          </cell>
          <cell r="J11" t="str">
            <v>ESEA I-A Basic grants (Advanced for succeeding year)</v>
          </cell>
          <cell r="K11">
            <v>0</v>
          </cell>
          <cell r="L11" t="str">
            <v>D</v>
          </cell>
          <cell r="M11">
            <v>0</v>
          </cell>
          <cell r="N11">
            <v>1</v>
          </cell>
          <cell r="O11">
            <v>0</v>
          </cell>
          <cell r="P11">
            <v>2946721</v>
          </cell>
          <cell r="Q11">
            <v>2946721</v>
          </cell>
          <cell r="R11">
            <v>3448145</v>
          </cell>
          <cell r="S11">
            <v>3448145</v>
          </cell>
          <cell r="T11">
            <v>3448145</v>
          </cell>
          <cell r="U11">
            <v>0</v>
          </cell>
          <cell r="V11">
            <v>2946721</v>
          </cell>
          <cell r="W11">
            <v>2946721</v>
          </cell>
          <cell r="X11">
            <v>0</v>
          </cell>
          <cell r="Y11">
            <v>3448145</v>
          </cell>
          <cell r="Z11">
            <v>3448145</v>
          </cell>
          <cell r="AA11">
            <v>0</v>
          </cell>
          <cell r="AB11">
            <v>3448145</v>
          </cell>
          <cell r="AC11">
            <v>3448145</v>
          </cell>
          <cell r="AD11">
            <v>3448145</v>
          </cell>
          <cell r="AE11">
            <v>3448145</v>
          </cell>
          <cell r="AF11">
            <v>3448145</v>
          </cell>
          <cell r="AG11">
            <v>4288866</v>
          </cell>
          <cell r="AH11">
            <v>3448145</v>
          </cell>
          <cell r="AI11">
            <v>3448145</v>
          </cell>
          <cell r="AJ11">
            <v>3448145</v>
          </cell>
          <cell r="AK11">
            <v>3448145</v>
          </cell>
          <cell r="AL11">
            <v>3448145</v>
          </cell>
          <cell r="AM11">
            <v>3448145</v>
          </cell>
          <cell r="AN11">
            <v>2521721</v>
          </cell>
          <cell r="AO11">
            <v>3448145</v>
          </cell>
          <cell r="AP11">
            <v>3448145</v>
          </cell>
          <cell r="AQ11">
            <v>3448145</v>
          </cell>
          <cell r="AR11">
            <v>3448145</v>
          </cell>
          <cell r="AS11">
            <v>3448145</v>
          </cell>
          <cell r="AT11">
            <v>3448145</v>
          </cell>
          <cell r="AU11">
            <v>3448145</v>
          </cell>
          <cell r="AV11">
            <v>3448145</v>
          </cell>
          <cell r="AW11">
            <v>3448145</v>
          </cell>
          <cell r="AX11">
            <v>3448145</v>
          </cell>
          <cell r="AY11">
            <v>2962510</v>
          </cell>
          <cell r="AZ11">
            <v>2956911</v>
          </cell>
          <cell r="BA11">
            <v>2917983</v>
          </cell>
          <cell r="BB11">
            <v>3448145</v>
          </cell>
          <cell r="BC11">
            <v>4288866</v>
          </cell>
          <cell r="BD11">
            <v>3362442</v>
          </cell>
          <cell r="BE11">
            <v>4288866</v>
          </cell>
          <cell r="BF11">
            <v>3362442</v>
          </cell>
          <cell r="BG11">
            <v>3946086</v>
          </cell>
          <cell r="BH11">
            <v>3866764</v>
          </cell>
          <cell r="BI11">
            <v>3866764</v>
          </cell>
          <cell r="BJ11">
            <v>3787442</v>
          </cell>
          <cell r="BK11">
            <v>3787442</v>
          </cell>
          <cell r="BL11">
            <v>2962510</v>
          </cell>
          <cell r="BM11">
            <v>2962510</v>
          </cell>
          <cell r="BN11">
            <v>2962510</v>
          </cell>
          <cell r="BO11">
            <v>2962510</v>
          </cell>
          <cell r="BP11">
            <v>5400510</v>
          </cell>
          <cell r="BQ11">
            <v>2917983</v>
          </cell>
          <cell r="BR11">
            <v>2962510</v>
          </cell>
          <cell r="BS11">
            <v>2962510</v>
          </cell>
          <cell r="BT11">
            <v>2962510</v>
          </cell>
          <cell r="BU11">
            <v>2962510</v>
          </cell>
          <cell r="BV11">
            <v>2962510</v>
          </cell>
          <cell r="BW11">
            <v>3803231</v>
          </cell>
          <cell r="BX11">
            <v>3803231</v>
          </cell>
          <cell r="BY11">
            <v>3803231</v>
          </cell>
          <cell r="BZ11">
            <v>3803231</v>
          </cell>
          <cell r="CA11">
            <v>2962510</v>
          </cell>
          <cell r="CB11">
            <v>2962510</v>
          </cell>
          <cell r="CC11">
            <v>2962510</v>
          </cell>
          <cell r="CD11">
            <v>3743345</v>
          </cell>
          <cell r="CE11">
            <v>2962510</v>
          </cell>
          <cell r="CF11">
            <v>2962510</v>
          </cell>
          <cell r="CG11">
            <v>2962510</v>
          </cell>
          <cell r="CH11">
            <v>3313597</v>
          </cell>
          <cell r="CI11">
            <v>2962510</v>
          </cell>
          <cell r="CJ11">
            <v>2962510</v>
          </cell>
          <cell r="CK11">
            <v>3643345</v>
          </cell>
          <cell r="CL11">
            <v>3743345</v>
          </cell>
          <cell r="CM11">
            <v>3743345</v>
          </cell>
          <cell r="CN11">
            <v>3743345</v>
          </cell>
          <cell r="CO11">
            <v>3743345</v>
          </cell>
          <cell r="CP11">
            <v>3743345</v>
          </cell>
          <cell r="CQ11">
            <v>3743345</v>
          </cell>
          <cell r="CR11">
            <v>2790776</v>
          </cell>
          <cell r="CS11">
            <v>2790776</v>
          </cell>
          <cell r="CT11">
            <v>3313597</v>
          </cell>
          <cell r="CU11">
            <v>2915776</v>
          </cell>
          <cell r="CV11">
            <v>3631497</v>
          </cell>
          <cell r="CW11">
            <v>3631497</v>
          </cell>
          <cell r="CX11">
            <v>3631497</v>
          </cell>
          <cell r="CY11">
            <v>3631497</v>
          </cell>
          <cell r="CZ11">
            <v>3756497</v>
          </cell>
          <cell r="DA11">
            <v>2865776</v>
          </cell>
          <cell r="DB11">
            <v>2915776</v>
          </cell>
          <cell r="DC11">
            <v>2915776</v>
          </cell>
          <cell r="DD11">
            <v>2915776</v>
          </cell>
          <cell r="DE11">
            <v>2890776</v>
          </cell>
          <cell r="DF11">
            <v>1915776</v>
          </cell>
          <cell r="DG11">
            <v>1915776</v>
          </cell>
          <cell r="DH11">
            <v>1915776</v>
          </cell>
          <cell r="DI11">
            <v>2890776</v>
          </cell>
          <cell r="DJ11">
            <v>2890776</v>
          </cell>
          <cell r="DK11">
            <v>1890776</v>
          </cell>
          <cell r="DL11">
            <v>2890776</v>
          </cell>
          <cell r="DM11">
            <v>2890776</v>
          </cell>
          <cell r="DN11">
            <v>2740776</v>
          </cell>
          <cell r="DO11">
            <v>0</v>
          </cell>
          <cell r="DP11">
            <v>2890776</v>
          </cell>
          <cell r="DQ11">
            <v>2390776</v>
          </cell>
          <cell r="DR11">
            <v>2740776</v>
          </cell>
          <cell r="DS11">
            <v>2390776</v>
          </cell>
          <cell r="DT11">
            <v>1640776</v>
          </cell>
          <cell r="DU11">
            <v>1890776</v>
          </cell>
          <cell r="DV11">
            <v>1640776</v>
          </cell>
          <cell r="DW11">
            <v>1890776</v>
          </cell>
          <cell r="DX11">
            <v>1940776</v>
          </cell>
          <cell r="DY11">
            <v>1940776</v>
          </cell>
          <cell r="DZ11">
            <v>1940776</v>
          </cell>
          <cell r="EA11">
            <v>1940776</v>
          </cell>
        </row>
        <row r="12">
          <cell r="A12">
            <v>5</v>
          </cell>
          <cell r="B12">
            <v>1</v>
          </cell>
          <cell r="C12">
            <v>1</v>
          </cell>
          <cell r="D12">
            <v>0</v>
          </cell>
          <cell r="E12">
            <v>0</v>
          </cell>
          <cell r="F12" t="str">
            <v>OESE</v>
          </cell>
          <cell r="G12" t="str">
            <v>Education for the Disadvantaged</v>
          </cell>
          <cell r="H12">
            <v>0</v>
          </cell>
          <cell r="I12">
            <v>0</v>
          </cell>
          <cell r="J12" t="str">
            <v>ESEA I-A Basic grants (Prior year's advance)</v>
          </cell>
          <cell r="K12">
            <v>0</v>
          </cell>
          <cell r="L12" t="str">
            <v>D</v>
          </cell>
          <cell r="M12">
            <v>0</v>
          </cell>
          <cell r="N12">
            <v>0</v>
          </cell>
          <cell r="O12">
            <v>1</v>
          </cell>
          <cell r="P12">
            <v>2946721</v>
          </cell>
          <cell r="Q12">
            <v>2946721</v>
          </cell>
          <cell r="R12">
            <v>2946721</v>
          </cell>
          <cell r="S12">
            <v>2946721</v>
          </cell>
          <cell r="T12">
            <v>2946721</v>
          </cell>
          <cell r="U12">
            <v>2946721</v>
          </cell>
          <cell r="V12">
            <v>2946721</v>
          </cell>
          <cell r="W12">
            <v>2946721</v>
          </cell>
          <cell r="X12">
            <v>2946721</v>
          </cell>
          <cell r="Y12">
            <v>2946721</v>
          </cell>
          <cell r="Z12">
            <v>2946721</v>
          </cell>
          <cell r="AA12">
            <v>0</v>
          </cell>
          <cell r="AB12">
            <v>2946721</v>
          </cell>
          <cell r="AC12">
            <v>2946721</v>
          </cell>
          <cell r="AD12">
            <v>2946721</v>
          </cell>
          <cell r="AE12">
            <v>2946721</v>
          </cell>
          <cell r="AF12">
            <v>2946721</v>
          </cell>
          <cell r="AG12">
            <v>2946721</v>
          </cell>
          <cell r="AH12">
            <v>2946721</v>
          </cell>
          <cell r="AI12">
            <v>2946721</v>
          </cell>
          <cell r="AJ12">
            <v>2946721</v>
          </cell>
          <cell r="AK12">
            <v>2946721</v>
          </cell>
          <cell r="AL12">
            <v>2946721</v>
          </cell>
          <cell r="AM12">
            <v>2946721</v>
          </cell>
          <cell r="AN12">
            <v>0</v>
          </cell>
          <cell r="AO12">
            <v>0</v>
          </cell>
          <cell r="AP12">
            <v>2946721</v>
          </cell>
          <cell r="AQ12">
            <v>2946721</v>
          </cell>
          <cell r="AR12">
            <v>2946721</v>
          </cell>
          <cell r="AS12">
            <v>2946721</v>
          </cell>
          <cell r="AT12">
            <v>2946721</v>
          </cell>
          <cell r="AU12">
            <v>2946721</v>
          </cell>
          <cell r="AV12">
            <v>2946721</v>
          </cell>
          <cell r="AW12">
            <v>2946721</v>
          </cell>
          <cell r="AX12">
            <v>2946721</v>
          </cell>
          <cell r="AY12">
            <v>2946721</v>
          </cell>
          <cell r="AZ12">
            <v>2946721</v>
          </cell>
          <cell r="BA12">
            <v>2946721</v>
          </cell>
          <cell r="BB12">
            <v>2946721</v>
          </cell>
          <cell r="BC12">
            <v>2946721</v>
          </cell>
          <cell r="BD12">
            <v>0</v>
          </cell>
          <cell r="BE12">
            <v>2946721</v>
          </cell>
          <cell r="BF12">
            <v>0</v>
          </cell>
          <cell r="BG12">
            <v>0</v>
          </cell>
          <cell r="BH12">
            <v>0</v>
          </cell>
          <cell r="BI12">
            <v>0</v>
          </cell>
          <cell r="BJ12">
            <v>0</v>
          </cell>
          <cell r="BK12">
            <v>0</v>
          </cell>
          <cell r="BL12">
            <v>2946721</v>
          </cell>
          <cell r="BM12">
            <v>2946721</v>
          </cell>
          <cell r="BN12">
            <v>2946721</v>
          </cell>
          <cell r="BO12">
            <v>2946721</v>
          </cell>
          <cell r="BP12">
            <v>2946721</v>
          </cell>
          <cell r="BQ12">
            <v>2946721</v>
          </cell>
          <cell r="BR12">
            <v>2946721</v>
          </cell>
          <cell r="BS12">
            <v>2946721</v>
          </cell>
          <cell r="BT12">
            <v>2946721</v>
          </cell>
          <cell r="BU12">
            <v>2946721</v>
          </cell>
          <cell r="BV12">
            <v>2946721</v>
          </cell>
          <cell r="BW12">
            <v>2946721</v>
          </cell>
          <cell r="BX12">
            <v>2946721</v>
          </cell>
          <cell r="BY12">
            <v>2946721</v>
          </cell>
          <cell r="BZ12">
            <v>2946721</v>
          </cell>
          <cell r="CA12">
            <v>2946721</v>
          </cell>
          <cell r="CB12">
            <v>2946721</v>
          </cell>
          <cell r="CC12">
            <v>2946721</v>
          </cell>
          <cell r="CD12">
            <v>2946721</v>
          </cell>
          <cell r="CE12">
            <v>2946721</v>
          </cell>
          <cell r="CF12">
            <v>2946721</v>
          </cell>
          <cell r="CG12">
            <v>2946721</v>
          </cell>
          <cell r="CH12">
            <v>0</v>
          </cell>
          <cell r="CI12">
            <v>2946721</v>
          </cell>
          <cell r="CJ12">
            <v>2946721</v>
          </cell>
          <cell r="CK12">
            <v>2946721</v>
          </cell>
          <cell r="CL12">
            <v>2946721</v>
          </cell>
          <cell r="CM12">
            <v>2946721</v>
          </cell>
          <cell r="CN12">
            <v>2946721</v>
          </cell>
          <cell r="CO12">
            <v>2946721</v>
          </cell>
          <cell r="CP12">
            <v>2946721</v>
          </cell>
          <cell r="CQ12">
            <v>2946721</v>
          </cell>
          <cell r="CR12">
            <v>2946721</v>
          </cell>
          <cell r="CS12">
            <v>2946721</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row>
        <row r="13">
          <cell r="A13">
            <v>6</v>
          </cell>
          <cell r="B13">
            <v>1</v>
          </cell>
          <cell r="C13">
            <v>1</v>
          </cell>
          <cell r="D13">
            <v>0</v>
          </cell>
          <cell r="E13">
            <v>0</v>
          </cell>
          <cell r="F13" t="str">
            <v>OESE</v>
          </cell>
          <cell r="G13" t="str">
            <v>Education for the Disadvantaged</v>
          </cell>
          <cell r="H13">
            <v>1</v>
          </cell>
          <cell r="I13">
            <v>0</v>
          </cell>
          <cell r="J13" t="str">
            <v>ESEA I-A Concentration grants</v>
          </cell>
          <cell r="K13">
            <v>0</v>
          </cell>
          <cell r="L13" t="str">
            <v>D</v>
          </cell>
          <cell r="M13">
            <v>1</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2730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row>
        <row r="14">
          <cell r="A14">
            <v>7</v>
          </cell>
          <cell r="B14">
            <v>1</v>
          </cell>
          <cell r="C14">
            <v>1</v>
          </cell>
          <cell r="D14">
            <v>0</v>
          </cell>
          <cell r="E14">
            <v>0</v>
          </cell>
          <cell r="F14" t="str">
            <v>OESE</v>
          </cell>
          <cell r="G14" t="str">
            <v>Education for the Disadvantaged</v>
          </cell>
          <cell r="H14">
            <v>1</v>
          </cell>
          <cell r="I14">
            <v>0</v>
          </cell>
          <cell r="J14" t="str">
            <v>ESEA I-A Concentration grants (Advanced for succeeding year)</v>
          </cell>
          <cell r="K14">
            <v>0</v>
          </cell>
          <cell r="L14" t="str">
            <v>D</v>
          </cell>
          <cell r="M14">
            <v>0</v>
          </cell>
          <cell r="N14">
            <v>1</v>
          </cell>
          <cell r="O14">
            <v>0</v>
          </cell>
          <cell r="P14">
            <v>1365031</v>
          </cell>
          <cell r="Q14">
            <v>1365031</v>
          </cell>
          <cell r="R14">
            <v>1365031</v>
          </cell>
          <cell r="S14">
            <v>1365031</v>
          </cell>
          <cell r="T14">
            <v>1365031</v>
          </cell>
          <cell r="U14">
            <v>0</v>
          </cell>
          <cell r="V14">
            <v>1365031</v>
          </cell>
          <cell r="W14">
            <v>1365031</v>
          </cell>
          <cell r="X14">
            <v>0</v>
          </cell>
          <cell r="Y14">
            <v>1365031</v>
          </cell>
          <cell r="Z14">
            <v>1365031</v>
          </cell>
          <cell r="AA14">
            <v>0</v>
          </cell>
          <cell r="AB14">
            <v>1365031</v>
          </cell>
          <cell r="AC14">
            <v>1365031</v>
          </cell>
          <cell r="AD14">
            <v>1365031</v>
          </cell>
          <cell r="AE14">
            <v>1365031</v>
          </cell>
          <cell r="AF14">
            <v>1365031</v>
          </cell>
          <cell r="AG14">
            <v>1365031</v>
          </cell>
          <cell r="AH14">
            <v>1365031</v>
          </cell>
          <cell r="AI14">
            <v>1365031</v>
          </cell>
          <cell r="AJ14">
            <v>1365031</v>
          </cell>
          <cell r="AK14">
            <v>1365031</v>
          </cell>
          <cell r="AL14">
            <v>1365031</v>
          </cell>
          <cell r="AM14">
            <v>1365031</v>
          </cell>
          <cell r="AN14">
            <v>1365031</v>
          </cell>
          <cell r="AO14">
            <v>1365031</v>
          </cell>
          <cell r="AP14">
            <v>1365031</v>
          </cell>
          <cell r="AQ14">
            <v>1365031</v>
          </cell>
          <cell r="AR14">
            <v>1365031</v>
          </cell>
          <cell r="AS14">
            <v>1365031</v>
          </cell>
          <cell r="AT14">
            <v>1365031</v>
          </cell>
          <cell r="AU14">
            <v>1365031</v>
          </cell>
          <cell r="AV14">
            <v>1365031</v>
          </cell>
          <cell r="AW14">
            <v>1365031</v>
          </cell>
          <cell r="AX14">
            <v>1365031</v>
          </cell>
          <cell r="AY14">
            <v>1362301</v>
          </cell>
          <cell r="AZ14">
            <v>1359726</v>
          </cell>
          <cell r="BA14">
            <v>1341826</v>
          </cell>
          <cell r="BB14">
            <v>1365031</v>
          </cell>
          <cell r="BC14">
            <v>1365031</v>
          </cell>
          <cell r="BD14">
            <v>1365031</v>
          </cell>
          <cell r="BE14">
            <v>1365031</v>
          </cell>
          <cell r="BF14">
            <v>1365031</v>
          </cell>
          <cell r="BG14">
            <v>1365031</v>
          </cell>
          <cell r="BH14">
            <v>1365031</v>
          </cell>
          <cell r="BI14">
            <v>1365031</v>
          </cell>
          <cell r="BJ14">
            <v>1365031</v>
          </cell>
          <cell r="BK14">
            <v>1365031</v>
          </cell>
          <cell r="BL14">
            <v>1362301</v>
          </cell>
          <cell r="BM14">
            <v>1362301</v>
          </cell>
          <cell r="BN14">
            <v>1362301</v>
          </cell>
          <cell r="BO14">
            <v>1362301</v>
          </cell>
          <cell r="BP14">
            <v>1362301</v>
          </cell>
          <cell r="BQ14">
            <v>1341826</v>
          </cell>
          <cell r="BR14">
            <v>1362301</v>
          </cell>
          <cell r="BS14">
            <v>1362301</v>
          </cell>
          <cell r="BT14">
            <v>1362301</v>
          </cell>
          <cell r="BU14">
            <v>1362301</v>
          </cell>
          <cell r="BV14">
            <v>1362301</v>
          </cell>
          <cell r="BW14">
            <v>1362301</v>
          </cell>
          <cell r="BX14">
            <v>1362301</v>
          </cell>
          <cell r="BY14">
            <v>1362301</v>
          </cell>
          <cell r="BZ14">
            <v>1362301</v>
          </cell>
          <cell r="CA14">
            <v>1362301</v>
          </cell>
          <cell r="CB14">
            <v>1362301</v>
          </cell>
          <cell r="CC14">
            <v>1362301</v>
          </cell>
          <cell r="CD14">
            <v>1362301</v>
          </cell>
          <cell r="CE14">
            <v>1362301</v>
          </cell>
          <cell r="CF14">
            <v>1362301</v>
          </cell>
          <cell r="CG14">
            <v>1362301</v>
          </cell>
          <cell r="CH14">
            <v>1293919</v>
          </cell>
          <cell r="CI14">
            <v>1362301</v>
          </cell>
          <cell r="CJ14">
            <v>1362301</v>
          </cell>
          <cell r="CK14">
            <v>1362301</v>
          </cell>
          <cell r="CL14">
            <v>1362301</v>
          </cell>
          <cell r="CM14">
            <v>1362301</v>
          </cell>
          <cell r="CN14">
            <v>1362301</v>
          </cell>
          <cell r="CO14">
            <v>1362301</v>
          </cell>
          <cell r="CP14">
            <v>1362301</v>
          </cell>
          <cell r="CQ14">
            <v>1362301</v>
          </cell>
          <cell r="CR14">
            <v>1362301</v>
          </cell>
          <cell r="CS14">
            <v>1362301</v>
          </cell>
          <cell r="CT14">
            <v>1293919</v>
          </cell>
          <cell r="CU14">
            <v>1362301</v>
          </cell>
          <cell r="CV14">
            <v>1362301</v>
          </cell>
          <cell r="CW14">
            <v>1362301</v>
          </cell>
          <cell r="CX14">
            <v>1362301</v>
          </cell>
          <cell r="CY14">
            <v>1362301</v>
          </cell>
          <cell r="CZ14">
            <v>1362301</v>
          </cell>
          <cell r="DA14">
            <v>1362301</v>
          </cell>
          <cell r="DB14">
            <v>1362301</v>
          </cell>
          <cell r="DC14">
            <v>1362301</v>
          </cell>
          <cell r="DD14">
            <v>1362301</v>
          </cell>
          <cell r="DE14">
            <v>1362301</v>
          </cell>
          <cell r="DF14">
            <v>1362301</v>
          </cell>
          <cell r="DG14">
            <v>1362301</v>
          </cell>
          <cell r="DH14">
            <v>1362301</v>
          </cell>
          <cell r="DI14">
            <v>1362301</v>
          </cell>
          <cell r="DJ14">
            <v>1362301</v>
          </cell>
          <cell r="DK14">
            <v>1362301</v>
          </cell>
          <cell r="DL14">
            <v>1362301</v>
          </cell>
          <cell r="DM14">
            <v>1362301</v>
          </cell>
          <cell r="DN14">
            <v>1362301</v>
          </cell>
          <cell r="DO14">
            <v>0</v>
          </cell>
          <cell r="DP14">
            <v>1362301</v>
          </cell>
          <cell r="DQ14">
            <v>1362301</v>
          </cell>
          <cell r="DR14">
            <v>1362301</v>
          </cell>
          <cell r="DS14">
            <v>1362301</v>
          </cell>
          <cell r="DT14">
            <v>1362301</v>
          </cell>
          <cell r="DU14">
            <v>1362301</v>
          </cell>
          <cell r="DV14">
            <v>1362301</v>
          </cell>
          <cell r="DW14">
            <v>1362301</v>
          </cell>
          <cell r="DX14">
            <v>1362301</v>
          </cell>
          <cell r="DY14">
            <v>1362301</v>
          </cell>
          <cell r="DZ14">
            <v>1362301</v>
          </cell>
          <cell r="EA14">
            <v>1362301</v>
          </cell>
        </row>
        <row r="15">
          <cell r="A15">
            <v>8</v>
          </cell>
          <cell r="B15">
            <v>1</v>
          </cell>
          <cell r="C15">
            <v>1</v>
          </cell>
          <cell r="D15">
            <v>0</v>
          </cell>
          <cell r="E15">
            <v>0</v>
          </cell>
          <cell r="F15" t="str">
            <v>OESE</v>
          </cell>
          <cell r="G15" t="str">
            <v>Education for the Disadvantaged</v>
          </cell>
          <cell r="H15">
            <v>0</v>
          </cell>
          <cell r="I15">
            <v>0</v>
          </cell>
          <cell r="J15" t="str">
            <v>ESEA I-A Concentration grants (Prior year's Advance)</v>
          </cell>
          <cell r="K15">
            <v>0</v>
          </cell>
          <cell r="L15" t="str">
            <v>D</v>
          </cell>
          <cell r="M15">
            <v>0</v>
          </cell>
          <cell r="N15">
            <v>0</v>
          </cell>
          <cell r="O15">
            <v>1</v>
          </cell>
          <cell r="P15">
            <v>1365031</v>
          </cell>
          <cell r="Q15">
            <v>1365031</v>
          </cell>
          <cell r="R15">
            <v>1365031</v>
          </cell>
          <cell r="S15">
            <v>1365031</v>
          </cell>
          <cell r="T15">
            <v>1365031</v>
          </cell>
          <cell r="U15">
            <v>1365031</v>
          </cell>
          <cell r="V15">
            <v>1365031</v>
          </cell>
          <cell r="W15">
            <v>1365031</v>
          </cell>
          <cell r="X15">
            <v>1365031</v>
          </cell>
          <cell r="Y15">
            <v>1365031</v>
          </cell>
          <cell r="Z15">
            <v>1365031</v>
          </cell>
          <cell r="AA15">
            <v>0</v>
          </cell>
          <cell r="AB15">
            <v>1365031</v>
          </cell>
          <cell r="AC15">
            <v>1365031</v>
          </cell>
          <cell r="AD15">
            <v>1365031</v>
          </cell>
          <cell r="AE15">
            <v>1365031</v>
          </cell>
          <cell r="AF15">
            <v>1365031</v>
          </cell>
          <cell r="AG15">
            <v>1365031</v>
          </cell>
          <cell r="AH15">
            <v>1365031</v>
          </cell>
          <cell r="AI15">
            <v>1365031</v>
          </cell>
          <cell r="AJ15">
            <v>1365031</v>
          </cell>
          <cell r="AK15">
            <v>1365031</v>
          </cell>
          <cell r="AL15">
            <v>1365031</v>
          </cell>
          <cell r="AM15">
            <v>1365031</v>
          </cell>
          <cell r="AN15">
            <v>0</v>
          </cell>
          <cell r="AO15">
            <v>0</v>
          </cell>
          <cell r="AP15">
            <v>1365031</v>
          </cell>
          <cell r="AQ15">
            <v>1365031</v>
          </cell>
          <cell r="AR15">
            <v>1365031</v>
          </cell>
          <cell r="AS15">
            <v>1365031</v>
          </cell>
          <cell r="AT15">
            <v>1365031</v>
          </cell>
          <cell r="AU15">
            <v>1365031</v>
          </cell>
          <cell r="AV15">
            <v>1365031</v>
          </cell>
          <cell r="AW15">
            <v>1365031</v>
          </cell>
          <cell r="AX15">
            <v>1365031</v>
          </cell>
          <cell r="AY15">
            <v>1365031</v>
          </cell>
          <cell r="AZ15">
            <v>1365031</v>
          </cell>
          <cell r="BA15">
            <v>1365031</v>
          </cell>
          <cell r="BB15">
            <v>1365031</v>
          </cell>
          <cell r="BC15">
            <v>1365031</v>
          </cell>
          <cell r="BD15">
            <v>0</v>
          </cell>
          <cell r="BE15">
            <v>1365031</v>
          </cell>
          <cell r="BF15">
            <v>0</v>
          </cell>
          <cell r="BG15">
            <v>0</v>
          </cell>
          <cell r="BH15">
            <v>0</v>
          </cell>
          <cell r="BI15">
            <v>0</v>
          </cell>
          <cell r="BJ15">
            <v>0</v>
          </cell>
          <cell r="BK15">
            <v>0</v>
          </cell>
          <cell r="BL15">
            <v>1365031</v>
          </cell>
          <cell r="BM15">
            <v>1365031</v>
          </cell>
          <cell r="BN15">
            <v>1365031</v>
          </cell>
          <cell r="BO15">
            <v>1365031</v>
          </cell>
          <cell r="BP15">
            <v>1365031</v>
          </cell>
          <cell r="BQ15">
            <v>1365031</v>
          </cell>
          <cell r="BR15">
            <v>1365031</v>
          </cell>
          <cell r="BS15">
            <v>1365031</v>
          </cell>
          <cell r="BT15">
            <v>1365031</v>
          </cell>
          <cell r="BU15">
            <v>1365031</v>
          </cell>
          <cell r="BV15">
            <v>1365031</v>
          </cell>
          <cell r="BW15">
            <v>1365031</v>
          </cell>
          <cell r="BX15">
            <v>1365031</v>
          </cell>
          <cell r="BY15">
            <v>1365031</v>
          </cell>
          <cell r="BZ15">
            <v>1365031</v>
          </cell>
          <cell r="CA15">
            <v>1365031</v>
          </cell>
          <cell r="CB15">
            <v>1365031</v>
          </cell>
          <cell r="CC15">
            <v>1365031</v>
          </cell>
          <cell r="CD15">
            <v>1365031</v>
          </cell>
          <cell r="CE15">
            <v>1365031</v>
          </cell>
          <cell r="CF15">
            <v>1365031</v>
          </cell>
          <cell r="CG15">
            <v>1365031</v>
          </cell>
          <cell r="CH15">
            <v>0</v>
          </cell>
          <cell r="CI15">
            <v>1365031</v>
          </cell>
          <cell r="CJ15">
            <v>1365031</v>
          </cell>
          <cell r="CK15">
            <v>1365031</v>
          </cell>
          <cell r="CL15">
            <v>1365031</v>
          </cell>
          <cell r="CM15">
            <v>1365031</v>
          </cell>
          <cell r="CN15">
            <v>1365031</v>
          </cell>
          <cell r="CO15">
            <v>1365031</v>
          </cell>
          <cell r="CP15">
            <v>1365031</v>
          </cell>
          <cell r="CQ15">
            <v>1365031</v>
          </cell>
          <cell r="CR15">
            <v>1365031</v>
          </cell>
          <cell r="CS15">
            <v>1365031</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A16">
            <v>9</v>
          </cell>
          <cell r="B16">
            <v>1</v>
          </cell>
          <cell r="C16">
            <v>1</v>
          </cell>
          <cell r="D16">
            <v>0</v>
          </cell>
          <cell r="E16">
            <v>0</v>
          </cell>
          <cell r="F16" t="str">
            <v>OESE</v>
          </cell>
          <cell r="G16" t="str">
            <v>Education for the Disadvantaged</v>
          </cell>
          <cell r="H16">
            <v>1</v>
          </cell>
          <cell r="I16">
            <v>0</v>
          </cell>
          <cell r="J16" t="str">
            <v>ESEA I-A Targeted grants</v>
          </cell>
          <cell r="K16">
            <v>0</v>
          </cell>
          <cell r="L16" t="str">
            <v>D</v>
          </cell>
          <cell r="M16">
            <v>1</v>
          </cell>
          <cell r="N16">
            <v>0</v>
          </cell>
          <cell r="O16">
            <v>0</v>
          </cell>
          <cell r="P16">
            <v>0</v>
          </cell>
          <cell r="Q16">
            <v>0</v>
          </cell>
          <cell r="R16">
            <v>250712</v>
          </cell>
          <cell r="S16">
            <v>250712</v>
          </cell>
          <cell r="T16">
            <v>250712</v>
          </cell>
          <cell r="U16">
            <v>0</v>
          </cell>
          <cell r="V16">
            <v>0</v>
          </cell>
          <cell r="W16">
            <v>0</v>
          </cell>
          <cell r="X16">
            <v>0</v>
          </cell>
          <cell r="Y16">
            <v>250712</v>
          </cell>
          <cell r="Z16">
            <v>250712</v>
          </cell>
          <cell r="AA16">
            <v>0</v>
          </cell>
          <cell r="AB16">
            <v>250712</v>
          </cell>
          <cell r="AC16">
            <v>250712</v>
          </cell>
          <cell r="AD16">
            <v>250712</v>
          </cell>
          <cell r="AE16">
            <v>499288</v>
          </cell>
          <cell r="AF16">
            <v>250712</v>
          </cell>
          <cell r="AG16">
            <v>250712</v>
          </cell>
          <cell r="AH16">
            <v>250712</v>
          </cell>
          <cell r="AI16">
            <v>450712</v>
          </cell>
          <cell r="AJ16">
            <v>250712</v>
          </cell>
          <cell r="AK16">
            <v>250712</v>
          </cell>
          <cell r="AL16">
            <v>475712</v>
          </cell>
          <cell r="AM16">
            <v>475712</v>
          </cell>
          <cell r="AN16">
            <v>0</v>
          </cell>
          <cell r="AO16">
            <v>395712</v>
          </cell>
          <cell r="AP16">
            <v>250712</v>
          </cell>
          <cell r="AQ16">
            <v>250712</v>
          </cell>
          <cell r="AR16">
            <v>0</v>
          </cell>
          <cell r="AS16">
            <v>250712</v>
          </cell>
          <cell r="AT16">
            <v>300712</v>
          </cell>
          <cell r="AU16">
            <v>250712</v>
          </cell>
          <cell r="AV16">
            <v>250712</v>
          </cell>
          <cell r="AW16">
            <v>250712</v>
          </cell>
          <cell r="AX16">
            <v>250712</v>
          </cell>
          <cell r="AY16">
            <v>6529</v>
          </cell>
          <cell r="AZ16">
            <v>0</v>
          </cell>
          <cell r="BA16">
            <v>0</v>
          </cell>
          <cell r="BB16">
            <v>250712</v>
          </cell>
          <cell r="BC16">
            <v>250712</v>
          </cell>
          <cell r="BD16">
            <v>0</v>
          </cell>
          <cell r="BE16">
            <v>250712</v>
          </cell>
          <cell r="BF16">
            <v>0</v>
          </cell>
          <cell r="BG16">
            <v>0</v>
          </cell>
          <cell r="BH16">
            <v>0</v>
          </cell>
          <cell r="BI16">
            <v>0</v>
          </cell>
          <cell r="BJ16">
            <v>0</v>
          </cell>
          <cell r="BK16">
            <v>0</v>
          </cell>
          <cell r="BL16">
            <v>0</v>
          </cell>
          <cell r="BM16">
            <v>0</v>
          </cell>
          <cell r="BN16">
            <v>0</v>
          </cell>
          <cell r="BO16">
            <v>0</v>
          </cell>
          <cell r="BP16">
            <v>500000</v>
          </cell>
          <cell r="BQ16">
            <v>0</v>
          </cell>
          <cell r="BR16">
            <v>0</v>
          </cell>
          <cell r="BS16">
            <v>0</v>
          </cell>
          <cell r="BT16">
            <v>0</v>
          </cell>
          <cell r="BU16">
            <v>30000</v>
          </cell>
          <cell r="BV16">
            <v>29943</v>
          </cell>
          <cell r="BW16">
            <v>0</v>
          </cell>
          <cell r="BX16">
            <v>0</v>
          </cell>
          <cell r="BY16">
            <v>0</v>
          </cell>
          <cell r="BZ16">
            <v>0</v>
          </cell>
          <cell r="CA16">
            <v>0</v>
          </cell>
          <cell r="CB16">
            <v>0</v>
          </cell>
          <cell r="CC16">
            <v>0</v>
          </cell>
          <cell r="CD16">
            <v>0</v>
          </cell>
          <cell r="CE16">
            <v>79943</v>
          </cell>
          <cell r="CF16">
            <v>79943</v>
          </cell>
          <cell r="CG16">
            <v>29943</v>
          </cell>
          <cell r="CH16">
            <v>0</v>
          </cell>
          <cell r="CI16">
            <v>29943</v>
          </cell>
          <cell r="CJ16">
            <v>29943</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row>
        <row r="17">
          <cell r="A17">
            <v>10</v>
          </cell>
          <cell r="B17">
            <v>1</v>
          </cell>
          <cell r="C17">
            <v>1</v>
          </cell>
          <cell r="D17">
            <v>0</v>
          </cell>
          <cell r="E17">
            <v>0</v>
          </cell>
          <cell r="F17" t="str">
            <v>OESE</v>
          </cell>
          <cell r="G17" t="str">
            <v>Education for the Disadvantaged</v>
          </cell>
          <cell r="H17">
            <v>1</v>
          </cell>
          <cell r="I17">
            <v>0</v>
          </cell>
          <cell r="J17" t="str">
            <v>ESEA I-A Targeted grants (Advanced for succeeding year)</v>
          </cell>
          <cell r="K17">
            <v>0</v>
          </cell>
          <cell r="L17" t="str">
            <v>D</v>
          </cell>
          <cell r="M17">
            <v>0</v>
          </cell>
          <cell r="N17">
            <v>1</v>
          </cell>
          <cell r="O17">
            <v>0</v>
          </cell>
          <cell r="P17">
            <v>3264712</v>
          </cell>
          <cell r="Q17">
            <v>3264712</v>
          </cell>
          <cell r="R17">
            <v>3014000</v>
          </cell>
          <cell r="S17">
            <v>3014000</v>
          </cell>
          <cell r="T17">
            <v>3014000</v>
          </cell>
          <cell r="U17">
            <v>0</v>
          </cell>
          <cell r="V17">
            <v>3542307</v>
          </cell>
          <cell r="W17">
            <v>3403510</v>
          </cell>
          <cell r="X17">
            <v>0</v>
          </cell>
          <cell r="Y17">
            <v>3014000</v>
          </cell>
          <cell r="Z17">
            <v>3014000</v>
          </cell>
          <cell r="AA17">
            <v>0</v>
          </cell>
          <cell r="AB17">
            <v>3014000</v>
          </cell>
          <cell r="AC17">
            <v>3014000</v>
          </cell>
          <cell r="AD17">
            <v>3014000</v>
          </cell>
          <cell r="AE17">
            <v>3014000</v>
          </cell>
          <cell r="AF17">
            <v>3014000</v>
          </cell>
          <cell r="AG17">
            <v>3014000</v>
          </cell>
          <cell r="AH17">
            <v>3014000</v>
          </cell>
          <cell r="AI17">
            <v>3014000</v>
          </cell>
          <cell r="AJ17">
            <v>3014000</v>
          </cell>
          <cell r="AK17">
            <v>3014000</v>
          </cell>
          <cell r="AL17">
            <v>3014000</v>
          </cell>
          <cell r="AM17">
            <v>3014000</v>
          </cell>
          <cell r="AN17">
            <v>3477212</v>
          </cell>
          <cell r="AO17">
            <v>3014000</v>
          </cell>
          <cell r="AP17">
            <v>3014000</v>
          </cell>
          <cell r="AQ17">
            <v>3014000</v>
          </cell>
          <cell r="AR17">
            <v>3014000</v>
          </cell>
          <cell r="AS17">
            <v>3014000</v>
          </cell>
          <cell r="AT17">
            <v>3014000</v>
          </cell>
          <cell r="AU17">
            <v>3014000</v>
          </cell>
          <cell r="AV17">
            <v>3014000</v>
          </cell>
          <cell r="AW17">
            <v>3014000</v>
          </cell>
          <cell r="AX17">
            <v>3014000</v>
          </cell>
          <cell r="AY17">
            <v>3258183</v>
          </cell>
          <cell r="AZ17">
            <v>3252025</v>
          </cell>
          <cell r="BA17">
            <v>3209212</v>
          </cell>
          <cell r="BB17">
            <v>3014000</v>
          </cell>
          <cell r="BC17">
            <v>3014000</v>
          </cell>
          <cell r="BD17">
            <v>3477212</v>
          </cell>
          <cell r="BE17">
            <v>3014000</v>
          </cell>
          <cell r="BF17">
            <v>3477212</v>
          </cell>
          <cell r="BG17">
            <v>3264712</v>
          </cell>
          <cell r="BH17">
            <v>3264712</v>
          </cell>
          <cell r="BI17">
            <v>3264712</v>
          </cell>
          <cell r="BJ17">
            <v>3264712</v>
          </cell>
          <cell r="BK17">
            <v>3264712</v>
          </cell>
          <cell r="BL17">
            <v>3258183</v>
          </cell>
          <cell r="BM17">
            <v>3258183</v>
          </cell>
          <cell r="BN17">
            <v>3258183</v>
          </cell>
          <cell r="BO17">
            <v>3258183</v>
          </cell>
          <cell r="BP17">
            <v>3258183</v>
          </cell>
          <cell r="BQ17">
            <v>3209212</v>
          </cell>
          <cell r="BR17">
            <v>3258183</v>
          </cell>
          <cell r="BS17">
            <v>3258183</v>
          </cell>
          <cell r="BT17">
            <v>3258183</v>
          </cell>
          <cell r="BU17">
            <v>3258183</v>
          </cell>
          <cell r="BV17">
            <v>3258183</v>
          </cell>
          <cell r="BW17">
            <v>3258182.5759999999</v>
          </cell>
          <cell r="BX17">
            <v>3258182.5759999999</v>
          </cell>
          <cell r="BY17">
            <v>3258182.5759999999</v>
          </cell>
          <cell r="BZ17">
            <v>3258182.5759999999</v>
          </cell>
          <cell r="CA17">
            <v>3258182.5759999999</v>
          </cell>
          <cell r="CB17">
            <v>3258182.5759999999</v>
          </cell>
          <cell r="CC17">
            <v>3258182.5759999999</v>
          </cell>
          <cell r="CD17">
            <v>3288126</v>
          </cell>
          <cell r="CE17">
            <v>3258183</v>
          </cell>
          <cell r="CF17">
            <v>3258183</v>
          </cell>
          <cell r="CG17">
            <v>3258183</v>
          </cell>
          <cell r="CH17">
            <v>3116831</v>
          </cell>
          <cell r="CI17">
            <v>3258183</v>
          </cell>
          <cell r="CJ17">
            <v>3258183</v>
          </cell>
          <cell r="CK17">
            <v>3338126</v>
          </cell>
          <cell r="CL17">
            <v>3288126</v>
          </cell>
          <cell r="CM17">
            <v>3288126</v>
          </cell>
          <cell r="CN17">
            <v>3288126</v>
          </cell>
          <cell r="CO17">
            <v>3288126</v>
          </cell>
          <cell r="CP17">
            <v>3288126</v>
          </cell>
          <cell r="CQ17">
            <v>3288126</v>
          </cell>
          <cell r="CR17">
            <v>3344050</v>
          </cell>
          <cell r="CS17">
            <v>3344050</v>
          </cell>
          <cell r="CT17">
            <v>3116831</v>
          </cell>
          <cell r="CU17">
            <v>3281550</v>
          </cell>
          <cell r="CV17">
            <v>3344050</v>
          </cell>
          <cell r="CW17">
            <v>3344050</v>
          </cell>
          <cell r="CX17">
            <v>3344050</v>
          </cell>
          <cell r="CY17">
            <v>3344050</v>
          </cell>
          <cell r="CZ17">
            <v>3281550</v>
          </cell>
          <cell r="DA17">
            <v>3306550</v>
          </cell>
          <cell r="DB17">
            <v>3281550</v>
          </cell>
          <cell r="DC17">
            <v>3281550</v>
          </cell>
          <cell r="DD17">
            <v>3281550</v>
          </cell>
          <cell r="DE17">
            <v>3294050</v>
          </cell>
          <cell r="DF17">
            <v>3781550</v>
          </cell>
          <cell r="DG17">
            <v>3781550</v>
          </cell>
          <cell r="DH17">
            <v>3781550</v>
          </cell>
          <cell r="DI17">
            <v>3294050</v>
          </cell>
          <cell r="DJ17">
            <v>3294050</v>
          </cell>
          <cell r="DK17">
            <v>3794050</v>
          </cell>
          <cell r="DL17">
            <v>3294050</v>
          </cell>
          <cell r="DM17">
            <v>3294050</v>
          </cell>
          <cell r="DN17">
            <v>3369050</v>
          </cell>
          <cell r="DO17">
            <v>0</v>
          </cell>
          <cell r="DP17">
            <v>3294050</v>
          </cell>
          <cell r="DQ17">
            <v>3544050</v>
          </cell>
          <cell r="DR17">
            <v>3369050</v>
          </cell>
          <cell r="DS17">
            <v>3544050</v>
          </cell>
          <cell r="DT17">
            <v>3919050</v>
          </cell>
          <cell r="DU17">
            <v>3794050</v>
          </cell>
          <cell r="DV17">
            <v>3644050</v>
          </cell>
          <cell r="DW17">
            <v>3794050</v>
          </cell>
          <cell r="DX17">
            <v>3769050</v>
          </cell>
          <cell r="DY17">
            <v>3769050</v>
          </cell>
          <cell r="DZ17">
            <v>3794050</v>
          </cell>
          <cell r="EA17">
            <v>3769050</v>
          </cell>
        </row>
        <row r="18">
          <cell r="A18">
            <v>11</v>
          </cell>
          <cell r="B18">
            <v>1</v>
          </cell>
          <cell r="C18">
            <v>1</v>
          </cell>
          <cell r="D18">
            <v>0</v>
          </cell>
          <cell r="E18">
            <v>0</v>
          </cell>
          <cell r="F18" t="str">
            <v>OESE</v>
          </cell>
          <cell r="G18" t="str">
            <v>Education for the Disadvantaged</v>
          </cell>
          <cell r="H18">
            <v>0</v>
          </cell>
          <cell r="I18">
            <v>0</v>
          </cell>
          <cell r="J18" t="str">
            <v>ESEA I-A Targeted grants (Prior year's Advance)</v>
          </cell>
          <cell r="K18">
            <v>0</v>
          </cell>
          <cell r="L18" t="str">
            <v>D</v>
          </cell>
          <cell r="M18">
            <v>0</v>
          </cell>
          <cell r="N18">
            <v>0</v>
          </cell>
          <cell r="O18">
            <v>1</v>
          </cell>
          <cell r="P18">
            <v>3264712</v>
          </cell>
          <cell r="Q18">
            <v>3264712</v>
          </cell>
          <cell r="R18">
            <v>3264712</v>
          </cell>
          <cell r="S18">
            <v>3264712</v>
          </cell>
          <cell r="T18">
            <v>3264712</v>
          </cell>
          <cell r="U18">
            <v>3264712</v>
          </cell>
          <cell r="V18">
            <v>3264712</v>
          </cell>
          <cell r="W18">
            <v>3264712</v>
          </cell>
          <cell r="X18">
            <v>3264712</v>
          </cell>
          <cell r="Y18">
            <v>3264712</v>
          </cell>
          <cell r="Z18">
            <v>3264712</v>
          </cell>
          <cell r="AA18">
            <v>0</v>
          </cell>
          <cell r="AB18">
            <v>3264712</v>
          </cell>
          <cell r="AC18">
            <v>3264712</v>
          </cell>
          <cell r="AD18">
            <v>3264712</v>
          </cell>
          <cell r="AE18">
            <v>3264712</v>
          </cell>
          <cell r="AF18">
            <v>3264712</v>
          </cell>
          <cell r="AG18">
            <v>3264712</v>
          </cell>
          <cell r="AH18">
            <v>3264712</v>
          </cell>
          <cell r="AI18">
            <v>3264712</v>
          </cell>
          <cell r="AJ18">
            <v>3264712</v>
          </cell>
          <cell r="AK18">
            <v>3264712</v>
          </cell>
          <cell r="AL18">
            <v>3264712</v>
          </cell>
          <cell r="AM18">
            <v>3264712</v>
          </cell>
          <cell r="AN18">
            <v>0</v>
          </cell>
          <cell r="AO18">
            <v>0</v>
          </cell>
          <cell r="AP18">
            <v>3264712</v>
          </cell>
          <cell r="AQ18">
            <v>3264712</v>
          </cell>
          <cell r="AR18">
            <v>3264712</v>
          </cell>
          <cell r="AS18">
            <v>3264712</v>
          </cell>
          <cell r="AT18">
            <v>3264712</v>
          </cell>
          <cell r="AU18">
            <v>3264712</v>
          </cell>
          <cell r="AV18">
            <v>3264712</v>
          </cell>
          <cell r="AW18">
            <v>3264712</v>
          </cell>
          <cell r="AX18">
            <v>3264712</v>
          </cell>
          <cell r="AY18">
            <v>3264712</v>
          </cell>
          <cell r="AZ18">
            <v>3264712</v>
          </cell>
          <cell r="BA18">
            <v>3264712</v>
          </cell>
          <cell r="BB18">
            <v>3264712</v>
          </cell>
          <cell r="BC18">
            <v>3264712</v>
          </cell>
          <cell r="BD18">
            <v>0</v>
          </cell>
          <cell r="BE18">
            <v>3264712</v>
          </cell>
          <cell r="BF18">
            <v>0</v>
          </cell>
          <cell r="BG18">
            <v>0</v>
          </cell>
          <cell r="BH18">
            <v>0</v>
          </cell>
          <cell r="BI18">
            <v>0</v>
          </cell>
          <cell r="BJ18">
            <v>0</v>
          </cell>
          <cell r="BK18">
            <v>0</v>
          </cell>
          <cell r="BL18">
            <v>3264712</v>
          </cell>
          <cell r="BM18">
            <v>3264712</v>
          </cell>
          <cell r="BN18">
            <v>3264712</v>
          </cell>
          <cell r="BO18">
            <v>3264712</v>
          </cell>
          <cell r="BP18">
            <v>3264712</v>
          </cell>
          <cell r="BQ18">
            <v>3264712</v>
          </cell>
          <cell r="BR18">
            <v>3264712</v>
          </cell>
          <cell r="BS18">
            <v>3264712</v>
          </cell>
          <cell r="BT18">
            <v>3264712</v>
          </cell>
          <cell r="BU18">
            <v>3264712</v>
          </cell>
          <cell r="BV18">
            <v>3264712</v>
          </cell>
          <cell r="BW18">
            <v>3264712</v>
          </cell>
          <cell r="BX18">
            <v>3264712</v>
          </cell>
          <cell r="BY18">
            <v>3264712</v>
          </cell>
          <cell r="BZ18">
            <v>3264712</v>
          </cell>
          <cell r="CA18">
            <v>3264712</v>
          </cell>
          <cell r="CB18">
            <v>3264712</v>
          </cell>
          <cell r="CC18">
            <v>3264712</v>
          </cell>
          <cell r="CD18">
            <v>3264712</v>
          </cell>
          <cell r="CE18">
            <v>3264712</v>
          </cell>
          <cell r="CF18">
            <v>3264712</v>
          </cell>
          <cell r="CG18">
            <v>3264712</v>
          </cell>
          <cell r="CH18">
            <v>0</v>
          </cell>
          <cell r="CI18">
            <v>3264712</v>
          </cell>
          <cell r="CJ18">
            <v>3264712</v>
          </cell>
          <cell r="CK18">
            <v>3264712</v>
          </cell>
          <cell r="CL18">
            <v>3264712</v>
          </cell>
          <cell r="CM18">
            <v>3264712</v>
          </cell>
          <cell r="CN18">
            <v>3264712</v>
          </cell>
          <cell r="CO18">
            <v>3264712</v>
          </cell>
          <cell r="CP18">
            <v>3264712</v>
          </cell>
          <cell r="CQ18">
            <v>3264712</v>
          </cell>
          <cell r="CR18">
            <v>3264712</v>
          </cell>
          <cell r="CS18">
            <v>3264712</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row>
        <row r="19">
          <cell r="A19">
            <v>12</v>
          </cell>
          <cell r="B19">
            <v>1</v>
          </cell>
          <cell r="C19">
            <v>1</v>
          </cell>
          <cell r="D19">
            <v>0</v>
          </cell>
          <cell r="E19">
            <v>0</v>
          </cell>
          <cell r="F19" t="str">
            <v>OESE</v>
          </cell>
          <cell r="G19" t="str">
            <v>Education for the Disadvantaged</v>
          </cell>
          <cell r="H19">
            <v>1</v>
          </cell>
          <cell r="I19">
            <v>0</v>
          </cell>
          <cell r="J19" t="str">
            <v>ESEA I-A Education finance incentive grants (section 1125A)</v>
          </cell>
          <cell r="K19">
            <v>0</v>
          </cell>
          <cell r="L19" t="str">
            <v>D</v>
          </cell>
          <cell r="M19">
            <v>1</v>
          </cell>
          <cell r="N19">
            <v>0</v>
          </cell>
          <cell r="O19">
            <v>0</v>
          </cell>
          <cell r="P19">
            <v>0</v>
          </cell>
          <cell r="Q19">
            <v>0</v>
          </cell>
          <cell r="R19">
            <v>250712</v>
          </cell>
          <cell r="S19">
            <v>250712</v>
          </cell>
          <cell r="T19">
            <v>250712</v>
          </cell>
          <cell r="U19">
            <v>0</v>
          </cell>
          <cell r="V19">
            <v>0</v>
          </cell>
          <cell r="W19">
            <v>0</v>
          </cell>
          <cell r="X19">
            <v>0</v>
          </cell>
          <cell r="Y19">
            <v>250712</v>
          </cell>
          <cell r="Z19">
            <v>250712</v>
          </cell>
          <cell r="AA19">
            <v>0</v>
          </cell>
          <cell r="AB19">
            <v>250712</v>
          </cell>
          <cell r="AC19">
            <v>250712</v>
          </cell>
          <cell r="AD19">
            <v>250712</v>
          </cell>
          <cell r="AE19">
            <v>250712</v>
          </cell>
          <cell r="AF19">
            <v>250712</v>
          </cell>
          <cell r="AG19">
            <v>250712</v>
          </cell>
          <cell r="AH19">
            <v>250712</v>
          </cell>
          <cell r="AI19">
            <v>450712</v>
          </cell>
          <cell r="AJ19">
            <v>250712</v>
          </cell>
          <cell r="AK19">
            <v>250712</v>
          </cell>
          <cell r="AL19">
            <v>475712</v>
          </cell>
          <cell r="AM19">
            <v>475712</v>
          </cell>
          <cell r="AN19">
            <v>0</v>
          </cell>
          <cell r="AO19">
            <v>395712</v>
          </cell>
          <cell r="AP19">
            <v>250712</v>
          </cell>
          <cell r="AQ19">
            <v>250712</v>
          </cell>
          <cell r="AR19">
            <v>0</v>
          </cell>
          <cell r="AS19">
            <v>250712</v>
          </cell>
          <cell r="AT19">
            <v>300712</v>
          </cell>
          <cell r="AU19">
            <v>250712</v>
          </cell>
          <cell r="AV19">
            <v>250712</v>
          </cell>
          <cell r="AW19">
            <v>250712</v>
          </cell>
          <cell r="AX19">
            <v>250712</v>
          </cell>
          <cell r="AY19">
            <v>6529</v>
          </cell>
          <cell r="AZ19">
            <v>0</v>
          </cell>
          <cell r="BA19">
            <v>0</v>
          </cell>
          <cell r="BB19">
            <v>250712</v>
          </cell>
          <cell r="BC19">
            <v>250712</v>
          </cell>
          <cell r="BD19">
            <v>0</v>
          </cell>
          <cell r="BE19">
            <v>250712</v>
          </cell>
          <cell r="BF19">
            <v>0</v>
          </cell>
          <cell r="BG19">
            <v>0</v>
          </cell>
          <cell r="BH19">
            <v>0</v>
          </cell>
          <cell r="BI19">
            <v>0</v>
          </cell>
          <cell r="BJ19">
            <v>0</v>
          </cell>
          <cell r="BK19">
            <v>0</v>
          </cell>
          <cell r="BL19">
            <v>0</v>
          </cell>
          <cell r="BM19">
            <v>0</v>
          </cell>
          <cell r="BN19">
            <v>0</v>
          </cell>
          <cell r="BO19">
            <v>0</v>
          </cell>
          <cell r="BP19">
            <v>500000</v>
          </cell>
          <cell r="BQ19">
            <v>0</v>
          </cell>
          <cell r="BR19">
            <v>0</v>
          </cell>
          <cell r="BS19">
            <v>0</v>
          </cell>
          <cell r="BT19">
            <v>0</v>
          </cell>
          <cell r="BU19">
            <v>30000</v>
          </cell>
          <cell r="BV19">
            <v>29943</v>
          </cell>
          <cell r="BW19">
            <v>0</v>
          </cell>
          <cell r="BX19">
            <v>0</v>
          </cell>
          <cell r="BY19">
            <v>0</v>
          </cell>
          <cell r="BZ19">
            <v>0</v>
          </cell>
          <cell r="CA19">
            <v>0</v>
          </cell>
          <cell r="CB19">
            <v>0</v>
          </cell>
          <cell r="CC19">
            <v>0</v>
          </cell>
          <cell r="CD19">
            <v>0</v>
          </cell>
          <cell r="CE19">
            <v>79943</v>
          </cell>
          <cell r="CF19">
            <v>79943</v>
          </cell>
          <cell r="CG19">
            <v>29943</v>
          </cell>
          <cell r="CH19">
            <v>0</v>
          </cell>
          <cell r="CI19">
            <v>29943</v>
          </cell>
          <cell r="CJ19">
            <v>29943</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row>
        <row r="20">
          <cell r="A20">
            <v>13</v>
          </cell>
          <cell r="B20">
            <v>1</v>
          </cell>
          <cell r="C20">
            <v>1</v>
          </cell>
          <cell r="D20">
            <v>0</v>
          </cell>
          <cell r="E20">
            <v>0</v>
          </cell>
          <cell r="F20" t="str">
            <v>OESE</v>
          </cell>
          <cell r="G20" t="str">
            <v>Education for the Disadvantaged</v>
          </cell>
          <cell r="H20">
            <v>1</v>
          </cell>
          <cell r="I20">
            <v>0</v>
          </cell>
          <cell r="J20" t="str">
            <v>ESEA I-A Education finance incentive grants (Advanced for succeeding year)</v>
          </cell>
          <cell r="K20">
            <v>0</v>
          </cell>
          <cell r="L20" t="str">
            <v>D</v>
          </cell>
          <cell r="M20">
            <v>0</v>
          </cell>
          <cell r="N20">
            <v>1</v>
          </cell>
          <cell r="O20">
            <v>0</v>
          </cell>
          <cell r="P20">
            <v>3264712</v>
          </cell>
          <cell r="Q20">
            <v>3264712</v>
          </cell>
          <cell r="R20">
            <v>3014000</v>
          </cell>
          <cell r="S20">
            <v>3014000</v>
          </cell>
          <cell r="T20">
            <v>3014000</v>
          </cell>
          <cell r="U20">
            <v>0</v>
          </cell>
          <cell r="V20">
            <v>3264712</v>
          </cell>
          <cell r="W20">
            <v>3403509</v>
          </cell>
          <cell r="X20">
            <v>0</v>
          </cell>
          <cell r="Y20">
            <v>3014000</v>
          </cell>
          <cell r="Z20">
            <v>3014000</v>
          </cell>
          <cell r="AA20">
            <v>0</v>
          </cell>
          <cell r="AB20">
            <v>3014000</v>
          </cell>
          <cell r="AC20">
            <v>3014000</v>
          </cell>
          <cell r="AD20">
            <v>3014000</v>
          </cell>
          <cell r="AE20">
            <v>3014000</v>
          </cell>
          <cell r="AF20">
            <v>3014000</v>
          </cell>
          <cell r="AG20">
            <v>3014000</v>
          </cell>
          <cell r="AH20">
            <v>3014000</v>
          </cell>
          <cell r="AI20">
            <v>3014000</v>
          </cell>
          <cell r="AJ20">
            <v>3014000</v>
          </cell>
          <cell r="AK20">
            <v>3014000</v>
          </cell>
          <cell r="AL20">
            <v>3014000</v>
          </cell>
          <cell r="AM20">
            <v>3014000</v>
          </cell>
          <cell r="AN20">
            <v>3477212</v>
          </cell>
          <cell r="AO20">
            <v>3014000</v>
          </cell>
          <cell r="AP20">
            <v>3014000</v>
          </cell>
          <cell r="AQ20">
            <v>3014000</v>
          </cell>
          <cell r="AR20">
            <v>3014000</v>
          </cell>
          <cell r="AS20">
            <v>3014000</v>
          </cell>
          <cell r="AT20">
            <v>3014000</v>
          </cell>
          <cell r="AU20">
            <v>3014000</v>
          </cell>
          <cell r="AV20">
            <v>3014000</v>
          </cell>
          <cell r="AW20">
            <v>3014000</v>
          </cell>
          <cell r="AX20">
            <v>3014000</v>
          </cell>
          <cell r="AY20">
            <v>3258183</v>
          </cell>
          <cell r="AZ20">
            <v>3252025</v>
          </cell>
          <cell r="BA20">
            <v>3209212</v>
          </cell>
          <cell r="BB20">
            <v>3014000</v>
          </cell>
          <cell r="BC20">
            <v>3014000</v>
          </cell>
          <cell r="BD20">
            <v>3477212</v>
          </cell>
          <cell r="BE20">
            <v>3014000</v>
          </cell>
          <cell r="BF20">
            <v>3477212</v>
          </cell>
          <cell r="BG20">
            <v>3264712</v>
          </cell>
          <cell r="BH20">
            <v>3264712</v>
          </cell>
          <cell r="BI20">
            <v>3264712</v>
          </cell>
          <cell r="BJ20">
            <v>3264712</v>
          </cell>
          <cell r="BK20">
            <v>3264712</v>
          </cell>
          <cell r="BL20">
            <v>3258183</v>
          </cell>
          <cell r="BM20">
            <v>3258183</v>
          </cell>
          <cell r="BN20">
            <v>3258183</v>
          </cell>
          <cell r="BO20">
            <v>3258183</v>
          </cell>
          <cell r="BP20">
            <v>3258183</v>
          </cell>
          <cell r="BQ20">
            <v>3209212</v>
          </cell>
          <cell r="BR20">
            <v>3258183</v>
          </cell>
          <cell r="BS20">
            <v>3258183</v>
          </cell>
          <cell r="BT20">
            <v>3258183</v>
          </cell>
          <cell r="BU20">
            <v>3258183</v>
          </cell>
          <cell r="BV20">
            <v>3258183</v>
          </cell>
          <cell r="BW20">
            <v>3258182.5759999999</v>
          </cell>
          <cell r="BX20">
            <v>3258182.5759999999</v>
          </cell>
          <cell r="BY20">
            <v>3258182.5759999999</v>
          </cell>
          <cell r="BZ20">
            <v>3258182.5759999999</v>
          </cell>
          <cell r="CA20">
            <v>3258182.5759999999</v>
          </cell>
          <cell r="CB20">
            <v>3258182.5759999999</v>
          </cell>
          <cell r="CC20">
            <v>3258182.5759999999</v>
          </cell>
          <cell r="CD20">
            <v>3288126</v>
          </cell>
          <cell r="CE20">
            <v>3258183</v>
          </cell>
          <cell r="CF20">
            <v>3258183</v>
          </cell>
          <cell r="CG20">
            <v>3258183</v>
          </cell>
          <cell r="CH20">
            <v>3116831</v>
          </cell>
          <cell r="CI20">
            <v>3258183</v>
          </cell>
          <cell r="CJ20">
            <v>3258183</v>
          </cell>
          <cell r="CK20">
            <v>3338126</v>
          </cell>
          <cell r="CL20">
            <v>3288126</v>
          </cell>
          <cell r="CM20">
            <v>3288126</v>
          </cell>
          <cell r="CN20">
            <v>3288126</v>
          </cell>
          <cell r="CO20">
            <v>3288126</v>
          </cell>
          <cell r="CP20">
            <v>3288126</v>
          </cell>
          <cell r="CQ20">
            <v>3288126</v>
          </cell>
          <cell r="CR20">
            <v>3344050</v>
          </cell>
          <cell r="CS20">
            <v>3344050</v>
          </cell>
          <cell r="CT20">
            <v>3116831</v>
          </cell>
          <cell r="CU20">
            <v>3281550</v>
          </cell>
          <cell r="CV20">
            <v>3344050</v>
          </cell>
          <cell r="CW20">
            <v>3344050</v>
          </cell>
          <cell r="CX20">
            <v>3344050</v>
          </cell>
          <cell r="CY20">
            <v>3344050</v>
          </cell>
          <cell r="CZ20">
            <v>3281550</v>
          </cell>
          <cell r="DA20">
            <v>3306550</v>
          </cell>
          <cell r="DB20">
            <v>3281550</v>
          </cell>
          <cell r="DC20">
            <v>3281550</v>
          </cell>
          <cell r="DD20">
            <v>3281550</v>
          </cell>
          <cell r="DE20">
            <v>3294050</v>
          </cell>
          <cell r="DF20">
            <v>3781550</v>
          </cell>
          <cell r="DG20">
            <v>3781550</v>
          </cell>
          <cell r="DH20">
            <v>3781550</v>
          </cell>
          <cell r="DI20">
            <v>3294050</v>
          </cell>
          <cell r="DJ20">
            <v>3294050</v>
          </cell>
          <cell r="DK20">
            <v>3794050</v>
          </cell>
          <cell r="DL20">
            <v>3294050</v>
          </cell>
          <cell r="DM20">
            <v>3294050</v>
          </cell>
          <cell r="DN20">
            <v>3369050</v>
          </cell>
          <cell r="DO20">
            <v>0</v>
          </cell>
          <cell r="DP20">
            <v>3294050</v>
          </cell>
          <cell r="DQ20">
            <v>3544050</v>
          </cell>
          <cell r="DR20">
            <v>3369050</v>
          </cell>
          <cell r="DS20">
            <v>3544050</v>
          </cell>
          <cell r="DT20">
            <v>3919050</v>
          </cell>
          <cell r="DU20">
            <v>3794050</v>
          </cell>
          <cell r="DV20">
            <v>3644050</v>
          </cell>
          <cell r="DW20">
            <v>3794050</v>
          </cell>
          <cell r="DX20">
            <v>3769050</v>
          </cell>
          <cell r="DY20">
            <v>3769050</v>
          </cell>
          <cell r="DZ20">
            <v>3794050</v>
          </cell>
          <cell r="EA20">
            <v>3769050</v>
          </cell>
        </row>
        <row r="21">
          <cell r="A21">
            <v>14</v>
          </cell>
          <cell r="B21">
            <v>1</v>
          </cell>
          <cell r="C21">
            <v>1</v>
          </cell>
          <cell r="D21">
            <v>0</v>
          </cell>
          <cell r="E21">
            <v>0</v>
          </cell>
          <cell r="F21" t="str">
            <v>OESE</v>
          </cell>
          <cell r="G21" t="str">
            <v>Education for the Disadvantaged</v>
          </cell>
          <cell r="H21">
            <v>0</v>
          </cell>
          <cell r="I21">
            <v>0</v>
          </cell>
          <cell r="J21" t="str">
            <v>ESEA I_A Education finance incentive grants (Prior year's Advance)</v>
          </cell>
          <cell r="K21">
            <v>0</v>
          </cell>
          <cell r="L21" t="str">
            <v>D</v>
          </cell>
          <cell r="M21">
            <v>0</v>
          </cell>
          <cell r="N21">
            <v>0</v>
          </cell>
          <cell r="O21">
            <v>1</v>
          </cell>
          <cell r="P21">
            <v>3264712</v>
          </cell>
          <cell r="Q21">
            <v>3264712</v>
          </cell>
          <cell r="R21">
            <v>3264712</v>
          </cell>
          <cell r="S21">
            <v>3264712</v>
          </cell>
          <cell r="T21">
            <v>3264712</v>
          </cell>
          <cell r="U21">
            <v>3264712</v>
          </cell>
          <cell r="V21">
            <v>3264712</v>
          </cell>
          <cell r="W21">
            <v>3264712</v>
          </cell>
          <cell r="X21">
            <v>3264712</v>
          </cell>
          <cell r="Y21">
            <v>3264712</v>
          </cell>
          <cell r="Z21">
            <v>3264712</v>
          </cell>
          <cell r="AA21">
            <v>0</v>
          </cell>
          <cell r="AB21">
            <v>3264712</v>
          </cell>
          <cell r="AC21">
            <v>3264712</v>
          </cell>
          <cell r="AD21">
            <v>3264712</v>
          </cell>
          <cell r="AE21">
            <v>3264712</v>
          </cell>
          <cell r="AF21">
            <v>3264712</v>
          </cell>
          <cell r="AG21">
            <v>3264712</v>
          </cell>
          <cell r="AH21">
            <v>3264712</v>
          </cell>
          <cell r="AI21">
            <v>3264712</v>
          </cell>
          <cell r="AJ21">
            <v>3264712</v>
          </cell>
          <cell r="AK21">
            <v>3264712</v>
          </cell>
          <cell r="AL21">
            <v>3264712</v>
          </cell>
          <cell r="AM21">
            <v>3264712</v>
          </cell>
          <cell r="AN21">
            <v>0</v>
          </cell>
          <cell r="AO21">
            <v>0</v>
          </cell>
          <cell r="AP21">
            <v>3264712</v>
          </cell>
          <cell r="AQ21">
            <v>3264712</v>
          </cell>
          <cell r="AR21">
            <v>3264712</v>
          </cell>
          <cell r="AS21">
            <v>3264712</v>
          </cell>
          <cell r="AT21">
            <v>3264712</v>
          </cell>
          <cell r="AU21">
            <v>3264712</v>
          </cell>
          <cell r="AV21">
            <v>3264712</v>
          </cell>
          <cell r="AW21">
            <v>3264712</v>
          </cell>
          <cell r="AX21">
            <v>3264712</v>
          </cell>
          <cell r="AY21">
            <v>3264712</v>
          </cell>
          <cell r="AZ21">
            <v>3264712</v>
          </cell>
          <cell r="BA21">
            <v>3264712</v>
          </cell>
          <cell r="BB21">
            <v>3264712</v>
          </cell>
          <cell r="BC21">
            <v>3264712</v>
          </cell>
          <cell r="BD21">
            <v>0</v>
          </cell>
          <cell r="BE21">
            <v>3264712</v>
          </cell>
          <cell r="BF21">
            <v>0</v>
          </cell>
          <cell r="BG21">
            <v>0</v>
          </cell>
          <cell r="BH21">
            <v>0</v>
          </cell>
          <cell r="BI21">
            <v>0</v>
          </cell>
          <cell r="BJ21">
            <v>0</v>
          </cell>
          <cell r="BK21">
            <v>0</v>
          </cell>
          <cell r="BL21">
            <v>3264712</v>
          </cell>
          <cell r="BM21">
            <v>3264712</v>
          </cell>
          <cell r="BN21">
            <v>3264712</v>
          </cell>
          <cell r="BO21">
            <v>3264712</v>
          </cell>
          <cell r="BP21">
            <v>3264712</v>
          </cell>
          <cell r="BQ21">
            <v>3264712</v>
          </cell>
          <cell r="BR21">
            <v>3264712</v>
          </cell>
          <cell r="BS21">
            <v>3264712</v>
          </cell>
          <cell r="BT21">
            <v>3264712</v>
          </cell>
          <cell r="BU21">
            <v>3264712</v>
          </cell>
          <cell r="BV21">
            <v>3264712</v>
          </cell>
          <cell r="BW21">
            <v>3264712</v>
          </cell>
          <cell r="BX21">
            <v>3264712</v>
          </cell>
          <cell r="BY21">
            <v>3264712</v>
          </cell>
          <cell r="BZ21">
            <v>3264712</v>
          </cell>
          <cell r="CA21">
            <v>3264712</v>
          </cell>
          <cell r="CB21">
            <v>3264712</v>
          </cell>
          <cell r="CC21">
            <v>3264712</v>
          </cell>
          <cell r="CD21">
            <v>3264712</v>
          </cell>
          <cell r="CE21">
            <v>3264712</v>
          </cell>
          <cell r="CF21">
            <v>3264712</v>
          </cell>
          <cell r="CG21">
            <v>3264712</v>
          </cell>
          <cell r="CH21">
            <v>0</v>
          </cell>
          <cell r="CI21">
            <v>3264712</v>
          </cell>
          <cell r="CJ21">
            <v>3264712</v>
          </cell>
          <cell r="CK21">
            <v>3264712</v>
          </cell>
          <cell r="CL21">
            <v>3264712</v>
          </cell>
          <cell r="CM21">
            <v>3264712</v>
          </cell>
          <cell r="CN21">
            <v>3264712</v>
          </cell>
          <cell r="CO21">
            <v>3264712</v>
          </cell>
          <cell r="CP21">
            <v>3264712</v>
          </cell>
          <cell r="CQ21">
            <v>3264712</v>
          </cell>
          <cell r="CR21">
            <v>3264712</v>
          </cell>
          <cell r="CS21">
            <v>3264712</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row>
        <row r="22">
          <cell r="A22">
            <v>14.01</v>
          </cell>
          <cell r="B22">
            <v>0</v>
          </cell>
          <cell r="C22">
            <v>0</v>
          </cell>
          <cell r="D22">
            <v>0</v>
          </cell>
          <cell r="E22">
            <v>0</v>
          </cell>
          <cell r="F22" t="str">
            <v>OII [previously under OESE]</v>
          </cell>
          <cell r="G22" t="str">
            <v>Innovation and Improvement [previously under Education for the Disadvantaged]</v>
          </cell>
          <cell r="H22">
            <v>0</v>
          </cell>
          <cell r="I22">
            <v>0</v>
          </cell>
          <cell r="J22" t="str">
            <v xml:space="preserve">Leveraging what works--Title I Pilot </v>
          </cell>
          <cell r="K22">
            <v>0</v>
          </cell>
          <cell r="L22" t="str">
            <v>D</v>
          </cell>
          <cell r="M22">
            <v>1</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556918</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50000</v>
          </cell>
          <cell r="DH22">
            <v>100000</v>
          </cell>
          <cell r="DI22">
            <v>100000</v>
          </cell>
          <cell r="DJ22">
            <v>100000</v>
          </cell>
          <cell r="DK22">
            <v>100000</v>
          </cell>
          <cell r="DL22">
            <v>0</v>
          </cell>
          <cell r="DM22">
            <v>0</v>
          </cell>
          <cell r="DN22">
            <v>0</v>
          </cell>
          <cell r="DO22">
            <v>0</v>
          </cell>
          <cell r="DP22">
            <v>0</v>
          </cell>
          <cell r="DQ22">
            <v>100000</v>
          </cell>
          <cell r="DR22">
            <v>0</v>
          </cell>
          <cell r="DS22">
            <v>0</v>
          </cell>
          <cell r="DT22">
            <v>0</v>
          </cell>
          <cell r="DU22">
            <v>0</v>
          </cell>
          <cell r="DV22">
            <v>0</v>
          </cell>
          <cell r="DW22">
            <v>0</v>
          </cell>
          <cell r="DX22">
            <v>0</v>
          </cell>
          <cell r="DY22">
            <v>0</v>
          </cell>
          <cell r="DZ22">
            <v>0</v>
          </cell>
          <cell r="EA22">
            <v>0</v>
          </cell>
        </row>
        <row r="23">
          <cell r="A23">
            <v>15</v>
          </cell>
          <cell r="B23">
            <v>1</v>
          </cell>
          <cell r="C23">
            <v>0</v>
          </cell>
          <cell r="D23">
            <v>1</v>
          </cell>
          <cell r="E23">
            <v>0</v>
          </cell>
          <cell r="F23" t="str">
            <v>OESE</v>
          </cell>
          <cell r="G23" t="str">
            <v>Education for the Disadvantaged</v>
          </cell>
          <cell r="H23">
            <v>2</v>
          </cell>
          <cell r="I23">
            <v>0</v>
          </cell>
          <cell r="J23" t="str">
            <v xml:space="preserve">School turnaround grants (ESEA section 1003(g)) - School improvement </v>
          </cell>
          <cell r="K23">
            <v>0</v>
          </cell>
          <cell r="L23" t="str">
            <v>D</v>
          </cell>
          <cell r="M23">
            <v>1</v>
          </cell>
          <cell r="N23">
            <v>0</v>
          </cell>
          <cell r="O23">
            <v>0</v>
          </cell>
          <cell r="P23">
            <v>545633</v>
          </cell>
          <cell r="Q23">
            <v>1515633</v>
          </cell>
          <cell r="R23">
            <v>545633</v>
          </cell>
          <cell r="S23">
            <v>545633</v>
          </cell>
          <cell r="T23">
            <v>545633</v>
          </cell>
          <cell r="U23">
            <v>1145633</v>
          </cell>
          <cell r="V23">
            <v>995600</v>
          </cell>
          <cell r="W23">
            <v>995600</v>
          </cell>
          <cell r="X23">
            <v>995600</v>
          </cell>
          <cell r="Y23">
            <v>750000</v>
          </cell>
          <cell r="Z23">
            <v>740695</v>
          </cell>
          <cell r="AA23">
            <v>248800</v>
          </cell>
          <cell r="AB23">
            <v>989495</v>
          </cell>
          <cell r="AC23">
            <v>750000</v>
          </cell>
          <cell r="AD23">
            <v>775000</v>
          </cell>
          <cell r="AE23">
            <v>775000</v>
          </cell>
          <cell r="AF23">
            <v>900000</v>
          </cell>
          <cell r="AG23">
            <v>900000</v>
          </cell>
          <cell r="AH23">
            <v>900000</v>
          </cell>
          <cell r="AI23">
            <v>545633</v>
          </cell>
          <cell r="AJ23">
            <v>545633</v>
          </cell>
          <cell r="AK23">
            <v>545633</v>
          </cell>
          <cell r="AL23">
            <v>625000</v>
          </cell>
          <cell r="AM23">
            <v>625000</v>
          </cell>
          <cell r="AN23">
            <v>585317</v>
          </cell>
          <cell r="AO23">
            <v>545633</v>
          </cell>
          <cell r="AP23">
            <v>545633</v>
          </cell>
          <cell r="AQ23">
            <v>545633</v>
          </cell>
          <cell r="AR23">
            <v>209083</v>
          </cell>
          <cell r="AS23">
            <v>545633</v>
          </cell>
          <cell r="AT23">
            <v>545633</v>
          </cell>
          <cell r="AU23">
            <v>545633</v>
          </cell>
          <cell r="AV23">
            <v>545633</v>
          </cell>
          <cell r="AW23">
            <v>535633</v>
          </cell>
          <cell r="AX23">
            <v>535633</v>
          </cell>
          <cell r="AY23">
            <v>535633</v>
          </cell>
          <cell r="AZ23">
            <v>534562</v>
          </cell>
          <cell r="BA23">
            <v>526527</v>
          </cell>
          <cell r="BB23">
            <v>545633</v>
          </cell>
          <cell r="BC23">
            <v>900000</v>
          </cell>
          <cell r="BD23">
            <v>585317</v>
          </cell>
          <cell r="BE23">
            <v>900000</v>
          </cell>
          <cell r="BF23">
            <v>700000</v>
          </cell>
          <cell r="BG23">
            <v>600000</v>
          </cell>
          <cell r="BH23">
            <v>600000</v>
          </cell>
          <cell r="BI23">
            <v>600000</v>
          </cell>
          <cell r="BJ23">
            <v>600000</v>
          </cell>
          <cell r="BK23">
            <v>600000</v>
          </cell>
          <cell r="BL23">
            <v>600000</v>
          </cell>
          <cell r="BM23">
            <v>534562</v>
          </cell>
          <cell r="BN23">
            <v>534562</v>
          </cell>
          <cell r="BO23">
            <v>534562</v>
          </cell>
          <cell r="BP23">
            <v>0</v>
          </cell>
          <cell r="BQ23">
            <v>526527</v>
          </cell>
          <cell r="BR23">
            <v>526527</v>
          </cell>
          <cell r="BS23">
            <v>526527</v>
          </cell>
          <cell r="BT23">
            <v>526527</v>
          </cell>
          <cell r="BU23">
            <v>534562</v>
          </cell>
          <cell r="BV23">
            <v>533552</v>
          </cell>
          <cell r="BW23">
            <v>600000</v>
          </cell>
          <cell r="BX23">
            <v>534562</v>
          </cell>
          <cell r="BY23">
            <v>507994</v>
          </cell>
          <cell r="BZ23">
            <v>473087</v>
          </cell>
          <cell r="CA23">
            <v>534562</v>
          </cell>
          <cell r="CB23">
            <v>534562</v>
          </cell>
          <cell r="CC23">
            <v>533552</v>
          </cell>
          <cell r="CD23">
            <v>533552</v>
          </cell>
          <cell r="CE23">
            <v>533552</v>
          </cell>
          <cell r="CF23">
            <v>533552</v>
          </cell>
          <cell r="CG23">
            <v>533552</v>
          </cell>
          <cell r="CH23">
            <v>505756</v>
          </cell>
          <cell r="CI23">
            <v>0</v>
          </cell>
          <cell r="CJ23">
            <v>533552</v>
          </cell>
          <cell r="CK23">
            <v>683552</v>
          </cell>
          <cell r="CL23">
            <v>592090</v>
          </cell>
          <cell r="CM23">
            <v>683552</v>
          </cell>
          <cell r="CN23">
            <v>658552</v>
          </cell>
          <cell r="CO23">
            <v>658552</v>
          </cell>
          <cell r="CP23">
            <v>658552</v>
          </cell>
          <cell r="CQ23">
            <v>658552</v>
          </cell>
          <cell r="CR23">
            <v>567485</v>
          </cell>
          <cell r="CS23">
            <v>567485</v>
          </cell>
          <cell r="CT23">
            <v>505756</v>
          </cell>
          <cell r="CU23">
            <v>505756</v>
          </cell>
          <cell r="CV23">
            <v>658552</v>
          </cell>
          <cell r="CW23">
            <v>532485</v>
          </cell>
          <cell r="CX23">
            <v>505756</v>
          </cell>
          <cell r="CY23">
            <v>505756</v>
          </cell>
          <cell r="CZ23">
            <v>505756</v>
          </cell>
          <cell r="DA23">
            <v>505756</v>
          </cell>
          <cell r="DB23">
            <v>505756</v>
          </cell>
          <cell r="DC23">
            <v>505476</v>
          </cell>
          <cell r="DD23">
            <v>505756</v>
          </cell>
          <cell r="DE23">
            <v>505756</v>
          </cell>
          <cell r="DF23">
            <v>505756</v>
          </cell>
          <cell r="DG23">
            <v>505756</v>
          </cell>
          <cell r="DH23">
            <v>580756</v>
          </cell>
          <cell r="DI23">
            <v>580756</v>
          </cell>
          <cell r="DJ23">
            <v>555756</v>
          </cell>
          <cell r="DK23">
            <v>555756</v>
          </cell>
          <cell r="DL23">
            <v>0</v>
          </cell>
          <cell r="DM23">
            <v>0</v>
          </cell>
          <cell r="DN23">
            <v>450000</v>
          </cell>
          <cell r="DO23">
            <v>0</v>
          </cell>
          <cell r="DP23">
            <v>505756</v>
          </cell>
          <cell r="DQ23">
            <v>450000</v>
          </cell>
          <cell r="DR23">
            <v>505756</v>
          </cell>
          <cell r="DS23">
            <v>450000</v>
          </cell>
          <cell r="DT23">
            <v>505756</v>
          </cell>
          <cell r="DU23">
            <v>400000</v>
          </cell>
          <cell r="DV23">
            <v>305756</v>
          </cell>
          <cell r="DW23">
            <v>0</v>
          </cell>
          <cell r="DX23">
            <v>0</v>
          </cell>
          <cell r="DY23">
            <v>0</v>
          </cell>
          <cell r="DZ23">
            <v>0</v>
          </cell>
          <cell r="EA23">
            <v>0</v>
          </cell>
        </row>
        <row r="24">
          <cell r="A24">
            <v>16</v>
          </cell>
          <cell r="B24">
            <v>1</v>
          </cell>
          <cell r="C24">
            <v>0</v>
          </cell>
          <cell r="D24">
            <v>0</v>
          </cell>
          <cell r="E24">
            <v>0</v>
          </cell>
          <cell r="F24" t="str">
            <v>OESE</v>
          </cell>
          <cell r="G24" t="str">
            <v>Education for the Disadvantaged</v>
          </cell>
          <cell r="H24">
            <v>0</v>
          </cell>
          <cell r="I24">
            <v>0</v>
          </cell>
          <cell r="J24" t="str">
            <v>Gulf Coast recovery grants</v>
          </cell>
          <cell r="K24">
            <v>0</v>
          </cell>
          <cell r="L24" t="str">
            <v>D</v>
          </cell>
          <cell r="M24">
            <v>1</v>
          </cell>
          <cell r="N24">
            <v>0</v>
          </cell>
          <cell r="O24">
            <v>0</v>
          </cell>
          <cell r="P24">
            <v>0</v>
          </cell>
          <cell r="Q24">
            <v>30000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row>
        <row r="25">
          <cell r="A25">
            <v>17</v>
          </cell>
          <cell r="B25">
            <v>1</v>
          </cell>
          <cell r="C25">
            <v>0</v>
          </cell>
          <cell r="D25">
            <v>0</v>
          </cell>
          <cell r="E25">
            <v>0</v>
          </cell>
          <cell r="F25" t="str">
            <v>OESE</v>
          </cell>
          <cell r="G25" t="str">
            <v>Education for the Disadvantaged</v>
          </cell>
          <cell r="H25">
            <v>0</v>
          </cell>
          <cell r="I25">
            <v>0</v>
          </cell>
          <cell r="J25" t="str">
            <v>Title I early childhood grants (ESEA I-E, section 1502)</v>
          </cell>
          <cell r="K25">
            <v>0</v>
          </cell>
          <cell r="L25" t="str">
            <v>D</v>
          </cell>
          <cell r="M25">
            <v>1</v>
          </cell>
          <cell r="N25">
            <v>0</v>
          </cell>
          <cell r="O25">
            <v>0</v>
          </cell>
          <cell r="P25">
            <v>0</v>
          </cell>
          <cell r="Q25">
            <v>500000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row>
        <row r="26">
          <cell r="A26">
            <v>18</v>
          </cell>
          <cell r="B26">
            <v>1</v>
          </cell>
          <cell r="C26">
            <v>0</v>
          </cell>
          <cell r="D26">
            <v>0</v>
          </cell>
          <cell r="E26">
            <v>0</v>
          </cell>
          <cell r="F26" t="str">
            <v>OESE</v>
          </cell>
          <cell r="G26" t="str">
            <v>Education for the Disadvantaged</v>
          </cell>
          <cell r="H26">
            <v>0</v>
          </cell>
          <cell r="I26">
            <v>0</v>
          </cell>
          <cell r="J26" t="str">
            <v>Early learning challenge fund (ESEA V-D, subpart 1)</v>
          </cell>
          <cell r="K26">
            <v>0</v>
          </cell>
          <cell r="L26" t="str">
            <v>D</v>
          </cell>
          <cell r="M26">
            <v>1</v>
          </cell>
          <cell r="N26">
            <v>0</v>
          </cell>
          <cell r="O26">
            <v>0</v>
          </cell>
          <cell r="P26">
            <v>0</v>
          </cell>
          <cell r="Q26">
            <v>300000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300000</v>
          </cell>
          <cell r="AM26">
            <v>300000</v>
          </cell>
          <cell r="AN26">
            <v>150000</v>
          </cell>
          <cell r="AO26">
            <v>300000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100000</v>
          </cell>
          <cell r="BE26">
            <v>0</v>
          </cell>
          <cell r="BF26">
            <v>300000</v>
          </cell>
          <cell r="BG26">
            <v>400000</v>
          </cell>
          <cell r="BH26">
            <v>300000</v>
          </cell>
          <cell r="BI26">
            <v>350000</v>
          </cell>
          <cell r="BJ26">
            <v>350000</v>
          </cell>
          <cell r="BK26">
            <v>350000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row>
        <row r="27">
          <cell r="A27">
            <v>19</v>
          </cell>
          <cell r="B27">
            <v>1</v>
          </cell>
          <cell r="C27">
            <v>1</v>
          </cell>
          <cell r="D27">
            <v>0</v>
          </cell>
          <cell r="E27">
            <v>0</v>
          </cell>
          <cell r="F27" t="str">
            <v>OESE</v>
          </cell>
          <cell r="G27" t="str">
            <v>Education for the Disadvantaged</v>
          </cell>
          <cell r="H27">
            <v>0</v>
          </cell>
          <cell r="I27">
            <v>0</v>
          </cell>
          <cell r="J27" t="str">
            <v>Migrant education (proposed legislation)</v>
          </cell>
          <cell r="K27">
            <v>0</v>
          </cell>
          <cell r="L27" t="str">
            <v>D</v>
          </cell>
          <cell r="M27">
            <v>1</v>
          </cell>
          <cell r="N27">
            <v>0</v>
          </cell>
          <cell r="O27">
            <v>0</v>
          </cell>
          <cell r="P27">
            <v>0</v>
          </cell>
          <cell r="Q27">
            <v>0</v>
          </cell>
          <cell r="R27">
            <v>0</v>
          </cell>
          <cell r="S27">
            <v>0</v>
          </cell>
          <cell r="T27">
            <v>0</v>
          </cell>
          <cell r="U27">
            <v>431439</v>
          </cell>
          <cell r="V27">
            <v>0</v>
          </cell>
          <cell r="W27">
            <v>0</v>
          </cell>
          <cell r="X27">
            <v>431439</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row>
        <row r="28">
          <cell r="A28">
            <v>20</v>
          </cell>
          <cell r="B28">
            <v>1</v>
          </cell>
          <cell r="C28">
            <v>1</v>
          </cell>
          <cell r="D28">
            <v>0</v>
          </cell>
          <cell r="E28">
            <v>0</v>
          </cell>
          <cell r="F28" t="str">
            <v>OESE</v>
          </cell>
          <cell r="G28" t="str">
            <v>Education for the Disadvantaged</v>
          </cell>
          <cell r="H28">
            <v>0</v>
          </cell>
          <cell r="I28">
            <v>0</v>
          </cell>
          <cell r="J28" t="str">
            <v>Migrant student education (ESEA I-C)</v>
          </cell>
          <cell r="K28">
            <v>0</v>
          </cell>
          <cell r="L28" t="str">
            <v>D</v>
          </cell>
          <cell r="M28">
            <v>1</v>
          </cell>
          <cell r="N28">
            <v>0</v>
          </cell>
          <cell r="O28">
            <v>0</v>
          </cell>
          <cell r="P28">
            <v>394771</v>
          </cell>
          <cell r="Q28">
            <v>394771</v>
          </cell>
          <cell r="R28">
            <v>394771</v>
          </cell>
          <cell r="S28">
            <v>394771</v>
          </cell>
          <cell r="T28">
            <v>394771</v>
          </cell>
          <cell r="U28">
            <v>0</v>
          </cell>
          <cell r="V28">
            <v>394771</v>
          </cell>
          <cell r="W28">
            <v>394771</v>
          </cell>
          <cell r="X28">
            <v>0</v>
          </cell>
          <cell r="Y28">
            <v>394771</v>
          </cell>
          <cell r="Z28">
            <v>394771</v>
          </cell>
          <cell r="AA28">
            <v>0</v>
          </cell>
          <cell r="AB28">
            <v>394771</v>
          </cell>
          <cell r="AC28">
            <v>394771</v>
          </cell>
          <cell r="AD28">
            <v>394771</v>
          </cell>
          <cell r="AE28">
            <v>394771</v>
          </cell>
          <cell r="AF28">
            <v>394771</v>
          </cell>
          <cell r="AG28">
            <v>394771</v>
          </cell>
          <cell r="AH28">
            <v>394771</v>
          </cell>
          <cell r="AI28">
            <v>394771</v>
          </cell>
          <cell r="AJ28">
            <v>394771</v>
          </cell>
          <cell r="AK28">
            <v>394771</v>
          </cell>
          <cell r="AL28">
            <v>394771</v>
          </cell>
          <cell r="AM28">
            <v>394771</v>
          </cell>
          <cell r="AN28">
            <v>394771</v>
          </cell>
          <cell r="AO28">
            <v>394771</v>
          </cell>
          <cell r="AP28">
            <v>394771</v>
          </cell>
          <cell r="AQ28">
            <v>394771</v>
          </cell>
          <cell r="AR28">
            <v>394771</v>
          </cell>
          <cell r="AS28">
            <v>394771</v>
          </cell>
          <cell r="AT28">
            <v>394771</v>
          </cell>
          <cell r="AU28">
            <v>394771</v>
          </cell>
          <cell r="AV28">
            <v>394771</v>
          </cell>
          <cell r="AW28">
            <v>394771</v>
          </cell>
          <cell r="AX28">
            <v>394771</v>
          </cell>
          <cell r="AY28">
            <v>394771</v>
          </cell>
          <cell r="AZ28">
            <v>393981</v>
          </cell>
          <cell r="BA28">
            <v>388060</v>
          </cell>
          <cell r="BB28">
            <v>394771</v>
          </cell>
          <cell r="BC28">
            <v>394771</v>
          </cell>
          <cell r="BD28">
            <v>389299</v>
          </cell>
          <cell r="BE28">
            <v>394771</v>
          </cell>
          <cell r="BF28">
            <v>394771</v>
          </cell>
          <cell r="BG28">
            <v>394771</v>
          </cell>
          <cell r="BH28">
            <v>394771</v>
          </cell>
          <cell r="BI28">
            <v>394771</v>
          </cell>
          <cell r="BJ28">
            <v>394771</v>
          </cell>
          <cell r="BK28">
            <v>394771</v>
          </cell>
          <cell r="BL28">
            <v>393981</v>
          </cell>
          <cell r="BM28">
            <v>393981</v>
          </cell>
          <cell r="BN28">
            <v>393981</v>
          </cell>
          <cell r="BO28">
            <v>393981</v>
          </cell>
          <cell r="BP28">
            <v>393981</v>
          </cell>
          <cell r="BQ28">
            <v>388060</v>
          </cell>
          <cell r="BR28">
            <v>388060</v>
          </cell>
          <cell r="BS28">
            <v>388060</v>
          </cell>
          <cell r="BT28">
            <v>388060</v>
          </cell>
          <cell r="BU28">
            <v>393981</v>
          </cell>
          <cell r="BV28">
            <v>393236</v>
          </cell>
          <cell r="BW28">
            <v>393981</v>
          </cell>
          <cell r="BX28">
            <v>393981</v>
          </cell>
          <cell r="BY28">
            <v>374400</v>
          </cell>
          <cell r="BZ28">
            <v>348673</v>
          </cell>
          <cell r="CA28">
            <v>393981</v>
          </cell>
          <cell r="CB28">
            <v>393981</v>
          </cell>
          <cell r="CC28">
            <v>393236</v>
          </cell>
          <cell r="CD28">
            <v>393236</v>
          </cell>
          <cell r="CE28">
            <v>393236</v>
          </cell>
          <cell r="CF28">
            <v>393236</v>
          </cell>
          <cell r="CG28">
            <v>393236</v>
          </cell>
          <cell r="CH28">
            <v>372751</v>
          </cell>
          <cell r="CI28">
            <v>393236</v>
          </cell>
          <cell r="CJ28">
            <v>393236</v>
          </cell>
          <cell r="CK28">
            <v>393236</v>
          </cell>
          <cell r="CL28">
            <v>393236</v>
          </cell>
          <cell r="CM28">
            <v>393236</v>
          </cell>
          <cell r="CN28">
            <v>393236</v>
          </cell>
          <cell r="CO28">
            <v>393236</v>
          </cell>
          <cell r="CP28">
            <v>393236</v>
          </cell>
          <cell r="CQ28">
            <v>393236</v>
          </cell>
          <cell r="CR28">
            <v>392450</v>
          </cell>
          <cell r="CS28">
            <v>392450</v>
          </cell>
          <cell r="CT28">
            <v>372751</v>
          </cell>
          <cell r="CU28">
            <v>374751</v>
          </cell>
          <cell r="CV28">
            <v>392450</v>
          </cell>
          <cell r="CW28">
            <v>374751</v>
          </cell>
          <cell r="CX28">
            <v>374751</v>
          </cell>
          <cell r="CY28">
            <v>374751</v>
          </cell>
          <cell r="CZ28">
            <v>374751</v>
          </cell>
          <cell r="DA28">
            <v>374751</v>
          </cell>
          <cell r="DB28">
            <v>374751</v>
          </cell>
          <cell r="DC28">
            <v>374543</v>
          </cell>
          <cell r="DD28">
            <v>374751</v>
          </cell>
          <cell r="DE28">
            <v>374751</v>
          </cell>
          <cell r="DF28">
            <v>374751</v>
          </cell>
          <cell r="DG28">
            <v>374751</v>
          </cell>
          <cell r="DH28">
            <v>374751</v>
          </cell>
          <cell r="DI28">
            <v>374751</v>
          </cell>
          <cell r="DJ28">
            <v>374751</v>
          </cell>
          <cell r="DK28">
            <v>374751</v>
          </cell>
          <cell r="DL28">
            <v>374751</v>
          </cell>
          <cell r="DM28">
            <v>374751</v>
          </cell>
          <cell r="DN28">
            <v>365000</v>
          </cell>
          <cell r="DO28">
            <v>0</v>
          </cell>
          <cell r="DP28">
            <v>374751</v>
          </cell>
          <cell r="DQ28">
            <v>374751</v>
          </cell>
          <cell r="DR28">
            <v>374751</v>
          </cell>
          <cell r="DS28">
            <v>374751</v>
          </cell>
          <cell r="DT28">
            <v>374751</v>
          </cell>
          <cell r="DU28">
            <v>374751</v>
          </cell>
          <cell r="DV28">
            <v>374751</v>
          </cell>
          <cell r="DW28">
            <v>374751</v>
          </cell>
          <cell r="DX28">
            <v>374751</v>
          </cell>
          <cell r="DY28">
            <v>374751</v>
          </cell>
          <cell r="DZ28">
            <v>374751</v>
          </cell>
          <cell r="EA28">
            <v>374751</v>
          </cell>
        </row>
        <row r="29">
          <cell r="A29">
            <v>21</v>
          </cell>
          <cell r="B29">
            <v>1</v>
          </cell>
          <cell r="C29">
            <v>3</v>
          </cell>
          <cell r="D29">
            <v>0</v>
          </cell>
          <cell r="E29">
            <v>0</v>
          </cell>
          <cell r="F29" t="str">
            <v>OESE</v>
          </cell>
          <cell r="G29" t="str">
            <v>Education for the Disadvantaged</v>
          </cell>
          <cell r="H29" t="str">
            <v>Other, K-12-7</v>
          </cell>
          <cell r="I29">
            <v>0</v>
          </cell>
          <cell r="J29" t="str">
            <v>Special programs for migrant students (HEA IV-A-5)</v>
          </cell>
          <cell r="K29">
            <v>0</v>
          </cell>
          <cell r="L29" t="str">
            <v>D</v>
          </cell>
          <cell r="M29">
            <v>1</v>
          </cell>
          <cell r="N29">
            <v>0</v>
          </cell>
          <cell r="O29">
            <v>0</v>
          </cell>
          <cell r="P29">
            <v>34168</v>
          </cell>
          <cell r="Q29">
            <v>36668</v>
          </cell>
          <cell r="R29">
            <v>36668</v>
          </cell>
          <cell r="S29">
            <v>36668</v>
          </cell>
          <cell r="T29">
            <v>36668</v>
          </cell>
          <cell r="U29">
            <v>0</v>
          </cell>
          <cell r="V29">
            <v>36668</v>
          </cell>
          <cell r="W29">
            <v>36668</v>
          </cell>
          <cell r="X29">
            <v>0</v>
          </cell>
          <cell r="Y29">
            <v>36668</v>
          </cell>
          <cell r="Z29">
            <v>36668</v>
          </cell>
          <cell r="AA29">
            <v>0</v>
          </cell>
          <cell r="AB29">
            <v>36668</v>
          </cell>
          <cell r="AC29">
            <v>36668</v>
          </cell>
          <cell r="AD29">
            <v>36668</v>
          </cell>
          <cell r="AE29">
            <v>36668</v>
          </cell>
          <cell r="AF29">
            <v>36668</v>
          </cell>
          <cell r="AG29">
            <v>36668</v>
          </cell>
          <cell r="AH29">
            <v>36668</v>
          </cell>
          <cell r="AI29">
            <v>36668</v>
          </cell>
          <cell r="AJ29">
            <v>36668</v>
          </cell>
          <cell r="AK29">
            <v>36668</v>
          </cell>
          <cell r="AL29">
            <v>36668</v>
          </cell>
          <cell r="AM29">
            <v>36668</v>
          </cell>
          <cell r="AN29">
            <v>36668</v>
          </cell>
          <cell r="AO29">
            <v>36668</v>
          </cell>
          <cell r="AP29">
            <v>36668</v>
          </cell>
          <cell r="AQ29">
            <v>36668</v>
          </cell>
          <cell r="AR29">
            <v>36668</v>
          </cell>
          <cell r="AS29">
            <v>36668</v>
          </cell>
          <cell r="AT29">
            <v>36668</v>
          </cell>
          <cell r="AU29">
            <v>36668</v>
          </cell>
          <cell r="AV29">
            <v>36668</v>
          </cell>
          <cell r="AW29">
            <v>36668</v>
          </cell>
          <cell r="AX29">
            <v>36668</v>
          </cell>
          <cell r="AY29">
            <v>36668</v>
          </cell>
          <cell r="AZ29">
            <v>36595</v>
          </cell>
          <cell r="BA29">
            <v>36045</v>
          </cell>
          <cell r="BB29">
            <v>36668</v>
          </cell>
          <cell r="BC29">
            <v>36668</v>
          </cell>
          <cell r="BD29">
            <v>36160</v>
          </cell>
          <cell r="BE29">
            <v>36668</v>
          </cell>
          <cell r="BF29">
            <v>36668</v>
          </cell>
          <cell r="BG29">
            <v>36668</v>
          </cell>
          <cell r="BH29">
            <v>36668</v>
          </cell>
          <cell r="BI29">
            <v>36668</v>
          </cell>
          <cell r="BJ29">
            <v>36668</v>
          </cell>
          <cell r="BK29">
            <v>36668</v>
          </cell>
          <cell r="BL29">
            <v>36595</v>
          </cell>
          <cell r="BM29">
            <v>36595</v>
          </cell>
          <cell r="BN29">
            <v>36595</v>
          </cell>
          <cell r="BO29">
            <v>36595</v>
          </cell>
          <cell r="BP29">
            <v>36595</v>
          </cell>
          <cell r="BQ29">
            <v>36045</v>
          </cell>
          <cell r="BR29">
            <v>36045</v>
          </cell>
          <cell r="BS29">
            <v>36045</v>
          </cell>
          <cell r="BT29">
            <v>36045</v>
          </cell>
          <cell r="BU29">
            <v>36595</v>
          </cell>
          <cell r="BV29">
            <v>36526</v>
          </cell>
          <cell r="BW29">
            <v>36595</v>
          </cell>
          <cell r="BX29">
            <v>36595</v>
          </cell>
          <cell r="BY29">
            <v>36595</v>
          </cell>
          <cell r="BZ29">
            <v>36595</v>
          </cell>
          <cell r="CA29">
            <v>36595</v>
          </cell>
          <cell r="CB29">
            <v>36595</v>
          </cell>
          <cell r="CC29">
            <v>36526</v>
          </cell>
          <cell r="CD29">
            <v>36526</v>
          </cell>
          <cell r="CE29">
            <v>36526</v>
          </cell>
          <cell r="CF29">
            <v>36526</v>
          </cell>
          <cell r="CG29">
            <v>36526</v>
          </cell>
          <cell r="CH29">
            <v>34623</v>
          </cell>
          <cell r="CI29">
            <v>36526</v>
          </cell>
          <cell r="CJ29">
            <v>36526</v>
          </cell>
          <cell r="CK29">
            <v>36526</v>
          </cell>
          <cell r="CL29">
            <v>36526</v>
          </cell>
          <cell r="CM29">
            <v>36526</v>
          </cell>
          <cell r="CN29">
            <v>36526</v>
          </cell>
          <cell r="CO29">
            <v>36526</v>
          </cell>
          <cell r="CP29">
            <v>36526</v>
          </cell>
          <cell r="CQ29">
            <v>36526</v>
          </cell>
          <cell r="CR29">
            <v>36526</v>
          </cell>
          <cell r="CS29">
            <v>36526</v>
          </cell>
          <cell r="CT29">
            <v>34623</v>
          </cell>
          <cell r="CU29">
            <v>34623</v>
          </cell>
          <cell r="CV29">
            <v>36526</v>
          </cell>
          <cell r="CW29">
            <v>34623</v>
          </cell>
          <cell r="CX29">
            <v>34623</v>
          </cell>
          <cell r="CY29">
            <v>34623</v>
          </cell>
          <cell r="CZ29">
            <v>34623</v>
          </cell>
          <cell r="DA29">
            <v>34623</v>
          </cell>
          <cell r="DB29">
            <v>34623</v>
          </cell>
          <cell r="DC29">
            <v>34604</v>
          </cell>
          <cell r="DD29">
            <v>34623</v>
          </cell>
          <cell r="DE29">
            <v>37474</v>
          </cell>
          <cell r="DF29">
            <v>44623</v>
          </cell>
          <cell r="DG29">
            <v>44623</v>
          </cell>
          <cell r="DH29">
            <v>44623</v>
          </cell>
          <cell r="DI29">
            <v>47474</v>
          </cell>
          <cell r="DJ29">
            <v>44623</v>
          </cell>
          <cell r="DK29">
            <v>44623</v>
          </cell>
          <cell r="DL29">
            <v>37474</v>
          </cell>
          <cell r="DM29">
            <v>37474</v>
          </cell>
          <cell r="DN29">
            <v>35000</v>
          </cell>
          <cell r="DO29">
            <v>0</v>
          </cell>
          <cell r="DP29">
            <v>37474</v>
          </cell>
          <cell r="DQ29">
            <v>44623</v>
          </cell>
          <cell r="DR29">
            <v>37474</v>
          </cell>
          <cell r="DS29">
            <v>44623</v>
          </cell>
          <cell r="DT29">
            <v>44623</v>
          </cell>
          <cell r="DU29">
            <v>37474</v>
          </cell>
          <cell r="DV29">
            <v>44623</v>
          </cell>
          <cell r="DW29">
            <v>44623</v>
          </cell>
          <cell r="DX29">
            <v>44623</v>
          </cell>
          <cell r="DY29">
            <v>44623</v>
          </cell>
          <cell r="DZ29">
            <v>44623</v>
          </cell>
          <cell r="EA29">
            <v>44623</v>
          </cell>
        </row>
        <row r="30">
          <cell r="A30">
            <v>22</v>
          </cell>
          <cell r="B30">
            <v>1</v>
          </cell>
          <cell r="C30">
            <v>1</v>
          </cell>
          <cell r="D30">
            <v>0</v>
          </cell>
          <cell r="E30">
            <v>0</v>
          </cell>
          <cell r="F30" t="str">
            <v>OESE</v>
          </cell>
          <cell r="G30" t="str">
            <v>Education for the Disadvantaged</v>
          </cell>
          <cell r="H30">
            <v>0</v>
          </cell>
          <cell r="I30">
            <v>0</v>
          </cell>
          <cell r="J30" t="str">
            <v>Neglected and delinquent children and youth education (ESEA I-D)</v>
          </cell>
          <cell r="K30">
            <v>0</v>
          </cell>
          <cell r="L30" t="str">
            <v>D</v>
          </cell>
          <cell r="M30">
            <v>1</v>
          </cell>
          <cell r="N30">
            <v>0</v>
          </cell>
          <cell r="O30">
            <v>0</v>
          </cell>
          <cell r="P30">
            <v>50427</v>
          </cell>
          <cell r="Q30">
            <v>50427</v>
          </cell>
          <cell r="R30">
            <v>50427</v>
          </cell>
          <cell r="S30">
            <v>50427</v>
          </cell>
          <cell r="T30">
            <v>50427</v>
          </cell>
          <cell r="U30">
            <v>50427</v>
          </cell>
          <cell r="V30">
            <v>50427</v>
          </cell>
          <cell r="W30">
            <v>50427</v>
          </cell>
          <cell r="X30">
            <v>50427</v>
          </cell>
          <cell r="Y30">
            <v>50427</v>
          </cell>
          <cell r="Z30">
            <v>50427</v>
          </cell>
          <cell r="AA30">
            <v>0</v>
          </cell>
          <cell r="AB30">
            <v>50427</v>
          </cell>
          <cell r="AC30">
            <v>50427</v>
          </cell>
          <cell r="AD30">
            <v>50427</v>
          </cell>
          <cell r="AE30">
            <v>50427</v>
          </cell>
          <cell r="AF30">
            <v>50427</v>
          </cell>
          <cell r="AG30">
            <v>50427</v>
          </cell>
          <cell r="AH30">
            <v>50427</v>
          </cell>
          <cell r="AI30">
            <v>50427</v>
          </cell>
          <cell r="AJ30">
            <v>50427</v>
          </cell>
          <cell r="AK30">
            <v>50427</v>
          </cell>
          <cell r="AL30">
            <v>50427</v>
          </cell>
          <cell r="AM30">
            <v>50427</v>
          </cell>
          <cell r="AN30">
            <v>50427</v>
          </cell>
          <cell r="AO30">
            <v>50427</v>
          </cell>
          <cell r="AP30">
            <v>50427</v>
          </cell>
          <cell r="AQ30">
            <v>50427</v>
          </cell>
          <cell r="AR30">
            <v>50427</v>
          </cell>
          <cell r="AS30">
            <v>50427</v>
          </cell>
          <cell r="AT30">
            <v>50427</v>
          </cell>
          <cell r="AU30">
            <v>50427</v>
          </cell>
          <cell r="AV30">
            <v>50427</v>
          </cell>
          <cell r="AW30">
            <v>50427</v>
          </cell>
          <cell r="AX30">
            <v>50427</v>
          </cell>
          <cell r="AY30">
            <v>50427</v>
          </cell>
          <cell r="AZ30">
            <v>50326</v>
          </cell>
          <cell r="BA30">
            <v>49570</v>
          </cell>
          <cell r="BB30">
            <v>50427</v>
          </cell>
          <cell r="BC30">
            <v>50427</v>
          </cell>
          <cell r="BD30">
            <v>49728</v>
          </cell>
          <cell r="BE30">
            <v>50427</v>
          </cell>
          <cell r="BF30">
            <v>50427</v>
          </cell>
          <cell r="BG30">
            <v>50427</v>
          </cell>
          <cell r="BH30">
            <v>50427</v>
          </cell>
          <cell r="BI30">
            <v>50427</v>
          </cell>
          <cell r="BJ30">
            <v>50427</v>
          </cell>
          <cell r="BK30">
            <v>50427</v>
          </cell>
          <cell r="BL30">
            <v>50326</v>
          </cell>
          <cell r="BM30">
            <v>50326</v>
          </cell>
          <cell r="BN30">
            <v>50326</v>
          </cell>
          <cell r="BO30">
            <v>50326</v>
          </cell>
          <cell r="BP30">
            <v>50326</v>
          </cell>
          <cell r="BQ30">
            <v>49570</v>
          </cell>
          <cell r="BR30">
            <v>49570</v>
          </cell>
          <cell r="BS30">
            <v>49570</v>
          </cell>
          <cell r="BT30">
            <v>49570</v>
          </cell>
          <cell r="BU30">
            <v>50326</v>
          </cell>
          <cell r="BV30">
            <v>50231</v>
          </cell>
          <cell r="BW30">
            <v>50326</v>
          </cell>
          <cell r="BX30">
            <v>50326</v>
          </cell>
          <cell r="BY30">
            <v>47825</v>
          </cell>
          <cell r="BZ30">
            <v>44539</v>
          </cell>
          <cell r="CA30">
            <v>50326</v>
          </cell>
          <cell r="CB30">
            <v>50326</v>
          </cell>
          <cell r="CC30">
            <v>50231</v>
          </cell>
          <cell r="CD30">
            <v>50231</v>
          </cell>
          <cell r="CE30">
            <v>50231</v>
          </cell>
          <cell r="CF30">
            <v>50231</v>
          </cell>
          <cell r="CG30">
            <v>50231</v>
          </cell>
          <cell r="CH30">
            <v>47614</v>
          </cell>
          <cell r="CI30">
            <v>50231</v>
          </cell>
          <cell r="CJ30">
            <v>50231</v>
          </cell>
          <cell r="CK30">
            <v>50231</v>
          </cell>
          <cell r="CL30">
            <v>50231</v>
          </cell>
          <cell r="CM30">
            <v>50231</v>
          </cell>
          <cell r="CN30">
            <v>50231</v>
          </cell>
          <cell r="CO30">
            <v>50231</v>
          </cell>
          <cell r="CP30">
            <v>50231</v>
          </cell>
          <cell r="CQ30">
            <v>50231</v>
          </cell>
          <cell r="CR30">
            <v>50130</v>
          </cell>
          <cell r="CS30">
            <v>50130</v>
          </cell>
          <cell r="CT30">
            <v>47614</v>
          </cell>
          <cell r="CU30">
            <v>47614</v>
          </cell>
          <cell r="CV30">
            <v>50130</v>
          </cell>
          <cell r="CW30">
            <v>47614</v>
          </cell>
          <cell r="CX30">
            <v>47614</v>
          </cell>
          <cell r="CY30">
            <v>47614</v>
          </cell>
          <cell r="CZ30">
            <v>47614</v>
          </cell>
          <cell r="DA30">
            <v>47614</v>
          </cell>
          <cell r="DB30">
            <v>47614</v>
          </cell>
          <cell r="DC30">
            <v>47588</v>
          </cell>
          <cell r="DD30">
            <v>47614</v>
          </cell>
          <cell r="DE30">
            <v>47614</v>
          </cell>
          <cell r="DF30">
            <v>47614</v>
          </cell>
          <cell r="DG30">
            <v>47614</v>
          </cell>
          <cell r="DH30">
            <v>47614</v>
          </cell>
          <cell r="DI30">
            <v>47614</v>
          </cell>
          <cell r="DJ30">
            <v>47614</v>
          </cell>
          <cell r="DK30">
            <v>47614</v>
          </cell>
          <cell r="DL30">
            <v>47614</v>
          </cell>
          <cell r="DM30">
            <v>47614</v>
          </cell>
          <cell r="DN30">
            <v>46000</v>
          </cell>
          <cell r="DO30">
            <v>0</v>
          </cell>
          <cell r="DP30">
            <v>47614</v>
          </cell>
          <cell r="DQ30">
            <v>47614</v>
          </cell>
          <cell r="DR30">
            <v>47614</v>
          </cell>
          <cell r="DS30">
            <v>47614</v>
          </cell>
          <cell r="DT30">
            <v>47614</v>
          </cell>
          <cell r="DU30">
            <v>47614</v>
          </cell>
          <cell r="DV30">
            <v>47614</v>
          </cell>
          <cell r="DW30">
            <v>47614</v>
          </cell>
          <cell r="DX30">
            <v>47614</v>
          </cell>
          <cell r="DY30">
            <v>47614</v>
          </cell>
          <cell r="DZ30">
            <v>47614</v>
          </cell>
          <cell r="EA30">
            <v>47614</v>
          </cell>
        </row>
        <row r="31">
          <cell r="A31">
            <v>23</v>
          </cell>
          <cell r="B31">
            <v>1</v>
          </cell>
          <cell r="C31">
            <v>1</v>
          </cell>
          <cell r="D31">
            <v>0</v>
          </cell>
          <cell r="E31">
            <v>0</v>
          </cell>
          <cell r="F31" t="str">
            <v>OESE</v>
          </cell>
          <cell r="G31" t="str">
            <v>Education for the Disadvantaged</v>
          </cell>
          <cell r="H31">
            <v>0</v>
          </cell>
          <cell r="I31">
            <v>0</v>
          </cell>
          <cell r="J31" t="str">
            <v>ESEA I-A Targeted grants (section 1125)</v>
          </cell>
          <cell r="K31">
            <v>1</v>
          </cell>
          <cell r="L31" t="str">
            <v>D</v>
          </cell>
          <cell r="M31">
            <v>1</v>
          </cell>
          <cell r="N31">
            <v>0</v>
          </cell>
          <cell r="O31">
            <v>0</v>
          </cell>
          <cell r="P31">
            <v>5000000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A32">
            <v>24</v>
          </cell>
          <cell r="B32">
            <v>1</v>
          </cell>
          <cell r="C32">
            <v>1</v>
          </cell>
          <cell r="D32">
            <v>0</v>
          </cell>
          <cell r="E32">
            <v>0</v>
          </cell>
          <cell r="F32" t="str">
            <v>OESE</v>
          </cell>
          <cell r="G32" t="str">
            <v>Education for the Disadvantaged</v>
          </cell>
          <cell r="H32">
            <v>0</v>
          </cell>
          <cell r="I32">
            <v>0</v>
          </cell>
          <cell r="J32" t="str">
            <v>ESEA I-A Education finance incentive grants (section 1125A)</v>
          </cell>
          <cell r="K32">
            <v>1</v>
          </cell>
          <cell r="L32" t="str">
            <v>D</v>
          </cell>
          <cell r="M32">
            <v>1</v>
          </cell>
          <cell r="N32">
            <v>0</v>
          </cell>
          <cell r="O32">
            <v>0</v>
          </cell>
          <cell r="P32">
            <v>5000000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3294050</v>
          </cell>
          <cell r="DM32">
            <v>3294050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A33">
            <v>26</v>
          </cell>
          <cell r="B33">
            <v>1</v>
          </cell>
          <cell r="C33">
            <v>1</v>
          </cell>
          <cell r="D33">
            <v>0</v>
          </cell>
          <cell r="E33">
            <v>0</v>
          </cell>
          <cell r="F33" t="str">
            <v>OESE</v>
          </cell>
          <cell r="G33" t="str">
            <v>Impact Aid</v>
          </cell>
          <cell r="H33">
            <v>0</v>
          </cell>
          <cell r="I33">
            <v>0</v>
          </cell>
          <cell r="J33" t="str">
            <v>Impact aid (proposed legislation)</v>
          </cell>
          <cell r="K33">
            <v>0</v>
          </cell>
          <cell r="L33" t="str">
            <v>D</v>
          </cell>
          <cell r="M33">
            <v>1</v>
          </cell>
          <cell r="N33">
            <v>0</v>
          </cell>
          <cell r="O33">
            <v>0</v>
          </cell>
          <cell r="P33">
            <v>0</v>
          </cell>
          <cell r="Q33">
            <v>0</v>
          </cell>
          <cell r="R33">
            <v>0</v>
          </cell>
          <cell r="S33">
            <v>0</v>
          </cell>
          <cell r="T33">
            <v>0</v>
          </cell>
          <cell r="U33">
            <v>1278218</v>
          </cell>
          <cell r="V33">
            <v>0</v>
          </cell>
          <cell r="W33">
            <v>0</v>
          </cell>
          <cell r="X33">
            <v>1278218</v>
          </cell>
          <cell r="Y33">
            <v>0</v>
          </cell>
          <cell r="Z33">
            <v>0</v>
          </cell>
          <cell r="AA33">
            <v>0</v>
          </cell>
          <cell r="AB33">
            <v>0</v>
          </cell>
          <cell r="AC33">
            <v>0</v>
          </cell>
          <cell r="AD33">
            <v>0</v>
          </cell>
          <cell r="AE33">
            <v>0</v>
          </cell>
          <cell r="AF33">
            <v>0</v>
          </cell>
          <cell r="AG33">
            <v>0</v>
          </cell>
          <cell r="AH33">
            <v>0</v>
          </cell>
          <cell r="AI33">
            <v>1316000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A34">
            <v>27</v>
          </cell>
          <cell r="B34">
            <v>1</v>
          </cell>
          <cell r="C34">
            <v>1</v>
          </cell>
          <cell r="D34">
            <v>0</v>
          </cell>
          <cell r="E34">
            <v>0</v>
          </cell>
          <cell r="F34" t="str">
            <v>OESE</v>
          </cell>
          <cell r="G34" t="str">
            <v>Impact Aid</v>
          </cell>
          <cell r="H34">
            <v>0</v>
          </cell>
          <cell r="I34">
            <v>0</v>
          </cell>
          <cell r="J34" t="str">
            <v>Fed. Connected children - Basic support payments (section 8003(b))</v>
          </cell>
          <cell r="K34">
            <v>0</v>
          </cell>
          <cell r="L34" t="str">
            <v>D</v>
          </cell>
          <cell r="M34">
            <v>1</v>
          </cell>
          <cell r="N34">
            <v>0</v>
          </cell>
          <cell r="O34">
            <v>0</v>
          </cell>
          <cell r="P34">
            <v>1128535</v>
          </cell>
          <cell r="Q34">
            <v>1128535</v>
          </cell>
          <cell r="R34">
            <v>1138000</v>
          </cell>
          <cell r="S34">
            <v>1138000</v>
          </cell>
          <cell r="T34">
            <v>1138000</v>
          </cell>
          <cell r="U34">
            <v>0</v>
          </cell>
          <cell r="V34">
            <v>1140035</v>
          </cell>
          <cell r="W34">
            <v>1140035</v>
          </cell>
          <cell r="X34">
            <v>0</v>
          </cell>
          <cell r="Y34">
            <v>1140035</v>
          </cell>
          <cell r="Z34">
            <v>1140035</v>
          </cell>
          <cell r="AA34">
            <v>0</v>
          </cell>
          <cell r="AB34">
            <v>1140035</v>
          </cell>
          <cell r="AC34">
            <v>1138000</v>
          </cell>
          <cell r="AD34">
            <v>1138000</v>
          </cell>
          <cell r="AE34">
            <v>1138000</v>
          </cell>
          <cell r="AF34">
            <v>1138000</v>
          </cell>
          <cell r="AG34">
            <v>1138000</v>
          </cell>
          <cell r="AH34">
            <v>1138000</v>
          </cell>
          <cell r="AI34">
            <v>1173000</v>
          </cell>
          <cell r="AJ34">
            <v>1138000</v>
          </cell>
          <cell r="AK34">
            <v>1138000</v>
          </cell>
          <cell r="AL34">
            <v>1153000</v>
          </cell>
          <cell r="AM34">
            <v>1153000</v>
          </cell>
          <cell r="AN34">
            <v>1163000</v>
          </cell>
          <cell r="AO34">
            <v>1153000</v>
          </cell>
          <cell r="AP34">
            <v>1138000</v>
          </cell>
          <cell r="AQ34">
            <v>1138000</v>
          </cell>
          <cell r="AR34">
            <v>1138000</v>
          </cell>
          <cell r="AS34">
            <v>1138000</v>
          </cell>
          <cell r="AT34">
            <v>1138000</v>
          </cell>
          <cell r="AU34">
            <v>1138000</v>
          </cell>
          <cell r="AV34">
            <v>1138000</v>
          </cell>
          <cell r="AW34">
            <v>1138000</v>
          </cell>
          <cell r="AX34">
            <v>1138000</v>
          </cell>
          <cell r="AY34">
            <v>1138000</v>
          </cell>
          <cell r="AZ34">
            <v>1135724</v>
          </cell>
          <cell r="BA34">
            <v>1118654</v>
          </cell>
          <cell r="BB34">
            <v>1138000</v>
          </cell>
          <cell r="BC34">
            <v>1138000</v>
          </cell>
          <cell r="BD34">
            <v>1146879</v>
          </cell>
          <cell r="BE34">
            <v>1138000</v>
          </cell>
          <cell r="BF34">
            <v>1163000</v>
          </cell>
          <cell r="BG34">
            <v>1138000</v>
          </cell>
          <cell r="BH34">
            <v>1138000</v>
          </cell>
          <cell r="BI34">
            <v>1138000</v>
          </cell>
          <cell r="BJ34">
            <v>1138000</v>
          </cell>
          <cell r="BK34">
            <v>1138000</v>
          </cell>
          <cell r="BL34">
            <v>1135724</v>
          </cell>
          <cell r="BM34">
            <v>1135724</v>
          </cell>
          <cell r="BN34">
            <v>1135724</v>
          </cell>
          <cell r="BO34">
            <v>1135724</v>
          </cell>
          <cell r="BP34">
            <v>1170724</v>
          </cell>
          <cell r="BQ34">
            <v>1118654</v>
          </cell>
          <cell r="BR34">
            <v>1118654</v>
          </cell>
          <cell r="BS34">
            <v>1118654</v>
          </cell>
          <cell r="BT34">
            <v>1118654</v>
          </cell>
          <cell r="BU34">
            <v>1155724</v>
          </cell>
          <cell r="BV34">
            <v>1153540</v>
          </cell>
          <cell r="BW34">
            <v>1135724</v>
          </cell>
          <cell r="BX34">
            <v>1135724</v>
          </cell>
          <cell r="BY34">
            <v>1079279</v>
          </cell>
          <cell r="BZ34">
            <v>1005116</v>
          </cell>
          <cell r="CA34">
            <v>1135724</v>
          </cell>
          <cell r="CB34">
            <v>1135724</v>
          </cell>
          <cell r="CC34">
            <v>1153540</v>
          </cell>
          <cell r="CD34">
            <v>1153540</v>
          </cell>
          <cell r="CE34">
            <v>1153540</v>
          </cell>
          <cell r="CF34">
            <v>1153540</v>
          </cell>
          <cell r="CG34">
            <v>1153540</v>
          </cell>
          <cell r="CH34">
            <v>1093203</v>
          </cell>
          <cell r="CI34">
            <v>1153540</v>
          </cell>
          <cell r="CJ34">
            <v>1153540</v>
          </cell>
          <cell r="CK34">
            <v>1153540</v>
          </cell>
          <cell r="CL34">
            <v>1153540</v>
          </cell>
          <cell r="CM34">
            <v>1153540</v>
          </cell>
          <cell r="CN34">
            <v>1153540</v>
          </cell>
          <cell r="CO34">
            <v>1153540</v>
          </cell>
          <cell r="CP34">
            <v>1153540</v>
          </cell>
          <cell r="CQ34">
            <v>1153540</v>
          </cell>
          <cell r="CR34">
            <v>1153540</v>
          </cell>
          <cell r="CS34">
            <v>1153540</v>
          </cell>
          <cell r="CT34">
            <v>1093203</v>
          </cell>
          <cell r="CU34">
            <v>1151233</v>
          </cell>
          <cell r="CV34">
            <v>1153540</v>
          </cell>
          <cell r="CW34">
            <v>1151233</v>
          </cell>
          <cell r="CX34">
            <v>1151233</v>
          </cell>
          <cell r="CY34">
            <v>1151233</v>
          </cell>
          <cell r="CZ34">
            <v>1151233</v>
          </cell>
          <cell r="DA34">
            <v>1151233</v>
          </cell>
          <cell r="DB34">
            <v>1151233</v>
          </cell>
          <cell r="DC34">
            <v>1150595</v>
          </cell>
          <cell r="DD34">
            <v>1151233</v>
          </cell>
          <cell r="DE34">
            <v>1151233</v>
          </cell>
          <cell r="DF34">
            <v>1151233</v>
          </cell>
          <cell r="DG34">
            <v>1151233</v>
          </cell>
          <cell r="DH34">
            <v>1151233</v>
          </cell>
          <cell r="DI34">
            <v>1151233</v>
          </cell>
          <cell r="DJ34">
            <v>1151233</v>
          </cell>
          <cell r="DK34">
            <v>1151233</v>
          </cell>
          <cell r="DL34">
            <v>1161233</v>
          </cell>
          <cell r="DM34">
            <v>1161233</v>
          </cell>
          <cell r="DN34">
            <v>1151233</v>
          </cell>
          <cell r="DO34">
            <v>0</v>
          </cell>
          <cell r="DP34">
            <v>1151233</v>
          </cell>
          <cell r="DQ34">
            <v>1168233</v>
          </cell>
          <cell r="DR34">
            <v>1151233</v>
          </cell>
          <cell r="DS34">
            <v>1168233</v>
          </cell>
          <cell r="DT34">
            <v>1151233</v>
          </cell>
          <cell r="DU34">
            <v>1151233</v>
          </cell>
          <cell r="DV34">
            <v>1161233</v>
          </cell>
          <cell r="DW34">
            <v>1151233</v>
          </cell>
          <cell r="DX34">
            <v>1168233</v>
          </cell>
          <cell r="DY34">
            <v>1168233</v>
          </cell>
          <cell r="DZ34">
            <v>1176233</v>
          </cell>
          <cell r="EA34">
            <v>1168233</v>
          </cell>
        </row>
        <row r="35">
          <cell r="A35">
            <v>28</v>
          </cell>
          <cell r="B35">
            <v>1</v>
          </cell>
          <cell r="C35">
            <v>1</v>
          </cell>
          <cell r="D35">
            <v>0</v>
          </cell>
          <cell r="E35">
            <v>0</v>
          </cell>
          <cell r="F35" t="str">
            <v>OESE</v>
          </cell>
          <cell r="G35" t="str">
            <v>Impact Aid</v>
          </cell>
          <cell r="H35">
            <v>0</v>
          </cell>
          <cell r="I35">
            <v>0</v>
          </cell>
          <cell r="J35" t="str">
            <v>Fed. Connected children - Payments for children with disabilities (section 8003(d))</v>
          </cell>
          <cell r="K35">
            <v>0</v>
          </cell>
          <cell r="L35" t="str">
            <v>D</v>
          </cell>
          <cell r="M35">
            <v>1</v>
          </cell>
          <cell r="N35">
            <v>0</v>
          </cell>
          <cell r="O35">
            <v>0</v>
          </cell>
          <cell r="P35">
            <v>48602</v>
          </cell>
          <cell r="Q35">
            <v>48602</v>
          </cell>
          <cell r="R35">
            <v>48602</v>
          </cell>
          <cell r="S35">
            <v>48602</v>
          </cell>
          <cell r="T35">
            <v>48602</v>
          </cell>
          <cell r="U35">
            <v>0</v>
          </cell>
          <cell r="V35">
            <v>48602</v>
          </cell>
          <cell r="W35">
            <v>48602</v>
          </cell>
          <cell r="X35">
            <v>0</v>
          </cell>
          <cell r="Y35">
            <v>48602</v>
          </cell>
          <cell r="Z35">
            <v>48602</v>
          </cell>
          <cell r="AA35">
            <v>0</v>
          </cell>
          <cell r="AB35">
            <v>48602</v>
          </cell>
          <cell r="AC35">
            <v>48602</v>
          </cell>
          <cell r="AD35">
            <v>48602</v>
          </cell>
          <cell r="AE35">
            <v>48602</v>
          </cell>
          <cell r="AF35">
            <v>48602</v>
          </cell>
          <cell r="AG35">
            <v>48602</v>
          </cell>
          <cell r="AH35">
            <v>48602</v>
          </cell>
          <cell r="AI35">
            <v>50000</v>
          </cell>
          <cell r="AJ35">
            <v>48602</v>
          </cell>
          <cell r="AK35">
            <v>48602</v>
          </cell>
          <cell r="AL35">
            <v>50602</v>
          </cell>
          <cell r="AM35">
            <v>50602</v>
          </cell>
          <cell r="AN35">
            <v>50301</v>
          </cell>
          <cell r="AO35">
            <v>50000</v>
          </cell>
          <cell r="AP35">
            <v>48602</v>
          </cell>
          <cell r="AQ35">
            <v>48602</v>
          </cell>
          <cell r="AR35">
            <v>48602</v>
          </cell>
          <cell r="AS35">
            <v>48602</v>
          </cell>
          <cell r="AT35">
            <v>48602</v>
          </cell>
          <cell r="AU35">
            <v>48602</v>
          </cell>
          <cell r="AV35">
            <v>48602</v>
          </cell>
          <cell r="AW35">
            <v>48602</v>
          </cell>
          <cell r="AX35">
            <v>48602</v>
          </cell>
          <cell r="AY35">
            <v>48602</v>
          </cell>
          <cell r="AZ35">
            <v>48505</v>
          </cell>
          <cell r="BA35">
            <v>47776</v>
          </cell>
          <cell r="BB35">
            <v>48602</v>
          </cell>
          <cell r="BC35">
            <v>48602</v>
          </cell>
          <cell r="BD35">
            <v>49604</v>
          </cell>
          <cell r="BE35">
            <v>48602</v>
          </cell>
          <cell r="BF35">
            <v>50301</v>
          </cell>
          <cell r="BG35">
            <v>48602</v>
          </cell>
          <cell r="BH35">
            <v>48602</v>
          </cell>
          <cell r="BI35">
            <v>48602</v>
          </cell>
          <cell r="BJ35">
            <v>48602</v>
          </cell>
          <cell r="BK35">
            <v>48602</v>
          </cell>
          <cell r="BL35">
            <v>48505</v>
          </cell>
          <cell r="BM35">
            <v>48505</v>
          </cell>
          <cell r="BN35">
            <v>48505</v>
          </cell>
          <cell r="BO35">
            <v>48505</v>
          </cell>
          <cell r="BP35">
            <v>48505</v>
          </cell>
          <cell r="BQ35">
            <v>47776</v>
          </cell>
          <cell r="BR35">
            <v>47776</v>
          </cell>
          <cell r="BS35">
            <v>47776</v>
          </cell>
          <cell r="BT35">
            <v>47776</v>
          </cell>
          <cell r="BU35">
            <v>48505</v>
          </cell>
          <cell r="BV35">
            <v>48413</v>
          </cell>
          <cell r="BW35">
            <v>48505</v>
          </cell>
          <cell r="BX35">
            <v>48505</v>
          </cell>
          <cell r="BY35">
            <v>46094</v>
          </cell>
          <cell r="BZ35">
            <v>42927</v>
          </cell>
          <cell r="CA35">
            <v>48505</v>
          </cell>
          <cell r="CB35">
            <v>48505</v>
          </cell>
          <cell r="CC35">
            <v>48413</v>
          </cell>
          <cell r="CD35">
            <v>48413</v>
          </cell>
          <cell r="CE35">
            <v>48413</v>
          </cell>
          <cell r="CF35">
            <v>48413</v>
          </cell>
          <cell r="CG35">
            <v>48413</v>
          </cell>
          <cell r="CH35">
            <v>45881</v>
          </cell>
          <cell r="CI35">
            <v>48413</v>
          </cell>
          <cell r="CJ35">
            <v>48413</v>
          </cell>
          <cell r="CK35">
            <v>48413</v>
          </cell>
          <cell r="CL35">
            <v>48413</v>
          </cell>
          <cell r="CM35">
            <v>48413</v>
          </cell>
          <cell r="CN35">
            <v>48413</v>
          </cell>
          <cell r="CO35">
            <v>48413</v>
          </cell>
          <cell r="CP35">
            <v>48413</v>
          </cell>
          <cell r="CQ35">
            <v>48413</v>
          </cell>
          <cell r="CR35">
            <v>48316</v>
          </cell>
          <cell r="CS35">
            <v>48316</v>
          </cell>
          <cell r="CT35">
            <v>45881</v>
          </cell>
          <cell r="CU35">
            <v>48316</v>
          </cell>
          <cell r="CV35">
            <v>48316</v>
          </cell>
          <cell r="CW35">
            <v>48316</v>
          </cell>
          <cell r="CX35">
            <v>48316</v>
          </cell>
          <cell r="CY35">
            <v>48316</v>
          </cell>
          <cell r="CZ35">
            <v>48316</v>
          </cell>
          <cell r="DA35">
            <v>48316</v>
          </cell>
          <cell r="DB35">
            <v>48316</v>
          </cell>
          <cell r="DC35">
            <v>48289</v>
          </cell>
          <cell r="DD35">
            <v>48316</v>
          </cell>
          <cell r="DE35">
            <v>48316</v>
          </cell>
          <cell r="DF35">
            <v>48316</v>
          </cell>
          <cell r="DG35">
            <v>48316</v>
          </cell>
          <cell r="DH35">
            <v>48316</v>
          </cell>
          <cell r="DI35">
            <v>48316</v>
          </cell>
          <cell r="DJ35">
            <v>48316</v>
          </cell>
          <cell r="DK35">
            <v>48316</v>
          </cell>
          <cell r="DL35">
            <v>48316</v>
          </cell>
          <cell r="DM35">
            <v>48316</v>
          </cell>
          <cell r="DN35">
            <v>48316</v>
          </cell>
          <cell r="DO35">
            <v>0</v>
          </cell>
          <cell r="DP35">
            <v>48316</v>
          </cell>
          <cell r="DQ35">
            <v>48316</v>
          </cell>
          <cell r="DR35">
            <v>48316</v>
          </cell>
          <cell r="DS35">
            <v>48316</v>
          </cell>
          <cell r="DT35">
            <v>48316</v>
          </cell>
          <cell r="DU35">
            <v>48316</v>
          </cell>
          <cell r="DV35">
            <v>48316</v>
          </cell>
          <cell r="DW35">
            <v>48316</v>
          </cell>
          <cell r="DX35">
            <v>48316</v>
          </cell>
          <cell r="DY35">
            <v>48316</v>
          </cell>
          <cell r="DZ35">
            <v>48316</v>
          </cell>
          <cell r="EA35">
            <v>48316</v>
          </cell>
        </row>
        <row r="36">
          <cell r="A36">
            <v>29</v>
          </cell>
          <cell r="B36">
            <v>1</v>
          </cell>
          <cell r="C36">
            <v>1</v>
          </cell>
          <cell r="D36">
            <v>0</v>
          </cell>
          <cell r="E36">
            <v>0</v>
          </cell>
          <cell r="F36" t="str">
            <v>OESE</v>
          </cell>
          <cell r="G36" t="str">
            <v>Impact Aid</v>
          </cell>
          <cell r="H36">
            <v>0</v>
          </cell>
          <cell r="I36">
            <v>0</v>
          </cell>
          <cell r="J36" t="str">
            <v>Facilities maintenance (section 8008)</v>
          </cell>
          <cell r="K36">
            <v>0</v>
          </cell>
          <cell r="L36" t="str">
            <v>D</v>
          </cell>
          <cell r="M36">
            <v>1</v>
          </cell>
          <cell r="N36">
            <v>0</v>
          </cell>
          <cell r="O36">
            <v>0</v>
          </cell>
          <cell r="P36">
            <v>4864</v>
          </cell>
          <cell r="Q36">
            <v>4864</v>
          </cell>
          <cell r="R36">
            <v>4864</v>
          </cell>
          <cell r="S36">
            <v>4864</v>
          </cell>
          <cell r="T36">
            <v>4864</v>
          </cell>
          <cell r="U36">
            <v>0</v>
          </cell>
          <cell r="V36">
            <v>4864</v>
          </cell>
          <cell r="W36">
            <v>4864</v>
          </cell>
          <cell r="X36">
            <v>0</v>
          </cell>
          <cell r="Y36">
            <v>4864</v>
          </cell>
          <cell r="Z36">
            <v>4864</v>
          </cell>
          <cell r="AA36">
            <v>0</v>
          </cell>
          <cell r="AB36">
            <v>4864</v>
          </cell>
          <cell r="AC36">
            <v>4864</v>
          </cell>
          <cell r="AD36">
            <v>4864</v>
          </cell>
          <cell r="AE36">
            <v>4864</v>
          </cell>
          <cell r="AF36">
            <v>4864</v>
          </cell>
          <cell r="AG36">
            <v>4864</v>
          </cell>
          <cell r="AH36">
            <v>4864</v>
          </cell>
          <cell r="AI36">
            <v>4864</v>
          </cell>
          <cell r="AJ36">
            <v>4864</v>
          </cell>
          <cell r="AK36">
            <v>4864</v>
          </cell>
          <cell r="AL36">
            <v>4864</v>
          </cell>
          <cell r="AM36">
            <v>4864</v>
          </cell>
          <cell r="AN36">
            <v>4864</v>
          </cell>
          <cell r="AO36">
            <v>4864</v>
          </cell>
          <cell r="AP36">
            <v>4864</v>
          </cell>
          <cell r="AQ36">
            <v>4864</v>
          </cell>
          <cell r="AR36">
            <v>4864</v>
          </cell>
          <cell r="AS36">
            <v>4864</v>
          </cell>
          <cell r="AT36">
            <v>4864</v>
          </cell>
          <cell r="AU36">
            <v>4864</v>
          </cell>
          <cell r="AV36">
            <v>4864</v>
          </cell>
          <cell r="AW36">
            <v>4864</v>
          </cell>
          <cell r="AX36">
            <v>4864</v>
          </cell>
          <cell r="AY36">
            <v>4864</v>
          </cell>
          <cell r="AZ36">
            <v>4854</v>
          </cell>
          <cell r="BA36">
            <v>4781</v>
          </cell>
          <cell r="BB36">
            <v>4864</v>
          </cell>
          <cell r="BC36">
            <v>4864</v>
          </cell>
          <cell r="BD36">
            <v>4797</v>
          </cell>
          <cell r="BE36">
            <v>4864</v>
          </cell>
          <cell r="BF36">
            <v>4864</v>
          </cell>
          <cell r="BG36">
            <v>4864</v>
          </cell>
          <cell r="BH36">
            <v>4864</v>
          </cell>
          <cell r="BI36">
            <v>4864</v>
          </cell>
          <cell r="BJ36">
            <v>4864</v>
          </cell>
          <cell r="BK36">
            <v>4864</v>
          </cell>
          <cell r="BL36">
            <v>4854</v>
          </cell>
          <cell r="BM36">
            <v>4854</v>
          </cell>
          <cell r="BN36">
            <v>4854</v>
          </cell>
          <cell r="BO36">
            <v>4854</v>
          </cell>
          <cell r="BP36">
            <v>4854</v>
          </cell>
          <cell r="BQ36">
            <v>4781</v>
          </cell>
          <cell r="BR36">
            <v>4781</v>
          </cell>
          <cell r="BS36">
            <v>4781</v>
          </cell>
          <cell r="BT36">
            <v>4781</v>
          </cell>
          <cell r="BU36">
            <v>4854</v>
          </cell>
          <cell r="BV36">
            <v>4845</v>
          </cell>
          <cell r="BW36">
            <v>4854</v>
          </cell>
          <cell r="BX36">
            <v>4854</v>
          </cell>
          <cell r="BY36">
            <v>4613</v>
          </cell>
          <cell r="BZ36">
            <v>4320</v>
          </cell>
          <cell r="CA36">
            <v>4854</v>
          </cell>
          <cell r="CB36">
            <v>4854</v>
          </cell>
          <cell r="CC36">
            <v>4845</v>
          </cell>
          <cell r="CD36">
            <v>4845</v>
          </cell>
          <cell r="CE36">
            <v>4845</v>
          </cell>
          <cell r="CF36">
            <v>4845</v>
          </cell>
          <cell r="CG36">
            <v>4845</v>
          </cell>
          <cell r="CH36">
            <v>4591</v>
          </cell>
          <cell r="CI36">
            <v>4845</v>
          </cell>
          <cell r="CJ36">
            <v>4845</v>
          </cell>
          <cell r="CK36">
            <v>4845</v>
          </cell>
          <cell r="CL36">
            <v>4845</v>
          </cell>
          <cell r="CM36">
            <v>4845</v>
          </cell>
          <cell r="CN36">
            <v>4845</v>
          </cell>
          <cell r="CO36">
            <v>4845</v>
          </cell>
          <cell r="CP36">
            <v>4845</v>
          </cell>
          <cell r="CQ36">
            <v>4845</v>
          </cell>
          <cell r="CR36">
            <v>4835</v>
          </cell>
          <cell r="CS36">
            <v>4835</v>
          </cell>
          <cell r="CT36">
            <v>4591</v>
          </cell>
          <cell r="CU36">
            <v>4835</v>
          </cell>
          <cell r="CV36">
            <v>4835</v>
          </cell>
          <cell r="CW36">
            <v>4835</v>
          </cell>
          <cell r="CX36">
            <v>4835</v>
          </cell>
          <cell r="CY36">
            <v>4835</v>
          </cell>
          <cell r="CZ36">
            <v>4835</v>
          </cell>
          <cell r="DA36">
            <v>4835</v>
          </cell>
          <cell r="DB36">
            <v>4835</v>
          </cell>
          <cell r="DC36">
            <v>4832</v>
          </cell>
          <cell r="DD36">
            <v>4835</v>
          </cell>
          <cell r="DE36">
            <v>4835</v>
          </cell>
          <cell r="DF36">
            <v>4835</v>
          </cell>
          <cell r="DG36">
            <v>71648</v>
          </cell>
          <cell r="DH36">
            <v>71648</v>
          </cell>
          <cell r="DI36">
            <v>71648</v>
          </cell>
          <cell r="DJ36">
            <v>71648</v>
          </cell>
          <cell r="DK36">
            <v>71648</v>
          </cell>
          <cell r="DL36">
            <v>4835</v>
          </cell>
          <cell r="DM36">
            <v>4835</v>
          </cell>
          <cell r="DN36">
            <v>4835</v>
          </cell>
          <cell r="DO36">
            <v>0</v>
          </cell>
          <cell r="DP36">
            <v>4835</v>
          </cell>
          <cell r="DQ36">
            <v>4835</v>
          </cell>
          <cell r="DR36">
            <v>4835</v>
          </cell>
          <cell r="DS36">
            <v>4835</v>
          </cell>
          <cell r="DT36">
            <v>4835</v>
          </cell>
          <cell r="DU36">
            <v>4835</v>
          </cell>
          <cell r="DV36">
            <v>29835</v>
          </cell>
          <cell r="DW36">
            <v>4835</v>
          </cell>
          <cell r="DX36">
            <v>71648</v>
          </cell>
          <cell r="DY36">
            <v>71648</v>
          </cell>
          <cell r="DZ36">
            <v>4835</v>
          </cell>
          <cell r="EA36">
            <v>71648</v>
          </cell>
        </row>
        <row r="37">
          <cell r="A37">
            <v>30</v>
          </cell>
          <cell r="B37">
            <v>1</v>
          </cell>
          <cell r="C37">
            <v>1</v>
          </cell>
          <cell r="D37">
            <v>0</v>
          </cell>
          <cell r="E37">
            <v>0</v>
          </cell>
          <cell r="F37" t="str">
            <v>OESE</v>
          </cell>
          <cell r="G37" t="str">
            <v>Impact Aid</v>
          </cell>
          <cell r="H37">
            <v>0</v>
          </cell>
          <cell r="I37">
            <v>0</v>
          </cell>
          <cell r="J37" t="str">
            <v>Construction (section 8007)</v>
          </cell>
          <cell r="K37">
            <v>0</v>
          </cell>
          <cell r="L37" t="str">
            <v>D</v>
          </cell>
          <cell r="M37">
            <v>1</v>
          </cell>
          <cell r="N37">
            <v>0</v>
          </cell>
          <cell r="O37">
            <v>0</v>
          </cell>
          <cell r="P37">
            <v>17509</v>
          </cell>
          <cell r="Q37">
            <v>17509</v>
          </cell>
          <cell r="R37">
            <v>17509</v>
          </cell>
          <cell r="S37">
            <v>17509</v>
          </cell>
          <cell r="T37">
            <v>17509</v>
          </cell>
          <cell r="U37">
            <v>0</v>
          </cell>
          <cell r="V37">
            <v>17509</v>
          </cell>
          <cell r="W37">
            <v>17509</v>
          </cell>
          <cell r="X37">
            <v>0</v>
          </cell>
          <cell r="Y37">
            <v>17509</v>
          </cell>
          <cell r="Z37">
            <v>17509</v>
          </cell>
          <cell r="AA37">
            <v>0</v>
          </cell>
          <cell r="AB37">
            <v>17509</v>
          </cell>
          <cell r="AC37">
            <v>17509</v>
          </cell>
          <cell r="AD37">
            <v>17509</v>
          </cell>
          <cell r="AE37">
            <v>17509</v>
          </cell>
          <cell r="AF37">
            <v>17509</v>
          </cell>
          <cell r="AG37">
            <v>17509</v>
          </cell>
          <cell r="AH37">
            <v>17509</v>
          </cell>
          <cell r="AI37">
            <v>18509</v>
          </cell>
          <cell r="AJ37">
            <v>17509</v>
          </cell>
          <cell r="AK37">
            <v>17509</v>
          </cell>
          <cell r="AL37">
            <v>18509</v>
          </cell>
          <cell r="AM37">
            <v>18509</v>
          </cell>
          <cell r="AN37">
            <v>18509</v>
          </cell>
          <cell r="AO37">
            <v>18509</v>
          </cell>
          <cell r="AP37">
            <v>17509</v>
          </cell>
          <cell r="AQ37">
            <v>17509</v>
          </cell>
          <cell r="AR37">
            <v>17509</v>
          </cell>
          <cell r="AS37">
            <v>17509</v>
          </cell>
          <cell r="AT37">
            <v>17509</v>
          </cell>
          <cell r="AU37">
            <v>17509</v>
          </cell>
          <cell r="AV37">
            <v>17509</v>
          </cell>
          <cell r="AW37">
            <v>17509</v>
          </cell>
          <cell r="AX37">
            <v>17509</v>
          </cell>
          <cell r="AY37">
            <v>17509</v>
          </cell>
          <cell r="AZ37">
            <v>17474</v>
          </cell>
          <cell r="BA37">
            <v>17211</v>
          </cell>
          <cell r="BB37">
            <v>17509</v>
          </cell>
          <cell r="BC37">
            <v>17509</v>
          </cell>
          <cell r="BD37">
            <v>18252</v>
          </cell>
          <cell r="BE37">
            <v>17509</v>
          </cell>
          <cell r="BF37">
            <v>18509</v>
          </cell>
          <cell r="BG37">
            <v>17509</v>
          </cell>
          <cell r="BH37">
            <v>17509</v>
          </cell>
          <cell r="BI37">
            <v>17509</v>
          </cell>
          <cell r="BJ37">
            <v>17509</v>
          </cell>
          <cell r="BK37">
            <v>17509</v>
          </cell>
          <cell r="BL37">
            <v>17474</v>
          </cell>
          <cell r="BM37">
            <v>17474</v>
          </cell>
          <cell r="BN37">
            <v>17474</v>
          </cell>
          <cell r="BO37">
            <v>17474</v>
          </cell>
          <cell r="BP37">
            <v>17474</v>
          </cell>
          <cell r="BQ37">
            <v>17211</v>
          </cell>
          <cell r="BR37">
            <v>17211</v>
          </cell>
          <cell r="BS37">
            <v>17211</v>
          </cell>
          <cell r="BT37">
            <v>17211</v>
          </cell>
          <cell r="BU37">
            <v>17474</v>
          </cell>
          <cell r="BV37">
            <v>17441</v>
          </cell>
          <cell r="BW37">
            <v>17474</v>
          </cell>
          <cell r="BX37">
            <v>17474</v>
          </cell>
          <cell r="BY37">
            <v>16606</v>
          </cell>
          <cell r="BZ37">
            <v>15552</v>
          </cell>
          <cell r="CA37">
            <v>17474</v>
          </cell>
          <cell r="CB37">
            <v>17474</v>
          </cell>
          <cell r="CC37">
            <v>17441</v>
          </cell>
          <cell r="CD37">
            <v>17441</v>
          </cell>
          <cell r="CE37">
            <v>17441</v>
          </cell>
          <cell r="CF37">
            <v>17441</v>
          </cell>
          <cell r="CG37">
            <v>17441</v>
          </cell>
          <cell r="CH37">
            <v>16529</v>
          </cell>
          <cell r="CI37">
            <v>17441</v>
          </cell>
          <cell r="CJ37">
            <v>17441</v>
          </cell>
          <cell r="CK37">
            <v>17441</v>
          </cell>
          <cell r="CL37">
            <v>17441</v>
          </cell>
          <cell r="CM37">
            <v>17441</v>
          </cell>
          <cell r="CN37">
            <v>17441</v>
          </cell>
          <cell r="CO37">
            <v>17441</v>
          </cell>
          <cell r="CP37">
            <v>17441</v>
          </cell>
          <cell r="CQ37">
            <v>17441</v>
          </cell>
          <cell r="CR37">
            <v>17441</v>
          </cell>
          <cell r="CS37">
            <v>17441</v>
          </cell>
          <cell r="CT37">
            <v>16529</v>
          </cell>
          <cell r="CU37">
            <v>17406</v>
          </cell>
          <cell r="CV37">
            <v>17441</v>
          </cell>
          <cell r="CW37">
            <v>17406</v>
          </cell>
          <cell r="CX37">
            <v>17406</v>
          </cell>
          <cell r="CY37">
            <v>17406</v>
          </cell>
          <cell r="CZ37">
            <v>17406</v>
          </cell>
          <cell r="DA37">
            <v>17406</v>
          </cell>
          <cell r="DB37">
            <v>17406</v>
          </cell>
          <cell r="DC37">
            <v>17396</v>
          </cell>
          <cell r="DD37">
            <v>17406</v>
          </cell>
          <cell r="DE37">
            <v>17406</v>
          </cell>
          <cell r="DF37">
            <v>17406</v>
          </cell>
          <cell r="DG37">
            <v>17406</v>
          </cell>
          <cell r="DH37">
            <v>17406</v>
          </cell>
          <cell r="DI37">
            <v>17406</v>
          </cell>
          <cell r="DJ37">
            <v>17406</v>
          </cell>
          <cell r="DK37">
            <v>17406</v>
          </cell>
          <cell r="DL37">
            <v>17406</v>
          </cell>
          <cell r="DM37">
            <v>17406</v>
          </cell>
          <cell r="DN37">
            <v>17406</v>
          </cell>
          <cell r="DO37">
            <v>0</v>
          </cell>
          <cell r="DP37">
            <v>17406</v>
          </cell>
          <cell r="DQ37">
            <v>17406</v>
          </cell>
          <cell r="DR37">
            <v>17406</v>
          </cell>
          <cell r="DS37">
            <v>17406</v>
          </cell>
          <cell r="DT37">
            <v>17406</v>
          </cell>
          <cell r="DU37">
            <v>17406</v>
          </cell>
          <cell r="DV37">
            <v>17406</v>
          </cell>
          <cell r="DW37">
            <v>17406</v>
          </cell>
          <cell r="DX37">
            <v>17406</v>
          </cell>
          <cell r="DY37">
            <v>17406</v>
          </cell>
          <cell r="DZ37">
            <v>17406</v>
          </cell>
          <cell r="EA37">
            <v>17406</v>
          </cell>
        </row>
        <row r="38">
          <cell r="A38">
            <v>31</v>
          </cell>
          <cell r="B38">
            <v>1</v>
          </cell>
          <cell r="C38">
            <v>1</v>
          </cell>
          <cell r="D38">
            <v>0</v>
          </cell>
          <cell r="E38">
            <v>0</v>
          </cell>
          <cell r="F38" t="str">
            <v>OESE</v>
          </cell>
          <cell r="G38" t="str">
            <v>Impact Aid</v>
          </cell>
          <cell r="H38">
            <v>0</v>
          </cell>
          <cell r="I38">
            <v>0</v>
          </cell>
          <cell r="J38" t="str">
            <v>Payments for Federal property (section 8002)</v>
          </cell>
          <cell r="K38">
            <v>0</v>
          </cell>
          <cell r="L38" t="str">
            <v>D</v>
          </cell>
          <cell r="M38">
            <v>1</v>
          </cell>
          <cell r="N38">
            <v>0</v>
          </cell>
          <cell r="O38">
            <v>0</v>
          </cell>
          <cell r="P38">
            <v>66208</v>
          </cell>
          <cell r="Q38">
            <v>66208</v>
          </cell>
          <cell r="R38">
            <v>67208</v>
          </cell>
          <cell r="S38">
            <v>67208</v>
          </cell>
          <cell r="T38">
            <v>67208</v>
          </cell>
          <cell r="U38">
            <v>0</v>
          </cell>
          <cell r="V38">
            <v>67208</v>
          </cell>
          <cell r="W38">
            <v>67208</v>
          </cell>
          <cell r="X38">
            <v>0</v>
          </cell>
          <cell r="Y38">
            <v>67208</v>
          </cell>
          <cell r="Z38">
            <v>67208</v>
          </cell>
          <cell r="AA38">
            <v>0</v>
          </cell>
          <cell r="AB38">
            <v>67208</v>
          </cell>
          <cell r="AC38">
            <v>67208</v>
          </cell>
          <cell r="AD38">
            <v>67208</v>
          </cell>
          <cell r="AE38">
            <v>67208</v>
          </cell>
          <cell r="AF38">
            <v>67208</v>
          </cell>
          <cell r="AG38">
            <v>67208</v>
          </cell>
          <cell r="AH38">
            <v>67208</v>
          </cell>
          <cell r="AI38">
            <v>69208</v>
          </cell>
          <cell r="AJ38">
            <v>67208</v>
          </cell>
          <cell r="AK38">
            <v>67208</v>
          </cell>
          <cell r="AL38">
            <v>69208</v>
          </cell>
          <cell r="AM38">
            <v>69208</v>
          </cell>
          <cell r="AN38">
            <v>69208</v>
          </cell>
          <cell r="AO38">
            <v>72208</v>
          </cell>
          <cell r="AP38">
            <v>67208</v>
          </cell>
          <cell r="AQ38">
            <v>67208</v>
          </cell>
          <cell r="AR38">
            <v>67208</v>
          </cell>
          <cell r="AS38">
            <v>67208</v>
          </cell>
          <cell r="AT38">
            <v>67208</v>
          </cell>
          <cell r="AU38">
            <v>67208</v>
          </cell>
          <cell r="AV38">
            <v>67208</v>
          </cell>
          <cell r="AW38">
            <v>67208</v>
          </cell>
          <cell r="AX38">
            <v>67208</v>
          </cell>
          <cell r="AY38">
            <v>67208</v>
          </cell>
          <cell r="AZ38">
            <v>67074</v>
          </cell>
          <cell r="BA38">
            <v>66065</v>
          </cell>
          <cell r="BB38">
            <v>67208</v>
          </cell>
          <cell r="BC38">
            <v>67208</v>
          </cell>
          <cell r="BD38">
            <v>68249</v>
          </cell>
          <cell r="BE38">
            <v>67208</v>
          </cell>
          <cell r="BF38">
            <v>69208</v>
          </cell>
          <cell r="BG38">
            <v>67208</v>
          </cell>
          <cell r="BH38">
            <v>67208</v>
          </cell>
          <cell r="BI38">
            <v>67208</v>
          </cell>
          <cell r="BJ38">
            <v>67208</v>
          </cell>
          <cell r="BK38">
            <v>67208</v>
          </cell>
          <cell r="BL38">
            <v>67074</v>
          </cell>
          <cell r="BM38">
            <v>67074</v>
          </cell>
          <cell r="BN38">
            <v>67074</v>
          </cell>
          <cell r="BO38">
            <v>67074</v>
          </cell>
          <cell r="BP38">
            <v>67074</v>
          </cell>
          <cell r="BQ38">
            <v>66065</v>
          </cell>
          <cell r="BR38">
            <v>66065</v>
          </cell>
          <cell r="BS38">
            <v>66065</v>
          </cell>
          <cell r="BT38">
            <v>66065</v>
          </cell>
          <cell r="BU38">
            <v>67074</v>
          </cell>
          <cell r="BV38">
            <v>66947</v>
          </cell>
          <cell r="BW38">
            <v>67074</v>
          </cell>
          <cell r="BX38">
            <v>67074</v>
          </cell>
          <cell r="BY38">
            <v>63740</v>
          </cell>
          <cell r="BZ38">
            <v>59696</v>
          </cell>
          <cell r="CA38">
            <v>0</v>
          </cell>
          <cell r="CB38">
            <v>0</v>
          </cell>
          <cell r="CC38">
            <v>0</v>
          </cell>
          <cell r="CD38">
            <v>0</v>
          </cell>
          <cell r="CE38">
            <v>66947</v>
          </cell>
          <cell r="CF38">
            <v>66947</v>
          </cell>
          <cell r="CG38">
            <v>66947</v>
          </cell>
          <cell r="CH38">
            <v>63445</v>
          </cell>
          <cell r="CI38">
            <v>66947</v>
          </cell>
          <cell r="CJ38">
            <v>66947</v>
          </cell>
          <cell r="CK38">
            <v>0</v>
          </cell>
          <cell r="CL38">
            <v>0</v>
          </cell>
          <cell r="CM38">
            <v>0</v>
          </cell>
          <cell r="CN38">
            <v>0</v>
          </cell>
          <cell r="CO38">
            <v>0</v>
          </cell>
          <cell r="CP38">
            <v>0</v>
          </cell>
          <cell r="CQ38">
            <v>0</v>
          </cell>
          <cell r="CR38">
            <v>66813</v>
          </cell>
          <cell r="CS38">
            <v>66813</v>
          </cell>
          <cell r="CT38">
            <v>63445</v>
          </cell>
          <cell r="CU38">
            <v>66813</v>
          </cell>
          <cell r="CV38">
            <v>66813</v>
          </cell>
          <cell r="CW38">
            <v>0</v>
          </cell>
          <cell r="CX38">
            <v>66813</v>
          </cell>
          <cell r="CY38">
            <v>0</v>
          </cell>
          <cell r="CZ38">
            <v>0</v>
          </cell>
          <cell r="DA38">
            <v>66813</v>
          </cell>
          <cell r="DB38">
            <v>66813</v>
          </cell>
          <cell r="DC38">
            <v>66776</v>
          </cell>
          <cell r="DD38">
            <v>66813</v>
          </cell>
          <cell r="DE38">
            <v>66813</v>
          </cell>
          <cell r="DF38">
            <v>66813</v>
          </cell>
          <cell r="DG38">
            <v>0</v>
          </cell>
          <cell r="DH38">
            <v>0</v>
          </cell>
          <cell r="DI38">
            <v>0</v>
          </cell>
          <cell r="DJ38">
            <v>0</v>
          </cell>
          <cell r="DK38">
            <v>0</v>
          </cell>
          <cell r="DL38">
            <v>66813</v>
          </cell>
          <cell r="DM38">
            <v>66813</v>
          </cell>
          <cell r="DN38">
            <v>66813</v>
          </cell>
          <cell r="DO38">
            <v>0</v>
          </cell>
          <cell r="DP38">
            <v>66813</v>
          </cell>
          <cell r="DQ38">
            <v>66813</v>
          </cell>
          <cell r="DR38">
            <v>66813</v>
          </cell>
          <cell r="DS38">
            <v>66813</v>
          </cell>
          <cell r="DT38">
            <v>66813</v>
          </cell>
          <cell r="DU38">
            <v>0</v>
          </cell>
          <cell r="DV38">
            <v>0</v>
          </cell>
          <cell r="DW38">
            <v>66813</v>
          </cell>
          <cell r="DX38">
            <v>0</v>
          </cell>
          <cell r="DY38">
            <v>0</v>
          </cell>
          <cell r="DZ38">
            <v>68813</v>
          </cell>
          <cell r="EA38">
            <v>0</v>
          </cell>
        </row>
        <row r="39">
          <cell r="A39">
            <v>32</v>
          </cell>
          <cell r="B39">
            <v>1</v>
          </cell>
          <cell r="C39">
            <v>1</v>
          </cell>
          <cell r="D39">
            <v>0</v>
          </cell>
          <cell r="E39">
            <v>0</v>
          </cell>
          <cell r="F39" t="str">
            <v>OESE</v>
          </cell>
          <cell r="G39" t="str">
            <v>Impact Aid</v>
          </cell>
          <cell r="H39">
            <v>0</v>
          </cell>
          <cell r="I39">
            <v>0</v>
          </cell>
          <cell r="J39" t="str">
            <v>Construction (section 8007)</v>
          </cell>
          <cell r="K39">
            <v>1</v>
          </cell>
          <cell r="L39" t="str">
            <v>D</v>
          </cell>
          <cell r="M39">
            <v>1</v>
          </cell>
          <cell r="N39">
            <v>0</v>
          </cell>
          <cell r="O39">
            <v>0</v>
          </cell>
          <cell r="P39">
            <v>100000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A40">
            <v>33</v>
          </cell>
          <cell r="B40">
            <v>1</v>
          </cell>
          <cell r="C40">
            <v>0</v>
          </cell>
          <cell r="D40">
            <v>1</v>
          </cell>
          <cell r="E40">
            <v>0</v>
          </cell>
          <cell r="F40" t="str">
            <v>OESE</v>
          </cell>
          <cell r="G40" t="str">
            <v>School Improvement</v>
          </cell>
          <cell r="H40">
            <v>0</v>
          </cell>
          <cell r="I40">
            <v>0</v>
          </cell>
          <cell r="J40" t="str">
            <v>Academic excellence in core subjects (proposed legislation)</v>
          </cell>
          <cell r="K40">
            <v>0</v>
          </cell>
          <cell r="L40" t="str">
            <v>D</v>
          </cell>
          <cell r="M40">
            <v>1</v>
          </cell>
          <cell r="N40">
            <v>0</v>
          </cell>
          <cell r="O40">
            <v>0</v>
          </cell>
          <cell r="P40">
            <v>0</v>
          </cell>
          <cell r="Q40">
            <v>0</v>
          </cell>
          <cell r="R40">
            <v>0</v>
          </cell>
          <cell r="S40">
            <v>0</v>
          </cell>
          <cell r="T40">
            <v>0</v>
          </cell>
          <cell r="U40">
            <v>922687</v>
          </cell>
          <cell r="V40">
            <v>0</v>
          </cell>
          <cell r="W40">
            <v>0</v>
          </cell>
          <cell r="X40">
            <v>863000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A41">
            <v>33.01</v>
          </cell>
          <cell r="B41">
            <v>0</v>
          </cell>
          <cell r="C41">
            <v>0</v>
          </cell>
          <cell r="D41">
            <v>1</v>
          </cell>
          <cell r="E41">
            <v>0</v>
          </cell>
          <cell r="F41" t="str">
            <v>OESE</v>
          </cell>
          <cell r="G41" t="str">
            <v>School Improvement</v>
          </cell>
          <cell r="H41">
            <v>0</v>
          </cell>
          <cell r="I41">
            <v>0</v>
          </cell>
          <cell r="J41" t="str">
            <v>Effective teaching and learning: Literacy (proposed legislation)</v>
          </cell>
          <cell r="K41">
            <v>0</v>
          </cell>
          <cell r="L41" t="str">
            <v>D</v>
          </cell>
          <cell r="M41">
            <v>1</v>
          </cell>
          <cell r="N41">
            <v>0</v>
          </cell>
          <cell r="O41">
            <v>0</v>
          </cell>
          <cell r="P41">
            <v>0</v>
          </cell>
          <cell r="Q41">
            <v>0</v>
          </cell>
          <cell r="R41">
            <v>0</v>
          </cell>
          <cell r="S41">
            <v>0</v>
          </cell>
          <cell r="T41">
            <v>0</v>
          </cell>
          <cell r="U41">
            <v>0</v>
          </cell>
          <cell r="V41">
            <v>0</v>
          </cell>
          <cell r="W41">
            <v>0</v>
          </cell>
          <cell r="X41">
            <v>0</v>
          </cell>
          <cell r="Y41">
            <v>450000</v>
          </cell>
          <cell r="Z41">
            <v>431500</v>
          </cell>
          <cell r="AA41">
            <v>18500</v>
          </cell>
          <cell r="AB41">
            <v>450000</v>
          </cell>
          <cell r="AC41">
            <v>450000</v>
          </cell>
          <cell r="AD41">
            <v>450000</v>
          </cell>
          <cell r="AE41">
            <v>450000</v>
          </cell>
          <cell r="AF41">
            <v>450000</v>
          </cell>
          <cell r="AG41">
            <v>450000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450000</v>
          </cell>
          <cell r="BD41">
            <v>413000</v>
          </cell>
          <cell r="BE41">
            <v>450000</v>
          </cell>
          <cell r="BF41">
            <v>450000</v>
          </cell>
          <cell r="BG41">
            <v>363348</v>
          </cell>
          <cell r="BH41">
            <v>398348</v>
          </cell>
          <cell r="BI41">
            <v>383348</v>
          </cell>
          <cell r="BJ41">
            <v>383348</v>
          </cell>
          <cell r="BK41">
            <v>383348</v>
          </cell>
          <cell r="BL41">
            <v>0</v>
          </cell>
          <cell r="BM41">
            <v>0</v>
          </cell>
          <cell r="BN41">
            <v>0</v>
          </cell>
          <cell r="BO41">
            <v>0</v>
          </cell>
          <cell r="BP41">
            <v>0</v>
          </cell>
          <cell r="BQ41">
            <v>0</v>
          </cell>
          <cell r="BR41">
            <v>0</v>
          </cell>
          <cell r="BS41">
            <v>0</v>
          </cell>
          <cell r="BT41">
            <v>0</v>
          </cell>
          <cell r="BU41">
            <v>0</v>
          </cell>
          <cell r="BV41">
            <v>0</v>
          </cell>
          <cell r="BW41">
            <v>200000</v>
          </cell>
          <cell r="BX41">
            <v>100000</v>
          </cell>
          <cell r="BY41">
            <v>100000</v>
          </cell>
          <cell r="BZ41">
            <v>100000</v>
          </cell>
          <cell r="CA41">
            <v>130668</v>
          </cell>
          <cell r="CB41">
            <v>130668</v>
          </cell>
          <cell r="CC41">
            <v>186891</v>
          </cell>
          <cell r="CD41">
            <v>186892</v>
          </cell>
          <cell r="CE41">
            <v>0</v>
          </cell>
          <cell r="CF41">
            <v>0</v>
          </cell>
          <cell r="CG41">
            <v>0</v>
          </cell>
          <cell r="CH41">
            <v>0</v>
          </cell>
          <cell r="CI41">
            <v>0</v>
          </cell>
          <cell r="CJ41">
            <v>0</v>
          </cell>
          <cell r="CK41">
            <v>215492</v>
          </cell>
          <cell r="CL41">
            <v>186892</v>
          </cell>
          <cell r="CM41">
            <v>215492</v>
          </cell>
          <cell r="CN41">
            <v>186892</v>
          </cell>
          <cell r="CO41">
            <v>186892</v>
          </cell>
          <cell r="CP41">
            <v>186892</v>
          </cell>
          <cell r="CQ41">
            <v>186892</v>
          </cell>
          <cell r="CR41">
            <v>186892</v>
          </cell>
          <cell r="CS41">
            <v>0</v>
          </cell>
          <cell r="CT41">
            <v>0</v>
          </cell>
          <cell r="CU41">
            <v>0</v>
          </cell>
          <cell r="CV41">
            <v>191517</v>
          </cell>
          <cell r="CW41">
            <v>183741</v>
          </cell>
          <cell r="CX41">
            <v>183741</v>
          </cell>
          <cell r="CY41">
            <v>183741</v>
          </cell>
          <cell r="CZ41">
            <v>183741</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2">
          <cell r="A42">
            <v>33.020000000000003</v>
          </cell>
          <cell r="B42">
            <v>0</v>
          </cell>
          <cell r="C42">
            <v>0</v>
          </cell>
          <cell r="D42">
            <v>1</v>
          </cell>
          <cell r="E42">
            <v>0</v>
          </cell>
          <cell r="F42" t="str">
            <v>OESE</v>
          </cell>
          <cell r="G42" t="str">
            <v>School Improvement</v>
          </cell>
          <cell r="H42">
            <v>0</v>
          </cell>
          <cell r="I42">
            <v>0</v>
          </cell>
          <cell r="J42" t="str">
            <v>Effective teaching and learning: Science, technology, engineering, and mathematics (proposed legislation)</v>
          </cell>
          <cell r="K42">
            <v>0</v>
          </cell>
          <cell r="L42" t="str">
            <v>D</v>
          </cell>
          <cell r="M42">
            <v>1</v>
          </cell>
          <cell r="N42">
            <v>0</v>
          </cell>
          <cell r="O42">
            <v>0</v>
          </cell>
          <cell r="P42">
            <v>0</v>
          </cell>
          <cell r="Q42">
            <v>0</v>
          </cell>
          <cell r="R42">
            <v>0</v>
          </cell>
          <cell r="S42">
            <v>0</v>
          </cell>
          <cell r="T42">
            <v>0</v>
          </cell>
          <cell r="U42">
            <v>0</v>
          </cell>
          <cell r="V42">
            <v>0</v>
          </cell>
          <cell r="W42">
            <v>0</v>
          </cell>
          <cell r="X42">
            <v>0</v>
          </cell>
          <cell r="Y42">
            <v>300000</v>
          </cell>
          <cell r="Z42">
            <v>258900</v>
          </cell>
          <cell r="AA42">
            <v>41100</v>
          </cell>
          <cell r="AB42">
            <v>300000</v>
          </cell>
          <cell r="AC42">
            <v>300000</v>
          </cell>
          <cell r="AD42">
            <v>300000</v>
          </cell>
          <cell r="AE42">
            <v>300000</v>
          </cell>
          <cell r="AF42">
            <v>300000</v>
          </cell>
          <cell r="AG42">
            <v>300000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300000</v>
          </cell>
          <cell r="BD42">
            <v>207000</v>
          </cell>
          <cell r="BE42">
            <v>300000</v>
          </cell>
          <cell r="BF42">
            <v>300000</v>
          </cell>
          <cell r="BG42">
            <v>180478</v>
          </cell>
          <cell r="BH42">
            <v>215478</v>
          </cell>
          <cell r="BI42">
            <v>200478</v>
          </cell>
          <cell r="BJ42">
            <v>206046</v>
          </cell>
          <cell r="BK42">
            <v>206046</v>
          </cell>
          <cell r="BL42">
            <v>0</v>
          </cell>
          <cell r="BM42">
            <v>0</v>
          </cell>
          <cell r="BN42">
            <v>0</v>
          </cell>
          <cell r="BO42">
            <v>0</v>
          </cell>
          <cell r="BP42">
            <v>0</v>
          </cell>
          <cell r="BQ42">
            <v>0</v>
          </cell>
          <cell r="BR42">
            <v>0</v>
          </cell>
          <cell r="BS42">
            <v>0</v>
          </cell>
          <cell r="BT42">
            <v>0</v>
          </cell>
          <cell r="BU42">
            <v>0</v>
          </cell>
          <cell r="BV42">
            <v>0</v>
          </cell>
          <cell r="BW42">
            <v>200000</v>
          </cell>
          <cell r="BX42">
            <v>175127</v>
          </cell>
          <cell r="BY42">
            <v>175000</v>
          </cell>
          <cell r="BZ42">
            <v>175000</v>
          </cell>
          <cell r="CA42">
            <v>175127</v>
          </cell>
          <cell r="CB42">
            <v>175127</v>
          </cell>
          <cell r="CC42">
            <v>149717</v>
          </cell>
          <cell r="CD42">
            <v>149716</v>
          </cell>
          <cell r="CE42">
            <v>0</v>
          </cell>
          <cell r="CF42">
            <v>0</v>
          </cell>
          <cell r="CG42">
            <v>0</v>
          </cell>
          <cell r="CH42">
            <v>0</v>
          </cell>
          <cell r="CI42">
            <v>0</v>
          </cell>
          <cell r="CJ42">
            <v>0</v>
          </cell>
          <cell r="CK42">
            <v>149716</v>
          </cell>
          <cell r="CL42">
            <v>149716</v>
          </cell>
          <cell r="CM42">
            <v>149716</v>
          </cell>
          <cell r="CN42">
            <v>149716</v>
          </cell>
          <cell r="CO42">
            <v>149716</v>
          </cell>
          <cell r="CP42">
            <v>149716</v>
          </cell>
          <cell r="CQ42">
            <v>149716</v>
          </cell>
          <cell r="CR42">
            <v>149716</v>
          </cell>
          <cell r="CS42">
            <v>149716</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row>
        <row r="43">
          <cell r="A43">
            <v>33.03</v>
          </cell>
          <cell r="B43">
            <v>0</v>
          </cell>
          <cell r="C43">
            <v>0</v>
          </cell>
          <cell r="D43">
            <v>1</v>
          </cell>
          <cell r="E43">
            <v>0</v>
          </cell>
          <cell r="F43" t="str">
            <v>OESE</v>
          </cell>
          <cell r="G43" t="str">
            <v>School Improvement</v>
          </cell>
          <cell r="H43">
            <v>0</v>
          </cell>
          <cell r="I43">
            <v>0</v>
          </cell>
          <cell r="J43" t="str">
            <v>Effective teaching and learning for a well-rounded education (proposed legislation)</v>
          </cell>
          <cell r="K43">
            <v>0</v>
          </cell>
          <cell r="L43" t="str">
            <v>D</v>
          </cell>
          <cell r="M43">
            <v>1</v>
          </cell>
          <cell r="N43">
            <v>0</v>
          </cell>
          <cell r="O43">
            <v>0</v>
          </cell>
          <cell r="P43">
            <v>0</v>
          </cell>
          <cell r="Q43">
            <v>0</v>
          </cell>
          <cell r="R43">
            <v>0</v>
          </cell>
          <cell r="S43">
            <v>0</v>
          </cell>
          <cell r="T43">
            <v>0</v>
          </cell>
          <cell r="U43">
            <v>0</v>
          </cell>
          <cell r="V43">
            <v>0</v>
          </cell>
          <cell r="W43">
            <v>0</v>
          </cell>
          <cell r="X43">
            <v>0</v>
          </cell>
          <cell r="Y43">
            <v>250000</v>
          </cell>
          <cell r="Z43">
            <v>218600</v>
          </cell>
          <cell r="AA43">
            <v>31400</v>
          </cell>
          <cell r="AB43">
            <v>250000</v>
          </cell>
          <cell r="AC43">
            <v>250000</v>
          </cell>
          <cell r="AD43">
            <v>250000</v>
          </cell>
          <cell r="AE43">
            <v>250000</v>
          </cell>
          <cell r="AF43">
            <v>275000</v>
          </cell>
          <cell r="AG43">
            <v>265000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265000</v>
          </cell>
          <cell r="BD43">
            <v>206132</v>
          </cell>
          <cell r="BE43">
            <v>265000</v>
          </cell>
          <cell r="BF43">
            <v>265000</v>
          </cell>
          <cell r="BG43">
            <v>226084</v>
          </cell>
          <cell r="BH43">
            <v>256084</v>
          </cell>
          <cell r="BI43">
            <v>246084</v>
          </cell>
          <cell r="BJ43">
            <v>246084</v>
          </cell>
          <cell r="BK43">
            <v>246084</v>
          </cell>
          <cell r="BL43">
            <v>0</v>
          </cell>
          <cell r="BM43">
            <v>0</v>
          </cell>
          <cell r="BN43">
            <v>0</v>
          </cell>
          <cell r="BO43">
            <v>0</v>
          </cell>
          <cell r="BP43">
            <v>0</v>
          </cell>
          <cell r="BQ43">
            <v>0</v>
          </cell>
          <cell r="BR43">
            <v>0</v>
          </cell>
          <cell r="BS43">
            <v>0</v>
          </cell>
          <cell r="BT43">
            <v>0</v>
          </cell>
          <cell r="BU43">
            <v>0</v>
          </cell>
          <cell r="BV43">
            <v>0</v>
          </cell>
          <cell r="BW43">
            <v>150000</v>
          </cell>
          <cell r="BX43">
            <v>102828</v>
          </cell>
          <cell r="BY43">
            <v>102828</v>
          </cell>
          <cell r="BZ43">
            <v>102828</v>
          </cell>
          <cell r="CA43">
            <v>0</v>
          </cell>
          <cell r="CB43">
            <v>102828</v>
          </cell>
          <cell r="CC43">
            <v>100000</v>
          </cell>
          <cell r="CD43">
            <v>90000</v>
          </cell>
          <cell r="CE43">
            <v>0</v>
          </cell>
          <cell r="CF43">
            <v>0</v>
          </cell>
          <cell r="CG43">
            <v>0</v>
          </cell>
          <cell r="CH43">
            <v>0</v>
          </cell>
          <cell r="CI43">
            <v>0</v>
          </cell>
          <cell r="CJ43">
            <v>0</v>
          </cell>
          <cell r="CK43">
            <v>150000</v>
          </cell>
          <cell r="CL43">
            <v>90000</v>
          </cell>
          <cell r="CM43">
            <v>150000</v>
          </cell>
          <cell r="CN43">
            <v>75000</v>
          </cell>
          <cell r="CO43">
            <v>75000</v>
          </cell>
          <cell r="CP43">
            <v>75000</v>
          </cell>
          <cell r="CQ43">
            <v>75000</v>
          </cell>
          <cell r="CR43">
            <v>75000</v>
          </cell>
          <cell r="CS43">
            <v>0</v>
          </cell>
          <cell r="CT43">
            <v>0</v>
          </cell>
          <cell r="CU43">
            <v>0</v>
          </cell>
          <cell r="CV43">
            <v>75000</v>
          </cell>
          <cell r="CW43">
            <v>25000</v>
          </cell>
          <cell r="CX43">
            <v>25000</v>
          </cell>
          <cell r="CY43">
            <v>25000</v>
          </cell>
          <cell r="CZ43">
            <v>25000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A44">
            <v>33.04</v>
          </cell>
          <cell r="B44">
            <v>0</v>
          </cell>
          <cell r="C44">
            <v>0</v>
          </cell>
          <cell r="D44">
            <v>0</v>
          </cell>
          <cell r="E44">
            <v>0</v>
          </cell>
          <cell r="F44">
            <v>0</v>
          </cell>
          <cell r="G44">
            <v>0</v>
          </cell>
          <cell r="H44">
            <v>0</v>
          </cell>
          <cell r="I44">
            <v>0</v>
          </cell>
          <cell r="J44" t="str">
            <v>STEM master teachers corps (proposed legislation)</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34630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10000</v>
          </cell>
          <cell r="DY44">
            <v>10000</v>
          </cell>
          <cell r="DZ44">
            <v>0</v>
          </cell>
          <cell r="EA44">
            <v>10000</v>
          </cell>
        </row>
        <row r="45">
          <cell r="A45">
            <v>33.049999999999997</v>
          </cell>
          <cell r="B45">
            <v>0</v>
          </cell>
          <cell r="C45">
            <v>0</v>
          </cell>
          <cell r="D45">
            <v>0</v>
          </cell>
          <cell r="E45">
            <v>0</v>
          </cell>
          <cell r="F45" t="str">
            <v>OESE</v>
          </cell>
          <cell r="G45" t="str">
            <v>School Improvement</v>
          </cell>
          <cell r="H45">
            <v>0</v>
          </cell>
          <cell r="I45">
            <v>0</v>
          </cell>
          <cell r="J45" t="str">
            <v>Supporting effective educator development (SEED)</v>
          </cell>
          <cell r="K45">
            <v>0</v>
          </cell>
          <cell r="L45" t="str">
            <v>D</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100000</v>
          </cell>
          <cell r="DY45">
            <v>100000</v>
          </cell>
          <cell r="DZ45">
            <v>87000</v>
          </cell>
          <cell r="EA45">
            <v>100000</v>
          </cell>
        </row>
        <row r="46">
          <cell r="A46">
            <v>33.06</v>
          </cell>
          <cell r="B46">
            <v>0</v>
          </cell>
          <cell r="C46">
            <v>0</v>
          </cell>
          <cell r="D46">
            <v>0</v>
          </cell>
          <cell r="E46">
            <v>0</v>
          </cell>
          <cell r="F46" t="str">
            <v>OESE</v>
          </cell>
          <cell r="G46" t="str">
            <v>School Improvement</v>
          </cell>
          <cell r="H46">
            <v>0</v>
          </cell>
          <cell r="I46">
            <v>0</v>
          </cell>
          <cell r="J46" t="str">
            <v xml:space="preserve">Student support and academic enrichment State grants </v>
          </cell>
          <cell r="K46">
            <v>0</v>
          </cell>
          <cell r="L46" t="str">
            <v>D</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500000</v>
          </cell>
          <cell r="DY46">
            <v>500000</v>
          </cell>
          <cell r="DZ46">
            <v>300000</v>
          </cell>
          <cell r="EA46">
            <v>500000</v>
          </cell>
        </row>
        <row r="47">
          <cell r="A47">
            <v>34</v>
          </cell>
          <cell r="B47">
            <v>1</v>
          </cell>
          <cell r="C47">
            <v>1</v>
          </cell>
          <cell r="D47">
            <v>1</v>
          </cell>
          <cell r="E47">
            <v>0</v>
          </cell>
          <cell r="F47" t="str">
            <v>OESE</v>
          </cell>
          <cell r="G47" t="str">
            <v>School Improvement</v>
          </cell>
          <cell r="H47">
            <v>0</v>
          </cell>
          <cell r="I47">
            <v>0</v>
          </cell>
          <cell r="J47" t="str">
            <v>Early reading first (ESEA I-B-2)</v>
          </cell>
          <cell r="K47">
            <v>0</v>
          </cell>
          <cell r="L47" t="str">
            <v>D</v>
          </cell>
          <cell r="M47">
            <v>1</v>
          </cell>
          <cell r="N47">
            <v>0</v>
          </cell>
          <cell r="O47">
            <v>0</v>
          </cell>
          <cell r="P47">
            <v>112549</v>
          </cell>
          <cell r="Q47">
            <v>162549</v>
          </cell>
          <cell r="R47">
            <v>0</v>
          </cell>
          <cell r="S47">
            <v>0</v>
          </cell>
          <cell r="T47">
            <v>0</v>
          </cell>
          <cell r="U47">
            <v>0</v>
          </cell>
          <cell r="V47">
            <v>155000</v>
          </cell>
          <cell r="W47">
            <v>155000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row>
        <row r="48">
          <cell r="A48">
            <v>35</v>
          </cell>
          <cell r="B48">
            <v>1</v>
          </cell>
          <cell r="C48">
            <v>1</v>
          </cell>
          <cell r="D48">
            <v>1</v>
          </cell>
          <cell r="E48">
            <v>0</v>
          </cell>
          <cell r="F48" t="str">
            <v>OESE</v>
          </cell>
          <cell r="G48" t="str">
            <v>School Improvement</v>
          </cell>
          <cell r="H48">
            <v>0</v>
          </cell>
          <cell r="I48">
            <v>0</v>
          </cell>
          <cell r="J48" t="str">
            <v xml:space="preserve">Striving readers (ESEA I-E, section 1502)/Comprehensive Approaches to Literacy </v>
          </cell>
          <cell r="K48">
            <v>0</v>
          </cell>
          <cell r="L48" t="str">
            <v>D</v>
          </cell>
          <cell r="M48">
            <v>1</v>
          </cell>
          <cell r="N48">
            <v>0</v>
          </cell>
          <cell r="O48">
            <v>0</v>
          </cell>
          <cell r="P48">
            <v>35371</v>
          </cell>
          <cell r="Q48">
            <v>370371</v>
          </cell>
          <cell r="R48">
            <v>200000</v>
          </cell>
          <cell r="S48">
            <v>200000</v>
          </cell>
          <cell r="T48">
            <v>200000</v>
          </cell>
          <cell r="U48">
            <v>0</v>
          </cell>
          <cell r="V48">
            <v>196485</v>
          </cell>
          <cell r="W48">
            <v>279104</v>
          </cell>
          <cell r="X48">
            <v>0</v>
          </cell>
          <cell r="Y48">
            <v>0</v>
          </cell>
          <cell r="Z48">
            <v>0</v>
          </cell>
          <cell r="AA48">
            <v>0</v>
          </cell>
          <cell r="AB48">
            <v>0</v>
          </cell>
          <cell r="AC48">
            <v>0</v>
          </cell>
          <cell r="AD48">
            <v>0</v>
          </cell>
          <cell r="AE48">
            <v>0</v>
          </cell>
          <cell r="AF48">
            <v>0</v>
          </cell>
          <cell r="AG48">
            <v>0</v>
          </cell>
          <cell r="AH48">
            <v>316454</v>
          </cell>
          <cell r="AI48">
            <v>250000</v>
          </cell>
          <cell r="AJ48">
            <v>250000</v>
          </cell>
          <cell r="AK48">
            <v>250000</v>
          </cell>
          <cell r="AL48">
            <v>250000</v>
          </cell>
          <cell r="AM48">
            <v>250000</v>
          </cell>
          <cell r="AN48">
            <v>250000</v>
          </cell>
          <cell r="AO48">
            <v>225000</v>
          </cell>
          <cell r="AP48">
            <v>250000</v>
          </cell>
          <cell r="AQ48">
            <v>250000</v>
          </cell>
          <cell r="AR48">
            <v>0</v>
          </cell>
          <cell r="AS48">
            <v>0</v>
          </cell>
          <cell r="AT48">
            <v>200000</v>
          </cell>
          <cell r="AU48">
            <v>0</v>
          </cell>
          <cell r="AV48">
            <v>0</v>
          </cell>
          <cell r="AW48">
            <v>0</v>
          </cell>
          <cell r="AX48">
            <v>0</v>
          </cell>
          <cell r="AY48">
            <v>0</v>
          </cell>
          <cell r="AZ48">
            <v>0</v>
          </cell>
          <cell r="BA48">
            <v>0</v>
          </cell>
          <cell r="BB48">
            <v>250000</v>
          </cell>
          <cell r="BC48">
            <v>0</v>
          </cell>
          <cell r="BD48">
            <v>0</v>
          </cell>
          <cell r="BE48">
            <v>0</v>
          </cell>
          <cell r="BF48">
            <v>0</v>
          </cell>
          <cell r="BG48">
            <v>0</v>
          </cell>
          <cell r="BH48">
            <v>0</v>
          </cell>
          <cell r="BI48">
            <v>0</v>
          </cell>
          <cell r="BJ48">
            <v>0</v>
          </cell>
          <cell r="BK48">
            <v>0</v>
          </cell>
          <cell r="BL48">
            <v>200000</v>
          </cell>
          <cell r="BM48">
            <v>0</v>
          </cell>
          <cell r="BN48">
            <v>183000</v>
          </cell>
          <cell r="BO48">
            <v>183000</v>
          </cell>
          <cell r="BP48">
            <v>0</v>
          </cell>
          <cell r="BQ48">
            <v>0</v>
          </cell>
          <cell r="BR48">
            <v>0</v>
          </cell>
          <cell r="BS48">
            <v>0</v>
          </cell>
          <cell r="BT48">
            <v>0</v>
          </cell>
          <cell r="BU48">
            <v>160000</v>
          </cell>
          <cell r="BV48">
            <v>159698</v>
          </cell>
          <cell r="BW48">
            <v>0</v>
          </cell>
          <cell r="BX48">
            <v>0</v>
          </cell>
          <cell r="BY48">
            <v>0</v>
          </cell>
          <cell r="BZ48">
            <v>0</v>
          </cell>
          <cell r="CA48">
            <v>0</v>
          </cell>
          <cell r="CB48">
            <v>0</v>
          </cell>
          <cell r="CC48">
            <v>0</v>
          </cell>
          <cell r="CD48">
            <v>0</v>
          </cell>
          <cell r="CE48">
            <v>159698</v>
          </cell>
          <cell r="CF48">
            <v>159698</v>
          </cell>
          <cell r="CG48">
            <v>159698</v>
          </cell>
          <cell r="CH48">
            <v>151378</v>
          </cell>
          <cell r="CI48">
            <v>159698</v>
          </cell>
          <cell r="CJ48">
            <v>159698</v>
          </cell>
          <cell r="CK48">
            <v>0</v>
          </cell>
          <cell r="CL48">
            <v>0</v>
          </cell>
          <cell r="CM48">
            <v>0</v>
          </cell>
          <cell r="CN48">
            <v>0</v>
          </cell>
          <cell r="CO48">
            <v>0</v>
          </cell>
          <cell r="CP48">
            <v>0</v>
          </cell>
          <cell r="CQ48">
            <v>0</v>
          </cell>
          <cell r="CR48">
            <v>164378</v>
          </cell>
          <cell r="CS48">
            <v>164378</v>
          </cell>
          <cell r="CT48">
            <v>151378</v>
          </cell>
          <cell r="CU48">
            <v>158000</v>
          </cell>
          <cell r="CV48">
            <v>0</v>
          </cell>
          <cell r="CW48">
            <v>0</v>
          </cell>
          <cell r="CX48">
            <v>0</v>
          </cell>
          <cell r="CY48">
            <v>0</v>
          </cell>
          <cell r="CZ48">
            <v>0</v>
          </cell>
          <cell r="DA48">
            <v>168000</v>
          </cell>
          <cell r="DB48">
            <v>158000</v>
          </cell>
          <cell r="DC48">
            <v>157912</v>
          </cell>
          <cell r="DD48">
            <v>158000</v>
          </cell>
          <cell r="DE48">
            <v>160000</v>
          </cell>
          <cell r="DF48">
            <v>158000</v>
          </cell>
          <cell r="DG48">
            <v>158000</v>
          </cell>
          <cell r="DH48">
            <v>158000</v>
          </cell>
          <cell r="DI48">
            <v>160000</v>
          </cell>
          <cell r="DJ48">
            <v>160000</v>
          </cell>
          <cell r="DK48">
            <v>160000</v>
          </cell>
          <cell r="DL48">
            <v>0</v>
          </cell>
          <cell r="DM48">
            <v>0</v>
          </cell>
          <cell r="DN48">
            <v>0</v>
          </cell>
          <cell r="DO48">
            <v>0</v>
          </cell>
          <cell r="DP48">
            <v>160000</v>
          </cell>
          <cell r="DQ48">
            <v>190000</v>
          </cell>
          <cell r="DR48">
            <v>0</v>
          </cell>
          <cell r="DS48">
            <v>190000</v>
          </cell>
          <cell r="DT48">
            <v>160000</v>
          </cell>
          <cell r="DU48">
            <v>160000</v>
          </cell>
          <cell r="DV48">
            <v>160000</v>
          </cell>
          <cell r="DW48">
            <v>183700</v>
          </cell>
          <cell r="DX48">
            <v>190000</v>
          </cell>
          <cell r="DY48">
            <v>190000</v>
          </cell>
          <cell r="DZ48">
            <v>190000</v>
          </cell>
          <cell r="EA48">
            <v>190000</v>
          </cell>
        </row>
        <row r="49">
          <cell r="A49">
            <v>35.01</v>
          </cell>
          <cell r="B49">
            <v>0</v>
          </cell>
          <cell r="C49">
            <v>0</v>
          </cell>
          <cell r="D49">
            <v>0</v>
          </cell>
          <cell r="E49">
            <v>0</v>
          </cell>
          <cell r="F49" t="str">
            <v>OESE</v>
          </cell>
          <cell r="G49" t="str">
            <v xml:space="preserve">Education for the Disadvantaged </v>
          </cell>
          <cell r="H49">
            <v>0</v>
          </cell>
          <cell r="I49">
            <v>0</v>
          </cell>
          <cell r="J49" t="str">
            <v xml:space="preserve">Innovative approaches to literacy </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27000</v>
          </cell>
          <cell r="DR49">
            <v>0</v>
          </cell>
          <cell r="DS49">
            <v>27000</v>
          </cell>
          <cell r="DT49">
            <v>0</v>
          </cell>
          <cell r="DU49">
            <v>0</v>
          </cell>
          <cell r="DV49">
            <v>0</v>
          </cell>
          <cell r="DW49">
            <v>0</v>
          </cell>
          <cell r="DX49">
            <v>27000</v>
          </cell>
          <cell r="DY49">
            <v>27000</v>
          </cell>
          <cell r="DZ49">
            <v>27000</v>
          </cell>
          <cell r="EA49">
            <v>27000</v>
          </cell>
        </row>
        <row r="50">
          <cell r="A50">
            <v>36</v>
          </cell>
          <cell r="B50">
            <v>1</v>
          </cell>
          <cell r="C50">
            <v>1</v>
          </cell>
          <cell r="D50">
            <v>1</v>
          </cell>
          <cell r="E50">
            <v>0</v>
          </cell>
          <cell r="F50" t="str">
            <v>OESE</v>
          </cell>
          <cell r="G50" t="str">
            <v>School Improvement</v>
          </cell>
          <cell r="H50">
            <v>0</v>
          </cell>
          <cell r="I50">
            <v>0</v>
          </cell>
          <cell r="J50" t="str">
            <v>Even start (ESEA I-B-3)</v>
          </cell>
          <cell r="K50">
            <v>0</v>
          </cell>
          <cell r="L50" t="str">
            <v>D</v>
          </cell>
          <cell r="M50">
            <v>1</v>
          </cell>
          <cell r="N50">
            <v>0</v>
          </cell>
          <cell r="O50">
            <v>0</v>
          </cell>
          <cell r="P50">
            <v>66454</v>
          </cell>
          <cell r="Q50">
            <v>0</v>
          </cell>
          <cell r="R50">
            <v>66454</v>
          </cell>
          <cell r="S50">
            <v>66454</v>
          </cell>
          <cell r="T50">
            <v>66454</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66454</v>
          </cell>
          <cell r="AJ50">
            <v>66454</v>
          </cell>
          <cell r="AK50">
            <v>66454</v>
          </cell>
          <cell r="AL50">
            <v>0</v>
          </cell>
          <cell r="AM50">
            <v>0</v>
          </cell>
          <cell r="AN50">
            <v>50000</v>
          </cell>
          <cell r="AO50">
            <v>0</v>
          </cell>
          <cell r="AP50">
            <v>66454</v>
          </cell>
          <cell r="AQ50">
            <v>66454</v>
          </cell>
          <cell r="AR50">
            <v>0</v>
          </cell>
          <cell r="AS50">
            <v>0</v>
          </cell>
          <cell r="AT50">
            <v>0</v>
          </cell>
          <cell r="AU50">
            <v>0</v>
          </cell>
          <cell r="AV50">
            <v>0</v>
          </cell>
          <cell r="AW50">
            <v>0</v>
          </cell>
          <cell r="AX50">
            <v>0</v>
          </cell>
          <cell r="AY50">
            <v>0</v>
          </cell>
          <cell r="AZ50">
            <v>0</v>
          </cell>
          <cell r="BA50">
            <v>0</v>
          </cell>
          <cell r="BB50">
            <v>66454</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row>
        <row r="51">
          <cell r="A51">
            <v>37</v>
          </cell>
          <cell r="B51">
            <v>1</v>
          </cell>
          <cell r="C51">
            <v>1</v>
          </cell>
          <cell r="D51">
            <v>1</v>
          </cell>
          <cell r="E51">
            <v>0</v>
          </cell>
          <cell r="F51" t="str">
            <v>OESE</v>
          </cell>
          <cell r="G51" t="str">
            <v>School Improvement</v>
          </cell>
          <cell r="H51">
            <v>0</v>
          </cell>
          <cell r="I51">
            <v>0</v>
          </cell>
          <cell r="J51" t="str">
            <v>Literacy through school libraries (ESEA I-B-4)</v>
          </cell>
          <cell r="K51">
            <v>0</v>
          </cell>
          <cell r="L51" t="str">
            <v>D</v>
          </cell>
          <cell r="M51">
            <v>1</v>
          </cell>
          <cell r="N51">
            <v>0</v>
          </cell>
          <cell r="O51">
            <v>0</v>
          </cell>
          <cell r="P51">
            <v>19145</v>
          </cell>
          <cell r="Q51">
            <v>19145</v>
          </cell>
          <cell r="R51">
            <v>19145</v>
          </cell>
          <cell r="S51">
            <v>19145</v>
          </cell>
          <cell r="T51">
            <v>19145</v>
          </cell>
          <cell r="U51">
            <v>0</v>
          </cell>
          <cell r="V51">
            <v>19145</v>
          </cell>
          <cell r="W51">
            <v>19145</v>
          </cell>
          <cell r="X51">
            <v>0</v>
          </cell>
          <cell r="Y51">
            <v>0</v>
          </cell>
          <cell r="Z51">
            <v>0</v>
          </cell>
          <cell r="AA51">
            <v>0</v>
          </cell>
          <cell r="AB51">
            <v>0</v>
          </cell>
          <cell r="AC51">
            <v>0</v>
          </cell>
          <cell r="AD51">
            <v>0</v>
          </cell>
          <cell r="AE51">
            <v>0</v>
          </cell>
          <cell r="AF51">
            <v>0</v>
          </cell>
          <cell r="AG51">
            <v>0</v>
          </cell>
          <cell r="AH51">
            <v>19145</v>
          </cell>
          <cell r="AI51">
            <v>19145</v>
          </cell>
          <cell r="AJ51">
            <v>19145</v>
          </cell>
          <cell r="AK51">
            <v>19145</v>
          </cell>
          <cell r="AL51">
            <v>19145</v>
          </cell>
          <cell r="AM51">
            <v>19145</v>
          </cell>
          <cell r="AN51">
            <v>19145</v>
          </cell>
          <cell r="AO51">
            <v>19145</v>
          </cell>
          <cell r="AP51">
            <v>19145</v>
          </cell>
          <cell r="AQ51">
            <v>19145</v>
          </cell>
          <cell r="AR51">
            <v>0</v>
          </cell>
          <cell r="AS51">
            <v>19145</v>
          </cell>
          <cell r="AT51">
            <v>19145</v>
          </cell>
          <cell r="AU51">
            <v>19145</v>
          </cell>
          <cell r="AV51">
            <v>19145</v>
          </cell>
          <cell r="AW51">
            <v>0</v>
          </cell>
          <cell r="AX51">
            <v>0</v>
          </cell>
          <cell r="AY51">
            <v>0</v>
          </cell>
          <cell r="AZ51">
            <v>0</v>
          </cell>
          <cell r="BA51">
            <v>0</v>
          </cell>
          <cell r="BB51">
            <v>19145</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row>
        <row r="52">
          <cell r="A52">
            <v>38</v>
          </cell>
          <cell r="B52">
            <v>1</v>
          </cell>
          <cell r="C52">
            <v>1</v>
          </cell>
          <cell r="D52">
            <v>1</v>
          </cell>
          <cell r="E52">
            <v>0</v>
          </cell>
          <cell r="F52" t="str">
            <v>OESE</v>
          </cell>
          <cell r="G52" t="str">
            <v>School Improvement</v>
          </cell>
          <cell r="H52">
            <v>0</v>
          </cell>
          <cell r="I52">
            <v>0</v>
          </cell>
          <cell r="J52" t="str">
            <v>Reading is fundamental/Inexpensive book distribution (ESEA V-D, subpart 5)</v>
          </cell>
          <cell r="K52">
            <v>0</v>
          </cell>
          <cell r="L52" t="str">
            <v>D</v>
          </cell>
          <cell r="M52">
            <v>1</v>
          </cell>
          <cell r="N52">
            <v>0</v>
          </cell>
          <cell r="O52">
            <v>0</v>
          </cell>
          <cell r="P52">
            <v>24803</v>
          </cell>
          <cell r="Q52">
            <v>24803</v>
          </cell>
          <cell r="R52">
            <v>24803</v>
          </cell>
          <cell r="S52">
            <v>24803</v>
          </cell>
          <cell r="T52">
            <v>24803</v>
          </cell>
          <cell r="U52">
            <v>0</v>
          </cell>
          <cell r="V52">
            <v>24900</v>
          </cell>
          <cell r="W52">
            <v>24900</v>
          </cell>
          <cell r="X52">
            <v>0</v>
          </cell>
          <cell r="Y52">
            <v>0</v>
          </cell>
          <cell r="Z52">
            <v>0</v>
          </cell>
          <cell r="AA52">
            <v>0</v>
          </cell>
          <cell r="AB52">
            <v>0</v>
          </cell>
          <cell r="AC52">
            <v>0</v>
          </cell>
          <cell r="AD52">
            <v>0</v>
          </cell>
          <cell r="AE52">
            <v>0</v>
          </cell>
          <cell r="AF52">
            <v>0</v>
          </cell>
          <cell r="AG52">
            <v>0</v>
          </cell>
          <cell r="AH52">
            <v>24803</v>
          </cell>
          <cell r="AI52">
            <v>24803</v>
          </cell>
          <cell r="AJ52">
            <v>24803</v>
          </cell>
          <cell r="AK52">
            <v>24803</v>
          </cell>
          <cell r="AL52">
            <v>24803</v>
          </cell>
          <cell r="AM52">
            <v>24803</v>
          </cell>
          <cell r="AN52">
            <v>24803</v>
          </cell>
          <cell r="AO52">
            <v>0</v>
          </cell>
          <cell r="AP52">
            <v>24803</v>
          </cell>
          <cell r="AQ52">
            <v>24803</v>
          </cell>
          <cell r="AR52">
            <v>0</v>
          </cell>
          <cell r="AS52">
            <v>0</v>
          </cell>
          <cell r="AT52">
            <v>0</v>
          </cell>
          <cell r="AU52">
            <v>0</v>
          </cell>
          <cell r="AV52">
            <v>0</v>
          </cell>
          <cell r="AW52">
            <v>0</v>
          </cell>
          <cell r="AX52">
            <v>0</v>
          </cell>
          <cell r="AY52">
            <v>0</v>
          </cell>
          <cell r="AZ52">
            <v>0</v>
          </cell>
          <cell r="BA52">
            <v>0</v>
          </cell>
          <cell r="BB52">
            <v>24803</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row>
        <row r="53">
          <cell r="A53">
            <v>39</v>
          </cell>
          <cell r="B53">
            <v>1</v>
          </cell>
          <cell r="C53">
            <v>1</v>
          </cell>
          <cell r="D53">
            <v>1</v>
          </cell>
          <cell r="E53">
            <v>0</v>
          </cell>
          <cell r="F53" t="str">
            <v>OESE</v>
          </cell>
          <cell r="G53" t="str">
            <v>School Improvement</v>
          </cell>
          <cell r="H53">
            <v>0</v>
          </cell>
          <cell r="I53">
            <v>0</v>
          </cell>
          <cell r="J53" t="str">
            <v xml:space="preserve">Ready-to-learn television (ESEA II-D-3)/Ready to learn Programming </v>
          </cell>
          <cell r="K53">
            <v>0</v>
          </cell>
          <cell r="L53" t="str">
            <v>D</v>
          </cell>
          <cell r="M53">
            <v>1</v>
          </cell>
          <cell r="N53">
            <v>0</v>
          </cell>
          <cell r="O53">
            <v>0</v>
          </cell>
          <cell r="P53">
            <v>25416</v>
          </cell>
          <cell r="Q53">
            <v>25416</v>
          </cell>
          <cell r="R53">
            <v>27300</v>
          </cell>
          <cell r="S53">
            <v>27300</v>
          </cell>
          <cell r="T53">
            <v>27300</v>
          </cell>
          <cell r="U53">
            <v>0</v>
          </cell>
          <cell r="V53">
            <v>26958</v>
          </cell>
          <cell r="W53">
            <v>26958</v>
          </cell>
          <cell r="X53">
            <v>0</v>
          </cell>
          <cell r="Y53">
            <v>0</v>
          </cell>
          <cell r="Z53">
            <v>0</v>
          </cell>
          <cell r="AA53">
            <v>0</v>
          </cell>
          <cell r="AB53">
            <v>0</v>
          </cell>
          <cell r="AC53">
            <v>0</v>
          </cell>
          <cell r="AD53">
            <v>0</v>
          </cell>
          <cell r="AE53">
            <v>0</v>
          </cell>
          <cell r="AF53">
            <v>0</v>
          </cell>
          <cell r="AG53">
            <v>0</v>
          </cell>
          <cell r="AH53">
            <v>27300</v>
          </cell>
          <cell r="AI53">
            <v>0</v>
          </cell>
          <cell r="AJ53">
            <v>27300</v>
          </cell>
          <cell r="AK53">
            <v>27300</v>
          </cell>
          <cell r="AL53">
            <v>29050</v>
          </cell>
          <cell r="AM53">
            <v>29050</v>
          </cell>
          <cell r="AN53">
            <v>27300</v>
          </cell>
          <cell r="AO53">
            <v>27300</v>
          </cell>
          <cell r="AP53">
            <v>27300</v>
          </cell>
          <cell r="AQ53">
            <v>27300</v>
          </cell>
          <cell r="AR53">
            <v>0</v>
          </cell>
          <cell r="AS53">
            <v>27300</v>
          </cell>
          <cell r="AT53">
            <v>27300</v>
          </cell>
          <cell r="AU53">
            <v>27300</v>
          </cell>
          <cell r="AV53">
            <v>27300</v>
          </cell>
          <cell r="AW53">
            <v>27300</v>
          </cell>
          <cell r="AX53">
            <v>27300</v>
          </cell>
          <cell r="AY53">
            <v>27300</v>
          </cell>
          <cell r="AZ53">
            <v>27245</v>
          </cell>
          <cell r="BA53">
            <v>26836</v>
          </cell>
          <cell r="BB53">
            <v>27300</v>
          </cell>
          <cell r="BC53">
            <v>0</v>
          </cell>
          <cell r="BD53">
            <v>0</v>
          </cell>
          <cell r="BE53">
            <v>0</v>
          </cell>
          <cell r="BF53">
            <v>0</v>
          </cell>
          <cell r="BG53">
            <v>0</v>
          </cell>
          <cell r="BH53">
            <v>0</v>
          </cell>
          <cell r="BI53">
            <v>0</v>
          </cell>
          <cell r="BJ53">
            <v>0</v>
          </cell>
          <cell r="BK53">
            <v>0</v>
          </cell>
          <cell r="BL53">
            <v>27245</v>
          </cell>
          <cell r="BM53">
            <v>27245</v>
          </cell>
          <cell r="BN53">
            <v>27245</v>
          </cell>
          <cell r="BO53">
            <v>27245</v>
          </cell>
          <cell r="BP53">
            <v>0</v>
          </cell>
          <cell r="BQ53">
            <v>26836</v>
          </cell>
          <cell r="BR53">
            <v>26836</v>
          </cell>
          <cell r="BS53">
            <v>26836</v>
          </cell>
          <cell r="BT53">
            <v>26836</v>
          </cell>
          <cell r="BU53">
            <v>27245</v>
          </cell>
          <cell r="BV53">
            <v>27194</v>
          </cell>
          <cell r="BW53">
            <v>0</v>
          </cell>
          <cell r="BX53">
            <v>0</v>
          </cell>
          <cell r="BY53">
            <v>0</v>
          </cell>
          <cell r="BZ53">
            <v>0</v>
          </cell>
          <cell r="CA53">
            <v>0</v>
          </cell>
          <cell r="CB53">
            <v>0</v>
          </cell>
          <cell r="CC53">
            <v>0</v>
          </cell>
          <cell r="CD53">
            <v>0</v>
          </cell>
          <cell r="CE53">
            <v>27194</v>
          </cell>
          <cell r="CF53">
            <v>27194</v>
          </cell>
          <cell r="CG53">
            <v>27194</v>
          </cell>
          <cell r="CH53">
            <v>25771</v>
          </cell>
          <cell r="CI53">
            <v>27194</v>
          </cell>
          <cell r="CJ53">
            <v>27194</v>
          </cell>
          <cell r="CK53">
            <v>0</v>
          </cell>
          <cell r="CL53">
            <v>0</v>
          </cell>
          <cell r="CM53">
            <v>0</v>
          </cell>
          <cell r="CN53">
            <v>0</v>
          </cell>
          <cell r="CO53">
            <v>0</v>
          </cell>
          <cell r="CP53">
            <v>0</v>
          </cell>
          <cell r="CQ53">
            <v>0</v>
          </cell>
          <cell r="CR53">
            <v>27139</v>
          </cell>
          <cell r="CS53">
            <v>27139</v>
          </cell>
          <cell r="CT53">
            <v>25771</v>
          </cell>
          <cell r="CU53">
            <v>25741</v>
          </cell>
          <cell r="CV53">
            <v>0</v>
          </cell>
          <cell r="CW53">
            <v>0</v>
          </cell>
          <cell r="CX53">
            <v>0</v>
          </cell>
          <cell r="CY53">
            <v>0</v>
          </cell>
          <cell r="CZ53">
            <v>0</v>
          </cell>
          <cell r="DA53">
            <v>25741</v>
          </cell>
          <cell r="DB53">
            <v>25741</v>
          </cell>
          <cell r="DC53">
            <v>25727</v>
          </cell>
          <cell r="DD53">
            <v>25741</v>
          </cell>
          <cell r="DE53">
            <v>25741</v>
          </cell>
          <cell r="DF53">
            <v>45000</v>
          </cell>
          <cell r="DG53">
            <v>25741</v>
          </cell>
          <cell r="DH53">
            <v>45000</v>
          </cell>
          <cell r="DI53">
            <v>45000</v>
          </cell>
          <cell r="DJ53">
            <v>25741</v>
          </cell>
          <cell r="DK53">
            <v>25741</v>
          </cell>
          <cell r="DL53">
            <v>0</v>
          </cell>
          <cell r="DM53">
            <v>0</v>
          </cell>
          <cell r="DN53">
            <v>25741</v>
          </cell>
          <cell r="DO53">
            <v>0</v>
          </cell>
          <cell r="DP53">
            <v>25741</v>
          </cell>
          <cell r="DQ53">
            <v>25741</v>
          </cell>
          <cell r="DR53">
            <v>25741</v>
          </cell>
          <cell r="DS53">
            <v>25741</v>
          </cell>
          <cell r="DT53">
            <v>25741</v>
          </cell>
          <cell r="DU53">
            <v>0</v>
          </cell>
          <cell r="DV53">
            <v>25741</v>
          </cell>
          <cell r="DW53">
            <v>25741</v>
          </cell>
          <cell r="DX53">
            <v>25741</v>
          </cell>
          <cell r="DY53">
            <v>25741</v>
          </cell>
          <cell r="DZ53">
            <v>25741</v>
          </cell>
          <cell r="EA53">
            <v>25741</v>
          </cell>
        </row>
        <row r="54">
          <cell r="A54">
            <v>40</v>
          </cell>
          <cell r="B54">
            <v>1</v>
          </cell>
          <cell r="C54">
            <v>2</v>
          </cell>
          <cell r="D54">
            <v>1</v>
          </cell>
          <cell r="E54">
            <v>0</v>
          </cell>
          <cell r="F54" t="str">
            <v>OESE</v>
          </cell>
          <cell r="G54" t="str">
            <v>School Improvement</v>
          </cell>
          <cell r="H54">
            <v>0</v>
          </cell>
          <cell r="I54">
            <v>0</v>
          </cell>
          <cell r="J54" t="str">
            <v>Mathematics and science partnerships (Part B)</v>
          </cell>
          <cell r="K54">
            <v>0</v>
          </cell>
          <cell r="L54" t="str">
            <v>D</v>
          </cell>
          <cell r="M54">
            <v>1</v>
          </cell>
          <cell r="N54">
            <v>0</v>
          </cell>
          <cell r="O54">
            <v>0</v>
          </cell>
          <cell r="P54">
            <v>178978</v>
          </cell>
          <cell r="Q54">
            <v>178978</v>
          </cell>
          <cell r="R54">
            <v>180478</v>
          </cell>
          <cell r="S54">
            <v>180478</v>
          </cell>
          <cell r="T54">
            <v>180478</v>
          </cell>
          <cell r="U54">
            <v>0</v>
          </cell>
          <cell r="V54">
            <v>200000</v>
          </cell>
          <cell r="W54">
            <v>200000</v>
          </cell>
          <cell r="X54">
            <v>0</v>
          </cell>
          <cell r="Y54">
            <v>0</v>
          </cell>
          <cell r="Z54">
            <v>0</v>
          </cell>
          <cell r="AA54">
            <v>0</v>
          </cell>
          <cell r="AB54">
            <v>0</v>
          </cell>
          <cell r="AC54">
            <v>0</v>
          </cell>
          <cell r="AD54">
            <v>0</v>
          </cell>
          <cell r="AE54">
            <v>0</v>
          </cell>
          <cell r="AF54">
            <v>0</v>
          </cell>
          <cell r="AG54">
            <v>0</v>
          </cell>
          <cell r="AH54">
            <v>180478</v>
          </cell>
          <cell r="AI54">
            <v>180478</v>
          </cell>
          <cell r="AJ54">
            <v>180478</v>
          </cell>
          <cell r="AK54">
            <v>180478</v>
          </cell>
          <cell r="AL54">
            <v>180478</v>
          </cell>
          <cell r="AM54">
            <v>180478</v>
          </cell>
          <cell r="AN54">
            <v>180478</v>
          </cell>
          <cell r="AO54">
            <v>180478</v>
          </cell>
          <cell r="AP54">
            <v>180478</v>
          </cell>
          <cell r="AQ54">
            <v>180478</v>
          </cell>
          <cell r="AR54">
            <v>0</v>
          </cell>
          <cell r="AS54">
            <v>180478</v>
          </cell>
          <cell r="AT54">
            <v>180478</v>
          </cell>
          <cell r="AU54">
            <v>180478</v>
          </cell>
          <cell r="AV54">
            <v>180478</v>
          </cell>
          <cell r="AW54">
            <v>180478</v>
          </cell>
          <cell r="AX54">
            <v>175478</v>
          </cell>
          <cell r="AY54">
            <v>175478</v>
          </cell>
          <cell r="AZ54">
            <v>175127</v>
          </cell>
          <cell r="BA54">
            <v>172495</v>
          </cell>
          <cell r="BB54">
            <v>180478</v>
          </cell>
          <cell r="BC54">
            <v>0</v>
          </cell>
          <cell r="BD54">
            <v>0</v>
          </cell>
          <cell r="BE54">
            <v>0</v>
          </cell>
          <cell r="BF54">
            <v>0</v>
          </cell>
          <cell r="BG54">
            <v>0</v>
          </cell>
          <cell r="BH54">
            <v>0</v>
          </cell>
          <cell r="BI54">
            <v>0</v>
          </cell>
          <cell r="BJ54">
            <v>0</v>
          </cell>
          <cell r="BK54">
            <v>0</v>
          </cell>
          <cell r="BL54">
            <v>175127</v>
          </cell>
          <cell r="BM54">
            <v>175127</v>
          </cell>
          <cell r="BN54">
            <v>175127</v>
          </cell>
          <cell r="BO54">
            <v>175127</v>
          </cell>
          <cell r="BP54">
            <v>0</v>
          </cell>
          <cell r="BQ54">
            <v>172495</v>
          </cell>
          <cell r="BR54">
            <v>172495</v>
          </cell>
          <cell r="BS54">
            <v>172495</v>
          </cell>
          <cell r="BT54">
            <v>172495</v>
          </cell>
          <cell r="BU54">
            <v>150000</v>
          </cell>
          <cell r="BV54">
            <v>149716</v>
          </cell>
          <cell r="BW54">
            <v>0</v>
          </cell>
          <cell r="BX54">
            <v>0</v>
          </cell>
          <cell r="BY54">
            <v>0</v>
          </cell>
          <cell r="BZ54">
            <v>0</v>
          </cell>
          <cell r="CA54">
            <v>0</v>
          </cell>
          <cell r="CB54">
            <v>0</v>
          </cell>
          <cell r="CC54">
            <v>0</v>
          </cell>
          <cell r="CD54">
            <v>0</v>
          </cell>
          <cell r="CE54">
            <v>99000</v>
          </cell>
          <cell r="CF54">
            <v>149716</v>
          </cell>
          <cell r="CG54">
            <v>149716</v>
          </cell>
          <cell r="CH54">
            <v>141902</v>
          </cell>
          <cell r="CI54">
            <v>0</v>
          </cell>
          <cell r="CJ54">
            <v>149716</v>
          </cell>
          <cell r="CK54">
            <v>0</v>
          </cell>
          <cell r="CL54">
            <v>0</v>
          </cell>
          <cell r="CM54">
            <v>0</v>
          </cell>
          <cell r="CN54">
            <v>0</v>
          </cell>
          <cell r="CO54">
            <v>0</v>
          </cell>
          <cell r="CP54">
            <v>0</v>
          </cell>
          <cell r="CQ54">
            <v>0</v>
          </cell>
          <cell r="CR54">
            <v>149417</v>
          </cell>
          <cell r="CS54">
            <v>149417</v>
          </cell>
          <cell r="CT54">
            <v>141902</v>
          </cell>
          <cell r="CU54">
            <v>149717</v>
          </cell>
          <cell r="CV54">
            <v>0</v>
          </cell>
          <cell r="CW54">
            <v>0</v>
          </cell>
          <cell r="CX54">
            <v>0</v>
          </cell>
          <cell r="CY54">
            <v>0</v>
          </cell>
          <cell r="CZ54">
            <v>0</v>
          </cell>
          <cell r="DA54">
            <v>155000</v>
          </cell>
          <cell r="DB54">
            <v>149717</v>
          </cell>
          <cell r="DC54">
            <v>149634</v>
          </cell>
          <cell r="DD54">
            <v>149717</v>
          </cell>
          <cell r="DE54">
            <v>152717</v>
          </cell>
          <cell r="DF54">
            <v>149717</v>
          </cell>
          <cell r="DG54">
            <v>224717</v>
          </cell>
          <cell r="DH54">
            <v>224717</v>
          </cell>
          <cell r="DI54">
            <v>152717</v>
          </cell>
          <cell r="DJ54">
            <v>199717</v>
          </cell>
          <cell r="DK54">
            <v>202717</v>
          </cell>
          <cell r="DL54">
            <v>0</v>
          </cell>
          <cell r="DM54">
            <v>0</v>
          </cell>
          <cell r="DN54">
            <v>141299</v>
          </cell>
          <cell r="DO54">
            <v>0</v>
          </cell>
          <cell r="DP54">
            <v>152717</v>
          </cell>
          <cell r="DQ54">
            <v>152717</v>
          </cell>
          <cell r="DR54">
            <v>152717</v>
          </cell>
          <cell r="DS54">
            <v>152717</v>
          </cell>
          <cell r="DT54">
            <v>202717</v>
          </cell>
          <cell r="DU54">
            <v>152717</v>
          </cell>
          <cell r="DV54">
            <v>225000</v>
          </cell>
          <cell r="DW54">
            <v>0</v>
          </cell>
          <cell r="DX54">
            <v>0</v>
          </cell>
          <cell r="DY54">
            <v>0</v>
          </cell>
          <cell r="DZ54">
            <v>0</v>
          </cell>
          <cell r="EA54">
            <v>0</v>
          </cell>
        </row>
        <row r="55">
          <cell r="A55">
            <v>41</v>
          </cell>
          <cell r="B55">
            <v>2</v>
          </cell>
          <cell r="C55">
            <v>2</v>
          </cell>
          <cell r="D55">
            <v>1</v>
          </cell>
          <cell r="E55">
            <v>0</v>
          </cell>
          <cell r="F55" t="str">
            <v>OESE</v>
          </cell>
          <cell r="G55" t="str">
            <v>School Improvement</v>
          </cell>
          <cell r="H55">
            <v>0</v>
          </cell>
          <cell r="I55">
            <v>0</v>
          </cell>
          <cell r="J55" t="str">
            <v>Excellence in economic education (ESEA V-D, subpart 13)</v>
          </cell>
          <cell r="K55">
            <v>0</v>
          </cell>
          <cell r="L55" t="str">
            <v>D</v>
          </cell>
          <cell r="M55">
            <v>1</v>
          </cell>
          <cell r="N55">
            <v>0</v>
          </cell>
          <cell r="O55">
            <v>0</v>
          </cell>
          <cell r="P55">
            <v>1447</v>
          </cell>
          <cell r="Q55">
            <v>1447</v>
          </cell>
          <cell r="R55">
            <v>1447</v>
          </cell>
          <cell r="S55">
            <v>1447</v>
          </cell>
          <cell r="T55">
            <v>1447</v>
          </cell>
          <cell r="U55">
            <v>0</v>
          </cell>
          <cell r="V55">
            <v>1447</v>
          </cell>
          <cell r="W55">
            <v>5000</v>
          </cell>
          <cell r="X55">
            <v>0</v>
          </cell>
          <cell r="Y55">
            <v>0</v>
          </cell>
          <cell r="Z55">
            <v>0</v>
          </cell>
          <cell r="AA55">
            <v>0</v>
          </cell>
          <cell r="AB55">
            <v>0</v>
          </cell>
          <cell r="AC55">
            <v>0</v>
          </cell>
          <cell r="AD55">
            <v>0</v>
          </cell>
          <cell r="AE55">
            <v>0</v>
          </cell>
          <cell r="AF55">
            <v>0</v>
          </cell>
          <cell r="AG55">
            <v>0</v>
          </cell>
          <cell r="AH55">
            <v>1447</v>
          </cell>
          <cell r="AI55">
            <v>0</v>
          </cell>
          <cell r="AJ55">
            <v>1447</v>
          </cell>
          <cell r="AK55">
            <v>1447</v>
          </cell>
          <cell r="AL55">
            <v>0</v>
          </cell>
          <cell r="AM55">
            <v>0</v>
          </cell>
          <cell r="AN55">
            <v>0</v>
          </cell>
          <cell r="AO55">
            <v>0</v>
          </cell>
          <cell r="AP55">
            <v>1447</v>
          </cell>
          <cell r="AQ55">
            <v>1447</v>
          </cell>
          <cell r="AR55">
            <v>0</v>
          </cell>
          <cell r="AS55">
            <v>1447</v>
          </cell>
          <cell r="AT55">
            <v>0</v>
          </cell>
          <cell r="AU55">
            <v>1447</v>
          </cell>
          <cell r="AV55">
            <v>1447</v>
          </cell>
          <cell r="AW55">
            <v>1447</v>
          </cell>
          <cell r="AX55">
            <v>0</v>
          </cell>
          <cell r="AY55">
            <v>1447</v>
          </cell>
          <cell r="AZ55">
            <v>1444</v>
          </cell>
          <cell r="BA55">
            <v>1422</v>
          </cell>
          <cell r="BB55">
            <v>1447</v>
          </cell>
          <cell r="BC55">
            <v>0</v>
          </cell>
          <cell r="BD55">
            <v>0</v>
          </cell>
          <cell r="BE55">
            <v>0</v>
          </cell>
          <cell r="BF55">
            <v>0</v>
          </cell>
          <cell r="BG55">
            <v>0</v>
          </cell>
          <cell r="BH55">
            <v>0</v>
          </cell>
          <cell r="BI55">
            <v>0</v>
          </cell>
          <cell r="BJ55">
            <v>0</v>
          </cell>
          <cell r="BK55">
            <v>0</v>
          </cell>
          <cell r="BL55">
            <v>1444</v>
          </cell>
          <cell r="BM55">
            <v>1444</v>
          </cell>
          <cell r="BN55">
            <v>0</v>
          </cell>
          <cell r="BO55">
            <v>0</v>
          </cell>
          <cell r="BP55">
            <v>0</v>
          </cell>
          <cell r="BQ55">
            <v>1422</v>
          </cell>
          <cell r="BR55">
            <v>1422</v>
          </cell>
          <cell r="BS55">
            <v>1422</v>
          </cell>
          <cell r="BT55">
            <v>1422</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row>
        <row r="56">
          <cell r="A56">
            <v>42</v>
          </cell>
          <cell r="B56">
            <v>2</v>
          </cell>
          <cell r="C56">
            <v>1</v>
          </cell>
          <cell r="D56">
            <v>1</v>
          </cell>
          <cell r="E56">
            <v>0</v>
          </cell>
          <cell r="F56" t="str">
            <v xml:space="preserve"> OII [OESE]</v>
          </cell>
          <cell r="G56" t="str">
            <v xml:space="preserve"> Innovation and Improvement [School Improvement]</v>
          </cell>
          <cell r="H56">
            <v>0</v>
          </cell>
          <cell r="I56">
            <v>0</v>
          </cell>
          <cell r="J56" t="str">
            <v>Arts in education (ESEA V-D, subpart 15)</v>
          </cell>
          <cell r="K56">
            <v>0</v>
          </cell>
          <cell r="L56" t="str">
            <v>D</v>
          </cell>
          <cell r="M56">
            <v>1</v>
          </cell>
          <cell r="N56">
            <v>0</v>
          </cell>
          <cell r="O56">
            <v>0</v>
          </cell>
          <cell r="P56">
            <v>38166</v>
          </cell>
          <cell r="Q56">
            <v>38166</v>
          </cell>
          <cell r="R56">
            <v>40000</v>
          </cell>
          <cell r="S56">
            <v>40000</v>
          </cell>
          <cell r="T56">
            <v>40000</v>
          </cell>
          <cell r="U56">
            <v>0</v>
          </cell>
          <cell r="V56">
            <v>40083</v>
          </cell>
          <cell r="W56">
            <v>40083</v>
          </cell>
          <cell r="X56">
            <v>0</v>
          </cell>
          <cell r="Y56">
            <v>0</v>
          </cell>
          <cell r="Z56">
            <v>0</v>
          </cell>
          <cell r="AA56">
            <v>0</v>
          </cell>
          <cell r="AB56">
            <v>0</v>
          </cell>
          <cell r="AC56">
            <v>0</v>
          </cell>
          <cell r="AD56">
            <v>0</v>
          </cell>
          <cell r="AE56">
            <v>0</v>
          </cell>
          <cell r="AF56">
            <v>0</v>
          </cell>
          <cell r="AG56">
            <v>0</v>
          </cell>
          <cell r="AH56">
            <v>40000</v>
          </cell>
          <cell r="AI56">
            <v>40000</v>
          </cell>
          <cell r="AJ56">
            <v>40000</v>
          </cell>
          <cell r="AK56">
            <v>40000</v>
          </cell>
          <cell r="AL56">
            <v>42000</v>
          </cell>
          <cell r="AM56">
            <v>42000</v>
          </cell>
          <cell r="AN56">
            <v>41000</v>
          </cell>
          <cell r="AO56">
            <v>0</v>
          </cell>
          <cell r="AP56">
            <v>40000</v>
          </cell>
          <cell r="AQ56">
            <v>40000</v>
          </cell>
          <cell r="AR56">
            <v>0</v>
          </cell>
          <cell r="AS56">
            <v>0</v>
          </cell>
          <cell r="AT56">
            <v>25000</v>
          </cell>
          <cell r="AU56">
            <v>0</v>
          </cell>
          <cell r="AV56">
            <v>0</v>
          </cell>
          <cell r="AW56">
            <v>26671</v>
          </cell>
          <cell r="AX56">
            <v>0</v>
          </cell>
          <cell r="AY56">
            <v>27502</v>
          </cell>
          <cell r="AZ56">
            <v>27447</v>
          </cell>
          <cell r="BA56">
            <v>27034</v>
          </cell>
          <cell r="BB56">
            <v>40000</v>
          </cell>
          <cell r="BC56">
            <v>0</v>
          </cell>
          <cell r="BD56">
            <v>0</v>
          </cell>
          <cell r="BE56">
            <v>0</v>
          </cell>
          <cell r="BF56">
            <v>0</v>
          </cell>
          <cell r="BG56">
            <v>0</v>
          </cell>
          <cell r="BH56">
            <v>0</v>
          </cell>
          <cell r="BI56">
            <v>0</v>
          </cell>
          <cell r="BJ56">
            <v>0</v>
          </cell>
          <cell r="BK56">
            <v>0</v>
          </cell>
          <cell r="BL56">
            <v>27447</v>
          </cell>
          <cell r="BM56">
            <v>27447</v>
          </cell>
          <cell r="BN56">
            <v>27550</v>
          </cell>
          <cell r="BO56">
            <v>27550</v>
          </cell>
          <cell r="BP56">
            <v>0</v>
          </cell>
          <cell r="BQ56">
            <v>27034</v>
          </cell>
          <cell r="BR56">
            <v>27034</v>
          </cell>
          <cell r="BS56">
            <v>27034</v>
          </cell>
          <cell r="BT56">
            <v>27034</v>
          </cell>
          <cell r="BU56">
            <v>25000</v>
          </cell>
          <cell r="BV56">
            <v>24953</v>
          </cell>
          <cell r="BW56">
            <v>0</v>
          </cell>
          <cell r="BX56">
            <v>0</v>
          </cell>
          <cell r="BY56">
            <v>0</v>
          </cell>
          <cell r="BZ56">
            <v>0</v>
          </cell>
          <cell r="CA56">
            <v>15787</v>
          </cell>
          <cell r="CB56">
            <v>0</v>
          </cell>
          <cell r="CC56">
            <v>0</v>
          </cell>
          <cell r="CD56">
            <v>0</v>
          </cell>
          <cell r="CE56">
            <v>26500</v>
          </cell>
          <cell r="CF56">
            <v>26500</v>
          </cell>
          <cell r="CG56">
            <v>24953</v>
          </cell>
          <cell r="CH56">
            <v>23648</v>
          </cell>
          <cell r="CI56">
            <v>24953</v>
          </cell>
          <cell r="CJ56">
            <v>24953</v>
          </cell>
          <cell r="CK56">
            <v>0</v>
          </cell>
          <cell r="CL56">
            <v>0</v>
          </cell>
          <cell r="CM56">
            <v>0</v>
          </cell>
          <cell r="CN56">
            <v>0</v>
          </cell>
          <cell r="CO56">
            <v>0</v>
          </cell>
          <cell r="CP56">
            <v>0</v>
          </cell>
          <cell r="CQ56">
            <v>0</v>
          </cell>
          <cell r="CR56">
            <v>0</v>
          </cell>
          <cell r="CS56">
            <v>27000</v>
          </cell>
          <cell r="CT56">
            <v>23648</v>
          </cell>
          <cell r="CU56">
            <v>25000</v>
          </cell>
          <cell r="CV56">
            <v>0</v>
          </cell>
          <cell r="CW56">
            <v>0</v>
          </cell>
          <cell r="CX56">
            <v>0</v>
          </cell>
          <cell r="CY56">
            <v>0</v>
          </cell>
          <cell r="CZ56">
            <v>0</v>
          </cell>
          <cell r="DA56">
            <v>0</v>
          </cell>
          <cell r="DB56">
            <v>25000</v>
          </cell>
          <cell r="DC56">
            <v>24986</v>
          </cell>
          <cell r="DD56">
            <v>25000</v>
          </cell>
          <cell r="DE56">
            <v>25000</v>
          </cell>
          <cell r="DF56">
            <v>25000</v>
          </cell>
          <cell r="DG56">
            <v>25000</v>
          </cell>
          <cell r="DH56">
            <v>25000</v>
          </cell>
          <cell r="DI56">
            <v>25000</v>
          </cell>
          <cell r="DJ56">
            <v>25000</v>
          </cell>
          <cell r="DK56">
            <v>25000</v>
          </cell>
          <cell r="DL56">
            <v>0</v>
          </cell>
          <cell r="DM56">
            <v>0</v>
          </cell>
          <cell r="DN56">
            <v>25000</v>
          </cell>
          <cell r="DO56">
            <v>0</v>
          </cell>
          <cell r="DP56">
            <v>25000</v>
          </cell>
          <cell r="DQ56">
            <v>27000</v>
          </cell>
          <cell r="DR56">
            <v>25000</v>
          </cell>
          <cell r="DS56">
            <v>27000</v>
          </cell>
          <cell r="DT56">
            <v>25000</v>
          </cell>
          <cell r="DU56">
            <v>21081</v>
          </cell>
          <cell r="DV56">
            <v>25000</v>
          </cell>
          <cell r="DW56">
            <v>25000</v>
          </cell>
          <cell r="DX56">
            <v>27000</v>
          </cell>
          <cell r="DY56">
            <v>27000</v>
          </cell>
          <cell r="DZ56">
            <v>27000</v>
          </cell>
          <cell r="EA56">
            <v>27000</v>
          </cell>
        </row>
        <row r="57">
          <cell r="A57">
            <v>42.01</v>
          </cell>
          <cell r="B57">
            <v>0</v>
          </cell>
          <cell r="C57">
            <v>0</v>
          </cell>
          <cell r="D57">
            <v>0</v>
          </cell>
          <cell r="E57">
            <v>0</v>
          </cell>
          <cell r="F57" t="str">
            <v>OESE</v>
          </cell>
          <cell r="G57" t="str">
            <v>School Improvement</v>
          </cell>
          <cell r="H57">
            <v>0</v>
          </cell>
          <cell r="I57">
            <v>0</v>
          </cell>
          <cell r="J57" t="str">
            <v>STEM Programs</v>
          </cell>
          <cell r="K57">
            <v>0</v>
          </cell>
          <cell r="L57" t="str">
            <v>D</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225630</v>
          </cell>
          <cell r="CO57">
            <v>199630</v>
          </cell>
          <cell r="CP57">
            <v>165000</v>
          </cell>
          <cell r="CQ57">
            <v>414716</v>
          </cell>
          <cell r="CR57">
            <v>414716</v>
          </cell>
          <cell r="CS57">
            <v>55000</v>
          </cell>
          <cell r="CT57">
            <v>0</v>
          </cell>
          <cell r="CU57">
            <v>0</v>
          </cell>
          <cell r="CV57">
            <v>414716</v>
          </cell>
          <cell r="CW57">
            <v>339717</v>
          </cell>
          <cell r="CX57">
            <v>339717</v>
          </cell>
          <cell r="CY57">
            <v>319717</v>
          </cell>
          <cell r="CZ57">
            <v>319717</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A58">
            <v>43</v>
          </cell>
          <cell r="B58">
            <v>2</v>
          </cell>
          <cell r="C58">
            <v>1</v>
          </cell>
          <cell r="D58">
            <v>1</v>
          </cell>
          <cell r="E58">
            <v>0</v>
          </cell>
          <cell r="F58" t="str">
            <v>OESE</v>
          </cell>
          <cell r="G58" t="str">
            <v>School Improvement</v>
          </cell>
          <cell r="H58">
            <v>0</v>
          </cell>
          <cell r="I58">
            <v>0</v>
          </cell>
          <cell r="J58" t="str">
            <v>National writing project (ESEA II-C-2)</v>
          </cell>
          <cell r="K58">
            <v>0</v>
          </cell>
          <cell r="L58" t="str">
            <v>D</v>
          </cell>
          <cell r="M58">
            <v>1</v>
          </cell>
          <cell r="N58">
            <v>0</v>
          </cell>
          <cell r="O58">
            <v>0</v>
          </cell>
          <cell r="P58">
            <v>24291</v>
          </cell>
          <cell r="Q58">
            <v>24291</v>
          </cell>
          <cell r="R58">
            <v>25646</v>
          </cell>
          <cell r="S58">
            <v>25646</v>
          </cell>
          <cell r="T58">
            <v>25646</v>
          </cell>
          <cell r="U58">
            <v>0</v>
          </cell>
          <cell r="V58">
            <v>25646</v>
          </cell>
          <cell r="W58">
            <v>25646</v>
          </cell>
          <cell r="X58">
            <v>0</v>
          </cell>
          <cell r="Y58">
            <v>0</v>
          </cell>
          <cell r="Z58">
            <v>0</v>
          </cell>
          <cell r="AA58">
            <v>0</v>
          </cell>
          <cell r="AB58">
            <v>0</v>
          </cell>
          <cell r="AC58">
            <v>0</v>
          </cell>
          <cell r="AD58">
            <v>0</v>
          </cell>
          <cell r="AE58">
            <v>0</v>
          </cell>
          <cell r="AF58">
            <v>0</v>
          </cell>
          <cell r="AG58">
            <v>0</v>
          </cell>
          <cell r="AH58">
            <v>25646</v>
          </cell>
          <cell r="AI58">
            <v>25646</v>
          </cell>
          <cell r="AJ58">
            <v>25646</v>
          </cell>
          <cell r="AK58">
            <v>25646</v>
          </cell>
          <cell r="AL58">
            <v>25646</v>
          </cell>
          <cell r="AM58">
            <v>25646</v>
          </cell>
          <cell r="AN58">
            <v>25646</v>
          </cell>
          <cell r="AO58">
            <v>25646</v>
          </cell>
          <cell r="AP58">
            <v>25646</v>
          </cell>
          <cell r="AQ58">
            <v>25646</v>
          </cell>
          <cell r="AR58">
            <v>0</v>
          </cell>
          <cell r="AS58">
            <v>0</v>
          </cell>
          <cell r="AT58">
            <v>0</v>
          </cell>
          <cell r="AU58">
            <v>0</v>
          </cell>
          <cell r="AV58">
            <v>0</v>
          </cell>
          <cell r="AW58">
            <v>0</v>
          </cell>
          <cell r="AX58">
            <v>0</v>
          </cell>
          <cell r="AY58">
            <v>0</v>
          </cell>
          <cell r="AZ58">
            <v>0</v>
          </cell>
          <cell r="BA58">
            <v>0</v>
          </cell>
          <cell r="BB58">
            <v>25646</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row>
        <row r="59">
          <cell r="A59">
            <v>44</v>
          </cell>
          <cell r="B59">
            <v>4</v>
          </cell>
          <cell r="C59">
            <v>1</v>
          </cell>
          <cell r="D59">
            <v>1</v>
          </cell>
          <cell r="E59">
            <v>0</v>
          </cell>
          <cell r="F59" t="str">
            <v>OESE</v>
          </cell>
          <cell r="G59" t="str">
            <v>School Improvement</v>
          </cell>
          <cell r="H59">
            <v>0</v>
          </cell>
          <cell r="I59">
            <v>0</v>
          </cell>
          <cell r="J59" t="str">
            <v>Foreign language assistance (ESEA V-D, subpart 9)</v>
          </cell>
          <cell r="K59">
            <v>0</v>
          </cell>
          <cell r="L59" t="str">
            <v>D</v>
          </cell>
          <cell r="M59">
            <v>1</v>
          </cell>
          <cell r="N59">
            <v>0</v>
          </cell>
          <cell r="O59">
            <v>0</v>
          </cell>
          <cell r="P59">
            <v>26328</v>
          </cell>
          <cell r="Q59">
            <v>26328</v>
          </cell>
          <cell r="R59">
            <v>26928</v>
          </cell>
          <cell r="S59">
            <v>26928</v>
          </cell>
          <cell r="T59">
            <v>26928</v>
          </cell>
          <cell r="U59">
            <v>0</v>
          </cell>
          <cell r="V59">
            <v>27164</v>
          </cell>
          <cell r="W59">
            <v>27164</v>
          </cell>
          <cell r="X59">
            <v>0</v>
          </cell>
          <cell r="Y59">
            <v>0</v>
          </cell>
          <cell r="Z59">
            <v>0</v>
          </cell>
          <cell r="AA59">
            <v>0</v>
          </cell>
          <cell r="AB59">
            <v>0</v>
          </cell>
          <cell r="AC59">
            <v>0</v>
          </cell>
          <cell r="AD59">
            <v>0</v>
          </cell>
          <cell r="AE59">
            <v>0</v>
          </cell>
          <cell r="AF59">
            <v>0</v>
          </cell>
          <cell r="AG59">
            <v>0</v>
          </cell>
          <cell r="AH59">
            <v>26928</v>
          </cell>
          <cell r="AI59">
            <v>26928</v>
          </cell>
          <cell r="AJ59">
            <v>26928</v>
          </cell>
          <cell r="AK59">
            <v>26928</v>
          </cell>
          <cell r="AL59">
            <v>26928</v>
          </cell>
          <cell r="AM59">
            <v>26928</v>
          </cell>
          <cell r="AN59">
            <v>26928</v>
          </cell>
          <cell r="AO59">
            <v>26928</v>
          </cell>
          <cell r="AP59">
            <v>26928</v>
          </cell>
          <cell r="AQ59">
            <v>26928</v>
          </cell>
          <cell r="AR59">
            <v>0</v>
          </cell>
          <cell r="AS59">
            <v>26928</v>
          </cell>
          <cell r="AT59">
            <v>26928</v>
          </cell>
          <cell r="AU59">
            <v>26928</v>
          </cell>
          <cell r="AV59">
            <v>26928</v>
          </cell>
          <cell r="AW59">
            <v>26928</v>
          </cell>
          <cell r="AX59">
            <v>26928</v>
          </cell>
          <cell r="AY59">
            <v>26928</v>
          </cell>
          <cell r="AZ59">
            <v>26874</v>
          </cell>
          <cell r="BA59">
            <v>26470</v>
          </cell>
          <cell r="BB59">
            <v>26928</v>
          </cell>
          <cell r="BC59">
            <v>0</v>
          </cell>
          <cell r="BD59">
            <v>0</v>
          </cell>
          <cell r="BE59">
            <v>0</v>
          </cell>
          <cell r="BF59">
            <v>0</v>
          </cell>
          <cell r="BG59">
            <v>0</v>
          </cell>
          <cell r="BH59">
            <v>0</v>
          </cell>
          <cell r="BI59">
            <v>0</v>
          </cell>
          <cell r="BJ59">
            <v>0</v>
          </cell>
          <cell r="BK59">
            <v>0</v>
          </cell>
          <cell r="BL59">
            <v>26874</v>
          </cell>
          <cell r="BM59">
            <v>26874</v>
          </cell>
          <cell r="BN59">
            <v>0</v>
          </cell>
          <cell r="BO59">
            <v>0</v>
          </cell>
          <cell r="BP59">
            <v>0</v>
          </cell>
          <cell r="BQ59">
            <v>26470</v>
          </cell>
          <cell r="BR59">
            <v>26470</v>
          </cell>
          <cell r="BS59">
            <v>26470</v>
          </cell>
          <cell r="BT59">
            <v>26470</v>
          </cell>
          <cell r="BU59">
            <v>0</v>
          </cell>
          <cell r="BV59">
            <v>0</v>
          </cell>
          <cell r="BW59">
            <v>0</v>
          </cell>
          <cell r="BX59">
            <v>0</v>
          </cell>
          <cell r="BY59">
            <v>0</v>
          </cell>
          <cell r="BZ59">
            <v>0</v>
          </cell>
          <cell r="CA59">
            <v>17825</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row>
        <row r="60">
          <cell r="A60">
            <v>45</v>
          </cell>
          <cell r="B60">
            <v>2</v>
          </cell>
          <cell r="C60">
            <v>1</v>
          </cell>
          <cell r="D60">
            <v>1</v>
          </cell>
          <cell r="E60">
            <v>0</v>
          </cell>
          <cell r="F60" t="str">
            <v>OESE</v>
          </cell>
          <cell r="G60" t="str">
            <v>School Improvement</v>
          </cell>
          <cell r="H60">
            <v>0</v>
          </cell>
          <cell r="I60">
            <v>0</v>
          </cell>
          <cell r="J60" t="str">
            <v>Teaching American history (ESEA II-C-4)</v>
          </cell>
          <cell r="K60">
            <v>0</v>
          </cell>
          <cell r="L60" t="str">
            <v>D</v>
          </cell>
          <cell r="M60">
            <v>1</v>
          </cell>
          <cell r="N60">
            <v>0</v>
          </cell>
          <cell r="O60">
            <v>0</v>
          </cell>
          <cell r="P60">
            <v>118952</v>
          </cell>
          <cell r="Q60">
            <v>118952</v>
          </cell>
          <cell r="R60">
            <v>118952</v>
          </cell>
          <cell r="S60">
            <v>118952</v>
          </cell>
          <cell r="T60">
            <v>118952</v>
          </cell>
          <cell r="U60">
            <v>0</v>
          </cell>
          <cell r="V60">
            <v>110000</v>
          </cell>
          <cell r="W60">
            <v>60000</v>
          </cell>
          <cell r="X60">
            <v>0</v>
          </cell>
          <cell r="Y60">
            <v>0</v>
          </cell>
          <cell r="Z60">
            <v>0</v>
          </cell>
          <cell r="AA60">
            <v>0</v>
          </cell>
          <cell r="AB60">
            <v>0</v>
          </cell>
          <cell r="AC60">
            <v>0</v>
          </cell>
          <cell r="AD60">
            <v>0</v>
          </cell>
          <cell r="AE60">
            <v>0</v>
          </cell>
          <cell r="AF60">
            <v>0</v>
          </cell>
          <cell r="AG60">
            <v>0</v>
          </cell>
          <cell r="AH60">
            <v>118952</v>
          </cell>
          <cell r="AI60">
            <v>100000</v>
          </cell>
          <cell r="AJ60">
            <v>118952</v>
          </cell>
          <cell r="AK60">
            <v>118952</v>
          </cell>
          <cell r="AL60">
            <v>118952</v>
          </cell>
          <cell r="AM60">
            <v>118952</v>
          </cell>
          <cell r="AN60">
            <v>110000</v>
          </cell>
          <cell r="AO60">
            <v>100000</v>
          </cell>
          <cell r="AP60">
            <v>118952</v>
          </cell>
          <cell r="AQ60">
            <v>118952</v>
          </cell>
          <cell r="AR60">
            <v>0</v>
          </cell>
          <cell r="AS60">
            <v>118952</v>
          </cell>
          <cell r="AT60">
            <v>100000</v>
          </cell>
          <cell r="AU60">
            <v>118952</v>
          </cell>
          <cell r="AV60">
            <v>118952</v>
          </cell>
          <cell r="AW60">
            <v>48653</v>
          </cell>
          <cell r="AX60">
            <v>46000</v>
          </cell>
          <cell r="AY60">
            <v>46000</v>
          </cell>
          <cell r="AZ60">
            <v>45908</v>
          </cell>
          <cell r="BA60">
            <v>45218</v>
          </cell>
          <cell r="BB60">
            <v>118952</v>
          </cell>
          <cell r="BC60">
            <v>0</v>
          </cell>
          <cell r="BD60">
            <v>0</v>
          </cell>
          <cell r="BE60">
            <v>0</v>
          </cell>
          <cell r="BF60">
            <v>0</v>
          </cell>
          <cell r="BG60">
            <v>0</v>
          </cell>
          <cell r="BH60">
            <v>0</v>
          </cell>
          <cell r="BI60">
            <v>0</v>
          </cell>
          <cell r="BJ60">
            <v>0</v>
          </cell>
          <cell r="BK60">
            <v>0</v>
          </cell>
          <cell r="BL60">
            <v>45908</v>
          </cell>
          <cell r="BM60">
            <v>45908</v>
          </cell>
          <cell r="BN60">
            <v>45908</v>
          </cell>
          <cell r="BO60">
            <v>45908</v>
          </cell>
          <cell r="BP60">
            <v>0</v>
          </cell>
          <cell r="BQ60">
            <v>45218</v>
          </cell>
          <cell r="BR60">
            <v>45218</v>
          </cell>
          <cell r="BS60">
            <v>45218</v>
          </cell>
          <cell r="BT60">
            <v>45218</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row>
        <row r="61">
          <cell r="A61">
            <v>47</v>
          </cell>
          <cell r="B61">
            <v>2</v>
          </cell>
          <cell r="C61">
            <v>2</v>
          </cell>
          <cell r="D61">
            <v>1</v>
          </cell>
          <cell r="E61">
            <v>0</v>
          </cell>
          <cell r="F61" t="str">
            <v>OESE</v>
          </cell>
          <cell r="G61" t="str">
            <v>School Improvement</v>
          </cell>
          <cell r="H61">
            <v>0</v>
          </cell>
          <cell r="I61">
            <v>0</v>
          </cell>
          <cell r="J61" t="str">
            <v>Close Up fellowships (ESEA section 1504)</v>
          </cell>
          <cell r="K61">
            <v>0</v>
          </cell>
          <cell r="L61" t="str">
            <v>D</v>
          </cell>
          <cell r="M61">
            <v>1</v>
          </cell>
          <cell r="N61">
            <v>0</v>
          </cell>
          <cell r="O61">
            <v>0</v>
          </cell>
          <cell r="P61">
            <v>1942</v>
          </cell>
          <cell r="Q61">
            <v>0</v>
          </cell>
          <cell r="R61">
            <v>1942</v>
          </cell>
          <cell r="S61">
            <v>1942</v>
          </cell>
          <cell r="T61">
            <v>1942</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1942</v>
          </cell>
          <cell r="AK61">
            <v>1942</v>
          </cell>
          <cell r="AL61">
            <v>1942</v>
          </cell>
          <cell r="AM61">
            <v>1942</v>
          </cell>
          <cell r="AN61">
            <v>1942</v>
          </cell>
          <cell r="AO61">
            <v>1942</v>
          </cell>
          <cell r="AP61">
            <v>1942</v>
          </cell>
          <cell r="AQ61">
            <v>1942</v>
          </cell>
          <cell r="AR61">
            <v>0</v>
          </cell>
          <cell r="AS61">
            <v>0</v>
          </cell>
          <cell r="AT61">
            <v>0</v>
          </cell>
          <cell r="AU61">
            <v>0</v>
          </cell>
          <cell r="AV61">
            <v>0</v>
          </cell>
          <cell r="AW61">
            <v>0</v>
          </cell>
          <cell r="AX61">
            <v>0</v>
          </cell>
          <cell r="AY61">
            <v>0</v>
          </cell>
          <cell r="AZ61">
            <v>0</v>
          </cell>
          <cell r="BA61">
            <v>0</v>
          </cell>
          <cell r="BB61">
            <v>1942</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row>
        <row r="62">
          <cell r="A62">
            <v>48</v>
          </cell>
          <cell r="B62">
            <v>3</v>
          </cell>
          <cell r="C62">
            <v>1</v>
          </cell>
          <cell r="D62">
            <v>1</v>
          </cell>
          <cell r="E62">
            <v>0</v>
          </cell>
          <cell r="F62" t="str">
            <v>OESE</v>
          </cell>
          <cell r="G62" t="str">
            <v>School Improvement</v>
          </cell>
          <cell r="H62">
            <v>0</v>
          </cell>
          <cell r="I62">
            <v>0</v>
          </cell>
          <cell r="J62" t="str">
            <v>Civic Education: We the People (ESEA II, Part C-3, section 2344)</v>
          </cell>
          <cell r="K62">
            <v>0</v>
          </cell>
          <cell r="L62" t="str">
            <v>D</v>
          </cell>
          <cell r="M62">
            <v>1</v>
          </cell>
          <cell r="N62">
            <v>0</v>
          </cell>
          <cell r="O62">
            <v>0</v>
          </cell>
          <cell r="P62">
            <v>20076</v>
          </cell>
          <cell r="Q62">
            <v>0</v>
          </cell>
          <cell r="R62">
            <v>21617</v>
          </cell>
          <cell r="S62">
            <v>21617</v>
          </cell>
          <cell r="T62">
            <v>21617</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21617</v>
          </cell>
          <cell r="AK62">
            <v>21617</v>
          </cell>
          <cell r="AL62">
            <v>20617</v>
          </cell>
          <cell r="AM62">
            <v>20617</v>
          </cell>
          <cell r="AN62">
            <v>20617</v>
          </cell>
          <cell r="AO62">
            <v>19617</v>
          </cell>
          <cell r="AP62">
            <v>0</v>
          </cell>
          <cell r="AQ62">
            <v>21617</v>
          </cell>
          <cell r="AR62">
            <v>0</v>
          </cell>
          <cell r="AS62">
            <v>0</v>
          </cell>
          <cell r="AT62">
            <v>0</v>
          </cell>
          <cell r="AU62">
            <v>0</v>
          </cell>
          <cell r="AV62">
            <v>0</v>
          </cell>
          <cell r="AW62">
            <v>0</v>
          </cell>
          <cell r="AX62">
            <v>0</v>
          </cell>
          <cell r="AY62">
            <v>0</v>
          </cell>
          <cell r="AZ62">
            <v>0</v>
          </cell>
          <cell r="BA62">
            <v>0</v>
          </cell>
          <cell r="BB62">
            <v>21617</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row>
        <row r="63">
          <cell r="A63">
            <v>49</v>
          </cell>
          <cell r="B63">
            <v>3</v>
          </cell>
          <cell r="C63">
            <v>1</v>
          </cell>
          <cell r="D63">
            <v>1</v>
          </cell>
          <cell r="E63">
            <v>0</v>
          </cell>
          <cell r="F63" t="str">
            <v>OESE</v>
          </cell>
          <cell r="G63" t="str">
            <v>School Improvement</v>
          </cell>
          <cell r="H63">
            <v>0</v>
          </cell>
          <cell r="I63">
            <v>0</v>
          </cell>
          <cell r="J63" t="str">
            <v>Civic Education: Cooperative education exchange (ESEA II, Part C-3, section 2345)</v>
          </cell>
          <cell r="K63">
            <v>0</v>
          </cell>
          <cell r="L63" t="str">
            <v>D</v>
          </cell>
          <cell r="M63">
            <v>1</v>
          </cell>
          <cell r="N63">
            <v>0</v>
          </cell>
          <cell r="O63">
            <v>0</v>
          </cell>
          <cell r="P63">
            <v>13383</v>
          </cell>
          <cell r="Q63">
            <v>0</v>
          </cell>
          <cell r="R63">
            <v>13383</v>
          </cell>
          <cell r="S63">
            <v>13383</v>
          </cell>
          <cell r="T63">
            <v>13383</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13383</v>
          </cell>
          <cell r="AK63">
            <v>13383</v>
          </cell>
          <cell r="AL63">
            <v>13383</v>
          </cell>
          <cell r="AM63">
            <v>13383</v>
          </cell>
          <cell r="AN63">
            <v>13383</v>
          </cell>
          <cell r="AO63">
            <v>13383</v>
          </cell>
          <cell r="AP63">
            <v>0</v>
          </cell>
          <cell r="AQ63">
            <v>13383</v>
          </cell>
          <cell r="AR63">
            <v>0</v>
          </cell>
          <cell r="AS63">
            <v>2578</v>
          </cell>
          <cell r="AT63">
            <v>0</v>
          </cell>
          <cell r="AU63">
            <v>2578</v>
          </cell>
          <cell r="AV63">
            <v>2578</v>
          </cell>
          <cell r="AW63">
            <v>1157</v>
          </cell>
          <cell r="AX63">
            <v>1157</v>
          </cell>
          <cell r="AY63">
            <v>1157</v>
          </cell>
          <cell r="AZ63">
            <v>1155</v>
          </cell>
          <cell r="BA63">
            <v>1137</v>
          </cell>
          <cell r="BB63">
            <v>13383</v>
          </cell>
          <cell r="BC63">
            <v>0</v>
          </cell>
          <cell r="BD63">
            <v>0</v>
          </cell>
          <cell r="BE63">
            <v>0</v>
          </cell>
          <cell r="BF63">
            <v>0</v>
          </cell>
          <cell r="BG63">
            <v>0</v>
          </cell>
          <cell r="BH63">
            <v>0</v>
          </cell>
          <cell r="BI63">
            <v>0</v>
          </cell>
          <cell r="BJ63">
            <v>0</v>
          </cell>
          <cell r="BK63">
            <v>0</v>
          </cell>
          <cell r="BL63">
            <v>1155</v>
          </cell>
          <cell r="BM63">
            <v>1155</v>
          </cell>
          <cell r="BN63">
            <v>0</v>
          </cell>
          <cell r="BO63">
            <v>0</v>
          </cell>
          <cell r="BP63">
            <v>0</v>
          </cell>
          <cell r="BQ63">
            <v>1137</v>
          </cell>
          <cell r="BR63">
            <v>1137</v>
          </cell>
          <cell r="BS63">
            <v>1137</v>
          </cell>
          <cell r="BT63">
            <v>1137</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row>
        <row r="64">
          <cell r="A64">
            <v>49.1</v>
          </cell>
          <cell r="B64">
            <v>0</v>
          </cell>
          <cell r="C64">
            <v>0</v>
          </cell>
          <cell r="D64">
            <v>0</v>
          </cell>
          <cell r="E64">
            <v>0</v>
          </cell>
          <cell r="F64" t="str">
            <v>OESE</v>
          </cell>
          <cell r="G64" t="str">
            <v>School Improvement</v>
          </cell>
          <cell r="H64">
            <v>0</v>
          </cell>
          <cell r="I64">
            <v>0</v>
          </cell>
          <cell r="J64" t="str">
            <v xml:space="preserve">Competitive Grants for civic learning </v>
          </cell>
          <cell r="K64">
            <v>0</v>
          </cell>
          <cell r="L64" t="str">
            <v>D</v>
          </cell>
          <cell r="M64">
            <v>1</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47000</v>
          </cell>
          <cell r="AJ64">
            <v>0</v>
          </cell>
          <cell r="AK64">
            <v>0</v>
          </cell>
          <cell r="AL64">
            <v>6000</v>
          </cell>
          <cell r="AM64">
            <v>6000</v>
          </cell>
          <cell r="AN64">
            <v>9000</v>
          </cell>
          <cell r="AO64">
            <v>13500</v>
          </cell>
          <cell r="AP64">
            <v>35000</v>
          </cell>
          <cell r="AQ64">
            <v>0</v>
          </cell>
          <cell r="AR64">
            <v>0</v>
          </cell>
          <cell r="AS64">
            <v>0</v>
          </cell>
          <cell r="AT64">
            <v>35000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row>
        <row r="65">
          <cell r="A65">
            <v>50</v>
          </cell>
          <cell r="B65">
            <v>1</v>
          </cell>
          <cell r="C65">
            <v>0</v>
          </cell>
          <cell r="D65">
            <v>0</v>
          </cell>
          <cell r="E65">
            <v>0</v>
          </cell>
          <cell r="F65" t="str">
            <v>OESE</v>
          </cell>
          <cell r="G65" t="str">
            <v>School Improvement</v>
          </cell>
          <cell r="H65">
            <v>0</v>
          </cell>
          <cell r="I65">
            <v>0</v>
          </cell>
          <cell r="J65" t="str">
            <v>Race to the Top (proposed legislation)</v>
          </cell>
          <cell r="K65">
            <v>0</v>
          </cell>
          <cell r="L65" t="str">
            <v>D</v>
          </cell>
          <cell r="M65">
            <v>1</v>
          </cell>
          <cell r="N65">
            <v>0</v>
          </cell>
          <cell r="O65">
            <v>0</v>
          </cell>
          <cell r="P65">
            <v>0</v>
          </cell>
          <cell r="Q65">
            <v>0</v>
          </cell>
          <cell r="R65">
            <v>0</v>
          </cell>
          <cell r="S65">
            <v>0</v>
          </cell>
          <cell r="T65">
            <v>0</v>
          </cell>
          <cell r="U65">
            <v>2888927</v>
          </cell>
          <cell r="V65">
            <v>1652300</v>
          </cell>
          <cell r="W65">
            <v>1632300</v>
          </cell>
          <cell r="X65">
            <v>1902300</v>
          </cell>
          <cell r="Y65">
            <v>1900000</v>
          </cell>
          <cell r="Z65">
            <v>1900000</v>
          </cell>
          <cell r="AA65">
            <v>0</v>
          </cell>
          <cell r="AB65">
            <v>1900000</v>
          </cell>
          <cell r="AC65">
            <v>1900000</v>
          </cell>
          <cell r="AD65">
            <v>1200000</v>
          </cell>
          <cell r="AE65">
            <v>1200000</v>
          </cell>
          <cell r="AF65">
            <v>1400000</v>
          </cell>
          <cell r="AG65">
            <v>1350000</v>
          </cell>
          <cell r="AH65">
            <v>1350000</v>
          </cell>
          <cell r="AI65">
            <v>800000</v>
          </cell>
          <cell r="AJ65">
            <v>0</v>
          </cell>
          <cell r="AK65">
            <v>0</v>
          </cell>
          <cell r="AL65">
            <v>675000</v>
          </cell>
          <cell r="AM65">
            <v>675000</v>
          </cell>
          <cell r="AN65">
            <v>737500</v>
          </cell>
          <cell r="AO65">
            <v>550000</v>
          </cell>
          <cell r="AP65">
            <v>550000</v>
          </cell>
          <cell r="AQ65">
            <v>0</v>
          </cell>
          <cell r="AR65">
            <v>0</v>
          </cell>
          <cell r="AS65">
            <v>0</v>
          </cell>
          <cell r="AT65">
            <v>450000</v>
          </cell>
          <cell r="AU65">
            <v>0</v>
          </cell>
          <cell r="AV65">
            <v>0</v>
          </cell>
          <cell r="AW65">
            <v>700000</v>
          </cell>
          <cell r="AX65">
            <v>700000</v>
          </cell>
          <cell r="AY65">
            <v>700000</v>
          </cell>
          <cell r="AZ65">
            <v>698600</v>
          </cell>
          <cell r="BA65">
            <v>688100</v>
          </cell>
          <cell r="BB65">
            <v>0</v>
          </cell>
          <cell r="BC65">
            <v>1350000</v>
          </cell>
          <cell r="BD65">
            <v>800000</v>
          </cell>
          <cell r="BE65">
            <v>1350000</v>
          </cell>
          <cell r="BF65">
            <v>1350000</v>
          </cell>
          <cell r="BG65">
            <v>900000</v>
          </cell>
          <cell r="BH65">
            <v>900000</v>
          </cell>
          <cell r="BI65">
            <v>900000</v>
          </cell>
          <cell r="BJ65">
            <v>900000</v>
          </cell>
          <cell r="BK65">
            <v>900000</v>
          </cell>
          <cell r="BL65">
            <v>900000</v>
          </cell>
          <cell r="BM65">
            <v>698600</v>
          </cell>
          <cell r="BN65">
            <v>698600</v>
          </cell>
          <cell r="BO65">
            <v>698600</v>
          </cell>
          <cell r="BP65">
            <v>0</v>
          </cell>
          <cell r="BQ65">
            <v>688100</v>
          </cell>
          <cell r="BR65">
            <v>688100</v>
          </cell>
          <cell r="BS65">
            <v>688100</v>
          </cell>
          <cell r="BT65">
            <v>688100</v>
          </cell>
          <cell r="BU65">
            <v>550000</v>
          </cell>
          <cell r="BV65">
            <v>548960</v>
          </cell>
          <cell r="BW65">
            <v>900000</v>
          </cell>
          <cell r="BX65">
            <v>698600</v>
          </cell>
          <cell r="BY65">
            <v>698600</v>
          </cell>
          <cell r="BZ65">
            <v>698600</v>
          </cell>
          <cell r="CA65">
            <v>800000</v>
          </cell>
          <cell r="CB65">
            <v>800000</v>
          </cell>
          <cell r="CC65">
            <v>800000</v>
          </cell>
          <cell r="CD65">
            <v>850000</v>
          </cell>
          <cell r="CE65">
            <v>600000</v>
          </cell>
          <cell r="CF65">
            <v>549284</v>
          </cell>
          <cell r="CG65">
            <v>548960</v>
          </cell>
          <cell r="CH65">
            <v>520247</v>
          </cell>
          <cell r="CI65">
            <v>0</v>
          </cell>
          <cell r="CJ65">
            <v>548960</v>
          </cell>
          <cell r="CK65">
            <v>1550000</v>
          </cell>
          <cell r="CL65">
            <v>1550000</v>
          </cell>
          <cell r="CM65">
            <v>850000</v>
          </cell>
          <cell r="CN65">
            <v>1000000</v>
          </cell>
          <cell r="CO65">
            <v>1000000</v>
          </cell>
          <cell r="CP65">
            <v>1000000</v>
          </cell>
          <cell r="CQ65">
            <v>1000000</v>
          </cell>
          <cell r="CR65">
            <v>400000</v>
          </cell>
          <cell r="CS65">
            <v>250000</v>
          </cell>
          <cell r="CT65">
            <v>520247</v>
          </cell>
          <cell r="CU65">
            <v>0</v>
          </cell>
          <cell r="CV65">
            <v>3000000</v>
          </cell>
          <cell r="CW65">
            <v>0</v>
          </cell>
          <cell r="CX65">
            <v>750000</v>
          </cell>
          <cell r="CY65">
            <v>300000</v>
          </cell>
          <cell r="CZ65">
            <v>300000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row>
        <row r="66">
          <cell r="A66">
            <v>50.01</v>
          </cell>
          <cell r="B66">
            <v>1</v>
          </cell>
          <cell r="C66">
            <v>0</v>
          </cell>
          <cell r="D66">
            <v>0</v>
          </cell>
          <cell r="E66">
            <v>0</v>
          </cell>
          <cell r="F66" t="str">
            <v>OESE</v>
          </cell>
          <cell r="G66" t="str">
            <v>School Improvement</v>
          </cell>
          <cell r="H66">
            <v>0</v>
          </cell>
          <cell r="I66">
            <v>0</v>
          </cell>
          <cell r="J66" t="str">
            <v xml:space="preserve">Investing in innovation (proposed legislation)/Education Innovation and Research </v>
          </cell>
          <cell r="K66">
            <v>0</v>
          </cell>
          <cell r="L66" t="str">
            <v>D</v>
          </cell>
          <cell r="M66">
            <v>1</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500000</v>
          </cell>
          <cell r="AE66">
            <v>500000</v>
          </cell>
          <cell r="AF66">
            <v>500000</v>
          </cell>
          <cell r="AG66">
            <v>500000</v>
          </cell>
          <cell r="AH66">
            <v>500000</v>
          </cell>
          <cell r="AI66">
            <v>400000</v>
          </cell>
          <cell r="AJ66">
            <v>0</v>
          </cell>
          <cell r="AK66">
            <v>0</v>
          </cell>
          <cell r="AL66">
            <v>250000</v>
          </cell>
          <cell r="AM66">
            <v>250000</v>
          </cell>
          <cell r="AN66">
            <v>325000</v>
          </cell>
          <cell r="AO66">
            <v>224000</v>
          </cell>
          <cell r="AP66">
            <v>0</v>
          </cell>
          <cell r="AQ66">
            <v>0</v>
          </cell>
          <cell r="AR66">
            <v>0</v>
          </cell>
          <cell r="AS66">
            <v>0</v>
          </cell>
          <cell r="AT66">
            <v>300000</v>
          </cell>
          <cell r="AU66">
            <v>0</v>
          </cell>
          <cell r="AV66">
            <v>0</v>
          </cell>
          <cell r="AW66">
            <v>150000</v>
          </cell>
          <cell r="AX66">
            <v>150000</v>
          </cell>
          <cell r="AY66">
            <v>150000</v>
          </cell>
          <cell r="AZ66">
            <v>149700</v>
          </cell>
          <cell r="BA66">
            <v>147450</v>
          </cell>
          <cell r="BB66">
            <v>0</v>
          </cell>
          <cell r="BC66">
            <v>500000</v>
          </cell>
          <cell r="BD66">
            <v>350000</v>
          </cell>
          <cell r="BE66">
            <v>500000</v>
          </cell>
          <cell r="BF66">
            <v>450000</v>
          </cell>
          <cell r="BG66">
            <v>400000</v>
          </cell>
          <cell r="BH66">
            <v>350000</v>
          </cell>
          <cell r="BI66">
            <v>350000</v>
          </cell>
          <cell r="BJ66">
            <v>350000</v>
          </cell>
          <cell r="BK66">
            <v>300000</v>
          </cell>
          <cell r="BL66">
            <v>300000</v>
          </cell>
          <cell r="BM66">
            <v>149700</v>
          </cell>
          <cell r="BN66">
            <v>149700</v>
          </cell>
          <cell r="BO66">
            <v>149700</v>
          </cell>
          <cell r="BP66">
            <v>0</v>
          </cell>
          <cell r="BQ66">
            <v>147450</v>
          </cell>
          <cell r="BR66">
            <v>147450</v>
          </cell>
          <cell r="BS66">
            <v>147450</v>
          </cell>
          <cell r="BT66">
            <v>147450</v>
          </cell>
          <cell r="BU66">
            <v>149700</v>
          </cell>
          <cell r="BV66">
            <v>149417</v>
          </cell>
          <cell r="BW66">
            <v>300000</v>
          </cell>
          <cell r="BX66">
            <v>149700</v>
          </cell>
          <cell r="BY66">
            <v>149700</v>
          </cell>
          <cell r="BZ66">
            <v>149700</v>
          </cell>
          <cell r="CA66">
            <v>150000</v>
          </cell>
          <cell r="CB66">
            <v>150000</v>
          </cell>
          <cell r="CC66">
            <v>150000</v>
          </cell>
          <cell r="CD66">
            <v>150000</v>
          </cell>
          <cell r="CE66">
            <v>149417</v>
          </cell>
          <cell r="CF66">
            <v>149417</v>
          </cell>
          <cell r="CG66">
            <v>149417</v>
          </cell>
          <cell r="CH66">
            <v>141602</v>
          </cell>
          <cell r="CI66">
            <v>0</v>
          </cell>
          <cell r="CJ66">
            <v>149417</v>
          </cell>
          <cell r="CK66">
            <v>215000</v>
          </cell>
          <cell r="CL66">
            <v>150000</v>
          </cell>
          <cell r="CM66">
            <v>215000</v>
          </cell>
          <cell r="CN66">
            <v>215000</v>
          </cell>
          <cell r="CO66">
            <v>215000</v>
          </cell>
          <cell r="CP66">
            <v>215000</v>
          </cell>
          <cell r="CQ66">
            <v>215000</v>
          </cell>
          <cell r="CR66">
            <v>170000</v>
          </cell>
          <cell r="CS66">
            <v>170000</v>
          </cell>
          <cell r="CT66">
            <v>141602</v>
          </cell>
          <cell r="CU66">
            <v>141602</v>
          </cell>
          <cell r="CV66">
            <v>215000</v>
          </cell>
          <cell r="CW66">
            <v>175000</v>
          </cell>
          <cell r="CX66">
            <v>175000</v>
          </cell>
          <cell r="CY66">
            <v>165000</v>
          </cell>
          <cell r="CZ66">
            <v>165000</v>
          </cell>
          <cell r="DA66">
            <v>141602</v>
          </cell>
          <cell r="DB66">
            <v>141602</v>
          </cell>
          <cell r="DC66">
            <v>141524</v>
          </cell>
          <cell r="DD66">
            <v>141602</v>
          </cell>
          <cell r="DE66">
            <v>120000</v>
          </cell>
          <cell r="DF66">
            <v>165000</v>
          </cell>
          <cell r="DG66">
            <v>350000</v>
          </cell>
          <cell r="DH66">
            <v>350000</v>
          </cell>
          <cell r="DI66">
            <v>350000</v>
          </cell>
          <cell r="DJ66">
            <v>300000</v>
          </cell>
          <cell r="DK66">
            <v>300000</v>
          </cell>
          <cell r="DL66">
            <v>0</v>
          </cell>
          <cell r="DM66">
            <v>0</v>
          </cell>
          <cell r="DN66">
            <v>0</v>
          </cell>
          <cell r="DO66">
            <v>0</v>
          </cell>
          <cell r="DP66">
            <v>120000</v>
          </cell>
          <cell r="DQ66">
            <v>120000</v>
          </cell>
          <cell r="DR66">
            <v>300000</v>
          </cell>
          <cell r="DS66">
            <v>120000</v>
          </cell>
          <cell r="DT66">
            <v>300000</v>
          </cell>
          <cell r="DU66">
            <v>200000</v>
          </cell>
          <cell r="DV66">
            <v>200000</v>
          </cell>
          <cell r="DW66">
            <v>200000</v>
          </cell>
          <cell r="DX66">
            <v>180000</v>
          </cell>
          <cell r="DY66">
            <v>180000</v>
          </cell>
          <cell r="DZ66">
            <v>120000</v>
          </cell>
          <cell r="EA66">
            <v>180000</v>
          </cell>
        </row>
        <row r="67">
          <cell r="A67">
            <v>50.02</v>
          </cell>
          <cell r="B67">
            <v>0</v>
          </cell>
          <cell r="C67">
            <v>0</v>
          </cell>
          <cell r="D67">
            <v>0</v>
          </cell>
          <cell r="E67">
            <v>0</v>
          </cell>
          <cell r="F67">
            <v>0</v>
          </cell>
          <cell r="G67">
            <v>0</v>
          </cell>
          <cell r="H67">
            <v>0</v>
          </cell>
          <cell r="I67">
            <v>0</v>
          </cell>
          <cell r="J67" t="str">
            <v xml:space="preserve">Connecting Technology and Education Fund </v>
          </cell>
          <cell r="K67">
            <v>0</v>
          </cell>
          <cell r="L67" t="str">
            <v>D</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1000000</v>
          </cell>
          <cell r="CL67">
            <v>1000000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row>
        <row r="68">
          <cell r="A68">
            <v>51</v>
          </cell>
          <cell r="B68">
            <v>1</v>
          </cell>
          <cell r="C68">
            <v>1</v>
          </cell>
          <cell r="D68">
            <v>0</v>
          </cell>
          <cell r="E68">
            <v>0</v>
          </cell>
          <cell r="F68" t="str">
            <v>OESE</v>
          </cell>
          <cell r="G68" t="str">
            <v>School Improvement</v>
          </cell>
          <cell r="H68">
            <v>0</v>
          </cell>
          <cell r="I68">
            <v>0</v>
          </cell>
          <cell r="J68" t="str">
            <v>Educational technology State grants (ESEA II-D-1 and 2)</v>
          </cell>
          <cell r="K68">
            <v>0</v>
          </cell>
          <cell r="L68" t="str">
            <v>D</v>
          </cell>
          <cell r="M68">
            <v>1</v>
          </cell>
          <cell r="N68">
            <v>0</v>
          </cell>
          <cell r="O68">
            <v>0</v>
          </cell>
          <cell r="P68">
            <v>269872</v>
          </cell>
          <cell r="Q68">
            <v>100000</v>
          </cell>
          <cell r="R68">
            <v>100000</v>
          </cell>
          <cell r="S68">
            <v>100000</v>
          </cell>
          <cell r="T68">
            <v>100000</v>
          </cell>
          <cell r="U68">
            <v>0</v>
          </cell>
          <cell r="V68">
            <v>250000</v>
          </cell>
          <cell r="W68">
            <v>270000</v>
          </cell>
          <cell r="X68">
            <v>0</v>
          </cell>
          <cell r="Y68">
            <v>0</v>
          </cell>
          <cell r="Z68">
            <v>0</v>
          </cell>
          <cell r="AA68">
            <v>0</v>
          </cell>
          <cell r="AB68">
            <v>0</v>
          </cell>
          <cell r="AC68">
            <v>0</v>
          </cell>
          <cell r="AD68">
            <v>0</v>
          </cell>
          <cell r="AE68">
            <v>0</v>
          </cell>
          <cell r="AF68">
            <v>0</v>
          </cell>
          <cell r="AG68">
            <v>0</v>
          </cell>
          <cell r="AH68">
            <v>100000</v>
          </cell>
          <cell r="AI68">
            <v>100000</v>
          </cell>
          <cell r="AJ68">
            <v>100000</v>
          </cell>
          <cell r="AK68">
            <v>100000</v>
          </cell>
          <cell r="AL68">
            <v>100000</v>
          </cell>
          <cell r="AM68">
            <v>100000</v>
          </cell>
          <cell r="AN68">
            <v>100000</v>
          </cell>
          <cell r="AO68">
            <v>100000</v>
          </cell>
          <cell r="AP68">
            <v>100000</v>
          </cell>
          <cell r="AQ68">
            <v>100000</v>
          </cell>
          <cell r="AR68">
            <v>0</v>
          </cell>
          <cell r="AS68">
            <v>100000</v>
          </cell>
          <cell r="AT68">
            <v>0</v>
          </cell>
          <cell r="AU68">
            <v>100000</v>
          </cell>
          <cell r="AV68">
            <v>100000</v>
          </cell>
          <cell r="AW68">
            <v>0</v>
          </cell>
          <cell r="AX68">
            <v>0</v>
          </cell>
          <cell r="AY68">
            <v>0</v>
          </cell>
          <cell r="AZ68">
            <v>0</v>
          </cell>
          <cell r="BA68">
            <v>0</v>
          </cell>
          <cell r="BB68">
            <v>100000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250000</v>
          </cell>
          <cell r="DG68">
            <v>200000</v>
          </cell>
          <cell r="DH68">
            <v>200000</v>
          </cell>
          <cell r="DI68">
            <v>200000</v>
          </cell>
          <cell r="DJ68">
            <v>200000</v>
          </cell>
          <cell r="DK68">
            <v>200000</v>
          </cell>
          <cell r="DL68">
            <v>0</v>
          </cell>
          <cell r="DM68">
            <v>0</v>
          </cell>
          <cell r="DN68">
            <v>0</v>
          </cell>
          <cell r="DO68">
            <v>0</v>
          </cell>
          <cell r="DP68">
            <v>0</v>
          </cell>
          <cell r="DQ68">
            <v>0</v>
          </cell>
          <cell r="DR68">
            <v>200000</v>
          </cell>
          <cell r="DS68">
            <v>0</v>
          </cell>
          <cell r="DT68">
            <v>0</v>
          </cell>
          <cell r="DU68">
            <v>0</v>
          </cell>
          <cell r="DV68">
            <v>100000</v>
          </cell>
          <cell r="DW68">
            <v>0</v>
          </cell>
          <cell r="DX68">
            <v>0</v>
          </cell>
          <cell r="DY68">
            <v>0</v>
          </cell>
          <cell r="DZ68">
            <v>0</v>
          </cell>
          <cell r="EA68">
            <v>0</v>
          </cell>
        </row>
        <row r="69">
          <cell r="A69">
            <v>52</v>
          </cell>
          <cell r="B69">
            <v>1</v>
          </cell>
          <cell r="C69">
            <v>0</v>
          </cell>
          <cell r="D69">
            <v>0</v>
          </cell>
          <cell r="E69">
            <v>0</v>
          </cell>
          <cell r="F69" t="str">
            <v>OESE</v>
          </cell>
          <cell r="G69" t="str">
            <v>School Improvement</v>
          </cell>
          <cell r="H69">
            <v>0</v>
          </cell>
          <cell r="I69">
            <v>0</v>
          </cell>
          <cell r="J69" t="str">
            <v>College and career readiness (proposed legislation)</v>
          </cell>
          <cell r="K69">
            <v>0</v>
          </cell>
          <cell r="L69" t="str">
            <v>D</v>
          </cell>
          <cell r="M69">
            <v>1</v>
          </cell>
          <cell r="N69">
            <v>0</v>
          </cell>
          <cell r="O69">
            <v>0</v>
          </cell>
          <cell r="P69">
            <v>0</v>
          </cell>
          <cell r="Q69">
            <v>0</v>
          </cell>
          <cell r="R69">
            <v>0</v>
          </cell>
          <cell r="S69">
            <v>0</v>
          </cell>
          <cell r="T69">
            <v>0</v>
          </cell>
          <cell r="U69">
            <v>93540</v>
          </cell>
          <cell r="V69">
            <v>0</v>
          </cell>
          <cell r="W69">
            <v>0</v>
          </cell>
          <cell r="X69">
            <v>93540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row>
        <row r="70">
          <cell r="A70">
            <v>53</v>
          </cell>
          <cell r="B70">
            <v>1</v>
          </cell>
          <cell r="C70">
            <v>0</v>
          </cell>
          <cell r="D70">
            <v>0</v>
          </cell>
          <cell r="E70">
            <v>0</v>
          </cell>
          <cell r="F70" t="str">
            <v>OESE</v>
          </cell>
          <cell r="G70" t="str">
            <v>School Improvement</v>
          </cell>
          <cell r="H70">
            <v>0</v>
          </cell>
          <cell r="I70">
            <v>0</v>
          </cell>
          <cell r="J70" t="str">
            <v>High school graduation initiative (ESEA I-H)</v>
          </cell>
          <cell r="K70">
            <v>0</v>
          </cell>
          <cell r="L70" t="str">
            <v>D</v>
          </cell>
          <cell r="M70">
            <v>1</v>
          </cell>
          <cell r="N70">
            <v>0</v>
          </cell>
          <cell r="O70">
            <v>0</v>
          </cell>
          <cell r="P70">
            <v>0</v>
          </cell>
          <cell r="Q70">
            <v>50000</v>
          </cell>
          <cell r="R70">
            <v>50000</v>
          </cell>
          <cell r="S70">
            <v>50000</v>
          </cell>
          <cell r="T70">
            <v>50000</v>
          </cell>
          <cell r="U70">
            <v>0</v>
          </cell>
          <cell r="V70">
            <v>50000</v>
          </cell>
          <cell r="W70">
            <v>50000</v>
          </cell>
          <cell r="X70">
            <v>0</v>
          </cell>
          <cell r="Y70">
            <v>0</v>
          </cell>
          <cell r="Z70">
            <v>0</v>
          </cell>
          <cell r="AA70">
            <v>0</v>
          </cell>
          <cell r="AB70">
            <v>0</v>
          </cell>
          <cell r="AC70">
            <v>0</v>
          </cell>
          <cell r="AD70">
            <v>0</v>
          </cell>
          <cell r="AE70">
            <v>0</v>
          </cell>
          <cell r="AF70">
            <v>0</v>
          </cell>
          <cell r="AG70">
            <v>0</v>
          </cell>
          <cell r="AH70">
            <v>50000</v>
          </cell>
          <cell r="AI70">
            <v>0</v>
          </cell>
          <cell r="AJ70">
            <v>50000</v>
          </cell>
          <cell r="AK70">
            <v>50000</v>
          </cell>
          <cell r="AL70">
            <v>100000</v>
          </cell>
          <cell r="AM70">
            <v>100000</v>
          </cell>
          <cell r="AN70">
            <v>50000</v>
          </cell>
          <cell r="AO70">
            <v>25000</v>
          </cell>
          <cell r="AP70">
            <v>50000</v>
          </cell>
          <cell r="AQ70">
            <v>50000</v>
          </cell>
          <cell r="AR70">
            <v>0</v>
          </cell>
          <cell r="AS70">
            <v>50000</v>
          </cell>
          <cell r="AT70">
            <v>50000</v>
          </cell>
          <cell r="AU70">
            <v>50000</v>
          </cell>
          <cell r="AV70">
            <v>50000</v>
          </cell>
          <cell r="AW70">
            <v>49000</v>
          </cell>
          <cell r="AX70">
            <v>49000</v>
          </cell>
          <cell r="AY70">
            <v>49000</v>
          </cell>
          <cell r="AZ70">
            <v>48902</v>
          </cell>
          <cell r="BA70">
            <v>48167</v>
          </cell>
          <cell r="BB70">
            <v>50000</v>
          </cell>
          <cell r="BC70">
            <v>0</v>
          </cell>
          <cell r="BD70">
            <v>0</v>
          </cell>
          <cell r="BE70">
            <v>0</v>
          </cell>
          <cell r="BF70">
            <v>0</v>
          </cell>
          <cell r="BG70">
            <v>0</v>
          </cell>
          <cell r="BH70">
            <v>0</v>
          </cell>
          <cell r="BI70">
            <v>0</v>
          </cell>
          <cell r="BJ70">
            <v>0</v>
          </cell>
          <cell r="BK70">
            <v>0</v>
          </cell>
          <cell r="BL70">
            <v>48902</v>
          </cell>
          <cell r="BM70">
            <v>48902</v>
          </cell>
          <cell r="BN70">
            <v>48902</v>
          </cell>
          <cell r="BO70">
            <v>48902</v>
          </cell>
          <cell r="BP70">
            <v>0</v>
          </cell>
          <cell r="BQ70">
            <v>48167</v>
          </cell>
          <cell r="BR70">
            <v>48167</v>
          </cell>
          <cell r="BS70">
            <v>48167</v>
          </cell>
          <cell r="BT70">
            <v>48167</v>
          </cell>
          <cell r="BU70">
            <v>48902</v>
          </cell>
          <cell r="BV70">
            <v>48809</v>
          </cell>
          <cell r="BW70">
            <v>0</v>
          </cell>
          <cell r="BX70">
            <v>0</v>
          </cell>
          <cell r="BY70">
            <v>0</v>
          </cell>
          <cell r="BZ70">
            <v>0</v>
          </cell>
          <cell r="CA70">
            <v>0</v>
          </cell>
          <cell r="CB70">
            <v>0</v>
          </cell>
          <cell r="CC70">
            <v>0</v>
          </cell>
          <cell r="CD70">
            <v>0</v>
          </cell>
          <cell r="CE70">
            <v>48809</v>
          </cell>
          <cell r="CF70">
            <v>48809</v>
          </cell>
          <cell r="CG70">
            <v>48809</v>
          </cell>
          <cell r="CH70">
            <v>46267</v>
          </cell>
          <cell r="CI70">
            <v>48809</v>
          </cell>
          <cell r="CJ70">
            <v>48809</v>
          </cell>
          <cell r="CK70">
            <v>0</v>
          </cell>
          <cell r="CL70">
            <v>0</v>
          </cell>
          <cell r="CM70">
            <v>0</v>
          </cell>
          <cell r="CN70">
            <v>0</v>
          </cell>
          <cell r="CO70">
            <v>0</v>
          </cell>
          <cell r="CP70">
            <v>0</v>
          </cell>
          <cell r="CQ70">
            <v>0</v>
          </cell>
          <cell r="CR70">
            <v>48809</v>
          </cell>
          <cell r="CS70">
            <v>48809</v>
          </cell>
          <cell r="CT70">
            <v>46267</v>
          </cell>
          <cell r="CU70">
            <v>46267</v>
          </cell>
          <cell r="CV70">
            <v>0</v>
          </cell>
          <cell r="CW70">
            <v>0</v>
          </cell>
          <cell r="CX70">
            <v>0</v>
          </cell>
          <cell r="CY70">
            <v>0</v>
          </cell>
          <cell r="CZ70">
            <v>0</v>
          </cell>
          <cell r="DA70">
            <v>0</v>
          </cell>
          <cell r="DB70">
            <v>46267</v>
          </cell>
          <cell r="DC70">
            <v>46241</v>
          </cell>
          <cell r="DD70">
            <v>46267</v>
          </cell>
          <cell r="DE70">
            <v>0</v>
          </cell>
          <cell r="DF70">
            <v>46267</v>
          </cell>
          <cell r="DG70">
            <v>46267</v>
          </cell>
          <cell r="DH70">
            <v>46267</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row>
        <row r="71">
          <cell r="A71">
            <v>53.01</v>
          </cell>
          <cell r="B71">
            <v>1</v>
          </cell>
          <cell r="C71">
            <v>0</v>
          </cell>
          <cell r="D71">
            <v>0</v>
          </cell>
          <cell r="E71">
            <v>0</v>
          </cell>
          <cell r="F71" t="str">
            <v>OESE</v>
          </cell>
          <cell r="G71" t="str">
            <v>School Improvement</v>
          </cell>
          <cell r="H71">
            <v>0</v>
          </cell>
          <cell r="I71">
            <v>0</v>
          </cell>
          <cell r="J71" t="str">
            <v>College pathways and accelerated learning (proposed legislation)</v>
          </cell>
          <cell r="K71">
            <v>0</v>
          </cell>
          <cell r="L71" t="str">
            <v>D</v>
          </cell>
          <cell r="M71">
            <v>1</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100000</v>
          </cell>
          <cell r="AG71">
            <v>100000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100000</v>
          </cell>
          <cell r="BD71">
            <v>100000</v>
          </cell>
          <cell r="BE71">
            <v>100000</v>
          </cell>
          <cell r="BF71">
            <v>100000</v>
          </cell>
          <cell r="BG71">
            <v>100000</v>
          </cell>
          <cell r="BH71">
            <v>86000</v>
          </cell>
          <cell r="BI71">
            <v>86000</v>
          </cell>
          <cell r="BJ71">
            <v>86000</v>
          </cell>
          <cell r="BK71">
            <v>86000</v>
          </cell>
          <cell r="BL71">
            <v>0</v>
          </cell>
          <cell r="BM71">
            <v>0</v>
          </cell>
          <cell r="BN71">
            <v>0</v>
          </cell>
          <cell r="BO71">
            <v>0</v>
          </cell>
          <cell r="BP71">
            <v>0</v>
          </cell>
          <cell r="BQ71">
            <v>0</v>
          </cell>
          <cell r="BR71">
            <v>0</v>
          </cell>
          <cell r="BS71">
            <v>0</v>
          </cell>
          <cell r="BT71">
            <v>0</v>
          </cell>
          <cell r="BU71">
            <v>0</v>
          </cell>
          <cell r="BV71">
            <v>0</v>
          </cell>
          <cell r="BW71">
            <v>86000</v>
          </cell>
          <cell r="BX71">
            <v>86000</v>
          </cell>
          <cell r="BY71">
            <v>80000</v>
          </cell>
          <cell r="BZ71">
            <v>80000</v>
          </cell>
          <cell r="CA71">
            <v>0</v>
          </cell>
          <cell r="CB71">
            <v>80314</v>
          </cell>
          <cell r="CC71">
            <v>92314</v>
          </cell>
          <cell r="CD71">
            <v>81282</v>
          </cell>
          <cell r="CE71">
            <v>0</v>
          </cell>
          <cell r="CF71">
            <v>0</v>
          </cell>
          <cell r="CG71">
            <v>0</v>
          </cell>
          <cell r="CH71">
            <v>0</v>
          </cell>
          <cell r="CI71">
            <v>0</v>
          </cell>
          <cell r="CJ71">
            <v>0</v>
          </cell>
          <cell r="CK71">
            <v>102200</v>
          </cell>
          <cell r="CL71">
            <v>102200</v>
          </cell>
          <cell r="CM71">
            <v>102200</v>
          </cell>
          <cell r="CN71">
            <v>102200</v>
          </cell>
          <cell r="CO71">
            <v>102200</v>
          </cell>
          <cell r="CP71">
            <v>102200</v>
          </cell>
          <cell r="CQ71">
            <v>102200</v>
          </cell>
          <cell r="CR71">
            <v>102200</v>
          </cell>
          <cell r="CS71">
            <v>0</v>
          </cell>
          <cell r="CT71">
            <v>0</v>
          </cell>
          <cell r="CU71">
            <v>0</v>
          </cell>
          <cell r="CV71">
            <v>78804</v>
          </cell>
          <cell r="CW71">
            <v>79750</v>
          </cell>
          <cell r="CX71">
            <v>79750</v>
          </cell>
          <cell r="CY71">
            <v>74750</v>
          </cell>
          <cell r="CZ71">
            <v>74750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A72">
            <v>54</v>
          </cell>
          <cell r="B72">
            <v>1</v>
          </cell>
          <cell r="C72">
            <v>2</v>
          </cell>
          <cell r="D72">
            <v>0</v>
          </cell>
          <cell r="E72">
            <v>0</v>
          </cell>
          <cell r="F72" t="str">
            <v>OESE</v>
          </cell>
          <cell r="G72" t="str">
            <v>School Improvement</v>
          </cell>
          <cell r="H72">
            <v>0</v>
          </cell>
          <cell r="I72">
            <v>0</v>
          </cell>
          <cell r="J72" t="str">
            <v>Advanced placement (ESEA I-G)</v>
          </cell>
          <cell r="K72">
            <v>0</v>
          </cell>
          <cell r="L72" t="str">
            <v>D</v>
          </cell>
          <cell r="M72">
            <v>1</v>
          </cell>
          <cell r="N72">
            <v>0</v>
          </cell>
          <cell r="O72">
            <v>0</v>
          </cell>
          <cell r="P72">
            <v>43540</v>
          </cell>
          <cell r="Q72">
            <v>43540</v>
          </cell>
          <cell r="R72">
            <v>45840</v>
          </cell>
          <cell r="S72">
            <v>45840</v>
          </cell>
          <cell r="T72">
            <v>45840</v>
          </cell>
          <cell r="U72">
            <v>0</v>
          </cell>
          <cell r="V72">
            <v>43540</v>
          </cell>
          <cell r="W72">
            <v>43540</v>
          </cell>
          <cell r="X72">
            <v>0</v>
          </cell>
          <cell r="Y72">
            <v>0</v>
          </cell>
          <cell r="Z72">
            <v>0</v>
          </cell>
          <cell r="AA72">
            <v>0</v>
          </cell>
          <cell r="AB72">
            <v>0</v>
          </cell>
          <cell r="AC72">
            <v>0</v>
          </cell>
          <cell r="AD72">
            <v>0</v>
          </cell>
          <cell r="AE72">
            <v>0</v>
          </cell>
          <cell r="AF72">
            <v>0</v>
          </cell>
          <cell r="AG72">
            <v>0</v>
          </cell>
          <cell r="AH72">
            <v>45840</v>
          </cell>
          <cell r="AI72">
            <v>45840</v>
          </cell>
          <cell r="AJ72">
            <v>45840</v>
          </cell>
          <cell r="AK72">
            <v>45840</v>
          </cell>
          <cell r="AL72">
            <v>45840</v>
          </cell>
          <cell r="AM72">
            <v>45840</v>
          </cell>
          <cell r="AN72">
            <v>45840</v>
          </cell>
          <cell r="AO72">
            <v>45840</v>
          </cell>
          <cell r="AP72">
            <v>45840</v>
          </cell>
          <cell r="AQ72">
            <v>45840</v>
          </cell>
          <cell r="AR72">
            <v>45840</v>
          </cell>
          <cell r="AS72">
            <v>45840</v>
          </cell>
          <cell r="AT72">
            <v>45840</v>
          </cell>
          <cell r="AU72">
            <v>45840</v>
          </cell>
          <cell r="AV72">
            <v>45840</v>
          </cell>
          <cell r="AW72">
            <v>43000</v>
          </cell>
          <cell r="AX72">
            <v>43340</v>
          </cell>
          <cell r="AY72">
            <v>43340</v>
          </cell>
          <cell r="AZ72">
            <v>43253</v>
          </cell>
          <cell r="BA72">
            <v>42603</v>
          </cell>
          <cell r="BB72">
            <v>45840</v>
          </cell>
          <cell r="BC72">
            <v>0</v>
          </cell>
          <cell r="BD72">
            <v>0</v>
          </cell>
          <cell r="BE72">
            <v>0</v>
          </cell>
          <cell r="BF72">
            <v>0</v>
          </cell>
          <cell r="BG72">
            <v>0</v>
          </cell>
          <cell r="BH72">
            <v>0</v>
          </cell>
          <cell r="BI72">
            <v>0</v>
          </cell>
          <cell r="BJ72">
            <v>0</v>
          </cell>
          <cell r="BK72">
            <v>0</v>
          </cell>
          <cell r="BL72">
            <v>43253</v>
          </cell>
          <cell r="BM72">
            <v>43253</v>
          </cell>
          <cell r="BN72">
            <v>43253</v>
          </cell>
          <cell r="BO72">
            <v>43253</v>
          </cell>
          <cell r="BP72">
            <v>0</v>
          </cell>
          <cell r="BQ72">
            <v>42603</v>
          </cell>
          <cell r="BR72">
            <v>42603</v>
          </cell>
          <cell r="BS72">
            <v>42603</v>
          </cell>
          <cell r="BT72">
            <v>42603</v>
          </cell>
          <cell r="BU72">
            <v>27000</v>
          </cell>
          <cell r="BV72">
            <v>30055</v>
          </cell>
          <cell r="BW72">
            <v>0</v>
          </cell>
          <cell r="BX72">
            <v>0</v>
          </cell>
          <cell r="BY72">
            <v>0</v>
          </cell>
          <cell r="BZ72">
            <v>0</v>
          </cell>
          <cell r="CA72">
            <v>43253</v>
          </cell>
          <cell r="CB72">
            <v>0</v>
          </cell>
          <cell r="CC72">
            <v>0</v>
          </cell>
          <cell r="CD72">
            <v>0</v>
          </cell>
          <cell r="CE72">
            <v>36027</v>
          </cell>
          <cell r="CF72">
            <v>36027</v>
          </cell>
          <cell r="CG72">
            <v>30055</v>
          </cell>
          <cell r="CH72">
            <v>28890</v>
          </cell>
          <cell r="CI72">
            <v>0</v>
          </cell>
          <cell r="CJ72">
            <v>30055</v>
          </cell>
          <cell r="CK72">
            <v>0</v>
          </cell>
          <cell r="CL72">
            <v>0</v>
          </cell>
          <cell r="CM72">
            <v>0</v>
          </cell>
          <cell r="CN72">
            <v>0</v>
          </cell>
          <cell r="CO72">
            <v>0</v>
          </cell>
          <cell r="CP72">
            <v>0</v>
          </cell>
          <cell r="CQ72">
            <v>0</v>
          </cell>
          <cell r="CR72">
            <v>29995</v>
          </cell>
          <cell r="CS72">
            <v>29995</v>
          </cell>
          <cell r="CT72">
            <v>28890</v>
          </cell>
          <cell r="CU72">
            <v>28483</v>
          </cell>
          <cell r="CV72">
            <v>0</v>
          </cell>
          <cell r="CW72">
            <v>0</v>
          </cell>
          <cell r="CX72">
            <v>0</v>
          </cell>
          <cell r="CY72">
            <v>0</v>
          </cell>
          <cell r="CZ72">
            <v>0</v>
          </cell>
          <cell r="DA72">
            <v>28483</v>
          </cell>
          <cell r="DB72">
            <v>28483</v>
          </cell>
          <cell r="DC72">
            <v>28467</v>
          </cell>
          <cell r="DD72">
            <v>28483</v>
          </cell>
          <cell r="DE72">
            <v>28483</v>
          </cell>
          <cell r="DF72">
            <v>50000</v>
          </cell>
          <cell r="DG72">
            <v>38483</v>
          </cell>
          <cell r="DH72">
            <v>28483</v>
          </cell>
          <cell r="DI72">
            <v>28483</v>
          </cell>
          <cell r="DJ72">
            <v>28483</v>
          </cell>
          <cell r="DK72">
            <v>28483</v>
          </cell>
          <cell r="DL72">
            <v>0</v>
          </cell>
          <cell r="DM72">
            <v>0</v>
          </cell>
          <cell r="DN72">
            <v>22888</v>
          </cell>
          <cell r="DO72">
            <v>0</v>
          </cell>
          <cell r="DP72">
            <v>28483</v>
          </cell>
          <cell r="DQ72">
            <v>28483</v>
          </cell>
          <cell r="DR72">
            <v>22888</v>
          </cell>
          <cell r="DS72">
            <v>28483</v>
          </cell>
          <cell r="DT72">
            <v>28483</v>
          </cell>
          <cell r="DU72">
            <v>28483</v>
          </cell>
          <cell r="DV72">
            <v>75000</v>
          </cell>
          <cell r="DW72">
            <v>0</v>
          </cell>
          <cell r="DX72">
            <v>0</v>
          </cell>
          <cell r="DY72">
            <v>0</v>
          </cell>
          <cell r="DZ72">
            <v>0</v>
          </cell>
          <cell r="EA72">
            <v>0</v>
          </cell>
        </row>
        <row r="73">
          <cell r="A73">
            <v>55</v>
          </cell>
          <cell r="B73">
            <v>1</v>
          </cell>
          <cell r="C73">
            <v>1</v>
          </cell>
          <cell r="D73">
            <v>0</v>
          </cell>
          <cell r="E73">
            <v>0</v>
          </cell>
          <cell r="F73" t="str">
            <v>OESE</v>
          </cell>
          <cell r="G73" t="str">
            <v>School Improvement</v>
          </cell>
          <cell r="H73">
            <v>0</v>
          </cell>
          <cell r="I73">
            <v>0</v>
          </cell>
          <cell r="J73" t="str">
            <v>Javits gifted and talented education (ESEA V-D, subpart 6)</v>
          </cell>
          <cell r="K73">
            <v>0</v>
          </cell>
          <cell r="L73" t="str">
            <v>D</v>
          </cell>
          <cell r="M73">
            <v>1</v>
          </cell>
          <cell r="N73">
            <v>0</v>
          </cell>
          <cell r="O73">
            <v>0</v>
          </cell>
          <cell r="P73">
            <v>7463</v>
          </cell>
          <cell r="Q73">
            <v>0</v>
          </cell>
          <cell r="R73">
            <v>7463</v>
          </cell>
          <cell r="S73">
            <v>7463</v>
          </cell>
          <cell r="T73">
            <v>7463</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7463</v>
          </cell>
          <cell r="AK73">
            <v>7463</v>
          </cell>
          <cell r="AL73">
            <v>0</v>
          </cell>
          <cell r="AM73">
            <v>0</v>
          </cell>
          <cell r="AN73">
            <v>7463</v>
          </cell>
          <cell r="AO73">
            <v>0</v>
          </cell>
          <cell r="AP73">
            <v>7463</v>
          </cell>
          <cell r="AQ73">
            <v>7463</v>
          </cell>
          <cell r="AR73">
            <v>7463</v>
          </cell>
          <cell r="AS73">
            <v>7463</v>
          </cell>
          <cell r="AT73">
            <v>0</v>
          </cell>
          <cell r="AU73">
            <v>7463</v>
          </cell>
          <cell r="AV73">
            <v>7463</v>
          </cell>
          <cell r="AW73">
            <v>0</v>
          </cell>
          <cell r="AX73">
            <v>0</v>
          </cell>
          <cell r="AY73">
            <v>0</v>
          </cell>
          <cell r="AZ73">
            <v>0</v>
          </cell>
          <cell r="BA73">
            <v>0</v>
          </cell>
          <cell r="BB73">
            <v>7463</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15000</v>
          </cell>
          <cell r="CS73">
            <v>15000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12000</v>
          </cell>
          <cell r="DY73">
            <v>12000</v>
          </cell>
          <cell r="DZ73">
            <v>12000</v>
          </cell>
          <cell r="EA73">
            <v>12000</v>
          </cell>
        </row>
        <row r="74">
          <cell r="A74">
            <v>56</v>
          </cell>
          <cell r="B74">
            <v>1</v>
          </cell>
          <cell r="C74">
            <v>1</v>
          </cell>
          <cell r="D74">
            <v>1</v>
          </cell>
          <cell r="E74">
            <v>0</v>
          </cell>
          <cell r="F74" t="str">
            <v>OESE</v>
          </cell>
          <cell r="G74" t="str">
            <v>School Improvement</v>
          </cell>
          <cell r="H74">
            <v>0</v>
          </cell>
          <cell r="I74">
            <v>1</v>
          </cell>
          <cell r="J74" t="str">
            <v>Assessments (proposed legislation) - NOT USED</v>
          </cell>
          <cell r="K74">
            <v>0</v>
          </cell>
          <cell r="L74">
            <v>0</v>
          </cell>
          <cell r="M74">
            <v>1</v>
          </cell>
          <cell r="N74">
            <v>0</v>
          </cell>
          <cell r="O74">
            <v>0</v>
          </cell>
          <cell r="P74">
            <v>0</v>
          </cell>
          <cell r="Q74">
            <v>0</v>
          </cell>
          <cell r="R74">
            <v>0</v>
          </cell>
          <cell r="S74">
            <v>0</v>
          </cell>
          <cell r="T74">
            <v>0</v>
          </cell>
          <cell r="U74">
            <v>800000</v>
          </cell>
          <cell r="V74">
            <v>700000</v>
          </cell>
          <cell r="W74">
            <v>700000</v>
          </cell>
          <cell r="X74">
            <v>700000</v>
          </cell>
          <cell r="Y74">
            <v>600000</v>
          </cell>
          <cell r="Z74">
            <v>410700</v>
          </cell>
          <cell r="AA74">
            <v>189300</v>
          </cell>
          <cell r="AB74">
            <v>600000</v>
          </cell>
          <cell r="AC74">
            <v>600000</v>
          </cell>
          <cell r="AD74">
            <v>789300</v>
          </cell>
          <cell r="AE74">
            <v>789300</v>
          </cell>
          <cell r="AF74">
            <v>789300</v>
          </cell>
          <cell r="AG74">
            <v>789300</v>
          </cell>
          <cell r="AH74">
            <v>789300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789300</v>
          </cell>
          <cell r="BD74">
            <v>0</v>
          </cell>
          <cell r="BE74">
            <v>789300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A75">
            <v>56.5</v>
          </cell>
          <cell r="B75">
            <v>1</v>
          </cell>
          <cell r="C75">
            <v>1</v>
          </cell>
          <cell r="D75">
            <v>0</v>
          </cell>
          <cell r="E75">
            <v>0</v>
          </cell>
          <cell r="F75" t="str">
            <v>OESE</v>
          </cell>
          <cell r="G75" t="str">
            <v>School Improvement</v>
          </cell>
          <cell r="H75">
            <v>0</v>
          </cell>
          <cell r="I75">
            <v>0</v>
          </cell>
          <cell r="J75" t="str">
            <v>Assessing achievement (ESEA VI-A-1)</v>
          </cell>
          <cell r="K75">
            <v>0</v>
          </cell>
          <cell r="L75" t="str">
            <v>D</v>
          </cell>
          <cell r="M75">
            <v>1</v>
          </cell>
          <cell r="N75">
            <v>0</v>
          </cell>
          <cell r="O75">
            <v>0</v>
          </cell>
          <cell r="P75">
            <v>410732</v>
          </cell>
          <cell r="Q75">
            <v>410732</v>
          </cell>
          <cell r="R75">
            <v>410732</v>
          </cell>
          <cell r="S75">
            <v>410732</v>
          </cell>
          <cell r="T75">
            <v>410732</v>
          </cell>
          <cell r="U75">
            <v>800000</v>
          </cell>
          <cell r="V75">
            <v>700000</v>
          </cell>
          <cell r="W75">
            <v>700000</v>
          </cell>
          <cell r="X75">
            <v>700000</v>
          </cell>
          <cell r="Y75">
            <v>600000</v>
          </cell>
          <cell r="Z75">
            <v>410700</v>
          </cell>
          <cell r="AA75">
            <v>189300</v>
          </cell>
          <cell r="AB75">
            <v>600000</v>
          </cell>
          <cell r="AC75">
            <v>600000</v>
          </cell>
          <cell r="AD75">
            <v>600000</v>
          </cell>
          <cell r="AE75">
            <v>600000</v>
          </cell>
          <cell r="AF75">
            <v>413918</v>
          </cell>
          <cell r="AG75">
            <v>450000</v>
          </cell>
          <cell r="AH75">
            <v>410732</v>
          </cell>
          <cell r="AI75">
            <v>410732</v>
          </cell>
          <cell r="AJ75">
            <v>410732</v>
          </cell>
          <cell r="AK75">
            <v>410732</v>
          </cell>
          <cell r="AL75">
            <v>450000</v>
          </cell>
          <cell r="AM75">
            <v>450000</v>
          </cell>
          <cell r="AN75">
            <v>430000</v>
          </cell>
          <cell r="AO75">
            <v>410732</v>
          </cell>
          <cell r="AP75">
            <v>410732</v>
          </cell>
          <cell r="AQ75">
            <v>410732</v>
          </cell>
          <cell r="AR75">
            <v>410732</v>
          </cell>
          <cell r="AS75">
            <v>410732</v>
          </cell>
          <cell r="AT75">
            <v>410732</v>
          </cell>
          <cell r="AU75">
            <v>410732</v>
          </cell>
          <cell r="AV75">
            <v>410732</v>
          </cell>
          <cell r="AW75">
            <v>390732</v>
          </cell>
          <cell r="AX75">
            <v>390732</v>
          </cell>
          <cell r="AY75">
            <v>390732</v>
          </cell>
          <cell r="AZ75">
            <v>389951</v>
          </cell>
          <cell r="BA75">
            <v>384090</v>
          </cell>
          <cell r="BB75">
            <v>410732</v>
          </cell>
          <cell r="BC75">
            <v>450000</v>
          </cell>
          <cell r="BD75">
            <v>410732</v>
          </cell>
          <cell r="BE75">
            <v>450000</v>
          </cell>
          <cell r="BF75">
            <v>450000</v>
          </cell>
          <cell r="BG75">
            <v>410732</v>
          </cell>
          <cell r="BH75">
            <v>420000</v>
          </cell>
          <cell r="BI75">
            <v>420000</v>
          </cell>
          <cell r="BJ75">
            <v>420000</v>
          </cell>
          <cell r="BK75">
            <v>420000</v>
          </cell>
          <cell r="BL75">
            <v>389951</v>
          </cell>
          <cell r="BM75">
            <v>389951</v>
          </cell>
          <cell r="BN75">
            <v>389951</v>
          </cell>
          <cell r="BO75">
            <v>389951</v>
          </cell>
          <cell r="BP75">
            <v>389951</v>
          </cell>
          <cell r="BQ75">
            <v>384090</v>
          </cell>
          <cell r="BR75">
            <v>384090</v>
          </cell>
          <cell r="BS75">
            <v>384090</v>
          </cell>
          <cell r="BT75">
            <v>384090</v>
          </cell>
          <cell r="BU75">
            <v>389951</v>
          </cell>
          <cell r="BV75">
            <v>389214</v>
          </cell>
          <cell r="BW75">
            <v>389951</v>
          </cell>
          <cell r="BX75">
            <v>389951</v>
          </cell>
          <cell r="BY75">
            <v>389951</v>
          </cell>
          <cell r="BZ75">
            <v>370453</v>
          </cell>
          <cell r="CA75">
            <v>389951</v>
          </cell>
          <cell r="CB75">
            <v>389951</v>
          </cell>
          <cell r="CC75">
            <v>389214</v>
          </cell>
          <cell r="CD75">
            <v>389214</v>
          </cell>
          <cell r="CE75">
            <v>389214</v>
          </cell>
          <cell r="CF75">
            <v>389214</v>
          </cell>
          <cell r="CG75">
            <v>389214</v>
          </cell>
          <cell r="CH75">
            <v>368900</v>
          </cell>
          <cell r="CI75">
            <v>389214</v>
          </cell>
          <cell r="CJ75">
            <v>389214</v>
          </cell>
          <cell r="CK75">
            <v>389214</v>
          </cell>
          <cell r="CL75">
            <v>389214</v>
          </cell>
          <cell r="CM75">
            <v>389214</v>
          </cell>
          <cell r="CN75">
            <v>389214</v>
          </cell>
          <cell r="CO75">
            <v>389214</v>
          </cell>
          <cell r="CP75">
            <v>389214</v>
          </cell>
          <cell r="CQ75">
            <v>389214</v>
          </cell>
          <cell r="CR75">
            <v>408436</v>
          </cell>
          <cell r="CS75">
            <v>408436</v>
          </cell>
          <cell r="CT75">
            <v>368900</v>
          </cell>
          <cell r="CU75">
            <v>378000</v>
          </cell>
          <cell r="CV75">
            <v>408436</v>
          </cell>
          <cell r="CW75">
            <v>378000</v>
          </cell>
          <cell r="CX75">
            <v>378000</v>
          </cell>
          <cell r="CY75">
            <v>378000</v>
          </cell>
          <cell r="CZ75">
            <v>378000</v>
          </cell>
          <cell r="DA75">
            <v>378000</v>
          </cell>
          <cell r="DB75">
            <v>378000</v>
          </cell>
          <cell r="DC75">
            <v>377791</v>
          </cell>
          <cell r="DD75">
            <v>378000</v>
          </cell>
          <cell r="DE75">
            <v>378000</v>
          </cell>
          <cell r="DF75">
            <v>378000</v>
          </cell>
          <cell r="DG75">
            <v>478000</v>
          </cell>
          <cell r="DH75">
            <v>450000</v>
          </cell>
          <cell r="DI75">
            <v>450000</v>
          </cell>
          <cell r="DJ75">
            <v>450000</v>
          </cell>
          <cell r="DK75">
            <v>403000</v>
          </cell>
          <cell r="DL75">
            <v>300000</v>
          </cell>
          <cell r="DM75">
            <v>300000</v>
          </cell>
          <cell r="DN75">
            <v>350000</v>
          </cell>
          <cell r="DO75">
            <v>0</v>
          </cell>
          <cell r="DP75">
            <v>378000</v>
          </cell>
          <cell r="DQ75">
            <v>378000</v>
          </cell>
          <cell r="DR75">
            <v>403000</v>
          </cell>
          <cell r="DS75">
            <v>378000</v>
          </cell>
          <cell r="DT75">
            <v>403000</v>
          </cell>
          <cell r="DU75">
            <v>378000</v>
          </cell>
          <cell r="DV75">
            <v>403000</v>
          </cell>
          <cell r="DW75">
            <v>403000</v>
          </cell>
          <cell r="DX75">
            <v>403000</v>
          </cell>
          <cell r="DY75">
            <v>403000</v>
          </cell>
          <cell r="DZ75">
            <v>378000</v>
          </cell>
          <cell r="EA75">
            <v>403000</v>
          </cell>
        </row>
        <row r="76">
          <cell r="A76">
            <v>56.51</v>
          </cell>
          <cell r="B76">
            <v>1</v>
          </cell>
          <cell r="C76">
            <v>1</v>
          </cell>
          <cell r="D76">
            <v>0</v>
          </cell>
          <cell r="E76">
            <v>0</v>
          </cell>
          <cell r="F76" t="str">
            <v>OESE</v>
          </cell>
          <cell r="G76" t="str">
            <v>School Improvement</v>
          </cell>
          <cell r="H76">
            <v>0</v>
          </cell>
          <cell r="I76">
            <v>0</v>
          </cell>
          <cell r="J76" t="str">
            <v>Supporting and measuring success contingent reserve</v>
          </cell>
          <cell r="K76">
            <v>0</v>
          </cell>
          <cell r="L76">
            <v>0</v>
          </cell>
          <cell r="M76">
            <v>1</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150000</v>
          </cell>
          <cell r="AG76">
            <v>150000</v>
          </cell>
          <cell r="AH76">
            <v>150000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150000</v>
          </cell>
          <cell r="BD76">
            <v>0</v>
          </cell>
          <cell r="BE76">
            <v>150000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A77">
            <v>57</v>
          </cell>
          <cell r="B77">
            <v>1</v>
          </cell>
          <cell r="C77">
            <v>1</v>
          </cell>
          <cell r="D77">
            <v>0</v>
          </cell>
          <cell r="E77">
            <v>0</v>
          </cell>
          <cell r="F77" t="str">
            <v>OESE</v>
          </cell>
          <cell r="G77" t="str">
            <v>School Improvement</v>
          </cell>
          <cell r="H77" t="str">
            <v>Other, K-12-5</v>
          </cell>
          <cell r="I77">
            <v>0</v>
          </cell>
          <cell r="J77" t="str">
            <v>Homeless children and youth education (MVHAA Title VII-B)</v>
          </cell>
          <cell r="K77">
            <v>0</v>
          </cell>
          <cell r="L77" t="str">
            <v>D</v>
          </cell>
          <cell r="M77">
            <v>1</v>
          </cell>
          <cell r="N77">
            <v>0</v>
          </cell>
          <cell r="O77">
            <v>0</v>
          </cell>
          <cell r="P77">
            <v>65427</v>
          </cell>
          <cell r="Q77">
            <v>65427</v>
          </cell>
          <cell r="R77">
            <v>65427</v>
          </cell>
          <cell r="S77">
            <v>65427</v>
          </cell>
          <cell r="T77">
            <v>65427</v>
          </cell>
          <cell r="U77">
            <v>65427</v>
          </cell>
          <cell r="V77">
            <v>65427</v>
          </cell>
          <cell r="W77">
            <v>65427</v>
          </cell>
          <cell r="X77">
            <v>65427</v>
          </cell>
          <cell r="Y77">
            <v>65427</v>
          </cell>
          <cell r="Z77">
            <v>65427</v>
          </cell>
          <cell r="AA77">
            <v>0</v>
          </cell>
          <cell r="AB77">
            <v>65427</v>
          </cell>
          <cell r="AC77">
            <v>65427</v>
          </cell>
          <cell r="AD77">
            <v>65427</v>
          </cell>
          <cell r="AE77">
            <v>65427</v>
          </cell>
          <cell r="AF77">
            <v>65427</v>
          </cell>
          <cell r="AG77">
            <v>65427</v>
          </cell>
          <cell r="AH77">
            <v>65427</v>
          </cell>
          <cell r="AI77">
            <v>70000</v>
          </cell>
          <cell r="AJ77">
            <v>65427</v>
          </cell>
          <cell r="AK77">
            <v>65427</v>
          </cell>
          <cell r="AL77">
            <v>75427</v>
          </cell>
          <cell r="AM77">
            <v>75427</v>
          </cell>
          <cell r="AN77">
            <v>72500</v>
          </cell>
          <cell r="AO77">
            <v>70000</v>
          </cell>
          <cell r="AP77">
            <v>65427</v>
          </cell>
          <cell r="AQ77">
            <v>65427</v>
          </cell>
          <cell r="AR77">
            <v>65427</v>
          </cell>
          <cell r="AS77">
            <v>65427</v>
          </cell>
          <cell r="AT77">
            <v>65427</v>
          </cell>
          <cell r="AU77">
            <v>65427</v>
          </cell>
          <cell r="AV77">
            <v>65427</v>
          </cell>
          <cell r="AW77">
            <v>65427</v>
          </cell>
          <cell r="AX77">
            <v>65427</v>
          </cell>
          <cell r="AY77">
            <v>65427</v>
          </cell>
          <cell r="AZ77">
            <v>65296</v>
          </cell>
          <cell r="BA77">
            <v>64315</v>
          </cell>
          <cell r="BB77">
            <v>65427</v>
          </cell>
          <cell r="BC77">
            <v>65427</v>
          </cell>
          <cell r="BD77">
            <v>71495</v>
          </cell>
          <cell r="BE77">
            <v>65427</v>
          </cell>
          <cell r="BF77">
            <v>72500</v>
          </cell>
          <cell r="BG77">
            <v>65427</v>
          </cell>
          <cell r="BH77">
            <v>65427</v>
          </cell>
          <cell r="BI77">
            <v>65427</v>
          </cell>
          <cell r="BJ77">
            <v>65427</v>
          </cell>
          <cell r="BK77">
            <v>65427</v>
          </cell>
          <cell r="BL77">
            <v>65296</v>
          </cell>
          <cell r="BM77">
            <v>65296</v>
          </cell>
          <cell r="BN77">
            <v>65296</v>
          </cell>
          <cell r="BO77">
            <v>65296</v>
          </cell>
          <cell r="BP77">
            <v>65296</v>
          </cell>
          <cell r="BQ77">
            <v>64315</v>
          </cell>
          <cell r="BR77">
            <v>64315</v>
          </cell>
          <cell r="BS77">
            <v>64315</v>
          </cell>
          <cell r="BT77">
            <v>64315</v>
          </cell>
          <cell r="BU77">
            <v>65296</v>
          </cell>
          <cell r="BV77">
            <v>65173</v>
          </cell>
          <cell r="BW77">
            <v>65296</v>
          </cell>
          <cell r="BX77">
            <v>65296</v>
          </cell>
          <cell r="BY77">
            <v>62051</v>
          </cell>
          <cell r="BZ77">
            <v>57787</v>
          </cell>
          <cell r="CA77">
            <v>65296</v>
          </cell>
          <cell r="CB77">
            <v>65296</v>
          </cell>
          <cell r="CC77">
            <v>65173</v>
          </cell>
          <cell r="CD77">
            <v>65173</v>
          </cell>
          <cell r="CE77">
            <v>65173</v>
          </cell>
          <cell r="CF77">
            <v>65173</v>
          </cell>
          <cell r="CG77">
            <v>65173</v>
          </cell>
          <cell r="CH77">
            <v>61771</v>
          </cell>
          <cell r="CI77">
            <v>65173</v>
          </cell>
          <cell r="CJ77">
            <v>65173</v>
          </cell>
          <cell r="CK77">
            <v>65173</v>
          </cell>
          <cell r="CL77">
            <v>65173</v>
          </cell>
          <cell r="CM77">
            <v>65173</v>
          </cell>
          <cell r="CN77">
            <v>65173</v>
          </cell>
          <cell r="CO77">
            <v>65173</v>
          </cell>
          <cell r="CP77">
            <v>65173</v>
          </cell>
          <cell r="CQ77">
            <v>65173</v>
          </cell>
          <cell r="CR77">
            <v>65173</v>
          </cell>
          <cell r="CS77">
            <v>65173</v>
          </cell>
          <cell r="CT77">
            <v>61771</v>
          </cell>
          <cell r="CU77">
            <v>65042</v>
          </cell>
          <cell r="CV77">
            <v>65173</v>
          </cell>
          <cell r="CW77">
            <v>65042</v>
          </cell>
          <cell r="CX77">
            <v>65042</v>
          </cell>
          <cell r="CY77">
            <v>65042</v>
          </cell>
          <cell r="CZ77">
            <v>65042</v>
          </cell>
          <cell r="DA77">
            <v>65042</v>
          </cell>
          <cell r="DB77">
            <v>65042</v>
          </cell>
          <cell r="DC77">
            <v>65006</v>
          </cell>
          <cell r="DD77">
            <v>65042</v>
          </cell>
          <cell r="DE77">
            <v>65042</v>
          </cell>
          <cell r="DF77">
            <v>65042</v>
          </cell>
          <cell r="DG77">
            <v>65042</v>
          </cell>
          <cell r="DH77">
            <v>71542</v>
          </cell>
          <cell r="DI77">
            <v>71542</v>
          </cell>
          <cell r="DJ77">
            <v>71542</v>
          </cell>
          <cell r="DK77">
            <v>71542</v>
          </cell>
          <cell r="DL77">
            <v>65042</v>
          </cell>
          <cell r="DM77">
            <v>65042</v>
          </cell>
          <cell r="DN77">
            <v>65042</v>
          </cell>
          <cell r="DO77">
            <v>0</v>
          </cell>
          <cell r="DP77">
            <v>65042</v>
          </cell>
          <cell r="DQ77">
            <v>70000</v>
          </cell>
          <cell r="DR77">
            <v>65042</v>
          </cell>
          <cell r="DS77">
            <v>70000</v>
          </cell>
          <cell r="DT77">
            <v>71542</v>
          </cell>
          <cell r="DU77">
            <v>71542</v>
          </cell>
          <cell r="DV77">
            <v>71542</v>
          </cell>
          <cell r="DW77">
            <v>85000</v>
          </cell>
          <cell r="DX77">
            <v>85000</v>
          </cell>
          <cell r="DY77">
            <v>85000</v>
          </cell>
          <cell r="DZ77">
            <v>77000</v>
          </cell>
          <cell r="EA77">
            <v>85000</v>
          </cell>
        </row>
        <row r="78">
          <cell r="A78">
            <v>58</v>
          </cell>
          <cell r="B78">
            <v>1</v>
          </cell>
          <cell r="C78">
            <v>1</v>
          </cell>
          <cell r="D78">
            <v>0</v>
          </cell>
          <cell r="E78">
            <v>0</v>
          </cell>
          <cell r="F78" t="str">
            <v>OESE</v>
          </cell>
          <cell r="G78" t="str">
            <v>School Improvement</v>
          </cell>
          <cell r="H78">
            <v>0</v>
          </cell>
          <cell r="I78">
            <v>0</v>
          </cell>
          <cell r="J78" t="str">
            <v>Native Hawaiian student education (ESEA VII-B and HEA VIII-Z)</v>
          </cell>
          <cell r="K78">
            <v>0</v>
          </cell>
          <cell r="L78" t="str">
            <v>D</v>
          </cell>
          <cell r="M78">
            <v>1</v>
          </cell>
          <cell r="N78">
            <v>0</v>
          </cell>
          <cell r="O78">
            <v>0</v>
          </cell>
          <cell r="P78">
            <v>33315</v>
          </cell>
          <cell r="Q78">
            <v>33315</v>
          </cell>
          <cell r="R78">
            <v>34315</v>
          </cell>
          <cell r="S78">
            <v>34315</v>
          </cell>
          <cell r="T78">
            <v>34315</v>
          </cell>
          <cell r="U78">
            <v>33315</v>
          </cell>
          <cell r="V78">
            <v>33315</v>
          </cell>
          <cell r="W78">
            <v>33315</v>
          </cell>
          <cell r="X78">
            <v>33315</v>
          </cell>
          <cell r="Y78">
            <v>33315</v>
          </cell>
          <cell r="Z78">
            <v>33315</v>
          </cell>
          <cell r="AA78">
            <v>0</v>
          </cell>
          <cell r="AB78">
            <v>33315</v>
          </cell>
          <cell r="AC78">
            <v>33815</v>
          </cell>
          <cell r="AD78">
            <v>33815</v>
          </cell>
          <cell r="AE78">
            <v>33815</v>
          </cell>
          <cell r="AF78">
            <v>34315</v>
          </cell>
          <cell r="AG78">
            <v>34315</v>
          </cell>
          <cell r="AH78">
            <v>34315</v>
          </cell>
          <cell r="AI78">
            <v>33315</v>
          </cell>
          <cell r="AJ78">
            <v>34315</v>
          </cell>
          <cell r="AK78">
            <v>34315</v>
          </cell>
          <cell r="AL78">
            <v>35315</v>
          </cell>
          <cell r="AM78">
            <v>35315</v>
          </cell>
          <cell r="AN78">
            <v>35315</v>
          </cell>
          <cell r="AO78">
            <v>35315</v>
          </cell>
          <cell r="AP78">
            <v>30815</v>
          </cell>
          <cell r="AQ78">
            <v>34315</v>
          </cell>
          <cell r="AR78">
            <v>0</v>
          </cell>
          <cell r="AS78">
            <v>34315</v>
          </cell>
          <cell r="AT78">
            <v>34315</v>
          </cell>
          <cell r="AU78">
            <v>34315</v>
          </cell>
          <cell r="AV78">
            <v>34315</v>
          </cell>
          <cell r="AW78">
            <v>34315</v>
          </cell>
          <cell r="AX78">
            <v>34315</v>
          </cell>
          <cell r="AY78">
            <v>34315</v>
          </cell>
          <cell r="AZ78">
            <v>34246</v>
          </cell>
          <cell r="BA78">
            <v>33732</v>
          </cell>
          <cell r="BB78">
            <v>34315</v>
          </cell>
          <cell r="BC78">
            <v>34315</v>
          </cell>
          <cell r="BD78">
            <v>34825</v>
          </cell>
          <cell r="BE78">
            <v>34315</v>
          </cell>
          <cell r="BF78">
            <v>35315</v>
          </cell>
          <cell r="BG78">
            <v>34315</v>
          </cell>
          <cell r="BH78">
            <v>34315</v>
          </cell>
          <cell r="BI78">
            <v>34315</v>
          </cell>
          <cell r="BJ78">
            <v>34315</v>
          </cell>
          <cell r="BK78">
            <v>34315</v>
          </cell>
          <cell r="BL78">
            <v>34246</v>
          </cell>
          <cell r="BM78">
            <v>34246</v>
          </cell>
          <cell r="BN78">
            <v>34246</v>
          </cell>
          <cell r="BO78">
            <v>34246</v>
          </cell>
          <cell r="BP78">
            <v>20000</v>
          </cell>
          <cell r="BQ78">
            <v>33732</v>
          </cell>
          <cell r="BR78">
            <v>33732</v>
          </cell>
          <cell r="BS78">
            <v>33732</v>
          </cell>
          <cell r="BT78">
            <v>33732</v>
          </cell>
          <cell r="BU78">
            <v>34246</v>
          </cell>
          <cell r="BV78">
            <v>34181</v>
          </cell>
          <cell r="BW78">
            <v>34246</v>
          </cell>
          <cell r="BX78">
            <v>34246</v>
          </cell>
          <cell r="BY78">
            <v>32544</v>
          </cell>
          <cell r="BZ78">
            <v>30479</v>
          </cell>
          <cell r="CA78">
            <v>34246</v>
          </cell>
          <cell r="CB78">
            <v>34246</v>
          </cell>
          <cell r="CC78">
            <v>34181</v>
          </cell>
          <cell r="CD78">
            <v>34181</v>
          </cell>
          <cell r="CE78">
            <v>34181</v>
          </cell>
          <cell r="CF78">
            <v>34181</v>
          </cell>
          <cell r="CG78">
            <v>34181</v>
          </cell>
          <cell r="CH78">
            <v>32397</v>
          </cell>
          <cell r="CI78">
            <v>34181</v>
          </cell>
          <cell r="CJ78">
            <v>34181</v>
          </cell>
          <cell r="CK78">
            <v>34181</v>
          </cell>
          <cell r="CL78">
            <v>34181</v>
          </cell>
          <cell r="CM78">
            <v>34181</v>
          </cell>
          <cell r="CN78">
            <v>34181</v>
          </cell>
          <cell r="CO78">
            <v>34181</v>
          </cell>
          <cell r="CP78">
            <v>34181</v>
          </cell>
          <cell r="CQ78">
            <v>34181</v>
          </cell>
          <cell r="CR78">
            <v>34181</v>
          </cell>
          <cell r="CS78">
            <v>34181</v>
          </cell>
          <cell r="CT78">
            <v>32397</v>
          </cell>
          <cell r="CU78">
            <v>32397</v>
          </cell>
          <cell r="CV78">
            <v>34181</v>
          </cell>
          <cell r="CW78">
            <v>32397</v>
          </cell>
          <cell r="CX78">
            <v>32397</v>
          </cell>
          <cell r="CY78">
            <v>32397</v>
          </cell>
          <cell r="CZ78">
            <v>32397</v>
          </cell>
          <cell r="DA78">
            <v>32397</v>
          </cell>
          <cell r="DB78">
            <v>32397</v>
          </cell>
          <cell r="DC78">
            <v>32379</v>
          </cell>
          <cell r="DD78">
            <v>32397</v>
          </cell>
          <cell r="DE78">
            <v>32397</v>
          </cell>
          <cell r="DF78">
            <v>32397</v>
          </cell>
          <cell r="DG78">
            <v>33397</v>
          </cell>
          <cell r="DH78">
            <v>33397</v>
          </cell>
          <cell r="DI78">
            <v>33397</v>
          </cell>
          <cell r="DJ78">
            <v>33397</v>
          </cell>
          <cell r="DK78">
            <v>33397</v>
          </cell>
          <cell r="DL78">
            <v>33397</v>
          </cell>
          <cell r="DM78">
            <v>33397</v>
          </cell>
          <cell r="DN78">
            <v>32397</v>
          </cell>
          <cell r="DO78">
            <v>0</v>
          </cell>
          <cell r="DP78">
            <v>32397</v>
          </cell>
          <cell r="DQ78">
            <v>33397</v>
          </cell>
          <cell r="DR78">
            <v>32397</v>
          </cell>
          <cell r="DS78">
            <v>33397</v>
          </cell>
          <cell r="DT78">
            <v>33397</v>
          </cell>
          <cell r="DU78">
            <v>32397</v>
          </cell>
          <cell r="DV78">
            <v>33397</v>
          </cell>
          <cell r="DW78">
            <v>33397</v>
          </cell>
          <cell r="DX78">
            <v>33397</v>
          </cell>
          <cell r="DY78">
            <v>33397</v>
          </cell>
          <cell r="DZ78">
            <v>33397</v>
          </cell>
          <cell r="EA78">
            <v>33397</v>
          </cell>
        </row>
        <row r="79">
          <cell r="A79">
            <v>59</v>
          </cell>
          <cell r="B79">
            <v>1</v>
          </cell>
          <cell r="C79">
            <v>0</v>
          </cell>
          <cell r="D79">
            <v>0</v>
          </cell>
          <cell r="E79">
            <v>0</v>
          </cell>
          <cell r="F79" t="str">
            <v>OESE</v>
          </cell>
          <cell r="G79" t="str">
            <v>School Improvement</v>
          </cell>
          <cell r="H79">
            <v>0</v>
          </cell>
          <cell r="I79">
            <v>0</v>
          </cell>
          <cell r="J79" t="str">
            <v>Henry K. Guigni Kupuna Memorial Archives (HEAVIII-Z)</v>
          </cell>
          <cell r="K79">
            <v>0</v>
          </cell>
          <cell r="L79" t="str">
            <v>D</v>
          </cell>
          <cell r="M79">
            <v>1</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A80">
            <v>60</v>
          </cell>
          <cell r="B80">
            <v>1</v>
          </cell>
          <cell r="C80">
            <v>1</v>
          </cell>
          <cell r="D80">
            <v>0</v>
          </cell>
          <cell r="E80">
            <v>0</v>
          </cell>
          <cell r="F80" t="str">
            <v>OESE</v>
          </cell>
          <cell r="G80" t="str">
            <v>School Improvement</v>
          </cell>
          <cell r="H80">
            <v>0</v>
          </cell>
          <cell r="I80">
            <v>0</v>
          </cell>
          <cell r="J80" t="str">
            <v>Alaska Native student education (ESEA VII-C)</v>
          </cell>
          <cell r="K80">
            <v>0</v>
          </cell>
          <cell r="L80" t="str">
            <v>D</v>
          </cell>
          <cell r="M80">
            <v>1</v>
          </cell>
          <cell r="N80">
            <v>0</v>
          </cell>
          <cell r="O80">
            <v>0</v>
          </cell>
          <cell r="P80">
            <v>33315</v>
          </cell>
          <cell r="Q80">
            <v>33315</v>
          </cell>
          <cell r="R80">
            <v>33315</v>
          </cell>
          <cell r="S80">
            <v>33315</v>
          </cell>
          <cell r="T80">
            <v>33315</v>
          </cell>
          <cell r="U80">
            <v>33315</v>
          </cell>
          <cell r="V80">
            <v>33315</v>
          </cell>
          <cell r="W80">
            <v>33315</v>
          </cell>
          <cell r="X80">
            <v>33315</v>
          </cell>
          <cell r="Y80">
            <v>33315</v>
          </cell>
          <cell r="Z80">
            <v>33315</v>
          </cell>
          <cell r="AA80">
            <v>0</v>
          </cell>
          <cell r="AB80">
            <v>33315</v>
          </cell>
          <cell r="AC80">
            <v>33315</v>
          </cell>
          <cell r="AD80">
            <v>33315</v>
          </cell>
          <cell r="AE80">
            <v>33315</v>
          </cell>
          <cell r="AF80">
            <v>33315</v>
          </cell>
          <cell r="AG80">
            <v>33315</v>
          </cell>
          <cell r="AH80">
            <v>33315</v>
          </cell>
          <cell r="AI80">
            <v>33315</v>
          </cell>
          <cell r="AJ80">
            <v>33315</v>
          </cell>
          <cell r="AK80">
            <v>33315</v>
          </cell>
          <cell r="AL80">
            <v>33315</v>
          </cell>
          <cell r="AM80">
            <v>33315</v>
          </cell>
          <cell r="AN80">
            <v>33315</v>
          </cell>
          <cell r="AO80">
            <v>33315</v>
          </cell>
          <cell r="AP80">
            <v>33315</v>
          </cell>
          <cell r="AQ80">
            <v>33315</v>
          </cell>
          <cell r="AR80">
            <v>0</v>
          </cell>
          <cell r="AS80">
            <v>33315</v>
          </cell>
          <cell r="AT80">
            <v>33315</v>
          </cell>
          <cell r="AU80">
            <v>33315</v>
          </cell>
          <cell r="AV80">
            <v>33315</v>
          </cell>
          <cell r="AW80">
            <v>33315</v>
          </cell>
          <cell r="AX80">
            <v>33315</v>
          </cell>
          <cell r="AY80">
            <v>33315</v>
          </cell>
          <cell r="AZ80">
            <v>33248</v>
          </cell>
          <cell r="BA80">
            <v>32749</v>
          </cell>
          <cell r="BB80">
            <v>33315</v>
          </cell>
          <cell r="BC80">
            <v>33315</v>
          </cell>
          <cell r="BD80">
            <v>32854</v>
          </cell>
          <cell r="BE80">
            <v>33315</v>
          </cell>
          <cell r="BF80">
            <v>33315</v>
          </cell>
          <cell r="BG80">
            <v>33315</v>
          </cell>
          <cell r="BH80">
            <v>33315</v>
          </cell>
          <cell r="BI80">
            <v>33315</v>
          </cell>
          <cell r="BJ80">
            <v>33315</v>
          </cell>
          <cell r="BK80">
            <v>33315</v>
          </cell>
          <cell r="BL80">
            <v>33248</v>
          </cell>
          <cell r="BM80">
            <v>33248</v>
          </cell>
          <cell r="BN80">
            <v>33248</v>
          </cell>
          <cell r="BO80">
            <v>33248</v>
          </cell>
          <cell r="BP80">
            <v>27000</v>
          </cell>
          <cell r="BQ80">
            <v>32749</v>
          </cell>
          <cell r="BR80">
            <v>32749</v>
          </cell>
          <cell r="BS80">
            <v>32749</v>
          </cell>
          <cell r="BT80">
            <v>32749</v>
          </cell>
          <cell r="BU80">
            <v>33248</v>
          </cell>
          <cell r="BV80">
            <v>33185</v>
          </cell>
          <cell r="BW80">
            <v>33248</v>
          </cell>
          <cell r="BX80">
            <v>33248</v>
          </cell>
          <cell r="BY80">
            <v>31596</v>
          </cell>
          <cell r="BZ80">
            <v>29591</v>
          </cell>
          <cell r="CA80">
            <v>33248</v>
          </cell>
          <cell r="CB80">
            <v>33248</v>
          </cell>
          <cell r="CC80">
            <v>33185</v>
          </cell>
          <cell r="CD80">
            <v>33185</v>
          </cell>
          <cell r="CE80">
            <v>33185</v>
          </cell>
          <cell r="CF80">
            <v>33185</v>
          </cell>
          <cell r="CG80">
            <v>33185</v>
          </cell>
          <cell r="CH80">
            <v>31453</v>
          </cell>
          <cell r="CI80">
            <v>33185</v>
          </cell>
          <cell r="CJ80">
            <v>33185</v>
          </cell>
          <cell r="CK80">
            <v>33185</v>
          </cell>
          <cell r="CL80">
            <v>33185</v>
          </cell>
          <cell r="CM80">
            <v>33185</v>
          </cell>
          <cell r="CN80">
            <v>33185</v>
          </cell>
          <cell r="CO80">
            <v>33185</v>
          </cell>
          <cell r="CP80">
            <v>33185</v>
          </cell>
          <cell r="CQ80">
            <v>33185</v>
          </cell>
          <cell r="CR80">
            <v>33185</v>
          </cell>
          <cell r="CS80">
            <v>33185</v>
          </cell>
          <cell r="CT80">
            <v>31453</v>
          </cell>
          <cell r="CU80">
            <v>31453</v>
          </cell>
          <cell r="CV80">
            <v>33185</v>
          </cell>
          <cell r="CW80">
            <v>31453</v>
          </cell>
          <cell r="CX80">
            <v>31453</v>
          </cell>
          <cell r="CY80">
            <v>31453</v>
          </cell>
          <cell r="CZ80">
            <v>31453</v>
          </cell>
          <cell r="DA80">
            <v>31453</v>
          </cell>
          <cell r="DB80">
            <v>31453</v>
          </cell>
          <cell r="DC80">
            <v>31436</v>
          </cell>
          <cell r="DD80">
            <v>31453</v>
          </cell>
          <cell r="DE80">
            <v>31453</v>
          </cell>
          <cell r="DF80">
            <v>31453</v>
          </cell>
          <cell r="DG80">
            <v>32453</v>
          </cell>
          <cell r="DH80">
            <v>32453</v>
          </cell>
          <cell r="DI80">
            <v>32453</v>
          </cell>
          <cell r="DJ80">
            <v>32453</v>
          </cell>
          <cell r="DK80">
            <v>32453</v>
          </cell>
          <cell r="DL80">
            <v>32453</v>
          </cell>
          <cell r="DM80">
            <v>32453</v>
          </cell>
          <cell r="DN80">
            <v>31453</v>
          </cell>
          <cell r="DO80">
            <v>0</v>
          </cell>
          <cell r="DP80">
            <v>31453</v>
          </cell>
          <cell r="DQ80">
            <v>32453</v>
          </cell>
          <cell r="DR80">
            <v>31453</v>
          </cell>
          <cell r="DS80">
            <v>32453</v>
          </cell>
          <cell r="DT80">
            <v>32453</v>
          </cell>
          <cell r="DU80">
            <v>31453</v>
          </cell>
          <cell r="DV80">
            <v>32453</v>
          </cell>
          <cell r="DW80">
            <v>32453</v>
          </cell>
          <cell r="DX80">
            <v>32453</v>
          </cell>
          <cell r="DY80">
            <v>32453</v>
          </cell>
          <cell r="DZ80">
            <v>32453</v>
          </cell>
          <cell r="EA80">
            <v>32453</v>
          </cell>
        </row>
        <row r="81">
          <cell r="A81">
            <v>60.01</v>
          </cell>
          <cell r="B81">
            <v>1</v>
          </cell>
          <cell r="C81">
            <v>0</v>
          </cell>
          <cell r="D81">
            <v>0</v>
          </cell>
          <cell r="E81">
            <v>0</v>
          </cell>
          <cell r="F81" t="str">
            <v>OESE</v>
          </cell>
          <cell r="G81" t="str">
            <v>School Improvement</v>
          </cell>
          <cell r="H81">
            <v>0</v>
          </cell>
          <cell r="I81">
            <v>0</v>
          </cell>
          <cell r="J81" t="str">
            <v>School Readiness - High quality preschool development grants</v>
          </cell>
          <cell r="K81">
            <v>0</v>
          </cell>
          <cell r="L81" t="str">
            <v>D</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750000</v>
          </cell>
          <cell r="CQ81">
            <v>750000</v>
          </cell>
          <cell r="CR81">
            <v>750000</v>
          </cell>
          <cell r="CS81">
            <v>750000</v>
          </cell>
          <cell r="CT81">
            <v>0</v>
          </cell>
          <cell r="CU81">
            <v>250000</v>
          </cell>
          <cell r="CV81">
            <v>750000</v>
          </cell>
          <cell r="CW81">
            <v>0</v>
          </cell>
          <cell r="CX81">
            <v>500000</v>
          </cell>
          <cell r="CY81">
            <v>500000</v>
          </cell>
          <cell r="CZ81">
            <v>500000</v>
          </cell>
          <cell r="DA81">
            <v>350000</v>
          </cell>
          <cell r="DB81">
            <v>250000</v>
          </cell>
          <cell r="DC81">
            <v>249862</v>
          </cell>
          <cell r="DD81">
            <v>250000</v>
          </cell>
          <cell r="DE81">
            <v>250000</v>
          </cell>
          <cell r="DF81">
            <v>500000</v>
          </cell>
          <cell r="DG81">
            <v>1000000</v>
          </cell>
          <cell r="DH81">
            <v>600000</v>
          </cell>
          <cell r="DI81">
            <v>550000</v>
          </cell>
          <cell r="DJ81">
            <v>750000</v>
          </cell>
          <cell r="DK81">
            <v>750000</v>
          </cell>
          <cell r="DL81">
            <v>0</v>
          </cell>
          <cell r="DM81">
            <v>0</v>
          </cell>
          <cell r="DN81">
            <v>0</v>
          </cell>
          <cell r="DO81">
            <v>0</v>
          </cell>
          <cell r="DP81">
            <v>250000</v>
          </cell>
          <cell r="DQ81">
            <v>0</v>
          </cell>
          <cell r="DR81">
            <v>500000</v>
          </cell>
          <cell r="DS81">
            <v>250000</v>
          </cell>
          <cell r="DT81">
            <v>750000</v>
          </cell>
          <cell r="DU81">
            <v>500000</v>
          </cell>
          <cell r="DV81">
            <v>400000</v>
          </cell>
          <cell r="DW81">
            <v>500000</v>
          </cell>
          <cell r="DX81">
            <v>0</v>
          </cell>
          <cell r="DY81">
            <v>0</v>
          </cell>
          <cell r="DZ81">
            <v>0</v>
          </cell>
          <cell r="EA81">
            <v>0</v>
          </cell>
        </row>
        <row r="82">
          <cell r="A82">
            <v>60.02</v>
          </cell>
          <cell r="B82">
            <v>0</v>
          </cell>
          <cell r="C82">
            <v>0</v>
          </cell>
          <cell r="D82">
            <v>0</v>
          </cell>
          <cell r="E82">
            <v>0</v>
          </cell>
          <cell r="F82" t="str">
            <v>OESE</v>
          </cell>
          <cell r="G82" t="str">
            <v>School Improvement</v>
          </cell>
          <cell r="H82">
            <v>0</v>
          </cell>
          <cell r="I82">
            <v>0</v>
          </cell>
          <cell r="J82" t="str">
            <v>School Readiness - High quality preschool development grants</v>
          </cell>
          <cell r="K82">
            <v>0</v>
          </cell>
          <cell r="L82" t="str">
            <v>M</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1299982</v>
          </cell>
          <cell r="CR82">
            <v>1299982</v>
          </cell>
          <cell r="CS82">
            <v>1299982</v>
          </cell>
          <cell r="CT82">
            <v>0</v>
          </cell>
          <cell r="CU82">
            <v>0</v>
          </cell>
          <cell r="CV82">
            <v>1299982</v>
          </cell>
          <cell r="CW82">
            <v>1299982</v>
          </cell>
          <cell r="CX82">
            <v>1299982</v>
          </cell>
          <cell r="CY82">
            <v>1299982</v>
          </cell>
          <cell r="CZ82">
            <v>1299982</v>
          </cell>
          <cell r="DA82">
            <v>0</v>
          </cell>
          <cell r="DB82">
            <v>0</v>
          </cell>
          <cell r="DC82">
            <v>0</v>
          </cell>
          <cell r="DD82">
            <v>0</v>
          </cell>
          <cell r="DE82">
            <v>0</v>
          </cell>
          <cell r="DF82">
            <v>1299982</v>
          </cell>
          <cell r="DG82">
            <v>1299982</v>
          </cell>
          <cell r="DH82">
            <v>1299982</v>
          </cell>
          <cell r="DI82">
            <v>1299982</v>
          </cell>
          <cell r="DJ82">
            <v>1299982</v>
          </cell>
          <cell r="DK82">
            <v>1299982</v>
          </cell>
          <cell r="DL82">
            <v>0</v>
          </cell>
          <cell r="DM82">
            <v>0</v>
          </cell>
          <cell r="DN82">
            <v>0</v>
          </cell>
          <cell r="DO82">
            <v>0</v>
          </cell>
          <cell r="DP82">
            <v>0</v>
          </cell>
          <cell r="DQ82">
            <v>0</v>
          </cell>
          <cell r="DR82">
            <v>0</v>
          </cell>
          <cell r="DS82">
            <v>0</v>
          </cell>
          <cell r="DT82">
            <v>1299982</v>
          </cell>
          <cell r="DU82">
            <v>1299982</v>
          </cell>
          <cell r="DV82">
            <v>1299982</v>
          </cell>
          <cell r="DW82">
            <v>1299982</v>
          </cell>
          <cell r="DX82">
            <v>1299982</v>
          </cell>
          <cell r="DY82">
            <v>1299982</v>
          </cell>
          <cell r="DZ82">
            <v>0</v>
          </cell>
          <cell r="EA82">
            <v>1299982</v>
          </cell>
        </row>
        <row r="83">
          <cell r="A83">
            <v>60.03</v>
          </cell>
          <cell r="B83">
            <v>0</v>
          </cell>
          <cell r="C83">
            <v>0</v>
          </cell>
          <cell r="D83">
            <v>0</v>
          </cell>
          <cell r="E83">
            <v>0</v>
          </cell>
          <cell r="F83">
            <v>0</v>
          </cell>
          <cell r="G83">
            <v>0</v>
          </cell>
          <cell r="H83">
            <v>0</v>
          </cell>
          <cell r="I83">
            <v>0</v>
          </cell>
          <cell r="J83" t="str">
            <v xml:space="preserve">Early Learning  </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1000000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4">
          <cell r="A84">
            <v>61</v>
          </cell>
          <cell r="B84">
            <v>1</v>
          </cell>
          <cell r="C84">
            <v>1</v>
          </cell>
          <cell r="D84">
            <v>0</v>
          </cell>
          <cell r="E84">
            <v>0</v>
          </cell>
          <cell r="F84" t="str">
            <v>OESE</v>
          </cell>
          <cell r="G84" t="str">
            <v>School Improvement</v>
          </cell>
          <cell r="H84" t="str">
            <v>Other, K-12-10</v>
          </cell>
          <cell r="I84">
            <v>0</v>
          </cell>
          <cell r="J84" t="str">
            <v>Training and advisory services (CRA IV)</v>
          </cell>
          <cell r="K84">
            <v>0</v>
          </cell>
          <cell r="L84" t="str">
            <v>D</v>
          </cell>
          <cell r="M84">
            <v>1</v>
          </cell>
          <cell r="N84">
            <v>0</v>
          </cell>
          <cell r="O84">
            <v>0</v>
          </cell>
          <cell r="P84">
            <v>9489</v>
          </cell>
          <cell r="Q84">
            <v>6989</v>
          </cell>
          <cell r="R84">
            <v>6989</v>
          </cell>
          <cell r="S84">
            <v>6989</v>
          </cell>
          <cell r="T84">
            <v>6989</v>
          </cell>
          <cell r="U84">
            <v>6989</v>
          </cell>
          <cell r="V84">
            <v>6989</v>
          </cell>
          <cell r="W84">
            <v>6989</v>
          </cell>
          <cell r="X84">
            <v>6989</v>
          </cell>
          <cell r="Y84">
            <v>6989</v>
          </cell>
          <cell r="Z84">
            <v>6989</v>
          </cell>
          <cell r="AA84">
            <v>0</v>
          </cell>
          <cell r="AB84">
            <v>6989</v>
          </cell>
          <cell r="AC84">
            <v>6989</v>
          </cell>
          <cell r="AD84">
            <v>6989</v>
          </cell>
          <cell r="AE84">
            <v>6989</v>
          </cell>
          <cell r="AF84">
            <v>6989</v>
          </cell>
          <cell r="AG84">
            <v>6989</v>
          </cell>
          <cell r="AH84">
            <v>6989</v>
          </cell>
          <cell r="AI84">
            <v>6989</v>
          </cell>
          <cell r="AJ84">
            <v>6989</v>
          </cell>
          <cell r="AK84">
            <v>6989</v>
          </cell>
          <cell r="AL84">
            <v>6989</v>
          </cell>
          <cell r="AM84">
            <v>6989</v>
          </cell>
          <cell r="AN84">
            <v>6989</v>
          </cell>
          <cell r="AO84">
            <v>6989</v>
          </cell>
          <cell r="AP84">
            <v>6989</v>
          </cell>
          <cell r="AQ84">
            <v>6989</v>
          </cell>
          <cell r="AR84">
            <v>6989</v>
          </cell>
          <cell r="AS84">
            <v>6989</v>
          </cell>
          <cell r="AT84">
            <v>6989</v>
          </cell>
          <cell r="AU84">
            <v>6989</v>
          </cell>
          <cell r="AV84">
            <v>6989</v>
          </cell>
          <cell r="AW84">
            <v>6989</v>
          </cell>
          <cell r="AX84">
            <v>6989</v>
          </cell>
          <cell r="AY84">
            <v>6989</v>
          </cell>
          <cell r="AZ84">
            <v>6975</v>
          </cell>
          <cell r="BA84">
            <v>6870</v>
          </cell>
          <cell r="BB84">
            <v>6989</v>
          </cell>
          <cell r="BC84">
            <v>6989</v>
          </cell>
          <cell r="BD84">
            <v>6989</v>
          </cell>
          <cell r="BE84">
            <v>6989</v>
          </cell>
          <cell r="BF84">
            <v>6989</v>
          </cell>
          <cell r="BG84">
            <v>6989</v>
          </cell>
          <cell r="BH84">
            <v>6989</v>
          </cell>
          <cell r="BI84">
            <v>6989</v>
          </cell>
          <cell r="BJ84">
            <v>6989</v>
          </cell>
          <cell r="BK84">
            <v>6989</v>
          </cell>
          <cell r="BL84">
            <v>6975</v>
          </cell>
          <cell r="BM84">
            <v>6975</v>
          </cell>
          <cell r="BN84">
            <v>6975</v>
          </cell>
          <cell r="BO84">
            <v>6975</v>
          </cell>
          <cell r="BP84">
            <v>6975</v>
          </cell>
          <cell r="BQ84">
            <v>6870</v>
          </cell>
          <cell r="BR84">
            <v>6870</v>
          </cell>
          <cell r="BS84">
            <v>6870</v>
          </cell>
          <cell r="BT84">
            <v>6870</v>
          </cell>
          <cell r="BU84">
            <v>6975</v>
          </cell>
          <cell r="BV84">
            <v>6962</v>
          </cell>
          <cell r="BW84">
            <v>6975</v>
          </cell>
          <cell r="BX84">
            <v>6975</v>
          </cell>
          <cell r="BY84">
            <v>6975</v>
          </cell>
          <cell r="BZ84">
            <v>6975</v>
          </cell>
          <cell r="CA84">
            <v>6975</v>
          </cell>
          <cell r="CB84">
            <v>6975</v>
          </cell>
          <cell r="CC84">
            <v>6962</v>
          </cell>
          <cell r="CD84">
            <v>6962</v>
          </cell>
          <cell r="CE84">
            <v>6962</v>
          </cell>
          <cell r="CF84">
            <v>6962</v>
          </cell>
          <cell r="CG84">
            <v>6962</v>
          </cell>
          <cell r="CH84">
            <v>6598</v>
          </cell>
          <cell r="CI84">
            <v>6962</v>
          </cell>
          <cell r="CJ84">
            <v>6962</v>
          </cell>
          <cell r="CK84">
            <v>6962</v>
          </cell>
          <cell r="CL84">
            <v>6962</v>
          </cell>
          <cell r="CM84">
            <v>6962</v>
          </cell>
          <cell r="CN84">
            <v>6962</v>
          </cell>
          <cell r="CO84">
            <v>6962</v>
          </cell>
          <cell r="CP84">
            <v>6962</v>
          </cell>
          <cell r="CQ84">
            <v>6962</v>
          </cell>
          <cell r="CR84">
            <v>6947</v>
          </cell>
          <cell r="CS84">
            <v>6947</v>
          </cell>
          <cell r="CT84">
            <v>6598</v>
          </cell>
          <cell r="CU84">
            <v>6598</v>
          </cell>
          <cell r="CV84">
            <v>6947</v>
          </cell>
          <cell r="CW84">
            <v>6598</v>
          </cell>
          <cell r="CX84">
            <v>6598</v>
          </cell>
          <cell r="CY84">
            <v>6598</v>
          </cell>
          <cell r="CZ84">
            <v>6598</v>
          </cell>
          <cell r="DA84">
            <v>6598</v>
          </cell>
          <cell r="DB84">
            <v>6598</v>
          </cell>
          <cell r="DC84">
            <v>6594</v>
          </cell>
          <cell r="DD84">
            <v>6598</v>
          </cell>
          <cell r="DE84">
            <v>6575</v>
          </cell>
          <cell r="DF84">
            <v>6598</v>
          </cell>
          <cell r="DG84">
            <v>6598</v>
          </cell>
          <cell r="DH84">
            <v>6598</v>
          </cell>
          <cell r="DI84">
            <v>6598</v>
          </cell>
          <cell r="DJ84">
            <v>6575</v>
          </cell>
          <cell r="DK84">
            <v>6575</v>
          </cell>
          <cell r="DL84">
            <v>6575</v>
          </cell>
          <cell r="DM84">
            <v>6575</v>
          </cell>
          <cell r="DN84">
            <v>6575</v>
          </cell>
          <cell r="DO84">
            <v>0</v>
          </cell>
          <cell r="DP84">
            <v>6575</v>
          </cell>
          <cell r="DQ84">
            <v>6575</v>
          </cell>
          <cell r="DR84">
            <v>6575</v>
          </cell>
          <cell r="DS84">
            <v>6575</v>
          </cell>
          <cell r="DT84">
            <v>6575</v>
          </cell>
          <cell r="DU84">
            <v>6575</v>
          </cell>
          <cell r="DV84">
            <v>6575</v>
          </cell>
          <cell r="DW84">
            <v>6575</v>
          </cell>
          <cell r="DX84">
            <v>6575</v>
          </cell>
          <cell r="DY84">
            <v>6575</v>
          </cell>
          <cell r="DZ84">
            <v>6575</v>
          </cell>
          <cell r="EA84">
            <v>6575</v>
          </cell>
        </row>
        <row r="85">
          <cell r="A85">
            <v>62</v>
          </cell>
          <cell r="B85">
            <v>1</v>
          </cell>
          <cell r="C85">
            <v>1</v>
          </cell>
          <cell r="D85">
            <v>0</v>
          </cell>
          <cell r="E85">
            <v>0</v>
          </cell>
          <cell r="F85" t="str">
            <v>OESE</v>
          </cell>
          <cell r="G85" t="str">
            <v>School Improvement</v>
          </cell>
          <cell r="H85">
            <v>0</v>
          </cell>
          <cell r="I85">
            <v>0</v>
          </cell>
          <cell r="J85" t="str">
            <v>Rural education (ESEA VI-B)</v>
          </cell>
          <cell r="K85">
            <v>0</v>
          </cell>
          <cell r="L85" t="str">
            <v>D</v>
          </cell>
          <cell r="M85">
            <v>1</v>
          </cell>
          <cell r="N85">
            <v>0</v>
          </cell>
          <cell r="O85">
            <v>0</v>
          </cell>
          <cell r="P85">
            <v>173382</v>
          </cell>
          <cell r="Q85">
            <v>173382</v>
          </cell>
          <cell r="R85">
            <v>174882</v>
          </cell>
          <cell r="S85">
            <v>174882</v>
          </cell>
          <cell r="T85">
            <v>174882</v>
          </cell>
          <cell r="U85">
            <v>180000</v>
          </cell>
          <cell r="V85">
            <v>180000</v>
          </cell>
          <cell r="W85">
            <v>180000</v>
          </cell>
          <cell r="X85">
            <v>180000</v>
          </cell>
          <cell r="Y85">
            <v>175882</v>
          </cell>
          <cell r="Z85">
            <v>175882</v>
          </cell>
          <cell r="AA85">
            <v>0</v>
          </cell>
          <cell r="AB85">
            <v>175882</v>
          </cell>
          <cell r="AC85">
            <v>174882</v>
          </cell>
          <cell r="AD85">
            <v>174882</v>
          </cell>
          <cell r="AE85">
            <v>174882</v>
          </cell>
          <cell r="AF85">
            <v>174882</v>
          </cell>
          <cell r="AG85">
            <v>174882</v>
          </cell>
          <cell r="AH85">
            <v>174882</v>
          </cell>
          <cell r="AI85">
            <v>174882</v>
          </cell>
          <cell r="AJ85">
            <v>174882</v>
          </cell>
          <cell r="AK85">
            <v>174882</v>
          </cell>
          <cell r="AL85">
            <v>179882</v>
          </cell>
          <cell r="AM85">
            <v>179882</v>
          </cell>
          <cell r="AN85">
            <v>177500</v>
          </cell>
          <cell r="AO85">
            <v>174882</v>
          </cell>
          <cell r="AP85">
            <v>174882</v>
          </cell>
          <cell r="AQ85">
            <v>174882</v>
          </cell>
          <cell r="AR85">
            <v>174882</v>
          </cell>
          <cell r="AS85">
            <v>174882</v>
          </cell>
          <cell r="AT85">
            <v>174882</v>
          </cell>
          <cell r="AU85">
            <v>174882</v>
          </cell>
          <cell r="AV85">
            <v>174882</v>
          </cell>
          <cell r="AW85">
            <v>174882</v>
          </cell>
          <cell r="AX85">
            <v>174882</v>
          </cell>
          <cell r="AY85">
            <v>174882</v>
          </cell>
          <cell r="AZ85">
            <v>174532</v>
          </cell>
          <cell r="BA85">
            <v>171909</v>
          </cell>
          <cell r="BB85">
            <v>174882</v>
          </cell>
          <cell r="BC85">
            <v>174882</v>
          </cell>
          <cell r="BD85">
            <v>175040</v>
          </cell>
          <cell r="BE85">
            <v>174882</v>
          </cell>
          <cell r="BF85">
            <v>277500</v>
          </cell>
          <cell r="BG85">
            <v>224882</v>
          </cell>
          <cell r="BH85">
            <v>174882</v>
          </cell>
          <cell r="BI85">
            <v>174882</v>
          </cell>
          <cell r="BJ85">
            <v>174882</v>
          </cell>
          <cell r="BK85">
            <v>174882</v>
          </cell>
          <cell r="BL85">
            <v>174532</v>
          </cell>
          <cell r="BM85">
            <v>174532</v>
          </cell>
          <cell r="BN85">
            <v>174532</v>
          </cell>
          <cell r="BO85">
            <v>174532</v>
          </cell>
          <cell r="BP85">
            <v>200000</v>
          </cell>
          <cell r="BQ85">
            <v>171909</v>
          </cell>
          <cell r="BR85">
            <v>171909</v>
          </cell>
          <cell r="BS85">
            <v>171909</v>
          </cell>
          <cell r="BT85">
            <v>171909</v>
          </cell>
          <cell r="BU85">
            <v>179532</v>
          </cell>
          <cell r="BV85">
            <v>179193</v>
          </cell>
          <cell r="BW85">
            <v>174532</v>
          </cell>
          <cell r="BX85">
            <v>174532</v>
          </cell>
          <cell r="BY85">
            <v>165858</v>
          </cell>
          <cell r="BZ85">
            <v>154461</v>
          </cell>
          <cell r="CA85">
            <v>174532</v>
          </cell>
          <cell r="CB85">
            <v>174532</v>
          </cell>
          <cell r="CC85">
            <v>179193</v>
          </cell>
          <cell r="CD85">
            <v>179193</v>
          </cell>
          <cell r="CE85">
            <v>179193</v>
          </cell>
          <cell r="CF85">
            <v>179193</v>
          </cell>
          <cell r="CG85">
            <v>179193</v>
          </cell>
          <cell r="CH85">
            <v>169840</v>
          </cell>
          <cell r="CI85">
            <v>179193</v>
          </cell>
          <cell r="CJ85">
            <v>179193</v>
          </cell>
          <cell r="CK85">
            <v>179193</v>
          </cell>
          <cell r="CL85">
            <v>179193</v>
          </cell>
          <cell r="CM85">
            <v>179193</v>
          </cell>
          <cell r="CN85">
            <v>179193</v>
          </cell>
          <cell r="CO85">
            <v>179193</v>
          </cell>
          <cell r="CP85">
            <v>179193</v>
          </cell>
          <cell r="CQ85">
            <v>179193</v>
          </cell>
          <cell r="CR85">
            <v>179193</v>
          </cell>
          <cell r="CS85">
            <v>179193</v>
          </cell>
          <cell r="CT85">
            <v>169840</v>
          </cell>
          <cell r="CU85">
            <v>169840</v>
          </cell>
          <cell r="CV85">
            <v>179193</v>
          </cell>
          <cell r="CW85">
            <v>169840</v>
          </cell>
          <cell r="CX85">
            <v>169840</v>
          </cell>
          <cell r="CY85">
            <v>169840</v>
          </cell>
          <cell r="CZ85">
            <v>169840</v>
          </cell>
          <cell r="DA85">
            <v>169840</v>
          </cell>
          <cell r="DB85">
            <v>169840</v>
          </cell>
          <cell r="DC85">
            <v>169746</v>
          </cell>
          <cell r="DD85">
            <v>169840</v>
          </cell>
          <cell r="DE85">
            <v>169840</v>
          </cell>
          <cell r="DF85">
            <v>169840</v>
          </cell>
          <cell r="DG85">
            <v>169840</v>
          </cell>
          <cell r="DH85">
            <v>169840</v>
          </cell>
          <cell r="DI85">
            <v>169840</v>
          </cell>
          <cell r="DJ85">
            <v>169840</v>
          </cell>
          <cell r="DK85">
            <v>169840</v>
          </cell>
          <cell r="DL85">
            <v>169840</v>
          </cell>
          <cell r="DM85">
            <v>169840</v>
          </cell>
          <cell r="DN85">
            <v>169840</v>
          </cell>
          <cell r="DO85">
            <v>0</v>
          </cell>
          <cell r="DP85">
            <v>169840</v>
          </cell>
          <cell r="DQ85">
            <v>175840</v>
          </cell>
          <cell r="DR85">
            <v>169840</v>
          </cell>
          <cell r="DS85">
            <v>175840</v>
          </cell>
          <cell r="DT85">
            <v>169840</v>
          </cell>
          <cell r="DU85">
            <v>169840</v>
          </cell>
          <cell r="DV85">
            <v>169840</v>
          </cell>
          <cell r="DW85">
            <v>169840</v>
          </cell>
          <cell r="DX85">
            <v>175840</v>
          </cell>
          <cell r="DY85">
            <v>175840</v>
          </cell>
          <cell r="DZ85">
            <v>175840</v>
          </cell>
          <cell r="EA85">
            <v>175840</v>
          </cell>
        </row>
        <row r="86">
          <cell r="A86">
            <v>62.01</v>
          </cell>
          <cell r="B86">
            <v>0</v>
          </cell>
          <cell r="C86">
            <v>0</v>
          </cell>
          <cell r="D86">
            <v>0</v>
          </cell>
          <cell r="E86">
            <v>0</v>
          </cell>
          <cell r="F86" t="str">
            <v>OESE</v>
          </cell>
          <cell r="G86" t="str">
            <v>School Improvement</v>
          </cell>
          <cell r="H86">
            <v>0</v>
          </cell>
          <cell r="I86">
            <v>0</v>
          </cell>
          <cell r="J86" t="str">
            <v xml:space="preserve">Rural Initiative (proposed legislation) </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100000</v>
          </cell>
          <cell r="BD86">
            <v>100000</v>
          </cell>
          <cell r="BE86">
            <v>100000</v>
          </cell>
          <cell r="BF86">
            <v>100000</v>
          </cell>
          <cell r="BG86">
            <v>100000</v>
          </cell>
          <cell r="BH86">
            <v>100000</v>
          </cell>
          <cell r="BI86">
            <v>100000</v>
          </cell>
          <cell r="BJ86">
            <v>100000</v>
          </cell>
          <cell r="BK86">
            <v>100000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row>
        <row r="87">
          <cell r="A87">
            <v>63</v>
          </cell>
          <cell r="B87">
            <v>1</v>
          </cell>
          <cell r="C87">
            <v>1</v>
          </cell>
          <cell r="D87">
            <v>0</v>
          </cell>
          <cell r="E87">
            <v>0</v>
          </cell>
          <cell r="F87" t="str">
            <v>OESE</v>
          </cell>
          <cell r="G87" t="str">
            <v>School Improvement</v>
          </cell>
          <cell r="H87" t="str">
            <v>Other, K-12-8</v>
          </cell>
          <cell r="I87">
            <v>0</v>
          </cell>
          <cell r="J87" t="str">
            <v>Supplemental education grants (Compact of Free Association Act)</v>
          </cell>
          <cell r="K87">
            <v>0</v>
          </cell>
          <cell r="L87" t="str">
            <v>D</v>
          </cell>
          <cell r="M87">
            <v>1</v>
          </cell>
          <cell r="N87">
            <v>0</v>
          </cell>
          <cell r="O87">
            <v>0</v>
          </cell>
          <cell r="P87">
            <v>17687</v>
          </cell>
          <cell r="Q87">
            <v>17687</v>
          </cell>
          <cell r="R87">
            <v>17687</v>
          </cell>
          <cell r="S87">
            <v>17687</v>
          </cell>
          <cell r="T87">
            <v>17687</v>
          </cell>
          <cell r="U87">
            <v>17687</v>
          </cell>
          <cell r="V87">
            <v>17687</v>
          </cell>
          <cell r="W87">
            <v>17687</v>
          </cell>
          <cell r="X87">
            <v>17687</v>
          </cell>
          <cell r="Y87">
            <v>17687</v>
          </cell>
          <cell r="Z87">
            <v>17687</v>
          </cell>
          <cell r="AA87">
            <v>0</v>
          </cell>
          <cell r="AB87">
            <v>17687</v>
          </cell>
          <cell r="AC87">
            <v>17687</v>
          </cell>
          <cell r="AD87">
            <v>17687</v>
          </cell>
          <cell r="AE87">
            <v>17687</v>
          </cell>
          <cell r="AF87">
            <v>17687</v>
          </cell>
          <cell r="AG87">
            <v>17687</v>
          </cell>
          <cell r="AH87">
            <v>17687</v>
          </cell>
          <cell r="AI87">
            <v>17687</v>
          </cell>
          <cell r="AJ87">
            <v>17687</v>
          </cell>
          <cell r="AK87">
            <v>17687</v>
          </cell>
          <cell r="AL87">
            <v>17687</v>
          </cell>
          <cell r="AM87">
            <v>17687</v>
          </cell>
          <cell r="AN87">
            <v>17687</v>
          </cell>
          <cell r="AO87">
            <v>17687</v>
          </cell>
          <cell r="AP87">
            <v>17687</v>
          </cell>
          <cell r="AQ87">
            <v>17687</v>
          </cell>
          <cell r="AR87">
            <v>17687</v>
          </cell>
          <cell r="AS87">
            <v>17687</v>
          </cell>
          <cell r="AT87">
            <v>17687</v>
          </cell>
          <cell r="AU87">
            <v>17687</v>
          </cell>
          <cell r="AV87">
            <v>17687</v>
          </cell>
          <cell r="AW87">
            <v>17687</v>
          </cell>
          <cell r="AX87">
            <v>17687</v>
          </cell>
          <cell r="AY87">
            <v>17687</v>
          </cell>
          <cell r="AZ87">
            <v>17652</v>
          </cell>
          <cell r="BA87">
            <v>17386</v>
          </cell>
          <cell r="BB87">
            <v>17687</v>
          </cell>
          <cell r="BC87">
            <v>17687</v>
          </cell>
          <cell r="BD87">
            <v>17687</v>
          </cell>
          <cell r="BE87">
            <v>17687</v>
          </cell>
          <cell r="BF87">
            <v>17687</v>
          </cell>
          <cell r="BG87">
            <v>17687</v>
          </cell>
          <cell r="BH87">
            <v>17687</v>
          </cell>
          <cell r="BI87">
            <v>17687</v>
          </cell>
          <cell r="BJ87">
            <v>17687</v>
          </cell>
          <cell r="BK87">
            <v>17687</v>
          </cell>
          <cell r="BL87">
            <v>17652</v>
          </cell>
          <cell r="BM87">
            <v>17652</v>
          </cell>
          <cell r="BN87">
            <v>17652</v>
          </cell>
          <cell r="BO87">
            <v>17652</v>
          </cell>
          <cell r="BP87">
            <v>17652</v>
          </cell>
          <cell r="BQ87">
            <v>17386</v>
          </cell>
          <cell r="BR87">
            <v>17386</v>
          </cell>
          <cell r="BS87">
            <v>17386</v>
          </cell>
          <cell r="BT87">
            <v>17386</v>
          </cell>
          <cell r="BU87">
            <v>17652</v>
          </cell>
          <cell r="BV87">
            <v>17619</v>
          </cell>
          <cell r="BW87">
            <v>17652</v>
          </cell>
          <cell r="BX87">
            <v>17652</v>
          </cell>
          <cell r="BY87">
            <v>16775</v>
          </cell>
          <cell r="BZ87">
            <v>15710</v>
          </cell>
          <cell r="CA87">
            <v>17652</v>
          </cell>
          <cell r="CB87">
            <v>17652</v>
          </cell>
          <cell r="CC87">
            <v>17619</v>
          </cell>
          <cell r="CD87">
            <v>17619</v>
          </cell>
          <cell r="CE87">
            <v>17619</v>
          </cell>
          <cell r="CF87">
            <v>17619</v>
          </cell>
          <cell r="CG87">
            <v>17619</v>
          </cell>
          <cell r="CH87">
            <v>16699</v>
          </cell>
          <cell r="CI87">
            <v>17619</v>
          </cell>
          <cell r="CJ87">
            <v>17619</v>
          </cell>
          <cell r="CK87">
            <v>17619</v>
          </cell>
          <cell r="CL87">
            <v>17619</v>
          </cell>
          <cell r="CM87">
            <v>17619</v>
          </cell>
          <cell r="CN87">
            <v>17619</v>
          </cell>
          <cell r="CO87">
            <v>17619</v>
          </cell>
          <cell r="CP87">
            <v>17619</v>
          </cell>
          <cell r="CQ87">
            <v>17619</v>
          </cell>
          <cell r="CR87">
            <v>17583</v>
          </cell>
          <cell r="CS87">
            <v>17583</v>
          </cell>
          <cell r="CT87">
            <v>16699</v>
          </cell>
          <cell r="CU87">
            <v>16699</v>
          </cell>
          <cell r="CV87">
            <v>17583</v>
          </cell>
          <cell r="CW87">
            <v>16699</v>
          </cell>
          <cell r="CX87">
            <v>16699</v>
          </cell>
          <cell r="CY87">
            <v>16699</v>
          </cell>
          <cell r="CZ87">
            <v>16699</v>
          </cell>
          <cell r="DA87">
            <v>16699</v>
          </cell>
          <cell r="DB87">
            <v>16699</v>
          </cell>
          <cell r="DC87">
            <v>16690</v>
          </cell>
          <cell r="DD87">
            <v>16699</v>
          </cell>
          <cell r="DE87">
            <v>16699</v>
          </cell>
          <cell r="DF87">
            <v>16699</v>
          </cell>
          <cell r="DG87">
            <v>16699</v>
          </cell>
          <cell r="DH87">
            <v>16699</v>
          </cell>
          <cell r="DI87">
            <v>16699</v>
          </cell>
          <cell r="DJ87">
            <v>16699</v>
          </cell>
          <cell r="DK87">
            <v>16699</v>
          </cell>
          <cell r="DL87">
            <v>16699</v>
          </cell>
          <cell r="DM87">
            <v>16699</v>
          </cell>
          <cell r="DN87">
            <v>16699</v>
          </cell>
          <cell r="DO87">
            <v>0</v>
          </cell>
          <cell r="DP87">
            <v>16699</v>
          </cell>
          <cell r="DQ87">
            <v>16699</v>
          </cell>
          <cell r="DR87">
            <v>16699</v>
          </cell>
          <cell r="DS87">
            <v>16699</v>
          </cell>
          <cell r="DT87">
            <v>16699</v>
          </cell>
          <cell r="DU87">
            <v>16699</v>
          </cell>
          <cell r="DV87">
            <v>16699</v>
          </cell>
          <cell r="DW87">
            <v>16699</v>
          </cell>
          <cell r="DX87">
            <v>16699</v>
          </cell>
          <cell r="DY87">
            <v>16699</v>
          </cell>
          <cell r="DZ87">
            <v>16699</v>
          </cell>
          <cell r="EA87">
            <v>16699</v>
          </cell>
        </row>
        <row r="88">
          <cell r="A88">
            <v>64</v>
          </cell>
          <cell r="B88">
            <v>1</v>
          </cell>
          <cell r="C88">
            <v>1</v>
          </cell>
          <cell r="D88">
            <v>0</v>
          </cell>
          <cell r="E88">
            <v>0</v>
          </cell>
          <cell r="F88" t="str">
            <v>OESE</v>
          </cell>
          <cell r="G88" t="str">
            <v>School Improvement</v>
          </cell>
          <cell r="H88" t="str">
            <v>Other, K-12-4</v>
          </cell>
          <cell r="I88">
            <v>0</v>
          </cell>
          <cell r="J88" t="str">
            <v>Comprehensive centers (ETAA section 203)</v>
          </cell>
          <cell r="K88">
            <v>0</v>
          </cell>
          <cell r="L88" t="str">
            <v>D</v>
          </cell>
          <cell r="M88">
            <v>1</v>
          </cell>
          <cell r="N88">
            <v>0</v>
          </cell>
          <cell r="O88">
            <v>0</v>
          </cell>
          <cell r="P88">
            <v>57113</v>
          </cell>
          <cell r="Q88">
            <v>57113</v>
          </cell>
          <cell r="R88">
            <v>56313</v>
          </cell>
          <cell r="S88">
            <v>56313</v>
          </cell>
          <cell r="T88">
            <v>56313</v>
          </cell>
          <cell r="U88">
            <v>57113</v>
          </cell>
          <cell r="V88">
            <v>57113</v>
          </cell>
          <cell r="W88">
            <v>57113</v>
          </cell>
          <cell r="X88">
            <v>57113</v>
          </cell>
          <cell r="Y88">
            <v>57113</v>
          </cell>
          <cell r="Z88">
            <v>57113</v>
          </cell>
          <cell r="AA88">
            <v>0</v>
          </cell>
          <cell r="AB88">
            <v>57113</v>
          </cell>
          <cell r="AC88">
            <v>56313</v>
          </cell>
          <cell r="AD88">
            <v>56313</v>
          </cell>
          <cell r="AE88">
            <v>56313</v>
          </cell>
          <cell r="AF88">
            <v>56313</v>
          </cell>
          <cell r="AG88">
            <v>56313</v>
          </cell>
          <cell r="AH88">
            <v>56313</v>
          </cell>
          <cell r="AI88">
            <v>8000</v>
          </cell>
          <cell r="AJ88">
            <v>56313</v>
          </cell>
          <cell r="AK88">
            <v>56313</v>
          </cell>
          <cell r="AL88">
            <v>61313</v>
          </cell>
          <cell r="AM88">
            <v>61313</v>
          </cell>
          <cell r="AN88">
            <v>56313</v>
          </cell>
          <cell r="AO88">
            <v>31570</v>
          </cell>
          <cell r="AP88">
            <v>56313</v>
          </cell>
          <cell r="AQ88">
            <v>56313</v>
          </cell>
          <cell r="AR88">
            <v>56313</v>
          </cell>
          <cell r="AS88">
            <v>56313</v>
          </cell>
          <cell r="AT88">
            <v>56313</v>
          </cell>
          <cell r="AU88">
            <v>56313</v>
          </cell>
          <cell r="AV88">
            <v>56313</v>
          </cell>
          <cell r="AW88">
            <v>51313</v>
          </cell>
          <cell r="AX88">
            <v>51313</v>
          </cell>
          <cell r="AY88">
            <v>51313</v>
          </cell>
          <cell r="AZ88">
            <v>51210</v>
          </cell>
          <cell r="BA88">
            <v>50441</v>
          </cell>
          <cell r="BB88">
            <v>56313</v>
          </cell>
          <cell r="BC88">
            <v>56313</v>
          </cell>
          <cell r="BD88">
            <v>56313</v>
          </cell>
          <cell r="BE88">
            <v>56313</v>
          </cell>
          <cell r="BF88">
            <v>56313</v>
          </cell>
          <cell r="BG88">
            <v>56313</v>
          </cell>
          <cell r="BH88">
            <v>56313</v>
          </cell>
          <cell r="BI88">
            <v>56313</v>
          </cell>
          <cell r="BJ88">
            <v>56313</v>
          </cell>
          <cell r="BK88">
            <v>56313</v>
          </cell>
          <cell r="BL88">
            <v>51210</v>
          </cell>
          <cell r="BM88">
            <v>51210</v>
          </cell>
          <cell r="BN88">
            <v>51210</v>
          </cell>
          <cell r="BO88">
            <v>51210</v>
          </cell>
          <cell r="BP88">
            <v>8000</v>
          </cell>
          <cell r="BQ88">
            <v>50441</v>
          </cell>
          <cell r="BR88">
            <v>50441</v>
          </cell>
          <cell r="BS88">
            <v>50441</v>
          </cell>
          <cell r="BT88">
            <v>50441</v>
          </cell>
          <cell r="BU88">
            <v>51210</v>
          </cell>
          <cell r="BV88">
            <v>51113</v>
          </cell>
          <cell r="BW88">
            <v>51210</v>
          </cell>
          <cell r="BX88">
            <v>51210</v>
          </cell>
          <cell r="BY88">
            <v>51210</v>
          </cell>
          <cell r="BZ88">
            <v>51210</v>
          </cell>
          <cell r="CA88">
            <v>51210</v>
          </cell>
          <cell r="CB88">
            <v>51210</v>
          </cell>
          <cell r="CC88">
            <v>51113</v>
          </cell>
          <cell r="CD88">
            <v>51113</v>
          </cell>
          <cell r="CE88">
            <v>51113</v>
          </cell>
          <cell r="CF88">
            <v>51113</v>
          </cell>
          <cell r="CG88">
            <v>51113</v>
          </cell>
          <cell r="CH88">
            <v>48445</v>
          </cell>
          <cell r="CI88">
            <v>51113</v>
          </cell>
          <cell r="CJ88">
            <v>51113</v>
          </cell>
          <cell r="CK88">
            <v>51113</v>
          </cell>
          <cell r="CL88">
            <v>51113</v>
          </cell>
          <cell r="CM88">
            <v>51113</v>
          </cell>
          <cell r="CN88">
            <v>51113</v>
          </cell>
          <cell r="CO88">
            <v>51113</v>
          </cell>
          <cell r="CP88">
            <v>51113</v>
          </cell>
          <cell r="CQ88">
            <v>51113</v>
          </cell>
          <cell r="CR88">
            <v>51113</v>
          </cell>
          <cell r="CS88">
            <v>51113</v>
          </cell>
          <cell r="CT88">
            <v>48445</v>
          </cell>
          <cell r="CU88">
            <v>48445</v>
          </cell>
          <cell r="CV88">
            <v>51113</v>
          </cell>
          <cell r="CW88">
            <v>48445</v>
          </cell>
          <cell r="CX88">
            <v>48445</v>
          </cell>
          <cell r="CY88">
            <v>48445</v>
          </cell>
          <cell r="CZ88">
            <v>48445</v>
          </cell>
          <cell r="DA88">
            <v>48445</v>
          </cell>
          <cell r="DB88">
            <v>48445</v>
          </cell>
          <cell r="DC88">
            <v>48418</v>
          </cell>
          <cell r="DD88">
            <v>48445</v>
          </cell>
          <cell r="DE88">
            <v>48445</v>
          </cell>
          <cell r="DF88">
            <v>48445</v>
          </cell>
          <cell r="DG88">
            <v>55445</v>
          </cell>
          <cell r="DH88">
            <v>50445</v>
          </cell>
          <cell r="DI88">
            <v>50445</v>
          </cell>
          <cell r="DJ88">
            <v>55445</v>
          </cell>
          <cell r="DK88">
            <v>55445</v>
          </cell>
          <cell r="DL88">
            <v>43600</v>
          </cell>
          <cell r="DM88">
            <v>43600</v>
          </cell>
          <cell r="DN88">
            <v>40000</v>
          </cell>
          <cell r="DO88">
            <v>0</v>
          </cell>
          <cell r="DP88">
            <v>48445</v>
          </cell>
          <cell r="DQ88">
            <v>51445</v>
          </cell>
          <cell r="DR88">
            <v>43600</v>
          </cell>
          <cell r="DS88">
            <v>51445</v>
          </cell>
          <cell r="DT88">
            <v>55445</v>
          </cell>
          <cell r="DU88">
            <v>48000</v>
          </cell>
          <cell r="DV88">
            <v>55445</v>
          </cell>
          <cell r="DW88">
            <v>55445</v>
          </cell>
          <cell r="DX88">
            <v>55445</v>
          </cell>
          <cell r="DY88">
            <v>55445</v>
          </cell>
          <cell r="DZ88">
            <v>51445</v>
          </cell>
          <cell r="EA88">
            <v>55445</v>
          </cell>
        </row>
        <row r="89">
          <cell r="A89">
            <v>65</v>
          </cell>
          <cell r="B89">
            <v>1</v>
          </cell>
          <cell r="C89">
            <v>1</v>
          </cell>
          <cell r="D89">
            <v>0</v>
          </cell>
          <cell r="E89">
            <v>0</v>
          </cell>
          <cell r="F89" t="str">
            <v>OESE</v>
          </cell>
          <cell r="G89" t="str">
            <v>School Improvement</v>
          </cell>
          <cell r="H89">
            <v>0</v>
          </cell>
          <cell r="I89">
            <v>0</v>
          </cell>
          <cell r="J89" t="str">
            <v>Educational technology State grants (ESEA II-D-1 and 2)</v>
          </cell>
          <cell r="K89">
            <v>1</v>
          </cell>
          <cell r="L89" t="str">
            <v>D</v>
          </cell>
          <cell r="M89">
            <v>1</v>
          </cell>
          <cell r="N89">
            <v>0</v>
          </cell>
          <cell r="O89">
            <v>0</v>
          </cell>
          <cell r="P89">
            <v>650000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row>
        <row r="90">
          <cell r="A90">
            <v>66</v>
          </cell>
          <cell r="B90">
            <v>1</v>
          </cell>
          <cell r="C90">
            <v>1</v>
          </cell>
          <cell r="D90">
            <v>0</v>
          </cell>
          <cell r="E90">
            <v>0</v>
          </cell>
          <cell r="F90" t="str">
            <v>OESE</v>
          </cell>
          <cell r="G90" t="str">
            <v>School Improvement</v>
          </cell>
          <cell r="H90" t="str">
            <v>Other, K-12-5</v>
          </cell>
          <cell r="I90">
            <v>0</v>
          </cell>
          <cell r="J90" t="str">
            <v>Education for homeless children and youths (MVHAA Title VII-B)</v>
          </cell>
          <cell r="K90">
            <v>1</v>
          </cell>
          <cell r="L90" t="str">
            <v>D</v>
          </cell>
          <cell r="M90">
            <v>1</v>
          </cell>
          <cell r="N90">
            <v>0</v>
          </cell>
          <cell r="O90">
            <v>0</v>
          </cell>
          <cell r="P90">
            <v>70000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row>
        <row r="91">
          <cell r="A91">
            <v>67</v>
          </cell>
          <cell r="B91">
            <v>1</v>
          </cell>
          <cell r="C91">
            <v>1</v>
          </cell>
          <cell r="D91">
            <v>0</v>
          </cell>
          <cell r="E91">
            <v>0</v>
          </cell>
          <cell r="F91" t="str">
            <v>OESE</v>
          </cell>
          <cell r="G91" t="str">
            <v>Indian Education</v>
          </cell>
          <cell r="H91">
            <v>0</v>
          </cell>
          <cell r="I91">
            <v>0</v>
          </cell>
          <cell r="J91" t="str">
            <v>Indian Education - Grants to local educational agencies (ESEA VII, Part A-1)</v>
          </cell>
          <cell r="K91">
            <v>0</v>
          </cell>
          <cell r="L91" t="str">
            <v>D</v>
          </cell>
          <cell r="M91">
            <v>1</v>
          </cell>
          <cell r="N91">
            <v>0</v>
          </cell>
          <cell r="O91">
            <v>0</v>
          </cell>
          <cell r="P91">
            <v>99331</v>
          </cell>
          <cell r="Q91">
            <v>99331</v>
          </cell>
          <cell r="R91">
            <v>104331</v>
          </cell>
          <cell r="S91">
            <v>104331</v>
          </cell>
          <cell r="T91">
            <v>104331</v>
          </cell>
          <cell r="U91">
            <v>104331</v>
          </cell>
          <cell r="V91">
            <v>104331</v>
          </cell>
          <cell r="W91">
            <v>104331</v>
          </cell>
          <cell r="X91">
            <v>104331</v>
          </cell>
          <cell r="Y91">
            <v>104331</v>
          </cell>
          <cell r="Z91">
            <v>104331</v>
          </cell>
          <cell r="AA91">
            <v>0</v>
          </cell>
          <cell r="AB91">
            <v>104331</v>
          </cell>
          <cell r="AC91">
            <v>104331</v>
          </cell>
          <cell r="AD91">
            <v>104331</v>
          </cell>
          <cell r="AE91">
            <v>104331</v>
          </cell>
          <cell r="AF91">
            <v>104331</v>
          </cell>
          <cell r="AG91">
            <v>104331</v>
          </cell>
          <cell r="AH91">
            <v>104331</v>
          </cell>
          <cell r="AI91">
            <v>107331</v>
          </cell>
          <cell r="AJ91">
            <v>104331</v>
          </cell>
          <cell r="AK91">
            <v>104331</v>
          </cell>
          <cell r="AL91">
            <v>104331</v>
          </cell>
          <cell r="AM91">
            <v>104331</v>
          </cell>
          <cell r="AN91">
            <v>104331</v>
          </cell>
          <cell r="AO91">
            <v>107331</v>
          </cell>
          <cell r="AP91">
            <v>104331</v>
          </cell>
          <cell r="AQ91">
            <v>104331</v>
          </cell>
          <cell r="AR91">
            <v>104331</v>
          </cell>
          <cell r="AS91">
            <v>104331</v>
          </cell>
          <cell r="AT91">
            <v>104331</v>
          </cell>
          <cell r="AU91">
            <v>104331</v>
          </cell>
          <cell r="AV91">
            <v>104331</v>
          </cell>
          <cell r="AW91">
            <v>104331</v>
          </cell>
          <cell r="AX91">
            <v>104331</v>
          </cell>
          <cell r="AY91">
            <v>104331</v>
          </cell>
          <cell r="AZ91">
            <v>104122</v>
          </cell>
          <cell r="BA91">
            <v>102557</v>
          </cell>
          <cell r="BB91">
            <v>104331</v>
          </cell>
          <cell r="BC91">
            <v>104331</v>
          </cell>
          <cell r="BD91">
            <v>102885</v>
          </cell>
          <cell r="BE91">
            <v>104331</v>
          </cell>
          <cell r="BF91">
            <v>104331</v>
          </cell>
          <cell r="BG91">
            <v>104331</v>
          </cell>
          <cell r="BH91">
            <v>104331</v>
          </cell>
          <cell r="BI91">
            <v>104331</v>
          </cell>
          <cell r="BJ91">
            <v>104331</v>
          </cell>
          <cell r="BK91">
            <v>104331</v>
          </cell>
          <cell r="BL91">
            <v>104122</v>
          </cell>
          <cell r="BM91">
            <v>104122</v>
          </cell>
          <cell r="BN91">
            <v>104122</v>
          </cell>
          <cell r="BO91">
            <v>104122</v>
          </cell>
          <cell r="BP91">
            <v>107122</v>
          </cell>
          <cell r="BQ91">
            <v>102557</v>
          </cell>
          <cell r="BR91">
            <v>102557</v>
          </cell>
          <cell r="BS91">
            <v>102557</v>
          </cell>
          <cell r="BT91">
            <v>102557</v>
          </cell>
          <cell r="BU91">
            <v>106122</v>
          </cell>
          <cell r="BV91">
            <v>105921</v>
          </cell>
          <cell r="BW91">
            <v>104122</v>
          </cell>
          <cell r="BX91">
            <v>104122</v>
          </cell>
          <cell r="BY91">
            <v>98947</v>
          </cell>
          <cell r="BZ91">
            <v>92148</v>
          </cell>
          <cell r="CA91">
            <v>104122</v>
          </cell>
          <cell r="CB91">
            <v>104122</v>
          </cell>
          <cell r="CC91">
            <v>105921</v>
          </cell>
          <cell r="CD91">
            <v>105921</v>
          </cell>
          <cell r="CE91">
            <v>105921</v>
          </cell>
          <cell r="CF91">
            <v>105921</v>
          </cell>
          <cell r="CG91">
            <v>105921</v>
          </cell>
          <cell r="CH91">
            <v>100381</v>
          </cell>
          <cell r="CI91">
            <v>105921</v>
          </cell>
          <cell r="CJ91">
            <v>105921</v>
          </cell>
          <cell r="CK91">
            <v>105921</v>
          </cell>
          <cell r="CL91">
            <v>105921</v>
          </cell>
          <cell r="CM91">
            <v>105921</v>
          </cell>
          <cell r="CN91">
            <v>105921</v>
          </cell>
          <cell r="CO91">
            <v>105921</v>
          </cell>
          <cell r="CP91">
            <v>105921</v>
          </cell>
          <cell r="CQ91">
            <v>105921</v>
          </cell>
          <cell r="CR91">
            <v>105710</v>
          </cell>
          <cell r="CS91">
            <v>105710</v>
          </cell>
          <cell r="CT91">
            <v>100381</v>
          </cell>
          <cell r="CU91">
            <v>100381</v>
          </cell>
          <cell r="CV91">
            <v>105710</v>
          </cell>
          <cell r="CW91">
            <v>100381</v>
          </cell>
          <cell r="CX91">
            <v>100381</v>
          </cell>
          <cell r="CY91">
            <v>100381</v>
          </cell>
          <cell r="CZ91">
            <v>100381</v>
          </cell>
          <cell r="DA91">
            <v>100381</v>
          </cell>
          <cell r="DB91">
            <v>100381</v>
          </cell>
          <cell r="DC91">
            <v>100325</v>
          </cell>
          <cell r="DD91">
            <v>100381</v>
          </cell>
          <cell r="DE91">
            <v>100381</v>
          </cell>
          <cell r="DF91">
            <v>100381</v>
          </cell>
          <cell r="DG91">
            <v>100381</v>
          </cell>
          <cell r="DH91">
            <v>100381</v>
          </cell>
          <cell r="DI91">
            <v>100381</v>
          </cell>
          <cell r="DJ91">
            <v>100381</v>
          </cell>
          <cell r="DK91">
            <v>100381</v>
          </cell>
          <cell r="DL91">
            <v>100381</v>
          </cell>
          <cell r="DM91">
            <v>100381</v>
          </cell>
          <cell r="DN91">
            <v>100381</v>
          </cell>
          <cell r="DO91">
            <v>0</v>
          </cell>
          <cell r="DP91">
            <v>100381</v>
          </cell>
          <cell r="DQ91">
            <v>100381</v>
          </cell>
          <cell r="DR91">
            <v>100381</v>
          </cell>
          <cell r="DS91">
            <v>100381</v>
          </cell>
          <cell r="DT91">
            <v>130381</v>
          </cell>
          <cell r="DU91">
            <v>100381</v>
          </cell>
          <cell r="DV91">
            <v>100381</v>
          </cell>
          <cell r="DW91">
            <v>100381</v>
          </cell>
          <cell r="DX91">
            <v>100381</v>
          </cell>
          <cell r="DY91">
            <v>100381</v>
          </cell>
          <cell r="DZ91">
            <v>100381</v>
          </cell>
          <cell r="EA91">
            <v>100381</v>
          </cell>
        </row>
        <row r="92">
          <cell r="A92">
            <v>68</v>
          </cell>
          <cell r="B92">
            <v>1</v>
          </cell>
          <cell r="C92">
            <v>1</v>
          </cell>
          <cell r="D92">
            <v>0</v>
          </cell>
          <cell r="E92">
            <v>0</v>
          </cell>
          <cell r="F92" t="str">
            <v>OESE</v>
          </cell>
          <cell r="G92" t="str">
            <v>Indian Education</v>
          </cell>
          <cell r="H92">
            <v>0</v>
          </cell>
          <cell r="I92">
            <v>0</v>
          </cell>
          <cell r="J92" t="str">
            <v>Indian Education - Special programs for Indian children (ESEA VII, Part A-2)</v>
          </cell>
          <cell r="K92">
            <v>0</v>
          </cell>
          <cell r="L92" t="str">
            <v>D</v>
          </cell>
          <cell r="M92">
            <v>1</v>
          </cell>
          <cell r="N92">
            <v>0</v>
          </cell>
          <cell r="O92">
            <v>0</v>
          </cell>
          <cell r="P92">
            <v>19060</v>
          </cell>
          <cell r="Q92">
            <v>19060</v>
          </cell>
          <cell r="R92">
            <v>19060</v>
          </cell>
          <cell r="S92">
            <v>19060</v>
          </cell>
          <cell r="T92">
            <v>19060</v>
          </cell>
          <cell r="U92">
            <v>19060</v>
          </cell>
          <cell r="V92">
            <v>19060</v>
          </cell>
          <cell r="W92">
            <v>19060</v>
          </cell>
          <cell r="X92">
            <v>19060</v>
          </cell>
          <cell r="Y92">
            <v>19060</v>
          </cell>
          <cell r="Z92">
            <v>19060</v>
          </cell>
          <cell r="AA92">
            <v>0</v>
          </cell>
          <cell r="AB92">
            <v>19060</v>
          </cell>
          <cell r="AC92">
            <v>19060</v>
          </cell>
          <cell r="AD92">
            <v>19060</v>
          </cell>
          <cell r="AE92">
            <v>19060</v>
          </cell>
          <cell r="AF92">
            <v>19060</v>
          </cell>
          <cell r="AG92">
            <v>19060</v>
          </cell>
          <cell r="AH92">
            <v>19060</v>
          </cell>
          <cell r="AI92">
            <v>19060</v>
          </cell>
          <cell r="AJ92">
            <v>19060</v>
          </cell>
          <cell r="AK92">
            <v>19060</v>
          </cell>
          <cell r="AL92">
            <v>19060</v>
          </cell>
          <cell r="AM92">
            <v>19060</v>
          </cell>
          <cell r="AN92">
            <v>19060</v>
          </cell>
          <cell r="AO92">
            <v>19060</v>
          </cell>
          <cell r="AP92">
            <v>19060</v>
          </cell>
          <cell r="AQ92">
            <v>19060</v>
          </cell>
          <cell r="AR92">
            <v>19060</v>
          </cell>
          <cell r="AS92">
            <v>19060</v>
          </cell>
          <cell r="AT92">
            <v>19060</v>
          </cell>
          <cell r="AU92">
            <v>19060</v>
          </cell>
          <cell r="AV92">
            <v>19060</v>
          </cell>
          <cell r="AW92">
            <v>19060</v>
          </cell>
          <cell r="AX92">
            <v>19060</v>
          </cell>
          <cell r="AY92">
            <v>19060</v>
          </cell>
          <cell r="AZ92">
            <v>19022</v>
          </cell>
          <cell r="BA92">
            <v>18736</v>
          </cell>
          <cell r="BB92">
            <v>19060</v>
          </cell>
          <cell r="BC92">
            <v>19060</v>
          </cell>
          <cell r="BD92">
            <v>19060</v>
          </cell>
          <cell r="BE92">
            <v>19060</v>
          </cell>
          <cell r="BF92">
            <v>19060</v>
          </cell>
          <cell r="BG92">
            <v>19060</v>
          </cell>
          <cell r="BH92">
            <v>19060</v>
          </cell>
          <cell r="BI92">
            <v>19060</v>
          </cell>
          <cell r="BJ92">
            <v>19060</v>
          </cell>
          <cell r="BK92">
            <v>19060</v>
          </cell>
          <cell r="BL92">
            <v>19022</v>
          </cell>
          <cell r="BM92">
            <v>19022</v>
          </cell>
          <cell r="BN92">
            <v>19022</v>
          </cell>
          <cell r="BO92">
            <v>19022</v>
          </cell>
          <cell r="BP92">
            <v>19022</v>
          </cell>
          <cell r="BQ92">
            <v>18736</v>
          </cell>
          <cell r="BR92">
            <v>18736</v>
          </cell>
          <cell r="BS92">
            <v>18736</v>
          </cell>
          <cell r="BT92">
            <v>18736</v>
          </cell>
          <cell r="BU92">
            <v>19022</v>
          </cell>
          <cell r="BV92">
            <v>18986</v>
          </cell>
          <cell r="BW92">
            <v>19022</v>
          </cell>
          <cell r="BX92">
            <v>19022</v>
          </cell>
          <cell r="BY92">
            <v>19022</v>
          </cell>
          <cell r="BZ92">
            <v>19022</v>
          </cell>
          <cell r="CA92">
            <v>19022</v>
          </cell>
          <cell r="CB92">
            <v>19022</v>
          </cell>
          <cell r="CC92">
            <v>18986</v>
          </cell>
          <cell r="CD92">
            <v>18986</v>
          </cell>
          <cell r="CE92">
            <v>18986</v>
          </cell>
          <cell r="CF92">
            <v>18986</v>
          </cell>
          <cell r="CG92">
            <v>18986</v>
          </cell>
          <cell r="CH92">
            <v>17993</v>
          </cell>
          <cell r="CI92">
            <v>18986</v>
          </cell>
          <cell r="CJ92">
            <v>18986</v>
          </cell>
          <cell r="CK92">
            <v>18986</v>
          </cell>
          <cell r="CL92">
            <v>18986</v>
          </cell>
          <cell r="CM92">
            <v>18986</v>
          </cell>
          <cell r="CN92">
            <v>18986</v>
          </cell>
          <cell r="CO92">
            <v>18986</v>
          </cell>
          <cell r="CP92">
            <v>18986</v>
          </cell>
          <cell r="CQ92">
            <v>18986</v>
          </cell>
          <cell r="CR92">
            <v>18948</v>
          </cell>
          <cell r="CS92">
            <v>18948</v>
          </cell>
          <cell r="CT92">
            <v>17993</v>
          </cell>
          <cell r="CU92">
            <v>17993</v>
          </cell>
          <cell r="CV92">
            <v>18948</v>
          </cell>
          <cell r="CW92">
            <v>17993</v>
          </cell>
          <cell r="CX92">
            <v>17993</v>
          </cell>
          <cell r="CY92">
            <v>17993</v>
          </cell>
          <cell r="CZ92">
            <v>17993</v>
          </cell>
          <cell r="DA92">
            <v>17993</v>
          </cell>
          <cell r="DB92">
            <v>17993</v>
          </cell>
          <cell r="DC92">
            <v>17983</v>
          </cell>
          <cell r="DD92">
            <v>17993</v>
          </cell>
          <cell r="DE92">
            <v>17993</v>
          </cell>
          <cell r="DF92">
            <v>27993</v>
          </cell>
          <cell r="DG92">
            <v>57993</v>
          </cell>
          <cell r="DH92">
            <v>57993</v>
          </cell>
          <cell r="DI92">
            <v>57993</v>
          </cell>
          <cell r="DJ92">
            <v>67993</v>
          </cell>
          <cell r="DK92">
            <v>67993</v>
          </cell>
          <cell r="DL92">
            <v>37993</v>
          </cell>
          <cell r="DM92">
            <v>37993</v>
          </cell>
          <cell r="DN92">
            <v>17993</v>
          </cell>
          <cell r="DO92">
            <v>0</v>
          </cell>
          <cell r="DP92">
            <v>17993</v>
          </cell>
          <cell r="DQ92">
            <v>37993</v>
          </cell>
          <cell r="DR92">
            <v>37993</v>
          </cell>
          <cell r="DS92">
            <v>37993</v>
          </cell>
          <cell r="DT92">
            <v>67993</v>
          </cell>
          <cell r="DU92">
            <v>49017</v>
          </cell>
          <cell r="DV92">
            <v>67993</v>
          </cell>
          <cell r="DW92">
            <v>67993</v>
          </cell>
          <cell r="DX92">
            <v>67993</v>
          </cell>
          <cell r="DY92">
            <v>67993</v>
          </cell>
          <cell r="DZ92">
            <v>37993</v>
          </cell>
          <cell r="EA92">
            <v>67993</v>
          </cell>
        </row>
        <row r="93">
          <cell r="A93">
            <v>69</v>
          </cell>
          <cell r="B93">
            <v>1</v>
          </cell>
          <cell r="C93">
            <v>1</v>
          </cell>
          <cell r="D93">
            <v>0</v>
          </cell>
          <cell r="E93">
            <v>0</v>
          </cell>
          <cell r="F93" t="str">
            <v>OESE</v>
          </cell>
          <cell r="G93" t="str">
            <v>Indian Education</v>
          </cell>
          <cell r="H93">
            <v>0</v>
          </cell>
          <cell r="I93">
            <v>0</v>
          </cell>
          <cell r="J93" t="str">
            <v>Indian Education - National activities (ESEA VII, Part A-3)</v>
          </cell>
          <cell r="K93">
            <v>0</v>
          </cell>
          <cell r="L93" t="str">
            <v>D</v>
          </cell>
          <cell r="M93">
            <v>1</v>
          </cell>
          <cell r="N93">
            <v>0</v>
          </cell>
          <cell r="O93">
            <v>0</v>
          </cell>
          <cell r="P93">
            <v>3891</v>
          </cell>
          <cell r="Q93">
            <v>3891</v>
          </cell>
          <cell r="R93">
            <v>3891</v>
          </cell>
          <cell r="S93">
            <v>3891</v>
          </cell>
          <cell r="T93">
            <v>3891</v>
          </cell>
          <cell r="U93">
            <v>3891</v>
          </cell>
          <cell r="V93">
            <v>3891</v>
          </cell>
          <cell r="W93">
            <v>3891</v>
          </cell>
          <cell r="X93">
            <v>3891</v>
          </cell>
          <cell r="Y93">
            <v>3891</v>
          </cell>
          <cell r="Z93">
            <v>3891</v>
          </cell>
          <cell r="AA93">
            <v>0</v>
          </cell>
          <cell r="AB93">
            <v>3891</v>
          </cell>
          <cell r="AC93">
            <v>3891</v>
          </cell>
          <cell r="AD93">
            <v>3891</v>
          </cell>
          <cell r="AE93">
            <v>3891</v>
          </cell>
          <cell r="AF93">
            <v>3891</v>
          </cell>
          <cell r="AG93">
            <v>3891</v>
          </cell>
          <cell r="AH93">
            <v>3891</v>
          </cell>
          <cell r="AI93">
            <v>3891</v>
          </cell>
          <cell r="AJ93">
            <v>3891</v>
          </cell>
          <cell r="AK93">
            <v>3891</v>
          </cell>
          <cell r="AL93">
            <v>5891</v>
          </cell>
          <cell r="AM93">
            <v>5891</v>
          </cell>
          <cell r="AN93">
            <v>4891</v>
          </cell>
          <cell r="AO93">
            <v>3891</v>
          </cell>
          <cell r="AP93">
            <v>3891</v>
          </cell>
          <cell r="AQ93">
            <v>3891</v>
          </cell>
          <cell r="AR93">
            <v>3891</v>
          </cell>
          <cell r="AS93">
            <v>3891</v>
          </cell>
          <cell r="AT93">
            <v>3891</v>
          </cell>
          <cell r="AU93">
            <v>3891</v>
          </cell>
          <cell r="AV93">
            <v>3891</v>
          </cell>
          <cell r="AW93">
            <v>3891</v>
          </cell>
          <cell r="AX93">
            <v>3891</v>
          </cell>
          <cell r="AY93">
            <v>3891</v>
          </cell>
          <cell r="AZ93">
            <v>3883</v>
          </cell>
          <cell r="BA93">
            <v>3825</v>
          </cell>
          <cell r="BB93">
            <v>3891</v>
          </cell>
          <cell r="BC93">
            <v>3891</v>
          </cell>
          <cell r="BD93">
            <v>4891</v>
          </cell>
          <cell r="BE93">
            <v>3891</v>
          </cell>
          <cell r="BF93">
            <v>4891</v>
          </cell>
          <cell r="BG93">
            <v>3891</v>
          </cell>
          <cell r="BH93">
            <v>3891</v>
          </cell>
          <cell r="BI93">
            <v>3891</v>
          </cell>
          <cell r="BJ93">
            <v>3891</v>
          </cell>
          <cell r="BK93">
            <v>3891</v>
          </cell>
          <cell r="BL93">
            <v>3883</v>
          </cell>
          <cell r="BM93">
            <v>3883</v>
          </cell>
          <cell r="BN93">
            <v>4883</v>
          </cell>
          <cell r="BO93">
            <v>4883</v>
          </cell>
          <cell r="BP93">
            <v>5883</v>
          </cell>
          <cell r="BQ93">
            <v>3825</v>
          </cell>
          <cell r="BR93">
            <v>3825</v>
          </cell>
          <cell r="BS93">
            <v>3825</v>
          </cell>
          <cell r="BT93">
            <v>3825</v>
          </cell>
          <cell r="BU93">
            <v>5883</v>
          </cell>
          <cell r="BV93">
            <v>5872</v>
          </cell>
          <cell r="BW93">
            <v>3883</v>
          </cell>
          <cell r="BX93">
            <v>3883</v>
          </cell>
          <cell r="BY93">
            <v>3883</v>
          </cell>
          <cell r="BZ93">
            <v>3883</v>
          </cell>
          <cell r="CA93">
            <v>3883</v>
          </cell>
          <cell r="CB93">
            <v>3883</v>
          </cell>
          <cell r="CC93">
            <v>5872</v>
          </cell>
          <cell r="CD93">
            <v>5872</v>
          </cell>
          <cell r="CE93">
            <v>5872</v>
          </cell>
          <cell r="CF93">
            <v>5872</v>
          </cell>
          <cell r="CG93">
            <v>5872</v>
          </cell>
          <cell r="CH93">
            <v>5565</v>
          </cell>
          <cell r="CI93">
            <v>5872</v>
          </cell>
          <cell r="CJ93">
            <v>5872</v>
          </cell>
          <cell r="CK93">
            <v>5872</v>
          </cell>
          <cell r="CL93">
            <v>5872</v>
          </cell>
          <cell r="CM93">
            <v>5872</v>
          </cell>
          <cell r="CN93">
            <v>5872</v>
          </cell>
          <cell r="CO93">
            <v>5872</v>
          </cell>
          <cell r="CP93">
            <v>5872</v>
          </cell>
          <cell r="CQ93">
            <v>5872</v>
          </cell>
          <cell r="CR93">
            <v>5660</v>
          </cell>
          <cell r="CS93">
            <v>5660</v>
          </cell>
          <cell r="CT93">
            <v>5565</v>
          </cell>
          <cell r="CU93">
            <v>5565</v>
          </cell>
          <cell r="CV93">
            <v>5660</v>
          </cell>
          <cell r="CW93">
            <v>5565</v>
          </cell>
          <cell r="CX93">
            <v>5565</v>
          </cell>
          <cell r="CY93">
            <v>5565</v>
          </cell>
          <cell r="CZ93">
            <v>5565</v>
          </cell>
          <cell r="DA93">
            <v>5565</v>
          </cell>
          <cell r="DB93">
            <v>5565</v>
          </cell>
          <cell r="DC93">
            <v>5562</v>
          </cell>
          <cell r="DD93">
            <v>5565</v>
          </cell>
          <cell r="DE93">
            <v>5565</v>
          </cell>
          <cell r="DF93">
            <v>5565</v>
          </cell>
          <cell r="DG93">
            <v>5565</v>
          </cell>
          <cell r="DH93">
            <v>5565</v>
          </cell>
          <cell r="DI93">
            <v>5565</v>
          </cell>
          <cell r="DJ93">
            <v>5565</v>
          </cell>
          <cell r="DK93">
            <v>5565</v>
          </cell>
          <cell r="DL93">
            <v>5565</v>
          </cell>
          <cell r="DM93">
            <v>5565</v>
          </cell>
          <cell r="DN93">
            <v>5565</v>
          </cell>
          <cell r="DO93">
            <v>0</v>
          </cell>
          <cell r="DP93">
            <v>5565</v>
          </cell>
          <cell r="DQ93">
            <v>5565</v>
          </cell>
          <cell r="DR93">
            <v>5565</v>
          </cell>
          <cell r="DS93">
            <v>5565</v>
          </cell>
          <cell r="DT93">
            <v>6565</v>
          </cell>
          <cell r="DU93">
            <v>6565</v>
          </cell>
          <cell r="DV93">
            <v>6565</v>
          </cell>
          <cell r="DW93">
            <v>6565</v>
          </cell>
          <cell r="DX93">
            <v>6565</v>
          </cell>
          <cell r="DY93">
            <v>6565</v>
          </cell>
          <cell r="DZ93">
            <v>5565</v>
          </cell>
          <cell r="EA93">
            <v>6565</v>
          </cell>
        </row>
        <row r="94">
          <cell r="A94">
            <v>70</v>
          </cell>
          <cell r="B94">
            <v>1</v>
          </cell>
          <cell r="C94">
            <v>1</v>
          </cell>
          <cell r="D94">
            <v>0</v>
          </cell>
          <cell r="E94">
            <v>0</v>
          </cell>
          <cell r="F94" t="str">
            <v>OESE</v>
          </cell>
          <cell r="G94" t="str">
            <v>State Fiscal Stabilization Fund</v>
          </cell>
          <cell r="H94">
            <v>0</v>
          </cell>
          <cell r="I94">
            <v>0</v>
          </cell>
          <cell r="J94" t="str">
            <v>State grants (ARRA XIV)</v>
          </cell>
          <cell r="K94">
            <v>1</v>
          </cell>
          <cell r="L94" t="str">
            <v>D</v>
          </cell>
          <cell r="M94">
            <v>1</v>
          </cell>
          <cell r="N94">
            <v>0</v>
          </cell>
          <cell r="O94">
            <v>0</v>
          </cell>
          <cell r="P94">
            <v>48586000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row>
        <row r="95">
          <cell r="A95">
            <v>71</v>
          </cell>
          <cell r="B95">
            <v>1</v>
          </cell>
          <cell r="C95">
            <v>1</v>
          </cell>
          <cell r="D95">
            <v>0</v>
          </cell>
          <cell r="E95">
            <v>0</v>
          </cell>
          <cell r="F95" t="str">
            <v>OESE</v>
          </cell>
          <cell r="G95" t="str">
            <v>State Fiscal Stabilization Fund</v>
          </cell>
          <cell r="H95">
            <v>0</v>
          </cell>
          <cell r="I95">
            <v>0</v>
          </cell>
          <cell r="J95" t="str">
            <v>Race to the Top incentive grants (ARRA XIV, section 14006)</v>
          </cell>
          <cell r="K95">
            <v>1</v>
          </cell>
          <cell r="L95" t="str">
            <v>D</v>
          </cell>
          <cell r="M95">
            <v>1</v>
          </cell>
          <cell r="N95">
            <v>0</v>
          </cell>
          <cell r="O95">
            <v>0</v>
          </cell>
          <cell r="P95">
            <v>4350000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row>
        <row r="96">
          <cell r="A96">
            <v>72</v>
          </cell>
          <cell r="B96">
            <v>1</v>
          </cell>
          <cell r="C96">
            <v>1</v>
          </cell>
          <cell r="D96">
            <v>0</v>
          </cell>
          <cell r="E96">
            <v>0</v>
          </cell>
          <cell r="F96" t="str">
            <v>OESE</v>
          </cell>
          <cell r="G96" t="str">
            <v>State Fiscal Stabilization Fund</v>
          </cell>
          <cell r="H96">
            <v>0</v>
          </cell>
          <cell r="I96">
            <v>0</v>
          </cell>
          <cell r="J96" t="str">
            <v>Investing in innovation (ARRA XIV, sections 14007)</v>
          </cell>
          <cell r="K96">
            <v>1</v>
          </cell>
          <cell r="L96" t="str">
            <v>D</v>
          </cell>
          <cell r="M96">
            <v>1</v>
          </cell>
          <cell r="N96">
            <v>0</v>
          </cell>
          <cell r="O96">
            <v>0</v>
          </cell>
          <cell r="P96">
            <v>650000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row>
        <row r="97">
          <cell r="A97">
            <v>73</v>
          </cell>
          <cell r="B97">
            <v>1</v>
          </cell>
          <cell r="C97">
            <v>1</v>
          </cell>
          <cell r="D97">
            <v>0</v>
          </cell>
          <cell r="E97">
            <v>0</v>
          </cell>
          <cell r="F97" t="str">
            <v>OESE</v>
          </cell>
          <cell r="G97" t="str">
            <v>State Fiscal Stabilization Fund</v>
          </cell>
          <cell r="H97">
            <v>0</v>
          </cell>
          <cell r="I97">
            <v>0</v>
          </cell>
          <cell r="J97" t="str">
            <v>Administration and oversight (ARRA XIV, sections 14101 (b))</v>
          </cell>
          <cell r="K97">
            <v>1</v>
          </cell>
          <cell r="L97" t="str">
            <v>D</v>
          </cell>
          <cell r="M97">
            <v>1</v>
          </cell>
          <cell r="N97">
            <v>0</v>
          </cell>
          <cell r="O97">
            <v>0</v>
          </cell>
          <cell r="P97">
            <v>14000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row>
        <row r="98">
          <cell r="A98">
            <v>74</v>
          </cell>
          <cell r="B98">
            <v>1</v>
          </cell>
          <cell r="C98">
            <v>0</v>
          </cell>
          <cell r="D98">
            <v>0</v>
          </cell>
          <cell r="E98">
            <v>0</v>
          </cell>
          <cell r="F98" t="str">
            <v>OESE</v>
          </cell>
          <cell r="G98" t="str">
            <v>State Fiscal Stabilization Fund</v>
          </cell>
          <cell r="H98">
            <v>0</v>
          </cell>
          <cell r="I98">
            <v>0</v>
          </cell>
          <cell r="J98" t="str">
            <v>What Works and innovation fund (ARRA XIV, section 14007)</v>
          </cell>
          <cell r="K98">
            <v>0</v>
          </cell>
          <cell r="L98" t="str">
            <v>D</v>
          </cell>
          <cell r="M98">
            <v>1</v>
          </cell>
          <cell r="N98">
            <v>0</v>
          </cell>
          <cell r="O98">
            <v>0</v>
          </cell>
          <cell r="P98">
            <v>0</v>
          </cell>
          <cell r="Q98">
            <v>100000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row>
        <row r="99">
          <cell r="A99">
            <v>75</v>
          </cell>
          <cell r="B99">
            <v>0</v>
          </cell>
          <cell r="C99">
            <v>0</v>
          </cell>
          <cell r="D99">
            <v>0</v>
          </cell>
          <cell r="E99">
            <v>0</v>
          </cell>
          <cell r="F99" t="str">
            <v>OESE</v>
          </cell>
          <cell r="G99" t="str">
            <v xml:space="preserve">Education Jobs Fund </v>
          </cell>
          <cell r="H99">
            <v>0</v>
          </cell>
          <cell r="I99">
            <v>0</v>
          </cell>
          <cell r="J99" t="str">
            <v xml:space="preserve">Education Jobs Fund </v>
          </cell>
          <cell r="K99">
            <v>0</v>
          </cell>
          <cell r="L99" t="str">
            <v>M</v>
          </cell>
          <cell r="M99">
            <v>0</v>
          </cell>
          <cell r="N99">
            <v>0</v>
          </cell>
          <cell r="O99">
            <v>0</v>
          </cell>
          <cell r="P99">
            <v>0</v>
          </cell>
          <cell r="Q99">
            <v>0</v>
          </cell>
          <cell r="R99">
            <v>10000000</v>
          </cell>
          <cell r="S99">
            <v>10000000</v>
          </cell>
          <cell r="T99">
            <v>10000000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A100">
            <v>76</v>
          </cell>
          <cell r="B100">
            <v>2</v>
          </cell>
          <cell r="C100">
            <v>0</v>
          </cell>
          <cell r="D100">
            <v>0</v>
          </cell>
          <cell r="E100">
            <v>0</v>
          </cell>
          <cell r="F100" t="str">
            <v>OII</v>
          </cell>
          <cell r="G100" t="str">
            <v>Innovation And Improvement</v>
          </cell>
          <cell r="H100">
            <v>0</v>
          </cell>
          <cell r="I100">
            <v>0</v>
          </cell>
          <cell r="J100" t="str">
            <v>ConnectEDucators</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349000</v>
          </cell>
          <cell r="CY100">
            <v>200000</v>
          </cell>
          <cell r="CZ100">
            <v>200000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row>
        <row r="101">
          <cell r="A101">
            <v>76.010000000000005</v>
          </cell>
          <cell r="B101">
            <v>0</v>
          </cell>
          <cell r="C101">
            <v>0</v>
          </cell>
          <cell r="D101">
            <v>0</v>
          </cell>
          <cell r="E101">
            <v>0</v>
          </cell>
          <cell r="F101" t="str">
            <v>OII</v>
          </cell>
          <cell r="G101">
            <v>0</v>
          </cell>
          <cell r="H101">
            <v>0</v>
          </cell>
          <cell r="I101">
            <v>0</v>
          </cell>
          <cell r="J101" t="str">
            <v>Teacher and leader pathways (proposed legislation)</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163762</v>
          </cell>
          <cell r="DI101">
            <v>163762</v>
          </cell>
          <cell r="DJ101">
            <v>138762</v>
          </cell>
          <cell r="DK101">
            <v>138762</v>
          </cell>
          <cell r="DL101">
            <v>0</v>
          </cell>
          <cell r="DM101">
            <v>0</v>
          </cell>
          <cell r="DN101">
            <v>0</v>
          </cell>
          <cell r="DO101">
            <v>0</v>
          </cell>
          <cell r="DP101">
            <v>0</v>
          </cell>
          <cell r="DQ101">
            <v>0</v>
          </cell>
          <cell r="DR101">
            <v>138762</v>
          </cell>
          <cell r="DS101">
            <v>0</v>
          </cell>
          <cell r="DT101">
            <v>200000</v>
          </cell>
          <cell r="DU101">
            <v>100000</v>
          </cell>
          <cell r="DV101">
            <v>0</v>
          </cell>
          <cell r="DW101">
            <v>0</v>
          </cell>
          <cell r="DX101">
            <v>0</v>
          </cell>
          <cell r="DY101">
            <v>0</v>
          </cell>
          <cell r="DZ101">
            <v>0</v>
          </cell>
          <cell r="EA101">
            <v>0</v>
          </cell>
        </row>
        <row r="102">
          <cell r="A102">
            <v>78</v>
          </cell>
          <cell r="B102">
            <v>2</v>
          </cell>
          <cell r="C102">
            <v>0</v>
          </cell>
          <cell r="D102">
            <v>1</v>
          </cell>
          <cell r="E102">
            <v>0</v>
          </cell>
          <cell r="F102" t="str">
            <v>OII</v>
          </cell>
          <cell r="G102" t="str">
            <v>Innovation And Improvement</v>
          </cell>
          <cell r="H102">
            <v>0</v>
          </cell>
          <cell r="I102">
            <v>0</v>
          </cell>
          <cell r="J102" t="str">
            <v>Great teachers and leaders (proposed legislation)</v>
          </cell>
          <cell r="K102">
            <v>0</v>
          </cell>
          <cell r="L102" t="str">
            <v>D</v>
          </cell>
          <cell r="M102">
            <v>1</v>
          </cell>
          <cell r="N102">
            <v>0</v>
          </cell>
          <cell r="O102">
            <v>0</v>
          </cell>
          <cell r="P102">
            <v>0</v>
          </cell>
          <cell r="Q102">
            <v>0</v>
          </cell>
          <cell r="R102">
            <v>0</v>
          </cell>
          <cell r="S102">
            <v>0</v>
          </cell>
          <cell r="T102">
            <v>0</v>
          </cell>
          <cell r="U102">
            <v>3962507</v>
          </cell>
          <cell r="V102">
            <v>0</v>
          </cell>
          <cell r="W102">
            <v>0</v>
          </cell>
          <cell r="X102">
            <v>3726160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row>
        <row r="103">
          <cell r="A103">
            <v>78.010000000000005</v>
          </cell>
          <cell r="B103">
            <v>0</v>
          </cell>
          <cell r="C103">
            <v>0</v>
          </cell>
          <cell r="D103">
            <v>1</v>
          </cell>
          <cell r="E103">
            <v>0</v>
          </cell>
          <cell r="F103" t="str">
            <v>OII</v>
          </cell>
          <cell r="G103" t="str">
            <v>Innovation And Improvement</v>
          </cell>
          <cell r="H103">
            <v>0</v>
          </cell>
          <cell r="I103">
            <v>0</v>
          </cell>
          <cell r="J103" t="str">
            <v>Effective teachers and leaders State grants (proposed legislation)</v>
          </cell>
          <cell r="K103">
            <v>0</v>
          </cell>
          <cell r="L103" t="str">
            <v>D</v>
          </cell>
          <cell r="M103">
            <v>1</v>
          </cell>
          <cell r="N103">
            <v>0</v>
          </cell>
          <cell r="O103">
            <v>0</v>
          </cell>
          <cell r="P103">
            <v>0</v>
          </cell>
          <cell r="Q103">
            <v>0</v>
          </cell>
          <cell r="R103">
            <v>0</v>
          </cell>
          <cell r="S103">
            <v>0</v>
          </cell>
          <cell r="T103">
            <v>0</v>
          </cell>
          <cell r="U103">
            <v>0</v>
          </cell>
          <cell r="V103">
            <v>0</v>
          </cell>
          <cell r="W103">
            <v>0</v>
          </cell>
          <cell r="X103">
            <v>0</v>
          </cell>
          <cell r="Y103">
            <v>818559</v>
          </cell>
          <cell r="Z103">
            <v>818559</v>
          </cell>
          <cell r="AA103">
            <v>0</v>
          </cell>
          <cell r="AB103">
            <v>818559</v>
          </cell>
          <cell r="AC103">
            <v>818559</v>
          </cell>
          <cell r="AD103">
            <v>2500000</v>
          </cell>
          <cell r="AE103">
            <v>2500000</v>
          </cell>
          <cell r="AF103">
            <v>2500000</v>
          </cell>
          <cell r="AG103">
            <v>2500000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2500000</v>
          </cell>
          <cell r="BD103">
            <v>2500000</v>
          </cell>
          <cell r="BE103">
            <v>2500000</v>
          </cell>
          <cell r="BF103">
            <v>2500000</v>
          </cell>
          <cell r="BG103">
            <v>2947749</v>
          </cell>
          <cell r="BH103">
            <v>2500000</v>
          </cell>
          <cell r="BI103">
            <v>2500000</v>
          </cell>
          <cell r="BJ103">
            <v>2500000</v>
          </cell>
          <cell r="BK103">
            <v>2500000</v>
          </cell>
          <cell r="BL103">
            <v>0</v>
          </cell>
          <cell r="BM103">
            <v>0</v>
          </cell>
          <cell r="BN103">
            <v>0</v>
          </cell>
          <cell r="BO103">
            <v>0</v>
          </cell>
          <cell r="BP103">
            <v>0</v>
          </cell>
          <cell r="BQ103">
            <v>0</v>
          </cell>
          <cell r="BR103">
            <v>0</v>
          </cell>
          <cell r="BS103">
            <v>0</v>
          </cell>
          <cell r="BT103">
            <v>0</v>
          </cell>
          <cell r="BU103">
            <v>0</v>
          </cell>
          <cell r="BV103">
            <v>0</v>
          </cell>
          <cell r="BW103">
            <v>2468054</v>
          </cell>
          <cell r="BX103">
            <v>2468054</v>
          </cell>
          <cell r="BY103">
            <v>2468054</v>
          </cell>
          <cell r="BZ103">
            <v>2468054</v>
          </cell>
          <cell r="CA103">
            <v>2468054</v>
          </cell>
          <cell r="CB103">
            <v>2468054</v>
          </cell>
          <cell r="CC103">
            <v>2463389</v>
          </cell>
          <cell r="CD103">
            <v>2466567</v>
          </cell>
          <cell r="CE103">
            <v>0</v>
          </cell>
          <cell r="CF103">
            <v>0</v>
          </cell>
          <cell r="CG103">
            <v>0</v>
          </cell>
          <cell r="CH103">
            <v>0</v>
          </cell>
          <cell r="CI103">
            <v>0</v>
          </cell>
          <cell r="CJ103">
            <v>0</v>
          </cell>
          <cell r="CK103">
            <v>2466567</v>
          </cell>
          <cell r="CL103">
            <v>2466567</v>
          </cell>
          <cell r="CM103">
            <v>2466567</v>
          </cell>
          <cell r="CN103">
            <v>2466567</v>
          </cell>
          <cell r="CO103">
            <v>2466567</v>
          </cell>
          <cell r="CP103">
            <v>2466567</v>
          </cell>
          <cell r="CQ103">
            <v>2466567</v>
          </cell>
          <cell r="CR103">
            <v>2466567</v>
          </cell>
          <cell r="CS103">
            <v>0</v>
          </cell>
          <cell r="CT103">
            <v>0</v>
          </cell>
          <cell r="CU103">
            <v>0</v>
          </cell>
          <cell r="CV103">
            <v>2461634</v>
          </cell>
          <cell r="CW103">
            <v>2000000</v>
          </cell>
          <cell r="CX103">
            <v>2000000</v>
          </cell>
          <cell r="CY103">
            <v>2000000</v>
          </cell>
          <cell r="CZ103">
            <v>2000000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row>
        <row r="104">
          <cell r="A104">
            <v>78.02</v>
          </cell>
          <cell r="B104">
            <v>0</v>
          </cell>
          <cell r="C104">
            <v>0</v>
          </cell>
          <cell r="D104">
            <v>1</v>
          </cell>
          <cell r="E104">
            <v>0</v>
          </cell>
          <cell r="F104" t="str">
            <v>OII</v>
          </cell>
          <cell r="G104" t="str">
            <v>Innovation And Improvement</v>
          </cell>
          <cell r="H104">
            <v>0</v>
          </cell>
          <cell r="I104">
            <v>0</v>
          </cell>
          <cell r="J104" t="str">
            <v>Preparing and supporting effective teachers and leaders State grants (proposed legislation) - Advance</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1681441</v>
          </cell>
          <cell r="Z104">
            <v>1681441</v>
          </cell>
          <cell r="AA104">
            <v>0</v>
          </cell>
          <cell r="AB104">
            <v>1681441</v>
          </cell>
          <cell r="AC104">
            <v>1681441</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row>
        <row r="105">
          <cell r="A105">
            <v>78.03</v>
          </cell>
          <cell r="B105">
            <v>0</v>
          </cell>
          <cell r="C105">
            <v>0</v>
          </cell>
          <cell r="D105">
            <v>1</v>
          </cell>
          <cell r="E105">
            <v>0</v>
          </cell>
          <cell r="F105" t="str">
            <v>OII</v>
          </cell>
          <cell r="G105" t="str">
            <v>Innovation And Improvement</v>
          </cell>
          <cell r="H105">
            <v>0</v>
          </cell>
          <cell r="I105">
            <v>0</v>
          </cell>
          <cell r="J105" t="str">
            <v>Great teachers and leaders formula fund - Prior</v>
          </cell>
          <cell r="K105">
            <v>0</v>
          </cell>
          <cell r="L105" t="str">
            <v>D</v>
          </cell>
          <cell r="M105">
            <v>0</v>
          </cell>
          <cell r="N105">
            <v>0</v>
          </cell>
          <cell r="O105">
            <v>1</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row>
        <row r="106">
          <cell r="A106">
            <v>78.05</v>
          </cell>
          <cell r="B106">
            <v>0</v>
          </cell>
          <cell r="C106">
            <v>0</v>
          </cell>
          <cell r="D106">
            <v>1</v>
          </cell>
          <cell r="E106">
            <v>0</v>
          </cell>
          <cell r="F106" t="str">
            <v>OII</v>
          </cell>
          <cell r="G106" t="str">
            <v>Innovation And Improvement</v>
          </cell>
          <cell r="H106">
            <v>0</v>
          </cell>
          <cell r="I106">
            <v>0</v>
          </cell>
          <cell r="J106" t="str">
            <v>Teacher and leader innovation fund (proposed legislation)</v>
          </cell>
          <cell r="K106">
            <v>0</v>
          </cell>
          <cell r="L106" t="str">
            <v>D</v>
          </cell>
          <cell r="M106">
            <v>1</v>
          </cell>
          <cell r="N106">
            <v>0</v>
          </cell>
          <cell r="O106">
            <v>0</v>
          </cell>
          <cell r="P106">
            <v>0</v>
          </cell>
          <cell r="Q106">
            <v>0</v>
          </cell>
          <cell r="R106">
            <v>0</v>
          </cell>
          <cell r="S106">
            <v>0</v>
          </cell>
          <cell r="T106">
            <v>0</v>
          </cell>
          <cell r="U106">
            <v>0</v>
          </cell>
          <cell r="V106">
            <v>0</v>
          </cell>
          <cell r="W106">
            <v>0</v>
          </cell>
          <cell r="X106">
            <v>0</v>
          </cell>
          <cell r="Y106">
            <v>1000000</v>
          </cell>
          <cell r="Z106">
            <v>800000</v>
          </cell>
          <cell r="AA106">
            <v>0</v>
          </cell>
          <cell r="AB106">
            <v>800000</v>
          </cell>
          <cell r="AC106">
            <v>1000000</v>
          </cell>
          <cell r="AD106">
            <v>975000</v>
          </cell>
          <cell r="AE106">
            <v>975000</v>
          </cell>
          <cell r="AF106">
            <v>950000</v>
          </cell>
          <cell r="AG106">
            <v>950000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950000</v>
          </cell>
          <cell r="BD106">
            <v>620000</v>
          </cell>
          <cell r="BE106">
            <v>950000</v>
          </cell>
          <cell r="BF106">
            <v>620000</v>
          </cell>
          <cell r="BG106">
            <v>550000</v>
          </cell>
          <cell r="BH106">
            <v>500000</v>
          </cell>
          <cell r="BI106">
            <v>500000</v>
          </cell>
          <cell r="BJ106">
            <v>500000</v>
          </cell>
          <cell r="BK106">
            <v>500000</v>
          </cell>
          <cell r="BL106">
            <v>0</v>
          </cell>
          <cell r="BM106">
            <v>0</v>
          </cell>
          <cell r="BN106">
            <v>0</v>
          </cell>
          <cell r="BO106">
            <v>0</v>
          </cell>
          <cell r="BP106">
            <v>0</v>
          </cell>
          <cell r="BQ106">
            <v>0</v>
          </cell>
          <cell r="BR106">
            <v>0</v>
          </cell>
          <cell r="BS106">
            <v>0</v>
          </cell>
          <cell r="BT106">
            <v>0</v>
          </cell>
          <cell r="BU106">
            <v>0</v>
          </cell>
          <cell r="BV106">
            <v>0</v>
          </cell>
          <cell r="BW106">
            <v>399200</v>
          </cell>
          <cell r="BX106">
            <v>399200</v>
          </cell>
          <cell r="BY106">
            <v>399200</v>
          </cell>
          <cell r="BZ106">
            <v>300000</v>
          </cell>
          <cell r="CA106">
            <v>400000</v>
          </cell>
          <cell r="CB106">
            <v>400000</v>
          </cell>
          <cell r="CC106">
            <v>400000</v>
          </cell>
          <cell r="CD106">
            <v>400000</v>
          </cell>
          <cell r="CE106">
            <v>0</v>
          </cell>
          <cell r="CF106">
            <v>0</v>
          </cell>
          <cell r="CG106">
            <v>0</v>
          </cell>
          <cell r="CH106">
            <v>0</v>
          </cell>
          <cell r="CI106">
            <v>0</v>
          </cell>
          <cell r="CJ106">
            <v>0</v>
          </cell>
          <cell r="CK106">
            <v>600000</v>
          </cell>
          <cell r="CL106">
            <v>475000</v>
          </cell>
          <cell r="CM106">
            <v>600000</v>
          </cell>
          <cell r="CN106">
            <v>400000</v>
          </cell>
          <cell r="CO106">
            <v>350000</v>
          </cell>
          <cell r="CP106">
            <v>400000</v>
          </cell>
          <cell r="CQ106">
            <v>400000</v>
          </cell>
          <cell r="CR106">
            <v>400000</v>
          </cell>
          <cell r="CS106">
            <v>0</v>
          </cell>
          <cell r="CT106">
            <v>0</v>
          </cell>
          <cell r="CU106">
            <v>0</v>
          </cell>
          <cell r="CV106">
            <v>400000</v>
          </cell>
          <cell r="CW106">
            <v>350000</v>
          </cell>
          <cell r="CX106">
            <v>350000</v>
          </cell>
          <cell r="CY106">
            <v>320000</v>
          </cell>
          <cell r="CZ106">
            <v>320000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row>
        <row r="107">
          <cell r="A107">
            <v>78.06</v>
          </cell>
          <cell r="B107">
            <v>0</v>
          </cell>
          <cell r="C107">
            <v>0</v>
          </cell>
          <cell r="D107">
            <v>1</v>
          </cell>
          <cell r="E107">
            <v>0</v>
          </cell>
          <cell r="F107" t="str">
            <v>OII</v>
          </cell>
          <cell r="G107" t="str">
            <v>Innovation And Improvement</v>
          </cell>
          <cell r="H107">
            <v>0</v>
          </cell>
          <cell r="I107">
            <v>0</v>
          </cell>
          <cell r="J107" t="str">
            <v>Teacher and leader pathways (proposed legislation)</v>
          </cell>
          <cell r="K107">
            <v>0</v>
          </cell>
          <cell r="L107" t="str">
            <v>D</v>
          </cell>
          <cell r="M107">
            <v>1</v>
          </cell>
          <cell r="N107">
            <v>0</v>
          </cell>
          <cell r="O107">
            <v>0</v>
          </cell>
          <cell r="P107">
            <v>0</v>
          </cell>
          <cell r="Q107">
            <v>0</v>
          </cell>
          <cell r="R107">
            <v>0</v>
          </cell>
          <cell r="S107">
            <v>0</v>
          </cell>
          <cell r="T107">
            <v>0</v>
          </cell>
          <cell r="U107">
            <v>0</v>
          </cell>
          <cell r="V107">
            <v>0</v>
          </cell>
          <cell r="W107">
            <v>0</v>
          </cell>
          <cell r="X107">
            <v>0</v>
          </cell>
          <cell r="Y107">
            <v>150000</v>
          </cell>
          <cell r="Z107">
            <v>250000</v>
          </cell>
          <cell r="AA107">
            <v>0</v>
          </cell>
          <cell r="AB107">
            <v>250000</v>
          </cell>
          <cell r="AC107">
            <v>150000</v>
          </cell>
          <cell r="AD107">
            <v>175000</v>
          </cell>
          <cell r="AE107">
            <v>175000</v>
          </cell>
          <cell r="AF107">
            <v>420000</v>
          </cell>
          <cell r="AG107">
            <v>405000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405000</v>
          </cell>
          <cell r="BD107">
            <v>300000</v>
          </cell>
          <cell r="BE107">
            <v>405000</v>
          </cell>
          <cell r="BF107">
            <v>300000</v>
          </cell>
          <cell r="BG107">
            <v>225000</v>
          </cell>
          <cell r="BH107">
            <v>275000</v>
          </cell>
          <cell r="BI107">
            <v>250000</v>
          </cell>
          <cell r="BJ107">
            <v>250000</v>
          </cell>
          <cell r="BK107">
            <v>250000</v>
          </cell>
          <cell r="BL107">
            <v>0</v>
          </cell>
          <cell r="BM107">
            <v>0</v>
          </cell>
          <cell r="BN107">
            <v>0</v>
          </cell>
          <cell r="BO107">
            <v>0</v>
          </cell>
          <cell r="BP107">
            <v>0</v>
          </cell>
          <cell r="BQ107">
            <v>0</v>
          </cell>
          <cell r="BR107">
            <v>0</v>
          </cell>
          <cell r="BS107">
            <v>0</v>
          </cell>
          <cell r="BT107">
            <v>0</v>
          </cell>
          <cell r="BU107">
            <v>0</v>
          </cell>
          <cell r="BV107">
            <v>0</v>
          </cell>
          <cell r="BW107">
            <v>164000</v>
          </cell>
          <cell r="BX107">
            <v>113201</v>
          </cell>
          <cell r="BY107">
            <v>113201</v>
          </cell>
          <cell r="BZ107">
            <v>113201</v>
          </cell>
          <cell r="CA107">
            <v>113201</v>
          </cell>
          <cell r="CB107">
            <v>113201</v>
          </cell>
          <cell r="CC107">
            <v>74676</v>
          </cell>
          <cell r="CD107">
            <v>74676</v>
          </cell>
          <cell r="CE107">
            <v>0</v>
          </cell>
          <cell r="CF107">
            <v>0</v>
          </cell>
          <cell r="CG107">
            <v>0</v>
          </cell>
          <cell r="CH107">
            <v>0</v>
          </cell>
          <cell r="CI107">
            <v>0</v>
          </cell>
          <cell r="CJ107">
            <v>0</v>
          </cell>
          <cell r="CK107">
            <v>0</v>
          </cell>
          <cell r="CL107">
            <v>0</v>
          </cell>
          <cell r="CM107">
            <v>0</v>
          </cell>
          <cell r="CN107">
            <v>0</v>
          </cell>
          <cell r="CO107">
            <v>0</v>
          </cell>
          <cell r="CP107">
            <v>97994</v>
          </cell>
          <cell r="CQ107">
            <v>97994</v>
          </cell>
          <cell r="CR107">
            <v>97994</v>
          </cell>
          <cell r="CS107">
            <v>97994</v>
          </cell>
          <cell r="CT107">
            <v>0</v>
          </cell>
          <cell r="CU107">
            <v>0</v>
          </cell>
          <cell r="CV107">
            <v>300000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125000</v>
          </cell>
          <cell r="DY107">
            <v>125000</v>
          </cell>
          <cell r="DZ107">
            <v>0</v>
          </cell>
          <cell r="EA107">
            <v>125000</v>
          </cell>
        </row>
        <row r="108">
          <cell r="A108">
            <v>78.069999999999993</v>
          </cell>
          <cell r="B108">
            <v>0</v>
          </cell>
          <cell r="C108">
            <v>0</v>
          </cell>
          <cell r="D108">
            <v>1</v>
          </cell>
          <cell r="E108">
            <v>0</v>
          </cell>
          <cell r="F108" t="str">
            <v>OII</v>
          </cell>
          <cell r="G108" t="str">
            <v>Innovation And Improvement</v>
          </cell>
          <cell r="H108">
            <v>0</v>
          </cell>
          <cell r="I108">
            <v>0</v>
          </cell>
          <cell r="J108" t="str">
            <v>Great teachers and transformational leaders</v>
          </cell>
          <cell r="K108">
            <v>0</v>
          </cell>
          <cell r="L108" t="str">
            <v>D</v>
          </cell>
          <cell r="M108">
            <v>1</v>
          </cell>
          <cell r="N108">
            <v>0</v>
          </cell>
          <cell r="O108">
            <v>0</v>
          </cell>
          <cell r="P108">
            <v>0</v>
          </cell>
          <cell r="Q108">
            <v>0</v>
          </cell>
          <cell r="R108">
            <v>0</v>
          </cell>
          <cell r="S108">
            <v>0</v>
          </cell>
          <cell r="T108">
            <v>0</v>
          </cell>
          <cell r="U108">
            <v>0</v>
          </cell>
          <cell r="V108">
            <v>0</v>
          </cell>
          <cell r="W108">
            <v>0</v>
          </cell>
          <cell r="X108">
            <v>0</v>
          </cell>
          <cell r="Y108">
            <v>90000</v>
          </cell>
          <cell r="Z108">
            <v>190000</v>
          </cell>
          <cell r="AA108">
            <v>0</v>
          </cell>
          <cell r="AB108">
            <v>190000</v>
          </cell>
          <cell r="AC108">
            <v>90000</v>
          </cell>
          <cell r="AD108">
            <v>165000</v>
          </cell>
          <cell r="AE108">
            <v>165000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row>
        <row r="109">
          <cell r="A109">
            <v>79</v>
          </cell>
          <cell r="B109">
            <v>1</v>
          </cell>
          <cell r="C109">
            <v>1</v>
          </cell>
          <cell r="D109">
            <v>0</v>
          </cell>
          <cell r="E109">
            <v>0</v>
          </cell>
          <cell r="F109" t="str">
            <v>OII</v>
          </cell>
          <cell r="G109" t="str">
            <v>Innovation And Improvement</v>
          </cell>
          <cell r="H109">
            <v>0</v>
          </cell>
          <cell r="I109">
            <v>0</v>
          </cell>
          <cell r="J109" t="str">
            <v xml:space="preserve">Teacher incentive fund (ESEA V-D-1)/Teacher and School Leader Inventive Grants </v>
          </cell>
          <cell r="K109">
            <v>0</v>
          </cell>
          <cell r="L109" t="str">
            <v>D</v>
          </cell>
          <cell r="M109">
            <v>1</v>
          </cell>
          <cell r="N109">
            <v>0</v>
          </cell>
          <cell r="O109">
            <v>0</v>
          </cell>
          <cell r="P109">
            <v>97270</v>
          </cell>
          <cell r="Q109">
            <v>487270</v>
          </cell>
          <cell r="R109">
            <v>400000</v>
          </cell>
          <cell r="S109">
            <v>400000</v>
          </cell>
          <cell r="T109">
            <v>400000</v>
          </cell>
          <cell r="U109">
            <v>0</v>
          </cell>
          <cell r="V109">
            <v>500000</v>
          </cell>
          <cell r="W109">
            <v>470000</v>
          </cell>
          <cell r="X109">
            <v>0</v>
          </cell>
          <cell r="Y109">
            <v>0</v>
          </cell>
          <cell r="Z109">
            <v>0</v>
          </cell>
          <cell r="AA109">
            <v>0</v>
          </cell>
          <cell r="AB109">
            <v>0</v>
          </cell>
          <cell r="AC109">
            <v>0</v>
          </cell>
          <cell r="AD109">
            <v>0</v>
          </cell>
          <cell r="AE109">
            <v>0</v>
          </cell>
          <cell r="AF109">
            <v>0</v>
          </cell>
          <cell r="AG109">
            <v>0</v>
          </cell>
          <cell r="AH109">
            <v>800000</v>
          </cell>
          <cell r="AI109">
            <v>400000</v>
          </cell>
          <cell r="AJ109">
            <v>400000</v>
          </cell>
          <cell r="AK109">
            <v>400000</v>
          </cell>
          <cell r="AL109">
            <v>400000</v>
          </cell>
          <cell r="AM109">
            <v>400000</v>
          </cell>
          <cell r="AN109">
            <v>400000</v>
          </cell>
          <cell r="AO109">
            <v>300000</v>
          </cell>
          <cell r="AP109">
            <v>400000</v>
          </cell>
          <cell r="AQ109">
            <v>400000</v>
          </cell>
          <cell r="AR109">
            <v>400000</v>
          </cell>
          <cell r="AS109">
            <v>400000</v>
          </cell>
          <cell r="AT109">
            <v>250000</v>
          </cell>
          <cell r="AU109">
            <v>400000</v>
          </cell>
          <cell r="AV109">
            <v>400000</v>
          </cell>
          <cell r="AW109">
            <v>400000</v>
          </cell>
          <cell r="AX109">
            <v>400000</v>
          </cell>
          <cell r="AY109">
            <v>400000</v>
          </cell>
          <cell r="AZ109">
            <v>399200</v>
          </cell>
          <cell r="BA109">
            <v>393200</v>
          </cell>
          <cell r="BB109">
            <v>400000</v>
          </cell>
          <cell r="BC109">
            <v>0</v>
          </cell>
          <cell r="BD109">
            <v>0</v>
          </cell>
          <cell r="BE109">
            <v>0</v>
          </cell>
          <cell r="BF109">
            <v>0</v>
          </cell>
          <cell r="BG109">
            <v>0</v>
          </cell>
          <cell r="BH109">
            <v>0</v>
          </cell>
          <cell r="BI109">
            <v>0</v>
          </cell>
          <cell r="BJ109">
            <v>0</v>
          </cell>
          <cell r="BK109">
            <v>0</v>
          </cell>
          <cell r="BL109">
            <v>399200</v>
          </cell>
          <cell r="BM109">
            <v>399200</v>
          </cell>
          <cell r="BN109">
            <v>300000</v>
          </cell>
          <cell r="BO109">
            <v>300000</v>
          </cell>
          <cell r="BP109">
            <v>399200</v>
          </cell>
          <cell r="BQ109">
            <v>393200</v>
          </cell>
          <cell r="BR109">
            <v>393200</v>
          </cell>
          <cell r="BS109">
            <v>393200</v>
          </cell>
          <cell r="BT109">
            <v>393200</v>
          </cell>
          <cell r="BU109">
            <v>300000</v>
          </cell>
          <cell r="BV109">
            <v>299433</v>
          </cell>
          <cell r="BW109">
            <v>0</v>
          </cell>
          <cell r="BX109">
            <v>0</v>
          </cell>
          <cell r="BY109">
            <v>0</v>
          </cell>
          <cell r="BZ109">
            <v>0</v>
          </cell>
          <cell r="CA109">
            <v>0</v>
          </cell>
          <cell r="CB109">
            <v>0</v>
          </cell>
          <cell r="CC109">
            <v>0</v>
          </cell>
          <cell r="CD109">
            <v>0</v>
          </cell>
          <cell r="CE109">
            <v>299433</v>
          </cell>
          <cell r="CF109">
            <v>299433</v>
          </cell>
          <cell r="CG109">
            <v>299433</v>
          </cell>
          <cell r="CH109">
            <v>283771</v>
          </cell>
          <cell r="CI109">
            <v>299433</v>
          </cell>
          <cell r="CJ109">
            <v>299433</v>
          </cell>
          <cell r="CK109">
            <v>0</v>
          </cell>
          <cell r="CL109">
            <v>0</v>
          </cell>
          <cell r="CM109">
            <v>0</v>
          </cell>
          <cell r="CN109">
            <v>0</v>
          </cell>
          <cell r="CO109">
            <v>0</v>
          </cell>
          <cell r="CP109">
            <v>0</v>
          </cell>
          <cell r="CQ109">
            <v>0</v>
          </cell>
          <cell r="CR109">
            <v>298834</v>
          </cell>
          <cell r="CS109">
            <v>298834</v>
          </cell>
          <cell r="CT109">
            <v>283771</v>
          </cell>
          <cell r="CU109">
            <v>288771</v>
          </cell>
          <cell r="CV109">
            <v>0</v>
          </cell>
          <cell r="CW109">
            <v>0</v>
          </cell>
          <cell r="CX109">
            <v>0</v>
          </cell>
          <cell r="CY109">
            <v>0</v>
          </cell>
          <cell r="CZ109">
            <v>0</v>
          </cell>
          <cell r="DA109">
            <v>230000</v>
          </cell>
          <cell r="DB109">
            <v>288771</v>
          </cell>
          <cell r="DC109">
            <v>288611</v>
          </cell>
          <cell r="DD109">
            <v>288771</v>
          </cell>
          <cell r="DE109">
            <v>230000</v>
          </cell>
          <cell r="DF109">
            <v>288771</v>
          </cell>
          <cell r="DG109">
            <v>288771</v>
          </cell>
          <cell r="DH109">
            <v>450000</v>
          </cell>
          <cell r="DI109">
            <v>450000</v>
          </cell>
          <cell r="DJ109">
            <v>350000</v>
          </cell>
          <cell r="DK109">
            <v>350000</v>
          </cell>
          <cell r="DL109">
            <v>0</v>
          </cell>
          <cell r="DM109">
            <v>0</v>
          </cell>
          <cell r="DN109">
            <v>225000</v>
          </cell>
          <cell r="DO109">
            <v>0</v>
          </cell>
          <cell r="DP109">
            <v>230000</v>
          </cell>
          <cell r="DQ109">
            <v>230000</v>
          </cell>
          <cell r="DR109">
            <v>230000</v>
          </cell>
          <cell r="DS109">
            <v>230000</v>
          </cell>
          <cell r="DT109">
            <v>350000</v>
          </cell>
          <cell r="DU109">
            <v>150000</v>
          </cell>
          <cell r="DV109">
            <v>250000</v>
          </cell>
          <cell r="DW109">
            <v>250000</v>
          </cell>
          <cell r="DX109">
            <v>250000</v>
          </cell>
          <cell r="DY109">
            <v>250000</v>
          </cell>
          <cell r="DZ109">
            <v>213000</v>
          </cell>
          <cell r="EA109">
            <v>250000</v>
          </cell>
        </row>
        <row r="110">
          <cell r="A110">
            <v>80</v>
          </cell>
          <cell r="B110">
            <v>2</v>
          </cell>
          <cell r="C110">
            <v>0</v>
          </cell>
          <cell r="D110">
            <v>0</v>
          </cell>
          <cell r="E110">
            <v>0</v>
          </cell>
          <cell r="F110" t="str">
            <v>OII</v>
          </cell>
          <cell r="G110" t="str">
            <v>Innovation And Improvement</v>
          </cell>
          <cell r="H110">
            <v>0</v>
          </cell>
          <cell r="I110">
            <v>0</v>
          </cell>
          <cell r="J110" t="str">
            <v>National teacher recruitment campaign (ESEA section 2151 (a))</v>
          </cell>
          <cell r="K110">
            <v>0</v>
          </cell>
          <cell r="L110" t="str">
            <v>D</v>
          </cell>
          <cell r="M110">
            <v>1</v>
          </cell>
          <cell r="N110">
            <v>0</v>
          </cell>
          <cell r="O110">
            <v>0</v>
          </cell>
          <cell r="P110">
            <v>0</v>
          </cell>
          <cell r="Q110">
            <v>30000</v>
          </cell>
          <cell r="R110">
            <v>0</v>
          </cell>
          <cell r="S110">
            <v>0</v>
          </cell>
          <cell r="T110">
            <v>0</v>
          </cell>
          <cell r="U110">
            <v>0</v>
          </cell>
          <cell r="V110">
            <v>30000</v>
          </cell>
          <cell r="W110">
            <v>30000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row>
        <row r="111">
          <cell r="A111">
            <v>81</v>
          </cell>
          <cell r="B111">
            <v>2</v>
          </cell>
          <cell r="C111">
            <v>1</v>
          </cell>
          <cell r="D111">
            <v>0</v>
          </cell>
          <cell r="E111">
            <v>0</v>
          </cell>
          <cell r="F111" t="str">
            <v>OII</v>
          </cell>
          <cell r="G111" t="str">
            <v>Innovation And Improvement</v>
          </cell>
          <cell r="H111">
            <v>0</v>
          </cell>
          <cell r="I111">
            <v>0</v>
          </cell>
          <cell r="J111" t="str">
            <v>Troops-to-teachers (ESEA II-C-1-A)</v>
          </cell>
          <cell r="K111">
            <v>0</v>
          </cell>
          <cell r="L111" t="str">
            <v>D</v>
          </cell>
          <cell r="M111">
            <v>1</v>
          </cell>
          <cell r="N111">
            <v>0</v>
          </cell>
          <cell r="O111">
            <v>0</v>
          </cell>
          <cell r="P111">
            <v>14389</v>
          </cell>
          <cell r="Q111">
            <v>14389</v>
          </cell>
          <cell r="R111">
            <v>14389</v>
          </cell>
          <cell r="S111">
            <v>14389</v>
          </cell>
          <cell r="T111">
            <v>14389</v>
          </cell>
          <cell r="U111">
            <v>0</v>
          </cell>
          <cell r="V111">
            <v>14389</v>
          </cell>
          <cell r="W111">
            <v>14389</v>
          </cell>
          <cell r="X111">
            <v>0</v>
          </cell>
          <cell r="Y111">
            <v>0</v>
          </cell>
          <cell r="Z111">
            <v>0</v>
          </cell>
          <cell r="AA111">
            <v>0</v>
          </cell>
          <cell r="AB111">
            <v>0</v>
          </cell>
          <cell r="AC111">
            <v>0</v>
          </cell>
          <cell r="AD111">
            <v>0</v>
          </cell>
          <cell r="AE111">
            <v>0</v>
          </cell>
          <cell r="AF111">
            <v>0</v>
          </cell>
          <cell r="AG111">
            <v>0</v>
          </cell>
          <cell r="AH111">
            <v>0</v>
          </cell>
          <cell r="AI111">
            <v>0</v>
          </cell>
          <cell r="AJ111">
            <v>14389</v>
          </cell>
          <cell r="AK111">
            <v>14389</v>
          </cell>
          <cell r="AL111">
            <v>0</v>
          </cell>
          <cell r="AM111">
            <v>0</v>
          </cell>
          <cell r="AN111">
            <v>0</v>
          </cell>
          <cell r="AO111">
            <v>0</v>
          </cell>
          <cell r="AP111">
            <v>14389</v>
          </cell>
          <cell r="AQ111">
            <v>14389</v>
          </cell>
          <cell r="AR111">
            <v>14389</v>
          </cell>
          <cell r="AS111">
            <v>14389</v>
          </cell>
          <cell r="AT111">
            <v>0</v>
          </cell>
          <cell r="AU111">
            <v>14389</v>
          </cell>
          <cell r="AV111">
            <v>14389</v>
          </cell>
          <cell r="AW111">
            <v>0</v>
          </cell>
          <cell r="AX111">
            <v>0</v>
          </cell>
          <cell r="AY111">
            <v>0</v>
          </cell>
          <cell r="AZ111">
            <v>0</v>
          </cell>
          <cell r="BA111">
            <v>0</v>
          </cell>
          <cell r="BB111">
            <v>14389</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row>
        <row r="112">
          <cell r="A112">
            <v>82</v>
          </cell>
          <cell r="B112">
            <v>2</v>
          </cell>
          <cell r="C112">
            <v>1</v>
          </cell>
          <cell r="D112">
            <v>0</v>
          </cell>
          <cell r="E112">
            <v>0</v>
          </cell>
          <cell r="F112" t="str">
            <v>OII</v>
          </cell>
          <cell r="G112" t="str">
            <v>Innovation And Improvement</v>
          </cell>
          <cell r="H112">
            <v>0</v>
          </cell>
          <cell r="I112">
            <v>0</v>
          </cell>
          <cell r="J112" t="str">
            <v>Transition to teaching (ESEA II-C-1-B)</v>
          </cell>
          <cell r="K112">
            <v>0</v>
          </cell>
          <cell r="L112" t="str">
            <v>D</v>
          </cell>
          <cell r="M112">
            <v>1</v>
          </cell>
          <cell r="N112">
            <v>0</v>
          </cell>
          <cell r="O112">
            <v>0</v>
          </cell>
          <cell r="P112">
            <v>43707</v>
          </cell>
          <cell r="Q112">
            <v>43707</v>
          </cell>
          <cell r="R112">
            <v>43707</v>
          </cell>
          <cell r="S112">
            <v>43707</v>
          </cell>
          <cell r="T112">
            <v>43707</v>
          </cell>
          <cell r="U112">
            <v>0</v>
          </cell>
          <cell r="V112">
            <v>43707</v>
          </cell>
          <cell r="W112">
            <v>43707</v>
          </cell>
          <cell r="X112">
            <v>0</v>
          </cell>
          <cell r="Y112">
            <v>0</v>
          </cell>
          <cell r="Z112">
            <v>0</v>
          </cell>
          <cell r="AA112">
            <v>0</v>
          </cell>
          <cell r="AB112">
            <v>0</v>
          </cell>
          <cell r="AC112">
            <v>0</v>
          </cell>
          <cell r="AD112">
            <v>0</v>
          </cell>
          <cell r="AE112">
            <v>0</v>
          </cell>
          <cell r="AF112">
            <v>0</v>
          </cell>
          <cell r="AG112">
            <v>0</v>
          </cell>
          <cell r="AH112">
            <v>93707</v>
          </cell>
          <cell r="AI112">
            <v>43707</v>
          </cell>
          <cell r="AJ112">
            <v>43707</v>
          </cell>
          <cell r="AK112">
            <v>43707</v>
          </cell>
          <cell r="AL112">
            <v>43707</v>
          </cell>
          <cell r="AM112">
            <v>43707</v>
          </cell>
          <cell r="AN112">
            <v>43707</v>
          </cell>
          <cell r="AO112">
            <v>43707</v>
          </cell>
          <cell r="AP112">
            <v>43707</v>
          </cell>
          <cell r="AQ112">
            <v>43707</v>
          </cell>
          <cell r="AR112">
            <v>43707</v>
          </cell>
          <cell r="AS112">
            <v>43707</v>
          </cell>
          <cell r="AT112">
            <v>31000</v>
          </cell>
          <cell r="AU112">
            <v>43707</v>
          </cell>
          <cell r="AV112">
            <v>43707</v>
          </cell>
          <cell r="AW112">
            <v>41207</v>
          </cell>
          <cell r="AX112">
            <v>41207</v>
          </cell>
          <cell r="AY112">
            <v>41207</v>
          </cell>
          <cell r="AZ112">
            <v>41125</v>
          </cell>
          <cell r="BA112">
            <v>40506</v>
          </cell>
          <cell r="BB112">
            <v>43707</v>
          </cell>
          <cell r="BC112">
            <v>0</v>
          </cell>
          <cell r="BD112">
            <v>0</v>
          </cell>
          <cell r="BE112">
            <v>0</v>
          </cell>
          <cell r="BF112">
            <v>0</v>
          </cell>
          <cell r="BG112">
            <v>0</v>
          </cell>
          <cell r="BH112">
            <v>0</v>
          </cell>
          <cell r="BI112">
            <v>0</v>
          </cell>
          <cell r="BJ112">
            <v>0</v>
          </cell>
          <cell r="BK112">
            <v>0</v>
          </cell>
          <cell r="BL112">
            <v>41125</v>
          </cell>
          <cell r="BM112">
            <v>41125</v>
          </cell>
          <cell r="BN112">
            <v>20125</v>
          </cell>
          <cell r="BO112">
            <v>20125</v>
          </cell>
          <cell r="BP112">
            <v>41125</v>
          </cell>
          <cell r="BQ112">
            <v>40506</v>
          </cell>
          <cell r="BR112">
            <v>40506</v>
          </cell>
          <cell r="BS112">
            <v>40506</v>
          </cell>
          <cell r="BT112">
            <v>40506</v>
          </cell>
          <cell r="BU112">
            <v>26103</v>
          </cell>
          <cell r="BV112">
            <v>26054</v>
          </cell>
          <cell r="BW112">
            <v>0</v>
          </cell>
          <cell r="BX112">
            <v>0</v>
          </cell>
          <cell r="BY112">
            <v>0</v>
          </cell>
          <cell r="BZ112">
            <v>0</v>
          </cell>
          <cell r="CA112">
            <v>0</v>
          </cell>
          <cell r="CB112">
            <v>0</v>
          </cell>
          <cell r="CC112">
            <v>0</v>
          </cell>
          <cell r="CD112">
            <v>0</v>
          </cell>
          <cell r="CE112">
            <v>18200</v>
          </cell>
          <cell r="CF112">
            <v>18200</v>
          </cell>
          <cell r="CG112">
            <v>26054</v>
          </cell>
          <cell r="CH112">
            <v>24691</v>
          </cell>
          <cell r="CI112">
            <v>26054</v>
          </cell>
          <cell r="CJ112">
            <v>26054</v>
          </cell>
          <cell r="CK112">
            <v>0</v>
          </cell>
          <cell r="CL112">
            <v>0</v>
          </cell>
          <cell r="CM112">
            <v>0</v>
          </cell>
          <cell r="CN112">
            <v>0</v>
          </cell>
          <cell r="CO112">
            <v>0</v>
          </cell>
          <cell r="CP112">
            <v>0</v>
          </cell>
          <cell r="CQ112">
            <v>0</v>
          </cell>
          <cell r="CR112">
            <v>0</v>
          </cell>
          <cell r="CS112">
            <v>0</v>
          </cell>
          <cell r="CT112">
            <v>24691</v>
          </cell>
          <cell r="CU112">
            <v>13762</v>
          </cell>
          <cell r="CV112">
            <v>0</v>
          </cell>
          <cell r="CW112">
            <v>0</v>
          </cell>
          <cell r="CX112">
            <v>0</v>
          </cell>
          <cell r="CY112">
            <v>0</v>
          </cell>
          <cell r="CZ112">
            <v>0</v>
          </cell>
          <cell r="DA112">
            <v>13700</v>
          </cell>
          <cell r="DB112">
            <v>13762</v>
          </cell>
          <cell r="DC112">
            <v>13754</v>
          </cell>
          <cell r="DD112">
            <v>13762</v>
          </cell>
          <cell r="DE112">
            <v>13700</v>
          </cell>
          <cell r="DF112">
            <v>13762</v>
          </cell>
          <cell r="DG112">
            <v>13762</v>
          </cell>
          <cell r="DH112">
            <v>0</v>
          </cell>
          <cell r="DI112">
            <v>0</v>
          </cell>
          <cell r="DJ112">
            <v>0</v>
          </cell>
          <cell r="DK112">
            <v>0</v>
          </cell>
          <cell r="DL112">
            <v>0</v>
          </cell>
          <cell r="DM112">
            <v>0</v>
          </cell>
          <cell r="DN112">
            <v>0</v>
          </cell>
          <cell r="DO112">
            <v>0</v>
          </cell>
          <cell r="DP112">
            <v>13700</v>
          </cell>
          <cell r="DQ112">
            <v>13700</v>
          </cell>
          <cell r="DR112">
            <v>0</v>
          </cell>
          <cell r="DS112">
            <v>0</v>
          </cell>
          <cell r="DT112">
            <v>0</v>
          </cell>
          <cell r="DU112">
            <v>0</v>
          </cell>
          <cell r="DV112">
            <v>0</v>
          </cell>
          <cell r="DW112">
            <v>0</v>
          </cell>
          <cell r="DX112">
            <v>0</v>
          </cell>
          <cell r="DY112">
            <v>0</v>
          </cell>
          <cell r="DZ112">
            <v>0</v>
          </cell>
          <cell r="EA112">
            <v>0</v>
          </cell>
        </row>
        <row r="113">
          <cell r="A113">
            <v>83</v>
          </cell>
          <cell r="B113">
            <v>2</v>
          </cell>
          <cell r="C113">
            <v>1</v>
          </cell>
          <cell r="D113">
            <v>0</v>
          </cell>
          <cell r="E113">
            <v>0</v>
          </cell>
          <cell r="F113" t="str">
            <v>OII</v>
          </cell>
          <cell r="G113" t="str">
            <v>Innovation And Improvement</v>
          </cell>
          <cell r="H113">
            <v>0</v>
          </cell>
          <cell r="I113">
            <v>0</v>
          </cell>
          <cell r="J113" t="str">
            <v>Teacher quality partnership (HEA II-A)</v>
          </cell>
          <cell r="K113">
            <v>0</v>
          </cell>
          <cell r="L113" t="str">
            <v>D</v>
          </cell>
          <cell r="M113">
            <v>1</v>
          </cell>
          <cell r="N113">
            <v>0</v>
          </cell>
          <cell r="O113">
            <v>0</v>
          </cell>
          <cell r="P113">
            <v>50000</v>
          </cell>
          <cell r="Q113">
            <v>50000</v>
          </cell>
          <cell r="R113">
            <v>43000</v>
          </cell>
          <cell r="S113">
            <v>43000</v>
          </cell>
          <cell r="T113">
            <v>43000</v>
          </cell>
          <cell r="U113">
            <v>0</v>
          </cell>
          <cell r="V113">
            <v>45500</v>
          </cell>
          <cell r="W113">
            <v>94666</v>
          </cell>
          <cell r="X113">
            <v>0</v>
          </cell>
          <cell r="Y113">
            <v>0</v>
          </cell>
          <cell r="Z113">
            <v>0</v>
          </cell>
          <cell r="AA113">
            <v>0</v>
          </cell>
          <cell r="AB113">
            <v>0</v>
          </cell>
          <cell r="AC113">
            <v>0</v>
          </cell>
          <cell r="AD113">
            <v>0</v>
          </cell>
          <cell r="AE113">
            <v>0</v>
          </cell>
          <cell r="AF113">
            <v>0</v>
          </cell>
          <cell r="AG113">
            <v>0</v>
          </cell>
          <cell r="AH113">
            <v>43000</v>
          </cell>
          <cell r="AI113">
            <v>43000</v>
          </cell>
          <cell r="AJ113">
            <v>43000</v>
          </cell>
          <cell r="AK113">
            <v>43000</v>
          </cell>
          <cell r="AL113">
            <v>58000</v>
          </cell>
          <cell r="AM113">
            <v>58000</v>
          </cell>
          <cell r="AN113">
            <v>58000</v>
          </cell>
          <cell r="AO113">
            <v>48000</v>
          </cell>
          <cell r="AP113">
            <v>48000</v>
          </cell>
          <cell r="AQ113">
            <v>43000</v>
          </cell>
          <cell r="AR113">
            <v>0</v>
          </cell>
          <cell r="AS113">
            <v>43000</v>
          </cell>
          <cell r="AT113">
            <v>43000</v>
          </cell>
          <cell r="AU113">
            <v>43000</v>
          </cell>
          <cell r="AV113">
            <v>43000</v>
          </cell>
          <cell r="AW113">
            <v>43000</v>
          </cell>
          <cell r="AX113">
            <v>43000</v>
          </cell>
          <cell r="AY113">
            <v>43000</v>
          </cell>
          <cell r="AZ113">
            <v>42914</v>
          </cell>
          <cell r="BA113">
            <v>42269</v>
          </cell>
          <cell r="BB113">
            <v>43000</v>
          </cell>
          <cell r="BC113">
            <v>0</v>
          </cell>
          <cell r="BD113">
            <v>0</v>
          </cell>
          <cell r="BE113">
            <v>0</v>
          </cell>
          <cell r="BF113">
            <v>0</v>
          </cell>
          <cell r="BG113">
            <v>0</v>
          </cell>
          <cell r="BH113">
            <v>0</v>
          </cell>
          <cell r="BI113">
            <v>0</v>
          </cell>
          <cell r="BJ113">
            <v>0</v>
          </cell>
          <cell r="BK113">
            <v>0</v>
          </cell>
          <cell r="BL113">
            <v>42914</v>
          </cell>
          <cell r="BM113">
            <v>42914</v>
          </cell>
          <cell r="BN113">
            <v>42914</v>
          </cell>
          <cell r="BO113">
            <v>42914</v>
          </cell>
          <cell r="BP113">
            <v>42914</v>
          </cell>
          <cell r="BQ113">
            <v>42269</v>
          </cell>
          <cell r="BR113">
            <v>42269</v>
          </cell>
          <cell r="BS113">
            <v>42269</v>
          </cell>
          <cell r="BT113">
            <v>42269</v>
          </cell>
          <cell r="BU113">
            <v>42914</v>
          </cell>
          <cell r="BV113">
            <v>42833</v>
          </cell>
          <cell r="BW113">
            <v>0</v>
          </cell>
          <cell r="BX113">
            <v>0</v>
          </cell>
          <cell r="BY113">
            <v>0</v>
          </cell>
          <cell r="BZ113">
            <v>0</v>
          </cell>
          <cell r="CA113">
            <v>0</v>
          </cell>
          <cell r="CB113">
            <v>0</v>
          </cell>
          <cell r="CC113">
            <v>0</v>
          </cell>
          <cell r="CD113">
            <v>0</v>
          </cell>
          <cell r="CE113">
            <v>42833</v>
          </cell>
          <cell r="CF113">
            <v>42833</v>
          </cell>
          <cell r="CG113">
            <v>42833</v>
          </cell>
          <cell r="CH113">
            <v>40592</v>
          </cell>
          <cell r="CI113">
            <v>42833</v>
          </cell>
          <cell r="CJ113">
            <v>42833</v>
          </cell>
          <cell r="CK113">
            <v>0</v>
          </cell>
          <cell r="CL113">
            <v>0</v>
          </cell>
          <cell r="CM113">
            <v>0</v>
          </cell>
          <cell r="CN113">
            <v>0</v>
          </cell>
          <cell r="CO113">
            <v>0</v>
          </cell>
          <cell r="CP113">
            <v>0</v>
          </cell>
          <cell r="CQ113">
            <v>0</v>
          </cell>
          <cell r="CR113">
            <v>42747</v>
          </cell>
          <cell r="CS113">
            <v>42747</v>
          </cell>
          <cell r="CT113">
            <v>40592</v>
          </cell>
          <cell r="CU113">
            <v>40592</v>
          </cell>
          <cell r="CV113">
            <v>0</v>
          </cell>
          <cell r="CW113">
            <v>0</v>
          </cell>
          <cell r="CX113">
            <v>0</v>
          </cell>
          <cell r="CY113">
            <v>0</v>
          </cell>
          <cell r="CZ113">
            <v>0</v>
          </cell>
          <cell r="DA113">
            <v>42747</v>
          </cell>
          <cell r="DB113">
            <v>40592</v>
          </cell>
          <cell r="DC113">
            <v>40570</v>
          </cell>
          <cell r="DD113">
            <v>40592</v>
          </cell>
          <cell r="DE113">
            <v>40592</v>
          </cell>
          <cell r="DF113">
            <v>80000</v>
          </cell>
          <cell r="DG113">
            <v>80000</v>
          </cell>
          <cell r="DH113">
            <v>0</v>
          </cell>
          <cell r="DI113">
            <v>0</v>
          </cell>
          <cell r="DJ113">
            <v>0</v>
          </cell>
          <cell r="DK113">
            <v>0</v>
          </cell>
          <cell r="DL113">
            <v>0</v>
          </cell>
          <cell r="DM113">
            <v>0</v>
          </cell>
          <cell r="DN113">
            <v>34000</v>
          </cell>
          <cell r="DO113">
            <v>0</v>
          </cell>
          <cell r="DP113">
            <v>40592</v>
          </cell>
          <cell r="DQ113">
            <v>43092</v>
          </cell>
          <cell r="DR113">
            <v>0</v>
          </cell>
          <cell r="DS113">
            <v>43092</v>
          </cell>
          <cell r="DT113">
            <v>0</v>
          </cell>
          <cell r="DU113">
            <v>0</v>
          </cell>
          <cell r="DV113">
            <v>100000</v>
          </cell>
          <cell r="DW113">
            <v>150000</v>
          </cell>
          <cell r="DX113">
            <v>0</v>
          </cell>
          <cell r="DY113">
            <v>0</v>
          </cell>
          <cell r="DZ113">
            <v>43092</v>
          </cell>
          <cell r="EA113">
            <v>0</v>
          </cell>
        </row>
        <row r="114">
          <cell r="A114">
            <v>84</v>
          </cell>
          <cell r="B114">
            <v>2</v>
          </cell>
          <cell r="C114">
            <v>1</v>
          </cell>
          <cell r="D114">
            <v>0</v>
          </cell>
          <cell r="E114">
            <v>0</v>
          </cell>
          <cell r="F114" t="str">
            <v>OII</v>
          </cell>
          <cell r="G114" t="str">
            <v>Innovation And Improvement</v>
          </cell>
          <cell r="H114">
            <v>0</v>
          </cell>
          <cell r="I114">
            <v>0</v>
          </cell>
          <cell r="J114" t="str">
            <v xml:space="preserve">School leadership (ESEA section 2151(b))/School Leader Recruitment and Support </v>
          </cell>
          <cell r="K114">
            <v>0</v>
          </cell>
          <cell r="L114" t="str">
            <v>D</v>
          </cell>
          <cell r="M114">
            <v>1</v>
          </cell>
          <cell r="N114">
            <v>0</v>
          </cell>
          <cell r="O114">
            <v>0</v>
          </cell>
          <cell r="P114">
            <v>19220</v>
          </cell>
          <cell r="Q114">
            <v>29220</v>
          </cell>
          <cell r="R114">
            <v>29220</v>
          </cell>
          <cell r="S114">
            <v>29220</v>
          </cell>
          <cell r="T114">
            <v>29220</v>
          </cell>
          <cell r="U114">
            <v>0</v>
          </cell>
          <cell r="V114">
            <v>29220</v>
          </cell>
          <cell r="W114">
            <v>90000</v>
          </cell>
          <cell r="X114">
            <v>0</v>
          </cell>
          <cell r="Y114">
            <v>0</v>
          </cell>
          <cell r="Z114">
            <v>0</v>
          </cell>
          <cell r="AA114">
            <v>0</v>
          </cell>
          <cell r="AB114">
            <v>0</v>
          </cell>
          <cell r="AC114">
            <v>0</v>
          </cell>
          <cell r="AD114">
            <v>0</v>
          </cell>
          <cell r="AE114">
            <v>0</v>
          </cell>
          <cell r="AF114">
            <v>0</v>
          </cell>
          <cell r="AG114">
            <v>0</v>
          </cell>
          <cell r="AH114">
            <v>79220</v>
          </cell>
          <cell r="AI114">
            <v>29220</v>
          </cell>
          <cell r="AJ114">
            <v>29220</v>
          </cell>
          <cell r="AK114">
            <v>29220</v>
          </cell>
          <cell r="AL114">
            <v>41220</v>
          </cell>
          <cell r="AM114">
            <v>41220</v>
          </cell>
          <cell r="AN114">
            <v>35000</v>
          </cell>
          <cell r="AO114">
            <v>30320</v>
          </cell>
          <cell r="AP114">
            <v>29220</v>
          </cell>
          <cell r="AQ114">
            <v>29220</v>
          </cell>
          <cell r="AR114">
            <v>0</v>
          </cell>
          <cell r="AS114">
            <v>0</v>
          </cell>
          <cell r="AT114">
            <v>30220</v>
          </cell>
          <cell r="AU114">
            <v>0</v>
          </cell>
          <cell r="AV114">
            <v>0</v>
          </cell>
          <cell r="AW114">
            <v>29220</v>
          </cell>
          <cell r="AX114">
            <v>29220</v>
          </cell>
          <cell r="AY114">
            <v>29220</v>
          </cell>
          <cell r="AZ114">
            <v>29162</v>
          </cell>
          <cell r="BA114">
            <v>28723</v>
          </cell>
          <cell r="BB114">
            <v>29220</v>
          </cell>
          <cell r="BC114">
            <v>0</v>
          </cell>
          <cell r="BD114">
            <v>0</v>
          </cell>
          <cell r="BE114">
            <v>0</v>
          </cell>
          <cell r="BF114">
            <v>0</v>
          </cell>
          <cell r="BG114">
            <v>0</v>
          </cell>
          <cell r="BH114">
            <v>0</v>
          </cell>
          <cell r="BI114">
            <v>0</v>
          </cell>
          <cell r="BJ114">
            <v>0</v>
          </cell>
          <cell r="BK114">
            <v>0</v>
          </cell>
          <cell r="BL114">
            <v>49162</v>
          </cell>
          <cell r="BM114">
            <v>29162</v>
          </cell>
          <cell r="BN114">
            <v>29162</v>
          </cell>
          <cell r="BO114">
            <v>29162</v>
          </cell>
          <cell r="BP114">
            <v>0</v>
          </cell>
          <cell r="BQ114">
            <v>28723</v>
          </cell>
          <cell r="BR114">
            <v>28723</v>
          </cell>
          <cell r="BS114">
            <v>28723</v>
          </cell>
          <cell r="BT114">
            <v>28723</v>
          </cell>
          <cell r="BU114">
            <v>29162</v>
          </cell>
          <cell r="BV114">
            <v>29107</v>
          </cell>
          <cell r="BW114">
            <v>0</v>
          </cell>
          <cell r="BX114">
            <v>0</v>
          </cell>
          <cell r="BY114">
            <v>0</v>
          </cell>
          <cell r="BZ114">
            <v>0</v>
          </cell>
          <cell r="CA114">
            <v>0</v>
          </cell>
          <cell r="CB114">
            <v>0</v>
          </cell>
          <cell r="CC114">
            <v>0</v>
          </cell>
          <cell r="CD114">
            <v>0</v>
          </cell>
          <cell r="CE114">
            <v>29107</v>
          </cell>
          <cell r="CF114">
            <v>29107</v>
          </cell>
          <cell r="CG114">
            <v>29107</v>
          </cell>
          <cell r="CH114">
            <v>27584</v>
          </cell>
          <cell r="CI114">
            <v>29107</v>
          </cell>
          <cell r="CJ114">
            <v>29107</v>
          </cell>
          <cell r="CK114">
            <v>0</v>
          </cell>
          <cell r="CL114">
            <v>0</v>
          </cell>
          <cell r="CM114">
            <v>0</v>
          </cell>
          <cell r="CN114">
            <v>97994</v>
          </cell>
          <cell r="CO114">
            <v>147994</v>
          </cell>
          <cell r="CP114">
            <v>0</v>
          </cell>
          <cell r="CQ114">
            <v>97994</v>
          </cell>
          <cell r="CR114">
            <v>64049</v>
          </cell>
          <cell r="CS114">
            <v>64049</v>
          </cell>
          <cell r="CT114">
            <v>27584</v>
          </cell>
          <cell r="CU114">
            <v>25763</v>
          </cell>
          <cell r="CV114">
            <v>97994</v>
          </cell>
          <cell r="CW114">
            <v>64049</v>
          </cell>
          <cell r="CX114">
            <v>64049</v>
          </cell>
          <cell r="CY114">
            <v>35000</v>
          </cell>
          <cell r="CZ114">
            <v>35000</v>
          </cell>
          <cell r="DA114">
            <v>17000</v>
          </cell>
          <cell r="DB114">
            <v>25763</v>
          </cell>
          <cell r="DC114">
            <v>25749</v>
          </cell>
          <cell r="DD114">
            <v>25763</v>
          </cell>
          <cell r="DE114">
            <v>16368</v>
          </cell>
          <cell r="DF114">
            <v>45000</v>
          </cell>
          <cell r="DG114">
            <v>45000</v>
          </cell>
          <cell r="DH114">
            <v>0</v>
          </cell>
          <cell r="DI114">
            <v>0</v>
          </cell>
          <cell r="DJ114">
            <v>0</v>
          </cell>
          <cell r="DK114">
            <v>0</v>
          </cell>
          <cell r="DL114">
            <v>0</v>
          </cell>
          <cell r="DM114">
            <v>0</v>
          </cell>
          <cell r="DN114">
            <v>0</v>
          </cell>
          <cell r="DO114">
            <v>0</v>
          </cell>
          <cell r="DP114">
            <v>16368</v>
          </cell>
          <cell r="DQ114">
            <v>16368</v>
          </cell>
          <cell r="DR114">
            <v>0</v>
          </cell>
          <cell r="DS114">
            <v>16368</v>
          </cell>
          <cell r="DT114">
            <v>0</v>
          </cell>
          <cell r="DU114">
            <v>0</v>
          </cell>
          <cell r="DV114">
            <v>50000</v>
          </cell>
          <cell r="DW114">
            <v>50000</v>
          </cell>
          <cell r="DX114">
            <v>30000</v>
          </cell>
          <cell r="DY114">
            <v>30000</v>
          </cell>
          <cell r="DZ114">
            <v>16368</v>
          </cell>
          <cell r="EA114">
            <v>30000</v>
          </cell>
        </row>
        <row r="115">
          <cell r="A115">
            <v>85</v>
          </cell>
          <cell r="B115">
            <v>2</v>
          </cell>
          <cell r="C115">
            <v>1</v>
          </cell>
          <cell r="D115">
            <v>0</v>
          </cell>
          <cell r="E115">
            <v>0</v>
          </cell>
          <cell r="F115" t="str">
            <v>OII</v>
          </cell>
          <cell r="G115" t="str">
            <v>Innovation And Improvement</v>
          </cell>
          <cell r="H115">
            <v>0</v>
          </cell>
          <cell r="I115">
            <v>0</v>
          </cell>
          <cell r="J115" t="str">
            <v>Advanced credentialing (ESEA section 2151(c))</v>
          </cell>
          <cell r="K115">
            <v>0</v>
          </cell>
          <cell r="L115" t="str">
            <v>D</v>
          </cell>
          <cell r="M115">
            <v>1</v>
          </cell>
          <cell r="N115">
            <v>0</v>
          </cell>
          <cell r="O115">
            <v>0</v>
          </cell>
          <cell r="P115">
            <v>10649</v>
          </cell>
          <cell r="Q115">
            <v>10649</v>
          </cell>
          <cell r="R115">
            <v>10649</v>
          </cell>
          <cell r="S115">
            <v>10649</v>
          </cell>
          <cell r="T115">
            <v>10649</v>
          </cell>
          <cell r="U115">
            <v>0</v>
          </cell>
          <cell r="V115">
            <v>10649</v>
          </cell>
          <cell r="W115">
            <v>10649</v>
          </cell>
          <cell r="X115">
            <v>0</v>
          </cell>
          <cell r="Y115">
            <v>0</v>
          </cell>
          <cell r="Z115">
            <v>0</v>
          </cell>
          <cell r="AA115">
            <v>0</v>
          </cell>
          <cell r="AB115">
            <v>0</v>
          </cell>
          <cell r="AC115">
            <v>0</v>
          </cell>
          <cell r="AD115">
            <v>0</v>
          </cell>
          <cell r="AE115">
            <v>0</v>
          </cell>
          <cell r="AF115">
            <v>0</v>
          </cell>
          <cell r="AG115">
            <v>0</v>
          </cell>
          <cell r="AH115">
            <v>10649</v>
          </cell>
          <cell r="AI115">
            <v>10649</v>
          </cell>
          <cell r="AJ115">
            <v>10649</v>
          </cell>
          <cell r="AK115">
            <v>10649</v>
          </cell>
          <cell r="AL115">
            <v>10649</v>
          </cell>
          <cell r="AM115">
            <v>10649</v>
          </cell>
          <cell r="AN115">
            <v>10649</v>
          </cell>
          <cell r="AO115">
            <v>10649</v>
          </cell>
          <cell r="AP115">
            <v>10649</v>
          </cell>
          <cell r="AQ115">
            <v>10649</v>
          </cell>
          <cell r="AR115">
            <v>0</v>
          </cell>
          <cell r="AS115">
            <v>0</v>
          </cell>
          <cell r="AT115">
            <v>10797</v>
          </cell>
          <cell r="AU115">
            <v>0</v>
          </cell>
          <cell r="AV115">
            <v>0</v>
          </cell>
          <cell r="AW115">
            <v>0</v>
          </cell>
          <cell r="AX115">
            <v>0</v>
          </cell>
          <cell r="AY115">
            <v>0</v>
          </cell>
          <cell r="AZ115">
            <v>0</v>
          </cell>
          <cell r="BA115">
            <v>0</v>
          </cell>
          <cell r="BB115">
            <v>10649</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A116">
            <v>86</v>
          </cell>
          <cell r="B116">
            <v>2</v>
          </cell>
          <cell r="C116">
            <v>0</v>
          </cell>
          <cell r="D116">
            <v>0</v>
          </cell>
          <cell r="E116">
            <v>0</v>
          </cell>
          <cell r="F116" t="str">
            <v>OII</v>
          </cell>
          <cell r="G116" t="str">
            <v>Innovation And Improvement</v>
          </cell>
          <cell r="H116" t="str">
            <v>Other, K-12-11</v>
          </cell>
          <cell r="I116">
            <v>0</v>
          </cell>
          <cell r="J116" t="str">
            <v>Teach for America (HEA VIII-F)</v>
          </cell>
          <cell r="K116">
            <v>0</v>
          </cell>
          <cell r="L116" t="str">
            <v>D</v>
          </cell>
          <cell r="M116">
            <v>1</v>
          </cell>
          <cell r="N116">
            <v>0</v>
          </cell>
          <cell r="O116">
            <v>0</v>
          </cell>
          <cell r="P116">
            <v>0</v>
          </cell>
          <cell r="Q116">
            <v>15000</v>
          </cell>
          <cell r="R116">
            <v>18000</v>
          </cell>
          <cell r="S116">
            <v>18000</v>
          </cell>
          <cell r="T116">
            <v>18000</v>
          </cell>
          <cell r="U116">
            <v>0</v>
          </cell>
          <cell r="V116">
            <v>17500</v>
          </cell>
          <cell r="W116">
            <v>25000</v>
          </cell>
          <cell r="X116">
            <v>0</v>
          </cell>
          <cell r="Y116">
            <v>0</v>
          </cell>
          <cell r="Z116">
            <v>0</v>
          </cell>
          <cell r="AA116">
            <v>0</v>
          </cell>
          <cell r="AB116">
            <v>0</v>
          </cell>
          <cell r="AC116">
            <v>0</v>
          </cell>
          <cell r="AD116">
            <v>0</v>
          </cell>
          <cell r="AE116">
            <v>0</v>
          </cell>
          <cell r="AF116">
            <v>0</v>
          </cell>
          <cell r="AG116">
            <v>0</v>
          </cell>
          <cell r="AH116">
            <v>18000</v>
          </cell>
          <cell r="AI116">
            <v>20000</v>
          </cell>
          <cell r="AJ116">
            <v>18000</v>
          </cell>
          <cell r="AK116">
            <v>18000</v>
          </cell>
          <cell r="AL116">
            <v>22000</v>
          </cell>
          <cell r="AM116">
            <v>22000</v>
          </cell>
          <cell r="AN116">
            <v>21000</v>
          </cell>
          <cell r="AO116">
            <v>18000</v>
          </cell>
          <cell r="AP116">
            <v>18000</v>
          </cell>
          <cell r="AQ116">
            <v>18000</v>
          </cell>
          <cell r="AR116">
            <v>0</v>
          </cell>
          <cell r="AS116">
            <v>0</v>
          </cell>
          <cell r="AT116">
            <v>0</v>
          </cell>
          <cell r="AU116">
            <v>0</v>
          </cell>
          <cell r="AV116">
            <v>0</v>
          </cell>
          <cell r="AW116">
            <v>0</v>
          </cell>
          <cell r="AX116">
            <v>0</v>
          </cell>
          <cell r="AY116">
            <v>0</v>
          </cell>
          <cell r="AZ116">
            <v>0</v>
          </cell>
          <cell r="BA116">
            <v>0</v>
          </cell>
          <cell r="BB116">
            <v>18000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A117">
            <v>87</v>
          </cell>
          <cell r="B117">
            <v>2</v>
          </cell>
          <cell r="C117">
            <v>1</v>
          </cell>
          <cell r="D117">
            <v>0</v>
          </cell>
          <cell r="E117">
            <v>0</v>
          </cell>
          <cell r="F117" t="str">
            <v>OII</v>
          </cell>
          <cell r="G117" t="str">
            <v>Innovation And Improvement</v>
          </cell>
          <cell r="H117">
            <v>0</v>
          </cell>
          <cell r="I117">
            <v>0</v>
          </cell>
          <cell r="J117" t="str">
            <v>Ready to teach (ESEA V-D, subpart 8)</v>
          </cell>
          <cell r="K117">
            <v>0</v>
          </cell>
          <cell r="L117" t="str">
            <v>D</v>
          </cell>
          <cell r="M117">
            <v>1</v>
          </cell>
          <cell r="N117">
            <v>0</v>
          </cell>
          <cell r="O117">
            <v>0</v>
          </cell>
          <cell r="P117">
            <v>10700</v>
          </cell>
          <cell r="Q117">
            <v>0</v>
          </cell>
          <cell r="R117">
            <v>0</v>
          </cell>
          <cell r="S117">
            <v>10700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10700</v>
          </cell>
          <cell r="AK117">
            <v>10700</v>
          </cell>
          <cell r="AL117">
            <v>0</v>
          </cell>
          <cell r="AM117">
            <v>0</v>
          </cell>
          <cell r="AN117">
            <v>0</v>
          </cell>
          <cell r="AO117">
            <v>0</v>
          </cell>
          <cell r="AP117">
            <v>0</v>
          </cell>
          <cell r="AQ117">
            <v>10700</v>
          </cell>
          <cell r="AR117">
            <v>10700</v>
          </cell>
          <cell r="AS117">
            <v>0</v>
          </cell>
          <cell r="AT117">
            <v>10700</v>
          </cell>
          <cell r="AU117">
            <v>0</v>
          </cell>
          <cell r="AV117">
            <v>0</v>
          </cell>
          <cell r="AW117">
            <v>0</v>
          </cell>
          <cell r="AX117">
            <v>0</v>
          </cell>
          <cell r="AY117">
            <v>0</v>
          </cell>
          <cell r="AZ117">
            <v>0</v>
          </cell>
          <cell r="BA117">
            <v>0</v>
          </cell>
          <cell r="BB117">
            <v>10700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A118">
            <v>88</v>
          </cell>
          <cell r="B118">
            <v>1</v>
          </cell>
          <cell r="C118">
            <v>1</v>
          </cell>
          <cell r="D118">
            <v>0</v>
          </cell>
          <cell r="E118">
            <v>0</v>
          </cell>
          <cell r="F118" t="str">
            <v>OII</v>
          </cell>
          <cell r="G118" t="str">
            <v>Innovation And Improvement</v>
          </cell>
          <cell r="H118">
            <v>0</v>
          </cell>
          <cell r="I118">
            <v>0</v>
          </cell>
          <cell r="J118" t="str">
            <v>Improving teacher quality state grants (ESEA II-A): Annual appropriation</v>
          </cell>
          <cell r="K118">
            <v>0</v>
          </cell>
          <cell r="L118" t="str">
            <v>D</v>
          </cell>
          <cell r="M118">
            <v>1</v>
          </cell>
          <cell r="N118">
            <v>0</v>
          </cell>
          <cell r="O118">
            <v>0</v>
          </cell>
          <cell r="P118">
            <v>1266308</v>
          </cell>
          <cell r="Q118">
            <v>1266308</v>
          </cell>
          <cell r="R118">
            <v>1266308</v>
          </cell>
          <cell r="S118">
            <v>1266308</v>
          </cell>
          <cell r="T118">
            <v>1266308</v>
          </cell>
          <cell r="U118">
            <v>0</v>
          </cell>
          <cell r="V118">
            <v>1343054</v>
          </cell>
          <cell r="W118">
            <v>1266308</v>
          </cell>
          <cell r="X118">
            <v>0</v>
          </cell>
          <cell r="Y118">
            <v>0</v>
          </cell>
          <cell r="Z118">
            <v>0</v>
          </cell>
          <cell r="AA118">
            <v>0</v>
          </cell>
          <cell r="AB118">
            <v>0</v>
          </cell>
          <cell r="AC118">
            <v>0</v>
          </cell>
          <cell r="AD118">
            <v>0</v>
          </cell>
          <cell r="AE118">
            <v>0</v>
          </cell>
          <cell r="AF118">
            <v>0</v>
          </cell>
          <cell r="AG118">
            <v>0</v>
          </cell>
          <cell r="AH118">
            <v>1266308</v>
          </cell>
          <cell r="AI118">
            <v>1266308</v>
          </cell>
          <cell r="AJ118">
            <v>1266308</v>
          </cell>
          <cell r="AK118">
            <v>1266308</v>
          </cell>
          <cell r="AL118">
            <v>1273232</v>
          </cell>
          <cell r="AM118">
            <v>1273232</v>
          </cell>
          <cell r="AN118">
            <v>1269770</v>
          </cell>
          <cell r="AO118">
            <v>1218559</v>
          </cell>
          <cell r="AP118">
            <v>1262808</v>
          </cell>
          <cell r="AQ118">
            <v>1266308</v>
          </cell>
          <cell r="AR118">
            <v>761308</v>
          </cell>
          <cell r="AS118">
            <v>1261308</v>
          </cell>
          <cell r="AT118">
            <v>1218559</v>
          </cell>
          <cell r="AU118">
            <v>1261308</v>
          </cell>
          <cell r="AV118">
            <v>1261308</v>
          </cell>
          <cell r="AW118">
            <v>776559</v>
          </cell>
          <cell r="AX118">
            <v>791559</v>
          </cell>
          <cell r="AY118">
            <v>791559</v>
          </cell>
          <cell r="AZ118">
            <v>786613</v>
          </cell>
          <cell r="BA118">
            <v>774790</v>
          </cell>
          <cell r="BB118">
            <v>1266308</v>
          </cell>
          <cell r="BC118">
            <v>0</v>
          </cell>
          <cell r="BD118">
            <v>0</v>
          </cell>
          <cell r="BE118">
            <v>0</v>
          </cell>
          <cell r="BF118">
            <v>0</v>
          </cell>
          <cell r="BG118">
            <v>0</v>
          </cell>
          <cell r="BH118">
            <v>0</v>
          </cell>
          <cell r="BI118">
            <v>0</v>
          </cell>
          <cell r="BJ118">
            <v>0</v>
          </cell>
          <cell r="BK118">
            <v>0</v>
          </cell>
          <cell r="BL118">
            <v>786613</v>
          </cell>
          <cell r="BM118">
            <v>786613</v>
          </cell>
          <cell r="BN118">
            <v>786613</v>
          </cell>
          <cell r="BO118">
            <v>786613</v>
          </cell>
          <cell r="BP118">
            <v>761933</v>
          </cell>
          <cell r="BQ118">
            <v>774790</v>
          </cell>
          <cell r="BR118">
            <v>774790</v>
          </cell>
          <cell r="BS118">
            <v>774790</v>
          </cell>
          <cell r="BT118">
            <v>774790</v>
          </cell>
          <cell r="BU118">
            <v>786613</v>
          </cell>
          <cell r="BV118">
            <v>785126</v>
          </cell>
          <cell r="BW118">
            <v>0</v>
          </cell>
          <cell r="BX118">
            <v>0</v>
          </cell>
          <cell r="BY118">
            <v>0</v>
          </cell>
          <cell r="BZ118">
            <v>0</v>
          </cell>
          <cell r="CA118">
            <v>0</v>
          </cell>
          <cell r="CB118">
            <v>0</v>
          </cell>
          <cell r="CC118">
            <v>0</v>
          </cell>
          <cell r="CD118">
            <v>0</v>
          </cell>
          <cell r="CE118">
            <v>785126</v>
          </cell>
          <cell r="CF118">
            <v>785126</v>
          </cell>
          <cell r="CG118">
            <v>785126</v>
          </cell>
          <cell r="CH118">
            <v>656389</v>
          </cell>
          <cell r="CI118">
            <v>785126</v>
          </cell>
          <cell r="CJ118">
            <v>785126</v>
          </cell>
          <cell r="CK118">
            <v>0</v>
          </cell>
          <cell r="CL118">
            <v>0</v>
          </cell>
          <cell r="CM118">
            <v>0</v>
          </cell>
          <cell r="CN118">
            <v>0</v>
          </cell>
          <cell r="CO118">
            <v>0</v>
          </cell>
          <cell r="CP118">
            <v>0</v>
          </cell>
          <cell r="CQ118">
            <v>0</v>
          </cell>
          <cell r="CR118">
            <v>780193</v>
          </cell>
          <cell r="CS118">
            <v>780193</v>
          </cell>
          <cell r="CT118">
            <v>656389</v>
          </cell>
          <cell r="CU118">
            <v>668389</v>
          </cell>
          <cell r="CV118">
            <v>0</v>
          </cell>
          <cell r="CW118">
            <v>0</v>
          </cell>
          <cell r="CX118">
            <v>0</v>
          </cell>
          <cell r="CY118">
            <v>0</v>
          </cell>
          <cell r="CZ118">
            <v>0</v>
          </cell>
          <cell r="DA118">
            <v>668389</v>
          </cell>
          <cell r="DB118">
            <v>668389</v>
          </cell>
          <cell r="DC118">
            <v>667087</v>
          </cell>
          <cell r="DD118">
            <v>668389</v>
          </cell>
          <cell r="DE118">
            <v>668389</v>
          </cell>
          <cell r="DF118">
            <v>668389</v>
          </cell>
          <cell r="DG118">
            <v>668389</v>
          </cell>
          <cell r="DH118">
            <v>668389</v>
          </cell>
          <cell r="DI118">
            <v>668389</v>
          </cell>
          <cell r="DJ118">
            <v>668389</v>
          </cell>
          <cell r="DK118">
            <v>668389</v>
          </cell>
          <cell r="DL118">
            <v>0</v>
          </cell>
          <cell r="DM118">
            <v>0</v>
          </cell>
          <cell r="DN118">
            <v>565000</v>
          </cell>
          <cell r="DO118">
            <v>0</v>
          </cell>
          <cell r="DP118">
            <v>668389</v>
          </cell>
          <cell r="DQ118">
            <v>668389</v>
          </cell>
          <cell r="DR118">
            <v>565000</v>
          </cell>
          <cell r="DS118">
            <v>668389</v>
          </cell>
          <cell r="DT118">
            <v>668389</v>
          </cell>
          <cell r="DU118">
            <v>18559</v>
          </cell>
          <cell r="DV118">
            <v>456059</v>
          </cell>
          <cell r="DW118">
            <v>456059</v>
          </cell>
          <cell r="DX118">
            <v>568559</v>
          </cell>
          <cell r="DY118">
            <v>568559</v>
          </cell>
          <cell r="DZ118">
            <v>374389</v>
          </cell>
          <cell r="EA118">
            <v>568559</v>
          </cell>
        </row>
        <row r="119">
          <cell r="A119">
            <v>89</v>
          </cell>
          <cell r="B119">
            <v>2</v>
          </cell>
          <cell r="C119">
            <v>1</v>
          </cell>
          <cell r="D119">
            <v>0</v>
          </cell>
          <cell r="E119">
            <v>0</v>
          </cell>
          <cell r="F119" t="str">
            <v>OII</v>
          </cell>
          <cell r="G119" t="str">
            <v>Innovation And Improvement</v>
          </cell>
          <cell r="H119">
            <v>0</v>
          </cell>
          <cell r="I119">
            <v>0</v>
          </cell>
          <cell r="J119" t="str">
            <v>Improving teacher quality state grants (ESEA II-A): Advance</v>
          </cell>
          <cell r="K119">
            <v>0</v>
          </cell>
          <cell r="L119" t="str">
            <v>D</v>
          </cell>
          <cell r="M119">
            <v>0</v>
          </cell>
          <cell r="N119">
            <v>1</v>
          </cell>
          <cell r="O119">
            <v>0</v>
          </cell>
          <cell r="P119">
            <v>1681441</v>
          </cell>
          <cell r="Q119">
            <v>1681441</v>
          </cell>
          <cell r="R119">
            <v>1681441</v>
          </cell>
          <cell r="S119">
            <v>1681441</v>
          </cell>
          <cell r="T119">
            <v>1681441</v>
          </cell>
          <cell r="U119">
            <v>0</v>
          </cell>
          <cell r="V119">
            <v>1681441</v>
          </cell>
          <cell r="W119">
            <v>1681441</v>
          </cell>
          <cell r="X119">
            <v>0</v>
          </cell>
          <cell r="Y119">
            <v>0</v>
          </cell>
          <cell r="Z119">
            <v>0</v>
          </cell>
          <cell r="AA119">
            <v>0</v>
          </cell>
          <cell r="AB119">
            <v>0</v>
          </cell>
          <cell r="AC119">
            <v>0</v>
          </cell>
          <cell r="AD119">
            <v>0</v>
          </cell>
          <cell r="AE119">
            <v>0</v>
          </cell>
          <cell r="AF119">
            <v>0</v>
          </cell>
          <cell r="AG119">
            <v>0</v>
          </cell>
          <cell r="AH119">
            <v>1681441</v>
          </cell>
          <cell r="AI119">
            <v>1681441</v>
          </cell>
          <cell r="AJ119">
            <v>1681441</v>
          </cell>
          <cell r="AK119">
            <v>1681441</v>
          </cell>
          <cell r="AL119">
            <v>1681441</v>
          </cell>
          <cell r="AM119">
            <v>1681441</v>
          </cell>
          <cell r="AN119">
            <v>1681441</v>
          </cell>
          <cell r="AO119">
            <v>1681441</v>
          </cell>
          <cell r="AP119">
            <v>1681441</v>
          </cell>
          <cell r="AQ119">
            <v>1681441</v>
          </cell>
          <cell r="AR119">
            <v>1681441</v>
          </cell>
          <cell r="AS119">
            <v>1681441</v>
          </cell>
          <cell r="AT119">
            <v>1681441</v>
          </cell>
          <cell r="AU119">
            <v>1681441</v>
          </cell>
          <cell r="AV119">
            <v>1681441</v>
          </cell>
          <cell r="AW119">
            <v>1681441</v>
          </cell>
          <cell r="AX119">
            <v>1681441</v>
          </cell>
          <cell r="AY119">
            <v>1681441</v>
          </cell>
          <cell r="AZ119">
            <v>1678263</v>
          </cell>
          <cell r="BA119">
            <v>1656169</v>
          </cell>
          <cell r="BB119">
            <v>1681441</v>
          </cell>
          <cell r="BC119">
            <v>0</v>
          </cell>
          <cell r="BD119">
            <v>0</v>
          </cell>
          <cell r="BE119">
            <v>0</v>
          </cell>
          <cell r="BF119">
            <v>0</v>
          </cell>
          <cell r="BG119">
            <v>0</v>
          </cell>
          <cell r="BH119">
            <v>0</v>
          </cell>
          <cell r="BI119">
            <v>0</v>
          </cell>
          <cell r="BJ119">
            <v>0</v>
          </cell>
          <cell r="BK119">
            <v>0</v>
          </cell>
          <cell r="BL119">
            <v>1681441</v>
          </cell>
          <cell r="BM119">
            <v>1681441</v>
          </cell>
          <cell r="BN119">
            <v>1681441</v>
          </cell>
          <cell r="BO119">
            <v>1681441</v>
          </cell>
          <cell r="BP119">
            <v>1681441</v>
          </cell>
          <cell r="BQ119">
            <v>1656169</v>
          </cell>
          <cell r="BR119">
            <v>1681441</v>
          </cell>
          <cell r="BS119">
            <v>1681441</v>
          </cell>
          <cell r="BT119">
            <v>1681441</v>
          </cell>
          <cell r="BU119">
            <v>1681441</v>
          </cell>
          <cell r="BV119">
            <v>1681441</v>
          </cell>
          <cell r="BW119">
            <v>0</v>
          </cell>
          <cell r="BX119">
            <v>0</v>
          </cell>
          <cell r="BY119">
            <v>0</v>
          </cell>
          <cell r="BZ119">
            <v>0</v>
          </cell>
          <cell r="CA119">
            <v>0</v>
          </cell>
          <cell r="CB119">
            <v>0</v>
          </cell>
          <cell r="CC119">
            <v>0</v>
          </cell>
          <cell r="CD119">
            <v>0</v>
          </cell>
          <cell r="CE119">
            <v>1681441</v>
          </cell>
          <cell r="CF119">
            <v>1681441</v>
          </cell>
          <cell r="CG119">
            <v>1681441</v>
          </cell>
          <cell r="CH119">
            <v>1681441</v>
          </cell>
          <cell r="CI119">
            <v>1681441</v>
          </cell>
          <cell r="CJ119">
            <v>1681441</v>
          </cell>
          <cell r="CK119">
            <v>0</v>
          </cell>
          <cell r="CL119">
            <v>0</v>
          </cell>
          <cell r="CM119">
            <v>0</v>
          </cell>
          <cell r="CN119">
            <v>0</v>
          </cell>
          <cell r="CO119">
            <v>0</v>
          </cell>
          <cell r="CP119">
            <v>0</v>
          </cell>
          <cell r="CQ119">
            <v>0</v>
          </cell>
          <cell r="CR119">
            <v>1681441</v>
          </cell>
          <cell r="CS119">
            <v>1681441</v>
          </cell>
          <cell r="CT119">
            <v>1681441</v>
          </cell>
          <cell r="CU119">
            <v>1681441</v>
          </cell>
          <cell r="CV119">
            <v>0</v>
          </cell>
          <cell r="CW119">
            <v>0</v>
          </cell>
          <cell r="CX119">
            <v>0</v>
          </cell>
          <cell r="CY119">
            <v>0</v>
          </cell>
          <cell r="CZ119">
            <v>0</v>
          </cell>
          <cell r="DA119">
            <v>1681441</v>
          </cell>
          <cell r="DB119">
            <v>1681441</v>
          </cell>
          <cell r="DC119">
            <v>1681441</v>
          </cell>
          <cell r="DD119">
            <v>1681441</v>
          </cell>
          <cell r="DE119">
            <v>1681441</v>
          </cell>
          <cell r="DF119">
            <v>1681441</v>
          </cell>
          <cell r="DG119">
            <v>1681441</v>
          </cell>
          <cell r="DH119">
            <v>1681441</v>
          </cell>
          <cell r="DI119">
            <v>1681441</v>
          </cell>
          <cell r="DJ119">
            <v>1681441</v>
          </cell>
          <cell r="DK119">
            <v>1681441</v>
          </cell>
          <cell r="DL119">
            <v>1681441</v>
          </cell>
          <cell r="DM119">
            <v>1681441</v>
          </cell>
          <cell r="DN119">
            <v>1681441</v>
          </cell>
          <cell r="DO119">
            <v>0</v>
          </cell>
          <cell r="DP119">
            <v>1681441</v>
          </cell>
          <cell r="DQ119">
            <v>1681441</v>
          </cell>
          <cell r="DR119">
            <v>1681441</v>
          </cell>
          <cell r="DS119">
            <v>1681441</v>
          </cell>
          <cell r="DT119">
            <v>1681441</v>
          </cell>
          <cell r="DU119">
            <v>1681441</v>
          </cell>
          <cell r="DV119">
            <v>1681441</v>
          </cell>
          <cell r="DW119">
            <v>1681441</v>
          </cell>
          <cell r="DX119">
            <v>1681441</v>
          </cell>
          <cell r="DY119">
            <v>1681441</v>
          </cell>
          <cell r="DZ119">
            <v>1681441</v>
          </cell>
          <cell r="EA119">
            <v>1681441</v>
          </cell>
        </row>
        <row r="120">
          <cell r="A120">
            <v>91</v>
          </cell>
          <cell r="B120">
            <v>2</v>
          </cell>
          <cell r="C120">
            <v>1</v>
          </cell>
          <cell r="D120">
            <v>1</v>
          </cell>
          <cell r="E120">
            <v>0</v>
          </cell>
          <cell r="F120" t="str">
            <v>OII</v>
          </cell>
          <cell r="G120" t="str">
            <v>Innovation And Improvement</v>
          </cell>
          <cell r="H120">
            <v>0</v>
          </cell>
          <cell r="I120">
            <v>0</v>
          </cell>
          <cell r="J120" t="str">
            <v>Expanding educational options (proposed legislation)</v>
          </cell>
          <cell r="K120">
            <v>0</v>
          </cell>
          <cell r="L120" t="str">
            <v>D</v>
          </cell>
          <cell r="M120">
            <v>1</v>
          </cell>
          <cell r="N120">
            <v>0</v>
          </cell>
          <cell r="O120">
            <v>0</v>
          </cell>
          <cell r="P120">
            <v>0</v>
          </cell>
          <cell r="Q120">
            <v>0</v>
          </cell>
          <cell r="R120">
            <v>0</v>
          </cell>
          <cell r="S120">
            <v>0</v>
          </cell>
          <cell r="T120">
            <v>0</v>
          </cell>
          <cell r="U120">
            <v>582902</v>
          </cell>
          <cell r="V120">
            <v>0</v>
          </cell>
          <cell r="W120">
            <v>0</v>
          </cell>
          <cell r="X120">
            <v>555300</v>
          </cell>
          <cell r="Y120">
            <v>525000</v>
          </cell>
          <cell r="Z120">
            <v>450500</v>
          </cell>
          <cell r="AA120">
            <v>74500</v>
          </cell>
          <cell r="AB120">
            <v>525000</v>
          </cell>
          <cell r="AC120">
            <v>525000</v>
          </cell>
          <cell r="AD120">
            <v>525000</v>
          </cell>
          <cell r="AE120">
            <v>525000</v>
          </cell>
          <cell r="AF120">
            <v>500000</v>
          </cell>
          <cell r="AG120">
            <v>490000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490000</v>
          </cell>
          <cell r="BD120">
            <v>378128</v>
          </cell>
          <cell r="BE120">
            <v>490000</v>
          </cell>
          <cell r="BF120">
            <v>420000</v>
          </cell>
          <cell r="BG120">
            <v>420000</v>
          </cell>
          <cell r="BH120">
            <v>320000</v>
          </cell>
          <cell r="BI120">
            <v>409000</v>
          </cell>
          <cell r="BJ120">
            <v>372000</v>
          </cell>
          <cell r="BK120">
            <v>372000</v>
          </cell>
          <cell r="BL120">
            <v>0</v>
          </cell>
          <cell r="BM120">
            <v>0</v>
          </cell>
          <cell r="BN120">
            <v>0</v>
          </cell>
          <cell r="BO120">
            <v>0</v>
          </cell>
          <cell r="BP120">
            <v>0</v>
          </cell>
          <cell r="BQ120">
            <v>0</v>
          </cell>
          <cell r="BR120">
            <v>0</v>
          </cell>
          <cell r="BS120">
            <v>0</v>
          </cell>
          <cell r="BT120">
            <v>0</v>
          </cell>
          <cell r="BU120">
            <v>0</v>
          </cell>
          <cell r="BV120">
            <v>0</v>
          </cell>
          <cell r="BW120">
            <v>281286</v>
          </cell>
          <cell r="BX120">
            <v>281286</v>
          </cell>
          <cell r="BY120">
            <v>281286</v>
          </cell>
          <cell r="BZ120">
            <v>281286</v>
          </cell>
          <cell r="CA120">
            <v>281286</v>
          </cell>
          <cell r="CB120">
            <v>281286</v>
          </cell>
          <cell r="CC120">
            <v>255036</v>
          </cell>
          <cell r="CD120">
            <v>255036</v>
          </cell>
          <cell r="CE120">
            <v>0</v>
          </cell>
          <cell r="CF120">
            <v>0</v>
          </cell>
          <cell r="CG120">
            <v>0</v>
          </cell>
          <cell r="CH120">
            <v>0</v>
          </cell>
          <cell r="CI120">
            <v>0</v>
          </cell>
          <cell r="CJ120">
            <v>0</v>
          </cell>
          <cell r="CK120">
            <v>254836</v>
          </cell>
          <cell r="CL120">
            <v>255036</v>
          </cell>
          <cell r="CM120">
            <v>254836</v>
          </cell>
          <cell r="CN120">
            <v>294836</v>
          </cell>
          <cell r="CO120">
            <v>294836</v>
          </cell>
          <cell r="CP120">
            <v>294836</v>
          </cell>
          <cell r="CQ120">
            <v>294836</v>
          </cell>
          <cell r="CR120">
            <v>294836</v>
          </cell>
          <cell r="CS120">
            <v>0</v>
          </cell>
          <cell r="CT120">
            <v>0</v>
          </cell>
          <cell r="CU120">
            <v>0</v>
          </cell>
          <cell r="CV120">
            <v>254326</v>
          </cell>
          <cell r="CW120">
            <v>248172</v>
          </cell>
          <cell r="CX120">
            <v>248172</v>
          </cell>
          <cell r="CY120">
            <v>248172</v>
          </cell>
          <cell r="CZ120">
            <v>248172</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A121">
            <v>92</v>
          </cell>
          <cell r="B121">
            <v>2</v>
          </cell>
          <cell r="C121">
            <v>1</v>
          </cell>
          <cell r="D121">
            <v>0</v>
          </cell>
          <cell r="E121">
            <v>0</v>
          </cell>
          <cell r="F121" t="str">
            <v>OII</v>
          </cell>
          <cell r="G121" t="str">
            <v>Innovation And Improvement</v>
          </cell>
          <cell r="H121">
            <v>0</v>
          </cell>
          <cell r="I121">
            <v>0</v>
          </cell>
          <cell r="J121" t="str">
            <v>Charter schools grants (ESEA V-B-1)</v>
          </cell>
          <cell r="K121">
            <v>0</v>
          </cell>
          <cell r="L121" t="str">
            <v>D</v>
          </cell>
          <cell r="M121">
            <v>1</v>
          </cell>
          <cell r="N121">
            <v>0</v>
          </cell>
          <cell r="O121">
            <v>0</v>
          </cell>
          <cell r="P121">
            <v>216031</v>
          </cell>
          <cell r="Q121">
            <v>268031</v>
          </cell>
          <cell r="R121">
            <v>256031</v>
          </cell>
          <cell r="S121">
            <v>256031</v>
          </cell>
          <cell r="T121">
            <v>256031</v>
          </cell>
          <cell r="U121">
            <v>0</v>
          </cell>
          <cell r="V121">
            <v>297398</v>
          </cell>
          <cell r="W121">
            <v>297398</v>
          </cell>
          <cell r="X121">
            <v>0</v>
          </cell>
          <cell r="Y121">
            <v>0</v>
          </cell>
          <cell r="Z121">
            <v>0</v>
          </cell>
          <cell r="AA121">
            <v>0</v>
          </cell>
          <cell r="AB121">
            <v>0</v>
          </cell>
          <cell r="AC121">
            <v>0</v>
          </cell>
          <cell r="AD121">
            <v>0</v>
          </cell>
          <cell r="AE121">
            <v>0</v>
          </cell>
          <cell r="AF121">
            <v>0</v>
          </cell>
          <cell r="AG121">
            <v>0</v>
          </cell>
          <cell r="AH121">
            <v>310000</v>
          </cell>
          <cell r="AI121">
            <v>266031</v>
          </cell>
          <cell r="AJ121">
            <v>256031</v>
          </cell>
          <cell r="AK121">
            <v>256031</v>
          </cell>
          <cell r="AL121">
            <v>256031</v>
          </cell>
          <cell r="AM121">
            <v>256031</v>
          </cell>
          <cell r="AN121">
            <v>256031</v>
          </cell>
          <cell r="AO121">
            <v>256031</v>
          </cell>
          <cell r="AP121">
            <v>256031</v>
          </cell>
          <cell r="AQ121">
            <v>256031</v>
          </cell>
          <cell r="AR121">
            <v>256031</v>
          </cell>
          <cell r="AS121">
            <v>256031</v>
          </cell>
          <cell r="AT121">
            <v>256031</v>
          </cell>
          <cell r="AU121">
            <v>256031</v>
          </cell>
          <cell r="AV121">
            <v>256031</v>
          </cell>
          <cell r="AW121">
            <v>252721</v>
          </cell>
          <cell r="AX121">
            <v>256031</v>
          </cell>
          <cell r="AY121">
            <v>256031</v>
          </cell>
          <cell r="AZ121">
            <v>255519</v>
          </cell>
          <cell r="BA121">
            <v>251678</v>
          </cell>
          <cell r="BB121">
            <v>256031</v>
          </cell>
          <cell r="BC121">
            <v>0</v>
          </cell>
          <cell r="BD121">
            <v>0</v>
          </cell>
          <cell r="BE121">
            <v>0</v>
          </cell>
          <cell r="BF121">
            <v>0</v>
          </cell>
          <cell r="BG121">
            <v>0</v>
          </cell>
          <cell r="BH121">
            <v>0</v>
          </cell>
          <cell r="BI121">
            <v>0</v>
          </cell>
          <cell r="BJ121">
            <v>0</v>
          </cell>
          <cell r="BK121">
            <v>0</v>
          </cell>
          <cell r="BL121">
            <v>255519</v>
          </cell>
          <cell r="BM121">
            <v>255519</v>
          </cell>
          <cell r="BN121">
            <v>255519</v>
          </cell>
          <cell r="BO121">
            <v>255519</v>
          </cell>
          <cell r="BP121">
            <v>255519</v>
          </cell>
          <cell r="BQ121">
            <v>251678</v>
          </cell>
          <cell r="BR121">
            <v>251678</v>
          </cell>
          <cell r="BS121">
            <v>251678</v>
          </cell>
          <cell r="BT121">
            <v>251678</v>
          </cell>
          <cell r="BU121">
            <v>255519</v>
          </cell>
          <cell r="BV121">
            <v>254836</v>
          </cell>
          <cell r="BW121">
            <v>0</v>
          </cell>
          <cell r="BX121">
            <v>0</v>
          </cell>
          <cell r="BY121">
            <v>0</v>
          </cell>
          <cell r="BZ121">
            <v>0</v>
          </cell>
          <cell r="CA121">
            <v>0</v>
          </cell>
          <cell r="CB121">
            <v>0</v>
          </cell>
          <cell r="CC121">
            <v>0</v>
          </cell>
          <cell r="CD121">
            <v>0</v>
          </cell>
          <cell r="CE121">
            <v>254836</v>
          </cell>
          <cell r="CF121">
            <v>254836</v>
          </cell>
          <cell r="CG121">
            <v>254836</v>
          </cell>
          <cell r="CH121">
            <v>241507</v>
          </cell>
          <cell r="CI121">
            <v>254836</v>
          </cell>
          <cell r="CJ121">
            <v>254836</v>
          </cell>
          <cell r="CK121">
            <v>0</v>
          </cell>
          <cell r="CL121">
            <v>0</v>
          </cell>
          <cell r="CM121">
            <v>0</v>
          </cell>
          <cell r="CN121">
            <v>0</v>
          </cell>
          <cell r="CO121">
            <v>0</v>
          </cell>
          <cell r="CP121">
            <v>0</v>
          </cell>
          <cell r="CQ121">
            <v>0</v>
          </cell>
          <cell r="CR121">
            <v>254326</v>
          </cell>
          <cell r="CS121">
            <v>254326</v>
          </cell>
          <cell r="CT121">
            <v>241507</v>
          </cell>
          <cell r="CU121">
            <v>248172</v>
          </cell>
          <cell r="CV121">
            <v>0</v>
          </cell>
          <cell r="CW121">
            <v>0</v>
          </cell>
          <cell r="CX121">
            <v>0</v>
          </cell>
          <cell r="CY121">
            <v>0</v>
          </cell>
          <cell r="CZ121">
            <v>0</v>
          </cell>
          <cell r="DA121">
            <v>248172</v>
          </cell>
          <cell r="DB121">
            <v>248172</v>
          </cell>
          <cell r="DC121">
            <v>248035</v>
          </cell>
          <cell r="DD121">
            <v>248172</v>
          </cell>
          <cell r="DE121">
            <v>253172</v>
          </cell>
          <cell r="DF121">
            <v>350000</v>
          </cell>
          <cell r="DG121">
            <v>350000</v>
          </cell>
          <cell r="DH121">
            <v>400000</v>
          </cell>
          <cell r="DI121">
            <v>400000</v>
          </cell>
          <cell r="DJ121">
            <v>375000</v>
          </cell>
          <cell r="DK121">
            <v>375000</v>
          </cell>
          <cell r="DL121">
            <v>275000</v>
          </cell>
          <cell r="DM121">
            <v>275000</v>
          </cell>
          <cell r="DN121">
            <v>273172</v>
          </cell>
          <cell r="DO121">
            <v>0</v>
          </cell>
          <cell r="DP121">
            <v>253172</v>
          </cell>
          <cell r="DQ121">
            <v>333172</v>
          </cell>
          <cell r="DR121">
            <v>275000</v>
          </cell>
          <cell r="DS121">
            <v>333172</v>
          </cell>
          <cell r="DT121">
            <v>400000</v>
          </cell>
          <cell r="DU121">
            <v>283172</v>
          </cell>
          <cell r="DV121">
            <v>350000</v>
          </cell>
          <cell r="DW121">
            <v>350000</v>
          </cell>
          <cell r="DX121">
            <v>350000</v>
          </cell>
          <cell r="DY121">
            <v>350000</v>
          </cell>
          <cell r="DZ121">
            <v>343172</v>
          </cell>
          <cell r="EA121">
            <v>350000</v>
          </cell>
        </row>
        <row r="122">
          <cell r="A122">
            <v>93</v>
          </cell>
          <cell r="B122">
            <v>2</v>
          </cell>
          <cell r="C122">
            <v>1</v>
          </cell>
          <cell r="D122">
            <v>0</v>
          </cell>
          <cell r="E122">
            <v>0</v>
          </cell>
          <cell r="F122" t="str">
            <v>OII</v>
          </cell>
          <cell r="G122" t="str">
            <v>Innovation And Improvement</v>
          </cell>
          <cell r="H122">
            <v>0</v>
          </cell>
          <cell r="I122">
            <v>0</v>
          </cell>
          <cell r="J122" t="str">
            <v>Credit enhancement for charter school facilities (ESEA V-B-2)</v>
          </cell>
          <cell r="K122">
            <v>0</v>
          </cell>
          <cell r="L122" t="str">
            <v>D</v>
          </cell>
          <cell r="M122">
            <v>1</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A123">
            <v>94</v>
          </cell>
          <cell r="B123">
            <v>2</v>
          </cell>
          <cell r="C123">
            <v>1</v>
          </cell>
          <cell r="D123">
            <v>0</v>
          </cell>
          <cell r="E123">
            <v>0</v>
          </cell>
          <cell r="F123" t="str">
            <v>OII</v>
          </cell>
          <cell r="G123" t="str">
            <v>Innovation And Improvement</v>
          </cell>
          <cell r="H123">
            <v>0</v>
          </cell>
          <cell r="I123">
            <v>0</v>
          </cell>
          <cell r="J123" t="str">
            <v>Voluntary public school choice (ESEA V-B-3)</v>
          </cell>
          <cell r="K123">
            <v>0</v>
          </cell>
          <cell r="L123" t="str">
            <v>D</v>
          </cell>
          <cell r="M123">
            <v>1</v>
          </cell>
          <cell r="N123">
            <v>0</v>
          </cell>
          <cell r="O123">
            <v>0</v>
          </cell>
          <cell r="P123">
            <v>25819</v>
          </cell>
          <cell r="Q123">
            <v>25819</v>
          </cell>
          <cell r="R123">
            <v>25819</v>
          </cell>
          <cell r="S123">
            <v>25819</v>
          </cell>
          <cell r="T123">
            <v>25819</v>
          </cell>
          <cell r="U123">
            <v>0</v>
          </cell>
          <cell r="V123">
            <v>25819</v>
          </cell>
          <cell r="W123">
            <v>25819</v>
          </cell>
          <cell r="X123">
            <v>0</v>
          </cell>
          <cell r="Y123">
            <v>0</v>
          </cell>
          <cell r="Z123">
            <v>0</v>
          </cell>
          <cell r="AA123">
            <v>0</v>
          </cell>
          <cell r="AB123">
            <v>0</v>
          </cell>
          <cell r="AC123">
            <v>0</v>
          </cell>
          <cell r="AD123">
            <v>0</v>
          </cell>
          <cell r="AE123">
            <v>0</v>
          </cell>
          <cell r="AF123">
            <v>0</v>
          </cell>
          <cell r="AG123">
            <v>0</v>
          </cell>
          <cell r="AH123">
            <v>25819</v>
          </cell>
          <cell r="AI123">
            <v>25819</v>
          </cell>
          <cell r="AJ123">
            <v>25819</v>
          </cell>
          <cell r="AK123">
            <v>25819</v>
          </cell>
          <cell r="AL123">
            <v>25819</v>
          </cell>
          <cell r="AM123">
            <v>25819</v>
          </cell>
          <cell r="AN123">
            <v>25819</v>
          </cell>
          <cell r="AO123">
            <v>25819</v>
          </cell>
          <cell r="AP123">
            <v>25819</v>
          </cell>
          <cell r="AQ123">
            <v>25819</v>
          </cell>
          <cell r="AR123">
            <v>25819</v>
          </cell>
          <cell r="AS123">
            <v>25819</v>
          </cell>
          <cell r="AT123">
            <v>25819</v>
          </cell>
          <cell r="AU123">
            <v>25819</v>
          </cell>
          <cell r="AV123">
            <v>25819</v>
          </cell>
          <cell r="AW123">
            <v>25819</v>
          </cell>
          <cell r="AX123">
            <v>25819</v>
          </cell>
          <cell r="AY123">
            <v>25819</v>
          </cell>
          <cell r="AZ123">
            <v>25767</v>
          </cell>
          <cell r="BA123">
            <v>25380</v>
          </cell>
          <cell r="BB123">
            <v>25819</v>
          </cell>
          <cell r="BC123">
            <v>0</v>
          </cell>
          <cell r="BD123">
            <v>0</v>
          </cell>
          <cell r="BE123">
            <v>0</v>
          </cell>
          <cell r="BF123">
            <v>0</v>
          </cell>
          <cell r="BG123">
            <v>0</v>
          </cell>
          <cell r="BH123">
            <v>0</v>
          </cell>
          <cell r="BI123">
            <v>0</v>
          </cell>
          <cell r="BJ123">
            <v>0</v>
          </cell>
          <cell r="BK123">
            <v>0</v>
          </cell>
          <cell r="BL123">
            <v>25767</v>
          </cell>
          <cell r="BM123">
            <v>25767</v>
          </cell>
          <cell r="BN123">
            <v>0</v>
          </cell>
          <cell r="BO123">
            <v>0</v>
          </cell>
          <cell r="BP123">
            <v>25767</v>
          </cell>
          <cell r="BQ123">
            <v>25380</v>
          </cell>
          <cell r="BR123">
            <v>25380</v>
          </cell>
          <cell r="BS123">
            <v>25380</v>
          </cell>
          <cell r="BT123">
            <v>25380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A124">
            <v>95</v>
          </cell>
          <cell r="B124">
            <v>2</v>
          </cell>
          <cell r="C124">
            <v>1</v>
          </cell>
          <cell r="D124">
            <v>0</v>
          </cell>
          <cell r="E124">
            <v>0</v>
          </cell>
          <cell r="F124" t="str">
            <v>OII</v>
          </cell>
          <cell r="G124" t="str">
            <v>Innovation And Improvement</v>
          </cell>
          <cell r="H124">
            <v>0</v>
          </cell>
          <cell r="I124">
            <v>0</v>
          </cell>
          <cell r="J124" t="str">
            <v>Magnet schools assistance (ESEA-V-C)</v>
          </cell>
          <cell r="K124">
            <v>0</v>
          </cell>
          <cell r="L124" t="str">
            <v>D</v>
          </cell>
          <cell r="M124">
            <v>1</v>
          </cell>
          <cell r="N124">
            <v>0</v>
          </cell>
          <cell r="O124">
            <v>0</v>
          </cell>
          <cell r="P124">
            <v>104829</v>
          </cell>
          <cell r="Q124">
            <v>104829</v>
          </cell>
          <cell r="R124">
            <v>100000</v>
          </cell>
          <cell r="S124">
            <v>100000</v>
          </cell>
          <cell r="T124">
            <v>100000</v>
          </cell>
          <cell r="U124">
            <v>0</v>
          </cell>
          <cell r="V124">
            <v>104829</v>
          </cell>
          <cell r="W124">
            <v>104829</v>
          </cell>
          <cell r="X124">
            <v>0</v>
          </cell>
          <cell r="Y124">
            <v>104829</v>
          </cell>
          <cell r="Z124">
            <v>104829</v>
          </cell>
          <cell r="AA124">
            <v>0</v>
          </cell>
          <cell r="AB124">
            <v>104829</v>
          </cell>
          <cell r="AC124">
            <v>100000</v>
          </cell>
          <cell r="AD124">
            <v>100000</v>
          </cell>
          <cell r="AE124">
            <v>100000</v>
          </cell>
          <cell r="AF124">
            <v>100000</v>
          </cell>
          <cell r="AG124">
            <v>110000</v>
          </cell>
          <cell r="AH124">
            <v>110000</v>
          </cell>
          <cell r="AI124">
            <v>100000</v>
          </cell>
          <cell r="AJ124">
            <v>100000</v>
          </cell>
          <cell r="AK124">
            <v>100000</v>
          </cell>
          <cell r="AL124">
            <v>100000</v>
          </cell>
          <cell r="AM124">
            <v>100000</v>
          </cell>
          <cell r="AN124">
            <v>100000</v>
          </cell>
          <cell r="AO124">
            <v>100000</v>
          </cell>
          <cell r="AP124">
            <v>100000</v>
          </cell>
          <cell r="AQ124">
            <v>100000</v>
          </cell>
          <cell r="AR124">
            <v>100000</v>
          </cell>
          <cell r="AS124">
            <v>100000</v>
          </cell>
          <cell r="AT124">
            <v>100000</v>
          </cell>
          <cell r="AU124">
            <v>100000</v>
          </cell>
          <cell r="AV124">
            <v>100000</v>
          </cell>
          <cell r="AW124">
            <v>100000</v>
          </cell>
          <cell r="AX124">
            <v>100000</v>
          </cell>
          <cell r="AY124">
            <v>100000</v>
          </cell>
          <cell r="AZ124">
            <v>99800</v>
          </cell>
          <cell r="BA124">
            <v>98300</v>
          </cell>
          <cell r="BB124">
            <v>100000</v>
          </cell>
          <cell r="BC124">
            <v>110000</v>
          </cell>
          <cell r="BD124">
            <v>100000</v>
          </cell>
          <cell r="BE124">
            <v>110000</v>
          </cell>
          <cell r="BF124">
            <v>120000</v>
          </cell>
          <cell r="BG124">
            <v>100000</v>
          </cell>
          <cell r="BH124">
            <v>110000</v>
          </cell>
          <cell r="BI124">
            <v>110000</v>
          </cell>
          <cell r="BJ124">
            <v>110000</v>
          </cell>
          <cell r="BK124">
            <v>110000</v>
          </cell>
          <cell r="BL124">
            <v>99800</v>
          </cell>
          <cell r="BM124">
            <v>99800</v>
          </cell>
          <cell r="BN124">
            <v>99800</v>
          </cell>
          <cell r="BO124">
            <v>99800</v>
          </cell>
          <cell r="BP124">
            <v>99800</v>
          </cell>
          <cell r="BQ124">
            <v>98300</v>
          </cell>
          <cell r="BR124">
            <v>98300</v>
          </cell>
          <cell r="BS124">
            <v>98300</v>
          </cell>
          <cell r="BT124">
            <v>98300</v>
          </cell>
          <cell r="BU124">
            <v>99800</v>
          </cell>
          <cell r="BV124">
            <v>96705</v>
          </cell>
          <cell r="BW124">
            <v>99800</v>
          </cell>
          <cell r="BX124">
            <v>99800</v>
          </cell>
          <cell r="BY124">
            <v>99800</v>
          </cell>
          <cell r="BZ124">
            <v>99800</v>
          </cell>
          <cell r="CA124">
            <v>99800</v>
          </cell>
          <cell r="CB124">
            <v>99800</v>
          </cell>
          <cell r="CC124">
            <v>99611</v>
          </cell>
          <cell r="CD124">
            <v>99611</v>
          </cell>
          <cell r="CE124">
            <v>96733</v>
          </cell>
          <cell r="CF124">
            <v>96733</v>
          </cell>
          <cell r="CG124">
            <v>96705</v>
          </cell>
          <cell r="CH124">
            <v>91647</v>
          </cell>
          <cell r="CI124">
            <v>96733</v>
          </cell>
          <cell r="CJ124">
            <v>96705</v>
          </cell>
          <cell r="CK124">
            <v>99611</v>
          </cell>
          <cell r="CL124">
            <v>99611</v>
          </cell>
          <cell r="CM124">
            <v>96733</v>
          </cell>
          <cell r="CN124">
            <v>99611</v>
          </cell>
          <cell r="CO124">
            <v>99611</v>
          </cell>
          <cell r="CP124">
            <v>99611</v>
          </cell>
          <cell r="CQ124">
            <v>99611</v>
          </cell>
          <cell r="CR124">
            <v>99611</v>
          </cell>
          <cell r="CS124">
            <v>99611</v>
          </cell>
          <cell r="CT124">
            <v>91647</v>
          </cell>
          <cell r="CU124">
            <v>91647</v>
          </cell>
          <cell r="CV124">
            <v>99611</v>
          </cell>
          <cell r="CW124">
            <v>91647</v>
          </cell>
          <cell r="CX124">
            <v>91647</v>
          </cell>
          <cell r="CY124">
            <v>91647</v>
          </cell>
          <cell r="CZ124">
            <v>91647</v>
          </cell>
          <cell r="DA124">
            <v>96647</v>
          </cell>
          <cell r="DB124">
            <v>91647</v>
          </cell>
          <cell r="DC124">
            <v>91596</v>
          </cell>
          <cell r="DD124">
            <v>91647</v>
          </cell>
          <cell r="DE124">
            <v>91647</v>
          </cell>
          <cell r="DF124">
            <v>91647</v>
          </cell>
          <cell r="DG124">
            <v>91647</v>
          </cell>
          <cell r="DH124">
            <v>91647</v>
          </cell>
          <cell r="DI124">
            <v>91647</v>
          </cell>
          <cell r="DJ124">
            <v>91647</v>
          </cell>
          <cell r="DK124">
            <v>91647</v>
          </cell>
          <cell r="DL124">
            <v>0</v>
          </cell>
          <cell r="DM124">
            <v>0</v>
          </cell>
          <cell r="DN124">
            <v>85000</v>
          </cell>
          <cell r="DO124">
            <v>0</v>
          </cell>
          <cell r="DP124">
            <v>91647</v>
          </cell>
          <cell r="DQ124">
            <v>96647</v>
          </cell>
          <cell r="DR124">
            <v>91647</v>
          </cell>
          <cell r="DS124">
            <v>96647</v>
          </cell>
          <cell r="DT124">
            <v>116647</v>
          </cell>
          <cell r="DU124">
            <v>91647</v>
          </cell>
          <cell r="DV124">
            <v>91647</v>
          </cell>
          <cell r="DW124">
            <v>150000</v>
          </cell>
          <cell r="DX124">
            <v>115000</v>
          </cell>
          <cell r="DY124">
            <v>115000</v>
          </cell>
          <cell r="DZ124">
            <v>96647</v>
          </cell>
          <cell r="EA124">
            <v>115000</v>
          </cell>
        </row>
        <row r="125">
          <cell r="A125">
            <v>96</v>
          </cell>
          <cell r="B125">
            <v>2</v>
          </cell>
          <cell r="C125">
            <v>1</v>
          </cell>
          <cell r="D125">
            <v>0</v>
          </cell>
          <cell r="E125">
            <v>0</v>
          </cell>
          <cell r="F125" t="str">
            <v>OII</v>
          </cell>
          <cell r="G125" t="str">
            <v>Innovation And Improvement</v>
          </cell>
          <cell r="H125" t="str">
            <v>Other, K-12-5</v>
          </cell>
          <cell r="I125">
            <v>0</v>
          </cell>
          <cell r="J125" t="str">
            <v>Parental information and resource centers (ESEA V-D-16)</v>
          </cell>
          <cell r="K125">
            <v>0</v>
          </cell>
          <cell r="L125" t="str">
            <v>D</v>
          </cell>
          <cell r="M125">
            <v>1</v>
          </cell>
          <cell r="N125">
            <v>0</v>
          </cell>
          <cell r="O125">
            <v>0</v>
          </cell>
          <cell r="P125">
            <v>39254</v>
          </cell>
          <cell r="Q125">
            <v>39254</v>
          </cell>
          <cell r="R125">
            <v>39254</v>
          </cell>
          <cell r="S125">
            <v>39254</v>
          </cell>
          <cell r="T125">
            <v>39254</v>
          </cell>
          <cell r="U125">
            <v>0</v>
          </cell>
          <cell r="V125">
            <v>39254</v>
          </cell>
          <cell r="W125">
            <v>39254</v>
          </cell>
          <cell r="X125">
            <v>0</v>
          </cell>
          <cell r="Y125">
            <v>0</v>
          </cell>
          <cell r="Z125">
            <v>0</v>
          </cell>
          <cell r="AA125">
            <v>0</v>
          </cell>
          <cell r="AB125">
            <v>0</v>
          </cell>
          <cell r="AC125">
            <v>0</v>
          </cell>
          <cell r="AD125">
            <v>0</v>
          </cell>
          <cell r="AE125">
            <v>0</v>
          </cell>
          <cell r="AF125">
            <v>0</v>
          </cell>
          <cell r="AG125">
            <v>0</v>
          </cell>
          <cell r="AH125">
            <v>39254</v>
          </cell>
          <cell r="AI125">
            <v>39254</v>
          </cell>
          <cell r="AJ125">
            <v>39254</v>
          </cell>
          <cell r="AK125">
            <v>39254</v>
          </cell>
          <cell r="AL125">
            <v>39254</v>
          </cell>
          <cell r="AM125">
            <v>39254</v>
          </cell>
          <cell r="AN125">
            <v>39254</v>
          </cell>
          <cell r="AO125">
            <v>0</v>
          </cell>
          <cell r="AP125">
            <v>39254</v>
          </cell>
          <cell r="AQ125">
            <v>39254</v>
          </cell>
          <cell r="AR125">
            <v>0</v>
          </cell>
          <cell r="AS125">
            <v>39254</v>
          </cell>
          <cell r="AT125">
            <v>39254</v>
          </cell>
          <cell r="AU125">
            <v>39254</v>
          </cell>
          <cell r="AV125">
            <v>39254</v>
          </cell>
          <cell r="AW125">
            <v>0</v>
          </cell>
          <cell r="AX125">
            <v>0</v>
          </cell>
          <cell r="AY125">
            <v>0</v>
          </cell>
          <cell r="AZ125">
            <v>0</v>
          </cell>
          <cell r="BA125">
            <v>0</v>
          </cell>
          <cell r="BB125">
            <v>39254</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6">
          <cell r="A126">
            <v>97</v>
          </cell>
          <cell r="B126">
            <v>1</v>
          </cell>
          <cell r="C126">
            <v>2</v>
          </cell>
          <cell r="D126">
            <v>0</v>
          </cell>
          <cell r="E126">
            <v>0</v>
          </cell>
          <cell r="F126" t="str">
            <v>OII</v>
          </cell>
          <cell r="G126" t="str">
            <v>Innovation And Improvement</v>
          </cell>
          <cell r="H126">
            <v>0</v>
          </cell>
          <cell r="I126">
            <v>0</v>
          </cell>
          <cell r="J126" t="str">
            <v>Smaller learning communities (ESEA V-D-4)</v>
          </cell>
          <cell r="K126">
            <v>0</v>
          </cell>
          <cell r="L126" t="str">
            <v>D</v>
          </cell>
          <cell r="M126">
            <v>1</v>
          </cell>
          <cell r="N126">
            <v>0</v>
          </cell>
          <cell r="O126">
            <v>0</v>
          </cell>
          <cell r="P126">
            <v>88000</v>
          </cell>
          <cell r="Q126">
            <v>88000</v>
          </cell>
          <cell r="R126">
            <v>88000</v>
          </cell>
          <cell r="S126">
            <v>88000</v>
          </cell>
          <cell r="T126">
            <v>88000</v>
          </cell>
          <cell r="U126">
            <v>0</v>
          </cell>
          <cell r="V126">
            <v>88000</v>
          </cell>
          <cell r="W126">
            <v>88000</v>
          </cell>
          <cell r="X126">
            <v>0</v>
          </cell>
          <cell r="Y126">
            <v>0</v>
          </cell>
          <cell r="Z126">
            <v>0</v>
          </cell>
          <cell r="AA126">
            <v>0</v>
          </cell>
          <cell r="AB126">
            <v>0</v>
          </cell>
          <cell r="AC126">
            <v>0</v>
          </cell>
          <cell r="AD126">
            <v>0</v>
          </cell>
          <cell r="AE126">
            <v>0</v>
          </cell>
          <cell r="AF126">
            <v>0</v>
          </cell>
          <cell r="AG126">
            <v>0</v>
          </cell>
          <cell r="AH126">
            <v>88000</v>
          </cell>
          <cell r="AI126">
            <v>75000</v>
          </cell>
          <cell r="AJ126">
            <v>88000</v>
          </cell>
          <cell r="AK126">
            <v>88000</v>
          </cell>
          <cell r="AL126">
            <v>0</v>
          </cell>
          <cell r="AM126">
            <v>0</v>
          </cell>
          <cell r="AN126">
            <v>50000</v>
          </cell>
          <cell r="AO126">
            <v>0</v>
          </cell>
          <cell r="AP126">
            <v>88000</v>
          </cell>
          <cell r="AQ126">
            <v>88000</v>
          </cell>
          <cell r="AR126">
            <v>0</v>
          </cell>
          <cell r="AS126">
            <v>0</v>
          </cell>
          <cell r="AT126">
            <v>0</v>
          </cell>
          <cell r="AU126">
            <v>0</v>
          </cell>
          <cell r="AV126">
            <v>0</v>
          </cell>
          <cell r="AW126">
            <v>0</v>
          </cell>
          <cell r="AX126">
            <v>0</v>
          </cell>
          <cell r="AY126">
            <v>0</v>
          </cell>
          <cell r="AZ126">
            <v>0</v>
          </cell>
          <cell r="BA126">
            <v>0</v>
          </cell>
          <cell r="BB126">
            <v>88000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row>
        <row r="127">
          <cell r="A127">
            <v>98</v>
          </cell>
          <cell r="B127">
            <v>2</v>
          </cell>
          <cell r="C127">
            <v>1</v>
          </cell>
          <cell r="D127">
            <v>0</v>
          </cell>
          <cell r="E127">
            <v>0</v>
          </cell>
          <cell r="F127" t="str">
            <v>OII</v>
          </cell>
          <cell r="G127" t="str">
            <v>Innovation and Improvement</v>
          </cell>
          <cell r="H127" t="str">
            <v>Other, K-12-1</v>
          </cell>
          <cell r="I127">
            <v>0</v>
          </cell>
          <cell r="J127" t="str">
            <v>Academies for American history and civics (American History and Civics and ESEA-V-D)</v>
          </cell>
          <cell r="K127">
            <v>0</v>
          </cell>
          <cell r="L127" t="str">
            <v>D</v>
          </cell>
          <cell r="M127">
            <v>1</v>
          </cell>
          <cell r="N127">
            <v>0</v>
          </cell>
          <cell r="O127">
            <v>0</v>
          </cell>
          <cell r="P127">
            <v>1945</v>
          </cell>
          <cell r="Q127">
            <v>0</v>
          </cell>
          <cell r="R127">
            <v>1815</v>
          </cell>
          <cell r="S127">
            <v>1815</v>
          </cell>
          <cell r="T127">
            <v>1815</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1815</v>
          </cell>
          <cell r="AI127">
            <v>0</v>
          </cell>
          <cell r="AJ127">
            <v>1815</v>
          </cell>
          <cell r="AK127">
            <v>1815</v>
          </cell>
          <cell r="AL127">
            <v>0</v>
          </cell>
          <cell r="AM127">
            <v>0</v>
          </cell>
          <cell r="AN127">
            <v>0</v>
          </cell>
          <cell r="AO127">
            <v>0</v>
          </cell>
          <cell r="AP127">
            <v>1815</v>
          </cell>
          <cell r="AQ127">
            <v>1815</v>
          </cell>
          <cell r="AR127">
            <v>0</v>
          </cell>
          <cell r="AS127">
            <v>1815</v>
          </cell>
          <cell r="AT127">
            <v>0</v>
          </cell>
          <cell r="AU127">
            <v>1815</v>
          </cell>
          <cell r="AV127">
            <v>1815</v>
          </cell>
          <cell r="AW127">
            <v>0</v>
          </cell>
          <cell r="AX127">
            <v>0</v>
          </cell>
          <cell r="AY127">
            <v>0</v>
          </cell>
          <cell r="AZ127">
            <v>0</v>
          </cell>
          <cell r="BA127">
            <v>0</v>
          </cell>
          <cell r="BB127">
            <v>1815</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1815</v>
          </cell>
          <cell r="DR127">
            <v>0</v>
          </cell>
          <cell r="DS127">
            <v>1815</v>
          </cell>
          <cell r="DT127">
            <v>0</v>
          </cell>
          <cell r="DU127">
            <v>0</v>
          </cell>
          <cell r="DV127">
            <v>0</v>
          </cell>
          <cell r="DW127">
            <v>0</v>
          </cell>
          <cell r="DX127">
            <v>1815</v>
          </cell>
          <cell r="DY127">
            <v>1815</v>
          </cell>
          <cell r="DZ127">
            <v>1815</v>
          </cell>
          <cell r="EA127">
            <v>1815</v>
          </cell>
        </row>
        <row r="128">
          <cell r="A128">
            <v>98.1</v>
          </cell>
          <cell r="B128">
            <v>2</v>
          </cell>
          <cell r="C128">
            <v>1</v>
          </cell>
          <cell r="D128">
            <v>0</v>
          </cell>
          <cell r="E128">
            <v>0</v>
          </cell>
          <cell r="F128" t="str">
            <v>OII</v>
          </cell>
          <cell r="G128" t="str">
            <v>Innovation And Improvement</v>
          </cell>
          <cell r="H128">
            <v>0</v>
          </cell>
          <cell r="I128">
            <v>0</v>
          </cell>
          <cell r="J128" t="str">
            <v>FIE programs of national significance (ESEA V-D-1)</v>
          </cell>
          <cell r="K128">
            <v>0</v>
          </cell>
          <cell r="L128" t="str">
            <v>D</v>
          </cell>
          <cell r="M128">
            <v>1</v>
          </cell>
          <cell r="N128">
            <v>0</v>
          </cell>
          <cell r="O128">
            <v>0</v>
          </cell>
          <cell r="P128">
            <v>115965</v>
          </cell>
          <cell r="Q128">
            <v>67076</v>
          </cell>
          <cell r="R128">
            <v>125461</v>
          </cell>
          <cell r="S128">
            <v>125461</v>
          </cell>
          <cell r="T128">
            <v>125461</v>
          </cell>
          <cell r="U128">
            <v>50000</v>
          </cell>
          <cell r="V128">
            <v>96872</v>
          </cell>
          <cell r="W128">
            <v>50000</v>
          </cell>
          <cell r="X128">
            <v>50000</v>
          </cell>
          <cell r="Y128">
            <v>50000</v>
          </cell>
          <cell r="Z128">
            <v>50000</v>
          </cell>
          <cell r="AA128">
            <v>0</v>
          </cell>
          <cell r="AB128">
            <v>50000</v>
          </cell>
          <cell r="AC128">
            <v>50000</v>
          </cell>
          <cell r="AD128">
            <v>50000</v>
          </cell>
          <cell r="AE128">
            <v>50000</v>
          </cell>
          <cell r="AF128">
            <v>25000</v>
          </cell>
          <cell r="AG128">
            <v>25000</v>
          </cell>
          <cell r="AH128">
            <v>25000</v>
          </cell>
          <cell r="AI128">
            <v>47795</v>
          </cell>
          <cell r="AJ128">
            <v>135461</v>
          </cell>
          <cell r="AK128">
            <v>135461</v>
          </cell>
          <cell r="AL128">
            <v>61898</v>
          </cell>
          <cell r="AM128">
            <v>61898</v>
          </cell>
          <cell r="AN128">
            <v>80000</v>
          </cell>
          <cell r="AO128">
            <v>214759</v>
          </cell>
          <cell r="AP128">
            <v>67219</v>
          </cell>
          <cell r="AQ128">
            <v>136161</v>
          </cell>
          <cell r="AR128">
            <v>0</v>
          </cell>
          <cell r="AS128">
            <v>37370</v>
          </cell>
          <cell r="AT128">
            <v>15450</v>
          </cell>
          <cell r="AU128">
            <v>37370</v>
          </cell>
          <cell r="AV128">
            <v>37370</v>
          </cell>
          <cell r="AW128">
            <v>12033</v>
          </cell>
          <cell r="AX128">
            <v>40982</v>
          </cell>
          <cell r="AY128">
            <v>12033</v>
          </cell>
          <cell r="AZ128">
            <v>12009</v>
          </cell>
          <cell r="BA128">
            <v>11828</v>
          </cell>
          <cell r="BB128">
            <v>135461</v>
          </cell>
          <cell r="BC128">
            <v>25000</v>
          </cell>
          <cell r="BD128">
            <v>0</v>
          </cell>
          <cell r="BE128">
            <v>25000</v>
          </cell>
          <cell r="BF128">
            <v>25000</v>
          </cell>
          <cell r="BG128">
            <v>25000</v>
          </cell>
          <cell r="BH128">
            <v>25000</v>
          </cell>
          <cell r="BI128">
            <v>25000</v>
          </cell>
          <cell r="BJ128">
            <v>13000</v>
          </cell>
          <cell r="BK128">
            <v>13000</v>
          </cell>
          <cell r="BL128">
            <v>12009</v>
          </cell>
          <cell r="BM128">
            <v>12009</v>
          </cell>
          <cell r="BN128">
            <v>43350</v>
          </cell>
          <cell r="BO128">
            <v>43350</v>
          </cell>
          <cell r="BP128">
            <v>0</v>
          </cell>
          <cell r="BQ128">
            <v>11828</v>
          </cell>
          <cell r="BR128">
            <v>11828</v>
          </cell>
          <cell r="BS128">
            <v>11828</v>
          </cell>
          <cell r="BT128">
            <v>11828</v>
          </cell>
          <cell r="BU128">
            <v>40900</v>
          </cell>
          <cell r="BV128">
            <v>40823</v>
          </cell>
          <cell r="BW128">
            <v>12009</v>
          </cell>
          <cell r="BX128">
            <v>12009</v>
          </cell>
          <cell r="BY128">
            <v>12009</v>
          </cell>
          <cell r="BZ128">
            <v>12009</v>
          </cell>
          <cell r="CA128">
            <v>6276</v>
          </cell>
          <cell r="CB128">
            <v>6276</v>
          </cell>
          <cell r="CC128">
            <v>36276</v>
          </cell>
          <cell r="CD128">
            <v>36276</v>
          </cell>
          <cell r="CE128">
            <v>59235</v>
          </cell>
          <cell r="CF128">
            <v>59235</v>
          </cell>
          <cell r="CG128">
            <v>40823</v>
          </cell>
          <cell r="CH128">
            <v>38280</v>
          </cell>
          <cell r="CI128">
            <v>40823</v>
          </cell>
          <cell r="CJ128">
            <v>40823</v>
          </cell>
          <cell r="CK128">
            <v>36300</v>
          </cell>
          <cell r="CL128">
            <v>36276</v>
          </cell>
          <cell r="CM128">
            <v>36300</v>
          </cell>
          <cell r="CN128">
            <v>41276</v>
          </cell>
          <cell r="CO128">
            <v>41276</v>
          </cell>
          <cell r="CP128">
            <v>46276</v>
          </cell>
          <cell r="CQ128">
            <v>46276</v>
          </cell>
          <cell r="CR128">
            <v>137644</v>
          </cell>
          <cell r="CS128">
            <v>55644</v>
          </cell>
          <cell r="CT128">
            <v>38280</v>
          </cell>
          <cell r="CU128">
            <v>42376</v>
          </cell>
          <cell r="CV128">
            <v>97276</v>
          </cell>
          <cell r="CW128">
            <v>16276</v>
          </cell>
          <cell r="CX128">
            <v>41276</v>
          </cell>
          <cell r="CY128">
            <v>24276</v>
          </cell>
          <cell r="CZ128">
            <v>24276</v>
          </cell>
          <cell r="DA128">
            <v>67376</v>
          </cell>
          <cell r="DB128">
            <v>42376</v>
          </cell>
          <cell r="DC128">
            <v>42353</v>
          </cell>
          <cell r="DD128">
            <v>48000</v>
          </cell>
          <cell r="DE128">
            <v>48000</v>
          </cell>
          <cell r="DF128">
            <v>34926</v>
          </cell>
          <cell r="DG128">
            <v>31926</v>
          </cell>
          <cell r="DH128">
            <v>31926</v>
          </cell>
          <cell r="DI128">
            <v>31926</v>
          </cell>
          <cell r="DJ128">
            <v>41926</v>
          </cell>
          <cell r="DK128">
            <v>41926</v>
          </cell>
          <cell r="DL128">
            <v>0</v>
          </cell>
          <cell r="DM128">
            <v>0</v>
          </cell>
          <cell r="DN128">
            <v>37815</v>
          </cell>
          <cell r="DO128">
            <v>0</v>
          </cell>
          <cell r="DP128">
            <v>48000</v>
          </cell>
          <cell r="DQ128">
            <v>41926</v>
          </cell>
          <cell r="DR128">
            <v>37815</v>
          </cell>
          <cell r="DS128">
            <v>0</v>
          </cell>
          <cell r="DT128">
            <v>63420</v>
          </cell>
          <cell r="DU128">
            <v>23676</v>
          </cell>
          <cell r="DV128">
            <v>48144</v>
          </cell>
          <cell r="DW128">
            <v>0</v>
          </cell>
          <cell r="DX128">
            <v>0</v>
          </cell>
          <cell r="DY128">
            <v>0</v>
          </cell>
          <cell r="DZ128">
            <v>0</v>
          </cell>
          <cell r="EA128">
            <v>0</v>
          </cell>
        </row>
        <row r="129">
          <cell r="A129">
            <v>98.2</v>
          </cell>
          <cell r="B129">
            <v>0</v>
          </cell>
          <cell r="C129">
            <v>0</v>
          </cell>
          <cell r="D129">
            <v>0</v>
          </cell>
          <cell r="E129">
            <v>0</v>
          </cell>
          <cell r="F129" t="str">
            <v>OII</v>
          </cell>
          <cell r="G129" t="str">
            <v>Innovation And Improvement</v>
          </cell>
          <cell r="H129">
            <v>0</v>
          </cell>
          <cell r="I129">
            <v>0</v>
          </cell>
          <cell r="J129" t="str">
            <v>Advanced research project agency-Education (ARPA-ED) (proposed legislation)</v>
          </cell>
          <cell r="K129">
            <v>0</v>
          </cell>
          <cell r="L129" t="str">
            <v>D</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40000</v>
          </cell>
          <cell r="BK129">
            <v>50000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A130">
            <v>98.3</v>
          </cell>
          <cell r="B130">
            <v>0</v>
          </cell>
          <cell r="C130">
            <v>0</v>
          </cell>
          <cell r="D130">
            <v>0</v>
          </cell>
          <cell r="E130">
            <v>0</v>
          </cell>
          <cell r="F130" t="str">
            <v>OII</v>
          </cell>
          <cell r="G130" t="str">
            <v>Innovation And Improvement</v>
          </cell>
          <cell r="H130">
            <v>0</v>
          </cell>
          <cell r="I130">
            <v>0</v>
          </cell>
          <cell r="J130" t="str">
            <v>Mandatory advanced research project agency-Education (ARPA-ED) (proposed legislation)</v>
          </cell>
          <cell r="K130">
            <v>0</v>
          </cell>
          <cell r="L130" t="str">
            <v>M</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40000</v>
          </cell>
          <cell r="BL130">
            <v>40000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A131">
            <v>98.4</v>
          </cell>
          <cell r="B131">
            <v>0</v>
          </cell>
          <cell r="C131">
            <v>0</v>
          </cell>
          <cell r="D131">
            <v>0</v>
          </cell>
          <cell r="E131">
            <v>0</v>
          </cell>
          <cell r="F131">
            <v>0</v>
          </cell>
          <cell r="G131" t="str">
            <v>Innovation And Improvement</v>
          </cell>
          <cell r="H131">
            <v>0</v>
          </cell>
          <cell r="I131">
            <v>0</v>
          </cell>
          <cell r="J131" t="str">
            <v>Recognizing Educational Success, Professional Excellence, and Collaborative Teaching (RESPECT)/Transforming Teaching T3</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5000000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5000000</v>
          </cell>
          <cell r="DA131">
            <v>0</v>
          </cell>
          <cell r="DB131">
            <v>0</v>
          </cell>
          <cell r="DC131">
            <v>0</v>
          </cell>
          <cell r="DD131">
            <v>0</v>
          </cell>
          <cell r="DE131">
            <v>0</v>
          </cell>
          <cell r="DF131">
            <v>0</v>
          </cell>
          <cell r="DG131">
            <v>0</v>
          </cell>
          <cell r="DH131">
            <v>0</v>
          </cell>
          <cell r="DI131">
            <v>0</v>
          </cell>
          <cell r="DJ131">
            <v>0</v>
          </cell>
          <cell r="DK131">
            <v>1000000</v>
          </cell>
          <cell r="DL131">
            <v>0</v>
          </cell>
          <cell r="DM131">
            <v>0</v>
          </cell>
          <cell r="DN131">
            <v>0</v>
          </cell>
          <cell r="DO131">
            <v>0</v>
          </cell>
          <cell r="DP131">
            <v>0</v>
          </cell>
          <cell r="DQ131">
            <v>0</v>
          </cell>
          <cell r="DR131">
            <v>0</v>
          </cell>
          <cell r="DS131">
            <v>0</v>
          </cell>
          <cell r="DT131">
            <v>5000000</v>
          </cell>
          <cell r="DU131">
            <v>5000000</v>
          </cell>
          <cell r="DV131">
            <v>5000000</v>
          </cell>
          <cell r="DW131">
            <v>5000000</v>
          </cell>
          <cell r="DX131">
            <v>1000000</v>
          </cell>
          <cell r="DY131">
            <v>1000000</v>
          </cell>
          <cell r="DZ131">
            <v>0</v>
          </cell>
          <cell r="EA131">
            <v>1000000</v>
          </cell>
        </row>
        <row r="132">
          <cell r="A132">
            <v>98.5</v>
          </cell>
          <cell r="B132">
            <v>0</v>
          </cell>
          <cell r="C132">
            <v>0</v>
          </cell>
          <cell r="D132">
            <v>0</v>
          </cell>
          <cell r="E132">
            <v>0</v>
          </cell>
          <cell r="F132">
            <v>0</v>
          </cell>
          <cell r="G132" t="str">
            <v>Innovation And Improvement</v>
          </cell>
          <cell r="H132">
            <v>0</v>
          </cell>
          <cell r="I132">
            <v>0</v>
          </cell>
          <cell r="J132" t="str">
            <v>Non-cognitive/Academic mindset (proposed legislation)</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3000</v>
          </cell>
          <cell r="DR132">
            <v>0</v>
          </cell>
          <cell r="DS132">
            <v>0</v>
          </cell>
          <cell r="DT132">
            <v>0</v>
          </cell>
          <cell r="DU132">
            <v>0</v>
          </cell>
          <cell r="DV132">
            <v>0</v>
          </cell>
          <cell r="DW132">
            <v>0</v>
          </cell>
          <cell r="DX132">
            <v>0</v>
          </cell>
          <cell r="DY132">
            <v>0</v>
          </cell>
          <cell r="DZ132">
            <v>0</v>
          </cell>
          <cell r="EA132">
            <v>0</v>
          </cell>
        </row>
        <row r="133">
          <cell r="A133">
            <v>98.51</v>
          </cell>
          <cell r="B133">
            <v>0</v>
          </cell>
          <cell r="C133">
            <v>0</v>
          </cell>
          <cell r="D133">
            <v>0</v>
          </cell>
          <cell r="E133">
            <v>0</v>
          </cell>
          <cell r="F133" t="str">
            <v>OII</v>
          </cell>
          <cell r="G133" t="str">
            <v>Innovation and Improvement</v>
          </cell>
          <cell r="H133">
            <v>0</v>
          </cell>
          <cell r="I133">
            <v>0</v>
          </cell>
          <cell r="J133" t="str">
            <v>Socioeconomic Integration (proposed)</v>
          </cell>
          <cell r="K133">
            <v>0</v>
          </cell>
          <cell r="L133" t="str">
            <v>D</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300000</v>
          </cell>
          <cell r="DU133">
            <v>200000</v>
          </cell>
          <cell r="DV133">
            <v>100000</v>
          </cell>
          <cell r="DW133">
            <v>300000</v>
          </cell>
          <cell r="DX133">
            <v>120000</v>
          </cell>
          <cell r="DY133">
            <v>120000</v>
          </cell>
          <cell r="DZ133">
            <v>0</v>
          </cell>
          <cell r="EA133">
            <v>120000</v>
          </cell>
        </row>
        <row r="134">
          <cell r="A134">
            <v>99</v>
          </cell>
          <cell r="B134">
            <v>2</v>
          </cell>
          <cell r="C134">
            <v>1</v>
          </cell>
          <cell r="D134">
            <v>0</v>
          </cell>
          <cell r="E134">
            <v>0</v>
          </cell>
          <cell r="F134" t="str">
            <v>OII</v>
          </cell>
          <cell r="G134" t="str">
            <v>Innovation And Improvement</v>
          </cell>
          <cell r="H134">
            <v>0</v>
          </cell>
          <cell r="I134">
            <v>0</v>
          </cell>
          <cell r="J134" t="str">
            <v>Exchanges with historic whaling and trading partners (ESEA V-D-12)</v>
          </cell>
          <cell r="K134">
            <v>0</v>
          </cell>
          <cell r="L134" t="str">
            <v>D</v>
          </cell>
          <cell r="M134">
            <v>1</v>
          </cell>
          <cell r="N134">
            <v>0</v>
          </cell>
          <cell r="O134">
            <v>0</v>
          </cell>
          <cell r="P134">
            <v>8754</v>
          </cell>
          <cell r="Q134">
            <v>8754</v>
          </cell>
          <cell r="R134">
            <v>8754</v>
          </cell>
          <cell r="S134">
            <v>8754</v>
          </cell>
          <cell r="T134">
            <v>8754</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8754</v>
          </cell>
          <cell r="AK134">
            <v>8754</v>
          </cell>
          <cell r="AL134">
            <v>8754</v>
          </cell>
          <cell r="AM134">
            <v>8754</v>
          </cell>
          <cell r="AN134">
            <v>8754</v>
          </cell>
          <cell r="AO134">
            <v>0</v>
          </cell>
          <cell r="AP134">
            <v>8754</v>
          </cell>
          <cell r="AQ134">
            <v>8754</v>
          </cell>
          <cell r="AR134">
            <v>0</v>
          </cell>
          <cell r="AS134">
            <v>0</v>
          </cell>
          <cell r="AT134">
            <v>0</v>
          </cell>
          <cell r="AU134">
            <v>0</v>
          </cell>
          <cell r="AV134">
            <v>0</v>
          </cell>
          <cell r="AW134">
            <v>0</v>
          </cell>
          <cell r="AX134">
            <v>0</v>
          </cell>
          <cell r="AY134">
            <v>0</v>
          </cell>
          <cell r="AZ134">
            <v>0</v>
          </cell>
          <cell r="BA134">
            <v>0</v>
          </cell>
          <cell r="BB134">
            <v>8754</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A135">
            <v>100</v>
          </cell>
          <cell r="B135">
            <v>2</v>
          </cell>
          <cell r="C135">
            <v>1</v>
          </cell>
          <cell r="D135">
            <v>0</v>
          </cell>
          <cell r="E135">
            <v>0</v>
          </cell>
          <cell r="F135" t="str">
            <v xml:space="preserve">OII </v>
          </cell>
          <cell r="G135" t="str">
            <v>Innovation And Improvement</v>
          </cell>
          <cell r="H135">
            <v>0</v>
          </cell>
          <cell r="I135">
            <v>0</v>
          </cell>
          <cell r="J135" t="str">
            <v>Women's educational equity (ESEA V-D-21)</v>
          </cell>
          <cell r="K135">
            <v>0</v>
          </cell>
          <cell r="L135" t="str">
            <v>D</v>
          </cell>
          <cell r="M135">
            <v>1</v>
          </cell>
          <cell r="N135">
            <v>0</v>
          </cell>
          <cell r="O135">
            <v>0</v>
          </cell>
          <cell r="P135">
            <v>2423</v>
          </cell>
          <cell r="Q135">
            <v>2423</v>
          </cell>
          <cell r="R135">
            <v>2423</v>
          </cell>
          <cell r="S135">
            <v>2423</v>
          </cell>
          <cell r="T135">
            <v>2423</v>
          </cell>
          <cell r="U135">
            <v>2423</v>
          </cell>
          <cell r="V135">
            <v>2423</v>
          </cell>
          <cell r="W135">
            <v>2423</v>
          </cell>
          <cell r="X135">
            <v>2423</v>
          </cell>
          <cell r="Y135">
            <v>0</v>
          </cell>
          <cell r="Z135">
            <v>0</v>
          </cell>
          <cell r="AA135">
            <v>0</v>
          </cell>
          <cell r="AB135">
            <v>0</v>
          </cell>
          <cell r="AC135">
            <v>0</v>
          </cell>
          <cell r="AD135">
            <v>0</v>
          </cell>
          <cell r="AE135">
            <v>0</v>
          </cell>
          <cell r="AF135">
            <v>0</v>
          </cell>
          <cell r="AG135">
            <v>2278</v>
          </cell>
          <cell r="AH135">
            <v>2278</v>
          </cell>
          <cell r="AI135">
            <v>2423</v>
          </cell>
          <cell r="AJ135">
            <v>2423</v>
          </cell>
          <cell r="AK135">
            <v>2423</v>
          </cell>
          <cell r="AL135">
            <v>2278</v>
          </cell>
          <cell r="AM135">
            <v>2278</v>
          </cell>
          <cell r="AN135">
            <v>2350</v>
          </cell>
          <cell r="AO135">
            <v>0</v>
          </cell>
          <cell r="AP135">
            <v>2423</v>
          </cell>
          <cell r="AQ135">
            <v>2423</v>
          </cell>
          <cell r="AR135">
            <v>0</v>
          </cell>
          <cell r="AS135">
            <v>2423</v>
          </cell>
          <cell r="AT135">
            <v>2278</v>
          </cell>
          <cell r="AU135">
            <v>2423</v>
          </cell>
          <cell r="AV135">
            <v>2423</v>
          </cell>
          <cell r="AW135">
            <v>2278</v>
          </cell>
          <cell r="AX135">
            <v>0</v>
          </cell>
          <cell r="AY135">
            <v>0</v>
          </cell>
          <cell r="AZ135">
            <v>0</v>
          </cell>
          <cell r="BA135">
            <v>0</v>
          </cell>
          <cell r="BB135">
            <v>2423</v>
          </cell>
          <cell r="BC135">
            <v>2278</v>
          </cell>
          <cell r="BD135">
            <v>0</v>
          </cell>
          <cell r="BE135">
            <v>2278</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A136">
            <v>101</v>
          </cell>
          <cell r="B136">
            <v>1</v>
          </cell>
          <cell r="C136">
            <v>1</v>
          </cell>
          <cell r="D136">
            <v>0</v>
          </cell>
          <cell r="E136">
            <v>0</v>
          </cell>
          <cell r="F136" t="str">
            <v xml:space="preserve">OII </v>
          </cell>
          <cell r="G136" t="str">
            <v>Innovation And Improvement</v>
          </cell>
          <cell r="H136">
            <v>0</v>
          </cell>
          <cell r="I136">
            <v>0</v>
          </cell>
          <cell r="J136" t="str">
            <v>Teacher incentive fund grants (ESEA V-D-1)</v>
          </cell>
          <cell r="K136">
            <v>1</v>
          </cell>
          <cell r="L136" t="str">
            <v>D</v>
          </cell>
          <cell r="M136">
            <v>1</v>
          </cell>
          <cell r="N136">
            <v>0</v>
          </cell>
          <cell r="O136">
            <v>0</v>
          </cell>
          <cell r="P136">
            <v>200000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A137">
            <v>101.01</v>
          </cell>
          <cell r="B137">
            <v>0</v>
          </cell>
          <cell r="C137">
            <v>0</v>
          </cell>
          <cell r="D137">
            <v>0</v>
          </cell>
          <cell r="E137">
            <v>0</v>
          </cell>
          <cell r="F137" t="str">
            <v xml:space="preserve">OII </v>
          </cell>
          <cell r="G137" t="str">
            <v>Innovation And Improvement</v>
          </cell>
          <cell r="H137">
            <v>0</v>
          </cell>
          <cell r="I137">
            <v>0</v>
          </cell>
          <cell r="J137" t="str">
            <v>Computer science for all (proposed legislation)</v>
          </cell>
          <cell r="K137">
            <v>0</v>
          </cell>
          <cell r="L137" t="str">
            <v>D</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100000</v>
          </cell>
          <cell r="DY137">
            <v>100000</v>
          </cell>
          <cell r="DZ137">
            <v>0</v>
          </cell>
          <cell r="EA137">
            <v>100000</v>
          </cell>
        </row>
        <row r="138">
          <cell r="A138">
            <v>102</v>
          </cell>
          <cell r="B138">
            <v>0</v>
          </cell>
          <cell r="C138">
            <v>0</v>
          </cell>
          <cell r="D138">
            <v>0</v>
          </cell>
          <cell r="E138">
            <v>0</v>
          </cell>
          <cell r="F138" t="str">
            <v>OII</v>
          </cell>
          <cell r="G138" t="str">
            <v>Innovation And Improvement</v>
          </cell>
          <cell r="H138">
            <v>0</v>
          </cell>
          <cell r="I138">
            <v>0</v>
          </cell>
          <cell r="J138" t="str">
            <v>Project GRAD USA</v>
          </cell>
          <cell r="K138">
            <v>0</v>
          </cell>
          <cell r="L138" t="str">
            <v>D</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14000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A139">
            <v>102.01</v>
          </cell>
          <cell r="B139">
            <v>0</v>
          </cell>
          <cell r="C139">
            <v>0</v>
          </cell>
          <cell r="D139">
            <v>0</v>
          </cell>
          <cell r="E139">
            <v>0</v>
          </cell>
          <cell r="F139" t="str">
            <v>OII</v>
          </cell>
          <cell r="G139" t="str">
            <v>Innovation And Improvement</v>
          </cell>
          <cell r="H139">
            <v>0</v>
          </cell>
          <cell r="I139">
            <v>0</v>
          </cell>
          <cell r="J139" t="str">
            <v>Best Job in the world (proposed legislation)</v>
          </cell>
          <cell r="K139">
            <v>0</v>
          </cell>
          <cell r="L139" t="str">
            <v>M</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1000000</v>
          </cell>
          <cell r="DY139">
            <v>1000000</v>
          </cell>
          <cell r="DZ139">
            <v>0</v>
          </cell>
          <cell r="EA139">
            <v>1000000</v>
          </cell>
        </row>
        <row r="140">
          <cell r="A140">
            <v>102.02</v>
          </cell>
          <cell r="B140">
            <v>0</v>
          </cell>
          <cell r="C140">
            <v>0</v>
          </cell>
          <cell r="D140">
            <v>0</v>
          </cell>
          <cell r="E140">
            <v>0</v>
          </cell>
          <cell r="F140" t="str">
            <v>OII</v>
          </cell>
          <cell r="G140" t="str">
            <v>Innovation And Improvement</v>
          </cell>
          <cell r="H140">
            <v>0</v>
          </cell>
          <cell r="I140">
            <v>0</v>
          </cell>
          <cell r="J140" t="str">
            <v>Computer science for all (proposed legislation)</v>
          </cell>
          <cell r="K140">
            <v>0</v>
          </cell>
          <cell r="L140" t="str">
            <v>M</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2000000</v>
          </cell>
          <cell r="DY140">
            <v>2000000</v>
          </cell>
          <cell r="DZ140">
            <v>0</v>
          </cell>
          <cell r="EA140">
            <v>2000000</v>
          </cell>
        </row>
        <row r="141">
          <cell r="A141">
            <v>103</v>
          </cell>
          <cell r="B141">
            <v>3</v>
          </cell>
          <cell r="C141">
            <v>0</v>
          </cell>
          <cell r="D141">
            <v>1</v>
          </cell>
          <cell r="E141">
            <v>0</v>
          </cell>
          <cell r="F141" t="str">
            <v>OSDFS</v>
          </cell>
          <cell r="G141" t="str">
            <v>Safe School and Citizenship Education</v>
          </cell>
          <cell r="H141">
            <v>0</v>
          </cell>
          <cell r="I141">
            <v>0</v>
          </cell>
          <cell r="J141" t="str">
            <v>Successful, safe, and healthy students (proposed legislation)</v>
          </cell>
          <cell r="K141">
            <v>0</v>
          </cell>
          <cell r="L141" t="str">
            <v>D</v>
          </cell>
          <cell r="M141">
            <v>1</v>
          </cell>
          <cell r="N141">
            <v>0</v>
          </cell>
          <cell r="O141">
            <v>0</v>
          </cell>
          <cell r="P141">
            <v>0</v>
          </cell>
          <cell r="Q141">
            <v>0</v>
          </cell>
          <cell r="R141">
            <v>0</v>
          </cell>
          <cell r="S141">
            <v>0</v>
          </cell>
          <cell r="T141">
            <v>0</v>
          </cell>
          <cell r="U141">
            <v>1941166</v>
          </cell>
          <cell r="V141">
            <v>0</v>
          </cell>
          <cell r="W141">
            <v>0</v>
          </cell>
          <cell r="X141">
            <v>1789800</v>
          </cell>
          <cell r="Y141">
            <v>450000</v>
          </cell>
          <cell r="Z141">
            <v>423600</v>
          </cell>
          <cell r="AA141">
            <v>26400</v>
          </cell>
          <cell r="AB141">
            <v>450000</v>
          </cell>
          <cell r="AC141">
            <v>450000</v>
          </cell>
          <cell r="AD141">
            <v>600000</v>
          </cell>
          <cell r="AE141">
            <v>600000</v>
          </cell>
          <cell r="AF141">
            <v>425000</v>
          </cell>
          <cell r="AG141">
            <v>410000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410000</v>
          </cell>
          <cell r="BD141">
            <v>346966</v>
          </cell>
          <cell r="BE141">
            <v>410000</v>
          </cell>
          <cell r="BF141">
            <v>410000</v>
          </cell>
          <cell r="BG141">
            <v>364966</v>
          </cell>
          <cell r="BH141">
            <v>364966</v>
          </cell>
          <cell r="BI141">
            <v>364966</v>
          </cell>
          <cell r="BJ141">
            <v>364966</v>
          </cell>
          <cell r="BK141">
            <v>364966</v>
          </cell>
          <cell r="BL141">
            <v>0</v>
          </cell>
          <cell r="BM141">
            <v>0</v>
          </cell>
          <cell r="BN141">
            <v>0</v>
          </cell>
          <cell r="BO141">
            <v>0</v>
          </cell>
          <cell r="BP141">
            <v>0</v>
          </cell>
          <cell r="BQ141">
            <v>0</v>
          </cell>
          <cell r="BR141">
            <v>0</v>
          </cell>
          <cell r="BS141">
            <v>0</v>
          </cell>
          <cell r="BT141">
            <v>0</v>
          </cell>
          <cell r="BU141">
            <v>0</v>
          </cell>
          <cell r="BV141">
            <v>0</v>
          </cell>
          <cell r="BW141">
            <v>325255</v>
          </cell>
          <cell r="BX141">
            <v>257370</v>
          </cell>
          <cell r="BY141">
            <v>257370</v>
          </cell>
          <cell r="BZ141">
            <v>257370</v>
          </cell>
          <cell r="CA141">
            <v>0</v>
          </cell>
          <cell r="CB141">
            <v>185463</v>
          </cell>
          <cell r="CC141">
            <v>195866</v>
          </cell>
          <cell r="CD141">
            <v>195866</v>
          </cell>
          <cell r="CE141">
            <v>0</v>
          </cell>
          <cell r="CF141">
            <v>0</v>
          </cell>
          <cell r="CG141">
            <v>0</v>
          </cell>
          <cell r="CH141">
            <v>0</v>
          </cell>
          <cell r="CI141">
            <v>0</v>
          </cell>
          <cell r="CJ141">
            <v>0</v>
          </cell>
          <cell r="CK141">
            <v>245000</v>
          </cell>
          <cell r="CL141">
            <v>195866</v>
          </cell>
          <cell r="CM141">
            <v>245000</v>
          </cell>
          <cell r="CN141">
            <v>275000</v>
          </cell>
          <cell r="CO141">
            <v>285000</v>
          </cell>
          <cell r="CP141">
            <v>280000</v>
          </cell>
          <cell r="CQ141">
            <v>280000</v>
          </cell>
          <cell r="CR141">
            <v>0</v>
          </cell>
          <cell r="CS141">
            <v>0</v>
          </cell>
          <cell r="CT141">
            <v>0</v>
          </cell>
          <cell r="CU141">
            <v>0</v>
          </cell>
          <cell r="CV141">
            <v>280000</v>
          </cell>
          <cell r="CW141">
            <v>220000</v>
          </cell>
          <cell r="CX141">
            <v>220000</v>
          </cell>
          <cell r="CY141">
            <v>214000</v>
          </cell>
          <cell r="CZ141">
            <v>214000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A142">
            <v>104</v>
          </cell>
          <cell r="B142">
            <v>3</v>
          </cell>
          <cell r="C142">
            <v>1</v>
          </cell>
          <cell r="D142">
            <v>1</v>
          </cell>
          <cell r="E142">
            <v>0</v>
          </cell>
          <cell r="F142" t="str">
            <v>OSDFS</v>
          </cell>
          <cell r="G142" t="str">
            <v>Safe School and Citizenship Education</v>
          </cell>
          <cell r="H142">
            <v>0</v>
          </cell>
          <cell r="I142">
            <v>0</v>
          </cell>
          <cell r="J142" t="str">
            <v xml:space="preserve">National activities (sections 4121 and 4122)/School Safety National Activities </v>
          </cell>
          <cell r="K142">
            <v>0</v>
          </cell>
          <cell r="L142" t="str">
            <v>D</v>
          </cell>
          <cell r="M142">
            <v>1</v>
          </cell>
          <cell r="N142">
            <v>0</v>
          </cell>
          <cell r="O142">
            <v>0</v>
          </cell>
          <cell r="P142">
            <v>139912</v>
          </cell>
          <cell r="Q142">
            <v>250896</v>
          </cell>
          <cell r="R142">
            <v>191341</v>
          </cell>
          <cell r="S142">
            <v>191341</v>
          </cell>
          <cell r="T142">
            <v>191341</v>
          </cell>
          <cell r="U142">
            <v>0</v>
          </cell>
          <cell r="V142">
            <v>262009</v>
          </cell>
          <cell r="W142">
            <v>315634</v>
          </cell>
          <cell r="X142">
            <v>0</v>
          </cell>
          <cell r="Y142">
            <v>0</v>
          </cell>
          <cell r="Z142">
            <v>0</v>
          </cell>
          <cell r="AA142">
            <v>0</v>
          </cell>
          <cell r="AB142">
            <v>0</v>
          </cell>
          <cell r="AC142">
            <v>0</v>
          </cell>
          <cell r="AD142">
            <v>0</v>
          </cell>
          <cell r="AE142">
            <v>0</v>
          </cell>
          <cell r="AF142">
            <v>0</v>
          </cell>
          <cell r="AG142">
            <v>0</v>
          </cell>
          <cell r="AH142">
            <v>191341</v>
          </cell>
          <cell r="AI142">
            <v>184341</v>
          </cell>
          <cell r="AJ142">
            <v>191341</v>
          </cell>
          <cell r="AK142">
            <v>191341</v>
          </cell>
          <cell r="AL142">
            <v>196341</v>
          </cell>
          <cell r="AM142">
            <v>196341</v>
          </cell>
          <cell r="AN142">
            <v>191341</v>
          </cell>
          <cell r="AO142">
            <v>184341</v>
          </cell>
          <cell r="AP142">
            <v>191341</v>
          </cell>
          <cell r="AQ142">
            <v>191341</v>
          </cell>
          <cell r="AR142">
            <v>191341</v>
          </cell>
          <cell r="AS142">
            <v>191341</v>
          </cell>
          <cell r="AT142">
            <v>174341</v>
          </cell>
          <cell r="AU142">
            <v>191341</v>
          </cell>
          <cell r="AV142">
            <v>191341</v>
          </cell>
          <cell r="AW142">
            <v>119779</v>
          </cell>
          <cell r="AX142">
            <v>112674</v>
          </cell>
          <cell r="AY142">
            <v>119465</v>
          </cell>
          <cell r="AZ142">
            <v>119226</v>
          </cell>
          <cell r="BA142">
            <v>117434</v>
          </cell>
          <cell r="BB142">
            <v>191341</v>
          </cell>
          <cell r="BC142">
            <v>0</v>
          </cell>
          <cell r="BD142">
            <v>0</v>
          </cell>
          <cell r="BE142">
            <v>0</v>
          </cell>
          <cell r="BF142">
            <v>0</v>
          </cell>
          <cell r="BG142">
            <v>0</v>
          </cell>
          <cell r="BH142">
            <v>0</v>
          </cell>
          <cell r="BI142">
            <v>0</v>
          </cell>
          <cell r="BJ142">
            <v>0</v>
          </cell>
          <cell r="BK142">
            <v>0</v>
          </cell>
          <cell r="BL142">
            <v>159226</v>
          </cell>
          <cell r="BM142">
            <v>119226</v>
          </cell>
          <cell r="BN142">
            <v>79226</v>
          </cell>
          <cell r="BO142">
            <v>79226</v>
          </cell>
          <cell r="BP142">
            <v>65000</v>
          </cell>
          <cell r="BQ142">
            <v>117434</v>
          </cell>
          <cell r="BR142">
            <v>117434</v>
          </cell>
          <cell r="BS142">
            <v>117434</v>
          </cell>
          <cell r="BT142">
            <v>117434</v>
          </cell>
          <cell r="BU142">
            <v>65000</v>
          </cell>
          <cell r="BV142">
            <v>64877</v>
          </cell>
          <cell r="BW142">
            <v>0</v>
          </cell>
          <cell r="BX142">
            <v>0</v>
          </cell>
          <cell r="BY142">
            <v>0</v>
          </cell>
          <cell r="BZ142">
            <v>0</v>
          </cell>
          <cell r="CA142">
            <v>103091</v>
          </cell>
          <cell r="CB142">
            <v>0</v>
          </cell>
          <cell r="CC142">
            <v>0</v>
          </cell>
          <cell r="CD142">
            <v>0</v>
          </cell>
          <cell r="CE142">
            <v>48600</v>
          </cell>
          <cell r="CF142">
            <v>48600</v>
          </cell>
          <cell r="CG142">
            <v>64877</v>
          </cell>
          <cell r="CH142">
            <v>61484</v>
          </cell>
          <cell r="CI142">
            <v>48600</v>
          </cell>
          <cell r="CJ142">
            <v>64877</v>
          </cell>
          <cell r="CK142">
            <v>0</v>
          </cell>
          <cell r="CL142">
            <v>0</v>
          </cell>
          <cell r="CM142">
            <v>0</v>
          </cell>
          <cell r="CN142">
            <v>0</v>
          </cell>
          <cell r="CO142">
            <v>0</v>
          </cell>
          <cell r="CP142">
            <v>0</v>
          </cell>
          <cell r="CQ142">
            <v>0</v>
          </cell>
          <cell r="CR142">
            <v>143000</v>
          </cell>
          <cell r="CS142">
            <v>143000</v>
          </cell>
          <cell r="CT142">
            <v>61484</v>
          </cell>
          <cell r="CU142">
            <v>90000</v>
          </cell>
          <cell r="CV142">
            <v>0</v>
          </cell>
          <cell r="CW142">
            <v>0</v>
          </cell>
          <cell r="CX142">
            <v>0</v>
          </cell>
          <cell r="CY142">
            <v>0</v>
          </cell>
          <cell r="CZ142">
            <v>0</v>
          </cell>
          <cell r="DA142">
            <v>90000</v>
          </cell>
          <cell r="DB142">
            <v>90000</v>
          </cell>
          <cell r="DC142">
            <v>89950</v>
          </cell>
          <cell r="DD142">
            <v>90000</v>
          </cell>
          <cell r="DE142">
            <v>70000</v>
          </cell>
          <cell r="DF142">
            <v>90000</v>
          </cell>
          <cell r="DG142">
            <v>90000</v>
          </cell>
          <cell r="DH142">
            <v>90000</v>
          </cell>
          <cell r="DI142">
            <v>90000</v>
          </cell>
          <cell r="DJ142">
            <v>90000</v>
          </cell>
          <cell r="DK142">
            <v>90000</v>
          </cell>
          <cell r="DL142">
            <v>0</v>
          </cell>
          <cell r="DM142">
            <v>0</v>
          </cell>
          <cell r="DN142">
            <v>60000</v>
          </cell>
          <cell r="DO142">
            <v>0</v>
          </cell>
          <cell r="DP142">
            <v>70000</v>
          </cell>
          <cell r="DQ142">
            <v>75000</v>
          </cell>
          <cell r="DR142">
            <v>60000</v>
          </cell>
          <cell r="DS142">
            <v>75000</v>
          </cell>
          <cell r="DT142">
            <v>110000</v>
          </cell>
          <cell r="DU142">
            <v>70000</v>
          </cell>
          <cell r="DV142">
            <v>90000</v>
          </cell>
          <cell r="DW142">
            <v>90000</v>
          </cell>
          <cell r="DX142">
            <v>90000</v>
          </cell>
          <cell r="DY142">
            <v>90000</v>
          </cell>
          <cell r="DZ142">
            <v>70000</v>
          </cell>
          <cell r="EA142">
            <v>90000</v>
          </cell>
        </row>
        <row r="143">
          <cell r="A143">
            <v>105</v>
          </cell>
          <cell r="B143">
            <v>3</v>
          </cell>
          <cell r="C143">
            <v>1</v>
          </cell>
          <cell r="D143">
            <v>1</v>
          </cell>
          <cell r="E143">
            <v>0</v>
          </cell>
          <cell r="F143" t="str">
            <v>OSDFS</v>
          </cell>
          <cell r="G143" t="str">
            <v>Safe School and Citizenship Education</v>
          </cell>
          <cell r="H143">
            <v>0</v>
          </cell>
          <cell r="I143">
            <v>0</v>
          </cell>
          <cell r="J143" t="str">
            <v>Character education (ESEA V-D-3)</v>
          </cell>
          <cell r="K143">
            <v>0</v>
          </cell>
          <cell r="L143" t="str">
            <v>D</v>
          </cell>
          <cell r="M143">
            <v>1</v>
          </cell>
          <cell r="N143">
            <v>0</v>
          </cell>
          <cell r="O143">
            <v>0</v>
          </cell>
          <cell r="P143">
            <v>11912</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A144">
            <v>105.1</v>
          </cell>
          <cell r="B144">
            <v>3</v>
          </cell>
          <cell r="C144">
            <v>1</v>
          </cell>
          <cell r="D144">
            <v>1</v>
          </cell>
          <cell r="E144">
            <v>0</v>
          </cell>
          <cell r="F144" t="str">
            <v>OSDFS</v>
          </cell>
          <cell r="G144" t="str">
            <v>Safe School and Citizenship Education</v>
          </cell>
          <cell r="H144">
            <v>0</v>
          </cell>
          <cell r="I144">
            <v>0</v>
          </cell>
          <cell r="J144" t="str">
            <v>Elementary and secondary school counseling (ESEA V-D, subpart 2)</v>
          </cell>
          <cell r="K144">
            <v>0</v>
          </cell>
          <cell r="L144" t="str">
            <v>D</v>
          </cell>
          <cell r="M144">
            <v>1</v>
          </cell>
          <cell r="N144">
            <v>0</v>
          </cell>
          <cell r="O144">
            <v>0</v>
          </cell>
          <cell r="P144">
            <v>52000</v>
          </cell>
          <cell r="Q144">
            <v>52000</v>
          </cell>
          <cell r="R144">
            <v>55000</v>
          </cell>
          <cell r="S144">
            <v>55000</v>
          </cell>
          <cell r="T144">
            <v>55000</v>
          </cell>
          <cell r="U144">
            <v>0</v>
          </cell>
          <cell r="V144">
            <v>55000</v>
          </cell>
          <cell r="W144">
            <v>0</v>
          </cell>
          <cell r="X144">
            <v>0</v>
          </cell>
          <cell r="Y144">
            <v>0</v>
          </cell>
          <cell r="Z144">
            <v>0</v>
          </cell>
          <cell r="AA144">
            <v>0</v>
          </cell>
          <cell r="AB144">
            <v>0</v>
          </cell>
          <cell r="AC144">
            <v>0</v>
          </cell>
          <cell r="AD144">
            <v>0</v>
          </cell>
          <cell r="AE144">
            <v>0</v>
          </cell>
          <cell r="AF144">
            <v>0</v>
          </cell>
          <cell r="AG144">
            <v>0</v>
          </cell>
          <cell r="AH144">
            <v>55000</v>
          </cell>
          <cell r="AI144">
            <v>55000</v>
          </cell>
          <cell r="AJ144">
            <v>55000</v>
          </cell>
          <cell r="AK144">
            <v>55000</v>
          </cell>
          <cell r="AL144">
            <v>57000</v>
          </cell>
          <cell r="AM144">
            <v>57000</v>
          </cell>
          <cell r="AN144">
            <v>56000</v>
          </cell>
          <cell r="AO144">
            <v>55000</v>
          </cell>
          <cell r="AP144">
            <v>55000</v>
          </cell>
          <cell r="AQ144">
            <v>55000</v>
          </cell>
          <cell r="AR144">
            <v>0</v>
          </cell>
          <cell r="AS144">
            <v>55000</v>
          </cell>
          <cell r="AT144">
            <v>55000</v>
          </cell>
          <cell r="AU144">
            <v>55000</v>
          </cell>
          <cell r="AV144">
            <v>55000</v>
          </cell>
          <cell r="AW144">
            <v>53750</v>
          </cell>
          <cell r="AX144">
            <v>52500</v>
          </cell>
          <cell r="AY144">
            <v>52500</v>
          </cell>
          <cell r="AZ144">
            <v>52395</v>
          </cell>
          <cell r="BA144">
            <v>51608</v>
          </cell>
          <cell r="BB144">
            <v>55000</v>
          </cell>
          <cell r="BC144">
            <v>0</v>
          </cell>
          <cell r="BD144">
            <v>0</v>
          </cell>
          <cell r="BE144">
            <v>0</v>
          </cell>
          <cell r="BF144">
            <v>0</v>
          </cell>
          <cell r="BG144">
            <v>0</v>
          </cell>
          <cell r="BH144">
            <v>0</v>
          </cell>
          <cell r="BI144">
            <v>0</v>
          </cell>
          <cell r="BJ144">
            <v>0</v>
          </cell>
          <cell r="BK144">
            <v>0</v>
          </cell>
          <cell r="BL144">
            <v>52395</v>
          </cell>
          <cell r="BM144">
            <v>52395</v>
          </cell>
          <cell r="BN144">
            <v>52395</v>
          </cell>
          <cell r="BO144">
            <v>52395</v>
          </cell>
          <cell r="BP144">
            <v>0</v>
          </cell>
          <cell r="BQ144">
            <v>51608</v>
          </cell>
          <cell r="BR144">
            <v>51608</v>
          </cell>
          <cell r="BS144">
            <v>51608</v>
          </cell>
          <cell r="BT144">
            <v>51608</v>
          </cell>
          <cell r="BU144">
            <v>52395</v>
          </cell>
          <cell r="BV144">
            <v>52296</v>
          </cell>
          <cell r="BW144">
            <v>0</v>
          </cell>
          <cell r="BX144">
            <v>0</v>
          </cell>
          <cell r="BY144">
            <v>0</v>
          </cell>
          <cell r="BZ144">
            <v>0</v>
          </cell>
          <cell r="CA144">
            <v>36716</v>
          </cell>
          <cell r="CB144">
            <v>0</v>
          </cell>
          <cell r="CC144">
            <v>0</v>
          </cell>
          <cell r="CD144">
            <v>0</v>
          </cell>
          <cell r="CE144">
            <v>52296</v>
          </cell>
          <cell r="CF144">
            <v>52296</v>
          </cell>
          <cell r="CG144">
            <v>52296</v>
          </cell>
          <cell r="CH144">
            <v>49561</v>
          </cell>
          <cell r="CI144">
            <v>0</v>
          </cell>
          <cell r="CJ144">
            <v>52296</v>
          </cell>
          <cell r="CK144">
            <v>0</v>
          </cell>
          <cell r="CL144">
            <v>0</v>
          </cell>
          <cell r="CM144">
            <v>0</v>
          </cell>
          <cell r="CN144">
            <v>0</v>
          </cell>
          <cell r="CO144">
            <v>0</v>
          </cell>
          <cell r="CP144">
            <v>0</v>
          </cell>
          <cell r="CQ144">
            <v>0</v>
          </cell>
          <cell r="CR144">
            <v>52191</v>
          </cell>
          <cell r="CS144">
            <v>52191</v>
          </cell>
          <cell r="CT144">
            <v>49561</v>
          </cell>
          <cell r="CU144">
            <v>49561</v>
          </cell>
          <cell r="CV144">
            <v>0</v>
          </cell>
          <cell r="CW144">
            <v>0</v>
          </cell>
          <cell r="CX144">
            <v>0</v>
          </cell>
          <cell r="CY144">
            <v>0</v>
          </cell>
          <cell r="CZ144">
            <v>0</v>
          </cell>
          <cell r="DA144">
            <v>49561</v>
          </cell>
          <cell r="DB144">
            <v>49561</v>
          </cell>
          <cell r="DC144">
            <v>49534</v>
          </cell>
          <cell r="DD144">
            <v>49561</v>
          </cell>
          <cell r="DE144">
            <v>52509</v>
          </cell>
          <cell r="DF144">
            <v>49561</v>
          </cell>
          <cell r="DG144">
            <v>49561</v>
          </cell>
          <cell r="DH144">
            <v>49561</v>
          </cell>
          <cell r="DI144">
            <v>49561</v>
          </cell>
          <cell r="DJ144">
            <v>49561</v>
          </cell>
          <cell r="DK144">
            <v>49561</v>
          </cell>
          <cell r="DL144">
            <v>0</v>
          </cell>
          <cell r="DM144">
            <v>0</v>
          </cell>
          <cell r="DN144">
            <v>23314</v>
          </cell>
          <cell r="DO144">
            <v>0</v>
          </cell>
          <cell r="DP144">
            <v>49561</v>
          </cell>
          <cell r="DQ144">
            <v>49561</v>
          </cell>
          <cell r="DR144">
            <v>23314</v>
          </cell>
          <cell r="DS144">
            <v>49561</v>
          </cell>
          <cell r="DT144">
            <v>49561</v>
          </cell>
          <cell r="DU144">
            <v>30049</v>
          </cell>
          <cell r="DV144">
            <v>49561</v>
          </cell>
          <cell r="DW144">
            <v>0</v>
          </cell>
          <cell r="DX144">
            <v>0</v>
          </cell>
          <cell r="DY144">
            <v>0</v>
          </cell>
          <cell r="DZ144">
            <v>0</v>
          </cell>
          <cell r="EA144">
            <v>0</v>
          </cell>
        </row>
        <row r="145">
          <cell r="A145">
            <v>105.2</v>
          </cell>
          <cell r="B145">
            <v>3</v>
          </cell>
          <cell r="C145">
            <v>1</v>
          </cell>
          <cell r="D145">
            <v>1</v>
          </cell>
          <cell r="E145">
            <v>0</v>
          </cell>
          <cell r="F145" t="str">
            <v>OSDFS</v>
          </cell>
          <cell r="G145" t="str">
            <v>Safe School and Citizenship Education</v>
          </cell>
          <cell r="H145">
            <v>0</v>
          </cell>
          <cell r="I145">
            <v>0</v>
          </cell>
          <cell r="J145" t="str">
            <v>Physical education program (ESEA V-D, subpart 10)</v>
          </cell>
          <cell r="K145">
            <v>0</v>
          </cell>
          <cell r="L145" t="str">
            <v>D</v>
          </cell>
          <cell r="M145">
            <v>1</v>
          </cell>
          <cell r="N145">
            <v>0</v>
          </cell>
          <cell r="O145">
            <v>0</v>
          </cell>
          <cell r="P145">
            <v>78000</v>
          </cell>
          <cell r="Q145">
            <v>78000</v>
          </cell>
          <cell r="R145">
            <v>79000</v>
          </cell>
          <cell r="S145">
            <v>79000</v>
          </cell>
          <cell r="T145">
            <v>79000</v>
          </cell>
          <cell r="U145">
            <v>0</v>
          </cell>
          <cell r="V145">
            <v>100000</v>
          </cell>
          <cell r="W145">
            <v>100000</v>
          </cell>
          <cell r="X145">
            <v>0</v>
          </cell>
          <cell r="Y145">
            <v>0</v>
          </cell>
          <cell r="Z145">
            <v>0</v>
          </cell>
          <cell r="AA145">
            <v>0</v>
          </cell>
          <cell r="AB145">
            <v>0</v>
          </cell>
          <cell r="AC145">
            <v>0</v>
          </cell>
          <cell r="AD145">
            <v>0</v>
          </cell>
          <cell r="AE145">
            <v>0</v>
          </cell>
          <cell r="AF145">
            <v>0</v>
          </cell>
          <cell r="AG145">
            <v>0</v>
          </cell>
          <cell r="AH145">
            <v>79000</v>
          </cell>
          <cell r="AI145">
            <v>79000</v>
          </cell>
          <cell r="AJ145">
            <v>79000</v>
          </cell>
          <cell r="AK145">
            <v>79000</v>
          </cell>
          <cell r="AL145">
            <v>80000</v>
          </cell>
          <cell r="AM145">
            <v>80000</v>
          </cell>
          <cell r="AN145">
            <v>79500</v>
          </cell>
          <cell r="AO145">
            <v>80000</v>
          </cell>
          <cell r="AP145">
            <v>79000</v>
          </cell>
          <cell r="AQ145">
            <v>79000</v>
          </cell>
          <cell r="AR145">
            <v>0</v>
          </cell>
          <cell r="AS145">
            <v>79000</v>
          </cell>
          <cell r="AT145">
            <v>79000</v>
          </cell>
          <cell r="AU145">
            <v>79000</v>
          </cell>
          <cell r="AV145">
            <v>79000</v>
          </cell>
          <cell r="AW145">
            <v>77750</v>
          </cell>
          <cell r="AX145">
            <v>79000</v>
          </cell>
          <cell r="AY145">
            <v>79000</v>
          </cell>
          <cell r="AZ145">
            <v>78842</v>
          </cell>
          <cell r="BA145">
            <v>77657</v>
          </cell>
          <cell r="BB145">
            <v>79000</v>
          </cell>
          <cell r="BC145">
            <v>0</v>
          </cell>
          <cell r="BD145">
            <v>0</v>
          </cell>
          <cell r="BE145">
            <v>0</v>
          </cell>
          <cell r="BF145">
            <v>0</v>
          </cell>
          <cell r="BG145">
            <v>0</v>
          </cell>
          <cell r="BH145">
            <v>0</v>
          </cell>
          <cell r="BI145">
            <v>0</v>
          </cell>
          <cell r="BJ145">
            <v>0</v>
          </cell>
          <cell r="BK145">
            <v>0</v>
          </cell>
          <cell r="BL145">
            <v>78842</v>
          </cell>
          <cell r="BM145">
            <v>78842</v>
          </cell>
          <cell r="BN145">
            <v>78842</v>
          </cell>
          <cell r="BO145">
            <v>78842</v>
          </cell>
          <cell r="BP145">
            <v>0</v>
          </cell>
          <cell r="BQ145">
            <v>77657</v>
          </cell>
          <cell r="BR145">
            <v>77657</v>
          </cell>
          <cell r="BS145">
            <v>77657</v>
          </cell>
          <cell r="BT145">
            <v>77657</v>
          </cell>
          <cell r="BU145">
            <v>78842</v>
          </cell>
          <cell r="BV145">
            <v>78693</v>
          </cell>
          <cell r="BW145">
            <v>0</v>
          </cell>
          <cell r="BX145">
            <v>0</v>
          </cell>
          <cell r="BY145">
            <v>0</v>
          </cell>
          <cell r="BZ145">
            <v>0</v>
          </cell>
          <cell r="CA145">
            <v>43434</v>
          </cell>
          <cell r="CB145">
            <v>0</v>
          </cell>
          <cell r="CC145">
            <v>0</v>
          </cell>
          <cell r="CD145">
            <v>0</v>
          </cell>
          <cell r="CE145">
            <v>78693</v>
          </cell>
          <cell r="CF145">
            <v>78693</v>
          </cell>
          <cell r="CG145">
            <v>78693</v>
          </cell>
          <cell r="CH145">
            <v>74577</v>
          </cell>
          <cell r="CI145">
            <v>0</v>
          </cell>
          <cell r="CJ145">
            <v>78693</v>
          </cell>
          <cell r="CK145">
            <v>0</v>
          </cell>
          <cell r="CL145">
            <v>0</v>
          </cell>
          <cell r="CM145">
            <v>0</v>
          </cell>
          <cell r="CN145">
            <v>0</v>
          </cell>
          <cell r="CO145">
            <v>0</v>
          </cell>
          <cell r="CP145">
            <v>0</v>
          </cell>
          <cell r="CQ145">
            <v>0</v>
          </cell>
          <cell r="CR145">
            <v>78536</v>
          </cell>
          <cell r="CS145">
            <v>78536</v>
          </cell>
          <cell r="CT145">
            <v>74577</v>
          </cell>
          <cell r="CU145">
            <v>74577</v>
          </cell>
          <cell r="CV145">
            <v>0</v>
          </cell>
          <cell r="CW145">
            <v>0</v>
          </cell>
          <cell r="CX145">
            <v>0</v>
          </cell>
          <cell r="CY145">
            <v>0</v>
          </cell>
          <cell r="CZ145">
            <v>0</v>
          </cell>
          <cell r="DA145">
            <v>74577</v>
          </cell>
          <cell r="DB145">
            <v>74577</v>
          </cell>
          <cell r="DC145">
            <v>74536</v>
          </cell>
          <cell r="DD145">
            <v>74577</v>
          </cell>
          <cell r="DE145">
            <v>44052</v>
          </cell>
          <cell r="DF145">
            <v>74577</v>
          </cell>
          <cell r="DG145">
            <v>74577</v>
          </cell>
          <cell r="DH145">
            <v>74577</v>
          </cell>
          <cell r="DI145">
            <v>74577</v>
          </cell>
          <cell r="DJ145">
            <v>62000</v>
          </cell>
          <cell r="DK145">
            <v>60000</v>
          </cell>
          <cell r="DL145">
            <v>0</v>
          </cell>
          <cell r="DM145">
            <v>0</v>
          </cell>
          <cell r="DN145">
            <v>0</v>
          </cell>
          <cell r="DO145">
            <v>0</v>
          </cell>
          <cell r="DP145">
            <v>47000</v>
          </cell>
          <cell r="DQ145">
            <v>47000</v>
          </cell>
          <cell r="DR145">
            <v>0</v>
          </cell>
          <cell r="DS145">
            <v>47000</v>
          </cell>
          <cell r="DT145">
            <v>60000</v>
          </cell>
          <cell r="DU145">
            <v>0</v>
          </cell>
          <cell r="DV145">
            <v>17000</v>
          </cell>
          <cell r="DW145">
            <v>0</v>
          </cell>
          <cell r="DX145">
            <v>0</v>
          </cell>
          <cell r="DY145">
            <v>0</v>
          </cell>
          <cell r="DZ145">
            <v>0</v>
          </cell>
          <cell r="EA145">
            <v>0</v>
          </cell>
        </row>
        <row r="146">
          <cell r="A146">
            <v>108</v>
          </cell>
          <cell r="B146">
            <v>1</v>
          </cell>
          <cell r="C146">
            <v>1</v>
          </cell>
          <cell r="D146">
            <v>1</v>
          </cell>
          <cell r="E146">
            <v>0</v>
          </cell>
          <cell r="F146" t="str">
            <v>OSDFS</v>
          </cell>
          <cell r="G146" t="str">
            <v>Safe School and Citizenship Education</v>
          </cell>
          <cell r="H146">
            <v>0</v>
          </cell>
          <cell r="I146">
            <v>0</v>
          </cell>
          <cell r="J146" t="str">
            <v>21st century community learning centers (ESEA IV-B)</v>
          </cell>
          <cell r="K146">
            <v>0</v>
          </cell>
          <cell r="L146" t="str">
            <v>D</v>
          </cell>
          <cell r="M146">
            <v>1</v>
          </cell>
          <cell r="N146">
            <v>0</v>
          </cell>
          <cell r="O146">
            <v>0</v>
          </cell>
          <cell r="P146">
            <v>1131166</v>
          </cell>
          <cell r="Q146">
            <v>1131166</v>
          </cell>
          <cell r="R146">
            <v>1166166</v>
          </cell>
          <cell r="S146">
            <v>1166166</v>
          </cell>
          <cell r="T146">
            <v>1166166</v>
          </cell>
          <cell r="U146">
            <v>0</v>
          </cell>
          <cell r="V146">
            <v>1156166</v>
          </cell>
          <cell r="W146">
            <v>1156166</v>
          </cell>
          <cell r="X146">
            <v>0</v>
          </cell>
          <cell r="Y146">
            <v>1156166</v>
          </cell>
          <cell r="Z146">
            <v>1156200</v>
          </cell>
          <cell r="AA146">
            <v>0</v>
          </cell>
          <cell r="AB146">
            <v>1156200</v>
          </cell>
          <cell r="AC146">
            <v>1156166</v>
          </cell>
          <cell r="AD146">
            <v>1166166</v>
          </cell>
          <cell r="AE146">
            <v>1166166</v>
          </cell>
          <cell r="AF146">
            <v>1166166</v>
          </cell>
          <cell r="AG146">
            <v>1166166</v>
          </cell>
          <cell r="AH146">
            <v>1166166</v>
          </cell>
          <cell r="AI146">
            <v>1201166</v>
          </cell>
          <cell r="AJ146">
            <v>1166166</v>
          </cell>
          <cell r="AK146">
            <v>1166166</v>
          </cell>
          <cell r="AL146">
            <v>1266166</v>
          </cell>
          <cell r="AM146">
            <v>1266166</v>
          </cell>
          <cell r="AN146">
            <v>1233666</v>
          </cell>
          <cell r="AO146">
            <v>1301166</v>
          </cell>
          <cell r="AP146">
            <v>1166166</v>
          </cell>
          <cell r="AQ146">
            <v>1166166</v>
          </cell>
          <cell r="AR146">
            <v>1066166</v>
          </cell>
          <cell r="AS146">
            <v>1166166</v>
          </cell>
          <cell r="AT146">
            <v>1166166</v>
          </cell>
          <cell r="AU146">
            <v>1166166</v>
          </cell>
          <cell r="AV146">
            <v>1166166</v>
          </cell>
          <cell r="AW146">
            <v>1166166</v>
          </cell>
          <cell r="AX146">
            <v>1156166</v>
          </cell>
          <cell r="AY146">
            <v>1156166</v>
          </cell>
          <cell r="AZ146">
            <v>1153854</v>
          </cell>
          <cell r="BA146">
            <v>1136511</v>
          </cell>
          <cell r="BB146">
            <v>1166166</v>
          </cell>
          <cell r="BC146">
            <v>1166166</v>
          </cell>
          <cell r="BD146">
            <v>1216566</v>
          </cell>
          <cell r="BE146">
            <v>1166166</v>
          </cell>
          <cell r="BF146">
            <v>1334000</v>
          </cell>
          <cell r="BG146">
            <v>1266166</v>
          </cell>
          <cell r="BH146">
            <v>1266166</v>
          </cell>
          <cell r="BI146">
            <v>1266166</v>
          </cell>
          <cell r="BJ146">
            <v>1266166</v>
          </cell>
          <cell r="BK146">
            <v>1266166</v>
          </cell>
          <cell r="BL146">
            <v>1153854</v>
          </cell>
          <cell r="BM146">
            <v>1153854</v>
          </cell>
          <cell r="BN146">
            <v>1153854</v>
          </cell>
          <cell r="BO146">
            <v>1153854</v>
          </cell>
          <cell r="BP146">
            <v>1153854</v>
          </cell>
          <cell r="BQ146">
            <v>1136511</v>
          </cell>
          <cell r="BR146">
            <v>1136511</v>
          </cell>
          <cell r="BS146">
            <v>1136511</v>
          </cell>
          <cell r="BT146">
            <v>1136511</v>
          </cell>
          <cell r="BU146">
            <v>1153854</v>
          </cell>
          <cell r="BV146">
            <v>1151673</v>
          </cell>
          <cell r="BW146">
            <v>1153854</v>
          </cell>
          <cell r="BX146">
            <v>1153854</v>
          </cell>
          <cell r="BY146">
            <v>1096507</v>
          </cell>
          <cell r="BZ146">
            <v>1026930</v>
          </cell>
          <cell r="CA146">
            <v>1153854</v>
          </cell>
          <cell r="CB146">
            <v>1153854</v>
          </cell>
          <cell r="CC146">
            <v>1151673</v>
          </cell>
          <cell r="CD146">
            <v>1151673</v>
          </cell>
          <cell r="CE146">
            <v>1151673</v>
          </cell>
          <cell r="CF146">
            <v>1151673</v>
          </cell>
          <cell r="CG146">
            <v>1151673</v>
          </cell>
          <cell r="CH146">
            <v>1091564</v>
          </cell>
          <cell r="CI146">
            <v>1151673</v>
          </cell>
          <cell r="CJ146">
            <v>1151673</v>
          </cell>
          <cell r="CK146">
            <v>1251673</v>
          </cell>
          <cell r="CL146">
            <v>1151673</v>
          </cell>
          <cell r="CM146">
            <v>1151673</v>
          </cell>
          <cell r="CN146">
            <v>1251673</v>
          </cell>
          <cell r="CO146">
            <v>1251673</v>
          </cell>
          <cell r="CP146">
            <v>1251673</v>
          </cell>
          <cell r="CQ146">
            <v>1251673</v>
          </cell>
          <cell r="CR146">
            <v>1200000</v>
          </cell>
          <cell r="CS146">
            <v>1200000</v>
          </cell>
          <cell r="CT146">
            <v>1091564</v>
          </cell>
          <cell r="CU146">
            <v>1149370</v>
          </cell>
          <cell r="CV146">
            <v>1251673</v>
          </cell>
          <cell r="CW146">
            <v>1149370</v>
          </cell>
          <cell r="CX146">
            <v>1149370</v>
          </cell>
          <cell r="CY146">
            <v>1149370</v>
          </cell>
          <cell r="CZ146">
            <v>1149370</v>
          </cell>
          <cell r="DA146">
            <v>1149370</v>
          </cell>
          <cell r="DB146">
            <v>1149370</v>
          </cell>
          <cell r="DC146">
            <v>1148733</v>
          </cell>
          <cell r="DD146">
            <v>1149370</v>
          </cell>
          <cell r="DE146">
            <v>1151673</v>
          </cell>
          <cell r="DF146">
            <v>1149370</v>
          </cell>
          <cell r="DG146">
            <v>1149370</v>
          </cell>
          <cell r="DH146">
            <v>1149370</v>
          </cell>
          <cell r="DI146">
            <v>1151673</v>
          </cell>
          <cell r="DJ146">
            <v>1151673</v>
          </cell>
          <cell r="DK146">
            <v>1151673</v>
          </cell>
          <cell r="DL146">
            <v>1151673</v>
          </cell>
          <cell r="DM146">
            <v>1151673</v>
          </cell>
          <cell r="DN146">
            <v>1035000</v>
          </cell>
          <cell r="DO146">
            <v>0</v>
          </cell>
          <cell r="DP146">
            <v>1151673</v>
          </cell>
          <cell r="DQ146">
            <v>1166673</v>
          </cell>
          <cell r="DR146">
            <v>1092800</v>
          </cell>
          <cell r="DS146">
            <v>1166673</v>
          </cell>
          <cell r="DT146">
            <v>1151673</v>
          </cell>
          <cell r="DU146">
            <v>900000</v>
          </cell>
          <cell r="DV146">
            <v>1151673</v>
          </cell>
          <cell r="DW146">
            <v>1000000</v>
          </cell>
          <cell r="DX146">
            <v>1000000</v>
          </cell>
          <cell r="DY146">
            <v>1000000</v>
          </cell>
          <cell r="DZ146">
            <v>1050000</v>
          </cell>
          <cell r="EA146">
            <v>1000000</v>
          </cell>
        </row>
        <row r="147">
          <cell r="A147">
            <v>108.01</v>
          </cell>
          <cell r="B147">
            <v>0</v>
          </cell>
          <cell r="C147">
            <v>0</v>
          </cell>
          <cell r="D147">
            <v>1</v>
          </cell>
          <cell r="E147">
            <v>0</v>
          </cell>
          <cell r="F147" t="str">
            <v>OSDFS</v>
          </cell>
          <cell r="G147" t="str">
            <v>Safe School and Citizenship Education</v>
          </cell>
          <cell r="H147">
            <v>0</v>
          </cell>
          <cell r="I147">
            <v>0</v>
          </cell>
          <cell r="J147" t="str">
            <v>21st century community learning centers contingent reserve</v>
          </cell>
          <cell r="K147">
            <v>0</v>
          </cell>
          <cell r="L147">
            <v>0</v>
          </cell>
          <cell r="M147">
            <v>1</v>
          </cell>
          <cell r="N147">
            <v>0</v>
          </cell>
          <cell r="O147">
            <v>0</v>
          </cell>
          <cell r="P147">
            <v>0</v>
          </cell>
          <cell r="Q147">
            <v>0</v>
          </cell>
          <cell r="R147">
            <v>0</v>
          </cell>
          <cell r="S147">
            <v>0</v>
          </cell>
          <cell r="T147">
            <v>0</v>
          </cell>
          <cell r="U147">
            <v>0</v>
          </cell>
          <cell r="V147">
            <v>0</v>
          </cell>
          <cell r="W147">
            <v>0</v>
          </cell>
          <cell r="X147">
            <v>0</v>
          </cell>
          <cell r="Y147">
            <v>100000</v>
          </cell>
          <cell r="Z147">
            <v>0</v>
          </cell>
          <cell r="AA147">
            <v>100000</v>
          </cell>
          <cell r="AB147">
            <v>100000</v>
          </cell>
          <cell r="AC147">
            <v>100000</v>
          </cell>
          <cell r="AD147">
            <v>0</v>
          </cell>
          <cell r="AE147">
            <v>0</v>
          </cell>
          <cell r="AF147">
            <v>100000</v>
          </cell>
          <cell r="AG147">
            <v>100000</v>
          </cell>
          <cell r="AH147">
            <v>100000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100000</v>
          </cell>
          <cell r="BD147">
            <v>0</v>
          </cell>
          <cell r="BE147">
            <v>100000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A148">
            <v>108.02</v>
          </cell>
          <cell r="B148">
            <v>0</v>
          </cell>
          <cell r="C148">
            <v>0</v>
          </cell>
          <cell r="D148">
            <v>0</v>
          </cell>
          <cell r="E148">
            <v>0</v>
          </cell>
          <cell r="F148" t="str">
            <v>OSDFS</v>
          </cell>
          <cell r="G148" t="str">
            <v>Safe School and Citizenship Education</v>
          </cell>
          <cell r="H148">
            <v>0</v>
          </cell>
          <cell r="I148">
            <v>0</v>
          </cell>
          <cell r="J148" t="str">
            <v xml:space="preserve">Full Service Community Schools </v>
          </cell>
          <cell r="K148">
            <v>0</v>
          </cell>
          <cell r="L148" t="str">
            <v>D</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10000</v>
          </cell>
          <cell r="DT148">
            <v>0</v>
          </cell>
          <cell r="DU148">
            <v>0</v>
          </cell>
          <cell r="DV148">
            <v>0</v>
          </cell>
          <cell r="DW148">
            <v>0</v>
          </cell>
          <cell r="DX148">
            <v>10000</v>
          </cell>
          <cell r="DY148">
            <v>10000</v>
          </cell>
          <cell r="DZ148">
            <v>0</v>
          </cell>
          <cell r="EA148">
            <v>10000</v>
          </cell>
        </row>
        <row r="149">
          <cell r="A149">
            <v>109</v>
          </cell>
          <cell r="B149">
            <v>3</v>
          </cell>
          <cell r="C149">
            <v>1</v>
          </cell>
          <cell r="D149">
            <v>1</v>
          </cell>
          <cell r="E149">
            <v>0</v>
          </cell>
          <cell r="F149" t="str">
            <v>OSDFS</v>
          </cell>
          <cell r="G149" t="str">
            <v>Safe School and Citizenship Education</v>
          </cell>
          <cell r="H149">
            <v>0</v>
          </cell>
          <cell r="I149">
            <v>0</v>
          </cell>
          <cell r="J149" t="str">
            <v>Foundations for learning (ESEA V-D, subpart 14, section 5542)</v>
          </cell>
          <cell r="K149">
            <v>0</v>
          </cell>
          <cell r="L149" t="str">
            <v>D</v>
          </cell>
          <cell r="M149">
            <v>1</v>
          </cell>
          <cell r="N149">
            <v>0</v>
          </cell>
          <cell r="O149">
            <v>0</v>
          </cell>
          <cell r="P149">
            <v>1000</v>
          </cell>
          <cell r="Q149">
            <v>0</v>
          </cell>
          <cell r="R149">
            <v>1000</v>
          </cell>
          <cell r="S149">
            <v>1000</v>
          </cell>
          <cell r="T149">
            <v>1000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1000</v>
          </cell>
          <cell r="AJ149">
            <v>1000</v>
          </cell>
          <cell r="AK149">
            <v>1000</v>
          </cell>
          <cell r="AL149">
            <v>0</v>
          </cell>
          <cell r="AM149">
            <v>0</v>
          </cell>
          <cell r="AN149">
            <v>1000</v>
          </cell>
          <cell r="AO149">
            <v>0</v>
          </cell>
          <cell r="AP149">
            <v>1000</v>
          </cell>
          <cell r="AQ149">
            <v>1000</v>
          </cell>
          <cell r="AR149">
            <v>0</v>
          </cell>
          <cell r="AS149">
            <v>1000</v>
          </cell>
          <cell r="AT149">
            <v>0</v>
          </cell>
          <cell r="AU149">
            <v>1000</v>
          </cell>
          <cell r="AV149">
            <v>1000</v>
          </cell>
          <cell r="AW149">
            <v>0</v>
          </cell>
          <cell r="AX149">
            <v>0</v>
          </cell>
          <cell r="AY149">
            <v>0</v>
          </cell>
          <cell r="AZ149">
            <v>0</v>
          </cell>
          <cell r="BA149">
            <v>0</v>
          </cell>
          <cell r="BB149">
            <v>1000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A150">
            <v>109.1</v>
          </cell>
          <cell r="B150">
            <v>3</v>
          </cell>
          <cell r="C150">
            <v>1</v>
          </cell>
          <cell r="D150">
            <v>1</v>
          </cell>
          <cell r="E150">
            <v>0</v>
          </cell>
          <cell r="F150" t="str">
            <v>OSDFS</v>
          </cell>
          <cell r="G150" t="str">
            <v>Safe School and Citizenship Education</v>
          </cell>
          <cell r="H150">
            <v>0</v>
          </cell>
          <cell r="I150">
            <v>0</v>
          </cell>
          <cell r="J150" t="str">
            <v>Mental health integration in schools (ESEA V-D, subpart 14, section 5541)</v>
          </cell>
          <cell r="K150">
            <v>0</v>
          </cell>
          <cell r="L150" t="str">
            <v>D</v>
          </cell>
          <cell r="M150">
            <v>1</v>
          </cell>
          <cell r="N150">
            <v>0</v>
          </cell>
          <cell r="O150">
            <v>0</v>
          </cell>
          <cell r="P150">
            <v>5913</v>
          </cell>
          <cell r="Q150">
            <v>6913</v>
          </cell>
          <cell r="R150">
            <v>5913</v>
          </cell>
          <cell r="S150">
            <v>5913</v>
          </cell>
          <cell r="T150">
            <v>5913</v>
          </cell>
          <cell r="U150">
            <v>0</v>
          </cell>
          <cell r="V150">
            <v>7913</v>
          </cell>
          <cell r="W150">
            <v>0</v>
          </cell>
          <cell r="X150">
            <v>0</v>
          </cell>
          <cell r="Y150">
            <v>0</v>
          </cell>
          <cell r="Z150">
            <v>0</v>
          </cell>
          <cell r="AA150">
            <v>0</v>
          </cell>
          <cell r="AB150">
            <v>0</v>
          </cell>
          <cell r="AC150">
            <v>0</v>
          </cell>
          <cell r="AD150">
            <v>0</v>
          </cell>
          <cell r="AE150">
            <v>0</v>
          </cell>
          <cell r="AF150">
            <v>0</v>
          </cell>
          <cell r="AG150">
            <v>0</v>
          </cell>
          <cell r="AH150">
            <v>5913</v>
          </cell>
          <cell r="AI150">
            <v>0</v>
          </cell>
          <cell r="AJ150">
            <v>5913</v>
          </cell>
          <cell r="AK150">
            <v>5913</v>
          </cell>
          <cell r="AL150">
            <v>0</v>
          </cell>
          <cell r="AM150">
            <v>0</v>
          </cell>
          <cell r="AN150">
            <v>0</v>
          </cell>
          <cell r="AO150">
            <v>0</v>
          </cell>
          <cell r="AP150">
            <v>5913</v>
          </cell>
          <cell r="AQ150">
            <v>5913</v>
          </cell>
          <cell r="AR150">
            <v>0</v>
          </cell>
          <cell r="AS150">
            <v>5913</v>
          </cell>
          <cell r="AT150">
            <v>0</v>
          </cell>
          <cell r="AU150">
            <v>5913</v>
          </cell>
          <cell r="AV150">
            <v>5913</v>
          </cell>
          <cell r="AW150">
            <v>0</v>
          </cell>
          <cell r="AX150">
            <v>0</v>
          </cell>
          <cell r="AY150">
            <v>0</v>
          </cell>
          <cell r="AZ150">
            <v>0</v>
          </cell>
          <cell r="BA150">
            <v>0</v>
          </cell>
          <cell r="BB150">
            <v>5913</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A151">
            <v>109.2</v>
          </cell>
          <cell r="B151">
            <v>3</v>
          </cell>
          <cell r="C151">
            <v>1</v>
          </cell>
          <cell r="D151">
            <v>1</v>
          </cell>
          <cell r="E151">
            <v>0</v>
          </cell>
          <cell r="F151" t="str">
            <v>OSDFS</v>
          </cell>
          <cell r="G151" t="str">
            <v>Safe School and Citizenship Education</v>
          </cell>
          <cell r="H151">
            <v>0</v>
          </cell>
          <cell r="I151">
            <v>0</v>
          </cell>
          <cell r="J151" t="str">
            <v>Alcohol abuse reduction (ESEA IV-A, Subpart 2, section 4129)</v>
          </cell>
          <cell r="K151">
            <v>0</v>
          </cell>
          <cell r="L151" t="str">
            <v>D</v>
          </cell>
          <cell r="M151">
            <v>1</v>
          </cell>
          <cell r="N151">
            <v>0</v>
          </cell>
          <cell r="O151">
            <v>0</v>
          </cell>
          <cell r="P151">
            <v>33348</v>
          </cell>
          <cell r="Q151">
            <v>32712</v>
          </cell>
          <cell r="R151">
            <v>32712</v>
          </cell>
          <cell r="S151">
            <v>32712</v>
          </cell>
          <cell r="T151">
            <v>32712</v>
          </cell>
          <cell r="U151">
            <v>0</v>
          </cell>
          <cell r="V151">
            <v>32712</v>
          </cell>
          <cell r="W151">
            <v>8000</v>
          </cell>
          <cell r="X151">
            <v>0</v>
          </cell>
          <cell r="Y151">
            <v>0</v>
          </cell>
          <cell r="Z151">
            <v>0</v>
          </cell>
          <cell r="AA151">
            <v>0</v>
          </cell>
          <cell r="AB151">
            <v>0</v>
          </cell>
          <cell r="AC151">
            <v>0</v>
          </cell>
          <cell r="AD151">
            <v>0</v>
          </cell>
          <cell r="AE151">
            <v>0</v>
          </cell>
          <cell r="AF151">
            <v>0</v>
          </cell>
          <cell r="AG151">
            <v>0</v>
          </cell>
          <cell r="AH151">
            <v>32712</v>
          </cell>
          <cell r="AI151">
            <v>32712</v>
          </cell>
          <cell r="AJ151">
            <v>32712</v>
          </cell>
          <cell r="AK151">
            <v>32712</v>
          </cell>
          <cell r="AL151">
            <v>32712</v>
          </cell>
          <cell r="AM151">
            <v>32712</v>
          </cell>
          <cell r="AN151">
            <v>32712</v>
          </cell>
          <cell r="AO151">
            <v>32712</v>
          </cell>
          <cell r="AP151">
            <v>32712</v>
          </cell>
          <cell r="AQ151">
            <v>32712</v>
          </cell>
          <cell r="AR151">
            <v>0</v>
          </cell>
          <cell r="AS151">
            <v>32712</v>
          </cell>
          <cell r="AT151">
            <v>32712</v>
          </cell>
          <cell r="AU151">
            <v>32712</v>
          </cell>
          <cell r="AV151">
            <v>32712</v>
          </cell>
          <cell r="AW151">
            <v>6607</v>
          </cell>
          <cell r="AX151">
            <v>13712</v>
          </cell>
          <cell r="AY151">
            <v>6921</v>
          </cell>
          <cell r="AZ151">
            <v>6907</v>
          </cell>
          <cell r="BA151">
            <v>6803</v>
          </cell>
          <cell r="BB151">
            <v>32712</v>
          </cell>
          <cell r="BC151">
            <v>0</v>
          </cell>
          <cell r="BD151">
            <v>0</v>
          </cell>
          <cell r="BE151">
            <v>0</v>
          </cell>
          <cell r="BF151">
            <v>0</v>
          </cell>
          <cell r="BG151">
            <v>0</v>
          </cell>
          <cell r="BH151">
            <v>0</v>
          </cell>
          <cell r="BI151">
            <v>0</v>
          </cell>
          <cell r="BJ151">
            <v>0</v>
          </cell>
          <cell r="BK151">
            <v>0</v>
          </cell>
          <cell r="BL151">
            <v>0</v>
          </cell>
          <cell r="BM151">
            <v>6907</v>
          </cell>
          <cell r="BN151">
            <v>0</v>
          </cell>
          <cell r="BO151">
            <v>0</v>
          </cell>
          <cell r="BP151">
            <v>0</v>
          </cell>
          <cell r="BQ151">
            <v>6803</v>
          </cell>
          <cell r="BR151">
            <v>6803</v>
          </cell>
          <cell r="BS151">
            <v>6803</v>
          </cell>
          <cell r="BT151">
            <v>6803</v>
          </cell>
          <cell r="BU151">
            <v>0</v>
          </cell>
          <cell r="BV151">
            <v>0</v>
          </cell>
          <cell r="BW151">
            <v>0</v>
          </cell>
          <cell r="BX151">
            <v>0</v>
          </cell>
          <cell r="BY151">
            <v>0</v>
          </cell>
          <cell r="BZ151">
            <v>0</v>
          </cell>
          <cell r="CA151">
            <v>2222</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A152">
            <v>109.3</v>
          </cell>
          <cell r="B152">
            <v>3</v>
          </cell>
          <cell r="C152">
            <v>0</v>
          </cell>
          <cell r="D152">
            <v>1</v>
          </cell>
          <cell r="E152">
            <v>0</v>
          </cell>
          <cell r="F152" t="str">
            <v>OSDFS</v>
          </cell>
          <cell r="G152" t="str">
            <v>Safe School and Citizenship Education</v>
          </cell>
          <cell r="H152">
            <v>0</v>
          </cell>
          <cell r="I152">
            <v>0</v>
          </cell>
          <cell r="J152" t="str">
            <v>Promise neighborhoods (ESEA V-D, subpart I)</v>
          </cell>
          <cell r="K152">
            <v>0</v>
          </cell>
          <cell r="L152" t="str">
            <v>D</v>
          </cell>
          <cell r="M152">
            <v>1</v>
          </cell>
          <cell r="N152">
            <v>0</v>
          </cell>
          <cell r="O152">
            <v>0</v>
          </cell>
          <cell r="P152">
            <v>0</v>
          </cell>
          <cell r="Q152">
            <v>10000</v>
          </cell>
          <cell r="R152">
            <v>10000</v>
          </cell>
          <cell r="S152">
            <v>10000</v>
          </cell>
          <cell r="T152">
            <v>10000</v>
          </cell>
          <cell r="U152">
            <v>0</v>
          </cell>
          <cell r="V152">
            <v>176000</v>
          </cell>
          <cell r="W152">
            <v>210000</v>
          </cell>
          <cell r="X152">
            <v>0</v>
          </cell>
          <cell r="Y152">
            <v>210000</v>
          </cell>
          <cell r="Z152">
            <v>210000</v>
          </cell>
          <cell r="AA152">
            <v>0</v>
          </cell>
          <cell r="AB152">
            <v>210000</v>
          </cell>
          <cell r="AC152">
            <v>210000</v>
          </cell>
          <cell r="AD152">
            <v>0</v>
          </cell>
          <cell r="AE152">
            <v>0</v>
          </cell>
          <cell r="AF152">
            <v>210000</v>
          </cell>
          <cell r="AG152">
            <v>210000</v>
          </cell>
          <cell r="AH152">
            <v>210000</v>
          </cell>
          <cell r="AI152">
            <v>60000</v>
          </cell>
          <cell r="AJ152">
            <v>0</v>
          </cell>
          <cell r="AK152">
            <v>0</v>
          </cell>
          <cell r="AL152">
            <v>20000</v>
          </cell>
          <cell r="AM152">
            <v>20000</v>
          </cell>
          <cell r="AN152">
            <v>40000</v>
          </cell>
          <cell r="AO152">
            <v>60000</v>
          </cell>
          <cell r="AP152">
            <v>10000</v>
          </cell>
          <cell r="AQ152">
            <v>10000</v>
          </cell>
          <cell r="AR152">
            <v>0</v>
          </cell>
          <cell r="AS152">
            <v>10000</v>
          </cell>
          <cell r="AT152">
            <v>20000</v>
          </cell>
          <cell r="AU152">
            <v>10000</v>
          </cell>
          <cell r="AV152">
            <v>10000</v>
          </cell>
          <cell r="AW152">
            <v>30000</v>
          </cell>
          <cell r="AX152">
            <v>30000</v>
          </cell>
          <cell r="AY152">
            <v>30000</v>
          </cell>
          <cell r="AZ152">
            <v>29940</v>
          </cell>
          <cell r="BA152">
            <v>29490</v>
          </cell>
          <cell r="BB152">
            <v>0</v>
          </cell>
          <cell r="BC152">
            <v>210000</v>
          </cell>
          <cell r="BD152">
            <v>150000</v>
          </cell>
          <cell r="BE152">
            <v>210000</v>
          </cell>
          <cell r="BF152">
            <v>200000</v>
          </cell>
          <cell r="BG152">
            <v>150000</v>
          </cell>
          <cell r="BH152">
            <v>150000</v>
          </cell>
          <cell r="BI152">
            <v>150000</v>
          </cell>
          <cell r="BJ152">
            <v>150000</v>
          </cell>
          <cell r="BK152">
            <v>150000</v>
          </cell>
          <cell r="BL152">
            <v>150000</v>
          </cell>
          <cell r="BM152">
            <v>29940</v>
          </cell>
          <cell r="BN152">
            <v>60000</v>
          </cell>
          <cell r="BO152">
            <v>60000</v>
          </cell>
          <cell r="BP152">
            <v>0</v>
          </cell>
          <cell r="BQ152">
            <v>29490</v>
          </cell>
          <cell r="BR152">
            <v>29490</v>
          </cell>
          <cell r="BS152">
            <v>29490</v>
          </cell>
          <cell r="BT152">
            <v>29490</v>
          </cell>
          <cell r="BU152">
            <v>60000</v>
          </cell>
          <cell r="BV152">
            <v>59887</v>
          </cell>
          <cell r="BW152">
            <v>150000</v>
          </cell>
          <cell r="BX152">
            <v>29940</v>
          </cell>
          <cell r="BY152">
            <v>29940</v>
          </cell>
          <cell r="BZ152">
            <v>29940</v>
          </cell>
          <cell r="CA152">
            <v>100000</v>
          </cell>
          <cell r="CB152">
            <v>100000</v>
          </cell>
          <cell r="CC152">
            <v>100000</v>
          </cell>
          <cell r="CD152">
            <v>100000</v>
          </cell>
          <cell r="CE152">
            <v>80000</v>
          </cell>
          <cell r="CF152">
            <v>80000</v>
          </cell>
          <cell r="CG152">
            <v>59887</v>
          </cell>
          <cell r="CH152">
            <v>56754</v>
          </cell>
          <cell r="CI152">
            <v>59887</v>
          </cell>
          <cell r="CJ152">
            <v>59887</v>
          </cell>
          <cell r="CK152">
            <v>150000</v>
          </cell>
          <cell r="CL152">
            <v>100000</v>
          </cell>
          <cell r="CM152">
            <v>150000</v>
          </cell>
          <cell r="CN152">
            <v>300000</v>
          </cell>
          <cell r="CO152">
            <v>300000</v>
          </cell>
          <cell r="CP152">
            <v>300000</v>
          </cell>
          <cell r="CQ152">
            <v>300000</v>
          </cell>
          <cell r="CR152">
            <v>100000</v>
          </cell>
          <cell r="CS152">
            <v>56754</v>
          </cell>
          <cell r="CT152">
            <v>56754</v>
          </cell>
          <cell r="CU152">
            <v>56754</v>
          </cell>
          <cell r="CV152">
            <v>207000</v>
          </cell>
          <cell r="CW152">
            <v>100000</v>
          </cell>
          <cell r="CX152">
            <v>100000</v>
          </cell>
          <cell r="CY152">
            <v>100000</v>
          </cell>
          <cell r="CZ152">
            <v>100000</v>
          </cell>
          <cell r="DA152">
            <v>56754</v>
          </cell>
          <cell r="DB152">
            <v>56754</v>
          </cell>
          <cell r="DC152">
            <v>56723</v>
          </cell>
          <cell r="DD152">
            <v>56754</v>
          </cell>
          <cell r="DE152">
            <v>56754</v>
          </cell>
          <cell r="DF152">
            <v>100000</v>
          </cell>
          <cell r="DG152">
            <v>150000</v>
          </cell>
          <cell r="DH152">
            <v>150000</v>
          </cell>
          <cell r="DI152">
            <v>100000</v>
          </cell>
          <cell r="DJ152">
            <v>150000</v>
          </cell>
          <cell r="DK152">
            <v>150000</v>
          </cell>
          <cell r="DL152">
            <v>56754</v>
          </cell>
          <cell r="DM152">
            <v>56754</v>
          </cell>
          <cell r="DN152">
            <v>37000</v>
          </cell>
          <cell r="DO152">
            <v>0</v>
          </cell>
          <cell r="DP152">
            <v>56754</v>
          </cell>
          <cell r="DQ152">
            <v>73254</v>
          </cell>
          <cell r="DR152">
            <v>150000</v>
          </cell>
          <cell r="DS152">
            <v>73254</v>
          </cell>
          <cell r="DT152">
            <v>150000</v>
          </cell>
          <cell r="DU152">
            <v>100000</v>
          </cell>
          <cell r="DV152">
            <v>100000</v>
          </cell>
          <cell r="DW152">
            <v>110024</v>
          </cell>
          <cell r="DX152">
            <v>128000</v>
          </cell>
          <cell r="DY152">
            <v>128000</v>
          </cell>
          <cell r="DZ152">
            <v>73254</v>
          </cell>
          <cell r="EA152">
            <v>128000</v>
          </cell>
        </row>
        <row r="153">
          <cell r="A153">
            <v>109.4</v>
          </cell>
          <cell r="B153">
            <v>3</v>
          </cell>
          <cell r="C153">
            <v>1</v>
          </cell>
          <cell r="D153">
            <v>0</v>
          </cell>
          <cell r="E153">
            <v>0</v>
          </cell>
          <cell r="F153" t="str">
            <v>OSDFS</v>
          </cell>
          <cell r="G153" t="str">
            <v>Safe School and Citizenship Education</v>
          </cell>
          <cell r="H153">
            <v>0</v>
          </cell>
          <cell r="I153">
            <v>0</v>
          </cell>
          <cell r="J153" t="str">
            <v>Safe and drug-free schools and communities State grants (ESEA IV-A, subpart 1):</v>
          </cell>
          <cell r="K153">
            <v>0</v>
          </cell>
          <cell r="L153" t="str">
            <v>D</v>
          </cell>
          <cell r="M153">
            <v>1</v>
          </cell>
          <cell r="N153">
            <v>0</v>
          </cell>
          <cell r="O153">
            <v>0</v>
          </cell>
          <cell r="P153">
            <v>294759</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4">
          <cell r="A154">
            <v>109.5</v>
          </cell>
          <cell r="B154">
            <v>3</v>
          </cell>
          <cell r="C154">
            <v>1</v>
          </cell>
          <cell r="D154">
            <v>0</v>
          </cell>
          <cell r="E154">
            <v>0</v>
          </cell>
          <cell r="F154" t="str">
            <v>OSDFS</v>
          </cell>
          <cell r="G154" t="str">
            <v>Safe School and Citizenship Education</v>
          </cell>
          <cell r="H154">
            <v>0</v>
          </cell>
          <cell r="I154">
            <v>0</v>
          </cell>
          <cell r="J154" t="str">
            <v>Mentoring program (ESEA IV-A, Subpart 2, section 4130)</v>
          </cell>
          <cell r="K154">
            <v>0</v>
          </cell>
          <cell r="L154" t="str">
            <v>D</v>
          </cell>
          <cell r="M154">
            <v>1</v>
          </cell>
          <cell r="N154">
            <v>0</v>
          </cell>
          <cell r="O154">
            <v>0</v>
          </cell>
          <cell r="P154">
            <v>46980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row>
        <row r="155">
          <cell r="A155">
            <v>109.6</v>
          </cell>
          <cell r="B155">
            <v>4</v>
          </cell>
          <cell r="C155">
            <v>1</v>
          </cell>
          <cell r="D155">
            <v>1</v>
          </cell>
          <cell r="E155">
            <v>0</v>
          </cell>
          <cell r="F155" t="str">
            <v>OELA</v>
          </cell>
          <cell r="G155" t="str">
            <v>Office Of English Language Acquisition</v>
          </cell>
          <cell r="H155">
            <v>0</v>
          </cell>
          <cell r="I155">
            <v>0</v>
          </cell>
          <cell r="J155" t="str">
            <v>English Learner Education (ESEA III, Part A)</v>
          </cell>
          <cell r="K155">
            <v>0</v>
          </cell>
          <cell r="L155" t="str">
            <v>D</v>
          </cell>
          <cell r="M155">
            <v>1</v>
          </cell>
          <cell r="N155">
            <v>0</v>
          </cell>
          <cell r="O155">
            <v>0</v>
          </cell>
          <cell r="P155">
            <v>730000</v>
          </cell>
          <cell r="Q155">
            <v>730000</v>
          </cell>
          <cell r="R155">
            <v>750000</v>
          </cell>
          <cell r="S155">
            <v>750000</v>
          </cell>
          <cell r="T155">
            <v>750000</v>
          </cell>
          <cell r="U155">
            <v>780000</v>
          </cell>
          <cell r="V155">
            <v>780000</v>
          </cell>
          <cell r="W155">
            <v>780000</v>
          </cell>
          <cell r="X155">
            <v>780000</v>
          </cell>
          <cell r="Y155">
            <v>800000</v>
          </cell>
          <cell r="Z155">
            <v>780000</v>
          </cell>
          <cell r="AA155">
            <v>20000</v>
          </cell>
          <cell r="AB155">
            <v>800000</v>
          </cell>
          <cell r="AC155">
            <v>800000</v>
          </cell>
          <cell r="AD155">
            <v>800000</v>
          </cell>
          <cell r="AE155">
            <v>800000</v>
          </cell>
          <cell r="AF155">
            <v>800000</v>
          </cell>
          <cell r="AG155">
            <v>800000</v>
          </cell>
          <cell r="AH155">
            <v>800000</v>
          </cell>
          <cell r="AI155">
            <v>775000</v>
          </cell>
          <cell r="AJ155">
            <v>750000</v>
          </cell>
          <cell r="AK155">
            <v>750000</v>
          </cell>
          <cell r="AL155">
            <v>800000</v>
          </cell>
          <cell r="AM155">
            <v>800000</v>
          </cell>
          <cell r="AN155">
            <v>787500</v>
          </cell>
          <cell r="AO155">
            <v>775000</v>
          </cell>
          <cell r="AP155">
            <v>750000</v>
          </cell>
          <cell r="AQ155">
            <v>750000</v>
          </cell>
          <cell r="AR155">
            <v>750000</v>
          </cell>
          <cell r="AS155">
            <v>750000</v>
          </cell>
          <cell r="AT155">
            <v>750000</v>
          </cell>
          <cell r="AU155">
            <v>750000</v>
          </cell>
          <cell r="AV155">
            <v>750000</v>
          </cell>
          <cell r="AW155">
            <v>735000</v>
          </cell>
          <cell r="AX155">
            <v>735000</v>
          </cell>
          <cell r="AY155">
            <v>735000</v>
          </cell>
          <cell r="AZ155">
            <v>733530</v>
          </cell>
          <cell r="BA155">
            <v>722505</v>
          </cell>
          <cell r="BB155">
            <v>750000</v>
          </cell>
          <cell r="BC155">
            <v>800000</v>
          </cell>
          <cell r="BD155">
            <v>776584</v>
          </cell>
          <cell r="BE155">
            <v>800000</v>
          </cell>
          <cell r="BF155">
            <v>850000</v>
          </cell>
          <cell r="BG155">
            <v>750000</v>
          </cell>
          <cell r="BH155">
            <v>750000</v>
          </cell>
          <cell r="BI155">
            <v>750000</v>
          </cell>
          <cell r="BJ155">
            <v>750000</v>
          </cell>
          <cell r="BK155">
            <v>750000</v>
          </cell>
          <cell r="BL155">
            <v>733530</v>
          </cell>
          <cell r="BM155">
            <v>733530</v>
          </cell>
          <cell r="BN155">
            <v>733530</v>
          </cell>
          <cell r="BO155">
            <v>733530</v>
          </cell>
          <cell r="BP155">
            <v>733531</v>
          </cell>
          <cell r="BQ155">
            <v>722505</v>
          </cell>
          <cell r="BR155">
            <v>722505</v>
          </cell>
          <cell r="BS155">
            <v>722505</v>
          </cell>
          <cell r="BT155">
            <v>722505</v>
          </cell>
          <cell r="BU155">
            <v>733530</v>
          </cell>
          <cell r="BV155">
            <v>732144</v>
          </cell>
          <cell r="BW155">
            <v>750000</v>
          </cell>
          <cell r="BX155">
            <v>733530</v>
          </cell>
          <cell r="BY155">
            <v>697074</v>
          </cell>
          <cell r="BZ155">
            <v>649174</v>
          </cell>
          <cell r="CA155">
            <v>733530</v>
          </cell>
          <cell r="CB155">
            <v>733530</v>
          </cell>
          <cell r="CC155">
            <v>732144</v>
          </cell>
          <cell r="CD155">
            <v>732144</v>
          </cell>
          <cell r="CE155">
            <v>732144</v>
          </cell>
          <cell r="CF155">
            <v>732144</v>
          </cell>
          <cell r="CG155">
            <v>732144</v>
          </cell>
          <cell r="CH155">
            <v>693848</v>
          </cell>
          <cell r="CI155">
            <v>732144</v>
          </cell>
          <cell r="CJ155">
            <v>732144</v>
          </cell>
          <cell r="CK155">
            <v>732144</v>
          </cell>
          <cell r="CL155">
            <v>732144</v>
          </cell>
          <cell r="CM155">
            <v>732144</v>
          </cell>
          <cell r="CN155">
            <v>732144</v>
          </cell>
          <cell r="CO155">
            <v>732144</v>
          </cell>
          <cell r="CP155">
            <v>732144</v>
          </cell>
          <cell r="CQ155">
            <v>732144</v>
          </cell>
          <cell r="CR155">
            <v>730680</v>
          </cell>
          <cell r="CS155">
            <v>730680</v>
          </cell>
          <cell r="CT155">
            <v>693848</v>
          </cell>
          <cell r="CU155">
            <v>723400</v>
          </cell>
          <cell r="CV155">
            <v>730680</v>
          </cell>
          <cell r="CW155">
            <v>723400</v>
          </cell>
          <cell r="CX155">
            <v>723400</v>
          </cell>
          <cell r="CY155">
            <v>723400</v>
          </cell>
          <cell r="CZ155">
            <v>723400</v>
          </cell>
          <cell r="DA155">
            <v>723400</v>
          </cell>
          <cell r="DB155">
            <v>723400</v>
          </cell>
          <cell r="DC155">
            <v>722999</v>
          </cell>
          <cell r="DD155">
            <v>723400</v>
          </cell>
          <cell r="DE155">
            <v>737400</v>
          </cell>
          <cell r="DF155">
            <v>723400</v>
          </cell>
          <cell r="DG155">
            <v>773400</v>
          </cell>
          <cell r="DH155">
            <v>773400</v>
          </cell>
          <cell r="DI155">
            <v>773400</v>
          </cell>
          <cell r="DJ155">
            <v>773400</v>
          </cell>
          <cell r="DK155">
            <v>773400</v>
          </cell>
          <cell r="DL155">
            <v>737400</v>
          </cell>
          <cell r="DM155">
            <v>737400</v>
          </cell>
          <cell r="DN155">
            <v>712021</v>
          </cell>
          <cell r="DO155">
            <v>0</v>
          </cell>
          <cell r="DP155">
            <v>737400</v>
          </cell>
          <cell r="DQ155">
            <v>737400</v>
          </cell>
          <cell r="DR155">
            <v>737400</v>
          </cell>
          <cell r="DS155">
            <v>737400</v>
          </cell>
          <cell r="DT155">
            <v>800400</v>
          </cell>
          <cell r="DU155">
            <v>750000</v>
          </cell>
          <cell r="DV155">
            <v>800400</v>
          </cell>
          <cell r="DW155">
            <v>850400</v>
          </cell>
          <cell r="DX155">
            <v>800400</v>
          </cell>
          <cell r="DY155">
            <v>800400</v>
          </cell>
          <cell r="DZ155">
            <v>737400</v>
          </cell>
          <cell r="EA155">
            <v>800400</v>
          </cell>
        </row>
        <row r="156">
          <cell r="A156">
            <v>110</v>
          </cell>
          <cell r="B156">
            <v>5</v>
          </cell>
          <cell r="C156">
            <v>3</v>
          </cell>
          <cell r="D156">
            <v>0</v>
          </cell>
          <cell r="E156">
            <v>0</v>
          </cell>
          <cell r="F156" t="str">
            <v>OSERS</v>
          </cell>
          <cell r="G156" t="str">
            <v>Rehabilitation Services and Disability Research</v>
          </cell>
          <cell r="H156" t="str">
            <v>Other-14</v>
          </cell>
          <cell r="I156">
            <v>0</v>
          </cell>
          <cell r="J156" t="str">
            <v>Recreational programs (RA section 305)</v>
          </cell>
          <cell r="K156">
            <v>0</v>
          </cell>
          <cell r="L156" t="str">
            <v>D</v>
          </cell>
          <cell r="M156">
            <v>1</v>
          </cell>
          <cell r="N156">
            <v>0</v>
          </cell>
          <cell r="O156">
            <v>0</v>
          </cell>
          <cell r="P156">
            <v>2474</v>
          </cell>
          <cell r="Q156">
            <v>2474</v>
          </cell>
          <cell r="R156">
            <v>2474</v>
          </cell>
          <cell r="S156">
            <v>2474</v>
          </cell>
          <cell r="T156">
            <v>2474</v>
          </cell>
          <cell r="U156">
            <v>2474</v>
          </cell>
          <cell r="V156">
            <v>2474</v>
          </cell>
          <cell r="W156">
            <v>2474</v>
          </cell>
          <cell r="X156">
            <v>2474</v>
          </cell>
          <cell r="Y156">
            <v>2474</v>
          </cell>
          <cell r="Z156">
            <v>2474</v>
          </cell>
          <cell r="AA156">
            <v>0</v>
          </cell>
          <cell r="AB156">
            <v>2474</v>
          </cell>
          <cell r="AC156">
            <v>2474</v>
          </cell>
          <cell r="AD156">
            <v>2474</v>
          </cell>
          <cell r="AE156">
            <v>2474</v>
          </cell>
          <cell r="AF156">
            <v>2474</v>
          </cell>
          <cell r="AG156">
            <v>2474</v>
          </cell>
          <cell r="AH156">
            <v>2474</v>
          </cell>
          <cell r="AI156">
            <v>2474</v>
          </cell>
          <cell r="AJ156">
            <v>2474</v>
          </cell>
          <cell r="AK156">
            <v>2474</v>
          </cell>
          <cell r="AL156">
            <v>2474</v>
          </cell>
          <cell r="AM156">
            <v>2474</v>
          </cell>
          <cell r="AN156">
            <v>2474</v>
          </cell>
          <cell r="AO156">
            <v>2474</v>
          </cell>
          <cell r="AP156">
            <v>2474</v>
          </cell>
          <cell r="AQ156">
            <v>2474</v>
          </cell>
          <cell r="AR156">
            <v>2474</v>
          </cell>
          <cell r="AS156">
            <v>2474</v>
          </cell>
          <cell r="AT156">
            <v>2474</v>
          </cell>
          <cell r="AU156">
            <v>2474</v>
          </cell>
          <cell r="AV156">
            <v>2474</v>
          </cell>
          <cell r="AW156">
            <v>0</v>
          </cell>
          <cell r="AX156">
            <v>2474</v>
          </cell>
          <cell r="AY156">
            <v>0</v>
          </cell>
          <cell r="AZ156">
            <v>0</v>
          </cell>
          <cell r="BA156">
            <v>0</v>
          </cell>
          <cell r="BB156">
            <v>2474</v>
          </cell>
          <cell r="BC156">
            <v>2474</v>
          </cell>
          <cell r="BD156">
            <v>0</v>
          </cell>
          <cell r="BE156">
            <v>2474</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row>
        <row r="157">
          <cell r="A157">
            <v>110.1</v>
          </cell>
          <cell r="B157">
            <v>5</v>
          </cell>
          <cell r="C157">
            <v>3</v>
          </cell>
          <cell r="D157">
            <v>0</v>
          </cell>
          <cell r="E157">
            <v>0</v>
          </cell>
          <cell r="F157" t="str">
            <v>OSERS</v>
          </cell>
          <cell r="G157" t="str">
            <v>Rehabilitation Services and Disability Research</v>
          </cell>
          <cell r="H157" t="str">
            <v>Other-14</v>
          </cell>
          <cell r="I157">
            <v>0</v>
          </cell>
          <cell r="J157" t="str">
            <v xml:space="preserve">Protection and advocacy of individual rights (RA section 509) </v>
          </cell>
          <cell r="K157">
            <v>0</v>
          </cell>
          <cell r="L157" t="str">
            <v>D</v>
          </cell>
          <cell r="M157">
            <v>1</v>
          </cell>
          <cell r="N157">
            <v>0</v>
          </cell>
          <cell r="O157">
            <v>0</v>
          </cell>
          <cell r="P157">
            <v>17101</v>
          </cell>
          <cell r="Q157">
            <v>17101</v>
          </cell>
          <cell r="R157">
            <v>18101</v>
          </cell>
          <cell r="S157">
            <v>18101</v>
          </cell>
          <cell r="T157">
            <v>18101</v>
          </cell>
          <cell r="U157">
            <v>18101</v>
          </cell>
          <cell r="V157">
            <v>18101</v>
          </cell>
          <cell r="W157">
            <v>18101</v>
          </cell>
          <cell r="X157">
            <v>18101</v>
          </cell>
          <cell r="Y157">
            <v>18101</v>
          </cell>
          <cell r="Z157">
            <v>18101</v>
          </cell>
          <cell r="AA157">
            <v>0</v>
          </cell>
          <cell r="AB157">
            <v>18101</v>
          </cell>
          <cell r="AC157">
            <v>18101</v>
          </cell>
          <cell r="AD157">
            <v>18101</v>
          </cell>
          <cell r="AE157">
            <v>18101</v>
          </cell>
          <cell r="AF157">
            <v>18101</v>
          </cell>
          <cell r="AG157">
            <v>18101</v>
          </cell>
          <cell r="AH157">
            <v>18101</v>
          </cell>
          <cell r="AI157">
            <v>18554</v>
          </cell>
          <cell r="AJ157">
            <v>18101</v>
          </cell>
          <cell r="AK157">
            <v>18101</v>
          </cell>
          <cell r="AL157">
            <v>19101</v>
          </cell>
          <cell r="AM157">
            <v>19101</v>
          </cell>
          <cell r="AN157">
            <v>19101</v>
          </cell>
          <cell r="AO157">
            <v>19077</v>
          </cell>
          <cell r="AP157">
            <v>18101</v>
          </cell>
          <cell r="AQ157">
            <v>18101</v>
          </cell>
          <cell r="AR157">
            <v>18101</v>
          </cell>
          <cell r="AS157">
            <v>18101</v>
          </cell>
          <cell r="AT157">
            <v>18101</v>
          </cell>
          <cell r="AU157">
            <v>18101</v>
          </cell>
          <cell r="AV157">
            <v>18101</v>
          </cell>
          <cell r="AW157">
            <v>18101</v>
          </cell>
          <cell r="AX157">
            <v>18101</v>
          </cell>
          <cell r="AY157">
            <v>18101</v>
          </cell>
          <cell r="AZ157">
            <v>18065</v>
          </cell>
          <cell r="BA157">
            <v>17793</v>
          </cell>
          <cell r="BB157">
            <v>18101</v>
          </cell>
          <cell r="BC157">
            <v>18101</v>
          </cell>
          <cell r="BD157">
            <v>19101</v>
          </cell>
          <cell r="BE157">
            <v>18101</v>
          </cell>
          <cell r="BF157">
            <v>19101</v>
          </cell>
          <cell r="BG157">
            <v>18101</v>
          </cell>
          <cell r="BH157">
            <v>18101</v>
          </cell>
          <cell r="BI157">
            <v>18101</v>
          </cell>
          <cell r="BJ157">
            <v>18101</v>
          </cell>
          <cell r="BK157">
            <v>18101</v>
          </cell>
          <cell r="BL157">
            <v>18065</v>
          </cell>
          <cell r="BM157">
            <v>18065</v>
          </cell>
          <cell r="BN157">
            <v>18065</v>
          </cell>
          <cell r="BO157">
            <v>18065</v>
          </cell>
          <cell r="BP157">
            <v>18065</v>
          </cell>
          <cell r="BQ157">
            <v>17793</v>
          </cell>
          <cell r="BR157">
            <v>17793</v>
          </cell>
          <cell r="BS157">
            <v>17793</v>
          </cell>
          <cell r="BT157">
            <v>17793</v>
          </cell>
          <cell r="BU157">
            <v>18065</v>
          </cell>
          <cell r="BV157">
            <v>18031</v>
          </cell>
          <cell r="BW157">
            <v>18065</v>
          </cell>
          <cell r="BX157">
            <v>18065</v>
          </cell>
          <cell r="BY157">
            <v>18065</v>
          </cell>
          <cell r="BZ157">
            <v>18065</v>
          </cell>
          <cell r="CA157">
            <v>18065</v>
          </cell>
          <cell r="CB157">
            <v>18065</v>
          </cell>
          <cell r="CC157">
            <v>18031</v>
          </cell>
          <cell r="CD157">
            <v>18031</v>
          </cell>
          <cell r="CE157">
            <v>18031</v>
          </cell>
          <cell r="CF157">
            <v>18031</v>
          </cell>
          <cell r="CG157">
            <v>18031</v>
          </cell>
          <cell r="CH157">
            <v>17088</v>
          </cell>
          <cell r="CI157">
            <v>18031</v>
          </cell>
          <cell r="CJ157">
            <v>18031</v>
          </cell>
          <cell r="CK157">
            <v>18031</v>
          </cell>
          <cell r="CL157">
            <v>18031</v>
          </cell>
          <cell r="CM157">
            <v>18031</v>
          </cell>
          <cell r="CN157">
            <v>18031</v>
          </cell>
          <cell r="CO157">
            <v>18031</v>
          </cell>
          <cell r="CP157">
            <v>18031</v>
          </cell>
          <cell r="CQ157">
            <v>18031</v>
          </cell>
          <cell r="CR157">
            <v>17995</v>
          </cell>
          <cell r="CS157">
            <v>17995</v>
          </cell>
          <cell r="CT157">
            <v>17088</v>
          </cell>
          <cell r="CU157">
            <v>17650</v>
          </cell>
          <cell r="CV157">
            <v>17995</v>
          </cell>
          <cell r="CW157">
            <v>17650</v>
          </cell>
          <cell r="CX157">
            <v>17650</v>
          </cell>
          <cell r="CY157">
            <v>17650</v>
          </cell>
          <cell r="CZ157">
            <v>17650</v>
          </cell>
          <cell r="DA157">
            <v>21650</v>
          </cell>
          <cell r="DB157">
            <v>17650</v>
          </cell>
          <cell r="DC157">
            <v>17640</v>
          </cell>
          <cell r="DD157">
            <v>17650</v>
          </cell>
          <cell r="DE157">
            <v>17650</v>
          </cell>
          <cell r="DF157">
            <v>17650</v>
          </cell>
          <cell r="DG157">
            <v>17650</v>
          </cell>
          <cell r="DH157">
            <v>17650</v>
          </cell>
          <cell r="DI157">
            <v>17650</v>
          </cell>
          <cell r="DJ157">
            <v>17650</v>
          </cell>
          <cell r="DK157">
            <v>17650</v>
          </cell>
          <cell r="DL157">
            <v>17650</v>
          </cell>
          <cell r="DM157">
            <v>17650</v>
          </cell>
          <cell r="DN157">
            <v>17650</v>
          </cell>
          <cell r="DO157">
            <v>0</v>
          </cell>
          <cell r="DP157">
            <v>17650</v>
          </cell>
          <cell r="DQ157">
            <v>17650</v>
          </cell>
          <cell r="DR157">
            <v>17650</v>
          </cell>
          <cell r="DS157">
            <v>17650</v>
          </cell>
          <cell r="DT157">
            <v>17650</v>
          </cell>
          <cell r="DU157">
            <v>17650</v>
          </cell>
          <cell r="DV157">
            <v>17650</v>
          </cell>
          <cell r="DW157">
            <v>17650</v>
          </cell>
          <cell r="DX157">
            <v>17650</v>
          </cell>
          <cell r="DY157">
            <v>17650</v>
          </cell>
          <cell r="DZ157">
            <v>17650</v>
          </cell>
          <cell r="EA157">
            <v>17650</v>
          </cell>
        </row>
        <row r="158">
          <cell r="A158">
            <v>110.2</v>
          </cell>
          <cell r="B158">
            <v>5</v>
          </cell>
          <cell r="C158">
            <v>3</v>
          </cell>
          <cell r="D158">
            <v>0</v>
          </cell>
          <cell r="E158">
            <v>0</v>
          </cell>
          <cell r="F158" t="str">
            <v>OSERS</v>
          </cell>
          <cell r="G158" t="str">
            <v>Rehabilitation Services and Disability Research</v>
          </cell>
          <cell r="H158" t="str">
            <v>Other-14</v>
          </cell>
          <cell r="I158">
            <v>0</v>
          </cell>
          <cell r="J158" t="str">
            <v>Projects with industry (RA VI-A)</v>
          </cell>
          <cell r="K158">
            <v>0</v>
          </cell>
          <cell r="L158" t="str">
            <v>D</v>
          </cell>
          <cell r="M158">
            <v>1</v>
          </cell>
          <cell r="N158">
            <v>0</v>
          </cell>
          <cell r="O158">
            <v>0</v>
          </cell>
          <cell r="P158">
            <v>19197</v>
          </cell>
          <cell r="Q158">
            <v>19197</v>
          </cell>
          <cell r="R158">
            <v>19197</v>
          </cell>
          <cell r="S158">
            <v>19197</v>
          </cell>
          <cell r="T158">
            <v>19197</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19197</v>
          </cell>
          <cell r="AJ158">
            <v>19197</v>
          </cell>
          <cell r="AK158">
            <v>19197</v>
          </cell>
          <cell r="AL158">
            <v>19197</v>
          </cell>
          <cell r="AM158">
            <v>19197</v>
          </cell>
          <cell r="AN158">
            <v>19197</v>
          </cell>
          <cell r="AO158">
            <v>18152</v>
          </cell>
          <cell r="AP158">
            <v>19197</v>
          </cell>
          <cell r="AQ158">
            <v>19197</v>
          </cell>
          <cell r="AR158">
            <v>0</v>
          </cell>
          <cell r="AS158">
            <v>19197</v>
          </cell>
          <cell r="AT158">
            <v>17806</v>
          </cell>
          <cell r="AU158">
            <v>19197</v>
          </cell>
          <cell r="AV158">
            <v>19197</v>
          </cell>
          <cell r="AW158">
            <v>0</v>
          </cell>
          <cell r="AX158">
            <v>0</v>
          </cell>
          <cell r="AY158">
            <v>0</v>
          </cell>
          <cell r="AZ158">
            <v>0</v>
          </cell>
          <cell r="BA158">
            <v>0</v>
          </cell>
          <cell r="BB158">
            <v>19197</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A159">
            <v>110.3</v>
          </cell>
          <cell r="B159">
            <v>5</v>
          </cell>
          <cell r="C159">
            <v>3</v>
          </cell>
          <cell r="D159">
            <v>0</v>
          </cell>
          <cell r="E159">
            <v>0</v>
          </cell>
          <cell r="F159" t="str">
            <v>OSERS</v>
          </cell>
          <cell r="G159" t="str">
            <v>Rehabilitation Services and Disability Research</v>
          </cell>
          <cell r="H159" t="str">
            <v>Other-14</v>
          </cell>
          <cell r="I159">
            <v>0</v>
          </cell>
          <cell r="J159" t="str">
            <v>Supported employment State grants (RA VI-B)</v>
          </cell>
          <cell r="K159">
            <v>0</v>
          </cell>
          <cell r="L159" t="str">
            <v>D</v>
          </cell>
          <cell r="M159">
            <v>1</v>
          </cell>
          <cell r="N159">
            <v>0</v>
          </cell>
          <cell r="O159">
            <v>0</v>
          </cell>
          <cell r="P159">
            <v>29181</v>
          </cell>
          <cell r="Q159">
            <v>29181</v>
          </cell>
          <cell r="R159">
            <v>29181</v>
          </cell>
          <cell r="S159">
            <v>29181</v>
          </cell>
          <cell r="T159">
            <v>29181</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29181</v>
          </cell>
          <cell r="AJ159">
            <v>29181</v>
          </cell>
          <cell r="AK159">
            <v>29181</v>
          </cell>
          <cell r="AL159">
            <v>29181</v>
          </cell>
          <cell r="AM159">
            <v>29181</v>
          </cell>
          <cell r="AN159">
            <v>29181</v>
          </cell>
          <cell r="AO159">
            <v>29181</v>
          </cell>
          <cell r="AP159">
            <v>29181</v>
          </cell>
          <cell r="AQ159">
            <v>29181</v>
          </cell>
          <cell r="AR159">
            <v>0</v>
          </cell>
          <cell r="AS159">
            <v>29181</v>
          </cell>
          <cell r="AT159">
            <v>29181</v>
          </cell>
          <cell r="AU159">
            <v>29181</v>
          </cell>
          <cell r="AV159">
            <v>29181</v>
          </cell>
          <cell r="AW159">
            <v>29181</v>
          </cell>
          <cell r="AX159">
            <v>29181</v>
          </cell>
          <cell r="AY159">
            <v>29181</v>
          </cell>
          <cell r="AZ159">
            <v>29123</v>
          </cell>
          <cell r="BA159">
            <v>28685</v>
          </cell>
          <cell r="BB159">
            <v>29181</v>
          </cell>
          <cell r="BC159">
            <v>0</v>
          </cell>
          <cell r="BD159">
            <v>0</v>
          </cell>
          <cell r="BE159">
            <v>0</v>
          </cell>
          <cell r="BF159">
            <v>0</v>
          </cell>
          <cell r="BG159">
            <v>0</v>
          </cell>
          <cell r="BH159">
            <v>0</v>
          </cell>
          <cell r="BI159">
            <v>0</v>
          </cell>
          <cell r="BJ159">
            <v>0</v>
          </cell>
          <cell r="BK159">
            <v>0</v>
          </cell>
          <cell r="BL159">
            <v>0</v>
          </cell>
          <cell r="BM159">
            <v>29123</v>
          </cell>
          <cell r="BN159">
            <v>29123</v>
          </cell>
          <cell r="BO159">
            <v>29123</v>
          </cell>
          <cell r="BP159">
            <v>29123</v>
          </cell>
          <cell r="BQ159">
            <v>28685</v>
          </cell>
          <cell r="BR159">
            <v>28685</v>
          </cell>
          <cell r="BS159">
            <v>28685</v>
          </cell>
          <cell r="BT159">
            <v>28685</v>
          </cell>
          <cell r="BU159">
            <v>29123</v>
          </cell>
          <cell r="BV159">
            <v>29068</v>
          </cell>
          <cell r="BW159">
            <v>0</v>
          </cell>
          <cell r="BX159">
            <v>0</v>
          </cell>
          <cell r="BY159">
            <v>0</v>
          </cell>
          <cell r="BZ159">
            <v>0</v>
          </cell>
          <cell r="CA159">
            <v>0</v>
          </cell>
          <cell r="CB159">
            <v>0</v>
          </cell>
          <cell r="CC159">
            <v>0</v>
          </cell>
          <cell r="CD159">
            <v>0</v>
          </cell>
          <cell r="CE159">
            <v>29068</v>
          </cell>
          <cell r="CF159">
            <v>29068</v>
          </cell>
          <cell r="CG159">
            <v>29068</v>
          </cell>
          <cell r="CH159">
            <v>27548</v>
          </cell>
          <cell r="CI159">
            <v>29068</v>
          </cell>
          <cell r="CJ159">
            <v>29068</v>
          </cell>
          <cell r="CK159">
            <v>0</v>
          </cell>
          <cell r="CL159">
            <v>0</v>
          </cell>
          <cell r="CM159">
            <v>0</v>
          </cell>
          <cell r="CN159">
            <v>0</v>
          </cell>
          <cell r="CO159">
            <v>0</v>
          </cell>
          <cell r="CP159">
            <v>0</v>
          </cell>
          <cell r="CQ159">
            <v>0</v>
          </cell>
          <cell r="CR159">
            <v>29010</v>
          </cell>
          <cell r="CS159">
            <v>29010</v>
          </cell>
          <cell r="CT159">
            <v>27548</v>
          </cell>
          <cell r="CU159">
            <v>27548</v>
          </cell>
          <cell r="CV159">
            <v>29010</v>
          </cell>
          <cell r="CW159">
            <v>27548</v>
          </cell>
          <cell r="CX159">
            <v>27548</v>
          </cell>
          <cell r="CY159">
            <v>0</v>
          </cell>
          <cell r="CZ159">
            <v>0</v>
          </cell>
          <cell r="DA159">
            <v>27548</v>
          </cell>
          <cell r="DB159">
            <v>27548</v>
          </cell>
          <cell r="DC159">
            <v>27533</v>
          </cell>
          <cell r="DD159">
            <v>27548</v>
          </cell>
          <cell r="DE159">
            <v>27548</v>
          </cell>
          <cell r="DF159">
            <v>27548</v>
          </cell>
          <cell r="DG159">
            <v>30548</v>
          </cell>
          <cell r="DH159">
            <v>30548</v>
          </cell>
          <cell r="DI159">
            <v>30548</v>
          </cell>
          <cell r="DJ159">
            <v>30548</v>
          </cell>
          <cell r="DK159">
            <v>30548</v>
          </cell>
          <cell r="DL159">
            <v>27548</v>
          </cell>
          <cell r="DM159">
            <v>27548</v>
          </cell>
          <cell r="DN159">
            <v>0</v>
          </cell>
          <cell r="DO159">
            <v>0</v>
          </cell>
          <cell r="DP159">
            <v>27548</v>
          </cell>
          <cell r="DQ159">
            <v>27548</v>
          </cell>
          <cell r="DR159">
            <v>27548</v>
          </cell>
          <cell r="DS159">
            <v>27548</v>
          </cell>
          <cell r="DT159">
            <v>30548</v>
          </cell>
          <cell r="DU159">
            <v>27548</v>
          </cell>
          <cell r="DV159">
            <v>30548</v>
          </cell>
          <cell r="DW159">
            <v>30548</v>
          </cell>
          <cell r="DX159">
            <v>30548</v>
          </cell>
          <cell r="DY159">
            <v>30548</v>
          </cell>
          <cell r="DZ159">
            <v>27548</v>
          </cell>
          <cell r="EA159">
            <v>30548</v>
          </cell>
        </row>
        <row r="160">
          <cell r="A160">
            <v>110.4</v>
          </cell>
          <cell r="B160">
            <v>5</v>
          </cell>
          <cell r="C160">
            <v>3</v>
          </cell>
          <cell r="D160">
            <v>0</v>
          </cell>
          <cell r="E160">
            <v>0</v>
          </cell>
          <cell r="F160" t="str">
            <v>OSERS</v>
          </cell>
          <cell r="G160" t="str">
            <v>Rehabilitation Services and Disability Research</v>
          </cell>
          <cell r="H160" t="str">
            <v>Other-14</v>
          </cell>
          <cell r="I160">
            <v>0</v>
          </cell>
          <cell r="J160" t="str">
            <v>Independent living grant - State Grant (Chapter 1, Part B)</v>
          </cell>
          <cell r="K160">
            <v>0</v>
          </cell>
          <cell r="L160" t="str">
            <v>D</v>
          </cell>
          <cell r="M160">
            <v>1</v>
          </cell>
          <cell r="N160">
            <v>0</v>
          </cell>
          <cell r="O160">
            <v>0</v>
          </cell>
          <cell r="P160">
            <v>23450</v>
          </cell>
          <cell r="Q160">
            <v>23450</v>
          </cell>
          <cell r="R160">
            <v>23450</v>
          </cell>
          <cell r="S160">
            <v>23450</v>
          </cell>
          <cell r="T160">
            <v>23450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24388</v>
          </cell>
          <cell r="AJ160">
            <v>23450</v>
          </cell>
          <cell r="AK160">
            <v>23450</v>
          </cell>
          <cell r="AL160">
            <v>23450</v>
          </cell>
          <cell r="AM160">
            <v>23450</v>
          </cell>
          <cell r="AN160">
            <v>23450</v>
          </cell>
          <cell r="AO160">
            <v>23450</v>
          </cell>
          <cell r="AP160">
            <v>23450</v>
          </cell>
          <cell r="AQ160">
            <v>23450</v>
          </cell>
          <cell r="AR160">
            <v>23450</v>
          </cell>
          <cell r="AS160">
            <v>23450</v>
          </cell>
          <cell r="AT160">
            <v>23450</v>
          </cell>
          <cell r="AU160">
            <v>23450</v>
          </cell>
          <cell r="AV160">
            <v>23450</v>
          </cell>
          <cell r="AW160">
            <v>23450</v>
          </cell>
          <cell r="AX160">
            <v>23450</v>
          </cell>
          <cell r="AY160">
            <v>23450</v>
          </cell>
          <cell r="AZ160">
            <v>23403</v>
          </cell>
          <cell r="BA160">
            <v>23051</v>
          </cell>
          <cell r="BB160">
            <v>23450</v>
          </cell>
          <cell r="BC160">
            <v>0</v>
          </cell>
          <cell r="BD160">
            <v>0</v>
          </cell>
          <cell r="BE160">
            <v>0</v>
          </cell>
          <cell r="BF160">
            <v>0</v>
          </cell>
          <cell r="BG160">
            <v>0</v>
          </cell>
          <cell r="BH160">
            <v>0</v>
          </cell>
          <cell r="BI160">
            <v>0</v>
          </cell>
          <cell r="BJ160">
            <v>0</v>
          </cell>
          <cell r="BK160">
            <v>0</v>
          </cell>
          <cell r="BL160">
            <v>23403</v>
          </cell>
          <cell r="BM160">
            <v>23403</v>
          </cell>
          <cell r="BN160">
            <v>23403</v>
          </cell>
          <cell r="BO160">
            <v>23403</v>
          </cell>
          <cell r="BP160">
            <v>23403</v>
          </cell>
          <cell r="BQ160">
            <v>23051</v>
          </cell>
          <cell r="BR160">
            <v>23051</v>
          </cell>
          <cell r="BS160">
            <v>23051</v>
          </cell>
          <cell r="BT160">
            <v>23051</v>
          </cell>
          <cell r="BU160">
            <v>23403</v>
          </cell>
          <cell r="BV160">
            <v>23359</v>
          </cell>
          <cell r="BW160">
            <v>0</v>
          </cell>
          <cell r="BX160">
            <v>0</v>
          </cell>
          <cell r="BY160">
            <v>0</v>
          </cell>
          <cell r="BZ160">
            <v>0</v>
          </cell>
          <cell r="CA160">
            <v>0</v>
          </cell>
          <cell r="CB160">
            <v>0</v>
          </cell>
          <cell r="CC160">
            <v>0</v>
          </cell>
          <cell r="CD160">
            <v>23359</v>
          </cell>
          <cell r="CE160">
            <v>23359</v>
          </cell>
          <cell r="CF160">
            <v>23359</v>
          </cell>
          <cell r="CG160">
            <v>23359</v>
          </cell>
          <cell r="CH160">
            <v>22137</v>
          </cell>
          <cell r="CI160">
            <v>23359</v>
          </cell>
          <cell r="CJ160">
            <v>23359</v>
          </cell>
          <cell r="CK160">
            <v>23359</v>
          </cell>
          <cell r="CL160">
            <v>23359</v>
          </cell>
          <cell r="CM160">
            <v>23359</v>
          </cell>
          <cell r="CN160">
            <v>23359</v>
          </cell>
          <cell r="CO160">
            <v>23359</v>
          </cell>
          <cell r="CP160">
            <v>23359</v>
          </cell>
          <cell r="CQ160">
            <v>23359</v>
          </cell>
          <cell r="CR160">
            <v>23312</v>
          </cell>
          <cell r="CS160">
            <v>23312</v>
          </cell>
          <cell r="CT160">
            <v>22137</v>
          </cell>
          <cell r="CU160">
            <v>22878</v>
          </cell>
          <cell r="CV160">
            <v>23312</v>
          </cell>
          <cell r="CW160">
            <v>22878</v>
          </cell>
          <cell r="CX160">
            <v>22878</v>
          </cell>
          <cell r="CY160">
            <v>22878</v>
          </cell>
          <cell r="CZ160">
            <v>22878</v>
          </cell>
          <cell r="DA160">
            <v>23386</v>
          </cell>
          <cell r="DB160">
            <v>22878</v>
          </cell>
          <cell r="DC160">
            <v>22865</v>
          </cell>
          <cell r="DD160">
            <v>0</v>
          </cell>
          <cell r="DE160">
            <v>22878</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A161">
            <v>111</v>
          </cell>
          <cell r="B161">
            <v>5</v>
          </cell>
          <cell r="C161">
            <v>3</v>
          </cell>
          <cell r="D161">
            <v>0</v>
          </cell>
          <cell r="E161">
            <v>0</v>
          </cell>
          <cell r="F161" t="str">
            <v>OSERS</v>
          </cell>
          <cell r="G161" t="str">
            <v>Rehabilitation Services and Disability Research</v>
          </cell>
          <cell r="H161" t="str">
            <v>Other-14</v>
          </cell>
          <cell r="I161">
            <v>0</v>
          </cell>
          <cell r="J161" t="str">
            <v>Independent living - Centers (Chapter 1, Part C)</v>
          </cell>
          <cell r="K161">
            <v>0</v>
          </cell>
          <cell r="L161" t="str">
            <v>D</v>
          </cell>
          <cell r="M161">
            <v>1</v>
          </cell>
          <cell r="N161">
            <v>0</v>
          </cell>
          <cell r="O161">
            <v>0</v>
          </cell>
          <cell r="P161">
            <v>77266</v>
          </cell>
          <cell r="Q161">
            <v>80266</v>
          </cell>
          <cell r="R161">
            <v>80266</v>
          </cell>
          <cell r="S161">
            <v>80266</v>
          </cell>
          <cell r="T161">
            <v>80266</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83477</v>
          </cell>
          <cell r="AJ161">
            <v>80266</v>
          </cell>
          <cell r="AK161">
            <v>80266</v>
          </cell>
          <cell r="AL161">
            <v>83656</v>
          </cell>
          <cell r="AM161">
            <v>83656</v>
          </cell>
          <cell r="AN161">
            <v>83656</v>
          </cell>
          <cell r="AO161">
            <v>83477</v>
          </cell>
          <cell r="AP161">
            <v>80266</v>
          </cell>
          <cell r="AQ161">
            <v>80266</v>
          </cell>
          <cell r="AR161">
            <v>80266</v>
          </cell>
          <cell r="AS161">
            <v>80266</v>
          </cell>
          <cell r="AT161">
            <v>80266</v>
          </cell>
          <cell r="AU161">
            <v>80266</v>
          </cell>
          <cell r="AV161">
            <v>80266</v>
          </cell>
          <cell r="AW161">
            <v>80266</v>
          </cell>
          <cell r="AX161">
            <v>80266</v>
          </cell>
          <cell r="AY161">
            <v>80266</v>
          </cell>
          <cell r="AZ161">
            <v>80105</v>
          </cell>
          <cell r="BA161">
            <v>78901</v>
          </cell>
          <cell r="BB161">
            <v>80266</v>
          </cell>
          <cell r="BC161">
            <v>0</v>
          </cell>
          <cell r="BD161">
            <v>0</v>
          </cell>
          <cell r="BE161">
            <v>0</v>
          </cell>
          <cell r="BF161">
            <v>0</v>
          </cell>
          <cell r="BG161">
            <v>0</v>
          </cell>
          <cell r="BH161">
            <v>0</v>
          </cell>
          <cell r="BI161">
            <v>0</v>
          </cell>
          <cell r="BJ161">
            <v>0</v>
          </cell>
          <cell r="BK161">
            <v>0</v>
          </cell>
          <cell r="BL161">
            <v>80105</v>
          </cell>
          <cell r="BM161">
            <v>80105</v>
          </cell>
          <cell r="BN161">
            <v>80105</v>
          </cell>
          <cell r="BO161">
            <v>80105</v>
          </cell>
          <cell r="BP161">
            <v>80105</v>
          </cell>
          <cell r="BQ161">
            <v>78901</v>
          </cell>
          <cell r="BR161">
            <v>78901</v>
          </cell>
          <cell r="BS161">
            <v>78901</v>
          </cell>
          <cell r="BT161">
            <v>78901</v>
          </cell>
          <cell r="BU161">
            <v>80105</v>
          </cell>
          <cell r="BV161">
            <v>79953</v>
          </cell>
          <cell r="BW161">
            <v>0</v>
          </cell>
          <cell r="BX161">
            <v>0</v>
          </cell>
          <cell r="BY161">
            <v>0</v>
          </cell>
          <cell r="BZ161">
            <v>0</v>
          </cell>
          <cell r="CA161">
            <v>0</v>
          </cell>
          <cell r="CB161">
            <v>0</v>
          </cell>
          <cell r="CC161">
            <v>0</v>
          </cell>
          <cell r="CD161">
            <v>79953</v>
          </cell>
          <cell r="CE161">
            <v>79953</v>
          </cell>
          <cell r="CF161">
            <v>79953</v>
          </cell>
          <cell r="CG161">
            <v>79953</v>
          </cell>
          <cell r="CH161">
            <v>75772</v>
          </cell>
          <cell r="CI161">
            <v>79953</v>
          </cell>
          <cell r="CJ161">
            <v>79953</v>
          </cell>
          <cell r="CK161">
            <v>79953</v>
          </cell>
          <cell r="CL161">
            <v>79953</v>
          </cell>
          <cell r="CM161">
            <v>79953</v>
          </cell>
          <cell r="CN161">
            <v>79953</v>
          </cell>
          <cell r="CO161">
            <v>79953</v>
          </cell>
          <cell r="CP161">
            <v>79953</v>
          </cell>
          <cell r="CQ161">
            <v>79953</v>
          </cell>
          <cell r="CR161">
            <v>79794</v>
          </cell>
          <cell r="CS161">
            <v>79794</v>
          </cell>
          <cell r="CT161">
            <v>75772</v>
          </cell>
          <cell r="CU161">
            <v>78305</v>
          </cell>
          <cell r="CV161">
            <v>79794</v>
          </cell>
          <cell r="CW161">
            <v>78305</v>
          </cell>
          <cell r="CX161">
            <v>78305</v>
          </cell>
          <cell r="CY161">
            <v>78305</v>
          </cell>
          <cell r="CZ161">
            <v>78305</v>
          </cell>
          <cell r="DA161">
            <v>80054</v>
          </cell>
          <cell r="DB161">
            <v>78305</v>
          </cell>
          <cell r="DC161">
            <v>78262</v>
          </cell>
          <cell r="DD161">
            <v>0</v>
          </cell>
          <cell r="DE161">
            <v>78305</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A162">
            <v>112</v>
          </cell>
          <cell r="B162">
            <v>5</v>
          </cell>
          <cell r="C162">
            <v>3</v>
          </cell>
          <cell r="D162">
            <v>0</v>
          </cell>
          <cell r="E162">
            <v>0</v>
          </cell>
          <cell r="F162" t="str">
            <v>OSERS</v>
          </cell>
          <cell r="G162" t="str">
            <v>Rehabilitation Services and Disability Research</v>
          </cell>
          <cell r="H162" t="str">
            <v>Other-14</v>
          </cell>
          <cell r="I162">
            <v>0</v>
          </cell>
          <cell r="J162" t="str">
            <v>Independent living - Services for older blind individuals (Chapter 2)</v>
          </cell>
          <cell r="K162">
            <v>0</v>
          </cell>
          <cell r="L162" t="str">
            <v>D</v>
          </cell>
          <cell r="M162">
            <v>1</v>
          </cell>
          <cell r="N162">
            <v>0</v>
          </cell>
          <cell r="O162">
            <v>0</v>
          </cell>
          <cell r="P162">
            <v>34151</v>
          </cell>
          <cell r="Q162">
            <v>34151</v>
          </cell>
          <cell r="R162">
            <v>34151</v>
          </cell>
          <cell r="S162">
            <v>34151</v>
          </cell>
          <cell r="T162">
            <v>34151</v>
          </cell>
          <cell r="U162">
            <v>34151</v>
          </cell>
          <cell r="V162">
            <v>34151</v>
          </cell>
          <cell r="W162">
            <v>34151</v>
          </cell>
          <cell r="X162">
            <v>34151</v>
          </cell>
          <cell r="Y162">
            <v>34151</v>
          </cell>
          <cell r="Z162">
            <v>34151</v>
          </cell>
          <cell r="AA162">
            <v>0</v>
          </cell>
          <cell r="AB162">
            <v>34151</v>
          </cell>
          <cell r="AC162">
            <v>34151</v>
          </cell>
          <cell r="AD162">
            <v>34151</v>
          </cell>
          <cell r="AE162">
            <v>34151</v>
          </cell>
          <cell r="AF162">
            <v>34151</v>
          </cell>
          <cell r="AG162">
            <v>34151</v>
          </cell>
          <cell r="AH162">
            <v>34151</v>
          </cell>
          <cell r="AI162">
            <v>35517</v>
          </cell>
          <cell r="AJ162">
            <v>34151</v>
          </cell>
          <cell r="AK162">
            <v>34151</v>
          </cell>
          <cell r="AL162">
            <v>34151</v>
          </cell>
          <cell r="AM162">
            <v>34151</v>
          </cell>
          <cell r="AN162">
            <v>35000</v>
          </cell>
          <cell r="AO162">
            <v>34151</v>
          </cell>
          <cell r="AP162">
            <v>34151</v>
          </cell>
          <cell r="AQ162">
            <v>34151</v>
          </cell>
          <cell r="AR162">
            <v>34151</v>
          </cell>
          <cell r="AS162">
            <v>34151</v>
          </cell>
          <cell r="AT162">
            <v>34151</v>
          </cell>
          <cell r="AU162">
            <v>34151</v>
          </cell>
          <cell r="AV162">
            <v>34151</v>
          </cell>
          <cell r="AW162">
            <v>34151</v>
          </cell>
          <cell r="AX162">
            <v>34151</v>
          </cell>
          <cell r="AY162">
            <v>34151</v>
          </cell>
          <cell r="AZ162">
            <v>34083</v>
          </cell>
          <cell r="BA162">
            <v>33570</v>
          </cell>
          <cell r="BB162">
            <v>34151</v>
          </cell>
          <cell r="BC162">
            <v>34151</v>
          </cell>
          <cell r="BD162">
            <v>35000</v>
          </cell>
          <cell r="BE162">
            <v>34151</v>
          </cell>
          <cell r="BF162">
            <v>35000</v>
          </cell>
          <cell r="BG162">
            <v>34151</v>
          </cell>
          <cell r="BH162">
            <v>34151</v>
          </cell>
          <cell r="BI162">
            <v>34151</v>
          </cell>
          <cell r="BJ162">
            <v>34151</v>
          </cell>
          <cell r="BK162">
            <v>34151</v>
          </cell>
          <cell r="BL162">
            <v>34083</v>
          </cell>
          <cell r="BM162">
            <v>34083</v>
          </cell>
          <cell r="BN162">
            <v>34083</v>
          </cell>
          <cell r="BO162">
            <v>34083</v>
          </cell>
          <cell r="BP162">
            <v>34083</v>
          </cell>
          <cell r="BQ162">
            <v>33570</v>
          </cell>
          <cell r="BR162">
            <v>33570</v>
          </cell>
          <cell r="BS162">
            <v>33570</v>
          </cell>
          <cell r="BT162">
            <v>33570</v>
          </cell>
          <cell r="BU162">
            <v>34083</v>
          </cell>
          <cell r="BV162">
            <v>34018</v>
          </cell>
          <cell r="BW162">
            <v>34083</v>
          </cell>
          <cell r="BX162">
            <v>34083</v>
          </cell>
          <cell r="BY162">
            <v>34083</v>
          </cell>
          <cell r="BZ162">
            <v>34083</v>
          </cell>
          <cell r="CA162">
            <v>34083</v>
          </cell>
          <cell r="CB162">
            <v>34083</v>
          </cell>
          <cell r="CC162">
            <v>34019</v>
          </cell>
          <cell r="CD162">
            <v>34018</v>
          </cell>
          <cell r="CE162">
            <v>34018</v>
          </cell>
          <cell r="CF162">
            <v>34018</v>
          </cell>
          <cell r="CG162">
            <v>34018</v>
          </cell>
          <cell r="CH162">
            <v>32239</v>
          </cell>
          <cell r="CI162">
            <v>34018</v>
          </cell>
          <cell r="CJ162">
            <v>34018</v>
          </cell>
          <cell r="CK162">
            <v>34018</v>
          </cell>
          <cell r="CL162">
            <v>34018</v>
          </cell>
          <cell r="CM162">
            <v>34018</v>
          </cell>
          <cell r="CN162">
            <v>34018</v>
          </cell>
          <cell r="CO162">
            <v>34018</v>
          </cell>
          <cell r="CP162">
            <v>34018</v>
          </cell>
          <cell r="CQ162">
            <v>34018</v>
          </cell>
          <cell r="CR162">
            <v>33951</v>
          </cell>
          <cell r="CS162">
            <v>33951</v>
          </cell>
          <cell r="CT162">
            <v>32239</v>
          </cell>
          <cell r="CU162">
            <v>33317</v>
          </cell>
          <cell r="CV162">
            <v>33951</v>
          </cell>
          <cell r="CW162">
            <v>33317</v>
          </cell>
          <cell r="CX162">
            <v>33317</v>
          </cell>
          <cell r="CY162">
            <v>33317</v>
          </cell>
          <cell r="CZ162">
            <v>33317</v>
          </cell>
          <cell r="DA162">
            <v>34060</v>
          </cell>
          <cell r="DB162">
            <v>33317</v>
          </cell>
          <cell r="DC162">
            <v>33299</v>
          </cell>
          <cell r="DD162">
            <v>33317</v>
          </cell>
          <cell r="DE162">
            <v>33317</v>
          </cell>
          <cell r="DF162">
            <v>33317</v>
          </cell>
          <cell r="DG162">
            <v>33317</v>
          </cell>
          <cell r="DH162">
            <v>33317</v>
          </cell>
          <cell r="DI162">
            <v>33317</v>
          </cell>
          <cell r="DJ162">
            <v>33317</v>
          </cell>
          <cell r="DK162">
            <v>33317</v>
          </cell>
          <cell r="DL162">
            <v>33317</v>
          </cell>
          <cell r="DM162">
            <v>33317</v>
          </cell>
          <cell r="DN162">
            <v>33317</v>
          </cell>
          <cell r="DO162">
            <v>0</v>
          </cell>
          <cell r="DP162">
            <v>33317</v>
          </cell>
          <cell r="DQ162">
            <v>33317</v>
          </cell>
          <cell r="DR162">
            <v>33317</v>
          </cell>
          <cell r="DS162">
            <v>33317</v>
          </cell>
          <cell r="DT162">
            <v>35317</v>
          </cell>
          <cell r="DU162">
            <v>33317</v>
          </cell>
          <cell r="DV162">
            <v>35317</v>
          </cell>
          <cell r="DW162">
            <v>35317</v>
          </cell>
          <cell r="DX162">
            <v>35317</v>
          </cell>
          <cell r="DY162">
            <v>35317</v>
          </cell>
          <cell r="DZ162">
            <v>33317</v>
          </cell>
          <cell r="EA162">
            <v>35317</v>
          </cell>
        </row>
        <row r="163">
          <cell r="A163">
            <v>113</v>
          </cell>
          <cell r="B163">
            <v>5</v>
          </cell>
          <cell r="C163">
            <v>3</v>
          </cell>
          <cell r="D163">
            <v>0</v>
          </cell>
          <cell r="E163">
            <v>0</v>
          </cell>
          <cell r="F163" t="str">
            <v>OSERS</v>
          </cell>
          <cell r="G163" t="str">
            <v>Rehabilitation Services and Disability Research</v>
          </cell>
          <cell r="H163" t="str">
            <v>Other-14</v>
          </cell>
          <cell r="I163">
            <v>0</v>
          </cell>
          <cell r="J163" t="str">
            <v>Vocational Rehabilitation: Program improvement (RA section 12(a))</v>
          </cell>
          <cell r="K163">
            <v>0</v>
          </cell>
          <cell r="L163" t="str">
            <v>D</v>
          </cell>
          <cell r="M163">
            <v>1</v>
          </cell>
          <cell r="N163">
            <v>0</v>
          </cell>
          <cell r="O163">
            <v>0</v>
          </cell>
          <cell r="P163">
            <v>622</v>
          </cell>
          <cell r="Q163">
            <v>852</v>
          </cell>
          <cell r="R163">
            <v>852</v>
          </cell>
          <cell r="S163">
            <v>852</v>
          </cell>
          <cell r="T163">
            <v>852</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852</v>
          </cell>
          <cell r="AK163">
            <v>852</v>
          </cell>
          <cell r="AL163">
            <v>0</v>
          </cell>
          <cell r="AM163">
            <v>0</v>
          </cell>
          <cell r="AN163">
            <v>0</v>
          </cell>
          <cell r="AO163">
            <v>0</v>
          </cell>
          <cell r="AP163">
            <v>852</v>
          </cell>
          <cell r="AQ163">
            <v>852</v>
          </cell>
          <cell r="AR163">
            <v>852</v>
          </cell>
          <cell r="AS163">
            <v>852</v>
          </cell>
          <cell r="AT163">
            <v>852</v>
          </cell>
          <cell r="AU163">
            <v>852</v>
          </cell>
          <cell r="AV163">
            <v>852</v>
          </cell>
          <cell r="AW163">
            <v>0</v>
          </cell>
          <cell r="AX163">
            <v>0</v>
          </cell>
          <cell r="AY163">
            <v>0</v>
          </cell>
          <cell r="AZ163">
            <v>0</v>
          </cell>
          <cell r="BA163">
            <v>0</v>
          </cell>
          <cell r="BB163">
            <v>852</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A164">
            <v>114</v>
          </cell>
          <cell r="B164">
            <v>5</v>
          </cell>
          <cell r="C164">
            <v>3</v>
          </cell>
          <cell r="D164">
            <v>0</v>
          </cell>
          <cell r="E164">
            <v>0</v>
          </cell>
          <cell r="F164" t="str">
            <v>OSERS</v>
          </cell>
          <cell r="G164" t="str">
            <v>Rehabilitation Services and Disability Research</v>
          </cell>
          <cell r="H164" t="str">
            <v>Other-14</v>
          </cell>
          <cell r="I164">
            <v>0</v>
          </cell>
          <cell r="J164" t="str">
            <v>Vocational Rehabilitation: Evaluation (RA section 14)</v>
          </cell>
          <cell r="K164">
            <v>0</v>
          </cell>
          <cell r="L164" t="str">
            <v>D</v>
          </cell>
          <cell r="M164">
            <v>1</v>
          </cell>
          <cell r="N164">
            <v>0</v>
          </cell>
          <cell r="O164">
            <v>0</v>
          </cell>
          <cell r="P164">
            <v>1447</v>
          </cell>
          <cell r="Q164">
            <v>1217</v>
          </cell>
          <cell r="R164">
            <v>1217</v>
          </cell>
          <cell r="S164">
            <v>1217</v>
          </cell>
          <cell r="T164">
            <v>1217</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1217</v>
          </cell>
          <cell r="AK164">
            <v>1217</v>
          </cell>
          <cell r="AL164">
            <v>0</v>
          </cell>
          <cell r="AM164">
            <v>0</v>
          </cell>
          <cell r="AN164">
            <v>0</v>
          </cell>
          <cell r="AO164">
            <v>0</v>
          </cell>
          <cell r="AP164">
            <v>1217</v>
          </cell>
          <cell r="AQ164">
            <v>1217</v>
          </cell>
          <cell r="AR164">
            <v>1217</v>
          </cell>
          <cell r="AS164">
            <v>1217</v>
          </cell>
          <cell r="AT164">
            <v>1217</v>
          </cell>
          <cell r="AU164">
            <v>1217</v>
          </cell>
          <cell r="AV164">
            <v>1217</v>
          </cell>
          <cell r="AW164">
            <v>0</v>
          </cell>
          <cell r="AX164">
            <v>0</v>
          </cell>
          <cell r="AY164">
            <v>0</v>
          </cell>
          <cell r="AZ164">
            <v>0</v>
          </cell>
          <cell r="BA164">
            <v>0</v>
          </cell>
          <cell r="BB164">
            <v>1217</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A165">
            <v>115</v>
          </cell>
          <cell r="B165">
            <v>5</v>
          </cell>
          <cell r="C165">
            <v>3</v>
          </cell>
          <cell r="D165">
            <v>0</v>
          </cell>
          <cell r="E165">
            <v>0</v>
          </cell>
          <cell r="F165" t="str">
            <v>OSERS</v>
          </cell>
          <cell r="G165" t="str">
            <v>Rehabilitation Services and Disability Research</v>
          </cell>
          <cell r="H165" t="str">
            <v>Other-14</v>
          </cell>
          <cell r="I165">
            <v>0</v>
          </cell>
          <cell r="J165" t="str">
            <v>Helen Keller National Center for Deaf-Blind Youths and Adults (HKNCA)</v>
          </cell>
          <cell r="K165">
            <v>0</v>
          </cell>
          <cell r="L165" t="str">
            <v>D</v>
          </cell>
          <cell r="M165">
            <v>1</v>
          </cell>
          <cell r="N165">
            <v>0</v>
          </cell>
          <cell r="O165">
            <v>0</v>
          </cell>
          <cell r="P165">
            <v>8362</v>
          </cell>
          <cell r="Q165">
            <v>8362</v>
          </cell>
          <cell r="R165">
            <v>9181</v>
          </cell>
          <cell r="S165">
            <v>9181</v>
          </cell>
          <cell r="T165">
            <v>9181</v>
          </cell>
          <cell r="U165">
            <v>9181</v>
          </cell>
          <cell r="V165">
            <v>9181</v>
          </cell>
          <cell r="W165">
            <v>9181</v>
          </cell>
          <cell r="X165">
            <v>9181</v>
          </cell>
          <cell r="Y165">
            <v>9181</v>
          </cell>
          <cell r="Z165">
            <v>9181</v>
          </cell>
          <cell r="AA165">
            <v>0</v>
          </cell>
          <cell r="AB165">
            <v>9181</v>
          </cell>
          <cell r="AC165">
            <v>9181</v>
          </cell>
          <cell r="AD165">
            <v>9181</v>
          </cell>
          <cell r="AE165">
            <v>9181</v>
          </cell>
          <cell r="AF165">
            <v>9181</v>
          </cell>
          <cell r="AG165">
            <v>9181</v>
          </cell>
          <cell r="AH165">
            <v>9181</v>
          </cell>
          <cell r="AI165">
            <v>9181</v>
          </cell>
          <cell r="AJ165">
            <v>9181</v>
          </cell>
          <cell r="AK165">
            <v>9181</v>
          </cell>
          <cell r="AL165">
            <v>9181</v>
          </cell>
          <cell r="AM165">
            <v>9181</v>
          </cell>
          <cell r="AN165">
            <v>9181</v>
          </cell>
          <cell r="AO165">
            <v>9181</v>
          </cell>
          <cell r="AP165">
            <v>9181</v>
          </cell>
          <cell r="AQ165">
            <v>9181</v>
          </cell>
          <cell r="AR165">
            <v>9181</v>
          </cell>
          <cell r="AS165">
            <v>9181</v>
          </cell>
          <cell r="AT165">
            <v>9181</v>
          </cell>
          <cell r="AU165">
            <v>9181</v>
          </cell>
          <cell r="AV165">
            <v>9181</v>
          </cell>
          <cell r="AW165">
            <v>9181</v>
          </cell>
          <cell r="AX165">
            <v>9181</v>
          </cell>
          <cell r="AY165">
            <v>9181</v>
          </cell>
          <cell r="AZ165">
            <v>9163</v>
          </cell>
          <cell r="BA165">
            <v>9025</v>
          </cell>
          <cell r="BB165">
            <v>9181</v>
          </cell>
          <cell r="BC165">
            <v>9181</v>
          </cell>
          <cell r="BD165">
            <v>9181</v>
          </cell>
          <cell r="BE165">
            <v>9181</v>
          </cell>
          <cell r="BF165">
            <v>9181</v>
          </cell>
          <cell r="BG165">
            <v>9181</v>
          </cell>
          <cell r="BH165">
            <v>9181</v>
          </cell>
          <cell r="BI165">
            <v>9181</v>
          </cell>
          <cell r="BJ165">
            <v>9181</v>
          </cell>
          <cell r="BK165">
            <v>9181</v>
          </cell>
          <cell r="BL165">
            <v>9163</v>
          </cell>
          <cell r="BM165">
            <v>9163</v>
          </cell>
          <cell r="BN165">
            <v>9163</v>
          </cell>
          <cell r="BO165">
            <v>9163</v>
          </cell>
          <cell r="BP165">
            <v>9163</v>
          </cell>
          <cell r="BQ165">
            <v>9025</v>
          </cell>
          <cell r="BR165">
            <v>9025</v>
          </cell>
          <cell r="BS165">
            <v>9025</v>
          </cell>
          <cell r="BT165">
            <v>9025</v>
          </cell>
          <cell r="BU165">
            <v>9163</v>
          </cell>
          <cell r="BV165">
            <v>9145</v>
          </cell>
          <cell r="BW165">
            <v>9163</v>
          </cell>
          <cell r="BX165">
            <v>8888</v>
          </cell>
          <cell r="BY165">
            <v>8247</v>
          </cell>
          <cell r="BZ165">
            <v>8247</v>
          </cell>
          <cell r="CA165">
            <v>9163</v>
          </cell>
          <cell r="CB165">
            <v>9163</v>
          </cell>
          <cell r="CC165">
            <v>9146</v>
          </cell>
          <cell r="CD165">
            <v>9145</v>
          </cell>
          <cell r="CE165">
            <v>9145</v>
          </cell>
          <cell r="CF165">
            <v>9145</v>
          </cell>
          <cell r="CG165">
            <v>9145</v>
          </cell>
          <cell r="CH165">
            <v>8667</v>
          </cell>
          <cell r="CI165">
            <v>9145</v>
          </cell>
          <cell r="CJ165">
            <v>9145</v>
          </cell>
          <cell r="CK165">
            <v>9145</v>
          </cell>
          <cell r="CL165">
            <v>9145</v>
          </cell>
          <cell r="CM165">
            <v>9145</v>
          </cell>
          <cell r="CN165">
            <v>9145</v>
          </cell>
          <cell r="CO165">
            <v>9145</v>
          </cell>
          <cell r="CP165">
            <v>9145</v>
          </cell>
          <cell r="CQ165">
            <v>9145</v>
          </cell>
          <cell r="CR165">
            <v>9127</v>
          </cell>
          <cell r="CS165">
            <v>9127</v>
          </cell>
          <cell r="CT165">
            <v>8667</v>
          </cell>
          <cell r="CU165">
            <v>9127</v>
          </cell>
          <cell r="CV165">
            <v>9127</v>
          </cell>
          <cell r="CW165">
            <v>9127</v>
          </cell>
          <cell r="CX165">
            <v>9127</v>
          </cell>
          <cell r="CY165">
            <v>9127</v>
          </cell>
          <cell r="CZ165">
            <v>9127</v>
          </cell>
          <cell r="DA165">
            <v>9127</v>
          </cell>
          <cell r="DB165">
            <v>9127</v>
          </cell>
          <cell r="DC165">
            <v>9122</v>
          </cell>
          <cell r="DD165">
            <v>9127</v>
          </cell>
          <cell r="DE165">
            <v>9127</v>
          </cell>
          <cell r="DF165">
            <v>9840</v>
          </cell>
          <cell r="DG165">
            <v>9840</v>
          </cell>
          <cell r="DH165">
            <v>9840</v>
          </cell>
          <cell r="DI165">
            <v>9840</v>
          </cell>
          <cell r="DJ165">
            <v>9840</v>
          </cell>
          <cell r="DK165">
            <v>9840</v>
          </cell>
          <cell r="DL165">
            <v>10336</v>
          </cell>
          <cell r="DM165">
            <v>10336</v>
          </cell>
          <cell r="DN165">
            <v>9127</v>
          </cell>
          <cell r="DO165">
            <v>0</v>
          </cell>
          <cell r="DP165">
            <v>9127</v>
          </cell>
          <cell r="DQ165">
            <v>10336</v>
          </cell>
          <cell r="DR165">
            <v>10336</v>
          </cell>
          <cell r="DS165">
            <v>10336</v>
          </cell>
          <cell r="DT165">
            <v>9840</v>
          </cell>
          <cell r="DU165">
            <v>9127</v>
          </cell>
          <cell r="DV165">
            <v>9127</v>
          </cell>
          <cell r="DW165">
            <v>9127</v>
          </cell>
          <cell r="DX165">
            <v>10336</v>
          </cell>
          <cell r="DY165">
            <v>10336</v>
          </cell>
          <cell r="DZ165">
            <v>10336</v>
          </cell>
          <cell r="EA165">
            <v>10336</v>
          </cell>
        </row>
        <row r="166">
          <cell r="A166">
            <v>116</v>
          </cell>
          <cell r="B166">
            <v>5</v>
          </cell>
          <cell r="C166">
            <v>3</v>
          </cell>
          <cell r="D166">
            <v>1</v>
          </cell>
          <cell r="E166">
            <v>0</v>
          </cell>
          <cell r="F166" t="str">
            <v>OSERS</v>
          </cell>
          <cell r="G166" t="str">
            <v>Rehabilitation Services and Disability Research</v>
          </cell>
          <cell r="H166" t="str">
            <v>Other-14</v>
          </cell>
          <cell r="I166">
            <v>0</v>
          </cell>
          <cell r="J166" t="str">
            <v>National Institute on Disability and Rehabilitation Research (RA II)</v>
          </cell>
          <cell r="K166">
            <v>0</v>
          </cell>
          <cell r="L166" t="str">
            <v>D</v>
          </cell>
          <cell r="M166">
            <v>1</v>
          </cell>
          <cell r="N166">
            <v>0</v>
          </cell>
          <cell r="O166">
            <v>0</v>
          </cell>
          <cell r="P166">
            <v>107741</v>
          </cell>
          <cell r="Q166">
            <v>110741</v>
          </cell>
          <cell r="R166">
            <v>109241</v>
          </cell>
          <cell r="S166">
            <v>109241</v>
          </cell>
          <cell r="T166">
            <v>109241</v>
          </cell>
          <cell r="U166">
            <v>118000</v>
          </cell>
          <cell r="V166">
            <v>118000</v>
          </cell>
          <cell r="W166">
            <v>118000</v>
          </cell>
          <cell r="X166">
            <v>118000</v>
          </cell>
          <cell r="Y166">
            <v>112991</v>
          </cell>
          <cell r="Z166">
            <v>114775</v>
          </cell>
          <cell r="AA166">
            <v>0</v>
          </cell>
          <cell r="AB166">
            <v>114775</v>
          </cell>
          <cell r="AC166">
            <v>111491</v>
          </cell>
          <cell r="AD166">
            <v>112275</v>
          </cell>
          <cell r="AE166">
            <v>113450</v>
          </cell>
          <cell r="AF166">
            <v>111919</v>
          </cell>
          <cell r="AG166">
            <v>111919</v>
          </cell>
          <cell r="AH166">
            <v>111919</v>
          </cell>
          <cell r="AI166">
            <v>111919</v>
          </cell>
          <cell r="AJ166">
            <v>109241</v>
          </cell>
          <cell r="AK166">
            <v>109241</v>
          </cell>
          <cell r="AL166">
            <v>111919</v>
          </cell>
          <cell r="AM166">
            <v>111919</v>
          </cell>
          <cell r="AN166">
            <v>111919</v>
          </cell>
          <cell r="AO166">
            <v>111919</v>
          </cell>
          <cell r="AP166">
            <v>109241</v>
          </cell>
          <cell r="AQ166">
            <v>109241</v>
          </cell>
          <cell r="AR166">
            <v>109241</v>
          </cell>
          <cell r="AS166">
            <v>109241</v>
          </cell>
          <cell r="AT166">
            <v>109241</v>
          </cell>
          <cell r="AU166">
            <v>109241</v>
          </cell>
          <cell r="AV166">
            <v>109241</v>
          </cell>
          <cell r="AW166">
            <v>109241</v>
          </cell>
          <cell r="AX166">
            <v>109241</v>
          </cell>
          <cell r="AY166">
            <v>109241</v>
          </cell>
          <cell r="AZ166">
            <v>109023</v>
          </cell>
          <cell r="BA166">
            <v>107384</v>
          </cell>
          <cell r="BB166">
            <v>109241</v>
          </cell>
          <cell r="BC166">
            <v>111919</v>
          </cell>
          <cell r="BD166">
            <v>111919</v>
          </cell>
          <cell r="BE166">
            <v>111919</v>
          </cell>
          <cell r="BF166">
            <v>111919</v>
          </cell>
          <cell r="BG166">
            <v>111919</v>
          </cell>
          <cell r="BH166">
            <v>111919</v>
          </cell>
          <cell r="BI166">
            <v>110485</v>
          </cell>
          <cell r="BJ166">
            <v>110485</v>
          </cell>
          <cell r="BK166">
            <v>110485</v>
          </cell>
          <cell r="BL166">
            <v>109022</v>
          </cell>
          <cell r="BM166">
            <v>109022</v>
          </cell>
          <cell r="BN166">
            <v>109023</v>
          </cell>
          <cell r="BO166">
            <v>109023</v>
          </cell>
          <cell r="BP166">
            <v>109023</v>
          </cell>
          <cell r="BQ166">
            <v>107384</v>
          </cell>
          <cell r="BR166">
            <v>107384</v>
          </cell>
          <cell r="BS166">
            <v>107384</v>
          </cell>
          <cell r="BT166">
            <v>107384</v>
          </cell>
          <cell r="BU166">
            <v>109023</v>
          </cell>
          <cell r="BV166">
            <v>108817</v>
          </cell>
          <cell r="BW166">
            <v>109023</v>
          </cell>
          <cell r="BX166">
            <v>109023</v>
          </cell>
          <cell r="BY166">
            <v>109023</v>
          </cell>
          <cell r="BZ166">
            <v>109023</v>
          </cell>
          <cell r="CA166">
            <v>107023</v>
          </cell>
          <cell r="CB166">
            <v>107023</v>
          </cell>
          <cell r="CC166">
            <v>107023</v>
          </cell>
          <cell r="CD166">
            <v>106817</v>
          </cell>
          <cell r="CE166">
            <v>108817</v>
          </cell>
          <cell r="CF166">
            <v>108817</v>
          </cell>
          <cell r="CG166">
            <v>108817</v>
          </cell>
          <cell r="CH166">
            <v>103125</v>
          </cell>
          <cell r="CI166">
            <v>108817</v>
          </cell>
          <cell r="CJ166">
            <v>108817</v>
          </cell>
          <cell r="CK166">
            <v>108817</v>
          </cell>
          <cell r="CL166">
            <v>106817</v>
          </cell>
          <cell r="CM166">
            <v>108817</v>
          </cell>
          <cell r="CN166">
            <v>110000</v>
          </cell>
          <cell r="CO166">
            <v>110000</v>
          </cell>
          <cell r="CP166">
            <v>110000</v>
          </cell>
          <cell r="CQ166">
            <v>110000</v>
          </cell>
          <cell r="CR166">
            <v>110000</v>
          </cell>
          <cell r="CS166">
            <v>110000</v>
          </cell>
          <cell r="CT166">
            <v>103125</v>
          </cell>
          <cell r="CU166">
            <v>103970</v>
          </cell>
          <cell r="CV166">
            <v>110000</v>
          </cell>
          <cell r="CW166">
            <v>108000</v>
          </cell>
          <cell r="CX166">
            <v>108000</v>
          </cell>
          <cell r="CY166">
            <v>108000</v>
          </cell>
          <cell r="CZ166">
            <v>108000</v>
          </cell>
          <cell r="DA166">
            <v>103970</v>
          </cell>
          <cell r="DB166">
            <v>103970</v>
          </cell>
          <cell r="DC166">
            <v>103912</v>
          </cell>
          <cell r="DD166">
            <v>0</v>
          </cell>
          <cell r="DE166">
            <v>103970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A167">
            <v>116.01</v>
          </cell>
          <cell r="B167">
            <v>0</v>
          </cell>
          <cell r="C167">
            <v>0</v>
          </cell>
          <cell r="D167">
            <v>0</v>
          </cell>
          <cell r="E167">
            <v>0</v>
          </cell>
          <cell r="F167" t="str">
            <v>OSERS</v>
          </cell>
          <cell r="G167" t="str">
            <v>Rehabilitation Services and Disability Research</v>
          </cell>
          <cell r="H167" t="str">
            <v>Other-14</v>
          </cell>
          <cell r="I167">
            <v>0</v>
          </cell>
          <cell r="J167" t="str">
            <v>Workforce innovation fund (RA II)</v>
          </cell>
          <cell r="K167">
            <v>0</v>
          </cell>
          <cell r="L167" t="str">
            <v>D</v>
          </cell>
          <cell r="M167">
            <v>1</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30000</v>
          </cell>
          <cell r="AH167">
            <v>30000</v>
          </cell>
          <cell r="AI167">
            <v>30000</v>
          </cell>
          <cell r="AJ167">
            <v>0</v>
          </cell>
          <cell r="AK167">
            <v>0</v>
          </cell>
          <cell r="AL167">
            <v>27000</v>
          </cell>
          <cell r="AM167">
            <v>27000</v>
          </cell>
          <cell r="AN167">
            <v>28500</v>
          </cell>
          <cell r="AO167">
            <v>27000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30000</v>
          </cell>
          <cell r="BD167">
            <v>0</v>
          </cell>
          <cell r="BE167">
            <v>30000</v>
          </cell>
          <cell r="BF167">
            <v>28500</v>
          </cell>
          <cell r="BG167">
            <v>30000</v>
          </cell>
          <cell r="BH167">
            <v>30000</v>
          </cell>
          <cell r="BI167">
            <v>30000</v>
          </cell>
          <cell r="BJ167">
            <v>30000</v>
          </cell>
          <cell r="BK167">
            <v>30000</v>
          </cell>
          <cell r="BL167">
            <v>30000</v>
          </cell>
          <cell r="BM167">
            <v>0</v>
          </cell>
          <cell r="BN167">
            <v>0</v>
          </cell>
          <cell r="BO167">
            <v>0</v>
          </cell>
          <cell r="BP167">
            <v>0</v>
          </cell>
          <cell r="BQ167">
            <v>0</v>
          </cell>
          <cell r="BR167">
            <v>0</v>
          </cell>
          <cell r="BS167">
            <v>0</v>
          </cell>
          <cell r="BT167">
            <v>0</v>
          </cell>
          <cell r="BU167">
            <v>0</v>
          </cell>
          <cell r="BV167">
            <v>0</v>
          </cell>
          <cell r="BW167">
            <v>30000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8">
          <cell r="A168">
            <v>117</v>
          </cell>
          <cell r="B168">
            <v>5</v>
          </cell>
          <cell r="C168">
            <v>3</v>
          </cell>
          <cell r="D168">
            <v>1</v>
          </cell>
          <cell r="E168">
            <v>0</v>
          </cell>
          <cell r="F168" t="str">
            <v>OSERS</v>
          </cell>
          <cell r="G168" t="str">
            <v>Rehabilitation Services and Disability Research</v>
          </cell>
          <cell r="H168" t="str">
            <v>Other-14</v>
          </cell>
          <cell r="I168">
            <v>0</v>
          </cell>
          <cell r="J168" t="str">
            <v>Assistive technology programs (ATA, sections 4, 5, and 6)</v>
          </cell>
          <cell r="K168">
            <v>0</v>
          </cell>
          <cell r="L168" t="str">
            <v>D</v>
          </cell>
          <cell r="M168">
            <v>1</v>
          </cell>
          <cell r="N168">
            <v>0</v>
          </cell>
          <cell r="O168">
            <v>0</v>
          </cell>
          <cell r="P168">
            <v>30960</v>
          </cell>
          <cell r="Q168">
            <v>30960</v>
          </cell>
          <cell r="R168">
            <v>30960</v>
          </cell>
          <cell r="S168">
            <v>30960</v>
          </cell>
          <cell r="T168">
            <v>30960</v>
          </cell>
          <cell r="U168">
            <v>30960</v>
          </cell>
          <cell r="V168">
            <v>30960</v>
          </cell>
          <cell r="W168">
            <v>30960</v>
          </cell>
          <cell r="X168">
            <v>30960</v>
          </cell>
          <cell r="Y168">
            <v>30960</v>
          </cell>
          <cell r="Z168">
            <v>30960</v>
          </cell>
          <cell r="AA168">
            <v>0</v>
          </cell>
          <cell r="AB168">
            <v>30960</v>
          </cell>
          <cell r="AC168">
            <v>30960</v>
          </cell>
          <cell r="AD168">
            <v>30960</v>
          </cell>
          <cell r="AE168">
            <v>30960</v>
          </cell>
          <cell r="AF168">
            <v>30960</v>
          </cell>
          <cell r="AG168">
            <v>30960</v>
          </cell>
          <cell r="AH168">
            <v>30960</v>
          </cell>
          <cell r="AI168">
            <v>30960</v>
          </cell>
          <cell r="AJ168">
            <v>30960</v>
          </cell>
          <cell r="AK168">
            <v>30960</v>
          </cell>
          <cell r="AL168">
            <v>30960</v>
          </cell>
          <cell r="AM168">
            <v>30960</v>
          </cell>
          <cell r="AN168">
            <v>30960</v>
          </cell>
          <cell r="AO168">
            <v>30960</v>
          </cell>
          <cell r="AP168">
            <v>30960</v>
          </cell>
          <cell r="AQ168">
            <v>30960</v>
          </cell>
          <cell r="AR168">
            <v>30960</v>
          </cell>
          <cell r="AS168">
            <v>30960</v>
          </cell>
          <cell r="AT168">
            <v>30960</v>
          </cell>
          <cell r="AU168">
            <v>30960</v>
          </cell>
          <cell r="AV168">
            <v>30960</v>
          </cell>
          <cell r="AW168">
            <v>30960</v>
          </cell>
          <cell r="AX168">
            <v>30960</v>
          </cell>
          <cell r="AY168">
            <v>30960</v>
          </cell>
          <cell r="AZ168">
            <v>30898</v>
          </cell>
          <cell r="BA168">
            <v>30434</v>
          </cell>
          <cell r="BB168">
            <v>30960</v>
          </cell>
          <cell r="BC168">
            <v>30960</v>
          </cell>
          <cell r="BD168">
            <v>30960</v>
          </cell>
          <cell r="BE168">
            <v>30960</v>
          </cell>
          <cell r="BF168">
            <v>30960</v>
          </cell>
          <cell r="BG168">
            <v>30960</v>
          </cell>
          <cell r="BH168">
            <v>30960</v>
          </cell>
          <cell r="BI168">
            <v>30960</v>
          </cell>
          <cell r="BJ168">
            <v>30960</v>
          </cell>
          <cell r="BK168">
            <v>30960</v>
          </cell>
          <cell r="BL168">
            <v>30898</v>
          </cell>
          <cell r="BM168">
            <v>30898</v>
          </cell>
          <cell r="BN168">
            <v>30898</v>
          </cell>
          <cell r="BO168">
            <v>30898</v>
          </cell>
          <cell r="BP168">
            <v>30898</v>
          </cell>
          <cell r="BQ168">
            <v>30434</v>
          </cell>
          <cell r="BR168">
            <v>30434</v>
          </cell>
          <cell r="BS168">
            <v>30434</v>
          </cell>
          <cell r="BT168">
            <v>30434</v>
          </cell>
          <cell r="BU168">
            <v>32898</v>
          </cell>
          <cell r="BV168">
            <v>32836</v>
          </cell>
          <cell r="BW168">
            <v>30898</v>
          </cell>
          <cell r="BX168">
            <v>30898</v>
          </cell>
          <cell r="BY168">
            <v>30898</v>
          </cell>
          <cell r="BZ168">
            <v>30898</v>
          </cell>
          <cell r="CA168">
            <v>30898</v>
          </cell>
          <cell r="CB168">
            <v>30898</v>
          </cell>
          <cell r="CC168">
            <v>30898</v>
          </cell>
          <cell r="CD168">
            <v>30840</v>
          </cell>
          <cell r="CE168">
            <v>37500</v>
          </cell>
          <cell r="CF168">
            <v>37500</v>
          </cell>
          <cell r="CG168">
            <v>32836</v>
          </cell>
          <cell r="CH168">
            <v>31118</v>
          </cell>
          <cell r="CI168">
            <v>32836</v>
          </cell>
          <cell r="CJ168">
            <v>32836</v>
          </cell>
          <cell r="CK168">
            <v>37500</v>
          </cell>
          <cell r="CL168">
            <v>30840</v>
          </cell>
          <cell r="CM168">
            <v>37500</v>
          </cell>
          <cell r="CN168">
            <v>30840</v>
          </cell>
          <cell r="CO168">
            <v>30840</v>
          </cell>
          <cell r="CP168">
            <v>30840</v>
          </cell>
          <cell r="CQ168">
            <v>30840</v>
          </cell>
          <cell r="CR168">
            <v>37500</v>
          </cell>
          <cell r="CS168">
            <v>37500</v>
          </cell>
          <cell r="CT168">
            <v>31118</v>
          </cell>
          <cell r="CU168">
            <v>33000</v>
          </cell>
          <cell r="CV168">
            <v>30840</v>
          </cell>
          <cell r="CW168">
            <v>30840</v>
          </cell>
          <cell r="CX168">
            <v>30840</v>
          </cell>
          <cell r="CY168">
            <v>31000</v>
          </cell>
          <cell r="CZ168">
            <v>31000</v>
          </cell>
          <cell r="DA168">
            <v>38000</v>
          </cell>
          <cell r="DB168">
            <v>33000</v>
          </cell>
          <cell r="DC168">
            <v>32982</v>
          </cell>
          <cell r="DD168">
            <v>0</v>
          </cell>
          <cell r="DE168">
            <v>33000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row>
        <row r="169">
          <cell r="A169">
            <v>117.01</v>
          </cell>
          <cell r="B169">
            <v>0</v>
          </cell>
          <cell r="C169">
            <v>0</v>
          </cell>
          <cell r="D169">
            <v>0</v>
          </cell>
          <cell r="E169">
            <v>0</v>
          </cell>
          <cell r="F169" t="str">
            <v>OSERS</v>
          </cell>
          <cell r="G169" t="str">
            <v>Rehabilitation Services and Disability Research</v>
          </cell>
          <cell r="H169" t="str">
            <v>Other-15</v>
          </cell>
          <cell r="I169">
            <v>0</v>
          </cell>
          <cell r="J169" t="str">
            <v xml:space="preserve">ACCT: Access through Cloud Computing </v>
          </cell>
          <cell r="K169">
            <v>0</v>
          </cell>
          <cell r="L169" t="str">
            <v>D</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10000</v>
          </cell>
          <cell r="BH169">
            <v>10000</v>
          </cell>
          <cell r="BI169">
            <v>10000</v>
          </cell>
          <cell r="BJ169">
            <v>10000</v>
          </cell>
          <cell r="BK169">
            <v>10000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row r="170">
          <cell r="A170">
            <v>117.1</v>
          </cell>
          <cell r="B170">
            <v>5</v>
          </cell>
          <cell r="C170">
            <v>3</v>
          </cell>
          <cell r="D170">
            <v>1</v>
          </cell>
          <cell r="E170">
            <v>0</v>
          </cell>
          <cell r="F170" t="str">
            <v>OSERS</v>
          </cell>
          <cell r="G170" t="str">
            <v>Rehabilitation Services and Disability Research</v>
          </cell>
          <cell r="H170" t="str">
            <v>Other-11</v>
          </cell>
          <cell r="I170">
            <v>0</v>
          </cell>
          <cell r="J170" t="str">
            <v>Vocational rehabilitation - Grants to States (RA Title I-A, sections 110 and 111)</v>
          </cell>
          <cell r="K170">
            <v>1</v>
          </cell>
          <cell r="L170" t="str">
            <v>D</v>
          </cell>
          <cell r="M170">
            <v>1</v>
          </cell>
          <cell r="N170">
            <v>0</v>
          </cell>
          <cell r="O170">
            <v>0</v>
          </cell>
          <cell r="P170">
            <v>540000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row>
        <row r="171">
          <cell r="A171">
            <v>117.11</v>
          </cell>
          <cell r="B171">
            <v>5</v>
          </cell>
          <cell r="C171">
            <v>3</v>
          </cell>
          <cell r="D171">
            <v>1</v>
          </cell>
          <cell r="E171">
            <v>0</v>
          </cell>
          <cell r="F171" t="str">
            <v>OSERS</v>
          </cell>
          <cell r="G171" t="str">
            <v>Rehabilitation Services and Disability Research</v>
          </cell>
          <cell r="H171" t="str">
            <v>Other-14</v>
          </cell>
          <cell r="I171">
            <v>0</v>
          </cell>
          <cell r="J171" t="str">
            <v>Migrant and seasonal farmworkers (RA section 304)</v>
          </cell>
          <cell r="K171">
            <v>0</v>
          </cell>
          <cell r="L171" t="str">
            <v>D</v>
          </cell>
          <cell r="M171">
            <v>1</v>
          </cell>
          <cell r="N171">
            <v>0</v>
          </cell>
          <cell r="O171">
            <v>0</v>
          </cell>
          <cell r="P171">
            <v>2239</v>
          </cell>
          <cell r="Q171">
            <v>2239</v>
          </cell>
          <cell r="R171">
            <v>2239</v>
          </cell>
          <cell r="S171">
            <v>2239</v>
          </cell>
          <cell r="T171">
            <v>2239</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2239</v>
          </cell>
          <cell r="AJ171">
            <v>2239</v>
          </cell>
          <cell r="AK171">
            <v>2239</v>
          </cell>
          <cell r="AL171">
            <v>2239</v>
          </cell>
          <cell r="AM171">
            <v>2239</v>
          </cell>
          <cell r="AN171">
            <v>2239</v>
          </cell>
          <cell r="AO171">
            <v>2239</v>
          </cell>
          <cell r="AP171">
            <v>2239</v>
          </cell>
          <cell r="AQ171">
            <v>2239</v>
          </cell>
          <cell r="AR171">
            <v>2239</v>
          </cell>
          <cell r="AS171">
            <v>2239</v>
          </cell>
          <cell r="AT171">
            <v>2239</v>
          </cell>
          <cell r="AU171">
            <v>2239</v>
          </cell>
          <cell r="AV171">
            <v>2239</v>
          </cell>
          <cell r="AW171">
            <v>0</v>
          </cell>
          <cell r="AX171">
            <v>2239</v>
          </cell>
          <cell r="AY171">
            <v>1860</v>
          </cell>
          <cell r="AZ171">
            <v>1856</v>
          </cell>
          <cell r="BA171">
            <v>1828</v>
          </cell>
          <cell r="BB171">
            <v>2239</v>
          </cell>
          <cell r="BC171">
            <v>0</v>
          </cell>
          <cell r="BD171">
            <v>0</v>
          </cell>
          <cell r="BE171">
            <v>0</v>
          </cell>
          <cell r="BF171">
            <v>0</v>
          </cell>
          <cell r="BG171">
            <v>0</v>
          </cell>
          <cell r="BH171">
            <v>0</v>
          </cell>
          <cell r="BI171">
            <v>0</v>
          </cell>
          <cell r="BJ171">
            <v>0</v>
          </cell>
          <cell r="BK171">
            <v>0</v>
          </cell>
          <cell r="BL171">
            <v>0</v>
          </cell>
          <cell r="BM171">
            <v>1856</v>
          </cell>
          <cell r="BN171">
            <v>1856</v>
          </cell>
          <cell r="BO171">
            <v>1856</v>
          </cell>
          <cell r="BP171">
            <v>0</v>
          </cell>
          <cell r="BQ171">
            <v>1828</v>
          </cell>
          <cell r="BR171">
            <v>1828</v>
          </cell>
          <cell r="BS171">
            <v>1828</v>
          </cell>
          <cell r="BT171">
            <v>1828</v>
          </cell>
          <cell r="BU171">
            <v>1264</v>
          </cell>
          <cell r="BV171">
            <v>1262</v>
          </cell>
          <cell r="BW171">
            <v>0</v>
          </cell>
          <cell r="BX171">
            <v>0</v>
          </cell>
          <cell r="BY171">
            <v>0</v>
          </cell>
          <cell r="BZ171">
            <v>0</v>
          </cell>
          <cell r="CA171">
            <v>0</v>
          </cell>
          <cell r="CB171">
            <v>0</v>
          </cell>
          <cell r="CC171">
            <v>0</v>
          </cell>
          <cell r="CD171">
            <v>0</v>
          </cell>
          <cell r="CE171">
            <v>1262</v>
          </cell>
          <cell r="CF171">
            <v>1262</v>
          </cell>
          <cell r="CG171">
            <v>1262</v>
          </cell>
          <cell r="CH171">
            <v>1196</v>
          </cell>
          <cell r="CI171">
            <v>1262</v>
          </cell>
          <cell r="CJ171">
            <v>1262</v>
          </cell>
          <cell r="CK171">
            <v>0</v>
          </cell>
          <cell r="CL171">
            <v>0</v>
          </cell>
          <cell r="CM171">
            <v>0</v>
          </cell>
          <cell r="CN171">
            <v>0</v>
          </cell>
          <cell r="CO171">
            <v>0</v>
          </cell>
          <cell r="CP171">
            <v>0</v>
          </cell>
          <cell r="CQ171">
            <v>0</v>
          </cell>
          <cell r="CR171">
            <v>1259</v>
          </cell>
          <cell r="CS171">
            <v>1259</v>
          </cell>
          <cell r="CT171">
            <v>1196</v>
          </cell>
          <cell r="CU171">
            <v>1196</v>
          </cell>
          <cell r="CV171">
            <v>0</v>
          </cell>
          <cell r="CW171">
            <v>0</v>
          </cell>
          <cell r="CX171">
            <v>0</v>
          </cell>
          <cell r="CY171">
            <v>0</v>
          </cell>
          <cell r="CZ171">
            <v>0</v>
          </cell>
          <cell r="DA171">
            <v>0</v>
          </cell>
          <cell r="DB171">
            <v>1196</v>
          </cell>
          <cell r="DC171">
            <v>1195</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row>
        <row r="172">
          <cell r="A172">
            <v>117.45</v>
          </cell>
          <cell r="B172">
            <v>5</v>
          </cell>
          <cell r="C172">
            <v>3</v>
          </cell>
          <cell r="D172">
            <v>1</v>
          </cell>
          <cell r="E172">
            <v>0</v>
          </cell>
          <cell r="F172" t="str">
            <v>OSERS</v>
          </cell>
          <cell r="G172" t="str">
            <v>Rehabilitation Services and Disability Research</v>
          </cell>
          <cell r="H172">
            <v>0</v>
          </cell>
          <cell r="I172">
            <v>0</v>
          </cell>
          <cell r="J172" t="str">
            <v>Vocational rehabilitation - Grants to Indians (RA Title I-C)</v>
          </cell>
          <cell r="K172">
            <v>1</v>
          </cell>
          <cell r="L172" t="str">
            <v>D</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row>
        <row r="173">
          <cell r="A173">
            <v>117.5</v>
          </cell>
          <cell r="B173">
            <v>5</v>
          </cell>
          <cell r="C173">
            <v>3</v>
          </cell>
          <cell r="D173">
            <v>1</v>
          </cell>
          <cell r="E173">
            <v>0</v>
          </cell>
          <cell r="F173" t="str">
            <v>OSERS</v>
          </cell>
          <cell r="G173" t="str">
            <v>Rehabilitation Services and Disability Research</v>
          </cell>
          <cell r="H173">
            <v>0</v>
          </cell>
          <cell r="I173">
            <v>0</v>
          </cell>
          <cell r="J173" t="str">
            <v>Vocational rehabilitation - Grants to States (RA Title I-A, sections 110 and 111)</v>
          </cell>
          <cell r="K173">
            <v>0</v>
          </cell>
          <cell r="L173" t="str">
            <v>M</v>
          </cell>
          <cell r="M173">
            <v>1</v>
          </cell>
          <cell r="N173">
            <v>0</v>
          </cell>
          <cell r="O173">
            <v>0</v>
          </cell>
          <cell r="P173">
            <v>2938522</v>
          </cell>
          <cell r="Q173">
            <v>3047247</v>
          </cell>
          <cell r="R173">
            <v>3041797</v>
          </cell>
          <cell r="S173">
            <v>3047247</v>
          </cell>
          <cell r="T173">
            <v>3041797</v>
          </cell>
          <cell r="U173">
            <v>3153529</v>
          </cell>
          <cell r="V173">
            <v>3153529</v>
          </cell>
          <cell r="W173">
            <v>3153529</v>
          </cell>
          <cell r="X173">
            <v>3153529</v>
          </cell>
          <cell r="Y173">
            <v>3103529</v>
          </cell>
          <cell r="Z173">
            <v>3103529</v>
          </cell>
          <cell r="AA173">
            <v>0</v>
          </cell>
          <cell r="AB173">
            <v>3103529</v>
          </cell>
          <cell r="AC173">
            <v>3103529</v>
          </cell>
          <cell r="AD173">
            <v>3103529</v>
          </cell>
          <cell r="AE173">
            <v>3103529</v>
          </cell>
          <cell r="AF173">
            <v>3103529</v>
          </cell>
          <cell r="AG173">
            <v>3103529</v>
          </cell>
          <cell r="AH173">
            <v>3103529</v>
          </cell>
          <cell r="AI173">
            <v>3047247</v>
          </cell>
          <cell r="AJ173">
            <v>3047247</v>
          </cell>
          <cell r="AK173">
            <v>3047247</v>
          </cell>
          <cell r="AL173">
            <v>3047247</v>
          </cell>
          <cell r="AM173">
            <v>3047247</v>
          </cell>
          <cell r="AN173">
            <v>3047247</v>
          </cell>
          <cell r="AO173">
            <v>3047247</v>
          </cell>
          <cell r="AP173">
            <v>3047247</v>
          </cell>
          <cell r="AQ173">
            <v>3047247</v>
          </cell>
          <cell r="AR173">
            <v>3047247</v>
          </cell>
          <cell r="AS173">
            <v>3047247</v>
          </cell>
          <cell r="AT173">
            <v>3047247</v>
          </cell>
          <cell r="AU173">
            <v>3047247</v>
          </cell>
          <cell r="AV173">
            <v>3047247</v>
          </cell>
          <cell r="AW173">
            <v>3047247</v>
          </cell>
          <cell r="AX173">
            <v>3047247</v>
          </cell>
          <cell r="AY173">
            <v>3047247</v>
          </cell>
          <cell r="AZ173">
            <v>3041146</v>
          </cell>
          <cell r="BA173">
            <v>3083814</v>
          </cell>
          <cell r="BB173">
            <v>3047247</v>
          </cell>
          <cell r="BC173">
            <v>3103529</v>
          </cell>
          <cell r="BD173">
            <v>3139994</v>
          </cell>
          <cell r="BE173">
            <v>3103529</v>
          </cell>
          <cell r="BF173">
            <v>3139994</v>
          </cell>
          <cell r="BG173">
            <v>3102978</v>
          </cell>
          <cell r="BH173">
            <v>3102978</v>
          </cell>
          <cell r="BI173">
            <v>3102978</v>
          </cell>
          <cell r="BJ173">
            <v>3103529</v>
          </cell>
          <cell r="BK173">
            <v>3103529</v>
          </cell>
          <cell r="BL173">
            <v>3082959</v>
          </cell>
          <cell r="BM173">
            <v>3083814</v>
          </cell>
          <cell r="BN173">
            <v>3083814</v>
          </cell>
          <cell r="BO173">
            <v>3083814</v>
          </cell>
          <cell r="BP173">
            <v>3103080</v>
          </cell>
          <cell r="BQ173">
            <v>3047247</v>
          </cell>
          <cell r="BR173">
            <v>3047247</v>
          </cell>
          <cell r="BS173">
            <v>3047247</v>
          </cell>
          <cell r="BT173">
            <v>3047247</v>
          </cell>
          <cell r="BU173">
            <v>3083814</v>
          </cell>
          <cell r="BV173">
            <v>3083814</v>
          </cell>
          <cell r="BW173">
            <v>3119828</v>
          </cell>
          <cell r="BX173">
            <v>3047247</v>
          </cell>
          <cell r="BY173">
            <v>3119828</v>
          </cell>
          <cell r="BZ173">
            <v>3119828</v>
          </cell>
          <cell r="CA173">
            <v>3129828</v>
          </cell>
          <cell r="CB173">
            <v>3129828</v>
          </cell>
          <cell r="CC173">
            <v>3129828</v>
          </cell>
          <cell r="CD173">
            <v>3129169</v>
          </cell>
          <cell r="CE173">
            <v>3191748</v>
          </cell>
          <cell r="CF173">
            <v>3191748</v>
          </cell>
          <cell r="CG173">
            <v>3191748</v>
          </cell>
          <cell r="CH173">
            <v>3028969</v>
          </cell>
          <cell r="CI173">
            <v>3083814</v>
          </cell>
          <cell r="CJ173">
            <v>3083814</v>
          </cell>
          <cell r="CK173">
            <v>3226842</v>
          </cell>
          <cell r="CL173">
            <v>3226842</v>
          </cell>
          <cell r="CM173">
            <v>3226842</v>
          </cell>
          <cell r="CN173">
            <v>3261966</v>
          </cell>
          <cell r="CO173">
            <v>3261966</v>
          </cell>
          <cell r="CP173">
            <v>3261966</v>
          </cell>
          <cell r="CQ173">
            <v>3261966</v>
          </cell>
          <cell r="CR173">
            <v>3261966</v>
          </cell>
          <cell r="CS173">
            <v>3261966</v>
          </cell>
          <cell r="CT173">
            <v>3027104</v>
          </cell>
          <cell r="CU173">
            <v>3027104</v>
          </cell>
          <cell r="CV173">
            <v>3297848</v>
          </cell>
          <cell r="CW173">
            <v>3235315</v>
          </cell>
          <cell r="CX173">
            <v>3294586</v>
          </cell>
          <cell r="CY173">
            <v>3294586</v>
          </cell>
          <cell r="CZ173">
            <v>3294586</v>
          </cell>
          <cell r="DA173">
            <v>3294586</v>
          </cell>
          <cell r="DB173">
            <v>3027104</v>
          </cell>
          <cell r="DC173">
            <v>3054081</v>
          </cell>
          <cell r="DD173">
            <v>3294586</v>
          </cell>
          <cell r="DE173">
            <v>3052454</v>
          </cell>
          <cell r="DF173">
            <v>3367067</v>
          </cell>
          <cell r="DG173">
            <v>3350594</v>
          </cell>
          <cell r="DH173">
            <v>3350594</v>
          </cell>
          <cell r="DI173">
            <v>3350594</v>
          </cell>
          <cell r="DJ173">
            <v>3350594</v>
          </cell>
          <cell r="DK173">
            <v>3350594</v>
          </cell>
          <cell r="DL173">
            <v>3350594</v>
          </cell>
          <cell r="DM173">
            <v>3350594</v>
          </cell>
          <cell r="DN173">
            <v>3350594</v>
          </cell>
          <cell r="DO173">
            <v>0</v>
          </cell>
          <cell r="DP173">
            <v>3350594</v>
          </cell>
          <cell r="DQ173">
            <v>3118130</v>
          </cell>
          <cell r="DR173">
            <v>3118130</v>
          </cell>
          <cell r="DS173">
            <v>3118130</v>
          </cell>
          <cell r="DT173">
            <v>3360645</v>
          </cell>
          <cell r="DU173">
            <v>3360645</v>
          </cell>
          <cell r="DV173">
            <v>3357254</v>
          </cell>
          <cell r="DW173">
            <v>3357254</v>
          </cell>
          <cell r="DX173">
            <v>3355454</v>
          </cell>
          <cell r="DY173">
            <v>3355454</v>
          </cell>
          <cell r="DZ173">
            <v>3355454</v>
          </cell>
          <cell r="EA173">
            <v>3355454</v>
          </cell>
        </row>
        <row r="174">
          <cell r="A174">
            <v>117.6</v>
          </cell>
          <cell r="B174">
            <v>5</v>
          </cell>
          <cell r="C174">
            <v>3</v>
          </cell>
          <cell r="D174">
            <v>1</v>
          </cell>
          <cell r="E174">
            <v>0</v>
          </cell>
          <cell r="F174" t="str">
            <v>OSERS</v>
          </cell>
          <cell r="G174" t="str">
            <v>Rehabilitation Services and Disability Research</v>
          </cell>
          <cell r="H174">
            <v>0</v>
          </cell>
          <cell r="I174">
            <v>0</v>
          </cell>
          <cell r="J174" t="str">
            <v>Vocational rehabilitation - Grants to Indians (RA Title I-C)</v>
          </cell>
          <cell r="K174">
            <v>0</v>
          </cell>
          <cell r="L174" t="str">
            <v>M</v>
          </cell>
          <cell r="M174">
            <v>1</v>
          </cell>
          <cell r="N174">
            <v>0</v>
          </cell>
          <cell r="O174">
            <v>0</v>
          </cell>
          <cell r="P174">
            <v>36113</v>
          </cell>
          <cell r="Q174">
            <v>37449</v>
          </cell>
          <cell r="R174">
            <v>42899</v>
          </cell>
          <cell r="S174">
            <v>37449</v>
          </cell>
          <cell r="T174">
            <v>42899</v>
          </cell>
          <cell r="U174">
            <v>38000</v>
          </cell>
          <cell r="V174">
            <v>38000</v>
          </cell>
          <cell r="W174">
            <v>38000</v>
          </cell>
          <cell r="X174">
            <v>38000</v>
          </cell>
          <cell r="Y174">
            <v>37449</v>
          </cell>
          <cell r="Z174">
            <v>38000</v>
          </cell>
          <cell r="AA174">
            <v>0</v>
          </cell>
          <cell r="AB174">
            <v>38000</v>
          </cell>
          <cell r="AC174">
            <v>37449</v>
          </cell>
          <cell r="AD174">
            <v>38000</v>
          </cell>
          <cell r="AE174">
            <v>38000</v>
          </cell>
          <cell r="AF174">
            <v>38000</v>
          </cell>
          <cell r="AG174">
            <v>38000</v>
          </cell>
          <cell r="AH174">
            <v>38000</v>
          </cell>
          <cell r="AI174">
            <v>37449</v>
          </cell>
          <cell r="AJ174">
            <v>37449</v>
          </cell>
          <cell r="AK174">
            <v>37449</v>
          </cell>
          <cell r="AL174">
            <v>37449</v>
          </cell>
          <cell r="AM174">
            <v>37449</v>
          </cell>
          <cell r="AN174">
            <v>37449</v>
          </cell>
          <cell r="AO174">
            <v>37449</v>
          </cell>
          <cell r="AP174">
            <v>37449</v>
          </cell>
          <cell r="AQ174">
            <v>37449</v>
          </cell>
          <cell r="AR174">
            <v>37449</v>
          </cell>
          <cell r="AS174">
            <v>37449</v>
          </cell>
          <cell r="AT174">
            <v>37449</v>
          </cell>
          <cell r="AU174">
            <v>37449</v>
          </cell>
          <cell r="AV174">
            <v>37449</v>
          </cell>
          <cell r="AW174">
            <v>37449</v>
          </cell>
          <cell r="AX174">
            <v>37449</v>
          </cell>
          <cell r="AY174">
            <v>37449</v>
          </cell>
          <cell r="AZ174">
            <v>43550</v>
          </cell>
          <cell r="BA174">
            <v>37898</v>
          </cell>
          <cell r="BB174">
            <v>37449</v>
          </cell>
          <cell r="BC174">
            <v>38000</v>
          </cell>
          <cell r="BD174">
            <v>38000</v>
          </cell>
          <cell r="BE174">
            <v>38000</v>
          </cell>
          <cell r="BF174">
            <v>38000</v>
          </cell>
          <cell r="BG174">
            <v>38000</v>
          </cell>
          <cell r="BH174">
            <v>38000</v>
          </cell>
          <cell r="BI174">
            <v>38000</v>
          </cell>
          <cell r="BJ174">
            <v>37449</v>
          </cell>
          <cell r="BK174">
            <v>37449</v>
          </cell>
          <cell r="BL174">
            <v>37449</v>
          </cell>
          <cell r="BM174">
            <v>37898</v>
          </cell>
          <cell r="BN174">
            <v>37898</v>
          </cell>
          <cell r="BO174">
            <v>37898</v>
          </cell>
          <cell r="BP174">
            <v>37898</v>
          </cell>
          <cell r="BQ174">
            <v>37449</v>
          </cell>
          <cell r="BR174">
            <v>37449</v>
          </cell>
          <cell r="BS174">
            <v>37449</v>
          </cell>
          <cell r="BT174">
            <v>37449</v>
          </cell>
          <cell r="BU174">
            <v>37898</v>
          </cell>
          <cell r="BV174">
            <v>37898</v>
          </cell>
          <cell r="BW174">
            <v>38200</v>
          </cell>
          <cell r="BX174">
            <v>37449</v>
          </cell>
          <cell r="BY174">
            <v>38200</v>
          </cell>
          <cell r="BZ174">
            <v>38200</v>
          </cell>
          <cell r="CA174">
            <v>38200</v>
          </cell>
          <cell r="CB174">
            <v>38200</v>
          </cell>
          <cell r="CC174">
            <v>38200</v>
          </cell>
          <cell r="CD174">
            <v>38200</v>
          </cell>
          <cell r="CE174">
            <v>39224</v>
          </cell>
          <cell r="CF174">
            <v>39224</v>
          </cell>
          <cell r="CG174">
            <v>39224</v>
          </cell>
          <cell r="CH174">
            <v>37224</v>
          </cell>
          <cell r="CI174">
            <v>37898</v>
          </cell>
          <cell r="CJ174">
            <v>37898</v>
          </cell>
          <cell r="CK174">
            <v>39500</v>
          </cell>
          <cell r="CL174">
            <v>39500</v>
          </cell>
          <cell r="CM174">
            <v>39500</v>
          </cell>
          <cell r="CN174">
            <v>40087</v>
          </cell>
          <cell r="CO174">
            <v>40087</v>
          </cell>
          <cell r="CP174">
            <v>40087</v>
          </cell>
          <cell r="CQ174">
            <v>40087</v>
          </cell>
          <cell r="CR174">
            <v>40087</v>
          </cell>
          <cell r="CS174">
            <v>40087</v>
          </cell>
          <cell r="CT174">
            <v>37201</v>
          </cell>
          <cell r="CU174">
            <v>37201</v>
          </cell>
          <cell r="CV174">
            <v>40528</v>
          </cell>
          <cell r="CW174">
            <v>39759</v>
          </cell>
          <cell r="CX174">
            <v>40488</v>
          </cell>
          <cell r="CY174">
            <v>40488</v>
          </cell>
          <cell r="CZ174">
            <v>40488</v>
          </cell>
          <cell r="DA174">
            <v>40488</v>
          </cell>
          <cell r="DB174">
            <v>37201</v>
          </cell>
          <cell r="DC174">
            <v>37532</v>
          </cell>
          <cell r="DD174">
            <v>40488</v>
          </cell>
          <cell r="DE174">
            <v>39160</v>
          </cell>
          <cell r="DF174">
            <v>41379</v>
          </cell>
          <cell r="DG174">
            <v>41176</v>
          </cell>
          <cell r="DH174">
            <v>41176</v>
          </cell>
          <cell r="DI174">
            <v>41176</v>
          </cell>
          <cell r="DJ174">
            <v>41176</v>
          </cell>
          <cell r="DK174">
            <v>41176</v>
          </cell>
          <cell r="DL174">
            <v>41176</v>
          </cell>
          <cell r="DM174">
            <v>41176</v>
          </cell>
          <cell r="DN174">
            <v>41176</v>
          </cell>
          <cell r="DO174">
            <v>0</v>
          </cell>
          <cell r="DP174">
            <v>41176</v>
          </cell>
          <cell r="DQ174">
            <v>43000</v>
          </cell>
          <cell r="DR174">
            <v>43000</v>
          </cell>
          <cell r="DS174">
            <v>43000</v>
          </cell>
          <cell r="DT174">
            <v>41300</v>
          </cell>
          <cell r="DU174">
            <v>41300</v>
          </cell>
          <cell r="DV174">
            <v>41300</v>
          </cell>
          <cell r="DW174">
            <v>41300</v>
          </cell>
          <cell r="DX174">
            <v>43100</v>
          </cell>
          <cell r="DY174">
            <v>43100</v>
          </cell>
          <cell r="DZ174">
            <v>43100</v>
          </cell>
          <cell r="EA174">
            <v>43100</v>
          </cell>
        </row>
        <row r="175">
          <cell r="A175">
            <v>117.7</v>
          </cell>
          <cell r="B175">
            <v>5</v>
          </cell>
          <cell r="C175">
            <v>3</v>
          </cell>
          <cell r="D175">
            <v>1</v>
          </cell>
          <cell r="E175">
            <v>0</v>
          </cell>
          <cell r="F175" t="str">
            <v>OSERS</v>
          </cell>
          <cell r="G175" t="str">
            <v>Rehabilitation Services and Disability Research</v>
          </cell>
          <cell r="H175" t="str">
            <v>Other-14</v>
          </cell>
          <cell r="I175">
            <v>0</v>
          </cell>
          <cell r="J175" t="str">
            <v>Client assistance State grants (RA section 112)</v>
          </cell>
          <cell r="K175">
            <v>0</v>
          </cell>
          <cell r="L175" t="str">
            <v>D</v>
          </cell>
          <cell r="M175">
            <v>1</v>
          </cell>
          <cell r="N175">
            <v>0</v>
          </cell>
          <cell r="O175">
            <v>0</v>
          </cell>
          <cell r="P175">
            <v>11576</v>
          </cell>
          <cell r="Q175">
            <v>11576</v>
          </cell>
          <cell r="R175">
            <v>12288</v>
          </cell>
          <cell r="S175">
            <v>12288</v>
          </cell>
          <cell r="T175">
            <v>12288</v>
          </cell>
          <cell r="U175">
            <v>12288</v>
          </cell>
          <cell r="V175">
            <v>12288</v>
          </cell>
          <cell r="W175">
            <v>12288</v>
          </cell>
          <cell r="X175">
            <v>12288</v>
          </cell>
          <cell r="Y175">
            <v>12288</v>
          </cell>
          <cell r="Z175">
            <v>12288</v>
          </cell>
          <cell r="AA175">
            <v>0</v>
          </cell>
          <cell r="AB175">
            <v>12288</v>
          </cell>
          <cell r="AC175">
            <v>12288</v>
          </cell>
          <cell r="AD175">
            <v>12288</v>
          </cell>
          <cell r="AE175">
            <v>12288</v>
          </cell>
          <cell r="AF175">
            <v>12288</v>
          </cell>
          <cell r="AG175">
            <v>12288</v>
          </cell>
          <cell r="AH175">
            <v>12288</v>
          </cell>
          <cell r="AI175">
            <v>12288</v>
          </cell>
          <cell r="AJ175">
            <v>12288</v>
          </cell>
          <cell r="AK175">
            <v>12288</v>
          </cell>
          <cell r="AL175">
            <v>14288</v>
          </cell>
          <cell r="AM175">
            <v>14288</v>
          </cell>
          <cell r="AN175">
            <v>13288</v>
          </cell>
          <cell r="AO175">
            <v>12788</v>
          </cell>
          <cell r="AP175">
            <v>12288</v>
          </cell>
          <cell r="AQ175">
            <v>12288</v>
          </cell>
          <cell r="AR175">
            <v>12288</v>
          </cell>
          <cell r="AS175">
            <v>12288</v>
          </cell>
          <cell r="AT175">
            <v>12288</v>
          </cell>
          <cell r="AU175">
            <v>12288</v>
          </cell>
          <cell r="AV175">
            <v>12288</v>
          </cell>
          <cell r="AW175">
            <v>12288</v>
          </cell>
          <cell r="AX175">
            <v>12288</v>
          </cell>
          <cell r="AY175">
            <v>12288</v>
          </cell>
          <cell r="AZ175">
            <v>12263</v>
          </cell>
          <cell r="BA175">
            <v>12079</v>
          </cell>
          <cell r="BB175">
            <v>12288</v>
          </cell>
          <cell r="BC175">
            <v>12288</v>
          </cell>
          <cell r="BD175">
            <v>13288</v>
          </cell>
          <cell r="BE175">
            <v>12288</v>
          </cell>
          <cell r="BF175">
            <v>13288</v>
          </cell>
          <cell r="BG175">
            <v>12288</v>
          </cell>
          <cell r="BH175">
            <v>12288</v>
          </cell>
          <cell r="BI175">
            <v>12288</v>
          </cell>
          <cell r="BJ175">
            <v>12288</v>
          </cell>
          <cell r="BK175">
            <v>12288</v>
          </cell>
          <cell r="BL175">
            <v>12263</v>
          </cell>
          <cell r="BM175">
            <v>12263</v>
          </cell>
          <cell r="BN175">
            <v>12263</v>
          </cell>
          <cell r="BO175">
            <v>12263</v>
          </cell>
          <cell r="BP175">
            <v>12263</v>
          </cell>
          <cell r="BQ175">
            <v>12079</v>
          </cell>
          <cell r="BR175">
            <v>12079</v>
          </cell>
          <cell r="BS175">
            <v>12079</v>
          </cell>
          <cell r="BT175">
            <v>12079</v>
          </cell>
          <cell r="BU175">
            <v>12263</v>
          </cell>
          <cell r="BV175">
            <v>12240</v>
          </cell>
          <cell r="BW175">
            <v>12263</v>
          </cell>
          <cell r="BX175">
            <v>12263</v>
          </cell>
          <cell r="BY175">
            <v>12263</v>
          </cell>
          <cell r="BZ175">
            <v>12263</v>
          </cell>
          <cell r="CA175">
            <v>12263</v>
          </cell>
          <cell r="CB175">
            <v>12263</v>
          </cell>
          <cell r="CC175">
            <v>12240</v>
          </cell>
          <cell r="CD175">
            <v>12240</v>
          </cell>
          <cell r="CE175">
            <v>12240</v>
          </cell>
          <cell r="CF175">
            <v>12240</v>
          </cell>
          <cell r="CG175">
            <v>12240</v>
          </cell>
          <cell r="CH175">
            <v>11600</v>
          </cell>
          <cell r="CI175">
            <v>12240</v>
          </cell>
          <cell r="CJ175">
            <v>12240</v>
          </cell>
          <cell r="CK175">
            <v>12240</v>
          </cell>
          <cell r="CL175">
            <v>12240</v>
          </cell>
          <cell r="CM175">
            <v>12240</v>
          </cell>
          <cell r="CN175">
            <v>12240</v>
          </cell>
          <cell r="CO175">
            <v>12240</v>
          </cell>
          <cell r="CP175">
            <v>12240</v>
          </cell>
          <cell r="CQ175">
            <v>12240</v>
          </cell>
          <cell r="CR175">
            <v>12215</v>
          </cell>
          <cell r="CS175">
            <v>12215</v>
          </cell>
          <cell r="CT175">
            <v>11600</v>
          </cell>
          <cell r="CU175">
            <v>12000</v>
          </cell>
          <cell r="CV175">
            <v>12215</v>
          </cell>
          <cell r="CW175">
            <v>12000</v>
          </cell>
          <cell r="CX175">
            <v>12000</v>
          </cell>
          <cell r="CY175">
            <v>12000</v>
          </cell>
          <cell r="CZ175">
            <v>12000</v>
          </cell>
          <cell r="DA175">
            <v>14000</v>
          </cell>
          <cell r="DB175">
            <v>12000</v>
          </cell>
          <cell r="DC175">
            <v>11993</v>
          </cell>
          <cell r="DD175">
            <v>12000</v>
          </cell>
          <cell r="DE175">
            <v>13000</v>
          </cell>
          <cell r="DF175">
            <v>12000</v>
          </cell>
          <cell r="DG175">
            <v>12000</v>
          </cell>
          <cell r="DH175">
            <v>12000</v>
          </cell>
          <cell r="DI175">
            <v>13000</v>
          </cell>
          <cell r="DJ175">
            <v>13000</v>
          </cell>
          <cell r="DK175">
            <v>13000</v>
          </cell>
          <cell r="DL175">
            <v>13000</v>
          </cell>
          <cell r="DM175">
            <v>13000</v>
          </cell>
          <cell r="DN175">
            <v>12000</v>
          </cell>
          <cell r="DO175">
            <v>0</v>
          </cell>
          <cell r="DP175">
            <v>13000</v>
          </cell>
          <cell r="DQ175">
            <v>13000</v>
          </cell>
          <cell r="DR175">
            <v>13000</v>
          </cell>
          <cell r="DS175">
            <v>13000</v>
          </cell>
          <cell r="DT175">
            <v>13000</v>
          </cell>
          <cell r="DU175">
            <v>13000</v>
          </cell>
          <cell r="DV175">
            <v>13000</v>
          </cell>
          <cell r="DW175">
            <v>13000</v>
          </cell>
          <cell r="DX175">
            <v>13000</v>
          </cell>
          <cell r="DY175">
            <v>13000</v>
          </cell>
          <cell r="DZ175">
            <v>13000</v>
          </cell>
          <cell r="EA175">
            <v>13000</v>
          </cell>
        </row>
        <row r="176">
          <cell r="A176">
            <v>117.8</v>
          </cell>
          <cell r="B176">
            <v>5</v>
          </cell>
          <cell r="C176">
            <v>3</v>
          </cell>
          <cell r="D176">
            <v>1</v>
          </cell>
          <cell r="E176">
            <v>0</v>
          </cell>
          <cell r="F176" t="str">
            <v>OSERS</v>
          </cell>
          <cell r="G176" t="str">
            <v>Rehabilitation Services and Disability Research</v>
          </cell>
          <cell r="H176" t="str">
            <v>Other-14</v>
          </cell>
          <cell r="I176">
            <v>0</v>
          </cell>
          <cell r="J176" t="str">
            <v>Vocational Rehabilitation: Training (RA section 302(a)-(g)(2),(h)-(i), 303(c)-(d))</v>
          </cell>
          <cell r="K176">
            <v>0</v>
          </cell>
          <cell r="L176" t="str">
            <v>D</v>
          </cell>
          <cell r="M176">
            <v>1</v>
          </cell>
          <cell r="N176">
            <v>0</v>
          </cell>
          <cell r="O176">
            <v>0</v>
          </cell>
          <cell r="P176">
            <v>37766</v>
          </cell>
          <cell r="Q176">
            <v>37766</v>
          </cell>
          <cell r="R176">
            <v>37766</v>
          </cell>
          <cell r="S176">
            <v>37766</v>
          </cell>
          <cell r="T176">
            <v>37766</v>
          </cell>
          <cell r="U176">
            <v>32101</v>
          </cell>
          <cell r="V176">
            <v>32101</v>
          </cell>
          <cell r="W176">
            <v>32101</v>
          </cell>
          <cell r="X176">
            <v>32101</v>
          </cell>
          <cell r="Y176">
            <v>32101</v>
          </cell>
          <cell r="Z176">
            <v>33251</v>
          </cell>
          <cell r="AA176">
            <v>0</v>
          </cell>
          <cell r="AB176">
            <v>33251</v>
          </cell>
          <cell r="AC176">
            <v>32101</v>
          </cell>
          <cell r="AD176">
            <v>32451</v>
          </cell>
          <cell r="AE176">
            <v>33251</v>
          </cell>
          <cell r="AF176">
            <v>33251</v>
          </cell>
          <cell r="AG176">
            <v>33251</v>
          </cell>
          <cell r="AH176">
            <v>33251</v>
          </cell>
          <cell r="AI176">
            <v>37766</v>
          </cell>
          <cell r="AJ176">
            <v>37766</v>
          </cell>
          <cell r="AK176">
            <v>37766</v>
          </cell>
          <cell r="AL176">
            <v>37766</v>
          </cell>
          <cell r="AM176">
            <v>37766</v>
          </cell>
          <cell r="AN176">
            <v>37766</v>
          </cell>
          <cell r="AO176">
            <v>37766</v>
          </cell>
          <cell r="AP176">
            <v>37766</v>
          </cell>
          <cell r="AQ176">
            <v>37766</v>
          </cell>
          <cell r="AR176">
            <v>37766</v>
          </cell>
          <cell r="AS176">
            <v>37766</v>
          </cell>
          <cell r="AT176">
            <v>37766</v>
          </cell>
          <cell r="AU176">
            <v>37766</v>
          </cell>
          <cell r="AV176">
            <v>37766</v>
          </cell>
          <cell r="AW176">
            <v>37766</v>
          </cell>
          <cell r="AX176">
            <v>32766</v>
          </cell>
          <cell r="AY176">
            <v>35653</v>
          </cell>
          <cell r="AZ176">
            <v>35582</v>
          </cell>
          <cell r="BA176">
            <v>35047</v>
          </cell>
          <cell r="BB176">
            <v>37766</v>
          </cell>
          <cell r="BC176">
            <v>33251</v>
          </cell>
          <cell r="BD176">
            <v>33251</v>
          </cell>
          <cell r="BE176">
            <v>33251</v>
          </cell>
          <cell r="BF176">
            <v>33251</v>
          </cell>
          <cell r="BG176">
            <v>33251</v>
          </cell>
          <cell r="BH176">
            <v>33251</v>
          </cell>
          <cell r="BI176">
            <v>33251</v>
          </cell>
          <cell r="BJ176">
            <v>33251</v>
          </cell>
          <cell r="BK176">
            <v>33251</v>
          </cell>
          <cell r="BL176">
            <v>28263</v>
          </cell>
          <cell r="BM176">
            <v>35582</v>
          </cell>
          <cell r="BN176">
            <v>35582</v>
          </cell>
          <cell r="BO176">
            <v>35582</v>
          </cell>
          <cell r="BP176">
            <v>35582</v>
          </cell>
          <cell r="BQ176">
            <v>35047</v>
          </cell>
          <cell r="BR176">
            <v>35047</v>
          </cell>
          <cell r="BS176">
            <v>35047</v>
          </cell>
          <cell r="BT176">
            <v>35047</v>
          </cell>
          <cell r="BU176">
            <v>35582</v>
          </cell>
          <cell r="BV176">
            <v>35515</v>
          </cell>
          <cell r="BW176">
            <v>30244</v>
          </cell>
          <cell r="BX176">
            <v>30244</v>
          </cell>
          <cell r="BY176">
            <v>30244</v>
          </cell>
          <cell r="BZ176">
            <v>30244</v>
          </cell>
          <cell r="CA176">
            <v>30244</v>
          </cell>
          <cell r="CB176">
            <v>30244</v>
          </cell>
          <cell r="CC176">
            <v>30244</v>
          </cell>
          <cell r="CD176">
            <v>30188</v>
          </cell>
          <cell r="CE176">
            <v>35515</v>
          </cell>
          <cell r="CF176">
            <v>35515</v>
          </cell>
          <cell r="CG176">
            <v>35515</v>
          </cell>
          <cell r="CH176">
            <v>33657</v>
          </cell>
          <cell r="CI176">
            <v>35515</v>
          </cell>
          <cell r="CJ176">
            <v>35515</v>
          </cell>
          <cell r="CK176">
            <v>30188</v>
          </cell>
          <cell r="CL176">
            <v>30188</v>
          </cell>
          <cell r="CM176">
            <v>30188</v>
          </cell>
          <cell r="CN176">
            <v>30188</v>
          </cell>
          <cell r="CO176">
            <v>30188</v>
          </cell>
          <cell r="CP176">
            <v>30188</v>
          </cell>
          <cell r="CQ176">
            <v>30188</v>
          </cell>
          <cell r="CR176">
            <v>35444</v>
          </cell>
          <cell r="CS176">
            <v>35444</v>
          </cell>
          <cell r="CT176">
            <v>33657</v>
          </cell>
          <cell r="CU176">
            <v>33657</v>
          </cell>
          <cell r="CV176">
            <v>30188</v>
          </cell>
          <cell r="CW176">
            <v>30188</v>
          </cell>
          <cell r="CX176">
            <v>30188</v>
          </cell>
          <cell r="CY176">
            <v>30188</v>
          </cell>
          <cell r="CZ176">
            <v>30188</v>
          </cell>
          <cell r="DA176">
            <v>30188</v>
          </cell>
          <cell r="DB176">
            <v>33657</v>
          </cell>
          <cell r="DC176">
            <v>33638</v>
          </cell>
          <cell r="DD176">
            <v>33657</v>
          </cell>
          <cell r="DE176">
            <v>30188</v>
          </cell>
          <cell r="DF176">
            <v>30188</v>
          </cell>
          <cell r="DG176">
            <v>30188</v>
          </cell>
          <cell r="DH176">
            <v>30188</v>
          </cell>
          <cell r="DI176">
            <v>30188</v>
          </cell>
          <cell r="DJ176">
            <v>30188</v>
          </cell>
          <cell r="DK176">
            <v>30188</v>
          </cell>
          <cell r="DL176">
            <v>30188</v>
          </cell>
          <cell r="DM176">
            <v>30188</v>
          </cell>
          <cell r="DN176">
            <v>24000</v>
          </cell>
          <cell r="DO176">
            <v>0</v>
          </cell>
          <cell r="DP176">
            <v>30188</v>
          </cell>
          <cell r="DQ176">
            <v>30188</v>
          </cell>
          <cell r="DR176">
            <v>30188</v>
          </cell>
          <cell r="DS176">
            <v>30188</v>
          </cell>
          <cell r="DT176">
            <v>30188</v>
          </cell>
          <cell r="DU176">
            <v>24388</v>
          </cell>
          <cell r="DV176">
            <v>30188</v>
          </cell>
          <cell r="DW176">
            <v>30188</v>
          </cell>
          <cell r="DX176">
            <v>30188</v>
          </cell>
          <cell r="DY176">
            <v>30188</v>
          </cell>
          <cell r="DZ176">
            <v>30188</v>
          </cell>
          <cell r="EA176">
            <v>30188</v>
          </cell>
        </row>
        <row r="177">
          <cell r="A177">
            <v>117.81</v>
          </cell>
          <cell r="B177">
            <v>0</v>
          </cell>
          <cell r="C177">
            <v>0</v>
          </cell>
          <cell r="D177">
            <v>1</v>
          </cell>
          <cell r="E177">
            <v>0</v>
          </cell>
          <cell r="F177" t="str">
            <v>OSERS</v>
          </cell>
          <cell r="G177" t="str">
            <v>Rehabilitation Services and Disability Research</v>
          </cell>
          <cell r="H177" t="str">
            <v>Other-14</v>
          </cell>
          <cell r="I177">
            <v>0</v>
          </cell>
          <cell r="J177" t="str">
            <v>Rehabilitation Act reauthorization support (proposed legislation)</v>
          </cell>
          <cell r="K177">
            <v>0</v>
          </cell>
          <cell r="L177" t="str">
            <v>D</v>
          </cell>
          <cell r="M177">
            <v>1</v>
          </cell>
          <cell r="N177">
            <v>0</v>
          </cell>
          <cell r="O177">
            <v>0</v>
          </cell>
          <cell r="P177">
            <v>0</v>
          </cell>
          <cell r="Q177">
            <v>0</v>
          </cell>
          <cell r="R177">
            <v>0</v>
          </cell>
          <cell r="S177">
            <v>0</v>
          </cell>
          <cell r="T177">
            <v>0</v>
          </cell>
          <cell r="U177">
            <v>0</v>
          </cell>
          <cell r="V177">
            <v>0</v>
          </cell>
          <cell r="W177">
            <v>0</v>
          </cell>
          <cell r="X177">
            <v>0</v>
          </cell>
          <cell r="Y177">
            <v>30000</v>
          </cell>
          <cell r="Z177">
            <v>10000</v>
          </cell>
          <cell r="AA177">
            <v>0</v>
          </cell>
          <cell r="AB177">
            <v>10000</v>
          </cell>
          <cell r="AC177">
            <v>30000</v>
          </cell>
          <cell r="AD177">
            <v>18000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row>
        <row r="178">
          <cell r="A178">
            <v>117.9</v>
          </cell>
          <cell r="B178">
            <v>5</v>
          </cell>
          <cell r="C178">
            <v>3</v>
          </cell>
          <cell r="D178">
            <v>1</v>
          </cell>
          <cell r="E178">
            <v>0</v>
          </cell>
          <cell r="F178" t="str">
            <v>OSERS</v>
          </cell>
          <cell r="G178" t="str">
            <v>Rehabilitation Services and Disability Research</v>
          </cell>
          <cell r="H178" t="str">
            <v>Other-14</v>
          </cell>
          <cell r="I178">
            <v>0</v>
          </cell>
          <cell r="J178" t="str">
            <v>Demonstration and training programs (RA Section 303)</v>
          </cell>
          <cell r="K178">
            <v>0</v>
          </cell>
          <cell r="L178" t="str">
            <v>D</v>
          </cell>
          <cell r="M178">
            <v>1</v>
          </cell>
          <cell r="N178">
            <v>0</v>
          </cell>
          <cell r="O178">
            <v>0</v>
          </cell>
          <cell r="P178">
            <v>9594</v>
          </cell>
          <cell r="Q178">
            <v>6506</v>
          </cell>
          <cell r="R178">
            <v>11601</v>
          </cell>
          <cell r="S178">
            <v>11601</v>
          </cell>
          <cell r="T178">
            <v>11601</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6956</v>
          </cell>
          <cell r="AJ178">
            <v>11601</v>
          </cell>
          <cell r="AK178">
            <v>11601</v>
          </cell>
          <cell r="AL178">
            <v>13251</v>
          </cell>
          <cell r="AM178">
            <v>13251</v>
          </cell>
          <cell r="AN178">
            <v>10000</v>
          </cell>
          <cell r="AO178">
            <v>9128</v>
          </cell>
          <cell r="AP178">
            <v>6506</v>
          </cell>
          <cell r="AQ178">
            <v>11601</v>
          </cell>
          <cell r="AR178">
            <v>6506</v>
          </cell>
          <cell r="AS178">
            <v>6506</v>
          </cell>
          <cell r="AT178">
            <v>6506</v>
          </cell>
          <cell r="AU178">
            <v>6506</v>
          </cell>
          <cell r="AV178">
            <v>6506</v>
          </cell>
          <cell r="AW178">
            <v>6219</v>
          </cell>
          <cell r="AX178">
            <v>6506</v>
          </cell>
          <cell r="AY178">
            <v>6472</v>
          </cell>
          <cell r="AZ178">
            <v>6459</v>
          </cell>
          <cell r="BA178">
            <v>6362</v>
          </cell>
          <cell r="BB178">
            <v>11601</v>
          </cell>
          <cell r="BC178">
            <v>0</v>
          </cell>
          <cell r="BD178">
            <v>0</v>
          </cell>
          <cell r="BE178">
            <v>0</v>
          </cell>
          <cell r="BF178">
            <v>0</v>
          </cell>
          <cell r="BG178">
            <v>0</v>
          </cell>
          <cell r="BH178">
            <v>0</v>
          </cell>
          <cell r="BI178">
            <v>0</v>
          </cell>
          <cell r="BJ178">
            <v>0</v>
          </cell>
          <cell r="BK178">
            <v>0</v>
          </cell>
          <cell r="BL178">
            <v>6459</v>
          </cell>
          <cell r="BM178">
            <v>6459</v>
          </cell>
          <cell r="BN178">
            <v>6459</v>
          </cell>
          <cell r="BO178">
            <v>6459</v>
          </cell>
          <cell r="BP178">
            <v>0</v>
          </cell>
          <cell r="BQ178">
            <v>6362</v>
          </cell>
          <cell r="BR178">
            <v>6362</v>
          </cell>
          <cell r="BS178">
            <v>6362</v>
          </cell>
          <cell r="BT178">
            <v>6362</v>
          </cell>
          <cell r="BU178">
            <v>5335</v>
          </cell>
          <cell r="BV178">
            <v>5325</v>
          </cell>
          <cell r="BW178">
            <v>6459</v>
          </cell>
          <cell r="BX178">
            <v>6459</v>
          </cell>
          <cell r="BY178">
            <v>6459</v>
          </cell>
          <cell r="BZ178">
            <v>6459</v>
          </cell>
          <cell r="CA178">
            <v>6459</v>
          </cell>
          <cell r="CB178">
            <v>6459</v>
          </cell>
          <cell r="CC178">
            <v>5750</v>
          </cell>
          <cell r="CD178">
            <v>5750</v>
          </cell>
          <cell r="CE178">
            <v>6500</v>
          </cell>
          <cell r="CF178">
            <v>6500</v>
          </cell>
          <cell r="CG178">
            <v>5325</v>
          </cell>
          <cell r="CH178">
            <v>5046</v>
          </cell>
          <cell r="CI178">
            <v>5325</v>
          </cell>
          <cell r="CJ178">
            <v>5325</v>
          </cell>
          <cell r="CK178">
            <v>6500</v>
          </cell>
          <cell r="CL178">
            <v>5750</v>
          </cell>
          <cell r="CM178">
            <v>6500</v>
          </cell>
          <cell r="CN178">
            <v>5750</v>
          </cell>
          <cell r="CO178">
            <v>5750</v>
          </cell>
          <cell r="CP178">
            <v>5750</v>
          </cell>
          <cell r="CQ178">
            <v>5750</v>
          </cell>
          <cell r="CR178">
            <v>6514</v>
          </cell>
          <cell r="CS178">
            <v>6514</v>
          </cell>
          <cell r="CT178">
            <v>5046</v>
          </cell>
          <cell r="CU178">
            <v>5796</v>
          </cell>
          <cell r="CV178">
            <v>6514</v>
          </cell>
          <cell r="CW178">
            <v>5796</v>
          </cell>
          <cell r="CX178">
            <v>5796</v>
          </cell>
          <cell r="CY178">
            <v>5796</v>
          </cell>
          <cell r="CZ178">
            <v>5796</v>
          </cell>
          <cell r="DA178">
            <v>5796</v>
          </cell>
          <cell r="DB178">
            <v>5796</v>
          </cell>
          <cell r="DC178">
            <v>5793</v>
          </cell>
          <cell r="DD178">
            <v>5796</v>
          </cell>
          <cell r="DE178">
            <v>5796</v>
          </cell>
          <cell r="DF178">
            <v>5796</v>
          </cell>
          <cell r="DG178">
            <v>5796</v>
          </cell>
          <cell r="DH178">
            <v>5796</v>
          </cell>
          <cell r="DI178">
            <v>5796</v>
          </cell>
          <cell r="DJ178">
            <v>5796</v>
          </cell>
          <cell r="DK178">
            <v>5796</v>
          </cell>
          <cell r="DL178">
            <v>5796</v>
          </cell>
          <cell r="DM178">
            <v>5796</v>
          </cell>
          <cell r="DN178">
            <v>0</v>
          </cell>
          <cell r="DO178">
            <v>0</v>
          </cell>
          <cell r="DP178">
            <v>5796</v>
          </cell>
          <cell r="DQ178">
            <v>5796</v>
          </cell>
          <cell r="DR178">
            <v>5796</v>
          </cell>
          <cell r="DS178">
            <v>5796</v>
          </cell>
          <cell r="DT178">
            <v>5796</v>
          </cell>
          <cell r="DU178">
            <v>5796</v>
          </cell>
          <cell r="DV178">
            <v>5796</v>
          </cell>
          <cell r="DW178">
            <v>5796</v>
          </cell>
          <cell r="DX178">
            <v>5796</v>
          </cell>
          <cell r="DY178">
            <v>5796</v>
          </cell>
          <cell r="DZ178">
            <v>5796</v>
          </cell>
          <cell r="EA178">
            <v>5796</v>
          </cell>
        </row>
        <row r="179">
          <cell r="A179">
            <v>118.01</v>
          </cell>
          <cell r="B179">
            <v>5</v>
          </cell>
          <cell r="C179">
            <v>3</v>
          </cell>
          <cell r="D179">
            <v>1</v>
          </cell>
          <cell r="E179">
            <v>0</v>
          </cell>
          <cell r="F179" t="str">
            <v>OSERS</v>
          </cell>
          <cell r="G179" t="str">
            <v>Rehabilitation Services and Disability Research</v>
          </cell>
          <cell r="H179" t="str">
            <v>Other-14</v>
          </cell>
          <cell r="I179">
            <v>0</v>
          </cell>
          <cell r="J179" t="str">
            <v>Grants for independent living (Chapter 1, Part B)</v>
          </cell>
          <cell r="K179">
            <v>0</v>
          </cell>
          <cell r="L179" t="str">
            <v>D</v>
          </cell>
          <cell r="M179">
            <v>1</v>
          </cell>
          <cell r="N179">
            <v>0</v>
          </cell>
          <cell r="O179">
            <v>0</v>
          </cell>
          <cell r="P179">
            <v>0</v>
          </cell>
          <cell r="Q179">
            <v>0</v>
          </cell>
          <cell r="R179">
            <v>0</v>
          </cell>
          <cell r="S179">
            <v>0</v>
          </cell>
          <cell r="T179">
            <v>0</v>
          </cell>
          <cell r="U179">
            <v>110000</v>
          </cell>
          <cell r="V179">
            <v>110000</v>
          </cell>
          <cell r="W179">
            <v>110000</v>
          </cell>
          <cell r="X179">
            <v>110000</v>
          </cell>
          <cell r="Y179">
            <v>103716</v>
          </cell>
          <cell r="Z179">
            <v>110000</v>
          </cell>
          <cell r="AA179">
            <v>0</v>
          </cell>
          <cell r="AB179">
            <v>110000</v>
          </cell>
          <cell r="AC179">
            <v>103716</v>
          </cell>
          <cell r="AD179">
            <v>103716</v>
          </cell>
          <cell r="AE179">
            <v>109716</v>
          </cell>
          <cell r="AF179">
            <v>110000</v>
          </cell>
          <cell r="AG179">
            <v>110000</v>
          </cell>
          <cell r="AH179">
            <v>110000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110000</v>
          </cell>
          <cell r="BD179">
            <v>110000</v>
          </cell>
          <cell r="BE179">
            <v>110000</v>
          </cell>
          <cell r="BF179">
            <v>110000</v>
          </cell>
          <cell r="BG179">
            <v>103716</v>
          </cell>
          <cell r="BH179">
            <v>103716</v>
          </cell>
          <cell r="BI179">
            <v>103716</v>
          </cell>
          <cell r="BJ179">
            <v>103716</v>
          </cell>
          <cell r="BK179">
            <v>103716</v>
          </cell>
          <cell r="BL179">
            <v>0</v>
          </cell>
          <cell r="BM179">
            <v>0</v>
          </cell>
          <cell r="BN179">
            <v>0</v>
          </cell>
          <cell r="BO179">
            <v>0</v>
          </cell>
          <cell r="BP179">
            <v>0</v>
          </cell>
          <cell r="BQ179">
            <v>0</v>
          </cell>
          <cell r="BR179">
            <v>0</v>
          </cell>
          <cell r="BS179">
            <v>0</v>
          </cell>
          <cell r="BT179">
            <v>0</v>
          </cell>
          <cell r="BU179">
            <v>0</v>
          </cell>
          <cell r="BV179">
            <v>0</v>
          </cell>
          <cell r="BW179">
            <v>103508</v>
          </cell>
          <cell r="BX179">
            <v>103508</v>
          </cell>
          <cell r="BY179">
            <v>103508</v>
          </cell>
          <cell r="BZ179">
            <v>103508</v>
          </cell>
          <cell r="CA179">
            <v>103508</v>
          </cell>
          <cell r="CB179">
            <v>103508</v>
          </cell>
          <cell r="CC179">
            <v>103312</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row>
        <row r="180">
          <cell r="A180">
            <v>118.02</v>
          </cell>
          <cell r="B180">
            <v>5</v>
          </cell>
          <cell r="C180">
            <v>3</v>
          </cell>
          <cell r="D180">
            <v>1</v>
          </cell>
          <cell r="E180">
            <v>0</v>
          </cell>
          <cell r="F180" t="str">
            <v>OSERS</v>
          </cell>
          <cell r="G180" t="str">
            <v>Rehabilitation Services and Disability Research</v>
          </cell>
          <cell r="H180" t="str">
            <v>Other-14</v>
          </cell>
          <cell r="I180">
            <v>0</v>
          </cell>
          <cell r="J180" t="str">
            <v>Supported employment extended services for youth with significant disabilities (RA section 303)</v>
          </cell>
          <cell r="K180">
            <v>0</v>
          </cell>
          <cell r="L180" t="str">
            <v>D</v>
          </cell>
          <cell r="M180">
            <v>1</v>
          </cell>
          <cell r="N180">
            <v>0</v>
          </cell>
          <cell r="O180">
            <v>0</v>
          </cell>
          <cell r="P180">
            <v>0</v>
          </cell>
          <cell r="Q180">
            <v>0</v>
          </cell>
          <cell r="R180">
            <v>0</v>
          </cell>
          <cell r="S180">
            <v>0</v>
          </cell>
          <cell r="T180">
            <v>0</v>
          </cell>
          <cell r="U180">
            <v>30000</v>
          </cell>
          <cell r="V180">
            <v>30000</v>
          </cell>
          <cell r="W180">
            <v>30000</v>
          </cell>
          <cell r="X180">
            <v>30000</v>
          </cell>
          <cell r="Y180">
            <v>0</v>
          </cell>
          <cell r="Z180">
            <v>30000</v>
          </cell>
          <cell r="AA180">
            <v>0</v>
          </cell>
          <cell r="AB180">
            <v>30000</v>
          </cell>
          <cell r="AC180">
            <v>0</v>
          </cell>
          <cell r="AD180">
            <v>15000</v>
          </cell>
          <cell r="AE180">
            <v>25000</v>
          </cell>
          <cell r="AF180">
            <v>25000</v>
          </cell>
          <cell r="AG180">
            <v>25000</v>
          </cell>
          <cell r="AH180">
            <v>25000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25000</v>
          </cell>
          <cell r="BD180">
            <v>0</v>
          </cell>
          <cell r="BE180">
            <v>25000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0</v>
          </cell>
          <cell r="DQ180">
            <v>0</v>
          </cell>
          <cell r="DR180">
            <v>0</v>
          </cell>
          <cell r="DS180">
            <v>0</v>
          </cell>
          <cell r="DT180">
            <v>0</v>
          </cell>
          <cell r="DU180">
            <v>0</v>
          </cell>
          <cell r="DV180">
            <v>0</v>
          </cell>
          <cell r="DW180">
            <v>0</v>
          </cell>
          <cell r="DX180">
            <v>0</v>
          </cell>
          <cell r="DY180">
            <v>0</v>
          </cell>
          <cell r="DZ180">
            <v>0</v>
          </cell>
          <cell r="EA180">
            <v>0</v>
          </cell>
        </row>
        <row r="181">
          <cell r="A181">
            <v>118.03</v>
          </cell>
          <cell r="B181">
            <v>5</v>
          </cell>
          <cell r="C181">
            <v>0</v>
          </cell>
          <cell r="D181">
            <v>1</v>
          </cell>
          <cell r="E181">
            <v>0</v>
          </cell>
          <cell r="F181" t="str">
            <v>OSERS</v>
          </cell>
          <cell r="G181" t="str">
            <v>Rehabilitation Services and Disability Research</v>
          </cell>
          <cell r="H181" t="str">
            <v>Other-14</v>
          </cell>
          <cell r="I181">
            <v>0</v>
          </cell>
          <cell r="J181" t="str">
            <v>National activities to improve rehabilitation services (RA section 303)</v>
          </cell>
          <cell r="K181">
            <v>0</v>
          </cell>
          <cell r="L181" t="str">
            <v>D</v>
          </cell>
          <cell r="M181">
            <v>1</v>
          </cell>
          <cell r="N181">
            <v>0</v>
          </cell>
          <cell r="O181">
            <v>0</v>
          </cell>
          <cell r="P181">
            <v>0</v>
          </cell>
          <cell r="Q181">
            <v>0</v>
          </cell>
          <cell r="R181">
            <v>0</v>
          </cell>
          <cell r="S181">
            <v>0</v>
          </cell>
          <cell r="T181">
            <v>0</v>
          </cell>
          <cell r="U181">
            <v>6000</v>
          </cell>
          <cell r="V181">
            <v>6000</v>
          </cell>
          <cell r="W181">
            <v>6000</v>
          </cell>
          <cell r="X181">
            <v>6000</v>
          </cell>
          <cell r="Y181">
            <v>6000</v>
          </cell>
          <cell r="Z181">
            <v>5200</v>
          </cell>
          <cell r="AA181">
            <v>0</v>
          </cell>
          <cell r="AB181">
            <v>5200</v>
          </cell>
          <cell r="AC181">
            <v>6000</v>
          </cell>
          <cell r="AD181">
            <v>5200</v>
          </cell>
          <cell r="AE181">
            <v>5225</v>
          </cell>
          <cell r="AF181">
            <v>6472</v>
          </cell>
          <cell r="AG181">
            <v>6472</v>
          </cell>
          <cell r="AH181">
            <v>6472</v>
          </cell>
          <cell r="AI181">
            <v>2067</v>
          </cell>
          <cell r="AJ181">
            <v>0</v>
          </cell>
          <cell r="AK181">
            <v>0</v>
          </cell>
          <cell r="AL181">
            <v>0</v>
          </cell>
          <cell r="AM181">
            <v>0</v>
          </cell>
          <cell r="AN181">
            <v>2067</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6472</v>
          </cell>
          <cell r="BD181">
            <v>12067</v>
          </cell>
          <cell r="BE181">
            <v>6472</v>
          </cell>
          <cell r="BF181">
            <v>12067</v>
          </cell>
          <cell r="BG181">
            <v>10000</v>
          </cell>
          <cell r="BH181">
            <v>8000</v>
          </cell>
          <cell r="BI181">
            <v>8000</v>
          </cell>
          <cell r="BJ181">
            <v>8000</v>
          </cell>
          <cell r="BK181">
            <v>8000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0</v>
          </cell>
          <cell r="DA181">
            <v>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A181">
            <v>0</v>
          </cell>
        </row>
        <row r="182">
          <cell r="A182">
            <v>119</v>
          </cell>
          <cell r="B182">
            <v>5</v>
          </cell>
          <cell r="C182">
            <v>1</v>
          </cell>
          <cell r="D182">
            <v>1</v>
          </cell>
          <cell r="E182">
            <v>0</v>
          </cell>
          <cell r="F182" t="str">
            <v>OSERS</v>
          </cell>
          <cell r="G182" t="str">
            <v xml:space="preserve">Special Education </v>
          </cell>
          <cell r="H182">
            <v>0</v>
          </cell>
          <cell r="I182">
            <v>0</v>
          </cell>
          <cell r="J182" t="str">
            <v>Grants to States (IDEA-B-611): Annual Appropriation</v>
          </cell>
          <cell r="K182">
            <v>0</v>
          </cell>
          <cell r="L182" t="str">
            <v>D</v>
          </cell>
          <cell r="M182">
            <v>1</v>
          </cell>
          <cell r="N182">
            <v>0</v>
          </cell>
          <cell r="O182">
            <v>0</v>
          </cell>
          <cell r="P182">
            <v>2912828</v>
          </cell>
          <cell r="Q182">
            <v>2912828</v>
          </cell>
          <cell r="R182">
            <v>2912828</v>
          </cell>
          <cell r="S182">
            <v>2912828</v>
          </cell>
          <cell r="T182">
            <v>2912828</v>
          </cell>
          <cell r="U182">
            <v>3734412</v>
          </cell>
          <cell r="V182">
            <v>3262817</v>
          </cell>
          <cell r="W182">
            <v>3262817</v>
          </cell>
          <cell r="X182">
            <v>3262817</v>
          </cell>
          <cell r="Y182">
            <v>2912828</v>
          </cell>
          <cell r="Z182">
            <v>3162817</v>
          </cell>
          <cell r="AA182">
            <v>0</v>
          </cell>
          <cell r="AB182">
            <v>3162817</v>
          </cell>
          <cell r="AC182">
            <v>2912828</v>
          </cell>
          <cell r="AD182">
            <v>3162828</v>
          </cell>
          <cell r="AE182">
            <v>3162828</v>
          </cell>
          <cell r="AF182">
            <v>3162828</v>
          </cell>
          <cell r="AG182">
            <v>2322108</v>
          </cell>
          <cell r="AH182">
            <v>3162828.0000000028</v>
          </cell>
          <cell r="AI182">
            <v>3312828</v>
          </cell>
          <cell r="AJ182">
            <v>2912828</v>
          </cell>
          <cell r="AK182">
            <v>2912828</v>
          </cell>
          <cell r="AL182">
            <v>3332828</v>
          </cell>
          <cell r="AM182">
            <v>3332828</v>
          </cell>
          <cell r="AN182">
            <v>3322828</v>
          </cell>
          <cell r="AO182">
            <v>3202828</v>
          </cell>
          <cell r="AP182">
            <v>2912828</v>
          </cell>
          <cell r="AQ182">
            <v>2912828</v>
          </cell>
          <cell r="AR182">
            <v>2912828</v>
          </cell>
          <cell r="AS182">
            <v>2912828</v>
          </cell>
          <cell r="AT182">
            <v>3112828</v>
          </cell>
          <cell r="AU182">
            <v>2912828</v>
          </cell>
          <cell r="AV182">
            <v>2912828</v>
          </cell>
          <cell r="AW182">
            <v>2912828</v>
          </cell>
          <cell r="AX182">
            <v>2912828</v>
          </cell>
          <cell r="AY182">
            <v>2912828</v>
          </cell>
          <cell r="AZ182">
            <v>2889817</v>
          </cell>
          <cell r="BA182">
            <v>2846384</v>
          </cell>
          <cell r="BB182">
            <v>2912828</v>
          </cell>
          <cell r="BC182">
            <v>2322108</v>
          </cell>
          <cell r="BD182">
            <v>2316951</v>
          </cell>
          <cell r="BE182">
            <v>2322108</v>
          </cell>
          <cell r="BF182">
            <v>2482108</v>
          </cell>
          <cell r="BG182">
            <v>2013464</v>
          </cell>
          <cell r="BH182">
            <v>2646219</v>
          </cell>
          <cell r="BI182">
            <v>2351430</v>
          </cell>
          <cell r="BJ182">
            <v>2272108</v>
          </cell>
          <cell r="BK182">
            <v>2272108</v>
          </cell>
          <cell r="BL182">
            <v>2889817</v>
          </cell>
          <cell r="BM182">
            <v>2889817</v>
          </cell>
          <cell r="BN182">
            <v>2889817</v>
          </cell>
          <cell r="BO182">
            <v>2889817</v>
          </cell>
          <cell r="BP182">
            <v>4112828</v>
          </cell>
          <cell r="BQ182">
            <v>2846384</v>
          </cell>
          <cell r="BR182">
            <v>2846384</v>
          </cell>
          <cell r="BS182">
            <v>2846384</v>
          </cell>
          <cell r="BT182">
            <v>2846384</v>
          </cell>
          <cell r="BU182">
            <v>2298817</v>
          </cell>
          <cell r="BV182">
            <v>2294472</v>
          </cell>
          <cell r="BW182">
            <v>2249097</v>
          </cell>
          <cell r="BX182">
            <v>2249097</v>
          </cell>
          <cell r="BY182">
            <v>1478432</v>
          </cell>
          <cell r="BZ182">
            <v>728644</v>
          </cell>
          <cell r="CA182">
            <v>2049097</v>
          </cell>
          <cell r="CB182">
            <v>2049097</v>
          </cell>
          <cell r="CC182">
            <v>2127207</v>
          </cell>
          <cell r="CD182">
            <v>1453752</v>
          </cell>
          <cell r="CE182">
            <v>2394472</v>
          </cell>
          <cell r="CF182">
            <v>2394472</v>
          </cell>
          <cell r="CG182">
            <v>2294472</v>
          </cell>
          <cell r="CH182">
            <v>1691483</v>
          </cell>
          <cell r="CI182">
            <v>2294472</v>
          </cell>
          <cell r="CJ182">
            <v>2294472</v>
          </cell>
          <cell r="CK182">
            <v>1553752</v>
          </cell>
          <cell r="CL182">
            <v>1453752</v>
          </cell>
          <cell r="CM182">
            <v>1453752</v>
          </cell>
          <cell r="CN182">
            <v>1453752</v>
          </cell>
          <cell r="CO182">
            <v>1453752</v>
          </cell>
          <cell r="CP182">
            <v>1453752</v>
          </cell>
          <cell r="CQ182">
            <v>1453752</v>
          </cell>
          <cell r="CR182">
            <v>2396317</v>
          </cell>
          <cell r="CS182">
            <v>2439563</v>
          </cell>
          <cell r="CT182">
            <v>1691483</v>
          </cell>
          <cell r="CU182">
            <v>2189465</v>
          </cell>
          <cell r="CV182">
            <v>1798843</v>
          </cell>
          <cell r="CW182">
            <v>1348745</v>
          </cell>
          <cell r="CX182">
            <v>1453782</v>
          </cell>
          <cell r="CY182">
            <v>1448745</v>
          </cell>
          <cell r="CZ182">
            <v>1448745</v>
          </cell>
          <cell r="DA182">
            <v>2229465</v>
          </cell>
          <cell r="DB182">
            <v>2189465</v>
          </cell>
          <cell r="DC182">
            <v>2183109</v>
          </cell>
          <cell r="DD182">
            <v>2189465</v>
          </cell>
          <cell r="DE182">
            <v>2214465</v>
          </cell>
          <cell r="DF182">
            <v>2289465</v>
          </cell>
          <cell r="DG182">
            <v>2439516</v>
          </cell>
          <cell r="DH182">
            <v>2439516</v>
          </cell>
          <cell r="DI182">
            <v>2359516</v>
          </cell>
          <cell r="DJ182">
            <v>2414465</v>
          </cell>
          <cell r="DK182">
            <v>2389465</v>
          </cell>
          <cell r="DL182">
            <v>2575817</v>
          </cell>
          <cell r="DM182">
            <v>2575817</v>
          </cell>
          <cell r="DN182">
            <v>2314465</v>
          </cell>
          <cell r="DO182">
            <v>0</v>
          </cell>
          <cell r="DP182">
            <v>2214465</v>
          </cell>
          <cell r="DQ182">
            <v>2629465</v>
          </cell>
          <cell r="DR182">
            <v>2314465</v>
          </cell>
          <cell r="DS182">
            <v>2629465</v>
          </cell>
          <cell r="DT182">
            <v>2389465</v>
          </cell>
          <cell r="DU182">
            <v>2214465</v>
          </cell>
          <cell r="DV182">
            <v>2516617</v>
          </cell>
          <cell r="DW182">
            <v>2516617</v>
          </cell>
          <cell r="DX182">
            <v>2629465</v>
          </cell>
          <cell r="DY182">
            <v>2629465</v>
          </cell>
          <cell r="DZ182">
            <v>2669465</v>
          </cell>
          <cell r="EA182">
            <v>2629465</v>
          </cell>
        </row>
        <row r="183">
          <cell r="A183">
            <v>119.01</v>
          </cell>
          <cell r="B183">
            <v>5</v>
          </cell>
          <cell r="C183">
            <v>1</v>
          </cell>
          <cell r="D183">
            <v>1</v>
          </cell>
          <cell r="E183">
            <v>0</v>
          </cell>
          <cell r="F183" t="str">
            <v>OSERS</v>
          </cell>
          <cell r="G183" t="str">
            <v xml:space="preserve">Special Education </v>
          </cell>
          <cell r="H183">
            <v>0</v>
          </cell>
          <cell r="I183">
            <v>0</v>
          </cell>
          <cell r="J183" t="str">
            <v>Grants to States (IDEA-B-611): Advance for succeeding fiscal year)</v>
          </cell>
          <cell r="K183">
            <v>0</v>
          </cell>
          <cell r="L183" t="str">
            <v>D</v>
          </cell>
          <cell r="M183">
            <v>0</v>
          </cell>
          <cell r="N183">
            <v>1</v>
          </cell>
          <cell r="O183">
            <v>0</v>
          </cell>
          <cell r="P183">
            <v>8592383</v>
          </cell>
          <cell r="Q183">
            <v>8592383</v>
          </cell>
          <cell r="R183">
            <v>8592383</v>
          </cell>
          <cell r="S183">
            <v>8592383</v>
          </cell>
          <cell r="T183">
            <v>8592383</v>
          </cell>
          <cell r="U183">
            <v>8592383</v>
          </cell>
          <cell r="V183">
            <v>8592383</v>
          </cell>
          <cell r="W183">
            <v>8592383</v>
          </cell>
          <cell r="X183">
            <v>8592383</v>
          </cell>
          <cell r="Y183">
            <v>8592383</v>
          </cell>
          <cell r="Z183">
            <v>8592383</v>
          </cell>
          <cell r="AA183">
            <v>0</v>
          </cell>
          <cell r="AB183">
            <v>8592383</v>
          </cell>
          <cell r="AC183">
            <v>8592383</v>
          </cell>
          <cell r="AD183">
            <v>8592383</v>
          </cell>
          <cell r="AE183">
            <v>8592383</v>
          </cell>
          <cell r="AF183">
            <v>8592383</v>
          </cell>
          <cell r="AG183">
            <v>9433103</v>
          </cell>
          <cell r="AH183">
            <v>8592383</v>
          </cell>
          <cell r="AI183">
            <v>8592383</v>
          </cell>
          <cell r="AJ183">
            <v>8592383</v>
          </cell>
          <cell r="AK183">
            <v>8592383</v>
          </cell>
          <cell r="AL183">
            <v>8592383</v>
          </cell>
          <cell r="AM183">
            <v>8592383</v>
          </cell>
          <cell r="AN183">
            <v>8592383</v>
          </cell>
          <cell r="AO183">
            <v>8592383</v>
          </cell>
          <cell r="AP183">
            <v>8592383</v>
          </cell>
          <cell r="AQ183">
            <v>8592383</v>
          </cell>
          <cell r="AR183">
            <v>8592383</v>
          </cell>
          <cell r="AS183">
            <v>8592383</v>
          </cell>
          <cell r="AT183">
            <v>8592383</v>
          </cell>
          <cell r="AU183">
            <v>8592383</v>
          </cell>
          <cell r="AV183">
            <v>8592383</v>
          </cell>
          <cell r="AW183">
            <v>8592383</v>
          </cell>
          <cell r="AX183">
            <v>8592383</v>
          </cell>
          <cell r="AY183">
            <v>8592383</v>
          </cell>
          <cell r="AZ183">
            <v>8576143</v>
          </cell>
          <cell r="BA183">
            <v>8463239</v>
          </cell>
          <cell r="BB183">
            <v>8592383</v>
          </cell>
          <cell r="BC183">
            <v>9433103</v>
          </cell>
          <cell r="BD183">
            <v>9433103</v>
          </cell>
          <cell r="BE183">
            <v>9433103</v>
          </cell>
          <cell r="BF183">
            <v>9433103</v>
          </cell>
          <cell r="BG183">
            <v>9591747</v>
          </cell>
          <cell r="BH183">
            <v>9353781</v>
          </cell>
          <cell r="BI183">
            <v>9353781</v>
          </cell>
          <cell r="BJ183">
            <v>9433103</v>
          </cell>
          <cell r="BK183">
            <v>9433103</v>
          </cell>
          <cell r="BL183">
            <v>8592383</v>
          </cell>
          <cell r="BM183">
            <v>8592383</v>
          </cell>
          <cell r="BN183">
            <v>8592383</v>
          </cell>
          <cell r="BO183">
            <v>8592383</v>
          </cell>
          <cell r="BP183">
            <v>8592383</v>
          </cell>
          <cell r="BQ183">
            <v>8463239</v>
          </cell>
          <cell r="BR183">
            <v>8592383</v>
          </cell>
          <cell r="BS183">
            <v>8592383</v>
          </cell>
          <cell r="BT183">
            <v>8592383</v>
          </cell>
          <cell r="BU183">
            <v>9283383</v>
          </cell>
          <cell r="BV183">
            <v>9283383</v>
          </cell>
          <cell r="BW183">
            <v>9433103</v>
          </cell>
          <cell r="BX183">
            <v>9433103</v>
          </cell>
          <cell r="BY183">
            <v>9433103</v>
          </cell>
          <cell r="BZ183">
            <v>9433103</v>
          </cell>
          <cell r="CA183">
            <v>9433103</v>
          </cell>
          <cell r="CB183">
            <v>9433103</v>
          </cell>
          <cell r="CC183">
            <v>9433103</v>
          </cell>
          <cell r="CD183">
            <v>10124103</v>
          </cell>
          <cell r="CE183">
            <v>9283383</v>
          </cell>
          <cell r="CF183">
            <v>9283383</v>
          </cell>
          <cell r="CG183">
            <v>9283383</v>
          </cell>
          <cell r="CH183">
            <v>9283383</v>
          </cell>
          <cell r="CI183">
            <v>9283383</v>
          </cell>
          <cell r="CJ183">
            <v>9283383</v>
          </cell>
          <cell r="CK183">
            <v>10124103</v>
          </cell>
          <cell r="CL183">
            <v>10124103</v>
          </cell>
          <cell r="CM183">
            <v>10124103</v>
          </cell>
          <cell r="CN183">
            <v>10124103</v>
          </cell>
          <cell r="CO183">
            <v>10124103</v>
          </cell>
          <cell r="CP183">
            <v>10124103</v>
          </cell>
          <cell r="CQ183">
            <v>10124103</v>
          </cell>
          <cell r="CR183">
            <v>9283383</v>
          </cell>
          <cell r="CS183">
            <v>9283383</v>
          </cell>
          <cell r="CT183">
            <v>9283383</v>
          </cell>
          <cell r="CU183">
            <v>9283383</v>
          </cell>
          <cell r="CV183">
            <v>10124103</v>
          </cell>
          <cell r="CW183">
            <v>10124103</v>
          </cell>
          <cell r="CX183">
            <v>10124103</v>
          </cell>
          <cell r="CY183">
            <v>10124103</v>
          </cell>
          <cell r="CZ183">
            <v>10124103</v>
          </cell>
          <cell r="DA183">
            <v>9283383</v>
          </cell>
          <cell r="DB183">
            <v>9283383</v>
          </cell>
          <cell r="DC183">
            <v>9283383</v>
          </cell>
          <cell r="DD183">
            <v>9283383</v>
          </cell>
          <cell r="DE183">
            <v>9283383</v>
          </cell>
          <cell r="DF183">
            <v>9283383</v>
          </cell>
          <cell r="DG183">
            <v>9283383</v>
          </cell>
          <cell r="DH183">
            <v>9283383</v>
          </cell>
          <cell r="DI183">
            <v>9283383</v>
          </cell>
          <cell r="DJ183">
            <v>9283383</v>
          </cell>
          <cell r="DK183">
            <v>9283383</v>
          </cell>
          <cell r="DL183">
            <v>9424183</v>
          </cell>
          <cell r="DM183">
            <v>9424183</v>
          </cell>
          <cell r="DN183">
            <v>9283383</v>
          </cell>
          <cell r="DO183">
            <v>0</v>
          </cell>
          <cell r="DP183">
            <v>9283383</v>
          </cell>
          <cell r="DQ183">
            <v>9283383</v>
          </cell>
          <cell r="DR183">
            <v>9283383</v>
          </cell>
          <cell r="DS183">
            <v>9283383</v>
          </cell>
          <cell r="DT183">
            <v>9283383</v>
          </cell>
          <cell r="DU183">
            <v>9283383</v>
          </cell>
          <cell r="DV183">
            <v>9283383</v>
          </cell>
          <cell r="DW183">
            <v>9283383</v>
          </cell>
          <cell r="DX183">
            <v>9283383</v>
          </cell>
          <cell r="DY183">
            <v>9283383</v>
          </cell>
          <cell r="DZ183">
            <v>9283383</v>
          </cell>
          <cell r="EA183">
            <v>9283383</v>
          </cell>
        </row>
        <row r="184">
          <cell r="A184">
            <v>119.02</v>
          </cell>
          <cell r="B184">
            <v>5</v>
          </cell>
          <cell r="C184">
            <v>1</v>
          </cell>
          <cell r="D184">
            <v>0</v>
          </cell>
          <cell r="E184">
            <v>0</v>
          </cell>
          <cell r="F184" t="str">
            <v>OSERS</v>
          </cell>
          <cell r="G184" t="str">
            <v xml:space="preserve">Special Education </v>
          </cell>
          <cell r="H184">
            <v>0</v>
          </cell>
          <cell r="I184">
            <v>0</v>
          </cell>
          <cell r="J184" t="str">
            <v>Grants to States (IDEA-B-611): (Prior year's advance)</v>
          </cell>
          <cell r="K184">
            <v>0</v>
          </cell>
          <cell r="L184" t="str">
            <v>D</v>
          </cell>
          <cell r="M184">
            <v>0</v>
          </cell>
          <cell r="N184">
            <v>0</v>
          </cell>
          <cell r="O184">
            <v>1</v>
          </cell>
          <cell r="P184">
            <v>6856444</v>
          </cell>
          <cell r="Q184">
            <v>8592383</v>
          </cell>
          <cell r="R184">
            <v>8592383</v>
          </cell>
          <cell r="S184">
            <v>8592383</v>
          </cell>
          <cell r="T184">
            <v>8592383</v>
          </cell>
          <cell r="U184">
            <v>8592383</v>
          </cell>
          <cell r="V184">
            <v>8592383</v>
          </cell>
          <cell r="W184">
            <v>8592383</v>
          </cell>
          <cell r="X184">
            <v>8592383</v>
          </cell>
          <cell r="Y184">
            <v>8592383</v>
          </cell>
          <cell r="Z184">
            <v>8592383</v>
          </cell>
          <cell r="AA184">
            <v>0</v>
          </cell>
          <cell r="AB184">
            <v>8592383</v>
          </cell>
          <cell r="AC184">
            <v>8592383</v>
          </cell>
          <cell r="AD184">
            <v>8592383</v>
          </cell>
          <cell r="AE184">
            <v>8592383</v>
          </cell>
          <cell r="AF184">
            <v>8592383</v>
          </cell>
          <cell r="AG184">
            <v>8592383</v>
          </cell>
          <cell r="AH184">
            <v>8592383</v>
          </cell>
          <cell r="AI184">
            <v>8592383</v>
          </cell>
          <cell r="AJ184">
            <v>8592383</v>
          </cell>
          <cell r="AK184">
            <v>8592383</v>
          </cell>
          <cell r="AL184">
            <v>8592383</v>
          </cell>
          <cell r="AM184">
            <v>8592383</v>
          </cell>
          <cell r="AN184">
            <v>0</v>
          </cell>
          <cell r="AO184">
            <v>0</v>
          </cell>
          <cell r="AP184">
            <v>8592383</v>
          </cell>
          <cell r="AQ184">
            <v>8592383</v>
          </cell>
          <cell r="AR184">
            <v>8592383</v>
          </cell>
          <cell r="AS184">
            <v>8592383</v>
          </cell>
          <cell r="AT184">
            <v>8592383</v>
          </cell>
          <cell r="AU184">
            <v>8592383</v>
          </cell>
          <cell r="AV184">
            <v>8592383</v>
          </cell>
          <cell r="AW184">
            <v>8592383</v>
          </cell>
          <cell r="AX184">
            <v>8592383</v>
          </cell>
          <cell r="AY184">
            <v>8592383</v>
          </cell>
          <cell r="AZ184">
            <v>8592383</v>
          </cell>
          <cell r="BA184">
            <v>8592383</v>
          </cell>
          <cell r="BB184">
            <v>8592383</v>
          </cell>
          <cell r="BC184">
            <v>8592383</v>
          </cell>
          <cell r="BD184">
            <v>0</v>
          </cell>
          <cell r="BE184">
            <v>8592383</v>
          </cell>
          <cell r="BF184">
            <v>0</v>
          </cell>
          <cell r="BG184">
            <v>0</v>
          </cell>
          <cell r="BH184">
            <v>0</v>
          </cell>
          <cell r="BI184">
            <v>0</v>
          </cell>
          <cell r="BJ184">
            <v>0</v>
          </cell>
          <cell r="BK184">
            <v>0</v>
          </cell>
          <cell r="BL184">
            <v>8592383</v>
          </cell>
          <cell r="BM184">
            <v>8592383</v>
          </cell>
          <cell r="BN184">
            <v>8592383</v>
          </cell>
          <cell r="BO184">
            <v>8592383</v>
          </cell>
          <cell r="BP184">
            <v>8592383</v>
          </cell>
          <cell r="BQ184">
            <v>8592383</v>
          </cell>
          <cell r="BR184">
            <v>8592383</v>
          </cell>
          <cell r="BS184">
            <v>8592383</v>
          </cell>
          <cell r="BT184">
            <v>8592383</v>
          </cell>
          <cell r="BU184">
            <v>8592383</v>
          </cell>
          <cell r="BV184">
            <v>8592383</v>
          </cell>
          <cell r="BW184">
            <v>8592383</v>
          </cell>
          <cell r="BX184">
            <v>8592383</v>
          </cell>
          <cell r="BY184">
            <v>8592383</v>
          </cell>
          <cell r="BZ184">
            <v>8592383</v>
          </cell>
          <cell r="CA184">
            <v>8592383</v>
          </cell>
          <cell r="CB184">
            <v>8592383</v>
          </cell>
          <cell r="CC184">
            <v>8592383</v>
          </cell>
          <cell r="CD184">
            <v>8592383</v>
          </cell>
          <cell r="CE184">
            <v>8592383</v>
          </cell>
          <cell r="CF184">
            <v>8592383</v>
          </cell>
          <cell r="CG184">
            <v>8592383</v>
          </cell>
          <cell r="CH184">
            <v>0</v>
          </cell>
          <cell r="CI184">
            <v>8592383</v>
          </cell>
          <cell r="CJ184">
            <v>8592383</v>
          </cell>
          <cell r="CK184">
            <v>8592383</v>
          </cell>
          <cell r="CL184">
            <v>8592383</v>
          </cell>
          <cell r="CM184">
            <v>8592383</v>
          </cell>
          <cell r="CN184">
            <v>8592383</v>
          </cell>
          <cell r="CO184">
            <v>8592383</v>
          </cell>
          <cell r="CP184">
            <v>8592383</v>
          </cell>
          <cell r="CQ184">
            <v>8592383</v>
          </cell>
          <cell r="CR184">
            <v>8592383</v>
          </cell>
          <cell r="CS184">
            <v>8592383</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row>
        <row r="185">
          <cell r="A185">
            <v>123.1</v>
          </cell>
          <cell r="B185">
            <v>5</v>
          </cell>
          <cell r="C185">
            <v>3</v>
          </cell>
          <cell r="D185">
            <v>0</v>
          </cell>
          <cell r="E185">
            <v>0</v>
          </cell>
          <cell r="F185" t="str">
            <v>OSERS</v>
          </cell>
          <cell r="G185" t="str">
            <v xml:space="preserve">Special Education </v>
          </cell>
          <cell r="H185">
            <v>0</v>
          </cell>
          <cell r="I185">
            <v>0</v>
          </cell>
          <cell r="J185" t="str">
            <v>Preschool grants (IDEA-B-619)</v>
          </cell>
          <cell r="K185">
            <v>0</v>
          </cell>
          <cell r="L185" t="str">
            <v>D</v>
          </cell>
          <cell r="M185">
            <v>1</v>
          </cell>
          <cell r="N185">
            <v>0</v>
          </cell>
          <cell r="O185">
            <v>0</v>
          </cell>
          <cell r="P185">
            <v>374099</v>
          </cell>
          <cell r="Q185">
            <v>374099</v>
          </cell>
          <cell r="R185">
            <v>374099</v>
          </cell>
          <cell r="S185">
            <v>374099</v>
          </cell>
          <cell r="T185">
            <v>374099</v>
          </cell>
          <cell r="U185">
            <v>374099</v>
          </cell>
          <cell r="V185">
            <v>374099</v>
          </cell>
          <cell r="W185">
            <v>374099</v>
          </cell>
          <cell r="X185">
            <v>374099</v>
          </cell>
          <cell r="Y185">
            <v>374099</v>
          </cell>
          <cell r="Z185">
            <v>374099</v>
          </cell>
          <cell r="AA185">
            <v>0</v>
          </cell>
          <cell r="AB185">
            <v>374099</v>
          </cell>
          <cell r="AC185">
            <v>374099</v>
          </cell>
          <cell r="AD185">
            <v>374099</v>
          </cell>
          <cell r="AE185">
            <v>374099</v>
          </cell>
          <cell r="AF185">
            <v>374099</v>
          </cell>
          <cell r="AG185">
            <v>374099</v>
          </cell>
          <cell r="AH185">
            <v>374099</v>
          </cell>
          <cell r="AI185">
            <v>374099</v>
          </cell>
          <cell r="AJ185">
            <v>374099</v>
          </cell>
          <cell r="AK185">
            <v>374099</v>
          </cell>
          <cell r="AL185">
            <v>374099</v>
          </cell>
          <cell r="AM185">
            <v>374099</v>
          </cell>
          <cell r="AN185">
            <v>374099</v>
          </cell>
          <cell r="AO185">
            <v>374099</v>
          </cell>
          <cell r="AP185">
            <v>374099</v>
          </cell>
          <cell r="AQ185">
            <v>374099</v>
          </cell>
          <cell r="AR185">
            <v>374099</v>
          </cell>
          <cell r="AS185">
            <v>374099</v>
          </cell>
          <cell r="AT185">
            <v>374099</v>
          </cell>
          <cell r="AU185">
            <v>374099</v>
          </cell>
          <cell r="AV185">
            <v>374099</v>
          </cell>
          <cell r="AW185">
            <v>374099</v>
          </cell>
          <cell r="AX185">
            <v>374099</v>
          </cell>
          <cell r="AY185">
            <v>374099</v>
          </cell>
          <cell r="AZ185">
            <v>373351</v>
          </cell>
          <cell r="BA185">
            <v>367739</v>
          </cell>
          <cell r="BB185">
            <v>374099</v>
          </cell>
          <cell r="BC185">
            <v>374099</v>
          </cell>
          <cell r="BD185">
            <v>368914</v>
          </cell>
          <cell r="BE185">
            <v>374099</v>
          </cell>
          <cell r="BF185">
            <v>374099</v>
          </cell>
          <cell r="BG185">
            <v>374099</v>
          </cell>
          <cell r="BH185">
            <v>374099</v>
          </cell>
          <cell r="BI185">
            <v>374099</v>
          </cell>
          <cell r="BJ185">
            <v>374099</v>
          </cell>
          <cell r="BK185">
            <v>374099</v>
          </cell>
          <cell r="BL185">
            <v>373351</v>
          </cell>
          <cell r="BM185">
            <v>373351</v>
          </cell>
          <cell r="BN185">
            <v>373351</v>
          </cell>
          <cell r="BO185">
            <v>373351</v>
          </cell>
          <cell r="BP185">
            <v>373351</v>
          </cell>
          <cell r="BQ185">
            <v>367739</v>
          </cell>
          <cell r="BR185">
            <v>367739</v>
          </cell>
          <cell r="BS185">
            <v>367739</v>
          </cell>
          <cell r="BT185">
            <v>367739</v>
          </cell>
          <cell r="BU185">
            <v>373351</v>
          </cell>
          <cell r="BV185">
            <v>372646</v>
          </cell>
          <cell r="BW185">
            <v>373351</v>
          </cell>
          <cell r="BX185">
            <v>373351</v>
          </cell>
          <cell r="BY185">
            <v>354795</v>
          </cell>
          <cell r="BZ185">
            <v>330416</v>
          </cell>
          <cell r="CA185">
            <v>373351</v>
          </cell>
          <cell r="CB185">
            <v>373351</v>
          </cell>
          <cell r="CC185">
            <v>372645</v>
          </cell>
          <cell r="CD185">
            <v>372646</v>
          </cell>
          <cell r="CE185">
            <v>372646</v>
          </cell>
          <cell r="CF185">
            <v>372646</v>
          </cell>
          <cell r="CG185">
            <v>372646</v>
          </cell>
          <cell r="CH185">
            <v>353238</v>
          </cell>
          <cell r="CI185">
            <v>372646</v>
          </cell>
          <cell r="CJ185">
            <v>372646</v>
          </cell>
          <cell r="CK185">
            <v>372646</v>
          </cell>
          <cell r="CL185">
            <v>372646</v>
          </cell>
          <cell r="CM185">
            <v>372646</v>
          </cell>
          <cell r="CN185">
            <v>372646</v>
          </cell>
          <cell r="CO185">
            <v>372646</v>
          </cell>
          <cell r="CP185">
            <v>372646</v>
          </cell>
          <cell r="CQ185">
            <v>372646</v>
          </cell>
          <cell r="CR185">
            <v>372646</v>
          </cell>
          <cell r="CS185">
            <v>372646</v>
          </cell>
          <cell r="CT185">
            <v>353238</v>
          </cell>
          <cell r="CU185">
            <v>353238</v>
          </cell>
          <cell r="CV185">
            <v>372646</v>
          </cell>
          <cell r="CW185">
            <v>353238</v>
          </cell>
          <cell r="CX185">
            <v>353238</v>
          </cell>
          <cell r="CY185">
            <v>353238</v>
          </cell>
          <cell r="CZ185">
            <v>353238</v>
          </cell>
          <cell r="DA185">
            <v>353238</v>
          </cell>
          <cell r="DB185">
            <v>353238</v>
          </cell>
          <cell r="DC185">
            <v>353042</v>
          </cell>
          <cell r="DD185">
            <v>353238</v>
          </cell>
          <cell r="DE185">
            <v>353238</v>
          </cell>
          <cell r="DF185">
            <v>403238</v>
          </cell>
          <cell r="DG185">
            <v>406224</v>
          </cell>
          <cell r="DH185">
            <v>406224</v>
          </cell>
          <cell r="DI185">
            <v>406224</v>
          </cell>
          <cell r="DJ185">
            <v>406224</v>
          </cell>
          <cell r="DK185">
            <v>403238</v>
          </cell>
          <cell r="DL185">
            <v>353238</v>
          </cell>
          <cell r="DM185">
            <v>353238</v>
          </cell>
          <cell r="DN185">
            <v>363238</v>
          </cell>
          <cell r="DO185">
            <v>0</v>
          </cell>
          <cell r="DP185">
            <v>353238</v>
          </cell>
          <cell r="DQ185">
            <v>368238</v>
          </cell>
          <cell r="DR185">
            <v>363238</v>
          </cell>
          <cell r="DS185">
            <v>368238</v>
          </cell>
          <cell r="DT185">
            <v>403238</v>
          </cell>
          <cell r="DU185">
            <v>353238</v>
          </cell>
          <cell r="DV185">
            <v>403238</v>
          </cell>
          <cell r="DW185">
            <v>403238</v>
          </cell>
          <cell r="DX185">
            <v>403238</v>
          </cell>
          <cell r="DY185">
            <v>403238</v>
          </cell>
          <cell r="DZ185">
            <v>368238</v>
          </cell>
          <cell r="EA185">
            <v>403238</v>
          </cell>
        </row>
        <row r="186">
          <cell r="A186">
            <v>123.2</v>
          </cell>
          <cell r="B186">
            <v>5</v>
          </cell>
          <cell r="C186">
            <v>3</v>
          </cell>
          <cell r="D186">
            <v>0</v>
          </cell>
          <cell r="E186">
            <v>0</v>
          </cell>
          <cell r="F186" t="str">
            <v>OSERS</v>
          </cell>
          <cell r="G186" t="str">
            <v xml:space="preserve">Special Education </v>
          </cell>
          <cell r="H186">
            <v>0</v>
          </cell>
          <cell r="I186">
            <v>0</v>
          </cell>
          <cell r="J186" t="str">
            <v>Grants for infants and families (IDEA-C)</v>
          </cell>
          <cell r="K186">
            <v>0</v>
          </cell>
          <cell r="L186" t="str">
            <v>D</v>
          </cell>
          <cell r="M186">
            <v>1</v>
          </cell>
          <cell r="N186">
            <v>0</v>
          </cell>
          <cell r="O186">
            <v>0</v>
          </cell>
          <cell r="P186">
            <v>439427</v>
          </cell>
          <cell r="Q186">
            <v>439427</v>
          </cell>
          <cell r="R186">
            <v>439427</v>
          </cell>
          <cell r="S186">
            <v>439427</v>
          </cell>
          <cell r="T186">
            <v>439427</v>
          </cell>
          <cell r="U186">
            <v>439427</v>
          </cell>
          <cell r="V186">
            <v>439427</v>
          </cell>
          <cell r="W186">
            <v>439427</v>
          </cell>
          <cell r="X186">
            <v>439427</v>
          </cell>
          <cell r="Y186">
            <v>439427</v>
          </cell>
          <cell r="Z186">
            <v>439427</v>
          </cell>
          <cell r="AA186">
            <v>0</v>
          </cell>
          <cell r="AB186">
            <v>439427</v>
          </cell>
          <cell r="AC186">
            <v>439427</v>
          </cell>
          <cell r="AD186">
            <v>439427</v>
          </cell>
          <cell r="AE186">
            <v>439427</v>
          </cell>
          <cell r="AF186">
            <v>439427</v>
          </cell>
          <cell r="AG186">
            <v>439427</v>
          </cell>
          <cell r="AH186">
            <v>439427</v>
          </cell>
          <cell r="AI186">
            <v>439427</v>
          </cell>
          <cell r="AJ186">
            <v>439427</v>
          </cell>
          <cell r="AK186">
            <v>439427</v>
          </cell>
          <cell r="AL186">
            <v>459427</v>
          </cell>
          <cell r="AM186">
            <v>459427</v>
          </cell>
          <cell r="AN186">
            <v>449427</v>
          </cell>
          <cell r="AO186">
            <v>439427</v>
          </cell>
          <cell r="AP186">
            <v>439427</v>
          </cell>
          <cell r="AQ186">
            <v>439427</v>
          </cell>
          <cell r="AR186">
            <v>439427</v>
          </cell>
          <cell r="AS186">
            <v>439427</v>
          </cell>
          <cell r="AT186">
            <v>439427</v>
          </cell>
          <cell r="AU186">
            <v>439427</v>
          </cell>
          <cell r="AV186">
            <v>439427</v>
          </cell>
          <cell r="AW186">
            <v>439427</v>
          </cell>
          <cell r="AX186">
            <v>439427</v>
          </cell>
          <cell r="AY186">
            <v>439427</v>
          </cell>
          <cell r="AZ186">
            <v>438548</v>
          </cell>
          <cell r="BA186">
            <v>431957</v>
          </cell>
          <cell r="BB186">
            <v>439427</v>
          </cell>
          <cell r="BC186">
            <v>439427</v>
          </cell>
          <cell r="BD186">
            <v>443197</v>
          </cell>
          <cell r="BE186">
            <v>439427</v>
          </cell>
          <cell r="BF186">
            <v>499427</v>
          </cell>
          <cell r="BG186">
            <v>499427</v>
          </cell>
          <cell r="BH186">
            <v>499427</v>
          </cell>
          <cell r="BI186">
            <v>489427</v>
          </cell>
          <cell r="BJ186">
            <v>489427</v>
          </cell>
          <cell r="BK186">
            <v>489427</v>
          </cell>
          <cell r="BL186">
            <v>489427</v>
          </cell>
          <cell r="BM186">
            <v>438548</v>
          </cell>
          <cell r="BN186">
            <v>443548</v>
          </cell>
          <cell r="BO186">
            <v>443548</v>
          </cell>
          <cell r="BP186">
            <v>438548</v>
          </cell>
          <cell r="BQ186">
            <v>431957</v>
          </cell>
          <cell r="BR186">
            <v>431957</v>
          </cell>
          <cell r="BS186">
            <v>431957</v>
          </cell>
          <cell r="BT186">
            <v>431957</v>
          </cell>
          <cell r="BU186">
            <v>443548</v>
          </cell>
          <cell r="BV186">
            <v>442710</v>
          </cell>
          <cell r="BW186">
            <v>488548</v>
          </cell>
          <cell r="BX186">
            <v>438548</v>
          </cell>
          <cell r="BY186">
            <v>416752</v>
          </cell>
          <cell r="BZ186">
            <v>388115</v>
          </cell>
          <cell r="CA186">
            <v>463548</v>
          </cell>
          <cell r="CB186">
            <v>463548</v>
          </cell>
          <cell r="CC186">
            <v>462710</v>
          </cell>
          <cell r="CD186">
            <v>462710</v>
          </cell>
          <cell r="CE186">
            <v>462710</v>
          </cell>
          <cell r="CF186">
            <v>462710</v>
          </cell>
          <cell r="CG186">
            <v>442710</v>
          </cell>
          <cell r="CH186">
            <v>419653</v>
          </cell>
          <cell r="CI186">
            <v>442710</v>
          </cell>
          <cell r="CJ186">
            <v>442710</v>
          </cell>
          <cell r="CK186">
            <v>462710</v>
          </cell>
          <cell r="CL186">
            <v>462710</v>
          </cell>
          <cell r="CM186">
            <v>462710</v>
          </cell>
          <cell r="CN186">
            <v>462710</v>
          </cell>
          <cell r="CO186">
            <v>462710</v>
          </cell>
          <cell r="CP186">
            <v>462710</v>
          </cell>
          <cell r="CQ186">
            <v>462710</v>
          </cell>
          <cell r="CR186">
            <v>462710</v>
          </cell>
          <cell r="CS186">
            <v>462710</v>
          </cell>
          <cell r="CT186">
            <v>419653</v>
          </cell>
          <cell r="CU186">
            <v>438498</v>
          </cell>
          <cell r="CV186">
            <v>462710</v>
          </cell>
          <cell r="CW186">
            <v>450000</v>
          </cell>
          <cell r="CX186">
            <v>438498</v>
          </cell>
          <cell r="CY186">
            <v>441825</v>
          </cell>
          <cell r="CZ186">
            <v>441825</v>
          </cell>
          <cell r="DA186">
            <v>441825</v>
          </cell>
          <cell r="DB186">
            <v>438498</v>
          </cell>
          <cell r="DC186">
            <v>438255</v>
          </cell>
          <cell r="DD186">
            <v>438498</v>
          </cell>
          <cell r="DE186">
            <v>438556</v>
          </cell>
          <cell r="DF186">
            <v>441825</v>
          </cell>
          <cell r="DG186">
            <v>498498</v>
          </cell>
          <cell r="DH186">
            <v>498498</v>
          </cell>
          <cell r="DI186">
            <v>498556</v>
          </cell>
          <cell r="DJ186">
            <v>498498</v>
          </cell>
          <cell r="DK186">
            <v>503556</v>
          </cell>
          <cell r="DL186">
            <v>438556</v>
          </cell>
          <cell r="DM186">
            <v>438556</v>
          </cell>
          <cell r="DN186">
            <v>453556</v>
          </cell>
          <cell r="DO186">
            <v>0</v>
          </cell>
          <cell r="DP186">
            <v>438556</v>
          </cell>
          <cell r="DQ186">
            <v>458556</v>
          </cell>
          <cell r="DR186">
            <v>453556</v>
          </cell>
          <cell r="DS186">
            <v>458556</v>
          </cell>
          <cell r="DT186">
            <v>503556</v>
          </cell>
          <cell r="DU186">
            <v>438556</v>
          </cell>
          <cell r="DV186">
            <v>503556</v>
          </cell>
          <cell r="DW186">
            <v>503556</v>
          </cell>
          <cell r="DX186">
            <v>503556</v>
          </cell>
          <cell r="DY186">
            <v>503556</v>
          </cell>
          <cell r="DZ186">
            <v>458556</v>
          </cell>
          <cell r="EA186">
            <v>503556</v>
          </cell>
        </row>
        <row r="187">
          <cell r="A187">
            <v>124</v>
          </cell>
          <cell r="B187">
            <v>5</v>
          </cell>
          <cell r="C187">
            <v>3</v>
          </cell>
          <cell r="D187">
            <v>0</v>
          </cell>
          <cell r="E187">
            <v>0</v>
          </cell>
          <cell r="F187" t="str">
            <v>OSERS</v>
          </cell>
          <cell r="G187" t="str">
            <v xml:space="preserve">Special Education </v>
          </cell>
          <cell r="H187">
            <v>0</v>
          </cell>
          <cell r="I187">
            <v>0</v>
          </cell>
          <cell r="J187" t="str">
            <v>National activities (IDEA-D): State personnel development (Subpart 1)</v>
          </cell>
          <cell r="K187">
            <v>0</v>
          </cell>
          <cell r="L187" t="str">
            <v>D</v>
          </cell>
          <cell r="M187">
            <v>1</v>
          </cell>
          <cell r="N187">
            <v>0</v>
          </cell>
          <cell r="O187">
            <v>0</v>
          </cell>
          <cell r="P187">
            <v>48000</v>
          </cell>
          <cell r="Q187">
            <v>48000</v>
          </cell>
          <cell r="R187">
            <v>48000</v>
          </cell>
          <cell r="S187">
            <v>48000</v>
          </cell>
          <cell r="T187">
            <v>48000</v>
          </cell>
          <cell r="U187">
            <v>48000</v>
          </cell>
          <cell r="V187">
            <v>48000</v>
          </cell>
          <cell r="W187">
            <v>48000</v>
          </cell>
          <cell r="X187">
            <v>48000</v>
          </cell>
          <cell r="Y187">
            <v>48000</v>
          </cell>
          <cell r="Z187">
            <v>48000</v>
          </cell>
          <cell r="AA187">
            <v>0</v>
          </cell>
          <cell r="AB187">
            <v>48000</v>
          </cell>
          <cell r="AC187">
            <v>48000</v>
          </cell>
          <cell r="AD187">
            <v>48000</v>
          </cell>
          <cell r="AE187">
            <v>48000</v>
          </cell>
          <cell r="AF187">
            <v>48000</v>
          </cell>
          <cell r="AG187">
            <v>48000</v>
          </cell>
          <cell r="AH187">
            <v>48000</v>
          </cell>
          <cell r="AI187">
            <v>48000</v>
          </cell>
          <cell r="AJ187">
            <v>48000</v>
          </cell>
          <cell r="AK187">
            <v>48000</v>
          </cell>
          <cell r="AL187">
            <v>49223</v>
          </cell>
          <cell r="AM187">
            <v>49223</v>
          </cell>
          <cell r="AN187">
            <v>48600</v>
          </cell>
          <cell r="AO187">
            <v>48000</v>
          </cell>
          <cell r="AP187">
            <v>48000</v>
          </cell>
          <cell r="AQ187">
            <v>48000</v>
          </cell>
          <cell r="AR187">
            <v>48000</v>
          </cell>
          <cell r="AS187">
            <v>48000</v>
          </cell>
          <cell r="AT187">
            <v>48000</v>
          </cell>
          <cell r="AU187">
            <v>48000</v>
          </cell>
          <cell r="AV187">
            <v>48000</v>
          </cell>
          <cell r="AW187">
            <v>46900</v>
          </cell>
          <cell r="AX187">
            <v>47000</v>
          </cell>
          <cell r="AY187">
            <v>46940</v>
          </cell>
          <cell r="AZ187">
            <v>46846</v>
          </cell>
          <cell r="BA187">
            <v>46142</v>
          </cell>
          <cell r="BB187">
            <v>48000</v>
          </cell>
          <cell r="BC187">
            <v>48000</v>
          </cell>
          <cell r="BD187">
            <v>48600</v>
          </cell>
          <cell r="BE187">
            <v>48000</v>
          </cell>
          <cell r="BF187">
            <v>48600</v>
          </cell>
          <cell r="BG187">
            <v>48000</v>
          </cell>
          <cell r="BH187">
            <v>48000</v>
          </cell>
          <cell r="BI187">
            <v>48000</v>
          </cell>
          <cell r="BJ187">
            <v>48000</v>
          </cell>
          <cell r="BK187">
            <v>48000</v>
          </cell>
          <cell r="BL187">
            <v>46846</v>
          </cell>
          <cell r="BM187">
            <v>46846</v>
          </cell>
          <cell r="BN187">
            <v>44000</v>
          </cell>
          <cell r="BO187">
            <v>44000</v>
          </cell>
          <cell r="BP187">
            <v>46846</v>
          </cell>
          <cell r="BQ187">
            <v>46142</v>
          </cell>
          <cell r="BR187">
            <v>46142</v>
          </cell>
          <cell r="BS187">
            <v>46142</v>
          </cell>
          <cell r="BT187">
            <v>46142</v>
          </cell>
          <cell r="BU187">
            <v>44000</v>
          </cell>
          <cell r="BV187">
            <v>43917</v>
          </cell>
          <cell r="BW187">
            <v>46846</v>
          </cell>
          <cell r="BX187">
            <v>46846</v>
          </cell>
          <cell r="BY187">
            <v>44504</v>
          </cell>
          <cell r="BZ187">
            <v>44504</v>
          </cell>
          <cell r="CA187">
            <v>46846</v>
          </cell>
          <cell r="CB187">
            <v>46846</v>
          </cell>
          <cell r="CC187">
            <v>45011</v>
          </cell>
          <cell r="CD187">
            <v>45011</v>
          </cell>
          <cell r="CE187">
            <v>45011</v>
          </cell>
          <cell r="CF187">
            <v>45011</v>
          </cell>
          <cell r="CG187">
            <v>43917</v>
          </cell>
          <cell r="CH187">
            <v>41630</v>
          </cell>
          <cell r="CI187">
            <v>43917</v>
          </cell>
          <cell r="CJ187">
            <v>43917</v>
          </cell>
          <cell r="CK187">
            <v>45011</v>
          </cell>
          <cell r="CL187">
            <v>45011</v>
          </cell>
          <cell r="CM187">
            <v>45011</v>
          </cell>
          <cell r="CN187">
            <v>45011</v>
          </cell>
          <cell r="CO187">
            <v>45011</v>
          </cell>
          <cell r="CP187">
            <v>45011</v>
          </cell>
          <cell r="CQ187">
            <v>45011</v>
          </cell>
          <cell r="CR187">
            <v>43829</v>
          </cell>
          <cell r="CS187">
            <v>43829</v>
          </cell>
          <cell r="CT187">
            <v>41630</v>
          </cell>
          <cell r="CU187">
            <v>41630</v>
          </cell>
          <cell r="CV187">
            <v>43829</v>
          </cell>
          <cell r="CW187">
            <v>41630</v>
          </cell>
          <cell r="CX187">
            <v>41630</v>
          </cell>
          <cell r="CY187">
            <v>41630</v>
          </cell>
          <cell r="CZ187">
            <v>41630</v>
          </cell>
          <cell r="DA187">
            <v>41630</v>
          </cell>
          <cell r="DB187">
            <v>41630</v>
          </cell>
          <cell r="DC187">
            <v>41607</v>
          </cell>
          <cell r="DD187">
            <v>41630</v>
          </cell>
          <cell r="DE187">
            <v>41630</v>
          </cell>
          <cell r="DF187">
            <v>41630</v>
          </cell>
          <cell r="DG187">
            <v>41630</v>
          </cell>
          <cell r="DH187">
            <v>41630</v>
          </cell>
          <cell r="DI187">
            <v>41630</v>
          </cell>
          <cell r="DJ187">
            <v>41630</v>
          </cell>
          <cell r="DK187">
            <v>41630</v>
          </cell>
          <cell r="DL187">
            <v>41630</v>
          </cell>
          <cell r="DM187">
            <v>41630</v>
          </cell>
          <cell r="DN187">
            <v>35000</v>
          </cell>
          <cell r="DO187">
            <v>0</v>
          </cell>
          <cell r="DP187">
            <v>41630</v>
          </cell>
          <cell r="DQ187">
            <v>41630</v>
          </cell>
          <cell r="DR187">
            <v>41630</v>
          </cell>
          <cell r="DS187">
            <v>41630</v>
          </cell>
          <cell r="DT187">
            <v>41630</v>
          </cell>
          <cell r="DU187">
            <v>41630</v>
          </cell>
          <cell r="DV187">
            <v>41630</v>
          </cell>
          <cell r="DW187">
            <v>41630</v>
          </cell>
          <cell r="DX187">
            <v>41630</v>
          </cell>
          <cell r="DY187">
            <v>41630</v>
          </cell>
          <cell r="DZ187">
            <v>41630</v>
          </cell>
          <cell r="EA187">
            <v>41630</v>
          </cell>
        </row>
        <row r="188">
          <cell r="A188">
            <v>125</v>
          </cell>
          <cell r="B188">
            <v>5</v>
          </cell>
          <cell r="C188">
            <v>1</v>
          </cell>
          <cell r="D188">
            <v>0</v>
          </cell>
          <cell r="E188">
            <v>0</v>
          </cell>
          <cell r="F188" t="str">
            <v>OSERS</v>
          </cell>
          <cell r="G188" t="str">
            <v xml:space="preserve">Special Education </v>
          </cell>
          <cell r="H188">
            <v>0</v>
          </cell>
          <cell r="I188">
            <v>0</v>
          </cell>
          <cell r="J188" t="str">
            <v>National activities (IDEA-D): Technical assistance and dissemination (section 663)</v>
          </cell>
          <cell r="K188">
            <v>0</v>
          </cell>
          <cell r="L188" t="str">
            <v>D</v>
          </cell>
          <cell r="M188">
            <v>1</v>
          </cell>
          <cell r="N188">
            <v>0</v>
          </cell>
          <cell r="O188">
            <v>0</v>
          </cell>
          <cell r="P188">
            <v>48549</v>
          </cell>
          <cell r="Q188">
            <v>48549</v>
          </cell>
          <cell r="R188">
            <v>49549</v>
          </cell>
          <cell r="S188">
            <v>49549</v>
          </cell>
          <cell r="T188">
            <v>49549</v>
          </cell>
          <cell r="U188">
            <v>49389</v>
          </cell>
          <cell r="V188">
            <v>49389</v>
          </cell>
          <cell r="W188">
            <v>49389</v>
          </cell>
          <cell r="X188">
            <v>49389</v>
          </cell>
          <cell r="Y188">
            <v>49389</v>
          </cell>
          <cell r="Z188">
            <v>49389</v>
          </cell>
          <cell r="AA188">
            <v>0</v>
          </cell>
          <cell r="AB188">
            <v>49389</v>
          </cell>
          <cell r="AC188">
            <v>49549</v>
          </cell>
          <cell r="AD188">
            <v>49549</v>
          </cell>
          <cell r="AE188">
            <v>49549</v>
          </cell>
          <cell r="AF188">
            <v>49549</v>
          </cell>
          <cell r="AG188">
            <v>49549</v>
          </cell>
          <cell r="AH188">
            <v>49549</v>
          </cell>
          <cell r="AI188">
            <v>49549</v>
          </cell>
          <cell r="AJ188">
            <v>49549</v>
          </cell>
          <cell r="AK188">
            <v>49549</v>
          </cell>
          <cell r="AL188">
            <v>49549</v>
          </cell>
          <cell r="AM188">
            <v>49549</v>
          </cell>
          <cell r="AN188">
            <v>49549</v>
          </cell>
          <cell r="AO188">
            <v>49549</v>
          </cell>
          <cell r="AP188">
            <v>49549</v>
          </cell>
          <cell r="AQ188">
            <v>49549</v>
          </cell>
          <cell r="AR188">
            <v>49549</v>
          </cell>
          <cell r="AS188">
            <v>49549</v>
          </cell>
          <cell r="AT188">
            <v>49549</v>
          </cell>
          <cell r="AU188">
            <v>49549</v>
          </cell>
          <cell r="AV188">
            <v>49549</v>
          </cell>
          <cell r="AW188">
            <v>48414</v>
          </cell>
          <cell r="AX188">
            <v>48549</v>
          </cell>
          <cell r="AY188">
            <v>48904</v>
          </cell>
          <cell r="AZ188">
            <v>48806</v>
          </cell>
          <cell r="BA188">
            <v>48072</v>
          </cell>
          <cell r="BB188">
            <v>49549</v>
          </cell>
          <cell r="BC188">
            <v>49549</v>
          </cell>
          <cell r="BD188">
            <v>44594</v>
          </cell>
          <cell r="BE188">
            <v>49549</v>
          </cell>
          <cell r="BF188">
            <v>49549</v>
          </cell>
          <cell r="BG188">
            <v>49549</v>
          </cell>
          <cell r="BH188">
            <v>49549</v>
          </cell>
          <cell r="BI188">
            <v>49549</v>
          </cell>
          <cell r="BJ188">
            <v>49549</v>
          </cell>
          <cell r="BK188">
            <v>49549</v>
          </cell>
          <cell r="BL188">
            <v>48806</v>
          </cell>
          <cell r="BM188">
            <v>48806</v>
          </cell>
          <cell r="BN188">
            <v>49306</v>
          </cell>
          <cell r="BO188">
            <v>49306</v>
          </cell>
          <cell r="BP188">
            <v>48806</v>
          </cell>
          <cell r="BQ188">
            <v>48072</v>
          </cell>
          <cell r="BR188">
            <v>48072</v>
          </cell>
          <cell r="BS188">
            <v>48072</v>
          </cell>
          <cell r="BT188">
            <v>48072</v>
          </cell>
          <cell r="BU188">
            <v>54885</v>
          </cell>
          <cell r="BV188">
            <v>54781</v>
          </cell>
          <cell r="BW188">
            <v>48806</v>
          </cell>
          <cell r="BX188">
            <v>48806</v>
          </cell>
          <cell r="BY188">
            <v>46366</v>
          </cell>
          <cell r="BZ188">
            <v>46366</v>
          </cell>
          <cell r="CA188">
            <v>46306</v>
          </cell>
          <cell r="CB188">
            <v>46306</v>
          </cell>
          <cell r="CC188">
            <v>46281</v>
          </cell>
          <cell r="CD188">
            <v>46781</v>
          </cell>
          <cell r="CE188">
            <v>46781</v>
          </cell>
          <cell r="CF188">
            <v>54781</v>
          </cell>
          <cell r="CG188">
            <v>46781</v>
          </cell>
          <cell r="CH188">
            <v>44345</v>
          </cell>
          <cell r="CI188">
            <v>54781</v>
          </cell>
          <cell r="CJ188">
            <v>54781</v>
          </cell>
          <cell r="CK188">
            <v>46781</v>
          </cell>
          <cell r="CL188">
            <v>46781</v>
          </cell>
          <cell r="CM188">
            <v>46781</v>
          </cell>
          <cell r="CN188">
            <v>46781</v>
          </cell>
          <cell r="CO188">
            <v>46781</v>
          </cell>
          <cell r="CP188">
            <v>46781</v>
          </cell>
          <cell r="CQ188">
            <v>46781</v>
          </cell>
          <cell r="CR188">
            <v>46688</v>
          </cell>
          <cell r="CS188">
            <v>46688</v>
          </cell>
          <cell r="CT188">
            <v>44345</v>
          </cell>
          <cell r="CU188">
            <v>44345</v>
          </cell>
          <cell r="CV188">
            <v>46688</v>
          </cell>
          <cell r="CW188">
            <v>44345</v>
          </cell>
          <cell r="CX188">
            <v>44345</v>
          </cell>
          <cell r="CY188">
            <v>44345</v>
          </cell>
          <cell r="CZ188">
            <v>44345</v>
          </cell>
          <cell r="DA188">
            <v>54345</v>
          </cell>
          <cell r="DB188">
            <v>44345</v>
          </cell>
          <cell r="DC188">
            <v>44320</v>
          </cell>
          <cell r="DD188">
            <v>44345</v>
          </cell>
          <cell r="DE188">
            <v>44345</v>
          </cell>
          <cell r="DF188">
            <v>54345</v>
          </cell>
          <cell r="DG188">
            <v>54345</v>
          </cell>
          <cell r="DH188">
            <v>54345</v>
          </cell>
          <cell r="DI188">
            <v>54345</v>
          </cell>
          <cell r="DJ188">
            <v>54345</v>
          </cell>
          <cell r="DK188">
            <v>54345</v>
          </cell>
          <cell r="DL188">
            <v>51928</v>
          </cell>
          <cell r="DM188">
            <v>51928</v>
          </cell>
          <cell r="DN188">
            <v>42428</v>
          </cell>
          <cell r="DO188">
            <v>0</v>
          </cell>
          <cell r="DP188">
            <v>44345</v>
          </cell>
          <cell r="DQ188">
            <v>44345</v>
          </cell>
          <cell r="DR188">
            <v>51928</v>
          </cell>
          <cell r="DS188">
            <v>44345</v>
          </cell>
          <cell r="DT188">
            <v>64345</v>
          </cell>
          <cell r="DU188">
            <v>54345</v>
          </cell>
          <cell r="DV188">
            <v>54345</v>
          </cell>
          <cell r="DW188">
            <v>54345</v>
          </cell>
          <cell r="DX188">
            <v>54345</v>
          </cell>
          <cell r="DY188">
            <v>54345</v>
          </cell>
          <cell r="DZ188">
            <v>44345</v>
          </cell>
          <cell r="EA188">
            <v>54345</v>
          </cell>
        </row>
        <row r="189">
          <cell r="A189">
            <v>126</v>
          </cell>
          <cell r="B189">
            <v>5</v>
          </cell>
          <cell r="C189">
            <v>1</v>
          </cell>
          <cell r="D189">
            <v>0</v>
          </cell>
          <cell r="E189">
            <v>0</v>
          </cell>
          <cell r="F189" t="str">
            <v>OSERS</v>
          </cell>
          <cell r="G189" t="str">
            <v xml:space="preserve">Special Education </v>
          </cell>
          <cell r="H189">
            <v>0</v>
          </cell>
          <cell r="I189">
            <v>0</v>
          </cell>
          <cell r="J189" t="str">
            <v>National activities (IDEA-D): Personnel preparation (section 662)</v>
          </cell>
          <cell r="K189">
            <v>0</v>
          </cell>
          <cell r="L189" t="str">
            <v>D</v>
          </cell>
          <cell r="M189">
            <v>1</v>
          </cell>
          <cell r="N189">
            <v>0</v>
          </cell>
          <cell r="O189">
            <v>0</v>
          </cell>
          <cell r="P189">
            <v>90653</v>
          </cell>
          <cell r="Q189">
            <v>90653</v>
          </cell>
          <cell r="R189">
            <v>90653</v>
          </cell>
          <cell r="S189">
            <v>90653</v>
          </cell>
          <cell r="T189">
            <v>90653</v>
          </cell>
          <cell r="U189">
            <v>90653</v>
          </cell>
          <cell r="V189">
            <v>90653</v>
          </cell>
          <cell r="W189">
            <v>90653</v>
          </cell>
          <cell r="X189">
            <v>90653</v>
          </cell>
          <cell r="Y189">
            <v>90653</v>
          </cell>
          <cell r="Z189">
            <v>90653</v>
          </cell>
          <cell r="AA189">
            <v>0</v>
          </cell>
          <cell r="AB189">
            <v>90653</v>
          </cell>
          <cell r="AC189">
            <v>90653</v>
          </cell>
          <cell r="AD189">
            <v>90653</v>
          </cell>
          <cell r="AE189">
            <v>90653</v>
          </cell>
          <cell r="AF189">
            <v>90653</v>
          </cell>
          <cell r="AG189">
            <v>90653</v>
          </cell>
          <cell r="AH189">
            <v>90653</v>
          </cell>
          <cell r="AI189">
            <v>90653</v>
          </cell>
          <cell r="AJ189">
            <v>90653</v>
          </cell>
          <cell r="AK189">
            <v>90653</v>
          </cell>
          <cell r="AL189">
            <v>90653</v>
          </cell>
          <cell r="AM189">
            <v>90653</v>
          </cell>
          <cell r="AN189">
            <v>90653</v>
          </cell>
          <cell r="AO189">
            <v>90653</v>
          </cell>
          <cell r="AP189">
            <v>90653</v>
          </cell>
          <cell r="AQ189">
            <v>90653</v>
          </cell>
          <cell r="AR189">
            <v>90653</v>
          </cell>
          <cell r="AS189">
            <v>90653</v>
          </cell>
          <cell r="AT189">
            <v>90653</v>
          </cell>
          <cell r="AU189">
            <v>90653</v>
          </cell>
          <cell r="AV189">
            <v>90653</v>
          </cell>
          <cell r="AW189">
            <v>88576</v>
          </cell>
          <cell r="AX189">
            <v>89653</v>
          </cell>
          <cell r="AY189">
            <v>88643</v>
          </cell>
          <cell r="AZ189">
            <v>88466</v>
          </cell>
          <cell r="BA189">
            <v>87136</v>
          </cell>
          <cell r="BB189">
            <v>90653</v>
          </cell>
          <cell r="BC189">
            <v>90653</v>
          </cell>
          <cell r="BD189">
            <v>90653</v>
          </cell>
          <cell r="BE189">
            <v>90653</v>
          </cell>
          <cell r="BF189">
            <v>90653</v>
          </cell>
          <cell r="BG189">
            <v>90653</v>
          </cell>
          <cell r="BH189">
            <v>90653</v>
          </cell>
          <cell r="BI189">
            <v>90653</v>
          </cell>
          <cell r="BJ189">
            <v>90653</v>
          </cell>
          <cell r="BK189">
            <v>90653</v>
          </cell>
          <cell r="BL189">
            <v>88466</v>
          </cell>
          <cell r="BM189">
            <v>88466</v>
          </cell>
          <cell r="BN189">
            <v>88966</v>
          </cell>
          <cell r="BO189">
            <v>88966</v>
          </cell>
          <cell r="BP189">
            <v>88466</v>
          </cell>
          <cell r="BQ189">
            <v>87136</v>
          </cell>
          <cell r="BR189">
            <v>87136</v>
          </cell>
          <cell r="BS189">
            <v>87136</v>
          </cell>
          <cell r="BT189">
            <v>87136</v>
          </cell>
          <cell r="BU189">
            <v>88466</v>
          </cell>
          <cell r="BV189">
            <v>88299</v>
          </cell>
          <cell r="BW189">
            <v>88466</v>
          </cell>
          <cell r="BX189">
            <v>88466</v>
          </cell>
          <cell r="BY189">
            <v>81212</v>
          </cell>
          <cell r="BZ189">
            <v>84043</v>
          </cell>
          <cell r="CA189">
            <v>85966</v>
          </cell>
          <cell r="CB189">
            <v>85966</v>
          </cell>
          <cell r="CC189">
            <v>85799</v>
          </cell>
          <cell r="CD189">
            <v>85799</v>
          </cell>
          <cell r="CE189">
            <v>86205</v>
          </cell>
          <cell r="CF189">
            <v>86205</v>
          </cell>
          <cell r="CG189">
            <v>88299</v>
          </cell>
          <cell r="CH189">
            <v>83700</v>
          </cell>
          <cell r="CI189">
            <v>88299</v>
          </cell>
          <cell r="CJ189">
            <v>88299</v>
          </cell>
          <cell r="CK189">
            <v>86205</v>
          </cell>
          <cell r="CL189">
            <v>85799</v>
          </cell>
          <cell r="CM189">
            <v>86205</v>
          </cell>
          <cell r="CN189">
            <v>85799</v>
          </cell>
          <cell r="CO189">
            <v>85799</v>
          </cell>
          <cell r="CP189">
            <v>85799</v>
          </cell>
          <cell r="CQ189">
            <v>85799</v>
          </cell>
          <cell r="CR189">
            <v>88122</v>
          </cell>
          <cell r="CS189">
            <v>88122</v>
          </cell>
          <cell r="CT189">
            <v>83700</v>
          </cell>
          <cell r="CU189">
            <v>83700</v>
          </cell>
          <cell r="CV189">
            <v>88122</v>
          </cell>
          <cell r="CW189">
            <v>83700</v>
          </cell>
          <cell r="CX189">
            <v>83700</v>
          </cell>
          <cell r="CY189">
            <v>83700</v>
          </cell>
          <cell r="CZ189">
            <v>83700</v>
          </cell>
          <cell r="DA189">
            <v>83700</v>
          </cell>
          <cell r="DB189">
            <v>83700</v>
          </cell>
          <cell r="DC189">
            <v>83654</v>
          </cell>
          <cell r="DD189">
            <v>83700</v>
          </cell>
          <cell r="DE189">
            <v>83700</v>
          </cell>
          <cell r="DF189">
            <v>83700</v>
          </cell>
          <cell r="DG189">
            <v>83700</v>
          </cell>
          <cell r="DH189">
            <v>83700</v>
          </cell>
          <cell r="DI189">
            <v>83700</v>
          </cell>
          <cell r="DJ189">
            <v>83700</v>
          </cell>
          <cell r="DK189">
            <v>83700</v>
          </cell>
          <cell r="DL189">
            <v>83700</v>
          </cell>
          <cell r="DM189">
            <v>83700</v>
          </cell>
          <cell r="DN189">
            <v>81700</v>
          </cell>
          <cell r="DO189">
            <v>0</v>
          </cell>
          <cell r="DP189">
            <v>83700</v>
          </cell>
          <cell r="DQ189">
            <v>83700</v>
          </cell>
          <cell r="DR189">
            <v>83700</v>
          </cell>
          <cell r="DS189">
            <v>83700</v>
          </cell>
          <cell r="DT189">
            <v>83700</v>
          </cell>
          <cell r="DU189">
            <v>83700</v>
          </cell>
          <cell r="DV189">
            <v>83700</v>
          </cell>
          <cell r="DW189">
            <v>83700</v>
          </cell>
          <cell r="DX189">
            <v>83700</v>
          </cell>
          <cell r="DY189">
            <v>83700</v>
          </cell>
          <cell r="DZ189">
            <v>83700</v>
          </cell>
          <cell r="EA189">
            <v>83700</v>
          </cell>
        </row>
        <row r="190">
          <cell r="A190">
            <v>127</v>
          </cell>
          <cell r="B190">
            <v>5</v>
          </cell>
          <cell r="C190">
            <v>1</v>
          </cell>
          <cell r="D190">
            <v>0</v>
          </cell>
          <cell r="E190">
            <v>0</v>
          </cell>
          <cell r="F190" t="str">
            <v>OSERS</v>
          </cell>
          <cell r="G190" t="str">
            <v xml:space="preserve">Special Education </v>
          </cell>
          <cell r="H190">
            <v>0</v>
          </cell>
          <cell r="I190">
            <v>0</v>
          </cell>
          <cell r="J190" t="str">
            <v>National activities (IDEA-D): Parent information centers (sections 671-673)</v>
          </cell>
          <cell r="K190">
            <v>0</v>
          </cell>
          <cell r="L190" t="str">
            <v>D</v>
          </cell>
          <cell r="M190">
            <v>1</v>
          </cell>
          <cell r="N190">
            <v>0</v>
          </cell>
          <cell r="O190">
            <v>0</v>
          </cell>
          <cell r="P190">
            <v>27028</v>
          </cell>
          <cell r="Q190">
            <v>27028</v>
          </cell>
          <cell r="R190">
            <v>28028</v>
          </cell>
          <cell r="S190">
            <v>28028</v>
          </cell>
          <cell r="T190">
            <v>28028</v>
          </cell>
          <cell r="U190">
            <v>27528</v>
          </cell>
          <cell r="V190">
            <v>27528</v>
          </cell>
          <cell r="W190">
            <v>27528</v>
          </cell>
          <cell r="X190">
            <v>27528</v>
          </cell>
          <cell r="Y190">
            <v>27528</v>
          </cell>
          <cell r="Z190">
            <v>27528</v>
          </cell>
          <cell r="AA190">
            <v>0</v>
          </cell>
          <cell r="AB190">
            <v>27528</v>
          </cell>
          <cell r="AC190">
            <v>28028</v>
          </cell>
          <cell r="AD190">
            <v>28028</v>
          </cell>
          <cell r="AE190">
            <v>28028</v>
          </cell>
          <cell r="AF190">
            <v>28028</v>
          </cell>
          <cell r="AG190">
            <v>28028</v>
          </cell>
          <cell r="AH190">
            <v>28028</v>
          </cell>
          <cell r="AI190">
            <v>28028</v>
          </cell>
          <cell r="AJ190">
            <v>28028</v>
          </cell>
          <cell r="AK190">
            <v>28028</v>
          </cell>
          <cell r="AL190">
            <v>30028</v>
          </cell>
          <cell r="AM190">
            <v>30028</v>
          </cell>
          <cell r="AN190">
            <v>29028</v>
          </cell>
          <cell r="AO190">
            <v>29028</v>
          </cell>
          <cell r="AP190">
            <v>28028</v>
          </cell>
          <cell r="AQ190">
            <v>28028</v>
          </cell>
          <cell r="AR190">
            <v>28028</v>
          </cell>
          <cell r="AS190">
            <v>28028</v>
          </cell>
          <cell r="AT190">
            <v>28028</v>
          </cell>
          <cell r="AU190">
            <v>28028</v>
          </cell>
          <cell r="AV190">
            <v>28028</v>
          </cell>
          <cell r="AW190">
            <v>28028</v>
          </cell>
          <cell r="AX190">
            <v>27028</v>
          </cell>
          <cell r="AY190">
            <v>28028</v>
          </cell>
          <cell r="AZ190">
            <v>27972</v>
          </cell>
          <cell r="BA190">
            <v>27552</v>
          </cell>
          <cell r="BB190">
            <v>28028</v>
          </cell>
          <cell r="BC190">
            <v>28028</v>
          </cell>
          <cell r="BD190">
            <v>29028</v>
          </cell>
          <cell r="BE190">
            <v>28028</v>
          </cell>
          <cell r="BF190">
            <v>29028</v>
          </cell>
          <cell r="BG190">
            <v>28028</v>
          </cell>
          <cell r="BH190">
            <v>28028</v>
          </cell>
          <cell r="BI190">
            <v>28028</v>
          </cell>
          <cell r="BJ190">
            <v>28028</v>
          </cell>
          <cell r="BK190">
            <v>28028</v>
          </cell>
          <cell r="BL190">
            <v>27972</v>
          </cell>
          <cell r="BM190">
            <v>27972</v>
          </cell>
          <cell r="BN190">
            <v>28972</v>
          </cell>
          <cell r="BO190">
            <v>28972</v>
          </cell>
          <cell r="BP190">
            <v>27972</v>
          </cell>
          <cell r="BQ190">
            <v>27552</v>
          </cell>
          <cell r="BR190">
            <v>27552</v>
          </cell>
          <cell r="BS190">
            <v>27552</v>
          </cell>
          <cell r="BT190">
            <v>27552</v>
          </cell>
          <cell r="BU190">
            <v>28972</v>
          </cell>
          <cell r="BV190">
            <v>28917</v>
          </cell>
          <cell r="BW190">
            <v>27972</v>
          </cell>
          <cell r="BX190">
            <v>27972</v>
          </cell>
          <cell r="BY190">
            <v>27972</v>
          </cell>
          <cell r="BZ190">
            <v>26573</v>
          </cell>
          <cell r="CA190">
            <v>27972</v>
          </cell>
          <cell r="CB190">
            <v>27972</v>
          </cell>
          <cell r="CC190">
            <v>28917</v>
          </cell>
          <cell r="CD190">
            <v>28917</v>
          </cell>
          <cell r="CE190">
            <v>29917</v>
          </cell>
          <cell r="CF190">
            <v>29917</v>
          </cell>
          <cell r="CG190">
            <v>28917</v>
          </cell>
          <cell r="CH190">
            <v>27411</v>
          </cell>
          <cell r="CI190">
            <v>28917</v>
          </cell>
          <cell r="CJ190">
            <v>28917</v>
          </cell>
          <cell r="CK190">
            <v>29917</v>
          </cell>
          <cell r="CL190">
            <v>28917</v>
          </cell>
          <cell r="CM190">
            <v>29917</v>
          </cell>
          <cell r="CN190">
            <v>28917</v>
          </cell>
          <cell r="CO190">
            <v>28917</v>
          </cell>
          <cell r="CP190">
            <v>28917</v>
          </cell>
          <cell r="CQ190">
            <v>28917</v>
          </cell>
          <cell r="CR190">
            <v>28917</v>
          </cell>
          <cell r="CS190">
            <v>28917</v>
          </cell>
          <cell r="CT190">
            <v>27411</v>
          </cell>
          <cell r="CU190">
            <v>27411</v>
          </cell>
          <cell r="CV190">
            <v>28917</v>
          </cell>
          <cell r="CW190">
            <v>27411</v>
          </cell>
          <cell r="CX190">
            <v>27411</v>
          </cell>
          <cell r="CY190">
            <v>27411</v>
          </cell>
          <cell r="CZ190">
            <v>27411</v>
          </cell>
          <cell r="DA190">
            <v>29411</v>
          </cell>
          <cell r="DB190">
            <v>27411</v>
          </cell>
          <cell r="DC190">
            <v>27396</v>
          </cell>
          <cell r="DD190">
            <v>27411</v>
          </cell>
          <cell r="DE190">
            <v>27411</v>
          </cell>
          <cell r="DF190">
            <v>27411</v>
          </cell>
          <cell r="DG190">
            <v>27411</v>
          </cell>
          <cell r="DH190">
            <v>27411</v>
          </cell>
          <cell r="DI190">
            <v>27411</v>
          </cell>
          <cell r="DJ190">
            <v>27411</v>
          </cell>
          <cell r="DK190">
            <v>27411</v>
          </cell>
          <cell r="DL190">
            <v>27411</v>
          </cell>
          <cell r="DM190">
            <v>27411</v>
          </cell>
          <cell r="DN190">
            <v>26500</v>
          </cell>
          <cell r="DO190">
            <v>0</v>
          </cell>
          <cell r="DP190">
            <v>27411</v>
          </cell>
          <cell r="DQ190">
            <v>27411</v>
          </cell>
          <cell r="DR190">
            <v>27411</v>
          </cell>
          <cell r="DS190">
            <v>27411</v>
          </cell>
          <cell r="DT190">
            <v>27411</v>
          </cell>
          <cell r="DU190">
            <v>27411</v>
          </cell>
          <cell r="DV190">
            <v>27411</v>
          </cell>
          <cell r="DW190">
            <v>27411</v>
          </cell>
          <cell r="DX190">
            <v>27411</v>
          </cell>
          <cell r="DY190">
            <v>27411</v>
          </cell>
          <cell r="DZ190">
            <v>27411</v>
          </cell>
          <cell r="EA190">
            <v>27411</v>
          </cell>
        </row>
        <row r="191">
          <cell r="A191">
            <v>128</v>
          </cell>
          <cell r="B191">
            <v>5</v>
          </cell>
          <cell r="C191">
            <v>1</v>
          </cell>
          <cell r="D191">
            <v>0</v>
          </cell>
          <cell r="E191">
            <v>0</v>
          </cell>
          <cell r="F191" t="str">
            <v>OSERS</v>
          </cell>
          <cell r="G191" t="str">
            <v xml:space="preserve">Special Education </v>
          </cell>
          <cell r="H191">
            <v>0</v>
          </cell>
          <cell r="I191">
            <v>0</v>
          </cell>
          <cell r="J191" t="str">
            <v>National activities (IDEA-D): Technology and media services (section 674)</v>
          </cell>
          <cell r="K191">
            <v>0</v>
          </cell>
          <cell r="L191" t="str">
            <v>D</v>
          </cell>
          <cell r="M191">
            <v>1</v>
          </cell>
          <cell r="N191">
            <v>0</v>
          </cell>
          <cell r="O191">
            <v>0</v>
          </cell>
          <cell r="P191">
            <v>38615</v>
          </cell>
          <cell r="Q191">
            <v>38615</v>
          </cell>
          <cell r="R191">
            <v>43973</v>
          </cell>
          <cell r="S191">
            <v>43973</v>
          </cell>
          <cell r="T191">
            <v>43973</v>
          </cell>
          <cell r="U191">
            <v>38615</v>
          </cell>
          <cell r="V191">
            <v>38615</v>
          </cell>
          <cell r="W191">
            <v>38615</v>
          </cell>
          <cell r="X191">
            <v>38615</v>
          </cell>
          <cell r="Y191">
            <v>38615</v>
          </cell>
          <cell r="Z191">
            <v>38615</v>
          </cell>
          <cell r="AA191">
            <v>0</v>
          </cell>
          <cell r="AB191">
            <v>38615</v>
          </cell>
          <cell r="AC191">
            <v>41223</v>
          </cell>
          <cell r="AD191">
            <v>41223</v>
          </cell>
          <cell r="AE191">
            <v>41223</v>
          </cell>
          <cell r="AF191">
            <v>41223</v>
          </cell>
          <cell r="AG191">
            <v>41223</v>
          </cell>
          <cell r="AH191">
            <v>41223</v>
          </cell>
          <cell r="AI191">
            <v>43973</v>
          </cell>
          <cell r="AJ191">
            <v>43973</v>
          </cell>
          <cell r="AK191">
            <v>43973</v>
          </cell>
          <cell r="AL191">
            <v>47300</v>
          </cell>
          <cell r="AM191">
            <v>47300</v>
          </cell>
          <cell r="AN191">
            <v>45000</v>
          </cell>
          <cell r="AO191">
            <v>43973</v>
          </cell>
          <cell r="AP191">
            <v>43973</v>
          </cell>
          <cell r="AQ191">
            <v>43973</v>
          </cell>
          <cell r="AR191">
            <v>29986</v>
          </cell>
          <cell r="AS191">
            <v>29986</v>
          </cell>
          <cell r="AT191">
            <v>43973</v>
          </cell>
          <cell r="AU191">
            <v>29986</v>
          </cell>
          <cell r="AV191">
            <v>29986</v>
          </cell>
          <cell r="AW191">
            <v>29299</v>
          </cell>
          <cell r="AX191">
            <v>28986</v>
          </cell>
          <cell r="AY191">
            <v>28701</v>
          </cell>
          <cell r="AZ191">
            <v>28644</v>
          </cell>
          <cell r="BA191">
            <v>28213</v>
          </cell>
          <cell r="BB191">
            <v>43973</v>
          </cell>
          <cell r="BC191">
            <v>41223</v>
          </cell>
          <cell r="BD191">
            <v>45000</v>
          </cell>
          <cell r="BE191">
            <v>41223</v>
          </cell>
          <cell r="BF191">
            <v>45000</v>
          </cell>
          <cell r="BG191">
            <v>29986</v>
          </cell>
          <cell r="BH191">
            <v>33289</v>
          </cell>
          <cell r="BI191">
            <v>32289</v>
          </cell>
          <cell r="BJ191">
            <v>33289</v>
          </cell>
          <cell r="BK191">
            <v>33289</v>
          </cell>
          <cell r="BL191">
            <v>28644</v>
          </cell>
          <cell r="BM191">
            <v>28644</v>
          </cell>
          <cell r="BN191">
            <v>30644</v>
          </cell>
          <cell r="BO191">
            <v>30644</v>
          </cell>
          <cell r="BP191">
            <v>28644</v>
          </cell>
          <cell r="BQ191">
            <v>28213</v>
          </cell>
          <cell r="BR191">
            <v>28213</v>
          </cell>
          <cell r="BS191">
            <v>28213</v>
          </cell>
          <cell r="BT191">
            <v>28213</v>
          </cell>
          <cell r="BU191">
            <v>29644</v>
          </cell>
          <cell r="BV191">
            <v>29588</v>
          </cell>
          <cell r="BW191">
            <v>28644</v>
          </cell>
          <cell r="BX191">
            <v>28644</v>
          </cell>
          <cell r="BY191">
            <v>28644</v>
          </cell>
          <cell r="BZ191">
            <v>27212</v>
          </cell>
          <cell r="CA191">
            <v>28644</v>
          </cell>
          <cell r="CB191">
            <v>28644</v>
          </cell>
          <cell r="CC191">
            <v>29588</v>
          </cell>
          <cell r="CD191">
            <v>29588</v>
          </cell>
          <cell r="CE191">
            <v>29588</v>
          </cell>
          <cell r="CF191">
            <v>29588</v>
          </cell>
          <cell r="CG191">
            <v>29588</v>
          </cell>
          <cell r="CH191">
            <v>28047</v>
          </cell>
          <cell r="CI191">
            <v>29588</v>
          </cell>
          <cell r="CJ191">
            <v>29588</v>
          </cell>
          <cell r="CK191">
            <v>29588</v>
          </cell>
          <cell r="CL191">
            <v>29588</v>
          </cell>
          <cell r="CM191">
            <v>29588</v>
          </cell>
          <cell r="CN191">
            <v>29588</v>
          </cell>
          <cell r="CO191">
            <v>29588</v>
          </cell>
          <cell r="CP191">
            <v>29588</v>
          </cell>
          <cell r="CQ191">
            <v>29588</v>
          </cell>
          <cell r="CR191">
            <v>29529</v>
          </cell>
          <cell r="CS191">
            <v>29529</v>
          </cell>
          <cell r="CT191">
            <v>28047</v>
          </cell>
          <cell r="CU191">
            <v>28047</v>
          </cell>
          <cell r="CV191">
            <v>29529</v>
          </cell>
          <cell r="CW191">
            <v>28047</v>
          </cell>
          <cell r="CX191">
            <v>28047</v>
          </cell>
          <cell r="CY191">
            <v>28047</v>
          </cell>
          <cell r="CZ191">
            <v>28047</v>
          </cell>
          <cell r="DA191">
            <v>28047</v>
          </cell>
          <cell r="DB191">
            <v>28047</v>
          </cell>
          <cell r="DC191">
            <v>28031</v>
          </cell>
          <cell r="DD191">
            <v>28047</v>
          </cell>
          <cell r="DE191">
            <v>28047</v>
          </cell>
          <cell r="DF191">
            <v>28047</v>
          </cell>
          <cell r="DG191">
            <v>28047</v>
          </cell>
          <cell r="DH191">
            <v>28047</v>
          </cell>
          <cell r="DI191">
            <v>28047</v>
          </cell>
          <cell r="DJ191">
            <v>28047</v>
          </cell>
          <cell r="DK191">
            <v>28047</v>
          </cell>
          <cell r="DL191">
            <v>28047</v>
          </cell>
          <cell r="DM191">
            <v>28047</v>
          </cell>
          <cell r="DN191">
            <v>27047</v>
          </cell>
          <cell r="DO191">
            <v>0</v>
          </cell>
          <cell r="DP191">
            <v>28047</v>
          </cell>
          <cell r="DQ191">
            <v>30047</v>
          </cell>
          <cell r="DR191">
            <v>28047</v>
          </cell>
          <cell r="DS191">
            <v>30047</v>
          </cell>
          <cell r="DT191">
            <v>28047</v>
          </cell>
          <cell r="DU191">
            <v>28047</v>
          </cell>
          <cell r="DV191">
            <v>29047</v>
          </cell>
          <cell r="DW191">
            <v>29047</v>
          </cell>
          <cell r="DX191">
            <v>30047</v>
          </cell>
          <cell r="DY191">
            <v>30047</v>
          </cell>
          <cell r="DZ191">
            <v>30047</v>
          </cell>
          <cell r="EA191">
            <v>30047</v>
          </cell>
        </row>
        <row r="192">
          <cell r="A192">
            <v>129</v>
          </cell>
          <cell r="B192">
            <v>5</v>
          </cell>
          <cell r="C192">
            <v>1</v>
          </cell>
          <cell r="D192">
            <v>0</v>
          </cell>
          <cell r="E192">
            <v>0</v>
          </cell>
          <cell r="F192" t="str">
            <v>OSERS</v>
          </cell>
          <cell r="G192" t="str">
            <v xml:space="preserve">Special Education </v>
          </cell>
          <cell r="H192" t="str">
            <v>Other, K-12-6</v>
          </cell>
          <cell r="I192">
            <v>0</v>
          </cell>
          <cell r="J192" t="str">
            <v>Special Olympics education programs (Special Olympics Sport and Empowerment Act)</v>
          </cell>
          <cell r="K192">
            <v>0</v>
          </cell>
          <cell r="L192" t="str">
            <v>D</v>
          </cell>
          <cell r="M192">
            <v>1</v>
          </cell>
          <cell r="N192">
            <v>0</v>
          </cell>
          <cell r="O192">
            <v>0</v>
          </cell>
          <cell r="P192">
            <v>8095</v>
          </cell>
          <cell r="Q192">
            <v>8095</v>
          </cell>
          <cell r="R192">
            <v>8095</v>
          </cell>
          <cell r="S192">
            <v>8095</v>
          </cell>
          <cell r="T192">
            <v>8095</v>
          </cell>
          <cell r="U192">
            <v>8095</v>
          </cell>
          <cell r="V192">
            <v>8095</v>
          </cell>
          <cell r="W192">
            <v>8095</v>
          </cell>
          <cell r="X192">
            <v>8095</v>
          </cell>
          <cell r="Y192">
            <v>8095</v>
          </cell>
          <cell r="Z192">
            <v>8095</v>
          </cell>
          <cell r="AA192">
            <v>0</v>
          </cell>
          <cell r="AB192">
            <v>8095</v>
          </cell>
          <cell r="AC192">
            <v>8095</v>
          </cell>
          <cell r="AD192">
            <v>8095</v>
          </cell>
          <cell r="AE192">
            <v>8095</v>
          </cell>
          <cell r="AF192">
            <v>8095</v>
          </cell>
          <cell r="AG192">
            <v>10000</v>
          </cell>
          <cell r="AH192">
            <v>10000</v>
          </cell>
          <cell r="AI192">
            <v>10000</v>
          </cell>
          <cell r="AJ192">
            <v>8095</v>
          </cell>
          <cell r="AK192">
            <v>8095</v>
          </cell>
          <cell r="AL192">
            <v>10000</v>
          </cell>
          <cell r="AM192">
            <v>10000</v>
          </cell>
          <cell r="AN192">
            <v>10000</v>
          </cell>
          <cell r="AO192">
            <v>10000</v>
          </cell>
          <cell r="AP192">
            <v>8095</v>
          </cell>
          <cell r="AQ192">
            <v>8095</v>
          </cell>
          <cell r="AR192">
            <v>0</v>
          </cell>
          <cell r="AS192">
            <v>0</v>
          </cell>
          <cell r="AT192">
            <v>8095</v>
          </cell>
          <cell r="AU192">
            <v>0</v>
          </cell>
          <cell r="AV192">
            <v>0</v>
          </cell>
          <cell r="AW192">
            <v>8095</v>
          </cell>
          <cell r="AX192">
            <v>8095</v>
          </cell>
          <cell r="AY192">
            <v>8095</v>
          </cell>
          <cell r="AZ192">
            <v>8079</v>
          </cell>
          <cell r="BA192">
            <v>7957</v>
          </cell>
          <cell r="BB192">
            <v>8095</v>
          </cell>
          <cell r="BC192">
            <v>10000</v>
          </cell>
          <cell r="BD192">
            <v>0</v>
          </cell>
          <cell r="BE192">
            <v>10000</v>
          </cell>
          <cell r="BF192">
            <v>10000</v>
          </cell>
          <cell r="BG192">
            <v>8095</v>
          </cell>
          <cell r="BH192">
            <v>8095</v>
          </cell>
          <cell r="BI192">
            <v>8095</v>
          </cell>
          <cell r="BJ192">
            <v>8095</v>
          </cell>
          <cell r="BK192">
            <v>8095</v>
          </cell>
          <cell r="BL192">
            <v>8079</v>
          </cell>
          <cell r="BM192">
            <v>8079</v>
          </cell>
          <cell r="BN192">
            <v>8079</v>
          </cell>
          <cell r="BO192">
            <v>8079</v>
          </cell>
          <cell r="BP192">
            <v>0</v>
          </cell>
          <cell r="BQ192">
            <v>7957</v>
          </cell>
          <cell r="BR192">
            <v>7957</v>
          </cell>
          <cell r="BS192">
            <v>7957</v>
          </cell>
          <cell r="BT192">
            <v>7957</v>
          </cell>
          <cell r="BU192">
            <v>0</v>
          </cell>
          <cell r="BV192">
            <v>0</v>
          </cell>
          <cell r="BW192">
            <v>8079</v>
          </cell>
          <cell r="BX192">
            <v>8079</v>
          </cell>
          <cell r="BY192">
            <v>7271</v>
          </cell>
          <cell r="BZ192">
            <v>7271</v>
          </cell>
          <cell r="CA192">
            <v>8079</v>
          </cell>
          <cell r="CB192">
            <v>8079</v>
          </cell>
          <cell r="CC192">
            <v>8000</v>
          </cell>
          <cell r="CD192">
            <v>8000</v>
          </cell>
          <cell r="CE192">
            <v>8000</v>
          </cell>
          <cell r="CF192">
            <v>0</v>
          </cell>
          <cell r="CG192">
            <v>8000</v>
          </cell>
          <cell r="CH192">
            <v>7583</v>
          </cell>
          <cell r="CI192">
            <v>0</v>
          </cell>
          <cell r="CJ192">
            <v>0</v>
          </cell>
          <cell r="CK192">
            <v>8000</v>
          </cell>
          <cell r="CL192">
            <v>8000</v>
          </cell>
          <cell r="CM192">
            <v>8000</v>
          </cell>
          <cell r="CN192">
            <v>8000</v>
          </cell>
          <cell r="CO192">
            <v>8000</v>
          </cell>
          <cell r="CP192">
            <v>8000</v>
          </cell>
          <cell r="CQ192">
            <v>8000</v>
          </cell>
          <cell r="CR192">
            <v>8000</v>
          </cell>
          <cell r="CS192">
            <v>8000</v>
          </cell>
          <cell r="CT192">
            <v>7583</v>
          </cell>
          <cell r="CU192">
            <v>7583</v>
          </cell>
          <cell r="CV192">
            <v>8000</v>
          </cell>
          <cell r="CW192">
            <v>7583</v>
          </cell>
          <cell r="CX192">
            <v>7583</v>
          </cell>
          <cell r="CY192">
            <v>7583</v>
          </cell>
          <cell r="CZ192">
            <v>7583</v>
          </cell>
          <cell r="DA192">
            <v>10000</v>
          </cell>
          <cell r="DB192">
            <v>7583</v>
          </cell>
          <cell r="DC192">
            <v>7579</v>
          </cell>
          <cell r="DD192">
            <v>7583</v>
          </cell>
          <cell r="DE192">
            <v>7583</v>
          </cell>
          <cell r="DF192">
            <v>7583</v>
          </cell>
          <cell r="DG192">
            <v>7583</v>
          </cell>
          <cell r="DH192">
            <v>7583</v>
          </cell>
          <cell r="DI192">
            <v>7583</v>
          </cell>
          <cell r="DJ192">
            <v>7583</v>
          </cell>
          <cell r="DK192">
            <v>7583</v>
          </cell>
          <cell r="DL192">
            <v>0</v>
          </cell>
          <cell r="DM192">
            <v>0</v>
          </cell>
          <cell r="DN192">
            <v>9500</v>
          </cell>
          <cell r="DO192">
            <v>0</v>
          </cell>
          <cell r="DP192">
            <v>7583</v>
          </cell>
          <cell r="DQ192">
            <v>10083</v>
          </cell>
          <cell r="DR192">
            <v>9500</v>
          </cell>
          <cell r="DS192">
            <v>10083</v>
          </cell>
          <cell r="DT192">
            <v>7583</v>
          </cell>
          <cell r="DU192">
            <v>7583</v>
          </cell>
          <cell r="DV192">
            <v>7583</v>
          </cell>
          <cell r="DW192">
            <v>7583</v>
          </cell>
          <cell r="DX192">
            <v>10083</v>
          </cell>
          <cell r="DY192">
            <v>10083</v>
          </cell>
          <cell r="DZ192">
            <v>12583</v>
          </cell>
          <cell r="EA192">
            <v>10083</v>
          </cell>
        </row>
        <row r="193">
          <cell r="A193">
            <v>129.001</v>
          </cell>
          <cell r="B193">
            <v>5</v>
          </cell>
          <cell r="C193">
            <v>1</v>
          </cell>
          <cell r="D193">
            <v>0</v>
          </cell>
          <cell r="E193">
            <v>0</v>
          </cell>
          <cell r="F193" t="str">
            <v>OSERS</v>
          </cell>
          <cell r="G193" t="str">
            <v xml:space="preserve">Special Education </v>
          </cell>
          <cell r="H193">
            <v>0</v>
          </cell>
          <cell r="I193">
            <v>0</v>
          </cell>
          <cell r="J193" t="str">
            <v>Mentoring for individuals with intellectual disabilities (pending legislation)</v>
          </cell>
          <cell r="K193">
            <v>0</v>
          </cell>
          <cell r="L193" t="str">
            <v>D</v>
          </cell>
          <cell r="M193">
            <v>1</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10000</v>
          </cell>
          <cell r="AH193">
            <v>10000</v>
          </cell>
          <cell r="AI193">
            <v>10000</v>
          </cell>
          <cell r="AJ193">
            <v>0</v>
          </cell>
          <cell r="AK193">
            <v>0</v>
          </cell>
          <cell r="AL193">
            <v>0</v>
          </cell>
          <cell r="AM193">
            <v>0</v>
          </cell>
          <cell r="AN193">
            <v>5000</v>
          </cell>
          <cell r="AO193">
            <v>10000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10000</v>
          </cell>
          <cell r="BD193">
            <v>0</v>
          </cell>
          <cell r="BE193">
            <v>10000</v>
          </cell>
          <cell r="BF193">
            <v>10000</v>
          </cell>
          <cell r="BG193">
            <v>5000</v>
          </cell>
          <cell r="BH193">
            <v>5000</v>
          </cell>
          <cell r="BI193">
            <v>5000</v>
          </cell>
          <cell r="BJ193">
            <v>5000</v>
          </cell>
          <cell r="BK193">
            <v>5000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row>
        <row r="194">
          <cell r="A194">
            <v>129.00200000000001</v>
          </cell>
          <cell r="B194">
            <v>0</v>
          </cell>
          <cell r="C194">
            <v>0</v>
          </cell>
          <cell r="D194">
            <v>0</v>
          </cell>
          <cell r="E194">
            <v>0</v>
          </cell>
          <cell r="F194" t="str">
            <v>OSERS</v>
          </cell>
          <cell r="G194" t="str">
            <v xml:space="preserve">Special Education </v>
          </cell>
          <cell r="H194">
            <v>0</v>
          </cell>
          <cell r="I194">
            <v>0</v>
          </cell>
          <cell r="J194" t="str">
            <v>PROMISE : Promoting Readiness of Minors in SSI</v>
          </cell>
          <cell r="K194">
            <v>0</v>
          </cell>
          <cell r="L194" t="str">
            <v>D</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30000</v>
          </cell>
          <cell r="BH194">
            <v>30000</v>
          </cell>
          <cell r="BI194">
            <v>30000</v>
          </cell>
          <cell r="BJ194">
            <v>30000</v>
          </cell>
          <cell r="BK194">
            <v>30000</v>
          </cell>
          <cell r="BL194">
            <v>0</v>
          </cell>
          <cell r="BM194">
            <v>0</v>
          </cell>
          <cell r="BN194">
            <v>4000</v>
          </cell>
          <cell r="BO194">
            <v>4000</v>
          </cell>
          <cell r="BP194">
            <v>0</v>
          </cell>
          <cell r="BQ194">
            <v>0</v>
          </cell>
          <cell r="BR194">
            <v>0</v>
          </cell>
          <cell r="BS194">
            <v>0</v>
          </cell>
          <cell r="BT194">
            <v>0</v>
          </cell>
          <cell r="BU194">
            <v>2000</v>
          </cell>
          <cell r="BV194">
            <v>1996</v>
          </cell>
          <cell r="BW194">
            <v>0</v>
          </cell>
          <cell r="BX194">
            <v>0</v>
          </cell>
          <cell r="BY194">
            <v>0</v>
          </cell>
          <cell r="BZ194">
            <v>0</v>
          </cell>
          <cell r="CA194">
            <v>10000</v>
          </cell>
          <cell r="CB194">
            <v>10000</v>
          </cell>
          <cell r="CC194">
            <v>30000</v>
          </cell>
          <cell r="CD194">
            <v>30000</v>
          </cell>
          <cell r="CE194">
            <v>11996</v>
          </cell>
          <cell r="CF194">
            <v>11996</v>
          </cell>
          <cell r="CG194">
            <v>1996</v>
          </cell>
          <cell r="CH194">
            <v>1892</v>
          </cell>
          <cell r="CI194">
            <v>1996</v>
          </cell>
          <cell r="CJ194">
            <v>1996</v>
          </cell>
          <cell r="CK194">
            <v>30000</v>
          </cell>
          <cell r="CL194">
            <v>0</v>
          </cell>
          <cell r="CM194">
            <v>30000</v>
          </cell>
          <cell r="CN194">
            <v>0</v>
          </cell>
          <cell r="CO194">
            <v>0</v>
          </cell>
          <cell r="CP194">
            <v>0</v>
          </cell>
          <cell r="CQ194">
            <v>0</v>
          </cell>
          <cell r="CR194">
            <v>0</v>
          </cell>
          <cell r="CS194">
            <v>0</v>
          </cell>
          <cell r="CT194">
            <v>1892</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row>
        <row r="195">
          <cell r="A195">
            <v>129.00299999999999</v>
          </cell>
          <cell r="B195">
            <v>0</v>
          </cell>
          <cell r="C195">
            <v>0</v>
          </cell>
          <cell r="D195">
            <v>0</v>
          </cell>
          <cell r="E195">
            <v>0</v>
          </cell>
          <cell r="F195" t="str">
            <v>OSERS</v>
          </cell>
          <cell r="G195" t="str">
            <v xml:space="preserve">Special Education </v>
          </cell>
          <cell r="H195">
            <v>0</v>
          </cell>
          <cell r="I195">
            <v>0</v>
          </cell>
          <cell r="J195" t="str">
            <v xml:space="preserve">IDEA Pilots </v>
          </cell>
          <cell r="K195">
            <v>0</v>
          </cell>
          <cell r="L195" t="str">
            <v>D</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4000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row>
        <row r="196">
          <cell r="A196">
            <v>129.01</v>
          </cell>
          <cell r="B196">
            <v>5</v>
          </cell>
          <cell r="C196">
            <v>1</v>
          </cell>
          <cell r="D196">
            <v>0</v>
          </cell>
          <cell r="E196">
            <v>0</v>
          </cell>
          <cell r="F196" t="str">
            <v>OSERS</v>
          </cell>
          <cell r="G196" t="str">
            <v xml:space="preserve">Special Education </v>
          </cell>
          <cell r="H196">
            <v>0</v>
          </cell>
          <cell r="I196">
            <v>0</v>
          </cell>
          <cell r="J196" t="str">
            <v>Grants for infants and families (IDEA-C)</v>
          </cell>
          <cell r="K196">
            <v>1</v>
          </cell>
          <cell r="L196" t="str">
            <v>D</v>
          </cell>
          <cell r="M196">
            <v>1</v>
          </cell>
          <cell r="N196">
            <v>0</v>
          </cell>
          <cell r="O196">
            <v>0</v>
          </cell>
          <cell r="P196">
            <v>500000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row>
        <row r="197">
          <cell r="A197">
            <v>129.02000000000001</v>
          </cell>
          <cell r="B197">
            <v>5</v>
          </cell>
          <cell r="C197">
            <v>1</v>
          </cell>
          <cell r="D197">
            <v>0</v>
          </cell>
          <cell r="E197">
            <v>0</v>
          </cell>
          <cell r="F197" t="str">
            <v>OSERS</v>
          </cell>
          <cell r="G197" t="str">
            <v xml:space="preserve">Special Education </v>
          </cell>
          <cell r="H197">
            <v>0</v>
          </cell>
          <cell r="I197">
            <v>0</v>
          </cell>
          <cell r="J197" t="str">
            <v>Grants to States (IDEA-B-611): Annual Appropriation</v>
          </cell>
          <cell r="K197">
            <v>1</v>
          </cell>
          <cell r="L197" t="str">
            <v>D</v>
          </cell>
          <cell r="M197">
            <v>1</v>
          </cell>
          <cell r="N197">
            <v>0</v>
          </cell>
          <cell r="O197">
            <v>0</v>
          </cell>
          <cell r="P197">
            <v>11300000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cell r="CW197">
            <v>0</v>
          </cell>
          <cell r="CX197">
            <v>0</v>
          </cell>
          <cell r="CY197">
            <v>0</v>
          </cell>
          <cell r="CZ197">
            <v>0</v>
          </cell>
          <cell r="DA197">
            <v>0</v>
          </cell>
          <cell r="DB197">
            <v>0</v>
          </cell>
          <cell r="DC197">
            <v>0</v>
          </cell>
          <cell r="DD197">
            <v>0</v>
          </cell>
          <cell r="DE197">
            <v>0</v>
          </cell>
          <cell r="DF197">
            <v>0</v>
          </cell>
          <cell r="DG197">
            <v>0</v>
          </cell>
          <cell r="DH197">
            <v>0</v>
          </cell>
          <cell r="DI197">
            <v>0</v>
          </cell>
          <cell r="DJ197">
            <v>0</v>
          </cell>
          <cell r="DK197">
            <v>0</v>
          </cell>
          <cell r="DL197">
            <v>0</v>
          </cell>
          <cell r="DM197">
            <v>0</v>
          </cell>
          <cell r="DN197">
            <v>0</v>
          </cell>
          <cell r="DO197">
            <v>0</v>
          </cell>
          <cell r="DP197">
            <v>0</v>
          </cell>
          <cell r="DQ197">
            <v>0</v>
          </cell>
          <cell r="DR197">
            <v>0</v>
          </cell>
          <cell r="DS197">
            <v>0</v>
          </cell>
          <cell r="DT197">
            <v>0</v>
          </cell>
          <cell r="DU197">
            <v>0</v>
          </cell>
          <cell r="DV197">
            <v>0</v>
          </cell>
          <cell r="DW197">
            <v>0</v>
          </cell>
          <cell r="DX197">
            <v>0</v>
          </cell>
          <cell r="DY197">
            <v>0</v>
          </cell>
          <cell r="DZ197">
            <v>0</v>
          </cell>
          <cell r="EA197">
            <v>0</v>
          </cell>
        </row>
        <row r="198">
          <cell r="A198">
            <v>129.03</v>
          </cell>
          <cell r="B198">
            <v>5</v>
          </cell>
          <cell r="C198">
            <v>1</v>
          </cell>
          <cell r="D198">
            <v>0</v>
          </cell>
          <cell r="E198">
            <v>0</v>
          </cell>
          <cell r="F198" t="str">
            <v>OSERS</v>
          </cell>
          <cell r="G198" t="str">
            <v xml:space="preserve">Special Education </v>
          </cell>
          <cell r="H198">
            <v>0</v>
          </cell>
          <cell r="I198">
            <v>0</v>
          </cell>
          <cell r="J198" t="str">
            <v>Preschool grants (IDEA-B-619)</v>
          </cell>
          <cell r="K198">
            <v>1</v>
          </cell>
          <cell r="L198" t="str">
            <v>D</v>
          </cell>
          <cell r="M198">
            <v>1</v>
          </cell>
          <cell r="N198">
            <v>0</v>
          </cell>
          <cell r="O198">
            <v>0</v>
          </cell>
          <cell r="P198">
            <v>400000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v>0</v>
          </cell>
          <cell r="DZ198">
            <v>0</v>
          </cell>
          <cell r="EA198">
            <v>0</v>
          </cell>
        </row>
        <row r="199">
          <cell r="A199">
            <v>130</v>
          </cell>
          <cell r="B199">
            <v>5</v>
          </cell>
          <cell r="C199">
            <v>1</v>
          </cell>
          <cell r="D199">
            <v>0</v>
          </cell>
          <cell r="E199">
            <v>0</v>
          </cell>
          <cell r="F199" t="str">
            <v>OSERS</v>
          </cell>
          <cell r="G199" t="str">
            <v>American Printing House For the Blind</v>
          </cell>
          <cell r="H199" t="str">
            <v>Other, K-12-2</v>
          </cell>
          <cell r="I199">
            <v>0</v>
          </cell>
          <cell r="J199" t="str">
            <v>American Printing House for the Blind (20 U.S.C. 101 et seq.)</v>
          </cell>
          <cell r="K199">
            <v>0</v>
          </cell>
          <cell r="L199" t="str">
            <v>D</v>
          </cell>
          <cell r="M199">
            <v>1</v>
          </cell>
          <cell r="N199">
            <v>0</v>
          </cell>
          <cell r="O199">
            <v>0</v>
          </cell>
          <cell r="P199">
            <v>22599</v>
          </cell>
          <cell r="Q199">
            <v>22599</v>
          </cell>
          <cell r="R199">
            <v>24600</v>
          </cell>
          <cell r="S199">
            <v>24600</v>
          </cell>
          <cell r="T199">
            <v>24600</v>
          </cell>
          <cell r="U199">
            <v>23600</v>
          </cell>
          <cell r="V199">
            <v>23600</v>
          </cell>
          <cell r="W199">
            <v>23600</v>
          </cell>
          <cell r="X199">
            <v>23600</v>
          </cell>
          <cell r="Y199">
            <v>23600</v>
          </cell>
          <cell r="Z199">
            <v>23600</v>
          </cell>
          <cell r="AA199">
            <v>0</v>
          </cell>
          <cell r="AB199">
            <v>23600</v>
          </cell>
          <cell r="AC199">
            <v>24600</v>
          </cell>
          <cell r="AD199">
            <v>24600</v>
          </cell>
          <cell r="AE199">
            <v>24600</v>
          </cell>
          <cell r="AF199">
            <v>24600</v>
          </cell>
          <cell r="AG199">
            <v>24600</v>
          </cell>
          <cell r="AH199">
            <v>24600</v>
          </cell>
          <cell r="AI199">
            <v>24600</v>
          </cell>
          <cell r="AJ199">
            <v>24600</v>
          </cell>
          <cell r="AK199">
            <v>24600</v>
          </cell>
          <cell r="AL199">
            <v>24600</v>
          </cell>
          <cell r="AM199">
            <v>24600</v>
          </cell>
          <cell r="AN199">
            <v>24600</v>
          </cell>
          <cell r="AO199">
            <v>24600</v>
          </cell>
          <cell r="AP199">
            <v>24600</v>
          </cell>
          <cell r="AQ199">
            <v>24600</v>
          </cell>
          <cell r="AR199">
            <v>24600</v>
          </cell>
          <cell r="AS199">
            <v>24600</v>
          </cell>
          <cell r="AT199">
            <v>24600</v>
          </cell>
          <cell r="AU199">
            <v>24600</v>
          </cell>
          <cell r="AV199">
            <v>24600</v>
          </cell>
          <cell r="AW199">
            <v>24600</v>
          </cell>
          <cell r="AX199">
            <v>24600</v>
          </cell>
          <cell r="AY199">
            <v>24600</v>
          </cell>
          <cell r="AZ199">
            <v>24551</v>
          </cell>
          <cell r="BA199">
            <v>24182</v>
          </cell>
          <cell r="BB199">
            <v>24600</v>
          </cell>
          <cell r="BC199">
            <v>24600</v>
          </cell>
          <cell r="BD199">
            <v>0</v>
          </cell>
          <cell r="BE199">
            <v>24600</v>
          </cell>
          <cell r="BF199">
            <v>24600</v>
          </cell>
          <cell r="BG199">
            <v>24600</v>
          </cell>
          <cell r="BH199">
            <v>24600</v>
          </cell>
          <cell r="BI199">
            <v>24600</v>
          </cell>
          <cell r="BJ199">
            <v>24600</v>
          </cell>
          <cell r="BK199">
            <v>24600</v>
          </cell>
          <cell r="BL199">
            <v>24551</v>
          </cell>
          <cell r="BM199">
            <v>24551</v>
          </cell>
          <cell r="BN199">
            <v>24551</v>
          </cell>
          <cell r="BO199">
            <v>24551</v>
          </cell>
          <cell r="BP199">
            <v>24551</v>
          </cell>
          <cell r="BQ199">
            <v>24182</v>
          </cell>
          <cell r="BR199">
            <v>24182</v>
          </cell>
          <cell r="BS199">
            <v>24182</v>
          </cell>
          <cell r="BT199">
            <v>24182</v>
          </cell>
          <cell r="BU199">
            <v>24551</v>
          </cell>
          <cell r="BV199">
            <v>24505</v>
          </cell>
          <cell r="BW199">
            <v>24551</v>
          </cell>
          <cell r="BX199">
            <v>23814</v>
          </cell>
          <cell r="BY199">
            <v>22096</v>
          </cell>
          <cell r="BZ199">
            <v>22096</v>
          </cell>
          <cell r="CA199">
            <v>24551</v>
          </cell>
          <cell r="CB199">
            <v>24551</v>
          </cell>
          <cell r="CC199">
            <v>24505</v>
          </cell>
          <cell r="CD199">
            <v>24505</v>
          </cell>
          <cell r="CE199">
            <v>24505</v>
          </cell>
          <cell r="CF199">
            <v>24505</v>
          </cell>
          <cell r="CG199">
            <v>24505</v>
          </cell>
          <cell r="CH199">
            <v>23223</v>
          </cell>
          <cell r="CI199">
            <v>24505</v>
          </cell>
          <cell r="CJ199">
            <v>24505</v>
          </cell>
          <cell r="CK199">
            <v>24505</v>
          </cell>
          <cell r="CL199">
            <v>24505</v>
          </cell>
          <cell r="CM199">
            <v>24505</v>
          </cell>
          <cell r="CN199">
            <v>24505</v>
          </cell>
          <cell r="CO199">
            <v>24505</v>
          </cell>
          <cell r="CP199">
            <v>24505</v>
          </cell>
          <cell r="CQ199">
            <v>24505</v>
          </cell>
          <cell r="CR199">
            <v>24456</v>
          </cell>
          <cell r="CS199">
            <v>24456</v>
          </cell>
          <cell r="CT199">
            <v>23223</v>
          </cell>
          <cell r="CU199">
            <v>24456</v>
          </cell>
          <cell r="CV199">
            <v>24456</v>
          </cell>
          <cell r="CW199">
            <v>24456</v>
          </cell>
          <cell r="CX199">
            <v>24456</v>
          </cell>
          <cell r="CY199">
            <v>24456</v>
          </cell>
          <cell r="CZ199">
            <v>24456</v>
          </cell>
          <cell r="DA199">
            <v>25000</v>
          </cell>
          <cell r="DB199">
            <v>24456</v>
          </cell>
          <cell r="DC199">
            <v>24442</v>
          </cell>
          <cell r="DD199">
            <v>24456</v>
          </cell>
          <cell r="DE199">
            <v>24931</v>
          </cell>
          <cell r="DF199">
            <v>24456</v>
          </cell>
          <cell r="DG199">
            <v>24456</v>
          </cell>
          <cell r="DH199">
            <v>24456</v>
          </cell>
          <cell r="DI199">
            <v>24931</v>
          </cell>
          <cell r="DJ199">
            <v>24931</v>
          </cell>
          <cell r="DK199">
            <v>24931</v>
          </cell>
          <cell r="DL199">
            <v>25431</v>
          </cell>
          <cell r="DM199">
            <v>25431</v>
          </cell>
          <cell r="DN199">
            <v>24931</v>
          </cell>
          <cell r="DO199">
            <v>0</v>
          </cell>
          <cell r="DP199">
            <v>24931</v>
          </cell>
          <cell r="DQ199">
            <v>25431</v>
          </cell>
          <cell r="DR199">
            <v>25431</v>
          </cell>
          <cell r="DS199">
            <v>25431</v>
          </cell>
          <cell r="DT199">
            <v>24931</v>
          </cell>
          <cell r="DU199">
            <v>24931</v>
          </cell>
          <cell r="DV199">
            <v>24931</v>
          </cell>
          <cell r="DW199">
            <v>24931</v>
          </cell>
          <cell r="DX199">
            <v>25431</v>
          </cell>
          <cell r="DY199">
            <v>25431</v>
          </cell>
          <cell r="DZ199">
            <v>25431</v>
          </cell>
          <cell r="EA199">
            <v>25431</v>
          </cell>
        </row>
        <row r="200">
          <cell r="A200">
            <v>131</v>
          </cell>
          <cell r="B200">
            <v>5</v>
          </cell>
          <cell r="C200">
            <v>3</v>
          </cell>
          <cell r="D200">
            <v>0</v>
          </cell>
          <cell r="E200">
            <v>0</v>
          </cell>
          <cell r="F200" t="str">
            <v>OSERS</v>
          </cell>
          <cell r="G200" t="str">
            <v>National Technical Institute for the Deaf</v>
          </cell>
          <cell r="H200" t="str">
            <v>Other, Post 2nd-4</v>
          </cell>
          <cell r="I200">
            <v>0</v>
          </cell>
          <cell r="J200" t="str">
            <v>National Technical Institute for the Deaf - Operations</v>
          </cell>
          <cell r="K200">
            <v>0</v>
          </cell>
          <cell r="L200" t="str">
            <v>D</v>
          </cell>
          <cell r="M200">
            <v>1</v>
          </cell>
          <cell r="N200">
            <v>0</v>
          </cell>
          <cell r="O200">
            <v>0</v>
          </cell>
          <cell r="P200">
            <v>63037</v>
          </cell>
          <cell r="Q200">
            <v>63037</v>
          </cell>
          <cell r="R200">
            <v>63037</v>
          </cell>
          <cell r="S200">
            <v>63037</v>
          </cell>
          <cell r="T200">
            <v>63037</v>
          </cell>
          <cell r="U200">
            <v>63037</v>
          </cell>
          <cell r="V200">
            <v>63037</v>
          </cell>
          <cell r="W200">
            <v>63037</v>
          </cell>
          <cell r="X200">
            <v>63037</v>
          </cell>
          <cell r="Y200">
            <v>63037</v>
          </cell>
          <cell r="Z200">
            <v>63037</v>
          </cell>
          <cell r="AA200">
            <v>0</v>
          </cell>
          <cell r="AB200">
            <v>63037</v>
          </cell>
          <cell r="AC200">
            <v>63037</v>
          </cell>
          <cell r="AD200">
            <v>63037</v>
          </cell>
          <cell r="AE200">
            <v>63037</v>
          </cell>
          <cell r="AF200">
            <v>63037</v>
          </cell>
          <cell r="AG200">
            <v>63037</v>
          </cell>
          <cell r="AH200">
            <v>63037</v>
          </cell>
          <cell r="AI200">
            <v>66797</v>
          </cell>
          <cell r="AJ200">
            <v>63037</v>
          </cell>
          <cell r="AK200">
            <v>63037</v>
          </cell>
          <cell r="AL200">
            <v>63037</v>
          </cell>
          <cell r="AM200">
            <v>63037</v>
          </cell>
          <cell r="AN200">
            <v>64700</v>
          </cell>
          <cell r="AO200">
            <v>65437</v>
          </cell>
          <cell r="AP200">
            <v>63037</v>
          </cell>
          <cell r="AQ200">
            <v>63037</v>
          </cell>
          <cell r="AR200">
            <v>63037</v>
          </cell>
          <cell r="AS200">
            <v>63037</v>
          </cell>
          <cell r="AT200">
            <v>65437</v>
          </cell>
          <cell r="AU200">
            <v>63037</v>
          </cell>
          <cell r="AV200">
            <v>63037</v>
          </cell>
          <cell r="AW200">
            <v>65437</v>
          </cell>
          <cell r="AX200">
            <v>65437</v>
          </cell>
          <cell r="AY200">
            <v>65437</v>
          </cell>
          <cell r="AZ200">
            <v>65306</v>
          </cell>
          <cell r="BA200">
            <v>64325</v>
          </cell>
          <cell r="BB200">
            <v>63037</v>
          </cell>
          <cell r="BC200">
            <v>63037</v>
          </cell>
          <cell r="BD200">
            <v>64700</v>
          </cell>
          <cell r="BE200">
            <v>63037</v>
          </cell>
          <cell r="BF200">
            <v>64700</v>
          </cell>
          <cell r="BG200">
            <v>64700</v>
          </cell>
          <cell r="BH200">
            <v>63037</v>
          </cell>
          <cell r="BI200">
            <v>63037</v>
          </cell>
          <cell r="BJ200">
            <v>63037</v>
          </cell>
          <cell r="BK200">
            <v>63037</v>
          </cell>
          <cell r="BL200">
            <v>63037</v>
          </cell>
          <cell r="BM200">
            <v>65306</v>
          </cell>
          <cell r="BN200">
            <v>65306</v>
          </cell>
          <cell r="BO200">
            <v>65306</v>
          </cell>
          <cell r="BP200">
            <v>65306</v>
          </cell>
          <cell r="BQ200">
            <v>64325</v>
          </cell>
          <cell r="BR200">
            <v>64325</v>
          </cell>
          <cell r="BS200">
            <v>64325</v>
          </cell>
          <cell r="BT200">
            <v>64325</v>
          </cell>
          <cell r="BU200">
            <v>65546</v>
          </cell>
          <cell r="BV200">
            <v>65422</v>
          </cell>
          <cell r="BW200">
            <v>63037</v>
          </cell>
          <cell r="BX200">
            <v>63347</v>
          </cell>
          <cell r="BY200">
            <v>58775</v>
          </cell>
          <cell r="BZ200">
            <v>58775</v>
          </cell>
          <cell r="CA200">
            <v>63037</v>
          </cell>
          <cell r="CB200">
            <v>63037</v>
          </cell>
          <cell r="CC200">
            <v>63037</v>
          </cell>
          <cell r="CD200">
            <v>63037</v>
          </cell>
          <cell r="CE200">
            <v>65422</v>
          </cell>
          <cell r="CF200">
            <v>65422</v>
          </cell>
          <cell r="CG200">
            <v>65422</v>
          </cell>
          <cell r="CH200">
            <v>62000</v>
          </cell>
          <cell r="CI200">
            <v>65422</v>
          </cell>
          <cell r="CJ200">
            <v>65422</v>
          </cell>
          <cell r="CK200">
            <v>63422</v>
          </cell>
          <cell r="CL200">
            <v>63037</v>
          </cell>
          <cell r="CM200">
            <v>63422</v>
          </cell>
          <cell r="CN200">
            <v>63037</v>
          </cell>
          <cell r="CO200">
            <v>63422</v>
          </cell>
          <cell r="CP200">
            <v>63422</v>
          </cell>
          <cell r="CQ200">
            <v>63422</v>
          </cell>
          <cell r="CR200">
            <v>66422</v>
          </cell>
          <cell r="CS200">
            <v>66422</v>
          </cell>
          <cell r="CT200">
            <v>62000</v>
          </cell>
          <cell r="CU200">
            <v>66291</v>
          </cell>
          <cell r="CV200">
            <v>66422</v>
          </cell>
          <cell r="CW200">
            <v>66291</v>
          </cell>
          <cell r="CX200">
            <v>66291</v>
          </cell>
          <cell r="CY200">
            <v>66291</v>
          </cell>
          <cell r="CZ200">
            <v>66291</v>
          </cell>
          <cell r="DA200">
            <v>67741</v>
          </cell>
          <cell r="DB200">
            <v>66291</v>
          </cell>
          <cell r="DC200">
            <v>66254</v>
          </cell>
          <cell r="DD200">
            <v>66291</v>
          </cell>
          <cell r="DE200">
            <v>67016</v>
          </cell>
          <cell r="DF200">
            <v>66291</v>
          </cell>
          <cell r="DG200">
            <v>66291</v>
          </cell>
          <cell r="DH200">
            <v>66291</v>
          </cell>
          <cell r="DI200">
            <v>67016</v>
          </cell>
          <cell r="DJ200">
            <v>67016</v>
          </cell>
          <cell r="DK200">
            <v>67016</v>
          </cell>
          <cell r="DL200">
            <v>68016</v>
          </cell>
          <cell r="DM200">
            <v>68016</v>
          </cell>
          <cell r="DN200">
            <v>69016</v>
          </cell>
          <cell r="DO200">
            <v>0</v>
          </cell>
          <cell r="DP200">
            <v>67016</v>
          </cell>
          <cell r="DQ200">
            <v>70016</v>
          </cell>
          <cell r="DR200">
            <v>69016</v>
          </cell>
          <cell r="DS200">
            <v>70016</v>
          </cell>
          <cell r="DT200">
            <v>67016</v>
          </cell>
          <cell r="DU200">
            <v>67016</v>
          </cell>
          <cell r="DV200">
            <v>67016</v>
          </cell>
          <cell r="DW200">
            <v>67016</v>
          </cell>
          <cell r="DX200">
            <v>70016</v>
          </cell>
          <cell r="DY200">
            <v>70016</v>
          </cell>
          <cell r="DZ200">
            <v>70016</v>
          </cell>
          <cell r="EA200">
            <v>70016</v>
          </cell>
        </row>
        <row r="201">
          <cell r="A201">
            <v>132</v>
          </cell>
          <cell r="B201">
            <v>5</v>
          </cell>
          <cell r="C201">
            <v>3</v>
          </cell>
          <cell r="D201">
            <v>0</v>
          </cell>
          <cell r="E201">
            <v>0</v>
          </cell>
          <cell r="F201" t="str">
            <v>OSERS</v>
          </cell>
          <cell r="G201" t="str">
            <v>National Technical Institute for the Deaf</v>
          </cell>
          <cell r="H201" t="str">
            <v>Other, Post 2nd-4</v>
          </cell>
          <cell r="I201">
            <v>0</v>
          </cell>
          <cell r="J201" t="str">
            <v>National Technical Institute for the Deaf - Construction</v>
          </cell>
          <cell r="K201">
            <v>0</v>
          </cell>
          <cell r="L201" t="str">
            <v>D</v>
          </cell>
          <cell r="M201">
            <v>1</v>
          </cell>
          <cell r="N201">
            <v>0</v>
          </cell>
          <cell r="O201">
            <v>0</v>
          </cell>
          <cell r="P201">
            <v>1175</v>
          </cell>
          <cell r="Q201">
            <v>5400</v>
          </cell>
          <cell r="R201">
            <v>5400</v>
          </cell>
          <cell r="S201">
            <v>5400</v>
          </cell>
          <cell r="T201">
            <v>5400</v>
          </cell>
          <cell r="U201">
            <v>1640</v>
          </cell>
          <cell r="V201">
            <v>1640</v>
          </cell>
          <cell r="W201">
            <v>1640</v>
          </cell>
          <cell r="X201">
            <v>1640</v>
          </cell>
          <cell r="Y201">
            <v>1640</v>
          </cell>
          <cell r="Z201">
            <v>1640</v>
          </cell>
          <cell r="AA201">
            <v>0</v>
          </cell>
          <cell r="AB201">
            <v>1640</v>
          </cell>
          <cell r="AC201">
            <v>1640</v>
          </cell>
          <cell r="AD201">
            <v>1640</v>
          </cell>
          <cell r="AE201">
            <v>1640</v>
          </cell>
          <cell r="AF201">
            <v>1640</v>
          </cell>
          <cell r="AG201">
            <v>1640</v>
          </cell>
          <cell r="AH201">
            <v>1640</v>
          </cell>
          <cell r="AI201">
            <v>1640</v>
          </cell>
          <cell r="AJ201">
            <v>5400</v>
          </cell>
          <cell r="AK201">
            <v>5400</v>
          </cell>
          <cell r="AL201">
            <v>1640</v>
          </cell>
          <cell r="AM201">
            <v>1640</v>
          </cell>
          <cell r="AN201">
            <v>1640</v>
          </cell>
          <cell r="AO201">
            <v>240</v>
          </cell>
          <cell r="AP201">
            <v>5400</v>
          </cell>
          <cell r="AQ201">
            <v>5400</v>
          </cell>
          <cell r="AR201">
            <v>5400</v>
          </cell>
          <cell r="AS201">
            <v>5400</v>
          </cell>
          <cell r="AT201">
            <v>240</v>
          </cell>
          <cell r="AU201">
            <v>5400</v>
          </cell>
          <cell r="AV201">
            <v>5400</v>
          </cell>
          <cell r="AW201">
            <v>240</v>
          </cell>
          <cell r="AX201">
            <v>240</v>
          </cell>
          <cell r="AY201">
            <v>240</v>
          </cell>
          <cell r="AZ201">
            <v>240</v>
          </cell>
          <cell r="BA201">
            <v>236</v>
          </cell>
          <cell r="BB201">
            <v>5400</v>
          </cell>
          <cell r="BC201">
            <v>1640</v>
          </cell>
          <cell r="BD201">
            <v>1640</v>
          </cell>
          <cell r="BE201">
            <v>1640</v>
          </cell>
          <cell r="BF201">
            <v>1640</v>
          </cell>
          <cell r="BG201">
            <v>1640</v>
          </cell>
          <cell r="BH201">
            <v>2000</v>
          </cell>
          <cell r="BI201">
            <v>2000</v>
          </cell>
          <cell r="BJ201">
            <v>2000</v>
          </cell>
          <cell r="BK201">
            <v>2000</v>
          </cell>
          <cell r="BL201">
            <v>240</v>
          </cell>
          <cell r="BM201">
            <v>240</v>
          </cell>
          <cell r="BN201">
            <v>240</v>
          </cell>
          <cell r="BO201">
            <v>240</v>
          </cell>
          <cell r="BP201">
            <v>240</v>
          </cell>
          <cell r="BQ201">
            <v>236</v>
          </cell>
          <cell r="BR201">
            <v>236</v>
          </cell>
          <cell r="BS201">
            <v>236</v>
          </cell>
          <cell r="BT201">
            <v>236</v>
          </cell>
          <cell r="BU201">
            <v>0</v>
          </cell>
          <cell r="BV201">
            <v>0</v>
          </cell>
          <cell r="BW201">
            <v>2000</v>
          </cell>
          <cell r="BX201">
            <v>240</v>
          </cell>
          <cell r="BY201">
            <v>240</v>
          </cell>
          <cell r="BZ201">
            <v>240</v>
          </cell>
          <cell r="CA201">
            <v>2000</v>
          </cell>
          <cell r="CB201">
            <v>2000</v>
          </cell>
          <cell r="CC201">
            <v>2000</v>
          </cell>
          <cell r="CD201">
            <v>2000</v>
          </cell>
          <cell r="CE201">
            <v>0</v>
          </cell>
          <cell r="CF201">
            <v>0</v>
          </cell>
          <cell r="CG201">
            <v>0</v>
          </cell>
          <cell r="CH201">
            <v>0</v>
          </cell>
          <cell r="CI201">
            <v>0</v>
          </cell>
          <cell r="CJ201">
            <v>0</v>
          </cell>
          <cell r="CK201">
            <v>2000</v>
          </cell>
          <cell r="CL201">
            <v>2000</v>
          </cell>
          <cell r="CM201">
            <v>2000</v>
          </cell>
          <cell r="CN201">
            <v>2000</v>
          </cell>
          <cell r="CO201">
            <v>2000</v>
          </cell>
          <cell r="CP201">
            <v>2000</v>
          </cell>
          <cell r="CQ201">
            <v>2000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row>
        <row r="202">
          <cell r="A202">
            <v>133</v>
          </cell>
          <cell r="B202">
            <v>5</v>
          </cell>
          <cell r="C202">
            <v>3</v>
          </cell>
          <cell r="D202">
            <v>0</v>
          </cell>
          <cell r="E202">
            <v>0</v>
          </cell>
          <cell r="F202" t="str">
            <v>OSERS</v>
          </cell>
          <cell r="G202" t="str">
            <v>Gallaudet University</v>
          </cell>
          <cell r="H202" t="str">
            <v>Other, Post 2nd-1</v>
          </cell>
          <cell r="I202">
            <v>0</v>
          </cell>
          <cell r="J202" t="str">
            <v>Gallaudet University - Operations</v>
          </cell>
          <cell r="K202">
            <v>0</v>
          </cell>
          <cell r="L202" t="str">
            <v>D</v>
          </cell>
          <cell r="M202">
            <v>1</v>
          </cell>
          <cell r="N202">
            <v>0</v>
          </cell>
          <cell r="O202">
            <v>0</v>
          </cell>
          <cell r="P202">
            <v>118000</v>
          </cell>
          <cell r="Q202">
            <v>118000</v>
          </cell>
          <cell r="R202">
            <v>118000</v>
          </cell>
          <cell r="S202">
            <v>118000</v>
          </cell>
          <cell r="T202">
            <v>118000</v>
          </cell>
          <cell r="U202">
            <v>118000</v>
          </cell>
          <cell r="V202">
            <v>118000</v>
          </cell>
          <cell r="W202">
            <v>118000</v>
          </cell>
          <cell r="X202">
            <v>118000</v>
          </cell>
          <cell r="Y202">
            <v>118000</v>
          </cell>
          <cell r="Z202">
            <v>118000</v>
          </cell>
          <cell r="AA202">
            <v>0</v>
          </cell>
          <cell r="AB202">
            <v>118000</v>
          </cell>
          <cell r="AC202">
            <v>118000</v>
          </cell>
          <cell r="AD202">
            <v>118000</v>
          </cell>
          <cell r="AE202">
            <v>118000</v>
          </cell>
          <cell r="AF202">
            <v>118000</v>
          </cell>
          <cell r="AG202">
            <v>118000</v>
          </cell>
          <cell r="AH202">
            <v>118000</v>
          </cell>
          <cell r="AI202">
            <v>123000</v>
          </cell>
          <cell r="AJ202">
            <v>118000</v>
          </cell>
          <cell r="AK202">
            <v>118000</v>
          </cell>
          <cell r="AL202">
            <v>118000</v>
          </cell>
          <cell r="AM202">
            <v>118000</v>
          </cell>
          <cell r="AN202">
            <v>118000</v>
          </cell>
          <cell r="AO202">
            <v>118000</v>
          </cell>
          <cell r="AP202">
            <v>118000</v>
          </cell>
          <cell r="AQ202">
            <v>118000</v>
          </cell>
          <cell r="AR202">
            <v>118000</v>
          </cell>
          <cell r="AS202">
            <v>118000</v>
          </cell>
          <cell r="AT202">
            <v>118000</v>
          </cell>
          <cell r="AU202">
            <v>118000</v>
          </cell>
          <cell r="AV202">
            <v>118000</v>
          </cell>
          <cell r="AW202">
            <v>118000</v>
          </cell>
          <cell r="AX202">
            <v>118000</v>
          </cell>
          <cell r="AY202">
            <v>118000</v>
          </cell>
          <cell r="AZ202">
            <v>117764</v>
          </cell>
          <cell r="BA202">
            <v>115994</v>
          </cell>
          <cell r="BB202">
            <v>118000</v>
          </cell>
          <cell r="BC202">
            <v>118000</v>
          </cell>
          <cell r="BD202">
            <v>118000</v>
          </cell>
          <cell r="BE202">
            <v>118000</v>
          </cell>
          <cell r="BF202">
            <v>118000</v>
          </cell>
          <cell r="BG202">
            <v>118000</v>
          </cell>
          <cell r="BH202">
            <v>118000</v>
          </cell>
          <cell r="BI202">
            <v>118000</v>
          </cell>
          <cell r="BJ202">
            <v>118000</v>
          </cell>
          <cell r="BK202">
            <v>118000</v>
          </cell>
          <cell r="BL202">
            <v>117764</v>
          </cell>
          <cell r="BM202">
            <v>117764</v>
          </cell>
          <cell r="BN202">
            <v>117764</v>
          </cell>
          <cell r="BO202">
            <v>117764</v>
          </cell>
          <cell r="BP202">
            <v>118000</v>
          </cell>
          <cell r="BQ202">
            <v>115994</v>
          </cell>
          <cell r="BR202">
            <v>115994</v>
          </cell>
          <cell r="BS202">
            <v>115994</v>
          </cell>
          <cell r="BT202">
            <v>115994</v>
          </cell>
          <cell r="BU202">
            <v>117764</v>
          </cell>
          <cell r="BV202">
            <v>117541</v>
          </cell>
          <cell r="BW202">
            <v>117764</v>
          </cell>
          <cell r="BX202">
            <v>117764</v>
          </cell>
          <cell r="BY202">
            <v>105988</v>
          </cell>
          <cell r="BZ202">
            <v>105988</v>
          </cell>
          <cell r="CA202">
            <v>117764</v>
          </cell>
          <cell r="CB202">
            <v>117764</v>
          </cell>
          <cell r="CC202">
            <v>117764</v>
          </cell>
          <cell r="CD202">
            <v>117541</v>
          </cell>
          <cell r="CE202">
            <v>118000</v>
          </cell>
          <cell r="CF202">
            <v>118000</v>
          </cell>
          <cell r="CG202">
            <v>117541</v>
          </cell>
          <cell r="CH202">
            <v>111393</v>
          </cell>
          <cell r="CI202">
            <v>117541</v>
          </cell>
          <cell r="CJ202">
            <v>117541</v>
          </cell>
          <cell r="CK202">
            <v>118000</v>
          </cell>
          <cell r="CL202">
            <v>117541</v>
          </cell>
          <cell r="CM202">
            <v>118000</v>
          </cell>
          <cell r="CN202">
            <v>117541</v>
          </cell>
          <cell r="CO202">
            <v>117541</v>
          </cell>
          <cell r="CP202">
            <v>117541</v>
          </cell>
          <cell r="CQ202">
            <v>117541</v>
          </cell>
          <cell r="CR202">
            <v>118541</v>
          </cell>
          <cell r="CS202">
            <v>118541</v>
          </cell>
          <cell r="CT202">
            <v>111393</v>
          </cell>
          <cell r="CU202">
            <v>119000</v>
          </cell>
          <cell r="CV202">
            <v>118541</v>
          </cell>
          <cell r="CW202">
            <v>119000</v>
          </cell>
          <cell r="CX202">
            <v>119000</v>
          </cell>
          <cell r="CY202">
            <v>119000</v>
          </cell>
          <cell r="CZ202">
            <v>119000</v>
          </cell>
          <cell r="DA202">
            <v>121550</v>
          </cell>
          <cell r="DB202">
            <v>119000</v>
          </cell>
          <cell r="DC202">
            <v>118934</v>
          </cell>
          <cell r="DD202">
            <v>119000</v>
          </cell>
          <cell r="DE202">
            <v>120275</v>
          </cell>
          <cell r="DF202">
            <v>119000</v>
          </cell>
          <cell r="DG202">
            <v>119000</v>
          </cell>
          <cell r="DH202">
            <v>119000</v>
          </cell>
          <cell r="DI202">
            <v>120275</v>
          </cell>
          <cell r="DJ202">
            <v>120275</v>
          </cell>
          <cell r="DK202">
            <v>120275</v>
          </cell>
          <cell r="DL202">
            <v>121275</v>
          </cell>
          <cell r="DM202">
            <v>121275</v>
          </cell>
          <cell r="DN202">
            <v>120275</v>
          </cell>
          <cell r="DO202">
            <v>0</v>
          </cell>
          <cell r="DP202">
            <v>120275</v>
          </cell>
          <cell r="DQ202">
            <v>121275</v>
          </cell>
          <cell r="DR202">
            <v>121275</v>
          </cell>
          <cell r="DS202">
            <v>121275</v>
          </cell>
          <cell r="DT202">
            <v>120275</v>
          </cell>
          <cell r="DU202">
            <v>120275</v>
          </cell>
          <cell r="DV202">
            <v>120275</v>
          </cell>
          <cell r="DW202">
            <v>120275</v>
          </cell>
          <cell r="DX202">
            <v>121275</v>
          </cell>
          <cell r="DY202">
            <v>121275</v>
          </cell>
          <cell r="DZ202">
            <v>121275</v>
          </cell>
          <cell r="EA202">
            <v>121275</v>
          </cell>
        </row>
        <row r="203">
          <cell r="A203">
            <v>134</v>
          </cell>
          <cell r="B203">
            <v>5</v>
          </cell>
          <cell r="C203">
            <v>3</v>
          </cell>
          <cell r="D203">
            <v>0</v>
          </cell>
          <cell r="E203">
            <v>0</v>
          </cell>
          <cell r="F203" t="str">
            <v>OSERS</v>
          </cell>
          <cell r="G203" t="str">
            <v>Gallaudet University</v>
          </cell>
          <cell r="H203" t="str">
            <v>Other, Post 2nd-1</v>
          </cell>
          <cell r="I203">
            <v>0</v>
          </cell>
          <cell r="J203" t="str">
            <v>Gallaudet University - Construction</v>
          </cell>
          <cell r="K203">
            <v>0</v>
          </cell>
          <cell r="L203" t="str">
            <v>D</v>
          </cell>
          <cell r="M203">
            <v>1</v>
          </cell>
          <cell r="N203">
            <v>0</v>
          </cell>
          <cell r="O203">
            <v>0</v>
          </cell>
          <cell r="P203">
            <v>6000</v>
          </cell>
          <cell r="Q203">
            <v>2000</v>
          </cell>
          <cell r="R203">
            <v>5000</v>
          </cell>
          <cell r="S203">
            <v>5000</v>
          </cell>
          <cell r="T203">
            <v>5000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5000</v>
          </cell>
          <cell r="AK203">
            <v>5000</v>
          </cell>
          <cell r="AL203">
            <v>10000</v>
          </cell>
          <cell r="AM203">
            <v>10000</v>
          </cell>
          <cell r="AN203">
            <v>10000</v>
          </cell>
          <cell r="AO203">
            <v>5000</v>
          </cell>
          <cell r="AP203">
            <v>5000</v>
          </cell>
          <cell r="AQ203">
            <v>5000</v>
          </cell>
          <cell r="AR203">
            <v>5000</v>
          </cell>
          <cell r="AS203">
            <v>5000</v>
          </cell>
          <cell r="AT203">
            <v>5000</v>
          </cell>
          <cell r="AU203">
            <v>5000</v>
          </cell>
          <cell r="AV203">
            <v>5000</v>
          </cell>
          <cell r="AW203">
            <v>5000</v>
          </cell>
          <cell r="AX203">
            <v>5000</v>
          </cell>
          <cell r="AY203">
            <v>5000</v>
          </cell>
          <cell r="AZ203">
            <v>4990</v>
          </cell>
          <cell r="BA203">
            <v>4915</v>
          </cell>
          <cell r="BB203">
            <v>5000</v>
          </cell>
          <cell r="BC203">
            <v>0</v>
          </cell>
          <cell r="BD203">
            <v>0</v>
          </cell>
          <cell r="BE203">
            <v>0</v>
          </cell>
          <cell r="BF203">
            <v>0</v>
          </cell>
          <cell r="BG203">
            <v>0</v>
          </cell>
          <cell r="BH203">
            <v>0</v>
          </cell>
          <cell r="BI203">
            <v>0</v>
          </cell>
          <cell r="BJ203">
            <v>0</v>
          </cell>
          <cell r="BK203">
            <v>0</v>
          </cell>
          <cell r="BL203">
            <v>0</v>
          </cell>
          <cell r="BM203">
            <v>4990</v>
          </cell>
          <cell r="BN203">
            <v>7990</v>
          </cell>
          <cell r="BO203">
            <v>7990</v>
          </cell>
          <cell r="BP203">
            <v>4754</v>
          </cell>
          <cell r="BQ203">
            <v>4915</v>
          </cell>
          <cell r="BR203">
            <v>4915</v>
          </cell>
          <cell r="BS203">
            <v>4915</v>
          </cell>
          <cell r="BT203">
            <v>4915</v>
          </cell>
          <cell r="BU203">
            <v>7990</v>
          </cell>
          <cell r="BV203">
            <v>7975</v>
          </cell>
          <cell r="BW203">
            <v>0</v>
          </cell>
          <cell r="BX203">
            <v>0</v>
          </cell>
          <cell r="BY203">
            <v>0</v>
          </cell>
          <cell r="BZ203">
            <v>0</v>
          </cell>
          <cell r="CA203">
            <v>0</v>
          </cell>
          <cell r="CB203">
            <v>0</v>
          </cell>
          <cell r="CC203">
            <v>0</v>
          </cell>
          <cell r="CD203">
            <v>0</v>
          </cell>
          <cell r="CE203">
            <v>7000</v>
          </cell>
          <cell r="CF203">
            <v>7000</v>
          </cell>
          <cell r="CG203">
            <v>7975</v>
          </cell>
          <cell r="CH203">
            <v>7558</v>
          </cell>
          <cell r="CI203">
            <v>7975</v>
          </cell>
          <cell r="CJ203">
            <v>7975</v>
          </cell>
          <cell r="CK203">
            <v>0</v>
          </cell>
          <cell r="CL203">
            <v>0</v>
          </cell>
          <cell r="CM203">
            <v>0</v>
          </cell>
          <cell r="CN203">
            <v>0</v>
          </cell>
          <cell r="CO203">
            <v>0</v>
          </cell>
          <cell r="CP203">
            <v>0</v>
          </cell>
          <cell r="CQ203">
            <v>0</v>
          </cell>
          <cell r="CR203">
            <v>0</v>
          </cell>
          <cell r="CS203">
            <v>0</v>
          </cell>
          <cell r="CT203">
            <v>7558</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row>
        <row r="204">
          <cell r="A204">
            <v>140</v>
          </cell>
          <cell r="B204">
            <v>6</v>
          </cell>
          <cell r="C204">
            <v>2</v>
          </cell>
          <cell r="D204">
            <v>0</v>
          </cell>
          <cell r="E204">
            <v>0</v>
          </cell>
          <cell r="F204" t="str">
            <v>OVAE</v>
          </cell>
          <cell r="G204" t="str">
            <v>Career, Technical, and Adult Education</v>
          </cell>
          <cell r="H204">
            <v>0</v>
          </cell>
          <cell r="I204">
            <v>0</v>
          </cell>
          <cell r="J204" t="str">
            <v>Career and technical education - State grants (Annual Appropriation)</v>
          </cell>
          <cell r="K204">
            <v>0</v>
          </cell>
          <cell r="L204" t="str">
            <v>D</v>
          </cell>
          <cell r="M204">
            <v>1</v>
          </cell>
          <cell r="N204">
            <v>0</v>
          </cell>
          <cell r="O204">
            <v>0</v>
          </cell>
          <cell r="P204">
            <v>369911</v>
          </cell>
          <cell r="Q204">
            <v>369911</v>
          </cell>
          <cell r="R204">
            <v>369911</v>
          </cell>
          <cell r="S204">
            <v>369911</v>
          </cell>
          <cell r="T204">
            <v>369911</v>
          </cell>
          <cell r="U204">
            <v>473000</v>
          </cell>
          <cell r="V204">
            <v>473000</v>
          </cell>
          <cell r="W204">
            <v>473000</v>
          </cell>
          <cell r="X204">
            <v>473000</v>
          </cell>
          <cell r="Y204">
            <v>473000</v>
          </cell>
          <cell r="Z204">
            <v>473000</v>
          </cell>
          <cell r="AA204">
            <v>0</v>
          </cell>
          <cell r="AB204">
            <v>473000</v>
          </cell>
          <cell r="AC204">
            <v>473000</v>
          </cell>
          <cell r="AD204">
            <v>473000</v>
          </cell>
          <cell r="AE204">
            <v>473000</v>
          </cell>
          <cell r="AF204">
            <v>473000</v>
          </cell>
          <cell r="AG204">
            <v>473000</v>
          </cell>
          <cell r="AH204">
            <v>473000</v>
          </cell>
          <cell r="AI204">
            <v>369911</v>
          </cell>
          <cell r="AJ204">
            <v>369911</v>
          </cell>
          <cell r="AK204">
            <v>369911</v>
          </cell>
          <cell r="AL204">
            <v>369911</v>
          </cell>
          <cell r="AM204">
            <v>369911</v>
          </cell>
          <cell r="AN204">
            <v>369911</v>
          </cell>
          <cell r="AO204">
            <v>369911</v>
          </cell>
          <cell r="AP204">
            <v>369911</v>
          </cell>
          <cell r="AQ204">
            <v>369911</v>
          </cell>
          <cell r="AR204">
            <v>369911</v>
          </cell>
          <cell r="AS204">
            <v>369911</v>
          </cell>
          <cell r="AT204">
            <v>369911</v>
          </cell>
          <cell r="AU204">
            <v>369911</v>
          </cell>
          <cell r="AV204">
            <v>369911</v>
          </cell>
          <cell r="AW204">
            <v>334911</v>
          </cell>
          <cell r="AX204">
            <v>334911</v>
          </cell>
          <cell r="AY204">
            <v>334911</v>
          </cell>
          <cell r="AZ204">
            <v>332659</v>
          </cell>
          <cell r="BA204">
            <v>327659</v>
          </cell>
          <cell r="BB204">
            <v>369911</v>
          </cell>
          <cell r="BC204">
            <v>473000</v>
          </cell>
          <cell r="BD204">
            <v>455316</v>
          </cell>
          <cell r="BE204">
            <v>473000</v>
          </cell>
          <cell r="BF204">
            <v>472834</v>
          </cell>
          <cell r="BG204">
            <v>118428</v>
          </cell>
          <cell r="BH204">
            <v>247564</v>
          </cell>
          <cell r="BI204">
            <v>201140</v>
          </cell>
          <cell r="BJ204">
            <v>209000</v>
          </cell>
          <cell r="BK204">
            <v>209000</v>
          </cell>
          <cell r="BL204">
            <v>209000</v>
          </cell>
          <cell r="BM204">
            <v>332659</v>
          </cell>
          <cell r="BN204">
            <v>332659</v>
          </cell>
          <cell r="BO204">
            <v>332659</v>
          </cell>
          <cell r="BP204">
            <v>332659</v>
          </cell>
          <cell r="BQ204">
            <v>327659</v>
          </cell>
          <cell r="BR204">
            <v>327659</v>
          </cell>
          <cell r="BS204">
            <v>327659</v>
          </cell>
          <cell r="BT204">
            <v>327659</v>
          </cell>
          <cell r="BU204">
            <v>332659</v>
          </cell>
          <cell r="BV204">
            <v>332030</v>
          </cell>
          <cell r="BW204">
            <v>332659</v>
          </cell>
          <cell r="BX204">
            <v>209000</v>
          </cell>
          <cell r="BY204">
            <v>209000</v>
          </cell>
          <cell r="BZ204">
            <v>203438</v>
          </cell>
          <cell r="CA204">
            <v>332659</v>
          </cell>
          <cell r="CB204">
            <v>332659</v>
          </cell>
          <cell r="CC204">
            <v>338364</v>
          </cell>
          <cell r="CD204">
            <v>332030</v>
          </cell>
          <cell r="CE204">
            <v>332030</v>
          </cell>
          <cell r="CF204">
            <v>332030</v>
          </cell>
          <cell r="CG204">
            <v>332030</v>
          </cell>
          <cell r="CH204">
            <v>273446</v>
          </cell>
          <cell r="CI204">
            <v>332030</v>
          </cell>
          <cell r="CJ204">
            <v>332030</v>
          </cell>
          <cell r="CK204">
            <v>332030</v>
          </cell>
          <cell r="CL204">
            <v>332030</v>
          </cell>
          <cell r="CM204">
            <v>332030</v>
          </cell>
          <cell r="CN204">
            <v>332030</v>
          </cell>
          <cell r="CO204">
            <v>332030</v>
          </cell>
          <cell r="CP204">
            <v>332030</v>
          </cell>
          <cell r="CQ204">
            <v>332030</v>
          </cell>
          <cell r="CR204">
            <v>332030</v>
          </cell>
          <cell r="CS204">
            <v>332030</v>
          </cell>
          <cell r="CT204">
            <v>273446</v>
          </cell>
          <cell r="CU204">
            <v>326598</v>
          </cell>
          <cell r="CV204">
            <v>332030</v>
          </cell>
          <cell r="CW204">
            <v>326598</v>
          </cell>
          <cell r="CX204">
            <v>326598</v>
          </cell>
          <cell r="CY204">
            <v>326598</v>
          </cell>
          <cell r="CZ204">
            <v>326598</v>
          </cell>
          <cell r="DA204">
            <v>332000</v>
          </cell>
          <cell r="DB204">
            <v>326598</v>
          </cell>
          <cell r="DC204">
            <v>325979</v>
          </cell>
          <cell r="DD204">
            <v>326598</v>
          </cell>
          <cell r="DE204">
            <v>326598</v>
          </cell>
          <cell r="DF204">
            <v>326598</v>
          </cell>
          <cell r="DG204">
            <v>476598</v>
          </cell>
          <cell r="DH204">
            <v>476598</v>
          </cell>
          <cell r="DI204">
            <v>326598</v>
          </cell>
          <cell r="DJ204">
            <v>526598</v>
          </cell>
          <cell r="DK204">
            <v>526598</v>
          </cell>
          <cell r="DL204">
            <v>326598</v>
          </cell>
          <cell r="DM204">
            <v>326598</v>
          </cell>
          <cell r="DN204">
            <v>326598</v>
          </cell>
          <cell r="DO204">
            <v>0</v>
          </cell>
          <cell r="DP204">
            <v>326598</v>
          </cell>
          <cell r="DQ204">
            <v>326598</v>
          </cell>
          <cell r="DR204">
            <v>526598</v>
          </cell>
          <cell r="DS204">
            <v>326598</v>
          </cell>
          <cell r="DT204">
            <v>526598</v>
          </cell>
          <cell r="DU204">
            <v>376598</v>
          </cell>
          <cell r="DV204">
            <v>426598</v>
          </cell>
          <cell r="DW204">
            <v>426598</v>
          </cell>
          <cell r="DX204">
            <v>401598</v>
          </cell>
          <cell r="DY204">
            <v>401598</v>
          </cell>
          <cell r="DZ204">
            <v>326598</v>
          </cell>
          <cell r="EA204">
            <v>401598</v>
          </cell>
        </row>
        <row r="205">
          <cell r="A205">
            <v>140.1</v>
          </cell>
          <cell r="B205">
            <v>6</v>
          </cell>
          <cell r="C205">
            <v>2</v>
          </cell>
          <cell r="D205">
            <v>0</v>
          </cell>
          <cell r="E205">
            <v>0</v>
          </cell>
          <cell r="F205" t="str">
            <v>OVAE</v>
          </cell>
          <cell r="G205" t="str">
            <v>Career, Technical, and Adult Education</v>
          </cell>
          <cell r="H205">
            <v>0</v>
          </cell>
          <cell r="I205">
            <v>0</v>
          </cell>
          <cell r="J205" t="str">
            <v>Career and technical education - State grants (Advance for succeeding fiscal year)</v>
          </cell>
          <cell r="K205">
            <v>0</v>
          </cell>
          <cell r="L205" t="str">
            <v>D</v>
          </cell>
          <cell r="M205">
            <v>0</v>
          </cell>
          <cell r="N205">
            <v>1</v>
          </cell>
          <cell r="O205">
            <v>0</v>
          </cell>
          <cell r="P205">
            <v>791000</v>
          </cell>
          <cell r="Q205">
            <v>791000</v>
          </cell>
          <cell r="R205">
            <v>791000</v>
          </cell>
          <cell r="S205">
            <v>791000</v>
          </cell>
          <cell r="T205">
            <v>791000</v>
          </cell>
          <cell r="U205">
            <v>791000</v>
          </cell>
          <cell r="V205">
            <v>791000</v>
          </cell>
          <cell r="W205">
            <v>791000</v>
          </cell>
          <cell r="X205">
            <v>791000</v>
          </cell>
          <cell r="Y205">
            <v>791000</v>
          </cell>
          <cell r="Z205">
            <v>791000</v>
          </cell>
          <cell r="AA205">
            <v>0</v>
          </cell>
          <cell r="AB205">
            <v>791000</v>
          </cell>
          <cell r="AC205">
            <v>791000</v>
          </cell>
          <cell r="AD205">
            <v>791000</v>
          </cell>
          <cell r="AE205">
            <v>791000</v>
          </cell>
          <cell r="AF205">
            <v>791000</v>
          </cell>
          <cell r="AG205">
            <v>791000</v>
          </cell>
          <cell r="AH205">
            <v>791000</v>
          </cell>
          <cell r="AI205">
            <v>791000</v>
          </cell>
          <cell r="AJ205">
            <v>791000</v>
          </cell>
          <cell r="AK205">
            <v>791000</v>
          </cell>
          <cell r="AL205">
            <v>791000</v>
          </cell>
          <cell r="AM205">
            <v>791000</v>
          </cell>
          <cell r="AN205">
            <v>791000</v>
          </cell>
          <cell r="AO205">
            <v>791000</v>
          </cell>
          <cell r="AP205">
            <v>791000</v>
          </cell>
          <cell r="AQ205">
            <v>791000</v>
          </cell>
          <cell r="AR205">
            <v>791000</v>
          </cell>
          <cell r="AS205">
            <v>791000</v>
          </cell>
          <cell r="AT205">
            <v>791000</v>
          </cell>
          <cell r="AU205">
            <v>791000</v>
          </cell>
          <cell r="AV205">
            <v>791000</v>
          </cell>
          <cell r="AW205">
            <v>791000</v>
          </cell>
          <cell r="AX205">
            <v>791000</v>
          </cell>
          <cell r="AY205">
            <v>791000</v>
          </cell>
          <cell r="AZ205">
            <v>789505</v>
          </cell>
          <cell r="BA205">
            <v>779111</v>
          </cell>
          <cell r="BB205">
            <v>791000</v>
          </cell>
          <cell r="BC205">
            <v>791000</v>
          </cell>
          <cell r="BD205">
            <v>791000</v>
          </cell>
          <cell r="BE205">
            <v>791000</v>
          </cell>
          <cell r="BF205">
            <v>791000</v>
          </cell>
          <cell r="BG205">
            <v>473712</v>
          </cell>
          <cell r="BH205">
            <v>791000</v>
          </cell>
          <cell r="BI205">
            <v>791000</v>
          </cell>
          <cell r="BJ205">
            <v>791000</v>
          </cell>
          <cell r="BK205">
            <v>791000</v>
          </cell>
          <cell r="BL205">
            <v>791000</v>
          </cell>
          <cell r="BM205">
            <v>791000</v>
          </cell>
          <cell r="BN205">
            <v>791000</v>
          </cell>
          <cell r="BO205">
            <v>791000</v>
          </cell>
          <cell r="BP205">
            <v>791000</v>
          </cell>
          <cell r="BQ205">
            <v>779111</v>
          </cell>
          <cell r="BR205">
            <v>791000</v>
          </cell>
          <cell r="BS205">
            <v>791000</v>
          </cell>
          <cell r="BT205">
            <v>791000</v>
          </cell>
          <cell r="BU205">
            <v>791000</v>
          </cell>
          <cell r="BV205">
            <v>791000</v>
          </cell>
          <cell r="BW205">
            <v>791000</v>
          </cell>
          <cell r="BX205">
            <v>791000</v>
          </cell>
          <cell r="BY205">
            <v>791000</v>
          </cell>
          <cell r="BZ205">
            <v>791000</v>
          </cell>
          <cell r="CA205">
            <v>791000</v>
          </cell>
          <cell r="CB205">
            <v>791000</v>
          </cell>
          <cell r="CC205">
            <v>791000</v>
          </cell>
          <cell r="CD205">
            <v>791000</v>
          </cell>
          <cell r="CE205">
            <v>791000</v>
          </cell>
          <cell r="CF205">
            <v>791000</v>
          </cell>
          <cell r="CG205">
            <v>791000</v>
          </cell>
          <cell r="CH205">
            <v>791000</v>
          </cell>
          <cell r="CI205">
            <v>791000</v>
          </cell>
          <cell r="CJ205">
            <v>791000</v>
          </cell>
          <cell r="CK205">
            <v>791000</v>
          </cell>
          <cell r="CL205">
            <v>791000</v>
          </cell>
          <cell r="CM205">
            <v>791000</v>
          </cell>
          <cell r="CN205">
            <v>791000</v>
          </cell>
          <cell r="CO205">
            <v>791000</v>
          </cell>
          <cell r="CP205">
            <v>791000</v>
          </cell>
          <cell r="CQ205">
            <v>791000</v>
          </cell>
          <cell r="CR205">
            <v>791000</v>
          </cell>
          <cell r="CS205">
            <v>791000</v>
          </cell>
          <cell r="CT205">
            <v>791000</v>
          </cell>
          <cell r="CU205">
            <v>791000</v>
          </cell>
          <cell r="CV205">
            <v>791000</v>
          </cell>
          <cell r="CW205">
            <v>791000</v>
          </cell>
          <cell r="CX205">
            <v>791000</v>
          </cell>
          <cell r="CY205">
            <v>791000</v>
          </cell>
          <cell r="CZ205">
            <v>791000</v>
          </cell>
          <cell r="DA205">
            <v>791000</v>
          </cell>
          <cell r="DB205">
            <v>791000</v>
          </cell>
          <cell r="DC205">
            <v>791000</v>
          </cell>
          <cell r="DD205">
            <v>791000</v>
          </cell>
          <cell r="DE205">
            <v>791000</v>
          </cell>
          <cell r="DF205">
            <v>791000</v>
          </cell>
          <cell r="DG205">
            <v>791000</v>
          </cell>
          <cell r="DH205">
            <v>791000</v>
          </cell>
          <cell r="DI205">
            <v>791000</v>
          </cell>
          <cell r="DJ205">
            <v>791000</v>
          </cell>
          <cell r="DK205">
            <v>791000</v>
          </cell>
          <cell r="DL205">
            <v>791000</v>
          </cell>
          <cell r="DM205">
            <v>791000</v>
          </cell>
          <cell r="DN205">
            <v>791000</v>
          </cell>
          <cell r="DO205">
            <v>0</v>
          </cell>
          <cell r="DP205">
            <v>791000</v>
          </cell>
          <cell r="DQ205">
            <v>791000</v>
          </cell>
          <cell r="DR205">
            <v>791000</v>
          </cell>
          <cell r="DS205">
            <v>791000</v>
          </cell>
          <cell r="DT205">
            <v>791000</v>
          </cell>
          <cell r="DU205">
            <v>791000</v>
          </cell>
          <cell r="DV205">
            <v>791000</v>
          </cell>
          <cell r="DW205">
            <v>791000</v>
          </cell>
          <cell r="DX205">
            <v>791000</v>
          </cell>
          <cell r="DY205">
            <v>791000</v>
          </cell>
          <cell r="DZ205">
            <v>791000</v>
          </cell>
          <cell r="EA205">
            <v>791000</v>
          </cell>
        </row>
        <row r="206">
          <cell r="A206">
            <v>140.19999999999999</v>
          </cell>
          <cell r="B206">
            <v>6</v>
          </cell>
          <cell r="C206">
            <v>2</v>
          </cell>
          <cell r="D206">
            <v>0</v>
          </cell>
          <cell r="E206">
            <v>0</v>
          </cell>
          <cell r="F206" t="str">
            <v>OVAE</v>
          </cell>
          <cell r="G206" t="str">
            <v>Career, Technical, and Adult Education</v>
          </cell>
          <cell r="H206">
            <v>0</v>
          </cell>
          <cell r="I206">
            <v>0</v>
          </cell>
          <cell r="J206" t="str">
            <v>Career and technical education - State grants (Prior year advance)</v>
          </cell>
          <cell r="K206">
            <v>0</v>
          </cell>
          <cell r="L206" t="str">
            <v>D</v>
          </cell>
          <cell r="M206">
            <v>0</v>
          </cell>
          <cell r="N206">
            <v>0</v>
          </cell>
          <cell r="O206">
            <v>1</v>
          </cell>
          <cell r="P206">
            <v>791000</v>
          </cell>
          <cell r="Q206">
            <v>791000</v>
          </cell>
          <cell r="R206">
            <v>791000</v>
          </cell>
          <cell r="S206">
            <v>791000</v>
          </cell>
          <cell r="T206">
            <v>791000</v>
          </cell>
          <cell r="U206">
            <v>791000</v>
          </cell>
          <cell r="V206">
            <v>791000</v>
          </cell>
          <cell r="W206">
            <v>791000</v>
          </cell>
          <cell r="X206">
            <v>791000</v>
          </cell>
          <cell r="Y206">
            <v>791000</v>
          </cell>
          <cell r="Z206">
            <v>791000</v>
          </cell>
          <cell r="AA206">
            <v>0</v>
          </cell>
          <cell r="AB206">
            <v>791000</v>
          </cell>
          <cell r="AC206">
            <v>791000</v>
          </cell>
          <cell r="AD206">
            <v>791000</v>
          </cell>
          <cell r="AE206">
            <v>791000</v>
          </cell>
          <cell r="AF206">
            <v>791000</v>
          </cell>
          <cell r="AG206">
            <v>791000</v>
          </cell>
          <cell r="AH206">
            <v>791000</v>
          </cell>
          <cell r="AI206">
            <v>791000</v>
          </cell>
          <cell r="AJ206">
            <v>791000</v>
          </cell>
          <cell r="AK206">
            <v>791000</v>
          </cell>
          <cell r="AL206">
            <v>791000</v>
          </cell>
          <cell r="AM206">
            <v>791000</v>
          </cell>
          <cell r="AN206">
            <v>0</v>
          </cell>
          <cell r="AO206">
            <v>0</v>
          </cell>
          <cell r="AP206">
            <v>791000</v>
          </cell>
          <cell r="AQ206">
            <v>791000</v>
          </cell>
          <cell r="AR206">
            <v>791000</v>
          </cell>
          <cell r="AS206">
            <v>791000</v>
          </cell>
          <cell r="AT206">
            <v>791000</v>
          </cell>
          <cell r="AU206">
            <v>791000</v>
          </cell>
          <cell r="AV206">
            <v>791000</v>
          </cell>
          <cell r="AW206">
            <v>791000</v>
          </cell>
          <cell r="AX206">
            <v>791000</v>
          </cell>
          <cell r="AY206">
            <v>791000</v>
          </cell>
          <cell r="AZ206">
            <v>791000</v>
          </cell>
          <cell r="BA206">
            <v>791000</v>
          </cell>
          <cell r="BB206">
            <v>791000</v>
          </cell>
          <cell r="BC206">
            <v>791000</v>
          </cell>
          <cell r="BD206">
            <v>0</v>
          </cell>
          <cell r="BE206">
            <v>791000</v>
          </cell>
          <cell r="BF206">
            <v>0</v>
          </cell>
          <cell r="BG206">
            <v>0</v>
          </cell>
          <cell r="BH206">
            <v>0</v>
          </cell>
          <cell r="BI206">
            <v>0</v>
          </cell>
          <cell r="BJ206">
            <v>0</v>
          </cell>
          <cell r="BK206">
            <v>0</v>
          </cell>
          <cell r="BL206">
            <v>791000</v>
          </cell>
          <cell r="BM206">
            <v>791000</v>
          </cell>
          <cell r="BN206">
            <v>791000</v>
          </cell>
          <cell r="BO206">
            <v>791000</v>
          </cell>
          <cell r="BP206">
            <v>791000</v>
          </cell>
          <cell r="BQ206">
            <v>791000</v>
          </cell>
          <cell r="BR206">
            <v>791000</v>
          </cell>
          <cell r="BS206">
            <v>791000</v>
          </cell>
          <cell r="BT206">
            <v>791000</v>
          </cell>
          <cell r="BU206">
            <v>791000</v>
          </cell>
          <cell r="BV206">
            <v>791000</v>
          </cell>
          <cell r="BW206">
            <v>791000</v>
          </cell>
          <cell r="BX206">
            <v>791000</v>
          </cell>
          <cell r="BY206">
            <v>791000</v>
          </cell>
          <cell r="BZ206">
            <v>791000</v>
          </cell>
          <cell r="CA206">
            <v>791000</v>
          </cell>
          <cell r="CB206">
            <v>791000</v>
          </cell>
          <cell r="CC206">
            <v>791000</v>
          </cell>
          <cell r="CD206">
            <v>791000</v>
          </cell>
          <cell r="CE206">
            <v>791000</v>
          </cell>
          <cell r="CF206">
            <v>791000</v>
          </cell>
          <cell r="CG206">
            <v>791000</v>
          </cell>
          <cell r="CH206">
            <v>791000</v>
          </cell>
          <cell r="CI206">
            <v>791000</v>
          </cell>
          <cell r="CJ206">
            <v>791000</v>
          </cell>
          <cell r="CK206">
            <v>791000</v>
          </cell>
          <cell r="CL206">
            <v>791000</v>
          </cell>
          <cell r="CM206">
            <v>791000</v>
          </cell>
          <cell r="CN206">
            <v>791000</v>
          </cell>
          <cell r="CO206">
            <v>791000</v>
          </cell>
          <cell r="CP206">
            <v>791000</v>
          </cell>
          <cell r="CQ206">
            <v>791000</v>
          </cell>
          <cell r="CR206">
            <v>791000</v>
          </cell>
          <cell r="CS206">
            <v>791000</v>
          </cell>
          <cell r="CT206">
            <v>791000</v>
          </cell>
          <cell r="CU206">
            <v>791000</v>
          </cell>
          <cell r="CV206">
            <v>791000</v>
          </cell>
          <cell r="CW206">
            <v>791000</v>
          </cell>
          <cell r="CX206">
            <v>791000</v>
          </cell>
          <cell r="CY206">
            <v>791000</v>
          </cell>
          <cell r="CZ206">
            <v>791000</v>
          </cell>
          <cell r="DA206">
            <v>791000</v>
          </cell>
          <cell r="DB206">
            <v>791000</v>
          </cell>
          <cell r="DC206">
            <v>0</v>
          </cell>
          <cell r="DD206">
            <v>791000</v>
          </cell>
          <cell r="DE206">
            <v>791000</v>
          </cell>
          <cell r="DF206">
            <v>791000</v>
          </cell>
          <cell r="DG206">
            <v>791000</v>
          </cell>
          <cell r="DH206">
            <v>791000</v>
          </cell>
          <cell r="DI206">
            <v>791000</v>
          </cell>
          <cell r="DJ206">
            <v>791000</v>
          </cell>
          <cell r="DK206">
            <v>791000</v>
          </cell>
          <cell r="DL206">
            <v>791000</v>
          </cell>
          <cell r="DM206">
            <v>791000</v>
          </cell>
          <cell r="DN206">
            <v>791000</v>
          </cell>
          <cell r="DO206">
            <v>0</v>
          </cell>
          <cell r="DP206">
            <v>791000</v>
          </cell>
          <cell r="DQ206">
            <v>791000</v>
          </cell>
          <cell r="DR206">
            <v>0</v>
          </cell>
          <cell r="DS206">
            <v>0</v>
          </cell>
          <cell r="DT206">
            <v>791000</v>
          </cell>
          <cell r="DU206">
            <v>791000</v>
          </cell>
          <cell r="DV206">
            <v>0</v>
          </cell>
          <cell r="DW206">
            <v>0</v>
          </cell>
          <cell r="DX206">
            <v>0</v>
          </cell>
          <cell r="DY206">
            <v>0</v>
          </cell>
          <cell r="DZ206">
            <v>0</v>
          </cell>
          <cell r="EA206">
            <v>0</v>
          </cell>
        </row>
        <row r="207">
          <cell r="A207">
            <v>140.30000000000001</v>
          </cell>
          <cell r="B207">
            <v>0</v>
          </cell>
          <cell r="C207">
            <v>0</v>
          </cell>
          <cell r="D207">
            <v>0</v>
          </cell>
          <cell r="E207">
            <v>0</v>
          </cell>
          <cell r="F207">
            <v>0</v>
          </cell>
          <cell r="G207" t="str">
            <v>Career, Technical, and Adult Education</v>
          </cell>
          <cell r="H207">
            <v>0</v>
          </cell>
          <cell r="I207">
            <v>0</v>
          </cell>
          <cell r="J207" t="str">
            <v>Skills Challenege Grant (proposed legislation)</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250000</v>
          </cell>
          <cell r="CW207">
            <v>20000</v>
          </cell>
          <cell r="CX207">
            <v>100000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row>
        <row r="208">
          <cell r="A208">
            <v>141</v>
          </cell>
          <cell r="B208">
            <v>6</v>
          </cell>
          <cell r="C208">
            <v>2</v>
          </cell>
          <cell r="D208">
            <v>0</v>
          </cell>
          <cell r="E208">
            <v>0</v>
          </cell>
          <cell r="F208" t="str">
            <v>OVAE</v>
          </cell>
          <cell r="G208" t="str">
            <v>Career, Technical, and Adult Education</v>
          </cell>
          <cell r="H208" t="str">
            <v>Other, K-12-3</v>
          </cell>
          <cell r="I208">
            <v>0</v>
          </cell>
          <cell r="J208" t="str">
            <v>Career and technical education - National programs (section 114)</v>
          </cell>
          <cell r="K208">
            <v>0</v>
          </cell>
          <cell r="L208" t="str">
            <v>D</v>
          </cell>
          <cell r="M208">
            <v>1</v>
          </cell>
          <cell r="N208">
            <v>0</v>
          </cell>
          <cell r="O208">
            <v>0</v>
          </cell>
          <cell r="P208">
            <v>7860</v>
          </cell>
          <cell r="Q208">
            <v>7860</v>
          </cell>
          <cell r="R208">
            <v>7860</v>
          </cell>
          <cell r="S208">
            <v>7860</v>
          </cell>
          <cell r="T208">
            <v>7860</v>
          </cell>
          <cell r="U208">
            <v>10000</v>
          </cell>
          <cell r="V208">
            <v>10000</v>
          </cell>
          <cell r="W208">
            <v>10000</v>
          </cell>
          <cell r="X208">
            <v>10000</v>
          </cell>
          <cell r="Y208">
            <v>7860</v>
          </cell>
          <cell r="Z208">
            <v>7860</v>
          </cell>
          <cell r="AA208">
            <v>0</v>
          </cell>
          <cell r="AB208">
            <v>7860</v>
          </cell>
          <cell r="AC208">
            <v>7860</v>
          </cell>
          <cell r="AD208">
            <v>7860</v>
          </cell>
          <cell r="AE208">
            <v>7860</v>
          </cell>
          <cell r="AF208">
            <v>7860</v>
          </cell>
          <cell r="AG208">
            <v>7860</v>
          </cell>
          <cell r="AH208">
            <v>7860</v>
          </cell>
          <cell r="AI208">
            <v>7860</v>
          </cell>
          <cell r="AJ208">
            <v>7860</v>
          </cell>
          <cell r="AK208">
            <v>7860</v>
          </cell>
          <cell r="AL208">
            <v>7860</v>
          </cell>
          <cell r="AM208">
            <v>7860</v>
          </cell>
          <cell r="AN208">
            <v>7860</v>
          </cell>
          <cell r="AO208">
            <v>7860</v>
          </cell>
          <cell r="AP208">
            <v>7860</v>
          </cell>
          <cell r="AQ208">
            <v>7860</v>
          </cell>
          <cell r="AR208">
            <v>7860</v>
          </cell>
          <cell r="AS208">
            <v>7860</v>
          </cell>
          <cell r="AT208">
            <v>7860</v>
          </cell>
          <cell r="AU208">
            <v>7860</v>
          </cell>
          <cell r="AV208">
            <v>7860</v>
          </cell>
          <cell r="AW208">
            <v>7860</v>
          </cell>
          <cell r="AX208">
            <v>7860</v>
          </cell>
          <cell r="AY208">
            <v>7860</v>
          </cell>
          <cell r="AZ208">
            <v>7844</v>
          </cell>
          <cell r="BA208">
            <v>7726</v>
          </cell>
          <cell r="BB208">
            <v>7860</v>
          </cell>
          <cell r="BC208">
            <v>7860</v>
          </cell>
          <cell r="BD208">
            <v>7860</v>
          </cell>
          <cell r="BE208">
            <v>7860</v>
          </cell>
          <cell r="BF208">
            <v>7860</v>
          </cell>
          <cell r="BG208">
            <v>7860</v>
          </cell>
          <cell r="BH208">
            <v>7860</v>
          </cell>
          <cell r="BI208">
            <v>7860</v>
          </cell>
          <cell r="BJ208">
            <v>7860</v>
          </cell>
          <cell r="BK208">
            <v>7860</v>
          </cell>
          <cell r="BL208">
            <v>7844</v>
          </cell>
          <cell r="BM208">
            <v>7844</v>
          </cell>
          <cell r="BN208">
            <v>7844</v>
          </cell>
          <cell r="BO208">
            <v>7844</v>
          </cell>
          <cell r="BP208">
            <v>7844</v>
          </cell>
          <cell r="BQ208">
            <v>7726</v>
          </cell>
          <cell r="BR208">
            <v>7726</v>
          </cell>
          <cell r="BS208">
            <v>7726</v>
          </cell>
          <cell r="BT208">
            <v>7726</v>
          </cell>
          <cell r="BU208">
            <v>7844</v>
          </cell>
          <cell r="BV208">
            <v>7829</v>
          </cell>
          <cell r="BW208">
            <v>7844</v>
          </cell>
          <cell r="BX208">
            <v>7844</v>
          </cell>
          <cell r="BY208">
            <v>7844</v>
          </cell>
          <cell r="BZ208">
            <v>7844</v>
          </cell>
          <cell r="CA208">
            <v>7844</v>
          </cell>
          <cell r="CB208">
            <v>7844</v>
          </cell>
          <cell r="CC208">
            <v>0</v>
          </cell>
          <cell r="CD208">
            <v>7829</v>
          </cell>
          <cell r="CE208">
            <v>7829</v>
          </cell>
          <cell r="CF208">
            <v>7829</v>
          </cell>
          <cell r="CG208">
            <v>7829</v>
          </cell>
          <cell r="CH208">
            <v>7421</v>
          </cell>
          <cell r="CI208">
            <v>7829</v>
          </cell>
          <cell r="CJ208">
            <v>7829</v>
          </cell>
          <cell r="CK208">
            <v>32829</v>
          </cell>
          <cell r="CL208">
            <v>32829</v>
          </cell>
          <cell r="CM208">
            <v>32829</v>
          </cell>
          <cell r="CN208">
            <v>32829</v>
          </cell>
          <cell r="CO208">
            <v>17829</v>
          </cell>
          <cell r="CP208">
            <v>17829</v>
          </cell>
          <cell r="CQ208">
            <v>17829</v>
          </cell>
          <cell r="CR208">
            <v>12814</v>
          </cell>
          <cell r="CS208">
            <v>12814</v>
          </cell>
          <cell r="CT208">
            <v>7421</v>
          </cell>
          <cell r="CU208">
            <v>7421</v>
          </cell>
          <cell r="CV208">
            <v>12814</v>
          </cell>
          <cell r="CW208">
            <v>7421</v>
          </cell>
          <cell r="CX208">
            <v>7421</v>
          </cell>
          <cell r="CY208">
            <v>7421</v>
          </cell>
          <cell r="CZ208">
            <v>7421</v>
          </cell>
          <cell r="DA208">
            <v>7421</v>
          </cell>
          <cell r="DB208">
            <v>7421</v>
          </cell>
          <cell r="DC208">
            <v>7417</v>
          </cell>
          <cell r="DD208">
            <v>7421</v>
          </cell>
          <cell r="DE208">
            <v>7421</v>
          </cell>
          <cell r="DF208">
            <v>7421</v>
          </cell>
          <cell r="DG208">
            <v>9421</v>
          </cell>
          <cell r="DH208">
            <v>9421</v>
          </cell>
          <cell r="DI208">
            <v>9421</v>
          </cell>
          <cell r="DJ208">
            <v>9421</v>
          </cell>
          <cell r="DK208">
            <v>9421</v>
          </cell>
          <cell r="DL208">
            <v>3816</v>
          </cell>
          <cell r="DM208">
            <v>3816</v>
          </cell>
          <cell r="DN208">
            <v>4421</v>
          </cell>
          <cell r="DO208">
            <v>0</v>
          </cell>
          <cell r="DP208">
            <v>7421</v>
          </cell>
          <cell r="DQ208">
            <v>7421</v>
          </cell>
          <cell r="DR208">
            <v>9421</v>
          </cell>
          <cell r="DS208">
            <v>7421</v>
          </cell>
          <cell r="DT208">
            <v>9421</v>
          </cell>
          <cell r="DU208">
            <v>9421</v>
          </cell>
          <cell r="DV208">
            <v>9421</v>
          </cell>
          <cell r="DW208">
            <v>9421</v>
          </cell>
          <cell r="DX208">
            <v>9421</v>
          </cell>
          <cell r="DY208">
            <v>9421</v>
          </cell>
          <cell r="DZ208">
            <v>7421</v>
          </cell>
          <cell r="EA208">
            <v>9421</v>
          </cell>
        </row>
        <row r="209">
          <cell r="A209">
            <v>141.01</v>
          </cell>
          <cell r="B209">
            <v>0</v>
          </cell>
          <cell r="C209">
            <v>0</v>
          </cell>
          <cell r="D209">
            <v>0</v>
          </cell>
          <cell r="E209">
            <v>0</v>
          </cell>
          <cell r="F209" t="str">
            <v>OVAE</v>
          </cell>
          <cell r="G209" t="str">
            <v>Career, Technical, and Adult Education</v>
          </cell>
          <cell r="H209">
            <v>0</v>
          </cell>
          <cell r="I209">
            <v>0</v>
          </cell>
          <cell r="J209" t="str">
            <v xml:space="preserve">Career and technical education innovation fund </v>
          </cell>
          <cell r="K209">
            <v>0</v>
          </cell>
          <cell r="L209" t="str">
            <v>D</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100000</v>
          </cell>
          <cell r="CL209">
            <v>0</v>
          </cell>
          <cell r="CM209">
            <v>0</v>
          </cell>
          <cell r="CN209">
            <v>0</v>
          </cell>
          <cell r="CO209">
            <v>100000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row>
        <row r="210">
          <cell r="A210">
            <v>142</v>
          </cell>
          <cell r="B210">
            <v>6</v>
          </cell>
          <cell r="C210">
            <v>2</v>
          </cell>
          <cell r="D210">
            <v>0</v>
          </cell>
          <cell r="E210">
            <v>0</v>
          </cell>
          <cell r="F210" t="str">
            <v>OVAE</v>
          </cell>
          <cell r="G210" t="str">
            <v>Career, Technical, and Adult Education</v>
          </cell>
          <cell r="H210" t="str">
            <v>Other, K-12-9</v>
          </cell>
          <cell r="I210">
            <v>0</v>
          </cell>
          <cell r="J210" t="str">
            <v>Career and technical education - Tech prep education State grants (Title II)</v>
          </cell>
          <cell r="K210">
            <v>0</v>
          </cell>
          <cell r="L210" t="str">
            <v>D</v>
          </cell>
          <cell r="M210">
            <v>1</v>
          </cell>
          <cell r="N210">
            <v>0</v>
          </cell>
          <cell r="O210">
            <v>0</v>
          </cell>
          <cell r="P210">
            <v>102923</v>
          </cell>
          <cell r="Q210">
            <v>102923</v>
          </cell>
          <cell r="R210">
            <v>102923</v>
          </cell>
          <cell r="S210">
            <v>102923</v>
          </cell>
          <cell r="T210">
            <v>102923</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102923</v>
          </cell>
          <cell r="AJ210">
            <v>102923</v>
          </cell>
          <cell r="AK210">
            <v>102923</v>
          </cell>
          <cell r="AL210">
            <v>102923</v>
          </cell>
          <cell r="AM210">
            <v>102923</v>
          </cell>
          <cell r="AN210">
            <v>102923</v>
          </cell>
          <cell r="AO210">
            <v>102923</v>
          </cell>
          <cell r="AP210">
            <v>102923</v>
          </cell>
          <cell r="AQ210">
            <v>102923</v>
          </cell>
          <cell r="AR210">
            <v>0</v>
          </cell>
          <cell r="AS210">
            <v>102923</v>
          </cell>
          <cell r="AT210">
            <v>102923</v>
          </cell>
          <cell r="AU210">
            <v>102923</v>
          </cell>
          <cell r="AV210">
            <v>102923</v>
          </cell>
          <cell r="AW210">
            <v>0</v>
          </cell>
          <cell r="AX210">
            <v>0</v>
          </cell>
          <cell r="AY210">
            <v>0</v>
          </cell>
          <cell r="AZ210">
            <v>0</v>
          </cell>
          <cell r="BA210">
            <v>0</v>
          </cell>
          <cell r="BB210">
            <v>102923</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row>
        <row r="211">
          <cell r="A211">
            <v>143</v>
          </cell>
          <cell r="B211">
            <v>6</v>
          </cell>
          <cell r="C211">
            <v>3</v>
          </cell>
          <cell r="D211">
            <v>1</v>
          </cell>
          <cell r="E211">
            <v>0</v>
          </cell>
          <cell r="F211" t="str">
            <v>OVAE</v>
          </cell>
          <cell r="G211" t="str">
            <v>Career, Technical, and Adult Education</v>
          </cell>
          <cell r="H211" t="str">
            <v>Other-1</v>
          </cell>
          <cell r="I211">
            <v>0</v>
          </cell>
          <cell r="J211" t="str">
            <v>Adult basic and literacy education State grants (AEFLA and WIA section 503)</v>
          </cell>
          <cell r="K211">
            <v>0</v>
          </cell>
          <cell r="L211" t="str">
            <v>D</v>
          </cell>
          <cell r="M211">
            <v>1</v>
          </cell>
          <cell r="N211">
            <v>0</v>
          </cell>
          <cell r="O211">
            <v>0</v>
          </cell>
          <cell r="P211">
            <v>554122</v>
          </cell>
          <cell r="Q211">
            <v>628221</v>
          </cell>
          <cell r="R211">
            <v>628221</v>
          </cell>
          <cell r="S211">
            <v>628221</v>
          </cell>
          <cell r="T211">
            <v>628221</v>
          </cell>
          <cell r="U211">
            <v>830000</v>
          </cell>
          <cell r="V211">
            <v>752000</v>
          </cell>
          <cell r="W211">
            <v>752000</v>
          </cell>
          <cell r="X211">
            <v>752000</v>
          </cell>
          <cell r="Y211">
            <v>582315</v>
          </cell>
          <cell r="Z211">
            <v>582315</v>
          </cell>
          <cell r="AA211">
            <v>0</v>
          </cell>
          <cell r="AB211">
            <v>582315</v>
          </cell>
          <cell r="AC211">
            <v>582315</v>
          </cell>
          <cell r="AD211">
            <v>612315</v>
          </cell>
          <cell r="AE211">
            <v>612315</v>
          </cell>
          <cell r="AF211">
            <v>612315</v>
          </cell>
          <cell r="AG211">
            <v>612315</v>
          </cell>
          <cell r="AH211">
            <v>612315</v>
          </cell>
          <cell r="AI211">
            <v>612315</v>
          </cell>
          <cell r="AJ211">
            <v>628221</v>
          </cell>
          <cell r="AK211">
            <v>628221</v>
          </cell>
          <cell r="AL211">
            <v>612315</v>
          </cell>
          <cell r="AM211">
            <v>612315</v>
          </cell>
          <cell r="AN211">
            <v>612315</v>
          </cell>
          <cell r="AO211">
            <v>597315</v>
          </cell>
          <cell r="AP211">
            <v>582314</v>
          </cell>
          <cell r="AQ211">
            <v>628221</v>
          </cell>
          <cell r="AR211">
            <v>628221</v>
          </cell>
          <cell r="AS211">
            <v>628221</v>
          </cell>
          <cell r="AT211">
            <v>597315</v>
          </cell>
          <cell r="AU211">
            <v>628221</v>
          </cell>
          <cell r="AV211">
            <v>628221</v>
          </cell>
          <cell r="AW211">
            <v>597315</v>
          </cell>
          <cell r="AX211">
            <v>597315</v>
          </cell>
          <cell r="AY211">
            <v>597315</v>
          </cell>
          <cell r="AZ211">
            <v>596120</v>
          </cell>
          <cell r="BA211">
            <v>587161</v>
          </cell>
          <cell r="BB211">
            <v>628221</v>
          </cell>
          <cell r="BC211">
            <v>612315</v>
          </cell>
          <cell r="BD211">
            <v>603828</v>
          </cell>
          <cell r="BE211">
            <v>612315</v>
          </cell>
          <cell r="BF211">
            <v>612315</v>
          </cell>
          <cell r="BG211">
            <v>647000</v>
          </cell>
          <cell r="BH211">
            <v>647000</v>
          </cell>
          <cell r="BI211">
            <v>635000</v>
          </cell>
          <cell r="BJ211">
            <v>635000</v>
          </cell>
          <cell r="BK211">
            <v>635000</v>
          </cell>
          <cell r="BL211">
            <v>635000</v>
          </cell>
          <cell r="BM211">
            <v>596120</v>
          </cell>
          <cell r="BN211">
            <v>596120</v>
          </cell>
          <cell r="BO211">
            <v>596120</v>
          </cell>
          <cell r="BP211">
            <v>596120</v>
          </cell>
          <cell r="BQ211">
            <v>587161</v>
          </cell>
          <cell r="BR211">
            <v>587161</v>
          </cell>
          <cell r="BS211">
            <v>587161</v>
          </cell>
          <cell r="BT211">
            <v>587161</v>
          </cell>
          <cell r="BU211">
            <v>596120</v>
          </cell>
          <cell r="BV211">
            <v>594993</v>
          </cell>
          <cell r="BW211">
            <v>635000</v>
          </cell>
          <cell r="BX211">
            <v>596120</v>
          </cell>
          <cell r="BY211">
            <v>596120</v>
          </cell>
          <cell r="BZ211">
            <v>566314</v>
          </cell>
          <cell r="CA211">
            <v>596120</v>
          </cell>
          <cell r="CB211">
            <v>596120</v>
          </cell>
          <cell r="CC211">
            <v>594993</v>
          </cell>
          <cell r="CD211">
            <v>594993</v>
          </cell>
          <cell r="CE211">
            <v>594993</v>
          </cell>
          <cell r="CF211">
            <v>594993</v>
          </cell>
          <cell r="CG211">
            <v>594993</v>
          </cell>
          <cell r="CH211">
            <v>563955</v>
          </cell>
          <cell r="CI211">
            <v>594993</v>
          </cell>
          <cell r="CJ211">
            <v>594993</v>
          </cell>
          <cell r="CK211">
            <v>579993</v>
          </cell>
          <cell r="CL211">
            <v>579993</v>
          </cell>
          <cell r="CM211">
            <v>594993</v>
          </cell>
          <cell r="CN211">
            <v>594993</v>
          </cell>
          <cell r="CO211">
            <v>594993</v>
          </cell>
          <cell r="CP211">
            <v>594993</v>
          </cell>
          <cell r="CQ211">
            <v>594993</v>
          </cell>
          <cell r="CR211">
            <v>593803</v>
          </cell>
          <cell r="CS211">
            <v>593803</v>
          </cell>
          <cell r="CT211">
            <v>563955</v>
          </cell>
          <cell r="CU211">
            <v>563955</v>
          </cell>
          <cell r="CV211">
            <v>594993</v>
          </cell>
          <cell r="CW211">
            <v>563955</v>
          </cell>
          <cell r="CX211">
            <v>563955</v>
          </cell>
          <cell r="CY211">
            <v>563955</v>
          </cell>
          <cell r="CZ211">
            <v>563955</v>
          </cell>
          <cell r="DA211">
            <v>576806</v>
          </cell>
          <cell r="DB211">
            <v>563955</v>
          </cell>
          <cell r="DC211">
            <v>563643</v>
          </cell>
          <cell r="DD211">
            <v>563955</v>
          </cell>
          <cell r="DE211">
            <v>568955</v>
          </cell>
          <cell r="DF211">
            <v>563955</v>
          </cell>
          <cell r="DG211">
            <v>563955</v>
          </cell>
          <cell r="DH211">
            <v>563955</v>
          </cell>
          <cell r="DI211">
            <v>568955</v>
          </cell>
          <cell r="DJ211">
            <v>568955</v>
          </cell>
          <cell r="DK211">
            <v>568955</v>
          </cell>
          <cell r="DL211">
            <v>568955</v>
          </cell>
          <cell r="DM211">
            <v>568955</v>
          </cell>
          <cell r="DN211">
            <v>540000</v>
          </cell>
          <cell r="DO211">
            <v>0</v>
          </cell>
          <cell r="DP211">
            <v>568955</v>
          </cell>
          <cell r="DQ211">
            <v>581955</v>
          </cell>
          <cell r="DR211">
            <v>568955</v>
          </cell>
          <cell r="DS211">
            <v>581955</v>
          </cell>
          <cell r="DT211">
            <v>568955</v>
          </cell>
          <cell r="DU211">
            <v>568955</v>
          </cell>
          <cell r="DV211">
            <v>568955</v>
          </cell>
          <cell r="DW211">
            <v>568955</v>
          </cell>
          <cell r="DX211">
            <v>581955</v>
          </cell>
          <cell r="DY211">
            <v>581955</v>
          </cell>
          <cell r="DZ211">
            <v>581955</v>
          </cell>
          <cell r="EA211">
            <v>581955</v>
          </cell>
        </row>
        <row r="212">
          <cell r="A212">
            <v>144</v>
          </cell>
          <cell r="B212">
            <v>6</v>
          </cell>
          <cell r="C212">
            <v>3</v>
          </cell>
          <cell r="D212">
            <v>1</v>
          </cell>
          <cell r="E212">
            <v>0</v>
          </cell>
          <cell r="F212" t="str">
            <v>OVAE</v>
          </cell>
          <cell r="G212" t="str">
            <v>Career, Technical, and Adult Education</v>
          </cell>
          <cell r="H212" t="str">
            <v>Other-1</v>
          </cell>
          <cell r="I212">
            <v>0</v>
          </cell>
          <cell r="J212" t="str">
            <v>Adult education - National leadership activities (AEFLA section 243)</v>
          </cell>
          <cell r="K212">
            <v>0</v>
          </cell>
          <cell r="L212" t="str">
            <v>D</v>
          </cell>
          <cell r="M212">
            <v>1</v>
          </cell>
          <cell r="N212">
            <v>0</v>
          </cell>
          <cell r="O212">
            <v>0</v>
          </cell>
          <cell r="P212">
            <v>6878</v>
          </cell>
          <cell r="Q212">
            <v>13346</v>
          </cell>
          <cell r="R212">
            <v>11346</v>
          </cell>
          <cell r="S212">
            <v>11346</v>
          </cell>
          <cell r="T212">
            <v>11346</v>
          </cell>
          <cell r="U212">
            <v>15000</v>
          </cell>
          <cell r="V212">
            <v>13000</v>
          </cell>
          <cell r="W212">
            <v>13000</v>
          </cell>
          <cell r="X212">
            <v>13000</v>
          </cell>
          <cell r="Y212">
            <v>13000</v>
          </cell>
          <cell r="Z212">
            <v>58885</v>
          </cell>
          <cell r="AA212">
            <v>0</v>
          </cell>
          <cell r="AB212">
            <v>58885</v>
          </cell>
          <cell r="AC212">
            <v>11346</v>
          </cell>
          <cell r="AD212">
            <v>11346</v>
          </cell>
          <cell r="AE212">
            <v>11346</v>
          </cell>
          <cell r="AF212">
            <v>11346</v>
          </cell>
          <cell r="AG212">
            <v>41346</v>
          </cell>
          <cell r="AH212">
            <v>41346</v>
          </cell>
          <cell r="AI212">
            <v>41346</v>
          </cell>
          <cell r="AJ212">
            <v>11346</v>
          </cell>
          <cell r="AK212">
            <v>11346</v>
          </cell>
          <cell r="AL212">
            <v>41346</v>
          </cell>
          <cell r="AM212">
            <v>41346</v>
          </cell>
          <cell r="AN212">
            <v>41346</v>
          </cell>
          <cell r="AO212">
            <v>36346</v>
          </cell>
          <cell r="AP212">
            <v>11346</v>
          </cell>
          <cell r="AQ212">
            <v>11346</v>
          </cell>
          <cell r="AR212">
            <v>11346</v>
          </cell>
          <cell r="AS212">
            <v>11346</v>
          </cell>
          <cell r="AT212">
            <v>11346</v>
          </cell>
          <cell r="AU212">
            <v>11346</v>
          </cell>
          <cell r="AV212">
            <v>11346</v>
          </cell>
          <cell r="AW212">
            <v>11346</v>
          </cell>
          <cell r="AX212">
            <v>11346</v>
          </cell>
          <cell r="AY212">
            <v>11346</v>
          </cell>
          <cell r="AZ212">
            <v>11323</v>
          </cell>
          <cell r="BA212">
            <v>11153</v>
          </cell>
          <cell r="BB212">
            <v>11346</v>
          </cell>
          <cell r="BC212">
            <v>41346</v>
          </cell>
          <cell r="BD212">
            <v>11346</v>
          </cell>
          <cell r="BE212">
            <v>41346</v>
          </cell>
          <cell r="BF212">
            <v>41346</v>
          </cell>
          <cell r="BG212">
            <v>11346</v>
          </cell>
          <cell r="BH212">
            <v>11346</v>
          </cell>
          <cell r="BI212">
            <v>11346</v>
          </cell>
          <cell r="BJ212">
            <v>23346</v>
          </cell>
          <cell r="BK212">
            <v>23346</v>
          </cell>
          <cell r="BL212">
            <v>11346</v>
          </cell>
          <cell r="BM212">
            <v>11323</v>
          </cell>
          <cell r="BN212">
            <v>11323</v>
          </cell>
          <cell r="BO212">
            <v>11323</v>
          </cell>
          <cell r="BP212">
            <v>11323</v>
          </cell>
          <cell r="BQ212">
            <v>11153</v>
          </cell>
          <cell r="BR212">
            <v>11153</v>
          </cell>
          <cell r="BS212">
            <v>11153</v>
          </cell>
          <cell r="BT212">
            <v>11153</v>
          </cell>
          <cell r="BU212">
            <v>11323</v>
          </cell>
          <cell r="BV212">
            <v>11302</v>
          </cell>
          <cell r="BW212">
            <v>23346</v>
          </cell>
          <cell r="BX212">
            <v>11323</v>
          </cell>
          <cell r="BY212">
            <v>11323</v>
          </cell>
          <cell r="BZ212">
            <v>11323</v>
          </cell>
          <cell r="CA212">
            <v>11323</v>
          </cell>
          <cell r="CB212">
            <v>11323</v>
          </cell>
          <cell r="CC212">
            <v>11302</v>
          </cell>
          <cell r="CD212">
            <v>11302</v>
          </cell>
          <cell r="CE212">
            <v>11302</v>
          </cell>
          <cell r="CF212">
            <v>11302</v>
          </cell>
          <cell r="CG212">
            <v>11302</v>
          </cell>
          <cell r="CH212">
            <v>10712</v>
          </cell>
          <cell r="CI212">
            <v>11302</v>
          </cell>
          <cell r="CJ212">
            <v>11302</v>
          </cell>
          <cell r="CK212">
            <v>71302</v>
          </cell>
          <cell r="CL212">
            <v>26302</v>
          </cell>
          <cell r="CM212">
            <v>71302</v>
          </cell>
          <cell r="CN212">
            <v>11302</v>
          </cell>
          <cell r="CO212">
            <v>11302</v>
          </cell>
          <cell r="CP212">
            <v>11302</v>
          </cell>
          <cell r="CQ212">
            <v>14302</v>
          </cell>
          <cell r="CR212">
            <v>14302</v>
          </cell>
          <cell r="CS212">
            <v>14302</v>
          </cell>
          <cell r="CT212">
            <v>10712</v>
          </cell>
          <cell r="CU212">
            <v>13712</v>
          </cell>
          <cell r="CV212">
            <v>14302</v>
          </cell>
          <cell r="CW212">
            <v>13712</v>
          </cell>
          <cell r="CX212">
            <v>13712</v>
          </cell>
          <cell r="CY212">
            <v>33712</v>
          </cell>
          <cell r="CZ212">
            <v>33712</v>
          </cell>
          <cell r="DA212">
            <v>13712</v>
          </cell>
          <cell r="DB212">
            <v>13712</v>
          </cell>
          <cell r="DC212">
            <v>13704</v>
          </cell>
          <cell r="DD212">
            <v>13712</v>
          </cell>
          <cell r="DE212">
            <v>13712</v>
          </cell>
          <cell r="DF212">
            <v>13712</v>
          </cell>
          <cell r="DG212">
            <v>29712</v>
          </cell>
          <cell r="DH212">
            <v>34712</v>
          </cell>
          <cell r="DI212">
            <v>34712</v>
          </cell>
          <cell r="DJ212">
            <v>19712</v>
          </cell>
          <cell r="DK212">
            <v>19712</v>
          </cell>
          <cell r="DL212">
            <v>10240</v>
          </cell>
          <cell r="DM212">
            <v>10240</v>
          </cell>
          <cell r="DN212">
            <v>7712</v>
          </cell>
          <cell r="DO212">
            <v>0</v>
          </cell>
          <cell r="DP212">
            <v>13712</v>
          </cell>
          <cell r="DQ212">
            <v>13712</v>
          </cell>
          <cell r="DR212">
            <v>10240</v>
          </cell>
          <cell r="DS212">
            <v>13712</v>
          </cell>
          <cell r="DT212">
            <v>24712</v>
          </cell>
          <cell r="DU212">
            <v>19712</v>
          </cell>
          <cell r="DV212">
            <v>24712</v>
          </cell>
          <cell r="DW212">
            <v>24712</v>
          </cell>
          <cell r="DX212">
            <v>24712</v>
          </cell>
          <cell r="DY212">
            <v>24712</v>
          </cell>
          <cell r="DZ212">
            <v>13712</v>
          </cell>
          <cell r="EA212">
            <v>24712</v>
          </cell>
        </row>
        <row r="213">
          <cell r="A213">
            <v>144.01</v>
          </cell>
          <cell r="B213">
            <v>0</v>
          </cell>
          <cell r="C213">
            <v>0</v>
          </cell>
          <cell r="D213">
            <v>0</v>
          </cell>
          <cell r="E213">
            <v>0</v>
          </cell>
          <cell r="F213" t="str">
            <v>OVAE</v>
          </cell>
          <cell r="G213" t="str">
            <v>Career, Technical, and Adult Education</v>
          </cell>
          <cell r="H213">
            <v>0</v>
          </cell>
          <cell r="I213">
            <v>0</v>
          </cell>
          <cell r="J213" t="str">
            <v>Next generation high schools [High school redesign]</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300000</v>
          </cell>
          <cell r="CQ213">
            <v>300000</v>
          </cell>
          <cell r="CR213">
            <v>300000</v>
          </cell>
          <cell r="CS213">
            <v>0</v>
          </cell>
          <cell r="CT213">
            <v>0</v>
          </cell>
          <cell r="CU213">
            <v>0</v>
          </cell>
          <cell r="CV213">
            <v>0</v>
          </cell>
          <cell r="CW213">
            <v>100000</v>
          </cell>
          <cell r="CX213">
            <v>50000</v>
          </cell>
          <cell r="CY213">
            <v>150000</v>
          </cell>
          <cell r="CZ213">
            <v>150000</v>
          </cell>
          <cell r="DA213">
            <v>0</v>
          </cell>
          <cell r="DB213">
            <v>0</v>
          </cell>
          <cell r="DC213">
            <v>0</v>
          </cell>
          <cell r="DD213">
            <v>0</v>
          </cell>
          <cell r="DE213">
            <v>0</v>
          </cell>
          <cell r="DF213">
            <v>0</v>
          </cell>
          <cell r="DG213">
            <v>0</v>
          </cell>
          <cell r="DH213">
            <v>75000</v>
          </cell>
          <cell r="DI213">
            <v>0</v>
          </cell>
          <cell r="DJ213">
            <v>150000</v>
          </cell>
          <cell r="DK213">
            <v>125000</v>
          </cell>
          <cell r="DL213">
            <v>0</v>
          </cell>
          <cell r="DM213">
            <v>0</v>
          </cell>
          <cell r="DN213">
            <v>0</v>
          </cell>
          <cell r="DO213">
            <v>0</v>
          </cell>
          <cell r="DP213">
            <v>0</v>
          </cell>
          <cell r="DQ213">
            <v>0</v>
          </cell>
          <cell r="DR213">
            <v>0</v>
          </cell>
          <cell r="DS213">
            <v>0</v>
          </cell>
          <cell r="DT213">
            <v>125000</v>
          </cell>
          <cell r="DU213">
            <v>0</v>
          </cell>
          <cell r="DV213">
            <v>100000</v>
          </cell>
          <cell r="DW213">
            <v>100000</v>
          </cell>
          <cell r="DX213">
            <v>80000</v>
          </cell>
          <cell r="DY213">
            <v>80000</v>
          </cell>
          <cell r="DZ213">
            <v>0</v>
          </cell>
          <cell r="EA213">
            <v>80000</v>
          </cell>
        </row>
        <row r="214">
          <cell r="A214">
            <v>145</v>
          </cell>
          <cell r="B214">
            <v>6</v>
          </cell>
          <cell r="C214">
            <v>3</v>
          </cell>
          <cell r="D214">
            <v>1</v>
          </cell>
          <cell r="E214">
            <v>0</v>
          </cell>
          <cell r="F214" t="str">
            <v>OVAE</v>
          </cell>
          <cell r="G214" t="str">
            <v>Career, Technical, and Adult Education</v>
          </cell>
          <cell r="H214" t="str">
            <v>Other-1</v>
          </cell>
          <cell r="I214">
            <v>0</v>
          </cell>
          <cell r="J214" t="str">
            <v>Adult education - National Institute for Literacy (AEFLA section 242)</v>
          </cell>
          <cell r="K214">
            <v>0</v>
          </cell>
          <cell r="L214" t="str">
            <v>D</v>
          </cell>
          <cell r="M214">
            <v>1</v>
          </cell>
          <cell r="N214">
            <v>0</v>
          </cell>
          <cell r="O214">
            <v>0</v>
          </cell>
          <cell r="P214">
            <v>6468</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row>
        <row r="215">
          <cell r="A215">
            <v>146</v>
          </cell>
          <cell r="B215">
            <v>6</v>
          </cell>
          <cell r="C215">
            <v>1</v>
          </cell>
          <cell r="D215">
            <v>0</v>
          </cell>
          <cell r="E215">
            <v>0</v>
          </cell>
          <cell r="F215" t="str">
            <v>OVAE</v>
          </cell>
          <cell r="G215" t="str">
            <v>Career, Technical, and Adult Education</v>
          </cell>
          <cell r="H215" t="str">
            <v>Other-10</v>
          </cell>
          <cell r="I215">
            <v>0</v>
          </cell>
          <cell r="J215" t="str">
            <v>State grants for workplace and community transition training for incarcerated individuals</v>
          </cell>
          <cell r="K215">
            <v>0</v>
          </cell>
          <cell r="L215" t="str">
            <v>D</v>
          </cell>
          <cell r="M215">
            <v>1</v>
          </cell>
          <cell r="N215">
            <v>0</v>
          </cell>
          <cell r="O215">
            <v>0</v>
          </cell>
          <cell r="P215">
            <v>17186</v>
          </cell>
          <cell r="Q215">
            <v>17186</v>
          </cell>
          <cell r="R215">
            <v>17186</v>
          </cell>
          <cell r="S215">
            <v>17186</v>
          </cell>
          <cell r="T215">
            <v>17186</v>
          </cell>
          <cell r="U215">
            <v>17186</v>
          </cell>
          <cell r="V215">
            <v>17186</v>
          </cell>
          <cell r="W215">
            <v>17186</v>
          </cell>
          <cell r="X215">
            <v>17186</v>
          </cell>
          <cell r="Y215">
            <v>17186</v>
          </cell>
          <cell r="Z215">
            <v>17186</v>
          </cell>
          <cell r="AA215">
            <v>0</v>
          </cell>
          <cell r="AB215">
            <v>17186</v>
          </cell>
          <cell r="AC215">
            <v>17186</v>
          </cell>
          <cell r="AD215">
            <v>17186</v>
          </cell>
          <cell r="AE215">
            <v>17186</v>
          </cell>
          <cell r="AF215">
            <v>17186</v>
          </cell>
          <cell r="AG215">
            <v>17186</v>
          </cell>
          <cell r="AH215">
            <v>17186</v>
          </cell>
          <cell r="AI215">
            <v>17186</v>
          </cell>
          <cell r="AJ215">
            <v>17186</v>
          </cell>
          <cell r="AK215">
            <v>17186</v>
          </cell>
          <cell r="AL215">
            <v>17186</v>
          </cell>
          <cell r="AM215">
            <v>17186</v>
          </cell>
          <cell r="AN215">
            <v>17186</v>
          </cell>
          <cell r="AO215">
            <v>17186</v>
          </cell>
          <cell r="AP215">
            <v>17186</v>
          </cell>
          <cell r="AQ215">
            <v>17186</v>
          </cell>
          <cell r="AR215">
            <v>0</v>
          </cell>
          <cell r="AS215">
            <v>17186</v>
          </cell>
          <cell r="AT215">
            <v>17186</v>
          </cell>
          <cell r="AU215">
            <v>17186</v>
          </cell>
          <cell r="AV215">
            <v>17186</v>
          </cell>
          <cell r="AW215">
            <v>0</v>
          </cell>
          <cell r="AX215">
            <v>0</v>
          </cell>
          <cell r="AY215">
            <v>0</v>
          </cell>
          <cell r="AZ215">
            <v>0</v>
          </cell>
          <cell r="BA215">
            <v>0</v>
          </cell>
          <cell r="BB215">
            <v>17186</v>
          </cell>
          <cell r="BC215">
            <v>17186</v>
          </cell>
          <cell r="BD215">
            <v>17186</v>
          </cell>
          <cell r="BE215">
            <v>17186</v>
          </cell>
          <cell r="BF215">
            <v>17186</v>
          </cell>
          <cell r="BG215">
            <v>17186</v>
          </cell>
          <cell r="BH215">
            <v>17186</v>
          </cell>
          <cell r="BI215">
            <v>17186</v>
          </cell>
          <cell r="BJ215">
            <v>17186</v>
          </cell>
          <cell r="BK215">
            <v>17186</v>
          </cell>
          <cell r="BL215">
            <v>17186</v>
          </cell>
          <cell r="BM215">
            <v>0</v>
          </cell>
          <cell r="BN215">
            <v>0</v>
          </cell>
          <cell r="BO215">
            <v>0</v>
          </cell>
          <cell r="BP215">
            <v>0</v>
          </cell>
          <cell r="BQ215">
            <v>0</v>
          </cell>
          <cell r="BR215">
            <v>0</v>
          </cell>
          <cell r="BS215">
            <v>0</v>
          </cell>
          <cell r="BT215">
            <v>0</v>
          </cell>
          <cell r="BU215">
            <v>0</v>
          </cell>
          <cell r="BV215">
            <v>0</v>
          </cell>
          <cell r="BW215">
            <v>17186</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row>
        <row r="216">
          <cell r="A216">
            <v>147</v>
          </cell>
          <cell r="B216">
            <v>7</v>
          </cell>
          <cell r="C216">
            <v>3</v>
          </cell>
          <cell r="D216">
            <v>0</v>
          </cell>
          <cell r="E216">
            <v>0</v>
          </cell>
          <cell r="F216" t="str">
            <v>FSA</v>
          </cell>
          <cell r="G216" t="str">
            <v>Student Financial Assistance</v>
          </cell>
          <cell r="H216">
            <v>0</v>
          </cell>
          <cell r="I216">
            <v>0</v>
          </cell>
          <cell r="J216" t="str">
            <v>Pell grants</v>
          </cell>
          <cell r="K216">
            <v>0</v>
          </cell>
          <cell r="L216" t="str">
            <v>D</v>
          </cell>
          <cell r="M216">
            <v>1</v>
          </cell>
          <cell r="N216">
            <v>0</v>
          </cell>
          <cell r="O216">
            <v>0</v>
          </cell>
          <cell r="P216">
            <v>17288000</v>
          </cell>
          <cell r="Q216">
            <v>0</v>
          </cell>
          <cell r="R216">
            <v>17495000</v>
          </cell>
          <cell r="S216">
            <v>17495000</v>
          </cell>
          <cell r="T216">
            <v>17495000</v>
          </cell>
          <cell r="U216">
            <v>33878861</v>
          </cell>
          <cell r="V216">
            <v>33878861</v>
          </cell>
          <cell r="W216">
            <v>33878861</v>
          </cell>
          <cell r="X216">
            <v>33878861</v>
          </cell>
          <cell r="Y216">
            <v>0</v>
          </cell>
          <cell r="Z216">
            <v>0</v>
          </cell>
          <cell r="AA216">
            <v>0</v>
          </cell>
          <cell r="AB216">
            <v>0</v>
          </cell>
          <cell r="AC216">
            <v>0</v>
          </cell>
          <cell r="AD216">
            <v>0</v>
          </cell>
          <cell r="AE216">
            <v>0</v>
          </cell>
          <cell r="AF216">
            <v>0</v>
          </cell>
          <cell r="AG216">
            <v>0</v>
          </cell>
          <cell r="AH216">
            <v>0</v>
          </cell>
          <cell r="AI216">
            <v>23162000</v>
          </cell>
          <cell r="AJ216">
            <v>17495000</v>
          </cell>
          <cell r="AK216">
            <v>17495000</v>
          </cell>
          <cell r="AL216">
            <v>17652000</v>
          </cell>
          <cell r="AM216">
            <v>17652000</v>
          </cell>
          <cell r="AN216">
            <v>23162000</v>
          </cell>
          <cell r="AO216">
            <v>23162000</v>
          </cell>
          <cell r="AP216">
            <v>23162000</v>
          </cell>
          <cell r="AQ216">
            <v>23162000</v>
          </cell>
          <cell r="AR216">
            <v>17495000</v>
          </cell>
          <cell r="AS216">
            <v>23162000</v>
          </cell>
          <cell r="AT216">
            <v>23162000</v>
          </cell>
          <cell r="AU216">
            <v>23162000</v>
          </cell>
          <cell r="AV216">
            <v>23162000</v>
          </cell>
          <cell r="AW216">
            <v>23002000</v>
          </cell>
          <cell r="AX216">
            <v>23002000</v>
          </cell>
          <cell r="AY216">
            <v>23002000</v>
          </cell>
          <cell r="AZ216">
            <v>22955996</v>
          </cell>
          <cell r="BA216">
            <v>22610967</v>
          </cell>
          <cell r="BB216">
            <v>17495000</v>
          </cell>
          <cell r="BC216">
            <v>0</v>
          </cell>
          <cell r="BD216">
            <v>31883000</v>
          </cell>
          <cell r="BE216">
            <v>0</v>
          </cell>
          <cell r="BF216">
            <v>31883000</v>
          </cell>
          <cell r="BG216">
            <v>36695059</v>
          </cell>
          <cell r="BH216">
            <v>35488059</v>
          </cell>
          <cell r="BI216">
            <v>31883000</v>
          </cell>
          <cell r="BJ216">
            <v>36261059</v>
          </cell>
          <cell r="BK216">
            <v>28600059</v>
          </cell>
          <cell r="BL216">
            <v>28600059</v>
          </cell>
          <cell r="BM216">
            <v>22955996</v>
          </cell>
          <cell r="BN216">
            <v>22955996</v>
          </cell>
          <cell r="BO216">
            <v>22955996</v>
          </cell>
          <cell r="BP216">
            <v>20653000</v>
          </cell>
          <cell r="BQ216">
            <v>22610967</v>
          </cell>
          <cell r="BR216">
            <v>22610967</v>
          </cell>
          <cell r="BS216">
            <v>22610967</v>
          </cell>
          <cell r="BT216">
            <v>22610967</v>
          </cell>
          <cell r="BU216">
            <v>22824000</v>
          </cell>
          <cell r="BV216">
            <v>22824000</v>
          </cell>
          <cell r="BW216">
            <v>24015067</v>
          </cell>
          <cell r="BX216">
            <v>0</v>
          </cell>
          <cell r="BY216">
            <v>24015067</v>
          </cell>
          <cell r="BZ216">
            <v>24015067</v>
          </cell>
          <cell r="CA216">
            <v>24015067</v>
          </cell>
          <cell r="CB216">
            <v>24015067</v>
          </cell>
          <cell r="CC216">
            <v>22824000</v>
          </cell>
          <cell r="CD216">
            <v>22824000</v>
          </cell>
          <cell r="CE216">
            <v>22824000</v>
          </cell>
          <cell r="CF216">
            <v>22824000</v>
          </cell>
          <cell r="CG216">
            <v>22824000</v>
          </cell>
          <cell r="CH216">
            <v>22778352</v>
          </cell>
          <cell r="CI216">
            <v>22824000</v>
          </cell>
          <cell r="CJ216">
            <v>22824000</v>
          </cell>
          <cell r="CK216">
            <v>22824000</v>
          </cell>
          <cell r="CL216">
            <v>22824000</v>
          </cell>
          <cell r="CM216">
            <v>22824000</v>
          </cell>
          <cell r="CN216">
            <v>22824000</v>
          </cell>
          <cell r="CO216">
            <v>22824000</v>
          </cell>
          <cell r="CP216">
            <v>22824000</v>
          </cell>
          <cell r="CQ216">
            <v>22824000</v>
          </cell>
          <cell r="CR216">
            <v>22778352</v>
          </cell>
          <cell r="CS216">
            <v>22778352</v>
          </cell>
          <cell r="CT216">
            <v>22778352</v>
          </cell>
          <cell r="CU216">
            <v>22778352</v>
          </cell>
          <cell r="CV216">
            <v>25349296</v>
          </cell>
          <cell r="CW216">
            <v>22778352</v>
          </cell>
          <cell r="CX216">
            <v>22778352</v>
          </cell>
          <cell r="CY216">
            <v>22778352</v>
          </cell>
          <cell r="CZ216">
            <v>22778352</v>
          </cell>
          <cell r="DA216">
            <v>22475352</v>
          </cell>
          <cell r="DB216">
            <v>22778352</v>
          </cell>
          <cell r="DC216">
            <v>22765733</v>
          </cell>
          <cell r="DD216">
            <v>22778352</v>
          </cell>
          <cell r="DE216">
            <v>22475352</v>
          </cell>
          <cell r="DF216">
            <v>23931296</v>
          </cell>
          <cell r="DG216">
            <v>23931296</v>
          </cell>
          <cell r="DH216">
            <v>22475352</v>
          </cell>
          <cell r="DI216">
            <v>23931296</v>
          </cell>
          <cell r="DJ216">
            <v>22475352</v>
          </cell>
          <cell r="DK216">
            <v>22475352</v>
          </cell>
          <cell r="DL216">
            <v>22105352</v>
          </cell>
          <cell r="DM216">
            <v>22105352</v>
          </cell>
          <cell r="DN216">
            <v>22475352</v>
          </cell>
          <cell r="DO216">
            <v>0</v>
          </cell>
          <cell r="DP216">
            <v>22475352</v>
          </cell>
          <cell r="DQ216">
            <v>22475352</v>
          </cell>
          <cell r="DR216">
            <v>22475352</v>
          </cell>
          <cell r="DS216">
            <v>22475352</v>
          </cell>
          <cell r="DT216">
            <v>22475352</v>
          </cell>
          <cell r="DU216">
            <v>22475352</v>
          </cell>
          <cell r="DV216">
            <v>22475352</v>
          </cell>
          <cell r="DW216">
            <v>22475352</v>
          </cell>
          <cell r="DX216">
            <v>22475352</v>
          </cell>
          <cell r="DY216">
            <v>22475352</v>
          </cell>
          <cell r="DZ216">
            <v>22475352</v>
          </cell>
          <cell r="EA216">
            <v>22475352</v>
          </cell>
        </row>
        <row r="217">
          <cell r="A217">
            <v>147.1</v>
          </cell>
          <cell r="B217">
            <v>7</v>
          </cell>
          <cell r="C217">
            <v>3</v>
          </cell>
          <cell r="D217">
            <v>0</v>
          </cell>
          <cell r="E217">
            <v>0</v>
          </cell>
          <cell r="F217" t="str">
            <v>FSA</v>
          </cell>
          <cell r="G217" t="str">
            <v>Student Financial Assistance</v>
          </cell>
          <cell r="H217">
            <v>0</v>
          </cell>
          <cell r="I217">
            <v>0</v>
          </cell>
          <cell r="J217" t="str">
            <v>Pell grants - 2011 President's Budget 1</v>
          </cell>
          <cell r="K217">
            <v>0</v>
          </cell>
          <cell r="L217" t="str">
            <v>M</v>
          </cell>
          <cell r="M217">
            <v>1</v>
          </cell>
          <cell r="N217">
            <v>0</v>
          </cell>
          <cell r="O217">
            <v>0</v>
          </cell>
          <cell r="P217">
            <v>0</v>
          </cell>
          <cell r="Q217">
            <v>28654059</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34878000</v>
          </cell>
          <cell r="AH217">
            <v>34878000</v>
          </cell>
          <cell r="AI217">
            <v>6463059</v>
          </cell>
          <cell r="AJ217">
            <v>6463059</v>
          </cell>
          <cell r="AK217">
            <v>6463059</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6463059</v>
          </cell>
          <cell r="BC217">
            <v>34878000</v>
          </cell>
          <cell r="BD217">
            <v>0</v>
          </cell>
          <cell r="BE217">
            <v>34878000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row>
        <row r="218">
          <cell r="A218">
            <v>147.19999999999999</v>
          </cell>
          <cell r="B218">
            <v>7</v>
          </cell>
          <cell r="C218">
            <v>3</v>
          </cell>
          <cell r="D218">
            <v>0</v>
          </cell>
          <cell r="E218">
            <v>0</v>
          </cell>
          <cell r="F218" t="str">
            <v>FSA</v>
          </cell>
          <cell r="G218" t="str">
            <v>Student Financial Assistance</v>
          </cell>
          <cell r="H218">
            <v>0</v>
          </cell>
          <cell r="I218">
            <v>0</v>
          </cell>
          <cell r="J218" t="str">
            <v>Mandatory increase in Pell Grant maximum award</v>
          </cell>
          <cell r="K218">
            <v>0</v>
          </cell>
          <cell r="L218" t="str">
            <v>M</v>
          </cell>
          <cell r="M218">
            <v>1</v>
          </cell>
          <cell r="N218">
            <v>0</v>
          </cell>
          <cell r="O218">
            <v>0</v>
          </cell>
          <cell r="P218">
            <v>2090000</v>
          </cell>
          <cell r="Q218">
            <v>0</v>
          </cell>
          <cell r="R218">
            <v>5299816</v>
          </cell>
          <cell r="S218">
            <v>4584000</v>
          </cell>
          <cell r="T218">
            <v>4988000</v>
          </cell>
          <cell r="U218">
            <v>3090000</v>
          </cell>
          <cell r="V218">
            <v>3090000</v>
          </cell>
          <cell r="W218">
            <v>3090000</v>
          </cell>
          <cell r="X218">
            <v>3090000</v>
          </cell>
          <cell r="Y218">
            <v>0</v>
          </cell>
          <cell r="Z218">
            <v>0</v>
          </cell>
          <cell r="AA218">
            <v>0</v>
          </cell>
          <cell r="AB218">
            <v>0</v>
          </cell>
          <cell r="AC218">
            <v>0</v>
          </cell>
          <cell r="AD218">
            <v>0</v>
          </cell>
          <cell r="AE218">
            <v>0</v>
          </cell>
          <cell r="AF218">
            <v>0</v>
          </cell>
          <cell r="AG218">
            <v>0</v>
          </cell>
          <cell r="AH218">
            <v>0</v>
          </cell>
          <cell r="AI218">
            <v>0</v>
          </cell>
          <cell r="AJ218">
            <v>3030000</v>
          </cell>
          <cell r="AK218">
            <v>3030000</v>
          </cell>
          <cell r="AL218">
            <v>4688000</v>
          </cell>
          <cell r="AM218">
            <v>4688000</v>
          </cell>
          <cell r="AN218">
            <v>4688000</v>
          </cell>
          <cell r="AO218">
            <v>4688000</v>
          </cell>
          <cell r="AP218">
            <v>4988000</v>
          </cell>
          <cell r="AQ218">
            <v>5747184</v>
          </cell>
          <cell r="AR218">
            <v>5722184</v>
          </cell>
          <cell r="AS218">
            <v>5747184</v>
          </cell>
          <cell r="AT218">
            <v>5747184</v>
          </cell>
          <cell r="AU218">
            <v>5747184</v>
          </cell>
          <cell r="AV218">
            <v>5747184</v>
          </cell>
          <cell r="AW218">
            <v>5218184</v>
          </cell>
          <cell r="AX218">
            <v>5218184</v>
          </cell>
          <cell r="AY218">
            <v>5560000</v>
          </cell>
          <cell r="AZ218">
            <v>5560000</v>
          </cell>
          <cell r="BA218">
            <v>5489184</v>
          </cell>
          <cell r="BB218">
            <v>3030000</v>
          </cell>
          <cell r="BC218">
            <v>0</v>
          </cell>
          <cell r="BD218">
            <v>4694000</v>
          </cell>
          <cell r="BE218">
            <v>0</v>
          </cell>
          <cell r="BF218">
            <v>4694000</v>
          </cell>
          <cell r="BG218">
            <v>4895000</v>
          </cell>
          <cell r="BH218">
            <v>4895000</v>
          </cell>
          <cell r="BI218">
            <v>4895000</v>
          </cell>
          <cell r="BJ218">
            <v>4895000</v>
          </cell>
          <cell r="BK218">
            <v>4895000</v>
          </cell>
          <cell r="BL218">
            <v>4895000</v>
          </cell>
          <cell r="BM218">
            <v>4920000</v>
          </cell>
          <cell r="BN218">
            <v>4920000</v>
          </cell>
          <cell r="BO218">
            <v>4920000</v>
          </cell>
          <cell r="BP218">
            <v>4920000</v>
          </cell>
          <cell r="BQ218">
            <v>5489184</v>
          </cell>
          <cell r="BR218">
            <v>5489184</v>
          </cell>
          <cell r="BS218">
            <v>5489184</v>
          </cell>
          <cell r="BT218">
            <v>5489184</v>
          </cell>
          <cell r="BU218">
            <v>4782184</v>
          </cell>
          <cell r="BV218">
            <v>4950000</v>
          </cell>
          <cell r="BW218">
            <v>5584000</v>
          </cell>
          <cell r="BX218">
            <v>4895000</v>
          </cell>
          <cell r="BY218">
            <v>5584000</v>
          </cell>
          <cell r="BZ218">
            <v>5584000</v>
          </cell>
          <cell r="CA218">
            <v>5584000</v>
          </cell>
          <cell r="CB218">
            <v>5584000</v>
          </cell>
          <cell r="CC218">
            <v>5584000</v>
          </cell>
          <cell r="CD218">
            <v>5707000</v>
          </cell>
          <cell r="CE218">
            <v>5662000</v>
          </cell>
          <cell r="CF218">
            <v>5771000</v>
          </cell>
          <cell r="CG218">
            <v>4854184</v>
          </cell>
          <cell r="CH218">
            <v>4854184</v>
          </cell>
          <cell r="CI218">
            <v>5771000</v>
          </cell>
          <cell r="CJ218">
            <v>4950000</v>
          </cell>
          <cell r="CK218">
            <v>6700000</v>
          </cell>
          <cell r="CL218">
            <v>6700000</v>
          </cell>
          <cell r="CM218">
            <v>6700000</v>
          </cell>
          <cell r="CN218">
            <v>6700000</v>
          </cell>
          <cell r="CO218">
            <v>6700000</v>
          </cell>
          <cell r="CP218">
            <v>6700000</v>
          </cell>
          <cell r="CQ218">
            <v>6456000</v>
          </cell>
          <cell r="CR218">
            <v>6456000</v>
          </cell>
          <cell r="CS218">
            <v>6018000</v>
          </cell>
          <cell r="CT218">
            <v>6018000</v>
          </cell>
          <cell r="CU218">
            <v>4835469</v>
          </cell>
          <cell r="CV218">
            <v>6963000</v>
          </cell>
          <cell r="CW218">
            <v>6018000</v>
          </cell>
          <cell r="CX218">
            <v>6018000</v>
          </cell>
          <cell r="CY218">
            <v>6018000</v>
          </cell>
          <cell r="CZ218">
            <v>6397000</v>
          </cell>
          <cell r="DA218">
            <v>6379000</v>
          </cell>
          <cell r="DB218">
            <v>5579000</v>
          </cell>
          <cell r="DC218">
            <v>6379000</v>
          </cell>
          <cell r="DD218">
            <v>6379000</v>
          </cell>
          <cell r="DE218">
            <v>5152933</v>
          </cell>
          <cell r="DF218">
            <v>7280000</v>
          </cell>
          <cell r="DG218">
            <v>7280000</v>
          </cell>
          <cell r="DH218">
            <v>7280000</v>
          </cell>
          <cell r="DI218">
            <v>7280000</v>
          </cell>
          <cell r="DJ218">
            <v>7280000</v>
          </cell>
          <cell r="DK218">
            <v>6460396</v>
          </cell>
          <cell r="DL218">
            <v>6079531</v>
          </cell>
          <cell r="DM218">
            <v>6519000</v>
          </cell>
          <cell r="DN218">
            <v>6519000</v>
          </cell>
          <cell r="DO218">
            <v>0</v>
          </cell>
          <cell r="DP218">
            <v>6028000</v>
          </cell>
          <cell r="DQ218">
            <v>6460396</v>
          </cell>
          <cell r="DR218">
            <v>6028000</v>
          </cell>
          <cell r="DS218">
            <v>5804441</v>
          </cell>
          <cell r="DT218">
            <v>6777000</v>
          </cell>
          <cell r="DU218">
            <v>6777000</v>
          </cell>
          <cell r="DV218">
            <v>6777000</v>
          </cell>
          <cell r="DW218">
            <v>6777000</v>
          </cell>
          <cell r="DX218">
            <v>6306000</v>
          </cell>
          <cell r="DY218">
            <v>6306000</v>
          </cell>
          <cell r="DZ218">
            <v>6406000</v>
          </cell>
          <cell r="EA218">
            <v>6306000</v>
          </cell>
        </row>
        <row r="219">
          <cell r="A219">
            <v>147.30000000000001</v>
          </cell>
          <cell r="B219">
            <v>0</v>
          </cell>
          <cell r="C219">
            <v>0</v>
          </cell>
          <cell r="D219">
            <v>0</v>
          </cell>
          <cell r="E219">
            <v>0</v>
          </cell>
          <cell r="F219" t="str">
            <v>FSA</v>
          </cell>
          <cell r="G219" t="str">
            <v>Student Financial Assistance</v>
          </cell>
          <cell r="H219">
            <v>0</v>
          </cell>
          <cell r="I219">
            <v>0</v>
          </cell>
          <cell r="J219" t="str">
            <v xml:space="preserve">SAFRA Changes - Mandatory Funding for Discretionary Program Costs </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13500000</v>
          </cell>
          <cell r="AM219">
            <v>13500000</v>
          </cell>
          <cell r="AN219">
            <v>13500000</v>
          </cell>
          <cell r="AO219">
            <v>13500000</v>
          </cell>
          <cell r="AP219">
            <v>13500000</v>
          </cell>
          <cell r="AQ219">
            <v>13500000</v>
          </cell>
          <cell r="AR219">
            <v>13500000</v>
          </cell>
          <cell r="AS219">
            <v>13500000</v>
          </cell>
          <cell r="AT219">
            <v>13500000</v>
          </cell>
          <cell r="AU219">
            <v>13500000</v>
          </cell>
          <cell r="AV219">
            <v>13500000</v>
          </cell>
          <cell r="AW219">
            <v>13500000</v>
          </cell>
          <cell r="AX219">
            <v>13500000</v>
          </cell>
          <cell r="AY219">
            <v>13500000</v>
          </cell>
          <cell r="AZ219">
            <v>13500000</v>
          </cell>
          <cell r="BA219">
            <v>13500000</v>
          </cell>
          <cell r="BB219">
            <v>0</v>
          </cell>
          <cell r="BC219">
            <v>0</v>
          </cell>
          <cell r="BD219">
            <v>0</v>
          </cell>
          <cell r="BE219">
            <v>0</v>
          </cell>
          <cell r="BF219">
            <v>0</v>
          </cell>
          <cell r="BG219">
            <v>0</v>
          </cell>
          <cell r="BH219">
            <v>0</v>
          </cell>
          <cell r="BI219">
            <v>0</v>
          </cell>
          <cell r="BJ219">
            <v>0</v>
          </cell>
          <cell r="BK219">
            <v>0</v>
          </cell>
          <cell r="BL219">
            <v>3183000</v>
          </cell>
          <cell r="BM219">
            <v>13183000</v>
          </cell>
          <cell r="BN219">
            <v>13583000</v>
          </cell>
          <cell r="BO219">
            <v>13583000</v>
          </cell>
          <cell r="BP219">
            <v>13583000</v>
          </cell>
          <cell r="BQ219">
            <v>13500000</v>
          </cell>
          <cell r="BR219">
            <v>13500000</v>
          </cell>
          <cell r="BS219">
            <v>13500000</v>
          </cell>
          <cell r="BT219">
            <v>13500000</v>
          </cell>
          <cell r="BU219">
            <v>13795000</v>
          </cell>
          <cell r="BV219">
            <v>13795000</v>
          </cell>
          <cell r="BW219">
            <v>7000000</v>
          </cell>
          <cell r="BX219">
            <v>0</v>
          </cell>
          <cell r="BY219">
            <v>7000000</v>
          </cell>
          <cell r="BZ219">
            <v>7000000</v>
          </cell>
          <cell r="CA219">
            <v>7000000</v>
          </cell>
          <cell r="CB219">
            <v>7000000</v>
          </cell>
          <cell r="CC219">
            <v>7000000</v>
          </cell>
          <cell r="CD219">
            <v>7587000</v>
          </cell>
          <cell r="CE219">
            <v>10683000</v>
          </cell>
          <cell r="CF219">
            <v>7587000</v>
          </cell>
          <cell r="CG219">
            <v>7587000</v>
          </cell>
          <cell r="CH219">
            <v>7587000</v>
          </cell>
          <cell r="CI219">
            <v>7587000</v>
          </cell>
          <cell r="CJ219">
            <v>13795000</v>
          </cell>
          <cell r="CK219">
            <v>588000</v>
          </cell>
          <cell r="CL219">
            <v>588000</v>
          </cell>
          <cell r="CM219">
            <v>588000</v>
          </cell>
          <cell r="CN219">
            <v>588000</v>
          </cell>
          <cell r="CO219">
            <v>588000</v>
          </cell>
          <cell r="CP219">
            <v>588000</v>
          </cell>
          <cell r="CQ219">
            <v>588000</v>
          </cell>
          <cell r="CR219">
            <v>588000</v>
          </cell>
          <cell r="CS219">
            <v>588000</v>
          </cell>
          <cell r="CT219">
            <v>588000</v>
          </cell>
          <cell r="CU219">
            <v>588000</v>
          </cell>
          <cell r="CV219">
            <v>0</v>
          </cell>
          <cell r="CW219">
            <v>588000</v>
          </cell>
          <cell r="CX219">
            <v>588000</v>
          </cell>
          <cell r="CY219">
            <v>588000</v>
          </cell>
          <cell r="CZ219">
            <v>0</v>
          </cell>
          <cell r="DA219">
            <v>0</v>
          </cell>
          <cell r="DB219">
            <v>588000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1574000</v>
          </cell>
          <cell r="DU219">
            <v>1574000</v>
          </cell>
          <cell r="DV219">
            <v>1574000</v>
          </cell>
          <cell r="DW219">
            <v>1574000</v>
          </cell>
          <cell r="DX219">
            <v>1323000</v>
          </cell>
          <cell r="DY219">
            <v>1323000</v>
          </cell>
          <cell r="DZ219">
            <v>1320000</v>
          </cell>
          <cell r="EA219">
            <v>1323000</v>
          </cell>
        </row>
        <row r="220">
          <cell r="A220">
            <v>147.4</v>
          </cell>
          <cell r="B220">
            <v>0</v>
          </cell>
          <cell r="C220">
            <v>0</v>
          </cell>
          <cell r="D220">
            <v>0</v>
          </cell>
          <cell r="E220">
            <v>0</v>
          </cell>
          <cell r="F220" t="str">
            <v>FSA</v>
          </cell>
          <cell r="G220" t="str">
            <v>Student Financial Assistance</v>
          </cell>
          <cell r="H220">
            <v>0</v>
          </cell>
          <cell r="I220">
            <v>0</v>
          </cell>
          <cell r="J220" t="str">
            <v xml:space="preserve">Additional Funding - President's Budget 2011 Proposal </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5740059</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7661000</v>
          </cell>
          <cell r="BL220">
            <v>4686004</v>
          </cell>
          <cell r="BM220">
            <v>0</v>
          </cell>
          <cell r="BN220">
            <v>0</v>
          </cell>
          <cell r="BO220">
            <v>0</v>
          </cell>
          <cell r="BP220">
            <v>0</v>
          </cell>
          <cell r="BQ220">
            <v>0</v>
          </cell>
          <cell r="BR220">
            <v>0</v>
          </cell>
          <cell r="BS220">
            <v>0</v>
          </cell>
          <cell r="BT220">
            <v>0</v>
          </cell>
          <cell r="BU220">
            <v>0</v>
          </cell>
          <cell r="BV220">
            <v>0</v>
          </cell>
          <cell r="BW220">
            <v>0</v>
          </cell>
          <cell r="BX220">
            <v>7661000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row>
        <row r="221">
          <cell r="A221">
            <v>147.5</v>
          </cell>
          <cell r="B221">
            <v>0</v>
          </cell>
          <cell r="C221">
            <v>0</v>
          </cell>
          <cell r="D221">
            <v>0</v>
          </cell>
          <cell r="E221">
            <v>0</v>
          </cell>
          <cell r="F221" t="str">
            <v>FSA</v>
          </cell>
          <cell r="G221" t="str">
            <v>Student Financial Assistance</v>
          </cell>
          <cell r="H221">
            <v>0</v>
          </cell>
          <cell r="I221">
            <v>0</v>
          </cell>
          <cell r="J221" t="str">
            <v xml:space="preserve">Additional Discretionary Request </v>
          </cell>
          <cell r="K221">
            <v>0</v>
          </cell>
          <cell r="L221" t="str">
            <v>D</v>
          </cell>
          <cell r="M221">
            <v>1</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120059</v>
          </cell>
          <cell r="BD221">
            <v>120059</v>
          </cell>
          <cell r="BE221">
            <v>120059</v>
          </cell>
          <cell r="BF221">
            <v>120059</v>
          </cell>
          <cell r="BG221">
            <v>0</v>
          </cell>
          <cell r="BH221">
            <v>0</v>
          </cell>
          <cell r="BI221">
            <v>120059</v>
          </cell>
          <cell r="BJ221">
            <v>120059</v>
          </cell>
          <cell r="BK221">
            <v>120059</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row>
        <row r="222">
          <cell r="A222">
            <v>147.6</v>
          </cell>
          <cell r="B222">
            <v>0</v>
          </cell>
          <cell r="C222">
            <v>0</v>
          </cell>
          <cell r="D222">
            <v>0</v>
          </cell>
          <cell r="E222">
            <v>0</v>
          </cell>
          <cell r="F222" t="str">
            <v>FSA</v>
          </cell>
          <cell r="G222" t="str">
            <v>Student Financial Assistance</v>
          </cell>
          <cell r="H222">
            <v>0</v>
          </cell>
          <cell r="I222">
            <v>0</v>
          </cell>
          <cell r="J222" t="str">
            <v>Proposed Mandatory Funding for Discretionary Program Costs</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row>
        <row r="223">
          <cell r="A223">
            <v>147.69999999999999</v>
          </cell>
          <cell r="B223">
            <v>0</v>
          </cell>
          <cell r="C223">
            <v>0</v>
          </cell>
          <cell r="D223">
            <v>0</v>
          </cell>
          <cell r="E223">
            <v>0</v>
          </cell>
          <cell r="F223" t="str">
            <v>FSA</v>
          </cell>
          <cell r="G223" t="str">
            <v>Student Financial Assistance</v>
          </cell>
          <cell r="H223">
            <v>0</v>
          </cell>
          <cell r="I223">
            <v>0</v>
          </cell>
          <cell r="J223" t="str">
            <v>Mandatory FY 2013 Funding for AY 2012-13</v>
          </cell>
          <cell r="K223">
            <v>0</v>
          </cell>
          <cell r="L223" t="str">
            <v>M</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896000</v>
          </cell>
          <cell r="BO223">
            <v>896000</v>
          </cell>
          <cell r="BP223">
            <v>896000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row>
        <row r="224">
          <cell r="A224">
            <v>148</v>
          </cell>
          <cell r="B224">
            <v>7</v>
          </cell>
          <cell r="C224">
            <v>3</v>
          </cell>
          <cell r="D224">
            <v>0</v>
          </cell>
          <cell r="E224">
            <v>0</v>
          </cell>
          <cell r="F224" t="str">
            <v>FSA</v>
          </cell>
          <cell r="G224" t="str">
            <v>Student Financial Assistance</v>
          </cell>
          <cell r="H224">
            <v>0</v>
          </cell>
          <cell r="I224">
            <v>0</v>
          </cell>
          <cell r="J224" t="str">
            <v>Federal supplemental educational opportunity grants (HEA IV-A-3)</v>
          </cell>
          <cell r="K224">
            <v>0</v>
          </cell>
          <cell r="L224" t="str">
            <v>D</v>
          </cell>
          <cell r="M224">
            <v>1</v>
          </cell>
          <cell r="N224">
            <v>0</v>
          </cell>
          <cell r="O224">
            <v>0</v>
          </cell>
          <cell r="P224">
            <v>757465</v>
          </cell>
          <cell r="Q224">
            <v>757465</v>
          </cell>
          <cell r="R224">
            <v>757465</v>
          </cell>
          <cell r="S224">
            <v>757465</v>
          </cell>
          <cell r="T224">
            <v>757465</v>
          </cell>
          <cell r="U224">
            <v>757465</v>
          </cell>
          <cell r="V224">
            <v>757465</v>
          </cell>
          <cell r="W224">
            <v>757465</v>
          </cell>
          <cell r="X224">
            <v>757465</v>
          </cell>
          <cell r="Y224">
            <v>757465</v>
          </cell>
          <cell r="Z224">
            <v>757465</v>
          </cell>
          <cell r="AA224">
            <v>0</v>
          </cell>
          <cell r="AB224">
            <v>757465</v>
          </cell>
          <cell r="AC224">
            <v>757465</v>
          </cell>
          <cell r="AD224">
            <v>757465</v>
          </cell>
          <cell r="AE224">
            <v>757465</v>
          </cell>
          <cell r="AF224">
            <v>757465</v>
          </cell>
          <cell r="AG224">
            <v>757465</v>
          </cell>
          <cell r="AH224">
            <v>757465</v>
          </cell>
          <cell r="AI224">
            <v>757465</v>
          </cell>
          <cell r="AJ224">
            <v>757465</v>
          </cell>
          <cell r="AK224">
            <v>757465</v>
          </cell>
          <cell r="AL224">
            <v>757465</v>
          </cell>
          <cell r="AM224">
            <v>757465</v>
          </cell>
          <cell r="AN224">
            <v>757465</v>
          </cell>
          <cell r="AO224">
            <v>757465</v>
          </cell>
          <cell r="AP224">
            <v>757465</v>
          </cell>
          <cell r="AQ224">
            <v>757465</v>
          </cell>
          <cell r="AR224">
            <v>0</v>
          </cell>
          <cell r="AS224">
            <v>757465</v>
          </cell>
          <cell r="AT224">
            <v>757465</v>
          </cell>
          <cell r="AU224">
            <v>757465</v>
          </cell>
          <cell r="AV224">
            <v>757465</v>
          </cell>
          <cell r="AW224">
            <v>737465</v>
          </cell>
          <cell r="AX224">
            <v>737465</v>
          </cell>
          <cell r="AY224">
            <v>737465</v>
          </cell>
          <cell r="AZ224">
            <v>735990</v>
          </cell>
          <cell r="BA224">
            <v>724928</v>
          </cell>
          <cell r="BB224">
            <v>757465</v>
          </cell>
          <cell r="BC224">
            <v>757465</v>
          </cell>
          <cell r="BD224">
            <v>0</v>
          </cell>
          <cell r="BE224">
            <v>757465</v>
          </cell>
          <cell r="BF224">
            <v>757465</v>
          </cell>
          <cell r="BG224">
            <v>757465</v>
          </cell>
          <cell r="BH224">
            <v>757465</v>
          </cell>
          <cell r="BI224">
            <v>757465</v>
          </cell>
          <cell r="BJ224">
            <v>757465</v>
          </cell>
          <cell r="BK224">
            <v>757465</v>
          </cell>
          <cell r="BL224">
            <v>735990</v>
          </cell>
          <cell r="BM224">
            <v>735990</v>
          </cell>
          <cell r="BN224">
            <v>735990</v>
          </cell>
          <cell r="BO224">
            <v>735990</v>
          </cell>
          <cell r="BP224">
            <v>735990</v>
          </cell>
          <cell r="BQ224">
            <v>724928</v>
          </cell>
          <cell r="BR224">
            <v>724928</v>
          </cell>
          <cell r="BS224">
            <v>724928</v>
          </cell>
          <cell r="BT224">
            <v>724928</v>
          </cell>
          <cell r="BU224">
            <v>735990</v>
          </cell>
          <cell r="BV224">
            <v>734599</v>
          </cell>
          <cell r="BW224">
            <v>735990</v>
          </cell>
          <cell r="BX224">
            <v>525000</v>
          </cell>
          <cell r="BY224">
            <v>0</v>
          </cell>
          <cell r="BZ224">
            <v>0</v>
          </cell>
          <cell r="CA224">
            <v>0</v>
          </cell>
          <cell r="CB224">
            <v>735990</v>
          </cell>
          <cell r="CC224">
            <v>734599</v>
          </cell>
          <cell r="CD224">
            <v>734599</v>
          </cell>
          <cell r="CE224">
            <v>734599</v>
          </cell>
          <cell r="CF224">
            <v>734599</v>
          </cell>
          <cell r="CG224">
            <v>734599</v>
          </cell>
          <cell r="CH224">
            <v>696175</v>
          </cell>
          <cell r="CI224">
            <v>734599</v>
          </cell>
          <cell r="CJ224">
            <v>734599</v>
          </cell>
          <cell r="CK224">
            <v>734599</v>
          </cell>
          <cell r="CL224">
            <v>734599</v>
          </cell>
          <cell r="CM224">
            <v>734599</v>
          </cell>
          <cell r="CN224">
            <v>734599</v>
          </cell>
          <cell r="CO224">
            <v>734599</v>
          </cell>
          <cell r="CP224">
            <v>734599</v>
          </cell>
          <cell r="CQ224">
            <v>734599</v>
          </cell>
          <cell r="CR224">
            <v>733130</v>
          </cell>
          <cell r="CS224">
            <v>733130</v>
          </cell>
          <cell r="CT224">
            <v>696175</v>
          </cell>
          <cell r="CU224">
            <v>733130</v>
          </cell>
          <cell r="CV224">
            <v>0</v>
          </cell>
          <cell r="CW224">
            <v>500000</v>
          </cell>
          <cell r="CX224">
            <v>0</v>
          </cell>
          <cell r="CY224">
            <v>733130</v>
          </cell>
          <cell r="CZ224">
            <v>733130</v>
          </cell>
          <cell r="DA224">
            <v>748130</v>
          </cell>
          <cell r="DB224">
            <v>733130</v>
          </cell>
          <cell r="DC224">
            <v>732724</v>
          </cell>
          <cell r="DD224">
            <v>733130</v>
          </cell>
          <cell r="DE224">
            <v>733130</v>
          </cell>
          <cell r="DF224">
            <v>733130</v>
          </cell>
          <cell r="DG224">
            <v>733130</v>
          </cell>
          <cell r="DH224">
            <v>733130</v>
          </cell>
          <cell r="DI224">
            <v>733130</v>
          </cell>
          <cell r="DJ224">
            <v>733130</v>
          </cell>
          <cell r="DK224">
            <v>733130</v>
          </cell>
          <cell r="DL224">
            <v>733130</v>
          </cell>
          <cell r="DM224">
            <v>733130</v>
          </cell>
          <cell r="DN224">
            <v>704000</v>
          </cell>
          <cell r="DO224">
            <v>0</v>
          </cell>
          <cell r="DP224">
            <v>733130</v>
          </cell>
          <cell r="DQ224">
            <v>733130</v>
          </cell>
          <cell r="DR224">
            <v>733130</v>
          </cell>
          <cell r="DS224">
            <v>733130</v>
          </cell>
          <cell r="DT224">
            <v>733130</v>
          </cell>
          <cell r="DU224">
            <v>733130</v>
          </cell>
          <cell r="DV224">
            <v>733130</v>
          </cell>
          <cell r="DW224">
            <v>733130</v>
          </cell>
          <cell r="DX224">
            <v>733130</v>
          </cell>
          <cell r="DY224">
            <v>733130</v>
          </cell>
          <cell r="DZ224">
            <v>733130</v>
          </cell>
          <cell r="EA224">
            <v>733130</v>
          </cell>
        </row>
        <row r="225">
          <cell r="A225">
            <v>149</v>
          </cell>
          <cell r="B225">
            <v>7</v>
          </cell>
          <cell r="C225">
            <v>3</v>
          </cell>
          <cell r="D225">
            <v>0</v>
          </cell>
          <cell r="E225">
            <v>0</v>
          </cell>
          <cell r="F225" t="str">
            <v>FSA</v>
          </cell>
          <cell r="G225" t="str">
            <v>Student Financial Assistance</v>
          </cell>
          <cell r="H225">
            <v>0</v>
          </cell>
          <cell r="I225">
            <v>0</v>
          </cell>
          <cell r="J225" t="str">
            <v>Federal work-study (HEA IV-C)</v>
          </cell>
          <cell r="K225">
            <v>0</v>
          </cell>
          <cell r="L225" t="str">
            <v>D</v>
          </cell>
          <cell r="M225">
            <v>1</v>
          </cell>
          <cell r="N225">
            <v>0</v>
          </cell>
          <cell r="O225">
            <v>0</v>
          </cell>
          <cell r="P225">
            <v>980492</v>
          </cell>
          <cell r="Q225">
            <v>980492</v>
          </cell>
          <cell r="R225">
            <v>980492</v>
          </cell>
          <cell r="S225">
            <v>980492</v>
          </cell>
          <cell r="T225">
            <v>980492</v>
          </cell>
          <cell r="U225">
            <v>980492</v>
          </cell>
          <cell r="V225">
            <v>980492</v>
          </cell>
          <cell r="W225">
            <v>980492</v>
          </cell>
          <cell r="X225">
            <v>980492</v>
          </cell>
          <cell r="Y225">
            <v>980492</v>
          </cell>
          <cell r="Z225">
            <v>980492</v>
          </cell>
          <cell r="AA225">
            <v>0</v>
          </cell>
          <cell r="AB225">
            <v>980492</v>
          </cell>
          <cell r="AC225">
            <v>980492</v>
          </cell>
          <cell r="AD225">
            <v>980492</v>
          </cell>
          <cell r="AE225">
            <v>980492</v>
          </cell>
          <cell r="AF225">
            <v>980492</v>
          </cell>
          <cell r="AG225">
            <v>980492</v>
          </cell>
          <cell r="AH225">
            <v>980492</v>
          </cell>
          <cell r="AI225">
            <v>980492</v>
          </cell>
          <cell r="AJ225">
            <v>980492</v>
          </cell>
          <cell r="AK225">
            <v>980492</v>
          </cell>
          <cell r="AL225">
            <v>980492</v>
          </cell>
          <cell r="AM225">
            <v>980492</v>
          </cell>
          <cell r="AN225">
            <v>980492</v>
          </cell>
          <cell r="AO225">
            <v>980492</v>
          </cell>
          <cell r="AP225">
            <v>980492</v>
          </cell>
          <cell r="AQ225">
            <v>980492</v>
          </cell>
          <cell r="AR225">
            <v>980492</v>
          </cell>
          <cell r="AS225">
            <v>980492</v>
          </cell>
          <cell r="AT225">
            <v>980492</v>
          </cell>
          <cell r="AU225">
            <v>980492</v>
          </cell>
          <cell r="AV225">
            <v>980492</v>
          </cell>
          <cell r="AW225">
            <v>980492</v>
          </cell>
          <cell r="AX225">
            <v>980492</v>
          </cell>
          <cell r="AY225">
            <v>980492</v>
          </cell>
          <cell r="AZ225">
            <v>978531</v>
          </cell>
          <cell r="BA225">
            <v>963824</v>
          </cell>
          <cell r="BB225">
            <v>980492</v>
          </cell>
          <cell r="BC225">
            <v>980492</v>
          </cell>
          <cell r="BD225">
            <v>980492</v>
          </cell>
          <cell r="BE225">
            <v>980492</v>
          </cell>
          <cell r="BF225">
            <v>980492</v>
          </cell>
          <cell r="BG225">
            <v>980492</v>
          </cell>
          <cell r="BH225">
            <v>980492</v>
          </cell>
          <cell r="BI225">
            <v>980492</v>
          </cell>
          <cell r="BJ225">
            <v>980492</v>
          </cell>
          <cell r="BK225">
            <v>980492</v>
          </cell>
          <cell r="BL225">
            <v>978531</v>
          </cell>
          <cell r="BM225">
            <v>978531</v>
          </cell>
          <cell r="BN225">
            <v>978531</v>
          </cell>
          <cell r="BO225">
            <v>978531</v>
          </cell>
          <cell r="BP225">
            <v>978531</v>
          </cell>
          <cell r="BQ225">
            <v>963824</v>
          </cell>
          <cell r="BR225">
            <v>963824</v>
          </cell>
          <cell r="BS225">
            <v>963824</v>
          </cell>
          <cell r="BT225">
            <v>963824</v>
          </cell>
          <cell r="BU225">
            <v>978531</v>
          </cell>
          <cell r="BV225">
            <v>976682</v>
          </cell>
          <cell r="BW225">
            <v>978531</v>
          </cell>
          <cell r="BX225">
            <v>978531</v>
          </cell>
          <cell r="BY225">
            <v>929898</v>
          </cell>
          <cell r="BZ225">
            <v>870893</v>
          </cell>
          <cell r="CA225">
            <v>978531</v>
          </cell>
          <cell r="CB225">
            <v>978531</v>
          </cell>
          <cell r="CC225">
            <v>976682</v>
          </cell>
          <cell r="CD225">
            <v>1126682</v>
          </cell>
          <cell r="CE225">
            <v>976682</v>
          </cell>
          <cell r="CF225">
            <v>976682</v>
          </cell>
          <cell r="CG225">
            <v>976682</v>
          </cell>
          <cell r="CH225">
            <v>925595</v>
          </cell>
          <cell r="CI225">
            <v>976682</v>
          </cell>
          <cell r="CJ225">
            <v>976682</v>
          </cell>
          <cell r="CK225">
            <v>1126682</v>
          </cell>
          <cell r="CL225">
            <v>1126682</v>
          </cell>
          <cell r="CM225">
            <v>1126682</v>
          </cell>
          <cell r="CN225">
            <v>1126682</v>
          </cell>
          <cell r="CO225">
            <v>1126682</v>
          </cell>
          <cell r="CP225">
            <v>1126682</v>
          </cell>
          <cell r="CQ225">
            <v>1126682</v>
          </cell>
          <cell r="CR225">
            <v>1024728</v>
          </cell>
          <cell r="CS225">
            <v>1024728</v>
          </cell>
          <cell r="CT225">
            <v>925595</v>
          </cell>
          <cell r="CU225">
            <v>974728</v>
          </cell>
          <cell r="CV225">
            <v>0</v>
          </cell>
          <cell r="CW225">
            <v>974728</v>
          </cell>
          <cell r="CX225">
            <v>0</v>
          </cell>
          <cell r="CY225">
            <v>974728</v>
          </cell>
          <cell r="CZ225">
            <v>974728</v>
          </cell>
          <cell r="DA225">
            <v>1009728</v>
          </cell>
          <cell r="DB225">
            <v>974728</v>
          </cell>
          <cell r="DC225">
            <v>974188</v>
          </cell>
          <cell r="DD225">
            <v>974728</v>
          </cell>
          <cell r="DE225">
            <v>989728</v>
          </cell>
          <cell r="DF225">
            <v>974728</v>
          </cell>
          <cell r="DG225">
            <v>974728</v>
          </cell>
          <cell r="DH225">
            <v>974728</v>
          </cell>
          <cell r="DI225">
            <v>989728</v>
          </cell>
          <cell r="DJ225">
            <v>989728</v>
          </cell>
          <cell r="DK225">
            <v>989728</v>
          </cell>
          <cell r="DL225">
            <v>989728</v>
          </cell>
          <cell r="DM225">
            <v>989728</v>
          </cell>
          <cell r="DN225">
            <v>950000</v>
          </cell>
          <cell r="DO225">
            <v>0</v>
          </cell>
          <cell r="DP225">
            <v>989728</v>
          </cell>
          <cell r="DQ225">
            <v>989728</v>
          </cell>
          <cell r="DR225">
            <v>989728</v>
          </cell>
          <cell r="DS225">
            <v>989728</v>
          </cell>
          <cell r="DT225">
            <v>989728</v>
          </cell>
          <cell r="DU225">
            <v>989728</v>
          </cell>
          <cell r="DV225">
            <v>989728</v>
          </cell>
          <cell r="DW225">
            <v>989728</v>
          </cell>
          <cell r="DX225">
            <v>989728</v>
          </cell>
          <cell r="DY225">
            <v>989728</v>
          </cell>
          <cell r="DZ225">
            <v>989728</v>
          </cell>
          <cell r="EA225">
            <v>989728</v>
          </cell>
        </row>
        <row r="226">
          <cell r="A226">
            <v>149.01</v>
          </cell>
          <cell r="B226">
            <v>0</v>
          </cell>
          <cell r="C226">
            <v>0</v>
          </cell>
          <cell r="D226">
            <v>0</v>
          </cell>
          <cell r="E226">
            <v>0</v>
          </cell>
          <cell r="F226">
            <v>0</v>
          </cell>
          <cell r="G226" t="str">
            <v>Student Financial Assistance</v>
          </cell>
          <cell r="H226">
            <v>0</v>
          </cell>
          <cell r="I226">
            <v>0</v>
          </cell>
          <cell r="J226" t="str">
            <v xml:space="preserve">Student Aid Evaluation </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52000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row>
        <row r="227">
          <cell r="A227">
            <v>149.02000000000001</v>
          </cell>
          <cell r="B227">
            <v>0</v>
          </cell>
          <cell r="C227">
            <v>0</v>
          </cell>
          <cell r="D227">
            <v>0</v>
          </cell>
          <cell r="E227">
            <v>0</v>
          </cell>
          <cell r="F227">
            <v>0</v>
          </cell>
          <cell r="G227" t="str">
            <v>Student Financial Assistance</v>
          </cell>
          <cell r="H227">
            <v>0</v>
          </cell>
          <cell r="I227">
            <v>0</v>
          </cell>
          <cell r="J227" t="str">
            <v xml:space="preserve">New Performace Based Aid Program </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1861281</v>
          </cell>
          <cell r="CW227">
            <v>0</v>
          </cell>
          <cell r="CX227">
            <v>1707858</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row>
        <row r="228">
          <cell r="A228">
            <v>150</v>
          </cell>
          <cell r="B228">
            <v>7</v>
          </cell>
          <cell r="C228">
            <v>3</v>
          </cell>
          <cell r="D228">
            <v>0</v>
          </cell>
          <cell r="E228">
            <v>0</v>
          </cell>
          <cell r="F228" t="str">
            <v>FSA</v>
          </cell>
          <cell r="G228" t="str">
            <v>Student Financial Assistance</v>
          </cell>
          <cell r="H228">
            <v>0</v>
          </cell>
          <cell r="I228">
            <v>0</v>
          </cell>
          <cell r="J228" t="str">
            <v>Federal Perkins loan cancellations (HEA IV-E):</v>
          </cell>
          <cell r="K228">
            <v>0</v>
          </cell>
          <cell r="L228" t="str">
            <v>D</v>
          </cell>
          <cell r="M228">
            <v>1</v>
          </cell>
          <cell r="N228">
            <v>0</v>
          </cell>
          <cell r="O228">
            <v>0</v>
          </cell>
          <cell r="P228">
            <v>67164</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row>
        <row r="229">
          <cell r="A229">
            <v>151</v>
          </cell>
          <cell r="B229">
            <v>7</v>
          </cell>
          <cell r="C229">
            <v>3</v>
          </cell>
          <cell r="D229">
            <v>0</v>
          </cell>
          <cell r="E229">
            <v>0</v>
          </cell>
          <cell r="F229" t="str">
            <v>FSA</v>
          </cell>
          <cell r="G229" t="str">
            <v>Student Financial Assistance</v>
          </cell>
          <cell r="H229">
            <v>0</v>
          </cell>
          <cell r="I229">
            <v>0</v>
          </cell>
          <cell r="J229" t="str">
            <v>Leveraging educational assistance partnerships (HEA IV-A-4)</v>
          </cell>
          <cell r="K229">
            <v>0</v>
          </cell>
          <cell r="L229" t="str">
            <v>D</v>
          </cell>
          <cell r="M229">
            <v>1</v>
          </cell>
          <cell r="N229">
            <v>0</v>
          </cell>
          <cell r="O229">
            <v>0</v>
          </cell>
          <cell r="P229">
            <v>63852</v>
          </cell>
          <cell r="Q229">
            <v>63852</v>
          </cell>
          <cell r="R229">
            <v>63852</v>
          </cell>
          <cell r="S229">
            <v>63852</v>
          </cell>
          <cell r="T229">
            <v>63852</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63852</v>
          </cell>
          <cell r="AK229">
            <v>63852</v>
          </cell>
          <cell r="AL229">
            <v>63852</v>
          </cell>
          <cell r="AM229">
            <v>63852</v>
          </cell>
          <cell r="AN229">
            <v>32000</v>
          </cell>
          <cell r="AO229">
            <v>0</v>
          </cell>
          <cell r="AP229">
            <v>63852</v>
          </cell>
          <cell r="AQ229">
            <v>63852</v>
          </cell>
          <cell r="AR229">
            <v>0</v>
          </cell>
          <cell r="AS229">
            <v>0</v>
          </cell>
          <cell r="AT229">
            <v>0</v>
          </cell>
          <cell r="AU229">
            <v>0</v>
          </cell>
          <cell r="AV229">
            <v>0</v>
          </cell>
          <cell r="AW229">
            <v>0</v>
          </cell>
          <cell r="AX229">
            <v>0</v>
          </cell>
          <cell r="AY229">
            <v>0</v>
          </cell>
          <cell r="AZ229">
            <v>0</v>
          </cell>
          <cell r="BA229">
            <v>0</v>
          </cell>
          <cell r="BB229">
            <v>63852</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row>
        <row r="230">
          <cell r="A230">
            <v>153</v>
          </cell>
          <cell r="B230">
            <v>7</v>
          </cell>
          <cell r="C230">
            <v>0</v>
          </cell>
          <cell r="D230">
            <v>0</v>
          </cell>
          <cell r="E230">
            <v>0</v>
          </cell>
          <cell r="F230" t="str">
            <v>FSA</v>
          </cell>
          <cell r="G230" t="str">
            <v>Student Financial Assistance</v>
          </cell>
          <cell r="H230">
            <v>0</v>
          </cell>
          <cell r="I230">
            <v>0</v>
          </cell>
          <cell r="J230" t="str">
            <v>First in the world</v>
          </cell>
          <cell r="K230">
            <v>0</v>
          </cell>
          <cell r="L230" t="str">
            <v>M</v>
          </cell>
          <cell r="M230">
            <v>1</v>
          </cell>
          <cell r="N230">
            <v>0</v>
          </cell>
          <cell r="O230">
            <v>0</v>
          </cell>
          <cell r="P230">
            <v>0</v>
          </cell>
          <cell r="Q230">
            <v>500000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500000</v>
          </cell>
          <cell r="BE230">
            <v>0</v>
          </cell>
          <cell r="BF230">
            <v>500000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row>
        <row r="231">
          <cell r="A231">
            <v>154</v>
          </cell>
          <cell r="B231">
            <v>7</v>
          </cell>
          <cell r="C231">
            <v>3</v>
          </cell>
          <cell r="D231">
            <v>0</v>
          </cell>
          <cell r="E231">
            <v>0</v>
          </cell>
          <cell r="F231" t="str">
            <v>FSA</v>
          </cell>
          <cell r="G231" t="str">
            <v>Student Financial Assistance</v>
          </cell>
          <cell r="H231">
            <v>0</v>
          </cell>
          <cell r="I231">
            <v>0</v>
          </cell>
          <cell r="J231" t="str">
            <v>Pell grants</v>
          </cell>
          <cell r="K231">
            <v>1</v>
          </cell>
          <cell r="L231" t="str">
            <v>D</v>
          </cell>
          <cell r="M231">
            <v>1</v>
          </cell>
          <cell r="N231">
            <v>0</v>
          </cell>
          <cell r="O231">
            <v>0</v>
          </cell>
          <cell r="P231">
            <v>15640000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row>
        <row r="232">
          <cell r="A232">
            <v>155</v>
          </cell>
          <cell r="B232">
            <v>7</v>
          </cell>
          <cell r="C232">
            <v>3</v>
          </cell>
          <cell r="D232">
            <v>0</v>
          </cell>
          <cell r="E232">
            <v>0</v>
          </cell>
          <cell r="F232" t="str">
            <v>FSA</v>
          </cell>
          <cell r="G232" t="str">
            <v>Student Financial Assistance</v>
          </cell>
          <cell r="H232">
            <v>0</v>
          </cell>
          <cell r="I232">
            <v>0</v>
          </cell>
          <cell r="J232" t="str">
            <v>Pell grants</v>
          </cell>
          <cell r="K232">
            <v>1</v>
          </cell>
          <cell r="L232" t="str">
            <v>M</v>
          </cell>
          <cell r="M232">
            <v>1</v>
          </cell>
          <cell r="N232">
            <v>0</v>
          </cell>
          <cell r="O232">
            <v>0</v>
          </cell>
          <cell r="P232">
            <v>643000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row>
        <row r="233">
          <cell r="A233">
            <v>156</v>
          </cell>
          <cell r="B233">
            <v>7</v>
          </cell>
          <cell r="C233">
            <v>3</v>
          </cell>
          <cell r="D233">
            <v>0</v>
          </cell>
          <cell r="E233">
            <v>0</v>
          </cell>
          <cell r="F233" t="str">
            <v>FSA</v>
          </cell>
          <cell r="G233" t="str">
            <v>Student Financial Assistance</v>
          </cell>
          <cell r="H233">
            <v>0</v>
          </cell>
          <cell r="I233">
            <v>0</v>
          </cell>
          <cell r="J233" t="str">
            <v>Pell grants - Advance for succeeding fiscal year</v>
          </cell>
          <cell r="K233">
            <v>1</v>
          </cell>
          <cell r="L233" t="str">
            <v>M</v>
          </cell>
          <cell r="M233">
            <v>0</v>
          </cell>
          <cell r="N233">
            <v>1</v>
          </cell>
          <cell r="O233">
            <v>0</v>
          </cell>
          <cell r="P233">
            <v>831000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row>
        <row r="234">
          <cell r="A234">
            <v>156.1</v>
          </cell>
          <cell r="B234">
            <v>7</v>
          </cell>
          <cell r="C234">
            <v>3</v>
          </cell>
          <cell r="D234">
            <v>0</v>
          </cell>
          <cell r="E234">
            <v>0</v>
          </cell>
          <cell r="F234" t="str">
            <v>FSA</v>
          </cell>
          <cell r="G234" t="str">
            <v>Student Financial Assistance</v>
          </cell>
          <cell r="H234">
            <v>0</v>
          </cell>
          <cell r="I234">
            <v>0</v>
          </cell>
          <cell r="J234" t="str">
            <v>Pell grants - Prior year's advance</v>
          </cell>
          <cell r="K234">
            <v>1</v>
          </cell>
          <cell r="L234" t="str">
            <v>M</v>
          </cell>
          <cell r="M234">
            <v>0</v>
          </cell>
          <cell r="N234">
            <v>0</v>
          </cell>
          <cell r="O234">
            <v>1</v>
          </cell>
          <cell r="P234">
            <v>0</v>
          </cell>
          <cell r="Q234">
            <v>831000</v>
          </cell>
          <cell r="R234">
            <v>831000</v>
          </cell>
          <cell r="S234">
            <v>831000</v>
          </cell>
          <cell r="T234">
            <v>831000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831000</v>
          </cell>
          <cell r="AJ234">
            <v>831000</v>
          </cell>
          <cell r="AK234">
            <v>831000</v>
          </cell>
          <cell r="AL234">
            <v>831000</v>
          </cell>
          <cell r="AM234">
            <v>831000</v>
          </cell>
          <cell r="AN234">
            <v>0</v>
          </cell>
          <cell r="AO234">
            <v>0</v>
          </cell>
          <cell r="AP234">
            <v>831000</v>
          </cell>
          <cell r="AQ234">
            <v>831000</v>
          </cell>
          <cell r="AR234">
            <v>831000</v>
          </cell>
          <cell r="AS234">
            <v>831000</v>
          </cell>
          <cell r="AT234">
            <v>831000</v>
          </cell>
          <cell r="AU234">
            <v>831000</v>
          </cell>
          <cell r="AV234">
            <v>831000</v>
          </cell>
          <cell r="AW234">
            <v>831000</v>
          </cell>
          <cell r="AX234">
            <v>831000</v>
          </cell>
          <cell r="AY234">
            <v>831000</v>
          </cell>
          <cell r="AZ234">
            <v>831000</v>
          </cell>
          <cell r="BA234">
            <v>831000</v>
          </cell>
          <cell r="BB234">
            <v>831000</v>
          </cell>
          <cell r="BC234">
            <v>0</v>
          </cell>
          <cell r="BD234">
            <v>0</v>
          </cell>
          <cell r="BE234">
            <v>0</v>
          </cell>
          <cell r="BF234">
            <v>0</v>
          </cell>
          <cell r="BG234">
            <v>0</v>
          </cell>
          <cell r="BH234">
            <v>0</v>
          </cell>
          <cell r="BI234">
            <v>0</v>
          </cell>
          <cell r="BJ234">
            <v>0</v>
          </cell>
          <cell r="BK234">
            <v>0</v>
          </cell>
          <cell r="BL234">
            <v>831000</v>
          </cell>
          <cell r="BM234">
            <v>831000</v>
          </cell>
          <cell r="BN234">
            <v>831000</v>
          </cell>
          <cell r="BO234">
            <v>831000</v>
          </cell>
          <cell r="BP234">
            <v>831000</v>
          </cell>
          <cell r="BQ234">
            <v>831000</v>
          </cell>
          <cell r="BR234">
            <v>831000</v>
          </cell>
          <cell r="BS234">
            <v>831000</v>
          </cell>
          <cell r="BT234">
            <v>831000</v>
          </cell>
          <cell r="BU234">
            <v>831000</v>
          </cell>
          <cell r="BV234">
            <v>831000</v>
          </cell>
          <cell r="BW234">
            <v>831000</v>
          </cell>
          <cell r="BX234">
            <v>831000</v>
          </cell>
          <cell r="BY234">
            <v>831000</v>
          </cell>
          <cell r="BZ234">
            <v>831000</v>
          </cell>
          <cell r="CA234">
            <v>831000</v>
          </cell>
          <cell r="CB234">
            <v>831000</v>
          </cell>
          <cell r="CC234">
            <v>831000</v>
          </cell>
          <cell r="CD234">
            <v>831000</v>
          </cell>
          <cell r="CE234">
            <v>831000</v>
          </cell>
          <cell r="CF234">
            <v>831000</v>
          </cell>
          <cell r="CG234">
            <v>831000</v>
          </cell>
          <cell r="CH234">
            <v>0</v>
          </cell>
          <cell r="CI234">
            <v>831000</v>
          </cell>
          <cell r="CJ234">
            <v>831000</v>
          </cell>
          <cell r="CK234">
            <v>831000</v>
          </cell>
          <cell r="CL234">
            <v>831000</v>
          </cell>
          <cell r="CM234">
            <v>831000</v>
          </cell>
          <cell r="CN234">
            <v>831000</v>
          </cell>
          <cell r="CO234">
            <v>831000</v>
          </cell>
          <cell r="CP234">
            <v>831000</v>
          </cell>
          <cell r="CQ234">
            <v>831000</v>
          </cell>
          <cell r="CR234">
            <v>831000</v>
          </cell>
          <cell r="CS234">
            <v>831000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row>
        <row r="235">
          <cell r="A235">
            <v>157</v>
          </cell>
          <cell r="B235">
            <v>7</v>
          </cell>
          <cell r="C235">
            <v>3</v>
          </cell>
          <cell r="D235">
            <v>0</v>
          </cell>
          <cell r="E235">
            <v>0</v>
          </cell>
          <cell r="F235" t="str">
            <v>FSA</v>
          </cell>
          <cell r="G235" t="str">
            <v>Student Financial Assistance</v>
          </cell>
          <cell r="H235">
            <v>0</v>
          </cell>
          <cell r="I235">
            <v>0</v>
          </cell>
          <cell r="J235" t="str">
            <v>Federal work-study (HEA IV-C)</v>
          </cell>
          <cell r="K235">
            <v>1</v>
          </cell>
          <cell r="L235" t="str">
            <v>D</v>
          </cell>
          <cell r="M235">
            <v>1</v>
          </cell>
          <cell r="N235">
            <v>0</v>
          </cell>
          <cell r="O235">
            <v>0</v>
          </cell>
          <cell r="P235">
            <v>200000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row>
        <row r="236">
          <cell r="A236">
            <v>158</v>
          </cell>
          <cell r="B236">
            <v>0</v>
          </cell>
          <cell r="C236">
            <v>0</v>
          </cell>
          <cell r="D236">
            <v>0</v>
          </cell>
          <cell r="E236">
            <v>0</v>
          </cell>
          <cell r="F236" t="str">
            <v>FSA</v>
          </cell>
          <cell r="G236" t="str">
            <v>Student Financial Assistance</v>
          </cell>
          <cell r="H236">
            <v>0</v>
          </cell>
          <cell r="I236">
            <v>0</v>
          </cell>
          <cell r="J236" t="str">
            <v>Student success incentive payments - College completion incentive grants (proposed legislation )</v>
          </cell>
          <cell r="K236">
            <v>0</v>
          </cell>
          <cell r="L236" t="str">
            <v>M</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50000</v>
          </cell>
          <cell r="BK236">
            <v>50000</v>
          </cell>
          <cell r="BL236">
            <v>50000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row>
        <row r="237">
          <cell r="A237">
            <v>160</v>
          </cell>
          <cell r="B237">
            <v>7</v>
          </cell>
          <cell r="C237">
            <v>2</v>
          </cell>
          <cell r="D237">
            <v>0</v>
          </cell>
          <cell r="E237">
            <v>0</v>
          </cell>
          <cell r="F237" t="str">
            <v>FSA</v>
          </cell>
          <cell r="G237" t="str">
            <v>Academic Competitiveness</v>
          </cell>
          <cell r="H237">
            <v>0</v>
          </cell>
          <cell r="I237">
            <v>0</v>
          </cell>
          <cell r="J237" t="str">
            <v>Academic competitiveness and SMART grants</v>
          </cell>
          <cell r="K237">
            <v>0</v>
          </cell>
          <cell r="L237" t="str">
            <v>M</v>
          </cell>
          <cell r="M237">
            <v>1</v>
          </cell>
          <cell r="N237">
            <v>0</v>
          </cell>
          <cell r="O237">
            <v>0</v>
          </cell>
          <cell r="P237">
            <v>960000</v>
          </cell>
          <cell r="Q237">
            <v>1010000</v>
          </cell>
          <cell r="R237">
            <v>1010000</v>
          </cell>
          <cell r="S237">
            <v>1010000</v>
          </cell>
          <cell r="T237">
            <v>1010000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1010000</v>
          </cell>
          <cell r="AJ237">
            <v>1010000</v>
          </cell>
          <cell r="AK237">
            <v>1010000</v>
          </cell>
          <cell r="AL237">
            <v>0</v>
          </cell>
          <cell r="AM237">
            <v>0</v>
          </cell>
          <cell r="AN237">
            <v>0</v>
          </cell>
          <cell r="AO237">
            <v>0</v>
          </cell>
          <cell r="AP237">
            <v>1010000</v>
          </cell>
          <cell r="AQ237">
            <v>0</v>
          </cell>
          <cell r="AR237">
            <v>0</v>
          </cell>
          <cell r="AS237">
            <v>0</v>
          </cell>
          <cell r="AT237">
            <v>0</v>
          </cell>
          <cell r="AU237">
            <v>0</v>
          </cell>
          <cell r="AV237">
            <v>0</v>
          </cell>
          <cell r="AW237">
            <v>0</v>
          </cell>
          <cell r="AX237">
            <v>0</v>
          </cell>
          <cell r="AY237">
            <v>0</v>
          </cell>
          <cell r="AZ237">
            <v>0</v>
          </cell>
          <cell r="BA237">
            <v>0</v>
          </cell>
          <cell r="BB237">
            <v>1010000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row>
        <row r="238">
          <cell r="A238">
            <v>161</v>
          </cell>
          <cell r="B238">
            <v>7</v>
          </cell>
          <cell r="C238">
            <v>2</v>
          </cell>
          <cell r="D238">
            <v>0</v>
          </cell>
          <cell r="E238">
            <v>0</v>
          </cell>
          <cell r="F238" t="str">
            <v>FSA</v>
          </cell>
          <cell r="G238" t="str">
            <v>Academic Competitiveness</v>
          </cell>
          <cell r="H238" t="str">
            <v>Other, Post 2nd-4</v>
          </cell>
          <cell r="I238">
            <v>0</v>
          </cell>
          <cell r="J238" t="str">
            <v>Academic competitiveness - Proposed permanent cancellation of unobligated balances</v>
          </cell>
          <cell r="K238">
            <v>0</v>
          </cell>
          <cell r="L238" t="str">
            <v>D</v>
          </cell>
          <cell r="M238">
            <v>1</v>
          </cell>
          <cell r="N238">
            <v>0</v>
          </cell>
          <cell r="O238">
            <v>0</v>
          </cell>
          <cell r="P238">
            <v>0</v>
          </cell>
          <cell r="Q238">
            <v>-511000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row>
        <row r="239">
          <cell r="A239">
            <v>162</v>
          </cell>
          <cell r="B239">
            <v>7</v>
          </cell>
          <cell r="C239">
            <v>2</v>
          </cell>
          <cell r="D239">
            <v>0</v>
          </cell>
          <cell r="E239">
            <v>0</v>
          </cell>
          <cell r="F239" t="str">
            <v>FSA</v>
          </cell>
          <cell r="G239" t="str">
            <v>Academic Competitiveness</v>
          </cell>
          <cell r="H239" t="str">
            <v>Other, Post 2nd-4</v>
          </cell>
          <cell r="I239">
            <v>0</v>
          </cell>
          <cell r="J239" t="str">
            <v>Academic competitiveness  - FY 2009 deferral to FY 2010</v>
          </cell>
          <cell r="K239">
            <v>0</v>
          </cell>
          <cell r="L239" t="str">
            <v>D</v>
          </cell>
          <cell r="M239">
            <v>1</v>
          </cell>
          <cell r="N239">
            <v>0</v>
          </cell>
          <cell r="O239">
            <v>0</v>
          </cell>
          <cell r="P239">
            <v>-887000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row>
        <row r="240">
          <cell r="A240">
            <v>165</v>
          </cell>
          <cell r="B240">
            <v>7</v>
          </cell>
          <cell r="C240">
            <v>2</v>
          </cell>
          <cell r="D240">
            <v>0</v>
          </cell>
          <cell r="E240">
            <v>0</v>
          </cell>
          <cell r="F240" t="str">
            <v>FSA</v>
          </cell>
          <cell r="G240" t="str">
            <v>Academic Competitiveness</v>
          </cell>
          <cell r="H240">
            <v>0</v>
          </cell>
          <cell r="I240">
            <v>0</v>
          </cell>
          <cell r="J240" t="str">
            <v>Academic competitiveness - FY 2010 amount deferred from FY 2009</v>
          </cell>
          <cell r="K240">
            <v>0</v>
          </cell>
          <cell r="L240" t="str">
            <v>M</v>
          </cell>
          <cell r="M240">
            <v>1</v>
          </cell>
          <cell r="N240">
            <v>0</v>
          </cell>
          <cell r="O240">
            <v>0</v>
          </cell>
          <cell r="P240">
            <v>0</v>
          </cell>
          <cell r="Q240">
            <v>887000</v>
          </cell>
          <cell r="R240">
            <v>887000</v>
          </cell>
          <cell r="S240">
            <v>887000</v>
          </cell>
          <cell r="T240">
            <v>887000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887000</v>
          </cell>
          <cell r="AJ240">
            <v>887000</v>
          </cell>
          <cell r="AK240">
            <v>887000</v>
          </cell>
          <cell r="AL240">
            <v>0</v>
          </cell>
          <cell r="AM240">
            <v>0</v>
          </cell>
          <cell r="AN240">
            <v>0</v>
          </cell>
          <cell r="AO240">
            <v>0</v>
          </cell>
          <cell r="AP240">
            <v>887000</v>
          </cell>
          <cell r="AQ240">
            <v>0</v>
          </cell>
          <cell r="AR240">
            <v>0</v>
          </cell>
          <cell r="AS240">
            <v>0</v>
          </cell>
          <cell r="AT240">
            <v>0</v>
          </cell>
          <cell r="AU240">
            <v>0</v>
          </cell>
          <cell r="AV240">
            <v>0</v>
          </cell>
          <cell r="AW240">
            <v>0</v>
          </cell>
          <cell r="AX240">
            <v>0</v>
          </cell>
          <cell r="AY240">
            <v>0</v>
          </cell>
          <cell r="AZ240">
            <v>0</v>
          </cell>
          <cell r="BA240">
            <v>0</v>
          </cell>
          <cell r="BB240">
            <v>887000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row>
        <row r="241">
          <cell r="A241">
            <v>166</v>
          </cell>
          <cell r="B241">
            <v>7</v>
          </cell>
          <cell r="C241">
            <v>2</v>
          </cell>
          <cell r="D241">
            <v>0</v>
          </cell>
          <cell r="E241">
            <v>0</v>
          </cell>
          <cell r="F241" t="str">
            <v>FSA</v>
          </cell>
          <cell r="G241" t="str">
            <v>Academic Competitiveness</v>
          </cell>
          <cell r="H241" t="str">
            <v>Other, Post 2nd-4</v>
          </cell>
          <cell r="I241">
            <v>0</v>
          </cell>
          <cell r="J241" t="str">
            <v>Academic competitiveness - FY 2010 deferral to FY 2011</v>
          </cell>
          <cell r="K241">
            <v>0</v>
          </cell>
          <cell r="L241" t="str">
            <v>D</v>
          </cell>
          <cell r="M241">
            <v>1</v>
          </cell>
          <cell r="N241">
            <v>0</v>
          </cell>
          <cell r="O241">
            <v>0</v>
          </cell>
          <cell r="P241">
            <v>0</v>
          </cell>
          <cell r="Q241">
            <v>0</v>
          </cell>
          <cell r="R241">
            <v>-561000</v>
          </cell>
          <cell r="S241">
            <v>-561000</v>
          </cell>
          <cell r="T241">
            <v>-561000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-561000</v>
          </cell>
          <cell r="AK241">
            <v>-561000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-561000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0</v>
          </cell>
          <cell r="DW241">
            <v>0</v>
          </cell>
          <cell r="DX241">
            <v>0</v>
          </cell>
          <cell r="DY241">
            <v>0</v>
          </cell>
          <cell r="DZ241">
            <v>0</v>
          </cell>
          <cell r="EA241">
            <v>0</v>
          </cell>
        </row>
        <row r="242">
          <cell r="A242">
            <v>166.01</v>
          </cell>
          <cell r="B242">
            <v>7</v>
          </cell>
          <cell r="C242">
            <v>2</v>
          </cell>
          <cell r="D242">
            <v>0</v>
          </cell>
          <cell r="E242">
            <v>0</v>
          </cell>
          <cell r="F242" t="str">
            <v>FSA</v>
          </cell>
          <cell r="G242" t="str">
            <v>Academic Competitiveness</v>
          </cell>
          <cell r="H242">
            <v>0</v>
          </cell>
          <cell r="I242">
            <v>0</v>
          </cell>
          <cell r="J242" t="str">
            <v>FY 2011 amount deferred from FY 2010</v>
          </cell>
          <cell r="K242">
            <v>0</v>
          </cell>
          <cell r="L242" t="str">
            <v>M</v>
          </cell>
          <cell r="M242">
            <v>1</v>
          </cell>
          <cell r="N242">
            <v>0</v>
          </cell>
          <cell r="O242">
            <v>0</v>
          </cell>
          <cell r="P242">
            <v>0</v>
          </cell>
          <cell r="Q242">
            <v>0</v>
          </cell>
          <cell r="R242">
            <v>0</v>
          </cell>
          <cell r="S242">
            <v>0</v>
          </cell>
          <cell r="T242">
            <v>0</v>
          </cell>
          <cell r="U242">
            <v>561000</v>
          </cell>
          <cell r="V242">
            <v>0</v>
          </cell>
          <cell r="W242">
            <v>0</v>
          </cell>
          <cell r="X242">
            <v>0</v>
          </cell>
          <cell r="Y242">
            <v>561000</v>
          </cell>
          <cell r="Z242">
            <v>561000</v>
          </cell>
          <cell r="AA242">
            <v>561000</v>
          </cell>
          <cell r="AB242">
            <v>561000</v>
          </cell>
          <cell r="AC242">
            <v>561000</v>
          </cell>
          <cell r="AD242">
            <v>561000</v>
          </cell>
          <cell r="AE242">
            <v>561000</v>
          </cell>
          <cell r="AF242">
            <v>561000</v>
          </cell>
          <cell r="AG242">
            <v>561000</v>
          </cell>
          <cell r="AH242">
            <v>561000</v>
          </cell>
          <cell r="AI242">
            <v>0</v>
          </cell>
          <cell r="AJ242">
            <v>0</v>
          </cell>
          <cell r="AK242">
            <v>0</v>
          </cell>
          <cell r="AL242">
            <v>0</v>
          </cell>
          <cell r="AM242">
            <v>0</v>
          </cell>
          <cell r="AN242">
            <v>0</v>
          </cell>
          <cell r="AO242">
            <v>0</v>
          </cell>
          <cell r="AP242">
            <v>0</v>
          </cell>
          <cell r="AQ242">
            <v>561000</v>
          </cell>
          <cell r="AR242">
            <v>561000</v>
          </cell>
          <cell r="AS242">
            <v>561000</v>
          </cell>
          <cell r="AT242">
            <v>561000</v>
          </cell>
          <cell r="AU242">
            <v>561000</v>
          </cell>
          <cell r="AV242">
            <v>561000</v>
          </cell>
          <cell r="AW242">
            <v>561000</v>
          </cell>
          <cell r="AX242">
            <v>561000</v>
          </cell>
          <cell r="AY242">
            <v>561000</v>
          </cell>
          <cell r="AZ242">
            <v>561000</v>
          </cell>
          <cell r="BA242">
            <v>0</v>
          </cell>
          <cell r="BB242">
            <v>0</v>
          </cell>
          <cell r="BC242">
            <v>561000</v>
          </cell>
          <cell r="BD242">
            <v>0</v>
          </cell>
          <cell r="BE242">
            <v>561000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Y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0</v>
          </cell>
          <cell r="DS242">
            <v>0</v>
          </cell>
          <cell r="DT242">
            <v>0</v>
          </cell>
          <cell r="DU242">
            <v>0</v>
          </cell>
          <cell r="DV242">
            <v>0</v>
          </cell>
          <cell r="DW242">
            <v>0</v>
          </cell>
          <cell r="DX242">
            <v>0</v>
          </cell>
          <cell r="DY242">
            <v>0</v>
          </cell>
          <cell r="DZ242">
            <v>0</v>
          </cell>
          <cell r="EA242">
            <v>0</v>
          </cell>
        </row>
        <row r="243">
          <cell r="A243">
            <v>166.02</v>
          </cell>
          <cell r="B243">
            <v>0</v>
          </cell>
          <cell r="C243">
            <v>0</v>
          </cell>
          <cell r="D243">
            <v>0</v>
          </cell>
          <cell r="E243">
            <v>0</v>
          </cell>
          <cell r="F243" t="str">
            <v>FSA</v>
          </cell>
          <cell r="G243" t="str">
            <v>Academic Competitiveness</v>
          </cell>
          <cell r="H243">
            <v>0</v>
          </cell>
          <cell r="I243">
            <v>0</v>
          </cell>
          <cell r="J243" t="str">
            <v xml:space="preserve">FY 2011 amount permanently reduced </v>
          </cell>
          <cell r="K243">
            <v>0</v>
          </cell>
          <cell r="L243" t="str">
            <v>D</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-561000</v>
          </cell>
          <cell r="AR243">
            <v>0</v>
          </cell>
          <cell r="AS243">
            <v>-561000</v>
          </cell>
          <cell r="AT243">
            <v>-561000</v>
          </cell>
          <cell r="AU243">
            <v>-561000</v>
          </cell>
          <cell r="AV243">
            <v>-561000</v>
          </cell>
          <cell r="AW243">
            <v>-561000</v>
          </cell>
          <cell r="AX243">
            <v>-561000</v>
          </cell>
          <cell r="AY243">
            <v>-560000</v>
          </cell>
          <cell r="AZ243">
            <v>-560000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v>0</v>
          </cell>
          <cell r="EA243">
            <v>0</v>
          </cell>
        </row>
        <row r="244">
          <cell r="A244">
            <v>166.03</v>
          </cell>
          <cell r="B244">
            <v>0</v>
          </cell>
          <cell r="C244">
            <v>0</v>
          </cell>
          <cell r="D244">
            <v>0</v>
          </cell>
          <cell r="E244">
            <v>0</v>
          </cell>
          <cell r="F244">
            <v>0</v>
          </cell>
          <cell r="G244">
            <v>0</v>
          </cell>
          <cell r="H244">
            <v>0</v>
          </cell>
          <cell r="I244">
            <v>0</v>
          </cell>
          <cell r="J244" t="str">
            <v xml:space="preserve">FY 2011 cancellation </v>
          </cell>
          <cell r="K244">
            <v>0</v>
          </cell>
          <cell r="L244">
            <v>0</v>
          </cell>
          <cell r="M244">
            <v>0</v>
          </cell>
          <cell r="N244">
            <v>0</v>
          </cell>
          <cell r="O244">
            <v>0</v>
          </cell>
          <cell r="P244">
            <v>0</v>
          </cell>
          <cell r="Q244">
            <v>0</v>
          </cell>
          <cell r="R244">
            <v>0</v>
          </cell>
          <cell r="S244">
            <v>0</v>
          </cell>
          <cell r="T244">
            <v>0</v>
          </cell>
          <cell r="U244">
            <v>-597000</v>
          </cell>
          <cell r="V244">
            <v>-597000</v>
          </cell>
          <cell r="W244">
            <v>-597000</v>
          </cell>
          <cell r="X244">
            <v>0</v>
          </cell>
          <cell r="Y244">
            <v>0</v>
          </cell>
          <cell r="Z244">
            <v>0</v>
          </cell>
          <cell r="AA244">
            <v>0</v>
          </cell>
          <cell r="AB244">
            <v>0</v>
          </cell>
          <cell r="AC244">
            <v>0</v>
          </cell>
          <cell r="AD244">
            <v>0</v>
          </cell>
          <cell r="AE244">
            <v>0</v>
          </cell>
          <cell r="AF244">
            <v>0</v>
          </cell>
          <cell r="AG244">
            <v>-597000</v>
          </cell>
          <cell r="AH244">
            <v>-597000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v>
          </cell>
          <cell r="DW244">
            <v>0</v>
          </cell>
          <cell r="DX244">
            <v>0</v>
          </cell>
          <cell r="DY244">
            <v>0</v>
          </cell>
          <cell r="DZ244">
            <v>0</v>
          </cell>
          <cell r="EA244">
            <v>0</v>
          </cell>
        </row>
        <row r="245">
          <cell r="A245">
            <v>167</v>
          </cell>
          <cell r="B245">
            <v>7</v>
          </cell>
          <cell r="C245">
            <v>2</v>
          </cell>
          <cell r="D245">
            <v>0</v>
          </cell>
          <cell r="E245">
            <v>0</v>
          </cell>
          <cell r="F245" t="str">
            <v>FSA</v>
          </cell>
          <cell r="G245" t="str">
            <v>Academic Competitiveness</v>
          </cell>
          <cell r="H245" t="str">
            <v>Other, Post 2nd-4</v>
          </cell>
          <cell r="I245">
            <v>0</v>
          </cell>
          <cell r="J245" t="str">
            <v>Academic competitiveness - FY 2011 rescission</v>
          </cell>
          <cell r="K245">
            <v>0</v>
          </cell>
          <cell r="L245" t="str">
            <v>D</v>
          </cell>
          <cell r="M245">
            <v>1</v>
          </cell>
          <cell r="N245">
            <v>0</v>
          </cell>
          <cell r="O245">
            <v>0</v>
          </cell>
          <cell r="P245">
            <v>0</v>
          </cell>
          <cell r="Q245">
            <v>0</v>
          </cell>
          <cell r="R245">
            <v>0</v>
          </cell>
          <cell r="S245">
            <v>0</v>
          </cell>
          <cell r="T245">
            <v>0</v>
          </cell>
          <cell r="U245">
            <v>0</v>
          </cell>
          <cell r="V245">
            <v>0</v>
          </cell>
          <cell r="W245">
            <v>0</v>
          </cell>
          <cell r="X245">
            <v>0</v>
          </cell>
          <cell r="Y245">
            <v>-511000</v>
          </cell>
          <cell r="Z245">
            <v>-511000</v>
          </cell>
          <cell r="AA245">
            <v>0</v>
          </cell>
          <cell r="AB245">
            <v>-511000</v>
          </cell>
          <cell r="AC245">
            <v>-511000</v>
          </cell>
          <cell r="AD245">
            <v>0</v>
          </cell>
          <cell r="AE245">
            <v>0</v>
          </cell>
          <cell r="AF245">
            <v>0</v>
          </cell>
          <cell r="AG245">
            <v>0</v>
          </cell>
          <cell r="AH245">
            <v>0</v>
          </cell>
          <cell r="AI245">
            <v>-617000</v>
          </cell>
          <cell r="AJ245">
            <v>0</v>
          </cell>
          <cell r="AK245">
            <v>0</v>
          </cell>
          <cell r="AL245">
            <v>-617000</v>
          </cell>
          <cell r="AM245">
            <v>-617000</v>
          </cell>
          <cell r="AN245">
            <v>-617000</v>
          </cell>
          <cell r="AO245">
            <v>-617000</v>
          </cell>
          <cell r="AP245">
            <v>0</v>
          </cell>
          <cell r="AQ245">
            <v>0</v>
          </cell>
          <cell r="AR245">
            <v>-986434</v>
          </cell>
          <cell r="AS245">
            <v>0</v>
          </cell>
          <cell r="AT245">
            <v>0</v>
          </cell>
          <cell r="AU245">
            <v>0</v>
          </cell>
          <cell r="AV245">
            <v>0</v>
          </cell>
          <cell r="AW245">
            <v>0</v>
          </cell>
          <cell r="AX245">
            <v>0</v>
          </cell>
          <cell r="AY245">
            <v>0</v>
          </cell>
          <cell r="AZ245">
            <v>0</v>
          </cell>
          <cell r="BA245">
            <v>0</v>
          </cell>
          <cell r="BB245">
            <v>0</v>
          </cell>
          <cell r="BC245">
            <v>-597000</v>
          </cell>
          <cell r="BD245">
            <v>0</v>
          </cell>
          <cell r="BE245">
            <v>-597000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row>
        <row r="246">
          <cell r="A246">
            <v>167.01</v>
          </cell>
          <cell r="B246">
            <v>0</v>
          </cell>
          <cell r="C246">
            <v>0</v>
          </cell>
          <cell r="D246">
            <v>0</v>
          </cell>
          <cell r="E246">
            <v>0</v>
          </cell>
          <cell r="F246" t="str">
            <v>FSA</v>
          </cell>
          <cell r="G246" t="str">
            <v>Presidential Teaching Fellows (PTF)</v>
          </cell>
          <cell r="H246">
            <v>0</v>
          </cell>
          <cell r="I246">
            <v>0</v>
          </cell>
          <cell r="J246" t="str">
            <v xml:space="preserve">Presidential Teaching Fellows </v>
          </cell>
          <cell r="K246">
            <v>0</v>
          </cell>
          <cell r="L246" t="str">
            <v>M</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200000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row>
        <row r="247">
          <cell r="A247">
            <v>168</v>
          </cell>
          <cell r="B247">
            <v>7</v>
          </cell>
          <cell r="C247">
            <v>3</v>
          </cell>
          <cell r="D247">
            <v>0</v>
          </cell>
          <cell r="E247">
            <v>0</v>
          </cell>
          <cell r="F247" t="str">
            <v>FSA</v>
          </cell>
          <cell r="G247" t="str">
            <v>Teach Grants</v>
          </cell>
          <cell r="H247">
            <v>0</v>
          </cell>
          <cell r="I247">
            <v>0</v>
          </cell>
          <cell r="J247" t="str">
            <v>Teach Grants - New loan subsidy</v>
          </cell>
          <cell r="K247">
            <v>0</v>
          </cell>
          <cell r="L247" t="str">
            <v>M</v>
          </cell>
          <cell r="M247">
            <v>1</v>
          </cell>
          <cell r="N247">
            <v>0</v>
          </cell>
          <cell r="O247">
            <v>0</v>
          </cell>
          <cell r="P247">
            <v>0</v>
          </cell>
          <cell r="Q247">
            <v>0</v>
          </cell>
          <cell r="R247">
            <v>14710</v>
          </cell>
          <cell r="S247">
            <v>14123</v>
          </cell>
          <cell r="T247">
            <v>14123</v>
          </cell>
          <cell r="U247">
            <v>0</v>
          </cell>
          <cell r="V247">
            <v>0</v>
          </cell>
          <cell r="W247">
            <v>0</v>
          </cell>
          <cell r="X247">
            <v>0</v>
          </cell>
          <cell r="Y247">
            <v>0</v>
          </cell>
          <cell r="Z247">
            <v>0</v>
          </cell>
          <cell r="AA247">
            <v>0</v>
          </cell>
          <cell r="AB247">
            <v>0</v>
          </cell>
          <cell r="AC247">
            <v>0</v>
          </cell>
          <cell r="AD247">
            <v>0</v>
          </cell>
          <cell r="AE247">
            <v>0</v>
          </cell>
          <cell r="AF247">
            <v>0</v>
          </cell>
          <cell r="AG247">
            <v>12711</v>
          </cell>
          <cell r="AH247">
            <v>12711</v>
          </cell>
          <cell r="AI247">
            <v>10880</v>
          </cell>
          <cell r="AJ247">
            <v>10880</v>
          </cell>
          <cell r="AK247">
            <v>10880</v>
          </cell>
          <cell r="AL247">
            <v>16569</v>
          </cell>
          <cell r="AM247">
            <v>16569</v>
          </cell>
          <cell r="AN247">
            <v>16569</v>
          </cell>
          <cell r="AO247">
            <v>16569</v>
          </cell>
          <cell r="AP247">
            <v>14123</v>
          </cell>
          <cell r="AQ247">
            <v>21680</v>
          </cell>
          <cell r="AR247">
            <v>21680</v>
          </cell>
          <cell r="AS247">
            <v>21680</v>
          </cell>
          <cell r="AT247">
            <v>21680</v>
          </cell>
          <cell r="AU247">
            <v>21680</v>
          </cell>
          <cell r="AV247">
            <v>21680</v>
          </cell>
          <cell r="AW247">
            <v>21680</v>
          </cell>
          <cell r="AX247">
            <v>21680</v>
          </cell>
          <cell r="AY247">
            <v>21049</v>
          </cell>
          <cell r="AZ247">
            <v>21049</v>
          </cell>
          <cell r="BA247">
            <v>21049</v>
          </cell>
          <cell r="BB247">
            <v>10880</v>
          </cell>
          <cell r="BC247">
            <v>12711</v>
          </cell>
          <cell r="BD247">
            <v>0</v>
          </cell>
          <cell r="BE247">
            <v>12711</v>
          </cell>
          <cell r="BF247">
            <v>0</v>
          </cell>
          <cell r="BG247">
            <v>0</v>
          </cell>
          <cell r="BH247">
            <v>0</v>
          </cell>
          <cell r="BI247">
            <v>0</v>
          </cell>
          <cell r="BJ247">
            <v>0</v>
          </cell>
          <cell r="BK247">
            <v>14149</v>
          </cell>
          <cell r="BL247">
            <v>14149</v>
          </cell>
          <cell r="BM247">
            <v>23716</v>
          </cell>
          <cell r="BN247">
            <v>23716</v>
          </cell>
          <cell r="BO247">
            <v>23716</v>
          </cell>
          <cell r="BP247">
            <v>23716</v>
          </cell>
          <cell r="BQ247">
            <v>23716</v>
          </cell>
          <cell r="BR247">
            <v>23716</v>
          </cell>
          <cell r="BS247">
            <v>23716</v>
          </cell>
          <cell r="BT247">
            <v>23716</v>
          </cell>
          <cell r="BU247">
            <v>23716</v>
          </cell>
          <cell r="BV247">
            <v>14163</v>
          </cell>
          <cell r="BW247">
            <v>34327</v>
          </cell>
          <cell r="BX247">
            <v>34327</v>
          </cell>
          <cell r="BY247">
            <v>34327</v>
          </cell>
          <cell r="BZ247">
            <v>34327</v>
          </cell>
          <cell r="CA247">
            <v>34327</v>
          </cell>
          <cell r="CB247">
            <v>34327</v>
          </cell>
          <cell r="CC247">
            <v>34327</v>
          </cell>
          <cell r="CD247">
            <v>10516</v>
          </cell>
          <cell r="CE247">
            <v>10516</v>
          </cell>
          <cell r="CF247">
            <v>22917</v>
          </cell>
          <cell r="CG247">
            <v>22917</v>
          </cell>
          <cell r="CH247">
            <v>13100</v>
          </cell>
          <cell r="CI247">
            <v>20798</v>
          </cell>
          <cell r="CJ247">
            <v>14163</v>
          </cell>
          <cell r="CK247">
            <v>34335</v>
          </cell>
          <cell r="CL247">
            <v>10516</v>
          </cell>
          <cell r="CM247">
            <v>34335</v>
          </cell>
          <cell r="CN247">
            <v>34335</v>
          </cell>
          <cell r="CO247">
            <v>34335</v>
          </cell>
          <cell r="CP247">
            <v>34335</v>
          </cell>
          <cell r="CQ247">
            <v>1418</v>
          </cell>
          <cell r="CR247">
            <v>1418</v>
          </cell>
          <cell r="CS247">
            <v>15983</v>
          </cell>
          <cell r="CT247">
            <v>15983</v>
          </cell>
          <cell r="CU247">
            <v>14576</v>
          </cell>
          <cell r="CV247">
            <v>18786</v>
          </cell>
          <cell r="CW247">
            <v>15983</v>
          </cell>
          <cell r="CX247">
            <v>15983</v>
          </cell>
          <cell r="CY247">
            <v>15983</v>
          </cell>
          <cell r="CZ247">
            <v>17914</v>
          </cell>
          <cell r="DA247">
            <v>16607</v>
          </cell>
          <cell r="DB247">
            <v>14576</v>
          </cell>
          <cell r="DC247">
            <v>16607</v>
          </cell>
          <cell r="DD247">
            <v>16607</v>
          </cell>
          <cell r="DE247">
            <v>15884</v>
          </cell>
          <cell r="DF247">
            <v>19535</v>
          </cell>
          <cell r="DG247">
            <v>19535</v>
          </cell>
          <cell r="DH247">
            <v>19535</v>
          </cell>
          <cell r="DI247">
            <v>19535</v>
          </cell>
          <cell r="DJ247">
            <v>19535</v>
          </cell>
          <cell r="DK247">
            <v>11725</v>
          </cell>
          <cell r="DL247">
            <v>14232</v>
          </cell>
          <cell r="DM247">
            <v>11725</v>
          </cell>
          <cell r="DN247">
            <v>11725</v>
          </cell>
          <cell r="DO247">
            <v>0</v>
          </cell>
          <cell r="DP247">
            <v>10928</v>
          </cell>
          <cell r="DQ247">
            <v>11725</v>
          </cell>
          <cell r="DR247">
            <v>11725</v>
          </cell>
          <cell r="DS247">
            <v>12412</v>
          </cell>
          <cell r="DT247">
            <v>13115</v>
          </cell>
          <cell r="DU247">
            <v>13115</v>
          </cell>
          <cell r="DV247">
            <v>13115</v>
          </cell>
          <cell r="DW247">
            <v>13115</v>
          </cell>
          <cell r="DX247">
            <v>12306</v>
          </cell>
          <cell r="DY247">
            <v>12306</v>
          </cell>
          <cell r="DZ247">
            <v>12306</v>
          </cell>
          <cell r="EA247">
            <v>12306</v>
          </cell>
        </row>
        <row r="248">
          <cell r="A248">
            <v>169</v>
          </cell>
          <cell r="B248">
            <v>7</v>
          </cell>
          <cell r="C248">
            <v>3</v>
          </cell>
          <cell r="D248">
            <v>0</v>
          </cell>
          <cell r="E248">
            <v>0</v>
          </cell>
          <cell r="F248" t="str">
            <v>FSA</v>
          </cell>
          <cell r="G248" t="str">
            <v>Teach Grants</v>
          </cell>
          <cell r="H248">
            <v>0</v>
          </cell>
          <cell r="I248">
            <v>1</v>
          </cell>
          <cell r="J248" t="str">
            <v>Teach Grants - New negative loan subsidy (non-add)</v>
          </cell>
          <cell r="K248">
            <v>0</v>
          </cell>
          <cell r="L248" t="str">
            <v>M</v>
          </cell>
          <cell r="M248">
            <v>0</v>
          </cell>
          <cell r="N248">
            <v>0</v>
          </cell>
          <cell r="O248">
            <v>0</v>
          </cell>
          <cell r="P248">
            <v>-2924</v>
          </cell>
          <cell r="Q248">
            <v>-2442</v>
          </cell>
          <cell r="R248">
            <v>0</v>
          </cell>
          <cell r="S248">
            <v>0</v>
          </cell>
          <cell r="T248">
            <v>0</v>
          </cell>
          <cell r="U248">
            <v>-3452</v>
          </cell>
          <cell r="V248">
            <v>-3009</v>
          </cell>
          <cell r="W248">
            <v>-3009</v>
          </cell>
          <cell r="X248">
            <v>-3009</v>
          </cell>
          <cell r="Y248">
            <v>-3009</v>
          </cell>
          <cell r="Z248">
            <v>-3009</v>
          </cell>
          <cell r="AA248">
            <v>0</v>
          </cell>
          <cell r="AB248">
            <v>-3009</v>
          </cell>
          <cell r="AC248">
            <v>-3009</v>
          </cell>
          <cell r="AD248">
            <v>-3009</v>
          </cell>
          <cell r="AE248">
            <v>-3009</v>
          </cell>
          <cell r="AF248">
            <v>-3009</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row>
        <row r="249">
          <cell r="A249">
            <v>169.01</v>
          </cell>
          <cell r="B249">
            <v>7</v>
          </cell>
          <cell r="C249">
            <v>3</v>
          </cell>
          <cell r="D249">
            <v>0</v>
          </cell>
          <cell r="E249">
            <v>0</v>
          </cell>
          <cell r="F249" t="str">
            <v>FSA</v>
          </cell>
          <cell r="G249" t="str">
            <v>Teach Grants</v>
          </cell>
          <cell r="H249">
            <v>0</v>
          </cell>
          <cell r="I249">
            <v>0</v>
          </cell>
          <cell r="J249" t="str">
            <v>Teach Grants - Upward reestimate of existing loans</v>
          </cell>
          <cell r="K249">
            <v>0</v>
          </cell>
          <cell r="L249" t="str">
            <v>M</v>
          </cell>
          <cell r="M249">
            <v>1</v>
          </cell>
          <cell r="N249">
            <v>0</v>
          </cell>
          <cell r="O249">
            <v>0</v>
          </cell>
          <cell r="P249">
            <v>0</v>
          </cell>
          <cell r="Q249">
            <v>0</v>
          </cell>
          <cell r="R249">
            <v>12128</v>
          </cell>
          <cell r="S249">
            <v>12128</v>
          </cell>
          <cell r="T249">
            <v>12128</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12128</v>
          </cell>
          <cell r="AJ249">
            <v>12128</v>
          </cell>
          <cell r="AK249">
            <v>12128</v>
          </cell>
          <cell r="AL249">
            <v>0</v>
          </cell>
          <cell r="AM249">
            <v>0</v>
          </cell>
          <cell r="AN249">
            <v>0</v>
          </cell>
          <cell r="AO249">
            <v>0</v>
          </cell>
          <cell r="AP249">
            <v>12128</v>
          </cell>
          <cell r="AQ249">
            <v>498</v>
          </cell>
          <cell r="AR249">
            <v>498</v>
          </cell>
          <cell r="AS249">
            <v>498</v>
          </cell>
          <cell r="AT249">
            <v>498</v>
          </cell>
          <cell r="AU249">
            <v>498</v>
          </cell>
          <cell r="AV249">
            <v>498</v>
          </cell>
          <cell r="AW249">
            <v>498</v>
          </cell>
          <cell r="AX249">
            <v>498</v>
          </cell>
          <cell r="AY249">
            <v>498</v>
          </cell>
          <cell r="AZ249">
            <v>498</v>
          </cell>
          <cell r="BA249">
            <v>498</v>
          </cell>
          <cell r="BB249">
            <v>12128</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20314</v>
          </cell>
          <cell r="BW249">
            <v>0</v>
          </cell>
          <cell r="BX249">
            <v>0</v>
          </cell>
          <cell r="BY249">
            <v>0</v>
          </cell>
          <cell r="BZ249">
            <v>0</v>
          </cell>
          <cell r="CA249">
            <v>0</v>
          </cell>
          <cell r="CB249">
            <v>0</v>
          </cell>
          <cell r="CC249">
            <v>0</v>
          </cell>
          <cell r="CD249">
            <v>0</v>
          </cell>
          <cell r="CE249">
            <v>0</v>
          </cell>
          <cell r="CF249">
            <v>0</v>
          </cell>
          <cell r="CG249">
            <v>0</v>
          </cell>
          <cell r="CH249">
            <v>1680</v>
          </cell>
          <cell r="CI249">
            <v>20314</v>
          </cell>
          <cell r="CJ249">
            <v>20314</v>
          </cell>
          <cell r="CK249">
            <v>0</v>
          </cell>
          <cell r="CL249">
            <v>0</v>
          </cell>
          <cell r="CM249">
            <v>0</v>
          </cell>
          <cell r="CN249">
            <v>0</v>
          </cell>
          <cell r="CO249">
            <v>0</v>
          </cell>
          <cell r="CP249">
            <v>0</v>
          </cell>
          <cell r="CQ249">
            <v>0</v>
          </cell>
          <cell r="CR249">
            <v>0</v>
          </cell>
          <cell r="CS249">
            <v>0</v>
          </cell>
          <cell r="CT249">
            <v>0</v>
          </cell>
          <cell r="CU249">
            <v>3810</v>
          </cell>
          <cell r="CV249">
            <v>0</v>
          </cell>
          <cell r="CW249">
            <v>0</v>
          </cell>
          <cell r="CX249">
            <v>0</v>
          </cell>
          <cell r="CY249">
            <v>0</v>
          </cell>
          <cell r="CZ249">
            <v>0</v>
          </cell>
          <cell r="DA249">
            <v>0</v>
          </cell>
          <cell r="DB249">
            <v>3810</v>
          </cell>
          <cell r="DC249">
            <v>0</v>
          </cell>
          <cell r="DD249">
            <v>0</v>
          </cell>
          <cell r="DE249">
            <v>21</v>
          </cell>
          <cell r="DF249">
            <v>0</v>
          </cell>
          <cell r="DG249">
            <v>0</v>
          </cell>
          <cell r="DH249">
            <v>0</v>
          </cell>
          <cell r="DI249">
            <v>0</v>
          </cell>
          <cell r="DJ249">
            <v>0</v>
          </cell>
          <cell r="DK249">
            <v>0</v>
          </cell>
          <cell r="DL249">
            <v>21</v>
          </cell>
          <cell r="DM249">
            <v>0</v>
          </cell>
          <cell r="DN249">
            <v>0</v>
          </cell>
          <cell r="DO249">
            <v>0</v>
          </cell>
          <cell r="DP249">
            <v>0</v>
          </cell>
          <cell r="DQ249">
            <v>0</v>
          </cell>
          <cell r="DR249">
            <v>0</v>
          </cell>
          <cell r="DS249">
            <v>3296</v>
          </cell>
          <cell r="DT249">
            <v>0</v>
          </cell>
          <cell r="DU249">
            <v>0</v>
          </cell>
          <cell r="DV249">
            <v>0</v>
          </cell>
          <cell r="DW249">
            <v>0</v>
          </cell>
          <cell r="DX249">
            <v>0</v>
          </cell>
          <cell r="DY249">
            <v>0</v>
          </cell>
          <cell r="DZ249">
            <v>0</v>
          </cell>
          <cell r="EA249">
            <v>0</v>
          </cell>
        </row>
        <row r="250">
          <cell r="A250">
            <v>169.02</v>
          </cell>
          <cell r="B250">
            <v>7</v>
          </cell>
          <cell r="C250">
            <v>3</v>
          </cell>
          <cell r="D250">
            <v>0</v>
          </cell>
          <cell r="E250">
            <v>0</v>
          </cell>
          <cell r="F250" t="str">
            <v>FSA</v>
          </cell>
          <cell r="G250" t="str">
            <v>Teach Grants</v>
          </cell>
          <cell r="H250">
            <v>0</v>
          </cell>
          <cell r="I250">
            <v>1</v>
          </cell>
          <cell r="J250" t="str">
            <v>Teach Grants - Downward reestimate of existing loans (non-add)</v>
          </cell>
          <cell r="K250">
            <v>0</v>
          </cell>
          <cell r="L250" t="str">
            <v>M</v>
          </cell>
          <cell r="M250">
            <v>0</v>
          </cell>
          <cell r="N250">
            <v>0</v>
          </cell>
          <cell r="O250">
            <v>0</v>
          </cell>
          <cell r="P250">
            <v>0</v>
          </cell>
          <cell r="Q250">
            <v>0</v>
          </cell>
          <cell r="R250">
            <v>-153</v>
          </cell>
          <cell r="S250">
            <v>-153</v>
          </cell>
          <cell r="T250">
            <v>-153</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-153</v>
          </cell>
          <cell r="AJ250">
            <v>-153</v>
          </cell>
          <cell r="AK250">
            <v>-153</v>
          </cell>
          <cell r="AL250">
            <v>0</v>
          </cell>
          <cell r="AM250">
            <v>0</v>
          </cell>
          <cell r="AN250">
            <v>0</v>
          </cell>
          <cell r="AO250">
            <v>0</v>
          </cell>
          <cell r="AP250">
            <v>-153</v>
          </cell>
          <cell r="AQ250">
            <v>-5971</v>
          </cell>
          <cell r="AR250">
            <v>-5971</v>
          </cell>
          <cell r="AS250">
            <v>-5971</v>
          </cell>
          <cell r="AT250">
            <v>-5971</v>
          </cell>
          <cell r="AU250">
            <v>-5971</v>
          </cell>
          <cell r="AV250">
            <v>-5971</v>
          </cell>
          <cell r="AW250">
            <v>-5971</v>
          </cell>
          <cell r="AX250">
            <v>-5971</v>
          </cell>
          <cell r="AY250">
            <v>-5971</v>
          </cell>
          <cell r="AZ250">
            <v>-5971</v>
          </cell>
          <cell r="BA250">
            <v>-5971</v>
          </cell>
          <cell r="BB250">
            <v>-153</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-17411</v>
          </cell>
          <cell r="CI250">
            <v>0</v>
          </cell>
          <cell r="CJ250">
            <v>0</v>
          </cell>
          <cell r="CK250">
            <v>0</v>
          </cell>
          <cell r="CL250">
            <v>0</v>
          </cell>
          <cell r="CM250">
            <v>0</v>
          </cell>
          <cell r="CN250">
            <v>0</v>
          </cell>
          <cell r="CO250">
            <v>0</v>
          </cell>
          <cell r="CP250">
            <v>0</v>
          </cell>
          <cell r="CQ250">
            <v>0</v>
          </cell>
          <cell r="CR250">
            <v>0</v>
          </cell>
          <cell r="CS250">
            <v>0</v>
          </cell>
          <cell r="CT250">
            <v>0</v>
          </cell>
          <cell r="CU250">
            <v>-13341</v>
          </cell>
          <cell r="CV250">
            <v>0</v>
          </cell>
          <cell r="CW250">
            <v>0</v>
          </cell>
          <cell r="CX250">
            <v>0</v>
          </cell>
          <cell r="CY250">
            <v>0</v>
          </cell>
          <cell r="CZ250">
            <v>0</v>
          </cell>
          <cell r="DA250">
            <v>0</v>
          </cell>
          <cell r="DB250">
            <v>-13341</v>
          </cell>
          <cell r="DC250">
            <v>0</v>
          </cell>
          <cell r="DD250">
            <v>0</v>
          </cell>
          <cell r="DE250">
            <v>-31199</v>
          </cell>
          <cell r="DF250">
            <v>0</v>
          </cell>
          <cell r="DG250">
            <v>0</v>
          </cell>
          <cell r="DH250">
            <v>0</v>
          </cell>
          <cell r="DI250">
            <v>0</v>
          </cell>
          <cell r="DJ250">
            <v>0</v>
          </cell>
          <cell r="DK250">
            <v>0</v>
          </cell>
          <cell r="DL250">
            <v>-31199</v>
          </cell>
          <cell r="DM250">
            <v>0</v>
          </cell>
          <cell r="DN250">
            <v>0</v>
          </cell>
          <cell r="DO250">
            <v>0</v>
          </cell>
          <cell r="DP250">
            <v>0</v>
          </cell>
          <cell r="DQ250">
            <v>0</v>
          </cell>
          <cell r="DR250">
            <v>0</v>
          </cell>
          <cell r="DS250">
            <v>-5111</v>
          </cell>
          <cell r="DT250">
            <v>0</v>
          </cell>
          <cell r="DU250">
            <v>0</v>
          </cell>
          <cell r="DV250">
            <v>0</v>
          </cell>
          <cell r="DW250">
            <v>0</v>
          </cell>
          <cell r="DX250">
            <v>0</v>
          </cell>
          <cell r="DY250">
            <v>0</v>
          </cell>
          <cell r="DZ250">
            <v>0</v>
          </cell>
          <cell r="EA250">
            <v>0</v>
          </cell>
        </row>
        <row r="251">
          <cell r="A251">
            <v>169.03</v>
          </cell>
          <cell r="B251">
            <v>7</v>
          </cell>
          <cell r="C251">
            <v>3</v>
          </cell>
          <cell r="D251">
            <v>0</v>
          </cell>
          <cell r="E251">
            <v>0</v>
          </cell>
          <cell r="F251" t="str">
            <v>FSA</v>
          </cell>
          <cell r="G251" t="str">
            <v>Teach Grants</v>
          </cell>
          <cell r="H251">
            <v>0</v>
          </cell>
          <cell r="I251">
            <v>1</v>
          </cell>
          <cell r="J251" t="str">
            <v>Teach Grants - Net reestimate of existing loans (non-add)</v>
          </cell>
          <cell r="K251">
            <v>0</v>
          </cell>
          <cell r="L251" t="str">
            <v>M</v>
          </cell>
          <cell r="M251">
            <v>0</v>
          </cell>
          <cell r="N251">
            <v>0</v>
          </cell>
          <cell r="O251">
            <v>0</v>
          </cell>
          <cell r="P251">
            <v>0</v>
          </cell>
          <cell r="Q251">
            <v>0</v>
          </cell>
          <cell r="R251">
            <v>11975</v>
          </cell>
          <cell r="S251">
            <v>11975</v>
          </cell>
          <cell r="T251">
            <v>11975</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11975</v>
          </cell>
          <cell r="AJ251">
            <v>11975</v>
          </cell>
          <cell r="AK251">
            <v>11975</v>
          </cell>
          <cell r="AL251">
            <v>0</v>
          </cell>
          <cell r="AM251">
            <v>0</v>
          </cell>
          <cell r="AN251">
            <v>0</v>
          </cell>
          <cell r="AO251">
            <v>0</v>
          </cell>
          <cell r="AP251">
            <v>11975</v>
          </cell>
          <cell r="AQ251">
            <v>-5473</v>
          </cell>
          <cell r="AR251">
            <v>-5473</v>
          </cell>
          <cell r="AS251">
            <v>-5473</v>
          </cell>
          <cell r="AT251">
            <v>-5473</v>
          </cell>
          <cell r="AU251">
            <v>-5473</v>
          </cell>
          <cell r="AV251">
            <v>-5473</v>
          </cell>
          <cell r="AW251">
            <v>-5473</v>
          </cell>
          <cell r="AX251">
            <v>-5473</v>
          </cell>
          <cell r="AY251">
            <v>-5473</v>
          </cell>
          <cell r="AZ251">
            <v>-5473</v>
          </cell>
          <cell r="BA251">
            <v>-5473</v>
          </cell>
          <cell r="BB251">
            <v>11975</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20314</v>
          </cell>
          <cell r="BW251">
            <v>0</v>
          </cell>
          <cell r="BX251">
            <v>0</v>
          </cell>
          <cell r="BY251">
            <v>0</v>
          </cell>
          <cell r="BZ251">
            <v>0</v>
          </cell>
          <cell r="CA251">
            <v>0</v>
          </cell>
          <cell r="CB251">
            <v>0</v>
          </cell>
          <cell r="CC251">
            <v>0</v>
          </cell>
          <cell r="CD251">
            <v>0</v>
          </cell>
          <cell r="CE251">
            <v>0</v>
          </cell>
          <cell r="CF251">
            <v>0</v>
          </cell>
          <cell r="CG251">
            <v>0</v>
          </cell>
          <cell r="CH251">
            <v>-15731</v>
          </cell>
          <cell r="CI251">
            <v>20314</v>
          </cell>
          <cell r="CJ251">
            <v>20314</v>
          </cell>
          <cell r="CK251">
            <v>0</v>
          </cell>
          <cell r="CL251">
            <v>0</v>
          </cell>
          <cell r="CM251">
            <v>0</v>
          </cell>
          <cell r="CN251">
            <v>0</v>
          </cell>
          <cell r="CO251">
            <v>0</v>
          </cell>
          <cell r="CP251">
            <v>0</v>
          </cell>
          <cell r="CQ251">
            <v>0</v>
          </cell>
          <cell r="CR251">
            <v>0</v>
          </cell>
          <cell r="CS251">
            <v>0</v>
          </cell>
          <cell r="CT251">
            <v>0</v>
          </cell>
          <cell r="CU251">
            <v>-9531</v>
          </cell>
          <cell r="CV251">
            <v>0</v>
          </cell>
          <cell r="CW251">
            <v>0</v>
          </cell>
          <cell r="CX251">
            <v>0</v>
          </cell>
          <cell r="CY251">
            <v>0</v>
          </cell>
          <cell r="CZ251">
            <v>0</v>
          </cell>
          <cell r="DA251">
            <v>0</v>
          </cell>
          <cell r="DB251">
            <v>-9531</v>
          </cell>
          <cell r="DC251">
            <v>0</v>
          </cell>
          <cell r="DD251">
            <v>0</v>
          </cell>
          <cell r="DE251">
            <v>-31178</v>
          </cell>
          <cell r="DF251">
            <v>0</v>
          </cell>
          <cell r="DG251">
            <v>0</v>
          </cell>
          <cell r="DH251">
            <v>0</v>
          </cell>
          <cell r="DI251">
            <v>0</v>
          </cell>
          <cell r="DJ251">
            <v>0</v>
          </cell>
          <cell r="DK251">
            <v>0</v>
          </cell>
          <cell r="DL251">
            <v>-31178</v>
          </cell>
          <cell r="DM251">
            <v>0</v>
          </cell>
          <cell r="DN251">
            <v>0</v>
          </cell>
          <cell r="DO251">
            <v>0</v>
          </cell>
          <cell r="DP251">
            <v>0</v>
          </cell>
          <cell r="DQ251">
            <v>0</v>
          </cell>
          <cell r="DR251">
            <v>0</v>
          </cell>
          <cell r="DS251">
            <v>-1815</v>
          </cell>
          <cell r="DT251">
            <v>0</v>
          </cell>
          <cell r="DU251">
            <v>0</v>
          </cell>
          <cell r="DV251">
            <v>0</v>
          </cell>
          <cell r="DW251">
            <v>0</v>
          </cell>
          <cell r="DX251">
            <v>0</v>
          </cell>
          <cell r="DY251">
            <v>0</v>
          </cell>
          <cell r="DZ251">
            <v>0</v>
          </cell>
          <cell r="EA251">
            <v>0</v>
          </cell>
        </row>
        <row r="252">
          <cell r="A252">
            <v>170</v>
          </cell>
          <cell r="B252">
            <v>7</v>
          </cell>
          <cell r="C252">
            <v>3</v>
          </cell>
          <cell r="D252">
            <v>0</v>
          </cell>
          <cell r="E252">
            <v>0</v>
          </cell>
          <cell r="F252" t="str">
            <v>FSA</v>
          </cell>
          <cell r="G252" t="str">
            <v>Federal Direct Student Loans</v>
          </cell>
          <cell r="H252">
            <v>0</v>
          </cell>
          <cell r="I252">
            <v>0</v>
          </cell>
          <cell r="J252" t="str">
            <v>Federal Direct Student Loans - New loan subsidies (HEA IV-D)</v>
          </cell>
          <cell r="K252">
            <v>0</v>
          </cell>
          <cell r="L252" t="str">
            <v>M</v>
          </cell>
          <cell r="M252">
            <v>1</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Y252">
            <v>0</v>
          </cell>
          <cell r="CZ252">
            <v>0</v>
          </cell>
          <cell r="DA252">
            <v>0</v>
          </cell>
          <cell r="DB252">
            <v>0</v>
          </cell>
          <cell r="DC252">
            <v>0</v>
          </cell>
          <cell r="DD252">
            <v>0</v>
          </cell>
          <cell r="DE252">
            <v>0</v>
          </cell>
          <cell r="DF252">
            <v>0</v>
          </cell>
          <cell r="DG252">
            <v>0</v>
          </cell>
          <cell r="DH252">
            <v>0</v>
          </cell>
          <cell r="DI252">
            <v>0</v>
          </cell>
          <cell r="DJ252">
            <v>0</v>
          </cell>
          <cell r="DK252">
            <v>0</v>
          </cell>
          <cell r="DL252">
            <v>0</v>
          </cell>
          <cell r="DM252">
            <v>0</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A252">
            <v>0</v>
          </cell>
        </row>
        <row r="253">
          <cell r="A253">
            <v>171</v>
          </cell>
          <cell r="B253">
            <v>7</v>
          </cell>
          <cell r="C253">
            <v>3</v>
          </cell>
          <cell r="D253">
            <v>0</v>
          </cell>
          <cell r="E253">
            <v>0</v>
          </cell>
          <cell r="F253" t="str">
            <v>FSA</v>
          </cell>
          <cell r="G253" t="str">
            <v>Federal Direct Student Loans</v>
          </cell>
          <cell r="H253">
            <v>0</v>
          </cell>
          <cell r="I253">
            <v>1</v>
          </cell>
          <cell r="J253" t="str">
            <v>Federal Direct Student Loans - New net loan subsidy (non-add)</v>
          </cell>
          <cell r="K253">
            <v>0</v>
          </cell>
          <cell r="L253" t="str">
            <v>M</v>
          </cell>
          <cell r="M253">
            <v>0</v>
          </cell>
          <cell r="N253">
            <v>0</v>
          </cell>
          <cell r="O253">
            <v>0</v>
          </cell>
          <cell r="P253">
            <v>-5828418</v>
          </cell>
          <cell r="Q253">
            <v>-13847300</v>
          </cell>
          <cell r="R253">
            <v>-8632537</v>
          </cell>
          <cell r="S253">
            <v>-7581110</v>
          </cell>
          <cell r="T253">
            <v>-8632537</v>
          </cell>
          <cell r="U253">
            <v>-6470058</v>
          </cell>
          <cell r="V253">
            <v>-6470058</v>
          </cell>
          <cell r="W253">
            <v>-6470058</v>
          </cell>
          <cell r="X253">
            <v>-6470058</v>
          </cell>
          <cell r="Y253">
            <v>-6470058</v>
          </cell>
          <cell r="Z253">
            <v>-6470058</v>
          </cell>
          <cell r="AA253">
            <v>0</v>
          </cell>
          <cell r="AB253">
            <v>-6470058</v>
          </cell>
          <cell r="AC253">
            <v>-6470058</v>
          </cell>
          <cell r="AD253">
            <v>-6470058</v>
          </cell>
          <cell r="AE253">
            <v>-6470058</v>
          </cell>
          <cell r="AF253">
            <v>-6470058</v>
          </cell>
          <cell r="AG253">
            <v>-11673470</v>
          </cell>
          <cell r="AH253">
            <v>-10404340</v>
          </cell>
          <cell r="AI253">
            <v>-7581110</v>
          </cell>
          <cell r="AJ253">
            <v>-7581110</v>
          </cell>
          <cell r="AK253">
            <v>-7581110</v>
          </cell>
          <cell r="AL253">
            <v>-11673470</v>
          </cell>
          <cell r="AM253">
            <v>-11673470</v>
          </cell>
          <cell r="AN253">
            <v>-11673470</v>
          </cell>
          <cell r="AO253">
            <v>-11673470</v>
          </cell>
          <cell r="AP253">
            <v>-8041145</v>
          </cell>
          <cell r="AQ253">
            <v>-21094226</v>
          </cell>
          <cell r="AR253">
            <v>-21094226</v>
          </cell>
          <cell r="AS253">
            <v>-21094226</v>
          </cell>
          <cell r="AT253">
            <v>-21094226</v>
          </cell>
          <cell r="AU253">
            <v>-21094226</v>
          </cell>
          <cell r="AV253">
            <v>-21094226</v>
          </cell>
          <cell r="AW253">
            <v>-21094226</v>
          </cell>
          <cell r="AX253">
            <v>-21094226</v>
          </cell>
          <cell r="AY253">
            <v>-21094226</v>
          </cell>
          <cell r="AZ253">
            <v>-21759701</v>
          </cell>
          <cell r="BA253">
            <v>-21677779</v>
          </cell>
          <cell r="BB253">
            <v>-7581110</v>
          </cell>
          <cell r="BC253">
            <v>-5429613</v>
          </cell>
          <cell r="BD253">
            <v>-6624325</v>
          </cell>
          <cell r="BE253">
            <v>-10404340</v>
          </cell>
          <cell r="BF253">
            <v>-27222693</v>
          </cell>
          <cell r="BG253">
            <v>-27222693</v>
          </cell>
          <cell r="BH253">
            <v>-27222693</v>
          </cell>
          <cell r="BI253">
            <v>-27222693</v>
          </cell>
          <cell r="BJ253">
            <v>-27222693</v>
          </cell>
          <cell r="BK253">
            <v>-27222693</v>
          </cell>
          <cell r="BL253">
            <v>-27222693</v>
          </cell>
          <cell r="BM253">
            <v>-27552868</v>
          </cell>
          <cell r="BN253">
            <v>-27552868</v>
          </cell>
          <cell r="BO253">
            <v>-27552868</v>
          </cell>
          <cell r="BP253">
            <v>-27552868</v>
          </cell>
          <cell r="BQ253">
            <v>-27552868</v>
          </cell>
          <cell r="BR253">
            <v>-27552868</v>
          </cell>
          <cell r="BS253">
            <v>-27552868</v>
          </cell>
          <cell r="BT253">
            <v>-27552868</v>
          </cell>
          <cell r="BU253">
            <v>-27552868</v>
          </cell>
          <cell r="BV253">
            <v>-27100852</v>
          </cell>
          <cell r="BW253">
            <v>-23569043</v>
          </cell>
          <cell r="BX253">
            <v>-23569043</v>
          </cell>
          <cell r="BY253">
            <v>-23569043</v>
          </cell>
          <cell r="BZ253">
            <v>-23569043</v>
          </cell>
          <cell r="CA253">
            <v>-23569043</v>
          </cell>
          <cell r="CB253">
            <v>-23569043</v>
          </cell>
          <cell r="CC253">
            <v>-23569043</v>
          </cell>
          <cell r="CD253">
            <v>-33474791</v>
          </cell>
          <cell r="CE253">
            <v>-33474791</v>
          </cell>
          <cell r="CF253">
            <v>-32007845</v>
          </cell>
          <cell r="CG253">
            <v>-26140573</v>
          </cell>
          <cell r="CH253">
            <v>-30032763</v>
          </cell>
          <cell r="CI253">
            <v>-26818953</v>
          </cell>
          <cell r="CJ253">
            <v>-27100852</v>
          </cell>
          <cell r="CK253">
            <v>-26027763</v>
          </cell>
          <cell r="CL253">
            <v>-33474791</v>
          </cell>
          <cell r="CM253">
            <v>-26027763</v>
          </cell>
          <cell r="CN253">
            <v>-26027763</v>
          </cell>
          <cell r="CO253">
            <v>-26027763</v>
          </cell>
          <cell r="CP253">
            <v>-26027763</v>
          </cell>
          <cell r="CQ253">
            <v>-29172697</v>
          </cell>
          <cell r="CR253">
            <v>-21585226</v>
          </cell>
          <cell r="CS253">
            <v>-21585226</v>
          </cell>
          <cell r="CT253">
            <v>-21585226</v>
          </cell>
          <cell r="CU253">
            <v>-22508729</v>
          </cell>
          <cell r="CV253">
            <v>-29364836</v>
          </cell>
          <cell r="CW253">
            <v>-32952607</v>
          </cell>
          <cell r="CX253">
            <v>-32952607</v>
          </cell>
          <cell r="CY253">
            <v>-32952607</v>
          </cell>
          <cell r="CZ253">
            <v>-14399517</v>
          </cell>
          <cell r="DA253">
            <v>-14026453</v>
          </cell>
          <cell r="DB253">
            <v>-21585226</v>
          </cell>
          <cell r="DC253">
            <v>-14162995</v>
          </cell>
          <cell r="DD253">
            <v>-14162995</v>
          </cell>
          <cell r="DE253">
            <v>-4332982</v>
          </cell>
          <cell r="DF253">
            <v>-11808994</v>
          </cell>
          <cell r="DG253">
            <v>-11808994</v>
          </cell>
          <cell r="DH253">
            <v>-11808994</v>
          </cell>
          <cell r="DI253">
            <v>-11808994</v>
          </cell>
          <cell r="DJ253">
            <v>-11808994</v>
          </cell>
          <cell r="DK253">
            <v>-13207675</v>
          </cell>
          <cell r="DL253">
            <v>-5501826</v>
          </cell>
          <cell r="DM253">
            <v>-12724427</v>
          </cell>
          <cell r="DN253">
            <v>-12724427</v>
          </cell>
          <cell r="DO253">
            <v>0</v>
          </cell>
          <cell r="DP253">
            <v>-10636808</v>
          </cell>
          <cell r="DQ253">
            <v>-10506456</v>
          </cell>
          <cell r="DR253">
            <v>-12724427</v>
          </cell>
          <cell r="DS253">
            <v>-8364917</v>
          </cell>
          <cell r="DT253">
            <v>-10297421</v>
          </cell>
          <cell r="DU253">
            <v>-10297421</v>
          </cell>
          <cell r="DV253">
            <v>-10297421</v>
          </cell>
          <cell r="DW253">
            <v>-10297421</v>
          </cell>
          <cell r="DX253">
            <v>-8292464</v>
          </cell>
          <cell r="DY253">
            <v>-8292464</v>
          </cell>
          <cell r="DZ253">
            <v>-8292464</v>
          </cell>
          <cell r="EA253">
            <v>-8292464</v>
          </cell>
        </row>
        <row r="254">
          <cell r="A254">
            <v>172</v>
          </cell>
          <cell r="B254">
            <v>7</v>
          </cell>
          <cell r="C254">
            <v>3</v>
          </cell>
          <cell r="D254">
            <v>0</v>
          </cell>
          <cell r="E254">
            <v>0</v>
          </cell>
          <cell r="F254" t="str">
            <v>FSA</v>
          </cell>
          <cell r="G254" t="str">
            <v>Federal Direct Student Loans</v>
          </cell>
          <cell r="H254">
            <v>0</v>
          </cell>
          <cell r="I254">
            <v>0</v>
          </cell>
          <cell r="J254" t="str">
            <v>Federal Direct Student Loans - Upward reestimate of existing loans</v>
          </cell>
          <cell r="K254">
            <v>0</v>
          </cell>
          <cell r="L254" t="str">
            <v>M</v>
          </cell>
          <cell r="M254">
            <v>1</v>
          </cell>
          <cell r="N254">
            <v>0</v>
          </cell>
          <cell r="O254">
            <v>0</v>
          </cell>
          <cell r="P254">
            <v>1385617</v>
          </cell>
          <cell r="Q254">
            <v>0</v>
          </cell>
          <cell r="R254">
            <v>3481859</v>
          </cell>
          <cell r="S254">
            <v>3481859</v>
          </cell>
          <cell r="T254">
            <v>3481859</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3481859</v>
          </cell>
          <cell r="AJ254">
            <v>3481859</v>
          </cell>
          <cell r="AK254">
            <v>3481859</v>
          </cell>
          <cell r="AL254">
            <v>0</v>
          </cell>
          <cell r="AM254">
            <v>0</v>
          </cell>
          <cell r="AN254">
            <v>0</v>
          </cell>
          <cell r="AO254">
            <v>0</v>
          </cell>
          <cell r="AP254">
            <v>3481859</v>
          </cell>
          <cell r="AQ254">
            <v>2781709</v>
          </cell>
          <cell r="AR254">
            <v>2781709</v>
          </cell>
          <cell r="AS254">
            <v>2781709</v>
          </cell>
          <cell r="AT254">
            <v>2781709</v>
          </cell>
          <cell r="AU254">
            <v>2781709</v>
          </cell>
          <cell r="AV254">
            <v>2781709</v>
          </cell>
          <cell r="AW254">
            <v>2781709</v>
          </cell>
          <cell r="AX254">
            <v>2781709</v>
          </cell>
          <cell r="AY254">
            <v>2781709</v>
          </cell>
          <cell r="AZ254">
            <v>2781709</v>
          </cell>
          <cell r="BA254">
            <v>2781709</v>
          </cell>
          <cell r="BB254">
            <v>3481859</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6917373</v>
          </cell>
          <cell r="BW254">
            <v>0</v>
          </cell>
          <cell r="BX254">
            <v>0</v>
          </cell>
          <cell r="BY254">
            <v>0</v>
          </cell>
          <cell r="BZ254">
            <v>0</v>
          </cell>
          <cell r="CA254">
            <v>0</v>
          </cell>
          <cell r="CB254">
            <v>0</v>
          </cell>
          <cell r="CC254">
            <v>0</v>
          </cell>
          <cell r="CD254">
            <v>0</v>
          </cell>
          <cell r="CE254">
            <v>0</v>
          </cell>
          <cell r="CF254">
            <v>0</v>
          </cell>
          <cell r="CG254">
            <v>3273880</v>
          </cell>
          <cell r="CH254">
            <v>3273880</v>
          </cell>
          <cell r="CI254">
            <v>6917373</v>
          </cell>
          <cell r="CJ254">
            <v>6917373</v>
          </cell>
          <cell r="CK254">
            <v>0</v>
          </cell>
          <cell r="CL254">
            <v>0</v>
          </cell>
          <cell r="CM254">
            <v>0</v>
          </cell>
          <cell r="CN254">
            <v>0</v>
          </cell>
          <cell r="CO254">
            <v>0</v>
          </cell>
          <cell r="CP254">
            <v>0</v>
          </cell>
          <cell r="CQ254">
            <v>0</v>
          </cell>
          <cell r="CR254">
            <v>16254117</v>
          </cell>
          <cell r="CS254">
            <v>16254117</v>
          </cell>
          <cell r="CT254">
            <v>16254117</v>
          </cell>
          <cell r="CU254">
            <v>16254117</v>
          </cell>
          <cell r="CV254">
            <v>0</v>
          </cell>
          <cell r="CW254">
            <v>0</v>
          </cell>
          <cell r="CX254">
            <v>0</v>
          </cell>
          <cell r="CY254">
            <v>0</v>
          </cell>
          <cell r="CZ254">
            <v>0</v>
          </cell>
          <cell r="DA254">
            <v>0</v>
          </cell>
          <cell r="DB254">
            <v>16254117</v>
          </cell>
          <cell r="DC254">
            <v>0</v>
          </cell>
          <cell r="DD254">
            <v>0</v>
          </cell>
          <cell r="DE254">
            <v>14353522</v>
          </cell>
          <cell r="DF254">
            <v>0</v>
          </cell>
          <cell r="DG254">
            <v>0</v>
          </cell>
          <cell r="DH254">
            <v>0</v>
          </cell>
          <cell r="DI254">
            <v>0</v>
          </cell>
          <cell r="DJ254">
            <v>0</v>
          </cell>
          <cell r="DK254">
            <v>0</v>
          </cell>
          <cell r="DL254">
            <v>14353522</v>
          </cell>
          <cell r="DM254">
            <v>0</v>
          </cell>
          <cell r="DN254">
            <v>0</v>
          </cell>
          <cell r="DO254">
            <v>0</v>
          </cell>
          <cell r="DP254">
            <v>0</v>
          </cell>
          <cell r="DQ254">
            <v>0</v>
          </cell>
          <cell r="DR254">
            <v>0</v>
          </cell>
          <cell r="DS254">
            <v>9878116</v>
          </cell>
          <cell r="DT254">
            <v>0</v>
          </cell>
          <cell r="DU254">
            <v>0</v>
          </cell>
          <cell r="DV254">
            <v>0</v>
          </cell>
          <cell r="DW254">
            <v>0</v>
          </cell>
          <cell r="DX254">
            <v>0</v>
          </cell>
          <cell r="DY254">
            <v>0</v>
          </cell>
          <cell r="DZ254">
            <v>0</v>
          </cell>
          <cell r="EA254">
            <v>0</v>
          </cell>
        </row>
        <row r="255">
          <cell r="A255">
            <v>173</v>
          </cell>
          <cell r="B255">
            <v>7</v>
          </cell>
          <cell r="C255">
            <v>3</v>
          </cell>
          <cell r="D255">
            <v>0</v>
          </cell>
          <cell r="E255">
            <v>0</v>
          </cell>
          <cell r="F255" t="str">
            <v>FSA</v>
          </cell>
          <cell r="G255" t="str">
            <v>Federal Direct Student Loans</v>
          </cell>
          <cell r="H255">
            <v>0</v>
          </cell>
          <cell r="I255">
            <v>1</v>
          </cell>
          <cell r="J255" t="str">
            <v>Federal Direct Student Loans - Downward reestimate of existing loans (non-add)</v>
          </cell>
          <cell r="K255">
            <v>0</v>
          </cell>
          <cell r="L255" t="str">
            <v>M</v>
          </cell>
          <cell r="M255">
            <v>0</v>
          </cell>
          <cell r="N255">
            <v>0</v>
          </cell>
          <cell r="O255">
            <v>0</v>
          </cell>
          <cell r="P255">
            <v>-1266252</v>
          </cell>
          <cell r="Q255">
            <v>0</v>
          </cell>
          <cell r="R255">
            <v>-6065089</v>
          </cell>
          <cell r="S255">
            <v>-6065089</v>
          </cell>
          <cell r="T255">
            <v>-6065089</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-6065089</v>
          </cell>
          <cell r="AJ255">
            <v>-6065089</v>
          </cell>
          <cell r="AK255">
            <v>-6065089</v>
          </cell>
          <cell r="AL255">
            <v>0</v>
          </cell>
          <cell r="AM255">
            <v>0</v>
          </cell>
          <cell r="AN255">
            <v>0</v>
          </cell>
          <cell r="AO255">
            <v>0</v>
          </cell>
          <cell r="AP255">
            <v>-6065089</v>
          </cell>
          <cell r="AQ255">
            <v>-8471000</v>
          </cell>
          <cell r="AR255">
            <v>-8471000</v>
          </cell>
          <cell r="AS255">
            <v>-8471000</v>
          </cell>
          <cell r="AT255">
            <v>-8471000</v>
          </cell>
          <cell r="AU255">
            <v>-8471000</v>
          </cell>
          <cell r="AV255">
            <v>-8471000</v>
          </cell>
          <cell r="AW255">
            <v>-8471000</v>
          </cell>
          <cell r="AX255">
            <v>-8471000</v>
          </cell>
          <cell r="AY255">
            <v>-8471000</v>
          </cell>
          <cell r="AZ255">
            <v>-8471000</v>
          </cell>
          <cell r="BA255">
            <v>-8471000</v>
          </cell>
          <cell r="BB255">
            <v>-6065089</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-1351042</v>
          </cell>
          <cell r="BW255">
            <v>0</v>
          </cell>
          <cell r="BX255">
            <v>0</v>
          </cell>
          <cell r="BY255">
            <v>0</v>
          </cell>
          <cell r="BZ255">
            <v>0</v>
          </cell>
          <cell r="CA255">
            <v>0</v>
          </cell>
          <cell r="CB255">
            <v>0</v>
          </cell>
          <cell r="CC255">
            <v>0</v>
          </cell>
          <cell r="CD255">
            <v>0</v>
          </cell>
          <cell r="CE255">
            <v>0</v>
          </cell>
          <cell r="CF255">
            <v>0</v>
          </cell>
          <cell r="CG255">
            <v>-11425597</v>
          </cell>
          <cell r="CH255">
            <v>-11425597</v>
          </cell>
          <cell r="CI255">
            <v>-1351042</v>
          </cell>
          <cell r="CJ255">
            <v>-1351042</v>
          </cell>
          <cell r="CK255">
            <v>0</v>
          </cell>
          <cell r="CL255">
            <v>0</v>
          </cell>
          <cell r="CM255">
            <v>0</v>
          </cell>
          <cell r="CN255">
            <v>0</v>
          </cell>
          <cell r="CO255">
            <v>0</v>
          </cell>
          <cell r="CP255">
            <v>0</v>
          </cell>
          <cell r="CQ255">
            <v>0</v>
          </cell>
          <cell r="CR255">
            <v>-9460485</v>
          </cell>
          <cell r="CS255">
            <v>-9460485</v>
          </cell>
          <cell r="CT255">
            <v>-9460485</v>
          </cell>
          <cell r="CU255">
            <v>-9460485</v>
          </cell>
          <cell r="CV255">
            <v>0</v>
          </cell>
          <cell r="CW255">
            <v>0</v>
          </cell>
          <cell r="CX255">
            <v>0</v>
          </cell>
          <cell r="CY255">
            <v>0</v>
          </cell>
          <cell r="CZ255">
            <v>0</v>
          </cell>
          <cell r="DA255">
            <v>0</v>
          </cell>
          <cell r="DB255">
            <v>-9460485</v>
          </cell>
          <cell r="DC255">
            <v>0</v>
          </cell>
          <cell r="DD255">
            <v>0</v>
          </cell>
          <cell r="DE255">
            <v>-2024565</v>
          </cell>
          <cell r="DF255">
            <v>0</v>
          </cell>
          <cell r="DG255">
            <v>0</v>
          </cell>
          <cell r="DH255">
            <v>0</v>
          </cell>
          <cell r="DI255">
            <v>0</v>
          </cell>
          <cell r="DJ255">
            <v>0</v>
          </cell>
          <cell r="DK255">
            <v>0</v>
          </cell>
          <cell r="DL255">
            <v>-2024565</v>
          </cell>
          <cell r="DM255">
            <v>0</v>
          </cell>
          <cell r="DN255">
            <v>0</v>
          </cell>
          <cell r="DO255">
            <v>0</v>
          </cell>
          <cell r="DP255">
            <v>0</v>
          </cell>
          <cell r="DQ255">
            <v>0</v>
          </cell>
          <cell r="DR255">
            <v>0</v>
          </cell>
          <cell r="DS255">
            <v>-2184826</v>
          </cell>
          <cell r="DT255">
            <v>0</v>
          </cell>
          <cell r="DU255">
            <v>0</v>
          </cell>
          <cell r="DV255">
            <v>0</v>
          </cell>
          <cell r="DW255">
            <v>0</v>
          </cell>
          <cell r="DX255">
            <v>0</v>
          </cell>
          <cell r="DY255">
            <v>0</v>
          </cell>
          <cell r="DZ255">
            <v>0</v>
          </cell>
          <cell r="EA255">
            <v>0</v>
          </cell>
        </row>
        <row r="256">
          <cell r="A256">
            <v>174</v>
          </cell>
          <cell r="B256">
            <v>7</v>
          </cell>
          <cell r="C256">
            <v>3</v>
          </cell>
          <cell r="D256">
            <v>0</v>
          </cell>
          <cell r="E256">
            <v>0</v>
          </cell>
          <cell r="F256" t="str">
            <v>FSA</v>
          </cell>
          <cell r="G256" t="str">
            <v>Federal Direct Student Loans</v>
          </cell>
          <cell r="H256">
            <v>0</v>
          </cell>
          <cell r="I256">
            <v>1</v>
          </cell>
          <cell r="J256" t="str">
            <v>Federal Direct Student Loans - Net reestimate of existing loans (non-add)</v>
          </cell>
          <cell r="K256">
            <v>0</v>
          </cell>
          <cell r="L256" t="str">
            <v>M</v>
          </cell>
          <cell r="M256">
            <v>0</v>
          </cell>
          <cell r="N256">
            <v>0</v>
          </cell>
          <cell r="O256">
            <v>0</v>
          </cell>
          <cell r="P256">
            <v>119364</v>
          </cell>
          <cell r="Q256">
            <v>0</v>
          </cell>
          <cell r="R256">
            <v>-2583230</v>
          </cell>
          <cell r="S256">
            <v>-2583230</v>
          </cell>
          <cell r="T256">
            <v>-2583230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-2583230</v>
          </cell>
          <cell r="AJ256">
            <v>-2583230</v>
          </cell>
          <cell r="AK256">
            <v>-2583230</v>
          </cell>
          <cell r="AL256">
            <v>0</v>
          </cell>
          <cell r="AM256">
            <v>0</v>
          </cell>
          <cell r="AN256">
            <v>0</v>
          </cell>
          <cell r="AO256">
            <v>0</v>
          </cell>
          <cell r="AP256">
            <v>-2583230</v>
          </cell>
          <cell r="AQ256">
            <v>-5689291</v>
          </cell>
          <cell r="AR256">
            <v>-5689291</v>
          </cell>
          <cell r="AS256">
            <v>-5689291</v>
          </cell>
          <cell r="AT256">
            <v>-5689291</v>
          </cell>
          <cell r="AU256">
            <v>-5689291</v>
          </cell>
          <cell r="AV256">
            <v>-5689291</v>
          </cell>
          <cell r="AW256">
            <v>-5689291</v>
          </cell>
          <cell r="AX256">
            <v>-5689291</v>
          </cell>
          <cell r="AY256">
            <v>-5689291</v>
          </cell>
          <cell r="AZ256">
            <v>-5689291</v>
          </cell>
          <cell r="BA256">
            <v>-5689291</v>
          </cell>
          <cell r="BB256">
            <v>-2583230</v>
          </cell>
          <cell r="BC256">
            <v>0</v>
          </cell>
          <cell r="BD256">
            <v>0</v>
          </cell>
          <cell r="BE256">
            <v>0</v>
          </cell>
          <cell r="BF256">
            <v>0</v>
          </cell>
          <cell r="BG256">
            <v>0</v>
          </cell>
          <cell r="BH256">
            <v>0</v>
          </cell>
          <cell r="BI256">
            <v>0</v>
          </cell>
          <cell r="BJ256">
            <v>0</v>
          </cell>
          <cell r="BK256">
            <v>0</v>
          </cell>
          <cell r="BL256">
            <v>0</v>
          </cell>
          <cell r="BM256">
            <v>-5689291</v>
          </cell>
          <cell r="BN256">
            <v>-5689291</v>
          </cell>
          <cell r="BO256">
            <v>-5689291</v>
          </cell>
          <cell r="BP256">
            <v>-5689291</v>
          </cell>
          <cell r="BQ256">
            <v>-5689291</v>
          </cell>
          <cell r="BR256">
            <v>-5689291</v>
          </cell>
          <cell r="BS256">
            <v>-5689291</v>
          </cell>
          <cell r="BT256">
            <v>-5689291</v>
          </cell>
          <cell r="BU256">
            <v>-5689291</v>
          </cell>
          <cell r="BV256">
            <v>5566331</v>
          </cell>
          <cell r="BW256">
            <v>-5689291</v>
          </cell>
          <cell r="BX256">
            <v>-5689291</v>
          </cell>
          <cell r="BY256">
            <v>-5689291</v>
          </cell>
          <cell r="BZ256">
            <v>-5689291</v>
          </cell>
          <cell r="CA256">
            <v>-5689291</v>
          </cell>
          <cell r="CB256">
            <v>-5689291</v>
          </cell>
          <cell r="CC256">
            <v>-5689291</v>
          </cell>
          <cell r="CD256">
            <v>0</v>
          </cell>
          <cell r="CE256">
            <v>0</v>
          </cell>
          <cell r="CF256">
            <v>0</v>
          </cell>
          <cell r="CG256">
            <v>0</v>
          </cell>
          <cell r="CH256">
            <v>-8151717</v>
          </cell>
          <cell r="CI256">
            <v>5566331</v>
          </cell>
          <cell r="CJ256">
            <v>5566331</v>
          </cell>
          <cell r="CK256">
            <v>0</v>
          </cell>
          <cell r="CL256">
            <v>0</v>
          </cell>
          <cell r="CM256">
            <v>0</v>
          </cell>
          <cell r="CN256">
            <v>0</v>
          </cell>
          <cell r="CO256">
            <v>0</v>
          </cell>
          <cell r="CP256">
            <v>0</v>
          </cell>
          <cell r="CQ256">
            <v>0</v>
          </cell>
          <cell r="CR256">
            <v>6793632</v>
          </cell>
          <cell r="CS256">
            <v>6793632</v>
          </cell>
          <cell r="CT256">
            <v>6793632</v>
          </cell>
          <cell r="CU256">
            <v>6793632</v>
          </cell>
          <cell r="CV256">
            <v>0</v>
          </cell>
          <cell r="CW256">
            <v>0</v>
          </cell>
          <cell r="CX256">
            <v>0</v>
          </cell>
          <cell r="CY256">
            <v>0</v>
          </cell>
          <cell r="CZ256">
            <v>0</v>
          </cell>
          <cell r="DA256">
            <v>0</v>
          </cell>
          <cell r="DB256">
            <v>6793632</v>
          </cell>
          <cell r="DC256">
            <v>0</v>
          </cell>
          <cell r="DD256">
            <v>0</v>
          </cell>
          <cell r="DE256">
            <v>21842075</v>
          </cell>
          <cell r="DF256">
            <v>0</v>
          </cell>
          <cell r="DG256">
            <v>0</v>
          </cell>
          <cell r="DH256">
            <v>0</v>
          </cell>
          <cell r="DI256">
            <v>0</v>
          </cell>
          <cell r="DJ256">
            <v>0</v>
          </cell>
          <cell r="DK256">
            <v>0</v>
          </cell>
          <cell r="DL256">
            <v>21842075</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row>
        <row r="257">
          <cell r="A257">
            <v>175</v>
          </cell>
          <cell r="B257">
            <v>7</v>
          </cell>
          <cell r="C257">
            <v>3</v>
          </cell>
          <cell r="D257">
            <v>0</v>
          </cell>
          <cell r="E257">
            <v>0</v>
          </cell>
          <cell r="F257" t="str">
            <v>FSA</v>
          </cell>
          <cell r="G257" t="str">
            <v>Federal Direct Student Loans</v>
          </cell>
          <cell r="H257">
            <v>0</v>
          </cell>
          <cell r="I257">
            <v>0</v>
          </cell>
          <cell r="J257" t="str">
            <v>Federal Direct Student Loans - Upward Modification of existing loans</v>
          </cell>
          <cell r="K257">
            <v>0</v>
          </cell>
          <cell r="L257" t="str">
            <v>M</v>
          </cell>
          <cell r="M257">
            <v>1</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1691760</v>
          </cell>
          <cell r="AJ257">
            <v>1691760</v>
          </cell>
          <cell r="AK257">
            <v>1691760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1691760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2871258</v>
          </cell>
          <cell r="CR257">
            <v>0</v>
          </cell>
          <cell r="CS257">
            <v>0</v>
          </cell>
          <cell r="CT257">
            <v>0</v>
          </cell>
          <cell r="CU257">
            <v>0</v>
          </cell>
          <cell r="CV257">
            <v>0</v>
          </cell>
          <cell r="CW257">
            <v>0</v>
          </cell>
          <cell r="CX257">
            <v>0</v>
          </cell>
          <cell r="CY257">
            <v>0</v>
          </cell>
          <cell r="CZ257">
            <v>7243186</v>
          </cell>
          <cell r="DA257">
            <v>9307220</v>
          </cell>
          <cell r="DB257">
            <v>0</v>
          </cell>
          <cell r="DC257">
            <v>9307220</v>
          </cell>
          <cell r="DD257">
            <v>9307220</v>
          </cell>
          <cell r="DE257">
            <v>9307220</v>
          </cell>
          <cell r="DF257">
            <v>0</v>
          </cell>
          <cell r="DG257">
            <v>0</v>
          </cell>
          <cell r="DH257">
            <v>0</v>
          </cell>
          <cell r="DI257">
            <v>0</v>
          </cell>
          <cell r="DJ257">
            <v>0</v>
          </cell>
          <cell r="DK257">
            <v>0</v>
          </cell>
          <cell r="DL257">
            <v>9307220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row>
        <row r="258">
          <cell r="A258">
            <v>176</v>
          </cell>
          <cell r="B258">
            <v>0</v>
          </cell>
          <cell r="C258">
            <v>0</v>
          </cell>
          <cell r="D258">
            <v>0</v>
          </cell>
          <cell r="E258">
            <v>0</v>
          </cell>
          <cell r="F258">
            <v>0</v>
          </cell>
          <cell r="G258">
            <v>0</v>
          </cell>
          <cell r="H258">
            <v>0</v>
          </cell>
          <cell r="I258">
            <v>0</v>
          </cell>
          <cell r="J258" t="str">
            <v>Federal Direct Student Loans - Downward Modification of existing loans</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-804088</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row>
        <row r="259">
          <cell r="A259">
            <v>180</v>
          </cell>
          <cell r="B259">
            <v>7</v>
          </cell>
          <cell r="C259">
            <v>3</v>
          </cell>
          <cell r="D259">
            <v>0</v>
          </cell>
          <cell r="E259">
            <v>0</v>
          </cell>
          <cell r="F259" t="str">
            <v>FSA</v>
          </cell>
          <cell r="G259" t="str">
            <v>Federal Family Education Loans</v>
          </cell>
          <cell r="H259">
            <v>0</v>
          </cell>
          <cell r="I259">
            <v>0</v>
          </cell>
          <cell r="J259" t="str">
            <v>Federal Family Education Loans Program Account (HEA IV-B) - New loan subsidies</v>
          </cell>
          <cell r="K259">
            <v>0</v>
          </cell>
          <cell r="L259" t="str">
            <v>M</v>
          </cell>
          <cell r="M259">
            <v>1</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row>
        <row r="260">
          <cell r="A260">
            <v>181</v>
          </cell>
          <cell r="B260">
            <v>7</v>
          </cell>
          <cell r="C260">
            <v>3</v>
          </cell>
          <cell r="D260">
            <v>0</v>
          </cell>
          <cell r="E260">
            <v>0</v>
          </cell>
          <cell r="F260" t="str">
            <v>FSA</v>
          </cell>
          <cell r="G260" t="str">
            <v>Federal Family Education Loans</v>
          </cell>
          <cell r="H260">
            <v>0</v>
          </cell>
          <cell r="I260">
            <v>1</v>
          </cell>
          <cell r="J260" t="str">
            <v>Federal Family Education Loans Program Account (HEA IV-B) - New net loan subsidies (non-add)</v>
          </cell>
          <cell r="K260">
            <v>0</v>
          </cell>
          <cell r="L260" t="str">
            <v>M</v>
          </cell>
          <cell r="M260">
            <v>0</v>
          </cell>
          <cell r="N260">
            <v>0</v>
          </cell>
          <cell r="O260">
            <v>0</v>
          </cell>
          <cell r="P260">
            <v>-14208513</v>
          </cell>
          <cell r="Q260">
            <v>-4360902</v>
          </cell>
          <cell r="R260">
            <v>-1701415</v>
          </cell>
          <cell r="S260">
            <v>-1701415</v>
          </cell>
          <cell r="T260">
            <v>-1701415</v>
          </cell>
          <cell r="U260">
            <v>0</v>
          </cell>
          <cell r="V260">
            <v>0</v>
          </cell>
          <cell r="W260">
            <v>0</v>
          </cell>
          <cell r="X260">
            <v>0</v>
          </cell>
          <cell r="Y260">
            <v>-4360902</v>
          </cell>
          <cell r="Z260">
            <v>-4360902</v>
          </cell>
          <cell r="AA260">
            <v>0</v>
          </cell>
          <cell r="AB260">
            <v>-4360902</v>
          </cell>
          <cell r="AC260">
            <v>-4360902</v>
          </cell>
          <cell r="AD260">
            <v>-4360902</v>
          </cell>
          <cell r="AE260">
            <v>0</v>
          </cell>
          <cell r="AF260">
            <v>0</v>
          </cell>
          <cell r="AG260">
            <v>0</v>
          </cell>
          <cell r="AH260">
            <v>0</v>
          </cell>
          <cell r="AI260">
            <v>-1701415</v>
          </cell>
          <cell r="AJ260">
            <v>-1701415</v>
          </cell>
          <cell r="AK260">
            <v>-1701415</v>
          </cell>
          <cell r="AL260">
            <v>0</v>
          </cell>
          <cell r="AM260">
            <v>0</v>
          </cell>
          <cell r="AN260">
            <v>0</v>
          </cell>
          <cell r="AO260">
            <v>0</v>
          </cell>
          <cell r="AP260">
            <v>-1701415</v>
          </cell>
          <cell r="AQ260">
            <v>0</v>
          </cell>
          <cell r="AR260">
            <v>0</v>
          </cell>
          <cell r="AS260">
            <v>0</v>
          </cell>
          <cell r="AT260">
            <v>0</v>
          </cell>
          <cell r="AU260">
            <v>0</v>
          </cell>
          <cell r="AV260">
            <v>0</v>
          </cell>
          <cell r="AW260">
            <v>0</v>
          </cell>
          <cell r="AX260">
            <v>0</v>
          </cell>
          <cell r="AY260">
            <v>0</v>
          </cell>
          <cell r="AZ260">
            <v>0</v>
          </cell>
          <cell r="BA260">
            <v>0</v>
          </cell>
          <cell r="BB260">
            <v>-1701415</v>
          </cell>
          <cell r="BC260">
            <v>0</v>
          </cell>
          <cell r="BD260">
            <v>0</v>
          </cell>
          <cell r="BE260">
            <v>0</v>
          </cell>
          <cell r="BF260">
            <v>-1700406</v>
          </cell>
          <cell r="BG260">
            <v>-1700406</v>
          </cell>
          <cell r="BH260">
            <v>-1700406</v>
          </cell>
          <cell r="BI260">
            <v>-1700406</v>
          </cell>
          <cell r="BJ260">
            <v>-1700406</v>
          </cell>
          <cell r="BK260">
            <v>-1700406</v>
          </cell>
          <cell r="BL260">
            <v>-1700406</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row>
        <row r="261">
          <cell r="A261">
            <v>182</v>
          </cell>
          <cell r="B261">
            <v>7</v>
          </cell>
          <cell r="C261">
            <v>3</v>
          </cell>
          <cell r="D261">
            <v>0</v>
          </cell>
          <cell r="E261">
            <v>0</v>
          </cell>
          <cell r="F261" t="str">
            <v>FSA</v>
          </cell>
          <cell r="G261" t="str">
            <v>Federal Family Education Loans</v>
          </cell>
          <cell r="H261">
            <v>0</v>
          </cell>
          <cell r="I261">
            <v>0</v>
          </cell>
          <cell r="J261" t="str">
            <v>Federal Family Education Loans Program Account (HEA IV-B) - Upward reestimate of existing loans</v>
          </cell>
          <cell r="K261">
            <v>0</v>
          </cell>
          <cell r="L261" t="str">
            <v>M</v>
          </cell>
          <cell r="M261">
            <v>1</v>
          </cell>
          <cell r="N261">
            <v>0</v>
          </cell>
          <cell r="O261">
            <v>0</v>
          </cell>
          <cell r="P261">
            <v>1061861</v>
          </cell>
          <cell r="Q261">
            <v>0</v>
          </cell>
          <cell r="R261">
            <v>4274364</v>
          </cell>
          <cell r="S261">
            <v>4274364</v>
          </cell>
          <cell r="T261">
            <v>4274364</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4274364</v>
          </cell>
          <cell r="AJ261">
            <v>4274364</v>
          </cell>
          <cell r="AK261">
            <v>4274364</v>
          </cell>
          <cell r="AL261">
            <v>0</v>
          </cell>
          <cell r="AM261">
            <v>0</v>
          </cell>
          <cell r="AN261">
            <v>0</v>
          </cell>
          <cell r="AO261">
            <v>0</v>
          </cell>
          <cell r="AP261">
            <v>4274364</v>
          </cell>
          <cell r="AQ261">
            <v>177001</v>
          </cell>
          <cell r="AR261">
            <v>177001</v>
          </cell>
          <cell r="AS261">
            <v>177001</v>
          </cell>
          <cell r="AT261">
            <v>177001</v>
          </cell>
          <cell r="AU261">
            <v>177001</v>
          </cell>
          <cell r="AV261">
            <v>177001</v>
          </cell>
          <cell r="AW261">
            <v>177001</v>
          </cell>
          <cell r="AX261">
            <v>177001</v>
          </cell>
          <cell r="AY261">
            <v>177001</v>
          </cell>
          <cell r="AZ261">
            <v>177001</v>
          </cell>
          <cell r="BA261">
            <v>177001</v>
          </cell>
          <cell r="BB261">
            <v>4274364</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945141</v>
          </cell>
          <cell r="BW261">
            <v>0</v>
          </cell>
          <cell r="BX261">
            <v>0</v>
          </cell>
          <cell r="BY261">
            <v>0</v>
          </cell>
          <cell r="BZ261">
            <v>0</v>
          </cell>
          <cell r="CA261">
            <v>0</v>
          </cell>
          <cell r="CB261">
            <v>0</v>
          </cell>
          <cell r="CC261">
            <v>0</v>
          </cell>
          <cell r="CD261">
            <v>0</v>
          </cell>
          <cell r="CE261">
            <v>0</v>
          </cell>
          <cell r="CF261">
            <v>0</v>
          </cell>
          <cell r="CG261">
            <v>3098746</v>
          </cell>
          <cell r="CH261">
            <v>3102483</v>
          </cell>
          <cell r="CI261">
            <v>0</v>
          </cell>
          <cell r="CJ261">
            <v>945141</v>
          </cell>
          <cell r="CK261">
            <v>0</v>
          </cell>
          <cell r="CL261">
            <v>0</v>
          </cell>
          <cell r="CM261">
            <v>0</v>
          </cell>
          <cell r="CN261">
            <v>0</v>
          </cell>
          <cell r="CO261">
            <v>0</v>
          </cell>
          <cell r="CP261">
            <v>0</v>
          </cell>
          <cell r="CQ261">
            <v>0</v>
          </cell>
          <cell r="CR261">
            <v>2269320</v>
          </cell>
          <cell r="CS261">
            <v>2269320</v>
          </cell>
          <cell r="CT261">
            <v>2269320</v>
          </cell>
          <cell r="CU261">
            <v>2269320</v>
          </cell>
          <cell r="CV261">
            <v>0</v>
          </cell>
          <cell r="CW261">
            <v>0</v>
          </cell>
          <cell r="CX261">
            <v>0</v>
          </cell>
          <cell r="CY261">
            <v>0</v>
          </cell>
          <cell r="CZ261">
            <v>0</v>
          </cell>
          <cell r="DA261">
            <v>0</v>
          </cell>
          <cell r="DB261">
            <v>2269320</v>
          </cell>
          <cell r="DC261">
            <v>0</v>
          </cell>
          <cell r="DD261">
            <v>0</v>
          </cell>
          <cell r="DE261">
            <v>1362692</v>
          </cell>
          <cell r="DF261">
            <v>0</v>
          </cell>
          <cell r="DG261">
            <v>0</v>
          </cell>
          <cell r="DH261">
            <v>0</v>
          </cell>
          <cell r="DI261">
            <v>0</v>
          </cell>
          <cell r="DJ261">
            <v>0</v>
          </cell>
          <cell r="DK261">
            <v>0</v>
          </cell>
          <cell r="DL261">
            <v>1362692</v>
          </cell>
          <cell r="DM261">
            <v>0</v>
          </cell>
          <cell r="DN261">
            <v>0</v>
          </cell>
          <cell r="DO261">
            <v>0</v>
          </cell>
          <cell r="DP261">
            <v>0</v>
          </cell>
          <cell r="DQ261">
            <v>0</v>
          </cell>
          <cell r="DR261">
            <v>0</v>
          </cell>
          <cell r="DS261">
            <v>1295196</v>
          </cell>
          <cell r="DT261">
            <v>0</v>
          </cell>
          <cell r="DU261">
            <v>0</v>
          </cell>
          <cell r="DV261">
            <v>0</v>
          </cell>
          <cell r="DW261">
            <v>0</v>
          </cell>
          <cell r="DX261">
            <v>0</v>
          </cell>
          <cell r="DY261">
            <v>0</v>
          </cell>
          <cell r="DZ261">
            <v>0</v>
          </cell>
          <cell r="EA261">
            <v>0</v>
          </cell>
        </row>
        <row r="262">
          <cell r="A262">
            <v>183</v>
          </cell>
          <cell r="B262">
            <v>7</v>
          </cell>
          <cell r="C262">
            <v>3</v>
          </cell>
          <cell r="D262">
            <v>0</v>
          </cell>
          <cell r="E262">
            <v>0</v>
          </cell>
          <cell r="F262" t="str">
            <v>FSA</v>
          </cell>
          <cell r="G262" t="str">
            <v>Federal Family Education Loans</v>
          </cell>
          <cell r="H262">
            <v>0</v>
          </cell>
          <cell r="I262">
            <v>1</v>
          </cell>
          <cell r="J262" t="str">
            <v>Federal Family Education Loans Program Account (HEA IV-B) - Downward reestimate of existing loans (non-add)</v>
          </cell>
          <cell r="K262">
            <v>0</v>
          </cell>
          <cell r="L262" t="str">
            <v>M</v>
          </cell>
          <cell r="M262">
            <v>0</v>
          </cell>
          <cell r="N262">
            <v>0</v>
          </cell>
          <cell r="O262">
            <v>0</v>
          </cell>
          <cell r="P262">
            <v>-17014575</v>
          </cell>
          <cell r="Q262">
            <v>0</v>
          </cell>
          <cell r="R262">
            <v>-11676997</v>
          </cell>
          <cell r="S262">
            <v>-11676997</v>
          </cell>
          <cell r="T262">
            <v>-11676997</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-11676997</v>
          </cell>
          <cell r="AJ262">
            <v>-11676997</v>
          </cell>
          <cell r="AK262">
            <v>-11676997</v>
          </cell>
          <cell r="AL262">
            <v>0</v>
          </cell>
          <cell r="AM262">
            <v>0</v>
          </cell>
          <cell r="AN262">
            <v>0</v>
          </cell>
          <cell r="AO262">
            <v>0</v>
          </cell>
          <cell r="AP262">
            <v>-11676997</v>
          </cell>
          <cell r="AQ262">
            <v>-24669934</v>
          </cell>
          <cell r="AR262">
            <v>-24669934</v>
          </cell>
          <cell r="AS262">
            <v>-24669934</v>
          </cell>
          <cell r="AT262">
            <v>-24669934</v>
          </cell>
          <cell r="AU262">
            <v>-24669934</v>
          </cell>
          <cell r="AV262">
            <v>-24669934</v>
          </cell>
          <cell r="AW262">
            <v>-24669934</v>
          </cell>
          <cell r="AX262">
            <v>-24669934</v>
          </cell>
          <cell r="AY262">
            <v>-24669934</v>
          </cell>
          <cell r="AZ262">
            <v>-24669932</v>
          </cell>
          <cell r="BA262">
            <v>-24669934</v>
          </cell>
          <cell r="BB262">
            <v>-11676997</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-16109263</v>
          </cell>
          <cell r="BW262">
            <v>0</v>
          </cell>
          <cell r="BX262">
            <v>0</v>
          </cell>
          <cell r="BY262">
            <v>0</v>
          </cell>
          <cell r="BZ262">
            <v>0</v>
          </cell>
          <cell r="CA262">
            <v>0</v>
          </cell>
          <cell r="CB262">
            <v>0</v>
          </cell>
          <cell r="CC262">
            <v>0</v>
          </cell>
          <cell r="CD262">
            <v>0</v>
          </cell>
          <cell r="CE262">
            <v>0</v>
          </cell>
          <cell r="CF262">
            <v>0</v>
          </cell>
          <cell r="CG262">
            <v>-9942387</v>
          </cell>
          <cell r="CH262">
            <v>-9946125</v>
          </cell>
          <cell r="CI262">
            <v>0</v>
          </cell>
          <cell r="CJ262">
            <v>-16109263</v>
          </cell>
          <cell r="CK262">
            <v>0</v>
          </cell>
          <cell r="CL262">
            <v>0</v>
          </cell>
          <cell r="CM262">
            <v>0</v>
          </cell>
          <cell r="CN262">
            <v>0</v>
          </cell>
          <cell r="CO262">
            <v>0</v>
          </cell>
          <cell r="CP262">
            <v>0</v>
          </cell>
          <cell r="CQ262">
            <v>0</v>
          </cell>
          <cell r="CR262">
            <v>-3924999</v>
          </cell>
          <cell r="CS262">
            <v>-3924999</v>
          </cell>
          <cell r="CT262">
            <v>-3924999</v>
          </cell>
          <cell r="CU262">
            <v>-3924999</v>
          </cell>
          <cell r="CV262">
            <v>0</v>
          </cell>
          <cell r="CW262">
            <v>0</v>
          </cell>
          <cell r="CX262">
            <v>0</v>
          </cell>
          <cell r="CY262">
            <v>0</v>
          </cell>
          <cell r="CZ262">
            <v>0</v>
          </cell>
          <cell r="DA262">
            <v>0</v>
          </cell>
          <cell r="DB262">
            <v>-3924999</v>
          </cell>
          <cell r="DC262">
            <v>0</v>
          </cell>
          <cell r="DD262">
            <v>0</v>
          </cell>
          <cell r="DE262">
            <v>-4656259</v>
          </cell>
          <cell r="DF262">
            <v>0</v>
          </cell>
          <cell r="DG262">
            <v>0</v>
          </cell>
          <cell r="DH262">
            <v>0</v>
          </cell>
          <cell r="DI262">
            <v>0</v>
          </cell>
          <cell r="DJ262">
            <v>0</v>
          </cell>
          <cell r="DK262">
            <v>0</v>
          </cell>
          <cell r="DL262">
            <v>-4656259</v>
          </cell>
          <cell r="DM262">
            <v>0</v>
          </cell>
          <cell r="DN262">
            <v>0</v>
          </cell>
          <cell r="DO262">
            <v>0</v>
          </cell>
          <cell r="DP262">
            <v>0</v>
          </cell>
          <cell r="DQ262">
            <v>0</v>
          </cell>
          <cell r="DR262">
            <v>0</v>
          </cell>
          <cell r="DS262">
            <v>-2521474</v>
          </cell>
          <cell r="DT262">
            <v>0</v>
          </cell>
          <cell r="DU262">
            <v>0</v>
          </cell>
          <cell r="DV262">
            <v>0</v>
          </cell>
          <cell r="DW262">
            <v>0</v>
          </cell>
          <cell r="DX262">
            <v>0</v>
          </cell>
          <cell r="DY262">
            <v>0</v>
          </cell>
          <cell r="DZ262">
            <v>0</v>
          </cell>
          <cell r="EA262">
            <v>0</v>
          </cell>
        </row>
        <row r="263">
          <cell r="A263">
            <v>184</v>
          </cell>
          <cell r="B263">
            <v>7</v>
          </cell>
          <cell r="C263">
            <v>3</v>
          </cell>
          <cell r="D263">
            <v>0</v>
          </cell>
          <cell r="E263">
            <v>0</v>
          </cell>
          <cell r="F263" t="str">
            <v>FSA</v>
          </cell>
          <cell r="G263" t="str">
            <v>Federal Family Education Loans</v>
          </cell>
          <cell r="H263">
            <v>0</v>
          </cell>
          <cell r="I263">
            <v>1</v>
          </cell>
          <cell r="J263" t="str">
            <v>Federal Family Education Loans Program Account (HEA IV-B) - Net reestimate of existing loans (non-add)</v>
          </cell>
          <cell r="K263">
            <v>0</v>
          </cell>
          <cell r="L263" t="str">
            <v>M</v>
          </cell>
          <cell r="M263">
            <v>0</v>
          </cell>
          <cell r="N263">
            <v>0</v>
          </cell>
          <cell r="O263">
            <v>0</v>
          </cell>
          <cell r="P263">
            <v>-15952714</v>
          </cell>
          <cell r="Q263">
            <v>0</v>
          </cell>
          <cell r="R263">
            <v>-7402632</v>
          </cell>
          <cell r="S263">
            <v>-7402632</v>
          </cell>
          <cell r="T263">
            <v>-7402632</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-7402632</v>
          </cell>
          <cell r="AJ263">
            <v>-7402632</v>
          </cell>
          <cell r="AK263">
            <v>-7402632</v>
          </cell>
          <cell r="AL263">
            <v>0</v>
          </cell>
          <cell r="AM263">
            <v>0</v>
          </cell>
          <cell r="AN263">
            <v>0</v>
          </cell>
          <cell r="AO263">
            <v>0</v>
          </cell>
          <cell r="AP263">
            <v>-7402632</v>
          </cell>
          <cell r="AQ263">
            <v>0</v>
          </cell>
          <cell r="AR263">
            <v>0</v>
          </cell>
          <cell r="AS263">
            <v>0</v>
          </cell>
          <cell r="AT263">
            <v>0</v>
          </cell>
          <cell r="AU263">
            <v>0</v>
          </cell>
          <cell r="AV263">
            <v>0</v>
          </cell>
          <cell r="AW263">
            <v>0</v>
          </cell>
          <cell r="AX263">
            <v>0</v>
          </cell>
          <cell r="AY263">
            <v>0</v>
          </cell>
          <cell r="AZ263">
            <v>0</v>
          </cell>
          <cell r="BA263">
            <v>0</v>
          </cell>
          <cell r="BB263">
            <v>-7402632</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-1655679</v>
          </cell>
          <cell r="CS263">
            <v>-1655679</v>
          </cell>
          <cell r="CT263">
            <v>-1655679</v>
          </cell>
          <cell r="CU263">
            <v>-1655679</v>
          </cell>
          <cell r="CV263">
            <v>0</v>
          </cell>
          <cell r="CW263">
            <v>0</v>
          </cell>
          <cell r="CX263">
            <v>0</v>
          </cell>
          <cell r="CY263">
            <v>0</v>
          </cell>
          <cell r="CZ263">
            <v>0</v>
          </cell>
          <cell r="DA263">
            <v>0</v>
          </cell>
          <cell r="DB263">
            <v>-1655679</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row>
        <row r="264">
          <cell r="A264">
            <v>185</v>
          </cell>
          <cell r="B264">
            <v>7</v>
          </cell>
          <cell r="C264">
            <v>3</v>
          </cell>
          <cell r="D264">
            <v>0</v>
          </cell>
          <cell r="E264">
            <v>0</v>
          </cell>
          <cell r="F264" t="str">
            <v>FSA</v>
          </cell>
          <cell r="G264" t="str">
            <v>Federal Family Education Loans</v>
          </cell>
          <cell r="H264">
            <v>0</v>
          </cell>
          <cell r="I264">
            <v>0</v>
          </cell>
          <cell r="J264" t="str">
            <v>Federal Family Education Loans Program Account (HEA IV-B) - Upward modification of existing loans</v>
          </cell>
          <cell r="K264">
            <v>0</v>
          </cell>
          <cell r="L264" t="str">
            <v>M</v>
          </cell>
          <cell r="M264">
            <v>1</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283031</v>
          </cell>
          <cell r="BG264">
            <v>283031</v>
          </cell>
          <cell r="BH264">
            <v>283031</v>
          </cell>
          <cell r="BI264">
            <v>283031</v>
          </cell>
          <cell r="BJ264">
            <v>283031</v>
          </cell>
          <cell r="BK264">
            <v>283031</v>
          </cell>
          <cell r="BL264">
            <v>283031</v>
          </cell>
          <cell r="BM264">
            <v>0</v>
          </cell>
          <cell r="BN264">
            <v>0</v>
          </cell>
          <cell r="BO264">
            <v>0</v>
          </cell>
          <cell r="BP264">
            <v>0</v>
          </cell>
          <cell r="BQ264">
            <v>0</v>
          </cell>
          <cell r="BR264">
            <v>0</v>
          </cell>
          <cell r="BS264">
            <v>0</v>
          </cell>
          <cell r="BT264">
            <v>0</v>
          </cell>
          <cell r="BU264">
            <v>0</v>
          </cell>
          <cell r="BV264">
            <v>414822</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414822</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151588</v>
          </cell>
          <cell r="DT264">
            <v>0</v>
          </cell>
          <cell r="DU264">
            <v>0</v>
          </cell>
          <cell r="DV264">
            <v>0</v>
          </cell>
          <cell r="DW264">
            <v>0</v>
          </cell>
          <cell r="DX264">
            <v>0</v>
          </cell>
          <cell r="DY264">
            <v>0</v>
          </cell>
          <cell r="DZ264">
            <v>0</v>
          </cell>
          <cell r="EA264">
            <v>0</v>
          </cell>
        </row>
        <row r="265">
          <cell r="A265">
            <v>186</v>
          </cell>
          <cell r="B265">
            <v>7</v>
          </cell>
          <cell r="C265">
            <v>3</v>
          </cell>
          <cell r="D265">
            <v>0</v>
          </cell>
          <cell r="E265">
            <v>0</v>
          </cell>
          <cell r="F265" t="str">
            <v>FSA</v>
          </cell>
          <cell r="G265" t="str">
            <v>Federal Family Education Loans</v>
          </cell>
          <cell r="H265">
            <v>0</v>
          </cell>
          <cell r="I265">
            <v>1</v>
          </cell>
          <cell r="J265" t="str">
            <v>Federal Family Education Loans Program Account (HEA IV-B) - Downward modification of existing loans (non-add)</v>
          </cell>
          <cell r="K265">
            <v>0</v>
          </cell>
          <cell r="L265" t="str">
            <v>M</v>
          </cell>
          <cell r="M265">
            <v>0</v>
          </cell>
          <cell r="N265">
            <v>0</v>
          </cell>
          <cell r="O265">
            <v>0</v>
          </cell>
          <cell r="P265">
            <v>-2640420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-692053</v>
          </cell>
          <cell r="BG265">
            <v>-692053</v>
          </cell>
          <cell r="BH265">
            <v>-692053</v>
          </cell>
          <cell r="BI265">
            <v>-692053</v>
          </cell>
          <cell r="BJ265">
            <v>-692053</v>
          </cell>
          <cell r="BK265">
            <v>-692053</v>
          </cell>
          <cell r="BL265">
            <v>-692053</v>
          </cell>
          <cell r="BM265">
            <v>0</v>
          </cell>
          <cell r="BN265">
            <v>0</v>
          </cell>
          <cell r="BO265">
            <v>0</v>
          </cell>
          <cell r="BP265">
            <v>0</v>
          </cell>
          <cell r="BQ265">
            <v>0</v>
          </cell>
          <cell r="BR265">
            <v>0</v>
          </cell>
          <cell r="BS265">
            <v>0</v>
          </cell>
          <cell r="BT265">
            <v>0</v>
          </cell>
          <cell r="BU265">
            <v>0</v>
          </cell>
          <cell r="BV265">
            <v>-261866</v>
          </cell>
          <cell r="BW265">
            <v>0</v>
          </cell>
          <cell r="BX265">
            <v>0</v>
          </cell>
          <cell r="BY265">
            <v>0</v>
          </cell>
          <cell r="BZ265">
            <v>0</v>
          </cell>
          <cell r="CA265">
            <v>0</v>
          </cell>
          <cell r="CB265">
            <v>0</v>
          </cell>
          <cell r="CC265">
            <v>0</v>
          </cell>
          <cell r="CD265">
            <v>-3390397</v>
          </cell>
          <cell r="CE265">
            <v>-3390397</v>
          </cell>
          <cell r="CF265">
            <v>0</v>
          </cell>
          <cell r="CG265">
            <v>0</v>
          </cell>
          <cell r="CH265">
            <v>0</v>
          </cell>
          <cell r="CI265">
            <v>0</v>
          </cell>
          <cell r="CJ265">
            <v>-3390397</v>
          </cell>
          <cell r="CK265">
            <v>0</v>
          </cell>
          <cell r="CL265">
            <v>-3390397</v>
          </cell>
          <cell r="CM265">
            <v>0</v>
          </cell>
          <cell r="CN265">
            <v>0</v>
          </cell>
          <cell r="CO265">
            <v>0</v>
          </cell>
          <cell r="CP265">
            <v>0</v>
          </cell>
          <cell r="CQ265">
            <v>-3657173</v>
          </cell>
          <cell r="CR265">
            <v>-3657173</v>
          </cell>
          <cell r="CS265">
            <v>-4020363</v>
          </cell>
          <cell r="CT265">
            <v>-4020363</v>
          </cell>
          <cell r="CU265">
            <v>-4020363</v>
          </cell>
          <cell r="CV265">
            <v>0</v>
          </cell>
          <cell r="CW265">
            <v>-4020363</v>
          </cell>
          <cell r="CX265">
            <v>-4020363</v>
          </cell>
          <cell r="CY265">
            <v>-4020363</v>
          </cell>
          <cell r="CZ265">
            <v>0</v>
          </cell>
          <cell r="DA265">
            <v>0</v>
          </cell>
          <cell r="DB265">
            <v>-4020363</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row>
        <row r="266">
          <cell r="A266">
            <v>187</v>
          </cell>
          <cell r="B266">
            <v>7</v>
          </cell>
          <cell r="C266">
            <v>3</v>
          </cell>
          <cell r="D266">
            <v>0</v>
          </cell>
          <cell r="E266">
            <v>0</v>
          </cell>
          <cell r="F266" t="str">
            <v>FSA</v>
          </cell>
          <cell r="G266" t="str">
            <v>Federal Family Education Loans</v>
          </cell>
          <cell r="H266">
            <v>0</v>
          </cell>
          <cell r="I266">
            <v>1</v>
          </cell>
          <cell r="J266" t="str">
            <v>Federal Family Education Loans Program Account (HEA IV-B) - Net modification of existing loans (non-add)</v>
          </cell>
          <cell r="K266">
            <v>0</v>
          </cell>
          <cell r="L266" t="str">
            <v>M</v>
          </cell>
          <cell r="M266">
            <v>0</v>
          </cell>
          <cell r="N266">
            <v>0</v>
          </cell>
          <cell r="O266">
            <v>0</v>
          </cell>
          <cell r="P266">
            <v>-2640420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-409022</v>
          </cell>
          <cell r="BG266">
            <v>-409022</v>
          </cell>
          <cell r="BH266">
            <v>-409022</v>
          </cell>
          <cell r="BI266">
            <v>-409022</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row>
        <row r="267">
          <cell r="A267">
            <v>190</v>
          </cell>
          <cell r="B267">
            <v>7</v>
          </cell>
          <cell r="C267">
            <v>3</v>
          </cell>
          <cell r="D267">
            <v>0</v>
          </cell>
          <cell r="E267">
            <v>0</v>
          </cell>
          <cell r="F267" t="str">
            <v>FSA</v>
          </cell>
          <cell r="G267" t="str">
            <v>Federal Family Education Loans Liquidating Account</v>
          </cell>
          <cell r="H267">
            <v>0</v>
          </cell>
          <cell r="I267">
            <v>0</v>
          </cell>
          <cell r="J267" t="str">
            <v>Federal Family Education Loans Liquidating Account (HEA IV-B) - Pre-1992 student loans</v>
          </cell>
          <cell r="K267">
            <v>0</v>
          </cell>
          <cell r="L267" t="str">
            <v>M</v>
          </cell>
          <cell r="M267">
            <v>1</v>
          </cell>
          <cell r="N267">
            <v>0</v>
          </cell>
          <cell r="O267">
            <v>0</v>
          </cell>
          <cell r="P267">
            <v>-369977</v>
          </cell>
          <cell r="Q267">
            <v>-527756</v>
          </cell>
          <cell r="R267">
            <v>-261950</v>
          </cell>
          <cell r="S267">
            <v>-456132</v>
          </cell>
          <cell r="T267">
            <v>-456132</v>
          </cell>
          <cell r="U267">
            <v>-221028</v>
          </cell>
          <cell r="V267">
            <v>-221028</v>
          </cell>
          <cell r="W267">
            <v>-489579</v>
          </cell>
          <cell r="X267">
            <v>-489579</v>
          </cell>
          <cell r="Y267">
            <v>-489579</v>
          </cell>
          <cell r="Z267">
            <v>-489579</v>
          </cell>
          <cell r="AA267">
            <v>0</v>
          </cell>
          <cell r="AB267">
            <v>-489579</v>
          </cell>
          <cell r="AC267">
            <v>-489579</v>
          </cell>
          <cell r="AD267">
            <v>-489579</v>
          </cell>
          <cell r="AE267">
            <v>-489579</v>
          </cell>
          <cell r="AF267">
            <v>-489579</v>
          </cell>
          <cell r="AG267">
            <v>-407033</v>
          </cell>
          <cell r="AH267">
            <v>-407033</v>
          </cell>
          <cell r="AI267">
            <v>-456132</v>
          </cell>
          <cell r="AJ267">
            <v>-456132</v>
          </cell>
          <cell r="AK267">
            <v>-456132</v>
          </cell>
          <cell r="AL267">
            <v>-407033</v>
          </cell>
          <cell r="AM267">
            <v>-407033</v>
          </cell>
          <cell r="AN267">
            <v>-407033</v>
          </cell>
          <cell r="AO267">
            <v>-407033</v>
          </cell>
          <cell r="AP267">
            <v>-456132</v>
          </cell>
          <cell r="AQ267">
            <v>-221028</v>
          </cell>
          <cell r="AR267">
            <v>-221028</v>
          </cell>
          <cell r="AS267">
            <v>-221028</v>
          </cell>
          <cell r="AT267">
            <v>-221028</v>
          </cell>
          <cell r="AU267">
            <v>-221028</v>
          </cell>
          <cell r="AV267">
            <v>-221028</v>
          </cell>
          <cell r="AW267">
            <v>-221028</v>
          </cell>
          <cell r="AX267">
            <v>-221028</v>
          </cell>
          <cell r="AY267">
            <v>-361794</v>
          </cell>
          <cell r="AZ267">
            <v>-268797</v>
          </cell>
          <cell r="BA267">
            <v>-361794</v>
          </cell>
          <cell r="BB267">
            <v>-456132</v>
          </cell>
          <cell r="BC267">
            <v>-407033</v>
          </cell>
          <cell r="BD267">
            <v>-353685</v>
          </cell>
          <cell r="BE267">
            <v>-407033</v>
          </cell>
          <cell r="BF267">
            <v>-147659</v>
          </cell>
          <cell r="BG267">
            <v>-147659</v>
          </cell>
          <cell r="BH267">
            <v>-147659</v>
          </cell>
          <cell r="BI267">
            <v>-147659</v>
          </cell>
          <cell r="BJ267">
            <v>-147659</v>
          </cell>
          <cell r="BK267">
            <v>-147659</v>
          </cell>
          <cell r="BL267">
            <v>-147659</v>
          </cell>
          <cell r="BM267">
            <v>-314067</v>
          </cell>
          <cell r="BN267">
            <v>-314067</v>
          </cell>
          <cell r="BO267">
            <v>-314067</v>
          </cell>
          <cell r="BP267">
            <v>-314067</v>
          </cell>
          <cell r="BQ267">
            <v>-361794</v>
          </cell>
          <cell r="BR267">
            <v>-361794</v>
          </cell>
          <cell r="BS267">
            <v>-361794</v>
          </cell>
          <cell r="BT267">
            <v>-361794</v>
          </cell>
          <cell r="BU267">
            <v>-361794</v>
          </cell>
          <cell r="BV267">
            <v>-187821</v>
          </cell>
          <cell r="BW267">
            <v>-271311</v>
          </cell>
          <cell r="BX267">
            <v>-271311</v>
          </cell>
          <cell r="BY267">
            <v>-271311</v>
          </cell>
          <cell r="BZ267">
            <v>-271311</v>
          </cell>
          <cell r="CA267">
            <v>-271311</v>
          </cell>
          <cell r="CB267">
            <v>-271311</v>
          </cell>
          <cell r="CC267">
            <v>-271311</v>
          </cell>
          <cell r="CD267">
            <v>-334797</v>
          </cell>
          <cell r="CE267">
            <v>-334797</v>
          </cell>
          <cell r="CF267">
            <v>-334797</v>
          </cell>
          <cell r="CG267">
            <v>-310911</v>
          </cell>
          <cell r="CH267">
            <v>-133093</v>
          </cell>
          <cell r="CI267">
            <v>-409628</v>
          </cell>
          <cell r="CJ267">
            <v>-187821</v>
          </cell>
          <cell r="CK267">
            <v>-280724</v>
          </cell>
          <cell r="CL267">
            <v>-334797</v>
          </cell>
          <cell r="CM267">
            <v>-280724</v>
          </cell>
          <cell r="CN267">
            <v>-280724</v>
          </cell>
          <cell r="CO267">
            <v>-280724</v>
          </cell>
          <cell r="CP267">
            <v>-280724</v>
          </cell>
          <cell r="CQ267">
            <v>-243958</v>
          </cell>
          <cell r="CR267">
            <v>-177849</v>
          </cell>
          <cell r="CS267">
            <v>-177849</v>
          </cell>
          <cell r="CT267">
            <v>-177849</v>
          </cell>
          <cell r="CU267">
            <v>-138840</v>
          </cell>
          <cell r="CV267">
            <v>-196444</v>
          </cell>
          <cell r="CW267">
            <v>-243958</v>
          </cell>
          <cell r="CX267">
            <v>-243958</v>
          </cell>
          <cell r="CY267">
            <v>-243958</v>
          </cell>
          <cell r="CZ267">
            <v>-149347</v>
          </cell>
          <cell r="DA267">
            <v>-149347</v>
          </cell>
          <cell r="DB267">
            <v>-177849</v>
          </cell>
          <cell r="DC267">
            <v>-149347</v>
          </cell>
          <cell r="DD267">
            <v>-149347</v>
          </cell>
          <cell r="DE267">
            <v>-129001</v>
          </cell>
          <cell r="DF267">
            <v>-126453</v>
          </cell>
          <cell r="DG267">
            <v>-126453</v>
          </cell>
          <cell r="DH267">
            <v>-126453</v>
          </cell>
          <cell r="DI267">
            <v>-126453</v>
          </cell>
          <cell r="DJ267">
            <v>-126453</v>
          </cell>
          <cell r="DK267">
            <v>-175859</v>
          </cell>
          <cell r="DL267">
            <v>-205977</v>
          </cell>
          <cell r="DM267">
            <v>-175859</v>
          </cell>
          <cell r="DN267">
            <v>-175589</v>
          </cell>
          <cell r="DO267">
            <v>0</v>
          </cell>
          <cell r="DP267">
            <v>-175859</v>
          </cell>
          <cell r="DQ267">
            <v>-175859</v>
          </cell>
          <cell r="DR267">
            <v>-175589</v>
          </cell>
          <cell r="DS267">
            <v>-291218</v>
          </cell>
          <cell r="DT267">
            <v>-149613</v>
          </cell>
          <cell r="DU267">
            <v>-149613</v>
          </cell>
          <cell r="DV267">
            <v>-149613</v>
          </cell>
          <cell r="DW267">
            <v>-149613</v>
          </cell>
          <cell r="DX267">
            <v>-259736</v>
          </cell>
          <cell r="DY267">
            <v>-259736</v>
          </cell>
          <cell r="DZ267">
            <v>-259736</v>
          </cell>
          <cell r="EA267">
            <v>-259736</v>
          </cell>
        </row>
        <row r="268">
          <cell r="A268">
            <v>191</v>
          </cell>
          <cell r="B268">
            <v>7</v>
          </cell>
          <cell r="C268">
            <v>3</v>
          </cell>
          <cell r="D268">
            <v>0</v>
          </cell>
          <cell r="E268">
            <v>0</v>
          </cell>
          <cell r="F268" t="str">
            <v>FSA</v>
          </cell>
          <cell r="G268" t="str">
            <v>Federal Perkins Loan Program</v>
          </cell>
          <cell r="H268">
            <v>0</v>
          </cell>
          <cell r="I268">
            <v>0</v>
          </cell>
          <cell r="J268" t="str">
            <v>Federal Perkins Loan Program - New loans subsidies (proposed legislation)</v>
          </cell>
          <cell r="K268">
            <v>0</v>
          </cell>
          <cell r="L268" t="str">
            <v>M</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Y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row>
        <row r="269">
          <cell r="A269">
            <v>191.01</v>
          </cell>
          <cell r="B269">
            <v>7</v>
          </cell>
          <cell r="C269">
            <v>3</v>
          </cell>
          <cell r="D269">
            <v>0</v>
          </cell>
          <cell r="E269">
            <v>0</v>
          </cell>
          <cell r="F269" t="str">
            <v>FSA</v>
          </cell>
          <cell r="G269" t="str">
            <v>Federal Perkins Loan Program</v>
          </cell>
          <cell r="H269">
            <v>0</v>
          </cell>
          <cell r="I269">
            <v>0</v>
          </cell>
          <cell r="J269" t="str">
            <v>Health Education Assistance Loans Liquidating Account</v>
          </cell>
          <cell r="K269">
            <v>0</v>
          </cell>
          <cell r="L269" t="str">
            <v>M</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-8000</v>
          </cell>
          <cell r="BL269">
            <v>-8000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-8000</v>
          </cell>
          <cell r="CE269">
            <v>-8000</v>
          </cell>
          <cell r="CF269">
            <v>-8000</v>
          </cell>
          <cell r="CG269">
            <v>0</v>
          </cell>
          <cell r="CH269">
            <v>0</v>
          </cell>
          <cell r="CI269">
            <v>0</v>
          </cell>
          <cell r="CJ269">
            <v>0</v>
          </cell>
          <cell r="CK269">
            <v>0</v>
          </cell>
          <cell r="CL269">
            <v>0</v>
          </cell>
          <cell r="CM269">
            <v>0</v>
          </cell>
          <cell r="CN269">
            <v>0</v>
          </cell>
          <cell r="CO269">
            <v>0</v>
          </cell>
          <cell r="CP269">
            <v>0</v>
          </cell>
          <cell r="CQ269">
            <v>-8000</v>
          </cell>
          <cell r="CR269">
            <v>-8000</v>
          </cell>
          <cell r="CS269">
            <v>-8000</v>
          </cell>
          <cell r="CT269">
            <v>0</v>
          </cell>
          <cell r="CU269">
            <v>-1000</v>
          </cell>
          <cell r="CV269">
            <v>-8000</v>
          </cell>
          <cell r="CW269">
            <v>-8000</v>
          </cell>
          <cell r="CX269">
            <v>-8000</v>
          </cell>
          <cell r="CY269">
            <v>-8000</v>
          </cell>
          <cell r="CZ269">
            <v>-9000</v>
          </cell>
          <cell r="DA269">
            <v>-9000</v>
          </cell>
          <cell r="DB269">
            <v>-1000</v>
          </cell>
          <cell r="DC269">
            <v>-1000</v>
          </cell>
          <cell r="DD269">
            <v>-1000</v>
          </cell>
          <cell r="DE269">
            <v>-8000</v>
          </cell>
          <cell r="DF269">
            <v>-9000</v>
          </cell>
          <cell r="DG269">
            <v>-9000</v>
          </cell>
          <cell r="DH269">
            <v>-9000</v>
          </cell>
          <cell r="DI269">
            <v>-9000</v>
          </cell>
          <cell r="DJ269">
            <v>-9000</v>
          </cell>
          <cell r="DK269">
            <v>-8000</v>
          </cell>
          <cell r="DL269">
            <v>-8000</v>
          </cell>
          <cell r="DM269">
            <v>-8000</v>
          </cell>
          <cell r="DN269">
            <v>-8000</v>
          </cell>
          <cell r="DO269">
            <v>0</v>
          </cell>
          <cell r="DP269">
            <v>-8000</v>
          </cell>
          <cell r="DQ269">
            <v>-8000</v>
          </cell>
          <cell r="DR269">
            <v>-8000</v>
          </cell>
          <cell r="DS269">
            <v>-8000</v>
          </cell>
          <cell r="DT269">
            <v>-8000</v>
          </cell>
          <cell r="DU269">
            <v>-8000</v>
          </cell>
          <cell r="DV269">
            <v>-8000</v>
          </cell>
          <cell r="DW269">
            <v>-8000</v>
          </cell>
          <cell r="DX269">
            <v>-8000</v>
          </cell>
          <cell r="DY269">
            <v>-8000</v>
          </cell>
          <cell r="DZ269">
            <v>-8000</v>
          </cell>
          <cell r="EA269">
            <v>-8000</v>
          </cell>
        </row>
        <row r="270">
          <cell r="A270">
            <v>192</v>
          </cell>
          <cell r="B270">
            <v>7</v>
          </cell>
          <cell r="C270">
            <v>3</v>
          </cell>
          <cell r="D270">
            <v>0</v>
          </cell>
          <cell r="E270">
            <v>0</v>
          </cell>
          <cell r="F270" t="str">
            <v>FSA</v>
          </cell>
          <cell r="G270" t="str">
            <v>Federal Perkins Loan Program</v>
          </cell>
          <cell r="H270">
            <v>0</v>
          </cell>
          <cell r="I270">
            <v>1</v>
          </cell>
          <cell r="J270" t="str">
            <v>Federal Perkins Loan Program - New net loan subsidies (non-add)</v>
          </cell>
          <cell r="K270">
            <v>0</v>
          </cell>
          <cell r="L270" t="str">
            <v>M</v>
          </cell>
          <cell r="M270">
            <v>0</v>
          </cell>
          <cell r="N270">
            <v>0</v>
          </cell>
          <cell r="O270">
            <v>0</v>
          </cell>
          <cell r="P270">
            <v>0</v>
          </cell>
          <cell r="Q270">
            <v>-497710</v>
          </cell>
          <cell r="R270">
            <v>0</v>
          </cell>
          <cell r="S270">
            <v>0</v>
          </cell>
          <cell r="T270">
            <v>0</v>
          </cell>
          <cell r="U270">
            <v>-178659</v>
          </cell>
          <cell r="V270">
            <v>-178659</v>
          </cell>
          <cell r="W270">
            <v>-178659</v>
          </cell>
          <cell r="X270">
            <v>-178659</v>
          </cell>
          <cell r="Y270">
            <v>-178659</v>
          </cell>
          <cell r="Z270">
            <v>-178659</v>
          </cell>
          <cell r="AA270">
            <v>0</v>
          </cell>
          <cell r="AB270">
            <v>-178659</v>
          </cell>
          <cell r="AC270">
            <v>-178659</v>
          </cell>
          <cell r="AD270">
            <v>-178659</v>
          </cell>
          <cell r="AE270">
            <v>-178659</v>
          </cell>
          <cell r="AF270">
            <v>-178659</v>
          </cell>
          <cell r="AG270">
            <v>-101496</v>
          </cell>
          <cell r="AH270">
            <v>-101496</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-101496</v>
          </cell>
          <cell r="BD270">
            <v>0</v>
          </cell>
          <cell r="BE270">
            <v>-101496</v>
          </cell>
          <cell r="BF270">
            <v>-1240798</v>
          </cell>
          <cell r="BG270">
            <v>-1240798</v>
          </cell>
          <cell r="BH270">
            <v>-1240798</v>
          </cell>
          <cell r="BI270">
            <v>-1240798</v>
          </cell>
          <cell r="BJ270">
            <v>-1240798</v>
          </cell>
          <cell r="BK270">
            <v>-1240798</v>
          </cell>
          <cell r="BL270">
            <v>-1240798</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-1378545</v>
          </cell>
          <cell r="CE270">
            <v>0</v>
          </cell>
          <cell r="CF270">
            <v>0</v>
          </cell>
          <cell r="CG270">
            <v>0</v>
          </cell>
          <cell r="CH270">
            <v>0</v>
          </cell>
          <cell r="CI270">
            <v>0</v>
          </cell>
          <cell r="CJ270">
            <v>0</v>
          </cell>
          <cell r="CK270">
            <v>-1881900</v>
          </cell>
          <cell r="CL270">
            <v>-1378545</v>
          </cell>
          <cell r="CM270">
            <v>-1881900</v>
          </cell>
          <cell r="CN270">
            <v>-1881900</v>
          </cell>
          <cell r="CO270">
            <v>-1881900</v>
          </cell>
          <cell r="CP270">
            <v>-1881900</v>
          </cell>
          <cell r="CQ270">
            <v>-1408498</v>
          </cell>
          <cell r="CR270">
            <v>-1408498</v>
          </cell>
          <cell r="CS270">
            <v>0</v>
          </cell>
          <cell r="CT270">
            <v>0</v>
          </cell>
          <cell r="CU270">
            <v>0</v>
          </cell>
          <cell r="CV270">
            <v>0</v>
          </cell>
          <cell r="CW270">
            <v>0</v>
          </cell>
          <cell r="CX270">
            <v>0</v>
          </cell>
          <cell r="CY270">
            <v>0</v>
          </cell>
          <cell r="CZ270">
            <v>-827674</v>
          </cell>
          <cell r="DA270">
            <v>0</v>
          </cell>
          <cell r="DB270">
            <v>0</v>
          </cell>
          <cell r="DC270">
            <v>0</v>
          </cell>
          <cell r="DD270">
            <v>0</v>
          </cell>
          <cell r="DE270">
            <v>0</v>
          </cell>
          <cell r="DF270">
            <v>-827674</v>
          </cell>
          <cell r="DG270">
            <v>-827674</v>
          </cell>
          <cell r="DH270">
            <v>-827674</v>
          </cell>
          <cell r="DI270">
            <v>-827674</v>
          </cell>
          <cell r="DJ270">
            <v>-827674</v>
          </cell>
          <cell r="DK270">
            <v>-876857</v>
          </cell>
          <cell r="DL270">
            <v>0</v>
          </cell>
          <cell r="DM270">
            <v>0</v>
          </cell>
          <cell r="DN270">
            <v>0</v>
          </cell>
          <cell r="DO270">
            <v>0</v>
          </cell>
          <cell r="DP270">
            <v>0</v>
          </cell>
          <cell r="DQ270">
            <v>0</v>
          </cell>
          <cell r="DR270">
            <v>0</v>
          </cell>
          <cell r="DS270">
            <v>0</v>
          </cell>
          <cell r="DT270">
            <v>-876857</v>
          </cell>
          <cell r="DU270">
            <v>-876857</v>
          </cell>
          <cell r="DV270">
            <v>-876857</v>
          </cell>
          <cell r="DW270">
            <v>-876857</v>
          </cell>
          <cell r="DX270">
            <v>-640312</v>
          </cell>
          <cell r="DY270">
            <v>-640312</v>
          </cell>
          <cell r="DZ270">
            <v>-640312</v>
          </cell>
          <cell r="EA270">
            <v>-640312</v>
          </cell>
        </row>
        <row r="271">
          <cell r="A271">
            <v>195</v>
          </cell>
          <cell r="B271">
            <v>8</v>
          </cell>
          <cell r="C271">
            <v>3</v>
          </cell>
          <cell r="D271">
            <v>0</v>
          </cell>
          <cell r="E271">
            <v>0</v>
          </cell>
          <cell r="F271" t="str">
            <v>OPE</v>
          </cell>
          <cell r="G271" t="str">
            <v>Higher Education</v>
          </cell>
          <cell r="H271" t="str">
            <v>Other, Post 2nd-2</v>
          </cell>
          <cell r="I271">
            <v>0</v>
          </cell>
          <cell r="J271" t="str">
            <v>Strengthening institutions (HEA III-A, section 311)</v>
          </cell>
          <cell r="K271">
            <v>0</v>
          </cell>
          <cell r="L271" t="str">
            <v>D</v>
          </cell>
          <cell r="M271">
            <v>1</v>
          </cell>
          <cell r="N271">
            <v>0</v>
          </cell>
          <cell r="O271">
            <v>0</v>
          </cell>
          <cell r="P271">
            <v>80000</v>
          </cell>
          <cell r="Q271">
            <v>84000</v>
          </cell>
          <cell r="R271">
            <v>84000</v>
          </cell>
          <cell r="S271">
            <v>84000</v>
          </cell>
          <cell r="T271">
            <v>84000</v>
          </cell>
          <cell r="U271">
            <v>84000</v>
          </cell>
          <cell r="V271">
            <v>84000</v>
          </cell>
          <cell r="W271">
            <v>84000</v>
          </cell>
          <cell r="X271">
            <v>84000</v>
          </cell>
          <cell r="Y271">
            <v>84000</v>
          </cell>
          <cell r="Z271">
            <v>84000</v>
          </cell>
          <cell r="AA271">
            <v>0</v>
          </cell>
          <cell r="AB271">
            <v>84000</v>
          </cell>
          <cell r="AC271">
            <v>84000</v>
          </cell>
          <cell r="AD271">
            <v>84000</v>
          </cell>
          <cell r="AE271">
            <v>84000</v>
          </cell>
          <cell r="AF271">
            <v>84000</v>
          </cell>
          <cell r="AG271">
            <v>88200</v>
          </cell>
          <cell r="AH271">
            <v>88200</v>
          </cell>
          <cell r="AI271">
            <v>88200</v>
          </cell>
          <cell r="AJ271">
            <v>84000</v>
          </cell>
          <cell r="AK271">
            <v>84000</v>
          </cell>
          <cell r="AL271">
            <v>88200</v>
          </cell>
          <cell r="AM271">
            <v>88200</v>
          </cell>
          <cell r="AN271">
            <v>88200</v>
          </cell>
          <cell r="AO271">
            <v>88200</v>
          </cell>
          <cell r="AP271">
            <v>84000</v>
          </cell>
          <cell r="AQ271">
            <v>84000</v>
          </cell>
          <cell r="AR271">
            <v>84000</v>
          </cell>
          <cell r="AS271">
            <v>84000</v>
          </cell>
          <cell r="AT271">
            <v>84000</v>
          </cell>
          <cell r="AU271">
            <v>84000</v>
          </cell>
          <cell r="AV271">
            <v>84000</v>
          </cell>
          <cell r="AW271">
            <v>77235</v>
          </cell>
          <cell r="AX271">
            <v>84000</v>
          </cell>
          <cell r="AY271">
            <v>84000</v>
          </cell>
          <cell r="AZ271">
            <v>83832</v>
          </cell>
          <cell r="BA271">
            <v>82572</v>
          </cell>
          <cell r="BB271">
            <v>84000</v>
          </cell>
          <cell r="BC271">
            <v>88200</v>
          </cell>
          <cell r="BD271">
            <v>88200</v>
          </cell>
          <cell r="BE271">
            <v>88200</v>
          </cell>
          <cell r="BF271">
            <v>88200</v>
          </cell>
          <cell r="BG271">
            <v>88200</v>
          </cell>
          <cell r="BH271">
            <v>84000</v>
          </cell>
          <cell r="BI271">
            <v>84000</v>
          </cell>
          <cell r="BJ271">
            <v>84000</v>
          </cell>
          <cell r="BK271">
            <v>84000</v>
          </cell>
          <cell r="BL271">
            <v>83832</v>
          </cell>
          <cell r="BM271">
            <v>83832</v>
          </cell>
          <cell r="BN271">
            <v>83832</v>
          </cell>
          <cell r="BO271">
            <v>83832</v>
          </cell>
          <cell r="BP271">
            <v>83832</v>
          </cell>
          <cell r="BQ271">
            <v>82572</v>
          </cell>
          <cell r="BR271">
            <v>82572</v>
          </cell>
          <cell r="BS271">
            <v>82572</v>
          </cell>
          <cell r="BT271">
            <v>82572</v>
          </cell>
          <cell r="BU271">
            <v>80776</v>
          </cell>
          <cell r="BV271">
            <v>80623</v>
          </cell>
          <cell r="BW271">
            <v>83832</v>
          </cell>
          <cell r="BX271">
            <v>83832</v>
          </cell>
          <cell r="BY271">
            <v>83832</v>
          </cell>
          <cell r="BZ271">
            <v>83832</v>
          </cell>
          <cell r="CA271">
            <v>83832</v>
          </cell>
          <cell r="CB271">
            <v>83832</v>
          </cell>
          <cell r="CC271">
            <v>80623</v>
          </cell>
          <cell r="CD271">
            <v>80623</v>
          </cell>
          <cell r="CE271">
            <v>80623</v>
          </cell>
          <cell r="CF271">
            <v>80623</v>
          </cell>
          <cell r="CG271">
            <v>80623</v>
          </cell>
          <cell r="CH271">
            <v>76406</v>
          </cell>
          <cell r="CI271">
            <v>80623</v>
          </cell>
          <cell r="CJ271">
            <v>80623</v>
          </cell>
          <cell r="CK271">
            <v>83832</v>
          </cell>
          <cell r="CL271">
            <v>80623</v>
          </cell>
          <cell r="CM271">
            <v>83832</v>
          </cell>
          <cell r="CN271">
            <v>80623</v>
          </cell>
          <cell r="CO271">
            <v>80623</v>
          </cell>
          <cell r="CP271">
            <v>80623</v>
          </cell>
          <cell r="CQ271">
            <v>80623</v>
          </cell>
          <cell r="CR271">
            <v>80462</v>
          </cell>
          <cell r="CS271">
            <v>80462</v>
          </cell>
          <cell r="CT271">
            <v>76406</v>
          </cell>
          <cell r="CU271">
            <v>79139</v>
          </cell>
          <cell r="CV271">
            <v>80462</v>
          </cell>
          <cell r="CW271">
            <v>79139</v>
          </cell>
          <cell r="CX271">
            <v>79139</v>
          </cell>
          <cell r="CY271">
            <v>79139</v>
          </cell>
          <cell r="CZ271">
            <v>79139</v>
          </cell>
          <cell r="DA271">
            <v>80462</v>
          </cell>
          <cell r="DB271">
            <v>79139</v>
          </cell>
          <cell r="DC271">
            <v>79095</v>
          </cell>
          <cell r="DD271">
            <v>79139</v>
          </cell>
          <cell r="DE271">
            <v>80462</v>
          </cell>
          <cell r="DF271">
            <v>79139</v>
          </cell>
          <cell r="DG271">
            <v>79139</v>
          </cell>
          <cell r="DH271">
            <v>79139</v>
          </cell>
          <cell r="DI271">
            <v>80462</v>
          </cell>
          <cell r="DJ271">
            <v>80462</v>
          </cell>
          <cell r="DK271">
            <v>80462</v>
          </cell>
          <cell r="DL271">
            <v>82071</v>
          </cell>
          <cell r="DM271">
            <v>82071</v>
          </cell>
          <cell r="DN271">
            <v>78048</v>
          </cell>
          <cell r="DO271">
            <v>0</v>
          </cell>
          <cell r="DP271">
            <v>80462</v>
          </cell>
          <cell r="DQ271">
            <v>86534</v>
          </cell>
          <cell r="DR271">
            <v>82071</v>
          </cell>
          <cell r="DS271">
            <v>86534</v>
          </cell>
          <cell r="DT271">
            <v>80462</v>
          </cell>
          <cell r="DU271">
            <v>80462</v>
          </cell>
          <cell r="DV271">
            <v>80462</v>
          </cell>
          <cell r="DW271">
            <v>107590</v>
          </cell>
          <cell r="DX271">
            <v>86534</v>
          </cell>
          <cell r="DY271">
            <v>86534</v>
          </cell>
          <cell r="DZ271">
            <v>86534</v>
          </cell>
          <cell r="EA271">
            <v>86534</v>
          </cell>
        </row>
        <row r="272">
          <cell r="A272">
            <v>196</v>
          </cell>
          <cell r="B272">
            <v>8</v>
          </cell>
          <cell r="C272">
            <v>3</v>
          </cell>
          <cell r="D272">
            <v>0</v>
          </cell>
          <cell r="E272">
            <v>0</v>
          </cell>
          <cell r="F272" t="str">
            <v>OPE</v>
          </cell>
          <cell r="G272" t="str">
            <v>Higher Education</v>
          </cell>
          <cell r="H272" t="str">
            <v>Other, Post 2nd-2</v>
          </cell>
          <cell r="I272">
            <v>0</v>
          </cell>
          <cell r="J272" t="str">
            <v>Strengthening tribally controlled colleges and universities (HEA III-A, section 316)</v>
          </cell>
          <cell r="K272">
            <v>0</v>
          </cell>
          <cell r="L272" t="str">
            <v>D</v>
          </cell>
          <cell r="M272">
            <v>1</v>
          </cell>
          <cell r="N272">
            <v>0</v>
          </cell>
          <cell r="O272">
            <v>0</v>
          </cell>
          <cell r="P272">
            <v>23158</v>
          </cell>
          <cell r="Q272">
            <v>24316</v>
          </cell>
          <cell r="R272">
            <v>30169</v>
          </cell>
          <cell r="S272">
            <v>30169</v>
          </cell>
          <cell r="T272">
            <v>30169</v>
          </cell>
          <cell r="U272">
            <v>30169</v>
          </cell>
          <cell r="V272">
            <v>30169</v>
          </cell>
          <cell r="W272">
            <v>30169</v>
          </cell>
          <cell r="X272">
            <v>30169</v>
          </cell>
          <cell r="Y272">
            <v>30169</v>
          </cell>
          <cell r="Z272">
            <v>30169</v>
          </cell>
          <cell r="AA272">
            <v>0</v>
          </cell>
          <cell r="AB272">
            <v>30169</v>
          </cell>
          <cell r="AC272">
            <v>30169</v>
          </cell>
          <cell r="AD272">
            <v>30169</v>
          </cell>
          <cell r="AE272">
            <v>30169</v>
          </cell>
          <cell r="AF272">
            <v>30169</v>
          </cell>
          <cell r="AG272">
            <v>31677</v>
          </cell>
          <cell r="AH272">
            <v>31677</v>
          </cell>
          <cell r="AI272">
            <v>31677</v>
          </cell>
          <cell r="AJ272">
            <v>30169</v>
          </cell>
          <cell r="AK272">
            <v>30169</v>
          </cell>
          <cell r="AL272">
            <v>30169</v>
          </cell>
          <cell r="AM272">
            <v>30169</v>
          </cell>
          <cell r="AN272">
            <v>31677</v>
          </cell>
          <cell r="AO272">
            <v>30923</v>
          </cell>
          <cell r="AP272">
            <v>30169</v>
          </cell>
          <cell r="AQ272">
            <v>30169</v>
          </cell>
          <cell r="AR272">
            <v>0</v>
          </cell>
          <cell r="AS272">
            <v>30169</v>
          </cell>
          <cell r="AT272">
            <v>30169</v>
          </cell>
          <cell r="AU272">
            <v>30169</v>
          </cell>
          <cell r="AV272">
            <v>30169</v>
          </cell>
          <cell r="AW272">
            <v>27739</v>
          </cell>
          <cell r="AX272">
            <v>26874</v>
          </cell>
          <cell r="AY272">
            <v>26874</v>
          </cell>
          <cell r="AZ272">
            <v>26820</v>
          </cell>
          <cell r="BA272">
            <v>26417</v>
          </cell>
          <cell r="BB272">
            <v>30169</v>
          </cell>
          <cell r="BC272">
            <v>31677</v>
          </cell>
          <cell r="BD272">
            <v>31677</v>
          </cell>
          <cell r="BE272">
            <v>31677</v>
          </cell>
          <cell r="BF272">
            <v>31677</v>
          </cell>
          <cell r="BG272">
            <v>31677</v>
          </cell>
          <cell r="BH272">
            <v>30169</v>
          </cell>
          <cell r="BI272">
            <v>30169</v>
          </cell>
          <cell r="BJ272">
            <v>30169</v>
          </cell>
          <cell r="BK272">
            <v>30169</v>
          </cell>
          <cell r="BL272">
            <v>26820</v>
          </cell>
          <cell r="BM272">
            <v>26820</v>
          </cell>
          <cell r="BN272">
            <v>26820</v>
          </cell>
          <cell r="BO272">
            <v>26820</v>
          </cell>
          <cell r="BP272">
            <v>0</v>
          </cell>
          <cell r="BQ272">
            <v>26417</v>
          </cell>
          <cell r="BR272">
            <v>26417</v>
          </cell>
          <cell r="BS272">
            <v>26417</v>
          </cell>
          <cell r="BT272">
            <v>26417</v>
          </cell>
          <cell r="BU272">
            <v>25762</v>
          </cell>
          <cell r="BV272">
            <v>25713</v>
          </cell>
          <cell r="BW272">
            <v>30109</v>
          </cell>
          <cell r="BX272">
            <v>26820</v>
          </cell>
          <cell r="BY272">
            <v>26820</v>
          </cell>
          <cell r="BZ272">
            <v>26820</v>
          </cell>
          <cell r="CA272">
            <v>26820</v>
          </cell>
          <cell r="CB272">
            <v>26820</v>
          </cell>
          <cell r="CC272">
            <v>25713</v>
          </cell>
          <cell r="CD272">
            <v>25713</v>
          </cell>
          <cell r="CE272">
            <v>25713</v>
          </cell>
          <cell r="CF272">
            <v>25713</v>
          </cell>
          <cell r="CG272">
            <v>25713</v>
          </cell>
          <cell r="CH272">
            <v>24368</v>
          </cell>
          <cell r="CI272">
            <v>25713</v>
          </cell>
          <cell r="CJ272">
            <v>25713</v>
          </cell>
          <cell r="CK272">
            <v>30109</v>
          </cell>
          <cell r="CL272">
            <v>25713</v>
          </cell>
          <cell r="CM272">
            <v>30109</v>
          </cell>
          <cell r="CN272">
            <v>25713</v>
          </cell>
          <cell r="CO272">
            <v>25713</v>
          </cell>
          <cell r="CP272">
            <v>25713</v>
          </cell>
          <cell r="CQ272">
            <v>25713</v>
          </cell>
          <cell r="CR272">
            <v>25662</v>
          </cell>
          <cell r="CS272">
            <v>25662</v>
          </cell>
          <cell r="CT272">
            <v>24368</v>
          </cell>
          <cell r="CU272">
            <v>25239</v>
          </cell>
          <cell r="CV272">
            <v>25662</v>
          </cell>
          <cell r="CW272">
            <v>25239</v>
          </cell>
          <cell r="CX272">
            <v>25239</v>
          </cell>
          <cell r="CY272">
            <v>25239</v>
          </cell>
          <cell r="CZ272">
            <v>25239</v>
          </cell>
          <cell r="DA272">
            <v>25662</v>
          </cell>
          <cell r="DB272">
            <v>25239</v>
          </cell>
          <cell r="DC272">
            <v>25225</v>
          </cell>
          <cell r="DD272">
            <v>25239</v>
          </cell>
          <cell r="DE272">
            <v>25662</v>
          </cell>
          <cell r="DF272">
            <v>25239</v>
          </cell>
          <cell r="DG272">
            <v>25239</v>
          </cell>
          <cell r="DH272">
            <v>25239</v>
          </cell>
          <cell r="DI272">
            <v>25662</v>
          </cell>
          <cell r="DJ272">
            <v>25662</v>
          </cell>
          <cell r="DK272">
            <v>25662</v>
          </cell>
          <cell r="DL272">
            <v>30000</v>
          </cell>
          <cell r="DM272">
            <v>30000</v>
          </cell>
          <cell r="DN272">
            <v>24892</v>
          </cell>
          <cell r="DO272">
            <v>0</v>
          </cell>
          <cell r="DP272">
            <v>25662</v>
          </cell>
          <cell r="DQ272">
            <v>27599</v>
          </cell>
          <cell r="DR272">
            <v>30000</v>
          </cell>
          <cell r="DS272">
            <v>27599</v>
          </cell>
          <cell r="DT272">
            <v>25662</v>
          </cell>
          <cell r="DU272">
            <v>25662</v>
          </cell>
          <cell r="DV272">
            <v>25662</v>
          </cell>
          <cell r="DW272">
            <v>34313</v>
          </cell>
          <cell r="DX272">
            <v>27599</v>
          </cell>
          <cell r="DY272">
            <v>27599</v>
          </cell>
          <cell r="DZ272">
            <v>27599</v>
          </cell>
          <cell r="EA272">
            <v>27599</v>
          </cell>
        </row>
        <row r="273">
          <cell r="A273">
            <v>197</v>
          </cell>
          <cell r="B273">
            <v>8</v>
          </cell>
          <cell r="C273">
            <v>3</v>
          </cell>
          <cell r="D273">
            <v>0</v>
          </cell>
          <cell r="E273">
            <v>0</v>
          </cell>
          <cell r="F273" t="str">
            <v>OPE</v>
          </cell>
          <cell r="G273" t="str">
            <v>Higher Education</v>
          </cell>
          <cell r="H273">
            <v>0</v>
          </cell>
          <cell r="I273">
            <v>0</v>
          </cell>
          <cell r="J273" t="str">
            <v>Additional funds for strengthening tribally controlled colleges and universities (HEA III-F, section 371)</v>
          </cell>
          <cell r="K273">
            <v>0</v>
          </cell>
          <cell r="L273" t="str">
            <v>M</v>
          </cell>
          <cell r="M273">
            <v>1</v>
          </cell>
          <cell r="N273">
            <v>0</v>
          </cell>
          <cell r="O273">
            <v>0</v>
          </cell>
          <cell r="P273">
            <v>30000</v>
          </cell>
          <cell r="Q273">
            <v>0</v>
          </cell>
          <cell r="R273">
            <v>30000</v>
          </cell>
          <cell r="S273">
            <v>30000</v>
          </cell>
          <cell r="T273">
            <v>30000</v>
          </cell>
          <cell r="U273">
            <v>30000</v>
          </cell>
          <cell r="V273">
            <v>30000</v>
          </cell>
          <cell r="W273">
            <v>30000</v>
          </cell>
          <cell r="X273">
            <v>30000</v>
          </cell>
          <cell r="Y273">
            <v>0</v>
          </cell>
          <cell r="Z273">
            <v>0</v>
          </cell>
          <cell r="AA273">
            <v>0</v>
          </cell>
          <cell r="AB273">
            <v>0</v>
          </cell>
          <cell r="AC273">
            <v>0</v>
          </cell>
          <cell r="AD273">
            <v>0</v>
          </cell>
          <cell r="AE273">
            <v>0</v>
          </cell>
          <cell r="AF273">
            <v>0</v>
          </cell>
          <cell r="AG273">
            <v>0</v>
          </cell>
          <cell r="AH273">
            <v>30000</v>
          </cell>
          <cell r="AI273">
            <v>30000</v>
          </cell>
          <cell r="AJ273">
            <v>0</v>
          </cell>
          <cell r="AK273">
            <v>0</v>
          </cell>
          <cell r="AL273">
            <v>30000</v>
          </cell>
          <cell r="AM273">
            <v>30000</v>
          </cell>
          <cell r="AN273">
            <v>30000</v>
          </cell>
          <cell r="AO273">
            <v>30000</v>
          </cell>
          <cell r="AP273">
            <v>30000</v>
          </cell>
          <cell r="AQ273">
            <v>30000</v>
          </cell>
          <cell r="AR273">
            <v>30000</v>
          </cell>
          <cell r="AS273">
            <v>30000</v>
          </cell>
          <cell r="AT273">
            <v>30000</v>
          </cell>
          <cell r="AU273">
            <v>30000</v>
          </cell>
          <cell r="AV273">
            <v>30000</v>
          </cell>
          <cell r="AW273">
            <v>30000</v>
          </cell>
          <cell r="AX273">
            <v>30000</v>
          </cell>
          <cell r="AY273">
            <v>30000</v>
          </cell>
          <cell r="AZ273">
            <v>30000</v>
          </cell>
          <cell r="BA273">
            <v>30000</v>
          </cell>
          <cell r="BB273">
            <v>0</v>
          </cell>
          <cell r="BC273">
            <v>30000</v>
          </cell>
          <cell r="BD273">
            <v>30000</v>
          </cell>
          <cell r="BE273">
            <v>30000</v>
          </cell>
          <cell r="BF273">
            <v>30000</v>
          </cell>
          <cell r="BG273">
            <v>30000</v>
          </cell>
          <cell r="BH273">
            <v>30000</v>
          </cell>
          <cell r="BI273">
            <v>30000</v>
          </cell>
          <cell r="BJ273">
            <v>30000</v>
          </cell>
          <cell r="BK273">
            <v>30000</v>
          </cell>
          <cell r="BL273">
            <v>30000</v>
          </cell>
          <cell r="BM273">
            <v>30000</v>
          </cell>
          <cell r="BN273">
            <v>30000</v>
          </cell>
          <cell r="BO273">
            <v>30000</v>
          </cell>
          <cell r="BP273">
            <v>30000</v>
          </cell>
          <cell r="BQ273">
            <v>30000</v>
          </cell>
          <cell r="BR273">
            <v>30000</v>
          </cell>
          <cell r="BS273">
            <v>30000</v>
          </cell>
          <cell r="BT273">
            <v>30000</v>
          </cell>
          <cell r="BU273">
            <v>30000</v>
          </cell>
          <cell r="BV273">
            <v>30000</v>
          </cell>
          <cell r="BW273">
            <v>30000</v>
          </cell>
          <cell r="BX273">
            <v>30000</v>
          </cell>
          <cell r="BY273">
            <v>30000</v>
          </cell>
          <cell r="BZ273">
            <v>30000</v>
          </cell>
          <cell r="CA273">
            <v>30000</v>
          </cell>
          <cell r="CB273">
            <v>30000</v>
          </cell>
          <cell r="CC273">
            <v>30000</v>
          </cell>
          <cell r="CD273">
            <v>30000</v>
          </cell>
          <cell r="CE273">
            <v>30000</v>
          </cell>
          <cell r="CF273">
            <v>30000</v>
          </cell>
          <cell r="CG273">
            <v>30000</v>
          </cell>
          <cell r="CH273">
            <v>28470</v>
          </cell>
          <cell r="CI273">
            <v>30000</v>
          </cell>
          <cell r="CJ273">
            <v>30000</v>
          </cell>
          <cell r="CK273">
            <v>30000</v>
          </cell>
          <cell r="CL273">
            <v>30000</v>
          </cell>
          <cell r="CM273">
            <v>30000</v>
          </cell>
          <cell r="CN273">
            <v>30000</v>
          </cell>
          <cell r="CO273">
            <v>30000</v>
          </cell>
          <cell r="CP273">
            <v>30000</v>
          </cell>
          <cell r="CQ273">
            <v>30000</v>
          </cell>
          <cell r="CR273">
            <v>30000</v>
          </cell>
          <cell r="CS273">
            <v>30000</v>
          </cell>
          <cell r="CT273">
            <v>27840</v>
          </cell>
          <cell r="CU273">
            <v>27840</v>
          </cell>
          <cell r="CV273">
            <v>30000</v>
          </cell>
          <cell r="CW273">
            <v>27840</v>
          </cell>
          <cell r="CX273">
            <v>27840</v>
          </cell>
          <cell r="CY273">
            <v>27840</v>
          </cell>
          <cell r="CZ273">
            <v>30000</v>
          </cell>
          <cell r="DA273">
            <v>30000</v>
          </cell>
          <cell r="DB273">
            <v>27840</v>
          </cell>
          <cell r="DC273">
            <v>27810</v>
          </cell>
          <cell r="DD273">
            <v>27810</v>
          </cell>
          <cell r="DE273">
            <v>27810</v>
          </cell>
          <cell r="DF273">
            <v>30000</v>
          </cell>
          <cell r="DG273">
            <v>30000</v>
          </cell>
          <cell r="DH273">
            <v>30000</v>
          </cell>
          <cell r="DI273">
            <v>30000</v>
          </cell>
          <cell r="DJ273">
            <v>30000</v>
          </cell>
          <cell r="DK273">
            <v>30000</v>
          </cell>
          <cell r="DL273">
            <v>30000</v>
          </cell>
          <cell r="DM273">
            <v>30000</v>
          </cell>
          <cell r="DN273">
            <v>30000</v>
          </cell>
          <cell r="DO273">
            <v>0</v>
          </cell>
          <cell r="DP273">
            <v>27960</v>
          </cell>
          <cell r="DQ273">
            <v>27960</v>
          </cell>
          <cell r="DR273">
            <v>27960</v>
          </cell>
          <cell r="DS273">
            <v>27960</v>
          </cell>
          <cell r="DT273">
            <v>30000</v>
          </cell>
          <cell r="DU273">
            <v>30000</v>
          </cell>
          <cell r="DV273">
            <v>30000</v>
          </cell>
          <cell r="DW273">
            <v>30000</v>
          </cell>
          <cell r="DX273">
            <v>30000</v>
          </cell>
          <cell r="DY273">
            <v>30000</v>
          </cell>
          <cell r="DZ273">
            <v>30000</v>
          </cell>
          <cell r="EA273">
            <v>30000</v>
          </cell>
        </row>
        <row r="274">
          <cell r="A274">
            <v>198</v>
          </cell>
          <cell r="B274">
            <v>8</v>
          </cell>
          <cell r="C274">
            <v>3</v>
          </cell>
          <cell r="D274">
            <v>0</v>
          </cell>
          <cell r="E274">
            <v>0</v>
          </cell>
          <cell r="F274" t="str">
            <v>OPE</v>
          </cell>
          <cell r="G274" t="str">
            <v>Higher Education</v>
          </cell>
          <cell r="H274" t="str">
            <v>Other, Post 2nd-2</v>
          </cell>
          <cell r="I274">
            <v>0</v>
          </cell>
          <cell r="J274" t="str">
            <v>Strengthening Alaska Native and Native Hawaiian-serving institutions (HEA III-A,</v>
          </cell>
          <cell r="K274">
            <v>0</v>
          </cell>
          <cell r="L274" t="str">
            <v>D</v>
          </cell>
          <cell r="M274">
            <v>1</v>
          </cell>
          <cell r="N274">
            <v>0</v>
          </cell>
          <cell r="O274">
            <v>0</v>
          </cell>
          <cell r="P274">
            <v>11579</v>
          </cell>
          <cell r="Q274">
            <v>12158</v>
          </cell>
          <cell r="R274">
            <v>15084</v>
          </cell>
          <cell r="S274">
            <v>15084</v>
          </cell>
          <cell r="T274">
            <v>15084</v>
          </cell>
          <cell r="U274">
            <v>15084</v>
          </cell>
          <cell r="V274">
            <v>15084</v>
          </cell>
          <cell r="W274">
            <v>15084</v>
          </cell>
          <cell r="X274">
            <v>15084</v>
          </cell>
          <cell r="Y274">
            <v>15084</v>
          </cell>
          <cell r="Z274">
            <v>15084</v>
          </cell>
          <cell r="AA274">
            <v>0</v>
          </cell>
          <cell r="AB274">
            <v>15084</v>
          </cell>
          <cell r="AC274">
            <v>15084</v>
          </cell>
          <cell r="AD274">
            <v>15084</v>
          </cell>
          <cell r="AE274">
            <v>15084</v>
          </cell>
          <cell r="AF274">
            <v>15084</v>
          </cell>
          <cell r="AG274">
            <v>15838</v>
          </cell>
          <cell r="AH274">
            <v>15838</v>
          </cell>
          <cell r="AI274">
            <v>15838</v>
          </cell>
          <cell r="AJ274">
            <v>15084</v>
          </cell>
          <cell r="AK274">
            <v>15084</v>
          </cell>
          <cell r="AL274">
            <v>15084</v>
          </cell>
          <cell r="AM274">
            <v>15084</v>
          </cell>
          <cell r="AN274">
            <v>15838</v>
          </cell>
          <cell r="AO274">
            <v>15461</v>
          </cell>
          <cell r="AP274">
            <v>15084</v>
          </cell>
          <cell r="AQ274">
            <v>15084</v>
          </cell>
          <cell r="AR274">
            <v>0</v>
          </cell>
          <cell r="AS274">
            <v>0</v>
          </cell>
          <cell r="AT274">
            <v>15084</v>
          </cell>
          <cell r="AU274">
            <v>0</v>
          </cell>
          <cell r="AV274">
            <v>0</v>
          </cell>
          <cell r="AW274">
            <v>13823</v>
          </cell>
          <cell r="AX274">
            <v>13439</v>
          </cell>
          <cell r="AY274">
            <v>13439</v>
          </cell>
          <cell r="AZ274">
            <v>13412</v>
          </cell>
          <cell r="BA274">
            <v>13211</v>
          </cell>
          <cell r="BB274">
            <v>15084</v>
          </cell>
          <cell r="BC274">
            <v>15838</v>
          </cell>
          <cell r="BD274">
            <v>15838</v>
          </cell>
          <cell r="BE274">
            <v>15838</v>
          </cell>
          <cell r="BF274">
            <v>15838</v>
          </cell>
          <cell r="BG274">
            <v>15838</v>
          </cell>
          <cell r="BH274">
            <v>15084</v>
          </cell>
          <cell r="BI274">
            <v>15084</v>
          </cell>
          <cell r="BJ274">
            <v>15084</v>
          </cell>
          <cell r="BK274">
            <v>15084</v>
          </cell>
          <cell r="BL274">
            <v>13412</v>
          </cell>
          <cell r="BM274">
            <v>13412</v>
          </cell>
          <cell r="BN274">
            <v>13412</v>
          </cell>
          <cell r="BO274">
            <v>13412</v>
          </cell>
          <cell r="BP274">
            <v>0</v>
          </cell>
          <cell r="BQ274">
            <v>13211</v>
          </cell>
          <cell r="BR274">
            <v>13211</v>
          </cell>
          <cell r="BS274">
            <v>13211</v>
          </cell>
          <cell r="BT274">
            <v>13211</v>
          </cell>
          <cell r="BU274">
            <v>12883</v>
          </cell>
          <cell r="BV274">
            <v>12859</v>
          </cell>
          <cell r="BW274">
            <v>15054</v>
          </cell>
          <cell r="BX274">
            <v>13412</v>
          </cell>
          <cell r="BY274">
            <v>13412</v>
          </cell>
          <cell r="BZ274">
            <v>13412</v>
          </cell>
          <cell r="CA274">
            <v>13412</v>
          </cell>
          <cell r="CB274">
            <v>13412</v>
          </cell>
          <cell r="CC274">
            <v>12859</v>
          </cell>
          <cell r="CD274">
            <v>12859</v>
          </cell>
          <cell r="CE274">
            <v>12859</v>
          </cell>
          <cell r="CF274">
            <v>12859</v>
          </cell>
          <cell r="CG274">
            <v>12859</v>
          </cell>
          <cell r="CH274">
            <v>12186</v>
          </cell>
          <cell r="CI274">
            <v>12859</v>
          </cell>
          <cell r="CJ274">
            <v>12859</v>
          </cell>
          <cell r="CK274">
            <v>15054</v>
          </cell>
          <cell r="CL274">
            <v>12859</v>
          </cell>
          <cell r="CM274">
            <v>15054</v>
          </cell>
          <cell r="CN274">
            <v>12859</v>
          </cell>
          <cell r="CO274">
            <v>12859</v>
          </cell>
          <cell r="CP274">
            <v>12859</v>
          </cell>
          <cell r="CQ274">
            <v>12859</v>
          </cell>
          <cell r="CR274">
            <v>12833</v>
          </cell>
          <cell r="CS274">
            <v>12833</v>
          </cell>
          <cell r="CT274">
            <v>12186</v>
          </cell>
          <cell r="CU274">
            <v>12622</v>
          </cell>
          <cell r="CV274">
            <v>12833</v>
          </cell>
          <cell r="CW274">
            <v>12622</v>
          </cell>
          <cell r="CX274">
            <v>12622</v>
          </cell>
          <cell r="CY274">
            <v>12622</v>
          </cell>
          <cell r="CZ274">
            <v>12622</v>
          </cell>
          <cell r="DA274">
            <v>12833</v>
          </cell>
          <cell r="DB274">
            <v>12622</v>
          </cell>
          <cell r="DC274">
            <v>12615</v>
          </cell>
          <cell r="DD274">
            <v>12622</v>
          </cell>
          <cell r="DE274">
            <v>12833</v>
          </cell>
          <cell r="DF274">
            <v>12622</v>
          </cell>
          <cell r="DG274">
            <v>12622</v>
          </cell>
          <cell r="DH274">
            <v>12622</v>
          </cell>
          <cell r="DI274">
            <v>12883</v>
          </cell>
          <cell r="DJ274">
            <v>12833</v>
          </cell>
          <cell r="DK274">
            <v>12833</v>
          </cell>
          <cell r="DL274">
            <v>13090</v>
          </cell>
          <cell r="DM274">
            <v>13090</v>
          </cell>
          <cell r="DN274">
            <v>12448</v>
          </cell>
          <cell r="DO274">
            <v>0</v>
          </cell>
          <cell r="DP274">
            <v>12833</v>
          </cell>
          <cell r="DQ274">
            <v>13802</v>
          </cell>
          <cell r="DR274">
            <v>13090</v>
          </cell>
          <cell r="DS274">
            <v>13802</v>
          </cell>
          <cell r="DT274">
            <v>12833</v>
          </cell>
          <cell r="DU274">
            <v>12833</v>
          </cell>
          <cell r="DV274">
            <v>12833</v>
          </cell>
          <cell r="DW274">
            <v>17159</v>
          </cell>
          <cell r="DX274">
            <v>13802</v>
          </cell>
          <cell r="DY274">
            <v>13802</v>
          </cell>
          <cell r="DZ274">
            <v>13802</v>
          </cell>
          <cell r="EA274">
            <v>13802</v>
          </cell>
        </row>
        <row r="275">
          <cell r="A275">
            <v>199</v>
          </cell>
          <cell r="B275">
            <v>8</v>
          </cell>
          <cell r="C275">
            <v>3</v>
          </cell>
          <cell r="D275">
            <v>0</v>
          </cell>
          <cell r="E275">
            <v>0</v>
          </cell>
          <cell r="F275" t="str">
            <v>OPE</v>
          </cell>
          <cell r="G275" t="str">
            <v>Higher Education</v>
          </cell>
          <cell r="H275">
            <v>0</v>
          </cell>
          <cell r="I275">
            <v>0</v>
          </cell>
          <cell r="J275" t="str">
            <v>Additional funds for strengthening Alaska Native or Native Hawaiian-serving institutions (HEA III-F, section 371)</v>
          </cell>
          <cell r="K275">
            <v>0</v>
          </cell>
          <cell r="L275" t="str">
            <v>M</v>
          </cell>
          <cell r="M275">
            <v>1</v>
          </cell>
          <cell r="N275">
            <v>0</v>
          </cell>
          <cell r="O275">
            <v>0</v>
          </cell>
          <cell r="P275">
            <v>15000</v>
          </cell>
          <cell r="Q275">
            <v>0</v>
          </cell>
          <cell r="R275">
            <v>15000</v>
          </cell>
          <cell r="S275">
            <v>15000</v>
          </cell>
          <cell r="T275">
            <v>15000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15000</v>
          </cell>
          <cell r="AI275">
            <v>15000</v>
          </cell>
          <cell r="AJ275">
            <v>0</v>
          </cell>
          <cell r="AK275">
            <v>0</v>
          </cell>
          <cell r="AL275">
            <v>15000</v>
          </cell>
          <cell r="AM275">
            <v>15000</v>
          </cell>
          <cell r="AN275">
            <v>15000</v>
          </cell>
          <cell r="AO275">
            <v>15000</v>
          </cell>
          <cell r="AP275">
            <v>15000</v>
          </cell>
          <cell r="AQ275">
            <v>15000</v>
          </cell>
          <cell r="AR275">
            <v>15000</v>
          </cell>
          <cell r="AS275">
            <v>15000</v>
          </cell>
          <cell r="AT275">
            <v>15000</v>
          </cell>
          <cell r="AU275">
            <v>15000</v>
          </cell>
          <cell r="AV275">
            <v>15000</v>
          </cell>
          <cell r="AW275">
            <v>15000</v>
          </cell>
          <cell r="AX275">
            <v>15000</v>
          </cell>
          <cell r="AY275">
            <v>15000</v>
          </cell>
          <cell r="AZ275">
            <v>15000</v>
          </cell>
          <cell r="BA275">
            <v>15000</v>
          </cell>
          <cell r="BB275">
            <v>0</v>
          </cell>
          <cell r="BC275">
            <v>15000</v>
          </cell>
          <cell r="BD275">
            <v>15000</v>
          </cell>
          <cell r="BE275">
            <v>15000</v>
          </cell>
          <cell r="BF275">
            <v>15000</v>
          </cell>
          <cell r="BG275">
            <v>15000</v>
          </cell>
          <cell r="BH275">
            <v>15000</v>
          </cell>
          <cell r="BI275">
            <v>15000</v>
          </cell>
          <cell r="BJ275">
            <v>15000</v>
          </cell>
          <cell r="BK275">
            <v>15000</v>
          </cell>
          <cell r="BL275">
            <v>15000</v>
          </cell>
          <cell r="BM275">
            <v>15000</v>
          </cell>
          <cell r="BN275">
            <v>15000</v>
          </cell>
          <cell r="BO275">
            <v>15000</v>
          </cell>
          <cell r="BP275">
            <v>15000</v>
          </cell>
          <cell r="BQ275">
            <v>15000</v>
          </cell>
          <cell r="BR275">
            <v>15000</v>
          </cell>
          <cell r="BS275">
            <v>15000</v>
          </cell>
          <cell r="BT275">
            <v>15000</v>
          </cell>
          <cell r="BU275">
            <v>15000</v>
          </cell>
          <cell r="BV275">
            <v>15000</v>
          </cell>
          <cell r="BW275">
            <v>15000</v>
          </cell>
          <cell r="BX275">
            <v>15000</v>
          </cell>
          <cell r="BY275">
            <v>15000</v>
          </cell>
          <cell r="BZ275">
            <v>15000</v>
          </cell>
          <cell r="CA275">
            <v>15000</v>
          </cell>
          <cell r="CB275">
            <v>15000</v>
          </cell>
          <cell r="CC275">
            <v>15000</v>
          </cell>
          <cell r="CD275">
            <v>15000</v>
          </cell>
          <cell r="CE275">
            <v>15000</v>
          </cell>
          <cell r="CF275">
            <v>15000</v>
          </cell>
          <cell r="CG275">
            <v>15000</v>
          </cell>
          <cell r="CH275">
            <v>14235</v>
          </cell>
          <cell r="CI275">
            <v>15000</v>
          </cell>
          <cell r="CJ275">
            <v>15000</v>
          </cell>
          <cell r="CK275">
            <v>15000</v>
          </cell>
          <cell r="CL275">
            <v>15000</v>
          </cell>
          <cell r="CM275">
            <v>15000</v>
          </cell>
          <cell r="CN275">
            <v>15000</v>
          </cell>
          <cell r="CO275">
            <v>15000</v>
          </cell>
          <cell r="CP275">
            <v>15000</v>
          </cell>
          <cell r="CQ275">
            <v>15000</v>
          </cell>
          <cell r="CR275">
            <v>15000</v>
          </cell>
          <cell r="CS275">
            <v>15000</v>
          </cell>
          <cell r="CT275">
            <v>13920</v>
          </cell>
          <cell r="CU275">
            <v>13920</v>
          </cell>
          <cell r="CV275">
            <v>15000</v>
          </cell>
          <cell r="CW275">
            <v>13920</v>
          </cell>
          <cell r="CX275">
            <v>13920</v>
          </cell>
          <cell r="CY275">
            <v>13920</v>
          </cell>
          <cell r="CZ275">
            <v>15000</v>
          </cell>
          <cell r="DA275">
            <v>15000</v>
          </cell>
          <cell r="DB275">
            <v>13920</v>
          </cell>
          <cell r="DC275">
            <v>13905</v>
          </cell>
          <cell r="DD275">
            <v>13905</v>
          </cell>
          <cell r="DE275">
            <v>13905</v>
          </cell>
          <cell r="DF275">
            <v>15000</v>
          </cell>
          <cell r="DG275">
            <v>15000</v>
          </cell>
          <cell r="DH275">
            <v>15000</v>
          </cell>
          <cell r="DI275">
            <v>15000</v>
          </cell>
          <cell r="DJ275">
            <v>15000</v>
          </cell>
          <cell r="DK275">
            <v>15000</v>
          </cell>
          <cell r="DL275">
            <v>15000</v>
          </cell>
          <cell r="DM275">
            <v>15000</v>
          </cell>
          <cell r="DN275">
            <v>15000</v>
          </cell>
          <cell r="DO275">
            <v>0</v>
          </cell>
          <cell r="DP275">
            <v>13980</v>
          </cell>
          <cell r="DQ275">
            <v>13980</v>
          </cell>
          <cell r="DR275">
            <v>13980</v>
          </cell>
          <cell r="DS275">
            <v>13980</v>
          </cell>
          <cell r="DT275">
            <v>15000</v>
          </cell>
          <cell r="DU275">
            <v>15000</v>
          </cell>
          <cell r="DV275">
            <v>15000</v>
          </cell>
          <cell r="DW275">
            <v>15000</v>
          </cell>
          <cell r="DX275">
            <v>15000</v>
          </cell>
          <cell r="DY275">
            <v>15000</v>
          </cell>
          <cell r="DZ275">
            <v>15000</v>
          </cell>
          <cell r="EA275">
            <v>15000</v>
          </cell>
        </row>
        <row r="276">
          <cell r="A276">
            <v>200</v>
          </cell>
          <cell r="B276">
            <v>8</v>
          </cell>
          <cell r="C276">
            <v>3</v>
          </cell>
          <cell r="D276">
            <v>0</v>
          </cell>
          <cell r="E276">
            <v>0</v>
          </cell>
          <cell r="F276" t="str">
            <v>OPE</v>
          </cell>
          <cell r="G276" t="str">
            <v>Higher Education</v>
          </cell>
          <cell r="H276" t="str">
            <v>Other, Post 2nd-2</v>
          </cell>
          <cell r="I276">
            <v>0</v>
          </cell>
          <cell r="J276" t="str">
            <v>Strengthening HBCUs (HEA III-B, section 323)</v>
          </cell>
          <cell r="K276">
            <v>0</v>
          </cell>
          <cell r="L276" t="str">
            <v>D</v>
          </cell>
          <cell r="M276">
            <v>1</v>
          </cell>
          <cell r="N276">
            <v>0</v>
          </cell>
          <cell r="O276">
            <v>0</v>
          </cell>
          <cell r="P276">
            <v>238095</v>
          </cell>
          <cell r="Q276">
            <v>250000</v>
          </cell>
          <cell r="R276">
            <v>266586</v>
          </cell>
          <cell r="S276">
            <v>266586</v>
          </cell>
          <cell r="T276">
            <v>266586</v>
          </cell>
          <cell r="U276">
            <v>266586</v>
          </cell>
          <cell r="V276">
            <v>266586</v>
          </cell>
          <cell r="W276">
            <v>266586</v>
          </cell>
          <cell r="X276">
            <v>266586</v>
          </cell>
          <cell r="Y276">
            <v>266586</v>
          </cell>
          <cell r="Z276">
            <v>266586</v>
          </cell>
          <cell r="AA276">
            <v>0</v>
          </cell>
          <cell r="AB276">
            <v>266586</v>
          </cell>
          <cell r="AC276">
            <v>266586</v>
          </cell>
          <cell r="AD276">
            <v>266586</v>
          </cell>
          <cell r="AE276">
            <v>266586</v>
          </cell>
          <cell r="AF276">
            <v>266586</v>
          </cell>
          <cell r="AG276">
            <v>279915</v>
          </cell>
          <cell r="AH276">
            <v>279915</v>
          </cell>
          <cell r="AI276">
            <v>279915</v>
          </cell>
          <cell r="AJ276">
            <v>266586</v>
          </cell>
          <cell r="AK276">
            <v>266586</v>
          </cell>
          <cell r="AL276">
            <v>266586</v>
          </cell>
          <cell r="AM276">
            <v>266586</v>
          </cell>
          <cell r="AN276">
            <v>279915</v>
          </cell>
          <cell r="AO276">
            <v>273251</v>
          </cell>
          <cell r="AP276">
            <v>266586</v>
          </cell>
          <cell r="AQ276">
            <v>266586</v>
          </cell>
          <cell r="AR276">
            <v>181586</v>
          </cell>
          <cell r="AS276">
            <v>266586</v>
          </cell>
          <cell r="AT276">
            <v>266586</v>
          </cell>
          <cell r="AU276">
            <v>266586</v>
          </cell>
          <cell r="AV276">
            <v>266586</v>
          </cell>
          <cell r="AW276">
            <v>245115</v>
          </cell>
          <cell r="AX276">
            <v>237466</v>
          </cell>
          <cell r="AY276">
            <v>237466</v>
          </cell>
          <cell r="AZ276">
            <v>236991</v>
          </cell>
          <cell r="BA276">
            <v>233429</v>
          </cell>
          <cell r="BB276">
            <v>266586</v>
          </cell>
          <cell r="BC276">
            <v>279915</v>
          </cell>
          <cell r="BD276">
            <v>279915</v>
          </cell>
          <cell r="BE276">
            <v>279915</v>
          </cell>
          <cell r="BF276">
            <v>279915</v>
          </cell>
          <cell r="BG276">
            <v>279915</v>
          </cell>
          <cell r="BH276">
            <v>266586</v>
          </cell>
          <cell r="BI276">
            <v>266586</v>
          </cell>
          <cell r="BJ276">
            <v>266586</v>
          </cell>
          <cell r="BK276">
            <v>266586</v>
          </cell>
          <cell r="BL276">
            <v>236991</v>
          </cell>
          <cell r="BM276">
            <v>236991</v>
          </cell>
          <cell r="BN276">
            <v>236991</v>
          </cell>
          <cell r="BO276">
            <v>236991</v>
          </cell>
          <cell r="BP276">
            <v>151991</v>
          </cell>
          <cell r="BQ276">
            <v>233429</v>
          </cell>
          <cell r="BR276">
            <v>233429</v>
          </cell>
          <cell r="BS276">
            <v>233429</v>
          </cell>
          <cell r="BT276">
            <v>233429</v>
          </cell>
          <cell r="BU276">
            <v>228412</v>
          </cell>
          <cell r="BV276">
            <v>227980</v>
          </cell>
          <cell r="BW276">
            <v>266053</v>
          </cell>
          <cell r="BX276">
            <v>236991</v>
          </cell>
          <cell r="BY276">
            <v>236991</v>
          </cell>
          <cell r="BZ276">
            <v>236991</v>
          </cell>
          <cell r="CA276">
            <v>236991</v>
          </cell>
          <cell r="CB276">
            <v>236991</v>
          </cell>
          <cell r="CC276">
            <v>227980</v>
          </cell>
          <cell r="CD276">
            <v>227980</v>
          </cell>
          <cell r="CE276">
            <v>227980</v>
          </cell>
          <cell r="CF276">
            <v>227980</v>
          </cell>
          <cell r="CG276">
            <v>227980</v>
          </cell>
          <cell r="CH276">
            <v>216056</v>
          </cell>
          <cell r="CI276">
            <v>227980</v>
          </cell>
          <cell r="CJ276">
            <v>227980</v>
          </cell>
          <cell r="CK276">
            <v>266053</v>
          </cell>
          <cell r="CL276">
            <v>227980</v>
          </cell>
          <cell r="CM276">
            <v>266053</v>
          </cell>
          <cell r="CN276">
            <v>227980</v>
          </cell>
          <cell r="CO276">
            <v>227980</v>
          </cell>
          <cell r="CP276">
            <v>227980</v>
          </cell>
          <cell r="CQ276">
            <v>227980</v>
          </cell>
          <cell r="CR276">
            <v>227524</v>
          </cell>
          <cell r="CS276">
            <v>227524</v>
          </cell>
          <cell r="CT276">
            <v>216056</v>
          </cell>
          <cell r="CU276">
            <v>223783</v>
          </cell>
          <cell r="CV276">
            <v>227524</v>
          </cell>
          <cell r="CW276">
            <v>223783</v>
          </cell>
          <cell r="CX276">
            <v>223783</v>
          </cell>
          <cell r="CY276">
            <v>223783</v>
          </cell>
          <cell r="CZ276">
            <v>223783</v>
          </cell>
          <cell r="DA276">
            <v>227524</v>
          </cell>
          <cell r="DB276">
            <v>223783</v>
          </cell>
          <cell r="DC276">
            <v>223659</v>
          </cell>
          <cell r="DD276">
            <v>223783</v>
          </cell>
          <cell r="DE276">
            <v>227524</v>
          </cell>
          <cell r="DF276">
            <v>223783</v>
          </cell>
          <cell r="DG276">
            <v>223783</v>
          </cell>
          <cell r="DH276">
            <v>223783</v>
          </cell>
          <cell r="DI276">
            <v>227524</v>
          </cell>
          <cell r="DJ276">
            <v>227524</v>
          </cell>
          <cell r="DK276">
            <v>227524</v>
          </cell>
          <cell r="DL276">
            <v>232074</v>
          </cell>
          <cell r="DM276">
            <v>232074</v>
          </cell>
          <cell r="DN276">
            <v>220698</v>
          </cell>
          <cell r="DO276">
            <v>0</v>
          </cell>
          <cell r="DP276">
            <v>227524</v>
          </cell>
          <cell r="DQ276">
            <v>244694</v>
          </cell>
          <cell r="DR276">
            <v>232074</v>
          </cell>
          <cell r="DS276">
            <v>244694</v>
          </cell>
          <cell r="DT276">
            <v>227524</v>
          </cell>
          <cell r="DU276">
            <v>227524</v>
          </cell>
          <cell r="DV276">
            <v>247524</v>
          </cell>
          <cell r="DW276">
            <v>247524</v>
          </cell>
          <cell r="DX276">
            <v>244694</v>
          </cell>
          <cell r="DY276">
            <v>244694</v>
          </cell>
          <cell r="DZ276">
            <v>244694</v>
          </cell>
          <cell r="EA276">
            <v>244694</v>
          </cell>
        </row>
        <row r="277">
          <cell r="A277">
            <v>201</v>
          </cell>
          <cell r="B277">
            <v>8</v>
          </cell>
          <cell r="C277">
            <v>3</v>
          </cell>
          <cell r="D277">
            <v>0</v>
          </cell>
          <cell r="E277">
            <v>0</v>
          </cell>
          <cell r="F277" t="str">
            <v>OPE</v>
          </cell>
          <cell r="G277" t="str">
            <v>Higher Education</v>
          </cell>
          <cell r="H277">
            <v>0</v>
          </cell>
          <cell r="I277">
            <v>0</v>
          </cell>
          <cell r="J277" t="str">
            <v>Additional funds for strengthening HBCUs (HEA III-F, section 371)</v>
          </cell>
          <cell r="K277">
            <v>0</v>
          </cell>
          <cell r="L277" t="str">
            <v>M</v>
          </cell>
          <cell r="M277">
            <v>1</v>
          </cell>
          <cell r="N277">
            <v>0</v>
          </cell>
          <cell r="O277">
            <v>0</v>
          </cell>
          <cell r="P277">
            <v>85000</v>
          </cell>
          <cell r="Q277">
            <v>0</v>
          </cell>
          <cell r="R277">
            <v>85000</v>
          </cell>
          <cell r="S277">
            <v>85000</v>
          </cell>
          <cell r="T277">
            <v>85000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85000</v>
          </cell>
          <cell r="AI277">
            <v>85000</v>
          </cell>
          <cell r="AJ277">
            <v>0</v>
          </cell>
          <cell r="AK277">
            <v>0</v>
          </cell>
          <cell r="AL277">
            <v>85000</v>
          </cell>
          <cell r="AM277">
            <v>85000</v>
          </cell>
          <cell r="AN277">
            <v>85000</v>
          </cell>
          <cell r="AO277">
            <v>85000</v>
          </cell>
          <cell r="AP277">
            <v>85000</v>
          </cell>
          <cell r="AQ277">
            <v>85000</v>
          </cell>
          <cell r="AR277">
            <v>85000</v>
          </cell>
          <cell r="AS277">
            <v>85000</v>
          </cell>
          <cell r="AT277">
            <v>85000</v>
          </cell>
          <cell r="AU277">
            <v>85000</v>
          </cell>
          <cell r="AV277">
            <v>85000</v>
          </cell>
          <cell r="AW277">
            <v>85000</v>
          </cell>
          <cell r="AX277">
            <v>85000</v>
          </cell>
          <cell r="AY277">
            <v>85000</v>
          </cell>
          <cell r="AZ277">
            <v>85000</v>
          </cell>
          <cell r="BA277">
            <v>85000</v>
          </cell>
          <cell r="BB277">
            <v>0</v>
          </cell>
          <cell r="BC277">
            <v>85000</v>
          </cell>
          <cell r="BD277">
            <v>85000</v>
          </cell>
          <cell r="BE277">
            <v>85000</v>
          </cell>
          <cell r="BF277">
            <v>85000</v>
          </cell>
          <cell r="BG277">
            <v>85000</v>
          </cell>
          <cell r="BH277">
            <v>85000</v>
          </cell>
          <cell r="BI277">
            <v>85000</v>
          </cell>
          <cell r="BJ277">
            <v>85000</v>
          </cell>
          <cell r="BK277">
            <v>85000</v>
          </cell>
          <cell r="BL277">
            <v>85000</v>
          </cell>
          <cell r="BM277">
            <v>85000</v>
          </cell>
          <cell r="BN277">
            <v>85000</v>
          </cell>
          <cell r="BO277">
            <v>85000</v>
          </cell>
          <cell r="BP277">
            <v>85000</v>
          </cell>
          <cell r="BQ277">
            <v>85000</v>
          </cell>
          <cell r="BR277">
            <v>85000</v>
          </cell>
          <cell r="BS277">
            <v>85000</v>
          </cell>
          <cell r="BT277">
            <v>85000</v>
          </cell>
          <cell r="BU277">
            <v>85000</v>
          </cell>
          <cell r="BV277">
            <v>85000</v>
          </cell>
          <cell r="BW277">
            <v>85000</v>
          </cell>
          <cell r="BX277">
            <v>85000</v>
          </cell>
          <cell r="BY277">
            <v>85000</v>
          </cell>
          <cell r="BZ277">
            <v>85000</v>
          </cell>
          <cell r="CA277">
            <v>85000</v>
          </cell>
          <cell r="CB277">
            <v>85000</v>
          </cell>
          <cell r="CC277">
            <v>85000</v>
          </cell>
          <cell r="CD277">
            <v>85000</v>
          </cell>
          <cell r="CE277">
            <v>85000</v>
          </cell>
          <cell r="CF277">
            <v>85000</v>
          </cell>
          <cell r="CG277">
            <v>85000</v>
          </cell>
          <cell r="CH277">
            <v>80665</v>
          </cell>
          <cell r="CI277">
            <v>85000</v>
          </cell>
          <cell r="CJ277">
            <v>85000</v>
          </cell>
          <cell r="CK277">
            <v>85000</v>
          </cell>
          <cell r="CL277">
            <v>85000</v>
          </cell>
          <cell r="CM277">
            <v>85000</v>
          </cell>
          <cell r="CN277">
            <v>85000</v>
          </cell>
          <cell r="CO277">
            <v>85000</v>
          </cell>
          <cell r="CP277">
            <v>85000</v>
          </cell>
          <cell r="CQ277">
            <v>85000</v>
          </cell>
          <cell r="CR277">
            <v>85000</v>
          </cell>
          <cell r="CS277">
            <v>85000</v>
          </cell>
          <cell r="CT277">
            <v>78880</v>
          </cell>
          <cell r="CU277">
            <v>78880</v>
          </cell>
          <cell r="CV277">
            <v>85000</v>
          </cell>
          <cell r="CW277">
            <v>78880</v>
          </cell>
          <cell r="CX277">
            <v>78880</v>
          </cell>
          <cell r="CY277">
            <v>78880</v>
          </cell>
          <cell r="CZ277">
            <v>85000</v>
          </cell>
          <cell r="DA277">
            <v>85000</v>
          </cell>
          <cell r="DB277">
            <v>78880</v>
          </cell>
          <cell r="DC277">
            <v>78795</v>
          </cell>
          <cell r="DD277">
            <v>78795</v>
          </cell>
          <cell r="DE277">
            <v>78795</v>
          </cell>
          <cell r="DF277">
            <v>85000</v>
          </cell>
          <cell r="DG277">
            <v>85000</v>
          </cell>
          <cell r="DH277">
            <v>85000</v>
          </cell>
          <cell r="DI277">
            <v>85000</v>
          </cell>
          <cell r="DJ277">
            <v>85000</v>
          </cell>
          <cell r="DK277">
            <v>85000</v>
          </cell>
          <cell r="DL277">
            <v>85000</v>
          </cell>
          <cell r="DM277">
            <v>85000</v>
          </cell>
          <cell r="DN277">
            <v>85000</v>
          </cell>
          <cell r="DO277">
            <v>0</v>
          </cell>
          <cell r="DP277">
            <v>79220</v>
          </cell>
          <cell r="DQ277">
            <v>79220</v>
          </cell>
          <cell r="DR277">
            <v>79220</v>
          </cell>
          <cell r="DS277">
            <v>79220</v>
          </cell>
          <cell r="DT277">
            <v>85000</v>
          </cell>
          <cell r="DU277">
            <v>85000</v>
          </cell>
          <cell r="DV277">
            <v>85000</v>
          </cell>
          <cell r="DW277">
            <v>85000</v>
          </cell>
          <cell r="DX277">
            <v>85000</v>
          </cell>
          <cell r="DY277">
            <v>85000</v>
          </cell>
          <cell r="DZ277">
            <v>85000</v>
          </cell>
          <cell r="EA277">
            <v>85000</v>
          </cell>
        </row>
        <row r="278">
          <cell r="A278">
            <v>202</v>
          </cell>
          <cell r="B278">
            <v>8</v>
          </cell>
          <cell r="C278">
            <v>3</v>
          </cell>
          <cell r="D278">
            <v>0</v>
          </cell>
          <cell r="E278">
            <v>0</v>
          </cell>
          <cell r="F278" t="str">
            <v>OPE</v>
          </cell>
          <cell r="G278" t="str">
            <v>Higher Education</v>
          </cell>
          <cell r="H278" t="str">
            <v>Other, Post 2nd-2</v>
          </cell>
          <cell r="I278">
            <v>0</v>
          </cell>
          <cell r="J278" t="str">
            <v>Strengthening historically Black graduate institutions (HEA III-B, section 326)</v>
          </cell>
          <cell r="K278">
            <v>0</v>
          </cell>
          <cell r="L278" t="str">
            <v>D</v>
          </cell>
          <cell r="M278">
            <v>1</v>
          </cell>
          <cell r="N278">
            <v>0</v>
          </cell>
          <cell r="O278">
            <v>0</v>
          </cell>
          <cell r="P278">
            <v>58500</v>
          </cell>
          <cell r="Q278">
            <v>61425</v>
          </cell>
          <cell r="R278">
            <v>61425</v>
          </cell>
          <cell r="S278">
            <v>61425</v>
          </cell>
          <cell r="T278">
            <v>61425</v>
          </cell>
          <cell r="U278">
            <v>61425</v>
          </cell>
          <cell r="V278">
            <v>61425</v>
          </cell>
          <cell r="W278">
            <v>61425</v>
          </cell>
          <cell r="X278">
            <v>61425</v>
          </cell>
          <cell r="Y278">
            <v>61425</v>
          </cell>
          <cell r="Z278">
            <v>61425</v>
          </cell>
          <cell r="AA278">
            <v>0</v>
          </cell>
          <cell r="AB278">
            <v>61425</v>
          </cell>
          <cell r="AC278">
            <v>61425</v>
          </cell>
          <cell r="AD278">
            <v>61425</v>
          </cell>
          <cell r="AE278">
            <v>61425</v>
          </cell>
          <cell r="AF278">
            <v>61425</v>
          </cell>
          <cell r="AG278">
            <v>64496</v>
          </cell>
          <cell r="AH278">
            <v>64496</v>
          </cell>
          <cell r="AI278">
            <v>64496</v>
          </cell>
          <cell r="AJ278">
            <v>61425</v>
          </cell>
          <cell r="AK278">
            <v>61425</v>
          </cell>
          <cell r="AL278">
            <v>64496</v>
          </cell>
          <cell r="AM278">
            <v>64496</v>
          </cell>
          <cell r="AN278">
            <v>64496</v>
          </cell>
          <cell r="AO278">
            <v>64496</v>
          </cell>
          <cell r="AP278">
            <v>61425</v>
          </cell>
          <cell r="AQ278">
            <v>61425</v>
          </cell>
          <cell r="AR278">
            <v>61425</v>
          </cell>
          <cell r="AS278">
            <v>61425</v>
          </cell>
          <cell r="AT278">
            <v>61425</v>
          </cell>
          <cell r="AU278">
            <v>61425</v>
          </cell>
          <cell r="AV278">
            <v>61425</v>
          </cell>
          <cell r="AW278">
            <v>56478</v>
          </cell>
          <cell r="AX278">
            <v>61425</v>
          </cell>
          <cell r="AY278">
            <v>61425</v>
          </cell>
          <cell r="AZ278">
            <v>61302</v>
          </cell>
          <cell r="BA278">
            <v>60381</v>
          </cell>
          <cell r="BB278">
            <v>61425</v>
          </cell>
          <cell r="BC278">
            <v>64496</v>
          </cell>
          <cell r="BD278">
            <v>64496</v>
          </cell>
          <cell r="BE278">
            <v>64496</v>
          </cell>
          <cell r="BF278">
            <v>64496</v>
          </cell>
          <cell r="BG278">
            <v>64496</v>
          </cell>
          <cell r="BH278">
            <v>61425</v>
          </cell>
          <cell r="BI278">
            <v>61425</v>
          </cell>
          <cell r="BJ278">
            <v>61425</v>
          </cell>
          <cell r="BK278">
            <v>61425</v>
          </cell>
          <cell r="BL278">
            <v>61302</v>
          </cell>
          <cell r="BM278">
            <v>61302</v>
          </cell>
          <cell r="BN278">
            <v>61302</v>
          </cell>
          <cell r="BO278">
            <v>61302</v>
          </cell>
          <cell r="BP278">
            <v>61302</v>
          </cell>
          <cell r="BQ278">
            <v>60381</v>
          </cell>
          <cell r="BR278">
            <v>60381</v>
          </cell>
          <cell r="BS278">
            <v>60381</v>
          </cell>
          <cell r="BT278">
            <v>60381</v>
          </cell>
          <cell r="BU278">
            <v>59070</v>
          </cell>
          <cell r="BV278">
            <v>58958</v>
          </cell>
          <cell r="BW278">
            <v>61302</v>
          </cell>
          <cell r="BX278">
            <v>61302</v>
          </cell>
          <cell r="BY278">
            <v>61302</v>
          </cell>
          <cell r="BZ278">
            <v>61302</v>
          </cell>
          <cell r="CA278">
            <v>61302</v>
          </cell>
          <cell r="CB278">
            <v>61302</v>
          </cell>
          <cell r="CC278">
            <v>58958</v>
          </cell>
          <cell r="CD278">
            <v>58958</v>
          </cell>
          <cell r="CE278">
            <v>58958</v>
          </cell>
          <cell r="CF278">
            <v>58958</v>
          </cell>
          <cell r="CG278">
            <v>58958</v>
          </cell>
          <cell r="CH278">
            <v>55874</v>
          </cell>
          <cell r="CI278">
            <v>58958</v>
          </cell>
          <cell r="CJ278">
            <v>58958</v>
          </cell>
          <cell r="CK278">
            <v>61302</v>
          </cell>
          <cell r="CL278">
            <v>58958</v>
          </cell>
          <cell r="CM278">
            <v>61302</v>
          </cell>
          <cell r="CN278">
            <v>58958</v>
          </cell>
          <cell r="CO278">
            <v>58958</v>
          </cell>
          <cell r="CP278">
            <v>58958</v>
          </cell>
          <cell r="CQ278">
            <v>58958</v>
          </cell>
          <cell r="CR278">
            <v>58840</v>
          </cell>
          <cell r="CS278">
            <v>58840</v>
          </cell>
          <cell r="CT278">
            <v>55874</v>
          </cell>
          <cell r="CU278">
            <v>57872</v>
          </cell>
          <cell r="CV278">
            <v>58840</v>
          </cell>
          <cell r="CW278">
            <v>57872</v>
          </cell>
          <cell r="CX278">
            <v>57872</v>
          </cell>
          <cell r="CY278">
            <v>57872</v>
          </cell>
          <cell r="CZ278">
            <v>57872</v>
          </cell>
          <cell r="DA278">
            <v>58840</v>
          </cell>
          <cell r="DB278">
            <v>57872</v>
          </cell>
          <cell r="DC278">
            <v>57840</v>
          </cell>
          <cell r="DD278">
            <v>57872</v>
          </cell>
          <cell r="DE278">
            <v>58840</v>
          </cell>
          <cell r="DF278">
            <v>57872</v>
          </cell>
          <cell r="DG278">
            <v>57872</v>
          </cell>
          <cell r="DH278">
            <v>57872</v>
          </cell>
          <cell r="DI278">
            <v>58840</v>
          </cell>
          <cell r="DJ278">
            <v>58840</v>
          </cell>
          <cell r="DK278">
            <v>58840</v>
          </cell>
          <cell r="DL278">
            <v>60017</v>
          </cell>
          <cell r="DM278">
            <v>60017</v>
          </cell>
          <cell r="DN278">
            <v>57075</v>
          </cell>
          <cell r="DO278">
            <v>0</v>
          </cell>
          <cell r="DP278">
            <v>58840</v>
          </cell>
          <cell r="DQ278">
            <v>63281</v>
          </cell>
          <cell r="DR278">
            <v>60017</v>
          </cell>
          <cell r="DS278">
            <v>63281</v>
          </cell>
          <cell r="DT278">
            <v>58840</v>
          </cell>
          <cell r="DU278">
            <v>58840</v>
          </cell>
          <cell r="DV278">
            <v>58840</v>
          </cell>
          <cell r="DW278">
            <v>78676</v>
          </cell>
          <cell r="DX278">
            <v>63281</v>
          </cell>
          <cell r="DY278">
            <v>63281</v>
          </cell>
          <cell r="DZ278">
            <v>63281</v>
          </cell>
          <cell r="EA278">
            <v>63281</v>
          </cell>
        </row>
        <row r="279">
          <cell r="A279">
            <v>203</v>
          </cell>
          <cell r="B279">
            <v>8</v>
          </cell>
          <cell r="C279">
            <v>3</v>
          </cell>
          <cell r="D279">
            <v>0</v>
          </cell>
          <cell r="E279">
            <v>0</v>
          </cell>
          <cell r="F279" t="str">
            <v>OPE</v>
          </cell>
          <cell r="G279" t="str">
            <v>Higher Education</v>
          </cell>
          <cell r="H279">
            <v>0</v>
          </cell>
          <cell r="I279">
            <v>0</v>
          </cell>
          <cell r="J279" t="str">
            <v xml:space="preserve">Masters degree programs at HBCUs and predominantly Black </v>
          </cell>
          <cell r="K279">
            <v>0</v>
          </cell>
          <cell r="L279" t="str">
            <v>M</v>
          </cell>
          <cell r="M279">
            <v>1</v>
          </cell>
          <cell r="N279">
            <v>0</v>
          </cell>
          <cell r="O279">
            <v>0</v>
          </cell>
          <cell r="P279">
            <v>11500</v>
          </cell>
          <cell r="Q279">
            <v>11500</v>
          </cell>
          <cell r="R279">
            <v>11500</v>
          </cell>
          <cell r="S279">
            <v>11500</v>
          </cell>
          <cell r="T279">
            <v>11500</v>
          </cell>
          <cell r="U279">
            <v>11500</v>
          </cell>
          <cell r="V279">
            <v>11500</v>
          </cell>
          <cell r="W279">
            <v>11500</v>
          </cell>
          <cell r="X279">
            <v>11500</v>
          </cell>
          <cell r="Y279">
            <v>11500</v>
          </cell>
          <cell r="Z279">
            <v>11500</v>
          </cell>
          <cell r="AA279">
            <v>0</v>
          </cell>
          <cell r="AB279">
            <v>11500</v>
          </cell>
          <cell r="AC279">
            <v>11500</v>
          </cell>
          <cell r="AD279">
            <v>11500</v>
          </cell>
          <cell r="AE279">
            <v>11500</v>
          </cell>
          <cell r="AF279">
            <v>11500</v>
          </cell>
          <cell r="AG279">
            <v>11500</v>
          </cell>
          <cell r="AH279">
            <v>11500</v>
          </cell>
          <cell r="AI279">
            <v>11500</v>
          </cell>
          <cell r="AJ279">
            <v>11500</v>
          </cell>
          <cell r="AK279">
            <v>11500</v>
          </cell>
          <cell r="AL279">
            <v>11500</v>
          </cell>
          <cell r="AM279">
            <v>11500</v>
          </cell>
          <cell r="AN279">
            <v>11500</v>
          </cell>
          <cell r="AO279">
            <v>11500</v>
          </cell>
          <cell r="AP279">
            <v>11500</v>
          </cell>
          <cell r="AQ279">
            <v>11500</v>
          </cell>
          <cell r="AR279">
            <v>11500</v>
          </cell>
          <cell r="AS279">
            <v>11500</v>
          </cell>
          <cell r="AT279">
            <v>11500</v>
          </cell>
          <cell r="AU279">
            <v>11500</v>
          </cell>
          <cell r="AV279">
            <v>11500</v>
          </cell>
          <cell r="AW279">
            <v>11500</v>
          </cell>
          <cell r="AX279">
            <v>11500</v>
          </cell>
          <cell r="AY279">
            <v>11500</v>
          </cell>
          <cell r="AZ279">
            <v>11500</v>
          </cell>
          <cell r="BA279">
            <v>11500</v>
          </cell>
          <cell r="BB279">
            <v>11500</v>
          </cell>
          <cell r="BC279">
            <v>11500</v>
          </cell>
          <cell r="BD279">
            <v>11500</v>
          </cell>
          <cell r="BE279">
            <v>11500</v>
          </cell>
          <cell r="BF279">
            <v>11500</v>
          </cell>
          <cell r="BG279">
            <v>11500</v>
          </cell>
          <cell r="BH279">
            <v>11500</v>
          </cell>
          <cell r="BI279">
            <v>11500</v>
          </cell>
          <cell r="BJ279">
            <v>11500</v>
          </cell>
          <cell r="BK279">
            <v>11500</v>
          </cell>
          <cell r="BL279">
            <v>11500</v>
          </cell>
          <cell r="BM279">
            <v>11500</v>
          </cell>
          <cell r="BN279">
            <v>11500</v>
          </cell>
          <cell r="BO279">
            <v>11500</v>
          </cell>
          <cell r="BP279">
            <v>11500</v>
          </cell>
          <cell r="BQ279">
            <v>11500</v>
          </cell>
          <cell r="BR279">
            <v>11500</v>
          </cell>
          <cell r="BS279">
            <v>11500</v>
          </cell>
          <cell r="BT279">
            <v>11500</v>
          </cell>
          <cell r="BU279">
            <v>11500</v>
          </cell>
          <cell r="BV279">
            <v>11500</v>
          </cell>
          <cell r="BW279">
            <v>11500</v>
          </cell>
          <cell r="BX279">
            <v>11500</v>
          </cell>
          <cell r="BY279">
            <v>11500</v>
          </cell>
          <cell r="BZ279">
            <v>11500</v>
          </cell>
          <cell r="CA279">
            <v>11500</v>
          </cell>
          <cell r="CB279">
            <v>11500</v>
          </cell>
          <cell r="CC279">
            <v>11500</v>
          </cell>
          <cell r="CD279">
            <v>11500</v>
          </cell>
          <cell r="CE279">
            <v>11500</v>
          </cell>
          <cell r="CF279">
            <v>11500</v>
          </cell>
          <cell r="CG279">
            <v>11500</v>
          </cell>
          <cell r="CH279">
            <v>10914</v>
          </cell>
          <cell r="CI279">
            <v>11500</v>
          </cell>
          <cell r="CJ279">
            <v>11500</v>
          </cell>
          <cell r="CK279">
            <v>11500</v>
          </cell>
          <cell r="CL279">
            <v>11500</v>
          </cell>
          <cell r="CM279">
            <v>11500</v>
          </cell>
          <cell r="CN279">
            <v>11500</v>
          </cell>
          <cell r="CO279">
            <v>11500</v>
          </cell>
          <cell r="CP279">
            <v>11500</v>
          </cell>
          <cell r="CQ279">
            <v>11500</v>
          </cell>
          <cell r="CR279">
            <v>11500</v>
          </cell>
          <cell r="CS279">
            <v>11500</v>
          </cell>
          <cell r="CT279">
            <v>10672</v>
          </cell>
          <cell r="CU279">
            <v>10672</v>
          </cell>
          <cell r="CV279">
            <v>0</v>
          </cell>
          <cell r="CW279">
            <v>0</v>
          </cell>
          <cell r="CX279">
            <v>0</v>
          </cell>
          <cell r="CY279">
            <v>0</v>
          </cell>
          <cell r="CZ279">
            <v>0</v>
          </cell>
          <cell r="DA279">
            <v>0</v>
          </cell>
          <cell r="DB279">
            <v>10672</v>
          </cell>
          <cell r="DC279">
            <v>0</v>
          </cell>
          <cell r="DD279">
            <v>0</v>
          </cell>
          <cell r="DE279">
            <v>0</v>
          </cell>
          <cell r="DF279">
            <v>0</v>
          </cell>
          <cell r="DG279">
            <v>0</v>
          </cell>
          <cell r="DH279">
            <v>0</v>
          </cell>
          <cell r="DI279">
            <v>0</v>
          </cell>
          <cell r="DJ279">
            <v>0</v>
          </cell>
          <cell r="DK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Y279">
            <v>0</v>
          </cell>
          <cell r="DZ279">
            <v>0</v>
          </cell>
          <cell r="EA279">
            <v>0</v>
          </cell>
        </row>
        <row r="280">
          <cell r="A280">
            <v>204</v>
          </cell>
          <cell r="B280">
            <v>8</v>
          </cell>
          <cell r="C280">
            <v>0</v>
          </cell>
          <cell r="D280">
            <v>0</v>
          </cell>
          <cell r="E280">
            <v>0</v>
          </cell>
          <cell r="F280" t="str">
            <v>OPE</v>
          </cell>
          <cell r="G280" t="str">
            <v>Higher Education</v>
          </cell>
          <cell r="H280" t="str">
            <v>Other, Post 2nd-2</v>
          </cell>
          <cell r="I280">
            <v>0</v>
          </cell>
          <cell r="J280" t="str">
            <v>Strengthening predominately Black institutions (HEA III-A, section 318)</v>
          </cell>
          <cell r="K280">
            <v>0</v>
          </cell>
          <cell r="L280" t="str">
            <v>D</v>
          </cell>
          <cell r="M280">
            <v>1</v>
          </cell>
          <cell r="N280">
            <v>0</v>
          </cell>
          <cell r="O280">
            <v>0</v>
          </cell>
          <cell r="P280">
            <v>0</v>
          </cell>
          <cell r="Q280">
            <v>7875</v>
          </cell>
          <cell r="R280">
            <v>10801</v>
          </cell>
          <cell r="S280">
            <v>10801</v>
          </cell>
          <cell r="T280">
            <v>10801</v>
          </cell>
          <cell r="U280">
            <v>10801</v>
          </cell>
          <cell r="V280">
            <v>10801</v>
          </cell>
          <cell r="W280">
            <v>10801</v>
          </cell>
          <cell r="X280">
            <v>10801</v>
          </cell>
          <cell r="Y280">
            <v>10801</v>
          </cell>
          <cell r="Z280">
            <v>10801</v>
          </cell>
          <cell r="AA280">
            <v>0</v>
          </cell>
          <cell r="AB280">
            <v>10801</v>
          </cell>
          <cell r="AC280">
            <v>10801</v>
          </cell>
          <cell r="AD280">
            <v>10801</v>
          </cell>
          <cell r="AE280">
            <v>10801</v>
          </cell>
          <cell r="AF280">
            <v>10801</v>
          </cell>
          <cell r="AG280">
            <v>11341</v>
          </cell>
          <cell r="AH280">
            <v>11341</v>
          </cell>
          <cell r="AI280">
            <v>11341</v>
          </cell>
          <cell r="AJ280">
            <v>10801</v>
          </cell>
          <cell r="AK280">
            <v>10801</v>
          </cell>
          <cell r="AL280">
            <v>10801</v>
          </cell>
          <cell r="AM280">
            <v>10801</v>
          </cell>
          <cell r="AN280">
            <v>11341</v>
          </cell>
          <cell r="AO280">
            <v>11071</v>
          </cell>
          <cell r="AP280">
            <v>10801</v>
          </cell>
          <cell r="AQ280">
            <v>10801</v>
          </cell>
          <cell r="AR280">
            <v>0</v>
          </cell>
          <cell r="AS280">
            <v>10801</v>
          </cell>
          <cell r="AT280">
            <v>10801</v>
          </cell>
          <cell r="AU280">
            <v>10801</v>
          </cell>
          <cell r="AV280">
            <v>10801</v>
          </cell>
          <cell r="AW280">
            <v>9931</v>
          </cell>
          <cell r="AX280">
            <v>9621</v>
          </cell>
          <cell r="AY280">
            <v>9621</v>
          </cell>
          <cell r="AZ280">
            <v>9602</v>
          </cell>
          <cell r="BA280">
            <v>9457</v>
          </cell>
          <cell r="BB280">
            <v>10801</v>
          </cell>
          <cell r="BC280">
            <v>11341</v>
          </cell>
          <cell r="BD280">
            <v>11341</v>
          </cell>
          <cell r="BE280">
            <v>11341</v>
          </cell>
          <cell r="BF280">
            <v>11341</v>
          </cell>
          <cell r="BG280">
            <v>11341</v>
          </cell>
          <cell r="BH280">
            <v>10801</v>
          </cell>
          <cell r="BI280">
            <v>10801</v>
          </cell>
          <cell r="BJ280">
            <v>10801</v>
          </cell>
          <cell r="BK280">
            <v>10801</v>
          </cell>
          <cell r="BL280">
            <v>9602</v>
          </cell>
          <cell r="BM280">
            <v>9602</v>
          </cell>
          <cell r="BN280">
            <v>9602</v>
          </cell>
          <cell r="BO280">
            <v>9602</v>
          </cell>
          <cell r="BP280">
            <v>0</v>
          </cell>
          <cell r="BQ280">
            <v>9457</v>
          </cell>
          <cell r="BR280">
            <v>9457</v>
          </cell>
          <cell r="BS280">
            <v>9457</v>
          </cell>
          <cell r="BT280">
            <v>9457</v>
          </cell>
          <cell r="BU280">
            <v>9280</v>
          </cell>
          <cell r="BV280">
            <v>9262</v>
          </cell>
          <cell r="BW280">
            <v>10779</v>
          </cell>
          <cell r="BX280">
            <v>9602</v>
          </cell>
          <cell r="BY280">
            <v>9602</v>
          </cell>
          <cell r="BZ280">
            <v>9602</v>
          </cell>
          <cell r="CA280">
            <v>9602</v>
          </cell>
          <cell r="CB280">
            <v>9602</v>
          </cell>
          <cell r="CC280">
            <v>9262</v>
          </cell>
          <cell r="CD280">
            <v>9262</v>
          </cell>
          <cell r="CE280">
            <v>9262</v>
          </cell>
          <cell r="CF280">
            <v>9262</v>
          </cell>
          <cell r="CG280">
            <v>9262</v>
          </cell>
          <cell r="CH280">
            <v>8778</v>
          </cell>
          <cell r="CI280">
            <v>9262</v>
          </cell>
          <cell r="CJ280">
            <v>9262</v>
          </cell>
          <cell r="CK280">
            <v>10779</v>
          </cell>
          <cell r="CL280">
            <v>9262</v>
          </cell>
          <cell r="CM280">
            <v>10779</v>
          </cell>
          <cell r="CN280">
            <v>9262</v>
          </cell>
          <cell r="CO280">
            <v>9262</v>
          </cell>
          <cell r="CP280">
            <v>9262</v>
          </cell>
          <cell r="CQ280">
            <v>9262</v>
          </cell>
          <cell r="CR280">
            <v>9244</v>
          </cell>
          <cell r="CS280">
            <v>9244</v>
          </cell>
          <cell r="CT280">
            <v>8778</v>
          </cell>
          <cell r="CU280">
            <v>9092</v>
          </cell>
          <cell r="CV280">
            <v>9244</v>
          </cell>
          <cell r="CW280">
            <v>9092</v>
          </cell>
          <cell r="CX280">
            <v>9092</v>
          </cell>
          <cell r="CY280">
            <v>9092</v>
          </cell>
          <cell r="CZ280">
            <v>9092</v>
          </cell>
          <cell r="DA280">
            <v>9244</v>
          </cell>
          <cell r="DB280">
            <v>9092</v>
          </cell>
          <cell r="DC280">
            <v>9087</v>
          </cell>
          <cell r="DD280">
            <v>9092</v>
          </cell>
          <cell r="DE280">
            <v>9244</v>
          </cell>
          <cell r="DF280">
            <v>9092</v>
          </cell>
          <cell r="DG280">
            <v>9092</v>
          </cell>
          <cell r="DH280">
            <v>9092</v>
          </cell>
          <cell r="DI280">
            <v>9244</v>
          </cell>
          <cell r="DJ280">
            <v>9244</v>
          </cell>
          <cell r="DK280">
            <v>9244</v>
          </cell>
          <cell r="DL280">
            <v>9429</v>
          </cell>
          <cell r="DM280">
            <v>9429</v>
          </cell>
          <cell r="DN280">
            <v>8967</v>
          </cell>
          <cell r="DO280">
            <v>0</v>
          </cell>
          <cell r="DP280">
            <v>9244</v>
          </cell>
          <cell r="DQ280">
            <v>9942</v>
          </cell>
          <cell r="DR280">
            <v>9429</v>
          </cell>
          <cell r="DS280">
            <v>9942</v>
          </cell>
          <cell r="DT280">
            <v>9244</v>
          </cell>
          <cell r="DU280">
            <v>9244</v>
          </cell>
          <cell r="DV280">
            <v>9244</v>
          </cell>
          <cell r="DW280">
            <v>12360</v>
          </cell>
          <cell r="DX280">
            <v>9942</v>
          </cell>
          <cell r="DY280">
            <v>9942</v>
          </cell>
          <cell r="DZ280">
            <v>9942</v>
          </cell>
          <cell r="EA280">
            <v>9942</v>
          </cell>
        </row>
        <row r="281">
          <cell r="A281">
            <v>205</v>
          </cell>
          <cell r="B281">
            <v>8</v>
          </cell>
          <cell r="C281">
            <v>3</v>
          </cell>
          <cell r="D281">
            <v>0</v>
          </cell>
          <cell r="E281">
            <v>0</v>
          </cell>
          <cell r="F281" t="str">
            <v>OPE</v>
          </cell>
          <cell r="G281" t="str">
            <v>Higher Education</v>
          </cell>
          <cell r="H281">
            <v>0</v>
          </cell>
          <cell r="I281">
            <v>0</v>
          </cell>
          <cell r="J281" t="str">
            <v>Mandatory strengthening predominantly Black institutions (HEA III-F, section 371)</v>
          </cell>
          <cell r="K281">
            <v>0</v>
          </cell>
          <cell r="L281" t="str">
            <v>M</v>
          </cell>
          <cell r="M281">
            <v>1</v>
          </cell>
          <cell r="N281">
            <v>0</v>
          </cell>
          <cell r="O281">
            <v>0</v>
          </cell>
          <cell r="P281">
            <v>15000</v>
          </cell>
          <cell r="Q281">
            <v>0</v>
          </cell>
          <cell r="R281">
            <v>15000</v>
          </cell>
          <cell r="S281">
            <v>15000</v>
          </cell>
          <cell r="T281">
            <v>15000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15000</v>
          </cell>
          <cell r="AI281">
            <v>15000</v>
          </cell>
          <cell r="AJ281">
            <v>0</v>
          </cell>
          <cell r="AK281">
            <v>0</v>
          </cell>
          <cell r="AL281">
            <v>15000</v>
          </cell>
          <cell r="AM281">
            <v>15000</v>
          </cell>
          <cell r="AN281">
            <v>15000</v>
          </cell>
          <cell r="AO281">
            <v>15000</v>
          </cell>
          <cell r="AP281">
            <v>15000</v>
          </cell>
          <cell r="AQ281">
            <v>15000</v>
          </cell>
          <cell r="AR281">
            <v>15000</v>
          </cell>
          <cell r="AS281">
            <v>15000</v>
          </cell>
          <cell r="AT281">
            <v>15000</v>
          </cell>
          <cell r="AU281">
            <v>15000</v>
          </cell>
          <cell r="AV281">
            <v>15000</v>
          </cell>
          <cell r="AW281">
            <v>15000</v>
          </cell>
          <cell r="AX281">
            <v>15000</v>
          </cell>
          <cell r="AY281">
            <v>15000</v>
          </cell>
          <cell r="AZ281">
            <v>15000</v>
          </cell>
          <cell r="BA281">
            <v>15000</v>
          </cell>
          <cell r="BB281">
            <v>0</v>
          </cell>
          <cell r="BC281">
            <v>15000</v>
          </cell>
          <cell r="BD281">
            <v>15000</v>
          </cell>
          <cell r="BE281">
            <v>15000</v>
          </cell>
          <cell r="BF281">
            <v>15000</v>
          </cell>
          <cell r="BG281">
            <v>15000</v>
          </cell>
          <cell r="BH281">
            <v>15000</v>
          </cell>
          <cell r="BI281">
            <v>15000</v>
          </cell>
          <cell r="BJ281">
            <v>15000</v>
          </cell>
          <cell r="BK281">
            <v>15000</v>
          </cell>
          <cell r="BL281">
            <v>15000</v>
          </cell>
          <cell r="BM281">
            <v>15000</v>
          </cell>
          <cell r="BN281">
            <v>15000</v>
          </cell>
          <cell r="BO281">
            <v>15000</v>
          </cell>
          <cell r="BP281">
            <v>15000</v>
          </cell>
          <cell r="BQ281">
            <v>15000</v>
          </cell>
          <cell r="BR281">
            <v>15000</v>
          </cell>
          <cell r="BS281">
            <v>15000</v>
          </cell>
          <cell r="BT281">
            <v>15000</v>
          </cell>
          <cell r="BU281">
            <v>15000</v>
          </cell>
          <cell r="BV281">
            <v>15000</v>
          </cell>
          <cell r="BW281">
            <v>15000</v>
          </cell>
          <cell r="BX281">
            <v>15000</v>
          </cell>
          <cell r="BY281">
            <v>15000</v>
          </cell>
          <cell r="BZ281">
            <v>15000</v>
          </cell>
          <cell r="CA281">
            <v>15000</v>
          </cell>
          <cell r="CB281">
            <v>15000</v>
          </cell>
          <cell r="CC281">
            <v>15000</v>
          </cell>
          <cell r="CD281">
            <v>15000</v>
          </cell>
          <cell r="CE281">
            <v>15000</v>
          </cell>
          <cell r="CF281">
            <v>15000</v>
          </cell>
          <cell r="CG281">
            <v>15000</v>
          </cell>
          <cell r="CH281">
            <v>14235</v>
          </cell>
          <cell r="CI281">
            <v>15000</v>
          </cell>
          <cell r="CJ281">
            <v>15000</v>
          </cell>
          <cell r="CK281">
            <v>15000</v>
          </cell>
          <cell r="CL281">
            <v>15000</v>
          </cell>
          <cell r="CM281">
            <v>15000</v>
          </cell>
          <cell r="CN281">
            <v>15000</v>
          </cell>
          <cell r="CO281">
            <v>15000</v>
          </cell>
          <cell r="CP281">
            <v>15000</v>
          </cell>
          <cell r="CQ281">
            <v>15000</v>
          </cell>
          <cell r="CR281">
            <v>15000</v>
          </cell>
          <cell r="CS281">
            <v>15000</v>
          </cell>
          <cell r="CT281">
            <v>13920</v>
          </cell>
          <cell r="CU281">
            <v>13920</v>
          </cell>
          <cell r="CV281">
            <v>15000</v>
          </cell>
          <cell r="CW281">
            <v>13920</v>
          </cell>
          <cell r="CX281">
            <v>13920</v>
          </cell>
          <cell r="CY281">
            <v>13920</v>
          </cell>
          <cell r="CZ281">
            <v>15000</v>
          </cell>
          <cell r="DA281">
            <v>15000</v>
          </cell>
          <cell r="DB281">
            <v>13920</v>
          </cell>
          <cell r="DC281">
            <v>13905</v>
          </cell>
          <cell r="DD281">
            <v>13905</v>
          </cell>
          <cell r="DE281">
            <v>13905</v>
          </cell>
          <cell r="DF281">
            <v>15000</v>
          </cell>
          <cell r="DG281">
            <v>15000</v>
          </cell>
          <cell r="DH281">
            <v>15000</v>
          </cell>
          <cell r="DI281">
            <v>15000</v>
          </cell>
          <cell r="DJ281">
            <v>15000</v>
          </cell>
          <cell r="DK281">
            <v>15000</v>
          </cell>
          <cell r="DL281">
            <v>15000</v>
          </cell>
          <cell r="DM281">
            <v>15000</v>
          </cell>
          <cell r="DN281">
            <v>15000</v>
          </cell>
          <cell r="DO281">
            <v>0</v>
          </cell>
          <cell r="DP281">
            <v>13980</v>
          </cell>
          <cell r="DQ281">
            <v>13980</v>
          </cell>
          <cell r="DR281">
            <v>13980</v>
          </cell>
          <cell r="DS281">
            <v>13980</v>
          </cell>
          <cell r="DT281">
            <v>15000</v>
          </cell>
          <cell r="DU281">
            <v>15000</v>
          </cell>
          <cell r="DV281">
            <v>15000</v>
          </cell>
          <cell r="DW281">
            <v>15000</v>
          </cell>
          <cell r="DX281">
            <v>15000</v>
          </cell>
          <cell r="DY281">
            <v>15000</v>
          </cell>
          <cell r="DZ281">
            <v>15000</v>
          </cell>
          <cell r="EA281">
            <v>15000</v>
          </cell>
        </row>
        <row r="282">
          <cell r="A282">
            <v>206</v>
          </cell>
          <cell r="B282">
            <v>8</v>
          </cell>
          <cell r="C282">
            <v>3</v>
          </cell>
          <cell r="D282">
            <v>0</v>
          </cell>
          <cell r="E282">
            <v>0</v>
          </cell>
          <cell r="F282" t="str">
            <v>OPE</v>
          </cell>
          <cell r="G282" t="str">
            <v>Higher Education</v>
          </cell>
          <cell r="H282" t="str">
            <v>Other, Post 2nd-2</v>
          </cell>
          <cell r="I282">
            <v>0</v>
          </cell>
          <cell r="J282" t="str">
            <v xml:space="preserve">Strengthening Asian American- and Native American Pacific Islander-serving </v>
          </cell>
          <cell r="K282">
            <v>0</v>
          </cell>
          <cell r="L282" t="str">
            <v>D</v>
          </cell>
          <cell r="M282">
            <v>1</v>
          </cell>
          <cell r="N282">
            <v>0</v>
          </cell>
          <cell r="O282">
            <v>0</v>
          </cell>
          <cell r="P282">
            <v>2500</v>
          </cell>
          <cell r="Q282">
            <v>2625</v>
          </cell>
          <cell r="R282">
            <v>3600</v>
          </cell>
          <cell r="S282">
            <v>3600</v>
          </cell>
          <cell r="T282">
            <v>3600</v>
          </cell>
          <cell r="U282">
            <v>3600</v>
          </cell>
          <cell r="V282">
            <v>3600</v>
          </cell>
          <cell r="W282">
            <v>3600</v>
          </cell>
          <cell r="X282">
            <v>3600</v>
          </cell>
          <cell r="Y282">
            <v>3600</v>
          </cell>
          <cell r="Z282">
            <v>3600</v>
          </cell>
          <cell r="AA282">
            <v>0</v>
          </cell>
          <cell r="AB282">
            <v>3600</v>
          </cell>
          <cell r="AC282">
            <v>3600</v>
          </cell>
          <cell r="AD282">
            <v>3600</v>
          </cell>
          <cell r="AE282">
            <v>3600</v>
          </cell>
          <cell r="AF282">
            <v>3600</v>
          </cell>
          <cell r="AG282">
            <v>3780</v>
          </cell>
          <cell r="AH282">
            <v>3780</v>
          </cell>
          <cell r="AI282">
            <v>3780</v>
          </cell>
          <cell r="AJ282">
            <v>3600</v>
          </cell>
          <cell r="AK282">
            <v>3600</v>
          </cell>
          <cell r="AL282">
            <v>3600</v>
          </cell>
          <cell r="AM282">
            <v>3600</v>
          </cell>
          <cell r="AN282">
            <v>3780</v>
          </cell>
          <cell r="AO282">
            <v>3690</v>
          </cell>
          <cell r="AP282">
            <v>3600</v>
          </cell>
          <cell r="AQ282">
            <v>3600</v>
          </cell>
          <cell r="AR282">
            <v>0</v>
          </cell>
          <cell r="AS282">
            <v>3600</v>
          </cell>
          <cell r="AT282">
            <v>3600</v>
          </cell>
          <cell r="AU282">
            <v>3600</v>
          </cell>
          <cell r="AV282">
            <v>3600</v>
          </cell>
          <cell r="AW282">
            <v>3310</v>
          </cell>
          <cell r="AX282">
            <v>3205</v>
          </cell>
          <cell r="AY282">
            <v>3205</v>
          </cell>
          <cell r="AZ282">
            <v>3199</v>
          </cell>
          <cell r="BA282">
            <v>3151</v>
          </cell>
          <cell r="BB282">
            <v>3600</v>
          </cell>
          <cell r="BC282">
            <v>3780</v>
          </cell>
          <cell r="BD282">
            <v>3780</v>
          </cell>
          <cell r="BE282">
            <v>3780</v>
          </cell>
          <cell r="BF282">
            <v>3780</v>
          </cell>
          <cell r="BG282">
            <v>3780</v>
          </cell>
          <cell r="BH282">
            <v>3600</v>
          </cell>
          <cell r="BI282">
            <v>3600</v>
          </cell>
          <cell r="BJ282">
            <v>3600</v>
          </cell>
          <cell r="BK282">
            <v>3600</v>
          </cell>
          <cell r="BL282">
            <v>3199</v>
          </cell>
          <cell r="BM282">
            <v>3199</v>
          </cell>
          <cell r="BN282">
            <v>3199</v>
          </cell>
          <cell r="BO282">
            <v>3199</v>
          </cell>
          <cell r="BP282">
            <v>0</v>
          </cell>
          <cell r="BQ282">
            <v>3151</v>
          </cell>
          <cell r="BR282">
            <v>3151</v>
          </cell>
          <cell r="BS282">
            <v>3151</v>
          </cell>
          <cell r="BT282">
            <v>3151</v>
          </cell>
          <cell r="BU282">
            <v>3125</v>
          </cell>
          <cell r="BV282">
            <v>3119</v>
          </cell>
          <cell r="BW282">
            <v>3593</v>
          </cell>
          <cell r="BX282">
            <v>3199</v>
          </cell>
          <cell r="BY282">
            <v>3199</v>
          </cell>
          <cell r="BZ282">
            <v>3199</v>
          </cell>
          <cell r="CA282">
            <v>3199</v>
          </cell>
          <cell r="CB282">
            <v>3199</v>
          </cell>
          <cell r="CC282">
            <v>3119</v>
          </cell>
          <cell r="CD282">
            <v>3119</v>
          </cell>
          <cell r="CE282">
            <v>3119</v>
          </cell>
          <cell r="CF282">
            <v>3119</v>
          </cell>
          <cell r="CG282">
            <v>3119</v>
          </cell>
          <cell r="CH282">
            <v>2956</v>
          </cell>
          <cell r="CI282">
            <v>3119</v>
          </cell>
          <cell r="CJ282">
            <v>3119</v>
          </cell>
          <cell r="CK282">
            <v>3593</v>
          </cell>
          <cell r="CL282">
            <v>3119</v>
          </cell>
          <cell r="CM282">
            <v>3593</v>
          </cell>
          <cell r="CN282">
            <v>3119</v>
          </cell>
          <cell r="CO282">
            <v>3119</v>
          </cell>
          <cell r="CP282">
            <v>3119</v>
          </cell>
          <cell r="CQ282">
            <v>3119</v>
          </cell>
          <cell r="CR282">
            <v>3113</v>
          </cell>
          <cell r="CS282">
            <v>3113</v>
          </cell>
          <cell r="CT282">
            <v>2956</v>
          </cell>
          <cell r="CU282">
            <v>3062</v>
          </cell>
          <cell r="CV282">
            <v>3113</v>
          </cell>
          <cell r="CW282">
            <v>3062</v>
          </cell>
          <cell r="CX282">
            <v>3062</v>
          </cell>
          <cell r="CY282">
            <v>3062</v>
          </cell>
          <cell r="CZ282">
            <v>3062</v>
          </cell>
          <cell r="DA282">
            <v>3113</v>
          </cell>
          <cell r="DB282">
            <v>3062</v>
          </cell>
          <cell r="DC282">
            <v>3060</v>
          </cell>
          <cell r="DD282">
            <v>3062</v>
          </cell>
          <cell r="DE282">
            <v>3113</v>
          </cell>
          <cell r="DF282">
            <v>3062</v>
          </cell>
          <cell r="DG282">
            <v>3062</v>
          </cell>
          <cell r="DH282">
            <v>3062</v>
          </cell>
          <cell r="DI282">
            <v>3113</v>
          </cell>
          <cell r="DJ282">
            <v>3113</v>
          </cell>
          <cell r="DK282">
            <v>3113</v>
          </cell>
          <cell r="DL282">
            <v>3175</v>
          </cell>
          <cell r="DM282">
            <v>3175</v>
          </cell>
          <cell r="DN282">
            <v>3020</v>
          </cell>
          <cell r="DO282">
            <v>0</v>
          </cell>
          <cell r="DP282">
            <v>3113</v>
          </cell>
          <cell r="DQ282">
            <v>3348</v>
          </cell>
          <cell r="DR282">
            <v>3175</v>
          </cell>
          <cell r="DS282">
            <v>3348</v>
          </cell>
          <cell r="DT282">
            <v>3113</v>
          </cell>
          <cell r="DU282">
            <v>3113</v>
          </cell>
          <cell r="DV282">
            <v>3113</v>
          </cell>
          <cell r="DW282">
            <v>4162</v>
          </cell>
          <cell r="DX282">
            <v>3348</v>
          </cell>
          <cell r="DY282">
            <v>3348</v>
          </cell>
          <cell r="DZ282">
            <v>3348</v>
          </cell>
          <cell r="EA282">
            <v>3348</v>
          </cell>
        </row>
        <row r="283">
          <cell r="A283">
            <v>207</v>
          </cell>
          <cell r="B283">
            <v>8</v>
          </cell>
          <cell r="C283">
            <v>3</v>
          </cell>
          <cell r="D283">
            <v>0</v>
          </cell>
          <cell r="E283">
            <v>0</v>
          </cell>
          <cell r="F283" t="str">
            <v>OPE</v>
          </cell>
          <cell r="G283" t="str">
            <v>Higher Education</v>
          </cell>
          <cell r="H283">
            <v>0</v>
          </cell>
          <cell r="I283">
            <v>0</v>
          </cell>
          <cell r="J283" t="str">
            <v xml:space="preserve">Mandatory strengthening Asian American- and Native American Pacific  </v>
          </cell>
          <cell r="K283">
            <v>0</v>
          </cell>
          <cell r="L283" t="str">
            <v>M</v>
          </cell>
          <cell r="M283">
            <v>1</v>
          </cell>
          <cell r="N283">
            <v>0</v>
          </cell>
          <cell r="O283">
            <v>0</v>
          </cell>
          <cell r="P283">
            <v>5000</v>
          </cell>
          <cell r="Q283">
            <v>0</v>
          </cell>
          <cell r="R283">
            <v>5000</v>
          </cell>
          <cell r="S283">
            <v>5000</v>
          </cell>
          <cell r="T283">
            <v>5000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5000</v>
          </cell>
          <cell r="AI283">
            <v>5000</v>
          </cell>
          <cell r="AJ283">
            <v>0</v>
          </cell>
          <cell r="AK283">
            <v>0</v>
          </cell>
          <cell r="AL283">
            <v>5000</v>
          </cell>
          <cell r="AM283">
            <v>5000</v>
          </cell>
          <cell r="AN283">
            <v>5000</v>
          </cell>
          <cell r="AO283">
            <v>5000</v>
          </cell>
          <cell r="AP283">
            <v>5000</v>
          </cell>
          <cell r="AQ283">
            <v>5000</v>
          </cell>
          <cell r="AR283">
            <v>5000</v>
          </cell>
          <cell r="AS283">
            <v>5000</v>
          </cell>
          <cell r="AT283">
            <v>5000</v>
          </cell>
          <cell r="AU283">
            <v>5000</v>
          </cell>
          <cell r="AV283">
            <v>5000</v>
          </cell>
          <cell r="AW283">
            <v>5000</v>
          </cell>
          <cell r="AX283">
            <v>5000</v>
          </cell>
          <cell r="AY283">
            <v>5000</v>
          </cell>
          <cell r="AZ283">
            <v>5000</v>
          </cell>
          <cell r="BA283">
            <v>5000</v>
          </cell>
          <cell r="BB283">
            <v>0</v>
          </cell>
          <cell r="BC283">
            <v>5000</v>
          </cell>
          <cell r="BD283">
            <v>5000</v>
          </cell>
          <cell r="BE283">
            <v>5000</v>
          </cell>
          <cell r="BF283">
            <v>5000</v>
          </cell>
          <cell r="BG283">
            <v>5000</v>
          </cell>
          <cell r="BH283">
            <v>5000</v>
          </cell>
          <cell r="BI283">
            <v>5000</v>
          </cell>
          <cell r="BJ283">
            <v>5000</v>
          </cell>
          <cell r="BK283">
            <v>5000</v>
          </cell>
          <cell r="BL283">
            <v>5000</v>
          </cell>
          <cell r="BM283">
            <v>5000</v>
          </cell>
          <cell r="BN283">
            <v>5000</v>
          </cell>
          <cell r="BO283">
            <v>5000</v>
          </cell>
          <cell r="BP283">
            <v>5000</v>
          </cell>
          <cell r="BQ283">
            <v>5000</v>
          </cell>
          <cell r="BR283">
            <v>5000</v>
          </cell>
          <cell r="BS283">
            <v>5000</v>
          </cell>
          <cell r="BT283">
            <v>5000</v>
          </cell>
          <cell r="BU283">
            <v>5000</v>
          </cell>
          <cell r="BV283">
            <v>5000</v>
          </cell>
          <cell r="BW283">
            <v>5000</v>
          </cell>
          <cell r="BX283">
            <v>5000</v>
          </cell>
          <cell r="BY283">
            <v>5000</v>
          </cell>
          <cell r="BZ283">
            <v>5000</v>
          </cell>
          <cell r="CA283">
            <v>5000</v>
          </cell>
          <cell r="CB283">
            <v>5000</v>
          </cell>
          <cell r="CC283">
            <v>5000</v>
          </cell>
          <cell r="CD283">
            <v>5000</v>
          </cell>
          <cell r="CE283">
            <v>5000</v>
          </cell>
          <cell r="CF283">
            <v>5000</v>
          </cell>
          <cell r="CG283">
            <v>5000</v>
          </cell>
          <cell r="CH283">
            <v>4745</v>
          </cell>
          <cell r="CI283">
            <v>5000</v>
          </cell>
          <cell r="CJ283">
            <v>5000</v>
          </cell>
          <cell r="CK283">
            <v>5000</v>
          </cell>
          <cell r="CL283">
            <v>5000</v>
          </cell>
          <cell r="CM283">
            <v>5000</v>
          </cell>
          <cell r="CN283">
            <v>5000</v>
          </cell>
          <cell r="CO283">
            <v>5000</v>
          </cell>
          <cell r="CP283">
            <v>5000</v>
          </cell>
          <cell r="CQ283">
            <v>5000</v>
          </cell>
          <cell r="CR283">
            <v>5000</v>
          </cell>
          <cell r="CS283">
            <v>5000</v>
          </cell>
          <cell r="CT283">
            <v>4640</v>
          </cell>
          <cell r="CU283">
            <v>4640</v>
          </cell>
          <cell r="CV283">
            <v>5000</v>
          </cell>
          <cell r="CW283">
            <v>4640</v>
          </cell>
          <cell r="CX283">
            <v>4640</v>
          </cell>
          <cell r="CY283">
            <v>4640</v>
          </cell>
          <cell r="CZ283">
            <v>5000</v>
          </cell>
          <cell r="DA283">
            <v>5000</v>
          </cell>
          <cell r="DB283">
            <v>4640</v>
          </cell>
          <cell r="DC283">
            <v>4635</v>
          </cell>
          <cell r="DD283">
            <v>4635</v>
          </cell>
          <cell r="DE283">
            <v>4635</v>
          </cell>
          <cell r="DF283">
            <v>5000</v>
          </cell>
          <cell r="DG283">
            <v>5000</v>
          </cell>
          <cell r="DH283">
            <v>5000</v>
          </cell>
          <cell r="DI283">
            <v>5000</v>
          </cell>
          <cell r="DJ283">
            <v>5000</v>
          </cell>
          <cell r="DK283">
            <v>5000</v>
          </cell>
          <cell r="DL283">
            <v>5000</v>
          </cell>
          <cell r="DM283">
            <v>5000</v>
          </cell>
          <cell r="DN283">
            <v>5000</v>
          </cell>
          <cell r="DO283">
            <v>0</v>
          </cell>
          <cell r="DP283">
            <v>4660</v>
          </cell>
          <cell r="DQ283">
            <v>4660</v>
          </cell>
          <cell r="DR283">
            <v>4660</v>
          </cell>
          <cell r="DS283">
            <v>4660</v>
          </cell>
          <cell r="DT283">
            <v>5000</v>
          </cell>
          <cell r="DU283">
            <v>5000</v>
          </cell>
          <cell r="DV283">
            <v>5000</v>
          </cell>
          <cell r="DW283">
            <v>5000</v>
          </cell>
          <cell r="DX283">
            <v>5000</v>
          </cell>
          <cell r="DY283">
            <v>5000</v>
          </cell>
          <cell r="DZ283">
            <v>5000</v>
          </cell>
          <cell r="EA283">
            <v>5000</v>
          </cell>
        </row>
        <row r="284">
          <cell r="A284">
            <v>208</v>
          </cell>
          <cell r="B284">
            <v>8</v>
          </cell>
          <cell r="C284">
            <v>0</v>
          </cell>
          <cell r="D284">
            <v>0</v>
          </cell>
          <cell r="E284">
            <v>0</v>
          </cell>
          <cell r="F284" t="str">
            <v>OPE</v>
          </cell>
          <cell r="G284" t="str">
            <v>Higher Education</v>
          </cell>
          <cell r="H284" t="str">
            <v>Other, Post 2nd-2</v>
          </cell>
          <cell r="I284">
            <v>0</v>
          </cell>
          <cell r="J284" t="str">
            <v>Strengthening Native American-serving nontribal institutions (HEA III-A, section 319)</v>
          </cell>
          <cell r="K284">
            <v>0</v>
          </cell>
          <cell r="L284" t="str">
            <v>D</v>
          </cell>
          <cell r="M284">
            <v>1</v>
          </cell>
          <cell r="N284">
            <v>0</v>
          </cell>
          <cell r="O284">
            <v>0</v>
          </cell>
          <cell r="P284">
            <v>0</v>
          </cell>
          <cell r="Q284">
            <v>2625</v>
          </cell>
          <cell r="R284">
            <v>3600</v>
          </cell>
          <cell r="S284">
            <v>3600</v>
          </cell>
          <cell r="T284">
            <v>3600</v>
          </cell>
          <cell r="U284">
            <v>3600</v>
          </cell>
          <cell r="V284">
            <v>3600</v>
          </cell>
          <cell r="W284">
            <v>3600</v>
          </cell>
          <cell r="X284">
            <v>3600</v>
          </cell>
          <cell r="Y284">
            <v>3600</v>
          </cell>
          <cell r="Z284">
            <v>3600</v>
          </cell>
          <cell r="AA284">
            <v>0</v>
          </cell>
          <cell r="AB284">
            <v>3600</v>
          </cell>
          <cell r="AC284">
            <v>3600</v>
          </cell>
          <cell r="AD284">
            <v>3600</v>
          </cell>
          <cell r="AE284">
            <v>3600</v>
          </cell>
          <cell r="AF284">
            <v>3600</v>
          </cell>
          <cell r="AG284">
            <v>3780</v>
          </cell>
          <cell r="AH284">
            <v>3780</v>
          </cell>
          <cell r="AI284">
            <v>3780</v>
          </cell>
          <cell r="AJ284">
            <v>3600</v>
          </cell>
          <cell r="AK284">
            <v>3600</v>
          </cell>
          <cell r="AL284">
            <v>3600</v>
          </cell>
          <cell r="AM284">
            <v>3600</v>
          </cell>
          <cell r="AN284">
            <v>3780</v>
          </cell>
          <cell r="AO284">
            <v>3690</v>
          </cell>
          <cell r="AP284">
            <v>3600</v>
          </cell>
          <cell r="AQ284">
            <v>3600</v>
          </cell>
          <cell r="AR284">
            <v>0</v>
          </cell>
          <cell r="AS284">
            <v>3600</v>
          </cell>
          <cell r="AT284">
            <v>3600</v>
          </cell>
          <cell r="AU284">
            <v>3600</v>
          </cell>
          <cell r="AV284">
            <v>3600</v>
          </cell>
          <cell r="AW284">
            <v>3310</v>
          </cell>
          <cell r="AX284">
            <v>3205</v>
          </cell>
          <cell r="AY284">
            <v>3205</v>
          </cell>
          <cell r="AZ284">
            <v>3199</v>
          </cell>
          <cell r="BA284">
            <v>3151</v>
          </cell>
          <cell r="BB284">
            <v>3600</v>
          </cell>
          <cell r="BC284">
            <v>3780</v>
          </cell>
          <cell r="BD284">
            <v>3780</v>
          </cell>
          <cell r="BE284">
            <v>3780</v>
          </cell>
          <cell r="BF284">
            <v>3780</v>
          </cell>
          <cell r="BG284">
            <v>3780</v>
          </cell>
          <cell r="BH284">
            <v>3600</v>
          </cell>
          <cell r="BI284">
            <v>3600</v>
          </cell>
          <cell r="BJ284">
            <v>3600</v>
          </cell>
          <cell r="BK284">
            <v>3600</v>
          </cell>
          <cell r="BL284">
            <v>3199</v>
          </cell>
          <cell r="BM284">
            <v>3199</v>
          </cell>
          <cell r="BN284">
            <v>3199</v>
          </cell>
          <cell r="BO284">
            <v>3199</v>
          </cell>
          <cell r="BP284">
            <v>0</v>
          </cell>
          <cell r="BQ284">
            <v>3151</v>
          </cell>
          <cell r="BR284">
            <v>3151</v>
          </cell>
          <cell r="BS284">
            <v>3151</v>
          </cell>
          <cell r="BT284">
            <v>3151</v>
          </cell>
          <cell r="BU284">
            <v>3125</v>
          </cell>
          <cell r="BV284">
            <v>3119</v>
          </cell>
          <cell r="BW284">
            <v>3593</v>
          </cell>
          <cell r="BX284">
            <v>3199</v>
          </cell>
          <cell r="BY284">
            <v>3199</v>
          </cell>
          <cell r="BZ284">
            <v>3199</v>
          </cell>
          <cell r="CA284">
            <v>3199</v>
          </cell>
          <cell r="CB284">
            <v>3199</v>
          </cell>
          <cell r="CC284">
            <v>3119</v>
          </cell>
          <cell r="CD284">
            <v>3119</v>
          </cell>
          <cell r="CE284">
            <v>3119</v>
          </cell>
          <cell r="CF284">
            <v>3119</v>
          </cell>
          <cell r="CG284">
            <v>3119</v>
          </cell>
          <cell r="CH284">
            <v>2956</v>
          </cell>
          <cell r="CI284">
            <v>3119</v>
          </cell>
          <cell r="CJ284">
            <v>3119</v>
          </cell>
          <cell r="CK284">
            <v>3593</v>
          </cell>
          <cell r="CL284">
            <v>3119</v>
          </cell>
          <cell r="CM284">
            <v>3593</v>
          </cell>
          <cell r="CN284">
            <v>3119</v>
          </cell>
          <cell r="CO284">
            <v>3119</v>
          </cell>
          <cell r="CP284">
            <v>3119</v>
          </cell>
          <cell r="CQ284">
            <v>3119</v>
          </cell>
          <cell r="CR284">
            <v>3113</v>
          </cell>
          <cell r="CS284">
            <v>3113</v>
          </cell>
          <cell r="CT284">
            <v>2956</v>
          </cell>
          <cell r="CU284">
            <v>3062</v>
          </cell>
          <cell r="CV284">
            <v>3113</v>
          </cell>
          <cell r="CW284">
            <v>3062</v>
          </cell>
          <cell r="CX284">
            <v>3062</v>
          </cell>
          <cell r="CY284">
            <v>3062</v>
          </cell>
          <cell r="CZ284">
            <v>3062</v>
          </cell>
          <cell r="DA284">
            <v>3113</v>
          </cell>
          <cell r="DB284">
            <v>3062</v>
          </cell>
          <cell r="DC284">
            <v>3060</v>
          </cell>
          <cell r="DD284">
            <v>3062</v>
          </cell>
          <cell r="DE284">
            <v>3113</v>
          </cell>
          <cell r="DF284">
            <v>3062</v>
          </cell>
          <cell r="DG284">
            <v>3062</v>
          </cell>
          <cell r="DH284">
            <v>3062</v>
          </cell>
          <cell r="DI284">
            <v>3113</v>
          </cell>
          <cell r="DJ284">
            <v>3113</v>
          </cell>
          <cell r="DK284">
            <v>3113</v>
          </cell>
          <cell r="DL284">
            <v>3175</v>
          </cell>
          <cell r="DM284">
            <v>3175</v>
          </cell>
          <cell r="DN284">
            <v>3020</v>
          </cell>
          <cell r="DO284">
            <v>0</v>
          </cell>
          <cell r="DP284">
            <v>3113</v>
          </cell>
          <cell r="DQ284">
            <v>3348</v>
          </cell>
          <cell r="DR284">
            <v>3175</v>
          </cell>
          <cell r="DS284">
            <v>3348</v>
          </cell>
          <cell r="DT284">
            <v>3113</v>
          </cell>
          <cell r="DU284">
            <v>3113</v>
          </cell>
          <cell r="DV284">
            <v>3113</v>
          </cell>
          <cell r="DW284">
            <v>4162</v>
          </cell>
          <cell r="DX284">
            <v>3348</v>
          </cell>
          <cell r="DY284">
            <v>3348</v>
          </cell>
          <cell r="DZ284">
            <v>3348</v>
          </cell>
          <cell r="EA284">
            <v>3348</v>
          </cell>
        </row>
        <row r="285">
          <cell r="A285">
            <v>209</v>
          </cell>
          <cell r="B285">
            <v>8</v>
          </cell>
          <cell r="C285">
            <v>3</v>
          </cell>
          <cell r="D285">
            <v>0</v>
          </cell>
          <cell r="E285">
            <v>0</v>
          </cell>
          <cell r="F285" t="str">
            <v>OPE</v>
          </cell>
          <cell r="G285" t="str">
            <v>Higher Education</v>
          </cell>
          <cell r="H285">
            <v>0</v>
          </cell>
          <cell r="I285">
            <v>0</v>
          </cell>
          <cell r="J285" t="str">
            <v>Mandatory strengthening Native American-serving nontribal institutions (HEA III-F, section 371)</v>
          </cell>
          <cell r="K285">
            <v>0</v>
          </cell>
          <cell r="L285" t="str">
            <v>M</v>
          </cell>
          <cell r="M285">
            <v>1</v>
          </cell>
          <cell r="N285">
            <v>0</v>
          </cell>
          <cell r="O285">
            <v>0</v>
          </cell>
          <cell r="P285">
            <v>5000</v>
          </cell>
          <cell r="Q285">
            <v>0</v>
          </cell>
          <cell r="R285">
            <v>5000</v>
          </cell>
          <cell r="S285">
            <v>5000</v>
          </cell>
          <cell r="T285">
            <v>5000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5000</v>
          </cell>
          <cell r="AI285">
            <v>5000</v>
          </cell>
          <cell r="AJ285">
            <v>0</v>
          </cell>
          <cell r="AK285">
            <v>0</v>
          </cell>
          <cell r="AL285">
            <v>5000</v>
          </cell>
          <cell r="AM285">
            <v>5000</v>
          </cell>
          <cell r="AN285">
            <v>5000</v>
          </cell>
          <cell r="AO285">
            <v>5000</v>
          </cell>
          <cell r="AP285">
            <v>5000</v>
          </cell>
          <cell r="AQ285">
            <v>5000</v>
          </cell>
          <cell r="AR285">
            <v>5000</v>
          </cell>
          <cell r="AS285">
            <v>5000</v>
          </cell>
          <cell r="AT285">
            <v>5000</v>
          </cell>
          <cell r="AU285">
            <v>5000</v>
          </cell>
          <cell r="AV285">
            <v>5000</v>
          </cell>
          <cell r="AW285">
            <v>5000</v>
          </cell>
          <cell r="AX285">
            <v>5000</v>
          </cell>
          <cell r="AY285">
            <v>5000</v>
          </cell>
          <cell r="AZ285">
            <v>5000</v>
          </cell>
          <cell r="BA285">
            <v>5000</v>
          </cell>
          <cell r="BB285">
            <v>0</v>
          </cell>
          <cell r="BC285">
            <v>5000</v>
          </cell>
          <cell r="BD285">
            <v>5000</v>
          </cell>
          <cell r="BE285">
            <v>5000</v>
          </cell>
          <cell r="BF285">
            <v>5000</v>
          </cell>
          <cell r="BG285">
            <v>5000</v>
          </cell>
          <cell r="BH285">
            <v>5000</v>
          </cell>
          <cell r="BI285">
            <v>5000</v>
          </cell>
          <cell r="BJ285">
            <v>5000</v>
          </cell>
          <cell r="BK285">
            <v>5000</v>
          </cell>
          <cell r="BL285">
            <v>5000</v>
          </cell>
          <cell r="BM285">
            <v>5000</v>
          </cell>
          <cell r="BN285">
            <v>5000</v>
          </cell>
          <cell r="BO285">
            <v>5000</v>
          </cell>
          <cell r="BP285">
            <v>5000</v>
          </cell>
          <cell r="BQ285">
            <v>5000</v>
          </cell>
          <cell r="BR285">
            <v>5000</v>
          </cell>
          <cell r="BS285">
            <v>5000</v>
          </cell>
          <cell r="BT285">
            <v>5000</v>
          </cell>
          <cell r="BU285">
            <v>5000</v>
          </cell>
          <cell r="BV285">
            <v>5000</v>
          </cell>
          <cell r="BW285">
            <v>5000</v>
          </cell>
          <cell r="BX285">
            <v>5000</v>
          </cell>
          <cell r="BY285">
            <v>5000</v>
          </cell>
          <cell r="BZ285">
            <v>5000</v>
          </cell>
          <cell r="CA285">
            <v>5000</v>
          </cell>
          <cell r="CB285">
            <v>5000</v>
          </cell>
          <cell r="CC285">
            <v>5000</v>
          </cell>
          <cell r="CD285">
            <v>5000</v>
          </cell>
          <cell r="CE285">
            <v>5000</v>
          </cell>
          <cell r="CF285">
            <v>5000</v>
          </cell>
          <cell r="CG285">
            <v>5000</v>
          </cell>
          <cell r="CH285">
            <v>4745</v>
          </cell>
          <cell r="CI285">
            <v>5000</v>
          </cell>
          <cell r="CJ285">
            <v>5000</v>
          </cell>
          <cell r="CK285">
            <v>5000</v>
          </cell>
          <cell r="CL285">
            <v>5000</v>
          </cell>
          <cell r="CM285">
            <v>5000</v>
          </cell>
          <cell r="CN285">
            <v>5000</v>
          </cell>
          <cell r="CO285">
            <v>5000</v>
          </cell>
          <cell r="CP285">
            <v>5000</v>
          </cell>
          <cell r="CQ285">
            <v>5000</v>
          </cell>
          <cell r="CR285">
            <v>5000</v>
          </cell>
          <cell r="CS285">
            <v>5000</v>
          </cell>
          <cell r="CT285">
            <v>4640</v>
          </cell>
          <cell r="CU285">
            <v>4640</v>
          </cell>
          <cell r="CV285">
            <v>5000</v>
          </cell>
          <cell r="CW285">
            <v>4640</v>
          </cell>
          <cell r="CX285">
            <v>4640</v>
          </cell>
          <cell r="CY285">
            <v>4640</v>
          </cell>
          <cell r="CZ285">
            <v>5000</v>
          </cell>
          <cell r="DA285">
            <v>5000</v>
          </cell>
          <cell r="DB285">
            <v>4640</v>
          </cell>
          <cell r="DC285">
            <v>4635</v>
          </cell>
          <cell r="DD285">
            <v>4635</v>
          </cell>
          <cell r="DE285">
            <v>4635</v>
          </cell>
          <cell r="DF285">
            <v>5000</v>
          </cell>
          <cell r="DG285">
            <v>5000</v>
          </cell>
          <cell r="DH285">
            <v>5000</v>
          </cell>
          <cell r="DI285">
            <v>5000</v>
          </cell>
          <cell r="DJ285">
            <v>5000</v>
          </cell>
          <cell r="DK285">
            <v>5000</v>
          </cell>
          <cell r="DL285">
            <v>5000</v>
          </cell>
          <cell r="DM285">
            <v>5000</v>
          </cell>
          <cell r="DN285">
            <v>5000</v>
          </cell>
          <cell r="DO285">
            <v>0</v>
          </cell>
          <cell r="DP285">
            <v>4660</v>
          </cell>
          <cell r="DQ285">
            <v>4660</v>
          </cell>
          <cell r="DR285">
            <v>4660</v>
          </cell>
          <cell r="DS285">
            <v>4660</v>
          </cell>
          <cell r="DT285">
            <v>5000</v>
          </cell>
          <cell r="DU285">
            <v>5000</v>
          </cell>
          <cell r="DV285">
            <v>5000</v>
          </cell>
          <cell r="DW285">
            <v>5000</v>
          </cell>
          <cell r="DX285">
            <v>5000</v>
          </cell>
          <cell r="DY285">
            <v>5000</v>
          </cell>
          <cell r="DZ285">
            <v>5000</v>
          </cell>
          <cell r="EA285">
            <v>5000</v>
          </cell>
        </row>
        <row r="286">
          <cell r="A286">
            <v>210</v>
          </cell>
          <cell r="B286">
            <v>8</v>
          </cell>
          <cell r="C286">
            <v>3</v>
          </cell>
          <cell r="D286">
            <v>0</v>
          </cell>
          <cell r="E286">
            <v>0</v>
          </cell>
          <cell r="F286" t="str">
            <v>OPE</v>
          </cell>
          <cell r="G286" t="str">
            <v>Higher Education</v>
          </cell>
          <cell r="H286" t="str">
            <v>Other, Post 2nd-2</v>
          </cell>
          <cell r="I286">
            <v>0</v>
          </cell>
          <cell r="J286" t="str">
            <v>Minority science and engineering improvement (HEA III-E-1)</v>
          </cell>
          <cell r="K286">
            <v>0</v>
          </cell>
          <cell r="L286" t="str">
            <v>D</v>
          </cell>
          <cell r="M286">
            <v>1</v>
          </cell>
          <cell r="N286">
            <v>0</v>
          </cell>
          <cell r="O286">
            <v>0</v>
          </cell>
          <cell r="P286">
            <v>8577</v>
          </cell>
          <cell r="Q286">
            <v>9006</v>
          </cell>
          <cell r="R286">
            <v>9503</v>
          </cell>
          <cell r="S286">
            <v>9503</v>
          </cell>
          <cell r="T286">
            <v>9503</v>
          </cell>
          <cell r="U286">
            <v>9503</v>
          </cell>
          <cell r="V286">
            <v>9503</v>
          </cell>
          <cell r="W286">
            <v>9503</v>
          </cell>
          <cell r="X286">
            <v>9503</v>
          </cell>
          <cell r="Y286">
            <v>9503</v>
          </cell>
          <cell r="Z286">
            <v>9503</v>
          </cell>
          <cell r="AA286">
            <v>0</v>
          </cell>
          <cell r="AB286">
            <v>9503</v>
          </cell>
          <cell r="AC286">
            <v>9503</v>
          </cell>
          <cell r="AD286">
            <v>9503</v>
          </cell>
          <cell r="AE286">
            <v>9503</v>
          </cell>
          <cell r="AF286">
            <v>9503</v>
          </cell>
          <cell r="AG286">
            <v>9503</v>
          </cell>
          <cell r="AH286">
            <v>9503</v>
          </cell>
          <cell r="AI286">
            <v>9503</v>
          </cell>
          <cell r="AJ286">
            <v>9503</v>
          </cell>
          <cell r="AK286">
            <v>9503</v>
          </cell>
          <cell r="AL286">
            <v>9503</v>
          </cell>
          <cell r="AM286">
            <v>9503</v>
          </cell>
          <cell r="AN286">
            <v>9503</v>
          </cell>
          <cell r="AO286">
            <v>9503</v>
          </cell>
          <cell r="AP286">
            <v>9503</v>
          </cell>
          <cell r="AQ286">
            <v>9503</v>
          </cell>
          <cell r="AR286">
            <v>9503</v>
          </cell>
          <cell r="AS286">
            <v>9503</v>
          </cell>
          <cell r="AT286">
            <v>9503</v>
          </cell>
          <cell r="AU286">
            <v>9503</v>
          </cell>
          <cell r="AV286">
            <v>9503</v>
          </cell>
          <cell r="AW286">
            <v>8738</v>
          </cell>
          <cell r="AX286">
            <v>9503</v>
          </cell>
          <cell r="AY286">
            <v>9503</v>
          </cell>
          <cell r="AZ286">
            <v>9484</v>
          </cell>
          <cell r="BA286">
            <v>9341</v>
          </cell>
          <cell r="BB286">
            <v>9503</v>
          </cell>
          <cell r="BC286">
            <v>9503</v>
          </cell>
          <cell r="BD286">
            <v>9503</v>
          </cell>
          <cell r="BE286">
            <v>9503</v>
          </cell>
          <cell r="BF286">
            <v>9503</v>
          </cell>
          <cell r="BG286">
            <v>9503</v>
          </cell>
          <cell r="BH286">
            <v>9503</v>
          </cell>
          <cell r="BI286">
            <v>9503</v>
          </cell>
          <cell r="BJ286">
            <v>9503</v>
          </cell>
          <cell r="BK286">
            <v>9503</v>
          </cell>
          <cell r="BL286">
            <v>9484</v>
          </cell>
          <cell r="BM286">
            <v>9484</v>
          </cell>
          <cell r="BN286">
            <v>9484</v>
          </cell>
          <cell r="BO286">
            <v>9484</v>
          </cell>
          <cell r="BP286">
            <v>9484</v>
          </cell>
          <cell r="BQ286">
            <v>9341</v>
          </cell>
          <cell r="BR286">
            <v>9341</v>
          </cell>
          <cell r="BS286">
            <v>9341</v>
          </cell>
          <cell r="BT286">
            <v>9341</v>
          </cell>
          <cell r="BU286">
            <v>9484</v>
          </cell>
          <cell r="BV286">
            <v>9466</v>
          </cell>
          <cell r="BW286">
            <v>9484</v>
          </cell>
          <cell r="BX286">
            <v>9484</v>
          </cell>
          <cell r="BY286">
            <v>9484</v>
          </cell>
          <cell r="BZ286">
            <v>9484</v>
          </cell>
          <cell r="CA286">
            <v>9484</v>
          </cell>
          <cell r="CB286">
            <v>9484</v>
          </cell>
          <cell r="CC286">
            <v>9466</v>
          </cell>
          <cell r="CD286">
            <v>9466</v>
          </cell>
          <cell r="CE286">
            <v>9466</v>
          </cell>
          <cell r="CF286">
            <v>9466</v>
          </cell>
          <cell r="CG286">
            <v>9466</v>
          </cell>
          <cell r="CH286">
            <v>8971</v>
          </cell>
          <cell r="CI286">
            <v>9466</v>
          </cell>
          <cell r="CJ286">
            <v>9466</v>
          </cell>
          <cell r="CK286">
            <v>9484</v>
          </cell>
          <cell r="CL286">
            <v>9466</v>
          </cell>
          <cell r="CM286">
            <v>9484</v>
          </cell>
          <cell r="CN286">
            <v>9466</v>
          </cell>
          <cell r="CO286">
            <v>9466</v>
          </cell>
          <cell r="CP286">
            <v>9466</v>
          </cell>
          <cell r="CQ286">
            <v>9466</v>
          </cell>
          <cell r="CR286">
            <v>9447</v>
          </cell>
          <cell r="CS286">
            <v>9447</v>
          </cell>
          <cell r="CT286">
            <v>8971</v>
          </cell>
          <cell r="CU286">
            <v>8971</v>
          </cell>
          <cell r="CV286">
            <v>9447</v>
          </cell>
          <cell r="CW286">
            <v>8971</v>
          </cell>
          <cell r="CX286">
            <v>8971</v>
          </cell>
          <cell r="CY286">
            <v>8971</v>
          </cell>
          <cell r="CZ286">
            <v>8971</v>
          </cell>
          <cell r="DA286">
            <v>9447</v>
          </cell>
          <cell r="DB286">
            <v>8971</v>
          </cell>
          <cell r="DC286">
            <v>8966</v>
          </cell>
          <cell r="DD286">
            <v>8971</v>
          </cell>
          <cell r="DE286">
            <v>8971</v>
          </cell>
          <cell r="DF286">
            <v>8971</v>
          </cell>
          <cell r="DG286">
            <v>8971</v>
          </cell>
          <cell r="DH286">
            <v>8971</v>
          </cell>
          <cell r="DI286">
            <v>8971</v>
          </cell>
          <cell r="DJ286">
            <v>8971</v>
          </cell>
          <cell r="DK286">
            <v>8971</v>
          </cell>
          <cell r="DL286">
            <v>8971</v>
          </cell>
          <cell r="DM286">
            <v>8971</v>
          </cell>
          <cell r="DN286">
            <v>8971</v>
          </cell>
          <cell r="DO286">
            <v>0</v>
          </cell>
          <cell r="DP286">
            <v>8971</v>
          </cell>
          <cell r="DQ286">
            <v>9648</v>
          </cell>
          <cell r="DR286">
            <v>8971</v>
          </cell>
          <cell r="DS286">
            <v>9648</v>
          </cell>
          <cell r="DT286">
            <v>8971</v>
          </cell>
          <cell r="DU286">
            <v>8971</v>
          </cell>
          <cell r="DV286">
            <v>8971</v>
          </cell>
          <cell r="DW286">
            <v>11995</v>
          </cell>
          <cell r="DX286">
            <v>9648</v>
          </cell>
          <cell r="DY286">
            <v>9648</v>
          </cell>
          <cell r="DZ286">
            <v>9648</v>
          </cell>
          <cell r="EA286">
            <v>9648</v>
          </cell>
        </row>
        <row r="287">
          <cell r="A287">
            <v>215</v>
          </cell>
          <cell r="B287">
            <v>8</v>
          </cell>
          <cell r="C287">
            <v>3</v>
          </cell>
          <cell r="D287">
            <v>0</v>
          </cell>
          <cell r="E287">
            <v>0</v>
          </cell>
          <cell r="F287" t="str">
            <v>OPE</v>
          </cell>
          <cell r="G287" t="str">
            <v>Higher Education</v>
          </cell>
          <cell r="H287" t="str">
            <v>Other, Post 2nd-2</v>
          </cell>
          <cell r="I287">
            <v>0</v>
          </cell>
          <cell r="J287" t="str">
            <v>Developing Hispanic-serving institutions (HEA V-A)</v>
          </cell>
          <cell r="K287">
            <v>0</v>
          </cell>
          <cell r="L287" t="str">
            <v>D</v>
          </cell>
          <cell r="M287">
            <v>1</v>
          </cell>
          <cell r="N287">
            <v>0</v>
          </cell>
          <cell r="O287">
            <v>0</v>
          </cell>
          <cell r="P287">
            <v>93256</v>
          </cell>
          <cell r="Q287">
            <v>97919</v>
          </cell>
          <cell r="R287">
            <v>117429</v>
          </cell>
          <cell r="S287">
            <v>117429</v>
          </cell>
          <cell r="T287">
            <v>117429</v>
          </cell>
          <cell r="U287">
            <v>117429</v>
          </cell>
          <cell r="V287">
            <v>117429</v>
          </cell>
          <cell r="W287">
            <v>117429</v>
          </cell>
          <cell r="X287">
            <v>117429</v>
          </cell>
          <cell r="Y287">
            <v>117429</v>
          </cell>
          <cell r="Z287">
            <v>117429</v>
          </cell>
          <cell r="AA287">
            <v>0</v>
          </cell>
          <cell r="AB287">
            <v>117429</v>
          </cell>
          <cell r="AC287">
            <v>117429</v>
          </cell>
          <cell r="AD287">
            <v>117429</v>
          </cell>
          <cell r="AE287">
            <v>117429</v>
          </cell>
          <cell r="AF287">
            <v>117429</v>
          </cell>
          <cell r="AG287">
            <v>123300</v>
          </cell>
          <cell r="AH287">
            <v>123300</v>
          </cell>
          <cell r="AI287">
            <v>123300</v>
          </cell>
          <cell r="AJ287">
            <v>117429</v>
          </cell>
          <cell r="AK287">
            <v>117429</v>
          </cell>
          <cell r="AL287">
            <v>123300</v>
          </cell>
          <cell r="AM287">
            <v>123300</v>
          </cell>
          <cell r="AN287">
            <v>123300</v>
          </cell>
          <cell r="AO287">
            <v>123300</v>
          </cell>
          <cell r="AP287">
            <v>117429</v>
          </cell>
          <cell r="AQ287">
            <v>117429</v>
          </cell>
          <cell r="AR287">
            <v>17429</v>
          </cell>
          <cell r="AS287">
            <v>117429</v>
          </cell>
          <cell r="AT287">
            <v>117429</v>
          </cell>
          <cell r="AU287">
            <v>117429</v>
          </cell>
          <cell r="AV287">
            <v>117429</v>
          </cell>
          <cell r="AW287">
            <v>107971</v>
          </cell>
          <cell r="AX287">
            <v>104604</v>
          </cell>
          <cell r="AY287">
            <v>104604</v>
          </cell>
          <cell r="AZ287">
            <v>104395</v>
          </cell>
          <cell r="BA287">
            <v>102826</v>
          </cell>
          <cell r="BB287">
            <v>117429</v>
          </cell>
          <cell r="BC287">
            <v>123300</v>
          </cell>
          <cell r="BD287">
            <v>123300</v>
          </cell>
          <cell r="BE287">
            <v>123300</v>
          </cell>
          <cell r="BF287">
            <v>123300</v>
          </cell>
          <cell r="BG287">
            <v>123300</v>
          </cell>
          <cell r="BH287">
            <v>117429</v>
          </cell>
          <cell r="BI287">
            <v>117429</v>
          </cell>
          <cell r="BJ287">
            <v>117429</v>
          </cell>
          <cell r="BK287">
            <v>117429</v>
          </cell>
          <cell r="BL287">
            <v>104395</v>
          </cell>
          <cell r="BM287">
            <v>104395</v>
          </cell>
          <cell r="BN287">
            <v>104395</v>
          </cell>
          <cell r="BO287">
            <v>104395</v>
          </cell>
          <cell r="BP287">
            <v>17429</v>
          </cell>
          <cell r="BQ287">
            <v>102826</v>
          </cell>
          <cell r="BR287">
            <v>102826</v>
          </cell>
          <cell r="BS287">
            <v>102826</v>
          </cell>
          <cell r="BT287">
            <v>102826</v>
          </cell>
          <cell r="BU287">
            <v>100622</v>
          </cell>
          <cell r="BV287">
            <v>100432</v>
          </cell>
          <cell r="BW287">
            <v>117194</v>
          </cell>
          <cell r="BX287">
            <v>104395</v>
          </cell>
          <cell r="BY287">
            <v>104395</v>
          </cell>
          <cell r="BZ287">
            <v>104395</v>
          </cell>
          <cell r="CA287">
            <v>104395</v>
          </cell>
          <cell r="CB287">
            <v>104395</v>
          </cell>
          <cell r="CC287">
            <v>100432</v>
          </cell>
          <cell r="CD287">
            <v>100432</v>
          </cell>
          <cell r="CE287">
            <v>100432</v>
          </cell>
          <cell r="CF287">
            <v>100432</v>
          </cell>
          <cell r="CG287">
            <v>100432</v>
          </cell>
          <cell r="CH287">
            <v>95179</v>
          </cell>
          <cell r="CI287">
            <v>100432</v>
          </cell>
          <cell r="CJ287">
            <v>100432</v>
          </cell>
          <cell r="CK287">
            <v>117194</v>
          </cell>
          <cell r="CL287">
            <v>100432</v>
          </cell>
          <cell r="CM287">
            <v>117194</v>
          </cell>
          <cell r="CN287">
            <v>100432</v>
          </cell>
          <cell r="CO287">
            <v>100432</v>
          </cell>
          <cell r="CP287">
            <v>100432</v>
          </cell>
          <cell r="CQ287">
            <v>100432</v>
          </cell>
          <cell r="CR287">
            <v>100231</v>
          </cell>
          <cell r="CS287">
            <v>100231</v>
          </cell>
          <cell r="CT287">
            <v>95179</v>
          </cell>
          <cell r="CU287">
            <v>98583</v>
          </cell>
          <cell r="CV287">
            <v>100231</v>
          </cell>
          <cell r="CW287">
            <v>98583</v>
          </cell>
          <cell r="CX287">
            <v>98583</v>
          </cell>
          <cell r="CY287">
            <v>98583</v>
          </cell>
          <cell r="CZ287">
            <v>98583</v>
          </cell>
          <cell r="DA287">
            <v>100231</v>
          </cell>
          <cell r="DB287">
            <v>98583</v>
          </cell>
          <cell r="DC287">
            <v>98528</v>
          </cell>
          <cell r="DD287">
            <v>98583</v>
          </cell>
          <cell r="DE287">
            <v>100231</v>
          </cell>
          <cell r="DF287">
            <v>98583</v>
          </cell>
          <cell r="DG287">
            <v>100231</v>
          </cell>
          <cell r="DH287">
            <v>100231</v>
          </cell>
          <cell r="DI287">
            <v>100231</v>
          </cell>
          <cell r="DJ287">
            <v>98583</v>
          </cell>
          <cell r="DK287">
            <v>100231</v>
          </cell>
          <cell r="DL287">
            <v>102236</v>
          </cell>
          <cell r="DM287">
            <v>102236</v>
          </cell>
          <cell r="DN287">
            <v>97224</v>
          </cell>
          <cell r="DO287">
            <v>0</v>
          </cell>
          <cell r="DP287">
            <v>100231</v>
          </cell>
          <cell r="DQ287">
            <v>107795</v>
          </cell>
          <cell r="DR287">
            <v>102236</v>
          </cell>
          <cell r="DS287">
            <v>107795</v>
          </cell>
          <cell r="DT287">
            <v>100231</v>
          </cell>
          <cell r="DU287">
            <v>100231</v>
          </cell>
          <cell r="DV287">
            <v>100231</v>
          </cell>
          <cell r="DW287">
            <v>134021</v>
          </cell>
          <cell r="DX287">
            <v>107795</v>
          </cell>
          <cell r="DY287">
            <v>107795</v>
          </cell>
          <cell r="DZ287">
            <v>107795</v>
          </cell>
          <cell r="EA287">
            <v>107795</v>
          </cell>
        </row>
        <row r="288">
          <cell r="A288">
            <v>216</v>
          </cell>
          <cell r="B288">
            <v>8</v>
          </cell>
          <cell r="C288">
            <v>3</v>
          </cell>
          <cell r="D288">
            <v>0</v>
          </cell>
          <cell r="E288">
            <v>0</v>
          </cell>
          <cell r="F288" t="str">
            <v>OPE</v>
          </cell>
          <cell r="G288" t="str">
            <v>Higher Education</v>
          </cell>
          <cell r="H288">
            <v>0</v>
          </cell>
          <cell r="I288">
            <v>0</v>
          </cell>
          <cell r="J288" t="str">
            <v>Developing HSI STEM and articulation programs (HEA III-F, section 371(b)(2)(B))</v>
          </cell>
          <cell r="K288">
            <v>0</v>
          </cell>
          <cell r="L288" t="str">
            <v>M</v>
          </cell>
          <cell r="M288">
            <v>1</v>
          </cell>
          <cell r="N288">
            <v>0</v>
          </cell>
          <cell r="O288">
            <v>0</v>
          </cell>
          <cell r="P288">
            <v>100000</v>
          </cell>
          <cell r="Q288">
            <v>0</v>
          </cell>
          <cell r="R288">
            <v>100000</v>
          </cell>
          <cell r="S288">
            <v>100000</v>
          </cell>
          <cell r="T288">
            <v>100000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100000</v>
          </cell>
          <cell r="AI288">
            <v>100000</v>
          </cell>
          <cell r="AJ288">
            <v>0</v>
          </cell>
          <cell r="AK288">
            <v>0</v>
          </cell>
          <cell r="AL288">
            <v>100000</v>
          </cell>
          <cell r="AM288">
            <v>100000</v>
          </cell>
          <cell r="AN288">
            <v>100000</v>
          </cell>
          <cell r="AO288">
            <v>100000</v>
          </cell>
          <cell r="AP288">
            <v>100000</v>
          </cell>
          <cell r="AQ288">
            <v>100000</v>
          </cell>
          <cell r="AR288">
            <v>100000</v>
          </cell>
          <cell r="AS288">
            <v>100000</v>
          </cell>
          <cell r="AT288">
            <v>100000</v>
          </cell>
          <cell r="AU288">
            <v>100000</v>
          </cell>
          <cell r="AV288">
            <v>100000</v>
          </cell>
          <cell r="AW288">
            <v>100000</v>
          </cell>
          <cell r="AX288">
            <v>100000</v>
          </cell>
          <cell r="AY288">
            <v>100000</v>
          </cell>
          <cell r="AZ288">
            <v>100000</v>
          </cell>
          <cell r="BA288">
            <v>100000</v>
          </cell>
          <cell r="BB288">
            <v>0</v>
          </cell>
          <cell r="BC288">
            <v>100000</v>
          </cell>
          <cell r="BD288">
            <v>100000</v>
          </cell>
          <cell r="BE288">
            <v>100000</v>
          </cell>
          <cell r="BF288">
            <v>100000</v>
          </cell>
          <cell r="BG288">
            <v>100000</v>
          </cell>
          <cell r="BH288">
            <v>100000</v>
          </cell>
          <cell r="BI288">
            <v>100000</v>
          </cell>
          <cell r="BJ288">
            <v>100000</v>
          </cell>
          <cell r="BK288">
            <v>100000</v>
          </cell>
          <cell r="BL288">
            <v>100000</v>
          </cell>
          <cell r="BM288">
            <v>100000</v>
          </cell>
          <cell r="BN288">
            <v>100000</v>
          </cell>
          <cell r="BO288">
            <v>100000</v>
          </cell>
          <cell r="BP288">
            <v>100000</v>
          </cell>
          <cell r="BQ288">
            <v>100000</v>
          </cell>
          <cell r="BR288">
            <v>100000</v>
          </cell>
          <cell r="BS288">
            <v>100000</v>
          </cell>
          <cell r="BT288">
            <v>100000</v>
          </cell>
          <cell r="BU288">
            <v>100000</v>
          </cell>
          <cell r="BV288">
            <v>100000</v>
          </cell>
          <cell r="BW288">
            <v>100000</v>
          </cell>
          <cell r="BX288">
            <v>100000</v>
          </cell>
          <cell r="BY288">
            <v>100000</v>
          </cell>
          <cell r="BZ288">
            <v>100000</v>
          </cell>
          <cell r="CA288">
            <v>100000</v>
          </cell>
          <cell r="CB288">
            <v>100000</v>
          </cell>
          <cell r="CC288">
            <v>100000</v>
          </cell>
          <cell r="CD288">
            <v>100000</v>
          </cell>
          <cell r="CE288">
            <v>100000</v>
          </cell>
          <cell r="CF288">
            <v>100000</v>
          </cell>
          <cell r="CG288">
            <v>100000</v>
          </cell>
          <cell r="CH288">
            <v>94900</v>
          </cell>
          <cell r="CI288">
            <v>100000</v>
          </cell>
          <cell r="CJ288">
            <v>100000</v>
          </cell>
          <cell r="CK288">
            <v>100000</v>
          </cell>
          <cell r="CL288">
            <v>100000</v>
          </cell>
          <cell r="CM288">
            <v>100000</v>
          </cell>
          <cell r="CN288">
            <v>100000</v>
          </cell>
          <cell r="CO288">
            <v>100000</v>
          </cell>
          <cell r="CP288">
            <v>100000</v>
          </cell>
          <cell r="CQ288">
            <v>100000</v>
          </cell>
          <cell r="CR288">
            <v>100000</v>
          </cell>
          <cell r="CS288">
            <v>100000</v>
          </cell>
          <cell r="CT288">
            <v>92800</v>
          </cell>
          <cell r="CU288">
            <v>92800</v>
          </cell>
          <cell r="CV288">
            <v>100000</v>
          </cell>
          <cell r="CW288">
            <v>92800</v>
          </cell>
          <cell r="CX288">
            <v>92800</v>
          </cell>
          <cell r="CY288">
            <v>92800</v>
          </cell>
          <cell r="CZ288">
            <v>100000</v>
          </cell>
          <cell r="DA288">
            <v>100000</v>
          </cell>
          <cell r="DB288">
            <v>92800</v>
          </cell>
          <cell r="DC288">
            <v>0</v>
          </cell>
          <cell r="DD288">
            <v>92700</v>
          </cell>
          <cell r="DE288">
            <v>92700</v>
          </cell>
          <cell r="DF288">
            <v>100000</v>
          </cell>
          <cell r="DG288">
            <v>100000</v>
          </cell>
          <cell r="DH288">
            <v>100000</v>
          </cell>
          <cell r="DI288">
            <v>100000</v>
          </cell>
          <cell r="DJ288">
            <v>100000</v>
          </cell>
          <cell r="DK288">
            <v>100000</v>
          </cell>
          <cell r="DL288">
            <v>100000</v>
          </cell>
          <cell r="DM288">
            <v>100000</v>
          </cell>
          <cell r="DN288">
            <v>100000</v>
          </cell>
          <cell r="DO288">
            <v>0</v>
          </cell>
          <cell r="DP288">
            <v>93200</v>
          </cell>
          <cell r="DQ288">
            <v>93200</v>
          </cell>
          <cell r="DR288">
            <v>93200</v>
          </cell>
          <cell r="DS288">
            <v>93200</v>
          </cell>
          <cell r="DT288">
            <v>100000</v>
          </cell>
          <cell r="DU288">
            <v>100000</v>
          </cell>
          <cell r="DV288">
            <v>100000</v>
          </cell>
          <cell r="DW288">
            <v>100000</v>
          </cell>
          <cell r="DX288">
            <v>100000</v>
          </cell>
          <cell r="DY288">
            <v>100000</v>
          </cell>
          <cell r="DZ288">
            <v>100000</v>
          </cell>
          <cell r="EA288">
            <v>100000</v>
          </cell>
        </row>
        <row r="289">
          <cell r="A289">
            <v>217</v>
          </cell>
          <cell r="B289">
            <v>8</v>
          </cell>
          <cell r="C289">
            <v>3</v>
          </cell>
          <cell r="D289">
            <v>0</v>
          </cell>
          <cell r="E289">
            <v>0</v>
          </cell>
          <cell r="F289" t="str">
            <v>OPE</v>
          </cell>
          <cell r="G289" t="str">
            <v>Higher Education</v>
          </cell>
          <cell r="H289" t="str">
            <v>Other, Post 2nd-2</v>
          </cell>
          <cell r="I289">
            <v>0</v>
          </cell>
          <cell r="J289" t="str">
            <v>Promoting postbaccalaureate opportunities for Hispanic Americans (HEA V, section 512)</v>
          </cell>
          <cell r="K289">
            <v>0</v>
          </cell>
          <cell r="L289" t="str">
            <v>D</v>
          </cell>
          <cell r="M289">
            <v>1</v>
          </cell>
          <cell r="N289">
            <v>0</v>
          </cell>
          <cell r="O289">
            <v>0</v>
          </cell>
          <cell r="P289">
            <v>0</v>
          </cell>
          <cell r="Q289">
            <v>0</v>
          </cell>
          <cell r="R289">
            <v>10500</v>
          </cell>
          <cell r="S289">
            <v>10500</v>
          </cell>
          <cell r="T289">
            <v>10500</v>
          </cell>
          <cell r="U289">
            <v>5250</v>
          </cell>
          <cell r="V289">
            <v>5250</v>
          </cell>
          <cell r="W289">
            <v>5250</v>
          </cell>
          <cell r="X289">
            <v>5250</v>
          </cell>
          <cell r="Y289">
            <v>5250</v>
          </cell>
          <cell r="Z289">
            <v>5250</v>
          </cell>
          <cell r="AA289">
            <v>0</v>
          </cell>
          <cell r="AB289">
            <v>5250</v>
          </cell>
          <cell r="AC289">
            <v>10500</v>
          </cell>
          <cell r="AD289">
            <v>10500</v>
          </cell>
          <cell r="AE289">
            <v>10500</v>
          </cell>
          <cell r="AF289">
            <v>10500</v>
          </cell>
          <cell r="AG289">
            <v>10500</v>
          </cell>
          <cell r="AH289">
            <v>10500</v>
          </cell>
          <cell r="AI289">
            <v>10500</v>
          </cell>
          <cell r="AJ289">
            <v>10500</v>
          </cell>
          <cell r="AK289">
            <v>10500</v>
          </cell>
          <cell r="AL289">
            <v>10500</v>
          </cell>
          <cell r="AM289">
            <v>10500</v>
          </cell>
          <cell r="AN289">
            <v>10500</v>
          </cell>
          <cell r="AO289">
            <v>10500</v>
          </cell>
          <cell r="AP289">
            <v>10500</v>
          </cell>
          <cell r="AQ289">
            <v>10500</v>
          </cell>
          <cell r="AR289">
            <v>10500</v>
          </cell>
          <cell r="AS289">
            <v>10500</v>
          </cell>
          <cell r="AT289">
            <v>10500</v>
          </cell>
          <cell r="AU289">
            <v>10500</v>
          </cell>
          <cell r="AV289">
            <v>10500</v>
          </cell>
          <cell r="AW289">
            <v>9654</v>
          </cell>
          <cell r="AX289">
            <v>9355</v>
          </cell>
          <cell r="AY289">
            <v>9355</v>
          </cell>
          <cell r="AZ289">
            <v>9336</v>
          </cell>
          <cell r="BA289">
            <v>9196</v>
          </cell>
          <cell r="BB289">
            <v>10500</v>
          </cell>
          <cell r="BC289">
            <v>10500</v>
          </cell>
          <cell r="BD289">
            <v>10500</v>
          </cell>
          <cell r="BE289">
            <v>10500</v>
          </cell>
          <cell r="BF289">
            <v>10500</v>
          </cell>
          <cell r="BG289">
            <v>10500</v>
          </cell>
          <cell r="BH289">
            <v>10500</v>
          </cell>
          <cell r="BI289">
            <v>10500</v>
          </cell>
          <cell r="BJ289">
            <v>10500</v>
          </cell>
          <cell r="BK289">
            <v>10500</v>
          </cell>
          <cell r="BL289">
            <v>9336</v>
          </cell>
          <cell r="BM289">
            <v>9336</v>
          </cell>
          <cell r="BN289">
            <v>9336</v>
          </cell>
          <cell r="BO289">
            <v>9336</v>
          </cell>
          <cell r="BP289">
            <v>9336</v>
          </cell>
          <cell r="BQ289">
            <v>9196</v>
          </cell>
          <cell r="BR289">
            <v>9196</v>
          </cell>
          <cell r="BS289">
            <v>9196</v>
          </cell>
          <cell r="BT289">
            <v>9196</v>
          </cell>
          <cell r="BU289">
            <v>9028</v>
          </cell>
          <cell r="BV289">
            <v>9011</v>
          </cell>
          <cell r="BW289">
            <v>10479</v>
          </cell>
          <cell r="BX289">
            <v>10479</v>
          </cell>
          <cell r="BY289">
            <v>9336</v>
          </cell>
          <cell r="BZ289">
            <v>9336</v>
          </cell>
          <cell r="CA289">
            <v>9336</v>
          </cell>
          <cell r="CB289">
            <v>9336</v>
          </cell>
          <cell r="CC289">
            <v>9011</v>
          </cell>
          <cell r="CD289">
            <v>9011</v>
          </cell>
          <cell r="CE289">
            <v>9011</v>
          </cell>
          <cell r="CF289">
            <v>9011</v>
          </cell>
          <cell r="CG289">
            <v>9011</v>
          </cell>
          <cell r="CH289">
            <v>8540</v>
          </cell>
          <cell r="CI289">
            <v>9011</v>
          </cell>
          <cell r="CJ289">
            <v>9011</v>
          </cell>
          <cell r="CK289">
            <v>10479</v>
          </cell>
          <cell r="CL289">
            <v>9011</v>
          </cell>
          <cell r="CM289">
            <v>10479</v>
          </cell>
          <cell r="CN289">
            <v>9011</v>
          </cell>
          <cell r="CO289">
            <v>9011</v>
          </cell>
          <cell r="CP289">
            <v>9011</v>
          </cell>
          <cell r="CQ289">
            <v>9011</v>
          </cell>
          <cell r="CR289">
            <v>8992</v>
          </cell>
          <cell r="CS289">
            <v>8992</v>
          </cell>
          <cell r="CT289">
            <v>8540</v>
          </cell>
          <cell r="CU289">
            <v>8845</v>
          </cell>
          <cell r="CV289">
            <v>8992</v>
          </cell>
          <cell r="CW289">
            <v>8845</v>
          </cell>
          <cell r="CX289">
            <v>8845</v>
          </cell>
          <cell r="CY289">
            <v>8845</v>
          </cell>
          <cell r="CZ289">
            <v>8845</v>
          </cell>
          <cell r="DA289">
            <v>8992</v>
          </cell>
          <cell r="DB289">
            <v>8845</v>
          </cell>
          <cell r="DC289">
            <v>8840</v>
          </cell>
          <cell r="DD289">
            <v>8845</v>
          </cell>
          <cell r="DE289">
            <v>8992</v>
          </cell>
          <cell r="DF289">
            <v>10565</v>
          </cell>
          <cell r="DG289">
            <v>10565</v>
          </cell>
          <cell r="DH289">
            <v>10565</v>
          </cell>
          <cell r="DI289">
            <v>10565</v>
          </cell>
          <cell r="DJ289">
            <v>10565</v>
          </cell>
          <cell r="DK289">
            <v>10565</v>
          </cell>
          <cell r="DL289">
            <v>9172</v>
          </cell>
          <cell r="DM289">
            <v>9172</v>
          </cell>
          <cell r="DN289">
            <v>8722</v>
          </cell>
          <cell r="DO289">
            <v>0</v>
          </cell>
          <cell r="DP289">
            <v>8992</v>
          </cell>
          <cell r="DQ289">
            <v>9671</v>
          </cell>
          <cell r="DR289">
            <v>9172</v>
          </cell>
          <cell r="DS289">
            <v>9671</v>
          </cell>
          <cell r="DT289">
            <v>8992</v>
          </cell>
          <cell r="DU289">
            <v>8992</v>
          </cell>
          <cell r="DV289">
            <v>8992</v>
          </cell>
          <cell r="DW289">
            <v>12023</v>
          </cell>
          <cell r="DX289">
            <v>9671</v>
          </cell>
          <cell r="DY289">
            <v>9671</v>
          </cell>
          <cell r="DZ289">
            <v>9671</v>
          </cell>
          <cell r="EA289">
            <v>9671</v>
          </cell>
        </row>
        <row r="290">
          <cell r="A290">
            <v>218</v>
          </cell>
          <cell r="B290">
            <v>8</v>
          </cell>
          <cell r="C290">
            <v>3</v>
          </cell>
          <cell r="D290">
            <v>0</v>
          </cell>
          <cell r="E290">
            <v>0</v>
          </cell>
          <cell r="F290" t="str">
            <v>OPE</v>
          </cell>
          <cell r="G290" t="str">
            <v>Higher Education</v>
          </cell>
          <cell r="H290">
            <v>0</v>
          </cell>
          <cell r="I290">
            <v>0</v>
          </cell>
          <cell r="J290" t="str">
            <v>Mandatory promoting postbaccalaureate opportunities for Hispanic Americans (HEA VIII-AA, section 898)</v>
          </cell>
          <cell r="K290">
            <v>0</v>
          </cell>
          <cell r="L290" t="str">
            <v>M</v>
          </cell>
          <cell r="M290">
            <v>1</v>
          </cell>
          <cell r="N290">
            <v>0</v>
          </cell>
          <cell r="O290">
            <v>0</v>
          </cell>
          <cell r="P290">
            <v>11500</v>
          </cell>
          <cell r="Q290">
            <v>11500</v>
          </cell>
          <cell r="R290">
            <v>11500</v>
          </cell>
          <cell r="S290">
            <v>11500</v>
          </cell>
          <cell r="T290">
            <v>11500</v>
          </cell>
          <cell r="U290">
            <v>11500</v>
          </cell>
          <cell r="V290">
            <v>11500</v>
          </cell>
          <cell r="W290">
            <v>11500</v>
          </cell>
          <cell r="X290">
            <v>11500</v>
          </cell>
          <cell r="Y290">
            <v>11500</v>
          </cell>
          <cell r="Z290">
            <v>11500</v>
          </cell>
          <cell r="AA290">
            <v>0</v>
          </cell>
          <cell r="AB290">
            <v>11500</v>
          </cell>
          <cell r="AC290">
            <v>11500</v>
          </cell>
          <cell r="AD290">
            <v>11500</v>
          </cell>
          <cell r="AE290">
            <v>11500</v>
          </cell>
          <cell r="AF290">
            <v>11500</v>
          </cell>
          <cell r="AG290">
            <v>11500</v>
          </cell>
          <cell r="AH290">
            <v>11500</v>
          </cell>
          <cell r="AI290">
            <v>11500</v>
          </cell>
          <cell r="AJ290">
            <v>11500</v>
          </cell>
          <cell r="AK290">
            <v>11500</v>
          </cell>
          <cell r="AL290">
            <v>11500</v>
          </cell>
          <cell r="AM290">
            <v>11500</v>
          </cell>
          <cell r="AN290">
            <v>11500</v>
          </cell>
          <cell r="AO290">
            <v>11500</v>
          </cell>
          <cell r="AP290">
            <v>11500</v>
          </cell>
          <cell r="AQ290">
            <v>11500</v>
          </cell>
          <cell r="AR290">
            <v>11500</v>
          </cell>
          <cell r="AS290">
            <v>11500</v>
          </cell>
          <cell r="AT290">
            <v>11500</v>
          </cell>
          <cell r="AU290">
            <v>11500</v>
          </cell>
          <cell r="AV290">
            <v>11500</v>
          </cell>
          <cell r="AW290">
            <v>11500</v>
          </cell>
          <cell r="AX290">
            <v>11500</v>
          </cell>
          <cell r="AY290">
            <v>11500</v>
          </cell>
          <cell r="AZ290">
            <v>11500</v>
          </cell>
          <cell r="BA290">
            <v>11500</v>
          </cell>
          <cell r="BB290">
            <v>11500</v>
          </cell>
          <cell r="BC290">
            <v>11500</v>
          </cell>
          <cell r="BD290">
            <v>11500</v>
          </cell>
          <cell r="BE290">
            <v>11500</v>
          </cell>
          <cell r="BF290">
            <v>11500</v>
          </cell>
          <cell r="BG290">
            <v>11500</v>
          </cell>
          <cell r="BH290">
            <v>11500</v>
          </cell>
          <cell r="BI290">
            <v>11500</v>
          </cell>
          <cell r="BJ290">
            <v>11500</v>
          </cell>
          <cell r="BK290">
            <v>11500</v>
          </cell>
          <cell r="BL290">
            <v>11500</v>
          </cell>
          <cell r="BM290">
            <v>11500</v>
          </cell>
          <cell r="BN290">
            <v>11500</v>
          </cell>
          <cell r="BO290">
            <v>11500</v>
          </cell>
          <cell r="BP290">
            <v>11500</v>
          </cell>
          <cell r="BQ290">
            <v>11500</v>
          </cell>
          <cell r="BR290">
            <v>11500</v>
          </cell>
          <cell r="BS290">
            <v>11500</v>
          </cell>
          <cell r="BT290">
            <v>11500</v>
          </cell>
          <cell r="BU290">
            <v>11500</v>
          </cell>
          <cell r="BV290">
            <v>11500</v>
          </cell>
          <cell r="BW290">
            <v>11500</v>
          </cell>
          <cell r="BX290">
            <v>11500</v>
          </cell>
          <cell r="BY290">
            <v>11500</v>
          </cell>
          <cell r="BZ290">
            <v>11500</v>
          </cell>
          <cell r="CA290">
            <v>11500</v>
          </cell>
          <cell r="CB290">
            <v>11500</v>
          </cell>
          <cell r="CC290">
            <v>11500</v>
          </cell>
          <cell r="CD290">
            <v>11500</v>
          </cell>
          <cell r="CE290">
            <v>11500</v>
          </cell>
          <cell r="CF290">
            <v>11500</v>
          </cell>
          <cell r="CG290">
            <v>11500</v>
          </cell>
          <cell r="CH290">
            <v>10914</v>
          </cell>
          <cell r="CI290">
            <v>11500</v>
          </cell>
          <cell r="CJ290">
            <v>11500</v>
          </cell>
          <cell r="CK290">
            <v>11500</v>
          </cell>
          <cell r="CL290">
            <v>11500</v>
          </cell>
          <cell r="CM290">
            <v>11500</v>
          </cell>
          <cell r="CN290">
            <v>11500</v>
          </cell>
          <cell r="CO290">
            <v>11500</v>
          </cell>
          <cell r="CP290">
            <v>11500</v>
          </cell>
          <cell r="CQ290">
            <v>11500</v>
          </cell>
          <cell r="CR290">
            <v>11500</v>
          </cell>
          <cell r="CS290">
            <v>11500</v>
          </cell>
          <cell r="CT290">
            <v>10672</v>
          </cell>
          <cell r="CU290">
            <v>10672</v>
          </cell>
          <cell r="CV290">
            <v>0</v>
          </cell>
          <cell r="CW290">
            <v>0</v>
          </cell>
          <cell r="CX290">
            <v>0</v>
          </cell>
          <cell r="CY290">
            <v>0</v>
          </cell>
          <cell r="CZ290">
            <v>0</v>
          </cell>
          <cell r="DA290">
            <v>0</v>
          </cell>
          <cell r="DB290">
            <v>10672</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row>
        <row r="291">
          <cell r="A291">
            <v>219</v>
          </cell>
          <cell r="B291">
            <v>8</v>
          </cell>
          <cell r="C291">
            <v>3</v>
          </cell>
          <cell r="D291">
            <v>0</v>
          </cell>
          <cell r="E291">
            <v>0</v>
          </cell>
          <cell r="F291" t="str">
            <v>OPE</v>
          </cell>
          <cell r="G291" t="str">
            <v>Higher Education</v>
          </cell>
          <cell r="H291" t="str">
            <v>Other, Post 2nd-2</v>
          </cell>
          <cell r="I291">
            <v>0</v>
          </cell>
          <cell r="J291" t="str">
            <v>International education and foreign language studies: Domestic programs (HEA VI-A and B)</v>
          </cell>
          <cell r="K291">
            <v>0</v>
          </cell>
          <cell r="L291" t="str">
            <v>D</v>
          </cell>
          <cell r="M291">
            <v>1</v>
          </cell>
          <cell r="N291">
            <v>0</v>
          </cell>
          <cell r="O291">
            <v>0</v>
          </cell>
          <cell r="P291">
            <v>102335</v>
          </cell>
          <cell r="Q291">
            <v>102335</v>
          </cell>
          <cell r="R291">
            <v>108360</v>
          </cell>
          <cell r="S291">
            <v>108360</v>
          </cell>
          <cell r="T291">
            <v>108360</v>
          </cell>
          <cell r="U291">
            <v>106985</v>
          </cell>
          <cell r="V291">
            <v>106985</v>
          </cell>
          <cell r="W291">
            <v>106985</v>
          </cell>
          <cell r="X291">
            <v>106985</v>
          </cell>
          <cell r="Y291">
            <v>106985</v>
          </cell>
          <cell r="Z291">
            <v>106985</v>
          </cell>
          <cell r="AA291">
            <v>0</v>
          </cell>
          <cell r="AB291">
            <v>106985</v>
          </cell>
          <cell r="AC291">
            <v>108360</v>
          </cell>
          <cell r="AD291">
            <v>108360</v>
          </cell>
          <cell r="AE291">
            <v>108360</v>
          </cell>
          <cell r="AF291">
            <v>108360</v>
          </cell>
          <cell r="AG291">
            <v>108360</v>
          </cell>
          <cell r="AH291">
            <v>108360</v>
          </cell>
          <cell r="AI291">
            <v>112922</v>
          </cell>
          <cell r="AJ291">
            <v>108360</v>
          </cell>
          <cell r="AK291">
            <v>108360</v>
          </cell>
          <cell r="AL291">
            <v>110360</v>
          </cell>
          <cell r="AM291">
            <v>110360</v>
          </cell>
          <cell r="AN291">
            <v>111360</v>
          </cell>
          <cell r="AO291">
            <v>112860</v>
          </cell>
          <cell r="AP291">
            <v>108360</v>
          </cell>
          <cell r="AQ291">
            <v>108360</v>
          </cell>
          <cell r="AR291">
            <v>108360</v>
          </cell>
          <cell r="AS291">
            <v>108360</v>
          </cell>
          <cell r="AT291">
            <v>108360</v>
          </cell>
          <cell r="AU291">
            <v>108360</v>
          </cell>
          <cell r="AV291">
            <v>108360</v>
          </cell>
          <cell r="AW291">
            <v>0</v>
          </cell>
          <cell r="AX291">
            <v>58360</v>
          </cell>
          <cell r="AY291">
            <v>66846</v>
          </cell>
          <cell r="AZ291">
            <v>66712</v>
          </cell>
          <cell r="BA291">
            <v>65710</v>
          </cell>
          <cell r="BB291">
            <v>108360</v>
          </cell>
          <cell r="BC291">
            <v>108360</v>
          </cell>
          <cell r="BD291">
            <v>65549</v>
          </cell>
          <cell r="BE291">
            <v>108360</v>
          </cell>
          <cell r="BF291">
            <v>111360</v>
          </cell>
          <cell r="BG291">
            <v>108360</v>
          </cell>
          <cell r="BH291">
            <v>108360</v>
          </cell>
          <cell r="BI291">
            <v>108360</v>
          </cell>
          <cell r="BJ291">
            <v>108360</v>
          </cell>
          <cell r="BK291">
            <v>108360</v>
          </cell>
          <cell r="BL291">
            <v>90983</v>
          </cell>
          <cell r="BM291">
            <v>66712</v>
          </cell>
          <cell r="BN291">
            <v>66712</v>
          </cell>
          <cell r="BO291">
            <v>66712</v>
          </cell>
          <cell r="BP291">
            <v>66712</v>
          </cell>
          <cell r="BQ291">
            <v>65710</v>
          </cell>
          <cell r="BR291">
            <v>65710</v>
          </cell>
          <cell r="BS291">
            <v>65710</v>
          </cell>
          <cell r="BT291">
            <v>65710</v>
          </cell>
          <cell r="BU291">
            <v>66712</v>
          </cell>
          <cell r="BV291">
            <v>66586</v>
          </cell>
          <cell r="BW291">
            <v>92902</v>
          </cell>
          <cell r="BX291">
            <v>92902</v>
          </cell>
          <cell r="BY291">
            <v>68631</v>
          </cell>
          <cell r="BZ291">
            <v>68631</v>
          </cell>
          <cell r="CA291">
            <v>66712</v>
          </cell>
          <cell r="CB291">
            <v>66712</v>
          </cell>
          <cell r="CC291">
            <v>66586</v>
          </cell>
          <cell r="CD291">
            <v>68278</v>
          </cell>
          <cell r="CE291">
            <v>68278</v>
          </cell>
          <cell r="CF291">
            <v>68278</v>
          </cell>
          <cell r="CG291">
            <v>66586</v>
          </cell>
          <cell r="CH291">
            <v>63103</v>
          </cell>
          <cell r="CI291">
            <v>66586</v>
          </cell>
          <cell r="CJ291">
            <v>66586</v>
          </cell>
          <cell r="CK291">
            <v>92549</v>
          </cell>
          <cell r="CL291">
            <v>68278</v>
          </cell>
          <cell r="CM291">
            <v>92549</v>
          </cell>
          <cell r="CN291">
            <v>73487</v>
          </cell>
          <cell r="CO291">
            <v>73487</v>
          </cell>
          <cell r="CP291">
            <v>73487</v>
          </cell>
          <cell r="CQ291">
            <v>73487</v>
          </cell>
          <cell r="CR291">
            <v>73487</v>
          </cell>
          <cell r="CS291">
            <v>73487</v>
          </cell>
          <cell r="CT291">
            <v>63103</v>
          </cell>
          <cell r="CU291">
            <v>65103</v>
          </cell>
          <cell r="CV291">
            <v>83487</v>
          </cell>
          <cell r="CW291">
            <v>73103</v>
          </cell>
          <cell r="CX291">
            <v>73103</v>
          </cell>
          <cell r="CY291">
            <v>69103</v>
          </cell>
          <cell r="CZ291">
            <v>69103</v>
          </cell>
          <cell r="DA291">
            <v>74103</v>
          </cell>
          <cell r="DB291">
            <v>65103</v>
          </cell>
          <cell r="DC291">
            <v>65067</v>
          </cell>
          <cell r="DD291">
            <v>65103</v>
          </cell>
          <cell r="DE291">
            <v>65103</v>
          </cell>
          <cell r="DF291">
            <v>67103</v>
          </cell>
          <cell r="DG291">
            <v>67103</v>
          </cell>
          <cell r="DH291">
            <v>67103</v>
          </cell>
          <cell r="DI291">
            <v>67103</v>
          </cell>
          <cell r="DJ291">
            <v>67103</v>
          </cell>
          <cell r="DK291">
            <v>67103</v>
          </cell>
          <cell r="DL291">
            <v>65103</v>
          </cell>
          <cell r="DM291">
            <v>65103</v>
          </cell>
          <cell r="DN291">
            <v>43445</v>
          </cell>
          <cell r="DO291">
            <v>0</v>
          </cell>
          <cell r="DP291">
            <v>65103</v>
          </cell>
          <cell r="DQ291">
            <v>65103</v>
          </cell>
          <cell r="DR291">
            <v>65103</v>
          </cell>
          <cell r="DS291">
            <v>65103</v>
          </cell>
          <cell r="DT291">
            <v>67103</v>
          </cell>
          <cell r="DU291">
            <v>65103</v>
          </cell>
          <cell r="DV291">
            <v>65103</v>
          </cell>
          <cell r="DW291">
            <v>65103</v>
          </cell>
          <cell r="DX291">
            <v>65103</v>
          </cell>
          <cell r="DY291">
            <v>65103</v>
          </cell>
          <cell r="DZ291">
            <v>65103</v>
          </cell>
          <cell r="EA291">
            <v>65103</v>
          </cell>
        </row>
        <row r="292">
          <cell r="A292">
            <v>220</v>
          </cell>
          <cell r="B292">
            <v>8</v>
          </cell>
          <cell r="C292">
            <v>3</v>
          </cell>
          <cell r="D292">
            <v>0</v>
          </cell>
          <cell r="E292">
            <v>0</v>
          </cell>
          <cell r="F292" t="str">
            <v>OPE</v>
          </cell>
          <cell r="G292" t="str">
            <v>Higher Education</v>
          </cell>
          <cell r="H292" t="str">
            <v>Other, Post 2nd-2</v>
          </cell>
          <cell r="I292">
            <v>0</v>
          </cell>
          <cell r="J292" t="str">
            <v>International education and foreign language studies: Overseas programs (MECEA section 102(b)(6))</v>
          </cell>
          <cell r="K292">
            <v>0</v>
          </cell>
          <cell r="L292" t="str">
            <v>D</v>
          </cell>
          <cell r="M292">
            <v>1</v>
          </cell>
          <cell r="N292">
            <v>0</v>
          </cell>
          <cell r="O292">
            <v>0</v>
          </cell>
          <cell r="P292">
            <v>14709</v>
          </cell>
          <cell r="Q292">
            <v>14709</v>
          </cell>
          <cell r="R292">
            <v>15576</v>
          </cell>
          <cell r="S292">
            <v>15576</v>
          </cell>
          <cell r="T292">
            <v>15576</v>
          </cell>
          <cell r="U292">
            <v>14959</v>
          </cell>
          <cell r="V292">
            <v>14959</v>
          </cell>
          <cell r="W292">
            <v>14959</v>
          </cell>
          <cell r="X292">
            <v>14959</v>
          </cell>
          <cell r="Y292">
            <v>14959</v>
          </cell>
          <cell r="Z292">
            <v>14959</v>
          </cell>
          <cell r="AA292">
            <v>0</v>
          </cell>
          <cell r="AB292">
            <v>14959</v>
          </cell>
          <cell r="AC292">
            <v>15576</v>
          </cell>
          <cell r="AD292">
            <v>15576</v>
          </cell>
          <cell r="AE292">
            <v>15576</v>
          </cell>
          <cell r="AF292">
            <v>15576</v>
          </cell>
          <cell r="AG292">
            <v>15576</v>
          </cell>
          <cell r="AH292">
            <v>15576</v>
          </cell>
          <cell r="AI292">
            <v>15965</v>
          </cell>
          <cell r="AJ292">
            <v>15576</v>
          </cell>
          <cell r="AK292">
            <v>15576</v>
          </cell>
          <cell r="AL292">
            <v>15576</v>
          </cell>
          <cell r="AM292">
            <v>15576</v>
          </cell>
          <cell r="AN292">
            <v>15576</v>
          </cell>
          <cell r="AO292">
            <v>15576</v>
          </cell>
          <cell r="AP292">
            <v>15576</v>
          </cell>
          <cell r="AQ292">
            <v>15576</v>
          </cell>
          <cell r="AR292">
            <v>15576</v>
          </cell>
          <cell r="AS292">
            <v>15576</v>
          </cell>
          <cell r="AT292">
            <v>15576</v>
          </cell>
          <cell r="AU292">
            <v>15576</v>
          </cell>
          <cell r="AV292">
            <v>15576</v>
          </cell>
          <cell r="AW292">
            <v>0</v>
          </cell>
          <cell r="AX292">
            <v>15576</v>
          </cell>
          <cell r="AY292">
            <v>7480</v>
          </cell>
          <cell r="AZ292">
            <v>7465</v>
          </cell>
          <cell r="BA292">
            <v>7353</v>
          </cell>
          <cell r="BB292">
            <v>15576</v>
          </cell>
          <cell r="BC292">
            <v>15576</v>
          </cell>
          <cell r="BD292">
            <v>0</v>
          </cell>
          <cell r="BE292">
            <v>15576</v>
          </cell>
          <cell r="BF292">
            <v>15576</v>
          </cell>
          <cell r="BG292">
            <v>15576</v>
          </cell>
          <cell r="BH292">
            <v>15576</v>
          </cell>
          <cell r="BI292">
            <v>15576</v>
          </cell>
          <cell r="BJ292">
            <v>15576</v>
          </cell>
          <cell r="BK292">
            <v>15576</v>
          </cell>
          <cell r="BL292">
            <v>7465</v>
          </cell>
          <cell r="BM292">
            <v>7465</v>
          </cell>
          <cell r="BN292">
            <v>7465</v>
          </cell>
          <cell r="BO292">
            <v>7465</v>
          </cell>
          <cell r="BP292">
            <v>0</v>
          </cell>
          <cell r="BQ292">
            <v>7353</v>
          </cell>
          <cell r="BR292">
            <v>7353</v>
          </cell>
          <cell r="BS292">
            <v>7353</v>
          </cell>
          <cell r="BT292">
            <v>7353</v>
          </cell>
          <cell r="BU292">
            <v>7465</v>
          </cell>
          <cell r="BV292">
            <v>7451</v>
          </cell>
          <cell r="BW292">
            <v>5546</v>
          </cell>
          <cell r="BX292">
            <v>5546</v>
          </cell>
          <cell r="BY292">
            <v>5546</v>
          </cell>
          <cell r="BZ292">
            <v>5546</v>
          </cell>
          <cell r="CA292">
            <v>7465</v>
          </cell>
          <cell r="CB292">
            <v>7465</v>
          </cell>
          <cell r="CC292">
            <v>7451</v>
          </cell>
          <cell r="CD292">
            <v>7451</v>
          </cell>
          <cell r="CE292">
            <v>7451</v>
          </cell>
          <cell r="CF292">
            <v>7451</v>
          </cell>
          <cell r="CG292">
            <v>7451</v>
          </cell>
          <cell r="CH292">
            <v>7061</v>
          </cell>
          <cell r="CI292">
            <v>7451</v>
          </cell>
          <cell r="CJ292">
            <v>7451</v>
          </cell>
          <cell r="CK292">
            <v>7451</v>
          </cell>
          <cell r="CL292">
            <v>7451</v>
          </cell>
          <cell r="CM292">
            <v>7451</v>
          </cell>
          <cell r="CN292">
            <v>7451</v>
          </cell>
          <cell r="CO292">
            <v>7451</v>
          </cell>
          <cell r="CP292">
            <v>7451</v>
          </cell>
          <cell r="CQ292">
            <v>7451</v>
          </cell>
          <cell r="CR292">
            <v>7451</v>
          </cell>
          <cell r="CS292">
            <v>7451</v>
          </cell>
          <cell r="CT292">
            <v>7061</v>
          </cell>
          <cell r="CU292">
            <v>7061</v>
          </cell>
          <cell r="CV292">
            <v>7451</v>
          </cell>
          <cell r="CW292">
            <v>7061</v>
          </cell>
          <cell r="CX292">
            <v>7061</v>
          </cell>
          <cell r="CY292">
            <v>7061</v>
          </cell>
          <cell r="CZ292">
            <v>7061</v>
          </cell>
          <cell r="DA292">
            <v>7061</v>
          </cell>
          <cell r="DB292">
            <v>7061</v>
          </cell>
          <cell r="DC292">
            <v>7057</v>
          </cell>
          <cell r="DD292">
            <v>7061</v>
          </cell>
          <cell r="DE292">
            <v>7061</v>
          </cell>
          <cell r="DF292">
            <v>9061</v>
          </cell>
          <cell r="DG292">
            <v>9061</v>
          </cell>
          <cell r="DH292">
            <v>9061</v>
          </cell>
          <cell r="DI292">
            <v>9061</v>
          </cell>
          <cell r="DJ292">
            <v>9061</v>
          </cell>
          <cell r="DK292">
            <v>9061</v>
          </cell>
          <cell r="DL292">
            <v>7061</v>
          </cell>
          <cell r="DM292">
            <v>7061</v>
          </cell>
          <cell r="DN292">
            <v>3500</v>
          </cell>
          <cell r="DO292">
            <v>0</v>
          </cell>
          <cell r="DP292">
            <v>7061</v>
          </cell>
          <cell r="DQ292">
            <v>7061</v>
          </cell>
          <cell r="DR292">
            <v>7061</v>
          </cell>
          <cell r="DS292">
            <v>7061</v>
          </cell>
          <cell r="DT292">
            <v>9061</v>
          </cell>
          <cell r="DU292">
            <v>7061</v>
          </cell>
          <cell r="DV292">
            <v>2168</v>
          </cell>
          <cell r="DW292">
            <v>2168</v>
          </cell>
          <cell r="DX292">
            <v>2168</v>
          </cell>
          <cell r="DY292">
            <v>2168</v>
          </cell>
          <cell r="DZ292">
            <v>2168</v>
          </cell>
          <cell r="EA292">
            <v>2168</v>
          </cell>
        </row>
        <row r="293">
          <cell r="A293">
            <v>221</v>
          </cell>
          <cell r="B293">
            <v>8</v>
          </cell>
          <cell r="C293">
            <v>3</v>
          </cell>
          <cell r="D293">
            <v>0</v>
          </cell>
          <cell r="E293">
            <v>0</v>
          </cell>
          <cell r="F293" t="str">
            <v>OPE</v>
          </cell>
          <cell r="G293" t="str">
            <v>Higher Education</v>
          </cell>
          <cell r="H293" t="str">
            <v>Other, Post 2nd-2</v>
          </cell>
          <cell r="I293">
            <v>0</v>
          </cell>
          <cell r="J293" t="str">
            <v>International education and foreign language studies: Institute for International Public Policy (HEA VI-C)</v>
          </cell>
          <cell r="K293">
            <v>0</v>
          </cell>
          <cell r="L293" t="str">
            <v>D</v>
          </cell>
          <cell r="M293">
            <v>1</v>
          </cell>
          <cell r="N293">
            <v>0</v>
          </cell>
          <cell r="O293">
            <v>0</v>
          </cell>
          <cell r="P293">
            <v>1837</v>
          </cell>
          <cell r="Q293">
            <v>1837</v>
          </cell>
          <cell r="R293">
            <v>1945</v>
          </cell>
          <cell r="S293">
            <v>1945</v>
          </cell>
          <cell r="T293">
            <v>1945</v>
          </cell>
          <cell r="U293">
            <v>1937</v>
          </cell>
          <cell r="V293">
            <v>1937</v>
          </cell>
          <cell r="W293">
            <v>1937</v>
          </cell>
          <cell r="X293">
            <v>1937</v>
          </cell>
          <cell r="Y293">
            <v>1937</v>
          </cell>
          <cell r="Z293">
            <v>1937</v>
          </cell>
          <cell r="AA293">
            <v>0</v>
          </cell>
          <cell r="AB293">
            <v>1937</v>
          </cell>
          <cell r="AC293">
            <v>1945</v>
          </cell>
          <cell r="AD293">
            <v>1945</v>
          </cell>
          <cell r="AE293">
            <v>1945</v>
          </cell>
          <cell r="AF293">
            <v>1945</v>
          </cell>
          <cell r="AG293">
            <v>1945</v>
          </cell>
          <cell r="AH293">
            <v>1945</v>
          </cell>
          <cell r="AI293">
            <v>1994</v>
          </cell>
          <cell r="AJ293">
            <v>1945</v>
          </cell>
          <cell r="AK293">
            <v>1945</v>
          </cell>
          <cell r="AL293">
            <v>1945</v>
          </cell>
          <cell r="AM293">
            <v>1945</v>
          </cell>
          <cell r="AN293">
            <v>1945</v>
          </cell>
          <cell r="AO293">
            <v>1945</v>
          </cell>
          <cell r="AP293">
            <v>1945</v>
          </cell>
          <cell r="AQ293">
            <v>1945</v>
          </cell>
          <cell r="AR293">
            <v>1945</v>
          </cell>
          <cell r="AS293">
            <v>1945</v>
          </cell>
          <cell r="AT293">
            <v>1945</v>
          </cell>
          <cell r="AU293">
            <v>1945</v>
          </cell>
          <cell r="AV293">
            <v>1945</v>
          </cell>
          <cell r="AW293">
            <v>0</v>
          </cell>
          <cell r="AX293">
            <v>1945</v>
          </cell>
          <cell r="AY293">
            <v>1555</v>
          </cell>
          <cell r="AZ293">
            <v>1552</v>
          </cell>
          <cell r="BA293">
            <v>1529</v>
          </cell>
          <cell r="BB293">
            <v>1945</v>
          </cell>
          <cell r="BC293">
            <v>1945</v>
          </cell>
          <cell r="BD293">
            <v>0</v>
          </cell>
          <cell r="BE293">
            <v>1945</v>
          </cell>
          <cell r="BF293">
            <v>1945</v>
          </cell>
          <cell r="BG293">
            <v>1945</v>
          </cell>
          <cell r="BH293">
            <v>1945</v>
          </cell>
          <cell r="BI293">
            <v>1945</v>
          </cell>
          <cell r="BJ293">
            <v>1945</v>
          </cell>
          <cell r="BK293">
            <v>1945</v>
          </cell>
          <cell r="BL293">
            <v>1552</v>
          </cell>
          <cell r="BM293">
            <v>1552</v>
          </cell>
          <cell r="BN293">
            <v>1552</v>
          </cell>
          <cell r="BO293">
            <v>1552</v>
          </cell>
          <cell r="BP293">
            <v>0</v>
          </cell>
          <cell r="BQ293">
            <v>1529</v>
          </cell>
          <cell r="BR293">
            <v>1529</v>
          </cell>
          <cell r="BS293">
            <v>1529</v>
          </cell>
          <cell r="BT293">
            <v>1529</v>
          </cell>
          <cell r="BU293">
            <v>0</v>
          </cell>
          <cell r="BV293">
            <v>0</v>
          </cell>
          <cell r="BW293">
            <v>1552</v>
          </cell>
          <cell r="BX293">
            <v>1552</v>
          </cell>
          <cell r="BY293">
            <v>1552</v>
          </cell>
          <cell r="BZ293">
            <v>1552</v>
          </cell>
          <cell r="CA293">
            <v>1552</v>
          </cell>
          <cell r="CB293">
            <v>1552</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DZ293">
            <v>0</v>
          </cell>
          <cell r="EA293">
            <v>0</v>
          </cell>
        </row>
        <row r="294">
          <cell r="A294">
            <v>222</v>
          </cell>
          <cell r="B294">
            <v>8</v>
          </cell>
          <cell r="C294">
            <v>3</v>
          </cell>
          <cell r="D294">
            <v>0</v>
          </cell>
          <cell r="E294">
            <v>0</v>
          </cell>
          <cell r="F294" t="str">
            <v>OPE</v>
          </cell>
          <cell r="G294" t="str">
            <v>Higher Education</v>
          </cell>
          <cell r="H294" t="str">
            <v>Other, Post 2nd-2</v>
          </cell>
          <cell r="I294">
            <v>0</v>
          </cell>
          <cell r="J294" t="str">
            <v>Fund for the improvement of postsecondary education (HEA VII-B)</v>
          </cell>
          <cell r="K294">
            <v>0</v>
          </cell>
          <cell r="L294" t="str">
            <v>D</v>
          </cell>
          <cell r="M294">
            <v>1</v>
          </cell>
          <cell r="N294">
            <v>0</v>
          </cell>
          <cell r="O294">
            <v>0</v>
          </cell>
          <cell r="P294">
            <v>132667</v>
          </cell>
          <cell r="Q294">
            <v>46424</v>
          </cell>
          <cell r="R294">
            <v>140153</v>
          </cell>
          <cell r="S294">
            <v>140153</v>
          </cell>
          <cell r="T294">
            <v>140153</v>
          </cell>
          <cell r="U294">
            <v>60000</v>
          </cell>
          <cell r="V294">
            <v>60000</v>
          </cell>
          <cell r="W294">
            <v>60000</v>
          </cell>
          <cell r="X294">
            <v>60000</v>
          </cell>
          <cell r="Y294">
            <v>71396</v>
          </cell>
          <cell r="Z294">
            <v>71396</v>
          </cell>
          <cell r="AA294">
            <v>0</v>
          </cell>
          <cell r="AB294">
            <v>71396</v>
          </cell>
          <cell r="AC294">
            <v>71396</v>
          </cell>
          <cell r="AD294">
            <v>71396</v>
          </cell>
          <cell r="AE294">
            <v>77396</v>
          </cell>
          <cell r="AF294">
            <v>77396</v>
          </cell>
          <cell r="AG294">
            <v>64036</v>
          </cell>
          <cell r="AH294">
            <v>64036</v>
          </cell>
          <cell r="AI294">
            <v>66349</v>
          </cell>
          <cell r="AJ294">
            <v>140153</v>
          </cell>
          <cell r="AK294">
            <v>140153</v>
          </cell>
          <cell r="AL294">
            <v>103847</v>
          </cell>
          <cell r="AM294">
            <v>103847</v>
          </cell>
          <cell r="AN294">
            <v>100000</v>
          </cell>
          <cell r="AO294">
            <v>120968</v>
          </cell>
          <cell r="AP294">
            <v>38646</v>
          </cell>
          <cell r="AQ294">
            <v>140153</v>
          </cell>
          <cell r="AR294">
            <v>0</v>
          </cell>
          <cell r="AS294">
            <v>38646</v>
          </cell>
          <cell r="AT294">
            <v>38646</v>
          </cell>
          <cell r="AU294">
            <v>38646</v>
          </cell>
          <cell r="AV294">
            <v>38646</v>
          </cell>
          <cell r="AW294">
            <v>18946</v>
          </cell>
          <cell r="AX294">
            <v>18646</v>
          </cell>
          <cell r="AY294">
            <v>18646</v>
          </cell>
          <cell r="AZ294">
            <v>18609</v>
          </cell>
          <cell r="BA294">
            <v>18329</v>
          </cell>
          <cell r="BB294">
            <v>140153</v>
          </cell>
          <cell r="BC294">
            <v>64036</v>
          </cell>
          <cell r="BD294">
            <v>0</v>
          </cell>
          <cell r="BE294">
            <v>64036</v>
          </cell>
          <cell r="BF294">
            <v>58000</v>
          </cell>
          <cell r="BG294">
            <v>200000</v>
          </cell>
          <cell r="BH294">
            <v>100000</v>
          </cell>
          <cell r="BI294">
            <v>150000</v>
          </cell>
          <cell r="BJ294">
            <v>150000</v>
          </cell>
          <cell r="BK294">
            <v>150000</v>
          </cell>
          <cell r="BL294">
            <v>150000</v>
          </cell>
          <cell r="BM294">
            <v>18609</v>
          </cell>
          <cell r="BN294">
            <v>18609</v>
          </cell>
          <cell r="BO294">
            <v>18609</v>
          </cell>
          <cell r="BP294">
            <v>0</v>
          </cell>
          <cell r="BQ294">
            <v>18329</v>
          </cell>
          <cell r="BR294">
            <v>18329</v>
          </cell>
          <cell r="BS294">
            <v>18329</v>
          </cell>
          <cell r="BT294">
            <v>18329</v>
          </cell>
          <cell r="BU294">
            <v>2370</v>
          </cell>
          <cell r="BV294">
            <v>2366</v>
          </cell>
          <cell r="BW294">
            <v>150000</v>
          </cell>
          <cell r="BX294">
            <v>100000</v>
          </cell>
          <cell r="BY294">
            <v>75000</v>
          </cell>
          <cell r="BZ294">
            <v>75000</v>
          </cell>
          <cell r="CA294">
            <v>50000</v>
          </cell>
          <cell r="CB294">
            <v>415000</v>
          </cell>
          <cell r="CC294">
            <v>60000</v>
          </cell>
          <cell r="CD294">
            <v>70000</v>
          </cell>
          <cell r="CE294">
            <v>42366</v>
          </cell>
          <cell r="CF294">
            <v>42366</v>
          </cell>
          <cell r="CG294">
            <v>2366</v>
          </cell>
          <cell r="CH294">
            <v>2242</v>
          </cell>
          <cell r="CI294">
            <v>2366</v>
          </cell>
          <cell r="CJ294">
            <v>2366</v>
          </cell>
          <cell r="CK294">
            <v>310957</v>
          </cell>
          <cell r="CL294">
            <v>310957</v>
          </cell>
          <cell r="CM294">
            <v>310957</v>
          </cell>
          <cell r="CN294">
            <v>85000</v>
          </cell>
          <cell r="CO294">
            <v>310957</v>
          </cell>
          <cell r="CP294">
            <v>260000</v>
          </cell>
          <cell r="CQ294">
            <v>260000</v>
          </cell>
          <cell r="CR294">
            <v>4726</v>
          </cell>
          <cell r="CS294">
            <v>4726</v>
          </cell>
          <cell r="CT294">
            <v>2242</v>
          </cell>
          <cell r="CU294">
            <v>3274</v>
          </cell>
          <cell r="CV294">
            <v>0</v>
          </cell>
          <cell r="CW294">
            <v>0</v>
          </cell>
          <cell r="CX294">
            <v>0</v>
          </cell>
          <cell r="CY294">
            <v>0</v>
          </cell>
          <cell r="CZ294">
            <v>0</v>
          </cell>
          <cell r="DA294">
            <v>9775</v>
          </cell>
          <cell r="DB294">
            <v>3274</v>
          </cell>
          <cell r="DC294">
            <v>3272</v>
          </cell>
          <cell r="DD294">
            <v>3274</v>
          </cell>
          <cell r="DE294">
            <v>7775</v>
          </cell>
          <cell r="DF294">
            <v>0</v>
          </cell>
          <cell r="DG294">
            <v>0</v>
          </cell>
          <cell r="DH294">
            <v>0</v>
          </cell>
          <cell r="DI294">
            <v>0</v>
          </cell>
          <cell r="DJ294">
            <v>0</v>
          </cell>
          <cell r="DK294">
            <v>0</v>
          </cell>
          <cell r="DL294">
            <v>0</v>
          </cell>
          <cell r="DM294">
            <v>0</v>
          </cell>
          <cell r="DN294">
            <v>0</v>
          </cell>
          <cell r="DO294">
            <v>0</v>
          </cell>
          <cell r="DP294">
            <v>7775</v>
          </cell>
          <cell r="DQ294">
            <v>0</v>
          </cell>
          <cell r="DR294">
            <v>7775</v>
          </cell>
          <cell r="DS294">
            <v>0</v>
          </cell>
          <cell r="DT294">
            <v>0</v>
          </cell>
          <cell r="DU294">
            <v>0</v>
          </cell>
          <cell r="DV294">
            <v>0</v>
          </cell>
          <cell r="DW294">
            <v>0</v>
          </cell>
          <cell r="DX294">
            <v>0</v>
          </cell>
          <cell r="DY294">
            <v>0</v>
          </cell>
          <cell r="DZ294">
            <v>0</v>
          </cell>
          <cell r="EA294">
            <v>0</v>
          </cell>
        </row>
        <row r="295">
          <cell r="A295">
            <v>222.01</v>
          </cell>
          <cell r="B295">
            <v>0</v>
          </cell>
          <cell r="C295">
            <v>0</v>
          </cell>
          <cell r="D295">
            <v>0</v>
          </cell>
          <cell r="E295">
            <v>0</v>
          </cell>
          <cell r="F295" t="str">
            <v>OPE</v>
          </cell>
          <cell r="G295" t="str">
            <v>Higher Education</v>
          </cell>
          <cell r="H295" t="str">
            <v>Other, Post 2nd-2</v>
          </cell>
          <cell r="I295">
            <v>0</v>
          </cell>
          <cell r="J295" t="str">
            <v>Erma Byrd scholarships (Department of Education Appropriation Act, section 515)</v>
          </cell>
          <cell r="K295">
            <v>0</v>
          </cell>
          <cell r="L295" t="str">
            <v>D</v>
          </cell>
          <cell r="M295">
            <v>1</v>
          </cell>
          <cell r="N295">
            <v>0</v>
          </cell>
          <cell r="O295">
            <v>0</v>
          </cell>
          <cell r="P295">
            <v>1000</v>
          </cell>
          <cell r="Q295">
            <v>1000</v>
          </cell>
          <cell r="R295">
            <v>1500</v>
          </cell>
          <cell r="S295">
            <v>1500</v>
          </cell>
          <cell r="T295">
            <v>1500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1500</v>
          </cell>
          <cell r="AK295">
            <v>1500</v>
          </cell>
          <cell r="AL295">
            <v>0</v>
          </cell>
          <cell r="AM295">
            <v>0</v>
          </cell>
          <cell r="AN295">
            <v>0</v>
          </cell>
          <cell r="AO295">
            <v>0</v>
          </cell>
          <cell r="AP295">
            <v>1500</v>
          </cell>
          <cell r="AQ295">
            <v>1500</v>
          </cell>
          <cell r="AR295">
            <v>0</v>
          </cell>
          <cell r="AS295">
            <v>1500</v>
          </cell>
          <cell r="AT295">
            <v>0</v>
          </cell>
          <cell r="AU295">
            <v>1500</v>
          </cell>
          <cell r="AV295">
            <v>1500</v>
          </cell>
          <cell r="AW295">
            <v>0</v>
          </cell>
          <cell r="AX295">
            <v>0</v>
          </cell>
          <cell r="AY295">
            <v>0</v>
          </cell>
          <cell r="AZ295">
            <v>0</v>
          </cell>
          <cell r="BA295">
            <v>0</v>
          </cell>
          <cell r="BB295">
            <v>1500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K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row>
        <row r="296">
          <cell r="A296">
            <v>222.02</v>
          </cell>
          <cell r="B296">
            <v>0</v>
          </cell>
          <cell r="C296">
            <v>0</v>
          </cell>
          <cell r="D296">
            <v>0</v>
          </cell>
          <cell r="E296">
            <v>0</v>
          </cell>
          <cell r="F296" t="str">
            <v>OPE</v>
          </cell>
          <cell r="G296" t="str">
            <v>Higher Education</v>
          </cell>
          <cell r="H296">
            <v>0</v>
          </cell>
          <cell r="I296">
            <v>0</v>
          </cell>
          <cell r="J296" t="str">
            <v>First in the world</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CN296">
            <v>0</v>
          </cell>
          <cell r="CO296">
            <v>0</v>
          </cell>
          <cell r="CP296">
            <v>0</v>
          </cell>
          <cell r="CQ296">
            <v>0</v>
          </cell>
          <cell r="CR296">
            <v>0</v>
          </cell>
          <cell r="CS296">
            <v>0</v>
          </cell>
          <cell r="CT296">
            <v>0</v>
          </cell>
          <cell r="CU296">
            <v>75000</v>
          </cell>
          <cell r="CV296">
            <v>0</v>
          </cell>
          <cell r="CW296">
            <v>100000</v>
          </cell>
          <cell r="CX296">
            <v>75000</v>
          </cell>
          <cell r="CY296">
            <v>100000</v>
          </cell>
          <cell r="CZ296">
            <v>100000</v>
          </cell>
          <cell r="DA296">
            <v>75000</v>
          </cell>
          <cell r="DB296">
            <v>75000</v>
          </cell>
          <cell r="DC296">
            <v>74958</v>
          </cell>
          <cell r="DD296">
            <v>75000</v>
          </cell>
          <cell r="DE296">
            <v>60000</v>
          </cell>
          <cell r="DF296">
            <v>125000</v>
          </cell>
          <cell r="DG296">
            <v>300000</v>
          </cell>
          <cell r="DH296">
            <v>244212</v>
          </cell>
          <cell r="DI296">
            <v>244212</v>
          </cell>
          <cell r="DJ296">
            <v>200000</v>
          </cell>
          <cell r="DK296">
            <v>200000</v>
          </cell>
          <cell r="DL296">
            <v>0</v>
          </cell>
          <cell r="DM296">
            <v>0</v>
          </cell>
          <cell r="DN296">
            <v>0</v>
          </cell>
          <cell r="DO296">
            <v>0</v>
          </cell>
          <cell r="DP296">
            <v>60000</v>
          </cell>
          <cell r="DQ296">
            <v>0</v>
          </cell>
          <cell r="DR296">
            <v>200000</v>
          </cell>
          <cell r="DS296">
            <v>0</v>
          </cell>
          <cell r="DT296">
            <v>250000</v>
          </cell>
          <cell r="DU296">
            <v>250000</v>
          </cell>
          <cell r="DV296">
            <v>100000</v>
          </cell>
          <cell r="DW296">
            <v>150000</v>
          </cell>
          <cell r="DX296">
            <v>100000</v>
          </cell>
          <cell r="DY296">
            <v>100000</v>
          </cell>
          <cell r="DZ296">
            <v>0</v>
          </cell>
          <cell r="EA296">
            <v>100000</v>
          </cell>
        </row>
        <row r="297">
          <cell r="A297">
            <v>222.03</v>
          </cell>
          <cell r="B297">
            <v>0</v>
          </cell>
          <cell r="C297">
            <v>0</v>
          </cell>
          <cell r="D297">
            <v>0</v>
          </cell>
          <cell r="E297">
            <v>0</v>
          </cell>
          <cell r="F297" t="str">
            <v>OPE</v>
          </cell>
          <cell r="G297">
            <v>0</v>
          </cell>
          <cell r="H297">
            <v>0</v>
          </cell>
          <cell r="I297">
            <v>0</v>
          </cell>
          <cell r="J297" t="str">
            <v>College success grants for minority-serving institutions (HEA VII-B; proposed legislation)</v>
          </cell>
          <cell r="K297">
            <v>0</v>
          </cell>
          <cell r="L297" t="str">
            <v>D</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W297">
            <v>0</v>
          </cell>
          <cell r="CX297">
            <v>0</v>
          </cell>
          <cell r="CY297">
            <v>0</v>
          </cell>
          <cell r="CZ297">
            <v>75000</v>
          </cell>
          <cell r="DA297">
            <v>0</v>
          </cell>
          <cell r="DB297">
            <v>0</v>
          </cell>
          <cell r="DC297">
            <v>0</v>
          </cell>
          <cell r="DD297">
            <v>0</v>
          </cell>
          <cell r="DE297">
            <v>0</v>
          </cell>
          <cell r="DF297">
            <v>75000</v>
          </cell>
          <cell r="DG297">
            <v>0</v>
          </cell>
          <cell r="DH297">
            <v>0</v>
          </cell>
          <cell r="DI297">
            <v>0</v>
          </cell>
          <cell r="DJ297">
            <v>0</v>
          </cell>
          <cell r="DK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Y297">
            <v>0</v>
          </cell>
          <cell r="DZ297">
            <v>0</v>
          </cell>
          <cell r="EA297">
            <v>0</v>
          </cell>
        </row>
        <row r="298">
          <cell r="A298">
            <v>222.04</v>
          </cell>
          <cell r="B298">
            <v>0</v>
          </cell>
          <cell r="C298">
            <v>0</v>
          </cell>
          <cell r="D298">
            <v>0</v>
          </cell>
          <cell r="E298">
            <v>0</v>
          </cell>
          <cell r="F298" t="str">
            <v>OPE</v>
          </cell>
          <cell r="G298" t="str">
            <v>Higher Education</v>
          </cell>
          <cell r="H298">
            <v>0</v>
          </cell>
          <cell r="I298">
            <v>0</v>
          </cell>
          <cell r="J298" t="str">
            <v>HBCU &amp; Minority-serving institutions (MSI) innovation for completion fund (proposed legislation)</v>
          </cell>
          <cell r="K298">
            <v>0</v>
          </cell>
          <cell r="L298" t="str">
            <v>D</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30000</v>
          </cell>
          <cell r="DY298">
            <v>30000</v>
          </cell>
          <cell r="DZ298">
            <v>0</v>
          </cell>
          <cell r="EA298">
            <v>30000</v>
          </cell>
        </row>
        <row r="299">
          <cell r="A299">
            <v>222.05</v>
          </cell>
          <cell r="B299">
            <v>0</v>
          </cell>
          <cell r="C299">
            <v>0</v>
          </cell>
          <cell r="D299">
            <v>0</v>
          </cell>
          <cell r="E299">
            <v>0</v>
          </cell>
          <cell r="F299" t="str">
            <v>OPE</v>
          </cell>
          <cell r="G299" t="str">
            <v>Higher Education</v>
          </cell>
          <cell r="H299">
            <v>0</v>
          </cell>
          <cell r="I299">
            <v>0</v>
          </cell>
          <cell r="J299" t="str">
            <v xml:space="preserve">Strengthening Masters Programs at HBCUs </v>
          </cell>
          <cell r="K299">
            <v>0</v>
          </cell>
          <cell r="L299" t="str">
            <v>D</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9500</v>
          </cell>
          <cell r="EA299">
            <v>0</v>
          </cell>
        </row>
        <row r="300">
          <cell r="A300">
            <v>223</v>
          </cell>
          <cell r="B300">
            <v>8</v>
          </cell>
          <cell r="C300">
            <v>3</v>
          </cell>
          <cell r="D300">
            <v>0</v>
          </cell>
          <cell r="E300">
            <v>0</v>
          </cell>
          <cell r="F300" t="str">
            <v>OPE</v>
          </cell>
          <cell r="G300" t="str">
            <v>Higher Education</v>
          </cell>
          <cell r="H300" t="str">
            <v>Other, Post 2nd-2</v>
          </cell>
          <cell r="I300">
            <v>0</v>
          </cell>
          <cell r="J300" t="str">
            <v>College textbook rental pilot initiative (HEOA section 803)</v>
          </cell>
          <cell r="K300">
            <v>0</v>
          </cell>
          <cell r="L300" t="str">
            <v>D</v>
          </cell>
          <cell r="M300">
            <v>1</v>
          </cell>
          <cell r="N300">
            <v>0</v>
          </cell>
          <cell r="O300">
            <v>0</v>
          </cell>
          <cell r="P300">
            <v>0</v>
          </cell>
          <cell r="Q300">
            <v>0</v>
          </cell>
          <cell r="R300">
            <v>10000</v>
          </cell>
          <cell r="S300">
            <v>10000</v>
          </cell>
          <cell r="T300">
            <v>10000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10000</v>
          </cell>
          <cell r="AJ300">
            <v>10000</v>
          </cell>
          <cell r="AK300">
            <v>10000</v>
          </cell>
          <cell r="AL300">
            <v>0</v>
          </cell>
          <cell r="AM300">
            <v>0</v>
          </cell>
          <cell r="AN300">
            <v>10000</v>
          </cell>
          <cell r="AO300">
            <v>0</v>
          </cell>
          <cell r="AP300">
            <v>10000</v>
          </cell>
          <cell r="AQ300">
            <v>10000</v>
          </cell>
          <cell r="AR300">
            <v>0</v>
          </cell>
          <cell r="AS300">
            <v>10000</v>
          </cell>
          <cell r="AT300">
            <v>0</v>
          </cell>
          <cell r="AU300">
            <v>10000</v>
          </cell>
          <cell r="AV300">
            <v>10000</v>
          </cell>
          <cell r="AW300">
            <v>0</v>
          </cell>
          <cell r="AX300">
            <v>0</v>
          </cell>
          <cell r="AY300">
            <v>0</v>
          </cell>
          <cell r="AZ300">
            <v>0</v>
          </cell>
          <cell r="BA300">
            <v>0</v>
          </cell>
          <cell r="BB300">
            <v>10000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row>
        <row r="301">
          <cell r="A301">
            <v>224</v>
          </cell>
          <cell r="B301">
            <v>8</v>
          </cell>
          <cell r="C301">
            <v>3</v>
          </cell>
          <cell r="D301">
            <v>0</v>
          </cell>
          <cell r="E301">
            <v>0</v>
          </cell>
          <cell r="F301" t="str">
            <v>OPE</v>
          </cell>
          <cell r="G301" t="str">
            <v>Higher Education</v>
          </cell>
          <cell r="H301" t="str">
            <v>Other, Post 2nd-2</v>
          </cell>
          <cell r="I301">
            <v>0</v>
          </cell>
          <cell r="J301" t="str">
            <v>Centers for excellence for veteran student success (HEA VIII-T)</v>
          </cell>
          <cell r="K301">
            <v>0</v>
          </cell>
          <cell r="L301" t="str">
            <v>D</v>
          </cell>
          <cell r="M301">
            <v>1</v>
          </cell>
          <cell r="N301">
            <v>0</v>
          </cell>
          <cell r="O301">
            <v>0</v>
          </cell>
          <cell r="P301">
            <v>0</v>
          </cell>
          <cell r="Q301">
            <v>0</v>
          </cell>
          <cell r="R301">
            <v>6000</v>
          </cell>
          <cell r="S301">
            <v>6000</v>
          </cell>
          <cell r="T301">
            <v>6000</v>
          </cell>
          <cell r="U301">
            <v>4000</v>
          </cell>
          <cell r="V301">
            <v>4000</v>
          </cell>
          <cell r="W301">
            <v>4000</v>
          </cell>
          <cell r="X301">
            <v>4000</v>
          </cell>
          <cell r="Y301">
            <v>4000</v>
          </cell>
          <cell r="Z301">
            <v>4000</v>
          </cell>
          <cell r="AA301">
            <v>0</v>
          </cell>
          <cell r="AB301">
            <v>4000</v>
          </cell>
          <cell r="AC301">
            <v>6000</v>
          </cell>
          <cell r="AD301">
            <v>6000</v>
          </cell>
          <cell r="AE301">
            <v>0</v>
          </cell>
          <cell r="AF301">
            <v>0</v>
          </cell>
          <cell r="AG301">
            <v>0</v>
          </cell>
          <cell r="AH301">
            <v>0</v>
          </cell>
          <cell r="AI301">
            <v>6000</v>
          </cell>
          <cell r="AJ301">
            <v>6000</v>
          </cell>
          <cell r="AK301">
            <v>6000</v>
          </cell>
          <cell r="AL301">
            <v>0</v>
          </cell>
          <cell r="AM301">
            <v>0</v>
          </cell>
          <cell r="AN301">
            <v>6000</v>
          </cell>
          <cell r="AO301">
            <v>0</v>
          </cell>
          <cell r="AP301">
            <v>6000</v>
          </cell>
          <cell r="AQ301">
            <v>6000</v>
          </cell>
          <cell r="AR301">
            <v>0</v>
          </cell>
          <cell r="AS301">
            <v>6000</v>
          </cell>
          <cell r="AT301">
            <v>0</v>
          </cell>
          <cell r="AU301">
            <v>6000</v>
          </cell>
          <cell r="AV301">
            <v>6000</v>
          </cell>
          <cell r="AW301">
            <v>0</v>
          </cell>
          <cell r="AX301">
            <v>0</v>
          </cell>
          <cell r="AY301">
            <v>0</v>
          </cell>
          <cell r="AZ301">
            <v>0</v>
          </cell>
          <cell r="BA301">
            <v>0</v>
          </cell>
          <cell r="BB301">
            <v>6000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CN301">
            <v>0</v>
          </cell>
          <cell r="CO301">
            <v>0</v>
          </cell>
          <cell r="CP301">
            <v>0</v>
          </cell>
          <cell r="CQ301">
            <v>0</v>
          </cell>
          <cell r="CR301">
            <v>0</v>
          </cell>
          <cell r="CS301">
            <v>0</v>
          </cell>
          <cell r="CT301">
            <v>0</v>
          </cell>
          <cell r="CU301">
            <v>0</v>
          </cell>
          <cell r="CV301">
            <v>0</v>
          </cell>
          <cell r="CW301">
            <v>0</v>
          </cell>
          <cell r="CX301">
            <v>0</v>
          </cell>
          <cell r="CY301">
            <v>0</v>
          </cell>
          <cell r="CZ301">
            <v>0</v>
          </cell>
          <cell r="DA301">
            <v>0</v>
          </cell>
          <cell r="DB301">
            <v>0</v>
          </cell>
          <cell r="DC301">
            <v>0</v>
          </cell>
          <cell r="DD301">
            <v>0</v>
          </cell>
          <cell r="DE301">
            <v>0</v>
          </cell>
          <cell r="DF301">
            <v>0</v>
          </cell>
          <cell r="DG301">
            <v>0</v>
          </cell>
          <cell r="DH301">
            <v>0</v>
          </cell>
          <cell r="DI301">
            <v>0</v>
          </cell>
          <cell r="DJ301">
            <v>0</v>
          </cell>
          <cell r="DK301">
            <v>0</v>
          </cell>
          <cell r="DL301">
            <v>0</v>
          </cell>
          <cell r="DM301">
            <v>0</v>
          </cell>
          <cell r="DN301">
            <v>0</v>
          </cell>
          <cell r="DO301">
            <v>0</v>
          </cell>
          <cell r="DP301">
            <v>0</v>
          </cell>
          <cell r="DQ301">
            <v>0</v>
          </cell>
          <cell r="DR301">
            <v>0</v>
          </cell>
          <cell r="DS301">
            <v>0</v>
          </cell>
          <cell r="DT301">
            <v>0</v>
          </cell>
          <cell r="DU301">
            <v>0</v>
          </cell>
          <cell r="DV301">
            <v>0</v>
          </cell>
          <cell r="DW301">
            <v>0</v>
          </cell>
          <cell r="DX301">
            <v>0</v>
          </cell>
          <cell r="DY301">
            <v>0</v>
          </cell>
          <cell r="DZ301">
            <v>0</v>
          </cell>
          <cell r="EA301">
            <v>0</v>
          </cell>
        </row>
        <row r="302">
          <cell r="A302">
            <v>225</v>
          </cell>
          <cell r="B302">
            <v>8</v>
          </cell>
          <cell r="C302">
            <v>3</v>
          </cell>
          <cell r="D302">
            <v>0</v>
          </cell>
          <cell r="E302">
            <v>0</v>
          </cell>
          <cell r="F302" t="str">
            <v>OPE</v>
          </cell>
          <cell r="G302" t="str">
            <v>Higher Education</v>
          </cell>
          <cell r="H302" t="str">
            <v>Other, Post 2nd-2</v>
          </cell>
          <cell r="I302">
            <v>0</v>
          </cell>
          <cell r="J302" t="str">
            <v>Training for realtime writers (HEA VIII-S)</v>
          </cell>
          <cell r="K302">
            <v>0</v>
          </cell>
          <cell r="L302" t="str">
            <v>D</v>
          </cell>
          <cell r="M302">
            <v>1</v>
          </cell>
          <cell r="N302">
            <v>0</v>
          </cell>
          <cell r="O302">
            <v>0</v>
          </cell>
          <cell r="P302">
            <v>0</v>
          </cell>
          <cell r="Q302">
            <v>0</v>
          </cell>
          <cell r="R302">
            <v>1000</v>
          </cell>
          <cell r="S302">
            <v>1000</v>
          </cell>
          <cell r="T302">
            <v>1000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1000</v>
          </cell>
          <cell r="AK302">
            <v>1000</v>
          </cell>
          <cell r="AL302">
            <v>1000</v>
          </cell>
          <cell r="AM302">
            <v>1000</v>
          </cell>
          <cell r="AN302">
            <v>1000</v>
          </cell>
          <cell r="AO302">
            <v>0</v>
          </cell>
          <cell r="AP302">
            <v>1000</v>
          </cell>
          <cell r="AQ302">
            <v>1000</v>
          </cell>
          <cell r="AR302">
            <v>0</v>
          </cell>
          <cell r="AS302">
            <v>1000</v>
          </cell>
          <cell r="AT302">
            <v>1000</v>
          </cell>
          <cell r="AU302">
            <v>1000</v>
          </cell>
          <cell r="AV302">
            <v>1000</v>
          </cell>
          <cell r="AW302">
            <v>1000</v>
          </cell>
          <cell r="AX302">
            <v>1000</v>
          </cell>
          <cell r="AY302">
            <v>1000</v>
          </cell>
          <cell r="AZ302">
            <v>998</v>
          </cell>
          <cell r="BA302">
            <v>983</v>
          </cell>
          <cell r="BB302">
            <v>1000</v>
          </cell>
          <cell r="BC302">
            <v>0</v>
          </cell>
          <cell r="BD302">
            <v>0</v>
          </cell>
          <cell r="BE302">
            <v>0</v>
          </cell>
          <cell r="BF302">
            <v>0</v>
          </cell>
          <cell r="BG302">
            <v>0</v>
          </cell>
          <cell r="BH302">
            <v>0</v>
          </cell>
          <cell r="BI302">
            <v>0</v>
          </cell>
          <cell r="BJ302">
            <v>0</v>
          </cell>
          <cell r="BK302">
            <v>0</v>
          </cell>
          <cell r="BL302">
            <v>0</v>
          </cell>
          <cell r="BM302">
            <v>998</v>
          </cell>
          <cell r="BN302">
            <v>998</v>
          </cell>
          <cell r="BO302">
            <v>998</v>
          </cell>
          <cell r="BP302">
            <v>0</v>
          </cell>
          <cell r="BQ302">
            <v>983</v>
          </cell>
          <cell r="BR302">
            <v>983</v>
          </cell>
          <cell r="BS302">
            <v>983</v>
          </cell>
          <cell r="BT302">
            <v>983</v>
          </cell>
          <cell r="BU302">
            <v>1130</v>
          </cell>
          <cell r="BV302">
            <v>1128</v>
          </cell>
          <cell r="BW302">
            <v>0</v>
          </cell>
          <cell r="BX302">
            <v>0</v>
          </cell>
          <cell r="BY302">
            <v>0</v>
          </cell>
          <cell r="BZ302">
            <v>0</v>
          </cell>
          <cell r="CA302">
            <v>0</v>
          </cell>
          <cell r="CB302">
            <v>0</v>
          </cell>
          <cell r="CC302">
            <v>0</v>
          </cell>
          <cell r="CD302">
            <v>0</v>
          </cell>
          <cell r="CE302">
            <v>1128</v>
          </cell>
          <cell r="CF302">
            <v>1128</v>
          </cell>
          <cell r="CG302">
            <v>1128</v>
          </cell>
          <cell r="CH302">
            <v>1069</v>
          </cell>
          <cell r="CI302">
            <v>1128</v>
          </cell>
          <cell r="CJ302">
            <v>1128</v>
          </cell>
          <cell r="CK302">
            <v>0</v>
          </cell>
          <cell r="CL302">
            <v>0</v>
          </cell>
          <cell r="CM302">
            <v>0</v>
          </cell>
          <cell r="CN302">
            <v>0</v>
          </cell>
          <cell r="CO302">
            <v>0</v>
          </cell>
          <cell r="CP302">
            <v>0</v>
          </cell>
          <cell r="CQ302">
            <v>0</v>
          </cell>
          <cell r="CR302">
            <v>1126</v>
          </cell>
          <cell r="CS302">
            <v>1126</v>
          </cell>
          <cell r="CT302">
            <v>1069</v>
          </cell>
          <cell r="CU302">
            <v>1126</v>
          </cell>
          <cell r="CV302">
            <v>0</v>
          </cell>
          <cell r="CW302">
            <v>0</v>
          </cell>
          <cell r="CX302">
            <v>0</v>
          </cell>
          <cell r="CY302">
            <v>0</v>
          </cell>
          <cell r="CZ302">
            <v>0</v>
          </cell>
          <cell r="DA302">
            <v>0</v>
          </cell>
          <cell r="DB302">
            <v>1126</v>
          </cell>
          <cell r="DC302">
            <v>1125</v>
          </cell>
          <cell r="DD302">
            <v>1126</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row>
        <row r="303">
          <cell r="A303">
            <v>226</v>
          </cell>
          <cell r="B303">
            <v>8</v>
          </cell>
          <cell r="C303">
            <v>3</v>
          </cell>
          <cell r="D303">
            <v>0</v>
          </cell>
          <cell r="E303">
            <v>0</v>
          </cell>
          <cell r="F303" t="str">
            <v>OPE</v>
          </cell>
          <cell r="G303" t="str">
            <v>Higher Education</v>
          </cell>
          <cell r="H303" t="str">
            <v>Other, Post 2nd-2</v>
          </cell>
          <cell r="I303">
            <v>0</v>
          </cell>
          <cell r="J303" t="str">
            <v>Off-campus community service program (HEA Title IV-C)</v>
          </cell>
          <cell r="K303">
            <v>0</v>
          </cell>
          <cell r="L303" t="str">
            <v>D</v>
          </cell>
          <cell r="M303">
            <v>1</v>
          </cell>
          <cell r="N303">
            <v>0</v>
          </cell>
          <cell r="O303">
            <v>0</v>
          </cell>
          <cell r="P303">
            <v>0</v>
          </cell>
          <cell r="Q303">
            <v>0</v>
          </cell>
          <cell r="R303">
            <v>750</v>
          </cell>
          <cell r="S303">
            <v>750</v>
          </cell>
          <cell r="T303">
            <v>750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750</v>
          </cell>
          <cell r="AK303">
            <v>750</v>
          </cell>
          <cell r="AL303">
            <v>750</v>
          </cell>
          <cell r="AM303">
            <v>750</v>
          </cell>
          <cell r="AN303">
            <v>750</v>
          </cell>
          <cell r="AO303">
            <v>0</v>
          </cell>
          <cell r="AP303">
            <v>750</v>
          </cell>
          <cell r="AQ303">
            <v>750</v>
          </cell>
          <cell r="AR303">
            <v>0</v>
          </cell>
          <cell r="AS303">
            <v>750</v>
          </cell>
          <cell r="AT303">
            <v>0</v>
          </cell>
          <cell r="AU303">
            <v>750</v>
          </cell>
          <cell r="AV303">
            <v>750</v>
          </cell>
          <cell r="AW303">
            <v>0</v>
          </cell>
          <cell r="AX303">
            <v>0</v>
          </cell>
          <cell r="AY303">
            <v>0</v>
          </cell>
          <cell r="AZ303">
            <v>0</v>
          </cell>
          <cell r="BA303">
            <v>0</v>
          </cell>
          <cell r="BB303">
            <v>750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row>
        <row r="304">
          <cell r="A304">
            <v>227</v>
          </cell>
          <cell r="B304">
            <v>8</v>
          </cell>
          <cell r="C304">
            <v>3</v>
          </cell>
          <cell r="D304">
            <v>0</v>
          </cell>
          <cell r="E304">
            <v>0</v>
          </cell>
          <cell r="F304" t="str">
            <v>OPE</v>
          </cell>
          <cell r="G304" t="str">
            <v>Higher Education</v>
          </cell>
          <cell r="H304" t="str">
            <v>Other, Post 2nd-2</v>
          </cell>
          <cell r="I304">
            <v>0</v>
          </cell>
          <cell r="J304" t="str">
            <v>Demonstration projects to support postsecondary faculty, staff, and administrators</v>
          </cell>
          <cell r="K304">
            <v>0</v>
          </cell>
          <cell r="L304" t="str">
            <v>D</v>
          </cell>
          <cell r="M304">
            <v>1</v>
          </cell>
          <cell r="N304">
            <v>0</v>
          </cell>
          <cell r="O304">
            <v>0</v>
          </cell>
          <cell r="P304">
            <v>0</v>
          </cell>
          <cell r="Q304">
            <v>6755</v>
          </cell>
          <cell r="R304">
            <v>6755</v>
          </cell>
          <cell r="S304">
            <v>6755</v>
          </cell>
          <cell r="T304">
            <v>6755</v>
          </cell>
          <cell r="U304">
            <v>6755</v>
          </cell>
          <cell r="V304">
            <v>6755</v>
          </cell>
          <cell r="W304">
            <v>6755</v>
          </cell>
          <cell r="X304">
            <v>6755</v>
          </cell>
          <cell r="Y304">
            <v>6755</v>
          </cell>
          <cell r="Z304">
            <v>6755</v>
          </cell>
          <cell r="AA304">
            <v>0</v>
          </cell>
          <cell r="AB304">
            <v>6755</v>
          </cell>
          <cell r="AC304">
            <v>6755</v>
          </cell>
          <cell r="AD304">
            <v>6755</v>
          </cell>
          <cell r="AE304">
            <v>6755</v>
          </cell>
          <cell r="AF304">
            <v>6755</v>
          </cell>
          <cell r="AG304">
            <v>6755</v>
          </cell>
          <cell r="AH304">
            <v>6755</v>
          </cell>
          <cell r="AI304">
            <v>6755</v>
          </cell>
          <cell r="AJ304">
            <v>6755</v>
          </cell>
          <cell r="AK304">
            <v>6755</v>
          </cell>
          <cell r="AL304">
            <v>6755</v>
          </cell>
          <cell r="AM304">
            <v>6755</v>
          </cell>
          <cell r="AN304">
            <v>6755</v>
          </cell>
          <cell r="AO304">
            <v>6755</v>
          </cell>
          <cell r="AP304">
            <v>6755</v>
          </cell>
          <cell r="AQ304">
            <v>6755</v>
          </cell>
          <cell r="AR304">
            <v>0</v>
          </cell>
          <cell r="AS304">
            <v>6755</v>
          </cell>
          <cell r="AT304">
            <v>6755</v>
          </cell>
          <cell r="AU304">
            <v>6755</v>
          </cell>
          <cell r="AV304">
            <v>6755</v>
          </cell>
          <cell r="AW304">
            <v>0</v>
          </cell>
          <cell r="AX304">
            <v>0</v>
          </cell>
          <cell r="AY304">
            <v>0</v>
          </cell>
          <cell r="AZ304">
            <v>0</v>
          </cell>
          <cell r="BA304">
            <v>0</v>
          </cell>
          <cell r="BB304">
            <v>6755</v>
          </cell>
          <cell r="BC304">
            <v>6755</v>
          </cell>
          <cell r="BD304">
            <v>6661</v>
          </cell>
          <cell r="BE304">
            <v>6755</v>
          </cell>
          <cell r="BF304">
            <v>6755</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row>
        <row r="305">
          <cell r="A305">
            <v>227.01</v>
          </cell>
          <cell r="B305">
            <v>0</v>
          </cell>
          <cell r="C305">
            <v>0</v>
          </cell>
          <cell r="D305">
            <v>0</v>
          </cell>
          <cell r="E305">
            <v>0</v>
          </cell>
          <cell r="F305" t="str">
            <v>OPE</v>
          </cell>
          <cell r="G305" t="str">
            <v>Higher Education</v>
          </cell>
          <cell r="H305" t="str">
            <v>Other, Post 2nd-3</v>
          </cell>
          <cell r="I305">
            <v>0</v>
          </cell>
          <cell r="J305" t="str">
            <v xml:space="preserve">University sustainability </v>
          </cell>
          <cell r="K305">
            <v>0</v>
          </cell>
          <cell r="L305" t="str">
            <v>D</v>
          </cell>
          <cell r="M305">
            <v>1</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20000</v>
          </cell>
          <cell r="BD305">
            <v>0</v>
          </cell>
          <cell r="BE305">
            <v>20000</v>
          </cell>
          <cell r="BF305">
            <v>20000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row>
        <row r="306">
          <cell r="A306">
            <v>228</v>
          </cell>
          <cell r="B306">
            <v>8</v>
          </cell>
          <cell r="C306">
            <v>3</v>
          </cell>
          <cell r="D306">
            <v>0</v>
          </cell>
          <cell r="E306">
            <v>0</v>
          </cell>
          <cell r="F306" t="str">
            <v>OPE</v>
          </cell>
          <cell r="G306" t="str">
            <v>Higher Education</v>
          </cell>
          <cell r="H306" t="str">
            <v>Other, Post 2nd-2</v>
          </cell>
          <cell r="I306">
            <v>0</v>
          </cell>
          <cell r="J306" t="str">
            <v>Model transition programs for students with intellectual disabilities into higher education (HEA VII-D-2)</v>
          </cell>
          <cell r="K306">
            <v>0</v>
          </cell>
          <cell r="L306" t="str">
            <v>D</v>
          </cell>
          <cell r="M306">
            <v>1</v>
          </cell>
          <cell r="N306">
            <v>0</v>
          </cell>
          <cell r="O306">
            <v>0</v>
          </cell>
          <cell r="P306">
            <v>0</v>
          </cell>
          <cell r="Q306">
            <v>0</v>
          </cell>
          <cell r="R306">
            <v>11000</v>
          </cell>
          <cell r="S306">
            <v>11000</v>
          </cell>
          <cell r="T306">
            <v>11000</v>
          </cell>
          <cell r="U306">
            <v>9000</v>
          </cell>
          <cell r="V306">
            <v>9000</v>
          </cell>
          <cell r="W306">
            <v>9000</v>
          </cell>
          <cell r="X306">
            <v>9000</v>
          </cell>
          <cell r="Y306">
            <v>9000</v>
          </cell>
          <cell r="Z306">
            <v>9000</v>
          </cell>
          <cell r="AA306">
            <v>0</v>
          </cell>
          <cell r="AB306">
            <v>9000</v>
          </cell>
          <cell r="AC306">
            <v>11000</v>
          </cell>
          <cell r="AD306">
            <v>11000</v>
          </cell>
          <cell r="AE306">
            <v>11000</v>
          </cell>
          <cell r="AF306">
            <v>11000</v>
          </cell>
          <cell r="AG306">
            <v>11000</v>
          </cell>
          <cell r="AH306">
            <v>11000</v>
          </cell>
          <cell r="AI306">
            <v>11000</v>
          </cell>
          <cell r="AJ306">
            <v>11000</v>
          </cell>
          <cell r="AK306">
            <v>11000</v>
          </cell>
          <cell r="AL306">
            <v>13000</v>
          </cell>
          <cell r="AM306">
            <v>13000</v>
          </cell>
          <cell r="AN306">
            <v>12000</v>
          </cell>
          <cell r="AO306">
            <v>11000</v>
          </cell>
          <cell r="AP306">
            <v>11000</v>
          </cell>
          <cell r="AQ306">
            <v>11000</v>
          </cell>
          <cell r="AR306">
            <v>11000</v>
          </cell>
          <cell r="AS306">
            <v>11000</v>
          </cell>
          <cell r="AT306">
            <v>14000</v>
          </cell>
          <cell r="AU306">
            <v>11000</v>
          </cell>
          <cell r="AV306">
            <v>11000</v>
          </cell>
          <cell r="AW306">
            <v>11000</v>
          </cell>
          <cell r="AX306">
            <v>11000</v>
          </cell>
          <cell r="AY306">
            <v>11000</v>
          </cell>
          <cell r="AZ306">
            <v>10978</v>
          </cell>
          <cell r="BA306">
            <v>10813</v>
          </cell>
          <cell r="BB306">
            <v>11000</v>
          </cell>
          <cell r="BC306">
            <v>11000</v>
          </cell>
          <cell r="BD306">
            <v>11834</v>
          </cell>
          <cell r="BE306">
            <v>11000</v>
          </cell>
          <cell r="BF306">
            <v>12000</v>
          </cell>
          <cell r="BG306">
            <v>0</v>
          </cell>
          <cell r="BH306">
            <v>0</v>
          </cell>
          <cell r="BI306">
            <v>0</v>
          </cell>
          <cell r="BJ306">
            <v>0</v>
          </cell>
          <cell r="BK306">
            <v>0</v>
          </cell>
          <cell r="BL306">
            <v>0</v>
          </cell>
          <cell r="BM306">
            <v>10978</v>
          </cell>
          <cell r="BN306">
            <v>10978</v>
          </cell>
          <cell r="BO306">
            <v>10978</v>
          </cell>
          <cell r="BP306">
            <v>0</v>
          </cell>
          <cell r="BQ306">
            <v>10813</v>
          </cell>
          <cell r="BR306">
            <v>10813</v>
          </cell>
          <cell r="BS306">
            <v>10813</v>
          </cell>
          <cell r="BT306">
            <v>10813</v>
          </cell>
          <cell r="BU306">
            <v>10978</v>
          </cell>
          <cell r="BV306">
            <v>10957</v>
          </cell>
          <cell r="BW306">
            <v>0</v>
          </cell>
          <cell r="BX306">
            <v>0</v>
          </cell>
          <cell r="BY306">
            <v>0</v>
          </cell>
          <cell r="BZ306">
            <v>0</v>
          </cell>
          <cell r="CA306">
            <v>0</v>
          </cell>
          <cell r="CB306">
            <v>0</v>
          </cell>
          <cell r="CC306">
            <v>0</v>
          </cell>
          <cell r="CD306">
            <v>0</v>
          </cell>
          <cell r="CE306">
            <v>10957</v>
          </cell>
          <cell r="CF306">
            <v>10957</v>
          </cell>
          <cell r="CG306">
            <v>10957</v>
          </cell>
          <cell r="CH306">
            <v>10384</v>
          </cell>
          <cell r="CI306">
            <v>10957</v>
          </cell>
          <cell r="CJ306">
            <v>10957</v>
          </cell>
          <cell r="CK306">
            <v>0</v>
          </cell>
          <cell r="CL306">
            <v>0</v>
          </cell>
          <cell r="CM306">
            <v>0</v>
          </cell>
          <cell r="CN306">
            <v>0</v>
          </cell>
          <cell r="CO306">
            <v>0</v>
          </cell>
          <cell r="CP306">
            <v>0</v>
          </cell>
          <cell r="CQ306">
            <v>0</v>
          </cell>
          <cell r="CR306">
            <v>10935</v>
          </cell>
          <cell r="CS306">
            <v>10935</v>
          </cell>
          <cell r="CT306">
            <v>10384</v>
          </cell>
          <cell r="CU306">
            <v>10384</v>
          </cell>
          <cell r="CV306">
            <v>0</v>
          </cell>
          <cell r="CW306">
            <v>0</v>
          </cell>
          <cell r="CX306">
            <v>0</v>
          </cell>
          <cell r="CY306">
            <v>0</v>
          </cell>
          <cell r="CZ306">
            <v>0</v>
          </cell>
          <cell r="DA306">
            <v>12718</v>
          </cell>
          <cell r="DB306">
            <v>10384</v>
          </cell>
          <cell r="DC306">
            <v>10378</v>
          </cell>
          <cell r="DD306">
            <v>10384</v>
          </cell>
          <cell r="DE306">
            <v>11800</v>
          </cell>
          <cell r="DF306">
            <v>10384</v>
          </cell>
          <cell r="DG306">
            <v>10384</v>
          </cell>
          <cell r="DH306">
            <v>10384</v>
          </cell>
          <cell r="DI306">
            <v>11800</v>
          </cell>
          <cell r="DJ306">
            <v>11800</v>
          </cell>
          <cell r="DK306">
            <v>11800</v>
          </cell>
          <cell r="DL306">
            <v>11800</v>
          </cell>
          <cell r="DM306">
            <v>11800</v>
          </cell>
          <cell r="DN306">
            <v>10384</v>
          </cell>
          <cell r="DO306">
            <v>0</v>
          </cell>
          <cell r="DP306">
            <v>11800</v>
          </cell>
          <cell r="DQ306">
            <v>11800</v>
          </cell>
          <cell r="DR306">
            <v>11800</v>
          </cell>
          <cell r="DS306">
            <v>11800</v>
          </cell>
          <cell r="DT306">
            <v>11800</v>
          </cell>
          <cell r="DU306">
            <v>11800</v>
          </cell>
          <cell r="DV306">
            <v>11800</v>
          </cell>
          <cell r="DW306">
            <v>11800</v>
          </cell>
          <cell r="DX306">
            <v>11800</v>
          </cell>
          <cell r="DY306">
            <v>11800</v>
          </cell>
          <cell r="DZ306">
            <v>11800</v>
          </cell>
          <cell r="EA306">
            <v>11800</v>
          </cell>
        </row>
        <row r="307">
          <cell r="A307">
            <v>229</v>
          </cell>
          <cell r="B307">
            <v>6</v>
          </cell>
          <cell r="C307">
            <v>3</v>
          </cell>
          <cell r="D307">
            <v>0</v>
          </cell>
          <cell r="E307">
            <v>0</v>
          </cell>
          <cell r="F307" t="str">
            <v>OPE</v>
          </cell>
          <cell r="G307" t="str">
            <v>Higher Education</v>
          </cell>
          <cell r="H307" t="str">
            <v>Other, Post 2nd-2</v>
          </cell>
          <cell r="I307">
            <v>0</v>
          </cell>
          <cell r="J307" t="str">
            <v>Tribally controlled postsecondary career and technical institutions (CTEA section 117)</v>
          </cell>
          <cell r="K307">
            <v>0</v>
          </cell>
          <cell r="L307" t="str">
            <v>D</v>
          </cell>
          <cell r="M307">
            <v>1</v>
          </cell>
          <cell r="N307">
            <v>0</v>
          </cell>
          <cell r="O307">
            <v>0</v>
          </cell>
          <cell r="P307">
            <v>7773</v>
          </cell>
          <cell r="Q307">
            <v>7773</v>
          </cell>
          <cell r="R307">
            <v>8162</v>
          </cell>
          <cell r="S307">
            <v>8162</v>
          </cell>
          <cell r="T307">
            <v>8162</v>
          </cell>
          <cell r="U307">
            <v>7968</v>
          </cell>
          <cell r="V307">
            <v>7968</v>
          </cell>
          <cell r="W307">
            <v>7968</v>
          </cell>
          <cell r="X307">
            <v>7968</v>
          </cell>
          <cell r="Y307">
            <v>7968</v>
          </cell>
          <cell r="Z307">
            <v>7968</v>
          </cell>
          <cell r="AA307">
            <v>0</v>
          </cell>
          <cell r="AB307">
            <v>7968</v>
          </cell>
          <cell r="AC307">
            <v>8162</v>
          </cell>
          <cell r="AD307">
            <v>8162</v>
          </cell>
          <cell r="AE307">
            <v>8162</v>
          </cell>
          <cell r="AF307">
            <v>8162</v>
          </cell>
          <cell r="AG307">
            <v>8162</v>
          </cell>
          <cell r="AH307">
            <v>8162</v>
          </cell>
          <cell r="AI307">
            <v>8162</v>
          </cell>
          <cell r="AJ307">
            <v>8162</v>
          </cell>
          <cell r="AK307">
            <v>8162</v>
          </cell>
          <cell r="AL307">
            <v>8162</v>
          </cell>
          <cell r="AM307">
            <v>8162</v>
          </cell>
          <cell r="AN307">
            <v>8162</v>
          </cell>
          <cell r="AO307">
            <v>8162</v>
          </cell>
          <cell r="AP307">
            <v>8162</v>
          </cell>
          <cell r="AQ307">
            <v>8162</v>
          </cell>
          <cell r="AR307">
            <v>0</v>
          </cell>
          <cell r="AS307">
            <v>0</v>
          </cell>
          <cell r="AT307">
            <v>8162</v>
          </cell>
          <cell r="AU307">
            <v>0</v>
          </cell>
          <cell r="AV307">
            <v>0</v>
          </cell>
          <cell r="AW307">
            <v>7505</v>
          </cell>
          <cell r="AX307">
            <v>8162</v>
          </cell>
          <cell r="AY307">
            <v>8162</v>
          </cell>
          <cell r="AZ307">
            <v>8146</v>
          </cell>
          <cell r="BA307">
            <v>8023</v>
          </cell>
          <cell r="BB307">
            <v>8162</v>
          </cell>
          <cell r="BC307">
            <v>8162</v>
          </cell>
          <cell r="BD307">
            <v>8049</v>
          </cell>
          <cell r="BE307">
            <v>8162</v>
          </cell>
          <cell r="BF307">
            <v>8162</v>
          </cell>
          <cell r="BG307">
            <v>8162</v>
          </cell>
          <cell r="BH307">
            <v>8162</v>
          </cell>
          <cell r="BI307">
            <v>8162</v>
          </cell>
          <cell r="BJ307">
            <v>8162</v>
          </cell>
          <cell r="BK307">
            <v>8162</v>
          </cell>
          <cell r="BL307">
            <v>8146</v>
          </cell>
          <cell r="BM307">
            <v>8146</v>
          </cell>
          <cell r="BN307">
            <v>8146</v>
          </cell>
          <cell r="BO307">
            <v>8146</v>
          </cell>
          <cell r="BP307">
            <v>8146</v>
          </cell>
          <cell r="BQ307">
            <v>8023</v>
          </cell>
          <cell r="BR307">
            <v>8023</v>
          </cell>
          <cell r="BS307">
            <v>8023</v>
          </cell>
          <cell r="BT307">
            <v>8023</v>
          </cell>
          <cell r="BU307">
            <v>8146</v>
          </cell>
          <cell r="BV307">
            <v>8131</v>
          </cell>
          <cell r="BW307">
            <v>8146</v>
          </cell>
          <cell r="BX307">
            <v>8146</v>
          </cell>
          <cell r="BY307">
            <v>8146</v>
          </cell>
          <cell r="BZ307">
            <v>8146</v>
          </cell>
          <cell r="CA307">
            <v>8146</v>
          </cell>
          <cell r="CB307">
            <v>8146</v>
          </cell>
          <cell r="CC307">
            <v>8131</v>
          </cell>
          <cell r="CD307">
            <v>8131</v>
          </cell>
          <cell r="CE307">
            <v>8131</v>
          </cell>
          <cell r="CF307">
            <v>8131</v>
          </cell>
          <cell r="CG307">
            <v>8131</v>
          </cell>
          <cell r="CH307">
            <v>7705</v>
          </cell>
          <cell r="CI307">
            <v>8131</v>
          </cell>
          <cell r="CJ307">
            <v>8131</v>
          </cell>
          <cell r="CK307">
            <v>8131</v>
          </cell>
          <cell r="CL307">
            <v>8131</v>
          </cell>
          <cell r="CM307">
            <v>8131</v>
          </cell>
          <cell r="CN307">
            <v>8131</v>
          </cell>
          <cell r="CO307">
            <v>8131</v>
          </cell>
          <cell r="CP307">
            <v>8131</v>
          </cell>
          <cell r="CQ307">
            <v>8131</v>
          </cell>
          <cell r="CR307">
            <v>8114</v>
          </cell>
          <cell r="CS307">
            <v>8114</v>
          </cell>
          <cell r="CT307">
            <v>7705</v>
          </cell>
          <cell r="CU307">
            <v>7705</v>
          </cell>
          <cell r="CV307">
            <v>8114</v>
          </cell>
          <cell r="CW307">
            <v>7705</v>
          </cell>
          <cell r="CX307">
            <v>7705</v>
          </cell>
          <cell r="CY307">
            <v>7705</v>
          </cell>
          <cell r="CZ307">
            <v>7705</v>
          </cell>
          <cell r="DA307">
            <v>8705</v>
          </cell>
          <cell r="DB307">
            <v>7705</v>
          </cell>
          <cell r="DC307">
            <v>7701</v>
          </cell>
          <cell r="DD307">
            <v>7705</v>
          </cell>
          <cell r="DE307">
            <v>7705</v>
          </cell>
          <cell r="DF307">
            <v>7705</v>
          </cell>
          <cell r="DG307">
            <v>7705</v>
          </cell>
          <cell r="DH307">
            <v>7705</v>
          </cell>
          <cell r="DI307">
            <v>7705</v>
          </cell>
          <cell r="DJ307">
            <v>7705</v>
          </cell>
          <cell r="DK307">
            <v>7705</v>
          </cell>
          <cell r="DL307">
            <v>8705</v>
          </cell>
          <cell r="DM307">
            <v>8705</v>
          </cell>
          <cell r="DN307">
            <v>7705</v>
          </cell>
          <cell r="DO307">
            <v>0</v>
          </cell>
          <cell r="DP307">
            <v>7705</v>
          </cell>
          <cell r="DQ307">
            <v>8286</v>
          </cell>
          <cell r="DR307">
            <v>8705</v>
          </cell>
          <cell r="DS307">
            <v>8286</v>
          </cell>
          <cell r="DT307">
            <v>7705</v>
          </cell>
          <cell r="DU307">
            <v>7705</v>
          </cell>
          <cell r="DV307">
            <v>7705</v>
          </cell>
          <cell r="DW307">
            <v>7705</v>
          </cell>
          <cell r="DX307">
            <v>8286</v>
          </cell>
          <cell r="DY307">
            <v>8286</v>
          </cell>
          <cell r="DZ307">
            <v>8286</v>
          </cell>
          <cell r="EA307">
            <v>8286</v>
          </cell>
        </row>
        <row r="308">
          <cell r="A308">
            <v>230</v>
          </cell>
          <cell r="B308">
            <v>8</v>
          </cell>
          <cell r="C308">
            <v>3</v>
          </cell>
          <cell r="D308">
            <v>0</v>
          </cell>
          <cell r="E308">
            <v>0</v>
          </cell>
          <cell r="F308" t="str">
            <v>OPE</v>
          </cell>
          <cell r="G308" t="str">
            <v>Higher Education</v>
          </cell>
          <cell r="H308" t="str">
            <v>Other, Post 2nd-2</v>
          </cell>
          <cell r="I308">
            <v>0</v>
          </cell>
          <cell r="J308" t="str">
            <v>Federal TRIO programs (HEA IV-A-2, Chapter 1)</v>
          </cell>
          <cell r="K308">
            <v>0</v>
          </cell>
          <cell r="L308" t="str">
            <v>D</v>
          </cell>
          <cell r="M308">
            <v>1</v>
          </cell>
          <cell r="N308">
            <v>0</v>
          </cell>
          <cell r="O308">
            <v>0</v>
          </cell>
          <cell r="P308">
            <v>848089</v>
          </cell>
          <cell r="Q308">
            <v>848089</v>
          </cell>
          <cell r="R308">
            <v>853089</v>
          </cell>
          <cell r="S308">
            <v>853089</v>
          </cell>
          <cell r="T308">
            <v>853089</v>
          </cell>
          <cell r="U308">
            <v>858089</v>
          </cell>
          <cell r="V308">
            <v>858089</v>
          </cell>
          <cell r="W308">
            <v>858089</v>
          </cell>
          <cell r="X308">
            <v>858089</v>
          </cell>
          <cell r="Y308">
            <v>858089</v>
          </cell>
          <cell r="Z308">
            <v>858089</v>
          </cell>
          <cell r="AA308">
            <v>0</v>
          </cell>
          <cell r="AB308">
            <v>858089</v>
          </cell>
          <cell r="AC308">
            <v>853089</v>
          </cell>
          <cell r="AD308">
            <v>853089</v>
          </cell>
          <cell r="AE308">
            <v>853089</v>
          </cell>
          <cell r="AF308">
            <v>853089</v>
          </cell>
          <cell r="AG308">
            <v>853089</v>
          </cell>
          <cell r="AH308">
            <v>853089</v>
          </cell>
          <cell r="AI308">
            <v>878682</v>
          </cell>
          <cell r="AJ308">
            <v>853089</v>
          </cell>
          <cell r="AK308">
            <v>853089</v>
          </cell>
          <cell r="AL308">
            <v>868089</v>
          </cell>
          <cell r="AM308">
            <v>868089</v>
          </cell>
          <cell r="AN308">
            <v>879089</v>
          </cell>
          <cell r="AO308">
            <v>873386</v>
          </cell>
          <cell r="AP308">
            <v>871846</v>
          </cell>
          <cell r="AQ308">
            <v>853089</v>
          </cell>
          <cell r="AR308">
            <v>828189</v>
          </cell>
          <cell r="AS308">
            <v>853089</v>
          </cell>
          <cell r="AT308">
            <v>853089</v>
          </cell>
          <cell r="AU308">
            <v>853089</v>
          </cell>
          <cell r="AV308">
            <v>853089</v>
          </cell>
          <cell r="AW308">
            <v>828089</v>
          </cell>
          <cell r="AX308">
            <v>828178</v>
          </cell>
          <cell r="AY308">
            <v>828178</v>
          </cell>
          <cell r="AZ308">
            <v>826522</v>
          </cell>
          <cell r="BA308">
            <v>814099</v>
          </cell>
          <cell r="BB308">
            <v>853089</v>
          </cell>
          <cell r="BC308">
            <v>853089</v>
          </cell>
          <cell r="BD308">
            <v>879089</v>
          </cell>
          <cell r="BE308">
            <v>853089</v>
          </cell>
          <cell r="BF308">
            <v>910089</v>
          </cell>
          <cell r="BG308">
            <v>853089</v>
          </cell>
          <cell r="BH308">
            <v>921089</v>
          </cell>
          <cell r="BI308">
            <v>888089</v>
          </cell>
          <cell r="BJ308">
            <v>906089</v>
          </cell>
          <cell r="BK308">
            <v>920089</v>
          </cell>
          <cell r="BL308">
            <v>826522</v>
          </cell>
          <cell r="BM308">
            <v>826522</v>
          </cell>
          <cell r="BN308">
            <v>826522</v>
          </cell>
          <cell r="BO308">
            <v>826522</v>
          </cell>
          <cell r="BP308">
            <v>826522</v>
          </cell>
          <cell r="BQ308">
            <v>814099</v>
          </cell>
          <cell r="BR308">
            <v>814099</v>
          </cell>
          <cell r="BS308">
            <v>814099</v>
          </cell>
          <cell r="BT308">
            <v>814099</v>
          </cell>
          <cell r="BU308">
            <v>841522</v>
          </cell>
          <cell r="BV308">
            <v>839932</v>
          </cell>
          <cell r="BW308">
            <v>853089</v>
          </cell>
          <cell r="BX308">
            <v>826522</v>
          </cell>
          <cell r="BY308">
            <v>826522</v>
          </cell>
          <cell r="BZ308">
            <v>826522</v>
          </cell>
          <cell r="CA308">
            <v>826522</v>
          </cell>
          <cell r="CB308">
            <v>826522</v>
          </cell>
          <cell r="CC308">
            <v>839932</v>
          </cell>
          <cell r="CD308">
            <v>839932</v>
          </cell>
          <cell r="CE308">
            <v>839932</v>
          </cell>
          <cell r="CF308">
            <v>839932</v>
          </cell>
          <cell r="CG308">
            <v>839932</v>
          </cell>
          <cell r="CH308">
            <v>795998</v>
          </cell>
          <cell r="CI308">
            <v>839932</v>
          </cell>
          <cell r="CJ308">
            <v>839932</v>
          </cell>
          <cell r="CK308">
            <v>839932</v>
          </cell>
          <cell r="CL308">
            <v>839932</v>
          </cell>
          <cell r="CM308">
            <v>839932</v>
          </cell>
          <cell r="CN308">
            <v>839932</v>
          </cell>
          <cell r="CO308">
            <v>839932</v>
          </cell>
          <cell r="CP308">
            <v>839932</v>
          </cell>
          <cell r="CQ308">
            <v>839932</v>
          </cell>
          <cell r="CR308">
            <v>849932</v>
          </cell>
          <cell r="CS308">
            <v>849932</v>
          </cell>
          <cell r="CT308">
            <v>795998</v>
          </cell>
          <cell r="CU308">
            <v>838252</v>
          </cell>
          <cell r="CV308">
            <v>849932</v>
          </cell>
          <cell r="CW308">
            <v>838252</v>
          </cell>
          <cell r="CX308">
            <v>838252</v>
          </cell>
          <cell r="CY308">
            <v>838252</v>
          </cell>
          <cell r="CZ308">
            <v>838252</v>
          </cell>
          <cell r="DA308">
            <v>846652</v>
          </cell>
          <cell r="DB308">
            <v>838252</v>
          </cell>
          <cell r="DC308">
            <v>837788</v>
          </cell>
          <cell r="DD308">
            <v>838252</v>
          </cell>
          <cell r="DE308">
            <v>839752</v>
          </cell>
          <cell r="DF308">
            <v>838252</v>
          </cell>
          <cell r="DG308">
            <v>888252</v>
          </cell>
          <cell r="DH308">
            <v>863252</v>
          </cell>
          <cell r="DI308">
            <v>889752</v>
          </cell>
          <cell r="DJ308">
            <v>859752</v>
          </cell>
          <cell r="DK308">
            <v>859752</v>
          </cell>
          <cell r="DL308">
            <v>900000</v>
          </cell>
          <cell r="DM308">
            <v>900000</v>
          </cell>
          <cell r="DN308">
            <v>839752</v>
          </cell>
          <cell r="DO308">
            <v>0</v>
          </cell>
          <cell r="DP308">
            <v>839752</v>
          </cell>
          <cell r="DQ308">
            <v>900000</v>
          </cell>
          <cell r="DR308">
            <v>870000</v>
          </cell>
          <cell r="DS308">
            <v>900000</v>
          </cell>
          <cell r="DT308">
            <v>889752</v>
          </cell>
          <cell r="DU308">
            <v>859752</v>
          </cell>
          <cell r="DV308">
            <v>859752</v>
          </cell>
          <cell r="DW308">
            <v>859752</v>
          </cell>
          <cell r="DX308">
            <v>900000</v>
          </cell>
          <cell r="DY308">
            <v>900000</v>
          </cell>
          <cell r="DZ308">
            <v>900000</v>
          </cell>
          <cell r="EA308">
            <v>900000</v>
          </cell>
        </row>
        <row r="309">
          <cell r="A309">
            <v>231</v>
          </cell>
          <cell r="B309">
            <v>8</v>
          </cell>
          <cell r="C309">
            <v>3</v>
          </cell>
          <cell r="D309">
            <v>0</v>
          </cell>
          <cell r="E309">
            <v>0</v>
          </cell>
          <cell r="F309" t="str">
            <v>OPE</v>
          </cell>
          <cell r="G309" t="str">
            <v>Higher Education</v>
          </cell>
          <cell r="H309" t="str">
            <v>Other, Post 2nd-3</v>
          </cell>
          <cell r="I309">
            <v>0</v>
          </cell>
          <cell r="J309" t="str">
            <v>Additional funds for Upward Bound (HEA 402C(g))</v>
          </cell>
          <cell r="K309">
            <v>0</v>
          </cell>
          <cell r="L309" t="str">
            <v>M</v>
          </cell>
          <cell r="M309">
            <v>1</v>
          </cell>
          <cell r="N309">
            <v>0</v>
          </cell>
          <cell r="O309">
            <v>0</v>
          </cell>
          <cell r="P309">
            <v>57000</v>
          </cell>
          <cell r="Q309">
            <v>57000</v>
          </cell>
          <cell r="R309">
            <v>57000</v>
          </cell>
          <cell r="S309">
            <v>57000</v>
          </cell>
          <cell r="T309">
            <v>57000</v>
          </cell>
          <cell r="U309">
            <v>57000</v>
          </cell>
          <cell r="V309">
            <v>57000</v>
          </cell>
          <cell r="W309">
            <v>57000</v>
          </cell>
          <cell r="X309">
            <v>57000</v>
          </cell>
          <cell r="Y309">
            <v>57000</v>
          </cell>
          <cell r="Z309">
            <v>57000</v>
          </cell>
          <cell r="AA309">
            <v>0</v>
          </cell>
          <cell r="AB309">
            <v>57000</v>
          </cell>
          <cell r="AC309">
            <v>57000</v>
          </cell>
          <cell r="AD309">
            <v>57000</v>
          </cell>
          <cell r="AE309">
            <v>57000</v>
          </cell>
          <cell r="AF309">
            <v>57000</v>
          </cell>
          <cell r="AG309">
            <v>57000</v>
          </cell>
          <cell r="AH309">
            <v>57000</v>
          </cell>
          <cell r="AI309">
            <v>57000</v>
          </cell>
          <cell r="AJ309">
            <v>57000</v>
          </cell>
          <cell r="AK309">
            <v>57000</v>
          </cell>
          <cell r="AL309">
            <v>57000</v>
          </cell>
          <cell r="AM309">
            <v>57000</v>
          </cell>
          <cell r="AN309">
            <v>57000</v>
          </cell>
          <cell r="AO309">
            <v>57000</v>
          </cell>
          <cell r="AP309">
            <v>57000</v>
          </cell>
          <cell r="AQ309">
            <v>57000</v>
          </cell>
          <cell r="AR309">
            <v>57000</v>
          </cell>
          <cell r="AS309">
            <v>57000</v>
          </cell>
          <cell r="AT309">
            <v>57000</v>
          </cell>
          <cell r="AU309">
            <v>57000</v>
          </cell>
          <cell r="AV309">
            <v>57000</v>
          </cell>
          <cell r="AW309">
            <v>57000</v>
          </cell>
          <cell r="AX309">
            <v>57000</v>
          </cell>
          <cell r="AY309">
            <v>57000</v>
          </cell>
          <cell r="AZ309">
            <v>57000</v>
          </cell>
          <cell r="BA309">
            <v>57000</v>
          </cell>
          <cell r="BB309">
            <v>57000</v>
          </cell>
          <cell r="BC309">
            <v>57000</v>
          </cell>
          <cell r="BD309">
            <v>0</v>
          </cell>
          <cell r="BE309">
            <v>57000</v>
          </cell>
          <cell r="BF309">
            <v>0</v>
          </cell>
          <cell r="BG309">
            <v>0</v>
          </cell>
          <cell r="BH309">
            <v>0</v>
          </cell>
          <cell r="BI309">
            <v>0</v>
          </cell>
          <cell r="BJ309">
            <v>15000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K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Y309">
            <v>0</v>
          </cell>
          <cell r="DZ309">
            <v>0</v>
          </cell>
          <cell r="EA309">
            <v>0</v>
          </cell>
        </row>
        <row r="310">
          <cell r="A310">
            <v>232</v>
          </cell>
          <cell r="B310">
            <v>8</v>
          </cell>
          <cell r="C310">
            <v>3</v>
          </cell>
          <cell r="D310">
            <v>0</v>
          </cell>
          <cell r="E310">
            <v>0</v>
          </cell>
          <cell r="F310" t="str">
            <v>OPE</v>
          </cell>
          <cell r="G310" t="str">
            <v>Higher Education</v>
          </cell>
          <cell r="H310" t="str">
            <v>Other, Post 2nd-2</v>
          </cell>
          <cell r="I310">
            <v>0</v>
          </cell>
          <cell r="J310" t="str">
            <v>Gaining early awareness and readiness for undergraduate programs</v>
          </cell>
          <cell r="K310">
            <v>0</v>
          </cell>
          <cell r="L310" t="str">
            <v>D</v>
          </cell>
          <cell r="M310">
            <v>1</v>
          </cell>
          <cell r="N310">
            <v>0</v>
          </cell>
          <cell r="O310">
            <v>0</v>
          </cell>
          <cell r="P310">
            <v>313212</v>
          </cell>
          <cell r="Q310">
            <v>313212</v>
          </cell>
          <cell r="R310">
            <v>323212</v>
          </cell>
          <cell r="S310">
            <v>323212</v>
          </cell>
          <cell r="T310">
            <v>323212</v>
          </cell>
          <cell r="U310">
            <v>323212</v>
          </cell>
          <cell r="V310">
            <v>323212</v>
          </cell>
          <cell r="W310">
            <v>323212</v>
          </cell>
          <cell r="X310">
            <v>323212</v>
          </cell>
          <cell r="Y310">
            <v>323212</v>
          </cell>
          <cell r="Z310">
            <v>323212</v>
          </cell>
          <cell r="AA310">
            <v>0</v>
          </cell>
          <cell r="AB310">
            <v>323212</v>
          </cell>
          <cell r="AC310">
            <v>323212</v>
          </cell>
          <cell r="AD310">
            <v>323212</v>
          </cell>
          <cell r="AE310">
            <v>323212</v>
          </cell>
          <cell r="AF310">
            <v>323212</v>
          </cell>
          <cell r="AG310">
            <v>323212</v>
          </cell>
          <cell r="AH310">
            <v>323212</v>
          </cell>
          <cell r="AI310">
            <v>332908</v>
          </cell>
          <cell r="AJ310">
            <v>323212</v>
          </cell>
          <cell r="AK310">
            <v>323212</v>
          </cell>
          <cell r="AL310">
            <v>323212</v>
          </cell>
          <cell r="AM310">
            <v>323212</v>
          </cell>
          <cell r="AN310">
            <v>328212</v>
          </cell>
          <cell r="AO310">
            <v>328060</v>
          </cell>
          <cell r="AP310">
            <v>323212</v>
          </cell>
          <cell r="AQ310">
            <v>323212</v>
          </cell>
          <cell r="AR310">
            <v>303412</v>
          </cell>
          <cell r="AS310">
            <v>323212</v>
          </cell>
          <cell r="AT310">
            <v>323212</v>
          </cell>
          <cell r="AU310">
            <v>323212</v>
          </cell>
          <cell r="AV310">
            <v>323212</v>
          </cell>
          <cell r="AW310">
            <v>303212</v>
          </cell>
          <cell r="AX310">
            <v>303423</v>
          </cell>
          <cell r="AY310">
            <v>303423</v>
          </cell>
          <cell r="AZ310">
            <v>302816</v>
          </cell>
          <cell r="BA310">
            <v>298265</v>
          </cell>
          <cell r="BB310">
            <v>323212</v>
          </cell>
          <cell r="BC310">
            <v>323212</v>
          </cell>
          <cell r="BD310">
            <v>328212</v>
          </cell>
          <cell r="BE310">
            <v>323212</v>
          </cell>
          <cell r="BF310">
            <v>328212</v>
          </cell>
          <cell r="BG310">
            <v>323212</v>
          </cell>
          <cell r="BH310">
            <v>323212</v>
          </cell>
          <cell r="BI310">
            <v>323212</v>
          </cell>
          <cell r="BJ310">
            <v>323212</v>
          </cell>
          <cell r="BK310">
            <v>323212</v>
          </cell>
          <cell r="BL310">
            <v>302816</v>
          </cell>
          <cell r="BM310">
            <v>302816</v>
          </cell>
          <cell r="BN310">
            <v>302816</v>
          </cell>
          <cell r="BO310">
            <v>302816</v>
          </cell>
          <cell r="BP310">
            <v>302816</v>
          </cell>
          <cell r="BQ310">
            <v>298265</v>
          </cell>
          <cell r="BR310">
            <v>298265</v>
          </cell>
          <cell r="BS310">
            <v>298265</v>
          </cell>
          <cell r="BT310">
            <v>298265</v>
          </cell>
          <cell r="BU310">
            <v>302816</v>
          </cell>
          <cell r="BV310">
            <v>302244</v>
          </cell>
          <cell r="BW310">
            <v>323212</v>
          </cell>
          <cell r="BX310">
            <v>302816</v>
          </cell>
          <cell r="BY310">
            <v>302816</v>
          </cell>
          <cell r="BZ310">
            <v>302816</v>
          </cell>
          <cell r="CA310">
            <v>302816</v>
          </cell>
          <cell r="CB310">
            <v>302816</v>
          </cell>
          <cell r="CC310">
            <v>302244</v>
          </cell>
          <cell r="CD310">
            <v>302244</v>
          </cell>
          <cell r="CE310">
            <v>302244</v>
          </cell>
          <cell r="CF310">
            <v>302244</v>
          </cell>
          <cell r="CG310">
            <v>302244</v>
          </cell>
          <cell r="CH310">
            <v>286435</v>
          </cell>
          <cell r="CI310">
            <v>302244</v>
          </cell>
          <cell r="CJ310">
            <v>302244</v>
          </cell>
          <cell r="CK310">
            <v>302244</v>
          </cell>
          <cell r="CL310">
            <v>302244</v>
          </cell>
          <cell r="CM310">
            <v>302244</v>
          </cell>
          <cell r="CN310">
            <v>302244</v>
          </cell>
          <cell r="CO310">
            <v>302244</v>
          </cell>
          <cell r="CP310">
            <v>302244</v>
          </cell>
          <cell r="CQ310">
            <v>302244</v>
          </cell>
          <cell r="CR310">
            <v>307244</v>
          </cell>
          <cell r="CS310">
            <v>307244</v>
          </cell>
          <cell r="CT310">
            <v>286435</v>
          </cell>
          <cell r="CU310">
            <v>301639</v>
          </cell>
          <cell r="CV310">
            <v>307244</v>
          </cell>
          <cell r="CW310">
            <v>301639</v>
          </cell>
          <cell r="CX310">
            <v>301639</v>
          </cell>
          <cell r="CY310">
            <v>301639</v>
          </cell>
          <cell r="CZ310">
            <v>301639</v>
          </cell>
          <cell r="DA310">
            <v>304639</v>
          </cell>
          <cell r="DB310">
            <v>301639</v>
          </cell>
          <cell r="DC310">
            <v>301472</v>
          </cell>
          <cell r="DD310">
            <v>301639</v>
          </cell>
          <cell r="DE310">
            <v>301639</v>
          </cell>
          <cell r="DF310">
            <v>301639</v>
          </cell>
          <cell r="DG310">
            <v>301639</v>
          </cell>
          <cell r="DH310">
            <v>301639</v>
          </cell>
          <cell r="DI310">
            <v>301639</v>
          </cell>
          <cell r="DJ310">
            <v>301639</v>
          </cell>
          <cell r="DK310">
            <v>301639</v>
          </cell>
          <cell r="DL310">
            <v>322754</v>
          </cell>
          <cell r="DM310">
            <v>322754</v>
          </cell>
          <cell r="DN310">
            <v>301639</v>
          </cell>
          <cell r="DO310">
            <v>0</v>
          </cell>
          <cell r="DP310">
            <v>301639</v>
          </cell>
          <cell r="DQ310">
            <v>322754</v>
          </cell>
          <cell r="DR310">
            <v>312000</v>
          </cell>
          <cell r="DS310">
            <v>322754</v>
          </cell>
          <cell r="DT310">
            <v>301639</v>
          </cell>
          <cell r="DU310">
            <v>251439</v>
          </cell>
          <cell r="DV310">
            <v>301639</v>
          </cell>
          <cell r="DW310">
            <v>301639</v>
          </cell>
          <cell r="DX310">
            <v>322754</v>
          </cell>
          <cell r="DY310">
            <v>322754</v>
          </cell>
          <cell r="DZ310">
            <v>322754</v>
          </cell>
          <cell r="EA310">
            <v>322754</v>
          </cell>
        </row>
        <row r="311">
          <cell r="A311">
            <v>233</v>
          </cell>
          <cell r="B311">
            <v>8</v>
          </cell>
          <cell r="C311">
            <v>3</v>
          </cell>
          <cell r="D311">
            <v>0</v>
          </cell>
          <cell r="E311">
            <v>0</v>
          </cell>
          <cell r="F311" t="str">
            <v>OPE</v>
          </cell>
          <cell r="G311" t="str">
            <v>Higher Education</v>
          </cell>
          <cell r="H311" t="str">
            <v>Other, Post 2nd-2</v>
          </cell>
          <cell r="I311">
            <v>0</v>
          </cell>
          <cell r="J311" t="str">
            <v>Byrd honors scholarships (HEA IV-A-6)</v>
          </cell>
          <cell r="K311">
            <v>0</v>
          </cell>
          <cell r="L311" t="str">
            <v>D</v>
          </cell>
          <cell r="M311">
            <v>1</v>
          </cell>
          <cell r="N311">
            <v>0</v>
          </cell>
          <cell r="O311">
            <v>0</v>
          </cell>
          <cell r="P311">
            <v>40642</v>
          </cell>
          <cell r="Q311">
            <v>40642</v>
          </cell>
          <cell r="R311">
            <v>42000</v>
          </cell>
          <cell r="S311">
            <v>42000</v>
          </cell>
          <cell r="T311">
            <v>42000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42000</v>
          </cell>
          <cell r="AJ311">
            <v>42000</v>
          </cell>
          <cell r="AK311">
            <v>42000</v>
          </cell>
          <cell r="AL311">
            <v>42000</v>
          </cell>
          <cell r="AM311">
            <v>42000</v>
          </cell>
          <cell r="AN311">
            <v>42000</v>
          </cell>
          <cell r="AO311">
            <v>42000</v>
          </cell>
          <cell r="AP311">
            <v>42000</v>
          </cell>
          <cell r="AQ311">
            <v>42000</v>
          </cell>
          <cell r="AR311">
            <v>0</v>
          </cell>
          <cell r="AS311">
            <v>42000</v>
          </cell>
          <cell r="AT311">
            <v>42000</v>
          </cell>
          <cell r="AU311">
            <v>42000</v>
          </cell>
          <cell r="AV311">
            <v>42000</v>
          </cell>
          <cell r="AW311">
            <v>0</v>
          </cell>
          <cell r="AX311">
            <v>0</v>
          </cell>
          <cell r="AY311">
            <v>0</v>
          </cell>
          <cell r="AZ311">
            <v>0</v>
          </cell>
          <cell r="BA311">
            <v>0</v>
          </cell>
          <cell r="BB311">
            <v>42000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row>
        <row r="312">
          <cell r="A312">
            <v>234</v>
          </cell>
          <cell r="B312">
            <v>8</v>
          </cell>
          <cell r="C312">
            <v>3</v>
          </cell>
          <cell r="D312">
            <v>0</v>
          </cell>
          <cell r="E312">
            <v>0</v>
          </cell>
          <cell r="F312" t="str">
            <v>OPE</v>
          </cell>
          <cell r="G312" t="str">
            <v>Higher Education</v>
          </cell>
          <cell r="H312" t="str">
            <v>Other, Post 2nd-2</v>
          </cell>
          <cell r="I312">
            <v>0</v>
          </cell>
          <cell r="J312" t="str">
            <v>Javits fellowships (HEA VII-A-1)</v>
          </cell>
          <cell r="K312">
            <v>0</v>
          </cell>
          <cell r="L312" t="str">
            <v>D</v>
          </cell>
          <cell r="M312">
            <v>1</v>
          </cell>
          <cell r="N312">
            <v>0</v>
          </cell>
          <cell r="O312">
            <v>0</v>
          </cell>
          <cell r="P312">
            <v>9687</v>
          </cell>
          <cell r="Q312">
            <v>9687</v>
          </cell>
          <cell r="R312">
            <v>9687</v>
          </cell>
          <cell r="S312">
            <v>9687</v>
          </cell>
          <cell r="T312">
            <v>9687</v>
          </cell>
          <cell r="U312">
            <v>9687</v>
          </cell>
          <cell r="V312">
            <v>9687</v>
          </cell>
          <cell r="W312">
            <v>9687</v>
          </cell>
          <cell r="X312">
            <v>9687</v>
          </cell>
          <cell r="Y312">
            <v>9687</v>
          </cell>
          <cell r="Z312">
            <v>9687</v>
          </cell>
          <cell r="AA312">
            <v>0</v>
          </cell>
          <cell r="AB312">
            <v>9687</v>
          </cell>
          <cell r="AC312">
            <v>9687</v>
          </cell>
          <cell r="AD312">
            <v>9687</v>
          </cell>
          <cell r="AE312">
            <v>9687</v>
          </cell>
          <cell r="AF312">
            <v>9687</v>
          </cell>
          <cell r="AG312">
            <v>9687</v>
          </cell>
          <cell r="AH312">
            <v>9687</v>
          </cell>
          <cell r="AI312">
            <v>9687</v>
          </cell>
          <cell r="AJ312">
            <v>9687</v>
          </cell>
          <cell r="AK312">
            <v>9687</v>
          </cell>
          <cell r="AL312">
            <v>9687</v>
          </cell>
          <cell r="AM312">
            <v>9687</v>
          </cell>
          <cell r="AN312">
            <v>9687</v>
          </cell>
          <cell r="AO312">
            <v>9687</v>
          </cell>
          <cell r="AP312">
            <v>9687</v>
          </cell>
          <cell r="AQ312">
            <v>9687</v>
          </cell>
          <cell r="AR312">
            <v>9687</v>
          </cell>
          <cell r="AS312">
            <v>9687</v>
          </cell>
          <cell r="AT312">
            <v>9687</v>
          </cell>
          <cell r="AU312">
            <v>9687</v>
          </cell>
          <cell r="AV312">
            <v>9687</v>
          </cell>
          <cell r="AW312">
            <v>8100</v>
          </cell>
          <cell r="AX312">
            <v>8100</v>
          </cell>
          <cell r="AY312">
            <v>8100</v>
          </cell>
          <cell r="AZ312">
            <v>8084</v>
          </cell>
          <cell r="BA312">
            <v>7962</v>
          </cell>
          <cell r="BB312">
            <v>9687</v>
          </cell>
          <cell r="BC312">
            <v>9687</v>
          </cell>
          <cell r="BD312">
            <v>0</v>
          </cell>
          <cell r="BE312">
            <v>9687</v>
          </cell>
          <cell r="BF312">
            <v>9687</v>
          </cell>
          <cell r="BG312">
            <v>9687</v>
          </cell>
          <cell r="BH312">
            <v>9687</v>
          </cell>
          <cell r="BI312">
            <v>9687</v>
          </cell>
          <cell r="BJ312">
            <v>0</v>
          </cell>
          <cell r="BK312">
            <v>0</v>
          </cell>
          <cell r="BL312">
            <v>0</v>
          </cell>
          <cell r="BM312">
            <v>8084</v>
          </cell>
          <cell r="BN312">
            <v>8084</v>
          </cell>
          <cell r="BO312">
            <v>8084</v>
          </cell>
          <cell r="BP312">
            <v>0</v>
          </cell>
          <cell r="BQ312">
            <v>7962</v>
          </cell>
          <cell r="BR312">
            <v>7962</v>
          </cell>
          <cell r="BS312">
            <v>7962</v>
          </cell>
          <cell r="BT312">
            <v>7962</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row>
        <row r="313">
          <cell r="A313">
            <v>235</v>
          </cell>
          <cell r="B313">
            <v>8</v>
          </cell>
          <cell r="C313">
            <v>3</v>
          </cell>
          <cell r="D313">
            <v>0</v>
          </cell>
          <cell r="E313">
            <v>0</v>
          </cell>
          <cell r="F313" t="str">
            <v>OPE</v>
          </cell>
          <cell r="G313" t="str">
            <v>Higher Education</v>
          </cell>
          <cell r="H313" t="str">
            <v>Other, Post 2nd-2</v>
          </cell>
          <cell r="I313">
            <v>0</v>
          </cell>
          <cell r="J313" t="str">
            <v>Graduate assistance in areas of national need (HEA VII-A-2)</v>
          </cell>
          <cell r="K313">
            <v>0</v>
          </cell>
          <cell r="L313" t="str">
            <v>D</v>
          </cell>
          <cell r="M313">
            <v>1</v>
          </cell>
          <cell r="N313">
            <v>0</v>
          </cell>
          <cell r="O313">
            <v>0</v>
          </cell>
          <cell r="P313">
            <v>31030</v>
          </cell>
          <cell r="Q313">
            <v>31030</v>
          </cell>
          <cell r="R313">
            <v>31030</v>
          </cell>
          <cell r="S313">
            <v>31030</v>
          </cell>
          <cell r="T313">
            <v>31030</v>
          </cell>
          <cell r="U313">
            <v>31030</v>
          </cell>
          <cell r="V313">
            <v>31030</v>
          </cell>
          <cell r="W313">
            <v>31030</v>
          </cell>
          <cell r="X313">
            <v>31030</v>
          </cell>
          <cell r="Y313">
            <v>31030</v>
          </cell>
          <cell r="Z313">
            <v>31030</v>
          </cell>
          <cell r="AA313">
            <v>0</v>
          </cell>
          <cell r="AB313">
            <v>31030</v>
          </cell>
          <cell r="AC313">
            <v>31030</v>
          </cell>
          <cell r="AD313">
            <v>31030</v>
          </cell>
          <cell r="AE313">
            <v>31030</v>
          </cell>
          <cell r="AF313">
            <v>31030</v>
          </cell>
          <cell r="AG313">
            <v>31030</v>
          </cell>
          <cell r="AH313">
            <v>31030</v>
          </cell>
          <cell r="AI313">
            <v>31030</v>
          </cell>
          <cell r="AJ313">
            <v>31030</v>
          </cell>
          <cell r="AK313">
            <v>31030</v>
          </cell>
          <cell r="AL313">
            <v>31030</v>
          </cell>
          <cell r="AM313">
            <v>31030</v>
          </cell>
          <cell r="AN313">
            <v>31030</v>
          </cell>
          <cell r="AO313">
            <v>31030</v>
          </cell>
          <cell r="AP313">
            <v>31030</v>
          </cell>
          <cell r="AQ313">
            <v>31030</v>
          </cell>
          <cell r="AR313">
            <v>31030</v>
          </cell>
          <cell r="AS313">
            <v>31030</v>
          </cell>
          <cell r="AT313">
            <v>31030</v>
          </cell>
          <cell r="AU313">
            <v>31030</v>
          </cell>
          <cell r="AV313">
            <v>31030</v>
          </cell>
          <cell r="AW313">
            <v>31030</v>
          </cell>
          <cell r="AX313">
            <v>31030</v>
          </cell>
          <cell r="AY313">
            <v>31030</v>
          </cell>
          <cell r="AZ313">
            <v>30968</v>
          </cell>
          <cell r="BA313">
            <v>30502</v>
          </cell>
          <cell r="BB313">
            <v>31030</v>
          </cell>
          <cell r="BC313">
            <v>31030</v>
          </cell>
          <cell r="BD313">
            <v>0</v>
          </cell>
          <cell r="BE313">
            <v>31030</v>
          </cell>
          <cell r="BF313">
            <v>31030</v>
          </cell>
          <cell r="BG313">
            <v>31030</v>
          </cell>
          <cell r="BH313">
            <v>31030</v>
          </cell>
          <cell r="BI313">
            <v>31030</v>
          </cell>
          <cell r="BJ313">
            <v>40717</v>
          </cell>
          <cell r="BK313">
            <v>40717</v>
          </cell>
          <cell r="BL313">
            <v>39052</v>
          </cell>
          <cell r="BM313">
            <v>30968</v>
          </cell>
          <cell r="BN313">
            <v>30968</v>
          </cell>
          <cell r="BO313">
            <v>30968</v>
          </cell>
          <cell r="BP313">
            <v>30968</v>
          </cell>
          <cell r="BQ313">
            <v>30502</v>
          </cell>
          <cell r="BR313">
            <v>30502</v>
          </cell>
          <cell r="BS313">
            <v>30502</v>
          </cell>
          <cell r="BT313">
            <v>30502</v>
          </cell>
          <cell r="BU313">
            <v>30968</v>
          </cell>
          <cell r="BV313">
            <v>30909</v>
          </cell>
          <cell r="BW313">
            <v>39052</v>
          </cell>
          <cell r="BX313">
            <v>39052</v>
          </cell>
          <cell r="BY313">
            <v>37111</v>
          </cell>
          <cell r="BZ313">
            <v>34756</v>
          </cell>
          <cell r="CA313">
            <v>39052</v>
          </cell>
          <cell r="CB313">
            <v>39052</v>
          </cell>
          <cell r="CC313">
            <v>39052</v>
          </cell>
          <cell r="CD313">
            <v>30909</v>
          </cell>
          <cell r="CE313">
            <v>30909</v>
          </cell>
          <cell r="CF313">
            <v>30909</v>
          </cell>
          <cell r="CG313">
            <v>30909</v>
          </cell>
          <cell r="CH313">
            <v>29293</v>
          </cell>
          <cell r="CI313">
            <v>30909</v>
          </cell>
          <cell r="CJ313">
            <v>30909</v>
          </cell>
          <cell r="CK313">
            <v>30909</v>
          </cell>
          <cell r="CL313">
            <v>30909</v>
          </cell>
          <cell r="CM313">
            <v>30909</v>
          </cell>
          <cell r="CN313">
            <v>30909</v>
          </cell>
          <cell r="CO313">
            <v>30909</v>
          </cell>
          <cell r="CP313">
            <v>30909</v>
          </cell>
          <cell r="CQ313">
            <v>30909</v>
          </cell>
          <cell r="CR313">
            <v>30848</v>
          </cell>
          <cell r="CS313">
            <v>30848</v>
          </cell>
          <cell r="CT313">
            <v>29293</v>
          </cell>
          <cell r="CU313">
            <v>29293</v>
          </cell>
          <cell r="CV313">
            <v>30848</v>
          </cell>
          <cell r="CW313">
            <v>29293</v>
          </cell>
          <cell r="CX313">
            <v>29293</v>
          </cell>
          <cell r="CY313">
            <v>29293</v>
          </cell>
          <cell r="CZ313">
            <v>29293</v>
          </cell>
          <cell r="DA313">
            <v>31000</v>
          </cell>
          <cell r="DB313">
            <v>29293</v>
          </cell>
          <cell r="DC313">
            <v>29277</v>
          </cell>
          <cell r="DD313">
            <v>29293</v>
          </cell>
          <cell r="DE313">
            <v>29293</v>
          </cell>
          <cell r="DF313">
            <v>29293</v>
          </cell>
          <cell r="DG313">
            <v>29293</v>
          </cell>
          <cell r="DH313">
            <v>29293</v>
          </cell>
          <cell r="DI313">
            <v>29293</v>
          </cell>
          <cell r="DJ313">
            <v>29293</v>
          </cell>
          <cell r="DK313">
            <v>29293</v>
          </cell>
          <cell r="DL313">
            <v>25075</v>
          </cell>
          <cell r="DM313">
            <v>25075</v>
          </cell>
          <cell r="DN313">
            <v>20000</v>
          </cell>
          <cell r="DO313">
            <v>0</v>
          </cell>
          <cell r="DP313">
            <v>29293</v>
          </cell>
          <cell r="DQ313">
            <v>29293</v>
          </cell>
          <cell r="DR313">
            <v>25075</v>
          </cell>
          <cell r="DS313">
            <v>29293</v>
          </cell>
          <cell r="DT313">
            <v>29293</v>
          </cell>
          <cell r="DU313">
            <v>25923</v>
          </cell>
          <cell r="DV313">
            <v>29293</v>
          </cell>
          <cell r="DW313">
            <v>29293</v>
          </cell>
          <cell r="DX313">
            <v>29293</v>
          </cell>
          <cell r="DY313">
            <v>29293</v>
          </cell>
          <cell r="DZ313">
            <v>29293</v>
          </cell>
          <cell r="EA313">
            <v>29293</v>
          </cell>
        </row>
        <row r="314">
          <cell r="A314">
            <v>236</v>
          </cell>
          <cell r="B314">
            <v>8</v>
          </cell>
          <cell r="C314">
            <v>3</v>
          </cell>
          <cell r="D314">
            <v>0</v>
          </cell>
          <cell r="E314">
            <v>0</v>
          </cell>
          <cell r="F314" t="str">
            <v>OPE</v>
          </cell>
          <cell r="G314" t="str">
            <v>Higher Education</v>
          </cell>
          <cell r="H314" t="str">
            <v>Other, Post 2nd-2</v>
          </cell>
          <cell r="I314">
            <v>0</v>
          </cell>
          <cell r="J314" t="str">
            <v>Thurgood Marshall legal educational opportunity program (HEA VII-A-3)</v>
          </cell>
          <cell r="K314">
            <v>0</v>
          </cell>
          <cell r="L314" t="str">
            <v>D</v>
          </cell>
          <cell r="M314">
            <v>1</v>
          </cell>
          <cell r="N314">
            <v>0</v>
          </cell>
          <cell r="O314">
            <v>0</v>
          </cell>
          <cell r="P314">
            <v>3000</v>
          </cell>
          <cell r="Q314">
            <v>3000</v>
          </cell>
          <cell r="R314">
            <v>3000</v>
          </cell>
          <cell r="S314">
            <v>3000</v>
          </cell>
          <cell r="T314">
            <v>3000</v>
          </cell>
          <cell r="U314">
            <v>0</v>
          </cell>
          <cell r="V314">
            <v>0</v>
          </cell>
          <cell r="W314">
            <v>0</v>
          </cell>
          <cell r="X314">
            <v>0</v>
          </cell>
          <cell r="Y314">
            <v>0</v>
          </cell>
          <cell r="Z314">
            <v>0</v>
          </cell>
          <cell r="AA314">
            <v>0</v>
          </cell>
          <cell r="AB314">
            <v>0</v>
          </cell>
          <cell r="AC314">
            <v>0</v>
          </cell>
          <cell r="AD314">
            <v>0</v>
          </cell>
          <cell r="AE314">
            <v>3000</v>
          </cell>
          <cell r="AF314">
            <v>3000</v>
          </cell>
          <cell r="AG314">
            <v>3000</v>
          </cell>
          <cell r="AH314">
            <v>3000</v>
          </cell>
          <cell r="AI314">
            <v>3000</v>
          </cell>
          <cell r="AJ314">
            <v>3000</v>
          </cell>
          <cell r="AK314">
            <v>3000</v>
          </cell>
          <cell r="AL314">
            <v>3000</v>
          </cell>
          <cell r="AM314">
            <v>3000</v>
          </cell>
          <cell r="AN314">
            <v>3000</v>
          </cell>
          <cell r="AO314">
            <v>3000</v>
          </cell>
          <cell r="AP314">
            <v>3000</v>
          </cell>
          <cell r="AQ314">
            <v>3000</v>
          </cell>
          <cell r="AR314">
            <v>0</v>
          </cell>
          <cell r="AS314">
            <v>0</v>
          </cell>
          <cell r="AT314">
            <v>3000</v>
          </cell>
          <cell r="AU314">
            <v>0</v>
          </cell>
          <cell r="AV314">
            <v>0</v>
          </cell>
          <cell r="AW314">
            <v>0</v>
          </cell>
          <cell r="AX314">
            <v>0</v>
          </cell>
          <cell r="AY314">
            <v>0</v>
          </cell>
          <cell r="AZ314">
            <v>0</v>
          </cell>
          <cell r="BA314">
            <v>0</v>
          </cell>
          <cell r="BB314">
            <v>3000</v>
          </cell>
          <cell r="BC314">
            <v>3000</v>
          </cell>
          <cell r="BD314">
            <v>0</v>
          </cell>
          <cell r="BE314">
            <v>3000</v>
          </cell>
          <cell r="BF314">
            <v>3000</v>
          </cell>
          <cell r="BG314">
            <v>3000</v>
          </cell>
          <cell r="BH314">
            <v>3000</v>
          </cell>
          <cell r="BI314">
            <v>3000</v>
          </cell>
          <cell r="BJ314">
            <v>3000</v>
          </cell>
          <cell r="BK314">
            <v>3000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K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row>
        <row r="315">
          <cell r="A315">
            <v>237</v>
          </cell>
          <cell r="B315">
            <v>8</v>
          </cell>
          <cell r="C315">
            <v>3</v>
          </cell>
          <cell r="D315">
            <v>0</v>
          </cell>
          <cell r="E315">
            <v>0</v>
          </cell>
          <cell r="F315" t="str">
            <v>OPE</v>
          </cell>
          <cell r="G315" t="str">
            <v>Higher Education</v>
          </cell>
          <cell r="H315" t="str">
            <v>Other, Post 2nd-2</v>
          </cell>
          <cell r="I315">
            <v>0</v>
          </cell>
          <cell r="J315" t="str">
            <v>B.J. Stupak Olympic scholarships (HE Amendments of 1992, section 1543)</v>
          </cell>
          <cell r="K315">
            <v>0</v>
          </cell>
          <cell r="L315" t="str">
            <v>D</v>
          </cell>
          <cell r="M315">
            <v>1</v>
          </cell>
          <cell r="N315">
            <v>0</v>
          </cell>
          <cell r="O315">
            <v>0</v>
          </cell>
          <cell r="P315">
            <v>977</v>
          </cell>
          <cell r="Q315">
            <v>977</v>
          </cell>
          <cell r="R315">
            <v>977</v>
          </cell>
          <cell r="S315">
            <v>977</v>
          </cell>
          <cell r="T315">
            <v>977</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1500</v>
          </cell>
          <cell r="AJ315">
            <v>977</v>
          </cell>
          <cell r="AK315">
            <v>977</v>
          </cell>
          <cell r="AL315">
            <v>0</v>
          </cell>
          <cell r="AM315">
            <v>0</v>
          </cell>
          <cell r="AN315">
            <v>977</v>
          </cell>
          <cell r="AO315">
            <v>1400</v>
          </cell>
          <cell r="AP315">
            <v>977</v>
          </cell>
          <cell r="AQ315">
            <v>977</v>
          </cell>
          <cell r="AR315">
            <v>0</v>
          </cell>
          <cell r="AS315">
            <v>0</v>
          </cell>
          <cell r="AT315">
            <v>0</v>
          </cell>
          <cell r="AU315">
            <v>0</v>
          </cell>
          <cell r="AV315">
            <v>0</v>
          </cell>
          <cell r="AW315">
            <v>0</v>
          </cell>
          <cell r="AX315">
            <v>0</v>
          </cell>
          <cell r="AY315">
            <v>0</v>
          </cell>
          <cell r="AZ315">
            <v>0</v>
          </cell>
          <cell r="BA315">
            <v>0</v>
          </cell>
          <cell r="BB315">
            <v>977</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row>
        <row r="316">
          <cell r="A316">
            <v>238</v>
          </cell>
          <cell r="B316">
            <v>8</v>
          </cell>
          <cell r="C316">
            <v>3</v>
          </cell>
          <cell r="D316">
            <v>0</v>
          </cell>
          <cell r="E316">
            <v>0</v>
          </cell>
          <cell r="F316" t="str">
            <v>OPE</v>
          </cell>
          <cell r="G316" t="str">
            <v>Higher Education</v>
          </cell>
          <cell r="H316" t="str">
            <v>Other, Post 2nd-2</v>
          </cell>
          <cell r="I316">
            <v>0</v>
          </cell>
          <cell r="J316" t="str">
            <v>Child care access means parents in school (HEA IV-A-7)</v>
          </cell>
          <cell r="K316">
            <v>0</v>
          </cell>
          <cell r="L316" t="str">
            <v>D</v>
          </cell>
          <cell r="M316">
            <v>1</v>
          </cell>
          <cell r="N316">
            <v>0</v>
          </cell>
          <cell r="O316">
            <v>0</v>
          </cell>
          <cell r="P316">
            <v>16034</v>
          </cell>
          <cell r="Q316">
            <v>16034</v>
          </cell>
          <cell r="R316">
            <v>16034</v>
          </cell>
          <cell r="S316">
            <v>16034</v>
          </cell>
          <cell r="T316">
            <v>16034</v>
          </cell>
          <cell r="U316">
            <v>16534</v>
          </cell>
          <cell r="V316">
            <v>16534</v>
          </cell>
          <cell r="W316">
            <v>16534</v>
          </cell>
          <cell r="X316">
            <v>16534</v>
          </cell>
          <cell r="Y316">
            <v>16534</v>
          </cell>
          <cell r="Z316">
            <v>16534</v>
          </cell>
          <cell r="AA316">
            <v>0</v>
          </cell>
          <cell r="AB316">
            <v>16534</v>
          </cell>
          <cell r="AC316">
            <v>16034</v>
          </cell>
          <cell r="AD316">
            <v>16034</v>
          </cell>
          <cell r="AE316">
            <v>16034</v>
          </cell>
          <cell r="AF316">
            <v>16034</v>
          </cell>
          <cell r="AG316">
            <v>16034</v>
          </cell>
          <cell r="AH316">
            <v>16034</v>
          </cell>
          <cell r="AI316">
            <v>16034</v>
          </cell>
          <cell r="AJ316">
            <v>16034</v>
          </cell>
          <cell r="AK316">
            <v>16034</v>
          </cell>
          <cell r="AL316">
            <v>16034</v>
          </cell>
          <cell r="AM316">
            <v>16034</v>
          </cell>
          <cell r="AN316">
            <v>16034</v>
          </cell>
          <cell r="AO316">
            <v>16034</v>
          </cell>
          <cell r="AP316">
            <v>16034</v>
          </cell>
          <cell r="AQ316">
            <v>16034</v>
          </cell>
          <cell r="AR316">
            <v>16034</v>
          </cell>
          <cell r="AS316">
            <v>16034</v>
          </cell>
          <cell r="AT316">
            <v>16034</v>
          </cell>
          <cell r="AU316">
            <v>16034</v>
          </cell>
          <cell r="AV316">
            <v>16034</v>
          </cell>
          <cell r="AW316">
            <v>16034</v>
          </cell>
          <cell r="AX316">
            <v>16034</v>
          </cell>
          <cell r="AY316">
            <v>16034</v>
          </cell>
          <cell r="AZ316">
            <v>16002</v>
          </cell>
          <cell r="BA316">
            <v>15761</v>
          </cell>
          <cell r="BB316">
            <v>16034</v>
          </cell>
          <cell r="BC316">
            <v>16034</v>
          </cell>
          <cell r="BD316">
            <v>0</v>
          </cell>
          <cell r="BE316">
            <v>16034</v>
          </cell>
          <cell r="BF316">
            <v>16034</v>
          </cell>
          <cell r="BG316">
            <v>16034</v>
          </cell>
          <cell r="BH316">
            <v>16034</v>
          </cell>
          <cell r="BI316">
            <v>16034</v>
          </cell>
          <cell r="BJ316">
            <v>16034</v>
          </cell>
          <cell r="BK316">
            <v>16034</v>
          </cell>
          <cell r="BL316">
            <v>16002</v>
          </cell>
          <cell r="BM316">
            <v>16002</v>
          </cell>
          <cell r="BN316">
            <v>16002</v>
          </cell>
          <cell r="BO316">
            <v>16002</v>
          </cell>
          <cell r="BP316">
            <v>16000</v>
          </cell>
          <cell r="BQ316">
            <v>15761</v>
          </cell>
          <cell r="BR316">
            <v>15761</v>
          </cell>
          <cell r="BS316">
            <v>15761</v>
          </cell>
          <cell r="BT316">
            <v>15761</v>
          </cell>
          <cell r="BU316">
            <v>16000</v>
          </cell>
          <cell r="BV316">
            <v>15970</v>
          </cell>
          <cell r="BW316">
            <v>16002</v>
          </cell>
          <cell r="BX316">
            <v>16002</v>
          </cell>
          <cell r="BY316">
            <v>0</v>
          </cell>
          <cell r="BZ316">
            <v>0</v>
          </cell>
          <cell r="CA316">
            <v>16002</v>
          </cell>
          <cell r="CB316">
            <v>16002</v>
          </cell>
          <cell r="CC316">
            <v>15970</v>
          </cell>
          <cell r="CD316">
            <v>15970</v>
          </cell>
          <cell r="CE316">
            <v>15970</v>
          </cell>
          <cell r="CF316">
            <v>15970</v>
          </cell>
          <cell r="CG316">
            <v>15970</v>
          </cell>
          <cell r="CH316">
            <v>15134</v>
          </cell>
          <cell r="CI316">
            <v>15970</v>
          </cell>
          <cell r="CJ316">
            <v>15970</v>
          </cell>
          <cell r="CK316">
            <v>15970</v>
          </cell>
          <cell r="CL316">
            <v>15970</v>
          </cell>
          <cell r="CM316">
            <v>15970</v>
          </cell>
          <cell r="CN316">
            <v>15970</v>
          </cell>
          <cell r="CO316">
            <v>15970</v>
          </cell>
          <cell r="CP316">
            <v>15970</v>
          </cell>
          <cell r="CQ316">
            <v>15970</v>
          </cell>
          <cell r="CR316">
            <v>15938</v>
          </cell>
          <cell r="CS316">
            <v>15938</v>
          </cell>
          <cell r="CT316">
            <v>15134</v>
          </cell>
          <cell r="CU316">
            <v>15134</v>
          </cell>
          <cell r="CV316">
            <v>15938</v>
          </cell>
          <cell r="CW316">
            <v>15134</v>
          </cell>
          <cell r="CX316">
            <v>15134</v>
          </cell>
          <cell r="CY316">
            <v>15134</v>
          </cell>
          <cell r="CZ316">
            <v>15134</v>
          </cell>
          <cell r="DA316">
            <v>15938</v>
          </cell>
          <cell r="DB316">
            <v>15134</v>
          </cell>
          <cell r="DC316">
            <v>15126</v>
          </cell>
          <cell r="DD316">
            <v>15134</v>
          </cell>
          <cell r="DE316">
            <v>15134</v>
          </cell>
          <cell r="DF316">
            <v>15134</v>
          </cell>
          <cell r="DG316">
            <v>15134</v>
          </cell>
          <cell r="DH316">
            <v>15134</v>
          </cell>
          <cell r="DI316">
            <v>15134</v>
          </cell>
          <cell r="DJ316">
            <v>15134</v>
          </cell>
          <cell r="DK316">
            <v>15134</v>
          </cell>
          <cell r="DL316">
            <v>15134</v>
          </cell>
          <cell r="DM316">
            <v>15134</v>
          </cell>
          <cell r="DN316">
            <v>0</v>
          </cell>
          <cell r="DO316">
            <v>0</v>
          </cell>
          <cell r="DP316">
            <v>15134</v>
          </cell>
          <cell r="DQ316">
            <v>15134</v>
          </cell>
          <cell r="DR316">
            <v>15134</v>
          </cell>
          <cell r="DS316">
            <v>15134</v>
          </cell>
          <cell r="DT316">
            <v>15134</v>
          </cell>
          <cell r="DU316">
            <v>7134</v>
          </cell>
          <cell r="DV316">
            <v>15134</v>
          </cell>
          <cell r="DW316">
            <v>15134</v>
          </cell>
          <cell r="DX316">
            <v>15134</v>
          </cell>
          <cell r="DY316">
            <v>15134</v>
          </cell>
          <cell r="DZ316">
            <v>15134</v>
          </cell>
          <cell r="EA316">
            <v>15134</v>
          </cell>
        </row>
        <row r="317">
          <cell r="A317">
            <v>239</v>
          </cell>
          <cell r="B317">
            <v>8</v>
          </cell>
          <cell r="C317">
            <v>3</v>
          </cell>
          <cell r="D317">
            <v>0</v>
          </cell>
          <cell r="E317">
            <v>0</v>
          </cell>
          <cell r="F317" t="str">
            <v>OPE</v>
          </cell>
          <cell r="G317" t="str">
            <v>Higher Education</v>
          </cell>
          <cell r="H317" t="str">
            <v>Other, Post 2nd-2</v>
          </cell>
          <cell r="I317">
            <v>0</v>
          </cell>
          <cell r="J317" t="str">
            <v>Teachers for a competitive tomorrow (America COMPETES Act VI, Subtitle A, Part I): Baccalaureate STEM and foreign language teacher training (Sec. 6113)</v>
          </cell>
          <cell r="K317">
            <v>0</v>
          </cell>
          <cell r="L317" t="str">
            <v>D</v>
          </cell>
          <cell r="M317">
            <v>1</v>
          </cell>
          <cell r="N317">
            <v>0</v>
          </cell>
          <cell r="O317">
            <v>0</v>
          </cell>
          <cell r="P317">
            <v>1092</v>
          </cell>
          <cell r="Q317">
            <v>1092</v>
          </cell>
          <cell r="R317">
            <v>1092</v>
          </cell>
          <cell r="S317">
            <v>1092</v>
          </cell>
          <cell r="T317">
            <v>1092</v>
          </cell>
          <cell r="U317">
            <v>1092</v>
          </cell>
          <cell r="V317">
            <v>1092</v>
          </cell>
          <cell r="W317">
            <v>1092</v>
          </cell>
          <cell r="X317">
            <v>1092</v>
          </cell>
          <cell r="Y317">
            <v>0</v>
          </cell>
          <cell r="Z317">
            <v>0</v>
          </cell>
          <cell r="AA317">
            <v>0</v>
          </cell>
          <cell r="AB317">
            <v>0</v>
          </cell>
          <cell r="AC317">
            <v>0</v>
          </cell>
          <cell r="AD317">
            <v>0</v>
          </cell>
          <cell r="AE317">
            <v>0</v>
          </cell>
          <cell r="AF317">
            <v>0</v>
          </cell>
          <cell r="AG317">
            <v>0</v>
          </cell>
          <cell r="AH317">
            <v>1092</v>
          </cell>
          <cell r="AI317">
            <v>1092</v>
          </cell>
          <cell r="AJ317">
            <v>1092</v>
          </cell>
          <cell r="AK317">
            <v>1092</v>
          </cell>
          <cell r="AL317">
            <v>0</v>
          </cell>
          <cell r="AM317">
            <v>0</v>
          </cell>
          <cell r="AN317">
            <v>1092</v>
          </cell>
          <cell r="AO317">
            <v>0</v>
          </cell>
          <cell r="AP317">
            <v>1092</v>
          </cell>
          <cell r="AQ317">
            <v>1092</v>
          </cell>
          <cell r="AR317">
            <v>0</v>
          </cell>
          <cell r="AS317">
            <v>1092</v>
          </cell>
          <cell r="AT317">
            <v>0</v>
          </cell>
          <cell r="AU317">
            <v>1092</v>
          </cell>
          <cell r="AV317">
            <v>1092</v>
          </cell>
          <cell r="AW317">
            <v>0</v>
          </cell>
          <cell r="AX317">
            <v>0</v>
          </cell>
          <cell r="AY317">
            <v>0</v>
          </cell>
          <cell r="AZ317">
            <v>0</v>
          </cell>
          <cell r="BA317">
            <v>0</v>
          </cell>
          <cell r="BB317">
            <v>1092</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row>
        <row r="318">
          <cell r="A318">
            <v>240</v>
          </cell>
          <cell r="B318">
            <v>8</v>
          </cell>
          <cell r="C318">
            <v>3</v>
          </cell>
          <cell r="D318">
            <v>0</v>
          </cell>
          <cell r="E318">
            <v>0</v>
          </cell>
          <cell r="F318" t="str">
            <v>OPE</v>
          </cell>
          <cell r="G318" t="str">
            <v>Higher Education</v>
          </cell>
          <cell r="H318" t="str">
            <v>Other, Post 2nd-2</v>
          </cell>
          <cell r="I318">
            <v>0</v>
          </cell>
          <cell r="J318" t="str">
            <v>Teachers for a competitive tomorrow (America COMPETES Act VI, Subtitle A, Part I): Masters STEM and foreign language teacher training (Sec. 6114)</v>
          </cell>
          <cell r="K318">
            <v>0</v>
          </cell>
          <cell r="L318" t="str">
            <v>D</v>
          </cell>
          <cell r="M318">
            <v>1</v>
          </cell>
          <cell r="N318">
            <v>0</v>
          </cell>
          <cell r="O318">
            <v>0</v>
          </cell>
          <cell r="P318">
            <v>1092</v>
          </cell>
          <cell r="Q318">
            <v>1092</v>
          </cell>
          <cell r="R318">
            <v>1092</v>
          </cell>
          <cell r="S318">
            <v>1092</v>
          </cell>
          <cell r="T318">
            <v>1092</v>
          </cell>
          <cell r="U318">
            <v>1092</v>
          </cell>
          <cell r="V318">
            <v>1092</v>
          </cell>
          <cell r="W318">
            <v>1092</v>
          </cell>
          <cell r="X318">
            <v>1092</v>
          </cell>
          <cell r="Y318">
            <v>0</v>
          </cell>
          <cell r="Z318">
            <v>0</v>
          </cell>
          <cell r="AA318">
            <v>0</v>
          </cell>
          <cell r="AB318">
            <v>0</v>
          </cell>
          <cell r="AC318">
            <v>0</v>
          </cell>
          <cell r="AD318">
            <v>0</v>
          </cell>
          <cell r="AE318">
            <v>0</v>
          </cell>
          <cell r="AF318">
            <v>0</v>
          </cell>
          <cell r="AG318">
            <v>0</v>
          </cell>
          <cell r="AH318">
            <v>1092</v>
          </cell>
          <cell r="AI318">
            <v>1092</v>
          </cell>
          <cell r="AJ318">
            <v>1092</v>
          </cell>
          <cell r="AK318">
            <v>1092</v>
          </cell>
          <cell r="AL318">
            <v>0</v>
          </cell>
          <cell r="AM318">
            <v>0</v>
          </cell>
          <cell r="AN318">
            <v>1092</v>
          </cell>
          <cell r="AO318">
            <v>0</v>
          </cell>
          <cell r="AP318">
            <v>1092</v>
          </cell>
          <cell r="AQ318">
            <v>1092</v>
          </cell>
          <cell r="AR318">
            <v>0</v>
          </cell>
          <cell r="AS318">
            <v>1092</v>
          </cell>
          <cell r="AT318">
            <v>0</v>
          </cell>
          <cell r="AU318">
            <v>1092</v>
          </cell>
          <cell r="AV318">
            <v>1092</v>
          </cell>
          <cell r="AW318">
            <v>0</v>
          </cell>
          <cell r="AX318">
            <v>0</v>
          </cell>
          <cell r="AY318">
            <v>0</v>
          </cell>
          <cell r="AZ318">
            <v>0</v>
          </cell>
          <cell r="BA318">
            <v>0</v>
          </cell>
          <cell r="BB318">
            <v>1092</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row>
        <row r="319">
          <cell r="A319">
            <v>241</v>
          </cell>
          <cell r="B319">
            <v>8</v>
          </cell>
          <cell r="C319">
            <v>3</v>
          </cell>
          <cell r="D319">
            <v>0</v>
          </cell>
          <cell r="E319">
            <v>0</v>
          </cell>
          <cell r="F319" t="str">
            <v>OPE</v>
          </cell>
          <cell r="G319" t="str">
            <v>Higher Education</v>
          </cell>
          <cell r="H319" t="str">
            <v>Other, Post 2nd-2</v>
          </cell>
          <cell r="I319">
            <v>0</v>
          </cell>
          <cell r="J319" t="str">
            <v>GPRA data/HEA program evaluation (Department of Education Appropriations Act)</v>
          </cell>
          <cell r="K319">
            <v>0</v>
          </cell>
          <cell r="L319" t="str">
            <v>D</v>
          </cell>
          <cell r="M319">
            <v>1</v>
          </cell>
          <cell r="N319">
            <v>0</v>
          </cell>
          <cell r="O319">
            <v>0</v>
          </cell>
          <cell r="P319">
            <v>609</v>
          </cell>
          <cell r="Q319">
            <v>609</v>
          </cell>
          <cell r="R319">
            <v>609</v>
          </cell>
          <cell r="S319">
            <v>609</v>
          </cell>
          <cell r="T319">
            <v>609</v>
          </cell>
          <cell r="U319">
            <v>609</v>
          </cell>
          <cell r="V319">
            <v>609</v>
          </cell>
          <cell r="W319">
            <v>609</v>
          </cell>
          <cell r="X319">
            <v>609</v>
          </cell>
          <cell r="Y319">
            <v>609</v>
          </cell>
          <cell r="Z319">
            <v>609</v>
          </cell>
          <cell r="AA319">
            <v>0</v>
          </cell>
          <cell r="AB319">
            <v>609</v>
          </cell>
          <cell r="AC319">
            <v>609</v>
          </cell>
          <cell r="AD319">
            <v>609</v>
          </cell>
          <cell r="AE319">
            <v>609</v>
          </cell>
          <cell r="AF319">
            <v>609</v>
          </cell>
          <cell r="AG319">
            <v>609</v>
          </cell>
          <cell r="AH319">
            <v>609</v>
          </cell>
          <cell r="AI319">
            <v>609</v>
          </cell>
          <cell r="AJ319">
            <v>609</v>
          </cell>
          <cell r="AK319">
            <v>609</v>
          </cell>
          <cell r="AL319">
            <v>609</v>
          </cell>
          <cell r="AM319">
            <v>609</v>
          </cell>
          <cell r="AN319">
            <v>609</v>
          </cell>
          <cell r="AO319">
            <v>609</v>
          </cell>
          <cell r="AP319">
            <v>609</v>
          </cell>
          <cell r="AQ319">
            <v>609</v>
          </cell>
          <cell r="AR319">
            <v>609</v>
          </cell>
          <cell r="AS319">
            <v>609</v>
          </cell>
          <cell r="AT319">
            <v>609</v>
          </cell>
          <cell r="AU319">
            <v>609</v>
          </cell>
          <cell r="AV319">
            <v>609</v>
          </cell>
          <cell r="AW319">
            <v>609</v>
          </cell>
          <cell r="AX319">
            <v>609</v>
          </cell>
          <cell r="AY319">
            <v>609</v>
          </cell>
          <cell r="AZ319">
            <v>608</v>
          </cell>
          <cell r="BA319">
            <v>598</v>
          </cell>
          <cell r="BB319">
            <v>609</v>
          </cell>
          <cell r="BC319">
            <v>609</v>
          </cell>
          <cell r="BD319">
            <v>2609</v>
          </cell>
          <cell r="BE319">
            <v>609</v>
          </cell>
          <cell r="BF319">
            <v>2609</v>
          </cell>
          <cell r="BG319">
            <v>609</v>
          </cell>
          <cell r="BH319">
            <v>609</v>
          </cell>
          <cell r="BI319">
            <v>609</v>
          </cell>
          <cell r="BJ319">
            <v>609</v>
          </cell>
          <cell r="BK319">
            <v>609</v>
          </cell>
          <cell r="BL319">
            <v>608</v>
          </cell>
          <cell r="BM319">
            <v>608</v>
          </cell>
          <cell r="BN319">
            <v>608</v>
          </cell>
          <cell r="BO319">
            <v>608</v>
          </cell>
          <cell r="BP319">
            <v>600</v>
          </cell>
          <cell r="BQ319">
            <v>598</v>
          </cell>
          <cell r="BR319">
            <v>598</v>
          </cell>
          <cell r="BS319">
            <v>598</v>
          </cell>
          <cell r="BT319">
            <v>598</v>
          </cell>
          <cell r="BU319">
            <v>608</v>
          </cell>
          <cell r="BV319">
            <v>607</v>
          </cell>
          <cell r="BW319">
            <v>608</v>
          </cell>
          <cell r="BX319">
            <v>608</v>
          </cell>
          <cell r="BY319">
            <v>608</v>
          </cell>
          <cell r="BZ319">
            <v>608</v>
          </cell>
          <cell r="CA319">
            <v>608</v>
          </cell>
          <cell r="CB319">
            <v>608</v>
          </cell>
          <cell r="CC319">
            <v>607</v>
          </cell>
          <cell r="CD319">
            <v>607</v>
          </cell>
          <cell r="CE319">
            <v>607</v>
          </cell>
          <cell r="CF319">
            <v>607</v>
          </cell>
          <cell r="CG319">
            <v>607</v>
          </cell>
          <cell r="CH319">
            <v>575</v>
          </cell>
          <cell r="CI319">
            <v>607</v>
          </cell>
          <cell r="CJ319">
            <v>607</v>
          </cell>
          <cell r="CK319">
            <v>607</v>
          </cell>
          <cell r="CL319">
            <v>607</v>
          </cell>
          <cell r="CM319">
            <v>607</v>
          </cell>
          <cell r="CN319">
            <v>607</v>
          </cell>
          <cell r="CO319">
            <v>67607</v>
          </cell>
          <cell r="CP319">
            <v>67607</v>
          </cell>
          <cell r="CQ319">
            <v>67607</v>
          </cell>
          <cell r="CR319">
            <v>20606</v>
          </cell>
          <cell r="CS319">
            <v>20606</v>
          </cell>
          <cell r="CT319">
            <v>575</v>
          </cell>
          <cell r="CU319">
            <v>575</v>
          </cell>
          <cell r="CV319">
            <v>20606</v>
          </cell>
          <cell r="CW319">
            <v>70000</v>
          </cell>
          <cell r="CX319">
            <v>160000</v>
          </cell>
          <cell r="CY319">
            <v>52000</v>
          </cell>
          <cell r="CZ319">
            <v>52000</v>
          </cell>
          <cell r="DA319">
            <v>1000</v>
          </cell>
          <cell r="DB319">
            <v>575</v>
          </cell>
          <cell r="DC319">
            <v>575</v>
          </cell>
          <cell r="DD319">
            <v>575</v>
          </cell>
          <cell r="DE319">
            <v>0</v>
          </cell>
          <cell r="DF319">
            <v>5000</v>
          </cell>
          <cell r="DG319">
            <v>30000</v>
          </cell>
          <cell r="DH319">
            <v>30000</v>
          </cell>
          <cell r="DI319">
            <v>30000</v>
          </cell>
          <cell r="DJ319">
            <v>30000</v>
          </cell>
          <cell r="DK319">
            <v>30000</v>
          </cell>
          <cell r="DL319">
            <v>0</v>
          </cell>
          <cell r="DM319">
            <v>0</v>
          </cell>
          <cell r="DN319">
            <v>0</v>
          </cell>
          <cell r="DO319">
            <v>0</v>
          </cell>
          <cell r="DP319">
            <v>0</v>
          </cell>
          <cell r="DQ319">
            <v>0</v>
          </cell>
          <cell r="DR319">
            <v>30000</v>
          </cell>
          <cell r="DS319">
            <v>0</v>
          </cell>
          <cell r="DT319">
            <v>30500</v>
          </cell>
          <cell r="DU319">
            <v>25500</v>
          </cell>
          <cell r="DV319">
            <v>0</v>
          </cell>
          <cell r="DW319">
            <v>0</v>
          </cell>
          <cell r="DX319">
            <v>0</v>
          </cell>
          <cell r="DY319">
            <v>0</v>
          </cell>
          <cell r="DZ319">
            <v>0</v>
          </cell>
          <cell r="EA319">
            <v>0</v>
          </cell>
        </row>
        <row r="320">
          <cell r="A320">
            <v>242</v>
          </cell>
          <cell r="B320">
            <v>8</v>
          </cell>
          <cell r="C320">
            <v>3</v>
          </cell>
          <cell r="D320">
            <v>0</v>
          </cell>
          <cell r="E320">
            <v>0</v>
          </cell>
          <cell r="F320" t="str">
            <v>OPE</v>
          </cell>
          <cell r="G320" t="str">
            <v>Higher Education</v>
          </cell>
          <cell r="H320" t="str">
            <v>Other, Post 2nd-2</v>
          </cell>
          <cell r="I320">
            <v>0</v>
          </cell>
          <cell r="J320" t="str">
            <v>Modeling and simulation (HEA Part V, section 891)</v>
          </cell>
          <cell r="K320">
            <v>0</v>
          </cell>
          <cell r="L320" t="str">
            <v>D</v>
          </cell>
          <cell r="M320">
            <v>1</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row>
        <row r="321">
          <cell r="A321">
            <v>243</v>
          </cell>
          <cell r="B321">
            <v>8</v>
          </cell>
          <cell r="C321">
            <v>3</v>
          </cell>
          <cell r="D321">
            <v>0</v>
          </cell>
          <cell r="E321">
            <v>0</v>
          </cell>
          <cell r="F321" t="str">
            <v>OPE</v>
          </cell>
          <cell r="G321" t="str">
            <v>Higher Education</v>
          </cell>
          <cell r="H321" t="str">
            <v>Other, Post 2nd-2</v>
          </cell>
          <cell r="I321">
            <v>0</v>
          </cell>
          <cell r="J321" t="str">
            <v>Underground railroad program (HE Amendments of 1998, VIII-H)</v>
          </cell>
          <cell r="K321">
            <v>0</v>
          </cell>
          <cell r="L321" t="str">
            <v>D</v>
          </cell>
          <cell r="M321">
            <v>1</v>
          </cell>
          <cell r="N321">
            <v>0</v>
          </cell>
          <cell r="O321">
            <v>0</v>
          </cell>
          <cell r="P321">
            <v>1945</v>
          </cell>
          <cell r="Q321">
            <v>1945</v>
          </cell>
          <cell r="R321">
            <v>1945</v>
          </cell>
          <cell r="S321">
            <v>1945</v>
          </cell>
          <cell r="T321">
            <v>1945</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1945</v>
          </cell>
          <cell r="AK321">
            <v>1945</v>
          </cell>
          <cell r="AL321">
            <v>0</v>
          </cell>
          <cell r="AM321">
            <v>0</v>
          </cell>
          <cell r="AN321">
            <v>0</v>
          </cell>
          <cell r="AO321">
            <v>0</v>
          </cell>
          <cell r="AP321">
            <v>1945</v>
          </cell>
          <cell r="AQ321">
            <v>1945</v>
          </cell>
          <cell r="AR321">
            <v>0</v>
          </cell>
          <cell r="AS321">
            <v>1945</v>
          </cell>
          <cell r="AT321">
            <v>0</v>
          </cell>
          <cell r="AU321">
            <v>1945</v>
          </cell>
          <cell r="AV321">
            <v>1945</v>
          </cell>
          <cell r="AW321">
            <v>0</v>
          </cell>
          <cell r="AX321">
            <v>0</v>
          </cell>
          <cell r="AY321">
            <v>0</v>
          </cell>
          <cell r="AZ321">
            <v>0</v>
          </cell>
          <cell r="BA321">
            <v>0</v>
          </cell>
          <cell r="BB321">
            <v>1945</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row>
        <row r="322">
          <cell r="A322">
            <v>244</v>
          </cell>
          <cell r="B322">
            <v>8</v>
          </cell>
          <cell r="C322">
            <v>3</v>
          </cell>
          <cell r="D322">
            <v>0</v>
          </cell>
          <cell r="E322">
            <v>0</v>
          </cell>
          <cell r="F322" t="str">
            <v>OPE</v>
          </cell>
          <cell r="G322" t="str">
            <v>Higher Education</v>
          </cell>
          <cell r="H322" t="str">
            <v>Other, Post 2nd-2</v>
          </cell>
          <cell r="I322">
            <v>0</v>
          </cell>
          <cell r="J322" t="str">
            <v>Legal assistance loan repayment program (HEA IV-B, section 431)</v>
          </cell>
          <cell r="K322">
            <v>0</v>
          </cell>
          <cell r="L322" t="str">
            <v>D</v>
          </cell>
          <cell r="M322">
            <v>1</v>
          </cell>
          <cell r="N322">
            <v>0</v>
          </cell>
          <cell r="O322">
            <v>0</v>
          </cell>
          <cell r="P322">
            <v>0</v>
          </cell>
          <cell r="Q322">
            <v>0</v>
          </cell>
          <cell r="R322">
            <v>5000</v>
          </cell>
          <cell r="S322">
            <v>5000</v>
          </cell>
          <cell r="T322">
            <v>5000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5000</v>
          </cell>
          <cell r="AK322">
            <v>5000</v>
          </cell>
          <cell r="AL322">
            <v>5000</v>
          </cell>
          <cell r="AM322">
            <v>5000</v>
          </cell>
          <cell r="AN322">
            <v>2500</v>
          </cell>
          <cell r="AO322">
            <v>5000</v>
          </cell>
          <cell r="AP322">
            <v>5000</v>
          </cell>
          <cell r="AQ322">
            <v>5000</v>
          </cell>
          <cell r="AR322">
            <v>0</v>
          </cell>
          <cell r="AS322">
            <v>5000</v>
          </cell>
          <cell r="AT322">
            <v>5000</v>
          </cell>
          <cell r="AU322">
            <v>5000</v>
          </cell>
          <cell r="AV322">
            <v>5000</v>
          </cell>
          <cell r="AW322">
            <v>0</v>
          </cell>
          <cell r="AX322">
            <v>0</v>
          </cell>
          <cell r="AY322">
            <v>0</v>
          </cell>
          <cell r="AZ322">
            <v>0</v>
          </cell>
          <cell r="BA322">
            <v>0</v>
          </cell>
          <cell r="BB322">
            <v>5000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row>
        <row r="323">
          <cell r="A323">
            <v>244.01</v>
          </cell>
          <cell r="B323">
            <v>0</v>
          </cell>
          <cell r="C323">
            <v>0</v>
          </cell>
          <cell r="D323">
            <v>0</v>
          </cell>
          <cell r="E323">
            <v>0</v>
          </cell>
          <cell r="F323" t="str">
            <v>OPE</v>
          </cell>
          <cell r="G323" t="str">
            <v>Higher Education</v>
          </cell>
          <cell r="H323">
            <v>0</v>
          </cell>
          <cell r="I323">
            <v>0</v>
          </cell>
          <cell r="J323" t="str">
            <v>Iraq and Afghanistan service grants (HEA IV-A-10)</v>
          </cell>
          <cell r="K323">
            <v>0</v>
          </cell>
          <cell r="L323" t="str">
            <v>M</v>
          </cell>
          <cell r="M323">
            <v>0</v>
          </cell>
          <cell r="N323">
            <v>0</v>
          </cell>
          <cell r="O323">
            <v>0</v>
          </cell>
          <cell r="P323">
            <v>0</v>
          </cell>
          <cell r="Q323">
            <v>0</v>
          </cell>
          <cell r="R323">
            <v>15</v>
          </cell>
          <cell r="S323">
            <v>232</v>
          </cell>
          <cell r="T323">
            <v>232</v>
          </cell>
          <cell r="U323">
            <v>0</v>
          </cell>
          <cell r="V323">
            <v>0</v>
          </cell>
          <cell r="W323">
            <v>0</v>
          </cell>
          <cell r="X323">
            <v>0</v>
          </cell>
          <cell r="Y323">
            <v>232</v>
          </cell>
          <cell r="Z323">
            <v>232</v>
          </cell>
          <cell r="AA323">
            <v>0</v>
          </cell>
          <cell r="AB323">
            <v>232</v>
          </cell>
          <cell r="AC323">
            <v>232</v>
          </cell>
          <cell r="AD323">
            <v>232</v>
          </cell>
          <cell r="AE323">
            <v>232</v>
          </cell>
          <cell r="AF323">
            <v>232</v>
          </cell>
          <cell r="AG323">
            <v>240</v>
          </cell>
          <cell r="AH323">
            <v>240</v>
          </cell>
          <cell r="AI323">
            <v>232</v>
          </cell>
          <cell r="AJ323">
            <v>232</v>
          </cell>
          <cell r="AK323">
            <v>232</v>
          </cell>
          <cell r="AL323">
            <v>232</v>
          </cell>
          <cell r="AM323">
            <v>232</v>
          </cell>
          <cell r="AN323">
            <v>268</v>
          </cell>
          <cell r="AO323">
            <v>268</v>
          </cell>
          <cell r="AP323">
            <v>232</v>
          </cell>
          <cell r="AQ323">
            <v>182</v>
          </cell>
          <cell r="AR323">
            <v>182</v>
          </cell>
          <cell r="AS323">
            <v>182</v>
          </cell>
          <cell r="AT323">
            <v>182</v>
          </cell>
          <cell r="AU323">
            <v>182</v>
          </cell>
          <cell r="AV323">
            <v>182</v>
          </cell>
          <cell r="AW323">
            <v>182</v>
          </cell>
          <cell r="AX323">
            <v>182</v>
          </cell>
          <cell r="AY323">
            <v>182</v>
          </cell>
          <cell r="AZ323">
            <v>183</v>
          </cell>
          <cell r="BA323">
            <v>182</v>
          </cell>
          <cell r="BB323">
            <v>232</v>
          </cell>
          <cell r="BC323">
            <v>240</v>
          </cell>
          <cell r="BD323">
            <v>324</v>
          </cell>
          <cell r="BE323">
            <v>240</v>
          </cell>
          <cell r="BF323">
            <v>211</v>
          </cell>
          <cell r="BG323">
            <v>211</v>
          </cell>
          <cell r="BH323">
            <v>211</v>
          </cell>
          <cell r="BI323">
            <v>211</v>
          </cell>
          <cell r="BJ323">
            <v>211</v>
          </cell>
          <cell r="BK323">
            <v>211</v>
          </cell>
          <cell r="BL323">
            <v>211</v>
          </cell>
          <cell r="BM323">
            <v>211</v>
          </cell>
          <cell r="BN323">
            <v>211</v>
          </cell>
          <cell r="BO323">
            <v>211</v>
          </cell>
          <cell r="BP323">
            <v>211</v>
          </cell>
          <cell r="BQ323">
            <v>211</v>
          </cell>
          <cell r="BR323">
            <v>211</v>
          </cell>
          <cell r="BS323">
            <v>211</v>
          </cell>
          <cell r="BT323">
            <v>211</v>
          </cell>
          <cell r="BU323">
            <v>295</v>
          </cell>
          <cell r="BV323">
            <v>180</v>
          </cell>
          <cell r="BW323">
            <v>239</v>
          </cell>
          <cell r="BX323">
            <v>239</v>
          </cell>
          <cell r="BY323">
            <v>239</v>
          </cell>
          <cell r="BZ323">
            <v>239</v>
          </cell>
          <cell r="CA323">
            <v>239</v>
          </cell>
          <cell r="CB323">
            <v>239</v>
          </cell>
          <cell r="CC323">
            <v>239</v>
          </cell>
          <cell r="CD323">
            <v>334</v>
          </cell>
          <cell r="CE323">
            <v>334</v>
          </cell>
          <cell r="CF323">
            <v>334</v>
          </cell>
          <cell r="CG323">
            <v>248</v>
          </cell>
          <cell r="CH323">
            <v>236</v>
          </cell>
          <cell r="CI323">
            <v>180</v>
          </cell>
          <cell r="CJ323">
            <v>180</v>
          </cell>
          <cell r="CK323">
            <v>231</v>
          </cell>
          <cell r="CL323">
            <v>334</v>
          </cell>
          <cell r="CM323">
            <v>395</v>
          </cell>
          <cell r="CN323">
            <v>231</v>
          </cell>
          <cell r="CO323">
            <v>231</v>
          </cell>
          <cell r="CP323">
            <v>231</v>
          </cell>
          <cell r="CQ323">
            <v>214</v>
          </cell>
          <cell r="CR323">
            <v>231</v>
          </cell>
          <cell r="CS323">
            <v>261</v>
          </cell>
          <cell r="CT323">
            <v>254</v>
          </cell>
          <cell r="CU323">
            <v>294</v>
          </cell>
          <cell r="CV323">
            <v>261</v>
          </cell>
          <cell r="CW323">
            <v>355</v>
          </cell>
          <cell r="CX323">
            <v>355</v>
          </cell>
          <cell r="CY323">
            <v>355</v>
          </cell>
          <cell r="CZ323">
            <v>355</v>
          </cell>
          <cell r="DA323">
            <v>355</v>
          </cell>
          <cell r="DB323">
            <v>285</v>
          </cell>
          <cell r="DC323">
            <v>335</v>
          </cell>
          <cell r="DD323">
            <v>340</v>
          </cell>
          <cell r="DE323">
            <v>369</v>
          </cell>
          <cell r="DF323">
            <v>408</v>
          </cell>
          <cell r="DG323">
            <v>408</v>
          </cell>
          <cell r="DH323">
            <v>408</v>
          </cell>
          <cell r="DI323">
            <v>408</v>
          </cell>
          <cell r="DJ323">
            <v>408</v>
          </cell>
          <cell r="DK323">
            <v>0</v>
          </cell>
          <cell r="DL323">
            <v>340</v>
          </cell>
          <cell r="DM323">
            <v>396</v>
          </cell>
          <cell r="DN323">
            <v>396</v>
          </cell>
          <cell r="DO323">
            <v>0</v>
          </cell>
          <cell r="DP323">
            <v>396</v>
          </cell>
          <cell r="DQ323">
            <v>0</v>
          </cell>
          <cell r="DR323">
            <v>458</v>
          </cell>
          <cell r="DS323">
            <v>453</v>
          </cell>
          <cell r="DT323">
            <v>0</v>
          </cell>
          <cell r="DU323">
            <v>0</v>
          </cell>
          <cell r="DV323">
            <v>0</v>
          </cell>
          <cell r="DW323">
            <v>0</v>
          </cell>
          <cell r="DX323">
            <v>0</v>
          </cell>
          <cell r="DY323">
            <v>0</v>
          </cell>
          <cell r="DZ323">
            <v>0</v>
          </cell>
          <cell r="EA323">
            <v>0</v>
          </cell>
        </row>
        <row r="324">
          <cell r="A324">
            <v>245</v>
          </cell>
          <cell r="B324">
            <v>8</v>
          </cell>
          <cell r="C324">
            <v>3</v>
          </cell>
          <cell r="D324">
            <v>0</v>
          </cell>
          <cell r="E324">
            <v>0</v>
          </cell>
          <cell r="F324" t="str">
            <v>OPE</v>
          </cell>
          <cell r="G324" t="str">
            <v>Higher Education</v>
          </cell>
          <cell r="H324">
            <v>0</v>
          </cell>
          <cell r="I324">
            <v>0</v>
          </cell>
          <cell r="J324" t="str">
            <v>College access challenge grant program (HEA VII-E)</v>
          </cell>
          <cell r="K324">
            <v>0</v>
          </cell>
          <cell r="L324" t="str">
            <v>M</v>
          </cell>
          <cell r="M324">
            <v>1</v>
          </cell>
          <cell r="N324">
            <v>0</v>
          </cell>
          <cell r="O324">
            <v>0</v>
          </cell>
          <cell r="P324">
            <v>66000</v>
          </cell>
          <cell r="Q324">
            <v>0</v>
          </cell>
          <cell r="R324">
            <v>150000</v>
          </cell>
          <cell r="S324">
            <v>150000</v>
          </cell>
          <cell r="T324">
            <v>150000</v>
          </cell>
          <cell r="U324">
            <v>150000</v>
          </cell>
          <cell r="V324">
            <v>0</v>
          </cell>
          <cell r="W324">
            <v>0</v>
          </cell>
          <cell r="X324">
            <v>0</v>
          </cell>
          <cell r="Y324">
            <v>0</v>
          </cell>
          <cell r="Z324">
            <v>0</v>
          </cell>
          <cell r="AA324">
            <v>0</v>
          </cell>
          <cell r="AB324">
            <v>0</v>
          </cell>
          <cell r="AC324">
            <v>0</v>
          </cell>
          <cell r="AD324">
            <v>0</v>
          </cell>
          <cell r="AE324">
            <v>0</v>
          </cell>
          <cell r="AF324">
            <v>0</v>
          </cell>
          <cell r="AG324">
            <v>0</v>
          </cell>
          <cell r="AH324">
            <v>150000</v>
          </cell>
          <cell r="AI324">
            <v>150000</v>
          </cell>
          <cell r="AJ324">
            <v>0</v>
          </cell>
          <cell r="AK324">
            <v>0</v>
          </cell>
          <cell r="AL324">
            <v>150000</v>
          </cell>
          <cell r="AM324">
            <v>150000</v>
          </cell>
          <cell r="AN324">
            <v>150000</v>
          </cell>
          <cell r="AO324">
            <v>150000</v>
          </cell>
          <cell r="AP324">
            <v>150000</v>
          </cell>
          <cell r="AQ324">
            <v>150000</v>
          </cell>
          <cell r="AR324">
            <v>150000</v>
          </cell>
          <cell r="AS324">
            <v>150000</v>
          </cell>
          <cell r="AT324">
            <v>150000</v>
          </cell>
          <cell r="AU324">
            <v>150000</v>
          </cell>
          <cell r="AV324">
            <v>150000</v>
          </cell>
          <cell r="AW324">
            <v>150000</v>
          </cell>
          <cell r="AX324">
            <v>150000</v>
          </cell>
          <cell r="AY324">
            <v>150000</v>
          </cell>
          <cell r="AZ324">
            <v>150000</v>
          </cell>
          <cell r="BA324">
            <v>150000</v>
          </cell>
          <cell r="BB324">
            <v>0</v>
          </cell>
          <cell r="BC324">
            <v>150000</v>
          </cell>
          <cell r="BD324">
            <v>150000</v>
          </cell>
          <cell r="BE324">
            <v>150000</v>
          </cell>
          <cell r="BF324">
            <v>150000</v>
          </cell>
          <cell r="BG324">
            <v>150000</v>
          </cell>
          <cell r="BH324">
            <v>150000</v>
          </cell>
          <cell r="BI324">
            <v>150000</v>
          </cell>
          <cell r="BJ324">
            <v>150000</v>
          </cell>
          <cell r="BK324">
            <v>150000</v>
          </cell>
          <cell r="BL324">
            <v>150000</v>
          </cell>
          <cell r="BM324">
            <v>150000</v>
          </cell>
          <cell r="BN324">
            <v>150000</v>
          </cell>
          <cell r="BO324">
            <v>150000</v>
          </cell>
          <cell r="BP324">
            <v>150000</v>
          </cell>
          <cell r="BQ324">
            <v>150000</v>
          </cell>
          <cell r="BR324">
            <v>150000</v>
          </cell>
          <cell r="BS324">
            <v>150000</v>
          </cell>
          <cell r="BT324">
            <v>150000</v>
          </cell>
          <cell r="BU324">
            <v>150000</v>
          </cell>
          <cell r="BV324">
            <v>150000</v>
          </cell>
          <cell r="BW324">
            <v>150000</v>
          </cell>
          <cell r="BX324">
            <v>150000</v>
          </cell>
          <cell r="BY324">
            <v>150000</v>
          </cell>
          <cell r="BZ324">
            <v>150000</v>
          </cell>
          <cell r="CA324">
            <v>150000</v>
          </cell>
          <cell r="CB324">
            <v>150000</v>
          </cell>
          <cell r="CC324">
            <v>150000</v>
          </cell>
          <cell r="CD324">
            <v>150000</v>
          </cell>
          <cell r="CE324">
            <v>150000</v>
          </cell>
          <cell r="CF324">
            <v>150000</v>
          </cell>
          <cell r="CG324">
            <v>150000</v>
          </cell>
          <cell r="CH324">
            <v>142350</v>
          </cell>
          <cell r="CI324">
            <v>150000</v>
          </cell>
          <cell r="CJ324">
            <v>150000</v>
          </cell>
          <cell r="CK324">
            <v>150000</v>
          </cell>
          <cell r="CL324">
            <v>150000</v>
          </cell>
          <cell r="CM324">
            <v>150000</v>
          </cell>
          <cell r="CN324">
            <v>150000</v>
          </cell>
          <cell r="CO324">
            <v>150000</v>
          </cell>
          <cell r="CP324">
            <v>150000</v>
          </cell>
          <cell r="CQ324">
            <v>150000</v>
          </cell>
          <cell r="CR324">
            <v>150000</v>
          </cell>
          <cell r="CS324">
            <v>150000</v>
          </cell>
          <cell r="CT324">
            <v>139200</v>
          </cell>
          <cell r="CU324">
            <v>139200</v>
          </cell>
          <cell r="CV324">
            <v>0</v>
          </cell>
          <cell r="CW324">
            <v>139200</v>
          </cell>
          <cell r="CX324">
            <v>139200</v>
          </cell>
          <cell r="CY324">
            <v>139200</v>
          </cell>
          <cell r="CZ324">
            <v>0</v>
          </cell>
          <cell r="DA324">
            <v>0</v>
          </cell>
          <cell r="DB324">
            <v>139200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row>
        <row r="325">
          <cell r="A325">
            <v>245.01</v>
          </cell>
          <cell r="B325">
            <v>0</v>
          </cell>
          <cell r="C325">
            <v>0</v>
          </cell>
          <cell r="D325">
            <v>0</v>
          </cell>
          <cell r="E325">
            <v>0</v>
          </cell>
          <cell r="F325" t="str">
            <v>OPE</v>
          </cell>
          <cell r="G325" t="str">
            <v>Higher Education</v>
          </cell>
          <cell r="H325">
            <v>0</v>
          </cell>
          <cell r="I325">
            <v>0</v>
          </cell>
          <cell r="J325" t="str">
            <v>America's College Promise--New century community colleges</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4000000</v>
          </cell>
          <cell r="DA325">
            <v>0</v>
          </cell>
          <cell r="DB325">
            <v>0</v>
          </cell>
          <cell r="DC325">
            <v>0</v>
          </cell>
          <cell r="DD325">
            <v>0</v>
          </cell>
          <cell r="DE325">
            <v>0</v>
          </cell>
          <cell r="DF325">
            <v>4000000</v>
          </cell>
          <cell r="DG325">
            <v>4000000</v>
          </cell>
          <cell r="DH325">
            <v>4000000</v>
          </cell>
          <cell r="DI325">
            <v>4000000</v>
          </cell>
          <cell r="DJ325">
            <v>4000000</v>
          </cell>
          <cell r="DK325">
            <v>1364842</v>
          </cell>
          <cell r="DL325">
            <v>0</v>
          </cell>
          <cell r="DM325">
            <v>1364842</v>
          </cell>
          <cell r="DN325">
            <v>1364842</v>
          </cell>
          <cell r="DO325">
            <v>0</v>
          </cell>
          <cell r="DP325">
            <v>0</v>
          </cell>
          <cell r="DQ325">
            <v>1364842</v>
          </cell>
          <cell r="DR325">
            <v>0</v>
          </cell>
          <cell r="DS325">
            <v>1364842</v>
          </cell>
          <cell r="DT325">
            <v>1364842</v>
          </cell>
          <cell r="DU325">
            <v>1364842</v>
          </cell>
          <cell r="DV325">
            <v>1364842</v>
          </cell>
          <cell r="DW325">
            <v>1364842</v>
          </cell>
          <cell r="DX325">
            <v>1257334</v>
          </cell>
          <cell r="DY325">
            <v>1257334</v>
          </cell>
          <cell r="DZ325">
            <v>1257334</v>
          </cell>
          <cell r="EA325">
            <v>1257334</v>
          </cell>
        </row>
        <row r="326">
          <cell r="A326">
            <v>245.02</v>
          </cell>
          <cell r="B326">
            <v>0</v>
          </cell>
          <cell r="C326">
            <v>0</v>
          </cell>
          <cell r="D326">
            <v>0</v>
          </cell>
          <cell r="E326">
            <v>0</v>
          </cell>
          <cell r="F326" t="str">
            <v>OPE</v>
          </cell>
          <cell r="G326" t="str">
            <v>Higher Education</v>
          </cell>
          <cell r="H326">
            <v>0</v>
          </cell>
          <cell r="I326">
            <v>0</v>
          </cell>
          <cell r="J326" t="str">
            <v>College Opportunity and Graduation Bonus</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647000</v>
          </cell>
          <cell r="DA326">
            <v>0</v>
          </cell>
          <cell r="DB326">
            <v>0</v>
          </cell>
          <cell r="DC326">
            <v>0</v>
          </cell>
          <cell r="DD326">
            <v>0</v>
          </cell>
          <cell r="DE326">
            <v>0</v>
          </cell>
          <cell r="DF326">
            <v>647000</v>
          </cell>
          <cell r="DG326">
            <v>647000</v>
          </cell>
          <cell r="DH326">
            <v>647000</v>
          </cell>
          <cell r="DI326">
            <v>647000</v>
          </cell>
          <cell r="DJ326">
            <v>647000</v>
          </cell>
          <cell r="DK326">
            <v>647000</v>
          </cell>
          <cell r="DL326">
            <v>0</v>
          </cell>
          <cell r="DM326">
            <v>647000</v>
          </cell>
          <cell r="DN326">
            <v>647000</v>
          </cell>
          <cell r="DO326">
            <v>0</v>
          </cell>
          <cell r="DP326">
            <v>0</v>
          </cell>
          <cell r="DQ326">
            <v>647000</v>
          </cell>
          <cell r="DR326">
            <v>0</v>
          </cell>
          <cell r="DS326">
            <v>647000</v>
          </cell>
          <cell r="DT326">
            <v>647000</v>
          </cell>
          <cell r="DU326">
            <v>647000</v>
          </cell>
          <cell r="DV326">
            <v>647000</v>
          </cell>
          <cell r="DW326">
            <v>647000</v>
          </cell>
          <cell r="DX326">
            <v>547787</v>
          </cell>
          <cell r="DY326">
            <v>547787</v>
          </cell>
          <cell r="DZ326">
            <v>547787</v>
          </cell>
          <cell r="EA326">
            <v>547787</v>
          </cell>
        </row>
        <row r="327">
          <cell r="A327">
            <v>246</v>
          </cell>
          <cell r="B327">
            <v>8</v>
          </cell>
          <cell r="C327">
            <v>3</v>
          </cell>
          <cell r="D327">
            <v>0</v>
          </cell>
          <cell r="E327">
            <v>0</v>
          </cell>
          <cell r="F327" t="str">
            <v>OPE</v>
          </cell>
          <cell r="G327" t="str">
            <v>Higher Education</v>
          </cell>
          <cell r="H327" t="str">
            <v>Other, Post 2nd-2</v>
          </cell>
          <cell r="I327">
            <v>0</v>
          </cell>
          <cell r="J327" t="str">
            <v>Mandatory Minority-Serving Institution Teacher Preparation Reform (proposed legislation) Hawkins Center of Excellence</v>
          </cell>
          <cell r="K327">
            <v>1</v>
          </cell>
          <cell r="L327" t="str">
            <v>D</v>
          </cell>
          <cell r="M327">
            <v>1</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100000</v>
          </cell>
          <cell r="BD327">
            <v>100000</v>
          </cell>
          <cell r="BE327">
            <v>100000</v>
          </cell>
          <cell r="BF327">
            <v>100000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row>
        <row r="328">
          <cell r="A328">
            <v>246.01</v>
          </cell>
          <cell r="B328">
            <v>0</v>
          </cell>
          <cell r="C328">
            <v>0</v>
          </cell>
          <cell r="D328">
            <v>0</v>
          </cell>
          <cell r="E328">
            <v>0</v>
          </cell>
          <cell r="F328" t="str">
            <v>OPE</v>
          </cell>
          <cell r="G328" t="str">
            <v>Higher Education</v>
          </cell>
          <cell r="H328">
            <v>0</v>
          </cell>
          <cell r="I328">
            <v>0</v>
          </cell>
          <cell r="J328" t="str">
            <v>Presidential teaching fellows (proposed legislation)</v>
          </cell>
          <cell r="K328">
            <v>0</v>
          </cell>
          <cell r="L328" t="str">
            <v>M</v>
          </cell>
          <cell r="M328">
            <v>1</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100000</v>
          </cell>
          <cell r="BD328">
            <v>100000</v>
          </cell>
          <cell r="BE328">
            <v>100000</v>
          </cell>
          <cell r="BF328">
            <v>100000</v>
          </cell>
          <cell r="BG328">
            <v>185000</v>
          </cell>
          <cell r="BH328">
            <v>185000</v>
          </cell>
          <cell r="BI328">
            <v>185000</v>
          </cell>
          <cell r="BJ328">
            <v>185000</v>
          </cell>
          <cell r="BK328">
            <v>185000</v>
          </cell>
          <cell r="BL328">
            <v>185000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190000</v>
          </cell>
          <cell r="CE328">
            <v>0</v>
          </cell>
          <cell r="CF328">
            <v>0</v>
          </cell>
          <cell r="CG328">
            <v>0</v>
          </cell>
          <cell r="CH328">
            <v>0</v>
          </cell>
          <cell r="CI328">
            <v>0</v>
          </cell>
          <cell r="CJ328">
            <v>0</v>
          </cell>
          <cell r="CK328">
            <v>0</v>
          </cell>
          <cell r="CL328">
            <v>0</v>
          </cell>
          <cell r="CM328">
            <v>0</v>
          </cell>
          <cell r="CN328">
            <v>0</v>
          </cell>
          <cell r="CO328">
            <v>0</v>
          </cell>
          <cell r="CP328">
            <v>0</v>
          </cell>
          <cell r="CQ328">
            <v>190000</v>
          </cell>
          <cell r="CR328">
            <v>190000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row>
        <row r="329">
          <cell r="A329">
            <v>246.02</v>
          </cell>
          <cell r="B329">
            <v>0</v>
          </cell>
          <cell r="C329">
            <v>0</v>
          </cell>
          <cell r="D329">
            <v>0</v>
          </cell>
          <cell r="E329">
            <v>0</v>
          </cell>
          <cell r="F329" t="str">
            <v>OPE</v>
          </cell>
          <cell r="G329" t="str">
            <v>Higher Education</v>
          </cell>
          <cell r="H329">
            <v>0</v>
          </cell>
          <cell r="I329">
            <v>0</v>
          </cell>
          <cell r="J329" t="str">
            <v>Minority-serving institution teacher preparation reform Hawkins Centers of Excellence (proposed legislation)</v>
          </cell>
          <cell r="K329">
            <v>0</v>
          </cell>
          <cell r="L329" t="str">
            <v>M</v>
          </cell>
          <cell r="M329">
            <v>1</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100000</v>
          </cell>
          <cell r="BD329">
            <v>100000</v>
          </cell>
          <cell r="BE329">
            <v>100000</v>
          </cell>
          <cell r="BF329">
            <v>0</v>
          </cell>
          <cell r="BG329">
            <v>0</v>
          </cell>
          <cell r="BH329">
            <v>40000</v>
          </cell>
          <cell r="BI329">
            <v>40000</v>
          </cell>
          <cell r="BJ329">
            <v>40000</v>
          </cell>
          <cell r="BK329">
            <v>40000</v>
          </cell>
          <cell r="BL329">
            <v>40000</v>
          </cell>
          <cell r="BM329">
            <v>0</v>
          </cell>
          <cell r="BN329">
            <v>0</v>
          </cell>
          <cell r="BO329">
            <v>0</v>
          </cell>
          <cell r="BP329">
            <v>0</v>
          </cell>
          <cell r="BQ329">
            <v>0</v>
          </cell>
          <cell r="BR329">
            <v>0</v>
          </cell>
          <cell r="BS329">
            <v>0</v>
          </cell>
          <cell r="BT329">
            <v>0</v>
          </cell>
          <cell r="BU329">
            <v>0</v>
          </cell>
          <cell r="BV329">
            <v>0</v>
          </cell>
          <cell r="BW329">
            <v>40000</v>
          </cell>
          <cell r="BX329">
            <v>0</v>
          </cell>
          <cell r="BY329">
            <v>0</v>
          </cell>
          <cell r="BZ329">
            <v>0</v>
          </cell>
          <cell r="CA329">
            <v>0</v>
          </cell>
          <cell r="CB329">
            <v>30000</v>
          </cell>
          <cell r="CC329">
            <v>30000</v>
          </cell>
          <cell r="CD329">
            <v>30000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row>
        <row r="330">
          <cell r="A330">
            <v>246.03</v>
          </cell>
          <cell r="B330">
            <v>0</v>
          </cell>
          <cell r="C330">
            <v>0</v>
          </cell>
          <cell r="D330">
            <v>0</v>
          </cell>
          <cell r="E330">
            <v>0</v>
          </cell>
          <cell r="F330" t="str">
            <v>OPE</v>
          </cell>
          <cell r="G330" t="str">
            <v>Higher Education</v>
          </cell>
          <cell r="H330">
            <v>0</v>
          </cell>
          <cell r="I330">
            <v>0</v>
          </cell>
          <cell r="J330" t="str">
            <v xml:space="preserve">College access and completion </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100000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row>
        <row r="331">
          <cell r="A331">
            <v>247</v>
          </cell>
          <cell r="B331">
            <v>0</v>
          </cell>
          <cell r="C331">
            <v>0</v>
          </cell>
          <cell r="D331">
            <v>0</v>
          </cell>
          <cell r="E331">
            <v>0</v>
          </cell>
          <cell r="F331" t="str">
            <v>OPE</v>
          </cell>
          <cell r="G331" t="str">
            <v>Higher Education</v>
          </cell>
          <cell r="H331">
            <v>0</v>
          </cell>
          <cell r="I331">
            <v>0</v>
          </cell>
          <cell r="J331" t="str">
            <v xml:space="preserve">Graduation Incentive Fund </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10000</v>
          </cell>
          <cell r="CB331">
            <v>0</v>
          </cell>
          <cell r="CC331">
            <v>10000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row>
        <row r="332">
          <cell r="A332">
            <v>248</v>
          </cell>
          <cell r="B332">
            <v>0</v>
          </cell>
          <cell r="C332">
            <v>0</v>
          </cell>
          <cell r="D332">
            <v>0</v>
          </cell>
          <cell r="E332">
            <v>0</v>
          </cell>
          <cell r="F332" t="str">
            <v>OPE</v>
          </cell>
          <cell r="G332" t="str">
            <v>Higher Education</v>
          </cell>
          <cell r="H332">
            <v>0</v>
          </cell>
          <cell r="I332">
            <v>0</v>
          </cell>
          <cell r="J332" t="str">
            <v>Race to the Top:  College Affordability and Completion (proposed legislation)</v>
          </cell>
          <cell r="K332">
            <v>0</v>
          </cell>
          <cell r="L332" t="str">
            <v>D</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1000000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row>
        <row r="333">
          <cell r="A333">
            <v>249</v>
          </cell>
          <cell r="B333">
            <v>0</v>
          </cell>
          <cell r="C333">
            <v>0</v>
          </cell>
          <cell r="D333">
            <v>0</v>
          </cell>
          <cell r="E333">
            <v>0</v>
          </cell>
          <cell r="F333">
            <v>0</v>
          </cell>
          <cell r="G333" t="str">
            <v>Higher Education</v>
          </cell>
          <cell r="H333">
            <v>0</v>
          </cell>
          <cell r="I333">
            <v>0</v>
          </cell>
          <cell r="J333" t="str">
            <v xml:space="preserve">Higher Education Reform </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2250000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row>
        <row r="334">
          <cell r="A334">
            <v>250</v>
          </cell>
          <cell r="B334">
            <v>8</v>
          </cell>
          <cell r="C334">
            <v>3</v>
          </cell>
          <cell r="D334">
            <v>0</v>
          </cell>
          <cell r="E334">
            <v>0</v>
          </cell>
          <cell r="F334" t="str">
            <v>OPE</v>
          </cell>
          <cell r="G334" t="str">
            <v>Howard University</v>
          </cell>
          <cell r="H334" t="str">
            <v>Other, Post 2nd-3</v>
          </cell>
          <cell r="I334">
            <v>0</v>
          </cell>
          <cell r="J334" t="str">
            <v>Howard University - General support (20 U.S.C. 121 et seq.)</v>
          </cell>
          <cell r="K334">
            <v>0</v>
          </cell>
          <cell r="L334" t="str">
            <v>D</v>
          </cell>
          <cell r="M334">
            <v>1</v>
          </cell>
          <cell r="N334">
            <v>0</v>
          </cell>
          <cell r="O334">
            <v>0</v>
          </cell>
          <cell r="P334">
            <v>206031</v>
          </cell>
          <cell r="Q334">
            <v>206031</v>
          </cell>
          <cell r="R334">
            <v>206031</v>
          </cell>
          <cell r="S334">
            <v>206031</v>
          </cell>
          <cell r="T334">
            <v>206031</v>
          </cell>
          <cell r="U334">
            <v>206031</v>
          </cell>
          <cell r="V334">
            <v>206031</v>
          </cell>
          <cell r="W334">
            <v>206031</v>
          </cell>
          <cell r="X334">
            <v>206031</v>
          </cell>
          <cell r="Y334">
            <v>206031</v>
          </cell>
          <cell r="Z334">
            <v>206031</v>
          </cell>
          <cell r="AA334">
            <v>0</v>
          </cell>
          <cell r="AB334">
            <v>206031</v>
          </cell>
          <cell r="AC334">
            <v>206031</v>
          </cell>
          <cell r="AD334">
            <v>206031</v>
          </cell>
          <cell r="AE334">
            <v>206031</v>
          </cell>
          <cell r="AF334">
            <v>206031</v>
          </cell>
          <cell r="AG334">
            <v>206031</v>
          </cell>
          <cell r="AH334">
            <v>206031</v>
          </cell>
          <cell r="AI334">
            <v>206031</v>
          </cell>
          <cell r="AJ334">
            <v>206031</v>
          </cell>
          <cell r="AK334">
            <v>206031</v>
          </cell>
          <cell r="AL334">
            <v>206031</v>
          </cell>
          <cell r="AM334">
            <v>206031</v>
          </cell>
          <cell r="AN334">
            <v>206031</v>
          </cell>
          <cell r="AO334">
            <v>206031</v>
          </cell>
          <cell r="AP334">
            <v>206031</v>
          </cell>
          <cell r="AQ334">
            <v>206031</v>
          </cell>
          <cell r="AR334">
            <v>206031</v>
          </cell>
          <cell r="AS334">
            <v>206031</v>
          </cell>
          <cell r="AT334">
            <v>206031</v>
          </cell>
          <cell r="AU334">
            <v>206031</v>
          </cell>
          <cell r="AV334">
            <v>206031</v>
          </cell>
          <cell r="AW334">
            <v>206031</v>
          </cell>
          <cell r="AX334">
            <v>206031</v>
          </cell>
          <cell r="AY334">
            <v>206031</v>
          </cell>
          <cell r="AZ334">
            <v>205619</v>
          </cell>
          <cell r="BA334">
            <v>202528</v>
          </cell>
          <cell r="BB334">
            <v>206031</v>
          </cell>
          <cell r="BC334">
            <v>206031</v>
          </cell>
          <cell r="BD334">
            <v>206031</v>
          </cell>
          <cell r="BE334">
            <v>206031</v>
          </cell>
          <cell r="BF334">
            <v>206031</v>
          </cell>
          <cell r="BG334">
            <v>206031</v>
          </cell>
          <cell r="BH334">
            <v>206031</v>
          </cell>
          <cell r="BI334">
            <v>206031</v>
          </cell>
          <cell r="BJ334">
            <v>206031</v>
          </cell>
          <cell r="BK334">
            <v>206031</v>
          </cell>
          <cell r="BL334">
            <v>205619</v>
          </cell>
          <cell r="BM334">
            <v>205619</v>
          </cell>
          <cell r="BN334">
            <v>205619</v>
          </cell>
          <cell r="BO334">
            <v>205619</v>
          </cell>
          <cell r="BP334">
            <v>205619</v>
          </cell>
          <cell r="BQ334">
            <v>202528</v>
          </cell>
          <cell r="BR334">
            <v>202528</v>
          </cell>
          <cell r="BS334">
            <v>202528</v>
          </cell>
          <cell r="BT334">
            <v>202528</v>
          </cell>
          <cell r="BU334">
            <v>205619</v>
          </cell>
          <cell r="BV334">
            <v>205230</v>
          </cell>
          <cell r="BW334">
            <v>205619</v>
          </cell>
          <cell r="BX334">
            <v>199450</v>
          </cell>
          <cell r="BY334">
            <v>185057</v>
          </cell>
          <cell r="BZ334">
            <v>185057</v>
          </cell>
          <cell r="CA334">
            <v>205619</v>
          </cell>
          <cell r="CB334">
            <v>205619</v>
          </cell>
          <cell r="CC334">
            <v>205231</v>
          </cell>
          <cell r="CD334">
            <v>205230</v>
          </cell>
          <cell r="CE334">
            <v>205230</v>
          </cell>
          <cell r="CF334">
            <v>205230</v>
          </cell>
          <cell r="CG334">
            <v>205230</v>
          </cell>
          <cell r="CH334">
            <v>194496</v>
          </cell>
          <cell r="CI334">
            <v>205230</v>
          </cell>
          <cell r="CJ334">
            <v>205230</v>
          </cell>
          <cell r="CK334">
            <v>205230</v>
          </cell>
          <cell r="CL334">
            <v>205230</v>
          </cell>
          <cell r="CM334">
            <v>205230</v>
          </cell>
          <cell r="CN334">
            <v>205230</v>
          </cell>
          <cell r="CO334">
            <v>205230</v>
          </cell>
          <cell r="CP334">
            <v>205230</v>
          </cell>
          <cell r="CQ334">
            <v>205230</v>
          </cell>
          <cell r="CR334">
            <v>205230</v>
          </cell>
          <cell r="CS334">
            <v>205230</v>
          </cell>
          <cell r="CT334">
            <v>194496</v>
          </cell>
          <cell r="CU334">
            <v>194496</v>
          </cell>
          <cell r="CV334">
            <v>205230</v>
          </cell>
          <cell r="CW334">
            <v>194496</v>
          </cell>
          <cell r="CX334">
            <v>194496</v>
          </cell>
          <cell r="CY334">
            <v>194496</v>
          </cell>
          <cell r="CZ334">
            <v>194496</v>
          </cell>
          <cell r="DA334">
            <v>194496</v>
          </cell>
          <cell r="DB334">
            <v>194496</v>
          </cell>
          <cell r="DC334">
            <v>194388</v>
          </cell>
          <cell r="DD334">
            <v>194496</v>
          </cell>
          <cell r="DE334">
            <v>194496</v>
          </cell>
          <cell r="DF334">
            <v>194496</v>
          </cell>
          <cell r="DG334">
            <v>194496</v>
          </cell>
          <cell r="DH334">
            <v>194496</v>
          </cell>
          <cell r="DI334">
            <v>194496</v>
          </cell>
          <cell r="DJ334">
            <v>194496</v>
          </cell>
          <cell r="DK334">
            <v>194496</v>
          </cell>
          <cell r="DL334">
            <v>194496</v>
          </cell>
          <cell r="DM334">
            <v>194496</v>
          </cell>
          <cell r="DN334">
            <v>193000</v>
          </cell>
          <cell r="DO334">
            <v>0</v>
          </cell>
          <cell r="DP334">
            <v>194496</v>
          </cell>
          <cell r="DQ334">
            <v>194496</v>
          </cell>
          <cell r="DR334">
            <v>194496</v>
          </cell>
          <cell r="DS334">
            <v>194496</v>
          </cell>
          <cell r="DT334">
            <v>194496</v>
          </cell>
          <cell r="DU334">
            <v>194496</v>
          </cell>
          <cell r="DV334">
            <v>194496</v>
          </cell>
          <cell r="DW334">
            <v>194496</v>
          </cell>
          <cell r="DX334">
            <v>194496</v>
          </cell>
          <cell r="DY334">
            <v>194496</v>
          </cell>
          <cell r="DZ334">
            <v>194496</v>
          </cell>
          <cell r="EA334">
            <v>194496</v>
          </cell>
        </row>
        <row r="335">
          <cell r="A335">
            <v>251</v>
          </cell>
          <cell r="B335">
            <v>8</v>
          </cell>
          <cell r="C335">
            <v>3</v>
          </cell>
          <cell r="D335">
            <v>0</v>
          </cell>
          <cell r="E335">
            <v>0</v>
          </cell>
          <cell r="F335" t="str">
            <v>OPE</v>
          </cell>
          <cell r="G335" t="str">
            <v>Howard University</v>
          </cell>
          <cell r="H335" t="str">
            <v>Other, Post 2nd-3</v>
          </cell>
          <cell r="I335">
            <v>0</v>
          </cell>
          <cell r="J335" t="str">
            <v>Howard University Hospital (20 U.S.C. 128)</v>
          </cell>
          <cell r="K335">
            <v>0</v>
          </cell>
          <cell r="L335" t="str">
            <v>D</v>
          </cell>
          <cell r="M335">
            <v>1</v>
          </cell>
          <cell r="N335">
            <v>0</v>
          </cell>
          <cell r="O335">
            <v>0</v>
          </cell>
          <cell r="P335">
            <v>28946</v>
          </cell>
          <cell r="Q335">
            <v>28946</v>
          </cell>
          <cell r="R335">
            <v>28946</v>
          </cell>
          <cell r="S335">
            <v>28946</v>
          </cell>
          <cell r="T335">
            <v>28946</v>
          </cell>
          <cell r="U335">
            <v>28946</v>
          </cell>
          <cell r="V335">
            <v>28946</v>
          </cell>
          <cell r="W335">
            <v>28946</v>
          </cell>
          <cell r="X335">
            <v>28946</v>
          </cell>
          <cell r="Y335">
            <v>28946</v>
          </cell>
          <cell r="Z335">
            <v>28946</v>
          </cell>
          <cell r="AA335">
            <v>0</v>
          </cell>
          <cell r="AB335">
            <v>28946</v>
          </cell>
          <cell r="AC335">
            <v>28946</v>
          </cell>
          <cell r="AD335">
            <v>28946</v>
          </cell>
          <cell r="AE335">
            <v>28946</v>
          </cell>
          <cell r="AF335">
            <v>28946</v>
          </cell>
          <cell r="AG335">
            <v>28946</v>
          </cell>
          <cell r="AH335">
            <v>28946</v>
          </cell>
          <cell r="AI335">
            <v>28946</v>
          </cell>
          <cell r="AJ335">
            <v>28946</v>
          </cell>
          <cell r="AK335">
            <v>28946</v>
          </cell>
          <cell r="AL335">
            <v>28946</v>
          </cell>
          <cell r="AM335">
            <v>28946</v>
          </cell>
          <cell r="AN335">
            <v>28946</v>
          </cell>
          <cell r="AO335">
            <v>28946</v>
          </cell>
          <cell r="AP335">
            <v>28946</v>
          </cell>
          <cell r="AQ335">
            <v>28946</v>
          </cell>
          <cell r="AR335">
            <v>28946</v>
          </cell>
          <cell r="AS335">
            <v>28946</v>
          </cell>
          <cell r="AT335">
            <v>28946</v>
          </cell>
          <cell r="AU335">
            <v>28946</v>
          </cell>
          <cell r="AV335">
            <v>28946</v>
          </cell>
          <cell r="AW335">
            <v>28946</v>
          </cell>
          <cell r="AX335">
            <v>28946</v>
          </cell>
          <cell r="AY335">
            <v>28946</v>
          </cell>
          <cell r="AZ335">
            <v>28888</v>
          </cell>
          <cell r="BA335">
            <v>28454</v>
          </cell>
          <cell r="BB335">
            <v>28946</v>
          </cell>
          <cell r="BC335">
            <v>28946</v>
          </cell>
          <cell r="BD335">
            <v>0</v>
          </cell>
          <cell r="BE335">
            <v>28946</v>
          </cell>
          <cell r="BF335">
            <v>28946</v>
          </cell>
          <cell r="BG335">
            <v>28946</v>
          </cell>
          <cell r="BH335">
            <v>28946</v>
          </cell>
          <cell r="BI335">
            <v>28946</v>
          </cell>
          <cell r="BJ335">
            <v>28946</v>
          </cell>
          <cell r="BK335">
            <v>28946</v>
          </cell>
          <cell r="BL335">
            <v>28888</v>
          </cell>
          <cell r="BM335">
            <v>28888</v>
          </cell>
          <cell r="BN335">
            <v>28888</v>
          </cell>
          <cell r="BO335">
            <v>28888</v>
          </cell>
          <cell r="BP335">
            <v>28888</v>
          </cell>
          <cell r="BQ335">
            <v>28454</v>
          </cell>
          <cell r="BR335">
            <v>28454</v>
          </cell>
          <cell r="BS335">
            <v>28454</v>
          </cell>
          <cell r="BT335">
            <v>28454</v>
          </cell>
          <cell r="BU335">
            <v>28888</v>
          </cell>
          <cell r="BV335">
            <v>28834</v>
          </cell>
          <cell r="BW335">
            <v>28888</v>
          </cell>
          <cell r="BX335">
            <v>28021</v>
          </cell>
          <cell r="BY335">
            <v>25999</v>
          </cell>
          <cell r="BZ335">
            <v>25999</v>
          </cell>
          <cell r="CA335">
            <v>28888</v>
          </cell>
          <cell r="CB335">
            <v>28888</v>
          </cell>
          <cell r="CC335">
            <v>28833</v>
          </cell>
          <cell r="CD335">
            <v>28834</v>
          </cell>
          <cell r="CE335">
            <v>28834</v>
          </cell>
          <cell r="CF335">
            <v>28834</v>
          </cell>
          <cell r="CG335">
            <v>28834</v>
          </cell>
          <cell r="CH335">
            <v>27325</v>
          </cell>
          <cell r="CI335">
            <v>28834</v>
          </cell>
          <cell r="CJ335">
            <v>28834</v>
          </cell>
          <cell r="CK335">
            <v>28834</v>
          </cell>
          <cell r="CL335">
            <v>28834</v>
          </cell>
          <cell r="CM335">
            <v>28834</v>
          </cell>
          <cell r="CN335">
            <v>28834</v>
          </cell>
          <cell r="CO335">
            <v>28834</v>
          </cell>
          <cell r="CP335">
            <v>28834</v>
          </cell>
          <cell r="CQ335">
            <v>28834</v>
          </cell>
          <cell r="CR335">
            <v>28834</v>
          </cell>
          <cell r="CS335">
            <v>28834</v>
          </cell>
          <cell r="CT335">
            <v>27325</v>
          </cell>
          <cell r="CU335">
            <v>27325</v>
          </cell>
          <cell r="CV335">
            <v>28834</v>
          </cell>
          <cell r="CW335">
            <v>27325</v>
          </cell>
          <cell r="CX335">
            <v>27325</v>
          </cell>
          <cell r="CY335">
            <v>27325</v>
          </cell>
          <cell r="CZ335">
            <v>27325</v>
          </cell>
          <cell r="DA335">
            <v>27325</v>
          </cell>
          <cell r="DB335">
            <v>27325</v>
          </cell>
          <cell r="DC335">
            <v>27310</v>
          </cell>
          <cell r="DD335">
            <v>27325</v>
          </cell>
          <cell r="DE335">
            <v>27325</v>
          </cell>
          <cell r="DF335">
            <v>27325</v>
          </cell>
          <cell r="DG335">
            <v>27325</v>
          </cell>
          <cell r="DH335">
            <v>27325</v>
          </cell>
          <cell r="DI335">
            <v>27325</v>
          </cell>
          <cell r="DJ335">
            <v>27325</v>
          </cell>
          <cell r="DK335">
            <v>27325</v>
          </cell>
          <cell r="DL335">
            <v>27325</v>
          </cell>
          <cell r="DM335">
            <v>27325</v>
          </cell>
          <cell r="DN335">
            <v>26500</v>
          </cell>
          <cell r="DO335">
            <v>0</v>
          </cell>
          <cell r="DP335">
            <v>27325</v>
          </cell>
          <cell r="DQ335">
            <v>27325</v>
          </cell>
          <cell r="DR335">
            <v>27325</v>
          </cell>
          <cell r="DS335">
            <v>27325</v>
          </cell>
          <cell r="DT335">
            <v>27325</v>
          </cell>
          <cell r="DU335">
            <v>27325</v>
          </cell>
          <cell r="DV335">
            <v>27325</v>
          </cell>
          <cell r="DW335">
            <v>27325</v>
          </cell>
          <cell r="DX335">
            <v>27325</v>
          </cell>
          <cell r="DY335">
            <v>27325</v>
          </cell>
          <cell r="DZ335">
            <v>27325</v>
          </cell>
          <cell r="EA335">
            <v>27325</v>
          </cell>
        </row>
        <row r="336">
          <cell r="A336">
            <v>252</v>
          </cell>
          <cell r="B336">
            <v>8</v>
          </cell>
          <cell r="C336">
            <v>3</v>
          </cell>
          <cell r="D336">
            <v>0</v>
          </cell>
          <cell r="E336">
            <v>0</v>
          </cell>
          <cell r="F336" t="str">
            <v>OPE</v>
          </cell>
          <cell r="G336" t="str">
            <v>College Housing and Academic Facilities Loans Program Account</v>
          </cell>
          <cell r="H336" t="str">
            <v>Other-2</v>
          </cell>
          <cell r="I336">
            <v>0</v>
          </cell>
          <cell r="J336" t="str">
            <v>College Housing &amp; Academic Facilities Loan Program Account: Federal administration (FCRA section 505(e))</v>
          </cell>
          <cell r="K336">
            <v>0</v>
          </cell>
          <cell r="L336" t="str">
            <v>D</v>
          </cell>
          <cell r="M336">
            <v>1</v>
          </cell>
          <cell r="N336">
            <v>0</v>
          </cell>
          <cell r="O336">
            <v>0</v>
          </cell>
          <cell r="P336">
            <v>461</v>
          </cell>
          <cell r="Q336">
            <v>461</v>
          </cell>
          <cell r="R336">
            <v>461</v>
          </cell>
          <cell r="S336">
            <v>461</v>
          </cell>
          <cell r="T336">
            <v>461</v>
          </cell>
          <cell r="U336">
            <v>461</v>
          </cell>
          <cell r="V336">
            <v>461</v>
          </cell>
          <cell r="W336">
            <v>461</v>
          </cell>
          <cell r="X336">
            <v>461</v>
          </cell>
          <cell r="Y336">
            <v>461</v>
          </cell>
          <cell r="Z336">
            <v>461</v>
          </cell>
          <cell r="AA336">
            <v>0</v>
          </cell>
          <cell r="AB336">
            <v>461</v>
          </cell>
          <cell r="AC336">
            <v>461</v>
          </cell>
          <cell r="AD336">
            <v>461</v>
          </cell>
          <cell r="AE336">
            <v>461</v>
          </cell>
          <cell r="AF336">
            <v>461</v>
          </cell>
          <cell r="AG336">
            <v>461</v>
          </cell>
          <cell r="AH336">
            <v>461</v>
          </cell>
          <cell r="AI336">
            <v>461</v>
          </cell>
          <cell r="AJ336">
            <v>461</v>
          </cell>
          <cell r="AK336">
            <v>461</v>
          </cell>
          <cell r="AL336">
            <v>461</v>
          </cell>
          <cell r="AM336">
            <v>461</v>
          </cell>
          <cell r="AN336">
            <v>461</v>
          </cell>
          <cell r="AO336">
            <v>461</v>
          </cell>
          <cell r="AP336">
            <v>461</v>
          </cell>
          <cell r="AQ336">
            <v>461</v>
          </cell>
          <cell r="AR336">
            <v>461</v>
          </cell>
          <cell r="AS336">
            <v>461</v>
          </cell>
          <cell r="AT336">
            <v>461</v>
          </cell>
          <cell r="AU336">
            <v>461</v>
          </cell>
          <cell r="AV336">
            <v>461</v>
          </cell>
          <cell r="AW336">
            <v>461</v>
          </cell>
          <cell r="AX336">
            <v>461</v>
          </cell>
          <cell r="AY336">
            <v>461</v>
          </cell>
          <cell r="AZ336">
            <v>460</v>
          </cell>
          <cell r="BA336">
            <v>453</v>
          </cell>
          <cell r="BB336">
            <v>461</v>
          </cell>
          <cell r="BC336">
            <v>461</v>
          </cell>
          <cell r="BD336">
            <v>478</v>
          </cell>
          <cell r="BE336">
            <v>461</v>
          </cell>
          <cell r="BF336">
            <v>478</v>
          </cell>
          <cell r="BG336">
            <v>478</v>
          </cell>
          <cell r="BH336">
            <v>478</v>
          </cell>
          <cell r="BI336">
            <v>478</v>
          </cell>
          <cell r="BJ336">
            <v>478</v>
          </cell>
          <cell r="BK336">
            <v>478</v>
          </cell>
          <cell r="BL336">
            <v>478</v>
          </cell>
          <cell r="BM336">
            <v>460</v>
          </cell>
          <cell r="BN336">
            <v>460</v>
          </cell>
          <cell r="BO336">
            <v>460</v>
          </cell>
          <cell r="BP336">
            <v>460</v>
          </cell>
          <cell r="BQ336">
            <v>453</v>
          </cell>
          <cell r="BR336">
            <v>453</v>
          </cell>
          <cell r="BS336">
            <v>453</v>
          </cell>
          <cell r="BT336">
            <v>453</v>
          </cell>
          <cell r="BU336">
            <v>460</v>
          </cell>
          <cell r="BV336">
            <v>459</v>
          </cell>
          <cell r="BW336">
            <v>469</v>
          </cell>
          <cell r="BX336">
            <v>469</v>
          </cell>
          <cell r="BY336">
            <v>469</v>
          </cell>
          <cell r="BZ336">
            <v>469</v>
          </cell>
          <cell r="CA336">
            <v>460</v>
          </cell>
          <cell r="CB336">
            <v>460</v>
          </cell>
          <cell r="CC336">
            <v>459</v>
          </cell>
          <cell r="CD336">
            <v>459</v>
          </cell>
          <cell r="CE336">
            <v>459</v>
          </cell>
          <cell r="CF336">
            <v>459</v>
          </cell>
          <cell r="CG336">
            <v>459</v>
          </cell>
          <cell r="CH336">
            <v>435</v>
          </cell>
          <cell r="CI336">
            <v>459</v>
          </cell>
          <cell r="CJ336">
            <v>459</v>
          </cell>
          <cell r="CK336">
            <v>464</v>
          </cell>
          <cell r="CL336">
            <v>459</v>
          </cell>
          <cell r="CM336">
            <v>464</v>
          </cell>
          <cell r="CN336">
            <v>459</v>
          </cell>
          <cell r="CO336">
            <v>459</v>
          </cell>
          <cell r="CP336">
            <v>459</v>
          </cell>
          <cell r="CQ336">
            <v>459</v>
          </cell>
          <cell r="CR336">
            <v>459</v>
          </cell>
          <cell r="CS336">
            <v>435</v>
          </cell>
          <cell r="CT336">
            <v>435</v>
          </cell>
          <cell r="CU336">
            <v>435</v>
          </cell>
          <cell r="CV336">
            <v>442</v>
          </cell>
          <cell r="CW336">
            <v>435</v>
          </cell>
          <cell r="CX336">
            <v>435</v>
          </cell>
          <cell r="CY336">
            <v>435</v>
          </cell>
          <cell r="CZ336">
            <v>435</v>
          </cell>
          <cell r="DA336">
            <v>435</v>
          </cell>
          <cell r="DB336">
            <v>435</v>
          </cell>
          <cell r="DC336">
            <v>435</v>
          </cell>
          <cell r="DD336">
            <v>435</v>
          </cell>
          <cell r="DE336">
            <v>435</v>
          </cell>
          <cell r="DF336">
            <v>449</v>
          </cell>
          <cell r="DG336">
            <v>449</v>
          </cell>
          <cell r="DH336">
            <v>449</v>
          </cell>
          <cell r="DI336">
            <v>449</v>
          </cell>
          <cell r="DJ336">
            <v>450</v>
          </cell>
          <cell r="DK336">
            <v>450</v>
          </cell>
          <cell r="DL336">
            <v>435</v>
          </cell>
          <cell r="DM336">
            <v>435</v>
          </cell>
          <cell r="DN336">
            <v>435</v>
          </cell>
          <cell r="DO336">
            <v>0</v>
          </cell>
          <cell r="DP336">
            <v>438</v>
          </cell>
          <cell r="DQ336">
            <v>435</v>
          </cell>
          <cell r="DR336">
            <v>435</v>
          </cell>
          <cell r="DS336">
            <v>435</v>
          </cell>
          <cell r="DT336">
            <v>457</v>
          </cell>
          <cell r="DU336">
            <v>438</v>
          </cell>
          <cell r="DV336">
            <v>457</v>
          </cell>
          <cell r="DW336">
            <v>457</v>
          </cell>
          <cell r="DX336">
            <v>457</v>
          </cell>
          <cell r="DY336">
            <v>457</v>
          </cell>
          <cell r="DZ336">
            <v>435</v>
          </cell>
          <cell r="EA336">
            <v>457</v>
          </cell>
        </row>
        <row r="337">
          <cell r="A337">
            <v>253</v>
          </cell>
          <cell r="B337">
            <v>8</v>
          </cell>
          <cell r="C337">
            <v>3</v>
          </cell>
          <cell r="D337">
            <v>0</v>
          </cell>
          <cell r="E337">
            <v>0</v>
          </cell>
          <cell r="F337" t="str">
            <v>OPE</v>
          </cell>
          <cell r="G337" t="str">
            <v>College Housing and Academic Facilities Loans Program Account</v>
          </cell>
          <cell r="H337">
            <v>0</v>
          </cell>
          <cell r="I337">
            <v>0</v>
          </cell>
          <cell r="J337" t="str">
            <v>College Housing &amp; Academic Facilities Loan Program Account: Reestimate of existing loan subsidies</v>
          </cell>
          <cell r="K337">
            <v>0</v>
          </cell>
          <cell r="L337" t="str">
            <v>M</v>
          </cell>
          <cell r="M337">
            <v>1</v>
          </cell>
          <cell r="N337">
            <v>0</v>
          </cell>
          <cell r="O337">
            <v>0</v>
          </cell>
          <cell r="P337">
            <v>108</v>
          </cell>
          <cell r="Q337">
            <v>0</v>
          </cell>
          <cell r="R337">
            <v>318</v>
          </cell>
          <cell r="S337">
            <v>318</v>
          </cell>
          <cell r="T337">
            <v>318</v>
          </cell>
          <cell r="U337">
            <v>0</v>
          </cell>
          <cell r="V337">
            <v>0</v>
          </cell>
          <cell r="W337">
            <v>0</v>
          </cell>
          <cell r="X337">
            <v>0</v>
          </cell>
          <cell r="Y337">
            <v>0</v>
          </cell>
          <cell r="Z337">
            <v>0</v>
          </cell>
          <cell r="AA337">
            <v>0</v>
          </cell>
          <cell r="AB337">
            <v>0</v>
          </cell>
          <cell r="AC337">
            <v>0</v>
          </cell>
          <cell r="AD337">
            <v>0</v>
          </cell>
          <cell r="AE337">
            <v>0</v>
          </cell>
          <cell r="AF337">
            <v>0</v>
          </cell>
          <cell r="AG337">
            <v>1286</v>
          </cell>
          <cell r="AH337">
            <v>0</v>
          </cell>
          <cell r="AI337">
            <v>0</v>
          </cell>
          <cell r="AJ337">
            <v>318</v>
          </cell>
          <cell r="AK337">
            <v>318</v>
          </cell>
          <cell r="AL337">
            <v>0</v>
          </cell>
          <cell r="AM337">
            <v>0</v>
          </cell>
          <cell r="AN337">
            <v>0</v>
          </cell>
          <cell r="AO337">
            <v>0</v>
          </cell>
          <cell r="AP337">
            <v>318</v>
          </cell>
          <cell r="AQ337">
            <v>1286</v>
          </cell>
          <cell r="AR337">
            <v>1286</v>
          </cell>
          <cell r="AS337">
            <v>318</v>
          </cell>
          <cell r="AT337">
            <v>1286</v>
          </cell>
          <cell r="AU337">
            <v>318</v>
          </cell>
          <cell r="AV337">
            <v>318</v>
          </cell>
          <cell r="AW337">
            <v>318</v>
          </cell>
          <cell r="AX337">
            <v>318</v>
          </cell>
          <cell r="AY337">
            <v>1286</v>
          </cell>
          <cell r="AZ337">
            <v>1286</v>
          </cell>
          <cell r="BA337">
            <v>1286</v>
          </cell>
          <cell r="BB337">
            <v>1286</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1286</v>
          </cell>
          <cell r="BR337">
            <v>1286</v>
          </cell>
          <cell r="BS337">
            <v>1286</v>
          </cell>
          <cell r="BT337">
            <v>1286</v>
          </cell>
          <cell r="BU337">
            <v>1286</v>
          </cell>
          <cell r="BV337">
            <v>167</v>
          </cell>
          <cell r="BW337">
            <v>0</v>
          </cell>
          <cell r="BX337">
            <v>0</v>
          </cell>
          <cell r="BY337">
            <v>0</v>
          </cell>
          <cell r="BZ337">
            <v>0</v>
          </cell>
          <cell r="CA337">
            <v>0</v>
          </cell>
          <cell r="CB337">
            <v>0</v>
          </cell>
          <cell r="CC337">
            <v>0</v>
          </cell>
          <cell r="CD337">
            <v>0</v>
          </cell>
          <cell r="CE337">
            <v>167</v>
          </cell>
          <cell r="CF337">
            <v>167</v>
          </cell>
          <cell r="CG337">
            <v>0</v>
          </cell>
          <cell r="CH337">
            <v>0</v>
          </cell>
          <cell r="CI337">
            <v>167</v>
          </cell>
          <cell r="CJ337">
            <v>167</v>
          </cell>
          <cell r="CK337">
            <v>0</v>
          </cell>
          <cell r="CL337">
            <v>0</v>
          </cell>
          <cell r="CM337">
            <v>0</v>
          </cell>
          <cell r="CN337">
            <v>0</v>
          </cell>
          <cell r="CO337">
            <v>0</v>
          </cell>
          <cell r="CP337">
            <v>0</v>
          </cell>
          <cell r="CQ337">
            <v>0</v>
          </cell>
          <cell r="CR337">
            <v>0</v>
          </cell>
          <cell r="CS337">
            <v>0</v>
          </cell>
          <cell r="CT337">
            <v>0</v>
          </cell>
          <cell r="CU337">
            <v>47</v>
          </cell>
          <cell r="CV337">
            <v>0</v>
          </cell>
          <cell r="CW337">
            <v>0</v>
          </cell>
          <cell r="CX337">
            <v>0</v>
          </cell>
          <cell r="CY337">
            <v>0</v>
          </cell>
          <cell r="CZ337">
            <v>0</v>
          </cell>
          <cell r="DA337">
            <v>0</v>
          </cell>
          <cell r="DB337">
            <v>47</v>
          </cell>
          <cell r="DC337">
            <v>0</v>
          </cell>
          <cell r="DD337">
            <v>0</v>
          </cell>
          <cell r="DE337">
            <v>18</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88</v>
          </cell>
          <cell r="DT337">
            <v>0</v>
          </cell>
          <cell r="DU337">
            <v>0</v>
          </cell>
          <cell r="DV337">
            <v>0</v>
          </cell>
          <cell r="DW337">
            <v>0</v>
          </cell>
          <cell r="DX337">
            <v>0</v>
          </cell>
          <cell r="DY337">
            <v>0</v>
          </cell>
          <cell r="DZ337">
            <v>0</v>
          </cell>
          <cell r="EA337">
            <v>0</v>
          </cell>
        </row>
        <row r="338">
          <cell r="A338">
            <v>254</v>
          </cell>
          <cell r="B338">
            <v>8</v>
          </cell>
          <cell r="C338">
            <v>3</v>
          </cell>
          <cell r="D338">
            <v>0</v>
          </cell>
          <cell r="E338">
            <v>0</v>
          </cell>
          <cell r="F338" t="str">
            <v>OPE</v>
          </cell>
          <cell r="G338" t="str">
            <v>College Housing and Academic Facilities Loans Liquidating Account</v>
          </cell>
          <cell r="H338">
            <v>0</v>
          </cell>
          <cell r="I338">
            <v>0</v>
          </cell>
          <cell r="J338" t="str">
            <v>College Housing and Academic Facilities Loans Liquidating Account (HEA section 121)</v>
          </cell>
          <cell r="K338">
            <v>0</v>
          </cell>
          <cell r="L338" t="str">
            <v>M</v>
          </cell>
          <cell r="M338">
            <v>1</v>
          </cell>
          <cell r="N338">
            <v>0</v>
          </cell>
          <cell r="O338">
            <v>0</v>
          </cell>
          <cell r="P338">
            <v>-879</v>
          </cell>
          <cell r="Q338">
            <v>-1538</v>
          </cell>
          <cell r="R338">
            <v>-8230</v>
          </cell>
          <cell r="S338">
            <v>-1538</v>
          </cell>
          <cell r="T338">
            <v>-1538</v>
          </cell>
          <cell r="U338">
            <v>-1538</v>
          </cell>
          <cell r="V338">
            <v>-1538</v>
          </cell>
          <cell r="W338">
            <v>-1538</v>
          </cell>
          <cell r="X338">
            <v>-1538</v>
          </cell>
          <cell r="Y338">
            <v>-1538</v>
          </cell>
          <cell r="Z338">
            <v>-1538</v>
          </cell>
          <cell r="AA338">
            <v>0</v>
          </cell>
          <cell r="AB338">
            <v>-1538</v>
          </cell>
          <cell r="AC338">
            <v>-1538</v>
          </cell>
          <cell r="AD338">
            <v>-1538</v>
          </cell>
          <cell r="AE338">
            <v>-1538</v>
          </cell>
          <cell r="AF338">
            <v>-1538</v>
          </cell>
          <cell r="AG338">
            <v>-1861</v>
          </cell>
          <cell r="AH338">
            <v>-1861</v>
          </cell>
          <cell r="AI338">
            <v>-1538</v>
          </cell>
          <cell r="AJ338">
            <v>-1538</v>
          </cell>
          <cell r="AK338">
            <v>-1538</v>
          </cell>
          <cell r="AL338">
            <v>-1538</v>
          </cell>
          <cell r="AM338">
            <v>-1538</v>
          </cell>
          <cell r="AN338">
            <v>-1538</v>
          </cell>
          <cell r="AO338">
            <v>-1538</v>
          </cell>
          <cell r="AP338">
            <v>-1538</v>
          </cell>
          <cell r="AQ338">
            <v>-1861</v>
          </cell>
          <cell r="AR338">
            <v>-1861</v>
          </cell>
          <cell r="AS338">
            <v>-8230</v>
          </cell>
          <cell r="AT338">
            <v>-1861</v>
          </cell>
          <cell r="AU338">
            <v>-8230</v>
          </cell>
          <cell r="AV338">
            <v>-8230</v>
          </cell>
          <cell r="AW338">
            <v>-8230</v>
          </cell>
          <cell r="AX338">
            <v>-8230</v>
          </cell>
          <cell r="AY338">
            <v>-8230</v>
          </cell>
          <cell r="AZ338">
            <v>-5661</v>
          </cell>
          <cell r="BA338">
            <v>-8230</v>
          </cell>
          <cell r="BB338">
            <v>-1538</v>
          </cell>
          <cell r="BC338">
            <v>-1861</v>
          </cell>
          <cell r="BD338">
            <v>-1538</v>
          </cell>
          <cell r="BE338">
            <v>-1861</v>
          </cell>
          <cell r="BF338">
            <v>-2199</v>
          </cell>
          <cell r="BG338">
            <v>-2199</v>
          </cell>
          <cell r="BH338">
            <v>-2199</v>
          </cell>
          <cell r="BI338">
            <v>-2199</v>
          </cell>
          <cell r="BJ338">
            <v>-2199</v>
          </cell>
          <cell r="BK338">
            <v>-2199</v>
          </cell>
          <cell r="BL338">
            <v>-2199</v>
          </cell>
          <cell r="BM338">
            <v>-8230</v>
          </cell>
          <cell r="BN338">
            <v>-8230</v>
          </cell>
          <cell r="BO338">
            <v>-8230</v>
          </cell>
          <cell r="BP338">
            <v>-8230</v>
          </cell>
          <cell r="BQ338">
            <v>-8230</v>
          </cell>
          <cell r="BR338">
            <v>-8230</v>
          </cell>
          <cell r="BS338">
            <v>-8230</v>
          </cell>
          <cell r="BT338">
            <v>-8230</v>
          </cell>
          <cell r="BU338">
            <v>-8230</v>
          </cell>
          <cell r="BV338">
            <v>-364</v>
          </cell>
          <cell r="BW338">
            <v>-4929</v>
          </cell>
          <cell r="BX338">
            <v>-4929</v>
          </cell>
          <cell r="BY338">
            <v>-4929</v>
          </cell>
          <cell r="BZ338">
            <v>-4929</v>
          </cell>
          <cell r="CA338">
            <v>-4929</v>
          </cell>
          <cell r="CB338">
            <v>-4929</v>
          </cell>
          <cell r="CC338">
            <v>-4929</v>
          </cell>
          <cell r="CD338">
            <v>-2199</v>
          </cell>
          <cell r="CE338">
            <v>-4929</v>
          </cell>
          <cell r="CF338">
            <v>-4929</v>
          </cell>
          <cell r="CG338">
            <v>-364</v>
          </cell>
          <cell r="CH338">
            <v>-364</v>
          </cell>
          <cell r="CI338">
            <v>-364</v>
          </cell>
          <cell r="CJ338">
            <v>-364</v>
          </cell>
          <cell r="CK338">
            <v>-4933</v>
          </cell>
          <cell r="CL338">
            <v>-2199</v>
          </cell>
          <cell r="CM338">
            <v>-4933</v>
          </cell>
          <cell r="CN338">
            <v>-4933</v>
          </cell>
          <cell r="CO338">
            <v>-4933</v>
          </cell>
          <cell r="CP338">
            <v>-4933</v>
          </cell>
          <cell r="CQ338">
            <v>-4933</v>
          </cell>
          <cell r="CR338">
            <v>-4933</v>
          </cell>
          <cell r="CS338">
            <v>-4933</v>
          </cell>
          <cell r="CT338">
            <v>-364</v>
          </cell>
          <cell r="CU338">
            <v>-364</v>
          </cell>
          <cell r="CV338">
            <v>-364</v>
          </cell>
          <cell r="CW338">
            <v>-364</v>
          </cell>
          <cell r="CX338">
            <v>-364</v>
          </cell>
          <cell r="CY338">
            <v>-364</v>
          </cell>
          <cell r="CZ338">
            <v>-364</v>
          </cell>
          <cell r="DA338">
            <v>-364</v>
          </cell>
          <cell r="DB338">
            <v>-364</v>
          </cell>
          <cell r="DC338">
            <v>-364</v>
          </cell>
          <cell r="DD338">
            <v>-364</v>
          </cell>
          <cell r="DE338">
            <v>-364</v>
          </cell>
          <cell r="DF338">
            <v>-364</v>
          </cell>
          <cell r="DG338">
            <v>-364</v>
          </cell>
          <cell r="DH338">
            <v>-364</v>
          </cell>
          <cell r="DI338">
            <v>-364</v>
          </cell>
          <cell r="DJ338">
            <v>-364</v>
          </cell>
          <cell r="DK338">
            <v>-364</v>
          </cell>
          <cell r="DL338">
            <v>-364</v>
          </cell>
          <cell r="DM338">
            <v>-364</v>
          </cell>
          <cell r="DN338">
            <v>-364</v>
          </cell>
          <cell r="DO338">
            <v>0</v>
          </cell>
          <cell r="DP338">
            <v>-364</v>
          </cell>
          <cell r="DQ338">
            <v>-364</v>
          </cell>
          <cell r="DR338">
            <v>-364</v>
          </cell>
          <cell r="DS338">
            <v>-364</v>
          </cell>
          <cell r="DT338">
            <v>-364</v>
          </cell>
          <cell r="DU338">
            <v>-364</v>
          </cell>
          <cell r="DV338">
            <v>-364</v>
          </cell>
          <cell r="DW338">
            <v>-364</v>
          </cell>
          <cell r="DX338">
            <v>-364</v>
          </cell>
          <cell r="DY338">
            <v>-364</v>
          </cell>
          <cell r="DZ338">
            <v>-364</v>
          </cell>
          <cell r="EA338">
            <v>-364</v>
          </cell>
        </row>
        <row r="339">
          <cell r="A339">
            <v>256</v>
          </cell>
          <cell r="B339">
            <v>8</v>
          </cell>
          <cell r="C339">
            <v>3</v>
          </cell>
          <cell r="D339">
            <v>0</v>
          </cell>
          <cell r="E339">
            <v>0</v>
          </cell>
          <cell r="F339" t="str">
            <v>OPE</v>
          </cell>
          <cell r="G339" t="str">
            <v>Historically Black College and University Capital Financing Program</v>
          </cell>
          <cell r="H339" t="str">
            <v>Other-3</v>
          </cell>
          <cell r="I339">
            <v>0</v>
          </cell>
          <cell r="J339" t="str">
            <v>HBCU Capital Financing Program: Federal administration (FCRA section 505(e))</v>
          </cell>
          <cell r="K339">
            <v>0</v>
          </cell>
          <cell r="L339" t="str">
            <v>D</v>
          </cell>
          <cell r="M339">
            <v>1</v>
          </cell>
          <cell r="N339">
            <v>0</v>
          </cell>
          <cell r="O339">
            <v>0</v>
          </cell>
          <cell r="P339">
            <v>354</v>
          </cell>
          <cell r="Q339">
            <v>354</v>
          </cell>
          <cell r="R339">
            <v>354</v>
          </cell>
          <cell r="S339">
            <v>354</v>
          </cell>
          <cell r="T339">
            <v>354</v>
          </cell>
          <cell r="U339">
            <v>354</v>
          </cell>
          <cell r="V339">
            <v>354</v>
          </cell>
          <cell r="W339">
            <v>354</v>
          </cell>
          <cell r="X339">
            <v>354</v>
          </cell>
          <cell r="Y339">
            <v>354</v>
          </cell>
          <cell r="Z339">
            <v>354</v>
          </cell>
          <cell r="AA339">
            <v>0</v>
          </cell>
          <cell r="AB339">
            <v>354</v>
          </cell>
          <cell r="AC339">
            <v>354</v>
          </cell>
          <cell r="AD339">
            <v>354</v>
          </cell>
          <cell r="AE339">
            <v>354</v>
          </cell>
          <cell r="AF339">
            <v>354</v>
          </cell>
          <cell r="AG339">
            <v>354</v>
          </cell>
          <cell r="AH339">
            <v>354</v>
          </cell>
          <cell r="AI339">
            <v>354</v>
          </cell>
          <cell r="AJ339">
            <v>354</v>
          </cell>
          <cell r="AK339">
            <v>354</v>
          </cell>
          <cell r="AL339">
            <v>354</v>
          </cell>
          <cell r="AM339">
            <v>354</v>
          </cell>
          <cell r="AN339">
            <v>354</v>
          </cell>
          <cell r="AO339">
            <v>354</v>
          </cell>
          <cell r="AP339">
            <v>354</v>
          </cell>
          <cell r="AQ339">
            <v>354</v>
          </cell>
          <cell r="AR339">
            <v>354</v>
          </cell>
          <cell r="AS339">
            <v>354</v>
          </cell>
          <cell r="AT339">
            <v>354</v>
          </cell>
          <cell r="AU339">
            <v>354</v>
          </cell>
          <cell r="AV339">
            <v>354</v>
          </cell>
          <cell r="AW339">
            <v>354</v>
          </cell>
          <cell r="AX339">
            <v>354</v>
          </cell>
          <cell r="AY339">
            <v>354</v>
          </cell>
          <cell r="AZ339">
            <v>353</v>
          </cell>
          <cell r="BA339">
            <v>348</v>
          </cell>
          <cell r="BB339">
            <v>354</v>
          </cell>
          <cell r="BC339">
            <v>354</v>
          </cell>
          <cell r="BD339">
            <v>354</v>
          </cell>
          <cell r="BE339">
            <v>354</v>
          </cell>
          <cell r="BF339">
            <v>354</v>
          </cell>
          <cell r="BG339">
            <v>354</v>
          </cell>
          <cell r="BH339">
            <v>354</v>
          </cell>
          <cell r="BI339">
            <v>354</v>
          </cell>
          <cell r="BJ339">
            <v>354</v>
          </cell>
          <cell r="BK339">
            <v>354</v>
          </cell>
          <cell r="BL339">
            <v>353</v>
          </cell>
          <cell r="BM339">
            <v>353</v>
          </cell>
          <cell r="BN339">
            <v>353</v>
          </cell>
          <cell r="BO339">
            <v>353</v>
          </cell>
          <cell r="BP339">
            <v>353</v>
          </cell>
          <cell r="BQ339">
            <v>348</v>
          </cell>
          <cell r="BR339">
            <v>348</v>
          </cell>
          <cell r="BS339">
            <v>348</v>
          </cell>
          <cell r="BT339">
            <v>348</v>
          </cell>
          <cell r="BU339">
            <v>353</v>
          </cell>
          <cell r="BV339">
            <v>352</v>
          </cell>
          <cell r="BW339">
            <v>355</v>
          </cell>
          <cell r="BX339">
            <v>355</v>
          </cell>
          <cell r="BY339">
            <v>355</v>
          </cell>
          <cell r="BZ339">
            <v>355</v>
          </cell>
          <cell r="CA339">
            <v>353</v>
          </cell>
          <cell r="CB339">
            <v>353</v>
          </cell>
          <cell r="CC339">
            <v>352</v>
          </cell>
          <cell r="CD339">
            <v>352</v>
          </cell>
          <cell r="CE339">
            <v>352</v>
          </cell>
          <cell r="CF339">
            <v>352</v>
          </cell>
          <cell r="CG339">
            <v>352</v>
          </cell>
          <cell r="CH339">
            <v>334</v>
          </cell>
          <cell r="CI339">
            <v>352</v>
          </cell>
          <cell r="CJ339">
            <v>352</v>
          </cell>
          <cell r="CK339">
            <v>353</v>
          </cell>
          <cell r="CL339">
            <v>352</v>
          </cell>
          <cell r="CM339">
            <v>353</v>
          </cell>
          <cell r="CN339">
            <v>352</v>
          </cell>
          <cell r="CO339">
            <v>352</v>
          </cell>
          <cell r="CP339">
            <v>352</v>
          </cell>
          <cell r="CQ339">
            <v>352</v>
          </cell>
          <cell r="CR339">
            <v>352</v>
          </cell>
          <cell r="CS339">
            <v>334</v>
          </cell>
          <cell r="CT339">
            <v>334</v>
          </cell>
          <cell r="CU339">
            <v>334</v>
          </cell>
          <cell r="CV339">
            <v>392</v>
          </cell>
          <cell r="CW339">
            <v>334</v>
          </cell>
          <cell r="CX339">
            <v>334</v>
          </cell>
          <cell r="CY339">
            <v>334</v>
          </cell>
          <cell r="CZ339">
            <v>334</v>
          </cell>
          <cell r="DA339">
            <v>334</v>
          </cell>
          <cell r="DB339">
            <v>334</v>
          </cell>
          <cell r="DC339">
            <v>334</v>
          </cell>
          <cell r="DD339">
            <v>334</v>
          </cell>
          <cell r="DE339">
            <v>334</v>
          </cell>
          <cell r="DF339">
            <v>340</v>
          </cell>
          <cell r="DG339">
            <v>340</v>
          </cell>
          <cell r="DH339">
            <v>340</v>
          </cell>
          <cell r="DI339">
            <v>340</v>
          </cell>
          <cell r="DJ339">
            <v>340</v>
          </cell>
          <cell r="DK339">
            <v>340</v>
          </cell>
          <cell r="DL339">
            <v>334</v>
          </cell>
          <cell r="DM339">
            <v>334</v>
          </cell>
          <cell r="DN339">
            <v>334</v>
          </cell>
          <cell r="DO339">
            <v>0</v>
          </cell>
          <cell r="DP339">
            <v>335</v>
          </cell>
          <cell r="DQ339">
            <v>334</v>
          </cell>
          <cell r="DR339">
            <v>334</v>
          </cell>
          <cell r="DS339">
            <v>334</v>
          </cell>
          <cell r="DT339">
            <v>349</v>
          </cell>
          <cell r="DU339">
            <v>335</v>
          </cell>
          <cell r="DV339">
            <v>349</v>
          </cell>
          <cell r="DW339">
            <v>349</v>
          </cell>
          <cell r="DX339">
            <v>349</v>
          </cell>
          <cell r="DY339">
            <v>349</v>
          </cell>
          <cell r="DZ339">
            <v>334</v>
          </cell>
          <cell r="EA339">
            <v>349</v>
          </cell>
        </row>
        <row r="340">
          <cell r="A340">
            <v>257</v>
          </cell>
          <cell r="B340">
            <v>8</v>
          </cell>
          <cell r="C340">
            <v>3</v>
          </cell>
          <cell r="D340">
            <v>0</v>
          </cell>
          <cell r="E340">
            <v>0</v>
          </cell>
          <cell r="F340" t="str">
            <v>OPE</v>
          </cell>
          <cell r="G340" t="str">
            <v>Historically Black College and University Capital Financing Program</v>
          </cell>
          <cell r="H340" t="str">
            <v>Other-3</v>
          </cell>
          <cell r="I340">
            <v>0</v>
          </cell>
          <cell r="J340" t="str">
            <v>HBCU Capital Financing Program: New loan subsidies</v>
          </cell>
          <cell r="K340">
            <v>0</v>
          </cell>
          <cell r="L340" t="str">
            <v>D</v>
          </cell>
          <cell r="M340">
            <v>1</v>
          </cell>
          <cell r="N340">
            <v>0</v>
          </cell>
          <cell r="O340">
            <v>0</v>
          </cell>
          <cell r="P340">
            <v>10000</v>
          </cell>
          <cell r="Q340">
            <v>20228</v>
          </cell>
          <cell r="R340">
            <v>20228</v>
          </cell>
          <cell r="S340">
            <v>20228</v>
          </cell>
          <cell r="T340">
            <v>20228</v>
          </cell>
          <cell r="U340">
            <v>15114</v>
          </cell>
          <cell r="V340">
            <v>15114</v>
          </cell>
          <cell r="W340">
            <v>15114</v>
          </cell>
          <cell r="X340">
            <v>15114</v>
          </cell>
          <cell r="Y340">
            <v>15114</v>
          </cell>
          <cell r="Z340">
            <v>15114</v>
          </cell>
          <cell r="AA340">
            <v>0</v>
          </cell>
          <cell r="AB340">
            <v>15114</v>
          </cell>
          <cell r="AC340">
            <v>20228</v>
          </cell>
          <cell r="AD340">
            <v>20228</v>
          </cell>
          <cell r="AE340">
            <v>20228</v>
          </cell>
          <cell r="AF340">
            <v>20228</v>
          </cell>
          <cell r="AG340">
            <v>20228</v>
          </cell>
          <cell r="AH340">
            <v>20228</v>
          </cell>
          <cell r="AI340">
            <v>20228</v>
          </cell>
          <cell r="AJ340">
            <v>20228</v>
          </cell>
          <cell r="AK340">
            <v>20228</v>
          </cell>
          <cell r="AL340">
            <v>20228</v>
          </cell>
          <cell r="AM340">
            <v>20228</v>
          </cell>
          <cell r="AN340">
            <v>20228</v>
          </cell>
          <cell r="AO340">
            <v>20228</v>
          </cell>
          <cell r="AP340">
            <v>20228</v>
          </cell>
          <cell r="AQ340">
            <v>20228</v>
          </cell>
          <cell r="AR340">
            <v>20228</v>
          </cell>
          <cell r="AS340">
            <v>20228</v>
          </cell>
          <cell r="AT340">
            <v>20228</v>
          </cell>
          <cell r="AU340">
            <v>20228</v>
          </cell>
          <cell r="AV340">
            <v>20228</v>
          </cell>
          <cell r="AW340">
            <v>20228</v>
          </cell>
          <cell r="AX340">
            <v>20228</v>
          </cell>
          <cell r="AY340">
            <v>20228</v>
          </cell>
          <cell r="AZ340">
            <v>20188</v>
          </cell>
          <cell r="BA340">
            <v>19884</v>
          </cell>
          <cell r="BB340">
            <v>20228</v>
          </cell>
          <cell r="BC340">
            <v>20228</v>
          </cell>
          <cell r="BD340">
            <v>20228</v>
          </cell>
          <cell r="BE340">
            <v>20228</v>
          </cell>
          <cell r="BF340">
            <v>20228</v>
          </cell>
          <cell r="BG340">
            <v>20228</v>
          </cell>
          <cell r="BH340">
            <v>20228</v>
          </cell>
          <cell r="BI340">
            <v>20228</v>
          </cell>
          <cell r="BJ340">
            <v>20228</v>
          </cell>
          <cell r="BK340">
            <v>20228</v>
          </cell>
          <cell r="BL340">
            <v>20188</v>
          </cell>
          <cell r="BM340">
            <v>20188</v>
          </cell>
          <cell r="BN340">
            <v>20188</v>
          </cell>
          <cell r="BO340">
            <v>20188</v>
          </cell>
          <cell r="BP340">
            <v>20188</v>
          </cell>
          <cell r="BQ340">
            <v>19884</v>
          </cell>
          <cell r="BR340">
            <v>19884</v>
          </cell>
          <cell r="BS340">
            <v>19884</v>
          </cell>
          <cell r="BT340">
            <v>19884</v>
          </cell>
          <cell r="BU340">
            <v>20188</v>
          </cell>
          <cell r="BV340">
            <v>20150</v>
          </cell>
          <cell r="BW340">
            <v>20188</v>
          </cell>
          <cell r="BX340">
            <v>20188</v>
          </cell>
          <cell r="BY340">
            <v>20188</v>
          </cell>
          <cell r="BZ340">
            <v>20188</v>
          </cell>
          <cell r="CA340">
            <v>20188</v>
          </cell>
          <cell r="CB340">
            <v>20188</v>
          </cell>
          <cell r="CC340">
            <v>20150</v>
          </cell>
          <cell r="CD340">
            <v>20150</v>
          </cell>
          <cell r="CE340">
            <v>20150</v>
          </cell>
          <cell r="CF340">
            <v>20150</v>
          </cell>
          <cell r="CG340">
            <v>20150</v>
          </cell>
          <cell r="CH340">
            <v>19096</v>
          </cell>
          <cell r="CI340">
            <v>20150</v>
          </cell>
          <cell r="CJ340">
            <v>20150</v>
          </cell>
          <cell r="CK340">
            <v>20150</v>
          </cell>
          <cell r="CL340">
            <v>20150</v>
          </cell>
          <cell r="CM340">
            <v>20150</v>
          </cell>
          <cell r="CN340">
            <v>20150</v>
          </cell>
          <cell r="CO340">
            <v>20150</v>
          </cell>
          <cell r="CP340">
            <v>20150</v>
          </cell>
          <cell r="CQ340">
            <v>20150</v>
          </cell>
          <cell r="CR340">
            <v>20150</v>
          </cell>
          <cell r="CS340">
            <v>20150</v>
          </cell>
          <cell r="CT340">
            <v>19096</v>
          </cell>
          <cell r="CU340">
            <v>19096</v>
          </cell>
          <cell r="CV340">
            <v>20150</v>
          </cell>
          <cell r="CW340">
            <v>19096</v>
          </cell>
          <cell r="CX340">
            <v>19096</v>
          </cell>
          <cell r="CY340">
            <v>19096</v>
          </cell>
          <cell r="CZ340">
            <v>19096</v>
          </cell>
          <cell r="DA340">
            <v>20110</v>
          </cell>
          <cell r="DB340">
            <v>19096</v>
          </cell>
          <cell r="DC340">
            <v>19085</v>
          </cell>
          <cell r="DD340">
            <v>19096</v>
          </cell>
          <cell r="DE340">
            <v>19096</v>
          </cell>
          <cell r="DF340">
            <v>19096</v>
          </cell>
          <cell r="DG340">
            <v>19096</v>
          </cell>
          <cell r="DH340">
            <v>19096</v>
          </cell>
          <cell r="DI340">
            <v>19096</v>
          </cell>
          <cell r="DJ340">
            <v>19096</v>
          </cell>
          <cell r="DK340">
            <v>19096</v>
          </cell>
          <cell r="DL340">
            <v>19096</v>
          </cell>
          <cell r="DM340">
            <v>19096</v>
          </cell>
          <cell r="DN340">
            <v>19096</v>
          </cell>
          <cell r="DO340">
            <v>0</v>
          </cell>
          <cell r="DP340">
            <v>19096</v>
          </cell>
          <cell r="DQ340">
            <v>20150</v>
          </cell>
          <cell r="DR340">
            <v>19096</v>
          </cell>
          <cell r="DS340">
            <v>20150</v>
          </cell>
          <cell r="DT340">
            <v>19096</v>
          </cell>
          <cell r="DU340">
            <v>19096</v>
          </cell>
          <cell r="DV340">
            <v>19096</v>
          </cell>
          <cell r="DW340">
            <v>19096</v>
          </cell>
          <cell r="DX340">
            <v>20150</v>
          </cell>
          <cell r="DY340">
            <v>20150</v>
          </cell>
          <cell r="DZ340">
            <v>20150</v>
          </cell>
          <cell r="EA340">
            <v>20150</v>
          </cell>
        </row>
        <row r="341">
          <cell r="A341">
            <v>258</v>
          </cell>
          <cell r="B341">
            <v>8</v>
          </cell>
          <cell r="C341">
            <v>3</v>
          </cell>
          <cell r="D341">
            <v>0</v>
          </cell>
          <cell r="E341">
            <v>0</v>
          </cell>
          <cell r="F341" t="str">
            <v>OPE</v>
          </cell>
          <cell r="G341" t="str">
            <v>Historically Black College and University Capital Financing Program</v>
          </cell>
          <cell r="H341">
            <v>0</v>
          </cell>
          <cell r="I341">
            <v>0</v>
          </cell>
          <cell r="J341" t="str">
            <v>HBCU Capital Financing Program: Reestimate of existing loan subsidies</v>
          </cell>
          <cell r="K341">
            <v>0</v>
          </cell>
          <cell r="L341" t="str">
            <v>M</v>
          </cell>
          <cell r="M341">
            <v>1</v>
          </cell>
          <cell r="N341">
            <v>0</v>
          </cell>
          <cell r="O341">
            <v>0</v>
          </cell>
          <cell r="P341">
            <v>1319</v>
          </cell>
          <cell r="Q341">
            <v>0</v>
          </cell>
          <cell r="R341">
            <v>2748</v>
          </cell>
          <cell r="S341">
            <v>2748</v>
          </cell>
          <cell r="T341">
            <v>2748</v>
          </cell>
          <cell r="U341">
            <v>0</v>
          </cell>
          <cell r="V341">
            <v>0</v>
          </cell>
          <cell r="W341">
            <v>0</v>
          </cell>
          <cell r="X341">
            <v>0</v>
          </cell>
          <cell r="Y341">
            <v>0</v>
          </cell>
          <cell r="Z341">
            <v>0</v>
          </cell>
          <cell r="AA341">
            <v>0</v>
          </cell>
          <cell r="AB341">
            <v>0</v>
          </cell>
          <cell r="AC341">
            <v>0</v>
          </cell>
          <cell r="AD341">
            <v>0</v>
          </cell>
          <cell r="AE341">
            <v>0</v>
          </cell>
          <cell r="AF341">
            <v>0</v>
          </cell>
          <cell r="AG341">
            <v>94601</v>
          </cell>
          <cell r="AH341">
            <v>0</v>
          </cell>
          <cell r="AI341">
            <v>0</v>
          </cell>
          <cell r="AJ341">
            <v>2748</v>
          </cell>
          <cell r="AK341">
            <v>2748</v>
          </cell>
          <cell r="AL341">
            <v>0</v>
          </cell>
          <cell r="AM341">
            <v>0</v>
          </cell>
          <cell r="AN341">
            <v>0</v>
          </cell>
          <cell r="AO341">
            <v>0</v>
          </cell>
          <cell r="AP341">
            <v>2748</v>
          </cell>
          <cell r="AQ341">
            <v>94601</v>
          </cell>
          <cell r="AR341">
            <v>94601</v>
          </cell>
          <cell r="AS341">
            <v>2748</v>
          </cell>
          <cell r="AT341">
            <v>94601</v>
          </cell>
          <cell r="AU341">
            <v>2748</v>
          </cell>
          <cell r="AV341">
            <v>2748</v>
          </cell>
          <cell r="AW341">
            <v>2748</v>
          </cell>
          <cell r="AX341">
            <v>2748</v>
          </cell>
          <cell r="AY341">
            <v>94601</v>
          </cell>
          <cell r="AZ341">
            <v>94601</v>
          </cell>
          <cell r="BA341">
            <v>2748</v>
          </cell>
          <cell r="BB341">
            <v>2748</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2748</v>
          </cell>
          <cell r="BR341">
            <v>2748</v>
          </cell>
          <cell r="BS341">
            <v>2748</v>
          </cell>
          <cell r="BT341">
            <v>2748</v>
          </cell>
          <cell r="BU341">
            <v>11658</v>
          </cell>
          <cell r="BV341">
            <v>11658</v>
          </cell>
          <cell r="BW341">
            <v>0</v>
          </cell>
          <cell r="BX341">
            <v>0</v>
          </cell>
          <cell r="BY341">
            <v>0</v>
          </cell>
          <cell r="BZ341">
            <v>0</v>
          </cell>
          <cell r="CA341">
            <v>0</v>
          </cell>
          <cell r="CB341">
            <v>0</v>
          </cell>
          <cell r="CC341">
            <v>0</v>
          </cell>
          <cell r="CD341">
            <v>0</v>
          </cell>
          <cell r="CE341">
            <v>11658</v>
          </cell>
          <cell r="CF341">
            <v>11658</v>
          </cell>
          <cell r="CG341">
            <v>797</v>
          </cell>
          <cell r="CH341">
            <v>797</v>
          </cell>
          <cell r="CI341">
            <v>11658</v>
          </cell>
          <cell r="CJ341">
            <v>11658</v>
          </cell>
          <cell r="CK341">
            <v>0</v>
          </cell>
          <cell r="CL341">
            <v>0</v>
          </cell>
          <cell r="CM341">
            <v>0</v>
          </cell>
          <cell r="CN341">
            <v>0</v>
          </cell>
          <cell r="CO341">
            <v>0</v>
          </cell>
          <cell r="CP341">
            <v>0</v>
          </cell>
          <cell r="CQ341">
            <v>0</v>
          </cell>
          <cell r="CR341">
            <v>0</v>
          </cell>
          <cell r="CS341">
            <v>0</v>
          </cell>
          <cell r="CT341">
            <v>797</v>
          </cell>
          <cell r="CU341">
            <v>35754</v>
          </cell>
          <cell r="CV341">
            <v>797</v>
          </cell>
          <cell r="CW341">
            <v>797</v>
          </cell>
          <cell r="CX341">
            <v>797</v>
          </cell>
          <cell r="CY341">
            <v>797</v>
          </cell>
          <cell r="CZ341">
            <v>0</v>
          </cell>
          <cell r="DA341">
            <v>0</v>
          </cell>
          <cell r="DB341">
            <v>35754</v>
          </cell>
          <cell r="DC341">
            <v>0</v>
          </cell>
          <cell r="DD341">
            <v>0</v>
          </cell>
          <cell r="DE341">
            <v>31199</v>
          </cell>
          <cell r="DF341">
            <v>0</v>
          </cell>
          <cell r="DG341">
            <v>0</v>
          </cell>
          <cell r="DH341">
            <v>0</v>
          </cell>
          <cell r="DI341">
            <v>0</v>
          </cell>
          <cell r="DJ341">
            <v>0</v>
          </cell>
          <cell r="DK341">
            <v>0</v>
          </cell>
          <cell r="DL341">
            <v>18240</v>
          </cell>
          <cell r="DM341">
            <v>0</v>
          </cell>
          <cell r="DN341">
            <v>0</v>
          </cell>
          <cell r="DO341">
            <v>0</v>
          </cell>
          <cell r="DP341">
            <v>0</v>
          </cell>
          <cell r="DQ341">
            <v>0</v>
          </cell>
          <cell r="DR341">
            <v>0</v>
          </cell>
          <cell r="DS341">
            <v>21656</v>
          </cell>
          <cell r="DT341">
            <v>0</v>
          </cell>
          <cell r="DU341">
            <v>0</v>
          </cell>
          <cell r="DV341">
            <v>0</v>
          </cell>
          <cell r="DW341">
            <v>0</v>
          </cell>
          <cell r="DX341">
            <v>0</v>
          </cell>
          <cell r="DY341">
            <v>0</v>
          </cell>
          <cell r="DZ341">
            <v>0</v>
          </cell>
          <cell r="EA341">
            <v>0</v>
          </cell>
        </row>
        <row r="342">
          <cell r="A342">
            <v>259</v>
          </cell>
          <cell r="B342">
            <v>10</v>
          </cell>
          <cell r="C342">
            <v>3</v>
          </cell>
          <cell r="D342">
            <v>0</v>
          </cell>
          <cell r="E342">
            <v>0</v>
          </cell>
          <cell r="F342" t="str">
            <v>OPE</v>
          </cell>
          <cell r="G342" t="str">
            <v>College Housing and Academic Facilities Loans Liquidating Account</v>
          </cell>
          <cell r="H342">
            <v>0</v>
          </cell>
          <cell r="I342">
            <v>0</v>
          </cell>
          <cell r="J342" t="str">
            <v>Higher Education Facilities Loans Liquidating Account (HEA section 121)</v>
          </cell>
          <cell r="K342">
            <v>0</v>
          </cell>
          <cell r="L342" t="str">
            <v>M</v>
          </cell>
          <cell r="M342">
            <v>1</v>
          </cell>
          <cell r="N342">
            <v>0</v>
          </cell>
          <cell r="O342">
            <v>0</v>
          </cell>
          <cell r="P342">
            <v>-904</v>
          </cell>
          <cell r="Q342">
            <v>-1344</v>
          </cell>
          <cell r="R342">
            <v>-909</v>
          </cell>
          <cell r="S342">
            <v>-1314</v>
          </cell>
          <cell r="T342">
            <v>-1314</v>
          </cell>
          <cell r="U342">
            <v>-1346</v>
          </cell>
          <cell r="V342">
            <v>-1346</v>
          </cell>
          <cell r="W342">
            <v>-1346</v>
          </cell>
          <cell r="X342">
            <v>-1346</v>
          </cell>
          <cell r="Y342">
            <v>-1346</v>
          </cell>
          <cell r="Z342">
            <v>-1346</v>
          </cell>
          <cell r="AA342">
            <v>0</v>
          </cell>
          <cell r="AB342">
            <v>-1346</v>
          </cell>
          <cell r="AC342">
            <v>-1346</v>
          </cell>
          <cell r="AD342">
            <v>-1346</v>
          </cell>
          <cell r="AE342">
            <v>-1346</v>
          </cell>
          <cell r="AF342">
            <v>-1346</v>
          </cell>
          <cell r="AG342">
            <v>-1098</v>
          </cell>
          <cell r="AH342">
            <v>-1098</v>
          </cell>
          <cell r="AI342">
            <v>-1314</v>
          </cell>
          <cell r="AJ342">
            <v>-1314</v>
          </cell>
          <cell r="AK342">
            <v>-1314</v>
          </cell>
          <cell r="AL342">
            <v>-1314</v>
          </cell>
          <cell r="AM342">
            <v>-1314</v>
          </cell>
          <cell r="AN342">
            <v>-1314</v>
          </cell>
          <cell r="AO342">
            <v>-1314</v>
          </cell>
          <cell r="AP342">
            <v>-1314</v>
          </cell>
          <cell r="AQ342">
            <v>-1098</v>
          </cell>
          <cell r="AR342">
            <v>-1098</v>
          </cell>
          <cell r="AS342">
            <v>-909</v>
          </cell>
          <cell r="AT342">
            <v>-1098</v>
          </cell>
          <cell r="AU342">
            <v>-909</v>
          </cell>
          <cell r="AV342">
            <v>-909</v>
          </cell>
          <cell r="AW342">
            <v>-909</v>
          </cell>
          <cell r="AX342">
            <v>-909</v>
          </cell>
          <cell r="AY342">
            <v>-909</v>
          </cell>
          <cell r="AZ342">
            <v>-692</v>
          </cell>
          <cell r="BA342">
            <v>-909</v>
          </cell>
          <cell r="BB342">
            <v>-1314</v>
          </cell>
          <cell r="BC342">
            <v>-1098</v>
          </cell>
          <cell r="BD342">
            <v>-1314</v>
          </cell>
          <cell r="BE342">
            <v>-1098</v>
          </cell>
          <cell r="BF342">
            <v>-574</v>
          </cell>
          <cell r="BG342">
            <v>-574</v>
          </cell>
          <cell r="BH342">
            <v>-574</v>
          </cell>
          <cell r="BI342">
            <v>-574</v>
          </cell>
          <cell r="BJ342">
            <v>-574</v>
          </cell>
          <cell r="BK342">
            <v>-574</v>
          </cell>
          <cell r="BL342">
            <v>-574</v>
          </cell>
          <cell r="BM342">
            <v>-909</v>
          </cell>
          <cell r="BN342">
            <v>-909</v>
          </cell>
          <cell r="BO342">
            <v>-909</v>
          </cell>
          <cell r="BP342">
            <v>-909</v>
          </cell>
          <cell r="BQ342">
            <v>-909</v>
          </cell>
          <cell r="BR342">
            <v>-909</v>
          </cell>
          <cell r="BS342">
            <v>-909</v>
          </cell>
          <cell r="BT342">
            <v>-909</v>
          </cell>
          <cell r="BU342">
            <v>-909</v>
          </cell>
          <cell r="BV342">
            <v>-227</v>
          </cell>
          <cell r="BW342">
            <v>-899</v>
          </cell>
          <cell r="BX342">
            <v>-899</v>
          </cell>
          <cell r="BY342">
            <v>-899</v>
          </cell>
          <cell r="BZ342">
            <v>-899</v>
          </cell>
          <cell r="CA342">
            <v>-899</v>
          </cell>
          <cell r="CB342">
            <v>-899</v>
          </cell>
          <cell r="CC342">
            <v>-899</v>
          </cell>
          <cell r="CD342">
            <v>-574</v>
          </cell>
          <cell r="CE342">
            <v>-899</v>
          </cell>
          <cell r="CF342">
            <v>-899</v>
          </cell>
          <cell r="CG342">
            <v>-227</v>
          </cell>
          <cell r="CH342">
            <v>-227</v>
          </cell>
          <cell r="CI342">
            <v>-227</v>
          </cell>
          <cell r="CJ342">
            <v>-227</v>
          </cell>
          <cell r="CK342">
            <v>-889</v>
          </cell>
          <cell r="CL342">
            <v>-574</v>
          </cell>
          <cell r="CM342">
            <v>-889</v>
          </cell>
          <cell r="CN342">
            <v>-889</v>
          </cell>
          <cell r="CO342">
            <v>-889</v>
          </cell>
          <cell r="CP342">
            <v>-889</v>
          </cell>
          <cell r="CQ342">
            <v>-889</v>
          </cell>
          <cell r="CR342">
            <v>-889</v>
          </cell>
          <cell r="CS342">
            <v>-889</v>
          </cell>
          <cell r="CT342">
            <v>-227</v>
          </cell>
          <cell r="CU342">
            <v>-227</v>
          </cell>
          <cell r="CV342">
            <v>-227</v>
          </cell>
          <cell r="CW342">
            <v>-227</v>
          </cell>
          <cell r="CX342">
            <v>-227</v>
          </cell>
          <cell r="CY342">
            <v>-227</v>
          </cell>
          <cell r="CZ342">
            <v>-227</v>
          </cell>
          <cell r="DA342">
            <v>-227</v>
          </cell>
          <cell r="DB342">
            <v>-227</v>
          </cell>
          <cell r="DC342">
            <v>-227</v>
          </cell>
          <cell r="DD342">
            <v>-227</v>
          </cell>
          <cell r="DE342">
            <v>-227</v>
          </cell>
          <cell r="DF342">
            <v>-227</v>
          </cell>
          <cell r="DG342">
            <v>-227</v>
          </cell>
          <cell r="DH342">
            <v>-227</v>
          </cell>
          <cell r="DI342">
            <v>-227</v>
          </cell>
          <cell r="DJ342">
            <v>-227</v>
          </cell>
          <cell r="DK342">
            <v>-227</v>
          </cell>
          <cell r="DL342">
            <v>-227</v>
          </cell>
          <cell r="DM342">
            <v>-227</v>
          </cell>
          <cell r="DN342">
            <v>-227</v>
          </cell>
          <cell r="DO342">
            <v>0</v>
          </cell>
          <cell r="DP342">
            <v>-227</v>
          </cell>
          <cell r="DQ342">
            <v>-227</v>
          </cell>
          <cell r="DR342">
            <v>-227</v>
          </cell>
          <cell r="DS342">
            <v>-227</v>
          </cell>
          <cell r="DT342">
            <v>-227</v>
          </cell>
          <cell r="DU342">
            <v>-227</v>
          </cell>
          <cell r="DV342">
            <v>-227</v>
          </cell>
          <cell r="DW342">
            <v>-227</v>
          </cell>
          <cell r="DX342">
            <v>-227</v>
          </cell>
          <cell r="DY342">
            <v>-227</v>
          </cell>
          <cell r="DZ342">
            <v>-227</v>
          </cell>
          <cell r="EA342">
            <v>-227</v>
          </cell>
        </row>
        <row r="343">
          <cell r="A343">
            <v>260</v>
          </cell>
          <cell r="B343">
            <v>10</v>
          </cell>
          <cell r="C343">
            <v>3</v>
          </cell>
          <cell r="D343">
            <v>0</v>
          </cell>
          <cell r="E343">
            <v>0</v>
          </cell>
          <cell r="F343" t="str">
            <v>OPE</v>
          </cell>
          <cell r="G343">
            <v>0</v>
          </cell>
          <cell r="H343">
            <v>0</v>
          </cell>
          <cell r="I343">
            <v>0</v>
          </cell>
          <cell r="J343" t="str">
            <v>College Housing Loans Liquidating Account (HEA section 121)</v>
          </cell>
          <cell r="K343">
            <v>0</v>
          </cell>
          <cell r="L343" t="str">
            <v>M</v>
          </cell>
          <cell r="M343">
            <v>1</v>
          </cell>
          <cell r="N343">
            <v>0</v>
          </cell>
          <cell r="O343">
            <v>0</v>
          </cell>
          <cell r="P343">
            <v>-17662</v>
          </cell>
          <cell r="Q343">
            <v>-16400</v>
          </cell>
          <cell r="R343">
            <v>-16725</v>
          </cell>
          <cell r="S343">
            <v>-16400</v>
          </cell>
          <cell r="T343">
            <v>-16400</v>
          </cell>
          <cell r="U343">
            <v>-16400</v>
          </cell>
          <cell r="V343">
            <v>-16400</v>
          </cell>
          <cell r="W343">
            <v>-16400</v>
          </cell>
          <cell r="X343">
            <v>-16400</v>
          </cell>
          <cell r="Y343">
            <v>-16400</v>
          </cell>
          <cell r="Z343">
            <v>-16400</v>
          </cell>
          <cell r="AA343">
            <v>0</v>
          </cell>
          <cell r="AB343">
            <v>-16400</v>
          </cell>
          <cell r="AC343">
            <v>-16400</v>
          </cell>
          <cell r="AD343">
            <v>-16400</v>
          </cell>
          <cell r="AE343">
            <v>-16400</v>
          </cell>
          <cell r="AF343">
            <v>-16400</v>
          </cell>
          <cell r="AG343">
            <v>-15604</v>
          </cell>
          <cell r="AH343">
            <v>-15859</v>
          </cell>
          <cell r="AI343">
            <v>-16400</v>
          </cell>
          <cell r="AJ343">
            <v>-16400</v>
          </cell>
          <cell r="AK343">
            <v>-16400</v>
          </cell>
          <cell r="AL343">
            <v>-16400</v>
          </cell>
          <cell r="AM343">
            <v>-16400</v>
          </cell>
          <cell r="AN343">
            <v>-16400</v>
          </cell>
          <cell r="AO343">
            <v>-16400</v>
          </cell>
          <cell r="AP343">
            <v>-16400</v>
          </cell>
          <cell r="AQ343">
            <v>-15604</v>
          </cell>
          <cell r="AR343">
            <v>-15604</v>
          </cell>
          <cell r="AS343">
            <v>-16725</v>
          </cell>
          <cell r="AT343">
            <v>-15604</v>
          </cell>
          <cell r="AU343">
            <v>-16725</v>
          </cell>
          <cell r="AV343">
            <v>-16725</v>
          </cell>
          <cell r="AW343">
            <v>-16725</v>
          </cell>
          <cell r="AX343">
            <v>-16725</v>
          </cell>
          <cell r="AY343">
            <v>-16725</v>
          </cell>
          <cell r="AZ343">
            <v>-13265</v>
          </cell>
          <cell r="BA343">
            <v>-16725</v>
          </cell>
          <cell r="BB343">
            <v>-16400</v>
          </cell>
          <cell r="BC343">
            <v>-15859</v>
          </cell>
          <cell r="BD343">
            <v>-16400</v>
          </cell>
          <cell r="BE343">
            <v>-15859</v>
          </cell>
          <cell r="BF343">
            <v>-14818</v>
          </cell>
          <cell r="BG343">
            <v>-14818</v>
          </cell>
          <cell r="BH343">
            <v>-14818</v>
          </cell>
          <cell r="BI343">
            <v>-14818</v>
          </cell>
          <cell r="BJ343">
            <v>-14818</v>
          </cell>
          <cell r="BK343">
            <v>-14818</v>
          </cell>
          <cell r="BL343">
            <v>-14818</v>
          </cell>
          <cell r="BM343">
            <v>-16725</v>
          </cell>
          <cell r="BN343">
            <v>-16725</v>
          </cell>
          <cell r="BO343">
            <v>-16725</v>
          </cell>
          <cell r="BP343">
            <v>-16725</v>
          </cell>
          <cell r="BQ343">
            <v>-16725</v>
          </cell>
          <cell r="BR343">
            <v>-16725</v>
          </cell>
          <cell r="BS343">
            <v>-16725</v>
          </cell>
          <cell r="BT343">
            <v>-16725</v>
          </cell>
          <cell r="BU343">
            <v>-16725</v>
          </cell>
          <cell r="BV343">
            <v>-1176</v>
          </cell>
          <cell r="BW343">
            <v>-12317</v>
          </cell>
          <cell r="BX343">
            <v>-12317</v>
          </cell>
          <cell r="BY343">
            <v>-12317</v>
          </cell>
          <cell r="BZ343">
            <v>-12317</v>
          </cell>
          <cell r="CA343">
            <v>-12317</v>
          </cell>
          <cell r="CB343">
            <v>-12317</v>
          </cell>
          <cell r="CC343">
            <v>-12317</v>
          </cell>
          <cell r="CD343">
            <v>-14818</v>
          </cell>
          <cell r="CE343">
            <v>-12317</v>
          </cell>
          <cell r="CF343">
            <v>-12317</v>
          </cell>
          <cell r="CG343">
            <v>-1176</v>
          </cell>
          <cell r="CH343">
            <v>-1176</v>
          </cell>
          <cell r="CI343">
            <v>-1176</v>
          </cell>
          <cell r="CJ343">
            <v>-1176</v>
          </cell>
          <cell r="CK343">
            <v>-10871</v>
          </cell>
          <cell r="CL343">
            <v>-14818</v>
          </cell>
          <cell r="CM343">
            <v>-10871</v>
          </cell>
          <cell r="CN343">
            <v>-10871</v>
          </cell>
          <cell r="CO343">
            <v>-10871</v>
          </cell>
          <cell r="CP343">
            <v>-10871</v>
          </cell>
          <cell r="CQ343">
            <v>-10871</v>
          </cell>
          <cell r="CR343">
            <v>-10871</v>
          </cell>
          <cell r="CS343">
            <v>-10871</v>
          </cell>
          <cell r="CT343">
            <v>-1176</v>
          </cell>
          <cell r="CU343">
            <v>-1176</v>
          </cell>
          <cell r="CV343">
            <v>-1176</v>
          </cell>
          <cell r="CW343">
            <v>-1176</v>
          </cell>
          <cell r="CX343">
            <v>-1176</v>
          </cell>
          <cell r="CY343">
            <v>-1176</v>
          </cell>
          <cell r="CZ343">
            <v>-1176</v>
          </cell>
          <cell r="DA343">
            <v>-1176</v>
          </cell>
          <cell r="DB343">
            <v>-1176</v>
          </cell>
          <cell r="DC343">
            <v>-1176</v>
          </cell>
          <cell r="DD343">
            <v>-1176</v>
          </cell>
          <cell r="DE343">
            <v>-1176</v>
          </cell>
          <cell r="DF343">
            <v>-1176</v>
          </cell>
          <cell r="DG343">
            <v>-1176</v>
          </cell>
          <cell r="DH343">
            <v>-1176</v>
          </cell>
          <cell r="DI343">
            <v>-1176</v>
          </cell>
          <cell r="DJ343">
            <v>-1176</v>
          </cell>
          <cell r="DK343">
            <v>-1176</v>
          </cell>
          <cell r="DL343">
            <v>-1176</v>
          </cell>
          <cell r="DM343">
            <v>-1176</v>
          </cell>
          <cell r="DN343">
            <v>-1176</v>
          </cell>
          <cell r="DO343">
            <v>0</v>
          </cell>
          <cell r="DP343">
            <v>-1176</v>
          </cell>
          <cell r="DQ343">
            <v>-1176</v>
          </cell>
          <cell r="DR343">
            <v>-1176</v>
          </cell>
          <cell r="DS343">
            <v>-1176</v>
          </cell>
          <cell r="DT343">
            <v>-1176</v>
          </cell>
          <cell r="DU343">
            <v>-1176</v>
          </cell>
          <cell r="DV343">
            <v>-1176</v>
          </cell>
          <cell r="DW343">
            <v>-1176</v>
          </cell>
          <cell r="DX343">
            <v>-1176</v>
          </cell>
          <cell r="DY343">
            <v>-1176</v>
          </cell>
          <cell r="DZ343">
            <v>-1176</v>
          </cell>
          <cell r="EA343">
            <v>-1176</v>
          </cell>
        </row>
        <row r="344">
          <cell r="A344">
            <v>270</v>
          </cell>
          <cell r="B344">
            <v>9</v>
          </cell>
          <cell r="C344">
            <v>1</v>
          </cell>
          <cell r="D344">
            <v>0</v>
          </cell>
          <cell r="E344">
            <v>0</v>
          </cell>
          <cell r="F344" t="str">
            <v>IES</v>
          </cell>
          <cell r="G344" t="str">
            <v>Institute of Education Sciences</v>
          </cell>
          <cell r="H344">
            <v>0</v>
          </cell>
          <cell r="I344">
            <v>0</v>
          </cell>
          <cell r="J344" t="str">
            <v>Research and statistics: Research, development, and dissemination (ESRA I-A, B and D)</v>
          </cell>
          <cell r="K344">
            <v>0</v>
          </cell>
          <cell r="L344" t="str">
            <v>D</v>
          </cell>
          <cell r="M344">
            <v>1</v>
          </cell>
          <cell r="N344">
            <v>0</v>
          </cell>
          <cell r="O344">
            <v>0</v>
          </cell>
          <cell r="P344">
            <v>167196</v>
          </cell>
          <cell r="Q344">
            <v>224196</v>
          </cell>
          <cell r="R344">
            <v>200196</v>
          </cell>
          <cell r="S344">
            <v>200196</v>
          </cell>
          <cell r="T344">
            <v>200196</v>
          </cell>
          <cell r="U344">
            <v>230000</v>
          </cell>
          <cell r="V344">
            <v>228784</v>
          </cell>
          <cell r="W344">
            <v>228784</v>
          </cell>
          <cell r="X344">
            <v>228784</v>
          </cell>
          <cell r="Y344">
            <v>226196</v>
          </cell>
          <cell r="Z344">
            <v>226196</v>
          </cell>
          <cell r="AA344">
            <v>0</v>
          </cell>
          <cell r="AB344">
            <v>226196</v>
          </cell>
          <cell r="AC344">
            <v>231196</v>
          </cell>
          <cell r="AD344">
            <v>243196</v>
          </cell>
          <cell r="AE344">
            <v>243196</v>
          </cell>
          <cell r="AF344">
            <v>243196</v>
          </cell>
          <cell r="AG344">
            <v>260696</v>
          </cell>
          <cell r="AH344">
            <v>260696</v>
          </cell>
          <cell r="AI344">
            <v>220196</v>
          </cell>
          <cell r="AJ344">
            <v>200196</v>
          </cell>
          <cell r="AK344">
            <v>200196</v>
          </cell>
          <cell r="AL344">
            <v>240696</v>
          </cell>
          <cell r="AM344">
            <v>240696</v>
          </cell>
          <cell r="AN344">
            <v>230696</v>
          </cell>
          <cell r="AO344">
            <v>220196</v>
          </cell>
          <cell r="AP344">
            <v>200196</v>
          </cell>
          <cell r="AQ344">
            <v>200196</v>
          </cell>
          <cell r="AR344">
            <v>200196</v>
          </cell>
          <cell r="AS344">
            <v>200196</v>
          </cell>
          <cell r="AT344">
            <v>200196</v>
          </cell>
          <cell r="AU344">
            <v>200196</v>
          </cell>
          <cell r="AV344">
            <v>200196</v>
          </cell>
          <cell r="AW344">
            <v>200196</v>
          </cell>
          <cell r="AX344">
            <v>200196</v>
          </cell>
          <cell r="AY344">
            <v>200196</v>
          </cell>
          <cell r="AZ344">
            <v>199796</v>
          </cell>
          <cell r="BA344">
            <v>196793</v>
          </cell>
          <cell r="BB344">
            <v>200196</v>
          </cell>
          <cell r="BC344">
            <v>260696</v>
          </cell>
          <cell r="BD344">
            <v>230696</v>
          </cell>
          <cell r="BE344">
            <v>260696</v>
          </cell>
          <cell r="BF344">
            <v>260696</v>
          </cell>
          <cell r="BG344">
            <v>288696</v>
          </cell>
          <cell r="BH344">
            <v>248196</v>
          </cell>
          <cell r="BI344">
            <v>268696</v>
          </cell>
          <cell r="BJ344">
            <v>260413</v>
          </cell>
          <cell r="BK344">
            <v>260413</v>
          </cell>
          <cell r="BL344">
            <v>240413</v>
          </cell>
          <cell r="BM344">
            <v>199796</v>
          </cell>
          <cell r="BN344">
            <v>199796</v>
          </cell>
          <cell r="BO344">
            <v>199796</v>
          </cell>
          <cell r="BP344">
            <v>199796</v>
          </cell>
          <cell r="BQ344">
            <v>196793</v>
          </cell>
          <cell r="BR344">
            <v>196793</v>
          </cell>
          <cell r="BS344">
            <v>196793</v>
          </cell>
          <cell r="BT344">
            <v>196793</v>
          </cell>
          <cell r="BU344">
            <v>190146</v>
          </cell>
          <cell r="BV344">
            <v>189787</v>
          </cell>
          <cell r="BW344">
            <v>239796</v>
          </cell>
          <cell r="BX344">
            <v>199796</v>
          </cell>
          <cell r="BY344">
            <v>199796</v>
          </cell>
          <cell r="BZ344">
            <v>199796</v>
          </cell>
          <cell r="CA344">
            <v>206796</v>
          </cell>
          <cell r="CB344">
            <v>206796</v>
          </cell>
          <cell r="CC344">
            <v>199796</v>
          </cell>
          <cell r="CD344">
            <v>202273</v>
          </cell>
          <cell r="CE344">
            <v>189787</v>
          </cell>
          <cell r="CF344">
            <v>189787</v>
          </cell>
          <cell r="CG344">
            <v>189787</v>
          </cell>
          <cell r="CH344">
            <v>179860</v>
          </cell>
          <cell r="CI344">
            <v>189787</v>
          </cell>
          <cell r="CJ344">
            <v>189787</v>
          </cell>
          <cell r="CK344">
            <v>202273</v>
          </cell>
          <cell r="CL344">
            <v>202273</v>
          </cell>
          <cell r="CM344">
            <v>202273</v>
          </cell>
          <cell r="CN344">
            <v>202273</v>
          </cell>
          <cell r="CO344">
            <v>202273</v>
          </cell>
          <cell r="CP344">
            <v>202273</v>
          </cell>
          <cell r="CQ344">
            <v>202273</v>
          </cell>
          <cell r="CR344">
            <v>195000</v>
          </cell>
          <cell r="CS344">
            <v>195000</v>
          </cell>
          <cell r="CT344">
            <v>179860</v>
          </cell>
          <cell r="CU344">
            <v>179860</v>
          </cell>
          <cell r="CV344">
            <v>202273</v>
          </cell>
          <cell r="CW344">
            <v>202273</v>
          </cell>
          <cell r="CX344">
            <v>202273</v>
          </cell>
          <cell r="CY344">
            <v>190273</v>
          </cell>
          <cell r="CZ344">
            <v>190273</v>
          </cell>
          <cell r="DA344">
            <v>184860</v>
          </cell>
          <cell r="DB344">
            <v>179860</v>
          </cell>
          <cell r="DC344">
            <v>179760</v>
          </cell>
          <cell r="DD344">
            <v>179860</v>
          </cell>
          <cell r="DE344">
            <v>179860</v>
          </cell>
          <cell r="DF344">
            <v>190273</v>
          </cell>
          <cell r="DG344">
            <v>202273</v>
          </cell>
          <cell r="DH344">
            <v>202273</v>
          </cell>
          <cell r="DI344">
            <v>202273</v>
          </cell>
          <cell r="DJ344">
            <v>202273</v>
          </cell>
          <cell r="DK344">
            <v>202273</v>
          </cell>
          <cell r="DL344">
            <v>93144</v>
          </cell>
          <cell r="DM344">
            <v>93144</v>
          </cell>
          <cell r="DN344">
            <v>177860</v>
          </cell>
          <cell r="DO344">
            <v>0</v>
          </cell>
          <cell r="DP344">
            <v>179860</v>
          </cell>
          <cell r="DQ344">
            <v>195000</v>
          </cell>
          <cell r="DR344">
            <v>179860</v>
          </cell>
          <cell r="DS344">
            <v>195000</v>
          </cell>
          <cell r="DT344">
            <v>202273</v>
          </cell>
          <cell r="DU344">
            <v>180273</v>
          </cell>
          <cell r="DV344">
            <v>209273</v>
          </cell>
          <cell r="DW344">
            <v>209273</v>
          </cell>
          <cell r="DX344">
            <v>209273</v>
          </cell>
          <cell r="DY344">
            <v>209273</v>
          </cell>
          <cell r="DZ344">
            <v>190000</v>
          </cell>
          <cell r="EA344">
            <v>209273</v>
          </cell>
        </row>
        <row r="345">
          <cell r="A345">
            <v>271</v>
          </cell>
          <cell r="B345">
            <v>9</v>
          </cell>
          <cell r="C345">
            <v>1</v>
          </cell>
          <cell r="D345">
            <v>1</v>
          </cell>
          <cell r="E345">
            <v>0</v>
          </cell>
          <cell r="F345" t="str">
            <v>IES</v>
          </cell>
          <cell r="G345" t="str">
            <v>Institute of Education Sciences</v>
          </cell>
          <cell r="H345">
            <v>0</v>
          </cell>
          <cell r="I345">
            <v>0</v>
          </cell>
          <cell r="J345" t="str">
            <v>Research and statistics: Statistics (ESRA I-C)</v>
          </cell>
          <cell r="K345">
            <v>0</v>
          </cell>
          <cell r="L345" t="str">
            <v>D</v>
          </cell>
          <cell r="M345">
            <v>1</v>
          </cell>
          <cell r="N345">
            <v>0</v>
          </cell>
          <cell r="O345">
            <v>0</v>
          </cell>
          <cell r="P345">
            <v>98521</v>
          </cell>
          <cell r="Q345">
            <v>108521</v>
          </cell>
          <cell r="R345">
            <v>108521</v>
          </cell>
          <cell r="S345">
            <v>108521</v>
          </cell>
          <cell r="T345">
            <v>108521</v>
          </cell>
          <cell r="U345">
            <v>120521</v>
          </cell>
          <cell r="V345">
            <v>105021</v>
          </cell>
          <cell r="W345">
            <v>105021</v>
          </cell>
          <cell r="X345">
            <v>105021</v>
          </cell>
          <cell r="Y345">
            <v>112021</v>
          </cell>
          <cell r="Z345">
            <v>117021</v>
          </cell>
          <cell r="AA345">
            <v>0</v>
          </cell>
          <cell r="AB345">
            <v>117021</v>
          </cell>
          <cell r="AC345">
            <v>112021</v>
          </cell>
          <cell r="AD345">
            <v>117021</v>
          </cell>
          <cell r="AE345">
            <v>117021</v>
          </cell>
          <cell r="AF345">
            <v>117021</v>
          </cell>
          <cell r="AG345">
            <v>117021</v>
          </cell>
          <cell r="AH345">
            <v>117021</v>
          </cell>
          <cell r="AI345">
            <v>117021</v>
          </cell>
          <cell r="AJ345">
            <v>108521</v>
          </cell>
          <cell r="AK345">
            <v>108521</v>
          </cell>
          <cell r="AL345">
            <v>118021</v>
          </cell>
          <cell r="AM345">
            <v>118021</v>
          </cell>
          <cell r="AN345">
            <v>117021</v>
          </cell>
          <cell r="AO345">
            <v>117721</v>
          </cell>
          <cell r="AP345">
            <v>109521</v>
          </cell>
          <cell r="AQ345">
            <v>108521</v>
          </cell>
          <cell r="AR345">
            <v>108521</v>
          </cell>
          <cell r="AS345">
            <v>108521</v>
          </cell>
          <cell r="AT345">
            <v>109521</v>
          </cell>
          <cell r="AU345">
            <v>108521</v>
          </cell>
          <cell r="AV345">
            <v>108521</v>
          </cell>
          <cell r="AW345">
            <v>108521</v>
          </cell>
          <cell r="AX345">
            <v>108521</v>
          </cell>
          <cell r="AY345">
            <v>108521</v>
          </cell>
          <cell r="AZ345">
            <v>108304</v>
          </cell>
          <cell r="BA345">
            <v>106676</v>
          </cell>
          <cell r="BB345">
            <v>108521</v>
          </cell>
          <cell r="BC345">
            <v>117021</v>
          </cell>
          <cell r="BD345">
            <v>117021</v>
          </cell>
          <cell r="BE345">
            <v>117021</v>
          </cell>
          <cell r="BF345">
            <v>117021</v>
          </cell>
          <cell r="BG345">
            <v>117021</v>
          </cell>
          <cell r="BH345">
            <v>117021</v>
          </cell>
          <cell r="BI345">
            <v>117021</v>
          </cell>
          <cell r="BJ345">
            <v>117021</v>
          </cell>
          <cell r="BK345">
            <v>117021</v>
          </cell>
          <cell r="BL345">
            <v>108304</v>
          </cell>
          <cell r="BM345">
            <v>108304</v>
          </cell>
          <cell r="BN345">
            <v>109304</v>
          </cell>
          <cell r="BO345">
            <v>109304</v>
          </cell>
          <cell r="BP345">
            <v>108304</v>
          </cell>
          <cell r="BQ345">
            <v>106676</v>
          </cell>
          <cell r="BR345">
            <v>106676</v>
          </cell>
          <cell r="BS345">
            <v>106676</v>
          </cell>
          <cell r="BT345">
            <v>106676</v>
          </cell>
          <cell r="BU345">
            <v>108954</v>
          </cell>
          <cell r="BV345">
            <v>108748</v>
          </cell>
          <cell r="BW345">
            <v>108304</v>
          </cell>
          <cell r="BX345">
            <v>108304</v>
          </cell>
          <cell r="BY345">
            <v>108304</v>
          </cell>
          <cell r="BZ345">
            <v>108304</v>
          </cell>
          <cell r="CA345">
            <v>108304</v>
          </cell>
          <cell r="CB345">
            <v>114304</v>
          </cell>
          <cell r="CC345">
            <v>114748</v>
          </cell>
          <cell r="CD345">
            <v>114748</v>
          </cell>
          <cell r="CE345">
            <v>114745</v>
          </cell>
          <cell r="CF345">
            <v>114745</v>
          </cell>
          <cell r="CG345">
            <v>108748</v>
          </cell>
          <cell r="CH345">
            <v>103060</v>
          </cell>
          <cell r="CI345">
            <v>108748</v>
          </cell>
          <cell r="CJ345">
            <v>108748</v>
          </cell>
          <cell r="CK345">
            <v>114748</v>
          </cell>
          <cell r="CL345">
            <v>114748</v>
          </cell>
          <cell r="CM345">
            <v>114748</v>
          </cell>
          <cell r="CN345">
            <v>122748</v>
          </cell>
          <cell r="CO345">
            <v>122748</v>
          </cell>
          <cell r="CP345">
            <v>122748</v>
          </cell>
          <cell r="CQ345">
            <v>122748</v>
          </cell>
          <cell r="CR345">
            <v>112000</v>
          </cell>
          <cell r="CS345">
            <v>112000</v>
          </cell>
          <cell r="CT345">
            <v>103060</v>
          </cell>
          <cell r="CU345">
            <v>103060</v>
          </cell>
          <cell r="CV345">
            <v>122748</v>
          </cell>
          <cell r="CW345">
            <v>122748</v>
          </cell>
          <cell r="CX345">
            <v>122748</v>
          </cell>
          <cell r="CY345">
            <v>122748</v>
          </cell>
          <cell r="CZ345">
            <v>122748</v>
          </cell>
          <cell r="DA345">
            <v>106060</v>
          </cell>
          <cell r="DB345">
            <v>103060</v>
          </cell>
          <cell r="DC345">
            <v>103003</v>
          </cell>
          <cell r="DD345">
            <v>103060</v>
          </cell>
          <cell r="DE345">
            <v>103060</v>
          </cell>
          <cell r="DF345">
            <v>111060</v>
          </cell>
          <cell r="DG345">
            <v>124744</v>
          </cell>
          <cell r="DH345">
            <v>124744</v>
          </cell>
          <cell r="DI345">
            <v>124744</v>
          </cell>
          <cell r="DJ345">
            <v>124744</v>
          </cell>
          <cell r="DK345">
            <v>124744</v>
          </cell>
          <cell r="DL345">
            <v>103060</v>
          </cell>
          <cell r="DM345">
            <v>103060</v>
          </cell>
          <cell r="DN345">
            <v>102060</v>
          </cell>
          <cell r="DO345">
            <v>0</v>
          </cell>
          <cell r="DP345">
            <v>103060</v>
          </cell>
          <cell r="DQ345">
            <v>112000</v>
          </cell>
          <cell r="DR345">
            <v>103060</v>
          </cell>
          <cell r="DS345">
            <v>112000</v>
          </cell>
          <cell r="DT345">
            <v>124744</v>
          </cell>
          <cell r="DU345">
            <v>102744</v>
          </cell>
          <cell r="DV345">
            <v>124744</v>
          </cell>
          <cell r="DW345">
            <v>124744</v>
          </cell>
          <cell r="DX345">
            <v>125360</v>
          </cell>
          <cell r="DY345">
            <v>125360</v>
          </cell>
          <cell r="DZ345">
            <v>112000</v>
          </cell>
          <cell r="EA345">
            <v>125360</v>
          </cell>
        </row>
        <row r="346">
          <cell r="A346">
            <v>272</v>
          </cell>
          <cell r="B346">
            <v>9</v>
          </cell>
          <cell r="C346">
            <v>1</v>
          </cell>
          <cell r="D346">
            <v>0</v>
          </cell>
          <cell r="E346">
            <v>0</v>
          </cell>
          <cell r="F346" t="str">
            <v>IES</v>
          </cell>
          <cell r="G346" t="str">
            <v>Institute of Education Sciences</v>
          </cell>
          <cell r="H346" t="str">
            <v>Other-12</v>
          </cell>
          <cell r="I346">
            <v>0</v>
          </cell>
          <cell r="J346" t="str">
            <v>Regional educational laboratories (ESRA section 174)</v>
          </cell>
          <cell r="K346">
            <v>0</v>
          </cell>
          <cell r="L346" t="str">
            <v>D</v>
          </cell>
          <cell r="M346">
            <v>1</v>
          </cell>
          <cell r="N346">
            <v>0</v>
          </cell>
          <cell r="O346">
            <v>0</v>
          </cell>
          <cell r="P346">
            <v>67569</v>
          </cell>
          <cell r="Q346">
            <v>70650</v>
          </cell>
          <cell r="R346">
            <v>70650</v>
          </cell>
          <cell r="S346">
            <v>70650</v>
          </cell>
          <cell r="T346">
            <v>70650</v>
          </cell>
          <cell r="U346">
            <v>75650</v>
          </cell>
          <cell r="V346">
            <v>75650</v>
          </cell>
          <cell r="W346">
            <v>75650</v>
          </cell>
          <cell r="X346">
            <v>75650</v>
          </cell>
          <cell r="Y346">
            <v>75650</v>
          </cell>
          <cell r="Z346">
            <v>75650</v>
          </cell>
          <cell r="AA346">
            <v>0</v>
          </cell>
          <cell r="AB346">
            <v>75650</v>
          </cell>
          <cell r="AC346">
            <v>75650</v>
          </cell>
          <cell r="AD346">
            <v>75650</v>
          </cell>
          <cell r="AE346">
            <v>70650</v>
          </cell>
          <cell r="AF346">
            <v>69650</v>
          </cell>
          <cell r="AG346">
            <v>69650</v>
          </cell>
          <cell r="AH346">
            <v>69650</v>
          </cell>
          <cell r="AI346">
            <v>69650</v>
          </cell>
          <cell r="AJ346">
            <v>70650</v>
          </cell>
          <cell r="AK346">
            <v>70650</v>
          </cell>
          <cell r="AL346">
            <v>72650</v>
          </cell>
          <cell r="AM346">
            <v>72650</v>
          </cell>
          <cell r="AN346">
            <v>71150</v>
          </cell>
          <cell r="AO346">
            <v>69650</v>
          </cell>
          <cell r="AP346">
            <v>69650</v>
          </cell>
          <cell r="AQ346">
            <v>70650</v>
          </cell>
          <cell r="AR346">
            <v>0</v>
          </cell>
          <cell r="AS346">
            <v>70650</v>
          </cell>
          <cell r="AT346">
            <v>69650</v>
          </cell>
          <cell r="AU346">
            <v>70650</v>
          </cell>
          <cell r="AV346">
            <v>70650</v>
          </cell>
          <cell r="AW346">
            <v>35400</v>
          </cell>
          <cell r="AX346">
            <v>57650</v>
          </cell>
          <cell r="AY346">
            <v>57650</v>
          </cell>
          <cell r="AZ346">
            <v>57535</v>
          </cell>
          <cell r="BA346">
            <v>56670</v>
          </cell>
          <cell r="BB346">
            <v>70650</v>
          </cell>
          <cell r="BC346">
            <v>69650</v>
          </cell>
          <cell r="BD346">
            <v>69650</v>
          </cell>
          <cell r="BE346">
            <v>69650</v>
          </cell>
          <cell r="BF346">
            <v>69650</v>
          </cell>
          <cell r="BG346">
            <v>69650</v>
          </cell>
          <cell r="BH346">
            <v>69650</v>
          </cell>
          <cell r="BI346">
            <v>69650</v>
          </cell>
          <cell r="BJ346">
            <v>69650</v>
          </cell>
          <cell r="BK346">
            <v>69650</v>
          </cell>
          <cell r="BL346">
            <v>57535</v>
          </cell>
          <cell r="BM346">
            <v>57535</v>
          </cell>
          <cell r="BN346">
            <v>57535</v>
          </cell>
          <cell r="BO346">
            <v>57535</v>
          </cell>
          <cell r="BP346">
            <v>69650</v>
          </cell>
          <cell r="BQ346">
            <v>56670</v>
          </cell>
          <cell r="BR346">
            <v>56670</v>
          </cell>
          <cell r="BS346">
            <v>56670</v>
          </cell>
          <cell r="BT346">
            <v>56670</v>
          </cell>
          <cell r="BU346">
            <v>57535</v>
          </cell>
          <cell r="BV346">
            <v>57426</v>
          </cell>
          <cell r="BW346">
            <v>57535</v>
          </cell>
          <cell r="BX346">
            <v>57535</v>
          </cell>
          <cell r="BY346">
            <v>57535</v>
          </cell>
          <cell r="BZ346">
            <v>57535</v>
          </cell>
          <cell r="CA346">
            <v>57535</v>
          </cell>
          <cell r="CB346">
            <v>57535</v>
          </cell>
          <cell r="CC346">
            <v>57426</v>
          </cell>
          <cell r="CD346">
            <v>57426</v>
          </cell>
          <cell r="CE346">
            <v>57426</v>
          </cell>
          <cell r="CF346">
            <v>57426</v>
          </cell>
          <cell r="CG346">
            <v>57426</v>
          </cell>
          <cell r="CH346">
            <v>54423</v>
          </cell>
          <cell r="CI346">
            <v>57426</v>
          </cell>
          <cell r="CJ346">
            <v>57426</v>
          </cell>
          <cell r="CK346">
            <v>57426</v>
          </cell>
          <cell r="CL346">
            <v>57426</v>
          </cell>
          <cell r="CM346">
            <v>57426</v>
          </cell>
          <cell r="CN346">
            <v>57426</v>
          </cell>
          <cell r="CO346">
            <v>57426</v>
          </cell>
          <cell r="CP346">
            <v>57426</v>
          </cell>
          <cell r="CQ346">
            <v>57426</v>
          </cell>
          <cell r="CR346">
            <v>57311</v>
          </cell>
          <cell r="CS346">
            <v>57311</v>
          </cell>
          <cell r="CT346">
            <v>54423</v>
          </cell>
          <cell r="CU346">
            <v>54423</v>
          </cell>
          <cell r="CV346">
            <v>57311</v>
          </cell>
          <cell r="CW346">
            <v>54423</v>
          </cell>
          <cell r="CX346">
            <v>54423</v>
          </cell>
          <cell r="CY346">
            <v>54423</v>
          </cell>
          <cell r="CZ346">
            <v>54423</v>
          </cell>
          <cell r="DA346">
            <v>55423</v>
          </cell>
          <cell r="DB346">
            <v>54423</v>
          </cell>
          <cell r="DC346">
            <v>54393</v>
          </cell>
          <cell r="DD346">
            <v>54423</v>
          </cell>
          <cell r="DE346">
            <v>54423</v>
          </cell>
          <cell r="DF346">
            <v>54423</v>
          </cell>
          <cell r="DG346">
            <v>54423</v>
          </cell>
          <cell r="DH346">
            <v>54423</v>
          </cell>
          <cell r="DI346">
            <v>54423</v>
          </cell>
          <cell r="DJ346">
            <v>54423</v>
          </cell>
          <cell r="DK346">
            <v>54423</v>
          </cell>
          <cell r="DL346">
            <v>0</v>
          </cell>
          <cell r="DM346">
            <v>0</v>
          </cell>
          <cell r="DN346">
            <v>53823</v>
          </cell>
          <cell r="DO346">
            <v>0</v>
          </cell>
          <cell r="DP346">
            <v>54423</v>
          </cell>
          <cell r="DQ346">
            <v>54423</v>
          </cell>
          <cell r="DR346">
            <v>53823</v>
          </cell>
          <cell r="DS346">
            <v>54423</v>
          </cell>
          <cell r="DT346">
            <v>54423</v>
          </cell>
          <cell r="DU346">
            <v>54423</v>
          </cell>
          <cell r="DV346">
            <v>54423</v>
          </cell>
          <cell r="DW346">
            <v>54423</v>
          </cell>
          <cell r="DX346">
            <v>54423</v>
          </cell>
          <cell r="DY346">
            <v>54423</v>
          </cell>
          <cell r="DZ346">
            <v>54423</v>
          </cell>
          <cell r="EA346">
            <v>54423</v>
          </cell>
        </row>
        <row r="347">
          <cell r="A347">
            <v>273</v>
          </cell>
          <cell r="B347">
            <v>9</v>
          </cell>
          <cell r="C347">
            <v>1</v>
          </cell>
          <cell r="D347">
            <v>0</v>
          </cell>
          <cell r="E347">
            <v>0</v>
          </cell>
          <cell r="F347" t="str">
            <v>IES</v>
          </cell>
          <cell r="G347" t="str">
            <v>Institute of Education Sciences</v>
          </cell>
          <cell r="H347">
            <v>0</v>
          </cell>
          <cell r="I347">
            <v>0</v>
          </cell>
          <cell r="J347" t="str">
            <v>National assessment (section 303)</v>
          </cell>
          <cell r="K347">
            <v>0</v>
          </cell>
          <cell r="L347" t="str">
            <v>D</v>
          </cell>
          <cell r="M347">
            <v>1</v>
          </cell>
          <cell r="N347">
            <v>0</v>
          </cell>
          <cell r="O347">
            <v>0</v>
          </cell>
          <cell r="P347">
            <v>130121</v>
          </cell>
          <cell r="Q347">
            <v>130121</v>
          </cell>
          <cell r="R347">
            <v>130121</v>
          </cell>
          <cell r="S347">
            <v>130121</v>
          </cell>
          <cell r="T347">
            <v>130121</v>
          </cell>
          <cell r="U347">
            <v>135121</v>
          </cell>
          <cell r="V347">
            <v>135121</v>
          </cell>
          <cell r="W347">
            <v>135121</v>
          </cell>
          <cell r="X347">
            <v>135121</v>
          </cell>
          <cell r="Y347">
            <v>135121</v>
          </cell>
          <cell r="Z347">
            <v>135121</v>
          </cell>
          <cell r="AA347">
            <v>0</v>
          </cell>
          <cell r="AB347">
            <v>135121</v>
          </cell>
          <cell r="AC347">
            <v>135121</v>
          </cell>
          <cell r="AD347">
            <v>135121</v>
          </cell>
          <cell r="AE347">
            <v>135121</v>
          </cell>
          <cell r="AF347">
            <v>135121</v>
          </cell>
          <cell r="AG347">
            <v>135121</v>
          </cell>
          <cell r="AH347">
            <v>135121</v>
          </cell>
          <cell r="AI347">
            <v>135121</v>
          </cell>
          <cell r="AJ347">
            <v>130121</v>
          </cell>
          <cell r="AK347">
            <v>130121</v>
          </cell>
          <cell r="AL347">
            <v>135121</v>
          </cell>
          <cell r="AM347">
            <v>135121</v>
          </cell>
          <cell r="AN347">
            <v>135121</v>
          </cell>
          <cell r="AO347">
            <v>135121</v>
          </cell>
          <cell r="AP347">
            <v>130121</v>
          </cell>
          <cell r="AQ347">
            <v>130121</v>
          </cell>
          <cell r="AR347">
            <v>130121</v>
          </cell>
          <cell r="AS347">
            <v>130121</v>
          </cell>
          <cell r="AT347">
            <v>130121</v>
          </cell>
          <cell r="AU347">
            <v>130121</v>
          </cell>
          <cell r="AV347">
            <v>130121</v>
          </cell>
          <cell r="AW347">
            <v>130121</v>
          </cell>
          <cell r="AX347">
            <v>130121</v>
          </cell>
          <cell r="AY347">
            <v>130121</v>
          </cell>
          <cell r="AZ347">
            <v>129861</v>
          </cell>
          <cell r="BA347">
            <v>127909</v>
          </cell>
          <cell r="BB347">
            <v>130121</v>
          </cell>
          <cell r="BC347">
            <v>135121</v>
          </cell>
          <cell r="BD347">
            <v>135121</v>
          </cell>
          <cell r="BE347">
            <v>135121</v>
          </cell>
          <cell r="BF347">
            <v>135121</v>
          </cell>
          <cell r="BG347">
            <v>135121</v>
          </cell>
          <cell r="BH347">
            <v>135121</v>
          </cell>
          <cell r="BI347">
            <v>135121</v>
          </cell>
          <cell r="BJ347">
            <v>135121</v>
          </cell>
          <cell r="BK347">
            <v>135121</v>
          </cell>
          <cell r="BL347">
            <v>129861</v>
          </cell>
          <cell r="BM347">
            <v>129861</v>
          </cell>
          <cell r="BN347">
            <v>129861</v>
          </cell>
          <cell r="BO347">
            <v>129861</v>
          </cell>
          <cell r="BP347">
            <v>129861</v>
          </cell>
          <cell r="BQ347">
            <v>127909</v>
          </cell>
          <cell r="BR347">
            <v>127909</v>
          </cell>
          <cell r="BS347">
            <v>127909</v>
          </cell>
          <cell r="BT347">
            <v>127909</v>
          </cell>
          <cell r="BU347">
            <v>129861</v>
          </cell>
          <cell r="BV347">
            <v>129616</v>
          </cell>
          <cell r="BW347">
            <v>129861</v>
          </cell>
          <cell r="BX347">
            <v>129861</v>
          </cell>
          <cell r="BY347">
            <v>124861</v>
          </cell>
          <cell r="BZ347">
            <v>124861</v>
          </cell>
          <cell r="CA347">
            <v>124861</v>
          </cell>
          <cell r="CB347">
            <v>124861</v>
          </cell>
          <cell r="CC347">
            <v>124616</v>
          </cell>
          <cell r="CD347">
            <v>124616</v>
          </cell>
          <cell r="CE347">
            <v>124616</v>
          </cell>
          <cell r="CF347">
            <v>124616</v>
          </cell>
          <cell r="CG347">
            <v>129616</v>
          </cell>
          <cell r="CH347">
            <v>122836</v>
          </cell>
          <cell r="CI347">
            <v>129616</v>
          </cell>
          <cell r="CJ347">
            <v>129616</v>
          </cell>
          <cell r="CK347">
            <v>124616</v>
          </cell>
          <cell r="CL347">
            <v>124616</v>
          </cell>
          <cell r="CM347">
            <v>124616</v>
          </cell>
          <cell r="CN347">
            <v>124616</v>
          </cell>
          <cell r="CO347">
            <v>124616</v>
          </cell>
          <cell r="CP347">
            <v>124616</v>
          </cell>
          <cell r="CQ347">
            <v>124616</v>
          </cell>
          <cell r="CR347">
            <v>124616</v>
          </cell>
          <cell r="CS347">
            <v>124616</v>
          </cell>
          <cell r="CT347">
            <v>122836</v>
          </cell>
          <cell r="CU347">
            <v>132000</v>
          </cell>
          <cell r="CV347">
            <v>124616</v>
          </cell>
          <cell r="CW347">
            <v>124616</v>
          </cell>
          <cell r="CX347">
            <v>124616</v>
          </cell>
          <cell r="CY347">
            <v>124616</v>
          </cell>
          <cell r="CZ347">
            <v>124616</v>
          </cell>
          <cell r="DA347">
            <v>124616</v>
          </cell>
          <cell r="DB347">
            <v>132000</v>
          </cell>
          <cell r="DC347">
            <v>131927</v>
          </cell>
          <cell r="DD347">
            <v>132000</v>
          </cell>
          <cell r="DE347">
            <v>129000</v>
          </cell>
          <cell r="DF347">
            <v>124616</v>
          </cell>
          <cell r="DG347">
            <v>124616</v>
          </cell>
          <cell r="DH347">
            <v>149616</v>
          </cell>
          <cell r="DI347">
            <v>149616</v>
          </cell>
          <cell r="DJ347">
            <v>139616</v>
          </cell>
          <cell r="DK347">
            <v>149616</v>
          </cell>
          <cell r="DL347">
            <v>129000</v>
          </cell>
          <cell r="DM347">
            <v>129000</v>
          </cell>
          <cell r="DN347">
            <v>129000</v>
          </cell>
          <cell r="DO347">
            <v>0</v>
          </cell>
          <cell r="DP347">
            <v>129000</v>
          </cell>
          <cell r="DQ347">
            <v>149000</v>
          </cell>
          <cell r="DR347">
            <v>129000</v>
          </cell>
          <cell r="DS347">
            <v>149000</v>
          </cell>
          <cell r="DT347">
            <v>149616</v>
          </cell>
          <cell r="DU347">
            <v>149616</v>
          </cell>
          <cell r="DV347">
            <v>149616</v>
          </cell>
          <cell r="DW347">
            <v>149616</v>
          </cell>
          <cell r="DX347">
            <v>149000</v>
          </cell>
          <cell r="DY347">
            <v>149000</v>
          </cell>
          <cell r="DZ347">
            <v>149000</v>
          </cell>
          <cell r="EA347">
            <v>149000</v>
          </cell>
        </row>
        <row r="348">
          <cell r="A348">
            <v>274</v>
          </cell>
          <cell r="B348">
            <v>9</v>
          </cell>
          <cell r="C348">
            <v>1</v>
          </cell>
          <cell r="D348">
            <v>0</v>
          </cell>
          <cell r="E348">
            <v>0</v>
          </cell>
          <cell r="F348" t="str">
            <v>IES</v>
          </cell>
          <cell r="G348" t="str">
            <v>Institute of Education Sciences</v>
          </cell>
          <cell r="H348">
            <v>0</v>
          </cell>
          <cell r="I348">
            <v>0</v>
          </cell>
          <cell r="J348" t="str">
            <v>National Assessment Governing Board (section 302)</v>
          </cell>
          <cell r="K348">
            <v>0</v>
          </cell>
          <cell r="L348" t="str">
            <v>D</v>
          </cell>
          <cell r="M348">
            <v>1</v>
          </cell>
          <cell r="N348">
            <v>0</v>
          </cell>
          <cell r="O348">
            <v>0</v>
          </cell>
          <cell r="P348">
            <v>8723</v>
          </cell>
          <cell r="Q348">
            <v>8723</v>
          </cell>
          <cell r="R348">
            <v>8723</v>
          </cell>
          <cell r="S348">
            <v>8723</v>
          </cell>
          <cell r="T348">
            <v>8723</v>
          </cell>
          <cell r="U348">
            <v>9273</v>
          </cell>
          <cell r="V348">
            <v>9273</v>
          </cell>
          <cell r="W348">
            <v>9273</v>
          </cell>
          <cell r="X348">
            <v>9273</v>
          </cell>
          <cell r="Y348">
            <v>8723</v>
          </cell>
          <cell r="Z348">
            <v>8723</v>
          </cell>
          <cell r="AA348">
            <v>0</v>
          </cell>
          <cell r="AB348">
            <v>8723</v>
          </cell>
          <cell r="AC348">
            <v>8723</v>
          </cell>
          <cell r="AD348">
            <v>8723</v>
          </cell>
          <cell r="AE348">
            <v>8723</v>
          </cell>
          <cell r="AF348">
            <v>8723</v>
          </cell>
          <cell r="AG348">
            <v>8723</v>
          </cell>
          <cell r="AH348">
            <v>8723</v>
          </cell>
          <cell r="AI348">
            <v>8723</v>
          </cell>
          <cell r="AJ348">
            <v>8723</v>
          </cell>
          <cell r="AK348">
            <v>8723</v>
          </cell>
          <cell r="AL348">
            <v>8723</v>
          </cell>
          <cell r="AM348">
            <v>8723</v>
          </cell>
          <cell r="AN348">
            <v>8723</v>
          </cell>
          <cell r="AO348">
            <v>8723</v>
          </cell>
          <cell r="AP348">
            <v>8723</v>
          </cell>
          <cell r="AQ348">
            <v>8723</v>
          </cell>
          <cell r="AR348">
            <v>8723</v>
          </cell>
          <cell r="AS348">
            <v>8723</v>
          </cell>
          <cell r="AT348">
            <v>8723</v>
          </cell>
          <cell r="AU348">
            <v>8723</v>
          </cell>
          <cell r="AV348">
            <v>8723</v>
          </cell>
          <cell r="AW348">
            <v>8723</v>
          </cell>
          <cell r="AX348">
            <v>8723</v>
          </cell>
          <cell r="AY348">
            <v>8723</v>
          </cell>
          <cell r="AZ348">
            <v>8706</v>
          </cell>
          <cell r="BA348">
            <v>8575</v>
          </cell>
          <cell r="BB348">
            <v>8723</v>
          </cell>
          <cell r="BC348">
            <v>8723</v>
          </cell>
          <cell r="BD348">
            <v>8723</v>
          </cell>
          <cell r="BE348">
            <v>8723</v>
          </cell>
          <cell r="BF348">
            <v>8907</v>
          </cell>
          <cell r="BG348">
            <v>8723</v>
          </cell>
          <cell r="BH348">
            <v>8723</v>
          </cell>
          <cell r="BI348">
            <v>8723</v>
          </cell>
          <cell r="BJ348">
            <v>8723</v>
          </cell>
          <cell r="BK348">
            <v>8723</v>
          </cell>
          <cell r="BL348">
            <v>8706</v>
          </cell>
          <cell r="BM348">
            <v>8706</v>
          </cell>
          <cell r="BN348">
            <v>8706</v>
          </cell>
          <cell r="BO348">
            <v>8706</v>
          </cell>
          <cell r="BP348">
            <v>8706</v>
          </cell>
          <cell r="BQ348">
            <v>8575</v>
          </cell>
          <cell r="BR348">
            <v>8575</v>
          </cell>
          <cell r="BS348">
            <v>8575</v>
          </cell>
          <cell r="BT348">
            <v>8575</v>
          </cell>
          <cell r="BU348">
            <v>8706</v>
          </cell>
          <cell r="BV348">
            <v>8690</v>
          </cell>
          <cell r="BW348">
            <v>8741</v>
          </cell>
          <cell r="BX348">
            <v>8741</v>
          </cell>
          <cell r="BY348">
            <v>8741</v>
          </cell>
          <cell r="BZ348">
            <v>8741</v>
          </cell>
          <cell r="CA348">
            <v>6706</v>
          </cell>
          <cell r="CB348">
            <v>7706</v>
          </cell>
          <cell r="CC348">
            <v>7690</v>
          </cell>
          <cell r="CD348">
            <v>7690</v>
          </cell>
          <cell r="CE348">
            <v>7690</v>
          </cell>
          <cell r="CF348">
            <v>7690</v>
          </cell>
          <cell r="CG348">
            <v>8690</v>
          </cell>
          <cell r="CH348">
            <v>8235</v>
          </cell>
          <cell r="CI348">
            <v>8690</v>
          </cell>
          <cell r="CJ348">
            <v>8690</v>
          </cell>
          <cell r="CK348">
            <v>7712</v>
          </cell>
          <cell r="CL348">
            <v>7690</v>
          </cell>
          <cell r="CM348">
            <v>7712</v>
          </cell>
          <cell r="CN348">
            <v>7690</v>
          </cell>
          <cell r="CO348">
            <v>7690</v>
          </cell>
          <cell r="CP348">
            <v>7690</v>
          </cell>
          <cell r="CQ348">
            <v>7690</v>
          </cell>
          <cell r="CR348">
            <v>7690</v>
          </cell>
          <cell r="CS348">
            <v>7690</v>
          </cell>
          <cell r="CT348">
            <v>8235</v>
          </cell>
          <cell r="CU348">
            <v>8235</v>
          </cell>
          <cell r="CV348">
            <v>7705</v>
          </cell>
          <cell r="CW348">
            <v>7705</v>
          </cell>
          <cell r="CX348">
            <v>7705</v>
          </cell>
          <cell r="CY348">
            <v>7705</v>
          </cell>
          <cell r="CZ348">
            <v>7705</v>
          </cell>
          <cell r="DA348">
            <v>7705</v>
          </cell>
          <cell r="DB348">
            <v>8235</v>
          </cell>
          <cell r="DC348">
            <v>8230</v>
          </cell>
          <cell r="DD348">
            <v>7705</v>
          </cell>
          <cell r="DE348">
            <v>8235</v>
          </cell>
          <cell r="DF348">
            <v>7822</v>
          </cell>
          <cell r="DG348">
            <v>7822</v>
          </cell>
          <cell r="DH348">
            <v>7822</v>
          </cell>
          <cell r="DI348">
            <v>8235</v>
          </cell>
          <cell r="DJ348">
            <v>7827</v>
          </cell>
          <cell r="DK348">
            <v>7827</v>
          </cell>
          <cell r="DL348">
            <v>8235</v>
          </cell>
          <cell r="DM348">
            <v>8235</v>
          </cell>
          <cell r="DN348">
            <v>8235</v>
          </cell>
          <cell r="DO348">
            <v>0</v>
          </cell>
          <cell r="DP348">
            <v>7849</v>
          </cell>
          <cell r="DQ348">
            <v>8235</v>
          </cell>
          <cell r="DR348">
            <v>8235</v>
          </cell>
          <cell r="DS348">
            <v>8235</v>
          </cell>
          <cell r="DT348">
            <v>7745</v>
          </cell>
          <cell r="DU348">
            <v>7745</v>
          </cell>
          <cell r="DV348">
            <v>7745</v>
          </cell>
          <cell r="DW348">
            <v>7745</v>
          </cell>
          <cell r="DX348">
            <v>7745</v>
          </cell>
          <cell r="DY348">
            <v>7745</v>
          </cell>
          <cell r="DZ348">
            <v>7745</v>
          </cell>
          <cell r="EA348">
            <v>7745</v>
          </cell>
        </row>
        <row r="349">
          <cell r="A349">
            <v>275</v>
          </cell>
          <cell r="B349">
            <v>9</v>
          </cell>
          <cell r="C349">
            <v>1</v>
          </cell>
          <cell r="D349">
            <v>0</v>
          </cell>
          <cell r="E349">
            <v>0</v>
          </cell>
          <cell r="F349" t="str">
            <v>IES</v>
          </cell>
          <cell r="G349" t="str">
            <v>Institute of Education Sciences</v>
          </cell>
          <cell r="H349" t="str">
            <v>Other-7</v>
          </cell>
          <cell r="I349">
            <v>0</v>
          </cell>
          <cell r="J349" t="str">
            <v>Research in special education (ESRA-1-E)</v>
          </cell>
          <cell r="K349">
            <v>0</v>
          </cell>
          <cell r="L349" t="str">
            <v>D</v>
          </cell>
          <cell r="M349">
            <v>1</v>
          </cell>
          <cell r="N349">
            <v>0</v>
          </cell>
          <cell r="O349">
            <v>0</v>
          </cell>
          <cell r="P349">
            <v>70585</v>
          </cell>
          <cell r="Q349">
            <v>70585</v>
          </cell>
          <cell r="R349">
            <v>71085</v>
          </cell>
          <cell r="S349">
            <v>71085</v>
          </cell>
          <cell r="T349">
            <v>71085</v>
          </cell>
          <cell r="U349">
            <v>70585</v>
          </cell>
          <cell r="V349">
            <v>70585</v>
          </cell>
          <cell r="W349">
            <v>70585</v>
          </cell>
          <cell r="X349">
            <v>70585</v>
          </cell>
          <cell r="Y349">
            <v>70585</v>
          </cell>
          <cell r="Z349">
            <v>70585</v>
          </cell>
          <cell r="AA349">
            <v>0</v>
          </cell>
          <cell r="AB349">
            <v>70585</v>
          </cell>
          <cell r="AC349">
            <v>71085</v>
          </cell>
          <cell r="AD349">
            <v>71085</v>
          </cell>
          <cell r="AE349">
            <v>71085</v>
          </cell>
          <cell r="AF349">
            <v>71085</v>
          </cell>
          <cell r="AG349">
            <v>71085</v>
          </cell>
          <cell r="AH349">
            <v>71085</v>
          </cell>
          <cell r="AI349">
            <v>71085</v>
          </cell>
          <cell r="AJ349">
            <v>71085</v>
          </cell>
          <cell r="AK349">
            <v>71085</v>
          </cell>
          <cell r="AL349">
            <v>71085</v>
          </cell>
          <cell r="AM349">
            <v>71085</v>
          </cell>
          <cell r="AN349">
            <v>71085</v>
          </cell>
          <cell r="AO349">
            <v>71085</v>
          </cell>
          <cell r="AP349">
            <v>71085</v>
          </cell>
          <cell r="AQ349">
            <v>71085</v>
          </cell>
          <cell r="AR349">
            <v>71085</v>
          </cell>
          <cell r="AS349">
            <v>71085</v>
          </cell>
          <cell r="AT349">
            <v>71085</v>
          </cell>
          <cell r="AU349">
            <v>71085</v>
          </cell>
          <cell r="AV349">
            <v>71085</v>
          </cell>
          <cell r="AW349">
            <v>0</v>
          </cell>
          <cell r="AX349">
            <v>51085</v>
          </cell>
          <cell r="AY349">
            <v>51085</v>
          </cell>
          <cell r="AZ349">
            <v>50983</v>
          </cell>
          <cell r="BA349">
            <v>50217</v>
          </cell>
          <cell r="BB349">
            <v>71085</v>
          </cell>
          <cell r="BC349">
            <v>71085</v>
          </cell>
          <cell r="BD349">
            <v>51085</v>
          </cell>
          <cell r="BE349">
            <v>71085</v>
          </cell>
          <cell r="BF349">
            <v>71085</v>
          </cell>
          <cell r="BG349">
            <v>71085</v>
          </cell>
          <cell r="BH349">
            <v>51085</v>
          </cell>
          <cell r="BI349">
            <v>58085</v>
          </cell>
          <cell r="BJ349">
            <v>58085</v>
          </cell>
          <cell r="BK349">
            <v>58085</v>
          </cell>
          <cell r="BL349">
            <v>50983</v>
          </cell>
          <cell r="BM349">
            <v>50983</v>
          </cell>
          <cell r="BN349">
            <v>50983</v>
          </cell>
          <cell r="BO349">
            <v>50983</v>
          </cell>
          <cell r="BP349">
            <v>50983</v>
          </cell>
          <cell r="BQ349">
            <v>50217</v>
          </cell>
          <cell r="BR349">
            <v>50217</v>
          </cell>
          <cell r="BS349">
            <v>50217</v>
          </cell>
          <cell r="BT349">
            <v>50217</v>
          </cell>
          <cell r="BU349">
            <v>50000</v>
          </cell>
          <cell r="BV349">
            <v>49905</v>
          </cell>
          <cell r="BW349">
            <v>50983</v>
          </cell>
          <cell r="BX349">
            <v>50983</v>
          </cell>
          <cell r="BY349">
            <v>50983</v>
          </cell>
          <cell r="BZ349">
            <v>50983</v>
          </cell>
          <cell r="CA349">
            <v>50983</v>
          </cell>
          <cell r="CB349">
            <v>50983</v>
          </cell>
          <cell r="CC349">
            <v>49906</v>
          </cell>
          <cell r="CD349">
            <v>49905</v>
          </cell>
          <cell r="CE349">
            <v>59905</v>
          </cell>
          <cell r="CF349">
            <v>59905</v>
          </cell>
          <cell r="CG349">
            <v>49905</v>
          </cell>
          <cell r="CH349">
            <v>47295</v>
          </cell>
          <cell r="CI349">
            <v>49905</v>
          </cell>
          <cell r="CJ349">
            <v>49905</v>
          </cell>
          <cell r="CK349">
            <v>59905</v>
          </cell>
          <cell r="CL349">
            <v>59905</v>
          </cell>
          <cell r="CM349">
            <v>59905</v>
          </cell>
          <cell r="CN349">
            <v>59905</v>
          </cell>
          <cell r="CO349">
            <v>59905</v>
          </cell>
          <cell r="CP349">
            <v>59905</v>
          </cell>
          <cell r="CQ349">
            <v>59905</v>
          </cell>
          <cell r="CR349">
            <v>69905</v>
          </cell>
          <cell r="CS349">
            <v>69905</v>
          </cell>
          <cell r="CT349">
            <v>47295</v>
          </cell>
          <cell r="CU349">
            <v>54000</v>
          </cell>
          <cell r="CV349">
            <v>69905</v>
          </cell>
          <cell r="CW349">
            <v>54000</v>
          </cell>
          <cell r="CX349">
            <v>54000</v>
          </cell>
          <cell r="CY349">
            <v>54000</v>
          </cell>
          <cell r="CZ349">
            <v>54000</v>
          </cell>
          <cell r="DA349">
            <v>54000</v>
          </cell>
          <cell r="DB349">
            <v>54000</v>
          </cell>
          <cell r="DC349">
            <v>53970</v>
          </cell>
          <cell r="DD349">
            <v>54000</v>
          </cell>
          <cell r="DE349">
            <v>54000</v>
          </cell>
          <cell r="DF349">
            <v>54000</v>
          </cell>
          <cell r="DG349">
            <v>54000</v>
          </cell>
          <cell r="DH349">
            <v>54000</v>
          </cell>
          <cell r="DI349">
            <v>54000</v>
          </cell>
          <cell r="DJ349">
            <v>54000</v>
          </cell>
          <cell r="DK349">
            <v>54000</v>
          </cell>
          <cell r="DL349">
            <v>35978</v>
          </cell>
          <cell r="DM349">
            <v>35978</v>
          </cell>
          <cell r="DN349">
            <v>48000</v>
          </cell>
          <cell r="DO349">
            <v>0</v>
          </cell>
          <cell r="DP349">
            <v>54000</v>
          </cell>
          <cell r="DQ349">
            <v>54000</v>
          </cell>
          <cell r="DR349">
            <v>48000</v>
          </cell>
          <cell r="DS349">
            <v>54000</v>
          </cell>
          <cell r="DT349">
            <v>54000</v>
          </cell>
          <cell r="DU349">
            <v>48900</v>
          </cell>
          <cell r="DV349">
            <v>54000</v>
          </cell>
          <cell r="DW349">
            <v>54000</v>
          </cell>
          <cell r="DX349">
            <v>54000</v>
          </cell>
          <cell r="DY349">
            <v>54000</v>
          </cell>
          <cell r="DZ349">
            <v>54000</v>
          </cell>
          <cell r="EA349">
            <v>54000</v>
          </cell>
        </row>
        <row r="350">
          <cell r="A350">
            <v>276</v>
          </cell>
          <cell r="B350">
            <v>9</v>
          </cell>
          <cell r="C350">
            <v>1</v>
          </cell>
          <cell r="D350">
            <v>0</v>
          </cell>
          <cell r="E350">
            <v>0</v>
          </cell>
          <cell r="F350" t="str">
            <v>IES</v>
          </cell>
          <cell r="G350" t="str">
            <v>Institute of Education Sciences</v>
          </cell>
          <cell r="H350">
            <v>0</v>
          </cell>
          <cell r="I350">
            <v>0</v>
          </cell>
          <cell r="J350" t="str">
            <v>Statewide data systems (ETAA section 208)</v>
          </cell>
          <cell r="K350">
            <v>0</v>
          </cell>
          <cell r="L350" t="str">
            <v>D</v>
          </cell>
          <cell r="M350">
            <v>1</v>
          </cell>
          <cell r="N350">
            <v>0</v>
          </cell>
          <cell r="O350">
            <v>0</v>
          </cell>
          <cell r="P350">
            <v>65000</v>
          </cell>
          <cell r="Q350">
            <v>65000</v>
          </cell>
          <cell r="R350">
            <v>58250</v>
          </cell>
          <cell r="S350">
            <v>58250</v>
          </cell>
          <cell r="T350">
            <v>58250</v>
          </cell>
          <cell r="U350">
            <v>65000</v>
          </cell>
          <cell r="V350">
            <v>65000</v>
          </cell>
          <cell r="W350">
            <v>65000</v>
          </cell>
          <cell r="X350">
            <v>65000</v>
          </cell>
          <cell r="Y350">
            <v>65000</v>
          </cell>
          <cell r="Z350">
            <v>65000</v>
          </cell>
          <cell r="AA350">
            <v>0</v>
          </cell>
          <cell r="AB350">
            <v>65000</v>
          </cell>
          <cell r="AC350">
            <v>65000</v>
          </cell>
          <cell r="AD350">
            <v>65000</v>
          </cell>
          <cell r="AE350">
            <v>65000</v>
          </cell>
          <cell r="AF350">
            <v>65000</v>
          </cell>
          <cell r="AG350">
            <v>65000</v>
          </cell>
          <cell r="AH350">
            <v>65000</v>
          </cell>
          <cell r="AI350">
            <v>65000</v>
          </cell>
          <cell r="AJ350">
            <v>58250</v>
          </cell>
          <cell r="AK350">
            <v>58250</v>
          </cell>
          <cell r="AL350">
            <v>65000</v>
          </cell>
          <cell r="AM350">
            <v>65000</v>
          </cell>
          <cell r="AN350">
            <v>65000</v>
          </cell>
          <cell r="AO350">
            <v>58250</v>
          </cell>
          <cell r="AP350">
            <v>58250</v>
          </cell>
          <cell r="AQ350">
            <v>58250</v>
          </cell>
          <cell r="AR350">
            <v>0</v>
          </cell>
          <cell r="AS350">
            <v>58250</v>
          </cell>
          <cell r="AT350">
            <v>52250</v>
          </cell>
          <cell r="AU350">
            <v>58250</v>
          </cell>
          <cell r="AV350">
            <v>58250</v>
          </cell>
          <cell r="AW350">
            <v>0</v>
          </cell>
          <cell r="AX350">
            <v>42250</v>
          </cell>
          <cell r="AY350">
            <v>42250</v>
          </cell>
          <cell r="AZ350">
            <v>42166</v>
          </cell>
          <cell r="BA350">
            <v>41532</v>
          </cell>
          <cell r="BB350">
            <v>58250</v>
          </cell>
          <cell r="BC350">
            <v>65000</v>
          </cell>
          <cell r="BD350">
            <v>65000</v>
          </cell>
          <cell r="BE350">
            <v>65000</v>
          </cell>
          <cell r="BF350">
            <v>65000</v>
          </cell>
          <cell r="BG350">
            <v>100000</v>
          </cell>
          <cell r="BH350">
            <v>70000</v>
          </cell>
          <cell r="BI350">
            <v>100000</v>
          </cell>
          <cell r="BJ350">
            <v>100000</v>
          </cell>
          <cell r="BK350">
            <v>100000</v>
          </cell>
          <cell r="BL350">
            <v>42166</v>
          </cell>
          <cell r="BM350">
            <v>42166</v>
          </cell>
          <cell r="BN350">
            <v>42166</v>
          </cell>
          <cell r="BO350">
            <v>42166</v>
          </cell>
          <cell r="BP350">
            <v>42166</v>
          </cell>
          <cell r="BQ350">
            <v>41532</v>
          </cell>
          <cell r="BR350">
            <v>41532</v>
          </cell>
          <cell r="BS350">
            <v>41532</v>
          </cell>
          <cell r="BT350">
            <v>41532</v>
          </cell>
          <cell r="BU350">
            <v>38149</v>
          </cell>
          <cell r="BV350">
            <v>38077</v>
          </cell>
          <cell r="BW350">
            <v>42166</v>
          </cell>
          <cell r="BX350">
            <v>42166</v>
          </cell>
          <cell r="BY350">
            <v>42166</v>
          </cell>
          <cell r="BZ350">
            <v>42166</v>
          </cell>
          <cell r="CA350">
            <v>57166</v>
          </cell>
          <cell r="CB350">
            <v>57166</v>
          </cell>
          <cell r="CC350">
            <v>53077</v>
          </cell>
          <cell r="CD350">
            <v>53077</v>
          </cell>
          <cell r="CE350">
            <v>53077</v>
          </cell>
          <cell r="CF350">
            <v>53077</v>
          </cell>
          <cell r="CG350">
            <v>38077</v>
          </cell>
          <cell r="CH350">
            <v>36085</v>
          </cell>
          <cell r="CI350">
            <v>38077</v>
          </cell>
          <cell r="CJ350">
            <v>38077</v>
          </cell>
          <cell r="CK350">
            <v>75000</v>
          </cell>
          <cell r="CL350">
            <v>75000</v>
          </cell>
          <cell r="CM350">
            <v>75000</v>
          </cell>
          <cell r="CN350">
            <v>75000</v>
          </cell>
          <cell r="CO350">
            <v>75000</v>
          </cell>
          <cell r="CP350">
            <v>85000</v>
          </cell>
          <cell r="CQ350">
            <v>85000</v>
          </cell>
          <cell r="CR350">
            <v>75000</v>
          </cell>
          <cell r="CS350">
            <v>75000</v>
          </cell>
          <cell r="CT350">
            <v>36085</v>
          </cell>
          <cell r="CU350">
            <v>34539</v>
          </cell>
          <cell r="CV350">
            <v>85000</v>
          </cell>
          <cell r="CW350">
            <v>70000</v>
          </cell>
          <cell r="CX350">
            <v>90000</v>
          </cell>
          <cell r="CY350">
            <v>70000</v>
          </cell>
          <cell r="CZ350">
            <v>70000</v>
          </cell>
          <cell r="DA350">
            <v>34539</v>
          </cell>
          <cell r="DB350">
            <v>34539</v>
          </cell>
          <cell r="DC350">
            <v>34520</v>
          </cell>
          <cell r="DD350">
            <v>34539</v>
          </cell>
          <cell r="DE350">
            <v>34539</v>
          </cell>
          <cell r="DF350">
            <v>70000</v>
          </cell>
          <cell r="DG350">
            <v>70000</v>
          </cell>
          <cell r="DH350">
            <v>70000</v>
          </cell>
          <cell r="DI350">
            <v>70000</v>
          </cell>
          <cell r="DJ350">
            <v>70000</v>
          </cell>
          <cell r="DK350">
            <v>70000</v>
          </cell>
          <cell r="DL350">
            <v>34539</v>
          </cell>
          <cell r="DM350">
            <v>34539</v>
          </cell>
          <cell r="DN350">
            <v>33500</v>
          </cell>
          <cell r="DO350">
            <v>0</v>
          </cell>
          <cell r="DP350">
            <v>34539</v>
          </cell>
          <cell r="DQ350">
            <v>34539</v>
          </cell>
          <cell r="DR350">
            <v>34539</v>
          </cell>
          <cell r="DS350">
            <v>34539</v>
          </cell>
          <cell r="DT350">
            <v>125000</v>
          </cell>
          <cell r="DU350">
            <v>100000</v>
          </cell>
          <cell r="DV350">
            <v>75000</v>
          </cell>
          <cell r="DW350">
            <v>75000</v>
          </cell>
          <cell r="DX350">
            <v>81017</v>
          </cell>
          <cell r="DY350">
            <v>81017</v>
          </cell>
          <cell r="DZ350">
            <v>34539</v>
          </cell>
          <cell r="EA350">
            <v>81017</v>
          </cell>
        </row>
        <row r="351">
          <cell r="A351">
            <v>277</v>
          </cell>
          <cell r="B351">
            <v>9</v>
          </cell>
          <cell r="C351">
            <v>1</v>
          </cell>
          <cell r="D351">
            <v>0</v>
          </cell>
          <cell r="E351">
            <v>0</v>
          </cell>
          <cell r="F351" t="str">
            <v>IES</v>
          </cell>
          <cell r="G351" t="str">
            <v>Institute of Education Sciences</v>
          </cell>
          <cell r="H351" t="str">
            <v>Other-9</v>
          </cell>
          <cell r="I351">
            <v>0</v>
          </cell>
          <cell r="J351" t="str">
            <v>Special education studies and evaluations (IDEA, section 664)</v>
          </cell>
          <cell r="K351">
            <v>0</v>
          </cell>
          <cell r="L351" t="str">
            <v>D</v>
          </cell>
          <cell r="M351">
            <v>1</v>
          </cell>
          <cell r="N351">
            <v>0</v>
          </cell>
          <cell r="O351">
            <v>0</v>
          </cell>
          <cell r="P351">
            <v>9460</v>
          </cell>
          <cell r="Q351">
            <v>11460</v>
          </cell>
          <cell r="R351">
            <v>11460</v>
          </cell>
          <cell r="S351">
            <v>11460</v>
          </cell>
          <cell r="T351">
            <v>11460</v>
          </cell>
          <cell r="U351">
            <v>11460</v>
          </cell>
          <cell r="V351">
            <v>11460</v>
          </cell>
          <cell r="W351">
            <v>11460</v>
          </cell>
          <cell r="X351">
            <v>11460</v>
          </cell>
          <cell r="Y351">
            <v>11460</v>
          </cell>
          <cell r="Z351">
            <v>11460</v>
          </cell>
          <cell r="AA351">
            <v>0</v>
          </cell>
          <cell r="AB351">
            <v>11460</v>
          </cell>
          <cell r="AC351">
            <v>11460</v>
          </cell>
          <cell r="AD351">
            <v>11460</v>
          </cell>
          <cell r="AE351">
            <v>11460</v>
          </cell>
          <cell r="AF351">
            <v>11460</v>
          </cell>
          <cell r="AG351">
            <v>11460</v>
          </cell>
          <cell r="AH351">
            <v>11460</v>
          </cell>
          <cell r="AI351">
            <v>11460</v>
          </cell>
          <cell r="AJ351">
            <v>11460</v>
          </cell>
          <cell r="AK351">
            <v>11460</v>
          </cell>
          <cell r="AL351">
            <v>11460</v>
          </cell>
          <cell r="AM351">
            <v>11460</v>
          </cell>
          <cell r="AN351">
            <v>11460</v>
          </cell>
          <cell r="AO351">
            <v>11460</v>
          </cell>
          <cell r="AP351">
            <v>11460</v>
          </cell>
          <cell r="AQ351">
            <v>11460</v>
          </cell>
          <cell r="AR351">
            <v>11460</v>
          </cell>
          <cell r="AS351">
            <v>11460</v>
          </cell>
          <cell r="AT351">
            <v>11460</v>
          </cell>
          <cell r="AU351">
            <v>11460</v>
          </cell>
          <cell r="AV351">
            <v>11460</v>
          </cell>
          <cell r="AW351">
            <v>11460</v>
          </cell>
          <cell r="AX351">
            <v>11460</v>
          </cell>
          <cell r="AY351">
            <v>11460</v>
          </cell>
          <cell r="AZ351">
            <v>11437</v>
          </cell>
          <cell r="BA351">
            <v>11265</v>
          </cell>
          <cell r="BB351">
            <v>11460</v>
          </cell>
          <cell r="BC351">
            <v>11460</v>
          </cell>
          <cell r="BD351">
            <v>11460</v>
          </cell>
          <cell r="BE351">
            <v>11460</v>
          </cell>
          <cell r="BF351">
            <v>11460</v>
          </cell>
          <cell r="BG351">
            <v>11460</v>
          </cell>
          <cell r="BH351">
            <v>11460</v>
          </cell>
          <cell r="BI351">
            <v>11460</v>
          </cell>
          <cell r="BJ351">
            <v>11460</v>
          </cell>
          <cell r="BK351">
            <v>11460</v>
          </cell>
          <cell r="BL351">
            <v>11437</v>
          </cell>
          <cell r="BM351">
            <v>11437</v>
          </cell>
          <cell r="BN351">
            <v>11437</v>
          </cell>
          <cell r="BO351">
            <v>11437</v>
          </cell>
          <cell r="BP351">
            <v>11437</v>
          </cell>
          <cell r="BQ351">
            <v>11265</v>
          </cell>
          <cell r="BR351">
            <v>11265</v>
          </cell>
          <cell r="BS351">
            <v>11265</v>
          </cell>
          <cell r="BT351">
            <v>11265</v>
          </cell>
          <cell r="BU351">
            <v>11437</v>
          </cell>
          <cell r="BV351">
            <v>11415</v>
          </cell>
          <cell r="BW351">
            <v>11437</v>
          </cell>
          <cell r="BX351">
            <v>11437</v>
          </cell>
          <cell r="BY351">
            <v>11437</v>
          </cell>
          <cell r="BZ351">
            <v>11437</v>
          </cell>
          <cell r="CA351">
            <v>11437</v>
          </cell>
          <cell r="CB351">
            <v>11437</v>
          </cell>
          <cell r="CC351">
            <v>11415</v>
          </cell>
          <cell r="CD351">
            <v>11415</v>
          </cell>
          <cell r="CE351">
            <v>11415</v>
          </cell>
          <cell r="CF351">
            <v>11415</v>
          </cell>
          <cell r="CG351">
            <v>11415</v>
          </cell>
          <cell r="CH351">
            <v>10818</v>
          </cell>
          <cell r="CI351">
            <v>11415</v>
          </cell>
          <cell r="CJ351">
            <v>11415</v>
          </cell>
          <cell r="CK351">
            <v>11415</v>
          </cell>
          <cell r="CL351">
            <v>11415</v>
          </cell>
          <cell r="CM351">
            <v>11415</v>
          </cell>
          <cell r="CN351">
            <v>11415</v>
          </cell>
          <cell r="CO351">
            <v>11415</v>
          </cell>
          <cell r="CP351">
            <v>11415</v>
          </cell>
          <cell r="CQ351">
            <v>11415</v>
          </cell>
          <cell r="CR351">
            <v>11415</v>
          </cell>
          <cell r="CS351">
            <v>11415</v>
          </cell>
          <cell r="CT351">
            <v>10818</v>
          </cell>
          <cell r="CU351">
            <v>10818</v>
          </cell>
          <cell r="CV351">
            <v>11415</v>
          </cell>
          <cell r="CW351">
            <v>13415</v>
          </cell>
          <cell r="CX351">
            <v>13415</v>
          </cell>
          <cell r="CY351">
            <v>13415</v>
          </cell>
          <cell r="CZ351">
            <v>13415</v>
          </cell>
          <cell r="DA351">
            <v>11818</v>
          </cell>
          <cell r="DB351">
            <v>10818</v>
          </cell>
          <cell r="DC351">
            <v>10812</v>
          </cell>
          <cell r="DD351">
            <v>10818</v>
          </cell>
          <cell r="DE351">
            <v>10818</v>
          </cell>
          <cell r="DF351">
            <v>13415</v>
          </cell>
          <cell r="DG351">
            <v>13415</v>
          </cell>
          <cell r="DH351">
            <v>13415</v>
          </cell>
          <cell r="DI351">
            <v>13415</v>
          </cell>
          <cell r="DJ351">
            <v>13415</v>
          </cell>
          <cell r="DK351">
            <v>13000</v>
          </cell>
          <cell r="DL351">
            <v>6000</v>
          </cell>
          <cell r="DM351">
            <v>6000</v>
          </cell>
          <cell r="DN351">
            <v>10500</v>
          </cell>
          <cell r="DO351">
            <v>0</v>
          </cell>
          <cell r="DP351">
            <v>10818</v>
          </cell>
          <cell r="DQ351">
            <v>10818</v>
          </cell>
          <cell r="DR351">
            <v>10500</v>
          </cell>
          <cell r="DS351">
            <v>10818</v>
          </cell>
          <cell r="DT351">
            <v>13000</v>
          </cell>
          <cell r="DU351">
            <v>10818</v>
          </cell>
          <cell r="DV351">
            <v>13000</v>
          </cell>
          <cell r="DW351">
            <v>13000</v>
          </cell>
          <cell r="DX351">
            <v>13000</v>
          </cell>
          <cell r="DY351">
            <v>13000</v>
          </cell>
          <cell r="DZ351">
            <v>10818</v>
          </cell>
          <cell r="EA351">
            <v>13000</v>
          </cell>
        </row>
        <row r="352">
          <cell r="A352">
            <v>277.01</v>
          </cell>
          <cell r="B352">
            <v>0</v>
          </cell>
          <cell r="C352">
            <v>0</v>
          </cell>
          <cell r="D352">
            <v>0</v>
          </cell>
          <cell r="E352">
            <v>0</v>
          </cell>
          <cell r="F352" t="str">
            <v>IES</v>
          </cell>
          <cell r="G352" t="str">
            <v>Institute of Education Sciences</v>
          </cell>
          <cell r="H352">
            <v>0</v>
          </cell>
          <cell r="I352">
            <v>0</v>
          </cell>
          <cell r="J352" t="str">
            <v xml:space="preserve">Evaluation Initiative </v>
          </cell>
          <cell r="K352">
            <v>0</v>
          </cell>
          <cell r="L352" t="str">
            <v>D</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28000</v>
          </cell>
          <cell r="BH352">
            <v>28000</v>
          </cell>
          <cell r="BI352">
            <v>28000</v>
          </cell>
          <cell r="BJ352">
            <v>28000</v>
          </cell>
          <cell r="BK352">
            <v>28000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row>
        <row r="353">
          <cell r="A353">
            <v>280</v>
          </cell>
          <cell r="B353">
            <v>9</v>
          </cell>
          <cell r="C353">
            <v>1</v>
          </cell>
          <cell r="D353">
            <v>0</v>
          </cell>
          <cell r="E353">
            <v>0</v>
          </cell>
          <cell r="F353" t="str">
            <v>IES</v>
          </cell>
          <cell r="G353" t="str">
            <v>Institute of Education Sciences</v>
          </cell>
          <cell r="H353">
            <v>0</v>
          </cell>
          <cell r="I353">
            <v>0</v>
          </cell>
          <cell r="J353" t="str">
            <v>Statewide data systems (ETAA section 208)</v>
          </cell>
          <cell r="K353">
            <v>1</v>
          </cell>
          <cell r="L353" t="str">
            <v>D</v>
          </cell>
          <cell r="M353">
            <v>1</v>
          </cell>
          <cell r="N353">
            <v>0</v>
          </cell>
          <cell r="O353">
            <v>0</v>
          </cell>
          <cell r="P353">
            <v>250000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CN353">
            <v>0</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row>
        <row r="354">
          <cell r="A354">
            <v>290</v>
          </cell>
          <cell r="B354">
            <v>10</v>
          </cell>
          <cell r="C354">
            <v>0</v>
          </cell>
          <cell r="D354">
            <v>1</v>
          </cell>
          <cell r="E354">
            <v>0</v>
          </cell>
          <cell r="F354" t="str">
            <v>Departmental Management</v>
          </cell>
          <cell r="G354" t="str">
            <v>Program Administration (DEOA)</v>
          </cell>
          <cell r="H354" t="str">
            <v>Other-6</v>
          </cell>
          <cell r="I354">
            <v>0</v>
          </cell>
          <cell r="J354" t="str">
            <v>Program Administration (DEOA): Salaries and expenses</v>
          </cell>
          <cell r="K354">
            <v>0</v>
          </cell>
          <cell r="L354" t="str">
            <v>D</v>
          </cell>
          <cell r="M354">
            <v>1</v>
          </cell>
          <cell r="N354">
            <v>0</v>
          </cell>
          <cell r="O354">
            <v>0</v>
          </cell>
          <cell r="P354">
            <v>428082</v>
          </cell>
          <cell r="Q354">
            <v>448300</v>
          </cell>
          <cell r="R354">
            <v>448000</v>
          </cell>
          <cell r="S354">
            <v>448000</v>
          </cell>
          <cell r="T354">
            <v>448000</v>
          </cell>
          <cell r="U354">
            <v>474896</v>
          </cell>
          <cell r="V354">
            <v>474896</v>
          </cell>
          <cell r="W354">
            <v>474896</v>
          </cell>
          <cell r="X354">
            <v>474896</v>
          </cell>
          <cell r="Y354">
            <v>459230</v>
          </cell>
          <cell r="Z354">
            <v>470547</v>
          </cell>
          <cell r="AA354">
            <v>0</v>
          </cell>
          <cell r="AB354">
            <v>470547</v>
          </cell>
          <cell r="AC354">
            <v>459200</v>
          </cell>
          <cell r="AD354">
            <v>459200</v>
          </cell>
          <cell r="AE354">
            <v>470517</v>
          </cell>
          <cell r="AF354">
            <v>470517</v>
          </cell>
          <cell r="AG354">
            <v>473213</v>
          </cell>
          <cell r="AH354">
            <v>473213</v>
          </cell>
          <cell r="AI354">
            <v>460600</v>
          </cell>
          <cell r="AJ354">
            <v>448000</v>
          </cell>
          <cell r="AK354">
            <v>448000</v>
          </cell>
          <cell r="AL354">
            <v>473213</v>
          </cell>
          <cell r="AM354">
            <v>473213</v>
          </cell>
          <cell r="AN354">
            <v>466991</v>
          </cell>
          <cell r="AO354">
            <v>460600</v>
          </cell>
          <cell r="AP354">
            <v>448000</v>
          </cell>
          <cell r="AQ354">
            <v>448000</v>
          </cell>
          <cell r="AR354">
            <v>448000</v>
          </cell>
          <cell r="AS354">
            <v>448000</v>
          </cell>
          <cell r="AT354">
            <v>448000</v>
          </cell>
          <cell r="AU354">
            <v>448000</v>
          </cell>
          <cell r="AV354">
            <v>448000</v>
          </cell>
          <cell r="AW354">
            <v>448000</v>
          </cell>
          <cell r="AX354">
            <v>448000</v>
          </cell>
          <cell r="AY354">
            <v>448000</v>
          </cell>
          <cell r="AZ354">
            <v>447104</v>
          </cell>
          <cell r="BA354">
            <v>440384</v>
          </cell>
          <cell r="BB354">
            <v>448000</v>
          </cell>
          <cell r="BC354">
            <v>473213</v>
          </cell>
          <cell r="BD354">
            <v>503163</v>
          </cell>
          <cell r="BE354">
            <v>473213</v>
          </cell>
          <cell r="BF354">
            <v>507136</v>
          </cell>
          <cell r="BG354">
            <v>464439</v>
          </cell>
          <cell r="BH354">
            <v>475873</v>
          </cell>
          <cell r="BI354">
            <v>475873</v>
          </cell>
          <cell r="BJ354">
            <v>476327</v>
          </cell>
          <cell r="BK354">
            <v>476327</v>
          </cell>
          <cell r="BL354">
            <v>466025</v>
          </cell>
          <cell r="BM354">
            <v>461635</v>
          </cell>
          <cell r="BN354">
            <v>449074</v>
          </cell>
          <cell r="BO354">
            <v>449074</v>
          </cell>
          <cell r="BP354">
            <v>447104</v>
          </cell>
          <cell r="BQ354">
            <v>440384</v>
          </cell>
          <cell r="BR354">
            <v>440384</v>
          </cell>
          <cell r="BS354">
            <v>440384</v>
          </cell>
          <cell r="BT354">
            <v>440384</v>
          </cell>
          <cell r="BU354">
            <v>447104</v>
          </cell>
          <cell r="BV354">
            <v>446259</v>
          </cell>
          <cell r="BW354">
            <v>483886</v>
          </cell>
          <cell r="BX354">
            <v>483886</v>
          </cell>
          <cell r="BY354">
            <v>483886</v>
          </cell>
          <cell r="BZ354">
            <v>483886</v>
          </cell>
          <cell r="CA354">
            <v>452104</v>
          </cell>
          <cell r="CB354">
            <v>467104</v>
          </cell>
          <cell r="CC354">
            <v>461104</v>
          </cell>
          <cell r="CD354">
            <v>461604</v>
          </cell>
          <cell r="CE354">
            <v>446259</v>
          </cell>
          <cell r="CF354">
            <v>446259</v>
          </cell>
          <cell r="CG354">
            <v>446259</v>
          </cell>
          <cell r="CH354">
            <v>430605</v>
          </cell>
          <cell r="CI354">
            <v>446259</v>
          </cell>
          <cell r="CJ354">
            <v>446259</v>
          </cell>
          <cell r="CK354">
            <v>463200</v>
          </cell>
          <cell r="CL354">
            <v>463200</v>
          </cell>
          <cell r="CM354">
            <v>463200</v>
          </cell>
          <cell r="CN354">
            <v>456450</v>
          </cell>
          <cell r="CO354">
            <v>461450</v>
          </cell>
          <cell r="CP354">
            <v>461450</v>
          </cell>
          <cell r="CQ354">
            <v>461450</v>
          </cell>
          <cell r="CR354">
            <v>445366</v>
          </cell>
          <cell r="CS354">
            <v>445366</v>
          </cell>
          <cell r="CT354">
            <v>422917</v>
          </cell>
          <cell r="CU354">
            <v>422917</v>
          </cell>
          <cell r="CV354">
            <v>455531</v>
          </cell>
          <cell r="CW354">
            <v>438815</v>
          </cell>
          <cell r="CX354">
            <v>440487</v>
          </cell>
          <cell r="CY354">
            <v>440487</v>
          </cell>
          <cell r="CZ354">
            <v>440487</v>
          </cell>
          <cell r="DA354">
            <v>425917</v>
          </cell>
          <cell r="DB354">
            <v>422917</v>
          </cell>
          <cell r="DC354">
            <v>422683</v>
          </cell>
          <cell r="DD354">
            <v>426917</v>
          </cell>
          <cell r="DE354">
            <v>411000</v>
          </cell>
          <cell r="DF354">
            <v>452878</v>
          </cell>
          <cell r="DG354">
            <v>457627</v>
          </cell>
          <cell r="DH354">
            <v>461427</v>
          </cell>
          <cell r="DI354">
            <v>461427</v>
          </cell>
          <cell r="DJ354">
            <v>460259</v>
          </cell>
          <cell r="DK354">
            <v>460259</v>
          </cell>
          <cell r="DL354">
            <v>410000</v>
          </cell>
          <cell r="DM354">
            <v>410000</v>
          </cell>
          <cell r="DN354">
            <v>390326</v>
          </cell>
          <cell r="DO354">
            <v>0</v>
          </cell>
          <cell r="DP354">
            <v>431000</v>
          </cell>
          <cell r="DQ354">
            <v>431000</v>
          </cell>
          <cell r="DR354">
            <v>431000</v>
          </cell>
          <cell r="DS354">
            <v>431000</v>
          </cell>
          <cell r="DT354">
            <v>459738</v>
          </cell>
          <cell r="DU354">
            <v>459738</v>
          </cell>
          <cell r="DV354">
            <v>450342</v>
          </cell>
          <cell r="DW354">
            <v>450342</v>
          </cell>
          <cell r="DX354">
            <v>450342</v>
          </cell>
          <cell r="DY354">
            <v>450342</v>
          </cell>
          <cell r="DZ354">
            <v>431000</v>
          </cell>
          <cell r="EA354">
            <v>450342</v>
          </cell>
        </row>
        <row r="355">
          <cell r="A355">
            <v>291</v>
          </cell>
          <cell r="B355">
            <v>10</v>
          </cell>
          <cell r="C355">
            <v>0</v>
          </cell>
          <cell r="D355">
            <v>1</v>
          </cell>
          <cell r="E355">
            <v>0</v>
          </cell>
          <cell r="F355" t="str">
            <v>Departmental Management</v>
          </cell>
          <cell r="G355" t="str">
            <v>Program Administration (DEOA)</v>
          </cell>
          <cell r="H355" t="str">
            <v>Other-6</v>
          </cell>
          <cell r="I355">
            <v>0</v>
          </cell>
          <cell r="J355" t="str">
            <v>Program Administration (DEOA): Building modernization</v>
          </cell>
          <cell r="K355">
            <v>0</v>
          </cell>
          <cell r="L355" t="str">
            <v>D</v>
          </cell>
          <cell r="M355">
            <v>1</v>
          </cell>
          <cell r="N355">
            <v>0</v>
          </cell>
          <cell r="O355">
            <v>0</v>
          </cell>
          <cell r="P355">
            <v>5400</v>
          </cell>
          <cell r="Q355">
            <v>8200</v>
          </cell>
          <cell r="R355">
            <v>8200</v>
          </cell>
          <cell r="S355">
            <v>8200</v>
          </cell>
          <cell r="T355">
            <v>8200</v>
          </cell>
          <cell r="U355">
            <v>19275</v>
          </cell>
          <cell r="V355">
            <v>19275</v>
          </cell>
          <cell r="W355">
            <v>19275</v>
          </cell>
          <cell r="X355">
            <v>19275</v>
          </cell>
          <cell r="Y355">
            <v>13175</v>
          </cell>
          <cell r="Z355">
            <v>19275</v>
          </cell>
          <cell r="AA355">
            <v>0</v>
          </cell>
          <cell r="AB355">
            <v>19275</v>
          </cell>
          <cell r="AC355">
            <v>13175</v>
          </cell>
          <cell r="AD355">
            <v>19275</v>
          </cell>
          <cell r="AE355">
            <v>19275</v>
          </cell>
          <cell r="AF355">
            <v>19275</v>
          </cell>
          <cell r="AG355">
            <v>19275</v>
          </cell>
          <cell r="AH355">
            <v>19275</v>
          </cell>
          <cell r="AI355">
            <v>19275</v>
          </cell>
          <cell r="AJ355">
            <v>8200</v>
          </cell>
          <cell r="AK355">
            <v>8200</v>
          </cell>
          <cell r="AL355">
            <v>19275</v>
          </cell>
          <cell r="AM355">
            <v>19275</v>
          </cell>
          <cell r="AN355">
            <v>19275</v>
          </cell>
          <cell r="AO355">
            <v>19275</v>
          </cell>
          <cell r="AP355">
            <v>17000</v>
          </cell>
          <cell r="AQ355">
            <v>8200</v>
          </cell>
          <cell r="AR355">
            <v>8200</v>
          </cell>
          <cell r="AS355">
            <v>8200</v>
          </cell>
          <cell r="AT355">
            <v>8200</v>
          </cell>
          <cell r="AU355">
            <v>8200</v>
          </cell>
          <cell r="AV355">
            <v>8200</v>
          </cell>
          <cell r="AW355">
            <v>8200</v>
          </cell>
          <cell r="AX355">
            <v>8200</v>
          </cell>
          <cell r="AY355">
            <v>8200</v>
          </cell>
          <cell r="AZ355">
            <v>8184</v>
          </cell>
          <cell r="BA355">
            <v>8061</v>
          </cell>
          <cell r="BB355">
            <v>8200</v>
          </cell>
          <cell r="BC355">
            <v>19275</v>
          </cell>
          <cell r="BD355">
            <v>2711</v>
          </cell>
          <cell r="BE355">
            <v>19275</v>
          </cell>
          <cell r="BF355">
            <v>2711</v>
          </cell>
          <cell r="BG355">
            <v>2711</v>
          </cell>
          <cell r="BH355">
            <v>2711</v>
          </cell>
          <cell r="BI355">
            <v>2711</v>
          </cell>
          <cell r="BJ355">
            <v>2711</v>
          </cell>
          <cell r="BK355">
            <v>2711</v>
          </cell>
          <cell r="BL355">
            <v>2399</v>
          </cell>
          <cell r="BM355">
            <v>2711</v>
          </cell>
          <cell r="BN355">
            <v>0</v>
          </cell>
          <cell r="BO355">
            <v>0</v>
          </cell>
          <cell r="BP355">
            <v>2711</v>
          </cell>
          <cell r="BQ355">
            <v>8061</v>
          </cell>
          <cell r="BR355">
            <v>8061</v>
          </cell>
          <cell r="BS355">
            <v>8061</v>
          </cell>
          <cell r="BT355">
            <v>8061</v>
          </cell>
          <cell r="BU355">
            <v>0</v>
          </cell>
          <cell r="BV355">
            <v>0</v>
          </cell>
          <cell r="BW355">
            <v>7283</v>
          </cell>
          <cell r="BX355">
            <v>7283</v>
          </cell>
          <cell r="BY355">
            <v>7283</v>
          </cell>
          <cell r="BZ355">
            <v>7283</v>
          </cell>
          <cell r="CA355">
            <v>2711</v>
          </cell>
          <cell r="CB355">
            <v>2711</v>
          </cell>
          <cell r="CC355">
            <v>2711</v>
          </cell>
          <cell r="CD355">
            <v>2211</v>
          </cell>
          <cell r="CE355">
            <v>2211</v>
          </cell>
          <cell r="CF355">
            <v>2211</v>
          </cell>
          <cell r="CG355">
            <v>0</v>
          </cell>
          <cell r="CH355">
            <v>0</v>
          </cell>
          <cell r="CI355">
            <v>0</v>
          </cell>
          <cell r="CJ355">
            <v>0</v>
          </cell>
          <cell r="CK355">
            <v>7558</v>
          </cell>
          <cell r="CL355">
            <v>7558</v>
          </cell>
          <cell r="CM355">
            <v>7558</v>
          </cell>
          <cell r="CN355">
            <v>2000</v>
          </cell>
          <cell r="CO355">
            <v>2000</v>
          </cell>
          <cell r="CP355">
            <v>2000</v>
          </cell>
          <cell r="CQ355">
            <v>2000</v>
          </cell>
          <cell r="CR355">
            <v>2000</v>
          </cell>
          <cell r="CS355">
            <v>2000</v>
          </cell>
          <cell r="CT355">
            <v>0</v>
          </cell>
          <cell r="CU355">
            <v>0</v>
          </cell>
          <cell r="CV355">
            <v>7915</v>
          </cell>
          <cell r="CW355">
            <v>3185</v>
          </cell>
          <cell r="CX355">
            <v>1513</v>
          </cell>
          <cell r="CY355">
            <v>1513</v>
          </cell>
          <cell r="CZ355">
            <v>1513</v>
          </cell>
          <cell r="DA355">
            <v>1000</v>
          </cell>
          <cell r="DB355">
            <v>0</v>
          </cell>
          <cell r="DC355">
            <v>0</v>
          </cell>
          <cell r="DD355">
            <v>0</v>
          </cell>
          <cell r="DE355">
            <v>0</v>
          </cell>
          <cell r="DF355">
            <v>21830</v>
          </cell>
          <cell r="DG355">
            <v>13830</v>
          </cell>
          <cell r="DH355">
            <v>21830</v>
          </cell>
          <cell r="DI355">
            <v>21830</v>
          </cell>
          <cell r="DJ355">
            <v>13830</v>
          </cell>
          <cell r="DK355">
            <v>13830</v>
          </cell>
          <cell r="DL355">
            <v>0</v>
          </cell>
          <cell r="DM355">
            <v>0</v>
          </cell>
          <cell r="DN355">
            <v>1000</v>
          </cell>
          <cell r="DO355">
            <v>0</v>
          </cell>
          <cell r="DP355">
            <v>0</v>
          </cell>
          <cell r="DQ355">
            <v>1000</v>
          </cell>
          <cell r="DR355">
            <v>0</v>
          </cell>
          <cell r="DS355">
            <v>1000</v>
          </cell>
          <cell r="DT355">
            <v>24485</v>
          </cell>
          <cell r="DU355">
            <v>24485</v>
          </cell>
          <cell r="DV355">
            <v>24485</v>
          </cell>
          <cell r="DW355">
            <v>24485</v>
          </cell>
          <cell r="DX355">
            <v>24485</v>
          </cell>
          <cell r="DY355">
            <v>24485</v>
          </cell>
          <cell r="DZ355">
            <v>1000</v>
          </cell>
          <cell r="EA355">
            <v>24485</v>
          </cell>
        </row>
        <row r="356">
          <cell r="A356">
            <v>291.01</v>
          </cell>
          <cell r="B356">
            <v>0</v>
          </cell>
          <cell r="C356">
            <v>0</v>
          </cell>
          <cell r="D356">
            <v>0</v>
          </cell>
          <cell r="E356">
            <v>0</v>
          </cell>
          <cell r="F356" t="str">
            <v>Departmental Management</v>
          </cell>
          <cell r="G356" t="str">
            <v>Program Administration (DEOA)</v>
          </cell>
          <cell r="H356">
            <v>0</v>
          </cell>
          <cell r="I356">
            <v>0</v>
          </cell>
          <cell r="J356" t="str">
            <v xml:space="preserve">Transfer from IC for Cyber-Security </v>
          </cell>
          <cell r="K356">
            <v>0</v>
          </cell>
          <cell r="L356" t="str">
            <v>D</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500</v>
          </cell>
          <cell r="BH356">
            <v>500</v>
          </cell>
          <cell r="BI356">
            <v>500</v>
          </cell>
          <cell r="BJ356">
            <v>500</v>
          </cell>
          <cell r="BK356">
            <v>500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row>
        <row r="357">
          <cell r="A357">
            <v>292</v>
          </cell>
          <cell r="B357">
            <v>10</v>
          </cell>
          <cell r="C357">
            <v>3</v>
          </cell>
          <cell r="D357">
            <v>1</v>
          </cell>
          <cell r="E357">
            <v>0</v>
          </cell>
          <cell r="F357" t="str">
            <v>Departmental Management</v>
          </cell>
          <cell r="G357" t="str">
            <v>Student Aid Administration</v>
          </cell>
          <cell r="H357" t="str">
            <v>Other-8</v>
          </cell>
          <cell r="I357">
            <v>0</v>
          </cell>
          <cell r="J357" t="str">
            <v>Student Aid Administration (HEA I-D and IV-D, section 458) : Salaries and expenses</v>
          </cell>
          <cell r="K357">
            <v>0</v>
          </cell>
          <cell r="L357" t="str">
            <v>D</v>
          </cell>
          <cell r="M357">
            <v>1</v>
          </cell>
          <cell r="N357">
            <v>0</v>
          </cell>
          <cell r="O357">
            <v>0</v>
          </cell>
          <cell r="P357">
            <v>521771</v>
          </cell>
          <cell r="Q357">
            <v>870402</v>
          </cell>
          <cell r="R357">
            <v>452763</v>
          </cell>
          <cell r="S357">
            <v>534763</v>
          </cell>
          <cell r="T357">
            <v>452763</v>
          </cell>
          <cell r="U357">
            <v>1152453</v>
          </cell>
          <cell r="V357">
            <v>1295693</v>
          </cell>
          <cell r="W357">
            <v>1295693</v>
          </cell>
          <cell r="X357">
            <v>1295693</v>
          </cell>
          <cell r="Y357">
            <v>652875</v>
          </cell>
          <cell r="Z357">
            <v>749875</v>
          </cell>
          <cell r="AA357">
            <v>0</v>
          </cell>
          <cell r="AB357">
            <v>749875</v>
          </cell>
          <cell r="AC357">
            <v>652911</v>
          </cell>
          <cell r="AD357">
            <v>679221</v>
          </cell>
          <cell r="AE357">
            <v>667904</v>
          </cell>
          <cell r="AF357">
            <v>673404</v>
          </cell>
          <cell r="AG357">
            <v>673404</v>
          </cell>
          <cell r="AH357">
            <v>673404</v>
          </cell>
          <cell r="AI357">
            <v>574892</v>
          </cell>
          <cell r="AJ357">
            <v>534763</v>
          </cell>
          <cell r="AK357">
            <v>534763</v>
          </cell>
          <cell r="AL357">
            <v>661852</v>
          </cell>
          <cell r="AM357">
            <v>661852</v>
          </cell>
          <cell r="AN357">
            <v>706212</v>
          </cell>
          <cell r="AO357">
            <v>669625</v>
          </cell>
          <cell r="AP357">
            <v>652134</v>
          </cell>
          <cell r="AQ357">
            <v>594036</v>
          </cell>
          <cell r="AR357">
            <v>594036</v>
          </cell>
          <cell r="AS357">
            <v>594036</v>
          </cell>
          <cell r="AT357">
            <v>994000</v>
          </cell>
          <cell r="AU357">
            <v>594036</v>
          </cell>
          <cell r="AV357">
            <v>594036</v>
          </cell>
          <cell r="AW357">
            <v>675363</v>
          </cell>
          <cell r="AX357">
            <v>994000</v>
          </cell>
          <cell r="AY357">
            <v>676716</v>
          </cell>
          <cell r="AZ357">
            <v>675363</v>
          </cell>
          <cell r="BA357">
            <v>977102</v>
          </cell>
          <cell r="BB357">
            <v>534763</v>
          </cell>
          <cell r="BC357">
            <v>673404</v>
          </cell>
          <cell r="BD357">
            <v>788000</v>
          </cell>
          <cell r="BE357">
            <v>673404</v>
          </cell>
          <cell r="BF357">
            <v>797983</v>
          </cell>
          <cell r="BG357">
            <v>685104</v>
          </cell>
          <cell r="BH357">
            <v>745104</v>
          </cell>
          <cell r="BI357">
            <v>713104</v>
          </cell>
          <cell r="BJ357">
            <v>725104</v>
          </cell>
          <cell r="BK357">
            <v>725104</v>
          </cell>
          <cell r="BL357">
            <v>725104</v>
          </cell>
          <cell r="BM357">
            <v>716850</v>
          </cell>
          <cell r="BN357">
            <v>675363</v>
          </cell>
          <cell r="BO357">
            <v>675363</v>
          </cell>
          <cell r="BP357">
            <v>621698</v>
          </cell>
          <cell r="BQ357">
            <v>977102</v>
          </cell>
          <cell r="BR357">
            <v>977102</v>
          </cell>
          <cell r="BS357">
            <v>977102</v>
          </cell>
          <cell r="BT357">
            <v>977102</v>
          </cell>
          <cell r="BU357">
            <v>675363</v>
          </cell>
          <cell r="BV357">
            <v>682221</v>
          </cell>
          <cell r="BW357">
            <v>800009</v>
          </cell>
          <cell r="BX357">
            <v>800009</v>
          </cell>
          <cell r="BY357">
            <v>800009</v>
          </cell>
          <cell r="BZ357">
            <v>800009</v>
          </cell>
          <cell r="CA357">
            <v>695618</v>
          </cell>
          <cell r="CB357">
            <v>735618</v>
          </cell>
          <cell r="CC357">
            <v>726618</v>
          </cell>
          <cell r="CD357">
            <v>726618</v>
          </cell>
          <cell r="CE357">
            <v>726618</v>
          </cell>
          <cell r="CF357">
            <v>726618</v>
          </cell>
          <cell r="CG357">
            <v>699770</v>
          </cell>
          <cell r="CH357">
            <v>642057</v>
          </cell>
          <cell r="CI357">
            <v>681722</v>
          </cell>
          <cell r="CJ357">
            <v>682221</v>
          </cell>
          <cell r="CK357">
            <v>738467</v>
          </cell>
          <cell r="CL357">
            <v>738467</v>
          </cell>
          <cell r="CM357">
            <v>738467</v>
          </cell>
          <cell r="CN357">
            <v>736224</v>
          </cell>
          <cell r="CO357">
            <v>736224</v>
          </cell>
          <cell r="CP357">
            <v>736224</v>
          </cell>
          <cell r="CQ357">
            <v>733224</v>
          </cell>
          <cell r="CR357">
            <v>727434</v>
          </cell>
          <cell r="CS357">
            <v>727434</v>
          </cell>
          <cell r="CT357">
            <v>665170</v>
          </cell>
          <cell r="CU357">
            <v>663251</v>
          </cell>
          <cell r="CV357">
            <v>735209</v>
          </cell>
          <cell r="CW357">
            <v>675224</v>
          </cell>
          <cell r="CX357">
            <v>675224</v>
          </cell>
          <cell r="CY357">
            <v>675224</v>
          </cell>
          <cell r="CZ357">
            <v>675224</v>
          </cell>
          <cell r="DA357">
            <v>675224</v>
          </cell>
          <cell r="DB357">
            <v>663251</v>
          </cell>
          <cell r="DC357">
            <v>662884</v>
          </cell>
          <cell r="DD357">
            <v>675224</v>
          </cell>
          <cell r="DE357">
            <v>675224</v>
          </cell>
          <cell r="DF357">
            <v>726269</v>
          </cell>
          <cell r="DG357">
            <v>700224</v>
          </cell>
          <cell r="DH357">
            <v>700224</v>
          </cell>
          <cell r="DI357">
            <v>700224</v>
          </cell>
          <cell r="DJ357">
            <v>726643</v>
          </cell>
          <cell r="DK357">
            <v>726643</v>
          </cell>
          <cell r="DL357">
            <v>675224</v>
          </cell>
          <cell r="DM357">
            <v>675224</v>
          </cell>
          <cell r="DN357">
            <v>640000</v>
          </cell>
          <cell r="DO357">
            <v>0</v>
          </cell>
          <cell r="DP357">
            <v>721101</v>
          </cell>
          <cell r="DQ357">
            <v>696643</v>
          </cell>
          <cell r="DR357">
            <v>726643</v>
          </cell>
          <cell r="DS357">
            <v>696643</v>
          </cell>
          <cell r="DT357">
            <v>747352</v>
          </cell>
          <cell r="DU357">
            <v>747352</v>
          </cell>
          <cell r="DV357">
            <v>732352</v>
          </cell>
          <cell r="DW357">
            <v>732352</v>
          </cell>
          <cell r="DX357">
            <v>732352</v>
          </cell>
          <cell r="DY357">
            <v>732352</v>
          </cell>
          <cell r="DZ357">
            <v>691643</v>
          </cell>
          <cell r="EA357">
            <v>732352</v>
          </cell>
        </row>
        <row r="358">
          <cell r="A358">
            <v>292.01</v>
          </cell>
          <cell r="B358">
            <v>0</v>
          </cell>
          <cell r="C358">
            <v>0</v>
          </cell>
          <cell r="D358">
            <v>1</v>
          </cell>
          <cell r="E358">
            <v>0</v>
          </cell>
          <cell r="F358" t="str">
            <v>Departmental Management</v>
          </cell>
          <cell r="G358" t="str">
            <v>Student Aid Administration</v>
          </cell>
          <cell r="H358" t="str">
            <v>Other-8</v>
          </cell>
          <cell r="I358">
            <v>0</v>
          </cell>
          <cell r="J358" t="str">
            <v>Student Aid Administration (HEA I-D and IV-D, section 458) : Servicing Activities</v>
          </cell>
          <cell r="K358">
            <v>0</v>
          </cell>
          <cell r="L358" t="str">
            <v>D</v>
          </cell>
          <cell r="M358">
            <v>1</v>
          </cell>
          <cell r="N358">
            <v>0</v>
          </cell>
          <cell r="O358">
            <v>0</v>
          </cell>
          <cell r="P358">
            <v>231631</v>
          </cell>
          <cell r="Q358">
            <v>0</v>
          </cell>
          <cell r="R358">
            <v>335639</v>
          </cell>
          <cell r="S358">
            <v>335639</v>
          </cell>
          <cell r="T358">
            <v>335639</v>
          </cell>
          <cell r="U358">
            <v>0</v>
          </cell>
          <cell r="V358">
            <v>0</v>
          </cell>
          <cell r="W358">
            <v>0</v>
          </cell>
          <cell r="X358">
            <v>0</v>
          </cell>
          <cell r="Y358">
            <v>421827</v>
          </cell>
          <cell r="Z358">
            <v>496827</v>
          </cell>
          <cell r="AA358">
            <v>0</v>
          </cell>
          <cell r="AB358">
            <v>496827</v>
          </cell>
          <cell r="AC358">
            <v>421827</v>
          </cell>
          <cell r="AD358">
            <v>496827</v>
          </cell>
          <cell r="AE358">
            <v>496827</v>
          </cell>
          <cell r="AF358">
            <v>496827</v>
          </cell>
          <cell r="AG358">
            <v>496827</v>
          </cell>
          <cell r="AH358">
            <v>496827</v>
          </cell>
          <cell r="AI358">
            <v>386226</v>
          </cell>
          <cell r="AJ358">
            <v>335639</v>
          </cell>
          <cell r="AK358">
            <v>335639</v>
          </cell>
          <cell r="AL358">
            <v>386226</v>
          </cell>
          <cell r="AM358">
            <v>386226</v>
          </cell>
          <cell r="AN358">
            <v>341866</v>
          </cell>
          <cell r="AO358">
            <v>341866</v>
          </cell>
          <cell r="AP358">
            <v>341866</v>
          </cell>
          <cell r="AQ358">
            <v>276366</v>
          </cell>
          <cell r="AR358">
            <v>276366</v>
          </cell>
          <cell r="AS358">
            <v>276366</v>
          </cell>
          <cell r="AT358">
            <v>0</v>
          </cell>
          <cell r="AU358">
            <v>276366</v>
          </cell>
          <cell r="AV358">
            <v>276366</v>
          </cell>
          <cell r="AW358">
            <v>316649</v>
          </cell>
          <cell r="AX358">
            <v>0</v>
          </cell>
          <cell r="AY358">
            <v>317284</v>
          </cell>
          <cell r="AZ358">
            <v>316649</v>
          </cell>
          <cell r="BA358">
            <v>0</v>
          </cell>
          <cell r="BB358">
            <v>335639</v>
          </cell>
          <cell r="BC358">
            <v>496827</v>
          </cell>
          <cell r="BD358">
            <v>374000</v>
          </cell>
          <cell r="BE358">
            <v>496827</v>
          </cell>
          <cell r="BF358">
            <v>370314</v>
          </cell>
          <cell r="BG358">
            <v>370314</v>
          </cell>
          <cell r="BH358">
            <v>370314</v>
          </cell>
          <cell r="BI358">
            <v>370314</v>
          </cell>
          <cell r="BJ358">
            <v>370314</v>
          </cell>
          <cell r="BK358">
            <v>370314</v>
          </cell>
          <cell r="BL358">
            <v>370314</v>
          </cell>
          <cell r="BM358">
            <v>378568</v>
          </cell>
          <cell r="BN358">
            <v>370000</v>
          </cell>
          <cell r="BO358">
            <v>370000</v>
          </cell>
          <cell r="BP358">
            <v>370314</v>
          </cell>
          <cell r="BQ358">
            <v>0</v>
          </cell>
          <cell r="BR358">
            <v>0</v>
          </cell>
          <cell r="BS358">
            <v>0</v>
          </cell>
          <cell r="BT358">
            <v>0</v>
          </cell>
          <cell r="BU358">
            <v>370000</v>
          </cell>
          <cell r="BV358">
            <v>361166</v>
          </cell>
          <cell r="BW358">
            <v>399745</v>
          </cell>
          <cell r="BX358">
            <v>399745</v>
          </cell>
          <cell r="BY358">
            <v>399745</v>
          </cell>
          <cell r="BZ358">
            <v>399745</v>
          </cell>
          <cell r="CA358">
            <v>399745</v>
          </cell>
          <cell r="CB358">
            <v>399745</v>
          </cell>
          <cell r="CC358">
            <v>399745</v>
          </cell>
          <cell r="CD358">
            <v>399745</v>
          </cell>
          <cell r="CE358">
            <v>399745</v>
          </cell>
          <cell r="CF358">
            <v>399745</v>
          </cell>
          <cell r="CG358">
            <v>343617</v>
          </cell>
          <cell r="CH358">
            <v>336867</v>
          </cell>
          <cell r="CI358">
            <v>361665</v>
          </cell>
          <cell r="CJ358">
            <v>361166</v>
          </cell>
          <cell r="CK358">
            <v>359459</v>
          </cell>
          <cell r="CL358">
            <v>359459</v>
          </cell>
          <cell r="CM358">
            <v>359459</v>
          </cell>
          <cell r="CN358">
            <v>316867</v>
          </cell>
          <cell r="CO358">
            <v>316867</v>
          </cell>
          <cell r="CP358">
            <v>316867</v>
          </cell>
          <cell r="CQ358">
            <v>316867</v>
          </cell>
          <cell r="CR358">
            <v>316867</v>
          </cell>
          <cell r="CS358">
            <v>316867</v>
          </cell>
          <cell r="CT358">
            <v>323642</v>
          </cell>
          <cell r="CU358">
            <v>502749</v>
          </cell>
          <cell r="CV358">
            <v>353202</v>
          </cell>
          <cell r="CW358">
            <v>771700</v>
          </cell>
          <cell r="CX358">
            <v>771700</v>
          </cell>
          <cell r="CY358">
            <v>771700</v>
          </cell>
          <cell r="CZ358">
            <v>771700</v>
          </cell>
          <cell r="DA358">
            <v>771700</v>
          </cell>
          <cell r="DB358">
            <v>502749</v>
          </cell>
          <cell r="DC358">
            <v>502470</v>
          </cell>
          <cell r="DD358">
            <v>771700</v>
          </cell>
          <cell r="DE358">
            <v>721700</v>
          </cell>
          <cell r="DF358">
            <v>855211</v>
          </cell>
          <cell r="DG358">
            <v>855211</v>
          </cell>
          <cell r="DH358">
            <v>855211</v>
          </cell>
          <cell r="DI358">
            <v>855211</v>
          </cell>
          <cell r="DJ358">
            <v>855211</v>
          </cell>
          <cell r="DK358">
            <v>855211</v>
          </cell>
          <cell r="DL358">
            <v>771700</v>
          </cell>
          <cell r="DM358">
            <v>771700</v>
          </cell>
          <cell r="DN358">
            <v>721700</v>
          </cell>
          <cell r="DO358">
            <v>0</v>
          </cell>
          <cell r="DP358">
            <v>840223</v>
          </cell>
          <cell r="DQ358">
            <v>855211</v>
          </cell>
          <cell r="DR358">
            <v>855211</v>
          </cell>
          <cell r="DS358">
            <v>855211</v>
          </cell>
          <cell r="DT358">
            <v>899638</v>
          </cell>
          <cell r="DU358">
            <v>899638</v>
          </cell>
          <cell r="DV358">
            <v>899638</v>
          </cell>
          <cell r="DW358">
            <v>899638</v>
          </cell>
          <cell r="DX358">
            <v>899638</v>
          </cell>
          <cell r="DY358">
            <v>899638</v>
          </cell>
          <cell r="DZ358">
            <v>855211</v>
          </cell>
          <cell r="EA358">
            <v>899638</v>
          </cell>
        </row>
        <row r="359">
          <cell r="A359">
            <v>292.02</v>
          </cell>
          <cell r="B359">
            <v>0</v>
          </cell>
          <cell r="C359">
            <v>0</v>
          </cell>
          <cell r="D359">
            <v>0</v>
          </cell>
          <cell r="E359">
            <v>0</v>
          </cell>
          <cell r="F359" t="str">
            <v>Departmental Management</v>
          </cell>
          <cell r="G359" t="str">
            <v>Student Aid Administration</v>
          </cell>
          <cell r="H359">
            <v>0</v>
          </cell>
          <cell r="I359">
            <v>0</v>
          </cell>
          <cell r="J359" t="str">
            <v>Technical assistance to institutions of higher education</v>
          </cell>
          <cell r="K359">
            <v>0</v>
          </cell>
          <cell r="L359" t="str">
            <v>M</v>
          </cell>
          <cell r="M359">
            <v>0</v>
          </cell>
          <cell r="N359">
            <v>0</v>
          </cell>
          <cell r="O359">
            <v>0</v>
          </cell>
          <cell r="P359">
            <v>0</v>
          </cell>
          <cell r="Q359">
            <v>0</v>
          </cell>
          <cell r="R359">
            <v>50000</v>
          </cell>
          <cell r="S359">
            <v>50000</v>
          </cell>
          <cell r="T359">
            <v>50000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3000</v>
          </cell>
          <cell r="CR359">
            <v>0</v>
          </cell>
          <cell r="CS359">
            <v>2807</v>
          </cell>
          <cell r="CT359">
            <v>0</v>
          </cell>
          <cell r="CU359">
            <v>1000</v>
          </cell>
          <cell r="CV359">
            <v>3000</v>
          </cell>
          <cell r="CW359">
            <v>0</v>
          </cell>
          <cell r="CX359">
            <v>0</v>
          </cell>
          <cell r="CY359">
            <v>0</v>
          </cell>
          <cell r="CZ359">
            <v>0</v>
          </cell>
          <cell r="DA359">
            <v>0</v>
          </cell>
          <cell r="DB359">
            <v>1000</v>
          </cell>
          <cell r="DC359">
            <v>0</v>
          </cell>
          <cell r="DD359">
            <v>0</v>
          </cell>
          <cell r="DE359">
            <v>0</v>
          </cell>
          <cell r="DF359">
            <v>0</v>
          </cell>
          <cell r="DG359">
            <v>0</v>
          </cell>
          <cell r="DH359">
            <v>0</v>
          </cell>
          <cell r="DI359">
            <v>0</v>
          </cell>
          <cell r="DJ359">
            <v>0</v>
          </cell>
          <cell r="DK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Y359">
            <v>0</v>
          </cell>
          <cell r="DZ359">
            <v>0</v>
          </cell>
          <cell r="EA359">
            <v>0</v>
          </cell>
        </row>
        <row r="360">
          <cell r="A360">
            <v>292.02999999999997</v>
          </cell>
          <cell r="B360">
            <v>0</v>
          </cell>
          <cell r="C360">
            <v>0</v>
          </cell>
          <cell r="D360">
            <v>0</v>
          </cell>
          <cell r="E360">
            <v>0</v>
          </cell>
          <cell r="F360" t="str">
            <v>Departmental Management</v>
          </cell>
          <cell r="G360" t="str">
            <v>Student Aid Administration</v>
          </cell>
          <cell r="H360">
            <v>0</v>
          </cell>
          <cell r="I360">
            <v>0</v>
          </cell>
          <cell r="J360" t="str">
            <v>Additional payments to loan servicers for job retention</v>
          </cell>
          <cell r="K360">
            <v>0</v>
          </cell>
          <cell r="L360" t="str">
            <v>M</v>
          </cell>
          <cell r="M360">
            <v>0</v>
          </cell>
          <cell r="N360">
            <v>0</v>
          </cell>
          <cell r="O360">
            <v>0</v>
          </cell>
          <cell r="P360">
            <v>0</v>
          </cell>
          <cell r="Q360">
            <v>0</v>
          </cell>
          <cell r="R360">
            <v>25000</v>
          </cell>
          <cell r="S360">
            <v>25000</v>
          </cell>
          <cell r="T360">
            <v>25000</v>
          </cell>
          <cell r="U360">
            <v>25000</v>
          </cell>
          <cell r="V360">
            <v>0</v>
          </cell>
          <cell r="W360">
            <v>0</v>
          </cell>
          <cell r="X360">
            <v>0</v>
          </cell>
          <cell r="Y360">
            <v>0</v>
          </cell>
          <cell r="Z360">
            <v>0</v>
          </cell>
          <cell r="AA360">
            <v>0</v>
          </cell>
          <cell r="AB360">
            <v>0</v>
          </cell>
          <cell r="AC360">
            <v>0</v>
          </cell>
          <cell r="AD360">
            <v>0</v>
          </cell>
          <cell r="AE360">
            <v>0</v>
          </cell>
          <cell r="AF360">
            <v>0</v>
          </cell>
          <cell r="AG360">
            <v>25000</v>
          </cell>
          <cell r="AH360">
            <v>25000</v>
          </cell>
          <cell r="AI360">
            <v>0</v>
          </cell>
          <cell r="AJ360">
            <v>0</v>
          </cell>
          <cell r="AK360">
            <v>0</v>
          </cell>
          <cell r="AL360">
            <v>25000</v>
          </cell>
          <cell r="AM360">
            <v>25000</v>
          </cell>
          <cell r="AN360">
            <v>25000</v>
          </cell>
          <cell r="AO360">
            <v>25000</v>
          </cell>
          <cell r="AP360">
            <v>25000</v>
          </cell>
          <cell r="AQ360">
            <v>25000</v>
          </cell>
          <cell r="AR360">
            <v>25000</v>
          </cell>
          <cell r="AS360">
            <v>25000</v>
          </cell>
          <cell r="AT360">
            <v>25000</v>
          </cell>
          <cell r="AU360">
            <v>25000</v>
          </cell>
          <cell r="AV360">
            <v>25000</v>
          </cell>
          <cell r="AW360">
            <v>25000</v>
          </cell>
          <cell r="AX360">
            <v>25000</v>
          </cell>
          <cell r="AY360">
            <v>0</v>
          </cell>
          <cell r="AZ360">
            <v>0</v>
          </cell>
          <cell r="BA360">
            <v>0</v>
          </cell>
          <cell r="BB360">
            <v>0</v>
          </cell>
          <cell r="BC360">
            <v>25000</v>
          </cell>
          <cell r="BD360">
            <v>0</v>
          </cell>
          <cell r="BE360">
            <v>25000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CN360">
            <v>0</v>
          </cell>
          <cell r="CO360">
            <v>0</v>
          </cell>
          <cell r="CP360">
            <v>0</v>
          </cell>
          <cell r="CQ360">
            <v>0</v>
          </cell>
          <cell r="CR360">
            <v>0</v>
          </cell>
          <cell r="CS360">
            <v>0</v>
          </cell>
          <cell r="CT360">
            <v>0</v>
          </cell>
          <cell r="CU360">
            <v>0</v>
          </cell>
          <cell r="CV360">
            <v>0</v>
          </cell>
          <cell r="CW360">
            <v>0</v>
          </cell>
          <cell r="CX360">
            <v>0</v>
          </cell>
          <cell r="CY360">
            <v>0</v>
          </cell>
          <cell r="CZ360">
            <v>0</v>
          </cell>
          <cell r="DA360">
            <v>0</v>
          </cell>
          <cell r="DB360">
            <v>0</v>
          </cell>
          <cell r="DC360">
            <v>0</v>
          </cell>
          <cell r="DD360">
            <v>0</v>
          </cell>
          <cell r="DE360">
            <v>0</v>
          </cell>
          <cell r="DF360">
            <v>0</v>
          </cell>
          <cell r="DG360">
            <v>0</v>
          </cell>
          <cell r="DH360">
            <v>0</v>
          </cell>
          <cell r="DI360">
            <v>0</v>
          </cell>
          <cell r="DJ360">
            <v>0</v>
          </cell>
          <cell r="DK360">
            <v>0</v>
          </cell>
          <cell r="DL360">
            <v>0</v>
          </cell>
          <cell r="DM360">
            <v>0</v>
          </cell>
          <cell r="DN360">
            <v>0</v>
          </cell>
          <cell r="DO360">
            <v>0</v>
          </cell>
          <cell r="DP360">
            <v>0</v>
          </cell>
          <cell r="DQ360">
            <v>0</v>
          </cell>
          <cell r="DR360">
            <v>0</v>
          </cell>
          <cell r="DS360">
            <v>0</v>
          </cell>
          <cell r="DT360">
            <v>0</v>
          </cell>
          <cell r="DU360">
            <v>0</v>
          </cell>
          <cell r="DV360">
            <v>0</v>
          </cell>
          <cell r="DW360">
            <v>0</v>
          </cell>
          <cell r="DX360">
            <v>0</v>
          </cell>
          <cell r="DY360">
            <v>0</v>
          </cell>
          <cell r="DZ360">
            <v>0</v>
          </cell>
          <cell r="EA360">
            <v>0</v>
          </cell>
        </row>
        <row r="361">
          <cell r="A361">
            <v>292.04000000000002</v>
          </cell>
          <cell r="B361">
            <v>0</v>
          </cell>
          <cell r="C361">
            <v>0</v>
          </cell>
          <cell r="D361">
            <v>0</v>
          </cell>
          <cell r="E361">
            <v>0</v>
          </cell>
          <cell r="F361" t="str">
            <v>Departmental Management</v>
          </cell>
          <cell r="G361" t="str">
            <v>Student Aid Administration</v>
          </cell>
          <cell r="H361">
            <v>0</v>
          </cell>
          <cell r="I361">
            <v>0</v>
          </cell>
          <cell r="J361" t="str">
            <v>Not-for-profit servicers</v>
          </cell>
          <cell r="K361">
            <v>0</v>
          </cell>
          <cell r="L361" t="str">
            <v>M</v>
          </cell>
          <cell r="M361">
            <v>0</v>
          </cell>
          <cell r="N361">
            <v>0</v>
          </cell>
          <cell r="O361">
            <v>0</v>
          </cell>
          <cell r="P361">
            <v>0</v>
          </cell>
          <cell r="Q361">
            <v>0</v>
          </cell>
          <cell r="R361">
            <v>48553</v>
          </cell>
          <cell r="S361">
            <v>48553</v>
          </cell>
          <cell r="T361">
            <v>48553</v>
          </cell>
          <cell r="U361">
            <v>0</v>
          </cell>
          <cell r="V361">
            <v>0</v>
          </cell>
          <cell r="W361">
            <v>0</v>
          </cell>
          <cell r="X361">
            <v>0</v>
          </cell>
          <cell r="Y361">
            <v>0</v>
          </cell>
          <cell r="Z361">
            <v>0</v>
          </cell>
          <cell r="AA361">
            <v>0</v>
          </cell>
          <cell r="AB361">
            <v>0</v>
          </cell>
          <cell r="AC361">
            <v>0</v>
          </cell>
          <cell r="AD361">
            <v>0</v>
          </cell>
          <cell r="AE361">
            <v>0</v>
          </cell>
          <cell r="AF361">
            <v>0</v>
          </cell>
          <cell r="AG361">
            <v>126876</v>
          </cell>
          <cell r="AH361">
            <v>126876</v>
          </cell>
          <cell r="AI361">
            <v>0</v>
          </cell>
          <cell r="AJ361">
            <v>0</v>
          </cell>
          <cell r="AK361">
            <v>0</v>
          </cell>
          <cell r="AL361">
            <v>126876</v>
          </cell>
          <cell r="AM361">
            <v>126876</v>
          </cell>
          <cell r="AN361">
            <v>183872</v>
          </cell>
          <cell r="AO361">
            <v>183872</v>
          </cell>
          <cell r="AP361">
            <v>183872</v>
          </cell>
          <cell r="AQ361">
            <v>183872</v>
          </cell>
          <cell r="AR361">
            <v>183872</v>
          </cell>
          <cell r="AS361">
            <v>183872</v>
          </cell>
          <cell r="AT361">
            <v>183872</v>
          </cell>
          <cell r="AU361">
            <v>183872</v>
          </cell>
          <cell r="AV361">
            <v>183872</v>
          </cell>
          <cell r="AW361">
            <v>183872</v>
          </cell>
          <cell r="AX361">
            <v>183872</v>
          </cell>
          <cell r="AY361">
            <v>183872</v>
          </cell>
          <cell r="AZ361">
            <v>145333</v>
          </cell>
          <cell r="BA361">
            <v>145333</v>
          </cell>
          <cell r="BB361">
            <v>0</v>
          </cell>
          <cell r="BC361">
            <v>126876</v>
          </cell>
          <cell r="BD361">
            <v>260826</v>
          </cell>
          <cell r="BE361">
            <v>126876</v>
          </cell>
          <cell r="BF361">
            <v>260826</v>
          </cell>
          <cell r="BG361">
            <v>260826</v>
          </cell>
          <cell r="BH361">
            <v>260826</v>
          </cell>
          <cell r="BI361">
            <v>260826</v>
          </cell>
          <cell r="BJ361">
            <v>246826</v>
          </cell>
          <cell r="BK361">
            <v>246826</v>
          </cell>
          <cell r="BL361">
            <v>246826</v>
          </cell>
          <cell r="BM361">
            <v>276731</v>
          </cell>
          <cell r="BN361">
            <v>276731</v>
          </cell>
          <cell r="BO361">
            <v>276731</v>
          </cell>
          <cell r="BP361">
            <v>276731</v>
          </cell>
          <cell r="BQ361">
            <v>276731</v>
          </cell>
          <cell r="BR361">
            <v>276731</v>
          </cell>
          <cell r="BS361">
            <v>276731</v>
          </cell>
          <cell r="BT361">
            <v>276731</v>
          </cell>
          <cell r="BU361">
            <v>276731</v>
          </cell>
          <cell r="BV361">
            <v>276731</v>
          </cell>
          <cell r="BW361">
            <v>358911</v>
          </cell>
          <cell r="BX361">
            <v>183872</v>
          </cell>
          <cell r="BY361">
            <v>358911</v>
          </cell>
          <cell r="BZ361">
            <v>358911</v>
          </cell>
          <cell r="CA361">
            <v>358911</v>
          </cell>
          <cell r="CB361">
            <v>358911</v>
          </cell>
          <cell r="CC361">
            <v>358911</v>
          </cell>
          <cell r="CD361">
            <v>358911</v>
          </cell>
          <cell r="CE361">
            <v>358911</v>
          </cell>
          <cell r="CF361">
            <v>318313</v>
          </cell>
          <cell r="CG361">
            <v>385897</v>
          </cell>
          <cell r="CH361">
            <v>367593</v>
          </cell>
          <cell r="CI361">
            <v>278751</v>
          </cell>
          <cell r="CJ361">
            <v>276731</v>
          </cell>
          <cell r="CK361">
            <v>396219</v>
          </cell>
          <cell r="CL361">
            <v>358911</v>
          </cell>
          <cell r="CM361">
            <v>396219</v>
          </cell>
          <cell r="CN361">
            <v>434447</v>
          </cell>
          <cell r="CO361">
            <v>434447</v>
          </cell>
          <cell r="CP361">
            <v>434447</v>
          </cell>
          <cell r="CQ361">
            <v>434447</v>
          </cell>
          <cell r="CR361">
            <v>434447</v>
          </cell>
          <cell r="CS361">
            <v>434447</v>
          </cell>
          <cell r="CT361">
            <v>403167</v>
          </cell>
          <cell r="CU361">
            <v>226891</v>
          </cell>
          <cell r="CV361">
            <v>428210</v>
          </cell>
          <cell r="CW361">
            <v>0</v>
          </cell>
          <cell r="CX361">
            <v>0</v>
          </cell>
          <cell r="CY361">
            <v>0</v>
          </cell>
          <cell r="CZ361">
            <v>0</v>
          </cell>
          <cell r="DA361">
            <v>0</v>
          </cell>
          <cell r="DB361">
            <v>226891</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row>
        <row r="362">
          <cell r="A362">
            <v>292.05</v>
          </cell>
          <cell r="B362">
            <v>0</v>
          </cell>
          <cell r="C362">
            <v>0</v>
          </cell>
          <cell r="D362">
            <v>0</v>
          </cell>
          <cell r="E362">
            <v>0</v>
          </cell>
          <cell r="F362" t="str">
            <v>Departmental Management</v>
          </cell>
          <cell r="G362" t="str">
            <v>Student Aid Administration</v>
          </cell>
          <cell r="H362">
            <v>0</v>
          </cell>
          <cell r="I362">
            <v>0</v>
          </cell>
          <cell r="J362" t="str">
            <v xml:space="preserve">Perkins Loan Servicing </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8000</v>
          </cell>
          <cell r="CE362">
            <v>0</v>
          </cell>
          <cell r="CF362">
            <v>0</v>
          </cell>
          <cell r="CG362">
            <v>0</v>
          </cell>
          <cell r="CH362">
            <v>0</v>
          </cell>
          <cell r="CI362">
            <v>0</v>
          </cell>
          <cell r="CJ362">
            <v>0</v>
          </cell>
          <cell r="CK362">
            <v>9000</v>
          </cell>
          <cell r="CL362">
            <v>8000</v>
          </cell>
          <cell r="CM362">
            <v>9000</v>
          </cell>
          <cell r="CN362">
            <v>9000</v>
          </cell>
          <cell r="CO362">
            <v>9000</v>
          </cell>
          <cell r="CP362">
            <v>9000</v>
          </cell>
          <cell r="CQ362">
            <v>0</v>
          </cell>
          <cell r="CR362">
            <v>0</v>
          </cell>
          <cell r="CS362">
            <v>0</v>
          </cell>
          <cell r="CT362">
            <v>0</v>
          </cell>
          <cell r="CU362">
            <v>0</v>
          </cell>
          <cell r="CV362">
            <v>0</v>
          </cell>
          <cell r="CW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K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Y362">
            <v>0</v>
          </cell>
          <cell r="DZ362">
            <v>0</v>
          </cell>
          <cell r="EA362">
            <v>0</v>
          </cell>
        </row>
        <row r="363">
          <cell r="A363">
            <v>293</v>
          </cell>
          <cell r="B363">
            <v>10</v>
          </cell>
          <cell r="C363">
            <v>3</v>
          </cell>
          <cell r="D363">
            <v>0</v>
          </cell>
          <cell r="E363">
            <v>0</v>
          </cell>
          <cell r="F363" t="str">
            <v>Departmental Management</v>
          </cell>
          <cell r="G363" t="str">
            <v>Student Aid Administration</v>
          </cell>
          <cell r="H363" t="str">
            <v>Other-8</v>
          </cell>
          <cell r="I363">
            <v>0</v>
          </cell>
          <cell r="J363" t="str">
            <v>Student Aid Administration, Recovery Act (HEA I-D and IV-D, section 458) : Salaries and expenses</v>
          </cell>
          <cell r="K363">
            <v>1</v>
          </cell>
          <cell r="L363" t="str">
            <v>D</v>
          </cell>
          <cell r="M363">
            <v>1</v>
          </cell>
          <cell r="N363">
            <v>0</v>
          </cell>
          <cell r="O363">
            <v>0</v>
          </cell>
          <cell r="P363">
            <v>60000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row>
        <row r="364">
          <cell r="A364">
            <v>294</v>
          </cell>
          <cell r="B364">
            <v>10</v>
          </cell>
          <cell r="C364">
            <v>0</v>
          </cell>
          <cell r="D364">
            <v>0</v>
          </cell>
          <cell r="E364">
            <v>0</v>
          </cell>
          <cell r="F364" t="str">
            <v>Departmental Management</v>
          </cell>
          <cell r="G364" t="str">
            <v>Office for Civil Rights</v>
          </cell>
          <cell r="H364" t="str">
            <v>Other-4</v>
          </cell>
          <cell r="I364">
            <v>0</v>
          </cell>
          <cell r="J364" t="str">
            <v>Office for Civil Rights (DEOA, section 203): Salaries and expenses</v>
          </cell>
          <cell r="K364">
            <v>0</v>
          </cell>
          <cell r="L364" t="str">
            <v>D</v>
          </cell>
          <cell r="M364">
            <v>1</v>
          </cell>
          <cell r="N364">
            <v>0</v>
          </cell>
          <cell r="O364">
            <v>0</v>
          </cell>
          <cell r="P364">
            <v>96826</v>
          </cell>
          <cell r="Q364">
            <v>103024</v>
          </cell>
          <cell r="R364">
            <v>103024</v>
          </cell>
          <cell r="S364">
            <v>103024</v>
          </cell>
          <cell r="T364">
            <v>103024</v>
          </cell>
          <cell r="U364">
            <v>106158</v>
          </cell>
          <cell r="V364">
            <v>106158</v>
          </cell>
          <cell r="W364">
            <v>106158</v>
          </cell>
          <cell r="X364">
            <v>106158</v>
          </cell>
          <cell r="Y364">
            <v>105700</v>
          </cell>
          <cell r="Z364">
            <v>105700</v>
          </cell>
          <cell r="AA364">
            <v>0</v>
          </cell>
          <cell r="AB364">
            <v>105700</v>
          </cell>
          <cell r="AC364">
            <v>105700</v>
          </cell>
          <cell r="AD364">
            <v>105700</v>
          </cell>
          <cell r="AE364">
            <v>105700</v>
          </cell>
          <cell r="AF364">
            <v>105700</v>
          </cell>
          <cell r="AG364">
            <v>105700</v>
          </cell>
          <cell r="AH364">
            <v>105700</v>
          </cell>
          <cell r="AI364">
            <v>105700</v>
          </cell>
          <cell r="AJ364">
            <v>103024</v>
          </cell>
          <cell r="AK364">
            <v>103024</v>
          </cell>
          <cell r="AL364">
            <v>105700</v>
          </cell>
          <cell r="AM364">
            <v>105700</v>
          </cell>
          <cell r="AN364">
            <v>105700</v>
          </cell>
          <cell r="AO364">
            <v>105700</v>
          </cell>
          <cell r="AP364">
            <v>103024</v>
          </cell>
          <cell r="AQ364">
            <v>103024</v>
          </cell>
          <cell r="AR364">
            <v>103024</v>
          </cell>
          <cell r="AS364">
            <v>103024</v>
          </cell>
          <cell r="AT364">
            <v>103024</v>
          </cell>
          <cell r="AU364">
            <v>103024</v>
          </cell>
          <cell r="AV364">
            <v>103024</v>
          </cell>
          <cell r="AW364">
            <v>103024</v>
          </cell>
          <cell r="AX364">
            <v>103024</v>
          </cell>
          <cell r="AY364">
            <v>103024</v>
          </cell>
          <cell r="AZ364">
            <v>102818</v>
          </cell>
          <cell r="BA364">
            <v>101273</v>
          </cell>
          <cell r="BB364">
            <v>103024</v>
          </cell>
          <cell r="BC364">
            <v>105700</v>
          </cell>
          <cell r="BD364">
            <v>110700</v>
          </cell>
          <cell r="BE364">
            <v>105700</v>
          </cell>
          <cell r="BF364">
            <v>110705</v>
          </cell>
          <cell r="BG364">
            <v>105700</v>
          </cell>
          <cell r="BH364">
            <v>107772</v>
          </cell>
          <cell r="BI364">
            <v>107772</v>
          </cell>
          <cell r="BJ364">
            <v>107772</v>
          </cell>
          <cell r="BK364">
            <v>107772</v>
          </cell>
          <cell r="BL364">
            <v>105668</v>
          </cell>
          <cell r="BM364">
            <v>105295</v>
          </cell>
          <cell r="BN364">
            <v>102818</v>
          </cell>
          <cell r="BO364">
            <v>102818</v>
          </cell>
          <cell r="BP364">
            <v>102818</v>
          </cell>
          <cell r="BQ364">
            <v>101273</v>
          </cell>
          <cell r="BR364">
            <v>101273</v>
          </cell>
          <cell r="BS364">
            <v>101273</v>
          </cell>
          <cell r="BT364">
            <v>101273</v>
          </cell>
          <cell r="BU364">
            <v>102818</v>
          </cell>
          <cell r="BV364">
            <v>102624</v>
          </cell>
          <cell r="BW364">
            <v>110413</v>
          </cell>
          <cell r="BX364">
            <v>105295</v>
          </cell>
          <cell r="BY364">
            <v>105295</v>
          </cell>
          <cell r="BZ364">
            <v>105295</v>
          </cell>
          <cell r="CA364">
            <v>102818</v>
          </cell>
          <cell r="CB364">
            <v>105318</v>
          </cell>
          <cell r="CC364">
            <v>105318</v>
          </cell>
          <cell r="CD364">
            <v>105318</v>
          </cell>
          <cell r="CE364">
            <v>102624</v>
          </cell>
          <cell r="CF364">
            <v>102624</v>
          </cell>
          <cell r="CG364">
            <v>102624</v>
          </cell>
          <cell r="CH364">
            <v>98356</v>
          </cell>
          <cell r="CI364">
            <v>102624</v>
          </cell>
          <cell r="CJ364">
            <v>102624</v>
          </cell>
          <cell r="CK364">
            <v>109152</v>
          </cell>
          <cell r="CL364">
            <v>109152</v>
          </cell>
          <cell r="CM364">
            <v>109152</v>
          </cell>
          <cell r="CN364">
            <v>107500</v>
          </cell>
          <cell r="CO364">
            <v>107500</v>
          </cell>
          <cell r="CP364">
            <v>107500</v>
          </cell>
          <cell r="CQ364">
            <v>107500</v>
          </cell>
          <cell r="CR364">
            <v>102418</v>
          </cell>
          <cell r="CS364">
            <v>102418</v>
          </cell>
          <cell r="CT364">
            <v>97256</v>
          </cell>
          <cell r="CU364">
            <v>98356</v>
          </cell>
          <cell r="CV364">
            <v>104973</v>
          </cell>
          <cell r="CW364">
            <v>102000</v>
          </cell>
          <cell r="CX364">
            <v>102000</v>
          </cell>
          <cell r="CY364">
            <v>102000</v>
          </cell>
          <cell r="CZ364">
            <v>102000</v>
          </cell>
          <cell r="DA364">
            <v>102000</v>
          </cell>
          <cell r="DB364">
            <v>98356</v>
          </cell>
          <cell r="DC364">
            <v>98302</v>
          </cell>
          <cell r="DD364">
            <v>102000</v>
          </cell>
          <cell r="DE364">
            <v>100000</v>
          </cell>
          <cell r="DF364">
            <v>130460</v>
          </cell>
          <cell r="DG364">
            <v>130460</v>
          </cell>
          <cell r="DH364">
            <v>130460</v>
          </cell>
          <cell r="DI364">
            <v>130460</v>
          </cell>
          <cell r="DJ364">
            <v>130691</v>
          </cell>
          <cell r="DK364">
            <v>130691</v>
          </cell>
          <cell r="DL364">
            <v>100000</v>
          </cell>
          <cell r="DM364">
            <v>100000</v>
          </cell>
          <cell r="DN364">
            <v>100000</v>
          </cell>
          <cell r="DO364">
            <v>0</v>
          </cell>
          <cell r="DP364">
            <v>100642</v>
          </cell>
          <cell r="DQ364">
            <v>107000</v>
          </cell>
          <cell r="DR364">
            <v>110000</v>
          </cell>
          <cell r="DS364">
            <v>107000</v>
          </cell>
          <cell r="DT364">
            <v>137708</v>
          </cell>
          <cell r="DU364">
            <v>137708</v>
          </cell>
          <cell r="DV364">
            <v>132708</v>
          </cell>
          <cell r="DW364">
            <v>137708</v>
          </cell>
          <cell r="DX364">
            <v>137708</v>
          </cell>
          <cell r="DY364">
            <v>137708</v>
          </cell>
          <cell r="DZ364">
            <v>110000</v>
          </cell>
          <cell r="EA364">
            <v>137708</v>
          </cell>
        </row>
        <row r="365">
          <cell r="A365">
            <v>295</v>
          </cell>
          <cell r="B365">
            <v>10</v>
          </cell>
          <cell r="C365">
            <v>0</v>
          </cell>
          <cell r="D365">
            <v>1</v>
          </cell>
          <cell r="E365">
            <v>0</v>
          </cell>
          <cell r="F365" t="str">
            <v>Departmental Management</v>
          </cell>
          <cell r="G365" t="str">
            <v>Office of the Inspector General</v>
          </cell>
          <cell r="H365" t="str">
            <v>Other-5</v>
          </cell>
          <cell r="I365">
            <v>0</v>
          </cell>
          <cell r="J365" t="str">
            <v>Office of the Inspector General (DEOA, section 212)</v>
          </cell>
          <cell r="K365">
            <v>0</v>
          </cell>
          <cell r="L365" t="str">
            <v>D</v>
          </cell>
          <cell r="M365">
            <v>1</v>
          </cell>
          <cell r="N365">
            <v>0</v>
          </cell>
          <cell r="O365">
            <v>0</v>
          </cell>
          <cell r="P365">
            <v>54539</v>
          </cell>
          <cell r="Q365">
            <v>60053</v>
          </cell>
          <cell r="R365">
            <v>60053</v>
          </cell>
          <cell r="S365">
            <v>60053</v>
          </cell>
          <cell r="T365">
            <v>60053</v>
          </cell>
          <cell r="U365">
            <v>65474</v>
          </cell>
          <cell r="V365">
            <v>65474</v>
          </cell>
          <cell r="W365">
            <v>65474</v>
          </cell>
          <cell r="X365">
            <v>65474</v>
          </cell>
          <cell r="Y365">
            <v>63993</v>
          </cell>
          <cell r="Z365">
            <v>65238</v>
          </cell>
          <cell r="AA365">
            <v>0</v>
          </cell>
          <cell r="AB365">
            <v>65238</v>
          </cell>
          <cell r="AC365">
            <v>63993</v>
          </cell>
          <cell r="AD365">
            <v>65238</v>
          </cell>
          <cell r="AE365">
            <v>65238</v>
          </cell>
          <cell r="AF365">
            <v>65238</v>
          </cell>
          <cell r="AG365">
            <v>65238</v>
          </cell>
          <cell r="AH365">
            <v>65238</v>
          </cell>
          <cell r="AI365">
            <v>65238</v>
          </cell>
          <cell r="AJ365">
            <v>60053</v>
          </cell>
          <cell r="AK365">
            <v>60053</v>
          </cell>
          <cell r="AL365">
            <v>65238</v>
          </cell>
          <cell r="AM365">
            <v>65238</v>
          </cell>
          <cell r="AN365">
            <v>65238</v>
          </cell>
          <cell r="AO365">
            <v>65238</v>
          </cell>
          <cell r="AP365">
            <v>60053</v>
          </cell>
          <cell r="AQ365">
            <v>60053</v>
          </cell>
          <cell r="AR365">
            <v>60053</v>
          </cell>
          <cell r="AS365">
            <v>60053</v>
          </cell>
          <cell r="AT365">
            <v>60053</v>
          </cell>
          <cell r="AU365">
            <v>60053</v>
          </cell>
          <cell r="AV365">
            <v>60053</v>
          </cell>
          <cell r="AW365">
            <v>60053</v>
          </cell>
          <cell r="AX365">
            <v>60053</v>
          </cell>
          <cell r="AY365">
            <v>60053</v>
          </cell>
          <cell r="AZ365">
            <v>59933</v>
          </cell>
          <cell r="BA365">
            <v>59032</v>
          </cell>
          <cell r="BB365">
            <v>60053</v>
          </cell>
          <cell r="BC365">
            <v>65238</v>
          </cell>
          <cell r="BD365">
            <v>68727</v>
          </cell>
          <cell r="BE365">
            <v>65238</v>
          </cell>
          <cell r="BF365">
            <v>68727</v>
          </cell>
          <cell r="BG365">
            <v>65813</v>
          </cell>
          <cell r="BH365">
            <v>67307</v>
          </cell>
          <cell r="BI365">
            <v>67187</v>
          </cell>
          <cell r="BJ365">
            <v>67187</v>
          </cell>
          <cell r="BK365">
            <v>67187</v>
          </cell>
          <cell r="BL365">
            <v>64874</v>
          </cell>
          <cell r="BM365">
            <v>63560</v>
          </cell>
          <cell r="BN365">
            <v>59933</v>
          </cell>
          <cell r="BO365">
            <v>59933</v>
          </cell>
          <cell r="BP365">
            <v>59933</v>
          </cell>
          <cell r="BQ365">
            <v>59032</v>
          </cell>
          <cell r="BR365">
            <v>59032</v>
          </cell>
          <cell r="BS365">
            <v>59032</v>
          </cell>
          <cell r="BT365">
            <v>59032</v>
          </cell>
          <cell r="BU365">
            <v>59933</v>
          </cell>
          <cell r="BV365">
            <v>59820</v>
          </cell>
          <cell r="BW365">
            <v>64547</v>
          </cell>
          <cell r="BX365">
            <v>59933</v>
          </cell>
          <cell r="BY365">
            <v>59933</v>
          </cell>
          <cell r="BZ365">
            <v>59933</v>
          </cell>
          <cell r="CA365">
            <v>62401</v>
          </cell>
          <cell r="CB365">
            <v>62401</v>
          </cell>
          <cell r="CC365">
            <v>62401</v>
          </cell>
          <cell r="CD365">
            <v>62401</v>
          </cell>
          <cell r="CE365">
            <v>59820</v>
          </cell>
          <cell r="CF365">
            <v>59820</v>
          </cell>
          <cell r="CG365">
            <v>59820</v>
          </cell>
          <cell r="CH365">
            <v>57791</v>
          </cell>
          <cell r="CI365">
            <v>59820</v>
          </cell>
          <cell r="CJ365">
            <v>59820</v>
          </cell>
          <cell r="CK365">
            <v>62429</v>
          </cell>
          <cell r="CL365">
            <v>62401</v>
          </cell>
          <cell r="CM365">
            <v>62429</v>
          </cell>
          <cell r="CN365">
            <v>62347</v>
          </cell>
          <cell r="CO365">
            <v>62347</v>
          </cell>
          <cell r="CP365">
            <v>62347</v>
          </cell>
          <cell r="CQ365">
            <v>62347</v>
          </cell>
          <cell r="CR365">
            <v>59700</v>
          </cell>
          <cell r="CS365">
            <v>59700</v>
          </cell>
          <cell r="CT365">
            <v>56691</v>
          </cell>
          <cell r="CU365">
            <v>57791</v>
          </cell>
          <cell r="CV365">
            <v>59181</v>
          </cell>
          <cell r="CW365">
            <v>59181</v>
          </cell>
          <cell r="CX365">
            <v>59181</v>
          </cell>
          <cell r="CY365">
            <v>59181</v>
          </cell>
          <cell r="CZ365">
            <v>59181</v>
          </cell>
          <cell r="DA365">
            <v>58791</v>
          </cell>
          <cell r="DB365">
            <v>57791</v>
          </cell>
          <cell r="DC365">
            <v>57759</v>
          </cell>
          <cell r="DD365">
            <v>58791</v>
          </cell>
          <cell r="DE365">
            <v>57791</v>
          </cell>
          <cell r="DF365">
            <v>59166</v>
          </cell>
          <cell r="DG365">
            <v>59166</v>
          </cell>
          <cell r="DH365">
            <v>59166</v>
          </cell>
          <cell r="DI365">
            <v>59166</v>
          </cell>
          <cell r="DJ365">
            <v>59256</v>
          </cell>
          <cell r="DK365">
            <v>59256</v>
          </cell>
          <cell r="DL365">
            <v>59256</v>
          </cell>
          <cell r="DM365">
            <v>59256</v>
          </cell>
          <cell r="DN365">
            <v>57791</v>
          </cell>
          <cell r="DO365">
            <v>0</v>
          </cell>
          <cell r="DP365">
            <v>59536</v>
          </cell>
          <cell r="DQ365">
            <v>59256</v>
          </cell>
          <cell r="DR365">
            <v>59256</v>
          </cell>
          <cell r="DS365">
            <v>59256</v>
          </cell>
          <cell r="DT365">
            <v>61941</v>
          </cell>
          <cell r="DU365">
            <v>61941</v>
          </cell>
          <cell r="DV365">
            <v>61941</v>
          </cell>
          <cell r="DW365">
            <v>61941</v>
          </cell>
          <cell r="DX365">
            <v>61941</v>
          </cell>
          <cell r="DY365">
            <v>61941</v>
          </cell>
          <cell r="DZ365">
            <v>59256</v>
          </cell>
          <cell r="EA365">
            <v>61941</v>
          </cell>
        </row>
        <row r="366">
          <cell r="A366">
            <v>296</v>
          </cell>
          <cell r="B366">
            <v>10</v>
          </cell>
          <cell r="C366">
            <v>0</v>
          </cell>
          <cell r="D366">
            <v>0</v>
          </cell>
          <cell r="E366">
            <v>0</v>
          </cell>
          <cell r="F366" t="str">
            <v>Departmental Management</v>
          </cell>
          <cell r="G366" t="str">
            <v>Office of the Inspector General, Recovery Act</v>
          </cell>
          <cell r="H366" t="str">
            <v>Other-5</v>
          </cell>
          <cell r="I366">
            <v>0</v>
          </cell>
          <cell r="J366" t="str">
            <v>Office of the Inspector General, Recovery Act  (DEOA, section 212): Salaries and expenses</v>
          </cell>
          <cell r="K366">
            <v>1</v>
          </cell>
          <cell r="L366" t="str">
            <v>D</v>
          </cell>
          <cell r="M366">
            <v>1</v>
          </cell>
          <cell r="N366">
            <v>0</v>
          </cell>
          <cell r="O366">
            <v>0</v>
          </cell>
          <cell r="P366">
            <v>14000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row>
        <row r="367">
          <cell r="A367">
            <v>297</v>
          </cell>
          <cell r="B367">
            <v>0</v>
          </cell>
          <cell r="C367">
            <v>0</v>
          </cell>
          <cell r="D367">
            <v>0</v>
          </cell>
          <cell r="E367">
            <v>0</v>
          </cell>
          <cell r="F367" t="str">
            <v>Departmental Management</v>
          </cell>
          <cell r="G367" t="str">
            <v xml:space="preserve">Education Competitiveness Programs </v>
          </cell>
          <cell r="H367">
            <v>0</v>
          </cell>
          <cell r="I367">
            <v>0</v>
          </cell>
          <cell r="J367" t="str">
            <v>School Modernization</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W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K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Y367">
            <v>0</v>
          </cell>
          <cell r="DZ367">
            <v>0</v>
          </cell>
          <cell r="EA367">
            <v>0</v>
          </cell>
        </row>
        <row r="368">
          <cell r="A368">
            <v>297.01</v>
          </cell>
          <cell r="B368">
            <v>0</v>
          </cell>
          <cell r="C368">
            <v>0</v>
          </cell>
          <cell r="D368">
            <v>0</v>
          </cell>
          <cell r="E368">
            <v>0</v>
          </cell>
          <cell r="F368" t="str">
            <v>Departmental Management</v>
          </cell>
          <cell r="G368" t="str">
            <v xml:space="preserve">Education Competitiveness Programs </v>
          </cell>
          <cell r="H368">
            <v>0</v>
          </cell>
          <cell r="I368">
            <v>0</v>
          </cell>
          <cell r="J368" t="str">
            <v xml:space="preserve">Teacher Stabilization </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12500000</v>
          </cell>
          <cell r="CH368">
            <v>12500000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row>
        <row r="369">
          <cell r="A369">
            <v>297.02</v>
          </cell>
          <cell r="B369">
            <v>0</v>
          </cell>
          <cell r="C369">
            <v>0</v>
          </cell>
          <cell r="D369">
            <v>0</v>
          </cell>
          <cell r="E369">
            <v>0</v>
          </cell>
          <cell r="F369" t="str">
            <v>Departmental Management</v>
          </cell>
          <cell r="G369" t="str">
            <v xml:space="preserve">Education Competitiveness Programs </v>
          </cell>
          <cell r="H369">
            <v>0</v>
          </cell>
          <cell r="I369">
            <v>0</v>
          </cell>
          <cell r="J369" t="str">
            <v>Strengthening the Teaching Profession</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row>
        <row r="370">
          <cell r="A370">
            <v>297.02999999999997</v>
          </cell>
          <cell r="B370">
            <v>0</v>
          </cell>
          <cell r="C370">
            <v>0</v>
          </cell>
          <cell r="D370">
            <v>0</v>
          </cell>
          <cell r="E370">
            <v>0</v>
          </cell>
          <cell r="F370" t="str">
            <v>Departmental Management</v>
          </cell>
          <cell r="G370" t="str">
            <v xml:space="preserve">Education Competitiveness Programs </v>
          </cell>
          <cell r="H370">
            <v>0</v>
          </cell>
          <cell r="I370">
            <v>0</v>
          </cell>
          <cell r="J370" t="str">
            <v>Career Academies</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200000</v>
          </cell>
          <cell r="CE370">
            <v>0</v>
          </cell>
          <cell r="CF370">
            <v>0</v>
          </cell>
          <cell r="CG370">
            <v>0</v>
          </cell>
          <cell r="CH370">
            <v>0</v>
          </cell>
          <cell r="CI370">
            <v>0</v>
          </cell>
          <cell r="CJ370">
            <v>0</v>
          </cell>
          <cell r="CK370">
            <v>0</v>
          </cell>
          <cell r="CL370">
            <v>200000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row>
        <row r="371">
          <cell r="A371">
            <v>297.04000000000002</v>
          </cell>
          <cell r="B371">
            <v>0</v>
          </cell>
          <cell r="C371">
            <v>0</v>
          </cell>
          <cell r="D371">
            <v>0</v>
          </cell>
          <cell r="E371">
            <v>0</v>
          </cell>
          <cell r="F371" t="str">
            <v>Departmental Management</v>
          </cell>
          <cell r="G371" t="str">
            <v xml:space="preserve">Education Competitiveness Programs </v>
          </cell>
          <cell r="H371">
            <v>0</v>
          </cell>
          <cell r="I371">
            <v>0</v>
          </cell>
          <cell r="J371" t="str">
            <v xml:space="preserve">Community College Initiative </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1333333</v>
          </cell>
          <cell r="CE371">
            <v>0</v>
          </cell>
          <cell r="CF371">
            <v>0</v>
          </cell>
          <cell r="CG371">
            <v>0</v>
          </cell>
          <cell r="CH371">
            <v>0</v>
          </cell>
          <cell r="CI371">
            <v>0</v>
          </cell>
          <cell r="CJ371">
            <v>0</v>
          </cell>
          <cell r="CK371">
            <v>1333333</v>
          </cell>
          <cell r="CL371">
            <v>1333333</v>
          </cell>
          <cell r="CM371">
            <v>1333333</v>
          </cell>
          <cell r="CN371">
            <v>1333333</v>
          </cell>
          <cell r="CO371">
            <v>1333333</v>
          </cell>
          <cell r="CP371">
            <v>1333333</v>
          </cell>
          <cell r="CQ371">
            <v>1333333</v>
          </cell>
          <cell r="CR371">
            <v>1333333</v>
          </cell>
          <cell r="CS371">
            <v>1333333</v>
          </cell>
          <cell r="CT371">
            <v>0</v>
          </cell>
          <cell r="CU371">
            <v>0</v>
          </cell>
          <cell r="CV371">
            <v>0</v>
          </cell>
          <cell r="CW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K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Y371">
            <v>0</v>
          </cell>
          <cell r="DZ371">
            <v>0</v>
          </cell>
          <cell r="EA371">
            <v>0</v>
          </cell>
        </row>
        <row r="372">
          <cell r="A372">
            <v>298</v>
          </cell>
          <cell r="B372">
            <v>0</v>
          </cell>
          <cell r="C372">
            <v>0</v>
          </cell>
          <cell r="D372">
            <v>0</v>
          </cell>
          <cell r="E372">
            <v>0</v>
          </cell>
          <cell r="F372" t="str">
            <v>OVAE</v>
          </cell>
          <cell r="G372" t="str">
            <v>Career, Technical, and Adult Education</v>
          </cell>
          <cell r="H372">
            <v>0</v>
          </cell>
          <cell r="I372">
            <v>0</v>
          </cell>
          <cell r="J372" t="str">
            <v>Career Academies</v>
          </cell>
          <cell r="K372">
            <v>0</v>
          </cell>
          <cell r="L372" t="str">
            <v>D</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155000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row>
        <row r="373">
          <cell r="A373">
            <v>300</v>
          </cell>
          <cell r="B373">
            <v>10</v>
          </cell>
          <cell r="C373">
            <v>0</v>
          </cell>
          <cell r="D373">
            <v>0</v>
          </cell>
          <cell r="E373" t="str">
            <v>Daniel</v>
          </cell>
          <cell r="F373">
            <v>0</v>
          </cell>
          <cell r="G373" t="str">
            <v>Contributions</v>
          </cell>
          <cell r="H373">
            <v>0</v>
          </cell>
          <cell r="I373">
            <v>0</v>
          </cell>
          <cell r="J373" t="str">
            <v>Contributions (DEOA, section 421)</v>
          </cell>
          <cell r="K373">
            <v>0</v>
          </cell>
          <cell r="L373" t="str">
            <v>M</v>
          </cell>
          <cell r="M373">
            <v>1</v>
          </cell>
          <cell r="N373">
            <v>0</v>
          </cell>
          <cell r="O373">
            <v>0</v>
          </cell>
          <cell r="P373">
            <v>70</v>
          </cell>
          <cell r="Q373">
            <v>0</v>
          </cell>
          <cell r="R373">
            <v>296</v>
          </cell>
          <cell r="S373">
            <v>296</v>
          </cell>
          <cell r="T373">
            <v>296</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922</v>
          </cell>
          <cell r="AI373">
            <v>51</v>
          </cell>
          <cell r="AJ373">
            <v>51</v>
          </cell>
          <cell r="AK373">
            <v>51</v>
          </cell>
          <cell r="AL373">
            <v>51</v>
          </cell>
          <cell r="AM373">
            <v>51</v>
          </cell>
          <cell r="AN373">
            <v>0</v>
          </cell>
          <cell r="AO373">
            <v>0</v>
          </cell>
          <cell r="AP373">
            <v>922</v>
          </cell>
          <cell r="AQ373">
            <v>922</v>
          </cell>
          <cell r="AR373">
            <v>922</v>
          </cell>
          <cell r="AS373">
            <v>922</v>
          </cell>
          <cell r="AT373">
            <v>922</v>
          </cell>
          <cell r="AU373">
            <v>922</v>
          </cell>
          <cell r="AV373">
            <v>922</v>
          </cell>
          <cell r="AW373">
            <v>922</v>
          </cell>
          <cell r="AX373">
            <v>922</v>
          </cell>
          <cell r="AY373">
            <v>922</v>
          </cell>
          <cell r="AZ373">
            <v>1286</v>
          </cell>
          <cell r="BA373">
            <v>1173</v>
          </cell>
          <cell r="BB373">
            <v>51</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1173</v>
          </cell>
          <cell r="BR373">
            <v>1173</v>
          </cell>
          <cell r="BS373">
            <v>1173</v>
          </cell>
          <cell r="BT373">
            <v>1173</v>
          </cell>
          <cell r="BU373">
            <v>51</v>
          </cell>
          <cell r="BV373">
            <v>1424</v>
          </cell>
          <cell r="BW373">
            <v>0</v>
          </cell>
          <cell r="BX373">
            <v>0</v>
          </cell>
          <cell r="BY373">
            <v>0</v>
          </cell>
          <cell r="BZ373">
            <v>0</v>
          </cell>
          <cell r="CA373">
            <v>0</v>
          </cell>
          <cell r="CB373">
            <v>0</v>
          </cell>
          <cell r="CC373">
            <v>0</v>
          </cell>
          <cell r="CD373">
            <v>0</v>
          </cell>
          <cell r="CE373">
            <v>0</v>
          </cell>
          <cell r="CF373">
            <v>0</v>
          </cell>
          <cell r="CG373">
            <v>248</v>
          </cell>
          <cell r="CH373">
            <v>513</v>
          </cell>
          <cell r="CI373">
            <v>0</v>
          </cell>
          <cell r="CJ373">
            <v>1424</v>
          </cell>
          <cell r="CK373">
            <v>0</v>
          </cell>
          <cell r="CL373">
            <v>0</v>
          </cell>
          <cell r="CM373">
            <v>0</v>
          </cell>
          <cell r="CN373">
            <v>0</v>
          </cell>
          <cell r="CO373">
            <v>0</v>
          </cell>
          <cell r="CP373">
            <v>0</v>
          </cell>
          <cell r="CQ373">
            <v>0</v>
          </cell>
          <cell r="CR373">
            <v>0</v>
          </cell>
          <cell r="CS373">
            <v>0</v>
          </cell>
          <cell r="CT373">
            <v>0</v>
          </cell>
          <cell r="CU373">
            <v>1340</v>
          </cell>
          <cell r="CV373">
            <v>0</v>
          </cell>
          <cell r="CW373">
            <v>0</v>
          </cell>
          <cell r="CX373">
            <v>0</v>
          </cell>
          <cell r="CY373">
            <v>0</v>
          </cell>
          <cell r="CZ373">
            <v>0</v>
          </cell>
          <cell r="DA373">
            <v>0</v>
          </cell>
          <cell r="DB373">
            <v>955</v>
          </cell>
          <cell r="DC373">
            <v>0</v>
          </cell>
          <cell r="DD373">
            <v>0</v>
          </cell>
          <cell r="DE373">
            <v>2187</v>
          </cell>
          <cell r="DF373">
            <v>0</v>
          </cell>
          <cell r="DG373">
            <v>0</v>
          </cell>
          <cell r="DH373">
            <v>0</v>
          </cell>
          <cell r="DI373">
            <v>0</v>
          </cell>
          <cell r="DJ373">
            <v>0</v>
          </cell>
          <cell r="DK373">
            <v>0</v>
          </cell>
          <cell r="DL373">
            <v>0</v>
          </cell>
          <cell r="DM373">
            <v>0</v>
          </cell>
          <cell r="DN373">
            <v>0</v>
          </cell>
          <cell r="DO373">
            <v>0</v>
          </cell>
          <cell r="DP373">
            <v>1959</v>
          </cell>
          <cell r="DQ373">
            <v>0</v>
          </cell>
          <cell r="DR373">
            <v>0</v>
          </cell>
          <cell r="DS373">
            <v>648</v>
          </cell>
          <cell r="DT373">
            <v>0</v>
          </cell>
          <cell r="DU373">
            <v>0</v>
          </cell>
          <cell r="DV373">
            <v>0</v>
          </cell>
          <cell r="DW373">
            <v>0</v>
          </cell>
          <cell r="DX373">
            <v>0</v>
          </cell>
          <cell r="DY373">
            <v>0</v>
          </cell>
          <cell r="DZ373">
            <v>0</v>
          </cell>
          <cell r="EA373">
            <v>0</v>
          </cell>
        </row>
        <row r="374">
          <cell r="A374">
            <v>301</v>
          </cell>
          <cell r="B374">
            <v>10</v>
          </cell>
          <cell r="C374">
            <v>3</v>
          </cell>
          <cell r="D374">
            <v>0</v>
          </cell>
          <cell r="E374" t="str">
            <v>Trina, Winnie</v>
          </cell>
          <cell r="F374">
            <v>0</v>
          </cell>
          <cell r="G374" t="str">
            <v>General Fund Receipts</v>
          </cell>
          <cell r="H374">
            <v>0</v>
          </cell>
          <cell r="I374">
            <v>0</v>
          </cell>
          <cell r="J374" t="str">
            <v>Perkins loan repayments</v>
          </cell>
          <cell r="K374">
            <v>0</v>
          </cell>
          <cell r="L374" t="str">
            <v>M</v>
          </cell>
          <cell r="M374">
            <v>1</v>
          </cell>
          <cell r="N374">
            <v>0</v>
          </cell>
          <cell r="O374">
            <v>0</v>
          </cell>
          <cell r="P374">
            <v>-23602</v>
          </cell>
          <cell r="Q374">
            <v>0</v>
          </cell>
          <cell r="R374">
            <v>-22000</v>
          </cell>
          <cell r="S374">
            <v>-28000</v>
          </cell>
          <cell r="T374">
            <v>-28000</v>
          </cell>
          <cell r="U374">
            <v>0</v>
          </cell>
          <cell r="V374">
            <v>0</v>
          </cell>
          <cell r="W374">
            <v>0</v>
          </cell>
          <cell r="X374">
            <v>0</v>
          </cell>
          <cell r="Y374">
            <v>0</v>
          </cell>
          <cell r="Z374">
            <v>0</v>
          </cell>
          <cell r="AA374">
            <v>0</v>
          </cell>
          <cell r="AB374">
            <v>0</v>
          </cell>
          <cell r="AC374">
            <v>-28000</v>
          </cell>
          <cell r="AD374">
            <v>-28000</v>
          </cell>
          <cell r="AE374">
            <v>-28000</v>
          </cell>
          <cell r="AF374">
            <v>-28000</v>
          </cell>
          <cell r="AG374">
            <v>-28000</v>
          </cell>
          <cell r="AH374">
            <v>-28000</v>
          </cell>
          <cell r="AI374">
            <v>-28000</v>
          </cell>
          <cell r="AJ374">
            <v>-28000</v>
          </cell>
          <cell r="AK374">
            <v>-28000</v>
          </cell>
          <cell r="AL374">
            <v>-28000</v>
          </cell>
          <cell r="AM374">
            <v>-28000</v>
          </cell>
          <cell r="AN374">
            <v>-28000</v>
          </cell>
          <cell r="AO374">
            <v>-28000</v>
          </cell>
          <cell r="AP374">
            <v>-28000</v>
          </cell>
          <cell r="AQ374">
            <v>-28000</v>
          </cell>
          <cell r="AR374">
            <v>-28000</v>
          </cell>
          <cell r="AS374">
            <v>-28000</v>
          </cell>
          <cell r="AT374">
            <v>-28000</v>
          </cell>
          <cell r="AU374">
            <v>-28000</v>
          </cell>
          <cell r="AV374">
            <v>-28000</v>
          </cell>
          <cell r="AW374">
            <v>-28000</v>
          </cell>
          <cell r="AX374">
            <v>-28000</v>
          </cell>
          <cell r="AY374">
            <v>-28000</v>
          </cell>
          <cell r="AZ374">
            <v>-28000</v>
          </cell>
          <cell r="BA374">
            <v>-28000</v>
          </cell>
          <cell r="BB374">
            <v>-28000</v>
          </cell>
          <cell r="BC374">
            <v>-28000</v>
          </cell>
          <cell r="BD374">
            <v>-28000</v>
          </cell>
          <cell r="BE374">
            <v>-28000</v>
          </cell>
          <cell r="BF374">
            <v>-28000</v>
          </cell>
          <cell r="BG374">
            <v>-28000</v>
          </cell>
          <cell r="BH374">
            <v>-28000</v>
          </cell>
          <cell r="BI374">
            <v>-28000</v>
          </cell>
          <cell r="BJ374">
            <v>-28000</v>
          </cell>
          <cell r="BK374">
            <v>-28000</v>
          </cell>
          <cell r="BL374">
            <v>-28000</v>
          </cell>
          <cell r="BM374">
            <v>-28000</v>
          </cell>
          <cell r="BN374">
            <v>-28000</v>
          </cell>
          <cell r="BO374">
            <v>-28000</v>
          </cell>
          <cell r="BP374">
            <v>-28000</v>
          </cell>
          <cell r="BQ374">
            <v>-28000</v>
          </cell>
          <cell r="BR374">
            <v>-28000</v>
          </cell>
          <cell r="BS374">
            <v>-28000</v>
          </cell>
          <cell r="BT374">
            <v>-28000</v>
          </cell>
          <cell r="BU374">
            <v>-28000</v>
          </cell>
          <cell r="BV374">
            <v>-28000</v>
          </cell>
          <cell r="BW374">
            <v>-28000</v>
          </cell>
          <cell r="BX374">
            <v>-28000</v>
          </cell>
          <cell r="BY374">
            <v>-28000</v>
          </cell>
          <cell r="BZ374">
            <v>-28000</v>
          </cell>
          <cell r="CA374">
            <v>-28000</v>
          </cell>
          <cell r="CB374">
            <v>-28000</v>
          </cell>
          <cell r="CC374">
            <v>-28000</v>
          </cell>
          <cell r="CD374">
            <v>-28000</v>
          </cell>
          <cell r="CE374">
            <v>-28000</v>
          </cell>
          <cell r="CF374">
            <v>-28000</v>
          </cell>
          <cell r="CG374">
            <v>-28000</v>
          </cell>
          <cell r="CH374">
            <v>-28000</v>
          </cell>
          <cell r="CI374">
            <v>-28000</v>
          </cell>
          <cell r="CJ374">
            <v>-28000</v>
          </cell>
          <cell r="CK374">
            <v>-28000</v>
          </cell>
          <cell r="CL374">
            <v>-28000</v>
          </cell>
          <cell r="CM374">
            <v>-28000</v>
          </cell>
          <cell r="CN374">
            <v>-28000</v>
          </cell>
          <cell r="CO374">
            <v>-28000</v>
          </cell>
          <cell r="CP374">
            <v>-28000</v>
          </cell>
          <cell r="CQ374">
            <v>-28000</v>
          </cell>
          <cell r="CR374">
            <v>-28000</v>
          </cell>
          <cell r="CS374">
            <v>-28000</v>
          </cell>
          <cell r="CT374">
            <v>-28000</v>
          </cell>
          <cell r="CU374">
            <v>-28000</v>
          </cell>
          <cell r="CV374">
            <v>-28000</v>
          </cell>
          <cell r="CW374">
            <v>-28000</v>
          </cell>
          <cell r="CX374">
            <v>-28000</v>
          </cell>
          <cell r="CY374">
            <v>-28000</v>
          </cell>
          <cell r="CZ374">
            <v>-28000</v>
          </cell>
          <cell r="DA374">
            <v>-28000</v>
          </cell>
          <cell r="DB374">
            <v>-28000</v>
          </cell>
          <cell r="DC374">
            <v>-28000</v>
          </cell>
          <cell r="DD374">
            <v>-28000</v>
          </cell>
          <cell r="DE374">
            <v>-28000</v>
          </cell>
          <cell r="DF374">
            <v>0</v>
          </cell>
          <cell r="DG374">
            <v>0</v>
          </cell>
          <cell r="DH374">
            <v>0</v>
          </cell>
          <cell r="DI374">
            <v>0</v>
          </cell>
          <cell r="DJ374">
            <v>0</v>
          </cell>
          <cell r="DK374">
            <v>-28000</v>
          </cell>
          <cell r="DL374">
            <v>-28000</v>
          </cell>
          <cell r="DM374">
            <v>-28000</v>
          </cell>
          <cell r="DN374">
            <v>-28000</v>
          </cell>
          <cell r="DO374">
            <v>0</v>
          </cell>
          <cell r="DP374">
            <v>-28000</v>
          </cell>
          <cell r="DQ374">
            <v>-28000</v>
          </cell>
          <cell r="DR374">
            <v>-28000</v>
          </cell>
          <cell r="DS374">
            <v>-28000</v>
          </cell>
          <cell r="DT374">
            <v>-28000</v>
          </cell>
          <cell r="DU374">
            <v>-28000</v>
          </cell>
          <cell r="DV374">
            <v>-28000</v>
          </cell>
          <cell r="DW374">
            <v>-28000</v>
          </cell>
          <cell r="DX374">
            <v>-28000</v>
          </cell>
          <cell r="DY374">
            <v>-28000</v>
          </cell>
          <cell r="DZ374">
            <v>-28000</v>
          </cell>
          <cell r="EA374">
            <v>-28000</v>
          </cell>
        </row>
        <row r="375">
          <cell r="A375">
            <v>302</v>
          </cell>
          <cell r="B375">
            <v>10</v>
          </cell>
          <cell r="C375">
            <v>3</v>
          </cell>
          <cell r="D375">
            <v>0</v>
          </cell>
          <cell r="E375">
            <v>0</v>
          </cell>
          <cell r="F375">
            <v>0</v>
          </cell>
          <cell r="G375" t="str">
            <v>General Fund Receipts</v>
          </cell>
          <cell r="H375">
            <v>0</v>
          </cell>
          <cell r="I375">
            <v>0</v>
          </cell>
          <cell r="J375" t="str">
            <v>Perkins institutional fund recall (mandatory)</v>
          </cell>
          <cell r="K375">
            <v>0</v>
          </cell>
          <cell r="L375" t="str">
            <v>M</v>
          </cell>
          <cell r="M375">
            <v>1</v>
          </cell>
          <cell r="N375">
            <v>0</v>
          </cell>
          <cell r="O375">
            <v>0</v>
          </cell>
          <cell r="P375">
            <v>0</v>
          </cell>
          <cell r="Q375">
            <v>0</v>
          </cell>
          <cell r="R375">
            <v>0</v>
          </cell>
          <cell r="S375">
            <v>0</v>
          </cell>
          <cell r="T375">
            <v>0</v>
          </cell>
          <cell r="U375">
            <v>0</v>
          </cell>
          <cell r="V375">
            <v>0</v>
          </cell>
          <cell r="W375">
            <v>0</v>
          </cell>
          <cell r="X375">
            <v>0</v>
          </cell>
          <cell r="Y375">
            <v>-690000</v>
          </cell>
          <cell r="Z375">
            <v>0</v>
          </cell>
          <cell r="AA375">
            <v>0</v>
          </cell>
          <cell r="AB375">
            <v>0</v>
          </cell>
          <cell r="AC375">
            <v>-690000</v>
          </cell>
          <cell r="AD375">
            <v>-690000</v>
          </cell>
          <cell r="AE375">
            <v>-690000</v>
          </cell>
          <cell r="AF375">
            <v>-690000</v>
          </cell>
          <cell r="AG375">
            <v>-690000</v>
          </cell>
          <cell r="AH375">
            <v>-690000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-690000</v>
          </cell>
          <cell r="BD375">
            <v>0</v>
          </cell>
          <cell r="BE375">
            <v>-690000</v>
          </cell>
          <cell r="BF375">
            <v>0</v>
          </cell>
          <cell r="BG375">
            <v>0</v>
          </cell>
          <cell r="BH375">
            <v>0</v>
          </cell>
          <cell r="BI375">
            <v>0</v>
          </cell>
          <cell r="BJ375">
            <v>0</v>
          </cell>
          <cell r="BK375">
            <v>-384000</v>
          </cell>
          <cell r="BL375">
            <v>-384000</v>
          </cell>
          <cell r="BM375">
            <v>0</v>
          </cell>
          <cell r="BN375">
            <v>0</v>
          </cell>
          <cell r="BO375">
            <v>0</v>
          </cell>
          <cell r="BP375">
            <v>0</v>
          </cell>
          <cell r="BQ375">
            <v>0</v>
          </cell>
          <cell r="BR375">
            <v>0</v>
          </cell>
          <cell r="BS375">
            <v>0</v>
          </cell>
          <cell r="BT375">
            <v>0</v>
          </cell>
          <cell r="BU375">
            <v>0</v>
          </cell>
          <cell r="BV375">
            <v>0</v>
          </cell>
          <cell r="BW375">
            <v>-618157</v>
          </cell>
          <cell r="BX375">
            <v>-618157</v>
          </cell>
          <cell r="BY375">
            <v>-618157</v>
          </cell>
          <cell r="BZ375">
            <v>-618157</v>
          </cell>
          <cell r="CA375">
            <v>-618157</v>
          </cell>
          <cell r="CB375">
            <v>-618157</v>
          </cell>
          <cell r="CC375">
            <v>-618157</v>
          </cell>
          <cell r="CD375">
            <v>-618157</v>
          </cell>
          <cell r="CE375">
            <v>0</v>
          </cell>
          <cell r="CF375">
            <v>-618157</v>
          </cell>
          <cell r="CG375">
            <v>0</v>
          </cell>
          <cell r="CH375">
            <v>0</v>
          </cell>
          <cell r="CI375">
            <v>-618157</v>
          </cell>
          <cell r="CJ375">
            <v>0</v>
          </cell>
          <cell r="CK375">
            <v>-618157</v>
          </cell>
          <cell r="CL375">
            <v>-618157</v>
          </cell>
          <cell r="CM375">
            <v>-618157</v>
          </cell>
          <cell r="CN375">
            <v>0</v>
          </cell>
          <cell r="CO375">
            <v>0</v>
          </cell>
          <cell r="CP375">
            <v>0</v>
          </cell>
          <cell r="CQ375">
            <v>0</v>
          </cell>
          <cell r="CR375">
            <v>0</v>
          </cell>
          <cell r="CS375">
            <v>0</v>
          </cell>
          <cell r="CT375">
            <v>0</v>
          </cell>
          <cell r="CU375">
            <v>0</v>
          </cell>
          <cell r="CV375">
            <v>0</v>
          </cell>
          <cell r="CW375">
            <v>0</v>
          </cell>
          <cell r="CX375">
            <v>0</v>
          </cell>
          <cell r="CY375">
            <v>0</v>
          </cell>
          <cell r="CZ375">
            <v>0</v>
          </cell>
          <cell r="DA375">
            <v>0</v>
          </cell>
          <cell r="DB375">
            <v>0</v>
          </cell>
          <cell r="DC375">
            <v>0</v>
          </cell>
          <cell r="DD375">
            <v>0</v>
          </cell>
          <cell r="DE375">
            <v>0</v>
          </cell>
          <cell r="DF375">
            <v>0</v>
          </cell>
          <cell r="DG375">
            <v>0</v>
          </cell>
          <cell r="DH375">
            <v>0</v>
          </cell>
          <cell r="DI375">
            <v>0</v>
          </cell>
          <cell r="DJ375">
            <v>0</v>
          </cell>
          <cell r="DK375">
            <v>-268690</v>
          </cell>
          <cell r="DL375">
            <v>0</v>
          </cell>
          <cell r="DM375">
            <v>0</v>
          </cell>
          <cell r="DN375">
            <v>0</v>
          </cell>
          <cell r="DO375">
            <v>0</v>
          </cell>
          <cell r="DP375">
            <v>0</v>
          </cell>
          <cell r="DQ375">
            <v>-268690</v>
          </cell>
          <cell r="DR375">
            <v>0</v>
          </cell>
          <cell r="DS375">
            <v>0</v>
          </cell>
          <cell r="DT375">
            <v>-268690</v>
          </cell>
          <cell r="DU375">
            <v>-268690</v>
          </cell>
          <cell r="DV375">
            <v>-268690</v>
          </cell>
          <cell r="DW375">
            <v>-268690</v>
          </cell>
          <cell r="DX375">
            <v>0</v>
          </cell>
          <cell r="DY375">
            <v>0</v>
          </cell>
          <cell r="DZ375">
            <v>0</v>
          </cell>
          <cell r="EA375">
            <v>0</v>
          </cell>
        </row>
        <row r="376">
          <cell r="A376">
            <v>303</v>
          </cell>
          <cell r="B376">
            <v>10</v>
          </cell>
          <cell r="C376">
            <v>3</v>
          </cell>
          <cell r="D376">
            <v>0</v>
          </cell>
          <cell r="E376">
            <v>0</v>
          </cell>
          <cell r="F376">
            <v>0</v>
          </cell>
          <cell r="G376" t="str">
            <v>General Fund Receipts</v>
          </cell>
          <cell r="H376">
            <v>0</v>
          </cell>
          <cell r="I376">
            <v>0</v>
          </cell>
          <cell r="J376" t="str">
            <v>CHAFL downward reestimate of loan subsidies</v>
          </cell>
          <cell r="K376">
            <v>0</v>
          </cell>
          <cell r="L376" t="str">
            <v>M</v>
          </cell>
          <cell r="M376">
            <v>1</v>
          </cell>
          <cell r="N376">
            <v>0</v>
          </cell>
          <cell r="O376">
            <v>0</v>
          </cell>
          <cell r="P376">
            <v>-1273</v>
          </cell>
          <cell r="Q376">
            <v>0</v>
          </cell>
          <cell r="R376">
            <v>-92374</v>
          </cell>
          <cell r="S376">
            <v>-92374</v>
          </cell>
          <cell r="T376">
            <v>-92374</v>
          </cell>
          <cell r="U376">
            <v>0</v>
          </cell>
          <cell r="V376">
            <v>0</v>
          </cell>
          <cell r="W376">
            <v>0</v>
          </cell>
          <cell r="X376">
            <v>0</v>
          </cell>
          <cell r="Y376">
            <v>0</v>
          </cell>
          <cell r="Z376">
            <v>0</v>
          </cell>
          <cell r="AA376">
            <v>0</v>
          </cell>
          <cell r="AB376">
            <v>0</v>
          </cell>
          <cell r="AC376">
            <v>0</v>
          </cell>
          <cell r="AD376">
            <v>0</v>
          </cell>
          <cell r="AE376">
            <v>-23446</v>
          </cell>
          <cell r="AF376">
            <v>-23446</v>
          </cell>
          <cell r="AG376">
            <v>-23446</v>
          </cell>
          <cell r="AH376">
            <v>-23446</v>
          </cell>
          <cell r="AI376">
            <v>-23446</v>
          </cell>
          <cell r="AJ376">
            <v>-23446</v>
          </cell>
          <cell r="AK376">
            <v>-23446</v>
          </cell>
          <cell r="AL376">
            <v>-23446</v>
          </cell>
          <cell r="AM376">
            <v>-23446</v>
          </cell>
          <cell r="AN376">
            <v>-23446</v>
          </cell>
          <cell r="AO376">
            <v>-23446</v>
          </cell>
          <cell r="AP376">
            <v>-23446</v>
          </cell>
          <cell r="AQ376">
            <v>-23446</v>
          </cell>
          <cell r="AR376">
            <v>-23446</v>
          </cell>
          <cell r="AS376">
            <v>-23446</v>
          </cell>
          <cell r="AT376">
            <v>-23446</v>
          </cell>
          <cell r="AU376">
            <v>-23446</v>
          </cell>
          <cell r="AV376">
            <v>-23446</v>
          </cell>
          <cell r="AW376">
            <v>-23446</v>
          </cell>
          <cell r="AX376">
            <v>-23446</v>
          </cell>
          <cell r="AY376">
            <v>-23446</v>
          </cell>
          <cell r="AZ376">
            <v>-23446</v>
          </cell>
          <cell r="BA376">
            <v>-23446</v>
          </cell>
          <cell r="BB376">
            <v>-92374</v>
          </cell>
          <cell r="BC376">
            <v>-92374</v>
          </cell>
          <cell r="BD376">
            <v>-92374</v>
          </cell>
          <cell r="BE376">
            <v>-92374</v>
          </cell>
          <cell r="BF376">
            <v>0</v>
          </cell>
          <cell r="BG376">
            <v>0</v>
          </cell>
          <cell r="BH376">
            <v>0</v>
          </cell>
          <cell r="BI376">
            <v>0</v>
          </cell>
          <cell r="BJ376">
            <v>0</v>
          </cell>
          <cell r="BK376">
            <v>0</v>
          </cell>
          <cell r="BL376">
            <v>0</v>
          </cell>
          <cell r="BM376">
            <v>-23446</v>
          </cell>
          <cell r="BN376">
            <v>-23446</v>
          </cell>
          <cell r="BO376">
            <v>-23446</v>
          </cell>
          <cell r="BP376">
            <v>-23446</v>
          </cell>
          <cell r="BQ376">
            <v>-23446</v>
          </cell>
          <cell r="BR376">
            <v>-23446</v>
          </cell>
          <cell r="BS376">
            <v>-23446</v>
          </cell>
          <cell r="BT376">
            <v>-23446</v>
          </cell>
          <cell r="BU376">
            <v>-23446</v>
          </cell>
          <cell r="BV376">
            <v>-227</v>
          </cell>
          <cell r="BW376">
            <v>0</v>
          </cell>
          <cell r="BX376">
            <v>0</v>
          </cell>
          <cell r="BY376">
            <v>20</v>
          </cell>
          <cell r="BZ376">
            <v>0</v>
          </cell>
          <cell r="CA376">
            <v>0</v>
          </cell>
          <cell r="CB376">
            <v>0</v>
          </cell>
          <cell r="CC376">
            <v>0</v>
          </cell>
          <cell r="CD376">
            <v>0</v>
          </cell>
          <cell r="CE376">
            <v>-20468</v>
          </cell>
          <cell r="CF376">
            <v>0</v>
          </cell>
          <cell r="CG376">
            <v>-990</v>
          </cell>
          <cell r="CH376">
            <v>-990</v>
          </cell>
          <cell r="CI376">
            <v>0</v>
          </cell>
          <cell r="CJ376">
            <v>-227</v>
          </cell>
          <cell r="CK376">
            <v>0</v>
          </cell>
          <cell r="CL376">
            <v>0</v>
          </cell>
          <cell r="CM376">
            <v>0</v>
          </cell>
          <cell r="CN376">
            <v>0</v>
          </cell>
          <cell r="CO376">
            <v>0</v>
          </cell>
          <cell r="CP376">
            <v>0</v>
          </cell>
          <cell r="CQ376">
            <v>0</v>
          </cell>
          <cell r="CR376">
            <v>0</v>
          </cell>
          <cell r="CS376">
            <v>0</v>
          </cell>
          <cell r="CT376">
            <v>0</v>
          </cell>
          <cell r="CU376">
            <v>-197</v>
          </cell>
          <cell r="CV376">
            <v>0</v>
          </cell>
          <cell r="CW376">
            <v>0</v>
          </cell>
          <cell r="CX376">
            <v>0</v>
          </cell>
          <cell r="CY376">
            <v>0</v>
          </cell>
          <cell r="CZ376">
            <v>0</v>
          </cell>
          <cell r="DA376">
            <v>0</v>
          </cell>
          <cell r="DB376">
            <v>-197</v>
          </cell>
          <cell r="DC376">
            <v>0</v>
          </cell>
          <cell r="DD376">
            <v>0</v>
          </cell>
          <cell r="DE376">
            <v>-88</v>
          </cell>
          <cell r="DF376">
            <v>0</v>
          </cell>
          <cell r="DG376">
            <v>0</v>
          </cell>
          <cell r="DH376">
            <v>0</v>
          </cell>
          <cell r="DI376">
            <v>0</v>
          </cell>
          <cell r="DJ376">
            <v>0</v>
          </cell>
          <cell r="DK376">
            <v>0</v>
          </cell>
          <cell r="DL376">
            <v>-75</v>
          </cell>
          <cell r="DM376">
            <v>0</v>
          </cell>
          <cell r="DN376">
            <v>0</v>
          </cell>
          <cell r="DO376">
            <v>0</v>
          </cell>
          <cell r="DP376">
            <v>-75</v>
          </cell>
          <cell r="DQ376">
            <v>0</v>
          </cell>
          <cell r="DR376">
            <v>0</v>
          </cell>
          <cell r="DS376">
            <v>-236</v>
          </cell>
          <cell r="DT376">
            <v>0</v>
          </cell>
          <cell r="DU376">
            <v>0</v>
          </cell>
          <cell r="DV376">
            <v>0</v>
          </cell>
          <cell r="DW376">
            <v>0</v>
          </cell>
          <cell r="DX376">
            <v>0</v>
          </cell>
          <cell r="DY376">
            <v>0</v>
          </cell>
          <cell r="DZ376">
            <v>0</v>
          </cell>
          <cell r="EA376">
            <v>0</v>
          </cell>
        </row>
        <row r="377">
          <cell r="A377">
            <v>304</v>
          </cell>
          <cell r="B377">
            <v>10</v>
          </cell>
          <cell r="C377">
            <v>3</v>
          </cell>
          <cell r="D377">
            <v>0</v>
          </cell>
          <cell r="E377">
            <v>0</v>
          </cell>
          <cell r="F377">
            <v>0</v>
          </cell>
          <cell r="G377" t="str">
            <v>General Fund Receipts</v>
          </cell>
          <cell r="H377">
            <v>0</v>
          </cell>
          <cell r="I377">
            <v>0</v>
          </cell>
          <cell r="J377" t="str">
            <v>FDSL downward reestimate of loan subsidies</v>
          </cell>
          <cell r="K377">
            <v>0</v>
          </cell>
          <cell r="L377" t="str">
            <v>M</v>
          </cell>
          <cell r="M377">
            <v>1</v>
          </cell>
          <cell r="N377">
            <v>0</v>
          </cell>
          <cell r="O377">
            <v>0</v>
          </cell>
          <cell r="P377">
            <v>-1266252</v>
          </cell>
          <cell r="Q377">
            <v>0</v>
          </cell>
          <cell r="R377">
            <v>-6065089</v>
          </cell>
          <cell r="S377">
            <v>-6065089</v>
          </cell>
          <cell r="T377">
            <v>-6065089</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-8471000</v>
          </cell>
          <cell r="AI377">
            <v>-6065089</v>
          </cell>
          <cell r="AJ377">
            <v>-6065089</v>
          </cell>
          <cell r="AK377">
            <v>-6065089</v>
          </cell>
          <cell r="AL377">
            <v>-6065089</v>
          </cell>
          <cell r="AM377">
            <v>-6065089</v>
          </cell>
          <cell r="AN377">
            <v>0</v>
          </cell>
          <cell r="AO377">
            <v>0</v>
          </cell>
          <cell r="AP377">
            <v>-6065089</v>
          </cell>
          <cell r="AQ377">
            <v>-8471000</v>
          </cell>
          <cell r="AR377">
            <v>-8471000</v>
          </cell>
          <cell r="AS377">
            <v>-8471000</v>
          </cell>
          <cell r="AT377">
            <v>-8471000</v>
          </cell>
          <cell r="AU377">
            <v>-8471000</v>
          </cell>
          <cell r="AV377">
            <v>-8471000</v>
          </cell>
          <cell r="AW377">
            <v>-8471000</v>
          </cell>
          <cell r="AX377">
            <v>-8471000</v>
          </cell>
          <cell r="AY377">
            <v>-8471000</v>
          </cell>
          <cell r="AZ377">
            <v>-8471000</v>
          </cell>
          <cell r="BA377">
            <v>-8471000</v>
          </cell>
          <cell r="BB377">
            <v>-6065089</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-8471000</v>
          </cell>
          <cell r="BR377">
            <v>-8471000</v>
          </cell>
          <cell r="BS377">
            <v>-8471000</v>
          </cell>
          <cell r="BT377">
            <v>-8471000</v>
          </cell>
          <cell r="BU377">
            <v>-8471000</v>
          </cell>
          <cell r="BV377">
            <v>-1351042</v>
          </cell>
          <cell r="BW377">
            <v>0</v>
          </cell>
          <cell r="BX377">
            <v>0</v>
          </cell>
          <cell r="BY377">
            <v>0</v>
          </cell>
          <cell r="BZ377">
            <v>0</v>
          </cell>
          <cell r="CA377">
            <v>0</v>
          </cell>
          <cell r="CB377">
            <v>0</v>
          </cell>
          <cell r="CC377">
            <v>0</v>
          </cell>
          <cell r="CD377">
            <v>0</v>
          </cell>
          <cell r="CE377">
            <v>-1351042</v>
          </cell>
          <cell r="CF377">
            <v>0</v>
          </cell>
          <cell r="CG377">
            <v>-11425597</v>
          </cell>
          <cell r="CH377">
            <v>-11425597</v>
          </cell>
          <cell r="CI377">
            <v>0</v>
          </cell>
          <cell r="CJ377">
            <v>-1351042</v>
          </cell>
          <cell r="CK377">
            <v>0</v>
          </cell>
          <cell r="CL377">
            <v>0</v>
          </cell>
          <cell r="CM377">
            <v>0</v>
          </cell>
          <cell r="CN377">
            <v>0</v>
          </cell>
          <cell r="CO377">
            <v>0</v>
          </cell>
          <cell r="CP377">
            <v>0</v>
          </cell>
          <cell r="CQ377">
            <v>0</v>
          </cell>
          <cell r="CR377">
            <v>-9460485</v>
          </cell>
          <cell r="CS377">
            <v>-9460485</v>
          </cell>
          <cell r="CT377">
            <v>-9460485</v>
          </cell>
          <cell r="CU377">
            <v>-9460485</v>
          </cell>
          <cell r="CV377">
            <v>0</v>
          </cell>
          <cell r="CW377">
            <v>0</v>
          </cell>
          <cell r="CX377">
            <v>0</v>
          </cell>
          <cell r="CY377">
            <v>0</v>
          </cell>
          <cell r="CZ377">
            <v>0</v>
          </cell>
          <cell r="DA377">
            <v>0</v>
          </cell>
          <cell r="DB377">
            <v>-9460485</v>
          </cell>
          <cell r="DC377">
            <v>0</v>
          </cell>
          <cell r="DD377">
            <v>-234437</v>
          </cell>
          <cell r="DE377">
            <v>-2024565</v>
          </cell>
          <cell r="DF377">
            <v>0</v>
          </cell>
          <cell r="DG377">
            <v>0</v>
          </cell>
          <cell r="DH377">
            <v>0</v>
          </cell>
          <cell r="DI377">
            <v>0</v>
          </cell>
          <cell r="DJ377">
            <v>0</v>
          </cell>
          <cell r="DK377">
            <v>0</v>
          </cell>
          <cell r="DL377">
            <v>-2024565</v>
          </cell>
          <cell r="DM377">
            <v>0</v>
          </cell>
          <cell r="DN377">
            <v>0</v>
          </cell>
          <cell r="DO377">
            <v>0</v>
          </cell>
          <cell r="DP377">
            <v>0</v>
          </cell>
          <cell r="DQ377">
            <v>0</v>
          </cell>
          <cell r="DR377">
            <v>0</v>
          </cell>
          <cell r="DS377">
            <v>-2184826</v>
          </cell>
          <cell r="DT377">
            <v>0</v>
          </cell>
          <cell r="DU377">
            <v>0</v>
          </cell>
          <cell r="DV377">
            <v>0</v>
          </cell>
          <cell r="DW377">
            <v>0</v>
          </cell>
          <cell r="DX377">
            <v>0</v>
          </cell>
          <cell r="DY377">
            <v>0</v>
          </cell>
          <cell r="DZ377">
            <v>0</v>
          </cell>
          <cell r="EA377">
            <v>0</v>
          </cell>
        </row>
        <row r="378">
          <cell r="A378">
            <v>305</v>
          </cell>
          <cell r="B378">
            <v>10</v>
          </cell>
          <cell r="C378">
            <v>3</v>
          </cell>
          <cell r="D378">
            <v>0</v>
          </cell>
          <cell r="E378">
            <v>0</v>
          </cell>
          <cell r="F378">
            <v>0</v>
          </cell>
          <cell r="G378" t="str">
            <v>General Fund Receipts</v>
          </cell>
          <cell r="H378">
            <v>0</v>
          </cell>
          <cell r="I378">
            <v>0</v>
          </cell>
          <cell r="J378" t="str">
            <v>FFEL downward reestimate of loan subsidies</v>
          </cell>
          <cell r="K378">
            <v>0</v>
          </cell>
          <cell r="L378" t="str">
            <v>M</v>
          </cell>
          <cell r="M378">
            <v>1</v>
          </cell>
          <cell r="N378">
            <v>0</v>
          </cell>
          <cell r="O378">
            <v>0</v>
          </cell>
          <cell r="P378">
            <v>-17014575</v>
          </cell>
          <cell r="Q378">
            <v>0</v>
          </cell>
          <cell r="R378">
            <v>-11676997</v>
          </cell>
          <cell r="S378">
            <v>-11676997</v>
          </cell>
          <cell r="T378">
            <v>-11676997</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-24669934</v>
          </cell>
          <cell r="AI378">
            <v>-11676997</v>
          </cell>
          <cell r="AJ378">
            <v>-11676997</v>
          </cell>
          <cell r="AK378">
            <v>-11676997</v>
          </cell>
          <cell r="AL378">
            <v>0</v>
          </cell>
          <cell r="AM378">
            <v>0</v>
          </cell>
          <cell r="AN378">
            <v>0</v>
          </cell>
          <cell r="AO378">
            <v>0</v>
          </cell>
          <cell r="AP378">
            <v>-11676997</v>
          </cell>
          <cell r="AQ378">
            <v>-24669934</v>
          </cell>
          <cell r="AR378">
            <v>-24669934</v>
          </cell>
          <cell r="AS378">
            <v>-24669934</v>
          </cell>
          <cell r="AT378">
            <v>-24669934</v>
          </cell>
          <cell r="AU378">
            <v>-24669934</v>
          </cell>
          <cell r="AV378">
            <v>-24669934</v>
          </cell>
          <cell r="AW378">
            <v>-24669934</v>
          </cell>
          <cell r="AX378">
            <v>-24669934</v>
          </cell>
          <cell r="AY378">
            <v>-24669934</v>
          </cell>
          <cell r="AZ378">
            <v>-24669932</v>
          </cell>
          <cell r="BA378">
            <v>-24669934</v>
          </cell>
          <cell r="BB378">
            <v>-11676997</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-24669934</v>
          </cell>
          <cell r="BR378">
            <v>-24669934</v>
          </cell>
          <cell r="BS378">
            <v>-24669934</v>
          </cell>
          <cell r="BT378">
            <v>-24669934</v>
          </cell>
          <cell r="BU378">
            <v>-24669934</v>
          </cell>
          <cell r="BV378">
            <v>-16109263</v>
          </cell>
          <cell r="BW378">
            <v>0</v>
          </cell>
          <cell r="BX378">
            <v>0</v>
          </cell>
          <cell r="BY378">
            <v>0</v>
          </cell>
          <cell r="BZ378">
            <v>0</v>
          </cell>
          <cell r="CA378">
            <v>0</v>
          </cell>
          <cell r="CB378">
            <v>0</v>
          </cell>
          <cell r="CC378">
            <v>0</v>
          </cell>
          <cell r="CD378">
            <v>0</v>
          </cell>
          <cell r="CE378">
            <v>-16109263</v>
          </cell>
          <cell r="CF378">
            <v>0</v>
          </cell>
          <cell r="CG378">
            <v>-9942387</v>
          </cell>
          <cell r="CH378">
            <v>-9946125</v>
          </cell>
          <cell r="CI378">
            <v>0</v>
          </cell>
          <cell r="CJ378">
            <v>-16109263</v>
          </cell>
          <cell r="CK378">
            <v>0</v>
          </cell>
          <cell r="CL378">
            <v>0</v>
          </cell>
          <cell r="CM378">
            <v>0</v>
          </cell>
          <cell r="CN378">
            <v>0</v>
          </cell>
          <cell r="CO378">
            <v>0</v>
          </cell>
          <cell r="CP378">
            <v>0</v>
          </cell>
          <cell r="CQ378">
            <v>0</v>
          </cell>
          <cell r="CR378">
            <v>-3294999</v>
          </cell>
          <cell r="CS378">
            <v>-3294999</v>
          </cell>
          <cell r="CT378">
            <v>-3294999</v>
          </cell>
          <cell r="CU378">
            <v>-3924999</v>
          </cell>
          <cell r="CV378">
            <v>0</v>
          </cell>
          <cell r="CW378">
            <v>0</v>
          </cell>
          <cell r="CX378">
            <v>0</v>
          </cell>
          <cell r="CY378">
            <v>0</v>
          </cell>
          <cell r="CZ378">
            <v>0</v>
          </cell>
          <cell r="DA378">
            <v>0</v>
          </cell>
          <cell r="DB378">
            <v>-3924999</v>
          </cell>
          <cell r="DC378">
            <v>0</v>
          </cell>
          <cell r="DD378">
            <v>-4656258</v>
          </cell>
          <cell r="DE378">
            <v>-4656259</v>
          </cell>
          <cell r="DF378">
            <v>0</v>
          </cell>
          <cell r="DG378">
            <v>0</v>
          </cell>
          <cell r="DH378">
            <v>0</v>
          </cell>
          <cell r="DI378">
            <v>0</v>
          </cell>
          <cell r="DJ378">
            <v>0</v>
          </cell>
          <cell r="DK378">
            <v>0</v>
          </cell>
          <cell r="DL378">
            <v>-4656258</v>
          </cell>
          <cell r="DM378">
            <v>0</v>
          </cell>
          <cell r="DN378">
            <v>0</v>
          </cell>
          <cell r="DO378">
            <v>0</v>
          </cell>
          <cell r="DP378">
            <v>0</v>
          </cell>
          <cell r="DQ378">
            <v>0</v>
          </cell>
          <cell r="DR378">
            <v>0</v>
          </cell>
          <cell r="DS378">
            <v>-2521474</v>
          </cell>
          <cell r="DT378">
            <v>0</v>
          </cell>
          <cell r="DU378">
            <v>0</v>
          </cell>
          <cell r="DV378">
            <v>0</v>
          </cell>
          <cell r="DW378">
            <v>0</v>
          </cell>
          <cell r="DX378">
            <v>0</v>
          </cell>
          <cell r="DY378">
            <v>0</v>
          </cell>
          <cell r="DZ378">
            <v>0</v>
          </cell>
          <cell r="EA378">
            <v>0</v>
          </cell>
        </row>
        <row r="379">
          <cell r="A379">
            <v>306</v>
          </cell>
          <cell r="B379">
            <v>10</v>
          </cell>
          <cell r="C379">
            <v>3</v>
          </cell>
          <cell r="D379">
            <v>0</v>
          </cell>
          <cell r="E379">
            <v>0</v>
          </cell>
          <cell r="F379">
            <v>0</v>
          </cell>
          <cell r="G379" t="str">
            <v>General Fund Receipts</v>
          </cell>
          <cell r="H379">
            <v>0</v>
          </cell>
          <cell r="I379">
            <v>0</v>
          </cell>
          <cell r="J379" t="str">
            <v>FDSL downward modification/negative loan subsidies</v>
          </cell>
          <cell r="K379">
            <v>0</v>
          </cell>
          <cell r="L379" t="str">
            <v>M</v>
          </cell>
          <cell r="M379">
            <v>1</v>
          </cell>
          <cell r="N379">
            <v>0</v>
          </cell>
          <cell r="O379">
            <v>0</v>
          </cell>
          <cell r="P379">
            <v>-4403431</v>
          </cell>
          <cell r="Q379">
            <v>-10718030</v>
          </cell>
          <cell r="R379">
            <v>-6309874</v>
          </cell>
          <cell r="S379">
            <v>-5512981</v>
          </cell>
          <cell r="T379">
            <v>-6309874</v>
          </cell>
          <cell r="U379">
            <v>-10718030</v>
          </cell>
          <cell r="V379">
            <v>-10241212</v>
          </cell>
          <cell r="W379">
            <v>-10241212</v>
          </cell>
          <cell r="X379">
            <v>0</v>
          </cell>
          <cell r="Y379">
            <v>-10718030</v>
          </cell>
          <cell r="Z379">
            <v>0</v>
          </cell>
          <cell r="AA379">
            <v>0</v>
          </cell>
          <cell r="AB379">
            <v>0</v>
          </cell>
          <cell r="AC379">
            <v>-10718030</v>
          </cell>
          <cell r="AD379">
            <v>-10718030</v>
          </cell>
          <cell r="AE379">
            <v>-10718030</v>
          </cell>
          <cell r="AF379">
            <v>-10718030</v>
          </cell>
          <cell r="AG379">
            <v>-10241212</v>
          </cell>
          <cell r="AH379">
            <v>-16397856</v>
          </cell>
          <cell r="AI379">
            <v>-5512981</v>
          </cell>
          <cell r="AJ379">
            <v>-5512981</v>
          </cell>
          <cell r="AK379">
            <v>-5512981</v>
          </cell>
          <cell r="AL379">
            <v>-10241212</v>
          </cell>
          <cell r="AM379">
            <v>-10241212</v>
          </cell>
          <cell r="AN379">
            <v>-10241212</v>
          </cell>
          <cell r="AO379">
            <v>-10241212</v>
          </cell>
          <cell r="AP379">
            <v>-5808443</v>
          </cell>
          <cell r="AQ379">
            <v>-16397856</v>
          </cell>
          <cell r="AR379">
            <v>-16397856</v>
          </cell>
          <cell r="AS379">
            <v>-16397856</v>
          </cell>
          <cell r="AT379">
            <v>-16397856</v>
          </cell>
          <cell r="AU379">
            <v>-16397856</v>
          </cell>
          <cell r="AV379">
            <v>-16397856</v>
          </cell>
          <cell r="AW379">
            <v>-16397856</v>
          </cell>
          <cell r="AX379">
            <v>-16397856</v>
          </cell>
          <cell r="AY379">
            <v>-16397856</v>
          </cell>
          <cell r="AZ379">
            <v>-17031332</v>
          </cell>
          <cell r="BA379">
            <v>-16397856</v>
          </cell>
          <cell r="BB379">
            <v>-5512981</v>
          </cell>
          <cell r="BC379">
            <v>-5612948</v>
          </cell>
          <cell r="BD379">
            <v>-6709431</v>
          </cell>
          <cell r="BE379">
            <v>-9247288</v>
          </cell>
          <cell r="BF379">
            <v>-22710562</v>
          </cell>
          <cell r="BG379">
            <v>-22710562</v>
          </cell>
          <cell r="BH379">
            <v>-22710562</v>
          </cell>
          <cell r="BI379">
            <v>-22710562</v>
          </cell>
          <cell r="BJ379">
            <v>-22710562</v>
          </cell>
          <cell r="BK379">
            <v>-22710562</v>
          </cell>
          <cell r="BL379">
            <v>-22710562</v>
          </cell>
          <cell r="BM379">
            <v>-22938969</v>
          </cell>
          <cell r="BN379">
            <v>-22938969</v>
          </cell>
          <cell r="BO379">
            <v>-22938969</v>
          </cell>
          <cell r="BP379">
            <v>-22938969</v>
          </cell>
          <cell r="BQ379">
            <v>-16397856</v>
          </cell>
          <cell r="BR379">
            <v>-16397856</v>
          </cell>
          <cell r="BS379">
            <v>-16397856</v>
          </cell>
          <cell r="BT379">
            <v>-16397856</v>
          </cell>
          <cell r="BU379">
            <v>-16397856</v>
          </cell>
          <cell r="BV379">
            <v>-22907141</v>
          </cell>
          <cell r="BW379">
            <v>-22612304</v>
          </cell>
          <cell r="BX379">
            <v>-22612304</v>
          </cell>
          <cell r="BY379">
            <v>-22612304</v>
          </cell>
          <cell r="BZ379">
            <v>-22612304</v>
          </cell>
          <cell r="CA379">
            <v>-22612304</v>
          </cell>
          <cell r="CB379">
            <v>-22612304</v>
          </cell>
          <cell r="CC379">
            <v>-22612304</v>
          </cell>
          <cell r="CD379">
            <v>-28709333</v>
          </cell>
          <cell r="CE379">
            <v>-24835902</v>
          </cell>
          <cell r="CF379">
            <v>-28077487</v>
          </cell>
          <cell r="CG379">
            <v>-24652847</v>
          </cell>
          <cell r="CH379">
            <v>-27010291</v>
          </cell>
          <cell r="CI379">
            <v>-28077487</v>
          </cell>
          <cell r="CJ379">
            <v>-22907141</v>
          </cell>
          <cell r="CK379">
            <v>-24910531</v>
          </cell>
          <cell r="CL379">
            <v>-28709333</v>
          </cell>
          <cell r="CM379">
            <v>-24910531</v>
          </cell>
          <cell r="CN379">
            <v>-24910531</v>
          </cell>
          <cell r="CO379">
            <v>-24910531</v>
          </cell>
          <cell r="CP379">
            <v>-24910531</v>
          </cell>
          <cell r="CQ379">
            <v>-25403384</v>
          </cell>
          <cell r="CR379">
            <v>-21292449</v>
          </cell>
          <cell r="CS379">
            <v>-21292449</v>
          </cell>
          <cell r="CT379">
            <v>-21292449</v>
          </cell>
          <cell r="CU379">
            <v>-22090527</v>
          </cell>
          <cell r="CV379">
            <v>-27189504</v>
          </cell>
          <cell r="CW379">
            <v>-29038495</v>
          </cell>
          <cell r="CX379">
            <v>-29038495</v>
          </cell>
          <cell r="CY379">
            <v>-29038495</v>
          </cell>
          <cell r="CZ379">
            <v>-13912076</v>
          </cell>
          <cell r="DA379">
            <v>-13622360</v>
          </cell>
          <cell r="DB379">
            <v>-21292449</v>
          </cell>
          <cell r="DC379">
            <v>-13707446</v>
          </cell>
          <cell r="DD379">
            <v>-7173877</v>
          </cell>
          <cell r="DE379">
            <v>-6186096</v>
          </cell>
          <cell r="DF379">
            <v>-10671094</v>
          </cell>
          <cell r="DG379">
            <v>-10671094</v>
          </cell>
          <cell r="DH379">
            <v>-10671094</v>
          </cell>
          <cell r="DI379">
            <v>-10671094</v>
          </cell>
          <cell r="DJ379">
            <v>-10671094</v>
          </cell>
          <cell r="DK379">
            <v>-10453814</v>
          </cell>
          <cell r="DL379">
            <v>-7173877</v>
          </cell>
          <cell r="DM379">
            <v>-9310934</v>
          </cell>
          <cell r="DN379">
            <v>-9310934</v>
          </cell>
          <cell r="DO379">
            <v>0</v>
          </cell>
          <cell r="DP379">
            <v>-7727279</v>
          </cell>
          <cell r="DQ379">
            <v>-7647154</v>
          </cell>
          <cell r="DR379">
            <v>-9310934</v>
          </cell>
          <cell r="DS379">
            <v>-5346798</v>
          </cell>
          <cell r="DT379">
            <v>-9237817</v>
          </cell>
          <cell r="DU379">
            <v>-9237817</v>
          </cell>
          <cell r="DV379">
            <v>-9237817</v>
          </cell>
          <cell r="DW379">
            <v>-9237817</v>
          </cell>
          <cell r="DX379">
            <v>-6720632</v>
          </cell>
          <cell r="DY379">
            <v>-6720632</v>
          </cell>
          <cell r="DZ379">
            <v>-6720632</v>
          </cell>
          <cell r="EA379">
            <v>-6720632</v>
          </cell>
        </row>
        <row r="380">
          <cell r="A380">
            <v>307</v>
          </cell>
          <cell r="B380">
            <v>10</v>
          </cell>
          <cell r="C380">
            <v>3</v>
          </cell>
          <cell r="D380">
            <v>0</v>
          </cell>
          <cell r="E380">
            <v>0</v>
          </cell>
          <cell r="F380">
            <v>0</v>
          </cell>
          <cell r="G380" t="str">
            <v>General Fund Receipts</v>
          </cell>
          <cell r="H380">
            <v>0</v>
          </cell>
          <cell r="I380">
            <v>0</v>
          </cell>
          <cell r="J380" t="str">
            <v>FFEL downward modification/negative loan subsidies</v>
          </cell>
          <cell r="K380">
            <v>0</v>
          </cell>
          <cell r="L380" t="str">
            <v>M</v>
          </cell>
          <cell r="M380">
            <v>1</v>
          </cell>
          <cell r="N380">
            <v>0</v>
          </cell>
          <cell r="O380">
            <v>0</v>
          </cell>
          <cell r="P380">
            <v>-8935507</v>
          </cell>
          <cell r="Q380">
            <v>-3142793</v>
          </cell>
          <cell r="R380">
            <v>-4712304</v>
          </cell>
          <cell r="S380">
            <v>-4712304</v>
          </cell>
          <cell r="T380">
            <v>-4712304</v>
          </cell>
          <cell r="U380">
            <v>-3142793</v>
          </cell>
          <cell r="V380">
            <v>0</v>
          </cell>
          <cell r="W380">
            <v>0</v>
          </cell>
          <cell r="X380">
            <v>0</v>
          </cell>
          <cell r="Y380">
            <v>-3142793</v>
          </cell>
          <cell r="Z380">
            <v>0</v>
          </cell>
          <cell r="AA380">
            <v>0</v>
          </cell>
          <cell r="AB380">
            <v>0</v>
          </cell>
          <cell r="AC380">
            <v>-3142793</v>
          </cell>
          <cell r="AD380">
            <v>-3142793</v>
          </cell>
          <cell r="AE380">
            <v>-3142793</v>
          </cell>
          <cell r="AF380">
            <v>-3142793</v>
          </cell>
          <cell r="AG380">
            <v>0</v>
          </cell>
          <cell r="AH380">
            <v>0</v>
          </cell>
          <cell r="AI380">
            <v>-4712304</v>
          </cell>
          <cell r="AJ380">
            <v>-4712304</v>
          </cell>
          <cell r="AK380">
            <v>-4712304</v>
          </cell>
          <cell r="AL380">
            <v>0</v>
          </cell>
          <cell r="AM380">
            <v>0</v>
          </cell>
          <cell r="AN380">
            <v>0</v>
          </cell>
          <cell r="AO380">
            <v>0</v>
          </cell>
          <cell r="AP380">
            <v>-4712304</v>
          </cell>
          <cell r="AQ380">
            <v>0</v>
          </cell>
          <cell r="AR380">
            <v>0</v>
          </cell>
          <cell r="AS380">
            <v>0</v>
          </cell>
          <cell r="AT380">
            <v>0</v>
          </cell>
          <cell r="AU380">
            <v>0</v>
          </cell>
          <cell r="AV380">
            <v>0</v>
          </cell>
          <cell r="AW380">
            <v>0</v>
          </cell>
          <cell r="AX380">
            <v>0</v>
          </cell>
          <cell r="AY380">
            <v>0</v>
          </cell>
          <cell r="AZ380">
            <v>0</v>
          </cell>
          <cell r="BA380">
            <v>0</v>
          </cell>
          <cell r="BB380">
            <v>-4712304</v>
          </cell>
          <cell r="BC380">
            <v>0</v>
          </cell>
          <cell r="BD380">
            <v>0</v>
          </cell>
          <cell r="BE380">
            <v>0</v>
          </cell>
          <cell r="BF380">
            <v>-2392459</v>
          </cell>
          <cell r="BG380">
            <v>-2392459</v>
          </cell>
          <cell r="BH380">
            <v>-2392459</v>
          </cell>
          <cell r="BI380">
            <v>-2392459</v>
          </cell>
          <cell r="BJ380">
            <v>-2392459</v>
          </cell>
          <cell r="BK380">
            <v>-2392459</v>
          </cell>
          <cell r="BL380">
            <v>-2392459</v>
          </cell>
          <cell r="BM380">
            <v>0</v>
          </cell>
          <cell r="BN380">
            <v>0</v>
          </cell>
          <cell r="BO380">
            <v>0</v>
          </cell>
          <cell r="BP380">
            <v>0</v>
          </cell>
          <cell r="BQ380">
            <v>0</v>
          </cell>
          <cell r="BR380">
            <v>0</v>
          </cell>
          <cell r="BS380">
            <v>0</v>
          </cell>
          <cell r="BT380">
            <v>0</v>
          </cell>
          <cell r="BU380">
            <v>0</v>
          </cell>
          <cell r="BV380">
            <v>-261866</v>
          </cell>
          <cell r="BW380">
            <v>0</v>
          </cell>
          <cell r="BX380">
            <v>0</v>
          </cell>
          <cell r="BY380">
            <v>0</v>
          </cell>
          <cell r="BZ380">
            <v>0</v>
          </cell>
          <cell r="CA380">
            <v>0</v>
          </cell>
          <cell r="CB380">
            <v>0</v>
          </cell>
          <cell r="CC380">
            <v>0</v>
          </cell>
          <cell r="CD380">
            <v>-3390397</v>
          </cell>
          <cell r="CE380">
            <v>-713130</v>
          </cell>
          <cell r="CF380">
            <v>0</v>
          </cell>
          <cell r="CG380">
            <v>0</v>
          </cell>
          <cell r="CH380">
            <v>0</v>
          </cell>
          <cell r="CI380">
            <v>0</v>
          </cell>
          <cell r="CJ380">
            <v>-261866</v>
          </cell>
          <cell r="CK380">
            <v>0</v>
          </cell>
          <cell r="CL380">
            <v>0</v>
          </cell>
          <cell r="CM380">
            <v>0</v>
          </cell>
          <cell r="CN380">
            <v>0</v>
          </cell>
          <cell r="CO380">
            <v>0</v>
          </cell>
          <cell r="CP380">
            <v>0</v>
          </cell>
          <cell r="CQ380">
            <v>-3657173</v>
          </cell>
          <cell r="CR380">
            <v>-4020363</v>
          </cell>
          <cell r="CS380">
            <v>-4020363</v>
          </cell>
          <cell r="CT380">
            <v>-4020363</v>
          </cell>
          <cell r="CU380">
            <v>-4020363</v>
          </cell>
          <cell r="CV380">
            <v>0</v>
          </cell>
          <cell r="CW380">
            <v>-4020363</v>
          </cell>
          <cell r="CX380">
            <v>-4020363</v>
          </cell>
          <cell r="CY380">
            <v>-4020363</v>
          </cell>
          <cell r="CZ380">
            <v>0</v>
          </cell>
          <cell r="DA380">
            <v>0</v>
          </cell>
          <cell r="DB380">
            <v>-4020363</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row>
        <row r="381">
          <cell r="A381">
            <v>308</v>
          </cell>
          <cell r="B381">
            <v>10</v>
          </cell>
          <cell r="C381">
            <v>3</v>
          </cell>
          <cell r="D381">
            <v>0</v>
          </cell>
          <cell r="E381">
            <v>0</v>
          </cell>
          <cell r="F381">
            <v>0</v>
          </cell>
          <cell r="G381" t="str">
            <v>General Fund Receipts</v>
          </cell>
          <cell r="H381">
            <v>0</v>
          </cell>
          <cell r="I381">
            <v>0</v>
          </cell>
          <cell r="J381" t="str">
            <v>Perkins loan negative loan subsidies</v>
          </cell>
          <cell r="K381">
            <v>0</v>
          </cell>
          <cell r="L381" t="str">
            <v>M</v>
          </cell>
          <cell r="M381">
            <v>1</v>
          </cell>
          <cell r="N381">
            <v>0</v>
          </cell>
          <cell r="O381">
            <v>0</v>
          </cell>
          <cell r="P381">
            <v>0</v>
          </cell>
          <cell r="Q381">
            <v>-288338</v>
          </cell>
          <cell r="R381">
            <v>0</v>
          </cell>
          <cell r="S381">
            <v>0</v>
          </cell>
          <cell r="T381">
            <v>0</v>
          </cell>
          <cell r="U381">
            <v>-288338</v>
          </cell>
          <cell r="V381">
            <v>0</v>
          </cell>
          <cell r="W381">
            <v>0</v>
          </cell>
          <cell r="X381">
            <v>0</v>
          </cell>
          <cell r="Y381">
            <v>-288338</v>
          </cell>
          <cell r="Z381">
            <v>0</v>
          </cell>
          <cell r="AA381">
            <v>0</v>
          </cell>
          <cell r="AB381">
            <v>0</v>
          </cell>
          <cell r="AC381">
            <v>-288338</v>
          </cell>
          <cell r="AD381">
            <v>-288338</v>
          </cell>
          <cell r="AE381">
            <v>-288338</v>
          </cell>
          <cell r="AF381">
            <v>-288338</v>
          </cell>
          <cell r="AG381">
            <v>-46064</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-46064</v>
          </cell>
          <cell r="BD381">
            <v>0</v>
          </cell>
          <cell r="BE381">
            <v>-46064</v>
          </cell>
          <cell r="BF381">
            <v>-577620</v>
          </cell>
          <cell r="BG381">
            <v>-577620</v>
          </cell>
          <cell r="BH381">
            <v>-577620</v>
          </cell>
          <cell r="BI381">
            <v>-577620</v>
          </cell>
          <cell r="BJ381">
            <v>-577620</v>
          </cell>
          <cell r="BK381">
            <v>-577620</v>
          </cell>
          <cell r="BL381">
            <v>-577620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-647890</v>
          </cell>
          <cell r="CE381">
            <v>0</v>
          </cell>
          <cell r="CF381">
            <v>0</v>
          </cell>
          <cell r="CG381">
            <v>0</v>
          </cell>
          <cell r="CH381">
            <v>0</v>
          </cell>
          <cell r="CI381">
            <v>0</v>
          </cell>
          <cell r="CJ381">
            <v>0</v>
          </cell>
          <cell r="CK381">
            <v>-1776903</v>
          </cell>
          <cell r="CL381">
            <v>-647890</v>
          </cell>
          <cell r="CM381">
            <v>-1776903</v>
          </cell>
          <cell r="CN381">
            <v>-1776903</v>
          </cell>
          <cell r="CO381">
            <v>-1776903</v>
          </cell>
          <cell r="CP381">
            <v>-1776903</v>
          </cell>
          <cell r="CQ381">
            <v>-672855</v>
          </cell>
          <cell r="CR381">
            <v>0</v>
          </cell>
          <cell r="CS381">
            <v>0</v>
          </cell>
          <cell r="CT381">
            <v>0</v>
          </cell>
          <cell r="CU381">
            <v>0</v>
          </cell>
          <cell r="CV381">
            <v>0</v>
          </cell>
          <cell r="CW381">
            <v>0</v>
          </cell>
          <cell r="CX381">
            <v>0</v>
          </cell>
          <cell r="CY381">
            <v>0</v>
          </cell>
          <cell r="CZ381">
            <v>-395389</v>
          </cell>
          <cell r="DA381">
            <v>0</v>
          </cell>
          <cell r="DB381">
            <v>0</v>
          </cell>
          <cell r="DC381">
            <v>0</v>
          </cell>
          <cell r="DD381">
            <v>0</v>
          </cell>
          <cell r="DE381">
            <v>0</v>
          </cell>
          <cell r="DF381">
            <v>-395389</v>
          </cell>
          <cell r="DG381">
            <v>-395389</v>
          </cell>
          <cell r="DH381">
            <v>-395389</v>
          </cell>
          <cell r="DI381">
            <v>-395389</v>
          </cell>
          <cell r="DJ381">
            <v>-395389</v>
          </cell>
          <cell r="DK381">
            <v>-417644</v>
          </cell>
          <cell r="DL381">
            <v>0</v>
          </cell>
          <cell r="DM381">
            <v>0</v>
          </cell>
          <cell r="DN381">
            <v>0</v>
          </cell>
          <cell r="DO381">
            <v>0</v>
          </cell>
          <cell r="DP381">
            <v>0</v>
          </cell>
          <cell r="DQ381">
            <v>0</v>
          </cell>
          <cell r="DR381">
            <v>0</v>
          </cell>
          <cell r="DS381">
            <v>0</v>
          </cell>
          <cell r="DT381">
            <v>-417644</v>
          </cell>
          <cell r="DU381">
            <v>-417644</v>
          </cell>
          <cell r="DV381">
            <v>-417644</v>
          </cell>
          <cell r="DW381">
            <v>-417644</v>
          </cell>
          <cell r="DX381">
            <v>-304978</v>
          </cell>
          <cell r="DY381">
            <v>-304978</v>
          </cell>
          <cell r="DZ381">
            <v>-304978</v>
          </cell>
          <cell r="EA381">
            <v>-304978</v>
          </cell>
        </row>
        <row r="382">
          <cell r="A382">
            <v>309</v>
          </cell>
          <cell r="B382">
            <v>10</v>
          </cell>
          <cell r="C382">
            <v>3</v>
          </cell>
          <cell r="D382">
            <v>0</v>
          </cell>
          <cell r="E382">
            <v>0</v>
          </cell>
          <cell r="F382">
            <v>0</v>
          </cell>
          <cell r="G382" t="str">
            <v>General Fund Receipts</v>
          </cell>
          <cell r="H382">
            <v>0</v>
          </cell>
          <cell r="I382">
            <v>0</v>
          </cell>
          <cell r="J382" t="str">
            <v>TEACH downward modification/negative loan subsidies</v>
          </cell>
          <cell r="K382">
            <v>0</v>
          </cell>
          <cell r="L382" t="str">
            <v>M</v>
          </cell>
          <cell r="M382">
            <v>1</v>
          </cell>
          <cell r="N382">
            <v>0</v>
          </cell>
          <cell r="O382">
            <v>0</v>
          </cell>
          <cell r="P382">
            <v>-1952</v>
          </cell>
          <cell r="Q382">
            <v>-2442</v>
          </cell>
          <cell r="R382">
            <v>-972</v>
          </cell>
          <cell r="S382">
            <v>-972</v>
          </cell>
          <cell r="T382">
            <v>-972</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-972</v>
          </cell>
          <cell r="AJ382">
            <v>-972</v>
          </cell>
          <cell r="AK382">
            <v>-972</v>
          </cell>
          <cell r="AL382">
            <v>0</v>
          </cell>
          <cell r="AM382">
            <v>0</v>
          </cell>
          <cell r="AN382">
            <v>0</v>
          </cell>
          <cell r="AO382">
            <v>0</v>
          </cell>
          <cell r="AP382">
            <v>-972</v>
          </cell>
          <cell r="AQ382">
            <v>0</v>
          </cell>
          <cell r="AR382">
            <v>0</v>
          </cell>
          <cell r="AS382">
            <v>0</v>
          </cell>
          <cell r="AT382">
            <v>0</v>
          </cell>
          <cell r="AU382">
            <v>0</v>
          </cell>
          <cell r="AV382">
            <v>0</v>
          </cell>
          <cell r="AW382">
            <v>0</v>
          </cell>
          <cell r="AX382">
            <v>0</v>
          </cell>
          <cell r="AY382">
            <v>0</v>
          </cell>
          <cell r="AZ382">
            <v>0</v>
          </cell>
          <cell r="BA382">
            <v>0</v>
          </cell>
          <cell r="BB382">
            <v>-972</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Y382">
            <v>0</v>
          </cell>
          <cell r="DZ382">
            <v>0</v>
          </cell>
          <cell r="EA382">
            <v>0</v>
          </cell>
        </row>
        <row r="383">
          <cell r="A383">
            <v>309.01</v>
          </cell>
          <cell r="B383">
            <v>10</v>
          </cell>
          <cell r="C383">
            <v>3</v>
          </cell>
          <cell r="D383">
            <v>0</v>
          </cell>
          <cell r="E383">
            <v>0</v>
          </cell>
          <cell r="F383">
            <v>0</v>
          </cell>
          <cell r="G383" t="str">
            <v>General Fund Receipts</v>
          </cell>
          <cell r="H383">
            <v>0</v>
          </cell>
          <cell r="I383">
            <v>0</v>
          </cell>
          <cell r="J383" t="str">
            <v>TEACH downward reestimate of loan subsidies</v>
          </cell>
          <cell r="K383">
            <v>0</v>
          </cell>
          <cell r="L383" t="str">
            <v>M</v>
          </cell>
          <cell r="M383">
            <v>1</v>
          </cell>
          <cell r="N383">
            <v>0</v>
          </cell>
          <cell r="O383">
            <v>0</v>
          </cell>
          <cell r="P383">
            <v>0</v>
          </cell>
          <cell r="Q383">
            <v>0</v>
          </cell>
          <cell r="R383">
            <v>-153</v>
          </cell>
          <cell r="S383">
            <v>-153</v>
          </cell>
          <cell r="T383">
            <v>-153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-5971</v>
          </cell>
          <cell r="AI383">
            <v>-153</v>
          </cell>
          <cell r="AJ383">
            <v>-153</v>
          </cell>
          <cell r="AK383">
            <v>-153</v>
          </cell>
          <cell r="AL383">
            <v>0</v>
          </cell>
          <cell r="AM383">
            <v>0</v>
          </cell>
          <cell r="AN383">
            <v>0</v>
          </cell>
          <cell r="AO383">
            <v>0</v>
          </cell>
          <cell r="AP383">
            <v>-153</v>
          </cell>
          <cell r="AQ383">
            <v>-5971</v>
          </cell>
          <cell r="AR383">
            <v>-5971</v>
          </cell>
          <cell r="AS383">
            <v>-5971</v>
          </cell>
          <cell r="AT383">
            <v>-5971</v>
          </cell>
          <cell r="AU383">
            <v>-5971</v>
          </cell>
          <cell r="AV383">
            <v>-5971</v>
          </cell>
          <cell r="AW383">
            <v>-5971</v>
          </cell>
          <cell r="AX383">
            <v>-5971</v>
          </cell>
          <cell r="AY383">
            <v>-5971</v>
          </cell>
          <cell r="AZ383">
            <v>-5971</v>
          </cell>
          <cell r="BA383">
            <v>-5971</v>
          </cell>
          <cell r="BB383">
            <v>-153</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-5971</v>
          </cell>
          <cell r="BR383">
            <v>-5971</v>
          </cell>
          <cell r="BS383">
            <v>-5971</v>
          </cell>
          <cell r="BT383">
            <v>-5971</v>
          </cell>
          <cell r="BU383">
            <v>-5971</v>
          </cell>
          <cell r="BV383">
            <v>0</v>
          </cell>
          <cell r="BW383">
            <v>0</v>
          </cell>
          <cell r="BX383">
            <v>0</v>
          </cell>
          <cell r="BY383">
            <v>0</v>
          </cell>
          <cell r="BZ383">
            <v>0</v>
          </cell>
          <cell r="CA383">
            <v>0</v>
          </cell>
          <cell r="CB383">
            <v>0</v>
          </cell>
          <cell r="CC383">
            <v>0</v>
          </cell>
          <cell r="CD383">
            <v>0</v>
          </cell>
          <cell r="CE383">
            <v>0</v>
          </cell>
          <cell r="CF383">
            <v>0</v>
          </cell>
          <cell r="CG383">
            <v>-17411</v>
          </cell>
          <cell r="CH383">
            <v>-17411</v>
          </cell>
          <cell r="CI383">
            <v>0</v>
          </cell>
          <cell r="CJ383">
            <v>0</v>
          </cell>
          <cell r="CK383">
            <v>0</v>
          </cell>
          <cell r="CL383">
            <v>0</v>
          </cell>
          <cell r="CM383">
            <v>0</v>
          </cell>
          <cell r="CN383">
            <v>0</v>
          </cell>
          <cell r="CO383">
            <v>0</v>
          </cell>
          <cell r="CP383">
            <v>0</v>
          </cell>
          <cell r="CQ383">
            <v>0</v>
          </cell>
          <cell r="CR383">
            <v>0</v>
          </cell>
          <cell r="CS383">
            <v>0</v>
          </cell>
          <cell r="CT383">
            <v>0</v>
          </cell>
          <cell r="CU383">
            <v>-13341</v>
          </cell>
          <cell r="CV383">
            <v>0</v>
          </cell>
          <cell r="CW383">
            <v>0</v>
          </cell>
          <cell r="CX383">
            <v>0</v>
          </cell>
          <cell r="CY383">
            <v>0</v>
          </cell>
          <cell r="CZ383">
            <v>0</v>
          </cell>
          <cell r="DA383">
            <v>0</v>
          </cell>
          <cell r="DB383">
            <v>-13341</v>
          </cell>
          <cell r="DC383">
            <v>0</v>
          </cell>
          <cell r="DD383">
            <v>0</v>
          </cell>
          <cell r="DE383">
            <v>-31199</v>
          </cell>
          <cell r="DF383">
            <v>0</v>
          </cell>
          <cell r="DG383">
            <v>0</v>
          </cell>
          <cell r="DH383">
            <v>0</v>
          </cell>
          <cell r="DI383">
            <v>0</v>
          </cell>
          <cell r="DJ383">
            <v>0</v>
          </cell>
          <cell r="DK383">
            <v>0</v>
          </cell>
          <cell r="DL383">
            <v>-31199</v>
          </cell>
          <cell r="DM383">
            <v>0</v>
          </cell>
          <cell r="DN383">
            <v>0</v>
          </cell>
          <cell r="DO383">
            <v>0</v>
          </cell>
          <cell r="DP383">
            <v>0</v>
          </cell>
          <cell r="DQ383">
            <v>0</v>
          </cell>
          <cell r="DR383">
            <v>0</v>
          </cell>
          <cell r="DS383">
            <v>-5111</v>
          </cell>
          <cell r="DT383">
            <v>0</v>
          </cell>
          <cell r="DU383">
            <v>0</v>
          </cell>
          <cell r="DV383">
            <v>0</v>
          </cell>
          <cell r="DW383">
            <v>0</v>
          </cell>
          <cell r="DX383">
            <v>0</v>
          </cell>
          <cell r="DY383">
            <v>0</v>
          </cell>
          <cell r="DZ383">
            <v>0</v>
          </cell>
          <cell r="EA383">
            <v>0</v>
          </cell>
        </row>
        <row r="384">
          <cell r="A384">
            <v>310</v>
          </cell>
          <cell r="B384">
            <v>10</v>
          </cell>
          <cell r="C384">
            <v>3</v>
          </cell>
          <cell r="D384">
            <v>0</v>
          </cell>
          <cell r="E384">
            <v>0</v>
          </cell>
          <cell r="F384">
            <v>0</v>
          </cell>
          <cell r="G384" t="str">
            <v>General Fund Receipts</v>
          </cell>
          <cell r="H384">
            <v>0</v>
          </cell>
          <cell r="I384">
            <v>0</v>
          </cell>
          <cell r="J384" t="str">
            <v>HBCU capital financing downward reestimate of loan subsidies</v>
          </cell>
          <cell r="K384">
            <v>0</v>
          </cell>
          <cell r="L384" t="str">
            <v>M</v>
          </cell>
          <cell r="M384">
            <v>1</v>
          </cell>
          <cell r="N384">
            <v>0</v>
          </cell>
          <cell r="O384">
            <v>0</v>
          </cell>
          <cell r="P384">
            <v>-26606</v>
          </cell>
          <cell r="Q384">
            <v>0</v>
          </cell>
          <cell r="R384">
            <v>-92374</v>
          </cell>
          <cell r="S384">
            <v>-92374</v>
          </cell>
          <cell r="T384">
            <v>-92374</v>
          </cell>
          <cell r="U384">
            <v>0</v>
          </cell>
          <cell r="V384">
            <v>0</v>
          </cell>
          <cell r="W384">
            <v>0</v>
          </cell>
          <cell r="X384">
            <v>0</v>
          </cell>
          <cell r="Y384">
            <v>0</v>
          </cell>
          <cell r="Z384">
            <v>0</v>
          </cell>
          <cell r="AA384">
            <v>0</v>
          </cell>
          <cell r="AB384">
            <v>0</v>
          </cell>
          <cell r="AC384">
            <v>0</v>
          </cell>
          <cell r="AD384">
            <v>0</v>
          </cell>
          <cell r="AE384">
            <v>-92374</v>
          </cell>
          <cell r="AF384">
            <v>-92374</v>
          </cell>
          <cell r="AG384">
            <v>-23446</v>
          </cell>
          <cell r="AH384">
            <v>-92374</v>
          </cell>
          <cell r="AI384">
            <v>-92374</v>
          </cell>
          <cell r="AJ384">
            <v>-92374</v>
          </cell>
          <cell r="AK384">
            <v>-92374</v>
          </cell>
          <cell r="AL384">
            <v>-92374</v>
          </cell>
          <cell r="AM384">
            <v>-92374</v>
          </cell>
          <cell r="AN384">
            <v>-92374</v>
          </cell>
          <cell r="AO384">
            <v>-92374</v>
          </cell>
          <cell r="AP384">
            <v>-92374</v>
          </cell>
          <cell r="AQ384">
            <v>-23446</v>
          </cell>
          <cell r="AR384">
            <v>-23446</v>
          </cell>
          <cell r="AS384">
            <v>-23446</v>
          </cell>
          <cell r="AT384">
            <v>-23446</v>
          </cell>
          <cell r="AU384">
            <v>-23446</v>
          </cell>
          <cell r="AV384">
            <v>-23446</v>
          </cell>
          <cell r="AW384">
            <v>-23446</v>
          </cell>
          <cell r="AX384">
            <v>-23446</v>
          </cell>
          <cell r="AY384">
            <v>-23446</v>
          </cell>
          <cell r="AZ384">
            <v>-23446</v>
          </cell>
          <cell r="BA384">
            <v>-23446</v>
          </cell>
          <cell r="BB384">
            <v>-92374</v>
          </cell>
          <cell r="BC384">
            <v>-92374</v>
          </cell>
          <cell r="BD384">
            <v>-92374</v>
          </cell>
          <cell r="BE384">
            <v>-92374</v>
          </cell>
          <cell r="BF384">
            <v>0</v>
          </cell>
          <cell r="BG384">
            <v>0</v>
          </cell>
          <cell r="BH384">
            <v>0</v>
          </cell>
          <cell r="BI384">
            <v>0</v>
          </cell>
          <cell r="BJ384">
            <v>0</v>
          </cell>
          <cell r="BK384">
            <v>0</v>
          </cell>
          <cell r="BL384">
            <v>0</v>
          </cell>
          <cell r="BM384">
            <v>-23446</v>
          </cell>
          <cell r="BN384">
            <v>-23446</v>
          </cell>
          <cell r="BO384">
            <v>-23446</v>
          </cell>
          <cell r="BP384">
            <v>-23446</v>
          </cell>
          <cell r="BQ384">
            <v>-23446</v>
          </cell>
          <cell r="BR384">
            <v>-23446</v>
          </cell>
          <cell r="BS384">
            <v>0</v>
          </cell>
          <cell r="BT384">
            <v>0</v>
          </cell>
          <cell r="BU384">
            <v>0</v>
          </cell>
          <cell r="BV384">
            <v>-20241</v>
          </cell>
          <cell r="BW384">
            <v>0</v>
          </cell>
          <cell r="BX384">
            <v>0</v>
          </cell>
          <cell r="BY384">
            <v>0</v>
          </cell>
          <cell r="BZ384">
            <v>0</v>
          </cell>
          <cell r="CA384">
            <v>0</v>
          </cell>
          <cell r="CB384">
            <v>0</v>
          </cell>
          <cell r="CC384">
            <v>0</v>
          </cell>
          <cell r="CD384">
            <v>0</v>
          </cell>
          <cell r="CE384">
            <v>0</v>
          </cell>
          <cell r="CF384">
            <v>0</v>
          </cell>
          <cell r="CG384">
            <v>-197183</v>
          </cell>
          <cell r="CH384">
            <v>-197183</v>
          </cell>
          <cell r="CI384">
            <v>0</v>
          </cell>
          <cell r="CJ384">
            <v>-20241</v>
          </cell>
          <cell r="CK384">
            <v>0</v>
          </cell>
          <cell r="CL384">
            <v>0</v>
          </cell>
          <cell r="CM384">
            <v>0</v>
          </cell>
          <cell r="CN384">
            <v>0</v>
          </cell>
          <cell r="CO384">
            <v>0</v>
          </cell>
          <cell r="CP384">
            <v>0</v>
          </cell>
          <cell r="CQ384">
            <v>0</v>
          </cell>
          <cell r="CR384">
            <v>0</v>
          </cell>
          <cell r="CS384">
            <v>0</v>
          </cell>
          <cell r="CT384">
            <v>0</v>
          </cell>
          <cell r="CU384">
            <v>-38545</v>
          </cell>
          <cell r="CV384">
            <v>0</v>
          </cell>
          <cell r="CW384">
            <v>0</v>
          </cell>
          <cell r="CX384">
            <v>0</v>
          </cell>
          <cell r="CY384">
            <v>0</v>
          </cell>
          <cell r="CZ384">
            <v>0</v>
          </cell>
          <cell r="DA384">
            <v>0</v>
          </cell>
          <cell r="DB384">
            <v>-38545</v>
          </cell>
          <cell r="DC384">
            <v>0</v>
          </cell>
          <cell r="DD384">
            <v>0</v>
          </cell>
          <cell r="DE384">
            <v>-82813</v>
          </cell>
          <cell r="DF384">
            <v>0</v>
          </cell>
          <cell r="DG384">
            <v>0</v>
          </cell>
          <cell r="DH384">
            <v>0</v>
          </cell>
          <cell r="DI384">
            <v>0</v>
          </cell>
          <cell r="DJ384">
            <v>0</v>
          </cell>
          <cell r="DK384">
            <v>0</v>
          </cell>
          <cell r="DL384">
            <v>-75597</v>
          </cell>
          <cell r="DM384">
            <v>0</v>
          </cell>
          <cell r="DN384">
            <v>0</v>
          </cell>
          <cell r="DO384">
            <v>0</v>
          </cell>
          <cell r="DP384">
            <v>0</v>
          </cell>
          <cell r="DQ384">
            <v>0</v>
          </cell>
          <cell r="DR384">
            <v>0</v>
          </cell>
          <cell r="DS384">
            <v>-17956</v>
          </cell>
          <cell r="DT384">
            <v>0</v>
          </cell>
          <cell r="DU384">
            <v>0</v>
          </cell>
          <cell r="DV384">
            <v>0</v>
          </cell>
          <cell r="DW384">
            <v>0</v>
          </cell>
          <cell r="DX384">
            <v>0</v>
          </cell>
          <cell r="DY384">
            <v>0</v>
          </cell>
          <cell r="DZ384">
            <v>0</v>
          </cell>
          <cell r="EA384">
            <v>0</v>
          </cell>
        </row>
        <row r="385">
          <cell r="A385">
            <v>310.01</v>
          </cell>
          <cell r="B385">
            <v>0</v>
          </cell>
          <cell r="C385">
            <v>0</v>
          </cell>
          <cell r="D385">
            <v>0</v>
          </cell>
          <cell r="E385">
            <v>0</v>
          </cell>
          <cell r="F385">
            <v>0</v>
          </cell>
          <cell r="G385">
            <v>0</v>
          </cell>
          <cell r="H385">
            <v>0</v>
          </cell>
          <cell r="I385">
            <v>0</v>
          </cell>
          <cell r="J385" t="str">
            <v>HEAL downward reestimate of loan subsidies</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-18776</v>
          </cell>
          <cell r="DF385">
            <v>0</v>
          </cell>
          <cell r="DG385">
            <v>0</v>
          </cell>
          <cell r="DH385">
            <v>0</v>
          </cell>
          <cell r="DI385">
            <v>0</v>
          </cell>
          <cell r="DJ385">
            <v>0</v>
          </cell>
          <cell r="DK385">
            <v>0</v>
          </cell>
          <cell r="DL385">
            <v>-18776</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row>
        <row r="386">
          <cell r="A386">
            <v>311</v>
          </cell>
          <cell r="B386">
            <v>10</v>
          </cell>
          <cell r="C386">
            <v>3</v>
          </cell>
          <cell r="D386">
            <v>0</v>
          </cell>
          <cell r="E386" t="str">
            <v>Trina, Winnie</v>
          </cell>
          <cell r="F386">
            <v>0</v>
          </cell>
          <cell r="G386" t="str">
            <v>General Fund Receipts</v>
          </cell>
          <cell r="H386">
            <v>0</v>
          </cell>
          <cell r="I386">
            <v>0</v>
          </cell>
          <cell r="J386" t="str">
            <v>Proprietary receipts</v>
          </cell>
          <cell r="K386">
            <v>0</v>
          </cell>
          <cell r="L386" t="str">
            <v>M</v>
          </cell>
          <cell r="M386">
            <v>1</v>
          </cell>
          <cell r="N386">
            <v>0</v>
          </cell>
          <cell r="O386">
            <v>0</v>
          </cell>
          <cell r="P386">
            <v>-58221</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row>
        <row r="387">
          <cell r="A387">
            <v>312</v>
          </cell>
          <cell r="B387">
            <v>10</v>
          </cell>
          <cell r="C387">
            <v>3</v>
          </cell>
          <cell r="D387">
            <v>0</v>
          </cell>
          <cell r="E387" t="str">
            <v>Trina, Winnie</v>
          </cell>
          <cell r="F387">
            <v>0</v>
          </cell>
          <cell r="G387" t="str">
            <v>General Fund Receipts</v>
          </cell>
          <cell r="H387">
            <v>0</v>
          </cell>
          <cell r="I387">
            <v>0</v>
          </cell>
          <cell r="J387" t="str">
            <v>Proprietary interest receipts</v>
          </cell>
          <cell r="K387">
            <v>0</v>
          </cell>
          <cell r="L387" t="str">
            <v>M</v>
          </cell>
          <cell r="M387">
            <v>1</v>
          </cell>
          <cell r="N387">
            <v>0</v>
          </cell>
          <cell r="O387">
            <v>0</v>
          </cell>
          <cell r="P387">
            <v>-23456</v>
          </cell>
          <cell r="Q387">
            <v>0</v>
          </cell>
          <cell r="R387">
            <v>-120000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-47000</v>
          </cell>
          <cell r="AH387">
            <v>-47000</v>
          </cell>
          <cell r="AI387">
            <v>-47000</v>
          </cell>
          <cell r="AJ387">
            <v>-47000</v>
          </cell>
          <cell r="AK387">
            <v>-47000</v>
          </cell>
          <cell r="AL387">
            <v>-47000</v>
          </cell>
          <cell r="AM387">
            <v>-47000</v>
          </cell>
          <cell r="AN387">
            <v>-47000</v>
          </cell>
          <cell r="AO387">
            <v>-47000</v>
          </cell>
          <cell r="AP387">
            <v>-47000</v>
          </cell>
          <cell r="AQ387">
            <v>-47000</v>
          </cell>
          <cell r="AR387">
            <v>-47000</v>
          </cell>
          <cell r="AS387">
            <v>-47000</v>
          </cell>
          <cell r="AT387">
            <v>-47000</v>
          </cell>
          <cell r="AU387">
            <v>-47000</v>
          </cell>
          <cell r="AV387">
            <v>-47000</v>
          </cell>
          <cell r="AW387">
            <v>-47000</v>
          </cell>
          <cell r="AX387">
            <v>-47000</v>
          </cell>
          <cell r="AY387">
            <v>-47000</v>
          </cell>
          <cell r="AZ387">
            <v>-47000</v>
          </cell>
          <cell r="BA387">
            <v>-47000</v>
          </cell>
          <cell r="BB387">
            <v>0</v>
          </cell>
          <cell r="BC387">
            <v>0</v>
          </cell>
          <cell r="BD387">
            <v>0</v>
          </cell>
          <cell r="BE387">
            <v>0</v>
          </cell>
          <cell r="BF387">
            <v>0</v>
          </cell>
          <cell r="BG387">
            <v>0</v>
          </cell>
          <cell r="BH387">
            <v>0</v>
          </cell>
          <cell r="BI387">
            <v>0</v>
          </cell>
          <cell r="BJ387">
            <v>0</v>
          </cell>
          <cell r="BK387">
            <v>0</v>
          </cell>
          <cell r="BL387">
            <v>0</v>
          </cell>
          <cell r="BM387">
            <v>-47000</v>
          </cell>
          <cell r="BN387">
            <v>-47000</v>
          </cell>
          <cell r="BO387">
            <v>-47000</v>
          </cell>
          <cell r="BP387">
            <v>-47000</v>
          </cell>
          <cell r="BQ387">
            <v>-47000</v>
          </cell>
          <cell r="BR387">
            <v>-47000</v>
          </cell>
          <cell r="BS387">
            <v>-47000</v>
          </cell>
          <cell r="BT387">
            <v>-47000</v>
          </cell>
          <cell r="BU387">
            <v>-47000</v>
          </cell>
          <cell r="BV387">
            <v>-47000</v>
          </cell>
          <cell r="BW387">
            <v>0</v>
          </cell>
          <cell r="BX387">
            <v>0</v>
          </cell>
          <cell r="BY387">
            <v>0</v>
          </cell>
          <cell r="BZ387">
            <v>0</v>
          </cell>
          <cell r="CA387">
            <v>0</v>
          </cell>
          <cell r="CB387">
            <v>0</v>
          </cell>
          <cell r="CC387">
            <v>0</v>
          </cell>
          <cell r="CD387">
            <v>0</v>
          </cell>
          <cell r="CE387">
            <v>-47000</v>
          </cell>
          <cell r="CF387">
            <v>-47000</v>
          </cell>
          <cell r="CG387">
            <v>-47000</v>
          </cell>
          <cell r="CH387">
            <v>0</v>
          </cell>
          <cell r="CI387">
            <v>-47000</v>
          </cell>
          <cell r="CJ387">
            <v>-47000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row>
        <row r="388">
          <cell r="A388">
            <v>313</v>
          </cell>
          <cell r="B388">
            <v>10</v>
          </cell>
          <cell r="C388">
            <v>3</v>
          </cell>
          <cell r="D388">
            <v>0</v>
          </cell>
          <cell r="E388" t="str">
            <v>Trina, Winnie</v>
          </cell>
          <cell r="F388">
            <v>0</v>
          </cell>
          <cell r="G388" t="str">
            <v>General Fund Receipts</v>
          </cell>
          <cell r="H388">
            <v>0</v>
          </cell>
          <cell r="I388">
            <v>0</v>
          </cell>
          <cell r="J388" t="str">
            <v>Net intergovernmental payments</v>
          </cell>
          <cell r="K388">
            <v>0</v>
          </cell>
          <cell r="L388" t="str">
            <v>M</v>
          </cell>
          <cell r="M388">
            <v>1</v>
          </cell>
          <cell r="N388">
            <v>0</v>
          </cell>
          <cell r="O388">
            <v>0</v>
          </cell>
          <cell r="P388">
            <v>-4273</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row>
        <row r="389">
          <cell r="A389">
            <v>313.01</v>
          </cell>
          <cell r="B389">
            <v>10</v>
          </cell>
          <cell r="C389">
            <v>0</v>
          </cell>
          <cell r="D389">
            <v>0</v>
          </cell>
          <cell r="E389">
            <v>0</v>
          </cell>
          <cell r="F389">
            <v>0</v>
          </cell>
          <cell r="G389" t="str">
            <v>General Fund Receipts</v>
          </cell>
          <cell r="H389">
            <v>0</v>
          </cell>
          <cell r="I389">
            <v>0</v>
          </cell>
          <cell r="J389" t="str">
            <v xml:space="preserve">General Receipts, not otherwise specified </v>
          </cell>
          <cell r="K389">
            <v>0</v>
          </cell>
          <cell r="L389" t="str">
            <v>M</v>
          </cell>
          <cell r="M389">
            <v>0</v>
          </cell>
          <cell r="N389">
            <v>0</v>
          </cell>
          <cell r="O389">
            <v>0</v>
          </cell>
          <cell r="P389">
            <v>0</v>
          </cell>
          <cell r="Q389">
            <v>0</v>
          </cell>
          <cell r="R389">
            <v>-30000</v>
          </cell>
          <cell r="S389">
            <v>0</v>
          </cell>
          <cell r="T389">
            <v>0</v>
          </cell>
          <cell r="U389">
            <v>-20000</v>
          </cell>
          <cell r="V389">
            <v>-20000</v>
          </cell>
          <cell r="W389">
            <v>-20000</v>
          </cell>
          <cell r="X389">
            <v>-20000</v>
          </cell>
          <cell r="Y389">
            <v>-20000</v>
          </cell>
          <cell r="Z389">
            <v>-20000</v>
          </cell>
          <cell r="AA389">
            <v>-20000</v>
          </cell>
          <cell r="AB389">
            <v>-20000</v>
          </cell>
          <cell r="AC389">
            <v>-20000</v>
          </cell>
          <cell r="AD389">
            <v>-20000</v>
          </cell>
          <cell r="AE389">
            <v>-20000</v>
          </cell>
          <cell r="AF389">
            <v>-20000</v>
          </cell>
          <cell r="AG389">
            <v>-20000</v>
          </cell>
          <cell r="AH389">
            <v>-20000</v>
          </cell>
          <cell r="AI389">
            <v>-20000</v>
          </cell>
          <cell r="AJ389">
            <v>-20000</v>
          </cell>
          <cell r="AK389">
            <v>-20000</v>
          </cell>
          <cell r="AL389">
            <v>-20000</v>
          </cell>
          <cell r="AM389">
            <v>-20000</v>
          </cell>
          <cell r="AN389">
            <v>-20000</v>
          </cell>
          <cell r="AO389">
            <v>-20000</v>
          </cell>
          <cell r="AP389">
            <v>-20000</v>
          </cell>
          <cell r="AQ389">
            <v>-20000</v>
          </cell>
          <cell r="AR389">
            <v>-20000</v>
          </cell>
          <cell r="AS389">
            <v>-20000</v>
          </cell>
          <cell r="AT389">
            <v>-20000</v>
          </cell>
          <cell r="AU389">
            <v>-20000</v>
          </cell>
          <cell r="AV389">
            <v>-20000</v>
          </cell>
          <cell r="AW389">
            <v>-20000</v>
          </cell>
          <cell r="AX389">
            <v>-20000</v>
          </cell>
          <cell r="AY389">
            <v>-20000</v>
          </cell>
          <cell r="AZ389">
            <v>-20000</v>
          </cell>
          <cell r="BA389">
            <v>-20000</v>
          </cell>
          <cell r="BB389">
            <v>0</v>
          </cell>
          <cell r="BC389">
            <v>0</v>
          </cell>
          <cell r="BD389">
            <v>0</v>
          </cell>
          <cell r="BE389">
            <v>0</v>
          </cell>
          <cell r="BF389">
            <v>0</v>
          </cell>
          <cell r="BG389">
            <v>0</v>
          </cell>
          <cell r="BH389">
            <v>0</v>
          </cell>
          <cell r="BI389">
            <v>0</v>
          </cell>
          <cell r="BJ389">
            <v>0</v>
          </cell>
          <cell r="BK389">
            <v>-36038</v>
          </cell>
          <cell r="BL389">
            <v>-36038</v>
          </cell>
          <cell r="BM389">
            <v>-20000</v>
          </cell>
          <cell r="BN389">
            <v>-20000</v>
          </cell>
          <cell r="BO389">
            <v>-20000</v>
          </cell>
          <cell r="BP389">
            <v>-20000</v>
          </cell>
          <cell r="BQ389">
            <v>-20000</v>
          </cell>
          <cell r="BR389">
            <v>-20000</v>
          </cell>
          <cell r="BS389">
            <v>-20000</v>
          </cell>
          <cell r="BT389">
            <v>-20000</v>
          </cell>
          <cell r="BU389">
            <v>-20000</v>
          </cell>
          <cell r="BV389">
            <v>-20000</v>
          </cell>
          <cell r="BW389">
            <v>-36038</v>
          </cell>
          <cell r="BX389">
            <v>-36038</v>
          </cell>
          <cell r="BY389">
            <v>-36038</v>
          </cell>
          <cell r="BZ389">
            <v>-36038</v>
          </cell>
          <cell r="CA389">
            <v>-36038</v>
          </cell>
          <cell r="CB389">
            <v>-36038</v>
          </cell>
          <cell r="CC389">
            <v>-36038</v>
          </cell>
          <cell r="CD389">
            <v>-36038</v>
          </cell>
          <cell r="CE389">
            <v>-20000</v>
          </cell>
          <cell r="CF389">
            <v>-20000</v>
          </cell>
          <cell r="CG389">
            <v>-20000</v>
          </cell>
          <cell r="CH389">
            <v>-20000</v>
          </cell>
          <cell r="CI389">
            <v>-20000</v>
          </cell>
          <cell r="CJ389">
            <v>-20000</v>
          </cell>
          <cell r="CK389">
            <v>-36038</v>
          </cell>
          <cell r="CL389">
            <v>-36038</v>
          </cell>
          <cell r="CM389">
            <v>-36038</v>
          </cell>
          <cell r="CN389">
            <v>-36038</v>
          </cell>
          <cell r="CO389">
            <v>-36038</v>
          </cell>
          <cell r="CP389">
            <v>-36038</v>
          </cell>
          <cell r="CQ389">
            <v>-36038</v>
          </cell>
          <cell r="CR389">
            <v>-36038</v>
          </cell>
          <cell r="CS389">
            <v>-36038</v>
          </cell>
          <cell r="CT389">
            <v>-20000</v>
          </cell>
          <cell r="CU389">
            <v>-20000</v>
          </cell>
          <cell r="CV389">
            <v>-20000</v>
          </cell>
          <cell r="CW389">
            <v>-20000</v>
          </cell>
          <cell r="CX389">
            <v>-20000</v>
          </cell>
          <cell r="CY389">
            <v>-20000</v>
          </cell>
          <cell r="CZ389">
            <v>-20000</v>
          </cell>
          <cell r="DA389">
            <v>-20000</v>
          </cell>
          <cell r="DB389">
            <v>-20000</v>
          </cell>
          <cell r="DC389">
            <v>-20000</v>
          </cell>
          <cell r="DD389">
            <v>-20000</v>
          </cell>
          <cell r="DE389">
            <v>-20000</v>
          </cell>
          <cell r="DF389">
            <v>0</v>
          </cell>
          <cell r="DG389">
            <v>0</v>
          </cell>
          <cell r="DH389">
            <v>0</v>
          </cell>
          <cell r="DI389">
            <v>0</v>
          </cell>
          <cell r="DJ389">
            <v>0</v>
          </cell>
          <cell r="DK389">
            <v>0</v>
          </cell>
          <cell r="DL389">
            <v>-20000</v>
          </cell>
          <cell r="DM389">
            <v>-20000</v>
          </cell>
          <cell r="DN389">
            <v>-20000</v>
          </cell>
          <cell r="DO389">
            <v>0</v>
          </cell>
          <cell r="DP389">
            <v>0</v>
          </cell>
          <cell r="DQ389">
            <v>0</v>
          </cell>
          <cell r="DR389">
            <v>-20000</v>
          </cell>
          <cell r="DS389">
            <v>0</v>
          </cell>
          <cell r="DT389">
            <v>0</v>
          </cell>
          <cell r="DU389">
            <v>0</v>
          </cell>
          <cell r="DV389">
            <v>0</v>
          </cell>
          <cell r="DW389">
            <v>0</v>
          </cell>
          <cell r="DX389">
            <v>0</v>
          </cell>
          <cell r="DY389">
            <v>0</v>
          </cell>
          <cell r="DZ389">
            <v>0</v>
          </cell>
          <cell r="EA389">
            <v>0</v>
          </cell>
        </row>
        <row r="390">
          <cell r="A390">
            <v>313.02</v>
          </cell>
          <cell r="B390">
            <v>0</v>
          </cell>
          <cell r="C390">
            <v>0</v>
          </cell>
          <cell r="D390">
            <v>0</v>
          </cell>
          <cell r="E390">
            <v>0</v>
          </cell>
          <cell r="F390">
            <v>0</v>
          </cell>
          <cell r="G390">
            <v>0</v>
          </cell>
          <cell r="H390">
            <v>0</v>
          </cell>
          <cell r="I390">
            <v>0</v>
          </cell>
          <cell r="J390" t="str">
            <v xml:space="preserve">Other Mandatory Accounts </v>
          </cell>
          <cell r="K390">
            <v>0</v>
          </cell>
          <cell r="L390">
            <v>0</v>
          </cell>
          <cell r="M390">
            <v>0</v>
          </cell>
          <cell r="N390">
            <v>0</v>
          </cell>
          <cell r="O390">
            <v>0</v>
          </cell>
          <cell r="P390">
            <v>0</v>
          </cell>
          <cell r="Q390">
            <v>0</v>
          </cell>
          <cell r="R390">
            <v>10074</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9219</v>
          </cell>
          <cell r="AR390">
            <v>9219</v>
          </cell>
          <cell r="AS390">
            <v>9219</v>
          </cell>
          <cell r="AT390">
            <v>9219</v>
          </cell>
          <cell r="AU390">
            <v>9219</v>
          </cell>
          <cell r="AV390">
            <v>9219</v>
          </cell>
          <cell r="AW390">
            <v>9219</v>
          </cell>
          <cell r="AX390">
            <v>9219</v>
          </cell>
          <cell r="AY390">
            <v>9219</v>
          </cell>
          <cell r="AZ390">
            <v>9219</v>
          </cell>
          <cell r="BA390">
            <v>9219</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-24269</v>
          </cell>
          <cell r="CR390">
            <v>-24269</v>
          </cell>
          <cell r="CS390">
            <v>-24269</v>
          </cell>
          <cell r="CT390">
            <v>0</v>
          </cell>
          <cell r="CU390">
            <v>0</v>
          </cell>
          <cell r="CV390">
            <v>-24269</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row>
        <row r="391">
          <cell r="A391">
            <v>313.02999999999997</v>
          </cell>
          <cell r="B391">
            <v>0</v>
          </cell>
          <cell r="C391">
            <v>0</v>
          </cell>
          <cell r="D391">
            <v>0</v>
          </cell>
          <cell r="E391">
            <v>0</v>
          </cell>
          <cell r="F391">
            <v>0</v>
          </cell>
          <cell r="G391" t="str">
            <v>Special Fund Receipts</v>
          </cell>
          <cell r="H391">
            <v>0</v>
          </cell>
          <cell r="I391">
            <v>0</v>
          </cell>
          <cell r="J391" t="str">
            <v xml:space="preserve">Student Financial Assistance Debt Collection </v>
          </cell>
          <cell r="K391">
            <v>0</v>
          </cell>
          <cell r="L391">
            <v>0</v>
          </cell>
          <cell r="M391">
            <v>0</v>
          </cell>
          <cell r="N391">
            <v>0</v>
          </cell>
          <cell r="O391">
            <v>0</v>
          </cell>
          <cell r="P391">
            <v>12658</v>
          </cell>
          <cell r="Q391">
            <v>0</v>
          </cell>
          <cell r="R391">
            <v>16466</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15176</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10689</v>
          </cell>
          <cell r="BW391">
            <v>0</v>
          </cell>
          <cell r="BX391">
            <v>0</v>
          </cell>
          <cell r="BY391">
            <v>0</v>
          </cell>
          <cell r="BZ391">
            <v>0</v>
          </cell>
          <cell r="CA391">
            <v>0</v>
          </cell>
          <cell r="CB391">
            <v>0</v>
          </cell>
          <cell r="CC391">
            <v>0</v>
          </cell>
          <cell r="CD391">
            <v>10202</v>
          </cell>
          <cell r="CE391">
            <v>8981</v>
          </cell>
          <cell r="CF391">
            <v>8981</v>
          </cell>
          <cell r="CG391">
            <v>10202</v>
          </cell>
          <cell r="CH391">
            <v>11876</v>
          </cell>
          <cell r="CI391">
            <v>10689</v>
          </cell>
          <cell r="CJ391">
            <v>10689</v>
          </cell>
          <cell r="CK391">
            <v>8981</v>
          </cell>
          <cell r="CL391">
            <v>8981</v>
          </cell>
          <cell r="CM391">
            <v>8981</v>
          </cell>
          <cell r="CN391">
            <v>8981</v>
          </cell>
          <cell r="CO391">
            <v>8981</v>
          </cell>
          <cell r="CP391">
            <v>8981</v>
          </cell>
          <cell r="CQ391">
            <v>8981</v>
          </cell>
          <cell r="CR391">
            <v>8981</v>
          </cell>
          <cell r="CS391">
            <v>8981</v>
          </cell>
          <cell r="CT391">
            <v>11614</v>
          </cell>
          <cell r="CU391">
            <v>11614</v>
          </cell>
          <cell r="CV391">
            <v>8461</v>
          </cell>
          <cell r="CW391">
            <v>11614</v>
          </cell>
          <cell r="CX391">
            <v>11614</v>
          </cell>
          <cell r="CY391">
            <v>11614</v>
          </cell>
          <cell r="CZ391">
            <v>11614</v>
          </cell>
          <cell r="DA391">
            <v>11614</v>
          </cell>
          <cell r="DB391">
            <v>11614</v>
          </cell>
          <cell r="DC391">
            <v>11614</v>
          </cell>
          <cell r="DD391">
            <v>11614</v>
          </cell>
          <cell r="DE391">
            <v>10410</v>
          </cell>
          <cell r="DF391">
            <v>0</v>
          </cell>
          <cell r="DG391">
            <v>0</v>
          </cell>
          <cell r="DH391">
            <v>0</v>
          </cell>
          <cell r="DI391">
            <v>0</v>
          </cell>
          <cell r="DJ391">
            <v>0</v>
          </cell>
          <cell r="DK391">
            <v>10410</v>
          </cell>
          <cell r="DL391">
            <v>13232</v>
          </cell>
          <cell r="DM391">
            <v>10410</v>
          </cell>
          <cell r="DN391">
            <v>10410</v>
          </cell>
          <cell r="DO391">
            <v>0</v>
          </cell>
          <cell r="DP391">
            <v>13232</v>
          </cell>
          <cell r="DQ391">
            <v>13232</v>
          </cell>
          <cell r="DR391">
            <v>13232</v>
          </cell>
          <cell r="DS391">
            <v>10410</v>
          </cell>
          <cell r="DT391">
            <v>10410</v>
          </cell>
          <cell r="DU391">
            <v>13232</v>
          </cell>
          <cell r="DV391">
            <v>10410</v>
          </cell>
          <cell r="DW391">
            <v>10410</v>
          </cell>
          <cell r="DX391">
            <v>10410</v>
          </cell>
          <cell r="DY391">
            <v>10410</v>
          </cell>
          <cell r="DZ391">
            <v>10410</v>
          </cell>
          <cell r="EA391">
            <v>10410</v>
          </cell>
        </row>
        <row r="392">
          <cell r="A392">
            <v>314</v>
          </cell>
          <cell r="B392">
            <v>0</v>
          </cell>
          <cell r="C392">
            <v>0</v>
          </cell>
          <cell r="D392">
            <v>0</v>
          </cell>
          <cell r="E392">
            <v>0</v>
          </cell>
          <cell r="F392">
            <v>0</v>
          </cell>
          <cell r="G392" t="str">
            <v xml:space="preserve">ESEA Reserve </v>
          </cell>
          <cell r="H392">
            <v>0</v>
          </cell>
          <cell r="I392">
            <v>0</v>
          </cell>
          <cell r="J392" t="str">
            <v>ESEA Reserve (Likely Budget Amendment)</v>
          </cell>
          <cell r="K392">
            <v>0</v>
          </cell>
          <cell r="L392" t="str">
            <v>D</v>
          </cell>
          <cell r="M392">
            <v>1</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750000</v>
          </cell>
          <cell r="AE392">
            <v>556918</v>
          </cell>
          <cell r="AF392">
            <v>1000000</v>
          </cell>
          <cell r="AG392">
            <v>1000000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1000000</v>
          </cell>
          <cell r="BD392">
            <v>0</v>
          </cell>
          <cell r="BE392">
            <v>1000000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row>
        <row r="393">
          <cell r="A393">
            <v>316</v>
          </cell>
          <cell r="B393">
            <v>0</v>
          </cell>
          <cell r="C393">
            <v>0</v>
          </cell>
          <cell r="D393">
            <v>0</v>
          </cell>
          <cell r="E393">
            <v>0</v>
          </cell>
          <cell r="F393" t="str">
            <v>OII</v>
          </cell>
          <cell r="G393" t="str">
            <v>Innovation and Improvement</v>
          </cell>
          <cell r="H393">
            <v>0</v>
          </cell>
          <cell r="I393">
            <v>0</v>
          </cell>
          <cell r="J393" t="str">
            <v>Fund for the Improvement of Education (ESEA V-D): Educators are the Experts (proposed)</v>
          </cell>
          <cell r="K393">
            <v>0</v>
          </cell>
          <cell r="L393" t="str">
            <v>D</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20000</v>
          </cell>
          <cell r="DU393">
            <v>20000</v>
          </cell>
          <cell r="DV393">
            <v>0</v>
          </cell>
          <cell r="DW393">
            <v>20000</v>
          </cell>
          <cell r="DX393">
            <v>10000</v>
          </cell>
          <cell r="DY393">
            <v>10000</v>
          </cell>
          <cell r="DZ393">
            <v>0</v>
          </cell>
          <cell r="EA393">
            <v>10000</v>
          </cell>
        </row>
        <row r="394">
          <cell r="A394">
            <v>317</v>
          </cell>
          <cell r="B394">
            <v>0</v>
          </cell>
          <cell r="C394">
            <v>0</v>
          </cell>
          <cell r="D394">
            <v>0</v>
          </cell>
          <cell r="E394">
            <v>0</v>
          </cell>
          <cell r="F394" t="str">
            <v>OELA</v>
          </cell>
          <cell r="G394" t="str">
            <v>English Language Acquisition</v>
          </cell>
          <cell r="H394">
            <v>0</v>
          </cell>
          <cell r="I394">
            <v>0</v>
          </cell>
          <cell r="J394" t="str">
            <v>Dual Generation Learners (proposed)</v>
          </cell>
          <cell r="K394">
            <v>0</v>
          </cell>
          <cell r="L394" t="str">
            <v>D</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75000</v>
          </cell>
          <cell r="DU394">
            <v>25000</v>
          </cell>
          <cell r="DV394">
            <v>0</v>
          </cell>
          <cell r="DW394">
            <v>0</v>
          </cell>
          <cell r="DX394">
            <v>0</v>
          </cell>
          <cell r="DY394">
            <v>0</v>
          </cell>
          <cell r="DZ394">
            <v>0</v>
          </cell>
          <cell r="EA394">
            <v>0</v>
          </cell>
        </row>
        <row r="395">
          <cell r="A395">
            <v>318</v>
          </cell>
          <cell r="B395">
            <v>0</v>
          </cell>
          <cell r="C395">
            <v>0</v>
          </cell>
          <cell r="D395">
            <v>0</v>
          </cell>
          <cell r="E395">
            <v>0</v>
          </cell>
          <cell r="F395" t="str">
            <v>CTAE</v>
          </cell>
          <cell r="G395" t="str">
            <v>OFFICE OF CAREER, TECHNICAL, AND ADULT  (CTAE)</v>
          </cell>
          <cell r="H395">
            <v>0</v>
          </cell>
          <cell r="I395">
            <v>0</v>
          </cell>
          <cell r="J395" t="str">
            <v>Connect to Success (proposed)</v>
          </cell>
          <cell r="K395">
            <v>0</v>
          </cell>
          <cell r="L395" t="str">
            <v>M</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3000000</v>
          </cell>
          <cell r="DU395">
            <v>3000000</v>
          </cell>
          <cell r="DV395">
            <v>3000000</v>
          </cell>
          <cell r="DW395">
            <v>3000000</v>
          </cell>
          <cell r="DX395">
            <v>0</v>
          </cell>
          <cell r="DY395">
            <v>0</v>
          </cell>
          <cell r="DZ395">
            <v>0</v>
          </cell>
          <cell r="EA395">
            <v>0</v>
          </cell>
        </row>
        <row r="396">
          <cell r="A396">
            <v>319</v>
          </cell>
          <cell r="B396">
            <v>0</v>
          </cell>
          <cell r="C396">
            <v>0</v>
          </cell>
          <cell r="D396">
            <v>0</v>
          </cell>
          <cell r="E396">
            <v>0</v>
          </cell>
          <cell r="F396" t="str">
            <v>DEPARTMENTAL MANAGEMENT</v>
          </cell>
          <cell r="G396" t="str">
            <v>Program Administration (DEOA)</v>
          </cell>
          <cell r="H396">
            <v>0</v>
          </cell>
          <cell r="I396">
            <v>0</v>
          </cell>
          <cell r="J396" t="str">
            <v>World class data infrastructure</v>
          </cell>
          <cell r="K396">
            <v>0</v>
          </cell>
          <cell r="L396" t="str">
            <v>D</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row>
        <row r="397">
          <cell r="A397">
            <v>320</v>
          </cell>
          <cell r="B397">
            <v>0</v>
          </cell>
          <cell r="C397">
            <v>0</v>
          </cell>
          <cell r="D397">
            <v>0</v>
          </cell>
          <cell r="E397">
            <v>0</v>
          </cell>
          <cell r="F397" t="str">
            <v>OPE</v>
          </cell>
          <cell r="G397" t="str">
            <v>FIPE</v>
          </cell>
          <cell r="H397">
            <v>0</v>
          </cell>
          <cell r="I397">
            <v>0</v>
          </cell>
          <cell r="J397" t="str">
            <v>College Success grants (proposed)</v>
          </cell>
          <cell r="K397">
            <v>0</v>
          </cell>
          <cell r="L397" t="str">
            <v>D</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150000</v>
          </cell>
          <cell r="DU397">
            <v>100000</v>
          </cell>
          <cell r="DV397">
            <v>0</v>
          </cell>
          <cell r="DW397">
            <v>0</v>
          </cell>
          <cell r="DX397">
            <v>0</v>
          </cell>
          <cell r="DY397">
            <v>0</v>
          </cell>
          <cell r="DZ397">
            <v>0</v>
          </cell>
          <cell r="EA397">
            <v>0</v>
          </cell>
        </row>
        <row r="398">
          <cell r="A398">
            <v>0</v>
          </cell>
          <cell r="B398">
            <v>0</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row>
        <row r="399">
          <cell r="A399">
            <v>0</v>
          </cell>
          <cell r="B399">
            <v>0</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row>
        <row r="400">
          <cell r="A400">
            <v>0</v>
          </cell>
          <cell r="B400">
            <v>0</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1841"/>
  <sheetViews>
    <sheetView tabSelected="1" zoomScale="85" zoomScaleNormal="85" zoomScaleSheetLayoutView="80" workbookViewId="0"/>
  </sheetViews>
  <sheetFormatPr defaultColWidth="8.88671875" defaultRowHeight="15"/>
  <cols>
    <col min="1" max="1" width="4.5546875" style="121" customWidth="1"/>
    <col min="2" max="2" width="3.33203125" style="121" customWidth="1"/>
    <col min="3" max="3" width="3.77734375" style="121" customWidth="1"/>
    <col min="4" max="5" width="2.77734375" style="121" customWidth="1"/>
    <col min="6" max="6" width="5.21875" style="121" customWidth="1"/>
    <col min="7" max="7" width="2.77734375" style="121" customWidth="1"/>
    <col min="8" max="8" width="72.88671875" style="121" customWidth="1"/>
    <col min="9" max="9" width="0.5546875" style="121" customWidth="1"/>
    <col min="10" max="10" width="9.6640625" style="10" customWidth="1"/>
    <col min="11" max="11" width="0.5546875" style="9" customWidth="1"/>
    <col min="12" max="12" width="13.77734375" style="415" customWidth="1"/>
    <col min="13" max="13" width="12.6640625" style="408" customWidth="1"/>
    <col min="14" max="15" width="12.88671875" style="408" customWidth="1"/>
    <col min="16" max="16" width="15" style="408" customWidth="1"/>
    <col min="17" max="17" width="15.109375" style="482" customWidth="1" collapsed="1"/>
    <col min="18" max="18" width="0.5546875" style="394" customWidth="1"/>
    <col min="19" max="19" width="13.44140625" style="408" customWidth="1"/>
    <col min="20" max="20" width="13.44140625" style="482" customWidth="1" collapsed="1"/>
    <col min="21" max="21" width="0.21875" style="394" customWidth="1"/>
    <col min="22" max="22" width="15" style="408" customWidth="1"/>
    <col min="23" max="23" width="8.88671875" style="121"/>
    <col min="24" max="24" width="10" style="121" bestFit="1" customWidth="1"/>
    <col min="25" max="16384" width="8.88671875" style="121"/>
  </cols>
  <sheetData>
    <row r="1" spans="1:22" ht="18.75" customHeight="1">
      <c r="A1" s="204"/>
      <c r="B1" s="12"/>
      <c r="C1" s="12"/>
      <c r="D1" s="12"/>
      <c r="E1" s="12"/>
      <c r="F1" s="12"/>
      <c r="G1" s="12"/>
      <c r="H1" s="607"/>
      <c r="I1" s="12"/>
      <c r="J1" s="562"/>
      <c r="K1" s="563"/>
      <c r="L1" s="538"/>
      <c r="M1" s="409"/>
      <c r="N1" s="409"/>
      <c r="O1" s="409"/>
      <c r="P1" s="409"/>
      <c r="Q1" s="259"/>
      <c r="R1" s="407"/>
      <c r="S1" s="409"/>
      <c r="T1" s="259"/>
      <c r="U1" s="407"/>
      <c r="V1" s="409"/>
    </row>
    <row r="2" spans="1:22" s="183" customFormat="1" ht="35.25" customHeight="1">
      <c r="A2" s="655"/>
      <c r="B2" s="655"/>
      <c r="C2" s="655"/>
      <c r="D2" s="655"/>
      <c r="E2" s="655"/>
      <c r="F2" s="655"/>
      <c r="G2" s="655"/>
      <c r="H2" s="655"/>
      <c r="I2" s="244"/>
      <c r="J2" s="657" t="s">
        <v>401</v>
      </c>
      <c r="K2" s="244"/>
      <c r="L2" s="659" t="s">
        <v>448</v>
      </c>
      <c r="M2" s="659" t="s">
        <v>470</v>
      </c>
      <c r="N2" s="659" t="s">
        <v>472</v>
      </c>
      <c r="O2" s="659" t="s">
        <v>501</v>
      </c>
      <c r="P2" s="659" t="s">
        <v>504</v>
      </c>
      <c r="Q2" s="653" t="s">
        <v>502</v>
      </c>
      <c r="R2" s="653"/>
      <c r="S2" s="653"/>
      <c r="T2" s="653" t="s">
        <v>502</v>
      </c>
      <c r="U2" s="653"/>
      <c r="V2" s="653"/>
    </row>
    <row r="3" spans="1:22" s="183" customFormat="1" ht="15.75" customHeight="1">
      <c r="A3" s="655"/>
      <c r="B3" s="655"/>
      <c r="C3" s="655"/>
      <c r="D3" s="655"/>
      <c r="E3" s="655"/>
      <c r="F3" s="655"/>
      <c r="G3" s="655"/>
      <c r="H3" s="655"/>
      <c r="I3" s="244"/>
      <c r="J3" s="657"/>
      <c r="K3" s="244"/>
      <c r="L3" s="659"/>
      <c r="M3" s="659"/>
      <c r="N3" s="659"/>
      <c r="O3" s="659"/>
      <c r="P3" s="659"/>
      <c r="Q3" s="654" t="s">
        <v>503</v>
      </c>
      <c r="R3" s="654"/>
      <c r="S3" s="654"/>
      <c r="T3" s="654" t="s">
        <v>473</v>
      </c>
      <c r="U3" s="654"/>
      <c r="V3" s="654"/>
    </row>
    <row r="4" spans="1:22" s="183" customFormat="1" ht="15.75" customHeight="1">
      <c r="A4" s="656"/>
      <c r="B4" s="656"/>
      <c r="C4" s="656"/>
      <c r="D4" s="656"/>
      <c r="E4" s="656"/>
      <c r="F4" s="656"/>
      <c r="G4" s="656"/>
      <c r="H4" s="656"/>
      <c r="I4" s="245"/>
      <c r="J4" s="658"/>
      <c r="K4" s="245"/>
      <c r="L4" s="660"/>
      <c r="M4" s="660"/>
      <c r="N4" s="660"/>
      <c r="O4" s="660"/>
      <c r="P4" s="660"/>
      <c r="Q4" s="652" t="s">
        <v>175</v>
      </c>
      <c r="R4" s="502"/>
      <c r="S4" s="652" t="s">
        <v>158</v>
      </c>
      <c r="T4" s="646" t="s">
        <v>175</v>
      </c>
      <c r="U4" s="502"/>
      <c r="V4" s="646" t="s">
        <v>158</v>
      </c>
    </row>
    <row r="5" spans="1:22" ht="15.75" customHeight="1">
      <c r="A5" s="19"/>
      <c r="B5" s="101"/>
      <c r="C5" s="101"/>
      <c r="D5" s="101"/>
      <c r="E5" s="101"/>
      <c r="F5" s="101"/>
      <c r="G5" s="101"/>
      <c r="H5" s="101"/>
      <c r="I5" s="101"/>
      <c r="J5" s="18"/>
      <c r="K5" s="136"/>
      <c r="L5" s="552"/>
      <c r="M5" s="552"/>
      <c r="N5" s="552"/>
      <c r="O5" s="552"/>
      <c r="P5" s="552"/>
      <c r="Q5" s="532"/>
      <c r="R5" s="552"/>
      <c r="S5" s="552"/>
      <c r="T5" s="532"/>
      <c r="U5" s="552"/>
      <c r="V5" s="552"/>
    </row>
    <row r="6" spans="1:22" ht="15.75" customHeight="1">
      <c r="A6" s="20" t="s">
        <v>30</v>
      </c>
      <c r="B6" s="103"/>
      <c r="C6" s="103"/>
      <c r="D6" s="103"/>
      <c r="E6" s="103"/>
      <c r="F6" s="103"/>
      <c r="G6" s="103"/>
      <c r="H6" s="103"/>
      <c r="I6" s="101"/>
      <c r="J6" s="102"/>
      <c r="K6" s="136"/>
      <c r="L6" s="552"/>
      <c r="M6" s="552"/>
      <c r="N6" s="552"/>
      <c r="O6" s="552"/>
      <c r="P6" s="552"/>
      <c r="Q6" s="532"/>
      <c r="R6" s="552"/>
      <c r="S6" s="552"/>
      <c r="T6" s="532"/>
      <c r="U6" s="552"/>
      <c r="V6" s="552"/>
    </row>
    <row r="7" spans="1:22" ht="15.75" customHeight="1">
      <c r="A7" s="101"/>
      <c r="B7" s="101"/>
      <c r="C7" s="101"/>
      <c r="D7" s="101"/>
      <c r="E7" s="101"/>
      <c r="F7" s="101"/>
      <c r="G7" s="101"/>
      <c r="H7" s="101"/>
      <c r="I7" s="101"/>
      <c r="J7" s="102"/>
      <c r="K7" s="136"/>
      <c r="L7" s="552"/>
      <c r="M7" s="552"/>
      <c r="N7" s="552"/>
      <c r="O7" s="552"/>
      <c r="P7" s="552"/>
      <c r="Q7" s="532"/>
      <c r="R7" s="552"/>
      <c r="S7" s="552"/>
      <c r="T7" s="532"/>
      <c r="U7" s="552"/>
      <c r="V7" s="552"/>
    </row>
    <row r="8" spans="1:22" ht="15.75" customHeight="1">
      <c r="A8" s="78">
        <v>1</v>
      </c>
      <c r="B8" s="101" t="s">
        <v>41</v>
      </c>
      <c r="C8" s="101"/>
      <c r="D8" s="101"/>
      <c r="E8" s="101"/>
      <c r="F8" s="101"/>
      <c r="G8" s="101"/>
      <c r="H8" s="101"/>
      <c r="I8" s="101"/>
      <c r="J8" s="102"/>
      <c r="K8" s="140"/>
      <c r="L8" s="552"/>
      <c r="M8" s="552"/>
      <c r="N8" s="649"/>
      <c r="O8" s="649"/>
      <c r="P8" s="649"/>
      <c r="Q8" s="532"/>
      <c r="R8" s="552"/>
      <c r="S8" s="552"/>
      <c r="T8" s="532"/>
      <c r="U8" s="552"/>
      <c r="V8" s="552"/>
    </row>
    <row r="9" spans="1:22" ht="15.75" customHeight="1">
      <c r="A9" s="23"/>
      <c r="B9" s="89" t="s">
        <v>225</v>
      </c>
      <c r="C9" s="101" t="s">
        <v>42</v>
      </c>
      <c r="D9" s="101"/>
      <c r="E9" s="101"/>
      <c r="F9" s="101"/>
      <c r="G9" s="101"/>
      <c r="I9" s="101"/>
      <c r="J9" s="102"/>
      <c r="K9" s="136"/>
      <c r="L9" s="552"/>
      <c r="M9" s="552"/>
      <c r="N9" s="552"/>
      <c r="O9" s="552"/>
      <c r="P9" s="552"/>
      <c r="Q9" s="532"/>
      <c r="R9" s="552"/>
      <c r="S9" s="552"/>
      <c r="T9" s="532"/>
      <c r="U9" s="552"/>
      <c r="V9" s="552"/>
    </row>
    <row r="10" spans="1:22" ht="15.75" customHeight="1">
      <c r="A10" s="23"/>
      <c r="B10" s="22"/>
      <c r="C10" s="101"/>
      <c r="D10" s="101" t="s">
        <v>44</v>
      </c>
      <c r="E10" s="101"/>
      <c r="F10" s="101"/>
      <c r="G10" s="101"/>
      <c r="I10" s="24"/>
      <c r="J10" s="102" t="s">
        <v>29</v>
      </c>
      <c r="K10" s="207"/>
      <c r="L10" s="585">
        <v>4618625</v>
      </c>
      <c r="M10" s="585">
        <v>4587260</v>
      </c>
      <c r="N10" s="585">
        <v>3777904</v>
      </c>
      <c r="O10" s="585">
        <v>0</v>
      </c>
      <c r="P10" s="585">
        <v>3777904</v>
      </c>
      <c r="Q10" s="621">
        <v>-840721</v>
      </c>
      <c r="R10" s="552"/>
      <c r="S10" s="564">
        <v>-0.18202841754851284</v>
      </c>
      <c r="T10" s="621">
        <v>-809356</v>
      </c>
      <c r="U10" s="552"/>
      <c r="V10" s="564">
        <v>-0.17643560644044598</v>
      </c>
    </row>
    <row r="11" spans="1:22" ht="15.75" customHeight="1">
      <c r="A11" s="23"/>
      <c r="B11" s="22"/>
      <c r="C11" s="101"/>
      <c r="D11" s="101" t="s">
        <v>275</v>
      </c>
      <c r="E11" s="101"/>
      <c r="F11" s="101"/>
      <c r="G11" s="101"/>
      <c r="I11" s="25"/>
      <c r="J11" s="102" t="s">
        <v>29</v>
      </c>
      <c r="K11" s="207"/>
      <c r="L11" s="553">
        <v>1828275</v>
      </c>
      <c r="M11" s="616">
        <v>1840776</v>
      </c>
      <c r="N11" s="553">
        <v>2681497</v>
      </c>
      <c r="O11" s="553">
        <v>0</v>
      </c>
      <c r="P11" s="553">
        <v>2681497</v>
      </c>
      <c r="Q11" s="622">
        <v>853222</v>
      </c>
      <c r="R11" s="552"/>
      <c r="S11" s="609">
        <v>0.46668143468570111</v>
      </c>
      <c r="T11" s="622">
        <v>840721</v>
      </c>
      <c r="U11" s="552"/>
      <c r="V11" s="609">
        <v>0.45672096985184507</v>
      </c>
    </row>
    <row r="12" spans="1:22" ht="15.75" customHeight="1">
      <c r="A12" s="23"/>
      <c r="B12" s="22"/>
      <c r="C12" s="101"/>
      <c r="D12" s="101"/>
      <c r="E12" s="101"/>
      <c r="F12" s="101"/>
      <c r="G12" s="101"/>
      <c r="I12" s="24"/>
      <c r="J12" s="102"/>
      <c r="K12" s="207"/>
      <c r="L12" s="554"/>
      <c r="M12" s="261"/>
      <c r="N12" s="554"/>
      <c r="O12" s="554"/>
      <c r="P12" s="554"/>
      <c r="Q12" s="621"/>
      <c r="R12" s="554"/>
      <c r="S12" s="564"/>
      <c r="T12" s="621"/>
      <c r="U12" s="554"/>
      <c r="V12" s="564"/>
    </row>
    <row r="13" spans="1:22" ht="15.75" customHeight="1">
      <c r="A13" s="23"/>
      <c r="B13" s="22"/>
      <c r="C13" s="105"/>
      <c r="D13" s="105"/>
      <c r="E13" s="101"/>
      <c r="F13" s="101" t="s">
        <v>39</v>
      </c>
      <c r="G13" s="101"/>
      <c r="I13" s="24"/>
      <c r="J13" s="106"/>
      <c r="K13" s="207"/>
      <c r="L13" s="560">
        <v>6446900</v>
      </c>
      <c r="M13" s="615">
        <v>6428036</v>
      </c>
      <c r="N13" s="560">
        <v>6459401</v>
      </c>
      <c r="O13" s="560">
        <v>0</v>
      </c>
      <c r="P13" s="560">
        <v>6459401</v>
      </c>
      <c r="Q13" s="621">
        <v>12501</v>
      </c>
      <c r="R13" s="552"/>
      <c r="S13" s="564">
        <v>1.9390714917246754E-3</v>
      </c>
      <c r="T13" s="621">
        <v>31365</v>
      </c>
      <c r="U13" s="552"/>
      <c r="V13" s="564">
        <v>4.8794064003374604E-3</v>
      </c>
    </row>
    <row r="14" spans="1:22" ht="15.75" customHeight="1">
      <c r="A14" s="23"/>
      <c r="B14" s="22"/>
      <c r="C14" s="101"/>
      <c r="D14" s="101"/>
      <c r="E14" s="101"/>
      <c r="F14" s="101"/>
      <c r="G14" s="101"/>
      <c r="I14" s="25"/>
      <c r="J14" s="102"/>
      <c r="K14" s="207"/>
      <c r="L14" s="554"/>
      <c r="M14" s="261"/>
      <c r="N14" s="554"/>
      <c r="O14" s="554"/>
      <c r="P14" s="554"/>
      <c r="Q14" s="621"/>
      <c r="R14" s="554"/>
      <c r="S14" s="564"/>
      <c r="T14" s="621"/>
      <c r="U14" s="554"/>
      <c r="V14" s="564"/>
    </row>
    <row r="15" spans="1:22" ht="15.75" customHeight="1">
      <c r="A15" s="23"/>
      <c r="B15" s="89" t="s">
        <v>222</v>
      </c>
      <c r="C15" s="101" t="s">
        <v>43</v>
      </c>
      <c r="D15" s="101"/>
      <c r="E15" s="101"/>
      <c r="F15" s="101"/>
      <c r="G15" s="101"/>
      <c r="I15" s="24"/>
      <c r="J15" s="102"/>
      <c r="K15" s="207"/>
      <c r="L15" s="554"/>
      <c r="M15" s="261"/>
      <c r="N15" s="554"/>
      <c r="O15" s="554"/>
      <c r="P15" s="554"/>
      <c r="Q15" s="621"/>
      <c r="R15" s="554"/>
      <c r="S15" s="564"/>
      <c r="T15" s="621"/>
      <c r="U15" s="554"/>
      <c r="V15" s="564"/>
    </row>
    <row r="16" spans="1:22" ht="15.75" customHeight="1">
      <c r="A16" s="23"/>
      <c r="B16" s="22"/>
      <c r="C16" s="101"/>
      <c r="D16" s="101" t="s">
        <v>275</v>
      </c>
      <c r="E16" s="101"/>
      <c r="F16" s="101"/>
      <c r="G16" s="101"/>
      <c r="I16" s="25"/>
      <c r="J16" s="102" t="s">
        <v>29</v>
      </c>
      <c r="K16" s="207"/>
      <c r="L16" s="560">
        <v>1353050</v>
      </c>
      <c r="M16" s="585">
        <v>1362301</v>
      </c>
      <c r="N16" s="560">
        <v>1362301</v>
      </c>
      <c r="O16" s="560">
        <v>0</v>
      </c>
      <c r="P16" s="560">
        <v>1362301</v>
      </c>
      <c r="Q16" s="621">
        <v>9251</v>
      </c>
      <c r="R16" s="552"/>
      <c r="S16" s="564">
        <v>6.8371457078453268E-3</v>
      </c>
      <c r="T16" s="621">
        <v>0</v>
      </c>
      <c r="U16" s="552"/>
      <c r="V16" s="564">
        <v>0</v>
      </c>
    </row>
    <row r="17" spans="1:22" ht="15.75" customHeight="1">
      <c r="A17" s="23"/>
      <c r="B17" s="22"/>
      <c r="C17" s="101"/>
      <c r="D17" s="101"/>
      <c r="E17" s="101"/>
      <c r="F17" s="101"/>
      <c r="G17" s="101"/>
      <c r="I17" s="25"/>
      <c r="J17" s="102"/>
      <c r="K17" s="207"/>
      <c r="L17" s="554"/>
      <c r="M17" s="261"/>
      <c r="N17" s="554"/>
      <c r="O17" s="554"/>
      <c r="P17" s="554"/>
      <c r="Q17" s="621"/>
      <c r="R17" s="554"/>
      <c r="S17" s="564"/>
      <c r="T17" s="621"/>
      <c r="U17" s="554"/>
      <c r="V17" s="564"/>
    </row>
    <row r="18" spans="1:22" ht="15.75" customHeight="1">
      <c r="A18" s="23"/>
      <c r="B18" s="89" t="s">
        <v>223</v>
      </c>
      <c r="C18" s="101" t="s">
        <v>89</v>
      </c>
      <c r="D18" s="101"/>
      <c r="E18" s="101"/>
      <c r="F18" s="101"/>
      <c r="G18" s="101"/>
      <c r="I18" s="24"/>
      <c r="J18" s="26"/>
      <c r="K18" s="207"/>
      <c r="L18" s="554"/>
      <c r="M18" s="261"/>
      <c r="N18" s="554"/>
      <c r="O18" s="554"/>
      <c r="P18" s="554"/>
      <c r="Q18" s="621"/>
      <c r="R18" s="554"/>
      <c r="S18" s="564"/>
      <c r="T18" s="621"/>
      <c r="U18" s="554"/>
      <c r="V18" s="564"/>
    </row>
    <row r="19" spans="1:22" s="507" customFormat="1" ht="16.5" customHeight="1">
      <c r="A19" s="512"/>
      <c r="B19" s="511"/>
      <c r="C19" s="506"/>
      <c r="D19" s="506" t="s">
        <v>275</v>
      </c>
      <c r="E19" s="506"/>
      <c r="F19" s="506"/>
      <c r="G19" s="506"/>
      <c r="I19" s="2"/>
      <c r="J19" s="509" t="s">
        <v>29</v>
      </c>
      <c r="K19" s="505"/>
      <c r="L19" s="560">
        <v>3793115</v>
      </c>
      <c r="M19" s="585">
        <v>3819050</v>
      </c>
      <c r="N19" s="560">
        <v>3819050</v>
      </c>
      <c r="O19" s="560">
        <v>0</v>
      </c>
      <c r="P19" s="560">
        <v>3819050</v>
      </c>
      <c r="Q19" s="621">
        <v>25935</v>
      </c>
      <c r="R19" s="560"/>
      <c r="S19" s="564">
        <v>6.8373882679539921E-3</v>
      </c>
      <c r="T19" s="621">
        <v>0</v>
      </c>
      <c r="U19" s="560"/>
      <c r="V19" s="564">
        <v>0</v>
      </c>
    </row>
    <row r="20" spans="1:22" ht="15.75" customHeight="1">
      <c r="A20" s="23"/>
      <c r="B20" s="22"/>
      <c r="C20" s="101"/>
      <c r="D20" s="101"/>
      <c r="E20" s="101"/>
      <c r="F20" s="101"/>
      <c r="G20" s="101"/>
      <c r="I20" s="25"/>
      <c r="J20" s="26"/>
      <c r="K20" s="207"/>
      <c r="L20" s="554"/>
      <c r="M20" s="261"/>
      <c r="N20" s="261"/>
      <c r="O20" s="261"/>
      <c r="P20" s="261"/>
      <c r="Q20" s="621"/>
      <c r="R20" s="554"/>
      <c r="S20" s="564"/>
      <c r="T20" s="621"/>
      <c r="U20" s="554"/>
      <c r="V20" s="564"/>
    </row>
    <row r="21" spans="1:22" ht="15.75" customHeight="1">
      <c r="A21" s="23"/>
      <c r="B21" s="89" t="s">
        <v>221</v>
      </c>
      <c r="C21" s="101" t="s">
        <v>205</v>
      </c>
      <c r="D21" s="101"/>
      <c r="E21" s="101"/>
      <c r="F21" s="101"/>
      <c r="G21" s="101"/>
      <c r="I21" s="101"/>
      <c r="J21" s="26"/>
      <c r="K21" s="207"/>
      <c r="L21" s="554"/>
      <c r="M21" s="261"/>
      <c r="N21" s="261"/>
      <c r="O21" s="261"/>
      <c r="P21" s="261"/>
      <c r="Q21" s="621"/>
      <c r="R21" s="554"/>
      <c r="S21" s="564"/>
      <c r="T21" s="621"/>
      <c r="U21" s="554"/>
      <c r="V21" s="564"/>
    </row>
    <row r="22" spans="1:22" ht="15.75" customHeight="1">
      <c r="A22" s="23"/>
      <c r="B22" s="22"/>
      <c r="C22" s="101"/>
      <c r="D22" s="101" t="s">
        <v>275</v>
      </c>
      <c r="E22" s="101"/>
      <c r="F22" s="101"/>
      <c r="G22" s="101"/>
      <c r="I22" s="101"/>
      <c r="J22" s="102" t="s">
        <v>29</v>
      </c>
      <c r="K22" s="207"/>
      <c r="L22" s="559">
        <v>3793115</v>
      </c>
      <c r="M22" s="553">
        <v>3819050</v>
      </c>
      <c r="N22" s="559">
        <v>3819050</v>
      </c>
      <c r="O22" s="559">
        <v>0</v>
      </c>
      <c r="P22" s="559">
        <v>3819050</v>
      </c>
      <c r="Q22" s="622">
        <v>25935</v>
      </c>
      <c r="R22" s="552"/>
      <c r="S22" s="609">
        <v>6.8373882679539921E-3</v>
      </c>
      <c r="T22" s="622">
        <v>0</v>
      </c>
      <c r="U22" s="552"/>
      <c r="V22" s="609">
        <v>0</v>
      </c>
    </row>
    <row r="23" spans="1:22" ht="15.75" customHeight="1">
      <c r="A23" s="23"/>
      <c r="B23" s="101"/>
      <c r="C23" s="105"/>
      <c r="D23" s="101"/>
      <c r="E23" s="101"/>
      <c r="F23" s="101"/>
      <c r="G23" s="101"/>
      <c r="I23" s="25"/>
      <c r="J23" s="106"/>
      <c r="K23" s="207"/>
      <c r="L23" s="554"/>
      <c r="M23" s="261"/>
      <c r="N23" s="554"/>
      <c r="O23" s="554"/>
      <c r="P23" s="554"/>
      <c r="Q23" s="621"/>
      <c r="R23" s="554"/>
      <c r="S23" s="564"/>
      <c r="T23" s="621"/>
      <c r="U23" s="554"/>
      <c r="V23" s="564"/>
    </row>
    <row r="24" spans="1:22" s="492" customFormat="1" ht="15.75" customHeight="1">
      <c r="A24" s="23"/>
      <c r="B24" s="526"/>
      <c r="C24" s="539"/>
      <c r="D24" s="526"/>
      <c r="E24" s="526"/>
      <c r="F24" s="526"/>
      <c r="G24" s="526"/>
      <c r="I24" s="25"/>
      <c r="J24" s="520"/>
      <c r="K24" s="594"/>
      <c r="L24" s="554"/>
      <c r="M24" s="261"/>
      <c r="N24" s="554"/>
      <c r="O24" s="554"/>
      <c r="P24" s="554"/>
      <c r="Q24" s="621"/>
      <c r="R24" s="554"/>
      <c r="S24" s="564"/>
      <c r="T24" s="621"/>
      <c r="U24" s="554"/>
      <c r="V24" s="564"/>
    </row>
    <row r="25" spans="1:22" ht="15.75" customHeight="1">
      <c r="A25" s="23"/>
      <c r="B25" s="101"/>
      <c r="C25" s="101"/>
      <c r="D25" s="101"/>
      <c r="E25" s="101"/>
      <c r="F25" s="101" t="s">
        <v>105</v>
      </c>
      <c r="G25" s="101"/>
      <c r="I25" s="27"/>
      <c r="J25" s="102"/>
      <c r="K25" s="207"/>
      <c r="L25" s="560">
        <v>15386180</v>
      </c>
      <c r="M25" s="560">
        <v>15428437</v>
      </c>
      <c r="N25" s="560">
        <v>15459802</v>
      </c>
      <c r="O25" s="560">
        <v>0</v>
      </c>
      <c r="P25" s="560">
        <v>15459802</v>
      </c>
      <c r="Q25" s="621">
        <v>73622</v>
      </c>
      <c r="R25" s="560"/>
      <c r="S25" s="564">
        <v>4.7849433712592315E-3</v>
      </c>
      <c r="T25" s="621">
        <v>31365</v>
      </c>
      <c r="U25" s="560"/>
      <c r="V25" s="564">
        <v>2.0329343795486565E-3</v>
      </c>
    </row>
    <row r="26" spans="1:22" ht="15.75" customHeight="1">
      <c r="A26" s="23"/>
      <c r="B26" s="101"/>
      <c r="C26" s="101"/>
      <c r="D26" s="101"/>
      <c r="E26" s="101"/>
      <c r="F26" s="101"/>
      <c r="G26" s="101" t="s">
        <v>282</v>
      </c>
      <c r="I26" s="25"/>
      <c r="J26" s="102" t="s">
        <v>29</v>
      </c>
      <c r="K26" s="207"/>
      <c r="L26" s="560">
        <v>4618625</v>
      </c>
      <c r="M26" s="560">
        <v>4587260</v>
      </c>
      <c r="N26" s="560">
        <v>3777904</v>
      </c>
      <c r="O26" s="560">
        <v>0</v>
      </c>
      <c r="P26" s="560">
        <v>3777904</v>
      </c>
      <c r="Q26" s="621">
        <v>-840721</v>
      </c>
      <c r="R26" s="560"/>
      <c r="S26" s="564">
        <v>-0.18202841754851284</v>
      </c>
      <c r="T26" s="621">
        <v>-809356</v>
      </c>
      <c r="U26" s="560"/>
      <c r="V26" s="564">
        <v>-0.17643560644044598</v>
      </c>
    </row>
    <row r="27" spans="1:22" ht="15.75" customHeight="1">
      <c r="A27" s="23"/>
      <c r="B27" s="101"/>
      <c r="C27" s="101"/>
      <c r="D27" s="101"/>
      <c r="E27" s="101"/>
      <c r="F27" s="101"/>
      <c r="G27" s="101" t="s">
        <v>483</v>
      </c>
      <c r="I27" s="25"/>
      <c r="J27" s="102" t="s">
        <v>29</v>
      </c>
      <c r="K27" s="207"/>
      <c r="L27" s="560">
        <v>10767555</v>
      </c>
      <c r="M27" s="615">
        <v>10841177</v>
      </c>
      <c r="N27" s="560">
        <v>11681898</v>
      </c>
      <c r="O27" s="560">
        <v>0</v>
      </c>
      <c r="P27" s="560">
        <v>11681898</v>
      </c>
      <c r="Q27" s="621">
        <v>914343</v>
      </c>
      <c r="R27" s="560"/>
      <c r="S27" s="564">
        <v>8.4916492184158754E-2</v>
      </c>
      <c r="T27" s="621">
        <v>840721</v>
      </c>
      <c r="U27" s="560"/>
      <c r="V27" s="564">
        <v>7.7548867618340678E-2</v>
      </c>
    </row>
    <row r="28" spans="1:22" ht="15.75" customHeight="1">
      <c r="A28" s="23"/>
      <c r="B28" s="101"/>
      <c r="C28" s="101"/>
      <c r="D28" s="101"/>
      <c r="E28" s="101"/>
      <c r="F28" s="101"/>
      <c r="G28" s="101"/>
      <c r="H28" s="101"/>
      <c r="I28" s="25"/>
      <c r="J28" s="102"/>
      <c r="K28" s="207"/>
      <c r="L28" s="560"/>
      <c r="M28" s="261"/>
      <c r="N28" s="261"/>
      <c r="O28" s="261"/>
      <c r="P28" s="261"/>
      <c r="Q28" s="621"/>
      <c r="R28" s="554"/>
      <c r="S28" s="564"/>
      <c r="T28" s="621" t="s">
        <v>509</v>
      </c>
      <c r="U28" s="554"/>
      <c r="V28" s="564" t="s">
        <v>144</v>
      </c>
    </row>
    <row r="29" spans="1:22" ht="16.5" customHeight="1">
      <c r="A29" s="78">
        <v>2</v>
      </c>
      <c r="B29" s="101" t="s">
        <v>456</v>
      </c>
      <c r="C29" s="105"/>
      <c r="D29" s="105"/>
      <c r="E29" s="105"/>
      <c r="F29" s="105"/>
      <c r="G29" s="105"/>
      <c r="H29" s="105"/>
      <c r="I29" s="108"/>
      <c r="J29" s="34" t="s">
        <v>29</v>
      </c>
      <c r="K29" s="207"/>
      <c r="L29" s="560">
        <v>190000</v>
      </c>
      <c r="M29" s="615">
        <v>188710</v>
      </c>
      <c r="N29" s="615">
        <v>0</v>
      </c>
      <c r="O29" s="615">
        <v>0</v>
      </c>
      <c r="P29" s="615">
        <v>0</v>
      </c>
      <c r="Q29" s="621">
        <v>-190000</v>
      </c>
      <c r="R29" s="552"/>
      <c r="S29" s="564">
        <v>-1</v>
      </c>
      <c r="T29" s="621">
        <v>-188710</v>
      </c>
      <c r="U29" s="552"/>
      <c r="V29" s="564">
        <v>-1</v>
      </c>
    </row>
    <row r="30" spans="1:22" s="482" customFormat="1" ht="17.25" customHeight="1">
      <c r="A30" s="439">
        <v>3</v>
      </c>
      <c r="B30" s="539" t="s">
        <v>457</v>
      </c>
      <c r="C30" s="526"/>
      <c r="D30" s="539"/>
      <c r="E30" s="539"/>
      <c r="F30" s="539"/>
      <c r="G30" s="539"/>
      <c r="H30" s="539"/>
      <c r="I30" s="539"/>
      <c r="J30" s="520" t="s">
        <v>29</v>
      </c>
      <c r="K30" s="598"/>
      <c r="L30" s="560">
        <v>27000</v>
      </c>
      <c r="M30" s="615">
        <v>26817</v>
      </c>
      <c r="N30" s="615">
        <v>0</v>
      </c>
      <c r="O30" s="615">
        <v>0</v>
      </c>
      <c r="P30" s="615">
        <v>0</v>
      </c>
      <c r="Q30" s="621">
        <v>-27000</v>
      </c>
      <c r="R30" s="561"/>
      <c r="S30" s="564">
        <v>-1</v>
      </c>
      <c r="T30" s="621">
        <v>-26817</v>
      </c>
      <c r="U30" s="561"/>
      <c r="V30" s="564">
        <v>-1</v>
      </c>
    </row>
    <row r="31" spans="1:22" s="492" customFormat="1" ht="15.75" customHeight="1">
      <c r="A31" s="439"/>
      <c r="B31" s="526"/>
      <c r="C31" s="527"/>
      <c r="D31" s="539"/>
      <c r="E31" s="539"/>
      <c r="F31" s="539"/>
      <c r="G31" s="539"/>
      <c r="H31" s="539"/>
      <c r="I31" s="539"/>
      <c r="J31" s="520"/>
      <c r="K31" s="545"/>
      <c r="L31" s="554"/>
      <c r="M31" s="261"/>
      <c r="N31" s="261"/>
      <c r="O31" s="261"/>
      <c r="P31" s="261"/>
      <c r="Q31" s="621"/>
      <c r="R31" s="561"/>
      <c r="S31" s="564"/>
      <c r="T31" s="621"/>
      <c r="U31" s="561"/>
      <c r="V31" s="564"/>
    </row>
    <row r="32" spans="1:22" ht="15.75" customHeight="1">
      <c r="A32" s="439">
        <v>4</v>
      </c>
      <c r="B32" s="101" t="s">
        <v>45</v>
      </c>
      <c r="C32" s="105"/>
      <c r="D32" s="105"/>
      <c r="E32" s="105"/>
      <c r="F32" s="105"/>
      <c r="G32" s="105"/>
      <c r="H32" s="105"/>
      <c r="I32" s="166"/>
      <c r="J32" s="106"/>
      <c r="K32" s="207"/>
      <c r="L32" s="554"/>
      <c r="M32" s="261"/>
      <c r="N32" s="261"/>
      <c r="O32" s="261"/>
      <c r="P32" s="261"/>
      <c r="Q32" s="621"/>
      <c r="R32" s="554"/>
      <c r="S32" s="564"/>
      <c r="T32" s="621"/>
      <c r="U32" s="554"/>
      <c r="V32" s="564"/>
    </row>
    <row r="33" spans="1:22" ht="15.75" customHeight="1">
      <c r="A33" s="23"/>
      <c r="B33" s="22" t="s">
        <v>38</v>
      </c>
      <c r="C33" s="105" t="s">
        <v>46</v>
      </c>
      <c r="D33" s="105"/>
      <c r="E33" s="105"/>
      <c r="F33" s="105"/>
      <c r="G33" s="105"/>
      <c r="H33" s="105"/>
      <c r="I33" s="110"/>
      <c r="J33" s="106" t="s">
        <v>29</v>
      </c>
      <c r="K33" s="207"/>
      <c r="L33" s="560">
        <v>374751</v>
      </c>
      <c r="M33" s="615">
        <v>372206</v>
      </c>
      <c r="N33" s="560">
        <v>374751</v>
      </c>
      <c r="O33" s="560">
        <v>0</v>
      </c>
      <c r="P33" s="560">
        <v>374751</v>
      </c>
      <c r="Q33" s="621">
        <v>0</v>
      </c>
      <c r="R33" s="552"/>
      <c r="S33" s="564">
        <v>0</v>
      </c>
      <c r="T33" s="621">
        <v>2545</v>
      </c>
      <c r="U33" s="552"/>
      <c r="V33" s="564">
        <v>6.8376114302295399E-3</v>
      </c>
    </row>
    <row r="34" spans="1:22" ht="15.75" customHeight="1">
      <c r="A34" s="23"/>
      <c r="B34" s="22" t="s">
        <v>13</v>
      </c>
      <c r="C34" s="105" t="s">
        <v>47</v>
      </c>
      <c r="D34" s="105"/>
      <c r="E34" s="105"/>
      <c r="F34" s="105"/>
      <c r="G34" s="105"/>
      <c r="H34" s="105"/>
      <c r="I34" s="52"/>
      <c r="J34" s="106" t="s">
        <v>29</v>
      </c>
      <c r="K34" s="207"/>
      <c r="L34" s="559">
        <v>47614</v>
      </c>
      <c r="M34" s="616">
        <v>47291</v>
      </c>
      <c r="N34" s="559">
        <v>47614</v>
      </c>
      <c r="O34" s="559">
        <v>0</v>
      </c>
      <c r="P34" s="559">
        <v>47614</v>
      </c>
      <c r="Q34" s="622">
        <v>0</v>
      </c>
      <c r="R34" s="552"/>
      <c r="S34" s="609">
        <v>0</v>
      </c>
      <c r="T34" s="622">
        <v>323</v>
      </c>
      <c r="U34" s="552"/>
      <c r="V34" s="609">
        <v>6.8300522298112565E-3</v>
      </c>
    </row>
    <row r="35" spans="1:22" ht="15.75" customHeight="1">
      <c r="A35" s="23"/>
      <c r="B35" s="105"/>
      <c r="C35" s="105"/>
      <c r="D35" s="105"/>
      <c r="E35" s="105"/>
      <c r="F35" s="105"/>
      <c r="G35" s="105"/>
      <c r="H35" s="105"/>
      <c r="I35" s="52"/>
      <c r="J35" s="106"/>
      <c r="K35" s="207"/>
      <c r="L35" s="554"/>
      <c r="M35" s="261"/>
      <c r="N35" s="261"/>
      <c r="O35" s="261"/>
      <c r="P35" s="261"/>
      <c r="Q35" s="621"/>
      <c r="R35" s="554"/>
      <c r="S35" s="564"/>
      <c r="T35" s="621"/>
      <c r="U35" s="554"/>
      <c r="V35" s="564"/>
    </row>
    <row r="36" spans="1:22" ht="15.75" customHeight="1">
      <c r="A36" s="23"/>
      <c r="B36" s="105"/>
      <c r="C36" s="105"/>
      <c r="D36" s="105"/>
      <c r="E36" s="105"/>
      <c r="F36" s="105"/>
      <c r="G36" s="105" t="s">
        <v>39</v>
      </c>
      <c r="H36" s="105"/>
      <c r="I36" s="52"/>
      <c r="J36" s="106"/>
      <c r="K36" s="207"/>
      <c r="L36" s="560">
        <v>422365</v>
      </c>
      <c r="M36" s="615">
        <v>419497</v>
      </c>
      <c r="N36" s="615">
        <v>422365</v>
      </c>
      <c r="O36" s="615">
        <v>0</v>
      </c>
      <c r="P36" s="615">
        <v>422365</v>
      </c>
      <c r="Q36" s="621">
        <v>0</v>
      </c>
      <c r="R36" s="552"/>
      <c r="S36" s="564">
        <v>0</v>
      </c>
      <c r="T36" s="621">
        <v>2868</v>
      </c>
      <c r="U36" s="552"/>
      <c r="V36" s="564">
        <v>6.836759261687142E-3</v>
      </c>
    </row>
    <row r="37" spans="1:22" ht="15.75" customHeight="1">
      <c r="A37" s="23"/>
      <c r="B37" s="105"/>
      <c r="C37" s="105"/>
      <c r="D37" s="105"/>
      <c r="E37" s="105"/>
      <c r="F37" s="105"/>
      <c r="G37" s="105"/>
      <c r="H37" s="105"/>
      <c r="I37" s="52"/>
      <c r="J37" s="106"/>
      <c r="K37" s="207"/>
      <c r="L37" s="554"/>
      <c r="M37" s="261"/>
      <c r="N37" s="261"/>
      <c r="O37" s="261"/>
      <c r="P37" s="261"/>
      <c r="Q37" s="621"/>
      <c r="R37" s="554"/>
      <c r="S37" s="564"/>
      <c r="T37" s="621"/>
      <c r="U37" s="554"/>
      <c r="V37" s="564"/>
    </row>
    <row r="38" spans="1:22" s="482" customFormat="1" ht="15.75" customHeight="1">
      <c r="A38" s="96">
        <v>5</v>
      </c>
      <c r="B38" s="483" t="s">
        <v>207</v>
      </c>
      <c r="C38" s="483"/>
      <c r="D38" s="483"/>
      <c r="E38" s="483"/>
      <c r="F38" s="483"/>
      <c r="G38" s="483"/>
      <c r="H38" s="483"/>
      <c r="I38" s="52"/>
      <c r="J38" s="490" t="s">
        <v>29</v>
      </c>
      <c r="K38" s="501"/>
      <c r="L38" s="559">
        <v>44623</v>
      </c>
      <c r="M38" s="616">
        <v>44320</v>
      </c>
      <c r="N38" s="559">
        <v>44623</v>
      </c>
      <c r="O38" s="559">
        <v>0</v>
      </c>
      <c r="P38" s="559">
        <v>44623</v>
      </c>
      <c r="Q38" s="622">
        <v>0</v>
      </c>
      <c r="R38" s="552"/>
      <c r="S38" s="609">
        <v>0</v>
      </c>
      <c r="T38" s="622">
        <v>303</v>
      </c>
      <c r="U38" s="552"/>
      <c r="V38" s="609">
        <v>6.8366425992780755E-3</v>
      </c>
    </row>
    <row r="39" spans="1:22">
      <c r="B39" s="98"/>
      <c r="C39" s="98"/>
      <c r="D39" s="98"/>
      <c r="E39" s="98"/>
      <c r="F39" s="98"/>
      <c r="G39" s="98"/>
      <c r="H39" s="98"/>
      <c r="I39" s="98"/>
      <c r="J39" s="183"/>
      <c r="K39" s="207"/>
      <c r="L39" s="554"/>
      <c r="M39" s="261"/>
      <c r="N39" s="261"/>
      <c r="O39" s="261"/>
      <c r="P39" s="261"/>
      <c r="Q39" s="621"/>
      <c r="R39" s="554"/>
      <c r="S39" s="564"/>
      <c r="T39" s="621"/>
      <c r="U39" s="554"/>
      <c r="V39" s="564"/>
    </row>
    <row r="40" spans="1:22" ht="15.75" customHeight="1">
      <c r="A40" s="23"/>
      <c r="B40" s="105"/>
      <c r="C40" s="105"/>
      <c r="D40" s="105"/>
      <c r="E40" s="105"/>
      <c r="F40" s="105"/>
      <c r="G40" s="105"/>
      <c r="H40" s="105"/>
      <c r="I40" s="52"/>
      <c r="J40" s="106"/>
      <c r="K40" s="207"/>
      <c r="L40" s="585"/>
      <c r="M40" s="261"/>
      <c r="N40" s="261"/>
      <c r="O40" s="261"/>
      <c r="P40" s="261"/>
      <c r="Q40" s="621"/>
      <c r="R40" s="552"/>
      <c r="S40" s="564"/>
      <c r="T40" s="621"/>
      <c r="U40" s="552"/>
      <c r="V40" s="564"/>
    </row>
    <row r="41" spans="1:22" s="98" customFormat="1" ht="20.25" customHeight="1">
      <c r="A41" s="107"/>
      <c r="B41" s="105" t="s">
        <v>232</v>
      </c>
      <c r="C41" s="105"/>
      <c r="D41" s="105"/>
      <c r="E41" s="568" t="s">
        <v>444</v>
      </c>
      <c r="F41" s="179"/>
      <c r="G41" s="218"/>
      <c r="H41" s="218"/>
      <c r="I41" s="219"/>
      <c r="J41" s="220" t="s">
        <v>29</v>
      </c>
      <c r="K41" s="215"/>
      <c r="L41" s="617">
        <v>16070168</v>
      </c>
      <c r="M41" s="617">
        <v>16107781</v>
      </c>
      <c r="N41" s="617">
        <v>15926790</v>
      </c>
      <c r="O41" s="617">
        <v>0</v>
      </c>
      <c r="P41" s="617">
        <v>15926790</v>
      </c>
      <c r="Q41" s="620">
        <v>-143378</v>
      </c>
      <c r="R41" s="543"/>
      <c r="S41" s="610">
        <v>-8.9219975796146489E-3</v>
      </c>
      <c r="T41" s="620">
        <v>-180991</v>
      </c>
      <c r="U41" s="543"/>
      <c r="V41" s="610">
        <v>-1.1236246631364022E-2</v>
      </c>
    </row>
    <row r="42" spans="1:22" s="98" customFormat="1" ht="17.25" customHeight="1">
      <c r="A42" s="107"/>
      <c r="B42" s="105"/>
      <c r="C42" s="105"/>
      <c r="D42" s="105"/>
      <c r="E42" s="565" t="s">
        <v>445</v>
      </c>
      <c r="F42" s="105"/>
      <c r="G42" s="105"/>
      <c r="H42" s="105"/>
      <c r="I42" s="110"/>
      <c r="J42" s="106" t="s">
        <v>29</v>
      </c>
      <c r="K42" s="207"/>
      <c r="L42" s="618">
        <v>16143790</v>
      </c>
      <c r="M42" s="618">
        <v>16034159</v>
      </c>
      <c r="N42" s="618">
        <v>15086069</v>
      </c>
      <c r="O42" s="618">
        <v>0</v>
      </c>
      <c r="P42" s="618">
        <v>15086069</v>
      </c>
      <c r="Q42" s="621">
        <v>-1057721</v>
      </c>
      <c r="R42" s="552"/>
      <c r="S42" s="564">
        <v>-6.5518753650784634E-2</v>
      </c>
      <c r="T42" s="621">
        <v>-948090</v>
      </c>
      <c r="U42" s="552"/>
      <c r="V42" s="564">
        <v>-5.9129387453373816E-2</v>
      </c>
    </row>
    <row r="43" spans="1:22" s="98" customFormat="1" ht="15.75" customHeight="1">
      <c r="A43" s="105"/>
      <c r="B43" s="105"/>
      <c r="C43" s="107"/>
      <c r="D43" s="105"/>
      <c r="E43" s="105"/>
      <c r="F43" s="105" t="s">
        <v>49</v>
      </c>
      <c r="G43" s="105"/>
      <c r="H43" s="105"/>
      <c r="I43" s="110"/>
      <c r="J43" s="106"/>
      <c r="K43" s="207"/>
      <c r="L43" s="618">
        <v>5302613</v>
      </c>
      <c r="M43" s="618">
        <v>5266604</v>
      </c>
      <c r="N43" s="618">
        <v>4244892</v>
      </c>
      <c r="O43" s="618">
        <v>0</v>
      </c>
      <c r="P43" s="618">
        <v>4244892</v>
      </c>
      <c r="Q43" s="621">
        <v>-1057721</v>
      </c>
      <c r="R43" s="552"/>
      <c r="S43" s="564">
        <v>-0.19947165670962597</v>
      </c>
      <c r="T43" s="621">
        <v>-1021712</v>
      </c>
      <c r="U43" s="552"/>
      <c r="V43" s="564">
        <v>-0.19399825770078782</v>
      </c>
    </row>
    <row r="44" spans="1:22" s="98" customFormat="1" ht="15.75" customHeight="1">
      <c r="A44" s="107"/>
      <c r="B44" s="105"/>
      <c r="C44" s="105"/>
      <c r="D44" s="105"/>
      <c r="E44" s="105"/>
      <c r="F44" s="105" t="s">
        <v>497</v>
      </c>
      <c r="G44" s="105"/>
      <c r="H44" s="105"/>
      <c r="I44" s="110"/>
      <c r="J44" s="106"/>
      <c r="K44" s="207"/>
      <c r="L44" s="618">
        <v>10841177</v>
      </c>
      <c r="M44" s="618">
        <v>10767555</v>
      </c>
      <c r="N44" s="618">
        <v>10841177</v>
      </c>
      <c r="O44" s="618">
        <v>0</v>
      </c>
      <c r="P44" s="618">
        <v>10841177</v>
      </c>
      <c r="Q44" s="621">
        <v>0</v>
      </c>
      <c r="R44" s="552"/>
      <c r="S44" s="564">
        <v>0</v>
      </c>
      <c r="T44" s="621">
        <v>73622</v>
      </c>
      <c r="U44" s="552"/>
      <c r="V44" s="564">
        <v>6.837392518542984E-3</v>
      </c>
    </row>
    <row r="45" spans="1:22" s="98" customFormat="1" ht="15.75" customHeight="1">
      <c r="A45" s="107"/>
      <c r="B45" s="440"/>
      <c r="C45" s="440"/>
      <c r="D45" s="440"/>
      <c r="E45" s="440"/>
      <c r="F45" s="440"/>
      <c r="G45" s="440"/>
      <c r="H45" s="440"/>
      <c r="I45" s="110"/>
      <c r="J45" s="441"/>
      <c r="K45" s="442"/>
      <c r="L45" s="585"/>
      <c r="M45" s="261"/>
      <c r="N45" s="261"/>
      <c r="O45" s="261"/>
      <c r="P45" s="261"/>
      <c r="Q45" s="621"/>
      <c r="R45" s="552"/>
      <c r="S45" s="564"/>
      <c r="T45" s="621"/>
      <c r="U45" s="552"/>
      <c r="V45" s="564"/>
    </row>
    <row r="46" spans="1:22" s="482" customFormat="1" ht="15.75" customHeight="1">
      <c r="A46" s="107"/>
      <c r="B46" s="483"/>
      <c r="C46" s="483"/>
      <c r="D46" s="483"/>
      <c r="E46" s="483"/>
      <c r="F46" s="483"/>
      <c r="G46" s="483"/>
      <c r="H46" s="483"/>
      <c r="I46" s="485"/>
      <c r="J46" s="490"/>
      <c r="K46" s="493"/>
      <c r="L46" s="585"/>
      <c r="M46" s="261"/>
      <c r="N46" s="261"/>
      <c r="O46" s="261"/>
      <c r="P46" s="261"/>
      <c r="Q46" s="621"/>
      <c r="R46" s="552"/>
      <c r="S46" s="564"/>
      <c r="T46" s="621"/>
      <c r="U46" s="552"/>
      <c r="V46" s="564"/>
    </row>
    <row r="47" spans="1:22" s="98" customFormat="1" ht="15.75" customHeight="1">
      <c r="A47" s="443" t="s">
        <v>439</v>
      </c>
      <c r="B47" s="440"/>
      <c r="C47" s="440"/>
      <c r="D47" s="440"/>
      <c r="E47" s="440"/>
      <c r="F47" s="440"/>
      <c r="G47" s="440"/>
      <c r="H47" s="440"/>
      <c r="I47" s="110"/>
      <c r="J47" s="441"/>
      <c r="K47" s="442"/>
      <c r="L47" s="585"/>
      <c r="M47" s="261"/>
      <c r="N47" s="261"/>
      <c r="O47" s="261"/>
      <c r="P47" s="261"/>
      <c r="Q47" s="621"/>
      <c r="R47" s="552"/>
      <c r="S47" s="564"/>
      <c r="T47" s="621"/>
      <c r="U47" s="552"/>
      <c r="V47" s="564"/>
    </row>
    <row r="48" spans="1:22" s="482" customFormat="1" ht="15.75" customHeight="1">
      <c r="A48" s="527"/>
      <c r="B48" s="539"/>
      <c r="C48" s="539"/>
      <c r="D48" s="539"/>
      <c r="E48" s="539"/>
      <c r="F48" s="539"/>
      <c r="G48" s="539"/>
      <c r="H48" s="539"/>
      <c r="I48" s="485"/>
      <c r="J48" s="520"/>
      <c r="K48" s="594"/>
      <c r="L48" s="585"/>
      <c r="M48" s="261"/>
      <c r="N48" s="261"/>
      <c r="O48" s="261"/>
      <c r="P48" s="261"/>
      <c r="Q48" s="621"/>
      <c r="R48" s="552"/>
      <c r="S48" s="564"/>
      <c r="T48" s="621"/>
      <c r="U48" s="552"/>
      <c r="V48" s="564"/>
    </row>
    <row r="49" spans="1:22" s="98" customFormat="1" ht="15.75" customHeight="1">
      <c r="A49" s="531" t="s">
        <v>477</v>
      </c>
      <c r="B49" s="434"/>
      <c r="C49" s="115"/>
      <c r="D49" s="434"/>
      <c r="E49" s="434"/>
      <c r="F49" s="434"/>
      <c r="G49" s="434"/>
      <c r="H49" s="434"/>
      <c r="I49" s="434"/>
      <c r="J49" s="310"/>
      <c r="K49" s="311"/>
      <c r="L49" s="555"/>
      <c r="M49" s="261"/>
      <c r="N49" s="261"/>
      <c r="O49" s="261"/>
      <c r="P49" s="261"/>
      <c r="Q49" s="621"/>
      <c r="R49" s="555"/>
      <c r="S49" s="564"/>
      <c r="T49" s="621"/>
      <c r="U49" s="555"/>
      <c r="V49" s="564"/>
    </row>
    <row r="50" spans="1:22" s="98" customFormat="1" ht="18" customHeight="1">
      <c r="A50" s="651" t="s">
        <v>478</v>
      </c>
      <c r="B50" s="434"/>
      <c r="C50" s="115"/>
      <c r="D50" s="176"/>
      <c r="E50" s="176"/>
      <c r="F50" s="176"/>
      <c r="G50" s="176"/>
      <c r="H50" s="176"/>
      <c r="I50" s="176"/>
      <c r="J50" s="310"/>
      <c r="K50" s="311"/>
      <c r="L50" s="555"/>
      <c r="M50" s="261"/>
      <c r="N50" s="261"/>
      <c r="O50" s="261"/>
      <c r="P50" s="261"/>
      <c r="Q50" s="621"/>
      <c r="R50" s="555"/>
      <c r="S50" s="564"/>
      <c r="T50" s="621"/>
      <c r="U50" s="555"/>
      <c r="V50" s="564"/>
    </row>
    <row r="51" spans="1:22" s="482" customFormat="1" ht="15.75" customHeight="1">
      <c r="A51" s="495"/>
      <c r="B51" s="467"/>
      <c r="C51" s="495"/>
      <c r="D51" s="176"/>
      <c r="E51" s="176"/>
      <c r="F51" s="176"/>
      <c r="G51" s="176"/>
      <c r="H51" s="176"/>
      <c r="I51" s="176"/>
      <c r="J51" s="310"/>
      <c r="K51" s="551"/>
      <c r="L51" s="555"/>
      <c r="M51" s="261"/>
      <c r="N51" s="261"/>
      <c r="O51" s="261"/>
      <c r="P51" s="261"/>
      <c r="Q51" s="621"/>
      <c r="R51" s="555"/>
      <c r="S51" s="564"/>
      <c r="T51" s="621"/>
      <c r="U51" s="555"/>
      <c r="V51" s="564"/>
    </row>
    <row r="52" spans="1:22" s="492" customFormat="1">
      <c r="A52" s="531" t="s">
        <v>265</v>
      </c>
      <c r="B52" s="467"/>
      <c r="C52" s="495"/>
      <c r="D52" s="176"/>
      <c r="E52" s="176"/>
      <c r="F52" s="176"/>
      <c r="G52" s="176"/>
      <c r="H52" s="176"/>
      <c r="I52" s="176"/>
      <c r="J52" s="310"/>
      <c r="K52" s="551"/>
      <c r="L52" s="555"/>
      <c r="M52" s="261"/>
      <c r="N52" s="261"/>
      <c r="O52" s="261"/>
      <c r="P52" s="261"/>
      <c r="Q52" s="621"/>
      <c r="R52" s="555"/>
      <c r="S52" s="564"/>
      <c r="T52" s="621"/>
      <c r="U52" s="555"/>
      <c r="V52" s="564"/>
    </row>
    <row r="53" spans="1:22" s="492" customFormat="1">
      <c r="A53" s="531"/>
      <c r="B53" s="467"/>
      <c r="C53" s="495"/>
      <c r="D53" s="176"/>
      <c r="E53" s="176"/>
      <c r="F53" s="176"/>
      <c r="G53" s="176"/>
      <c r="H53" s="176"/>
      <c r="I53" s="176"/>
      <c r="J53" s="310"/>
      <c r="K53" s="551"/>
      <c r="L53" s="555"/>
      <c r="M53" s="261"/>
      <c r="N53" s="261"/>
      <c r="O53" s="261"/>
      <c r="P53" s="261"/>
      <c r="Q53" s="621"/>
      <c r="R53" s="555"/>
      <c r="S53" s="564"/>
      <c r="T53" s="621"/>
      <c r="U53" s="555"/>
      <c r="V53" s="564"/>
    </row>
    <row r="54" spans="1:22" s="492" customFormat="1" ht="16.5">
      <c r="A54" s="251" t="s">
        <v>481</v>
      </c>
      <c r="B54" s="467"/>
      <c r="C54" s="495"/>
      <c r="D54" s="176"/>
      <c r="E54" s="176"/>
      <c r="F54" s="176"/>
      <c r="G54" s="176"/>
      <c r="H54" s="176"/>
      <c r="I54" s="176"/>
      <c r="J54" s="310"/>
      <c r="K54" s="551"/>
      <c r="L54" s="555"/>
      <c r="M54" s="261"/>
      <c r="N54" s="261"/>
      <c r="O54" s="261"/>
      <c r="P54" s="261"/>
      <c r="Q54" s="621"/>
      <c r="R54" s="555"/>
      <c r="S54" s="564"/>
      <c r="T54" s="621"/>
      <c r="U54" s="555"/>
      <c r="V54" s="564"/>
    </row>
    <row r="55" spans="1:22" s="492" customFormat="1">
      <c r="A55" s="251" t="s">
        <v>498</v>
      </c>
      <c r="B55" s="467"/>
      <c r="C55" s="495"/>
      <c r="D55" s="176"/>
      <c r="E55" s="176"/>
      <c r="F55" s="176"/>
      <c r="G55" s="176"/>
      <c r="H55" s="176"/>
      <c r="I55" s="176"/>
      <c r="J55" s="310"/>
      <c r="K55" s="551"/>
      <c r="L55" s="555"/>
      <c r="M55" s="261"/>
      <c r="N55" s="261"/>
      <c r="O55" s="261"/>
      <c r="P55" s="261"/>
      <c r="Q55" s="621"/>
      <c r="R55" s="555"/>
      <c r="S55" s="564"/>
      <c r="T55" s="621"/>
      <c r="U55" s="555"/>
      <c r="V55" s="564"/>
    </row>
    <row r="56" spans="1:22" s="492" customFormat="1" ht="16.5">
      <c r="A56" s="251" t="s">
        <v>484</v>
      </c>
      <c r="B56" s="467"/>
      <c r="C56" s="495"/>
      <c r="D56" s="176"/>
      <c r="E56" s="176"/>
      <c r="F56" s="176"/>
      <c r="G56" s="176"/>
      <c r="H56" s="176"/>
      <c r="I56" s="176"/>
      <c r="J56" s="310"/>
      <c r="K56" s="551"/>
      <c r="L56" s="555"/>
      <c r="M56" s="261"/>
      <c r="N56" s="261"/>
      <c r="O56" s="261"/>
      <c r="P56" s="261"/>
      <c r="Q56" s="621"/>
      <c r="R56" s="555"/>
      <c r="S56" s="564"/>
      <c r="T56" s="621"/>
      <c r="U56" s="555"/>
      <c r="V56" s="564"/>
    </row>
    <row r="57" spans="1:22" s="492" customFormat="1">
      <c r="A57" s="251" t="s">
        <v>482</v>
      </c>
      <c r="B57" s="467"/>
      <c r="C57" s="495"/>
      <c r="D57" s="176"/>
      <c r="E57" s="176"/>
      <c r="F57" s="176"/>
      <c r="G57" s="176"/>
      <c r="H57" s="176"/>
      <c r="I57" s="176"/>
      <c r="J57" s="310"/>
      <c r="K57" s="551"/>
      <c r="L57" s="555"/>
      <c r="M57" s="261"/>
      <c r="N57" s="261"/>
      <c r="O57" s="261"/>
      <c r="P57" s="261"/>
      <c r="Q57" s="621"/>
      <c r="R57" s="555"/>
      <c r="S57" s="564"/>
      <c r="T57" s="621"/>
      <c r="U57" s="555"/>
      <c r="V57" s="564"/>
    </row>
    <row r="58" spans="1:22" ht="15.75" customHeight="1">
      <c r="A58" s="23"/>
      <c r="B58" s="101"/>
      <c r="C58" s="101"/>
      <c r="D58" s="101"/>
      <c r="E58" s="101"/>
      <c r="F58" s="101"/>
      <c r="G58" s="101"/>
      <c r="H58" s="101"/>
      <c r="I58" s="27"/>
      <c r="J58" s="102"/>
      <c r="K58" s="207"/>
      <c r="L58" s="554"/>
      <c r="M58" s="261"/>
      <c r="N58" s="261"/>
      <c r="O58" s="261"/>
      <c r="P58" s="261"/>
      <c r="Q58" s="621"/>
      <c r="R58" s="554"/>
      <c r="S58" s="564"/>
      <c r="T58" s="621"/>
      <c r="U58" s="554"/>
      <c r="V58" s="564"/>
    </row>
    <row r="59" spans="1:22" ht="15.75" customHeight="1">
      <c r="A59" s="20" t="s">
        <v>416</v>
      </c>
      <c r="B59" s="103"/>
      <c r="C59" s="103"/>
      <c r="D59" s="103"/>
      <c r="E59" s="103"/>
      <c r="F59" s="103"/>
      <c r="G59" s="103"/>
      <c r="H59" s="103"/>
      <c r="I59" s="101"/>
      <c r="J59" s="102"/>
      <c r="K59" s="207"/>
      <c r="L59" s="554"/>
      <c r="M59" s="261"/>
      <c r="N59" s="261"/>
      <c r="O59" s="261"/>
      <c r="P59" s="261"/>
      <c r="Q59" s="621"/>
      <c r="R59" s="554"/>
      <c r="S59" s="564"/>
      <c r="T59" s="621"/>
      <c r="U59" s="554"/>
      <c r="V59" s="564"/>
    </row>
    <row r="60" spans="1:22" ht="15.75" customHeight="1">
      <c r="A60" s="101"/>
      <c r="B60" s="101"/>
      <c r="C60" s="101"/>
      <c r="D60" s="101"/>
      <c r="E60" s="101"/>
      <c r="F60" s="101"/>
      <c r="G60" s="101"/>
      <c r="H60" s="101"/>
      <c r="I60" s="101"/>
      <c r="J60" s="102"/>
      <c r="K60" s="207"/>
      <c r="L60" s="554"/>
      <c r="M60" s="261"/>
      <c r="N60" s="261"/>
      <c r="O60" s="261"/>
      <c r="P60" s="261"/>
      <c r="Q60" s="621"/>
      <c r="R60" s="554"/>
      <c r="S60" s="564"/>
      <c r="T60" s="621"/>
      <c r="U60" s="554"/>
      <c r="V60" s="564"/>
    </row>
    <row r="61" spans="1:22" ht="15.75" customHeight="1">
      <c r="A61" s="54" t="s">
        <v>35</v>
      </c>
      <c r="B61" s="105" t="s">
        <v>417</v>
      </c>
      <c r="C61" s="105"/>
      <c r="D61" s="105"/>
      <c r="E61" s="105"/>
      <c r="F61" s="105"/>
      <c r="G61" s="105"/>
      <c r="H61" s="105"/>
      <c r="I61" s="105"/>
      <c r="J61" s="106"/>
      <c r="K61" s="207"/>
      <c r="L61" s="554"/>
      <c r="M61" s="261"/>
      <c r="N61" s="261"/>
      <c r="O61" s="261"/>
      <c r="P61" s="261"/>
      <c r="Q61" s="621"/>
      <c r="R61" s="554"/>
      <c r="S61" s="564"/>
      <c r="T61" s="621"/>
      <c r="U61" s="554"/>
      <c r="V61" s="564"/>
    </row>
    <row r="62" spans="1:22" ht="15.75" customHeight="1">
      <c r="A62" s="107"/>
      <c r="B62" s="28" t="s">
        <v>38</v>
      </c>
      <c r="C62" s="105" t="s">
        <v>418</v>
      </c>
      <c r="D62" s="105"/>
      <c r="E62" s="105"/>
      <c r="F62" s="105"/>
      <c r="G62" s="105"/>
      <c r="H62" s="105"/>
      <c r="I62" s="52"/>
      <c r="J62" s="106" t="s">
        <v>29</v>
      </c>
      <c r="K62" s="207"/>
      <c r="L62" s="585">
        <v>1189233</v>
      </c>
      <c r="M62" s="615">
        <v>1181157</v>
      </c>
      <c r="N62" s="585">
        <v>664000</v>
      </c>
      <c r="O62" s="585">
        <v>525233</v>
      </c>
      <c r="P62" s="585">
        <v>1189233</v>
      </c>
      <c r="Q62" s="621">
        <v>0</v>
      </c>
      <c r="R62" s="552"/>
      <c r="S62" s="564">
        <v>0</v>
      </c>
      <c r="T62" s="621">
        <v>8076</v>
      </c>
      <c r="U62" s="552"/>
      <c r="V62" s="564">
        <v>6.8373637035550328E-3</v>
      </c>
    </row>
    <row r="63" spans="1:22" ht="15.75" customHeight="1">
      <c r="A63" s="107"/>
      <c r="B63" s="28" t="s">
        <v>13</v>
      </c>
      <c r="C63" s="105" t="s">
        <v>419</v>
      </c>
      <c r="D63" s="105"/>
      <c r="E63" s="105"/>
      <c r="F63" s="105"/>
      <c r="G63" s="105"/>
      <c r="H63" s="105"/>
      <c r="I63" s="52"/>
      <c r="J63" s="106" t="s">
        <v>29</v>
      </c>
      <c r="K63" s="207"/>
      <c r="L63" s="553">
        <v>48316</v>
      </c>
      <c r="M63" s="616">
        <v>47989</v>
      </c>
      <c r="N63" s="553">
        <v>48316</v>
      </c>
      <c r="O63" s="553">
        <v>0</v>
      </c>
      <c r="P63" s="553">
        <v>48316</v>
      </c>
      <c r="Q63" s="622">
        <v>0</v>
      </c>
      <c r="R63" s="552"/>
      <c r="S63" s="609">
        <v>0</v>
      </c>
      <c r="T63" s="622">
        <v>327</v>
      </c>
      <c r="U63" s="552"/>
      <c r="V63" s="609">
        <v>6.8140615557732431E-3</v>
      </c>
    </row>
    <row r="64" spans="1:22" ht="15.75" customHeight="1">
      <c r="A64" s="107"/>
      <c r="B64" s="105"/>
      <c r="C64" s="105"/>
      <c r="D64" s="105"/>
      <c r="E64" s="105"/>
      <c r="F64" s="105"/>
      <c r="G64" s="105"/>
      <c r="H64" s="105"/>
      <c r="I64" s="52"/>
      <c r="J64" s="106"/>
      <c r="K64" s="207"/>
      <c r="L64" s="554"/>
      <c r="M64" s="261"/>
      <c r="N64" s="554"/>
      <c r="O64" s="554"/>
      <c r="P64" s="554"/>
      <c r="Q64" s="621"/>
      <c r="R64" s="554"/>
      <c r="S64" s="564"/>
      <c r="T64" s="621"/>
      <c r="U64" s="554"/>
      <c r="V64" s="564"/>
    </row>
    <row r="65" spans="1:22" ht="15.75" customHeight="1">
      <c r="A65" s="107"/>
      <c r="B65" s="105"/>
      <c r="C65" s="105"/>
      <c r="D65" s="105"/>
      <c r="E65" s="105"/>
      <c r="F65" s="105"/>
      <c r="G65" s="105" t="s">
        <v>39</v>
      </c>
      <c r="H65" s="105"/>
      <c r="I65" s="52"/>
      <c r="J65" s="106"/>
      <c r="K65" s="207"/>
      <c r="L65" s="585">
        <v>1237549</v>
      </c>
      <c r="M65" s="618">
        <v>1229146</v>
      </c>
      <c r="N65" s="585">
        <v>712316</v>
      </c>
      <c r="O65" s="585">
        <v>525233</v>
      </c>
      <c r="P65" s="585">
        <v>1237549</v>
      </c>
      <c r="Q65" s="621">
        <v>0</v>
      </c>
      <c r="R65" s="552"/>
      <c r="S65" s="564">
        <v>0</v>
      </c>
      <c r="T65" s="621">
        <v>8403</v>
      </c>
      <c r="U65" s="552"/>
      <c r="V65" s="564">
        <v>6.8364539281744463E-3</v>
      </c>
    </row>
    <row r="66" spans="1:22" ht="15.75" customHeight="1">
      <c r="A66" s="107"/>
      <c r="B66" s="105"/>
      <c r="C66" s="105"/>
      <c r="D66" s="105"/>
      <c r="E66" s="105"/>
      <c r="F66" s="105"/>
      <c r="G66" s="105"/>
      <c r="H66" s="105"/>
      <c r="I66" s="52"/>
      <c r="J66" s="106"/>
      <c r="K66" s="207"/>
      <c r="L66" s="554"/>
      <c r="M66" s="261"/>
      <c r="N66" s="554"/>
      <c r="O66" s="554"/>
      <c r="P66" s="554"/>
      <c r="Q66" s="621"/>
      <c r="R66" s="554"/>
      <c r="S66" s="564"/>
      <c r="T66" s="621"/>
      <c r="U66" s="554"/>
      <c r="V66" s="564"/>
    </row>
    <row r="67" spans="1:22" ht="15.75" customHeight="1">
      <c r="A67" s="54" t="s">
        <v>36</v>
      </c>
      <c r="B67" s="105" t="s">
        <v>420</v>
      </c>
      <c r="C67" s="105"/>
      <c r="D67" s="105"/>
      <c r="E67" s="105"/>
      <c r="F67" s="105"/>
      <c r="G67" s="105"/>
      <c r="H67" s="105"/>
      <c r="I67" s="52"/>
      <c r="J67" s="106" t="s">
        <v>29</v>
      </c>
      <c r="K67" s="207"/>
      <c r="L67" s="585">
        <v>4835</v>
      </c>
      <c r="M67" s="615">
        <v>4802</v>
      </c>
      <c r="N67" s="585">
        <v>4835</v>
      </c>
      <c r="O67" s="585">
        <v>0</v>
      </c>
      <c r="P67" s="585">
        <v>4835</v>
      </c>
      <c r="Q67" s="621">
        <v>0</v>
      </c>
      <c r="R67" s="552"/>
      <c r="S67" s="564">
        <v>0</v>
      </c>
      <c r="T67" s="621">
        <v>33</v>
      </c>
      <c r="U67" s="552"/>
      <c r="V67" s="564">
        <v>6.8721366097459491E-3</v>
      </c>
    </row>
    <row r="68" spans="1:22" ht="15.75" customHeight="1">
      <c r="A68" s="54" t="s">
        <v>37</v>
      </c>
      <c r="B68" s="105" t="s">
        <v>421</v>
      </c>
      <c r="C68" s="105"/>
      <c r="D68" s="105"/>
      <c r="E68" s="105"/>
      <c r="F68" s="105"/>
      <c r="G68" s="105"/>
      <c r="H68" s="105"/>
      <c r="I68" s="52"/>
      <c r="J68" s="106" t="s">
        <v>29</v>
      </c>
      <c r="K68" s="207"/>
      <c r="L68" s="585">
        <v>17406</v>
      </c>
      <c r="M68" s="615">
        <v>17288</v>
      </c>
      <c r="N68" s="585">
        <v>17406</v>
      </c>
      <c r="O68" s="585">
        <v>0</v>
      </c>
      <c r="P68" s="585">
        <v>17406</v>
      </c>
      <c r="Q68" s="621">
        <v>0</v>
      </c>
      <c r="R68" s="552"/>
      <c r="S68" s="564">
        <v>0</v>
      </c>
      <c r="T68" s="621">
        <v>118</v>
      </c>
      <c r="U68" s="552"/>
      <c r="V68" s="564">
        <v>6.8255437297546351E-3</v>
      </c>
    </row>
    <row r="69" spans="1:22" ht="15.75" customHeight="1">
      <c r="A69" s="54" t="s">
        <v>18</v>
      </c>
      <c r="B69" s="105" t="s">
        <v>422</v>
      </c>
      <c r="C69" s="105"/>
      <c r="D69" s="105"/>
      <c r="E69" s="105"/>
      <c r="F69" s="105"/>
      <c r="G69" s="105"/>
      <c r="H69" s="105"/>
      <c r="I69" s="52"/>
      <c r="J69" s="106" t="s">
        <v>29</v>
      </c>
      <c r="K69" s="207"/>
      <c r="L69" s="553">
        <v>68813</v>
      </c>
      <c r="M69" s="616">
        <v>68345</v>
      </c>
      <c r="N69" s="553">
        <v>0</v>
      </c>
      <c r="O69" s="553">
        <v>0</v>
      </c>
      <c r="P69" s="553">
        <v>0</v>
      </c>
      <c r="Q69" s="622">
        <v>-68813</v>
      </c>
      <c r="R69" s="552"/>
      <c r="S69" s="609">
        <v>-1</v>
      </c>
      <c r="T69" s="622">
        <v>-68345</v>
      </c>
      <c r="U69" s="552"/>
      <c r="V69" s="609">
        <v>-1</v>
      </c>
    </row>
    <row r="70" spans="1:22" ht="15.75" customHeight="1">
      <c r="A70" s="105"/>
      <c r="B70" s="105"/>
      <c r="C70" s="105"/>
      <c r="D70" s="105"/>
      <c r="E70" s="105"/>
      <c r="F70" s="105"/>
      <c r="G70" s="105"/>
      <c r="H70" s="105"/>
      <c r="I70" s="52"/>
      <c r="J70" s="106"/>
      <c r="K70" s="207"/>
      <c r="L70" s="554"/>
      <c r="M70" s="261"/>
      <c r="N70" s="261"/>
      <c r="O70" s="261"/>
      <c r="P70" s="261"/>
      <c r="Q70" s="621"/>
      <c r="R70" s="554"/>
      <c r="S70" s="564"/>
      <c r="T70" s="621"/>
      <c r="U70" s="554"/>
      <c r="V70" s="564"/>
    </row>
    <row r="71" spans="1:22" ht="15.75" customHeight="1">
      <c r="A71" s="101"/>
      <c r="B71" s="101"/>
      <c r="C71" s="101"/>
      <c r="D71" s="101"/>
      <c r="E71" s="103" t="s">
        <v>273</v>
      </c>
      <c r="F71" s="103"/>
      <c r="G71" s="35"/>
      <c r="H71" s="35"/>
      <c r="I71" s="36"/>
      <c r="J71" s="37" t="s">
        <v>29</v>
      </c>
      <c r="K71" s="215"/>
      <c r="L71" s="584">
        <v>1328603</v>
      </c>
      <c r="M71" s="617">
        <v>1319581</v>
      </c>
      <c r="N71" s="617">
        <v>734557</v>
      </c>
      <c r="O71" s="617">
        <v>525233</v>
      </c>
      <c r="P71" s="617">
        <v>1259790</v>
      </c>
      <c r="Q71" s="620">
        <v>-68813</v>
      </c>
      <c r="R71" s="418"/>
      <c r="S71" s="610">
        <v>-5.1793500391012159E-2</v>
      </c>
      <c r="T71" s="620">
        <v>-59791</v>
      </c>
      <c r="U71" s="418"/>
      <c r="V71" s="610">
        <v>-4.531059480244104E-2</v>
      </c>
    </row>
    <row r="72" spans="1:22" s="492" customFormat="1" ht="15.75" customHeight="1">
      <c r="A72" s="210"/>
      <c r="B72" s="445"/>
      <c r="C72" s="467"/>
      <c r="D72" s="452"/>
      <c r="E72" s="452"/>
      <c r="F72" s="452"/>
      <c r="G72" s="452"/>
      <c r="H72" s="452"/>
      <c r="I72" s="451"/>
      <c r="J72" s="450"/>
      <c r="K72" s="499"/>
      <c r="L72" s="554"/>
      <c r="M72" s="261"/>
      <c r="N72" s="261"/>
      <c r="O72" s="261"/>
      <c r="P72" s="261"/>
      <c r="Q72" s="621"/>
      <c r="R72" s="554"/>
      <c r="S72" s="564"/>
      <c r="T72" s="621"/>
      <c r="U72" s="554"/>
      <c r="V72" s="564"/>
    </row>
    <row r="73" spans="1:22" s="492" customFormat="1" ht="15.75" customHeight="1">
      <c r="A73" s="210"/>
      <c r="B73" s="445"/>
      <c r="C73" s="467"/>
      <c r="D73" s="452"/>
      <c r="E73" s="452"/>
      <c r="F73" s="452"/>
      <c r="G73" s="452"/>
      <c r="H73" s="452"/>
      <c r="I73" s="451"/>
      <c r="J73" s="450"/>
      <c r="K73" s="545"/>
      <c r="L73" s="554"/>
      <c r="M73" s="261"/>
      <c r="N73" s="261"/>
      <c r="O73" s="261"/>
      <c r="P73" s="261"/>
      <c r="Q73" s="621"/>
      <c r="R73" s="554"/>
      <c r="S73" s="564"/>
      <c r="T73" s="621"/>
      <c r="U73" s="554"/>
      <c r="V73" s="564"/>
    </row>
    <row r="74" spans="1:22" ht="15.75" customHeight="1">
      <c r="A74" s="20" t="s">
        <v>34</v>
      </c>
      <c r="B74" s="103"/>
      <c r="C74" s="103"/>
      <c r="D74" s="103"/>
      <c r="E74" s="103"/>
      <c r="F74" s="103"/>
      <c r="G74" s="103"/>
      <c r="H74" s="103"/>
      <c r="I74" s="101"/>
      <c r="J74" s="102"/>
      <c r="K74" s="207"/>
      <c r="L74" s="554"/>
      <c r="M74" s="618"/>
      <c r="N74" s="618"/>
      <c r="O74" s="618"/>
      <c r="P74" s="618"/>
      <c r="Q74" s="621"/>
      <c r="R74" s="554"/>
      <c r="S74" s="564"/>
      <c r="T74" s="621"/>
      <c r="U74" s="554"/>
      <c r="V74" s="564"/>
    </row>
    <row r="75" spans="1:22" ht="15.75" customHeight="1">
      <c r="A75" s="101"/>
      <c r="B75" s="101"/>
      <c r="C75" s="101"/>
      <c r="D75" s="101"/>
      <c r="E75" s="101"/>
      <c r="F75" s="101"/>
      <c r="G75" s="101"/>
      <c r="H75" s="101"/>
      <c r="I75" s="101"/>
      <c r="J75" s="102"/>
      <c r="K75" s="207"/>
      <c r="L75" s="554"/>
      <c r="M75" s="261"/>
      <c r="N75" s="261"/>
      <c r="O75" s="261"/>
      <c r="P75" s="261"/>
      <c r="Q75" s="621"/>
      <c r="R75" s="554"/>
      <c r="S75" s="564"/>
      <c r="T75" s="621"/>
      <c r="U75" s="554"/>
      <c r="V75" s="564"/>
    </row>
    <row r="76" spans="1:22" s="492" customFormat="1" ht="15.75" customHeight="1">
      <c r="A76" s="526"/>
      <c r="B76" s="526"/>
      <c r="C76" s="526"/>
      <c r="D76" s="526"/>
      <c r="E76" s="526"/>
      <c r="F76" s="526"/>
      <c r="G76" s="526"/>
      <c r="H76" s="526"/>
      <c r="I76" s="526"/>
      <c r="J76" s="488"/>
      <c r="K76" s="594"/>
      <c r="L76" s="554"/>
      <c r="M76" s="261"/>
      <c r="N76" s="261"/>
      <c r="O76" s="261"/>
      <c r="P76" s="261"/>
      <c r="Q76" s="621"/>
      <c r="R76" s="554"/>
      <c r="S76" s="564"/>
      <c r="T76" s="621"/>
      <c r="U76" s="554"/>
      <c r="V76" s="564"/>
    </row>
    <row r="77" spans="1:22" ht="15.75" customHeight="1">
      <c r="A77" s="96">
        <v>1</v>
      </c>
      <c r="B77" s="539" t="s">
        <v>464</v>
      </c>
      <c r="C77" s="105"/>
      <c r="D77" s="105"/>
      <c r="E77" s="105"/>
      <c r="F77" s="105"/>
      <c r="G77" s="105"/>
      <c r="H77" s="105"/>
      <c r="I77" s="108"/>
      <c r="J77" s="34"/>
      <c r="K77" s="207"/>
      <c r="L77" s="554"/>
      <c r="M77" s="261"/>
      <c r="N77" s="261"/>
      <c r="O77" s="261"/>
      <c r="P77" s="261"/>
      <c r="Q77" s="621"/>
      <c r="R77" s="554"/>
      <c r="S77" s="564"/>
      <c r="T77" s="621"/>
      <c r="U77" s="554"/>
      <c r="V77" s="564"/>
    </row>
    <row r="78" spans="1:22" ht="15.75" customHeight="1">
      <c r="A78" s="54"/>
      <c r="B78" s="28"/>
      <c r="C78" s="105"/>
      <c r="D78" s="105" t="s">
        <v>282</v>
      </c>
      <c r="E78" s="105"/>
      <c r="F78" s="105"/>
      <c r="G78" s="105"/>
      <c r="H78" s="105"/>
      <c r="I78" s="105"/>
      <c r="J78" s="106" t="s">
        <v>29</v>
      </c>
      <c r="K78" s="207"/>
      <c r="L78" s="585">
        <v>374389</v>
      </c>
      <c r="M78" s="615">
        <v>371846</v>
      </c>
      <c r="N78" s="615">
        <v>0</v>
      </c>
      <c r="O78" s="615">
        <v>0</v>
      </c>
      <c r="P78" s="615">
        <v>0</v>
      </c>
      <c r="Q78" s="621">
        <v>-374389</v>
      </c>
      <c r="R78" s="552"/>
      <c r="S78" s="564">
        <v>-1</v>
      </c>
      <c r="T78" s="621">
        <v>-371846</v>
      </c>
      <c r="U78" s="552"/>
      <c r="V78" s="564">
        <v>-1</v>
      </c>
    </row>
    <row r="79" spans="1:22" ht="15.75" customHeight="1">
      <c r="A79" s="54"/>
      <c r="B79" s="28"/>
      <c r="C79" s="105"/>
      <c r="D79" s="101" t="s">
        <v>446</v>
      </c>
      <c r="E79" s="105"/>
      <c r="F79" s="105"/>
      <c r="G79" s="105"/>
      <c r="H79" s="105"/>
      <c r="I79" s="70"/>
      <c r="J79" s="106" t="s">
        <v>29</v>
      </c>
      <c r="K79" s="207"/>
      <c r="L79" s="553">
        <v>1670022</v>
      </c>
      <c r="M79" s="616">
        <v>1681441</v>
      </c>
      <c r="N79" s="616">
        <v>0</v>
      </c>
      <c r="O79" s="616">
        <v>0</v>
      </c>
      <c r="P79" s="616">
        <v>0</v>
      </c>
      <c r="Q79" s="622">
        <v>-1670022</v>
      </c>
      <c r="R79" s="552"/>
      <c r="S79" s="609">
        <v>-1</v>
      </c>
      <c r="T79" s="622">
        <v>-1681441</v>
      </c>
      <c r="U79" s="552"/>
      <c r="V79" s="609">
        <v>-1</v>
      </c>
    </row>
    <row r="80" spans="1:22" ht="15.75" customHeight="1">
      <c r="A80" s="54"/>
      <c r="B80" s="28"/>
      <c r="C80" s="105"/>
      <c r="D80" s="105"/>
      <c r="E80" s="105"/>
      <c r="F80" s="105"/>
      <c r="G80" s="105"/>
      <c r="H80" s="105"/>
      <c r="I80" s="52"/>
      <c r="J80" s="106"/>
      <c r="K80" s="207"/>
      <c r="L80" s="554"/>
      <c r="M80" s="261"/>
      <c r="N80" s="261"/>
      <c r="O80" s="261"/>
      <c r="P80" s="261"/>
      <c r="Q80" s="621"/>
      <c r="R80" s="554"/>
      <c r="S80" s="564"/>
      <c r="T80" s="621"/>
      <c r="U80" s="554"/>
      <c r="V80" s="564"/>
    </row>
    <row r="81" spans="1:22" ht="15.75" customHeight="1">
      <c r="A81" s="54"/>
      <c r="B81" s="28"/>
      <c r="C81" s="105"/>
      <c r="D81" s="105"/>
      <c r="E81" s="105" t="s">
        <v>308</v>
      </c>
      <c r="F81" s="105"/>
      <c r="G81" s="105"/>
      <c r="H81" s="105"/>
      <c r="I81" s="52"/>
      <c r="J81" s="106" t="s">
        <v>29</v>
      </c>
      <c r="K81" s="207"/>
      <c r="L81" s="585">
        <v>2044411</v>
      </c>
      <c r="M81" s="615">
        <v>2053287</v>
      </c>
      <c r="N81" s="615">
        <v>0</v>
      </c>
      <c r="O81" s="615">
        <v>0</v>
      </c>
      <c r="P81" s="615">
        <v>0</v>
      </c>
      <c r="Q81" s="621">
        <v>-2044411</v>
      </c>
      <c r="R81" s="552"/>
      <c r="S81" s="564">
        <v>-1</v>
      </c>
      <c r="T81" s="621">
        <v>-2053287</v>
      </c>
      <c r="U81" s="552"/>
      <c r="V81" s="564">
        <v>-1</v>
      </c>
    </row>
    <row r="82" spans="1:22" s="492" customFormat="1" ht="15.75" customHeight="1">
      <c r="A82" s="54"/>
      <c r="B82" s="28"/>
      <c r="C82" s="539"/>
      <c r="D82" s="539"/>
      <c r="E82" s="539"/>
      <c r="F82" s="539"/>
      <c r="G82" s="539"/>
      <c r="H82" s="539"/>
      <c r="I82" s="52"/>
      <c r="J82" s="520"/>
      <c r="K82" s="594"/>
      <c r="L82" s="585"/>
      <c r="M82" s="615"/>
      <c r="N82" s="615"/>
      <c r="O82" s="615"/>
      <c r="P82" s="615"/>
      <c r="Q82" s="621"/>
      <c r="R82" s="552"/>
      <c r="S82" s="564"/>
      <c r="T82" s="621"/>
      <c r="U82" s="552"/>
      <c r="V82" s="564"/>
    </row>
    <row r="83" spans="1:22" ht="15.75" customHeight="1">
      <c r="A83" s="96">
        <v>2</v>
      </c>
      <c r="B83" s="28" t="s">
        <v>204</v>
      </c>
      <c r="C83" s="28"/>
      <c r="D83" s="28"/>
      <c r="E83" s="28"/>
      <c r="F83" s="28"/>
      <c r="G83" s="28"/>
      <c r="H83" s="105"/>
      <c r="I83" s="110"/>
      <c r="J83" s="34" t="s">
        <v>29</v>
      </c>
      <c r="K83" s="207"/>
      <c r="L83" s="585">
        <v>1191673</v>
      </c>
      <c r="M83" s="615">
        <v>1183580</v>
      </c>
      <c r="N83" s="615">
        <v>0</v>
      </c>
      <c r="O83" s="615">
        <v>0</v>
      </c>
      <c r="P83" s="615">
        <v>0</v>
      </c>
      <c r="Q83" s="621">
        <v>-1191673</v>
      </c>
      <c r="R83" s="552"/>
      <c r="S83" s="564">
        <v>-1</v>
      </c>
      <c r="T83" s="621">
        <v>-1183580</v>
      </c>
      <c r="U83" s="552"/>
      <c r="V83" s="564">
        <v>-1</v>
      </c>
    </row>
    <row r="84" spans="1:22" ht="15.75" customHeight="1">
      <c r="A84" s="96">
        <v>3</v>
      </c>
      <c r="B84" s="105" t="s">
        <v>430</v>
      </c>
      <c r="C84" s="105"/>
      <c r="D84" s="105"/>
      <c r="E84" s="105"/>
      <c r="F84" s="105"/>
      <c r="G84" s="105"/>
      <c r="H84" s="105"/>
      <c r="I84" s="105"/>
      <c r="J84" s="34" t="s">
        <v>29</v>
      </c>
      <c r="K84" s="207"/>
      <c r="L84" s="585">
        <v>369100</v>
      </c>
      <c r="M84" s="615">
        <v>366593</v>
      </c>
      <c r="N84" s="615">
        <v>369100</v>
      </c>
      <c r="O84" s="615">
        <v>0</v>
      </c>
      <c r="P84" s="615">
        <v>369100</v>
      </c>
      <c r="Q84" s="621">
        <v>0</v>
      </c>
      <c r="R84" s="552"/>
      <c r="S84" s="564">
        <v>0</v>
      </c>
      <c r="T84" s="621">
        <v>2507</v>
      </c>
      <c r="U84" s="552"/>
      <c r="V84" s="564">
        <v>6.8386466735590457E-3</v>
      </c>
    </row>
    <row r="85" spans="1:22" ht="15.75" customHeight="1">
      <c r="A85" s="78">
        <v>4</v>
      </c>
      <c r="B85" s="105" t="s">
        <v>135</v>
      </c>
      <c r="C85" s="105"/>
      <c r="D85" s="105"/>
      <c r="E85" s="105"/>
      <c r="F85" s="105"/>
      <c r="G85" s="105"/>
      <c r="H85" s="105"/>
      <c r="I85" s="52"/>
      <c r="J85" s="106" t="s">
        <v>29</v>
      </c>
      <c r="K85" s="207"/>
      <c r="L85" s="585">
        <v>77000</v>
      </c>
      <c r="M85" s="615">
        <v>76477</v>
      </c>
      <c r="N85" s="615">
        <v>77000</v>
      </c>
      <c r="O85" s="615">
        <v>0</v>
      </c>
      <c r="P85" s="615">
        <v>77000</v>
      </c>
      <c r="Q85" s="621">
        <v>0</v>
      </c>
      <c r="R85" s="552"/>
      <c r="S85" s="564">
        <v>0</v>
      </c>
      <c r="T85" s="621">
        <v>523</v>
      </c>
      <c r="U85" s="552"/>
      <c r="V85" s="564">
        <v>6.838657374112378E-3</v>
      </c>
    </row>
    <row r="86" spans="1:22" ht="15.75" customHeight="1">
      <c r="A86" s="78">
        <v>5</v>
      </c>
      <c r="B86" s="105" t="s">
        <v>434</v>
      </c>
      <c r="C86" s="105"/>
      <c r="D86" s="105"/>
      <c r="E86" s="105"/>
      <c r="F86" s="105"/>
      <c r="G86" s="105"/>
      <c r="H86" s="105"/>
      <c r="I86" s="52"/>
      <c r="J86" s="106" t="s">
        <v>29</v>
      </c>
      <c r="K86" s="207"/>
      <c r="L86" s="585">
        <v>33397</v>
      </c>
      <c r="M86" s="615">
        <v>33170</v>
      </c>
      <c r="N86" s="615">
        <v>0</v>
      </c>
      <c r="O86" s="615">
        <v>0</v>
      </c>
      <c r="P86" s="615">
        <v>0</v>
      </c>
      <c r="Q86" s="621">
        <v>-33397</v>
      </c>
      <c r="R86" s="552"/>
      <c r="S86" s="564">
        <v>-1</v>
      </c>
      <c r="T86" s="621">
        <v>-33170</v>
      </c>
      <c r="U86" s="552"/>
      <c r="V86" s="564">
        <v>-1</v>
      </c>
    </row>
    <row r="87" spans="1:22" ht="15.75" customHeight="1">
      <c r="A87" s="78">
        <v>6</v>
      </c>
      <c r="B87" s="101" t="s">
        <v>428</v>
      </c>
      <c r="C87" s="101"/>
      <c r="D87" s="101"/>
      <c r="E87" s="101"/>
      <c r="F87" s="101"/>
      <c r="G87" s="101"/>
      <c r="H87" s="101"/>
      <c r="I87" s="24"/>
      <c r="J87" s="106" t="s">
        <v>29</v>
      </c>
      <c r="K87" s="207"/>
      <c r="L87" s="585">
        <v>32453</v>
      </c>
      <c r="M87" s="615">
        <v>32233</v>
      </c>
      <c r="N87" s="615">
        <v>0</v>
      </c>
      <c r="O87" s="615">
        <v>0</v>
      </c>
      <c r="P87" s="615">
        <v>0</v>
      </c>
      <c r="Q87" s="621">
        <v>-32453</v>
      </c>
      <c r="R87" s="552"/>
      <c r="S87" s="564">
        <v>-1</v>
      </c>
      <c r="T87" s="621">
        <v>-32233</v>
      </c>
      <c r="U87" s="552"/>
      <c r="V87" s="564">
        <v>-1</v>
      </c>
    </row>
    <row r="88" spans="1:22" ht="15.75" customHeight="1">
      <c r="A88" s="78">
        <v>7</v>
      </c>
      <c r="B88" s="101" t="s">
        <v>55</v>
      </c>
      <c r="C88" s="101"/>
      <c r="D88" s="101"/>
      <c r="E88" s="101"/>
      <c r="F88" s="101"/>
      <c r="G88" s="101"/>
      <c r="H88" s="101"/>
      <c r="I88" s="24"/>
      <c r="J88" s="34" t="s">
        <v>29</v>
      </c>
      <c r="K88" s="207"/>
      <c r="L88" s="585">
        <v>6575</v>
      </c>
      <c r="M88" s="615">
        <v>6530</v>
      </c>
      <c r="N88" s="585">
        <v>6575</v>
      </c>
      <c r="O88" s="585">
        <v>0</v>
      </c>
      <c r="P88" s="585">
        <v>6575</v>
      </c>
      <c r="Q88" s="621">
        <v>0</v>
      </c>
      <c r="R88" s="552"/>
      <c r="S88" s="564">
        <v>0</v>
      </c>
      <c r="T88" s="621">
        <v>45</v>
      </c>
      <c r="U88" s="552"/>
      <c r="V88" s="564">
        <v>6.8912710566615409E-3</v>
      </c>
    </row>
    <row r="89" spans="1:22" ht="15.75" customHeight="1">
      <c r="A89" s="78">
        <v>8</v>
      </c>
      <c r="B89" s="101" t="s">
        <v>423</v>
      </c>
      <c r="C89" s="101"/>
      <c r="D89" s="101"/>
      <c r="E89" s="101"/>
      <c r="F89" s="101"/>
      <c r="G89" s="101"/>
      <c r="H89" s="101"/>
      <c r="I89" s="24"/>
      <c r="J89" s="34" t="s">
        <v>29</v>
      </c>
      <c r="K89" s="207"/>
      <c r="L89" s="585">
        <v>175840</v>
      </c>
      <c r="M89" s="615">
        <v>174646</v>
      </c>
      <c r="N89" s="585">
        <v>175840</v>
      </c>
      <c r="O89" s="585">
        <v>0</v>
      </c>
      <c r="P89" s="585">
        <v>175840</v>
      </c>
      <c r="Q89" s="621">
        <v>0</v>
      </c>
      <c r="R89" s="552"/>
      <c r="S89" s="564">
        <v>0</v>
      </c>
      <c r="T89" s="621">
        <v>1194</v>
      </c>
      <c r="U89" s="552"/>
      <c r="V89" s="564">
        <v>6.8366867835507605E-3</v>
      </c>
    </row>
    <row r="90" spans="1:22" ht="15.75" customHeight="1">
      <c r="A90" s="78">
        <v>9</v>
      </c>
      <c r="B90" s="101" t="s">
        <v>136</v>
      </c>
      <c r="C90" s="101"/>
      <c r="D90" s="101"/>
      <c r="E90" s="101"/>
      <c r="F90" s="101"/>
      <c r="G90" s="101"/>
      <c r="H90" s="101"/>
      <c r="I90" s="104"/>
      <c r="J90" s="34" t="s">
        <v>29</v>
      </c>
      <c r="K90" s="207"/>
      <c r="L90" s="552">
        <v>16699</v>
      </c>
      <c r="M90" s="615">
        <v>16586</v>
      </c>
      <c r="N90" s="552">
        <v>16699</v>
      </c>
      <c r="O90" s="552">
        <v>0</v>
      </c>
      <c r="P90" s="552">
        <v>16699</v>
      </c>
      <c r="Q90" s="621">
        <v>0</v>
      </c>
      <c r="R90" s="552"/>
      <c r="S90" s="564">
        <v>0</v>
      </c>
      <c r="T90" s="621">
        <v>113</v>
      </c>
      <c r="U90" s="552"/>
      <c r="V90" s="564">
        <v>6.8129747980223421E-3</v>
      </c>
    </row>
    <row r="91" spans="1:22" ht="15.75" customHeight="1">
      <c r="A91" s="78">
        <v>10</v>
      </c>
      <c r="B91" s="101" t="s">
        <v>128</v>
      </c>
      <c r="C91" s="101"/>
      <c r="D91" s="22"/>
      <c r="E91" s="22"/>
      <c r="F91" s="101"/>
      <c r="G91" s="101"/>
      <c r="H91" s="101"/>
      <c r="I91" s="104"/>
      <c r="J91" s="34" t="s">
        <v>29</v>
      </c>
      <c r="K91" s="207"/>
      <c r="L91" s="552">
        <v>50000</v>
      </c>
      <c r="M91" s="615">
        <v>49661</v>
      </c>
      <c r="N91" s="615">
        <v>0</v>
      </c>
      <c r="O91" s="615">
        <v>0</v>
      </c>
      <c r="P91" s="615">
        <v>0</v>
      </c>
      <c r="Q91" s="621">
        <v>-50000</v>
      </c>
      <c r="R91" s="552"/>
      <c r="S91" s="564">
        <v>-1</v>
      </c>
      <c r="T91" s="621">
        <v>-49661</v>
      </c>
      <c r="U91" s="552"/>
      <c r="V91" s="564">
        <v>-1</v>
      </c>
    </row>
    <row r="92" spans="1:22" s="492" customFormat="1" ht="15.75" customHeight="1">
      <c r="A92" s="439">
        <v>11</v>
      </c>
      <c r="B92" s="526" t="s">
        <v>454</v>
      </c>
      <c r="C92" s="526"/>
      <c r="D92" s="518"/>
      <c r="E92" s="518"/>
      <c r="F92" s="526"/>
      <c r="G92" s="526"/>
      <c r="H92" s="526"/>
      <c r="I92" s="104"/>
      <c r="J92" s="34" t="s">
        <v>29</v>
      </c>
      <c r="K92" s="594"/>
      <c r="L92" s="553">
        <v>400000</v>
      </c>
      <c r="M92" s="616">
        <v>397284</v>
      </c>
      <c r="N92" s="616">
        <v>0</v>
      </c>
      <c r="O92" s="616">
        <v>0</v>
      </c>
      <c r="P92" s="616">
        <v>0</v>
      </c>
      <c r="Q92" s="622">
        <v>-400000</v>
      </c>
      <c r="R92" s="552"/>
      <c r="S92" s="609">
        <v>-1</v>
      </c>
      <c r="T92" s="622">
        <v>-397284</v>
      </c>
      <c r="U92" s="552"/>
      <c r="V92" s="609">
        <v>-1</v>
      </c>
    </row>
    <row r="93" spans="1:22" ht="15.75" customHeight="1">
      <c r="A93" s="21"/>
      <c r="B93" s="101"/>
      <c r="C93" s="101"/>
      <c r="D93" s="101"/>
      <c r="E93" s="101"/>
      <c r="F93" s="101"/>
      <c r="G93" s="101"/>
      <c r="H93" s="135"/>
      <c r="I93" s="104"/>
      <c r="J93" s="26"/>
      <c r="K93" s="207"/>
      <c r="L93" s="585"/>
      <c r="M93" s="261"/>
      <c r="N93" s="261"/>
      <c r="O93" s="261"/>
      <c r="P93" s="261"/>
      <c r="Q93" s="621"/>
      <c r="R93" s="552"/>
      <c r="S93" s="564"/>
      <c r="T93" s="621"/>
      <c r="U93" s="552"/>
      <c r="V93" s="564"/>
    </row>
    <row r="94" spans="1:22" ht="15.75" customHeight="1">
      <c r="A94" s="23"/>
      <c r="B94" s="101"/>
      <c r="C94" s="101"/>
      <c r="D94" s="101"/>
      <c r="E94" s="103" t="s">
        <v>276</v>
      </c>
      <c r="F94" s="103"/>
      <c r="G94" s="35"/>
      <c r="H94" s="35"/>
      <c r="I94" s="36"/>
      <c r="J94" s="37" t="s">
        <v>29</v>
      </c>
      <c r="K94" s="215"/>
      <c r="L94" s="584">
        <v>4397148</v>
      </c>
      <c r="M94" s="584">
        <v>4390047</v>
      </c>
      <c r="N94" s="584">
        <v>645214</v>
      </c>
      <c r="O94" s="584">
        <v>0</v>
      </c>
      <c r="P94" s="584">
        <v>645214</v>
      </c>
      <c r="Q94" s="620">
        <v>-3751934</v>
      </c>
      <c r="R94" s="418"/>
      <c r="S94" s="610">
        <v>-0.85326534380921448</v>
      </c>
      <c r="T94" s="620">
        <v>-3744833</v>
      </c>
      <c r="U94" s="418"/>
      <c r="V94" s="610">
        <v>-0.85302799719456313</v>
      </c>
    </row>
    <row r="95" spans="1:22" ht="15.75" customHeight="1">
      <c r="A95" s="23"/>
      <c r="B95" s="101"/>
      <c r="C95" s="101"/>
      <c r="D95" s="101"/>
      <c r="E95" s="101" t="s">
        <v>48</v>
      </c>
      <c r="F95" s="101"/>
      <c r="G95" s="101"/>
      <c r="H95" s="101"/>
      <c r="I95" s="27"/>
      <c r="J95" s="102" t="s">
        <v>29</v>
      </c>
      <c r="K95" s="207"/>
      <c r="L95" s="585">
        <v>4408567</v>
      </c>
      <c r="M95" s="615">
        <v>4378628</v>
      </c>
      <c r="N95" s="615">
        <v>2326655</v>
      </c>
      <c r="O95" s="615">
        <v>0</v>
      </c>
      <c r="P95" s="615">
        <v>2326655</v>
      </c>
      <c r="Q95" s="621">
        <v>-2081912</v>
      </c>
      <c r="R95" s="552"/>
      <c r="S95" s="564">
        <v>-0.47224234087856665</v>
      </c>
      <c r="T95" s="621">
        <v>-2051973</v>
      </c>
      <c r="U95" s="552"/>
      <c r="V95" s="564">
        <v>-0.46863378208881867</v>
      </c>
    </row>
    <row r="96" spans="1:22" ht="15.75" customHeight="1">
      <c r="A96" s="23"/>
      <c r="B96" s="101"/>
      <c r="C96" s="101"/>
      <c r="D96" s="101"/>
      <c r="E96" s="101"/>
      <c r="F96" s="101" t="s">
        <v>49</v>
      </c>
      <c r="G96" s="101"/>
      <c r="H96" s="101"/>
      <c r="I96" s="27"/>
      <c r="J96" s="102"/>
      <c r="K96" s="207"/>
      <c r="L96" s="585">
        <v>2727126</v>
      </c>
      <c r="M96" s="615">
        <v>2708606</v>
      </c>
      <c r="N96" s="615">
        <v>645214</v>
      </c>
      <c r="O96" s="615">
        <v>0</v>
      </c>
      <c r="P96" s="615">
        <v>645214</v>
      </c>
      <c r="Q96" s="621">
        <v>-2081912</v>
      </c>
      <c r="R96" s="552"/>
      <c r="S96" s="564">
        <v>-0.76340880472702766</v>
      </c>
      <c r="T96" s="621">
        <v>-2063392</v>
      </c>
      <c r="U96" s="552"/>
      <c r="V96" s="564">
        <v>-0.76179112059856624</v>
      </c>
    </row>
    <row r="97" spans="1:22" ht="15.75" customHeight="1">
      <c r="A97" s="23"/>
      <c r="B97" s="101"/>
      <c r="C97" s="101"/>
      <c r="D97" s="101"/>
      <c r="E97" s="101"/>
      <c r="F97" s="101" t="s">
        <v>493</v>
      </c>
      <c r="G97" s="101"/>
      <c r="H97" s="8"/>
      <c r="I97" s="27"/>
      <c r="J97" s="102"/>
      <c r="K97" s="207"/>
      <c r="L97" s="585">
        <v>1681441</v>
      </c>
      <c r="M97" s="585">
        <v>1670022</v>
      </c>
      <c r="N97" s="585">
        <v>1681441</v>
      </c>
      <c r="O97" s="585">
        <v>0</v>
      </c>
      <c r="P97" s="585">
        <v>1681441</v>
      </c>
      <c r="Q97" s="621">
        <v>0</v>
      </c>
      <c r="R97" s="552"/>
      <c r="S97" s="564">
        <v>0</v>
      </c>
      <c r="T97" s="621">
        <v>11419</v>
      </c>
      <c r="U97" s="552"/>
      <c r="V97" s="564">
        <v>6.8376344742764328E-3</v>
      </c>
    </row>
    <row r="98" spans="1:22" s="492" customFormat="1" ht="15.75" customHeight="1">
      <c r="A98" s="23"/>
      <c r="B98" s="494"/>
      <c r="C98" s="494"/>
      <c r="D98" s="494"/>
      <c r="E98" s="494"/>
      <c r="F98" s="494"/>
      <c r="G98" s="494"/>
      <c r="H98" s="8"/>
      <c r="I98" s="486"/>
      <c r="J98" s="488"/>
      <c r="K98" s="499"/>
      <c r="L98" s="585"/>
      <c r="M98" s="261"/>
      <c r="N98" s="261"/>
      <c r="O98" s="261"/>
      <c r="P98" s="261"/>
      <c r="Q98" s="621"/>
      <c r="R98" s="552"/>
      <c r="S98" s="564"/>
      <c r="T98" s="621"/>
      <c r="U98" s="552"/>
      <c r="V98" s="564"/>
    </row>
    <row r="99" spans="1:22" s="492" customFormat="1" ht="15.75" customHeight="1">
      <c r="A99" s="23"/>
      <c r="B99" s="526"/>
      <c r="C99" s="526"/>
      <c r="D99" s="526"/>
      <c r="E99" s="526"/>
      <c r="F99" s="526"/>
      <c r="G99" s="526"/>
      <c r="H99" s="8"/>
      <c r="I99" s="486"/>
      <c r="J99" s="488"/>
      <c r="K99" s="545"/>
      <c r="L99" s="585"/>
      <c r="M99" s="261"/>
      <c r="N99" s="261"/>
      <c r="O99" s="261"/>
      <c r="P99" s="261"/>
      <c r="Q99" s="621"/>
      <c r="R99" s="552"/>
      <c r="S99" s="564"/>
      <c r="T99" s="621"/>
      <c r="U99" s="552"/>
      <c r="V99" s="564"/>
    </row>
    <row r="100" spans="1:22" ht="16.5" customHeight="1">
      <c r="A100" s="445"/>
      <c r="B100" s="211"/>
      <c r="C100" s="211"/>
      <c r="D100" s="211"/>
      <c r="E100" s="211"/>
      <c r="F100" s="211"/>
      <c r="G100" s="211"/>
      <c r="H100" s="211"/>
      <c r="I100" s="211"/>
      <c r="J100" s="385"/>
      <c r="K100" s="211"/>
      <c r="L100" s="417"/>
      <c r="M100" s="261"/>
      <c r="N100" s="261"/>
      <c r="O100" s="261"/>
      <c r="P100" s="261"/>
      <c r="Q100" s="621"/>
      <c r="R100" s="566"/>
      <c r="S100" s="564"/>
      <c r="T100" s="621"/>
      <c r="U100" s="566"/>
      <c r="V100" s="564"/>
    </row>
    <row r="101" spans="1:22" s="492" customFormat="1" ht="15.75" customHeight="1">
      <c r="A101" s="251" t="s">
        <v>481</v>
      </c>
      <c r="B101" s="526"/>
      <c r="C101" s="526"/>
      <c r="D101" s="526"/>
      <c r="E101" s="526"/>
      <c r="F101" s="526"/>
      <c r="G101" s="526"/>
      <c r="H101" s="8"/>
      <c r="I101" s="486"/>
      <c r="J101" s="488"/>
      <c r="K101" s="521"/>
      <c r="L101" s="585"/>
      <c r="M101" s="261"/>
      <c r="N101" s="261"/>
      <c r="O101" s="261"/>
      <c r="P101" s="261"/>
      <c r="Q101" s="621"/>
      <c r="R101" s="552"/>
      <c r="S101" s="564"/>
      <c r="T101" s="621"/>
      <c r="U101" s="552"/>
      <c r="V101" s="564"/>
    </row>
    <row r="102" spans="1:22" s="492" customFormat="1" ht="16.5" customHeight="1">
      <c r="A102" s="251" t="s">
        <v>498</v>
      </c>
      <c r="B102" s="445"/>
      <c r="C102" s="445"/>
      <c r="D102" s="445"/>
      <c r="E102" s="445"/>
      <c r="F102" s="445"/>
      <c r="G102" s="445"/>
      <c r="H102" s="445"/>
      <c r="I102" s="445"/>
      <c r="J102" s="385"/>
      <c r="K102" s="445"/>
      <c r="L102" s="417"/>
      <c r="M102" s="261"/>
      <c r="N102" s="261"/>
      <c r="O102" s="261"/>
      <c r="P102" s="261"/>
      <c r="Q102" s="621"/>
      <c r="R102" s="566"/>
      <c r="S102" s="564"/>
      <c r="T102" s="621"/>
      <c r="U102" s="566"/>
      <c r="V102" s="564"/>
    </row>
    <row r="103" spans="1:22" s="492" customFormat="1" ht="16.5" customHeight="1">
      <c r="A103" s="445"/>
      <c r="B103" s="445"/>
      <c r="C103" s="445"/>
      <c r="D103" s="445"/>
      <c r="E103" s="445"/>
      <c r="F103" s="445"/>
      <c r="G103" s="445"/>
      <c r="H103" s="445"/>
      <c r="I103" s="445"/>
      <c r="J103" s="385"/>
      <c r="K103" s="445"/>
      <c r="L103" s="417"/>
      <c r="M103" s="261"/>
      <c r="N103" s="261"/>
      <c r="O103" s="261"/>
      <c r="P103" s="261"/>
      <c r="Q103" s="621"/>
      <c r="R103" s="566"/>
      <c r="S103" s="564"/>
      <c r="T103" s="621"/>
      <c r="U103" s="566"/>
      <c r="V103" s="564"/>
    </row>
    <row r="104" spans="1:22" ht="15.75" customHeight="1">
      <c r="A104" s="44"/>
      <c r="B104" s="125"/>
      <c r="C104" s="101"/>
      <c r="D104" s="101"/>
      <c r="E104" s="101"/>
      <c r="F104" s="101"/>
      <c r="G104" s="101"/>
      <c r="H104" s="101"/>
      <c r="I104" s="104"/>
      <c r="J104" s="26"/>
      <c r="K104" s="207"/>
      <c r="L104" s="554"/>
      <c r="M104" s="261"/>
      <c r="N104" s="261"/>
      <c r="O104" s="261"/>
      <c r="P104" s="261"/>
      <c r="Q104" s="621"/>
      <c r="R104" s="554"/>
      <c r="S104" s="564"/>
      <c r="T104" s="621"/>
      <c r="U104" s="554"/>
      <c r="V104" s="564"/>
    </row>
    <row r="105" spans="1:22" ht="15.75" customHeight="1">
      <c r="A105" s="20" t="s">
        <v>116</v>
      </c>
      <c r="B105" s="48"/>
      <c r="C105" s="48"/>
      <c r="D105" s="48"/>
      <c r="E105" s="48"/>
      <c r="F105" s="48"/>
      <c r="G105" s="48"/>
      <c r="H105" s="48"/>
      <c r="I105" s="43"/>
      <c r="J105" s="40"/>
      <c r="K105" s="207"/>
      <c r="L105" s="554"/>
      <c r="M105" s="261"/>
      <c r="N105" s="261"/>
      <c r="O105" s="261"/>
      <c r="P105" s="261"/>
      <c r="Q105" s="621"/>
      <c r="R105" s="554"/>
      <c r="S105" s="564"/>
      <c r="T105" s="621"/>
      <c r="U105" s="554"/>
      <c r="V105" s="564"/>
    </row>
    <row r="106" spans="1:22" ht="15.75" customHeight="1">
      <c r="A106" s="33"/>
      <c r="B106" s="42"/>
      <c r="C106" s="42"/>
      <c r="D106" s="42"/>
      <c r="E106" s="42"/>
      <c r="F106" s="42"/>
      <c r="G106" s="42"/>
      <c r="H106" s="42"/>
      <c r="I106" s="43"/>
      <c r="J106" s="40"/>
      <c r="K106" s="207"/>
      <c r="L106" s="554"/>
      <c r="M106" s="261"/>
      <c r="N106" s="261"/>
      <c r="O106" s="261"/>
      <c r="P106" s="261"/>
      <c r="Q106" s="621"/>
      <c r="R106" s="554"/>
      <c r="S106" s="564"/>
      <c r="T106" s="621"/>
      <c r="U106" s="554"/>
      <c r="V106" s="564"/>
    </row>
    <row r="107" spans="1:22" ht="15.75" customHeight="1">
      <c r="A107" s="21" t="s">
        <v>35</v>
      </c>
      <c r="B107" s="101" t="s">
        <v>465</v>
      </c>
      <c r="D107" s="101"/>
      <c r="F107" s="101"/>
      <c r="G107" s="101"/>
      <c r="H107" s="101"/>
      <c r="I107" s="24"/>
      <c r="J107" s="26" t="s">
        <v>29</v>
      </c>
      <c r="K107" s="207"/>
      <c r="L107" s="585">
        <v>68000</v>
      </c>
      <c r="M107" s="615">
        <v>67538</v>
      </c>
      <c r="N107" s="585">
        <v>43000</v>
      </c>
      <c r="O107" s="585">
        <v>0</v>
      </c>
      <c r="P107" s="585">
        <v>43000</v>
      </c>
      <c r="Q107" s="621">
        <v>-25000</v>
      </c>
      <c r="R107" s="552"/>
      <c r="S107" s="564">
        <v>-0.36764705882352944</v>
      </c>
      <c r="T107" s="621">
        <v>-24538</v>
      </c>
      <c r="U107" s="552"/>
      <c r="V107" s="564">
        <v>-0.3633213894400189</v>
      </c>
    </row>
    <row r="108" spans="1:22" ht="18.75" customHeight="1">
      <c r="A108" s="21" t="s">
        <v>36</v>
      </c>
      <c r="B108" s="101" t="s">
        <v>431</v>
      </c>
      <c r="C108" s="101"/>
      <c r="D108" s="101"/>
      <c r="E108" s="101"/>
      <c r="F108" s="101"/>
      <c r="G108" s="101"/>
      <c r="H108" s="101"/>
      <c r="I108" s="24"/>
      <c r="J108" s="102" t="s">
        <v>29</v>
      </c>
      <c r="K108" s="207"/>
      <c r="L108" s="552">
        <v>73254</v>
      </c>
      <c r="M108" s="615">
        <v>72757</v>
      </c>
      <c r="N108" s="615">
        <v>0</v>
      </c>
      <c r="O108" s="615">
        <v>0</v>
      </c>
      <c r="P108" s="615">
        <v>0</v>
      </c>
      <c r="Q108" s="621">
        <v>-73254</v>
      </c>
      <c r="R108" s="552"/>
      <c r="S108" s="564">
        <v>-1</v>
      </c>
      <c r="T108" s="621">
        <v>-72757</v>
      </c>
      <c r="U108" s="552"/>
      <c r="V108" s="564">
        <v>-1</v>
      </c>
    </row>
    <row r="109" spans="1:22" s="482" customFormat="1" ht="18.75" customHeight="1">
      <c r="A109" s="21" t="s">
        <v>37</v>
      </c>
      <c r="B109" s="539" t="s">
        <v>458</v>
      </c>
      <c r="C109" s="526"/>
      <c r="D109" s="539"/>
      <c r="E109" s="539"/>
      <c r="F109" s="539"/>
      <c r="G109" s="539"/>
      <c r="H109" s="539"/>
      <c r="I109" s="539"/>
      <c r="J109" s="520" t="s">
        <v>29</v>
      </c>
      <c r="K109" s="598"/>
      <c r="L109" s="635">
        <v>10000</v>
      </c>
      <c r="M109" s="635">
        <v>9932</v>
      </c>
      <c r="N109" s="635">
        <v>0</v>
      </c>
      <c r="O109" s="635">
        <v>0</v>
      </c>
      <c r="P109" s="635">
        <v>0</v>
      </c>
      <c r="Q109" s="622">
        <v>-10000</v>
      </c>
      <c r="R109" s="636"/>
      <c r="S109" s="609">
        <v>-1</v>
      </c>
      <c r="T109" s="622">
        <v>-9932</v>
      </c>
      <c r="U109" s="636"/>
      <c r="V109" s="609">
        <v>-1</v>
      </c>
    </row>
    <row r="110" spans="1:22" ht="15.75" customHeight="1">
      <c r="A110" s="23"/>
      <c r="B110" s="101"/>
      <c r="C110" s="101"/>
      <c r="D110" s="101"/>
      <c r="E110" s="101"/>
      <c r="F110" s="101"/>
      <c r="G110" s="101"/>
      <c r="H110" s="101"/>
      <c r="I110" s="24"/>
      <c r="J110" s="102"/>
      <c r="K110" s="207"/>
      <c r="L110" s="554"/>
      <c r="M110" s="261"/>
      <c r="N110" s="261"/>
      <c r="O110" s="261"/>
      <c r="P110" s="261"/>
      <c r="Q110" s="621"/>
      <c r="R110" s="554"/>
      <c r="S110" s="564"/>
      <c r="T110" s="621"/>
      <c r="U110" s="554"/>
      <c r="V110" s="564"/>
    </row>
    <row r="111" spans="1:22" ht="15.75" customHeight="1">
      <c r="A111" s="23"/>
      <c r="B111" s="101"/>
      <c r="C111" s="101"/>
      <c r="D111" s="101"/>
      <c r="E111" s="103" t="s">
        <v>174</v>
      </c>
      <c r="F111" s="103"/>
      <c r="G111" s="103"/>
      <c r="H111" s="103"/>
      <c r="I111" s="49"/>
      <c r="J111" s="37" t="s">
        <v>29</v>
      </c>
      <c r="K111" s="215"/>
      <c r="L111" s="418">
        <v>151254</v>
      </c>
      <c r="M111" s="418">
        <v>150227</v>
      </c>
      <c r="N111" s="418">
        <v>43000</v>
      </c>
      <c r="O111" s="418">
        <v>0</v>
      </c>
      <c r="P111" s="418">
        <v>43000</v>
      </c>
      <c r="Q111" s="620">
        <v>-108254</v>
      </c>
      <c r="R111" s="418"/>
      <c r="S111" s="610">
        <v>-0.71570999775212552</v>
      </c>
      <c r="T111" s="620">
        <v>-107227</v>
      </c>
      <c r="U111" s="418"/>
      <c r="V111" s="610">
        <v>-0.71376650002995468</v>
      </c>
    </row>
    <row r="112" spans="1:22" s="482" customFormat="1" ht="15.75" customHeight="1">
      <c r="A112" s="107"/>
      <c r="B112" s="539"/>
      <c r="C112" s="539"/>
      <c r="D112" s="539"/>
      <c r="E112" s="539"/>
      <c r="F112" s="539"/>
      <c r="G112" s="539"/>
      <c r="H112" s="539"/>
      <c r="I112" s="52"/>
      <c r="J112" s="520"/>
      <c r="K112" s="550"/>
      <c r="L112" s="585"/>
      <c r="M112" s="261"/>
      <c r="N112" s="261"/>
      <c r="O112" s="261"/>
      <c r="P112" s="261"/>
      <c r="Q112" s="621"/>
      <c r="R112" s="552"/>
      <c r="S112" s="564" t="s">
        <v>144</v>
      </c>
      <c r="T112" s="621"/>
      <c r="U112" s="552"/>
      <c r="V112" s="564"/>
    </row>
    <row r="113" spans="1:22" ht="15.75" customHeight="1">
      <c r="A113" s="21"/>
      <c r="B113" s="125"/>
      <c r="C113" s="125"/>
      <c r="D113" s="125"/>
      <c r="E113" s="125"/>
      <c r="F113" s="125"/>
      <c r="G113" s="125"/>
      <c r="H113" s="125"/>
      <c r="I113" s="127"/>
      <c r="J113" s="40"/>
      <c r="K113" s="207"/>
      <c r="L113" s="554"/>
      <c r="M113" s="261"/>
      <c r="N113" s="261"/>
      <c r="O113" s="261"/>
      <c r="P113" s="261"/>
      <c r="Q113" s="621"/>
      <c r="R113" s="554"/>
      <c r="S113" s="564"/>
      <c r="T113" s="621"/>
      <c r="U113" s="554"/>
      <c r="V113" s="564"/>
    </row>
    <row r="114" spans="1:22" s="492" customFormat="1" ht="15.75" customHeight="1">
      <c r="A114" s="21"/>
      <c r="B114" s="452"/>
      <c r="C114" s="452"/>
      <c r="D114" s="452"/>
      <c r="E114" s="452"/>
      <c r="F114" s="452"/>
      <c r="G114" s="452"/>
      <c r="H114" s="452"/>
      <c r="I114" s="127"/>
      <c r="J114" s="450"/>
      <c r="K114" s="594"/>
      <c r="L114" s="554"/>
      <c r="M114" s="261"/>
      <c r="N114" s="261"/>
      <c r="O114" s="261"/>
      <c r="P114" s="261"/>
      <c r="Q114" s="621"/>
      <c r="R114" s="554"/>
      <c r="S114" s="564"/>
      <c r="T114" s="621"/>
      <c r="U114" s="554"/>
      <c r="V114" s="564"/>
    </row>
    <row r="115" spans="1:22" ht="15.75" customHeight="1">
      <c r="A115" s="20" t="s">
        <v>424</v>
      </c>
      <c r="B115" s="103"/>
      <c r="C115" s="103"/>
      <c r="D115" s="103"/>
      <c r="E115" s="103"/>
      <c r="F115" s="103"/>
      <c r="G115" s="103"/>
      <c r="H115" s="103"/>
      <c r="I115" s="27"/>
      <c r="J115" s="102"/>
      <c r="K115" s="207"/>
      <c r="L115" s="554"/>
      <c r="M115" s="261"/>
      <c r="N115" s="261"/>
      <c r="O115" s="261"/>
      <c r="P115" s="261"/>
      <c r="Q115" s="621"/>
      <c r="R115" s="554"/>
      <c r="S115" s="564"/>
      <c r="T115" s="621"/>
      <c r="U115" s="554"/>
      <c r="V115" s="564"/>
    </row>
    <row r="116" spans="1:22" ht="15.75" customHeight="1">
      <c r="A116" s="101"/>
      <c r="B116" s="101"/>
      <c r="C116" s="101"/>
      <c r="D116" s="101"/>
      <c r="E116" s="101"/>
      <c r="F116" s="101"/>
      <c r="G116" s="101"/>
      <c r="H116" s="101"/>
      <c r="I116" s="27"/>
      <c r="J116" s="102"/>
      <c r="K116" s="207"/>
      <c r="L116" s="554"/>
      <c r="M116" s="261"/>
      <c r="N116" s="261"/>
      <c r="O116" s="261"/>
      <c r="P116" s="261"/>
      <c r="Q116" s="621"/>
      <c r="R116" s="554"/>
      <c r="S116" s="564"/>
      <c r="T116" s="621"/>
      <c r="U116" s="554"/>
      <c r="V116" s="564"/>
    </row>
    <row r="117" spans="1:22" ht="15.75" customHeight="1">
      <c r="A117" s="21" t="s">
        <v>35</v>
      </c>
      <c r="B117" s="101" t="s">
        <v>95</v>
      </c>
      <c r="C117" s="101"/>
      <c r="D117" s="101"/>
      <c r="E117" s="101"/>
      <c r="F117" s="101"/>
      <c r="G117" s="101"/>
      <c r="H117" s="101"/>
      <c r="I117" s="24"/>
      <c r="J117" s="102" t="s">
        <v>29</v>
      </c>
      <c r="K117" s="207"/>
      <c r="L117" s="585">
        <v>100381</v>
      </c>
      <c r="M117" s="615">
        <v>99699</v>
      </c>
      <c r="N117" s="585">
        <v>100381</v>
      </c>
      <c r="O117" s="585">
        <v>0</v>
      </c>
      <c r="P117" s="585">
        <v>100381</v>
      </c>
      <c r="Q117" s="621">
        <v>0</v>
      </c>
      <c r="R117" s="552"/>
      <c r="S117" s="564">
        <v>0</v>
      </c>
      <c r="T117" s="621">
        <v>682</v>
      </c>
      <c r="U117" s="552"/>
      <c r="V117" s="564">
        <v>6.8405901764310162E-3</v>
      </c>
    </row>
    <row r="118" spans="1:22" ht="15.75" customHeight="1">
      <c r="A118" s="21" t="s">
        <v>36</v>
      </c>
      <c r="B118" s="101" t="s">
        <v>96</v>
      </c>
      <c r="C118" s="101"/>
      <c r="D118" s="101"/>
      <c r="E118" s="101"/>
      <c r="F118" s="101"/>
      <c r="G118" s="101"/>
      <c r="H118" s="101"/>
      <c r="I118" s="24"/>
      <c r="J118" s="102" t="s">
        <v>29</v>
      </c>
      <c r="K118" s="207"/>
      <c r="L118" s="585">
        <v>57993</v>
      </c>
      <c r="M118" s="615">
        <v>57599</v>
      </c>
      <c r="N118" s="585">
        <v>57993</v>
      </c>
      <c r="O118" s="585">
        <v>0</v>
      </c>
      <c r="P118" s="585">
        <v>57993</v>
      </c>
      <c r="Q118" s="621">
        <v>0</v>
      </c>
      <c r="R118" s="552"/>
      <c r="S118" s="564">
        <v>0</v>
      </c>
      <c r="T118" s="621">
        <v>394</v>
      </c>
      <c r="U118" s="552"/>
      <c r="V118" s="564">
        <v>6.8403965346619522E-3</v>
      </c>
    </row>
    <row r="119" spans="1:22" ht="15.75" customHeight="1">
      <c r="A119" s="21" t="s">
        <v>37</v>
      </c>
      <c r="B119" s="101" t="s">
        <v>97</v>
      </c>
      <c r="C119" s="101"/>
      <c r="D119" s="101"/>
      <c r="E119" s="101"/>
      <c r="F119" s="101"/>
      <c r="G119" s="101"/>
      <c r="H119" s="101"/>
      <c r="I119" s="24"/>
      <c r="J119" s="102" t="s">
        <v>29</v>
      </c>
      <c r="K119" s="207"/>
      <c r="L119" s="553">
        <v>6565</v>
      </c>
      <c r="M119" s="616">
        <v>6520</v>
      </c>
      <c r="N119" s="553">
        <v>6565</v>
      </c>
      <c r="O119" s="553">
        <v>0</v>
      </c>
      <c r="P119" s="553">
        <v>6565</v>
      </c>
      <c r="Q119" s="622">
        <v>0</v>
      </c>
      <c r="R119" s="552"/>
      <c r="S119" s="609">
        <v>0</v>
      </c>
      <c r="T119" s="622">
        <v>45</v>
      </c>
      <c r="U119" s="552"/>
      <c r="V119" s="609">
        <v>6.9018404907974507E-3</v>
      </c>
    </row>
    <row r="120" spans="1:22" ht="15.75" customHeight="1">
      <c r="A120" s="23"/>
      <c r="B120" s="101"/>
      <c r="C120" s="101"/>
      <c r="D120" s="101"/>
      <c r="E120" s="101"/>
      <c r="F120" s="101"/>
      <c r="G120" s="101"/>
      <c r="H120" s="101"/>
      <c r="I120" s="24"/>
      <c r="J120" s="102"/>
      <c r="K120" s="207"/>
      <c r="L120" s="554"/>
      <c r="M120" s="261"/>
      <c r="N120" s="554"/>
      <c r="O120" s="554"/>
      <c r="P120" s="554"/>
      <c r="Q120" s="621"/>
      <c r="R120" s="554"/>
      <c r="S120" s="564"/>
      <c r="T120" s="621"/>
      <c r="U120" s="554"/>
      <c r="V120" s="564"/>
    </row>
    <row r="121" spans="1:22" ht="15.75" customHeight="1">
      <c r="A121" s="23"/>
      <c r="B121" s="101"/>
      <c r="C121" s="101"/>
      <c r="D121" s="101"/>
      <c r="E121" s="103" t="s">
        <v>40</v>
      </c>
      <c r="F121" s="103"/>
      <c r="G121" s="35"/>
      <c r="H121" s="35"/>
      <c r="I121" s="36"/>
      <c r="J121" s="37" t="s">
        <v>29</v>
      </c>
      <c r="K121" s="215"/>
      <c r="L121" s="584">
        <v>164939</v>
      </c>
      <c r="M121" s="617">
        <v>163818</v>
      </c>
      <c r="N121" s="584">
        <v>164939</v>
      </c>
      <c r="O121" s="584">
        <v>0</v>
      </c>
      <c r="P121" s="584">
        <v>164939</v>
      </c>
      <c r="Q121" s="620">
        <v>0</v>
      </c>
      <c r="R121" s="418"/>
      <c r="S121" s="610">
        <v>0</v>
      </c>
      <c r="T121" s="620">
        <v>1121</v>
      </c>
      <c r="U121" s="418"/>
      <c r="V121" s="610">
        <v>6.8429598700996408E-3</v>
      </c>
    </row>
    <row r="122" spans="1:22" ht="15.75" customHeight="1">
      <c r="A122" s="162"/>
      <c r="B122" s="101"/>
      <c r="C122" s="129"/>
      <c r="D122" s="101"/>
      <c r="E122" s="101"/>
      <c r="F122" s="101"/>
      <c r="G122" s="101"/>
      <c r="H122" s="101"/>
      <c r="I122" s="27"/>
      <c r="J122" s="102"/>
      <c r="K122" s="207"/>
      <c r="L122" s="554"/>
      <c r="M122" s="261"/>
      <c r="N122" s="261"/>
      <c r="O122" s="261"/>
      <c r="P122" s="261"/>
      <c r="Q122" s="621"/>
      <c r="R122" s="554"/>
      <c r="S122" s="564"/>
      <c r="T122" s="621"/>
      <c r="U122" s="554"/>
      <c r="V122" s="564"/>
    </row>
    <row r="123" spans="1:22" ht="15.75" customHeight="1">
      <c r="A123" s="101"/>
      <c r="B123" s="101"/>
      <c r="C123" s="101"/>
      <c r="D123" s="101"/>
      <c r="E123" s="101"/>
      <c r="F123" s="101"/>
      <c r="G123" s="101"/>
      <c r="H123" s="101"/>
      <c r="I123" s="27"/>
      <c r="J123" s="102"/>
      <c r="K123" s="207"/>
      <c r="L123" s="554"/>
      <c r="M123" s="261"/>
      <c r="N123" s="261"/>
      <c r="O123" s="261"/>
      <c r="P123" s="261"/>
      <c r="Q123" s="621"/>
      <c r="R123" s="554"/>
      <c r="S123" s="564"/>
      <c r="T123" s="621"/>
      <c r="U123" s="554"/>
      <c r="V123" s="564"/>
    </row>
    <row r="124" spans="1:22" s="492" customFormat="1" ht="15.75" customHeight="1">
      <c r="A124" s="526"/>
      <c r="B124" s="526"/>
      <c r="C124" s="526"/>
      <c r="D124" s="526"/>
      <c r="E124" s="526"/>
      <c r="F124" s="526"/>
      <c r="G124" s="526"/>
      <c r="H124" s="526"/>
      <c r="I124" s="486"/>
      <c r="J124" s="488"/>
      <c r="K124" s="594"/>
      <c r="L124" s="554"/>
      <c r="M124" s="261"/>
      <c r="N124" s="261"/>
      <c r="O124" s="261"/>
      <c r="P124" s="261"/>
      <c r="Q124" s="621"/>
      <c r="R124" s="554"/>
      <c r="S124" s="564"/>
      <c r="T124" s="621"/>
      <c r="U124" s="554"/>
      <c r="V124" s="564"/>
    </row>
    <row r="125" spans="1:22" s="492" customFormat="1" ht="19.5" customHeight="1">
      <c r="A125" s="445"/>
      <c r="B125" s="526"/>
      <c r="C125" s="526"/>
      <c r="D125" s="526"/>
      <c r="E125" s="526"/>
      <c r="F125" s="526"/>
      <c r="G125" s="526"/>
      <c r="H125" s="526"/>
      <c r="I125" s="486"/>
      <c r="J125" s="488"/>
      <c r="K125" s="545"/>
      <c r="L125" s="554"/>
      <c r="M125" s="261"/>
      <c r="N125" s="261"/>
      <c r="O125" s="261"/>
      <c r="P125" s="261"/>
      <c r="Q125" s="621"/>
      <c r="R125" s="554"/>
      <c r="S125" s="564"/>
      <c r="T125" s="621"/>
      <c r="U125" s="554"/>
      <c r="V125" s="564"/>
    </row>
    <row r="126" spans="1:22" s="492" customFormat="1" ht="19.5" customHeight="1">
      <c r="A126" s="445"/>
      <c r="B126" s="526"/>
      <c r="C126" s="526"/>
      <c r="D126" s="526"/>
      <c r="E126" s="526"/>
      <c r="F126" s="526"/>
      <c r="G126" s="526"/>
      <c r="H126" s="526"/>
      <c r="I126" s="486"/>
      <c r="J126" s="488"/>
      <c r="K126" s="594"/>
      <c r="L126" s="554"/>
      <c r="M126" s="261"/>
      <c r="N126" s="261"/>
      <c r="O126" s="261"/>
      <c r="P126" s="261"/>
      <c r="Q126" s="621"/>
      <c r="R126" s="554"/>
      <c r="S126" s="564"/>
      <c r="T126" s="621"/>
      <c r="U126" s="554"/>
      <c r="V126" s="564"/>
    </row>
    <row r="127" spans="1:22" s="492" customFormat="1" ht="15.75" customHeight="1">
      <c r="A127" s="445"/>
      <c r="B127" s="452"/>
      <c r="C127" s="494"/>
      <c r="D127" s="494"/>
      <c r="E127" s="494"/>
      <c r="F127" s="494"/>
      <c r="G127" s="494"/>
      <c r="H127" s="494"/>
      <c r="I127" s="104"/>
      <c r="J127" s="438"/>
      <c r="K127" s="499"/>
      <c r="L127" s="554"/>
      <c r="M127" s="261"/>
      <c r="N127" s="261"/>
      <c r="O127" s="261"/>
      <c r="P127" s="261"/>
      <c r="Q127" s="621"/>
      <c r="R127" s="554"/>
      <c r="S127" s="564"/>
      <c r="T127" s="621"/>
      <c r="U127" s="554"/>
      <c r="V127" s="564"/>
    </row>
    <row r="128" spans="1:22" ht="15.75" customHeight="1">
      <c r="A128" s="20" t="s">
        <v>113</v>
      </c>
      <c r="B128" s="103"/>
      <c r="C128" s="103"/>
      <c r="D128" s="103"/>
      <c r="E128" s="103"/>
      <c r="F128" s="103"/>
      <c r="G128" s="103"/>
      <c r="H128" s="103"/>
      <c r="I128" s="43"/>
      <c r="J128" s="40"/>
      <c r="K128" s="207"/>
      <c r="L128" s="554"/>
      <c r="M128" s="261"/>
      <c r="N128" s="261"/>
      <c r="O128" s="261"/>
      <c r="P128" s="261"/>
      <c r="Q128" s="621"/>
      <c r="R128" s="554"/>
      <c r="S128" s="564"/>
      <c r="T128" s="621"/>
      <c r="U128" s="554"/>
      <c r="V128" s="564"/>
    </row>
    <row r="129" spans="1:22" ht="15.75" customHeight="1">
      <c r="A129" s="101"/>
      <c r="B129" s="101"/>
      <c r="C129" s="101"/>
      <c r="D129" s="101"/>
      <c r="E129" s="101"/>
      <c r="F129" s="101"/>
      <c r="G129" s="101"/>
      <c r="H129" s="101"/>
      <c r="I129" s="24"/>
      <c r="J129" s="102"/>
      <c r="K129" s="207"/>
      <c r="L129" s="554"/>
      <c r="M129" s="261"/>
      <c r="N129" s="261"/>
      <c r="O129" s="261"/>
      <c r="P129" s="261"/>
      <c r="Q129" s="621"/>
      <c r="R129" s="554"/>
      <c r="S129" s="564"/>
      <c r="T129" s="621"/>
      <c r="U129" s="554"/>
      <c r="V129" s="564"/>
    </row>
    <row r="130" spans="1:22" s="492" customFormat="1" ht="15.75" customHeight="1">
      <c r="A130" s="526"/>
      <c r="B130" s="526"/>
      <c r="C130" s="526"/>
      <c r="D130" s="526"/>
      <c r="E130" s="526"/>
      <c r="F130" s="526"/>
      <c r="G130" s="526"/>
      <c r="H130" s="526"/>
      <c r="I130" s="24"/>
      <c r="J130" s="488"/>
      <c r="K130" s="594"/>
      <c r="L130" s="554"/>
      <c r="M130" s="261"/>
      <c r="N130" s="261"/>
      <c r="O130" s="261"/>
      <c r="P130" s="261"/>
      <c r="Q130" s="621"/>
      <c r="R130" s="554"/>
      <c r="S130" s="564"/>
      <c r="T130" s="621"/>
      <c r="U130" s="554"/>
      <c r="V130" s="564"/>
    </row>
    <row r="131" spans="1:22" s="492" customFormat="1" ht="15.75" customHeight="1">
      <c r="A131" s="96">
        <v>1</v>
      </c>
      <c r="B131" s="526" t="s">
        <v>500</v>
      </c>
      <c r="C131" s="526"/>
      <c r="D131" s="526"/>
      <c r="E131" s="526"/>
      <c r="F131" s="526"/>
      <c r="G131" s="526"/>
      <c r="H131" s="526"/>
      <c r="I131" s="24"/>
      <c r="J131" s="488" t="s">
        <v>29</v>
      </c>
      <c r="K131" s="594"/>
      <c r="L131" s="554">
        <v>0</v>
      </c>
      <c r="M131" s="554">
        <v>0</v>
      </c>
      <c r="N131" s="554">
        <v>500000</v>
      </c>
      <c r="O131" s="554">
        <v>500000</v>
      </c>
      <c r="P131" s="554">
        <v>1000000</v>
      </c>
      <c r="Q131" s="621">
        <v>1000000</v>
      </c>
      <c r="R131" s="554"/>
      <c r="S131" s="564" t="s">
        <v>509</v>
      </c>
      <c r="T131" s="621">
        <v>1000000</v>
      </c>
      <c r="U131" s="554"/>
      <c r="V131" s="564" t="s">
        <v>509</v>
      </c>
    </row>
    <row r="132" spans="1:22" s="98" customFormat="1" ht="15.75" customHeight="1">
      <c r="A132" s="96">
        <v>2</v>
      </c>
      <c r="B132" s="108" t="s">
        <v>466</v>
      </c>
      <c r="C132" s="105"/>
      <c r="D132" s="105"/>
      <c r="E132" s="105"/>
      <c r="F132" s="105"/>
      <c r="G132" s="105"/>
      <c r="H132" s="105"/>
      <c r="I132" s="52"/>
      <c r="J132" s="106" t="s">
        <v>29</v>
      </c>
      <c r="K132" s="207"/>
      <c r="L132" s="585">
        <v>100000</v>
      </c>
      <c r="M132" s="615">
        <v>99321</v>
      </c>
      <c r="N132" s="615">
        <v>180000</v>
      </c>
      <c r="O132" s="615">
        <v>0</v>
      </c>
      <c r="P132" s="615">
        <v>180000</v>
      </c>
      <c r="Q132" s="621">
        <v>80000</v>
      </c>
      <c r="R132" s="552"/>
      <c r="S132" s="564">
        <v>0.8</v>
      </c>
      <c r="T132" s="621">
        <v>80679</v>
      </c>
      <c r="U132" s="552"/>
      <c r="V132" s="564">
        <v>0.81230555471652521</v>
      </c>
    </row>
    <row r="133" spans="1:22" ht="15.75" customHeight="1">
      <c r="A133" s="78">
        <v>3</v>
      </c>
      <c r="B133" s="101" t="s">
        <v>433</v>
      </c>
      <c r="E133" s="101"/>
      <c r="F133" s="101"/>
      <c r="G133" s="101"/>
      <c r="H133" s="101"/>
      <c r="I133" s="101"/>
      <c r="J133" s="102" t="s">
        <v>29</v>
      </c>
      <c r="K133" s="207"/>
      <c r="L133" s="585">
        <v>200000</v>
      </c>
      <c r="M133" s="615">
        <v>198642</v>
      </c>
      <c r="N133" s="615">
        <v>0</v>
      </c>
      <c r="O133" s="615">
        <v>0</v>
      </c>
      <c r="P133" s="615">
        <v>0</v>
      </c>
      <c r="Q133" s="621">
        <v>-200000</v>
      </c>
      <c r="R133" s="552"/>
      <c r="S133" s="564">
        <v>-1</v>
      </c>
      <c r="T133" s="621">
        <v>-198642</v>
      </c>
      <c r="U133" s="552"/>
      <c r="V133" s="564">
        <v>-1</v>
      </c>
    </row>
    <row r="134" spans="1:22" s="525" customFormat="1" ht="17.25" customHeight="1">
      <c r="A134" s="439">
        <v>4</v>
      </c>
      <c r="B134" s="527" t="s">
        <v>469</v>
      </c>
      <c r="D134" s="522"/>
      <c r="E134" s="522"/>
      <c r="F134" s="522"/>
      <c r="G134" s="522"/>
      <c r="H134" s="522"/>
      <c r="I134" s="522"/>
      <c r="J134" s="523" t="s">
        <v>29</v>
      </c>
      <c r="K134" s="524"/>
      <c r="L134" s="561">
        <v>3515</v>
      </c>
      <c r="M134" s="615">
        <v>3491</v>
      </c>
      <c r="N134" s="615">
        <v>0</v>
      </c>
      <c r="O134" s="615">
        <v>0</v>
      </c>
      <c r="P134" s="615">
        <v>0</v>
      </c>
      <c r="Q134" s="621">
        <v>-3515</v>
      </c>
      <c r="R134" s="560"/>
      <c r="S134" s="564">
        <v>-1</v>
      </c>
      <c r="T134" s="621">
        <v>-3491</v>
      </c>
      <c r="U134" s="560"/>
      <c r="V134" s="564">
        <v>-1</v>
      </c>
    </row>
    <row r="135" spans="1:22" s="482" customFormat="1" ht="18" customHeight="1">
      <c r="A135" s="96">
        <v>5</v>
      </c>
      <c r="B135" s="28" t="s">
        <v>459</v>
      </c>
      <c r="D135" s="539"/>
      <c r="E135" s="539"/>
      <c r="F135" s="539"/>
      <c r="G135" s="539"/>
      <c r="H135" s="539"/>
      <c r="I135" s="575"/>
      <c r="J135" s="520" t="s">
        <v>29</v>
      </c>
      <c r="K135" s="598"/>
      <c r="L135" s="561">
        <v>65000</v>
      </c>
      <c r="M135" s="615">
        <v>64559</v>
      </c>
      <c r="N135" s="615">
        <v>0</v>
      </c>
      <c r="O135" s="615">
        <v>0</v>
      </c>
      <c r="P135" s="615">
        <v>0</v>
      </c>
      <c r="Q135" s="621">
        <v>-65000</v>
      </c>
      <c r="R135" s="552"/>
      <c r="S135" s="564">
        <v>-1</v>
      </c>
      <c r="T135" s="621">
        <v>-64559</v>
      </c>
      <c r="U135" s="552"/>
      <c r="V135" s="564">
        <v>-1</v>
      </c>
    </row>
    <row r="136" spans="1:22" ht="15.75" customHeight="1">
      <c r="A136" s="78">
        <v>6</v>
      </c>
      <c r="B136" s="101" t="s">
        <v>425</v>
      </c>
      <c r="C136" s="101"/>
      <c r="D136" s="101"/>
      <c r="F136" s="101"/>
      <c r="G136" s="101"/>
      <c r="H136" s="101"/>
      <c r="I136" s="104"/>
      <c r="J136" s="26" t="s">
        <v>29</v>
      </c>
      <c r="K136" s="207"/>
      <c r="L136" s="552">
        <v>14500</v>
      </c>
      <c r="M136" s="615">
        <v>14402</v>
      </c>
      <c r="N136" s="615">
        <v>0</v>
      </c>
      <c r="O136" s="615">
        <v>0</v>
      </c>
      <c r="P136" s="615">
        <v>0</v>
      </c>
      <c r="Q136" s="621">
        <v>-14500</v>
      </c>
      <c r="R136" s="552"/>
      <c r="S136" s="564">
        <v>-1</v>
      </c>
      <c r="T136" s="621">
        <v>-14402</v>
      </c>
      <c r="U136" s="552"/>
      <c r="V136" s="564">
        <v>-1</v>
      </c>
    </row>
    <row r="137" spans="1:22" ht="15.75" customHeight="1">
      <c r="A137" s="78">
        <v>7</v>
      </c>
      <c r="B137" s="101" t="s">
        <v>426</v>
      </c>
      <c r="D137" s="101"/>
      <c r="E137" s="101"/>
      <c r="F137" s="101"/>
      <c r="G137" s="101"/>
      <c r="H137" s="101"/>
      <c r="I137" s="24"/>
      <c r="J137" s="102" t="s">
        <v>29</v>
      </c>
      <c r="K137" s="207"/>
      <c r="L137" s="585">
        <v>342172</v>
      </c>
      <c r="M137" s="615">
        <v>339848</v>
      </c>
      <c r="N137" s="615">
        <v>500000</v>
      </c>
      <c r="O137" s="615">
        <v>0</v>
      </c>
      <c r="P137" s="615">
        <v>500000</v>
      </c>
      <c r="Q137" s="621">
        <v>157828</v>
      </c>
      <c r="R137" s="552"/>
      <c r="S137" s="564">
        <v>0.46125340472043308</v>
      </c>
      <c r="T137" s="621">
        <v>160152</v>
      </c>
      <c r="U137" s="552"/>
      <c r="V137" s="564">
        <v>0.47124596878604552</v>
      </c>
    </row>
    <row r="138" spans="1:22" ht="16.5" customHeight="1">
      <c r="A138" s="78">
        <v>8</v>
      </c>
      <c r="B138" s="87" t="s">
        <v>427</v>
      </c>
      <c r="D138" s="101"/>
      <c r="E138" s="101"/>
      <c r="F138" s="101"/>
      <c r="G138" s="101"/>
      <c r="H138" s="101"/>
      <c r="I138" s="24"/>
      <c r="J138" s="102" t="s">
        <v>29</v>
      </c>
      <c r="K138" s="207"/>
      <c r="L138" s="585">
        <v>97647</v>
      </c>
      <c r="M138" s="615">
        <v>96984</v>
      </c>
      <c r="N138" s="615">
        <v>97647</v>
      </c>
      <c r="O138" s="615">
        <v>0</v>
      </c>
      <c r="P138" s="615">
        <v>97647</v>
      </c>
      <c r="Q138" s="621">
        <v>0</v>
      </c>
      <c r="R138" s="552"/>
      <c r="S138" s="564">
        <v>0</v>
      </c>
      <c r="T138" s="621">
        <v>663</v>
      </c>
      <c r="U138" s="552"/>
      <c r="V138" s="564">
        <v>6.8361791635733749E-3</v>
      </c>
    </row>
    <row r="139" spans="1:22" ht="15.75" customHeight="1">
      <c r="A139" s="529">
        <v>9</v>
      </c>
      <c r="B139" s="105" t="s">
        <v>460</v>
      </c>
      <c r="C139" s="105"/>
      <c r="D139" s="105"/>
      <c r="E139" s="105"/>
      <c r="F139" s="105"/>
      <c r="G139" s="105"/>
      <c r="H139" s="105"/>
      <c r="I139" s="52"/>
      <c r="J139" s="106" t="s">
        <v>29</v>
      </c>
      <c r="K139" s="207"/>
      <c r="L139" s="585">
        <v>25741</v>
      </c>
      <c r="M139" s="615">
        <v>25566</v>
      </c>
      <c r="N139" s="615">
        <v>0</v>
      </c>
      <c r="O139" s="615">
        <v>0</v>
      </c>
      <c r="P139" s="615">
        <v>0</v>
      </c>
      <c r="Q139" s="621">
        <v>-25741</v>
      </c>
      <c r="R139" s="552"/>
      <c r="S139" s="564">
        <v>-1</v>
      </c>
      <c r="T139" s="621">
        <v>-25566</v>
      </c>
      <c r="U139" s="552"/>
      <c r="V139" s="564">
        <v>-1</v>
      </c>
    </row>
    <row r="140" spans="1:22" s="519" customFormat="1" ht="16.5" customHeight="1">
      <c r="A140" s="529">
        <v>10</v>
      </c>
      <c r="B140" s="527" t="s">
        <v>432</v>
      </c>
      <c r="D140" s="440"/>
      <c r="E140" s="440"/>
      <c r="F140" s="440"/>
      <c r="G140" s="440"/>
      <c r="H140" s="440"/>
      <c r="I140" s="440"/>
      <c r="J140" s="441" t="s">
        <v>29</v>
      </c>
      <c r="K140" s="442"/>
      <c r="L140" s="552">
        <v>27000</v>
      </c>
      <c r="M140" s="615">
        <v>26817</v>
      </c>
      <c r="N140" s="615">
        <v>0</v>
      </c>
      <c r="O140" s="615">
        <v>0</v>
      </c>
      <c r="P140" s="615">
        <v>0</v>
      </c>
      <c r="Q140" s="621">
        <v>-27000</v>
      </c>
      <c r="R140" s="552"/>
      <c r="S140" s="564">
        <v>-1</v>
      </c>
      <c r="T140" s="621">
        <v>-26817</v>
      </c>
      <c r="U140" s="552"/>
      <c r="V140" s="564">
        <v>-1</v>
      </c>
    </row>
    <row r="141" spans="1:22" s="525" customFormat="1" ht="17.25" customHeight="1">
      <c r="A141" s="529">
        <v>11</v>
      </c>
      <c r="B141" s="527" t="s">
        <v>437</v>
      </c>
      <c r="D141" s="522"/>
      <c r="E141" s="522"/>
      <c r="F141" s="522"/>
      <c r="G141" s="522"/>
      <c r="H141" s="522"/>
      <c r="I141" s="522"/>
      <c r="J141" s="523" t="s">
        <v>29</v>
      </c>
      <c r="K141" s="524"/>
      <c r="L141" s="636">
        <v>12000</v>
      </c>
      <c r="M141" s="616">
        <v>11918</v>
      </c>
      <c r="N141" s="616">
        <v>0</v>
      </c>
      <c r="O141" s="616">
        <v>0</v>
      </c>
      <c r="P141" s="616">
        <v>0</v>
      </c>
      <c r="Q141" s="622">
        <v>-12000</v>
      </c>
      <c r="R141" s="560"/>
      <c r="S141" s="609">
        <v>-1</v>
      </c>
      <c r="T141" s="622">
        <v>-11918</v>
      </c>
      <c r="U141" s="560"/>
      <c r="V141" s="609">
        <v>-1</v>
      </c>
    </row>
    <row r="142" spans="1:22" s="492" customFormat="1">
      <c r="J142" s="10"/>
      <c r="K142" s="569"/>
      <c r="L142" s="415"/>
      <c r="M142" s="261"/>
      <c r="N142" s="261"/>
      <c r="O142" s="261"/>
      <c r="P142" s="261"/>
      <c r="Q142" s="621"/>
      <c r="R142" s="394"/>
      <c r="S142" s="564"/>
      <c r="T142" s="621"/>
      <c r="U142" s="394"/>
      <c r="V142" s="564"/>
    </row>
    <row r="143" spans="1:22" ht="18.75" customHeight="1">
      <c r="A143" s="539"/>
      <c r="B143" s="105"/>
      <c r="C143" s="105"/>
      <c r="D143" s="105"/>
      <c r="E143" s="544" t="s">
        <v>273</v>
      </c>
      <c r="F143" s="544"/>
      <c r="G143" s="547"/>
      <c r="H143" s="547"/>
      <c r="I143" s="534"/>
      <c r="J143" s="548" t="s">
        <v>29</v>
      </c>
      <c r="K143" s="546"/>
      <c r="L143" s="556">
        <v>887575</v>
      </c>
      <c r="M143" s="556">
        <v>881548</v>
      </c>
      <c r="N143" s="556">
        <v>1277647</v>
      </c>
      <c r="O143" s="556">
        <v>500000</v>
      </c>
      <c r="P143" s="556">
        <v>1777647</v>
      </c>
      <c r="Q143" s="620">
        <v>890072</v>
      </c>
      <c r="R143" s="608"/>
      <c r="S143" s="610">
        <v>1.0028132833845027</v>
      </c>
      <c r="T143" s="620">
        <v>896099</v>
      </c>
      <c r="U143" s="608"/>
      <c r="V143" s="610">
        <v>1.0165061913815245</v>
      </c>
    </row>
    <row r="144" spans="1:22" s="482" customFormat="1" ht="18.75" customHeight="1">
      <c r="A144" s="539"/>
      <c r="B144" s="539"/>
      <c r="C144" s="539"/>
      <c r="D144" s="539"/>
      <c r="E144" s="539"/>
      <c r="F144" s="539"/>
      <c r="G144" s="484"/>
      <c r="H144" s="484"/>
      <c r="I144" s="485"/>
      <c r="J144" s="520"/>
      <c r="K144" s="598"/>
      <c r="L144" s="638"/>
      <c r="M144" s="638"/>
      <c r="N144" s="638"/>
      <c r="O144" s="638"/>
      <c r="P144" s="638"/>
      <c r="Q144" s="621"/>
      <c r="R144" s="639"/>
      <c r="S144" s="564"/>
      <c r="T144" s="621"/>
      <c r="U144" s="639"/>
      <c r="V144" s="564"/>
    </row>
    <row r="145" spans="1:22" ht="17.100000000000001" customHeight="1">
      <c r="B145" s="211"/>
      <c r="C145" s="202"/>
      <c r="D145" s="202"/>
      <c r="E145" s="202"/>
      <c r="F145" s="202"/>
      <c r="G145" s="202"/>
      <c r="H145" s="202"/>
      <c r="I145" s="202"/>
      <c r="J145" s="387"/>
      <c r="K145" s="207"/>
      <c r="L145" s="585"/>
      <c r="M145" s="261"/>
      <c r="N145" s="261"/>
      <c r="O145" s="261"/>
      <c r="P145" s="261"/>
      <c r="Q145" s="621"/>
      <c r="R145" s="552"/>
      <c r="S145" s="564"/>
      <c r="T145" s="621"/>
      <c r="U145" s="552"/>
      <c r="V145" s="564"/>
    </row>
    <row r="146" spans="1:22" s="492" customFormat="1" ht="17.100000000000001" customHeight="1">
      <c r="B146" s="445"/>
      <c r="C146" s="444"/>
      <c r="D146" s="444"/>
      <c r="E146" s="444"/>
      <c r="F146" s="444"/>
      <c r="G146" s="444"/>
      <c r="H146" s="444"/>
      <c r="I146" s="444"/>
      <c r="J146" s="446"/>
      <c r="K146" s="594"/>
      <c r="L146" s="585"/>
      <c r="M146" s="261"/>
      <c r="N146" s="261"/>
      <c r="O146" s="261"/>
      <c r="P146" s="261"/>
      <c r="Q146" s="621"/>
      <c r="R146" s="552"/>
      <c r="S146" s="564"/>
      <c r="T146" s="621"/>
      <c r="U146" s="552"/>
      <c r="V146" s="564"/>
    </row>
    <row r="147" spans="1:22" s="492" customFormat="1" ht="17.100000000000001" customHeight="1">
      <c r="B147" s="445"/>
      <c r="C147" s="444"/>
      <c r="D147" s="444"/>
      <c r="E147" s="444"/>
      <c r="F147" s="444"/>
      <c r="G147" s="444"/>
      <c r="H147" s="444"/>
      <c r="I147" s="444"/>
      <c r="J147" s="446"/>
      <c r="K147" s="594"/>
      <c r="L147" s="585"/>
      <c r="M147" s="261"/>
      <c r="N147" s="261"/>
      <c r="O147" s="261"/>
      <c r="P147" s="261"/>
      <c r="Q147" s="621"/>
      <c r="R147" s="552"/>
      <c r="S147" s="564"/>
      <c r="T147" s="621"/>
      <c r="U147" s="552"/>
      <c r="V147" s="564"/>
    </row>
    <row r="148" spans="1:22" s="530" customFormat="1" ht="18" customHeight="1">
      <c r="A148" s="445"/>
      <c r="B148" s="445"/>
      <c r="C148" s="599"/>
      <c r="D148" s="599"/>
      <c r="E148" s="599"/>
      <c r="F148" s="599"/>
      <c r="G148" s="599"/>
      <c r="H148" s="599"/>
      <c r="I148" s="599"/>
      <c r="J148" s="600"/>
      <c r="K148" s="528"/>
      <c r="L148" s="558"/>
      <c r="M148" s="261"/>
      <c r="N148" s="261"/>
      <c r="O148" s="261"/>
      <c r="P148" s="261"/>
      <c r="Q148" s="621"/>
      <c r="R148" s="560"/>
      <c r="S148" s="564"/>
      <c r="T148" s="621"/>
      <c r="U148" s="560"/>
      <c r="V148" s="564"/>
    </row>
    <row r="149" spans="1:22" ht="15.75" customHeight="1">
      <c r="A149" s="210"/>
      <c r="B149" s="211"/>
      <c r="C149" s="202"/>
      <c r="D149" s="202"/>
      <c r="E149" s="202"/>
      <c r="F149" s="202"/>
      <c r="G149" s="202"/>
      <c r="H149" s="202"/>
      <c r="I149" s="202"/>
      <c r="J149" s="387"/>
      <c r="K149" s="207"/>
      <c r="L149" s="554"/>
      <c r="M149" s="261"/>
      <c r="N149" s="261"/>
      <c r="O149" s="261"/>
      <c r="P149" s="261"/>
      <c r="Q149" s="621"/>
      <c r="R149" s="554"/>
      <c r="S149" s="564"/>
      <c r="T149" s="621"/>
      <c r="U149" s="554"/>
      <c r="V149" s="564"/>
    </row>
    <row r="150" spans="1:22" ht="15.75" customHeight="1">
      <c r="A150" s="536" t="s">
        <v>468</v>
      </c>
      <c r="B150" s="103"/>
      <c r="C150" s="103"/>
      <c r="D150" s="103"/>
      <c r="E150" s="103"/>
      <c r="F150" s="103"/>
      <c r="G150" s="103"/>
      <c r="H150" s="179"/>
      <c r="I150" s="179"/>
      <c r="J150" s="220" t="s">
        <v>29</v>
      </c>
      <c r="K150" s="500"/>
      <c r="L150" s="418">
        <v>737400</v>
      </c>
      <c r="M150" s="604">
        <v>732392</v>
      </c>
      <c r="N150" s="418">
        <v>737400</v>
      </c>
      <c r="O150" s="418">
        <v>0</v>
      </c>
      <c r="P150" s="418">
        <v>737400</v>
      </c>
      <c r="Q150" s="620">
        <v>0</v>
      </c>
      <c r="R150" s="418"/>
      <c r="S150" s="610">
        <v>0</v>
      </c>
      <c r="T150" s="620">
        <v>5008</v>
      </c>
      <c r="U150" s="418"/>
      <c r="V150" s="610">
        <v>6.8378682454204309E-3</v>
      </c>
    </row>
    <row r="151" spans="1:22" s="482" customFormat="1" ht="15.75" customHeight="1">
      <c r="A151" s="33"/>
      <c r="B151" s="539"/>
      <c r="C151" s="539"/>
      <c r="D151" s="539"/>
      <c r="E151" s="539"/>
      <c r="F151" s="539"/>
      <c r="G151" s="539"/>
      <c r="H151" s="539"/>
      <c r="I151" s="539"/>
      <c r="J151" s="520"/>
      <c r="K151" s="550"/>
      <c r="L151" s="552"/>
      <c r="M151" s="261"/>
      <c r="N151" s="261"/>
      <c r="O151" s="261"/>
      <c r="P151" s="261"/>
      <c r="Q151" s="621"/>
      <c r="R151" s="552"/>
      <c r="S151" s="564"/>
      <c r="T151" s="621"/>
      <c r="U151" s="552"/>
      <c r="V151" s="564"/>
    </row>
    <row r="152" spans="1:22" ht="15.75" customHeight="1">
      <c r="A152" s="101"/>
      <c r="B152" s="101"/>
      <c r="C152" s="101"/>
      <c r="D152" s="101"/>
      <c r="E152" s="101"/>
      <c r="F152" s="101"/>
      <c r="G152" s="101"/>
      <c r="H152" s="101"/>
      <c r="I152" s="27"/>
      <c r="J152" s="102"/>
      <c r="K152" s="207"/>
      <c r="L152" s="554"/>
      <c r="M152" s="261"/>
      <c r="N152" s="261"/>
      <c r="O152" s="261"/>
      <c r="P152" s="261"/>
      <c r="Q152" s="621"/>
      <c r="R152" s="554"/>
      <c r="S152" s="564"/>
      <c r="T152" s="621"/>
      <c r="U152" s="554"/>
      <c r="V152" s="564"/>
    </row>
    <row r="153" spans="1:22" ht="15.75" customHeight="1">
      <c r="A153" s="20" t="s">
        <v>208</v>
      </c>
      <c r="B153" s="103"/>
      <c r="C153" s="103"/>
      <c r="D153" s="103"/>
      <c r="E153" s="103"/>
      <c r="F153" s="103"/>
      <c r="G153" s="103"/>
      <c r="H153" s="103"/>
      <c r="I153" s="101"/>
      <c r="J153" s="102"/>
      <c r="K153" s="207"/>
      <c r="L153" s="554"/>
      <c r="M153" s="261"/>
      <c r="N153" s="261"/>
      <c r="O153" s="261"/>
      <c r="P153" s="261"/>
      <c r="Q153" s="621"/>
      <c r="R153" s="554"/>
      <c r="S153" s="564"/>
      <c r="T153" s="621"/>
      <c r="U153" s="554"/>
      <c r="V153" s="564"/>
    </row>
    <row r="154" spans="1:22" ht="15.75" customHeight="1">
      <c r="A154" s="101"/>
      <c r="B154" s="101"/>
      <c r="C154" s="101"/>
      <c r="D154" s="101"/>
      <c r="E154" s="101"/>
      <c r="F154" s="101"/>
      <c r="G154" s="101"/>
      <c r="H154" s="101"/>
      <c r="I154" s="101"/>
      <c r="J154" s="102"/>
      <c r="K154" s="207"/>
      <c r="L154" s="585"/>
      <c r="M154" s="615"/>
      <c r="N154" s="615"/>
      <c r="O154" s="615"/>
      <c r="P154" s="615"/>
      <c r="Q154" s="621"/>
      <c r="R154" s="552"/>
      <c r="S154" s="564"/>
      <c r="T154" s="621"/>
      <c r="U154" s="552"/>
      <c r="V154" s="564"/>
    </row>
    <row r="155" spans="1:22" s="507" customFormat="1" ht="15.75" customHeight="1">
      <c r="A155" s="508" t="s">
        <v>35</v>
      </c>
      <c r="B155" s="506" t="s">
        <v>57</v>
      </c>
      <c r="C155" s="506"/>
      <c r="D155" s="506"/>
      <c r="E155" s="506"/>
      <c r="F155" s="506"/>
      <c r="G155" s="506"/>
      <c r="H155" s="506"/>
      <c r="I155" s="506"/>
      <c r="J155" s="509"/>
      <c r="K155" s="505"/>
      <c r="L155" s="558"/>
      <c r="M155" s="558"/>
      <c r="N155" s="558"/>
      <c r="O155" s="558"/>
      <c r="P155" s="558"/>
      <c r="Q155" s="621"/>
      <c r="R155" s="560"/>
      <c r="S155" s="564"/>
      <c r="T155" s="621"/>
      <c r="U155" s="560"/>
      <c r="V155" s="564"/>
    </row>
    <row r="156" spans="1:22" ht="15.75" customHeight="1">
      <c r="A156" s="101"/>
      <c r="B156" s="22" t="s">
        <v>38</v>
      </c>
      <c r="C156" s="101" t="s">
        <v>355</v>
      </c>
      <c r="D156" s="101"/>
      <c r="E156" s="101"/>
      <c r="F156" s="101"/>
      <c r="G156" s="101"/>
      <c r="H156" s="101"/>
      <c r="I156" s="101"/>
      <c r="J156" s="102"/>
      <c r="K156" s="207"/>
      <c r="L156" s="585"/>
      <c r="M156" s="261"/>
      <c r="N156" s="558"/>
      <c r="O156" s="558"/>
      <c r="P156" s="558"/>
      <c r="Q156" s="621"/>
      <c r="R156" s="552"/>
      <c r="S156" s="564"/>
      <c r="T156" s="621"/>
      <c r="U156" s="552"/>
      <c r="V156" s="564"/>
    </row>
    <row r="157" spans="1:22" ht="15.75" customHeight="1">
      <c r="A157" s="23"/>
      <c r="B157" s="101"/>
      <c r="C157" s="101"/>
      <c r="D157" s="101" t="s">
        <v>282</v>
      </c>
      <c r="E157" s="101"/>
      <c r="F157" s="101"/>
      <c r="G157" s="101"/>
      <c r="H157" s="101"/>
      <c r="I157" s="24"/>
      <c r="J157" s="102" t="s">
        <v>29</v>
      </c>
      <c r="K157" s="207"/>
      <c r="L157" s="585">
        <v>2719465</v>
      </c>
      <c r="M157" s="615">
        <v>2700997</v>
      </c>
      <c r="N157" s="615">
        <v>1878745</v>
      </c>
      <c r="O157" s="615">
        <v>0</v>
      </c>
      <c r="P157" s="615">
        <v>1878745</v>
      </c>
      <c r="Q157" s="621">
        <v>-840720</v>
      </c>
      <c r="R157" s="552"/>
      <c r="S157" s="564">
        <v>-0.30914904218292938</v>
      </c>
      <c r="T157" s="621">
        <v>-822252</v>
      </c>
      <c r="U157" s="552"/>
      <c r="V157" s="564">
        <v>-0.30442536589266855</v>
      </c>
    </row>
    <row r="158" spans="1:22" ht="15.75" customHeight="1">
      <c r="A158" s="23"/>
      <c r="B158" s="101"/>
      <c r="C158" s="101"/>
      <c r="D158" s="101" t="s">
        <v>494</v>
      </c>
      <c r="E158" s="101"/>
      <c r="F158" s="101"/>
      <c r="G158" s="101"/>
      <c r="H158" s="101"/>
      <c r="I158" s="24"/>
      <c r="J158" s="102" t="s">
        <v>29</v>
      </c>
      <c r="K158" s="207"/>
      <c r="L158" s="553">
        <v>9220340</v>
      </c>
      <c r="M158" s="616">
        <v>9283383</v>
      </c>
      <c r="N158" s="616">
        <v>10124103</v>
      </c>
      <c r="O158" s="616">
        <v>0</v>
      </c>
      <c r="P158" s="616">
        <v>10124103</v>
      </c>
      <c r="Q158" s="622">
        <v>903763</v>
      </c>
      <c r="R158" s="552"/>
      <c r="S158" s="609">
        <v>9.8018402792087844E-2</v>
      </c>
      <c r="T158" s="622">
        <v>840720</v>
      </c>
      <c r="U158" s="552"/>
      <c r="V158" s="609">
        <v>9.056181351130288E-2</v>
      </c>
    </row>
    <row r="159" spans="1:22" ht="15.75" customHeight="1">
      <c r="A159" s="23"/>
      <c r="B159" s="101"/>
      <c r="C159" s="101"/>
      <c r="D159" s="101"/>
      <c r="E159" s="101"/>
      <c r="F159" s="101"/>
      <c r="G159" s="101"/>
      <c r="H159" s="101" t="s">
        <v>31</v>
      </c>
      <c r="I159" s="24"/>
      <c r="J159" s="102"/>
      <c r="K159" s="207"/>
      <c r="L159" s="554"/>
      <c r="M159" s="261"/>
      <c r="N159" s="261"/>
      <c r="O159" s="261"/>
      <c r="P159" s="261"/>
      <c r="Q159" s="621"/>
      <c r="R159" s="554"/>
      <c r="S159" s="564"/>
      <c r="T159" s="621"/>
      <c r="U159" s="554"/>
      <c r="V159" s="564" t="s">
        <v>144</v>
      </c>
    </row>
    <row r="160" spans="1:22" ht="15.75" customHeight="1">
      <c r="A160" s="23"/>
      <c r="B160" s="101"/>
      <c r="C160" s="101"/>
      <c r="D160" s="101"/>
      <c r="E160" s="101"/>
      <c r="F160" s="101" t="s">
        <v>39</v>
      </c>
      <c r="G160" s="101"/>
      <c r="H160" s="101"/>
      <c r="I160" s="24"/>
      <c r="J160" s="102"/>
      <c r="K160" s="207"/>
      <c r="L160" s="585">
        <v>11939805</v>
      </c>
      <c r="M160" s="618">
        <v>11984380</v>
      </c>
      <c r="N160" s="618">
        <v>12002848</v>
      </c>
      <c r="O160" s="618">
        <v>0</v>
      </c>
      <c r="P160" s="618">
        <v>12002848</v>
      </c>
      <c r="Q160" s="621">
        <v>63043</v>
      </c>
      <c r="R160" s="552"/>
      <c r="S160" s="564">
        <v>5.2800694818717631E-3</v>
      </c>
      <c r="T160" s="621">
        <v>18468</v>
      </c>
      <c r="U160" s="552"/>
      <c r="V160" s="564">
        <v>1.5410058759819378E-3</v>
      </c>
    </row>
    <row r="161" spans="1:22" ht="15.75" customHeight="1">
      <c r="A161" s="23"/>
      <c r="B161" s="101"/>
      <c r="C161" s="101"/>
      <c r="D161" s="101"/>
      <c r="E161" s="101"/>
      <c r="F161" s="101"/>
      <c r="G161" s="101"/>
      <c r="H161" s="101"/>
      <c r="I161" s="24"/>
      <c r="J161" s="102"/>
      <c r="K161" s="207"/>
      <c r="L161" s="554"/>
      <c r="M161" s="261"/>
      <c r="N161" s="261"/>
      <c r="O161" s="261"/>
      <c r="P161" s="261"/>
      <c r="Q161" s="621"/>
      <c r="R161" s="554"/>
      <c r="S161" s="564"/>
      <c r="T161" s="621"/>
      <c r="U161" s="554"/>
      <c r="V161" s="564" t="s">
        <v>144</v>
      </c>
    </row>
    <row r="162" spans="1:22" ht="15.75" customHeight="1">
      <c r="A162" s="23"/>
      <c r="B162" s="22" t="s">
        <v>13</v>
      </c>
      <c r="C162" s="101" t="s">
        <v>356</v>
      </c>
      <c r="D162" s="101"/>
      <c r="E162" s="101"/>
      <c r="F162" s="101"/>
      <c r="G162" s="101"/>
      <c r="H162" s="101"/>
      <c r="I162" s="24"/>
      <c r="J162" s="102" t="s">
        <v>29</v>
      </c>
      <c r="K162" s="207"/>
      <c r="L162" s="585">
        <v>368238</v>
      </c>
      <c r="M162" s="615">
        <v>365737</v>
      </c>
      <c r="N162" s="585">
        <v>368238</v>
      </c>
      <c r="O162" s="585">
        <v>0</v>
      </c>
      <c r="P162" s="585">
        <v>368238</v>
      </c>
      <c r="Q162" s="621">
        <v>0</v>
      </c>
      <c r="R162" s="552"/>
      <c r="S162" s="564">
        <v>0</v>
      </c>
      <c r="T162" s="621">
        <v>2501</v>
      </c>
      <c r="U162" s="552"/>
      <c r="V162" s="564">
        <v>6.8382471557431046E-3</v>
      </c>
    </row>
    <row r="163" spans="1:22" ht="15.75" customHeight="1">
      <c r="A163" s="23"/>
      <c r="B163" s="22" t="s">
        <v>15</v>
      </c>
      <c r="C163" s="101" t="s">
        <v>357</v>
      </c>
      <c r="D163" s="101"/>
      <c r="E163" s="101"/>
      <c r="F163" s="101"/>
      <c r="G163" s="101"/>
      <c r="H163" s="101"/>
      <c r="I163" s="24"/>
      <c r="J163" s="102" t="s">
        <v>29</v>
      </c>
      <c r="K163" s="207"/>
      <c r="L163" s="553">
        <v>458556</v>
      </c>
      <c r="M163" s="616">
        <v>455442</v>
      </c>
      <c r="N163" s="553">
        <v>458556</v>
      </c>
      <c r="O163" s="553">
        <v>0</v>
      </c>
      <c r="P163" s="553">
        <v>458556</v>
      </c>
      <c r="Q163" s="622">
        <v>0</v>
      </c>
      <c r="R163" s="552"/>
      <c r="S163" s="609">
        <v>0</v>
      </c>
      <c r="T163" s="622">
        <v>3114</v>
      </c>
      <c r="U163" s="552"/>
      <c r="V163" s="609">
        <v>6.8373140817052924E-3</v>
      </c>
    </row>
    <row r="164" spans="1:22" ht="15.75" customHeight="1">
      <c r="A164" s="23"/>
      <c r="B164" s="101"/>
      <c r="C164" s="101"/>
      <c r="D164" s="101"/>
      <c r="E164" s="101"/>
      <c r="F164" s="101"/>
      <c r="G164" s="101"/>
      <c r="H164" s="101"/>
      <c r="I164" s="24"/>
      <c r="J164" s="102"/>
      <c r="K164" s="207"/>
      <c r="L164" s="554"/>
      <c r="M164" s="261"/>
      <c r="N164" s="261"/>
      <c r="O164" s="261"/>
      <c r="P164" s="261"/>
      <c r="Q164" s="621"/>
      <c r="R164" s="554"/>
      <c r="S164" s="564"/>
      <c r="T164" s="621"/>
      <c r="U164" s="554"/>
      <c r="V164" s="564" t="s">
        <v>144</v>
      </c>
    </row>
    <row r="165" spans="1:22" ht="15.75" customHeight="1">
      <c r="A165" s="23"/>
      <c r="B165" s="101"/>
      <c r="C165" s="101"/>
      <c r="D165" s="101"/>
      <c r="E165" s="101"/>
      <c r="F165" s="101"/>
      <c r="G165" s="101" t="s">
        <v>53</v>
      </c>
      <c r="H165" s="101"/>
      <c r="I165" s="24"/>
      <c r="J165" s="102"/>
      <c r="K165" s="207"/>
      <c r="L165" s="585">
        <v>12766599</v>
      </c>
      <c r="M165" s="618">
        <v>12805559</v>
      </c>
      <c r="N165" s="618">
        <v>12829642</v>
      </c>
      <c r="O165" s="618">
        <v>0</v>
      </c>
      <c r="P165" s="618">
        <v>12829642</v>
      </c>
      <c r="Q165" s="621">
        <v>63043</v>
      </c>
      <c r="R165" s="552"/>
      <c r="S165" s="564">
        <v>4.938120168104243E-3</v>
      </c>
      <c r="T165" s="621">
        <v>24083</v>
      </c>
      <c r="U165" s="552"/>
      <c r="V165" s="564">
        <v>1.8806676069353934E-3</v>
      </c>
    </row>
    <row r="166" spans="1:22" ht="15.75" customHeight="1">
      <c r="A166" s="23"/>
      <c r="B166" s="101"/>
      <c r="C166" s="101"/>
      <c r="D166" s="101"/>
      <c r="E166" s="101"/>
      <c r="F166" s="101"/>
      <c r="G166" s="101"/>
      <c r="H166" s="101"/>
      <c r="I166" s="24"/>
      <c r="J166" s="102"/>
      <c r="K166" s="207"/>
      <c r="L166" s="554"/>
      <c r="M166" s="261"/>
      <c r="N166" s="261"/>
      <c r="O166" s="261"/>
      <c r="P166" s="261"/>
      <c r="Q166" s="621"/>
      <c r="R166" s="554"/>
      <c r="S166" s="564"/>
      <c r="T166" s="621"/>
      <c r="U166" s="554"/>
      <c r="V166" s="564" t="s">
        <v>144</v>
      </c>
    </row>
    <row r="167" spans="1:22" ht="15.75" customHeight="1">
      <c r="A167" s="21" t="s">
        <v>36</v>
      </c>
      <c r="B167" s="101" t="s">
        <v>358</v>
      </c>
      <c r="C167" s="101"/>
      <c r="D167" s="101"/>
      <c r="E167" s="101"/>
      <c r="F167" s="101"/>
      <c r="G167" s="101"/>
      <c r="H167" s="101"/>
      <c r="I167" s="24"/>
      <c r="J167" s="102"/>
      <c r="K167" s="207"/>
      <c r="L167" s="554"/>
      <c r="M167" s="261"/>
      <c r="N167" s="261"/>
      <c r="O167" s="261"/>
      <c r="P167" s="261"/>
      <c r="Q167" s="621"/>
      <c r="R167" s="554"/>
      <c r="S167" s="564"/>
      <c r="T167" s="621"/>
      <c r="U167" s="554"/>
      <c r="V167" s="564" t="s">
        <v>144</v>
      </c>
    </row>
    <row r="168" spans="1:22" ht="15.75" customHeight="1">
      <c r="A168" s="101"/>
      <c r="B168" s="22" t="s">
        <v>38</v>
      </c>
      <c r="C168" s="101" t="s">
        <v>449</v>
      </c>
      <c r="D168" s="101"/>
      <c r="E168" s="101"/>
      <c r="F168" s="101"/>
      <c r="G168" s="101"/>
      <c r="H168" s="101"/>
      <c r="I168" s="24"/>
      <c r="J168" s="102" t="s">
        <v>29</v>
      </c>
      <c r="K168" s="207"/>
      <c r="L168" s="585">
        <v>38630</v>
      </c>
      <c r="M168" s="615">
        <v>38368</v>
      </c>
      <c r="N168" s="615">
        <v>38630</v>
      </c>
      <c r="O168" s="615">
        <v>0</v>
      </c>
      <c r="P168" s="615">
        <v>38630</v>
      </c>
      <c r="Q168" s="621">
        <v>0</v>
      </c>
      <c r="R168" s="552"/>
      <c r="S168" s="564">
        <v>0</v>
      </c>
      <c r="T168" s="621">
        <v>262</v>
      </c>
      <c r="U168" s="552"/>
      <c r="V168" s="564">
        <v>6.8286071726437747E-3</v>
      </c>
    </row>
    <row r="169" spans="1:22" ht="18" customHeight="1">
      <c r="A169" s="23"/>
      <c r="B169" s="22" t="s">
        <v>13</v>
      </c>
      <c r="C169" s="101" t="s">
        <v>440</v>
      </c>
      <c r="D169" s="101"/>
      <c r="E169" s="101"/>
      <c r="F169" s="101"/>
      <c r="G169" s="101"/>
      <c r="H169" s="101"/>
      <c r="I169" s="24"/>
      <c r="J169" s="102" t="s">
        <v>29</v>
      </c>
      <c r="K169" s="207"/>
      <c r="L169" s="585">
        <v>44345</v>
      </c>
      <c r="M169" s="615">
        <v>44044</v>
      </c>
      <c r="N169" s="585">
        <v>44345</v>
      </c>
      <c r="O169" s="585">
        <v>0</v>
      </c>
      <c r="P169" s="585">
        <v>44345</v>
      </c>
      <c r="Q169" s="621">
        <v>0</v>
      </c>
      <c r="R169" s="552"/>
      <c r="S169" s="564">
        <v>0</v>
      </c>
      <c r="T169" s="621">
        <v>301</v>
      </c>
      <c r="U169" s="552"/>
      <c r="V169" s="564">
        <v>6.8340750158932817E-3</v>
      </c>
    </row>
    <row r="170" spans="1:22" ht="15.75" customHeight="1">
      <c r="A170" s="23"/>
      <c r="B170" s="22" t="s">
        <v>15</v>
      </c>
      <c r="C170" s="101" t="s">
        <v>129</v>
      </c>
      <c r="D170" s="101"/>
      <c r="E170" s="101"/>
      <c r="F170" s="101"/>
      <c r="G170" s="101"/>
      <c r="H170" s="101"/>
      <c r="I170" s="24"/>
      <c r="J170" s="102" t="s">
        <v>29</v>
      </c>
      <c r="K170" s="207"/>
      <c r="L170" s="585">
        <v>83700</v>
      </c>
      <c r="M170" s="615">
        <v>83132</v>
      </c>
      <c r="N170" s="585">
        <v>83700</v>
      </c>
      <c r="O170" s="585">
        <v>0</v>
      </c>
      <c r="P170" s="585">
        <v>83700</v>
      </c>
      <c r="Q170" s="621">
        <v>0</v>
      </c>
      <c r="R170" s="552"/>
      <c r="S170" s="564">
        <v>0</v>
      </c>
      <c r="T170" s="621">
        <v>568</v>
      </c>
      <c r="U170" s="552"/>
      <c r="V170" s="564">
        <v>6.8325073377279999E-3</v>
      </c>
    </row>
    <row r="171" spans="1:22" ht="18" customHeight="1">
      <c r="A171" s="23"/>
      <c r="B171" s="22" t="s">
        <v>14</v>
      </c>
      <c r="C171" s="101" t="s">
        <v>130</v>
      </c>
      <c r="D171" s="101"/>
      <c r="E171" s="101"/>
      <c r="F171" s="101"/>
      <c r="G171" s="101"/>
      <c r="H171" s="101"/>
      <c r="I171" s="24"/>
      <c r="J171" s="102" t="s">
        <v>29</v>
      </c>
      <c r="K171" s="207"/>
      <c r="L171" s="585">
        <v>27411</v>
      </c>
      <c r="M171" s="615">
        <v>27225</v>
      </c>
      <c r="N171" s="585">
        <v>27411</v>
      </c>
      <c r="O171" s="585">
        <v>0</v>
      </c>
      <c r="P171" s="585">
        <v>27411</v>
      </c>
      <c r="Q171" s="621">
        <v>0</v>
      </c>
      <c r="R171" s="552"/>
      <c r="S171" s="564">
        <v>0</v>
      </c>
      <c r="T171" s="621">
        <v>186</v>
      </c>
      <c r="U171" s="552"/>
      <c r="V171" s="564">
        <v>6.8319559228651183E-3</v>
      </c>
    </row>
    <row r="172" spans="1:22" ht="15.75" customHeight="1">
      <c r="A172" s="23"/>
      <c r="B172" s="22" t="s">
        <v>16</v>
      </c>
      <c r="C172" s="101" t="s">
        <v>281</v>
      </c>
      <c r="D172" s="101"/>
      <c r="E172" s="101"/>
      <c r="F172" s="101"/>
      <c r="G172" s="101"/>
      <c r="H172" s="101"/>
      <c r="I172" s="24"/>
      <c r="J172" s="102" t="s">
        <v>29</v>
      </c>
      <c r="K172" s="207"/>
      <c r="L172" s="553">
        <v>28047</v>
      </c>
      <c r="M172" s="616">
        <v>27856</v>
      </c>
      <c r="N172" s="553">
        <v>28047</v>
      </c>
      <c r="O172" s="553">
        <v>0</v>
      </c>
      <c r="P172" s="553">
        <v>28047</v>
      </c>
      <c r="Q172" s="622">
        <v>0</v>
      </c>
      <c r="R172" s="553"/>
      <c r="S172" s="609">
        <v>0</v>
      </c>
      <c r="T172" s="622">
        <v>191</v>
      </c>
      <c r="U172" s="553"/>
      <c r="V172" s="609">
        <v>6.856691556576644E-3</v>
      </c>
    </row>
    <row r="173" spans="1:22" ht="15.75" customHeight="1">
      <c r="A173" s="23"/>
      <c r="B173" s="22"/>
      <c r="C173" s="101"/>
      <c r="D173" s="101"/>
      <c r="E173" s="101"/>
      <c r="F173" s="101"/>
      <c r="G173" s="101"/>
      <c r="H173" s="101"/>
      <c r="I173" s="24"/>
      <c r="J173" s="26"/>
      <c r="K173" s="207"/>
      <c r="L173" s="554"/>
      <c r="M173" s="261"/>
      <c r="N173" s="261"/>
      <c r="O173" s="261"/>
      <c r="P173" s="261"/>
      <c r="Q173" s="621"/>
      <c r="R173" s="554"/>
      <c r="S173" s="564"/>
      <c r="T173" s="621"/>
      <c r="U173" s="554"/>
      <c r="V173" s="564" t="s">
        <v>144</v>
      </c>
    </row>
    <row r="174" spans="1:22" ht="15.75" customHeight="1">
      <c r="A174" s="23"/>
      <c r="B174" s="22"/>
      <c r="C174" s="101"/>
      <c r="D174" s="101"/>
      <c r="E174" s="101"/>
      <c r="F174" s="101"/>
      <c r="G174" s="101" t="s">
        <v>39</v>
      </c>
      <c r="H174" s="101"/>
      <c r="I174" s="24"/>
      <c r="J174" s="26"/>
      <c r="K174" s="207"/>
      <c r="L174" s="585">
        <v>222133</v>
      </c>
      <c r="M174" s="618">
        <v>220624</v>
      </c>
      <c r="N174" s="618">
        <v>222133</v>
      </c>
      <c r="O174" s="618">
        <v>0</v>
      </c>
      <c r="P174" s="618">
        <v>222133</v>
      </c>
      <c r="Q174" s="621">
        <v>0</v>
      </c>
      <c r="R174" s="552"/>
      <c r="S174" s="564">
        <v>0</v>
      </c>
      <c r="T174" s="621">
        <v>1509</v>
      </c>
      <c r="U174" s="552"/>
      <c r="V174" s="564">
        <v>6.8396910580896808E-3</v>
      </c>
    </row>
    <row r="175" spans="1:22" ht="15.75" customHeight="1">
      <c r="A175" s="101"/>
      <c r="B175" s="101"/>
      <c r="C175" s="101"/>
      <c r="D175" s="101"/>
      <c r="E175" s="101"/>
      <c r="F175" s="101"/>
      <c r="G175" s="101"/>
      <c r="H175" s="101"/>
      <c r="I175" s="24"/>
      <c r="J175" s="102"/>
      <c r="K175" s="207"/>
      <c r="L175" s="554"/>
      <c r="M175" s="261"/>
      <c r="N175" s="261"/>
      <c r="O175" s="261"/>
      <c r="P175" s="261"/>
      <c r="Q175" s="621"/>
      <c r="R175" s="554"/>
      <c r="S175" s="564"/>
      <c r="T175" s="621"/>
      <c r="U175" s="554"/>
      <c r="V175" s="564" t="s">
        <v>144</v>
      </c>
    </row>
    <row r="176" spans="1:22" ht="19.5" customHeight="1">
      <c r="A176" s="21" t="s">
        <v>37</v>
      </c>
      <c r="B176" s="101" t="s">
        <v>441</v>
      </c>
      <c r="C176" s="101"/>
      <c r="D176" s="101"/>
      <c r="E176" s="101"/>
      <c r="F176" s="101"/>
      <c r="G176" s="101"/>
      <c r="H176" s="101"/>
      <c r="I176" s="24"/>
      <c r="J176" s="26" t="s">
        <v>29</v>
      </c>
      <c r="K176" s="207"/>
      <c r="L176" s="553">
        <v>12583</v>
      </c>
      <c r="M176" s="616">
        <v>12497</v>
      </c>
      <c r="N176" s="616">
        <v>0</v>
      </c>
      <c r="O176" s="616">
        <v>0</v>
      </c>
      <c r="P176" s="616">
        <v>0</v>
      </c>
      <c r="Q176" s="622">
        <v>-12583</v>
      </c>
      <c r="R176" s="552"/>
      <c r="S176" s="609">
        <v>-1</v>
      </c>
      <c r="T176" s="622">
        <v>-12497</v>
      </c>
      <c r="U176" s="552"/>
      <c r="V176" s="609">
        <v>-1</v>
      </c>
    </row>
    <row r="177" spans="1:22" ht="15.75" customHeight="1">
      <c r="A177" s="23"/>
      <c r="B177" s="101"/>
      <c r="C177" s="101"/>
      <c r="D177" s="101"/>
      <c r="E177" s="101"/>
      <c r="F177" s="101"/>
      <c r="G177" s="101"/>
      <c r="H177" s="101"/>
      <c r="I177" s="24"/>
      <c r="J177" s="102"/>
      <c r="K177" s="207"/>
      <c r="L177" s="554"/>
      <c r="M177" s="261"/>
      <c r="N177" s="261"/>
      <c r="O177" s="261"/>
      <c r="P177" s="261"/>
      <c r="Q177" s="621"/>
      <c r="R177" s="554"/>
      <c r="S177" s="564"/>
      <c r="T177" s="621"/>
      <c r="U177" s="554"/>
      <c r="V177" s="564"/>
    </row>
    <row r="178" spans="1:22" ht="15.75" customHeight="1">
      <c r="A178" s="21"/>
      <c r="B178" s="101"/>
      <c r="C178" s="101"/>
      <c r="D178" s="101"/>
      <c r="E178" s="101"/>
      <c r="F178" s="101"/>
      <c r="G178" s="101"/>
      <c r="H178" s="101"/>
      <c r="I178" s="24"/>
      <c r="J178" s="26"/>
      <c r="K178" s="207"/>
      <c r="L178" s="552"/>
      <c r="M178" s="261"/>
      <c r="N178" s="261"/>
      <c r="O178" s="261"/>
      <c r="P178" s="261"/>
      <c r="Q178" s="621"/>
      <c r="R178" s="552"/>
      <c r="S178" s="564"/>
      <c r="T178" s="621"/>
      <c r="U178" s="552"/>
      <c r="V178" s="564"/>
    </row>
    <row r="179" spans="1:22" ht="15.75" customHeight="1">
      <c r="A179" s="23"/>
      <c r="B179" s="101"/>
      <c r="C179" s="101"/>
      <c r="D179" s="101"/>
      <c r="E179" s="103" t="s">
        <v>276</v>
      </c>
      <c r="F179" s="103"/>
      <c r="G179" s="35"/>
      <c r="H179" s="35"/>
      <c r="I179" s="36"/>
      <c r="J179" s="37" t="s">
        <v>29</v>
      </c>
      <c r="K179" s="215"/>
      <c r="L179" s="584">
        <v>13001315</v>
      </c>
      <c r="M179" s="617">
        <v>13038681</v>
      </c>
      <c r="N179" s="617">
        <v>13051776</v>
      </c>
      <c r="O179" s="617">
        <v>0</v>
      </c>
      <c r="P179" s="617">
        <v>13051776</v>
      </c>
      <c r="Q179" s="620">
        <v>50461</v>
      </c>
      <c r="R179" s="418"/>
      <c r="S179" s="610">
        <v>3.8812227840030467E-3</v>
      </c>
      <c r="T179" s="620">
        <v>13095</v>
      </c>
      <c r="U179" s="418"/>
      <c r="V179" s="610">
        <v>1.0043193786242188E-3</v>
      </c>
    </row>
    <row r="180" spans="1:22" ht="15.75" customHeight="1">
      <c r="A180" s="23"/>
      <c r="B180" s="101"/>
      <c r="C180" s="101"/>
      <c r="D180" s="101"/>
      <c r="E180" s="101" t="s">
        <v>48</v>
      </c>
      <c r="F180" s="101"/>
      <c r="G180" s="101"/>
      <c r="H180" s="101"/>
      <c r="I180" s="101"/>
      <c r="J180" s="102" t="s">
        <v>29</v>
      </c>
      <c r="K180" s="207"/>
      <c r="L180" s="585">
        <v>13064358</v>
      </c>
      <c r="M180" s="618">
        <v>12975637</v>
      </c>
      <c r="N180" s="618">
        <v>12211056</v>
      </c>
      <c r="O180" s="618">
        <v>0</v>
      </c>
      <c r="P180" s="618">
        <v>12211056</v>
      </c>
      <c r="Q180" s="621">
        <v>-853302</v>
      </c>
      <c r="R180" s="552"/>
      <c r="S180" s="564">
        <v>-6.5315264630684489E-2</v>
      </c>
      <c r="T180" s="621">
        <v>-764581</v>
      </c>
      <c r="U180" s="552"/>
      <c r="V180" s="564">
        <v>-5.8924351844922951E-2</v>
      </c>
    </row>
    <row r="181" spans="1:22" ht="15.75" customHeight="1">
      <c r="A181" s="23"/>
      <c r="B181" s="101"/>
      <c r="C181" s="101"/>
      <c r="D181" s="101"/>
      <c r="E181" s="101"/>
      <c r="F181" s="101" t="s">
        <v>257</v>
      </c>
      <c r="G181" s="101"/>
      <c r="H181" s="101"/>
      <c r="I181" s="101"/>
      <c r="J181" s="102"/>
      <c r="K181" s="207"/>
      <c r="L181" s="585">
        <v>3780975</v>
      </c>
      <c r="M181" s="618">
        <v>3755298</v>
      </c>
      <c r="N181" s="618">
        <v>2927673</v>
      </c>
      <c r="O181" s="618">
        <v>0</v>
      </c>
      <c r="P181" s="618">
        <v>2927673</v>
      </c>
      <c r="Q181" s="621">
        <v>-853302</v>
      </c>
      <c r="R181" s="552"/>
      <c r="S181" s="564">
        <v>-0.22568305794140398</v>
      </c>
      <c r="T181" s="621">
        <v>-827625</v>
      </c>
      <c r="U181" s="552"/>
      <c r="V181" s="564">
        <v>-0.22038863493656158</v>
      </c>
    </row>
    <row r="182" spans="1:22" ht="15.75" customHeight="1">
      <c r="A182" s="23"/>
      <c r="B182" s="101"/>
      <c r="C182" s="101"/>
      <c r="D182" s="101"/>
      <c r="E182" s="101"/>
      <c r="F182" s="101" t="s">
        <v>493</v>
      </c>
      <c r="G182" s="101"/>
      <c r="H182" s="101"/>
      <c r="I182" s="101"/>
      <c r="J182" s="102"/>
      <c r="K182" s="207"/>
      <c r="L182" s="585">
        <v>9283383</v>
      </c>
      <c r="M182" s="618">
        <v>9220339</v>
      </c>
      <c r="N182" s="618">
        <v>9283383</v>
      </c>
      <c r="O182" s="618">
        <v>0</v>
      </c>
      <c r="P182" s="618">
        <v>9283383</v>
      </c>
      <c r="Q182" s="621">
        <v>0</v>
      </c>
      <c r="R182" s="552"/>
      <c r="S182" s="564">
        <v>0</v>
      </c>
      <c r="T182" s="621">
        <v>63044</v>
      </c>
      <c r="U182" s="552"/>
      <c r="V182" s="564">
        <v>6.8374926344898501E-3</v>
      </c>
    </row>
    <row r="183" spans="1:22" s="492" customFormat="1" ht="15.75" customHeight="1">
      <c r="A183" s="23"/>
      <c r="B183" s="526"/>
      <c r="C183" s="526"/>
      <c r="D183" s="526"/>
      <c r="E183" s="526"/>
      <c r="F183" s="526"/>
      <c r="G183" s="526"/>
      <c r="H183" s="526"/>
      <c r="I183" s="526"/>
      <c r="J183" s="488"/>
      <c r="K183" s="594"/>
      <c r="L183" s="585"/>
      <c r="M183" s="618"/>
      <c r="N183" s="618"/>
      <c r="O183" s="618"/>
      <c r="P183" s="618"/>
      <c r="Q183" s="621"/>
      <c r="R183" s="552"/>
      <c r="S183" s="564"/>
      <c r="T183" s="621"/>
      <c r="U183" s="552"/>
      <c r="V183" s="564"/>
    </row>
    <row r="184" spans="1:22" s="492" customFormat="1" ht="15.75" customHeight="1">
      <c r="A184" s="23"/>
      <c r="B184" s="526"/>
      <c r="C184" s="526"/>
      <c r="D184" s="526"/>
      <c r="E184" s="526"/>
      <c r="F184" s="526"/>
      <c r="G184" s="526"/>
      <c r="H184" s="526"/>
      <c r="I184" s="526"/>
      <c r="J184" s="488"/>
      <c r="K184" s="594"/>
      <c r="L184" s="585"/>
      <c r="M184" s="618"/>
      <c r="N184" s="618"/>
      <c r="O184" s="618"/>
      <c r="P184" s="618"/>
      <c r="Q184" s="621"/>
      <c r="R184" s="552"/>
      <c r="S184" s="564"/>
      <c r="T184" s="621"/>
      <c r="U184" s="552"/>
      <c r="V184" s="564"/>
    </row>
    <row r="185" spans="1:22" s="492" customFormat="1" ht="15.75" customHeight="1">
      <c r="A185" s="251" t="s">
        <v>481</v>
      </c>
      <c r="B185" s="526"/>
      <c r="C185" s="526"/>
      <c r="D185" s="526"/>
      <c r="E185" s="526"/>
      <c r="F185" s="526"/>
      <c r="G185" s="526"/>
      <c r="H185" s="526"/>
      <c r="I185" s="526"/>
      <c r="J185" s="488"/>
      <c r="K185" s="594"/>
      <c r="L185" s="585"/>
      <c r="M185" s="618"/>
      <c r="N185" s="618"/>
      <c r="O185" s="618"/>
      <c r="P185" s="618"/>
      <c r="Q185" s="621"/>
      <c r="R185" s="552"/>
      <c r="S185" s="564"/>
      <c r="T185" s="621"/>
      <c r="U185" s="552"/>
      <c r="V185" s="564"/>
    </row>
    <row r="186" spans="1:22" s="492" customFormat="1" ht="15.75" customHeight="1">
      <c r="A186" s="251" t="s">
        <v>498</v>
      </c>
      <c r="B186" s="526"/>
      <c r="C186" s="526"/>
      <c r="D186" s="526"/>
      <c r="E186" s="526"/>
      <c r="F186" s="526"/>
      <c r="G186" s="526"/>
      <c r="H186" s="526"/>
      <c r="I186" s="526"/>
      <c r="J186" s="488"/>
      <c r="K186" s="594"/>
      <c r="L186" s="585"/>
      <c r="M186" s="618"/>
      <c r="N186" s="618"/>
      <c r="O186" s="618"/>
      <c r="P186" s="618"/>
      <c r="Q186" s="621"/>
      <c r="R186" s="552"/>
      <c r="S186" s="564"/>
      <c r="T186" s="621"/>
      <c r="U186" s="552"/>
      <c r="V186" s="564"/>
    </row>
    <row r="187" spans="1:22" s="492" customFormat="1" ht="16.5">
      <c r="A187" s="251" t="s">
        <v>484</v>
      </c>
      <c r="B187" s="445"/>
      <c r="C187" s="445"/>
      <c r="D187" s="445"/>
      <c r="E187" s="445"/>
      <c r="F187" s="445"/>
      <c r="G187" s="445"/>
      <c r="H187" s="445"/>
      <c r="I187" s="445"/>
      <c r="J187" s="445"/>
      <c r="K187" s="551"/>
      <c r="L187" s="555"/>
      <c r="M187" s="261"/>
      <c r="N187" s="261"/>
      <c r="O187" s="261"/>
      <c r="P187" s="261"/>
      <c r="Q187" s="621"/>
      <c r="R187" s="555"/>
      <c r="S187" s="564"/>
      <c r="T187" s="621"/>
      <c r="U187" s="555"/>
      <c r="V187" s="564"/>
    </row>
    <row r="188" spans="1:22" ht="15.75" customHeight="1">
      <c r="A188" s="251" t="s">
        <v>482</v>
      </c>
      <c r="B188" s="208"/>
      <c r="C188" s="101"/>
      <c r="D188" s="101"/>
      <c r="E188" s="101"/>
      <c r="F188" s="101"/>
      <c r="G188" s="101"/>
      <c r="H188" s="101"/>
      <c r="I188" s="101"/>
      <c r="J188" s="102"/>
      <c r="K188" s="207"/>
      <c r="L188" s="554"/>
      <c r="M188" s="618"/>
      <c r="N188" s="618"/>
      <c r="O188" s="618"/>
      <c r="P188" s="618"/>
      <c r="Q188" s="621"/>
      <c r="R188" s="554"/>
      <c r="S188" s="564"/>
      <c r="T188" s="621"/>
      <c r="U188" s="554"/>
      <c r="V188" s="564"/>
    </row>
    <row r="189" spans="1:22" s="492" customFormat="1" ht="15.75" customHeight="1">
      <c r="A189" s="251"/>
      <c r="B189" s="208"/>
      <c r="C189" s="526"/>
      <c r="D189" s="526"/>
      <c r="E189" s="526"/>
      <c r="F189" s="526"/>
      <c r="G189" s="526"/>
      <c r="H189" s="526"/>
      <c r="I189" s="526"/>
      <c r="J189" s="488"/>
      <c r="K189" s="594"/>
      <c r="L189" s="554"/>
      <c r="M189" s="618"/>
      <c r="N189" s="618"/>
      <c r="O189" s="618"/>
      <c r="P189" s="618"/>
      <c r="Q189" s="621"/>
      <c r="R189" s="554"/>
      <c r="S189" s="564"/>
      <c r="T189" s="621"/>
      <c r="U189" s="554"/>
      <c r="V189" s="564"/>
    </row>
    <row r="190" spans="1:22" s="492" customFormat="1" ht="15.75" customHeight="1">
      <c r="A190" s="251"/>
      <c r="B190" s="208"/>
      <c r="C190" s="526"/>
      <c r="D190" s="526"/>
      <c r="E190" s="526"/>
      <c r="F190" s="526"/>
      <c r="G190" s="526"/>
      <c r="H190" s="526"/>
      <c r="I190" s="526"/>
      <c r="J190" s="488"/>
      <c r="K190" s="594"/>
      <c r="L190" s="554"/>
      <c r="M190" s="618"/>
      <c r="N190" s="618"/>
      <c r="O190" s="618"/>
      <c r="P190" s="618"/>
      <c r="Q190" s="621"/>
      <c r="R190" s="554"/>
      <c r="S190" s="564"/>
      <c r="T190" s="621"/>
      <c r="U190" s="554"/>
      <c r="V190" s="564"/>
    </row>
    <row r="191" spans="1:22" ht="15.75" customHeight="1">
      <c r="A191" s="20" t="s">
        <v>340</v>
      </c>
      <c r="B191" s="103"/>
      <c r="C191" s="103"/>
      <c r="D191" s="103"/>
      <c r="E191" s="103"/>
      <c r="F191" s="103"/>
      <c r="G191" s="103"/>
      <c r="H191" s="103"/>
      <c r="I191" s="27"/>
      <c r="J191" s="102"/>
      <c r="K191" s="207"/>
      <c r="L191" s="585"/>
      <c r="M191" s="585"/>
      <c r="N191" s="585"/>
      <c r="O191" s="585"/>
      <c r="P191" s="585"/>
      <c r="Q191" s="621"/>
      <c r="R191" s="554"/>
      <c r="S191" s="564"/>
      <c r="T191" s="621"/>
      <c r="U191" s="554"/>
      <c r="V191" s="564"/>
    </row>
    <row r="192" spans="1:22" ht="15.75" customHeight="1">
      <c r="A192" s="101"/>
      <c r="B192" s="101"/>
      <c r="C192" s="101"/>
      <c r="D192" s="101"/>
      <c r="E192" s="101"/>
      <c r="F192" s="101"/>
      <c r="G192" s="101"/>
      <c r="H192" s="101"/>
      <c r="I192" s="27"/>
      <c r="J192" s="102"/>
      <c r="K192" s="207"/>
      <c r="L192" s="585"/>
      <c r="M192" s="261"/>
      <c r="N192" s="261"/>
      <c r="O192" s="261"/>
      <c r="P192" s="261"/>
      <c r="Q192" s="621"/>
      <c r="R192" s="552"/>
      <c r="S192" s="564"/>
      <c r="T192" s="621"/>
      <c r="U192" s="552"/>
      <c r="V192" s="564"/>
    </row>
    <row r="193" spans="1:22" ht="15.75" customHeight="1">
      <c r="A193" s="21" t="s">
        <v>35</v>
      </c>
      <c r="B193" s="101" t="s">
        <v>127</v>
      </c>
      <c r="C193" s="101"/>
      <c r="D193" s="101"/>
      <c r="E193" s="101"/>
      <c r="F193" s="101"/>
      <c r="G193" s="101"/>
      <c r="H193" s="101"/>
      <c r="I193" s="27"/>
      <c r="J193" s="102"/>
      <c r="K193" s="207"/>
      <c r="L193" s="585"/>
      <c r="M193" s="261"/>
      <c r="N193" s="261"/>
      <c r="O193" s="261"/>
      <c r="P193" s="261"/>
      <c r="Q193" s="621"/>
      <c r="R193" s="552"/>
      <c r="S193" s="564"/>
      <c r="T193" s="621"/>
      <c r="U193" s="552"/>
      <c r="V193" s="564"/>
    </row>
    <row r="194" spans="1:22" ht="15.75" customHeight="1">
      <c r="A194" s="101"/>
      <c r="B194" s="22" t="s">
        <v>38</v>
      </c>
      <c r="C194" s="101" t="s">
        <v>266</v>
      </c>
      <c r="D194" s="101"/>
      <c r="E194" s="101"/>
      <c r="F194" s="101"/>
      <c r="G194" s="101"/>
      <c r="H194" s="101"/>
      <c r="I194" s="24"/>
      <c r="J194" s="102" t="s">
        <v>33</v>
      </c>
      <c r="K194" s="207"/>
      <c r="L194" s="585">
        <v>3121054</v>
      </c>
      <c r="M194" s="615">
        <v>3184849</v>
      </c>
      <c r="N194" s="615">
        <v>3478238</v>
      </c>
      <c r="O194" s="615">
        <v>0</v>
      </c>
      <c r="P194" s="615">
        <v>3478238</v>
      </c>
      <c r="Q194" s="621">
        <v>357184</v>
      </c>
      <c r="R194" s="552"/>
      <c r="S194" s="564">
        <v>0.11444338995736691</v>
      </c>
      <c r="T194" s="621">
        <v>293389</v>
      </c>
      <c r="U194" s="552"/>
      <c r="V194" s="564">
        <v>9.2120222968184784E-2</v>
      </c>
    </row>
    <row r="195" spans="1:22" ht="15.75" customHeight="1">
      <c r="A195" s="23"/>
      <c r="B195" s="22" t="s">
        <v>13</v>
      </c>
      <c r="C195" s="101" t="s">
        <v>209</v>
      </c>
      <c r="D195" s="101"/>
      <c r="E195" s="101"/>
      <c r="F195" s="101"/>
      <c r="G195" s="101"/>
      <c r="H195" s="101"/>
      <c r="I195" s="24"/>
      <c r="J195" s="102" t="s">
        <v>33</v>
      </c>
      <c r="K195" s="207"/>
      <c r="L195" s="553">
        <v>43000</v>
      </c>
      <c r="M195" s="616">
        <v>40189</v>
      </c>
      <c r="N195" s="616">
        <v>43752</v>
      </c>
      <c r="O195" s="616">
        <v>0</v>
      </c>
      <c r="P195" s="616">
        <v>43752</v>
      </c>
      <c r="Q195" s="622">
        <v>752</v>
      </c>
      <c r="R195" s="552"/>
      <c r="S195" s="609">
        <v>1.748837209302323E-2</v>
      </c>
      <c r="T195" s="622">
        <v>3563</v>
      </c>
      <c r="U195" s="552"/>
      <c r="V195" s="609">
        <v>8.8656099927840959E-2</v>
      </c>
    </row>
    <row r="196" spans="1:22" ht="15.75" customHeight="1">
      <c r="A196" s="23"/>
      <c r="B196" s="22"/>
      <c r="C196" s="101"/>
      <c r="D196" s="101"/>
      <c r="E196" s="101"/>
      <c r="F196" s="101"/>
      <c r="G196" s="101"/>
      <c r="H196" s="101"/>
      <c r="I196" s="24"/>
      <c r="J196" s="102"/>
      <c r="K196" s="207"/>
      <c r="L196" s="554"/>
      <c r="M196" s="261"/>
      <c r="N196" s="261"/>
      <c r="O196" s="261"/>
      <c r="P196" s="261"/>
      <c r="Q196" s="621"/>
      <c r="S196" s="564"/>
      <c r="T196" s="621"/>
      <c r="V196" s="564" t="s">
        <v>144</v>
      </c>
    </row>
    <row r="197" spans="1:22" ht="15.75" customHeight="1">
      <c r="A197" s="23"/>
      <c r="B197" s="101"/>
      <c r="C197" s="101"/>
      <c r="D197" s="101"/>
      <c r="E197" s="101"/>
      <c r="F197" s="101" t="s">
        <v>461</v>
      </c>
      <c r="G197" s="101"/>
      <c r="H197" s="101"/>
      <c r="I197" s="24"/>
      <c r="J197" s="102"/>
      <c r="K197" s="207"/>
      <c r="L197" s="585">
        <v>3164054</v>
      </c>
      <c r="M197" s="618">
        <v>3225038</v>
      </c>
      <c r="N197" s="618">
        <v>3521990</v>
      </c>
      <c r="O197" s="618">
        <v>0</v>
      </c>
      <c r="P197" s="618">
        <v>3521990</v>
      </c>
      <c r="Q197" s="621">
        <v>357936</v>
      </c>
      <c r="R197" s="552"/>
      <c r="S197" s="564">
        <v>0.11312575575511663</v>
      </c>
      <c r="T197" s="621">
        <v>296952</v>
      </c>
      <c r="U197" s="552"/>
      <c r="V197" s="564">
        <v>9.2077054595945951E-2</v>
      </c>
    </row>
    <row r="198" spans="1:22" s="98" customFormat="1" ht="15.75" customHeight="1">
      <c r="A198" s="107"/>
      <c r="B198" s="105"/>
      <c r="C198" s="105"/>
      <c r="D198" s="105"/>
      <c r="E198" s="105"/>
      <c r="F198" s="105" t="s">
        <v>77</v>
      </c>
      <c r="H198" s="105"/>
      <c r="I198" s="118"/>
      <c r="J198" s="106" t="s">
        <v>33</v>
      </c>
      <c r="K198" s="207"/>
      <c r="L198" s="585">
        <v>3398554</v>
      </c>
      <c r="M198" s="618">
        <v>3452931</v>
      </c>
      <c r="N198" s="618">
        <v>3521990</v>
      </c>
      <c r="O198" s="618">
        <v>0</v>
      </c>
      <c r="P198" s="618">
        <v>3521990</v>
      </c>
      <c r="Q198" s="621">
        <v>123436</v>
      </c>
      <c r="R198" s="552"/>
      <c r="S198" s="564">
        <v>3.6320152629618407E-2</v>
      </c>
      <c r="T198" s="621">
        <v>69059</v>
      </c>
      <c r="U198" s="552"/>
      <c r="V198" s="564">
        <v>2.0000110051431763E-2</v>
      </c>
    </row>
    <row r="199" spans="1:22" ht="15.75" customHeight="1">
      <c r="A199" s="23"/>
      <c r="B199" s="101"/>
      <c r="C199" s="101"/>
      <c r="D199" s="101"/>
      <c r="E199" s="101"/>
      <c r="F199" s="101"/>
      <c r="G199" s="101"/>
      <c r="H199" s="101"/>
      <c r="I199" s="24"/>
      <c r="J199" s="102"/>
      <c r="K199" s="207"/>
      <c r="L199" s="554"/>
      <c r="M199" s="261"/>
      <c r="N199" s="261"/>
      <c r="O199" s="261"/>
      <c r="P199" s="261"/>
      <c r="Q199" s="621"/>
      <c r="R199" s="554"/>
      <c r="S199" s="564"/>
      <c r="T199" s="621"/>
      <c r="U199" s="554"/>
      <c r="V199" s="564" t="s">
        <v>144</v>
      </c>
    </row>
    <row r="200" spans="1:22" ht="15.75" customHeight="1">
      <c r="A200" s="78">
        <v>2</v>
      </c>
      <c r="B200" s="101" t="s">
        <v>59</v>
      </c>
      <c r="C200" s="101"/>
      <c r="D200" s="101"/>
      <c r="E200" s="101"/>
      <c r="F200" s="101"/>
      <c r="G200" s="101"/>
      <c r="H200" s="101"/>
      <c r="I200" s="24"/>
      <c r="J200" s="102" t="s">
        <v>29</v>
      </c>
      <c r="K200" s="207"/>
      <c r="L200" s="585">
        <v>13000</v>
      </c>
      <c r="M200" s="615">
        <v>12912</v>
      </c>
      <c r="N200" s="585">
        <v>13000</v>
      </c>
      <c r="O200" s="585">
        <v>0</v>
      </c>
      <c r="P200" s="585">
        <v>13000</v>
      </c>
      <c r="Q200" s="621">
        <v>0</v>
      </c>
      <c r="R200" s="552"/>
      <c r="S200" s="564">
        <v>0</v>
      </c>
      <c r="T200" s="621">
        <v>88</v>
      </c>
      <c r="U200" s="552"/>
      <c r="V200" s="564">
        <v>6.8153655514249234E-3</v>
      </c>
    </row>
    <row r="201" spans="1:22" ht="15.75" customHeight="1">
      <c r="A201" s="78">
        <v>3</v>
      </c>
      <c r="B201" s="108" t="s">
        <v>247</v>
      </c>
      <c r="C201" s="101"/>
      <c r="D201" s="101"/>
      <c r="E201" s="101"/>
      <c r="F201" s="101"/>
      <c r="G201" s="101"/>
      <c r="H201" s="101"/>
      <c r="I201" s="24"/>
      <c r="J201" s="102" t="s">
        <v>29</v>
      </c>
      <c r="K201" s="207"/>
      <c r="L201" s="585">
        <v>29388</v>
      </c>
      <c r="M201" s="615">
        <v>29188</v>
      </c>
      <c r="N201" s="585">
        <v>29388</v>
      </c>
      <c r="O201" s="585">
        <v>0</v>
      </c>
      <c r="P201" s="585">
        <v>29388</v>
      </c>
      <c r="Q201" s="621">
        <v>0</v>
      </c>
      <c r="R201" s="552"/>
      <c r="S201" s="564">
        <v>0</v>
      </c>
      <c r="T201" s="621">
        <v>200</v>
      </c>
      <c r="U201" s="552"/>
      <c r="V201" s="564">
        <v>6.8521310127449553E-3</v>
      </c>
    </row>
    <row r="202" spans="1:22" ht="15.75" customHeight="1">
      <c r="A202" s="78">
        <v>4</v>
      </c>
      <c r="B202" s="108" t="s">
        <v>451</v>
      </c>
      <c r="C202" s="101"/>
      <c r="D202" s="101"/>
      <c r="E202" s="101"/>
      <c r="F202" s="101"/>
      <c r="G202" s="101"/>
      <c r="H202" s="101"/>
      <c r="I202" s="24"/>
      <c r="J202" s="102" t="s">
        <v>29</v>
      </c>
      <c r="K202" s="207"/>
      <c r="L202" s="585">
        <v>5796</v>
      </c>
      <c r="M202" s="615">
        <v>5757</v>
      </c>
      <c r="N202" s="615">
        <v>9296</v>
      </c>
      <c r="O202" s="615">
        <v>0</v>
      </c>
      <c r="P202" s="615">
        <v>9296</v>
      </c>
      <c r="Q202" s="621">
        <v>3500</v>
      </c>
      <c r="R202" s="552"/>
      <c r="S202" s="564">
        <v>0.60386473429951693</v>
      </c>
      <c r="T202" s="621">
        <v>3539</v>
      </c>
      <c r="U202" s="552"/>
      <c r="V202" s="564">
        <v>0.61472989404203582</v>
      </c>
    </row>
    <row r="203" spans="1:22" ht="15.75" customHeight="1">
      <c r="A203" s="78">
        <v>5</v>
      </c>
      <c r="B203" s="108" t="s">
        <v>301</v>
      </c>
      <c r="C203" s="101"/>
      <c r="D203" s="101"/>
      <c r="E203" s="101"/>
      <c r="F203" s="101"/>
      <c r="G203" s="101"/>
      <c r="H203" s="101"/>
      <c r="I203" s="24"/>
      <c r="J203" s="102" t="s">
        <v>29</v>
      </c>
      <c r="K203" s="207"/>
      <c r="L203" s="585">
        <v>17650</v>
      </c>
      <c r="M203" s="615">
        <v>17530</v>
      </c>
      <c r="N203" s="585">
        <v>17650</v>
      </c>
      <c r="O203" s="585">
        <v>0</v>
      </c>
      <c r="P203" s="585">
        <v>17650</v>
      </c>
      <c r="Q203" s="621">
        <v>0</v>
      </c>
      <c r="R203" s="552"/>
      <c r="S203" s="564">
        <v>0</v>
      </c>
      <c r="T203" s="621">
        <v>120</v>
      </c>
      <c r="U203" s="552"/>
      <c r="V203" s="564">
        <v>6.8454078722191003E-3</v>
      </c>
    </row>
    <row r="204" spans="1:22" ht="15.75" customHeight="1">
      <c r="A204" s="78">
        <v>6</v>
      </c>
      <c r="B204" s="108" t="s">
        <v>435</v>
      </c>
      <c r="C204" s="101"/>
      <c r="D204" s="101"/>
      <c r="E204" s="101"/>
      <c r="F204" s="101"/>
      <c r="G204" s="101"/>
      <c r="H204" s="101"/>
      <c r="I204" s="24"/>
      <c r="J204" s="102" t="s">
        <v>29</v>
      </c>
      <c r="K204" s="207"/>
      <c r="L204" s="585">
        <v>27548</v>
      </c>
      <c r="M204" s="615">
        <v>0</v>
      </c>
      <c r="N204" s="615">
        <v>0</v>
      </c>
      <c r="O204" s="615">
        <v>0</v>
      </c>
      <c r="P204" s="615">
        <v>0</v>
      </c>
      <c r="Q204" s="621">
        <v>-27548</v>
      </c>
      <c r="R204" s="552"/>
      <c r="S204" s="564">
        <v>-1</v>
      </c>
      <c r="T204" s="621">
        <v>0</v>
      </c>
      <c r="U204" s="552"/>
      <c r="V204" s="564" t="s">
        <v>509</v>
      </c>
    </row>
    <row r="205" spans="1:22" ht="18.75" customHeight="1">
      <c r="A205" s="529">
        <v>7</v>
      </c>
      <c r="B205" s="506" t="s">
        <v>450</v>
      </c>
      <c r="C205" s="101"/>
      <c r="D205" s="101"/>
      <c r="E205" s="101"/>
      <c r="F205" s="101"/>
      <c r="G205" s="101"/>
      <c r="H205" s="101"/>
      <c r="I205" s="24"/>
      <c r="J205" s="102" t="s">
        <v>29</v>
      </c>
      <c r="K205" s="207"/>
      <c r="L205" s="585">
        <v>33317</v>
      </c>
      <c r="M205" s="615">
        <v>33091</v>
      </c>
      <c r="N205" s="585">
        <v>33317</v>
      </c>
      <c r="O205" s="585">
        <v>0</v>
      </c>
      <c r="P205" s="585">
        <v>33317</v>
      </c>
      <c r="Q205" s="621">
        <v>0</v>
      </c>
      <c r="R205" s="552"/>
      <c r="S205" s="564">
        <v>0</v>
      </c>
      <c r="T205" s="621">
        <v>226</v>
      </c>
      <c r="U205" s="552"/>
      <c r="V205" s="564">
        <v>6.8296515668913038E-3</v>
      </c>
    </row>
    <row r="206" spans="1:22" ht="15.75" customHeight="1">
      <c r="A206" s="78">
        <v>8</v>
      </c>
      <c r="B206" s="108" t="s">
        <v>300</v>
      </c>
      <c r="C206" s="101"/>
      <c r="D206" s="101"/>
      <c r="E206" s="101"/>
      <c r="F206" s="101"/>
      <c r="G206" s="101"/>
      <c r="H206" s="101"/>
      <c r="I206" s="24"/>
      <c r="J206" s="102" t="s">
        <v>29</v>
      </c>
      <c r="K206" s="207"/>
      <c r="L206" s="553">
        <v>10336</v>
      </c>
      <c r="M206" s="616">
        <v>10266</v>
      </c>
      <c r="N206" s="553">
        <v>10336</v>
      </c>
      <c r="O206" s="553">
        <v>0</v>
      </c>
      <c r="P206" s="553">
        <v>10336</v>
      </c>
      <c r="Q206" s="622">
        <v>0</v>
      </c>
      <c r="R206" s="552"/>
      <c r="S206" s="609">
        <v>0</v>
      </c>
      <c r="T206" s="622">
        <v>70</v>
      </c>
      <c r="U206" s="552"/>
      <c r="V206" s="609">
        <v>6.818624586012012E-3</v>
      </c>
    </row>
    <row r="207" spans="1:22" ht="15.75" customHeight="1">
      <c r="A207" s="21"/>
      <c r="B207" s="101"/>
      <c r="C207" s="101"/>
      <c r="D207" s="101"/>
      <c r="E207" s="101"/>
      <c r="F207" s="101"/>
      <c r="G207" s="101"/>
      <c r="H207" s="101"/>
      <c r="I207" s="24"/>
      <c r="J207" s="102"/>
      <c r="K207" s="207"/>
      <c r="L207" s="554"/>
      <c r="M207" s="261"/>
      <c r="N207" s="261"/>
      <c r="O207" s="261"/>
      <c r="P207" s="261"/>
      <c r="Q207" s="621"/>
      <c r="R207" s="554"/>
      <c r="S207" s="564"/>
      <c r="T207" s="621"/>
      <c r="U207" s="554"/>
      <c r="V207" s="564" t="s">
        <v>144</v>
      </c>
    </row>
    <row r="208" spans="1:22" s="492" customFormat="1" ht="15.75" customHeight="1">
      <c r="A208" s="21"/>
      <c r="B208" s="526"/>
      <c r="C208" s="526"/>
      <c r="D208" s="526"/>
      <c r="E208" s="526"/>
      <c r="F208" s="526"/>
      <c r="G208" s="526"/>
      <c r="H208" s="526" t="s">
        <v>471</v>
      </c>
      <c r="I208" s="24"/>
      <c r="J208" s="488"/>
      <c r="K208" s="594"/>
      <c r="L208" s="627">
        <v>0</v>
      </c>
      <c r="M208" s="615">
        <v>27361</v>
      </c>
      <c r="N208" s="627">
        <v>0</v>
      </c>
      <c r="O208" s="627">
        <v>0</v>
      </c>
      <c r="P208" s="627">
        <v>0</v>
      </c>
      <c r="Q208" s="621">
        <v>0</v>
      </c>
      <c r="R208" s="554"/>
      <c r="S208" s="564" t="s">
        <v>509</v>
      </c>
      <c r="T208" s="621">
        <v>-27361</v>
      </c>
      <c r="U208" s="554"/>
      <c r="V208" s="564">
        <v>-1</v>
      </c>
    </row>
    <row r="209" spans="1:22" ht="15.75" customHeight="1">
      <c r="A209" s="23"/>
      <c r="B209" s="101"/>
      <c r="C209" s="101"/>
      <c r="D209" s="101"/>
      <c r="E209" s="101"/>
      <c r="F209" s="101"/>
      <c r="G209" s="101"/>
      <c r="H209" s="101" t="s">
        <v>39</v>
      </c>
      <c r="I209" s="24"/>
      <c r="J209" s="102"/>
      <c r="K209" s="207"/>
      <c r="L209" s="419">
        <v>137035</v>
      </c>
      <c r="M209" s="619">
        <v>136105</v>
      </c>
      <c r="N209" s="619">
        <v>112987</v>
      </c>
      <c r="O209" s="619">
        <v>0</v>
      </c>
      <c r="P209" s="619">
        <v>112987</v>
      </c>
      <c r="Q209" s="622">
        <v>-24048</v>
      </c>
      <c r="R209" s="557"/>
      <c r="S209" s="609">
        <v>-0.1754880140110191</v>
      </c>
      <c r="T209" s="622">
        <v>-23118</v>
      </c>
      <c r="U209" s="557"/>
      <c r="V209" s="609">
        <v>-0.16985415671724036</v>
      </c>
    </row>
    <row r="210" spans="1:22" ht="15.75" customHeight="1">
      <c r="A210" s="23"/>
      <c r="B210" s="101"/>
      <c r="C210" s="101"/>
      <c r="D210" s="101"/>
      <c r="E210" s="101"/>
      <c r="F210" s="101"/>
      <c r="G210" s="101"/>
      <c r="H210" s="101"/>
      <c r="I210" s="24"/>
      <c r="J210" s="102"/>
      <c r="K210" s="207"/>
      <c r="L210" s="554"/>
      <c r="M210" s="261"/>
      <c r="N210" s="261"/>
      <c r="O210" s="261"/>
      <c r="P210" s="261"/>
      <c r="Q210" s="621"/>
      <c r="R210" s="554"/>
      <c r="S210" s="564"/>
      <c r="T210" s="621"/>
      <c r="U210" s="554"/>
      <c r="V210" s="564" t="s">
        <v>144</v>
      </c>
    </row>
    <row r="211" spans="1:22" ht="15.75" customHeight="1">
      <c r="A211" s="23"/>
      <c r="B211" s="101"/>
      <c r="C211" s="101"/>
      <c r="D211" s="101"/>
      <c r="E211" s="103" t="s">
        <v>40</v>
      </c>
      <c r="F211" s="103"/>
      <c r="G211" s="35"/>
      <c r="H211" s="35"/>
      <c r="I211" s="36"/>
      <c r="J211" s="37"/>
      <c r="K211" s="215"/>
      <c r="L211" s="584">
        <v>3301089</v>
      </c>
      <c r="M211" s="617">
        <v>3361143</v>
      </c>
      <c r="N211" s="617">
        <v>3634977</v>
      </c>
      <c r="O211" s="617">
        <v>0</v>
      </c>
      <c r="P211" s="617">
        <v>3634977</v>
      </c>
      <c r="Q211" s="620">
        <v>333888</v>
      </c>
      <c r="R211" s="418"/>
      <c r="S211" s="610">
        <v>0.10114480403285109</v>
      </c>
      <c r="T211" s="620">
        <v>273834</v>
      </c>
      <c r="U211" s="418"/>
      <c r="V211" s="610">
        <v>8.1470499767489768E-2</v>
      </c>
    </row>
    <row r="212" spans="1:22" ht="15.75" customHeight="1">
      <c r="A212" s="23"/>
      <c r="B212" s="101"/>
      <c r="C212" s="101"/>
      <c r="D212" s="101"/>
      <c r="E212" s="101"/>
      <c r="F212" s="101" t="s">
        <v>58</v>
      </c>
      <c r="G212" s="101"/>
      <c r="H212" s="101"/>
      <c r="I212" s="24"/>
      <c r="J212" s="102" t="s">
        <v>29</v>
      </c>
      <c r="K212" s="207"/>
      <c r="L212" s="585">
        <v>137035</v>
      </c>
      <c r="M212" s="618">
        <v>136105</v>
      </c>
      <c r="N212" s="618">
        <v>112987</v>
      </c>
      <c r="O212" s="618">
        <v>0</v>
      </c>
      <c r="P212" s="618">
        <v>112987</v>
      </c>
      <c r="Q212" s="621">
        <v>-24048</v>
      </c>
      <c r="R212" s="552"/>
      <c r="S212" s="564">
        <v>-0.1754880140110191</v>
      </c>
      <c r="T212" s="621">
        <v>-23118</v>
      </c>
      <c r="U212" s="552"/>
      <c r="V212" s="564">
        <v>-0.16985415671724036</v>
      </c>
    </row>
    <row r="213" spans="1:22" ht="15.75" customHeight="1">
      <c r="A213" s="23"/>
      <c r="B213" s="101"/>
      <c r="C213" s="101"/>
      <c r="D213" s="101"/>
      <c r="E213" s="101"/>
      <c r="F213" s="101" t="s">
        <v>72</v>
      </c>
      <c r="G213" s="101"/>
      <c r="H213" s="101"/>
      <c r="I213" s="51"/>
      <c r="J213" s="102" t="s">
        <v>33</v>
      </c>
      <c r="K213" s="207"/>
      <c r="L213" s="585">
        <v>3164054</v>
      </c>
      <c r="M213" s="618">
        <v>3225038</v>
      </c>
      <c r="N213" s="618">
        <v>3521990</v>
      </c>
      <c r="O213" s="618">
        <v>0</v>
      </c>
      <c r="P213" s="618">
        <v>3521990</v>
      </c>
      <c r="Q213" s="621">
        <v>357936</v>
      </c>
      <c r="R213" s="552"/>
      <c r="S213" s="564">
        <v>0.11312575575511663</v>
      </c>
      <c r="T213" s="621">
        <v>296952</v>
      </c>
      <c r="U213" s="552"/>
      <c r="V213" s="564">
        <v>9.2077054595945951E-2</v>
      </c>
    </row>
    <row r="214" spans="1:22" ht="15.75" customHeight="1">
      <c r="A214" s="23"/>
      <c r="B214" s="101"/>
      <c r="C214" s="101"/>
      <c r="D214" s="101"/>
      <c r="E214" s="101"/>
      <c r="F214" s="101"/>
      <c r="G214" s="101"/>
      <c r="H214" s="101"/>
      <c r="I214" s="51"/>
      <c r="J214" s="102"/>
      <c r="K214" s="207"/>
      <c r="L214" s="554"/>
      <c r="M214" s="261"/>
      <c r="N214" s="261"/>
      <c r="O214" s="261"/>
      <c r="P214" s="261"/>
      <c r="Q214" s="621"/>
      <c r="R214" s="554"/>
      <c r="S214" s="564"/>
      <c r="T214" s="621"/>
      <c r="U214" s="554"/>
      <c r="V214" s="564" t="s">
        <v>144</v>
      </c>
    </row>
    <row r="215" spans="1:22" s="98" customFormat="1" ht="15.75" customHeight="1">
      <c r="A215" s="277"/>
      <c r="B215" s="201"/>
      <c r="C215" s="105"/>
      <c r="D215" s="105"/>
      <c r="E215" s="105"/>
      <c r="F215" s="105"/>
      <c r="G215" s="105"/>
      <c r="H215" s="105"/>
      <c r="I215" s="118"/>
      <c r="J215" s="106"/>
      <c r="K215" s="237"/>
      <c r="L215" s="416"/>
      <c r="M215" s="261"/>
      <c r="N215" s="261"/>
      <c r="O215" s="261"/>
      <c r="P215" s="261"/>
      <c r="Q215" s="621"/>
      <c r="R215" s="567"/>
      <c r="S215" s="564"/>
      <c r="T215" s="621"/>
      <c r="U215" s="567"/>
      <c r="V215" s="564" t="s">
        <v>144</v>
      </c>
    </row>
    <row r="216" spans="1:22" s="482" customFormat="1" ht="15.75" customHeight="1">
      <c r="A216" s="277"/>
      <c r="B216" s="201"/>
      <c r="C216" s="539"/>
      <c r="D216" s="539"/>
      <c r="E216" s="539"/>
      <c r="F216" s="539"/>
      <c r="G216" s="539"/>
      <c r="H216" s="539"/>
      <c r="I216" s="118"/>
      <c r="J216" s="520"/>
      <c r="K216" s="598"/>
      <c r="L216" s="416"/>
      <c r="M216" s="261"/>
      <c r="N216" s="261"/>
      <c r="O216" s="261"/>
      <c r="P216" s="261"/>
      <c r="Q216" s="621"/>
      <c r="R216" s="567"/>
      <c r="S216" s="564"/>
      <c r="T216" s="621"/>
      <c r="U216" s="567"/>
      <c r="V216" s="564" t="s">
        <v>144</v>
      </c>
    </row>
    <row r="217" spans="1:22" s="115" customFormat="1" ht="15.75" customHeight="1">
      <c r="A217" s="624" t="s">
        <v>476</v>
      </c>
      <c r="B217" s="515"/>
      <c r="C217" s="496"/>
      <c r="D217" s="449"/>
      <c r="E217" s="449"/>
      <c r="F217" s="449"/>
      <c r="G217" s="449"/>
      <c r="H217" s="449"/>
      <c r="I217" s="516"/>
      <c r="J217" s="517"/>
      <c r="K217" s="448"/>
      <c r="L217" s="555"/>
      <c r="M217" s="261"/>
      <c r="N217" s="261"/>
      <c r="O217" s="261"/>
      <c r="P217" s="261"/>
      <c r="Q217" s="621"/>
      <c r="R217" s="555"/>
      <c r="S217" s="564"/>
      <c r="T217" s="621"/>
      <c r="U217" s="555"/>
      <c r="V217" s="564" t="s">
        <v>144</v>
      </c>
    </row>
    <row r="218" spans="1:22" s="447" customFormat="1" ht="18" customHeight="1">
      <c r="A218" s="637" t="s">
        <v>495</v>
      </c>
      <c r="B218" s="515"/>
      <c r="C218" s="496"/>
      <c r="D218" s="449"/>
      <c r="E218" s="449"/>
      <c r="F218" s="449"/>
      <c r="G218" s="449"/>
      <c r="H218" s="449"/>
      <c r="I218" s="516"/>
      <c r="J218" s="517"/>
      <c r="K218" s="448"/>
      <c r="L218" s="555"/>
      <c r="M218" s="261"/>
      <c r="N218" s="261"/>
      <c r="O218" s="261"/>
      <c r="P218" s="261"/>
      <c r="Q218" s="621"/>
      <c r="R218" s="555"/>
      <c r="S218" s="564"/>
      <c r="T218" s="621"/>
      <c r="U218" s="555"/>
      <c r="V218" s="564" t="s">
        <v>144</v>
      </c>
    </row>
    <row r="219" spans="1:22" s="495" customFormat="1" ht="18" customHeight="1">
      <c r="A219" s="624" t="s">
        <v>499</v>
      </c>
      <c r="B219" s="515"/>
      <c r="C219" s="531"/>
      <c r="D219" s="449"/>
      <c r="E219" s="449"/>
      <c r="F219" s="449"/>
      <c r="G219" s="449"/>
      <c r="H219" s="449"/>
      <c r="I219" s="516"/>
      <c r="J219" s="517"/>
      <c r="K219" s="448"/>
      <c r="L219" s="555"/>
      <c r="M219" s="261"/>
      <c r="N219" s="261"/>
      <c r="O219" s="261"/>
      <c r="P219" s="261"/>
      <c r="Q219" s="621"/>
      <c r="R219" s="555"/>
      <c r="S219" s="564"/>
      <c r="T219" s="621"/>
      <c r="U219" s="555"/>
      <c r="V219" s="564" t="s">
        <v>144</v>
      </c>
    </row>
    <row r="220" spans="1:22" ht="15.75" customHeight="1">
      <c r="A220" s="39"/>
      <c r="B220" s="227"/>
      <c r="C220" s="101"/>
      <c r="D220" s="101"/>
      <c r="E220" s="101"/>
      <c r="F220" s="101"/>
      <c r="G220" s="101"/>
      <c r="H220" s="101"/>
      <c r="I220" s="27"/>
      <c r="J220" s="102"/>
      <c r="K220" s="207"/>
      <c r="L220" s="554"/>
      <c r="M220" s="261"/>
      <c r="N220" s="261"/>
      <c r="O220" s="261"/>
      <c r="P220" s="261"/>
      <c r="Q220" s="621"/>
      <c r="R220" s="554"/>
      <c r="S220" s="564"/>
      <c r="T220" s="621"/>
      <c r="U220" s="554"/>
      <c r="V220" s="564" t="s">
        <v>144</v>
      </c>
    </row>
    <row r="221" spans="1:22" s="492" customFormat="1" ht="15.75" customHeight="1">
      <c r="A221" s="39"/>
      <c r="B221" s="469"/>
      <c r="C221" s="526"/>
      <c r="D221" s="526"/>
      <c r="E221" s="526"/>
      <c r="F221" s="526"/>
      <c r="G221" s="526"/>
      <c r="H221" s="526"/>
      <c r="I221" s="486"/>
      <c r="J221" s="488"/>
      <c r="K221" s="594"/>
      <c r="L221" s="554"/>
      <c r="M221" s="261"/>
      <c r="N221" s="261"/>
      <c r="O221" s="261"/>
      <c r="P221" s="261"/>
      <c r="Q221" s="621"/>
      <c r="R221" s="554"/>
      <c r="S221" s="564"/>
      <c r="T221" s="621"/>
      <c r="U221" s="554"/>
      <c r="V221" s="564" t="s">
        <v>144</v>
      </c>
    </row>
    <row r="222" spans="1:22" ht="15.75" customHeight="1">
      <c r="A222" s="20" t="s">
        <v>85</v>
      </c>
      <c r="B222" s="103"/>
      <c r="C222" s="103"/>
      <c r="D222" s="103"/>
      <c r="E222" s="103"/>
      <c r="F222" s="103"/>
      <c r="G222" s="103"/>
      <c r="H222" s="103"/>
      <c r="I222" s="49"/>
      <c r="J222" s="37" t="s">
        <v>29</v>
      </c>
      <c r="K222" s="215"/>
      <c r="L222" s="584">
        <v>25431</v>
      </c>
      <c r="M222" s="604">
        <v>25258</v>
      </c>
      <c r="N222" s="584">
        <v>25431</v>
      </c>
      <c r="O222" s="584">
        <v>0</v>
      </c>
      <c r="P222" s="584">
        <v>25431</v>
      </c>
      <c r="Q222" s="620">
        <v>0</v>
      </c>
      <c r="R222" s="418"/>
      <c r="S222" s="610">
        <v>0</v>
      </c>
      <c r="T222" s="620">
        <v>173</v>
      </c>
      <c r="U222" s="418"/>
      <c r="V222" s="610">
        <v>6.8493150684931781E-3</v>
      </c>
    </row>
    <row r="223" spans="1:22" ht="15.75" customHeight="1">
      <c r="A223" s="125"/>
      <c r="B223" s="101"/>
      <c r="C223" s="101"/>
      <c r="D223" s="101"/>
      <c r="E223" s="101"/>
      <c r="F223" s="125"/>
      <c r="G223" s="125"/>
      <c r="H223" s="101"/>
      <c r="I223" s="27"/>
      <c r="J223" s="102"/>
      <c r="K223" s="207"/>
      <c r="L223" s="554"/>
      <c r="M223" s="261"/>
      <c r="N223" s="554"/>
      <c r="O223" s="554"/>
      <c r="P223" s="554"/>
      <c r="Q223" s="621"/>
      <c r="R223" s="554"/>
      <c r="S223" s="564"/>
      <c r="T223" s="621"/>
      <c r="U223" s="554"/>
      <c r="V223" s="564"/>
    </row>
    <row r="224" spans="1:22" ht="15.75" customHeight="1">
      <c r="A224" s="101"/>
      <c r="B224" s="101"/>
      <c r="C224" s="101"/>
      <c r="D224" s="101"/>
      <c r="E224" s="101"/>
      <c r="F224" s="101"/>
      <c r="G224" s="101"/>
      <c r="H224" s="101"/>
      <c r="I224" s="27"/>
      <c r="J224" s="102"/>
      <c r="K224" s="207"/>
      <c r="L224" s="554"/>
      <c r="M224" s="261"/>
      <c r="N224" s="554"/>
      <c r="O224" s="554"/>
      <c r="P224" s="554"/>
      <c r="Q224" s="621"/>
      <c r="R224" s="554"/>
      <c r="S224" s="564"/>
      <c r="T224" s="621"/>
      <c r="U224" s="554"/>
      <c r="V224" s="564"/>
    </row>
    <row r="225" spans="1:22" ht="15.75" customHeight="1">
      <c r="A225" s="130" t="s">
        <v>118</v>
      </c>
      <c r="B225" s="179"/>
      <c r="C225" s="179"/>
      <c r="D225" s="179"/>
      <c r="E225" s="179"/>
      <c r="F225" s="179"/>
      <c r="G225" s="179"/>
      <c r="H225" s="179"/>
      <c r="I225" s="179"/>
      <c r="J225" s="220" t="s">
        <v>29</v>
      </c>
      <c r="K225" s="215"/>
      <c r="L225" s="584">
        <v>70016</v>
      </c>
      <c r="M225" s="604">
        <v>69540</v>
      </c>
      <c r="N225" s="584">
        <v>70016</v>
      </c>
      <c r="O225" s="584">
        <v>0</v>
      </c>
      <c r="P225" s="584">
        <v>70016</v>
      </c>
      <c r="Q225" s="620">
        <v>0</v>
      </c>
      <c r="R225" s="418"/>
      <c r="S225" s="610">
        <v>0</v>
      </c>
      <c r="T225" s="620">
        <v>476</v>
      </c>
      <c r="U225" s="418"/>
      <c r="V225" s="610">
        <v>6.8449813057234188E-3</v>
      </c>
    </row>
    <row r="226" spans="1:22" ht="15.75" customHeight="1">
      <c r="A226" s="39"/>
      <c r="B226" s="101"/>
      <c r="C226" s="101"/>
      <c r="D226" s="101"/>
      <c r="E226" s="101"/>
      <c r="F226" s="125"/>
      <c r="G226" s="125"/>
      <c r="H226" s="101"/>
      <c r="I226" s="27"/>
      <c r="J226" s="102"/>
      <c r="K226" s="207"/>
      <c r="L226" s="554"/>
      <c r="M226" s="261"/>
      <c r="N226" s="554"/>
      <c r="O226" s="554"/>
      <c r="P226" s="554"/>
      <c r="Q226" s="621"/>
      <c r="R226" s="554"/>
      <c r="S226" s="564"/>
      <c r="T226" s="621"/>
      <c r="U226" s="554"/>
      <c r="V226" s="564"/>
    </row>
    <row r="227" spans="1:22" ht="15.75" customHeight="1">
      <c r="A227" s="101"/>
      <c r="B227" s="101"/>
      <c r="C227" s="101"/>
      <c r="D227" s="101"/>
      <c r="E227" s="101"/>
      <c r="F227" s="101"/>
      <c r="G227" s="101"/>
      <c r="H227" s="101"/>
      <c r="I227" s="27"/>
      <c r="J227" s="102"/>
      <c r="K227" s="207"/>
      <c r="L227" s="554"/>
      <c r="M227" s="261"/>
      <c r="N227" s="554"/>
      <c r="O227" s="554"/>
      <c r="P227" s="554"/>
      <c r="Q227" s="621"/>
      <c r="R227" s="554"/>
      <c r="S227" s="564"/>
      <c r="T227" s="621"/>
      <c r="U227" s="554"/>
      <c r="V227" s="564"/>
    </row>
    <row r="228" spans="1:22" ht="15.75" customHeight="1">
      <c r="A228" s="130" t="s">
        <v>119</v>
      </c>
      <c r="B228" s="179"/>
      <c r="C228" s="179"/>
      <c r="D228" s="179"/>
      <c r="E228" s="179"/>
      <c r="F228" s="179"/>
      <c r="G228" s="179"/>
      <c r="H228" s="179"/>
      <c r="I228" s="241"/>
      <c r="J228" s="220" t="s">
        <v>29</v>
      </c>
      <c r="K228" s="215"/>
      <c r="L228" s="584">
        <v>121275</v>
      </c>
      <c r="M228" s="604">
        <v>120451</v>
      </c>
      <c r="N228" s="584">
        <v>121275</v>
      </c>
      <c r="O228" s="584">
        <v>0</v>
      </c>
      <c r="P228" s="584">
        <v>121275</v>
      </c>
      <c r="Q228" s="620">
        <v>0</v>
      </c>
      <c r="R228" s="418"/>
      <c r="S228" s="610">
        <v>0</v>
      </c>
      <c r="T228" s="620">
        <v>824</v>
      </c>
      <c r="U228" s="418"/>
      <c r="V228" s="610">
        <v>6.8409560734239427E-3</v>
      </c>
    </row>
    <row r="229" spans="1:22" s="456" customFormat="1" ht="15.75" customHeight="1">
      <c r="A229" s="454"/>
      <c r="B229" s="454"/>
      <c r="C229" s="454"/>
      <c r="D229" s="454"/>
      <c r="E229" s="454"/>
      <c r="F229" s="454"/>
      <c r="G229" s="454"/>
      <c r="H229" s="454"/>
      <c r="I229" s="453"/>
      <c r="J229" s="455"/>
      <c r="K229" s="457"/>
      <c r="L229" s="585"/>
      <c r="M229" s="261"/>
      <c r="N229" s="261"/>
      <c r="O229" s="261"/>
      <c r="P229" s="261"/>
      <c r="Q229" s="621"/>
      <c r="R229" s="552"/>
      <c r="S229" s="564"/>
      <c r="T229" s="621"/>
      <c r="U229" s="552"/>
      <c r="V229" s="564"/>
    </row>
    <row r="230" spans="1:22" ht="15.75" customHeight="1">
      <c r="A230" s="31"/>
      <c r="B230" s="125"/>
      <c r="C230" s="101"/>
      <c r="D230" s="101"/>
      <c r="E230" s="101"/>
      <c r="F230" s="101"/>
      <c r="G230" s="101"/>
      <c r="H230" s="101"/>
      <c r="I230" s="27"/>
      <c r="J230" s="102"/>
      <c r="K230" s="207"/>
      <c r="L230" s="554"/>
      <c r="M230" s="261"/>
      <c r="N230" s="261"/>
      <c r="O230" s="261"/>
      <c r="P230" s="261"/>
      <c r="Q230" s="621"/>
      <c r="R230" s="554"/>
      <c r="S230" s="564"/>
      <c r="T230" s="621"/>
      <c r="U230" s="554"/>
      <c r="V230" s="564"/>
    </row>
    <row r="231" spans="1:22" ht="15.75" customHeight="1">
      <c r="A231" s="20" t="s">
        <v>151</v>
      </c>
      <c r="B231" s="103"/>
      <c r="C231" s="103"/>
      <c r="D231" s="103"/>
      <c r="E231" s="103"/>
      <c r="F231" s="103"/>
      <c r="G231" s="103"/>
      <c r="H231" s="103"/>
      <c r="I231" s="27"/>
      <c r="J231" s="102"/>
      <c r="K231" s="207"/>
      <c r="L231" s="585"/>
      <c r="M231" s="261"/>
      <c r="N231" s="261"/>
      <c r="O231" s="261"/>
      <c r="P231" s="261"/>
      <c r="Q231" s="621"/>
      <c r="R231" s="552"/>
      <c r="S231" s="564"/>
      <c r="T231" s="621"/>
      <c r="U231" s="552"/>
      <c r="V231" s="564"/>
    </row>
    <row r="232" spans="1:22" ht="15.75" customHeight="1">
      <c r="A232" s="101"/>
      <c r="B232" s="101"/>
      <c r="C232" s="101"/>
      <c r="D232" s="101"/>
      <c r="E232" s="101"/>
      <c r="F232" s="101"/>
      <c r="G232" s="101"/>
      <c r="H232" s="101"/>
      <c r="I232" s="27"/>
      <c r="J232" s="102"/>
      <c r="K232" s="207"/>
      <c r="L232" s="585"/>
      <c r="M232" s="615"/>
      <c r="N232" s="615"/>
      <c r="O232" s="615"/>
      <c r="P232" s="615"/>
      <c r="Q232" s="621"/>
      <c r="R232" s="552"/>
      <c r="S232" s="564"/>
      <c r="T232" s="621"/>
      <c r="U232" s="552"/>
      <c r="V232" s="564"/>
    </row>
    <row r="233" spans="1:22" ht="15.75" customHeight="1">
      <c r="A233" s="21" t="s">
        <v>35</v>
      </c>
      <c r="B233" s="101" t="s">
        <v>152</v>
      </c>
      <c r="C233" s="101"/>
      <c r="D233" s="101"/>
      <c r="E233" s="101"/>
      <c r="F233" s="101"/>
      <c r="G233" s="101"/>
      <c r="H233" s="102"/>
      <c r="I233" s="24"/>
      <c r="J233" s="26"/>
      <c r="K233" s="207"/>
      <c r="L233" s="585"/>
      <c r="M233" s="615"/>
      <c r="N233" s="615"/>
      <c r="O233" s="615"/>
      <c r="P233" s="615"/>
      <c r="Q233" s="621"/>
      <c r="R233" s="552"/>
      <c r="S233" s="564"/>
      <c r="T233" s="621"/>
      <c r="U233" s="552"/>
      <c r="V233" s="564"/>
    </row>
    <row r="234" spans="1:22" ht="15.75" customHeight="1">
      <c r="A234" s="101"/>
      <c r="B234" s="22" t="s">
        <v>38</v>
      </c>
      <c r="C234" s="101" t="s">
        <v>213</v>
      </c>
      <c r="D234" s="101"/>
      <c r="E234" s="101"/>
      <c r="F234" s="101"/>
      <c r="G234" s="101"/>
      <c r="H234" s="101"/>
      <c r="I234" s="27"/>
      <c r="J234" s="102"/>
      <c r="K234" s="207"/>
      <c r="L234" s="554"/>
      <c r="M234" s="261"/>
      <c r="N234" s="261"/>
      <c r="O234" s="261"/>
      <c r="P234" s="261"/>
      <c r="Q234" s="621"/>
      <c r="R234" s="554"/>
      <c r="S234" s="564"/>
      <c r="T234" s="621"/>
      <c r="U234" s="554"/>
      <c r="V234" s="564"/>
    </row>
    <row r="235" spans="1:22" ht="15.75" customHeight="1">
      <c r="A235" s="23"/>
      <c r="B235" s="101"/>
      <c r="C235" s="101"/>
      <c r="D235" s="101" t="s">
        <v>282</v>
      </c>
      <c r="E235" s="101"/>
      <c r="F235" s="101"/>
      <c r="G235" s="101"/>
      <c r="H235" s="101"/>
      <c r="I235" s="101"/>
      <c r="J235" s="102" t="s">
        <v>29</v>
      </c>
      <c r="K235" s="207"/>
      <c r="L235" s="585">
        <v>326598</v>
      </c>
      <c r="M235" s="615">
        <v>324380</v>
      </c>
      <c r="N235" s="615">
        <v>326598</v>
      </c>
      <c r="O235" s="615">
        <v>0</v>
      </c>
      <c r="P235" s="615">
        <v>326598</v>
      </c>
      <c r="Q235" s="621">
        <v>0</v>
      </c>
      <c r="R235" s="552"/>
      <c r="S235" s="564">
        <v>0</v>
      </c>
      <c r="T235" s="621">
        <v>2218</v>
      </c>
      <c r="U235" s="552"/>
      <c r="V235" s="564">
        <v>6.8376595351131719E-3</v>
      </c>
    </row>
    <row r="236" spans="1:22" ht="15.75" customHeight="1">
      <c r="A236" s="23"/>
      <c r="B236" s="101"/>
      <c r="C236" s="101"/>
      <c r="D236" s="101" t="s">
        <v>446</v>
      </c>
      <c r="E236" s="101"/>
      <c r="F236" s="101"/>
      <c r="G236" s="101"/>
      <c r="H236" s="101"/>
      <c r="I236" s="24"/>
      <c r="J236" s="102" t="s">
        <v>29</v>
      </c>
      <c r="K236" s="207"/>
      <c r="L236" s="553">
        <v>785628</v>
      </c>
      <c r="M236" s="616">
        <v>791000</v>
      </c>
      <c r="N236" s="616">
        <v>791000</v>
      </c>
      <c r="O236" s="616">
        <v>0</v>
      </c>
      <c r="P236" s="616">
        <v>791000</v>
      </c>
      <c r="Q236" s="622">
        <v>5372</v>
      </c>
      <c r="R236" s="552"/>
      <c r="S236" s="609">
        <v>6.8378418284480436E-3</v>
      </c>
      <c r="T236" s="622">
        <v>0</v>
      </c>
      <c r="U236" s="552"/>
      <c r="V236" s="609">
        <v>0</v>
      </c>
    </row>
    <row r="237" spans="1:22" ht="15.75" customHeight="1">
      <c r="A237" s="23"/>
      <c r="B237" s="101"/>
      <c r="C237" s="101"/>
      <c r="D237" s="101"/>
      <c r="E237" s="101"/>
      <c r="F237" s="101"/>
      <c r="G237" s="101"/>
      <c r="H237" s="22"/>
      <c r="I237" s="24"/>
      <c r="J237" s="102"/>
      <c r="K237" s="207"/>
      <c r="L237" s="554"/>
      <c r="M237" s="618"/>
      <c r="N237" s="618"/>
      <c r="O237" s="618"/>
      <c r="P237" s="618"/>
      <c r="Q237" s="621"/>
      <c r="R237" s="554"/>
      <c r="S237" s="564"/>
      <c r="T237" s="621"/>
      <c r="U237" s="554"/>
      <c r="V237" s="564" t="s">
        <v>144</v>
      </c>
    </row>
    <row r="238" spans="1:22" ht="15.75" customHeight="1">
      <c r="A238" s="23"/>
      <c r="B238" s="101"/>
      <c r="C238" s="101"/>
      <c r="D238" s="101"/>
      <c r="E238" s="101"/>
      <c r="F238" s="101" t="s">
        <v>39</v>
      </c>
      <c r="G238" s="101"/>
      <c r="H238" s="101"/>
      <c r="I238" s="24"/>
      <c r="J238" s="102"/>
      <c r="K238" s="207"/>
      <c r="L238" s="585">
        <v>1112226</v>
      </c>
      <c r="M238" s="618">
        <v>1115380</v>
      </c>
      <c r="N238" s="618">
        <v>1117598</v>
      </c>
      <c r="O238" s="618">
        <v>0</v>
      </c>
      <c r="P238" s="618">
        <v>1117598</v>
      </c>
      <c r="Q238" s="621">
        <v>5372</v>
      </c>
      <c r="R238" s="552"/>
      <c r="S238" s="564">
        <v>4.8299536245330899E-3</v>
      </c>
      <c r="T238" s="621">
        <v>2218</v>
      </c>
      <c r="U238" s="552"/>
      <c r="V238" s="564">
        <v>1.9885599526618947E-3</v>
      </c>
    </row>
    <row r="239" spans="1:22" ht="15.75" customHeight="1">
      <c r="A239" s="23"/>
      <c r="B239" s="101"/>
      <c r="C239" s="101"/>
      <c r="D239" s="101"/>
      <c r="E239" s="101"/>
      <c r="F239" s="101"/>
      <c r="G239" s="101"/>
      <c r="H239" s="101"/>
      <c r="I239" s="24"/>
      <c r="J239" s="102"/>
      <c r="K239" s="207"/>
      <c r="L239" s="554"/>
      <c r="M239" s="261"/>
      <c r="N239" s="261"/>
      <c r="O239" s="261"/>
      <c r="P239" s="261"/>
      <c r="Q239" s="621"/>
      <c r="R239" s="554"/>
      <c r="S239" s="564"/>
      <c r="T239" s="621"/>
      <c r="U239" s="554"/>
      <c r="V239" s="564" t="s">
        <v>144</v>
      </c>
    </row>
    <row r="240" spans="1:22" ht="15.75" customHeight="1">
      <c r="A240" s="23"/>
      <c r="B240" s="22" t="s">
        <v>13</v>
      </c>
      <c r="C240" s="101" t="s">
        <v>63</v>
      </c>
      <c r="D240" s="101"/>
      <c r="E240" s="101"/>
      <c r="F240" s="101"/>
      <c r="G240" s="101"/>
      <c r="H240" s="101"/>
      <c r="I240" s="24"/>
      <c r="J240" s="102" t="s">
        <v>29</v>
      </c>
      <c r="K240" s="207"/>
      <c r="L240" s="553">
        <v>7421</v>
      </c>
      <c r="M240" s="616">
        <v>7371</v>
      </c>
      <c r="N240" s="616">
        <v>20000</v>
      </c>
      <c r="O240" s="616">
        <v>0</v>
      </c>
      <c r="P240" s="616">
        <v>20000</v>
      </c>
      <c r="Q240" s="622">
        <v>12579</v>
      </c>
      <c r="R240" s="552"/>
      <c r="S240" s="609">
        <v>1.6950545748551407</v>
      </c>
      <c r="T240" s="622">
        <v>12629</v>
      </c>
      <c r="U240" s="552"/>
      <c r="V240" s="609">
        <v>1.7133360466693799</v>
      </c>
    </row>
    <row r="241" spans="1:22" ht="15.75" customHeight="1">
      <c r="A241" s="23"/>
      <c r="B241" s="22"/>
      <c r="C241" s="22"/>
      <c r="D241" s="101"/>
      <c r="E241" s="101"/>
      <c r="F241" s="101"/>
      <c r="G241" s="101"/>
      <c r="H241" s="101"/>
      <c r="I241" s="101"/>
      <c r="J241" s="102"/>
      <c r="K241" s="207"/>
      <c r="L241" s="549"/>
      <c r="M241" s="261"/>
      <c r="N241" s="261"/>
      <c r="O241" s="261"/>
      <c r="P241" s="261"/>
      <c r="Q241" s="621"/>
      <c r="R241" s="549"/>
      <c r="S241" s="564"/>
      <c r="T241" s="621"/>
      <c r="U241" s="549"/>
      <c r="V241" s="564" t="s">
        <v>144</v>
      </c>
    </row>
    <row r="242" spans="1:22" ht="15.75" customHeight="1">
      <c r="A242" s="23"/>
      <c r="B242" s="22"/>
      <c r="C242" s="22"/>
      <c r="D242" s="101"/>
      <c r="E242" s="101"/>
      <c r="F242" s="101"/>
      <c r="G242" s="101" t="s">
        <v>153</v>
      </c>
      <c r="H242" s="101"/>
      <c r="I242" s="101"/>
      <c r="J242" s="102"/>
      <c r="K242" s="207"/>
      <c r="L242" s="585">
        <v>1119647</v>
      </c>
      <c r="M242" s="618">
        <v>1122751</v>
      </c>
      <c r="N242" s="618">
        <v>1137598</v>
      </c>
      <c r="O242" s="618">
        <v>0</v>
      </c>
      <c r="P242" s="618">
        <v>1137598</v>
      </c>
      <c r="Q242" s="621">
        <v>17951</v>
      </c>
      <c r="R242" s="552"/>
      <c r="S242" s="564">
        <v>1.603273174491604E-2</v>
      </c>
      <c r="T242" s="621">
        <v>14847</v>
      </c>
      <c r="U242" s="552"/>
      <c r="V242" s="564">
        <v>1.322376911710621E-2</v>
      </c>
    </row>
    <row r="243" spans="1:22" ht="15.75" customHeight="1">
      <c r="A243" s="23"/>
      <c r="B243" s="22"/>
      <c r="C243" s="101"/>
      <c r="D243" s="101"/>
      <c r="E243" s="101"/>
      <c r="F243" s="101"/>
      <c r="G243" s="101"/>
      <c r="H243" s="101"/>
      <c r="I243" s="24"/>
      <c r="J243" s="102"/>
      <c r="K243" s="207"/>
      <c r="L243" s="549"/>
      <c r="M243" s="261"/>
      <c r="N243" s="261"/>
      <c r="O243" s="261"/>
      <c r="P243" s="261"/>
      <c r="Q243" s="621"/>
      <c r="R243" s="549"/>
      <c r="S243" s="564"/>
      <c r="T243" s="621"/>
      <c r="U243" s="549"/>
      <c r="V243" s="564"/>
    </row>
    <row r="244" spans="1:22" ht="15.75" customHeight="1">
      <c r="A244" s="21" t="s">
        <v>36</v>
      </c>
      <c r="B244" s="101" t="s">
        <v>210</v>
      </c>
      <c r="C244" s="101"/>
      <c r="D244" s="101"/>
      <c r="E244" s="101"/>
      <c r="F244" s="101"/>
      <c r="G244" s="101"/>
      <c r="H244" s="101"/>
      <c r="I244" s="27"/>
      <c r="J244" s="102"/>
      <c r="K244" s="207"/>
      <c r="L244" s="549"/>
      <c r="M244" s="261"/>
      <c r="N244" s="261"/>
      <c r="O244" s="261"/>
      <c r="P244" s="261"/>
      <c r="Q244" s="621"/>
      <c r="R244" s="549"/>
      <c r="S244" s="564"/>
      <c r="T244" s="621"/>
      <c r="U244" s="549"/>
      <c r="V244" s="564"/>
    </row>
    <row r="245" spans="1:22" ht="15.75" customHeight="1">
      <c r="A245" s="101"/>
      <c r="B245" s="22" t="s">
        <v>38</v>
      </c>
      <c r="C245" s="101" t="s">
        <v>325</v>
      </c>
      <c r="D245" s="101"/>
      <c r="E245" s="101"/>
      <c r="F245" s="101"/>
      <c r="G245" s="101"/>
      <c r="H245" s="101"/>
      <c r="I245" s="24"/>
      <c r="J245" s="102" t="s">
        <v>29</v>
      </c>
      <c r="K245" s="207"/>
      <c r="L245" s="585">
        <v>581955</v>
      </c>
      <c r="M245" s="615">
        <v>578003</v>
      </c>
      <c r="N245" s="615">
        <v>485849</v>
      </c>
      <c r="O245" s="615">
        <v>0</v>
      </c>
      <c r="P245" s="615">
        <v>485849</v>
      </c>
      <c r="Q245" s="621">
        <v>-96106</v>
      </c>
      <c r="R245" s="552"/>
      <c r="S245" s="564">
        <v>-0.16514335300839411</v>
      </c>
      <c r="T245" s="621">
        <v>-92154</v>
      </c>
      <c r="U245" s="552"/>
      <c r="V245" s="564">
        <v>-0.15943515864104507</v>
      </c>
    </row>
    <row r="246" spans="1:22" ht="15.75" customHeight="1">
      <c r="A246" s="23"/>
      <c r="B246" s="22" t="s">
        <v>13</v>
      </c>
      <c r="C246" s="101" t="s">
        <v>326</v>
      </c>
      <c r="D246" s="101"/>
      <c r="E246" s="101"/>
      <c r="F246" s="101"/>
      <c r="G246" s="101"/>
      <c r="H246" s="101"/>
      <c r="I246" s="24"/>
      <c r="J246" s="102" t="s">
        <v>29</v>
      </c>
      <c r="K246" s="207"/>
      <c r="L246" s="553">
        <v>13712</v>
      </c>
      <c r="M246" s="616">
        <v>13619</v>
      </c>
      <c r="N246" s="553">
        <v>13712</v>
      </c>
      <c r="O246" s="553">
        <v>0</v>
      </c>
      <c r="P246" s="553">
        <v>13712</v>
      </c>
      <c r="Q246" s="622">
        <v>0</v>
      </c>
      <c r="R246" s="552"/>
      <c r="S246" s="609">
        <v>0</v>
      </c>
      <c r="T246" s="622">
        <v>93</v>
      </c>
      <c r="U246" s="552"/>
      <c r="V246" s="609">
        <v>6.828695205227886E-3</v>
      </c>
    </row>
    <row r="247" spans="1:22" ht="15.75" customHeight="1">
      <c r="A247" s="23"/>
      <c r="B247" s="101"/>
      <c r="C247" s="101"/>
      <c r="D247" s="101"/>
      <c r="E247" s="101"/>
      <c r="F247" s="101"/>
      <c r="G247" s="101"/>
      <c r="H247" s="101"/>
      <c r="I247" s="24"/>
      <c r="J247" s="102"/>
      <c r="K247" s="207"/>
      <c r="L247" s="549"/>
      <c r="M247" s="261"/>
      <c r="N247" s="261"/>
      <c r="O247" s="261"/>
      <c r="P247" s="261"/>
      <c r="Q247" s="621"/>
      <c r="R247" s="549"/>
      <c r="S247" s="564"/>
      <c r="T247" s="621"/>
      <c r="U247" s="549"/>
      <c r="V247" s="564"/>
    </row>
    <row r="248" spans="1:22" ht="15.75" customHeight="1">
      <c r="A248" s="23"/>
      <c r="B248" s="101"/>
      <c r="C248" s="101"/>
      <c r="D248" s="101"/>
      <c r="E248" s="101"/>
      <c r="F248" s="101"/>
      <c r="G248" s="101" t="s">
        <v>125</v>
      </c>
      <c r="H248" s="101"/>
      <c r="I248" s="24"/>
      <c r="J248" s="102"/>
      <c r="K248" s="207"/>
      <c r="L248" s="552">
        <v>595667</v>
      </c>
      <c r="M248" s="615">
        <v>591622</v>
      </c>
      <c r="N248" s="615">
        <v>499561</v>
      </c>
      <c r="O248" s="615">
        <v>0</v>
      </c>
      <c r="P248" s="615">
        <v>499561</v>
      </c>
      <c r="Q248" s="621">
        <v>-96106</v>
      </c>
      <c r="R248" s="552"/>
      <c r="S248" s="564">
        <v>-0.1613418235356332</v>
      </c>
      <c r="T248" s="621">
        <v>-92061</v>
      </c>
      <c r="U248" s="552"/>
      <c r="V248" s="564">
        <v>-0.15560780363137272</v>
      </c>
    </row>
    <row r="249" spans="1:22" ht="15.75" customHeight="1">
      <c r="A249" s="21"/>
      <c r="B249" s="101"/>
      <c r="C249" s="101"/>
      <c r="D249" s="101"/>
      <c r="E249" s="101"/>
      <c r="F249" s="101"/>
      <c r="G249" s="101"/>
      <c r="H249" s="101"/>
      <c r="I249" s="24"/>
      <c r="J249" s="102"/>
      <c r="K249" s="207"/>
      <c r="L249" s="585"/>
      <c r="M249" s="261"/>
      <c r="N249" s="261"/>
      <c r="O249" s="261"/>
      <c r="P249" s="261"/>
      <c r="Q249" s="621"/>
      <c r="R249" s="552"/>
      <c r="S249" s="564"/>
      <c r="T249" s="621"/>
      <c r="U249" s="552"/>
      <c r="V249" s="564"/>
    </row>
    <row r="250" spans="1:22">
      <c r="A250" s="101"/>
      <c r="B250" s="81"/>
      <c r="C250" s="82"/>
      <c r="D250" s="81"/>
      <c r="E250" s="81"/>
      <c r="F250" s="81"/>
      <c r="G250" s="81"/>
      <c r="H250" s="81"/>
      <c r="I250" s="101"/>
      <c r="J250" s="102"/>
      <c r="K250" s="207"/>
      <c r="L250" s="554"/>
      <c r="M250" s="261"/>
      <c r="N250" s="261"/>
      <c r="O250" s="261"/>
      <c r="P250" s="261"/>
      <c r="Q250" s="621"/>
      <c r="R250" s="554"/>
      <c r="S250" s="564"/>
      <c r="T250" s="621"/>
      <c r="U250" s="554"/>
      <c r="V250" s="564"/>
    </row>
    <row r="251" spans="1:22" ht="19.5" customHeight="1">
      <c r="A251" s="21"/>
      <c r="B251" s="101"/>
      <c r="C251" s="101"/>
      <c r="D251" s="101"/>
      <c r="E251" s="103" t="s">
        <v>276</v>
      </c>
      <c r="F251" s="103"/>
      <c r="G251" s="35"/>
      <c r="H251" s="35"/>
      <c r="I251" s="36"/>
      <c r="J251" s="37"/>
      <c r="K251" s="215"/>
      <c r="L251" s="584">
        <v>1715314</v>
      </c>
      <c r="M251" s="617">
        <v>1714373</v>
      </c>
      <c r="N251" s="617">
        <v>1637159</v>
      </c>
      <c r="O251" s="617">
        <v>0</v>
      </c>
      <c r="P251" s="617">
        <v>1637159</v>
      </c>
      <c r="Q251" s="620">
        <v>-78155</v>
      </c>
      <c r="R251" s="418"/>
      <c r="S251" s="610">
        <v>-4.556308640866924E-2</v>
      </c>
      <c r="T251" s="620">
        <v>-77214</v>
      </c>
      <c r="U251" s="418"/>
      <c r="V251" s="610">
        <v>-4.5039206753722749E-2</v>
      </c>
    </row>
    <row r="252" spans="1:22" ht="15.75" customHeight="1">
      <c r="A252" s="23"/>
      <c r="B252" s="101"/>
      <c r="C252" s="101"/>
      <c r="D252" s="101"/>
      <c r="E252" s="101" t="s">
        <v>48</v>
      </c>
      <c r="F252" s="101"/>
      <c r="G252" s="101"/>
      <c r="H252" s="101"/>
      <c r="I252" s="27"/>
      <c r="J252" s="102"/>
      <c r="K252" s="207"/>
      <c r="L252" s="585">
        <v>1720686</v>
      </c>
      <c r="M252" s="618">
        <v>1709001</v>
      </c>
      <c r="N252" s="618">
        <v>1637159</v>
      </c>
      <c r="O252" s="618">
        <v>0</v>
      </c>
      <c r="P252" s="618">
        <v>1637159</v>
      </c>
      <c r="Q252" s="621">
        <v>-83527</v>
      </c>
      <c r="R252" s="552"/>
      <c r="S252" s="564">
        <v>-4.8542848608055134E-2</v>
      </c>
      <c r="T252" s="621">
        <v>-71842</v>
      </c>
      <c r="U252" s="552"/>
      <c r="V252" s="564">
        <v>-4.2037424202794549E-2</v>
      </c>
    </row>
    <row r="253" spans="1:22" ht="15.75" customHeight="1">
      <c r="A253" s="23"/>
      <c r="B253" s="101"/>
      <c r="C253" s="101"/>
      <c r="D253" s="101"/>
      <c r="E253" s="101"/>
      <c r="F253" s="101" t="s">
        <v>49</v>
      </c>
      <c r="G253" s="101"/>
      <c r="H253" s="101"/>
      <c r="I253" s="27"/>
      <c r="J253" s="102"/>
      <c r="K253" s="207"/>
      <c r="L253" s="585">
        <v>929686</v>
      </c>
      <c r="M253" s="618">
        <v>923373</v>
      </c>
      <c r="N253" s="618">
        <v>846159</v>
      </c>
      <c r="O253" s="618">
        <v>0</v>
      </c>
      <c r="P253" s="618">
        <v>846159</v>
      </c>
      <c r="Q253" s="621">
        <v>-83527</v>
      </c>
      <c r="R253" s="552"/>
      <c r="S253" s="564">
        <v>-8.9844313026118505E-2</v>
      </c>
      <c r="T253" s="621">
        <v>-77214</v>
      </c>
      <c r="U253" s="552"/>
      <c r="V253" s="564">
        <v>-8.3621678346670336E-2</v>
      </c>
    </row>
    <row r="254" spans="1:22" ht="15.75" customHeight="1">
      <c r="A254" s="23"/>
      <c r="B254" s="101"/>
      <c r="C254" s="101"/>
      <c r="D254" s="101"/>
      <c r="E254" s="101"/>
      <c r="F254" s="101" t="s">
        <v>493</v>
      </c>
      <c r="G254" s="101"/>
      <c r="H254" s="101"/>
      <c r="I254" s="27"/>
      <c r="J254" s="102"/>
      <c r="K254" s="207"/>
      <c r="L254" s="585">
        <v>791000</v>
      </c>
      <c r="M254" s="585">
        <v>785628</v>
      </c>
      <c r="N254" s="585">
        <v>791000</v>
      </c>
      <c r="O254" s="585">
        <v>0</v>
      </c>
      <c r="P254" s="585">
        <v>791000</v>
      </c>
      <c r="Q254" s="621">
        <v>0</v>
      </c>
      <c r="R254" s="552"/>
      <c r="S254" s="564">
        <v>0</v>
      </c>
      <c r="T254" s="621">
        <v>5372</v>
      </c>
      <c r="U254" s="552"/>
      <c r="V254" s="564">
        <v>6.8378418284480436E-3</v>
      </c>
    </row>
    <row r="255" spans="1:22" s="492" customFormat="1" ht="15.75" customHeight="1">
      <c r="A255" s="23"/>
      <c r="B255" s="526"/>
      <c r="C255" s="526"/>
      <c r="D255" s="526"/>
      <c r="E255" s="526"/>
      <c r="F255" s="526"/>
      <c r="G255" s="526"/>
      <c r="H255" s="526"/>
      <c r="I255" s="486"/>
      <c r="J255" s="488"/>
      <c r="K255" s="594"/>
      <c r="L255" s="585"/>
      <c r="M255" s="261"/>
      <c r="N255" s="261"/>
      <c r="O255" s="261"/>
      <c r="P255" s="261"/>
      <c r="Q255" s="621"/>
      <c r="R255" s="552"/>
      <c r="S255" s="564"/>
      <c r="T255" s="621"/>
      <c r="U255" s="552"/>
      <c r="V255" s="564"/>
    </row>
    <row r="256" spans="1:22" s="492" customFormat="1" ht="15.75" customHeight="1">
      <c r="A256" s="23"/>
      <c r="B256" s="526"/>
      <c r="C256" s="526"/>
      <c r="D256" s="526"/>
      <c r="E256" s="526"/>
      <c r="F256" s="526"/>
      <c r="G256" s="526"/>
      <c r="H256" s="526"/>
      <c r="I256" s="486"/>
      <c r="J256" s="488"/>
      <c r="K256" s="594"/>
      <c r="L256" s="585"/>
      <c r="M256" s="261"/>
      <c r="N256" s="261"/>
      <c r="O256" s="261"/>
      <c r="P256" s="261"/>
      <c r="Q256" s="621"/>
      <c r="R256" s="552"/>
      <c r="S256" s="564"/>
      <c r="T256" s="621"/>
      <c r="U256" s="552"/>
      <c r="V256" s="564"/>
    </row>
    <row r="257" spans="1:22" s="492" customFormat="1" ht="15.75" customHeight="1">
      <c r="A257" s="251" t="s">
        <v>481</v>
      </c>
      <c r="B257" s="526"/>
      <c r="C257" s="526"/>
      <c r="D257" s="526"/>
      <c r="E257" s="526"/>
      <c r="F257" s="526"/>
      <c r="G257" s="526"/>
      <c r="H257" s="526"/>
      <c r="I257" s="486"/>
      <c r="J257" s="488"/>
      <c r="K257" s="594"/>
      <c r="L257" s="585"/>
      <c r="M257" s="261"/>
      <c r="N257" s="261"/>
      <c r="O257" s="261"/>
      <c r="P257" s="261"/>
      <c r="Q257" s="621"/>
      <c r="R257" s="552"/>
      <c r="S257" s="564"/>
      <c r="T257" s="621"/>
      <c r="U257" s="552"/>
      <c r="V257" s="564"/>
    </row>
    <row r="258" spans="1:22" s="492" customFormat="1" ht="15.75" customHeight="1">
      <c r="A258" s="251" t="s">
        <v>498</v>
      </c>
      <c r="B258" s="526"/>
      <c r="C258" s="526"/>
      <c r="D258" s="526"/>
      <c r="E258" s="526"/>
      <c r="F258" s="526"/>
      <c r="G258" s="526"/>
      <c r="H258" s="526"/>
      <c r="I258" s="486"/>
      <c r="J258" s="488"/>
      <c r="K258" s="594"/>
      <c r="L258" s="585"/>
      <c r="M258" s="261"/>
      <c r="N258" s="261"/>
      <c r="O258" s="261"/>
      <c r="P258" s="261"/>
      <c r="Q258" s="621"/>
      <c r="R258" s="552"/>
      <c r="S258" s="564"/>
      <c r="T258" s="621"/>
      <c r="U258" s="552"/>
      <c r="V258" s="564"/>
    </row>
    <row r="259" spans="1:22" ht="15.75" customHeight="1">
      <c r="A259" s="200"/>
      <c r="B259" s="211"/>
      <c r="C259" s="101"/>
      <c r="D259" s="101"/>
      <c r="E259" s="101"/>
      <c r="F259" s="101"/>
      <c r="G259" s="101"/>
      <c r="H259" s="101"/>
      <c r="I259" s="27"/>
      <c r="J259" s="102"/>
      <c r="K259" s="207"/>
      <c r="L259" s="554"/>
      <c r="M259" s="261"/>
      <c r="N259" s="261"/>
      <c r="O259" s="261"/>
      <c r="P259" s="261"/>
      <c r="Q259" s="621"/>
      <c r="R259" s="554"/>
      <c r="S259" s="564"/>
      <c r="T259" s="621"/>
      <c r="U259" s="554"/>
      <c r="V259" s="564"/>
    </row>
    <row r="260" spans="1:22" ht="15.75" customHeight="1">
      <c r="A260" s="20" t="s">
        <v>22</v>
      </c>
      <c r="B260" s="103"/>
      <c r="C260" s="103"/>
      <c r="D260" s="103"/>
      <c r="E260" s="103"/>
      <c r="F260" s="103"/>
      <c r="G260" s="103"/>
      <c r="H260" s="103"/>
      <c r="K260" s="207"/>
      <c r="L260" s="554"/>
      <c r="M260" s="261"/>
      <c r="N260" s="261"/>
      <c r="O260" s="261"/>
      <c r="P260" s="261"/>
      <c r="Q260" s="621"/>
      <c r="R260" s="554"/>
      <c r="S260" s="564"/>
      <c r="T260" s="621"/>
      <c r="U260" s="554"/>
      <c r="V260" s="564"/>
    </row>
    <row r="261" spans="1:22" ht="15.75" customHeight="1">
      <c r="A261" s="33"/>
      <c r="B261" s="105"/>
      <c r="C261" s="105"/>
      <c r="D261" s="105"/>
      <c r="E261" s="105"/>
      <c r="F261" s="105"/>
      <c r="G261" s="105"/>
      <c r="H261" s="105"/>
      <c r="K261" s="207"/>
      <c r="L261" s="585"/>
      <c r="M261" s="261"/>
      <c r="N261" s="261"/>
      <c r="O261" s="261"/>
      <c r="P261" s="261"/>
      <c r="Q261" s="621"/>
      <c r="R261" s="552"/>
      <c r="S261" s="564"/>
      <c r="T261" s="621"/>
      <c r="U261" s="552"/>
      <c r="V261" s="564"/>
    </row>
    <row r="262" spans="1:22" ht="15.75" customHeight="1">
      <c r="A262" s="21" t="s">
        <v>35</v>
      </c>
      <c r="B262" s="101" t="s">
        <v>124</v>
      </c>
      <c r="C262" s="101"/>
      <c r="D262" s="101"/>
      <c r="E262" s="101"/>
      <c r="F262" s="101"/>
      <c r="G262" s="101"/>
      <c r="H262" s="101"/>
      <c r="I262" s="27"/>
      <c r="J262" s="102"/>
      <c r="K262" s="207"/>
      <c r="L262" s="554"/>
      <c r="M262" s="261"/>
      <c r="N262" s="261"/>
      <c r="O262" s="261"/>
      <c r="P262" s="261"/>
      <c r="Q262" s="621"/>
      <c r="R262" s="554"/>
      <c r="S262" s="564"/>
      <c r="T262" s="621"/>
      <c r="U262" s="554"/>
      <c r="V262" s="564"/>
    </row>
    <row r="263" spans="1:22" ht="15.75" customHeight="1">
      <c r="A263" s="101"/>
      <c r="B263" s="22" t="s">
        <v>38</v>
      </c>
      <c r="C263" s="101" t="s">
        <v>287</v>
      </c>
      <c r="D263" s="101"/>
      <c r="E263" s="101"/>
      <c r="F263" s="101"/>
      <c r="G263" s="101"/>
      <c r="H263" s="101"/>
      <c r="I263" s="24"/>
      <c r="J263" s="102" t="s">
        <v>29</v>
      </c>
      <c r="K263" s="207"/>
      <c r="L263" s="552">
        <v>22475352</v>
      </c>
      <c r="M263" s="552">
        <v>22322722</v>
      </c>
      <c r="N263" s="552">
        <v>22475352</v>
      </c>
      <c r="O263" s="552">
        <v>0</v>
      </c>
      <c r="P263" s="552">
        <v>22475352</v>
      </c>
      <c r="Q263" s="621">
        <v>0</v>
      </c>
      <c r="R263" s="552"/>
      <c r="S263" s="564">
        <v>0</v>
      </c>
      <c r="T263" s="621">
        <v>152630</v>
      </c>
      <c r="U263" s="552"/>
      <c r="V263" s="564">
        <v>6.8374278011436029E-3</v>
      </c>
    </row>
    <row r="264" spans="1:22" s="507" customFormat="1" ht="21" customHeight="1">
      <c r="A264" s="506"/>
      <c r="B264" s="511" t="s">
        <v>13</v>
      </c>
      <c r="C264" s="506" t="s">
        <v>443</v>
      </c>
      <c r="D264" s="506"/>
      <c r="E264" s="506"/>
      <c r="F264" s="506"/>
      <c r="G264" s="506"/>
      <c r="H264" s="506"/>
      <c r="I264" s="510"/>
      <c r="J264" s="509" t="s">
        <v>33</v>
      </c>
      <c r="K264" s="505"/>
      <c r="L264" s="585">
        <v>5680400</v>
      </c>
      <c r="M264" s="552">
        <v>5977000</v>
      </c>
      <c r="N264" s="552">
        <v>6103000</v>
      </c>
      <c r="O264" s="552">
        <v>0</v>
      </c>
      <c r="P264" s="552">
        <v>6103000</v>
      </c>
      <c r="Q264" s="621">
        <v>422600</v>
      </c>
      <c r="R264" s="560"/>
      <c r="S264" s="564">
        <v>7.4396169283853286E-2</v>
      </c>
      <c r="T264" s="621">
        <v>126000</v>
      </c>
      <c r="U264" s="560"/>
      <c r="V264" s="564">
        <v>2.1080809770787967E-2</v>
      </c>
    </row>
    <row r="265" spans="1:22" ht="15.75" customHeight="1">
      <c r="A265" s="101"/>
      <c r="B265" s="22" t="s">
        <v>15</v>
      </c>
      <c r="C265" s="101" t="s">
        <v>262</v>
      </c>
      <c r="D265" s="101"/>
      <c r="E265" s="101"/>
      <c r="F265" s="101"/>
      <c r="G265" s="101"/>
      <c r="H265" s="101"/>
      <c r="I265" s="24"/>
      <c r="J265" s="102" t="s">
        <v>33</v>
      </c>
      <c r="K265" s="207"/>
      <c r="L265" s="553">
        <v>1320000</v>
      </c>
      <c r="M265" s="553">
        <v>1382000</v>
      </c>
      <c r="N265" s="553">
        <v>1383000</v>
      </c>
      <c r="O265" s="553">
        <v>0</v>
      </c>
      <c r="P265" s="553">
        <v>1383000</v>
      </c>
      <c r="Q265" s="622">
        <v>63000</v>
      </c>
      <c r="R265" s="552"/>
      <c r="S265" s="609">
        <v>4.7727272727272618E-2</v>
      </c>
      <c r="T265" s="622">
        <v>1000</v>
      </c>
      <c r="U265" s="552"/>
      <c r="V265" s="609">
        <v>7.2358900144720018E-4</v>
      </c>
    </row>
    <row r="266" spans="1:22" ht="15.75" customHeight="1">
      <c r="A266" s="21"/>
      <c r="B266" s="22"/>
      <c r="C266" s="101"/>
      <c r="D266" s="101"/>
      <c r="E266" s="101"/>
      <c r="F266" s="101"/>
      <c r="G266" s="101"/>
      <c r="H266" s="101"/>
      <c r="I266" s="24"/>
      <c r="J266" s="26"/>
      <c r="K266" s="207"/>
      <c r="L266" s="554"/>
      <c r="M266" s="261"/>
      <c r="N266" s="261"/>
      <c r="O266" s="261"/>
      <c r="P266" s="261"/>
      <c r="Q266" s="621"/>
      <c r="R266" s="554"/>
      <c r="S266" s="564"/>
      <c r="T266" s="621"/>
      <c r="U266" s="554"/>
      <c r="V266" s="564" t="s">
        <v>144</v>
      </c>
    </row>
    <row r="267" spans="1:22" ht="15.75" customHeight="1">
      <c r="A267" s="21"/>
      <c r="B267" s="22"/>
      <c r="C267" s="101"/>
      <c r="D267" s="101"/>
      <c r="E267" s="101"/>
      <c r="F267" s="101"/>
      <c r="G267" s="101" t="s">
        <v>215</v>
      </c>
      <c r="H267" s="101"/>
      <c r="I267" s="24"/>
      <c r="J267" s="102"/>
      <c r="K267" s="207"/>
      <c r="L267" s="552">
        <v>29475752</v>
      </c>
      <c r="M267" s="615">
        <v>29681722</v>
      </c>
      <c r="N267" s="615">
        <v>29961352</v>
      </c>
      <c r="O267" s="615">
        <v>0</v>
      </c>
      <c r="P267" s="615">
        <v>29961352</v>
      </c>
      <c r="Q267" s="621">
        <v>485600</v>
      </c>
      <c r="R267" s="552"/>
      <c r="S267" s="564">
        <v>1.6474558477761692E-2</v>
      </c>
      <c r="T267" s="621">
        <v>279630</v>
      </c>
      <c r="U267" s="552"/>
      <c r="V267" s="564">
        <v>9.4209493640564634E-3</v>
      </c>
    </row>
    <row r="268" spans="1:22" ht="15.75" customHeight="1">
      <c r="A268" s="101"/>
      <c r="B268" s="101"/>
      <c r="C268" s="101"/>
      <c r="D268" s="101"/>
      <c r="E268" s="101"/>
      <c r="F268" s="101"/>
      <c r="G268" s="101"/>
      <c r="H268" s="101" t="s">
        <v>58</v>
      </c>
      <c r="I268" s="27"/>
      <c r="J268" s="102" t="s">
        <v>29</v>
      </c>
      <c r="K268" s="207"/>
      <c r="L268" s="552">
        <v>22475352</v>
      </c>
      <c r="M268" s="615">
        <v>22322722</v>
      </c>
      <c r="N268" s="615">
        <v>22475352</v>
      </c>
      <c r="O268" s="615">
        <v>0</v>
      </c>
      <c r="P268" s="615">
        <v>22475352</v>
      </c>
      <c r="Q268" s="621">
        <v>0</v>
      </c>
      <c r="R268" s="552"/>
      <c r="S268" s="564">
        <v>0</v>
      </c>
      <c r="T268" s="621">
        <v>152630</v>
      </c>
      <c r="U268" s="552"/>
      <c r="V268" s="564">
        <v>6.8374278011436029E-3</v>
      </c>
    </row>
    <row r="269" spans="1:22" ht="15.75" customHeight="1">
      <c r="A269" s="74"/>
      <c r="B269" s="126"/>
      <c r="C269" s="17"/>
      <c r="D269" s="17"/>
      <c r="E269" s="126"/>
      <c r="F269" s="17"/>
      <c r="G269" s="126"/>
      <c r="H269" s="105" t="s">
        <v>244</v>
      </c>
      <c r="I269" s="17"/>
      <c r="J269" s="165" t="s">
        <v>33</v>
      </c>
      <c r="K269" s="207"/>
      <c r="L269" s="552">
        <v>7000400</v>
      </c>
      <c r="M269" s="615">
        <v>7359000</v>
      </c>
      <c r="N269" s="615">
        <v>7486000</v>
      </c>
      <c r="O269" s="615">
        <v>0</v>
      </c>
      <c r="P269" s="615">
        <v>7486000</v>
      </c>
      <c r="Q269" s="621">
        <v>485600</v>
      </c>
      <c r="R269" s="552"/>
      <c r="S269" s="564">
        <v>6.9367464716301841E-2</v>
      </c>
      <c r="T269" s="621">
        <v>127000</v>
      </c>
      <c r="U269" s="552"/>
      <c r="V269" s="564">
        <v>1.725777958961805E-2</v>
      </c>
    </row>
    <row r="270" spans="1:22" ht="21" customHeight="1" thickBot="1">
      <c r="A270" s="74"/>
      <c r="B270" s="126"/>
      <c r="C270" s="17"/>
      <c r="D270" s="17"/>
      <c r="E270" s="126"/>
      <c r="F270" s="17"/>
      <c r="G270" s="126"/>
      <c r="H270" s="17"/>
      <c r="I270" s="17"/>
      <c r="J270" s="165"/>
      <c r="K270" s="207"/>
      <c r="L270" s="554"/>
      <c r="M270" s="261"/>
      <c r="N270" s="261"/>
      <c r="O270" s="261"/>
      <c r="P270" s="261"/>
      <c r="Q270" s="621"/>
      <c r="R270" s="554"/>
      <c r="S270" s="564"/>
      <c r="T270" s="621"/>
      <c r="U270" s="554"/>
      <c r="V270" s="564"/>
    </row>
    <row r="271" spans="1:22" ht="20.25" customHeight="1">
      <c r="A271" s="185"/>
      <c r="B271" s="186"/>
      <c r="C271" s="586"/>
      <c r="D271" s="586"/>
      <c r="E271" s="586"/>
      <c r="F271" s="586"/>
      <c r="G271" s="586"/>
      <c r="H271" s="586"/>
      <c r="I271" s="188"/>
      <c r="J271" s="189"/>
      <c r="K271" s="596"/>
      <c r="L271" s="420"/>
      <c r="M271" s="606"/>
      <c r="N271" s="606"/>
      <c r="O271" s="606"/>
      <c r="P271" s="606"/>
      <c r="Q271" s="631"/>
      <c r="R271" s="420"/>
      <c r="S271" s="647"/>
      <c r="T271" s="631"/>
      <c r="U271" s="420"/>
      <c r="V271" s="611"/>
    </row>
    <row r="272" spans="1:22" ht="17.25" customHeight="1">
      <c r="A272" s="587"/>
      <c r="B272" s="577"/>
      <c r="C272" s="571"/>
      <c r="D272" s="571"/>
      <c r="E272" s="571"/>
      <c r="F272" s="571"/>
      <c r="G272" s="571"/>
      <c r="H272" s="571"/>
      <c r="I272" s="572"/>
      <c r="J272" s="605"/>
      <c r="K272" s="594"/>
      <c r="L272" s="554"/>
      <c r="M272" s="261"/>
      <c r="N272" s="261"/>
      <c r="O272" s="261"/>
      <c r="P272" s="261"/>
      <c r="Q272" s="626"/>
      <c r="R272" s="554"/>
      <c r="S272" s="564"/>
      <c r="T272" s="626"/>
      <c r="U272" s="554"/>
      <c r="V272" s="612"/>
    </row>
    <row r="273" spans="1:22" ht="18" customHeight="1">
      <c r="A273" s="191"/>
      <c r="B273" s="576" t="s">
        <v>191</v>
      </c>
      <c r="C273" s="571"/>
      <c r="D273" s="571"/>
      <c r="E273" s="460"/>
      <c r="F273" s="460"/>
      <c r="G273" s="460"/>
      <c r="H273" s="460"/>
      <c r="I273" s="75"/>
      <c r="J273" s="86"/>
      <c r="K273" s="594"/>
      <c r="L273" s="554"/>
      <c r="M273" s="261"/>
      <c r="N273" s="261"/>
      <c r="O273" s="261"/>
      <c r="P273" s="261"/>
      <c r="Q273" s="626"/>
      <c r="R273" s="554"/>
      <c r="S273" s="564"/>
      <c r="T273" s="626"/>
      <c r="U273" s="554"/>
      <c r="V273" s="612"/>
    </row>
    <row r="274" spans="1:22" ht="17.25" customHeight="1">
      <c r="A274" s="587"/>
      <c r="B274" s="571"/>
      <c r="C274" s="575" t="s">
        <v>192</v>
      </c>
      <c r="D274" s="571"/>
      <c r="E274" s="571"/>
      <c r="F274" s="571"/>
      <c r="G274" s="571"/>
      <c r="H274" s="571"/>
      <c r="I274" s="572"/>
      <c r="J274" s="579" t="s">
        <v>29</v>
      </c>
      <c r="K274" s="594"/>
      <c r="L274" s="615">
        <v>23246000</v>
      </c>
      <c r="M274" s="615">
        <v>23681000</v>
      </c>
      <c r="N274" s="615">
        <v>24109000</v>
      </c>
      <c r="O274" s="615">
        <v>0</v>
      </c>
      <c r="P274" s="615">
        <v>24109000</v>
      </c>
      <c r="Q274" s="626">
        <v>863000</v>
      </c>
      <c r="R274" s="557"/>
      <c r="S274" s="564">
        <v>3.7124666609309021E-2</v>
      </c>
      <c r="T274" s="626">
        <v>428000</v>
      </c>
      <c r="U274" s="557"/>
      <c r="V274" s="612">
        <v>1.807356108272451E-2</v>
      </c>
    </row>
    <row r="275" spans="1:22" ht="17.25" customHeight="1">
      <c r="A275" s="587"/>
      <c r="B275" s="577"/>
      <c r="C275" s="571" t="s">
        <v>194</v>
      </c>
      <c r="D275" s="571"/>
      <c r="E275" s="571"/>
      <c r="F275" s="571"/>
      <c r="G275" s="571"/>
      <c r="H275" s="571"/>
      <c r="I275" s="572"/>
      <c r="J275" s="579" t="s">
        <v>33</v>
      </c>
      <c r="K275" s="594"/>
      <c r="L275" s="615">
        <v>5821000</v>
      </c>
      <c r="M275" s="615">
        <v>5977000</v>
      </c>
      <c r="N275" s="615">
        <v>6103000</v>
      </c>
      <c r="O275" s="615">
        <v>0</v>
      </c>
      <c r="P275" s="615">
        <v>6103000</v>
      </c>
      <c r="Q275" s="626">
        <v>282000</v>
      </c>
      <c r="R275" s="557"/>
      <c r="S275" s="564">
        <v>4.8445284315409731E-2</v>
      </c>
      <c r="T275" s="626">
        <v>126000</v>
      </c>
      <c r="U275" s="557"/>
      <c r="V275" s="612">
        <v>2.1080809770787967E-2</v>
      </c>
    </row>
    <row r="276" spans="1:22" s="492" customFormat="1" ht="17.25" customHeight="1">
      <c r="A276" s="587"/>
      <c r="B276" s="577"/>
      <c r="C276" s="571"/>
      <c r="D276" s="571"/>
      <c r="E276" s="571"/>
      <c r="F276" s="571"/>
      <c r="G276" s="571"/>
      <c r="H276" s="571"/>
      <c r="I276" s="572"/>
      <c r="J276" s="579"/>
      <c r="K276" s="594"/>
      <c r="L276" s="615"/>
      <c r="M276" s="615"/>
      <c r="N276" s="615"/>
      <c r="O276" s="615"/>
      <c r="P276" s="615"/>
      <c r="Q276" s="626"/>
      <c r="R276" s="557"/>
      <c r="S276" s="564"/>
      <c r="T276" s="626"/>
      <c r="U276" s="557"/>
      <c r="V276" s="612"/>
    </row>
    <row r="277" spans="1:22" ht="17.25" customHeight="1">
      <c r="A277" s="588"/>
      <c r="B277" s="571"/>
      <c r="C277" s="571"/>
      <c r="D277" s="571"/>
      <c r="E277" s="578" t="s">
        <v>463</v>
      </c>
      <c r="F277" s="578"/>
      <c r="G277" s="573"/>
      <c r="H277" s="573"/>
      <c r="I277" s="574"/>
      <c r="J277" s="580"/>
      <c r="K277" s="595"/>
      <c r="L277" s="604">
        <v>29067000</v>
      </c>
      <c r="M277" s="604">
        <v>29658000</v>
      </c>
      <c r="N277" s="604">
        <v>30212000</v>
      </c>
      <c r="O277" s="604">
        <v>0</v>
      </c>
      <c r="P277" s="604">
        <v>30212000</v>
      </c>
      <c r="Q277" s="632">
        <v>1145000</v>
      </c>
      <c r="R277" s="583"/>
      <c r="S277" s="610">
        <v>3.9391750094609046E-2</v>
      </c>
      <c r="T277" s="632">
        <v>554000</v>
      </c>
      <c r="U277" s="583"/>
      <c r="V277" s="613">
        <v>1.8679614269337064E-2</v>
      </c>
    </row>
    <row r="278" spans="1:22" ht="17.25" customHeight="1">
      <c r="A278" s="587"/>
      <c r="B278" s="577"/>
      <c r="C278" s="571"/>
      <c r="D278" s="571"/>
      <c r="E278" s="571"/>
      <c r="F278" s="571"/>
      <c r="G278" s="571"/>
      <c r="H278" s="571"/>
      <c r="I278" s="572"/>
      <c r="J278" s="579"/>
      <c r="K278" s="594"/>
      <c r="L278" s="615" t="s">
        <v>144</v>
      </c>
      <c r="M278" s="615" t="s">
        <v>144</v>
      </c>
      <c r="N278" s="615" t="s">
        <v>144</v>
      </c>
      <c r="O278" s="615"/>
      <c r="P278" s="615" t="s">
        <v>144</v>
      </c>
      <c r="Q278" s="626"/>
      <c r="R278" s="557"/>
      <c r="S278" s="564"/>
      <c r="T278" s="626"/>
      <c r="U278" s="557"/>
      <c r="V278" s="612"/>
    </row>
    <row r="279" spans="1:22" ht="15" hidden="1" customHeight="1">
      <c r="A279" s="589"/>
      <c r="B279" s="571"/>
      <c r="C279" s="571" t="s">
        <v>176</v>
      </c>
      <c r="D279" s="571"/>
      <c r="E279" s="571"/>
      <c r="F279" s="571"/>
      <c r="G279" s="571"/>
      <c r="H279" s="571"/>
      <c r="I279" s="571"/>
      <c r="J279" s="605" t="s">
        <v>29</v>
      </c>
      <c r="K279" s="594"/>
      <c r="L279" s="615">
        <v>21937000</v>
      </c>
      <c r="M279" s="615">
        <v>21668000</v>
      </c>
      <c r="N279" s="615">
        <v>21668000</v>
      </c>
      <c r="O279" s="615"/>
      <c r="P279" s="615">
        <v>21668000</v>
      </c>
      <c r="Q279" s="626"/>
      <c r="R279" s="570"/>
      <c r="S279" s="564"/>
      <c r="T279" s="626"/>
      <c r="U279" s="570"/>
      <c r="V279" s="612"/>
    </row>
    <row r="280" spans="1:22" ht="18" hidden="1" customHeight="1">
      <c r="A280" s="589"/>
      <c r="B280" s="571"/>
      <c r="C280" s="571" t="s">
        <v>186</v>
      </c>
      <c r="D280" s="571"/>
      <c r="E280" s="571"/>
      <c r="F280" s="571"/>
      <c r="G280" s="571"/>
      <c r="H280" s="571"/>
      <c r="I280" s="571"/>
      <c r="J280" s="605" t="s">
        <v>33</v>
      </c>
      <c r="K280" s="594"/>
      <c r="L280" s="615">
        <v>4961000</v>
      </c>
      <c r="M280" s="615">
        <v>5673000</v>
      </c>
      <c r="N280" s="615">
        <v>5673000</v>
      </c>
      <c r="O280" s="615"/>
      <c r="P280" s="615">
        <v>5673000</v>
      </c>
      <c r="Q280" s="626"/>
      <c r="R280" s="570"/>
      <c r="S280" s="564"/>
      <c r="T280" s="626"/>
      <c r="U280" s="570"/>
      <c r="V280" s="612"/>
    </row>
    <row r="281" spans="1:22" ht="17.25" hidden="1" customHeight="1">
      <c r="A281" s="588"/>
      <c r="B281" s="571"/>
      <c r="C281" s="571"/>
      <c r="D281" s="571"/>
      <c r="E281" s="578" t="s">
        <v>196</v>
      </c>
      <c r="F281" s="578"/>
      <c r="G281" s="573"/>
      <c r="H281" s="573"/>
      <c r="I281" s="574"/>
      <c r="J281" s="580"/>
      <c r="K281" s="595"/>
      <c r="L281" s="604">
        <v>26898000</v>
      </c>
      <c r="M281" s="604">
        <v>27341000</v>
      </c>
      <c r="N281" s="604">
        <v>27341000</v>
      </c>
      <c r="O281" s="604"/>
      <c r="P281" s="604">
        <v>27341000</v>
      </c>
      <c r="Q281" s="626"/>
      <c r="R281" s="583"/>
      <c r="S281" s="564"/>
      <c r="T281" s="626"/>
      <c r="U281" s="583"/>
      <c r="V281" s="612"/>
    </row>
    <row r="282" spans="1:22" ht="18" hidden="1" customHeight="1">
      <c r="A282" s="589"/>
      <c r="B282" s="571"/>
      <c r="C282" s="571"/>
      <c r="D282" s="571"/>
      <c r="E282" s="571"/>
      <c r="F282" s="571"/>
      <c r="G282" s="571"/>
      <c r="H282" s="571"/>
      <c r="I282" s="571"/>
      <c r="J282" s="605"/>
      <c r="K282" s="594"/>
      <c r="L282" s="615" t="s">
        <v>144</v>
      </c>
      <c r="M282" s="615"/>
      <c r="N282" s="615"/>
      <c r="O282" s="615"/>
      <c r="P282" s="615"/>
      <c r="Q282" s="626"/>
      <c r="R282" s="557"/>
      <c r="S282" s="564"/>
      <c r="T282" s="626"/>
      <c r="U282" s="557"/>
      <c r="V282" s="612"/>
    </row>
    <row r="283" spans="1:22" ht="15.75" hidden="1" customHeight="1">
      <c r="A283" s="587"/>
      <c r="B283" s="577"/>
      <c r="C283" s="571" t="s">
        <v>197</v>
      </c>
      <c r="D283" s="571"/>
      <c r="E283" s="571"/>
      <c r="F283" s="571"/>
      <c r="G283" s="569"/>
      <c r="H283" s="571"/>
      <c r="I283" s="572"/>
      <c r="J283" s="579" t="s">
        <v>29</v>
      </c>
      <c r="K283" s="594"/>
      <c r="L283" s="615">
        <v>8785056</v>
      </c>
      <c r="M283" s="615">
        <v>9672308</v>
      </c>
      <c r="N283" s="615">
        <v>9672308</v>
      </c>
      <c r="O283" s="615"/>
      <c r="P283" s="615">
        <v>9672308</v>
      </c>
      <c r="Q283" s="626"/>
      <c r="R283" s="570"/>
      <c r="S283" s="564"/>
      <c r="T283" s="626"/>
      <c r="U283" s="570"/>
      <c r="V283" s="612"/>
    </row>
    <row r="284" spans="1:22" ht="15.75" hidden="1" customHeight="1">
      <c r="A284" s="587"/>
      <c r="B284" s="577"/>
      <c r="C284" s="571" t="s">
        <v>198</v>
      </c>
      <c r="D284" s="571"/>
      <c r="E284" s="571"/>
      <c r="F284" s="571"/>
      <c r="G284" s="569"/>
      <c r="H284" s="571"/>
      <c r="I284" s="572"/>
      <c r="J284" s="579" t="s">
        <v>33</v>
      </c>
      <c r="K284" s="594"/>
      <c r="L284" s="626">
        <v>-754676</v>
      </c>
      <c r="M284" s="615">
        <v>0</v>
      </c>
      <c r="N284" s="615">
        <v>0</v>
      </c>
      <c r="O284" s="615"/>
      <c r="P284" s="615">
        <v>0</v>
      </c>
      <c r="Q284" s="626"/>
      <c r="R284" s="557"/>
      <c r="S284" s="564"/>
      <c r="T284" s="626"/>
      <c r="U284" s="557"/>
      <c r="V284" s="612"/>
    </row>
    <row r="285" spans="1:22" ht="18" hidden="1" customHeight="1">
      <c r="A285" s="589"/>
      <c r="B285" s="571"/>
      <c r="C285" s="571"/>
      <c r="D285" s="571"/>
      <c r="E285" s="578" t="s">
        <v>199</v>
      </c>
      <c r="F285" s="578"/>
      <c r="G285" s="573"/>
      <c r="H285" s="573"/>
      <c r="I285" s="574"/>
      <c r="J285" s="580"/>
      <c r="K285" s="595"/>
      <c r="L285" s="604">
        <v>8030380</v>
      </c>
      <c r="M285" s="604">
        <v>9672308</v>
      </c>
      <c r="N285" s="604">
        <v>9672308</v>
      </c>
      <c r="O285" s="604"/>
      <c r="P285" s="604">
        <v>9672308</v>
      </c>
      <c r="Q285" s="626"/>
      <c r="R285" s="593"/>
      <c r="S285" s="564"/>
      <c r="T285" s="626"/>
      <c r="U285" s="593"/>
      <c r="V285" s="612"/>
    </row>
    <row r="286" spans="1:22" ht="18" hidden="1" customHeight="1">
      <c r="A286" s="589"/>
      <c r="B286" s="571"/>
      <c r="C286" s="571"/>
      <c r="D286" s="571"/>
      <c r="E286" s="571"/>
      <c r="F286" s="571"/>
      <c r="G286" s="571"/>
      <c r="H286" s="571"/>
      <c r="I286" s="571"/>
      <c r="J286" s="605"/>
      <c r="K286" s="594"/>
      <c r="L286" s="615"/>
      <c r="M286" s="615"/>
      <c r="N286" s="615"/>
      <c r="O286" s="615"/>
      <c r="P286" s="615"/>
      <c r="Q286" s="626"/>
      <c r="R286" s="557"/>
      <c r="S286" s="564"/>
      <c r="T286" s="626"/>
      <c r="U286" s="557"/>
      <c r="V286" s="612"/>
    </row>
    <row r="287" spans="1:22" ht="15.75" customHeight="1">
      <c r="A287" s="588"/>
      <c r="B287" s="571"/>
      <c r="C287" s="571"/>
      <c r="D287" s="571" t="s">
        <v>90</v>
      </c>
      <c r="E287" s="571"/>
      <c r="F287" s="571"/>
      <c r="G287" s="571"/>
      <c r="H287" s="571"/>
      <c r="I287" s="582"/>
      <c r="J287" s="605"/>
      <c r="K287" s="594"/>
      <c r="L287" s="615" t="s">
        <v>144</v>
      </c>
      <c r="M287" s="615"/>
      <c r="N287" s="615"/>
      <c r="O287" s="615"/>
      <c r="P287" s="615"/>
      <c r="Q287" s="626"/>
      <c r="R287" s="557"/>
      <c r="S287" s="564"/>
      <c r="T287" s="626"/>
      <c r="U287" s="557"/>
      <c r="V287" s="612"/>
    </row>
    <row r="288" spans="1:22" ht="15.75" customHeight="1">
      <c r="A288" s="588"/>
      <c r="B288" s="571"/>
      <c r="C288" s="571"/>
      <c r="D288" s="571"/>
      <c r="E288" s="571"/>
      <c r="F288" s="571" t="s">
        <v>203</v>
      </c>
      <c r="G288" s="571"/>
      <c r="H288" s="571"/>
      <c r="I288" s="582"/>
      <c r="J288" s="605"/>
      <c r="K288" s="594"/>
      <c r="L288" s="634">
        <v>4860</v>
      </c>
      <c r="M288" s="634">
        <v>4860</v>
      </c>
      <c r="N288" s="634">
        <v>4860</v>
      </c>
      <c r="O288" s="634">
        <v>0</v>
      </c>
      <c r="P288" s="634">
        <v>4860</v>
      </c>
      <c r="Q288" s="626">
        <v>0</v>
      </c>
      <c r="R288" s="552"/>
      <c r="S288" s="564">
        <v>0</v>
      </c>
      <c r="T288" s="626">
        <v>0</v>
      </c>
      <c r="U288" s="552"/>
      <c r="V288" s="612">
        <v>0</v>
      </c>
    </row>
    <row r="289" spans="1:22" ht="15.75" customHeight="1">
      <c r="A289" s="588"/>
      <c r="B289" s="571"/>
      <c r="C289" s="571"/>
      <c r="D289" s="571"/>
      <c r="E289" s="571"/>
      <c r="F289" s="571" t="s">
        <v>177</v>
      </c>
      <c r="G289" s="571"/>
      <c r="H289" s="571"/>
      <c r="I289" s="582"/>
      <c r="J289" s="605"/>
      <c r="K289" s="594"/>
      <c r="L289" s="634">
        <v>1060</v>
      </c>
      <c r="M289" s="634">
        <v>1060</v>
      </c>
      <c r="N289" s="634">
        <v>1060</v>
      </c>
      <c r="O289" s="634">
        <v>0</v>
      </c>
      <c r="P289" s="634">
        <v>1060</v>
      </c>
      <c r="Q289" s="626">
        <v>0</v>
      </c>
      <c r="R289" s="552"/>
      <c r="S289" s="564">
        <v>0</v>
      </c>
      <c r="T289" s="626">
        <v>0</v>
      </c>
      <c r="U289" s="552"/>
      <c r="V289" s="612">
        <v>0</v>
      </c>
    </row>
    <row r="290" spans="1:22" ht="15.75" customHeight="1">
      <c r="A290" s="588"/>
      <c r="B290" s="571"/>
      <c r="C290" s="571"/>
      <c r="D290" s="571"/>
      <c r="E290" s="575" t="s">
        <v>200</v>
      </c>
      <c r="F290" s="575"/>
      <c r="G290" s="575"/>
      <c r="H290" s="575"/>
      <c r="I290" s="581"/>
      <c r="J290" s="502"/>
      <c r="K290" s="598"/>
      <c r="L290" s="634">
        <v>5920</v>
      </c>
      <c r="M290" s="634">
        <v>5920</v>
      </c>
      <c r="N290" s="634">
        <v>5920</v>
      </c>
      <c r="O290" s="634">
        <v>0</v>
      </c>
      <c r="P290" s="634">
        <v>5920</v>
      </c>
      <c r="Q290" s="626">
        <v>0</v>
      </c>
      <c r="R290" s="552"/>
      <c r="S290" s="564">
        <v>0</v>
      </c>
      <c r="T290" s="626">
        <v>0</v>
      </c>
      <c r="U290" s="552"/>
      <c r="V290" s="612">
        <v>0</v>
      </c>
    </row>
    <row r="291" spans="1:22" ht="15.75" customHeight="1">
      <c r="A291" s="588"/>
      <c r="B291" s="571"/>
      <c r="C291" s="571"/>
      <c r="D291" s="571"/>
      <c r="E291" s="571"/>
      <c r="F291" s="571"/>
      <c r="G291" s="571"/>
      <c r="H291" s="571"/>
      <c r="I291" s="582"/>
      <c r="J291" s="605"/>
      <c r="K291" s="594"/>
      <c r="L291" s="615" t="s">
        <v>144</v>
      </c>
      <c r="M291" s="615"/>
      <c r="N291" s="615"/>
      <c r="O291" s="615"/>
      <c r="P291" s="615"/>
      <c r="Q291" s="626"/>
      <c r="R291" s="552"/>
      <c r="S291" s="564"/>
      <c r="T291" s="626"/>
      <c r="U291" s="552"/>
      <c r="V291" s="612"/>
    </row>
    <row r="292" spans="1:22" ht="15.75" customHeight="1">
      <c r="A292" s="588"/>
      <c r="B292" s="571"/>
      <c r="C292" s="576"/>
      <c r="D292" s="571" t="s">
        <v>91</v>
      </c>
      <c r="E292" s="571"/>
      <c r="F292" s="571"/>
      <c r="G292" s="571"/>
      <c r="H292" s="581"/>
      <c r="I292" s="582"/>
      <c r="J292" s="605"/>
      <c r="K292" s="594"/>
      <c r="L292" s="615">
        <v>7168</v>
      </c>
      <c r="M292" s="615">
        <v>7399</v>
      </c>
      <c r="N292" s="615">
        <v>7632</v>
      </c>
      <c r="O292" s="615">
        <v>0</v>
      </c>
      <c r="P292" s="615">
        <v>7632</v>
      </c>
      <c r="Q292" s="626">
        <v>464</v>
      </c>
      <c r="R292" s="552"/>
      <c r="S292" s="564">
        <v>6.4732142857142794E-2</v>
      </c>
      <c r="T292" s="626">
        <v>233</v>
      </c>
      <c r="U292" s="552"/>
      <c r="V292" s="612">
        <v>3.1490741992161064E-2</v>
      </c>
    </row>
    <row r="293" spans="1:22" ht="15.75" customHeight="1">
      <c r="A293" s="641"/>
      <c r="B293" s="460"/>
      <c r="C293" s="571"/>
      <c r="D293" s="571"/>
      <c r="E293" s="460"/>
      <c r="F293" s="571"/>
      <c r="G293" s="460"/>
      <c r="H293" s="571"/>
      <c r="I293" s="571"/>
      <c r="J293" s="605"/>
      <c r="K293" s="594"/>
      <c r="L293" s="554"/>
      <c r="M293" s="615"/>
      <c r="N293" s="615"/>
      <c r="O293" s="615"/>
      <c r="P293" s="615"/>
      <c r="Q293" s="626"/>
      <c r="R293" s="552"/>
      <c r="S293" s="564"/>
      <c r="T293" s="626"/>
      <c r="U293" s="552"/>
      <c r="V293" s="612"/>
    </row>
    <row r="294" spans="1:22" ht="15.75" customHeight="1" thickBot="1">
      <c r="A294" s="642"/>
      <c r="B294" s="590"/>
      <c r="C294" s="591"/>
      <c r="D294" s="591"/>
      <c r="E294" s="590"/>
      <c r="F294" s="591"/>
      <c r="G294" s="590"/>
      <c r="H294" s="591"/>
      <c r="I294" s="591"/>
      <c r="J294" s="592"/>
      <c r="K294" s="597"/>
      <c r="L294" s="421"/>
      <c r="M294" s="643"/>
      <c r="N294" s="643"/>
      <c r="O294" s="643"/>
      <c r="P294" s="643"/>
      <c r="Q294" s="633"/>
      <c r="R294" s="421"/>
      <c r="S294" s="648"/>
      <c r="T294" s="633"/>
      <c r="U294" s="421"/>
      <c r="V294" s="614"/>
    </row>
    <row r="295" spans="1:22" s="492" customFormat="1" ht="15.75" customHeight="1">
      <c r="A295" s="326"/>
      <c r="B295" s="460"/>
      <c r="C295" s="571"/>
      <c r="D295" s="571"/>
      <c r="E295" s="460"/>
      <c r="F295" s="571"/>
      <c r="G295" s="460"/>
      <c r="H295" s="571"/>
      <c r="I295" s="571"/>
      <c r="J295" s="605"/>
      <c r="K295" s="594"/>
      <c r="L295" s="554"/>
      <c r="M295" s="261"/>
      <c r="N295" s="261"/>
      <c r="O295" s="261"/>
      <c r="P295" s="261"/>
      <c r="Q295" s="621"/>
      <c r="R295" s="554"/>
      <c r="S295" s="564"/>
      <c r="T295" s="621"/>
      <c r="U295" s="554"/>
      <c r="V295" s="564"/>
    </row>
    <row r="296" spans="1:22" s="482" customFormat="1" ht="15.75" customHeight="1">
      <c r="A296" s="531" t="s">
        <v>479</v>
      </c>
      <c r="B296" s="467"/>
      <c r="C296" s="495"/>
      <c r="D296" s="467"/>
      <c r="E296" s="467"/>
      <c r="F296" s="467"/>
      <c r="G296" s="467"/>
      <c r="H296" s="467"/>
      <c r="I296" s="467"/>
      <c r="J296" s="310"/>
      <c r="K296" s="551"/>
      <c r="L296" s="555"/>
      <c r="M296" s="261"/>
      <c r="N296" s="261"/>
      <c r="O296" s="261"/>
      <c r="P296" s="261"/>
      <c r="Q296" s="621"/>
      <c r="R296" s="555"/>
      <c r="S296" s="564"/>
      <c r="T296" s="621"/>
      <c r="U296" s="555"/>
      <c r="V296" s="564"/>
    </row>
    <row r="297" spans="1:22" s="482" customFormat="1" ht="15.75" customHeight="1">
      <c r="A297" s="651" t="s">
        <v>478</v>
      </c>
      <c r="B297" s="467"/>
      <c r="C297" s="495"/>
      <c r="D297" s="176"/>
      <c r="E297" s="176"/>
      <c r="F297" s="176"/>
      <c r="G297" s="176"/>
      <c r="H297" s="176"/>
      <c r="I297" s="176"/>
      <c r="J297" s="310"/>
      <c r="K297" s="551"/>
      <c r="L297" s="555"/>
      <c r="M297" s="261"/>
      <c r="N297" s="261"/>
      <c r="O297" s="261"/>
      <c r="P297" s="261"/>
      <c r="Q297" s="621"/>
      <c r="R297" s="555"/>
      <c r="S297" s="564"/>
      <c r="T297" s="621"/>
      <c r="U297" s="555"/>
      <c r="V297" s="564"/>
    </row>
    <row r="298" spans="1:22" s="495" customFormat="1" ht="15.75" customHeight="1">
      <c r="B298" s="7"/>
      <c r="C298" s="402"/>
      <c r="D298" s="402"/>
      <c r="E298" s="7"/>
      <c r="F298" s="402"/>
      <c r="G298" s="7"/>
      <c r="H298" s="402"/>
      <c r="I298" s="402"/>
      <c r="J298" s="5"/>
      <c r="K298" s="448"/>
      <c r="L298" s="555"/>
      <c r="M298" s="261"/>
      <c r="N298" s="261"/>
      <c r="O298" s="261"/>
      <c r="P298" s="261"/>
      <c r="Q298" s="621"/>
      <c r="R298" s="555"/>
      <c r="S298" s="564"/>
      <c r="T298" s="621"/>
      <c r="U298" s="555"/>
      <c r="V298" s="564"/>
    </row>
    <row r="299" spans="1:22" s="459" customFormat="1" ht="15.75" customHeight="1">
      <c r="A299" s="495" t="s">
        <v>508</v>
      </c>
      <c r="B299" s="464"/>
      <c r="C299" s="461"/>
      <c r="D299" s="458"/>
      <c r="E299" s="460"/>
      <c r="F299" s="458"/>
      <c r="G299" s="460"/>
      <c r="H299" s="458"/>
      <c r="I299" s="458"/>
      <c r="J299" s="462"/>
      <c r="K299" s="463"/>
      <c r="L299" s="554"/>
      <c r="M299" s="261"/>
      <c r="N299" s="261"/>
      <c r="O299" s="261"/>
      <c r="P299" s="261"/>
      <c r="Q299" s="621"/>
      <c r="R299" s="554"/>
      <c r="S299" s="564"/>
      <c r="T299" s="621"/>
      <c r="U299" s="554"/>
      <c r="V299" s="564"/>
    </row>
    <row r="300" spans="1:22" s="432" customFormat="1" ht="15.75" customHeight="1">
      <c r="A300" s="437"/>
      <c r="B300" s="437"/>
      <c r="C300" s="434"/>
      <c r="D300" s="429"/>
      <c r="E300" s="433"/>
      <c r="F300" s="429"/>
      <c r="G300" s="433"/>
      <c r="H300" s="429"/>
      <c r="I300" s="429"/>
      <c r="J300" s="435"/>
      <c r="K300" s="436"/>
      <c r="L300" s="554"/>
      <c r="M300" s="261"/>
      <c r="N300" s="261"/>
      <c r="O300" s="261"/>
      <c r="P300" s="261"/>
      <c r="Q300" s="621"/>
      <c r="R300" s="554"/>
      <c r="S300" s="564"/>
      <c r="T300" s="621"/>
      <c r="U300" s="554"/>
      <c r="V300" s="564"/>
    </row>
    <row r="301" spans="1:22" ht="18.75">
      <c r="A301" s="430" t="s">
        <v>413</v>
      </c>
      <c r="B301" s="431"/>
      <c r="C301" s="431"/>
      <c r="D301" s="431"/>
      <c r="E301" s="431"/>
      <c r="F301" s="431"/>
      <c r="G301" s="431"/>
      <c r="H301" s="431"/>
      <c r="K301" s="207"/>
      <c r="L301" s="554"/>
      <c r="M301" s="261"/>
      <c r="N301" s="261"/>
      <c r="O301" s="261"/>
      <c r="P301" s="261"/>
      <c r="Q301" s="621"/>
      <c r="R301" s="554"/>
      <c r="S301" s="564"/>
      <c r="T301" s="621"/>
      <c r="U301" s="554"/>
      <c r="V301" s="564"/>
    </row>
    <row r="302" spans="1:22" customFormat="1">
      <c r="L302" s="497"/>
      <c r="M302" s="261"/>
      <c r="N302" s="261"/>
      <c r="O302" s="261"/>
      <c r="P302" s="261"/>
      <c r="Q302" s="621"/>
      <c r="R302" s="406"/>
      <c r="S302" s="564"/>
      <c r="T302" s="621"/>
      <c r="U302" s="406"/>
      <c r="V302" s="564"/>
    </row>
    <row r="303" spans="1:22" ht="15.75" customHeight="1">
      <c r="A303" s="21" t="s">
        <v>36</v>
      </c>
      <c r="B303" s="101" t="s">
        <v>2</v>
      </c>
      <c r="C303" s="101"/>
      <c r="D303" s="101"/>
      <c r="E303" s="101"/>
      <c r="F303" s="101"/>
      <c r="G303" s="101"/>
      <c r="H303" s="101"/>
      <c r="I303" s="24"/>
      <c r="J303" s="102"/>
      <c r="K303" s="207"/>
      <c r="L303" s="554"/>
      <c r="M303" s="261"/>
      <c r="N303" s="261"/>
      <c r="O303" s="261"/>
      <c r="P303" s="261"/>
      <c r="Q303" s="621"/>
      <c r="R303" s="554"/>
      <c r="S303" s="564"/>
      <c r="T303" s="621"/>
      <c r="U303" s="554"/>
      <c r="V303" s="564"/>
    </row>
    <row r="304" spans="1:22" ht="15.75" customHeight="1">
      <c r="A304" s="101"/>
      <c r="B304" s="22" t="s">
        <v>38</v>
      </c>
      <c r="C304" s="105" t="s">
        <v>268</v>
      </c>
      <c r="D304" s="105"/>
      <c r="E304" s="105"/>
      <c r="F304" s="105"/>
      <c r="G304" s="105"/>
      <c r="H304" s="105"/>
      <c r="I304" s="52"/>
      <c r="J304" s="106" t="s">
        <v>29</v>
      </c>
      <c r="K304" s="207"/>
      <c r="L304" s="585">
        <v>733130</v>
      </c>
      <c r="M304" s="615">
        <v>728151</v>
      </c>
      <c r="N304" s="615">
        <v>0</v>
      </c>
      <c r="O304" s="615">
        <v>0</v>
      </c>
      <c r="P304" s="615">
        <v>0</v>
      </c>
      <c r="Q304" s="621">
        <v>-733130</v>
      </c>
      <c r="R304" s="552"/>
      <c r="S304" s="564">
        <v>-1</v>
      </c>
      <c r="T304" s="621">
        <v>-728151</v>
      </c>
      <c r="U304" s="552"/>
      <c r="V304" s="564">
        <v>-1</v>
      </c>
    </row>
    <row r="305" spans="1:22" s="482" customFormat="1" ht="15.75" customHeight="1">
      <c r="A305" s="107"/>
      <c r="B305" s="28" t="s">
        <v>13</v>
      </c>
      <c r="C305" s="539" t="s">
        <v>269</v>
      </c>
      <c r="D305" s="539"/>
      <c r="E305" s="539"/>
      <c r="F305" s="539"/>
      <c r="G305" s="539"/>
      <c r="H305" s="539"/>
      <c r="I305" s="52"/>
      <c r="J305" s="520" t="s">
        <v>29</v>
      </c>
      <c r="K305" s="598"/>
      <c r="L305" s="553">
        <v>989728</v>
      </c>
      <c r="M305" s="616">
        <v>983007</v>
      </c>
      <c r="N305" s="616">
        <v>200000</v>
      </c>
      <c r="O305" s="616">
        <v>300000</v>
      </c>
      <c r="P305" s="616">
        <v>500000</v>
      </c>
      <c r="Q305" s="622">
        <v>-489728</v>
      </c>
      <c r="R305" s="552"/>
      <c r="S305" s="609">
        <v>-0.49481069546380418</v>
      </c>
      <c r="T305" s="622">
        <v>-483007</v>
      </c>
      <c r="U305" s="552"/>
      <c r="V305" s="609">
        <v>-0.49135662309627504</v>
      </c>
    </row>
    <row r="306" spans="1:22" ht="15.75" customHeight="1">
      <c r="A306" s="23"/>
      <c r="B306" s="22"/>
      <c r="C306" s="101"/>
      <c r="D306" s="101"/>
      <c r="E306" s="101"/>
      <c r="F306" s="101"/>
      <c r="G306" s="101"/>
      <c r="H306" s="101"/>
      <c r="I306" s="24"/>
      <c r="J306" s="102"/>
      <c r="K306" s="207"/>
      <c r="L306" s="554"/>
      <c r="M306" s="261"/>
      <c r="N306" s="261"/>
      <c r="O306" s="261"/>
      <c r="P306" s="261"/>
      <c r="Q306" s="621"/>
      <c r="R306" s="554"/>
      <c r="S306" s="564"/>
      <c r="T306" s="621"/>
      <c r="U306" s="554"/>
      <c r="V306" s="564"/>
    </row>
    <row r="307" spans="1:22" ht="15.75" customHeight="1">
      <c r="A307" s="23"/>
      <c r="B307" s="101"/>
      <c r="C307" s="101"/>
      <c r="D307" s="101"/>
      <c r="E307" s="101"/>
      <c r="F307" s="101"/>
      <c r="G307" s="101" t="s">
        <v>76</v>
      </c>
      <c r="H307" s="101"/>
      <c r="I307" s="24"/>
      <c r="J307" s="102"/>
      <c r="K307" s="207"/>
      <c r="L307" s="585">
        <v>1722858</v>
      </c>
      <c r="M307" s="618">
        <v>1711158</v>
      </c>
      <c r="N307" s="618">
        <v>200000</v>
      </c>
      <c r="O307" s="618">
        <v>300000</v>
      </c>
      <c r="P307" s="618">
        <v>500000</v>
      </c>
      <c r="Q307" s="621">
        <v>-1222858</v>
      </c>
      <c r="R307" s="552"/>
      <c r="S307" s="564">
        <v>-0.70978455566274179</v>
      </c>
      <c r="T307" s="621">
        <v>-1211158</v>
      </c>
      <c r="U307" s="552"/>
      <c r="V307" s="564">
        <v>-0.70780021482528199</v>
      </c>
    </row>
    <row r="308" spans="1:22" ht="15.75" customHeight="1">
      <c r="A308" s="23"/>
      <c r="B308" s="101"/>
      <c r="C308" s="101"/>
      <c r="D308" s="101"/>
      <c r="E308" s="101"/>
      <c r="F308" s="101"/>
      <c r="G308" s="101"/>
      <c r="H308" s="101"/>
      <c r="I308" s="24"/>
      <c r="J308" s="102"/>
      <c r="K308" s="207"/>
      <c r="L308" s="552"/>
      <c r="M308" s="261"/>
      <c r="N308" s="261"/>
      <c r="O308" s="261"/>
      <c r="P308" s="261"/>
      <c r="Q308" s="621"/>
      <c r="R308" s="554"/>
      <c r="S308" s="564"/>
      <c r="T308" s="621"/>
      <c r="U308" s="554"/>
      <c r="V308" s="564" t="s">
        <v>144</v>
      </c>
    </row>
    <row r="309" spans="1:22" ht="18" customHeight="1">
      <c r="A309" s="21" t="s">
        <v>37</v>
      </c>
      <c r="B309" s="101" t="s">
        <v>474</v>
      </c>
      <c r="C309" s="101"/>
      <c r="D309" s="101"/>
      <c r="E309" s="101"/>
      <c r="F309" s="101"/>
      <c r="G309" s="101"/>
      <c r="H309" s="101"/>
      <c r="I309" s="24"/>
      <c r="J309" s="102" t="s">
        <v>33</v>
      </c>
      <c r="K309" s="207"/>
      <c r="L309" s="553">
        <v>401</v>
      </c>
      <c r="M309" s="616">
        <v>463</v>
      </c>
      <c r="N309" s="616">
        <v>0</v>
      </c>
      <c r="O309" s="616">
        <v>0</v>
      </c>
      <c r="P309" s="616">
        <v>0</v>
      </c>
      <c r="Q309" s="622">
        <v>-401</v>
      </c>
      <c r="R309" s="552"/>
      <c r="S309" s="609">
        <v>-1</v>
      </c>
      <c r="T309" s="622">
        <v>-463</v>
      </c>
      <c r="U309" s="552"/>
      <c r="V309" s="609">
        <v>-1</v>
      </c>
    </row>
    <row r="310" spans="1:22" ht="15.75" customHeight="1">
      <c r="A310" s="21"/>
      <c r="B310" s="101"/>
      <c r="C310" s="101"/>
      <c r="D310" s="101"/>
      <c r="E310" s="101"/>
      <c r="F310" s="101"/>
      <c r="G310" s="101"/>
      <c r="H310" s="101"/>
      <c r="I310" s="27"/>
      <c r="J310" s="102"/>
      <c r="K310" s="207"/>
      <c r="L310" s="552"/>
      <c r="M310" s="261"/>
      <c r="N310" s="261"/>
      <c r="O310" s="261"/>
      <c r="P310" s="261"/>
      <c r="Q310" s="621"/>
      <c r="R310" s="554"/>
      <c r="S310" s="564"/>
      <c r="T310" s="621"/>
      <c r="U310" s="554"/>
      <c r="V310" s="564" t="s">
        <v>144</v>
      </c>
    </row>
    <row r="311" spans="1:22" ht="18.75" customHeight="1">
      <c r="A311" s="23"/>
      <c r="B311" s="101"/>
      <c r="C311" s="101"/>
      <c r="D311" s="101"/>
      <c r="E311" s="466" t="s">
        <v>273</v>
      </c>
      <c r="F311" s="103"/>
      <c r="G311" s="35"/>
      <c r="H311" s="35"/>
      <c r="I311" s="36"/>
      <c r="J311" s="37"/>
      <c r="K311" s="215"/>
      <c r="L311" s="418">
        <v>31199011</v>
      </c>
      <c r="M311" s="617">
        <v>31393343</v>
      </c>
      <c r="N311" s="617">
        <v>30161352</v>
      </c>
      <c r="O311" s="617">
        <v>300000</v>
      </c>
      <c r="P311" s="617">
        <v>30461352</v>
      </c>
      <c r="Q311" s="620">
        <v>-737659</v>
      </c>
      <c r="R311" s="418"/>
      <c r="S311" s="610">
        <v>-2.3643666140570896E-2</v>
      </c>
      <c r="T311" s="620">
        <v>-931991</v>
      </c>
      <c r="U311" s="418"/>
      <c r="V311" s="610">
        <v>-2.9687535984938007E-2</v>
      </c>
    </row>
    <row r="312" spans="1:22" ht="15.75" customHeight="1">
      <c r="A312" s="23"/>
      <c r="B312" s="101"/>
      <c r="C312" s="101"/>
      <c r="D312" s="101"/>
      <c r="E312" s="125"/>
      <c r="F312" s="101" t="s">
        <v>58</v>
      </c>
      <c r="G312" s="125"/>
      <c r="H312" s="101"/>
      <c r="I312" s="27"/>
      <c r="J312" s="102" t="s">
        <v>29</v>
      </c>
      <c r="K312" s="207"/>
      <c r="L312" s="552">
        <v>24198210</v>
      </c>
      <c r="M312" s="618">
        <v>24033880</v>
      </c>
      <c r="N312" s="618">
        <v>22675352</v>
      </c>
      <c r="O312" s="618">
        <v>300000</v>
      </c>
      <c r="P312" s="618">
        <v>22975352</v>
      </c>
      <c r="Q312" s="621">
        <v>-1222858</v>
      </c>
      <c r="R312" s="552"/>
      <c r="S312" s="564">
        <v>-5.0535060237926643E-2</v>
      </c>
      <c r="T312" s="621">
        <v>-1058528</v>
      </c>
      <c r="U312" s="552"/>
      <c r="V312" s="564">
        <v>-4.4043159073774207E-2</v>
      </c>
    </row>
    <row r="313" spans="1:22" ht="15.75" customHeight="1">
      <c r="A313" s="23"/>
      <c r="B313" s="101"/>
      <c r="C313" s="101"/>
      <c r="D313" s="101"/>
      <c r="E313" s="125"/>
      <c r="F313" s="101" t="s">
        <v>72</v>
      </c>
      <c r="G313" s="125"/>
      <c r="H313" s="101"/>
      <c r="I313" s="27"/>
      <c r="J313" s="102" t="s">
        <v>33</v>
      </c>
      <c r="K313" s="207"/>
      <c r="L313" s="585">
        <v>7000801</v>
      </c>
      <c r="M313" s="618">
        <v>7359463</v>
      </c>
      <c r="N313" s="618">
        <v>7486000</v>
      </c>
      <c r="O313" s="618">
        <v>0</v>
      </c>
      <c r="P313" s="618">
        <v>7486000</v>
      </c>
      <c r="Q313" s="621">
        <v>485199</v>
      </c>
      <c r="R313" s="552"/>
      <c r="S313" s="564">
        <v>6.9306212246284415E-2</v>
      </c>
      <c r="T313" s="621">
        <v>126537</v>
      </c>
      <c r="U313" s="552"/>
      <c r="V313" s="564">
        <v>1.7193781665863384E-2</v>
      </c>
    </row>
    <row r="314" spans="1:22" s="492" customFormat="1" ht="15.75" customHeight="1">
      <c r="A314" s="23"/>
      <c r="B314" s="526"/>
      <c r="C314" s="526"/>
      <c r="D314" s="526"/>
      <c r="E314" s="452"/>
      <c r="F314" s="526"/>
      <c r="G314" s="452"/>
      <c r="H314" s="526"/>
      <c r="I314" s="486"/>
      <c r="J314" s="488"/>
      <c r="K314" s="521"/>
      <c r="L314" s="585"/>
      <c r="M314" s="261"/>
      <c r="N314" s="261"/>
      <c r="O314" s="261"/>
      <c r="P314" s="261"/>
      <c r="Q314" s="621"/>
      <c r="R314" s="552"/>
      <c r="S314" s="564"/>
      <c r="T314" s="621"/>
      <c r="U314" s="552"/>
      <c r="V314" s="564"/>
    </row>
    <row r="315" spans="1:22" ht="15.75" customHeight="1">
      <c r="K315" s="207"/>
      <c r="L315" s="554"/>
      <c r="M315" s="261"/>
      <c r="N315" s="261"/>
      <c r="O315" s="261"/>
      <c r="P315" s="261"/>
      <c r="Q315" s="621"/>
      <c r="R315" s="554"/>
      <c r="S315" s="564"/>
      <c r="T315" s="621"/>
      <c r="U315" s="554"/>
      <c r="V315" s="564"/>
    </row>
    <row r="316" spans="1:22" ht="15.75" customHeight="1">
      <c r="A316" s="23"/>
      <c r="B316" s="125"/>
      <c r="C316" s="101"/>
      <c r="D316" s="101"/>
      <c r="E316" s="125"/>
      <c r="F316" s="101"/>
      <c r="G316" s="125"/>
      <c r="H316" s="101"/>
      <c r="I316" s="27"/>
      <c r="J316" s="32"/>
      <c r="K316" s="207"/>
      <c r="L316" s="554"/>
      <c r="M316" s="261"/>
      <c r="N316" s="261"/>
      <c r="O316" s="261"/>
      <c r="P316" s="261"/>
      <c r="Q316" s="621"/>
      <c r="R316" s="554"/>
      <c r="S316" s="564"/>
      <c r="T316" s="621"/>
      <c r="U316" s="554"/>
      <c r="V316" s="564"/>
    </row>
    <row r="317" spans="1:22" ht="17.25" customHeight="1">
      <c r="A317" s="20" t="s">
        <v>353</v>
      </c>
      <c r="B317" s="103"/>
      <c r="C317" s="103"/>
      <c r="D317" s="103"/>
      <c r="E317" s="103"/>
      <c r="F317" s="103"/>
      <c r="G317" s="103"/>
      <c r="H317" s="103"/>
      <c r="I317" s="110"/>
      <c r="J317" s="34"/>
      <c r="K317" s="207"/>
      <c r="L317" s="554"/>
      <c r="M317" s="261"/>
      <c r="N317" s="261"/>
      <c r="O317" s="261"/>
      <c r="P317" s="261"/>
      <c r="Q317" s="621"/>
      <c r="R317" s="554"/>
      <c r="S317" s="564"/>
      <c r="T317" s="621"/>
      <c r="U317" s="554"/>
      <c r="V317" s="564"/>
    </row>
    <row r="318" spans="1:22" ht="15.75" customHeight="1">
      <c r="A318" s="23"/>
      <c r="B318" s="125"/>
      <c r="C318" s="101"/>
      <c r="D318" s="101"/>
      <c r="E318" s="125"/>
      <c r="F318" s="101"/>
      <c r="G318" s="125"/>
      <c r="H318" s="101"/>
      <c r="I318" s="27"/>
      <c r="J318" s="32"/>
      <c r="K318" s="207"/>
      <c r="L318" s="554"/>
      <c r="M318" s="261"/>
      <c r="N318" s="261"/>
      <c r="O318" s="261"/>
      <c r="P318" s="261"/>
      <c r="Q318" s="621"/>
      <c r="R318" s="554"/>
      <c r="S318" s="564"/>
      <c r="T318" s="621"/>
      <c r="U318" s="554"/>
      <c r="V318" s="564"/>
    </row>
    <row r="319" spans="1:22" ht="15.75" customHeight="1">
      <c r="A319" s="78">
        <v>1</v>
      </c>
      <c r="B319" s="101" t="s">
        <v>214</v>
      </c>
      <c r="D319" s="101"/>
      <c r="E319" s="125"/>
      <c r="F319" s="101"/>
      <c r="G319" s="125"/>
      <c r="H319" s="101"/>
      <c r="I319" s="27"/>
      <c r="J319" s="26" t="s">
        <v>33</v>
      </c>
      <c r="K319" s="207"/>
      <c r="L319" s="585">
        <v>14930</v>
      </c>
      <c r="M319" s="618">
        <v>30121</v>
      </c>
      <c r="N319" s="618">
        <v>39931</v>
      </c>
      <c r="O319" s="618">
        <v>0</v>
      </c>
      <c r="P319" s="618">
        <v>39931</v>
      </c>
      <c r="Q319" s="621">
        <v>25001</v>
      </c>
      <c r="R319" s="552"/>
      <c r="S319" s="564">
        <v>1.6745478901540523</v>
      </c>
      <c r="T319" s="621">
        <v>9810</v>
      </c>
      <c r="U319" s="552"/>
      <c r="V319" s="564">
        <v>0.32568639819395107</v>
      </c>
    </row>
    <row r="320" spans="1:22" ht="15.75" customHeight="1">
      <c r="A320" s="78">
        <v>2</v>
      </c>
      <c r="B320" s="101" t="s">
        <v>249</v>
      </c>
      <c r="D320" s="101"/>
      <c r="E320" s="125"/>
      <c r="F320" s="101"/>
      <c r="G320" s="125"/>
      <c r="H320" s="101"/>
      <c r="I320" s="27"/>
      <c r="J320" s="26" t="s">
        <v>33</v>
      </c>
      <c r="K320" s="207"/>
      <c r="L320" s="585">
        <v>138412</v>
      </c>
      <c r="M320" s="618">
        <v>44826</v>
      </c>
      <c r="N320" s="618">
        <v>0</v>
      </c>
      <c r="O320" s="618">
        <v>0</v>
      </c>
      <c r="P320" s="618">
        <v>0</v>
      </c>
      <c r="Q320" s="621">
        <v>-138412</v>
      </c>
      <c r="R320" s="552"/>
      <c r="S320" s="564">
        <v>-1</v>
      </c>
      <c r="T320" s="621">
        <v>-44826</v>
      </c>
      <c r="U320" s="552"/>
      <c r="V320" s="564">
        <v>-1</v>
      </c>
    </row>
    <row r="321" spans="1:22" ht="15.75" customHeight="1">
      <c r="A321" s="78">
        <v>3</v>
      </c>
      <c r="B321" s="101" t="s">
        <v>148</v>
      </c>
      <c r="D321" s="101"/>
      <c r="E321" s="125"/>
      <c r="F321" s="101"/>
      <c r="G321" s="125"/>
      <c r="H321" s="101"/>
      <c r="I321" s="27"/>
      <c r="J321" s="26" t="s">
        <v>33</v>
      </c>
      <c r="K321" s="207"/>
      <c r="L321" s="553">
        <v>138412</v>
      </c>
      <c r="M321" s="616">
        <v>44826</v>
      </c>
      <c r="N321" s="616">
        <v>0</v>
      </c>
      <c r="O321" s="616">
        <v>0</v>
      </c>
      <c r="P321" s="616">
        <v>0</v>
      </c>
      <c r="Q321" s="622">
        <v>-138412</v>
      </c>
      <c r="R321" s="552"/>
      <c r="S321" s="609">
        <v>-1</v>
      </c>
      <c r="T321" s="622">
        <v>-44826</v>
      </c>
      <c r="U321" s="552"/>
      <c r="V321" s="609">
        <v>-1</v>
      </c>
    </row>
    <row r="322" spans="1:22">
      <c r="K322" s="207"/>
      <c r="L322" s="554"/>
      <c r="M322" s="618"/>
      <c r="N322" s="618"/>
      <c r="O322" s="618"/>
      <c r="P322" s="618"/>
      <c r="Q322" s="621"/>
      <c r="R322" s="554"/>
      <c r="S322" s="564"/>
      <c r="T322" s="621"/>
      <c r="U322" s="554"/>
      <c r="V322" s="564"/>
    </row>
    <row r="323" spans="1:22" ht="15.75" customHeight="1">
      <c r="A323" s="78"/>
      <c r="B323" s="101"/>
      <c r="C323" s="101"/>
      <c r="D323" s="101"/>
      <c r="E323" s="125"/>
      <c r="F323" s="101" t="s">
        <v>250</v>
      </c>
      <c r="G323" s="125"/>
      <c r="H323" s="101"/>
      <c r="I323" s="27"/>
      <c r="J323" s="26"/>
      <c r="K323" s="207"/>
      <c r="L323" s="585">
        <v>153342</v>
      </c>
      <c r="M323" s="585">
        <v>74947</v>
      </c>
      <c r="N323" s="585">
        <v>39931</v>
      </c>
      <c r="O323" s="585">
        <v>0</v>
      </c>
      <c r="P323" s="585">
        <v>39931</v>
      </c>
      <c r="Q323" s="621">
        <v>-113411</v>
      </c>
      <c r="R323" s="552"/>
      <c r="S323" s="564">
        <v>-0.73959515331742121</v>
      </c>
      <c r="T323" s="621">
        <v>-35016</v>
      </c>
      <c r="U323" s="552"/>
      <c r="V323" s="564">
        <v>-0.4672101618477057</v>
      </c>
    </row>
    <row r="324" spans="1:22" ht="15.75" customHeight="1">
      <c r="A324" s="78"/>
      <c r="B324" s="101"/>
      <c r="C324" s="101"/>
      <c r="D324" s="101"/>
      <c r="E324" s="125"/>
      <c r="F324" s="101" t="s">
        <v>361</v>
      </c>
      <c r="G324" s="125"/>
      <c r="H324" s="101"/>
      <c r="I324" s="27"/>
      <c r="J324" s="26"/>
      <c r="K324" s="207"/>
      <c r="L324" s="585">
        <v>153342</v>
      </c>
      <c r="M324" s="585">
        <v>74947</v>
      </c>
      <c r="N324" s="585">
        <v>39931</v>
      </c>
      <c r="O324" s="585">
        <v>0</v>
      </c>
      <c r="P324" s="585">
        <v>39931</v>
      </c>
      <c r="Q324" s="621">
        <v>-113411</v>
      </c>
      <c r="R324" s="552"/>
      <c r="S324" s="564">
        <v>-0.73959515331742121</v>
      </c>
      <c r="T324" s="621">
        <v>-35016</v>
      </c>
      <c r="U324" s="552"/>
      <c r="V324" s="564">
        <v>-0.4672101618477057</v>
      </c>
    </row>
    <row r="325" spans="1:22" ht="15.75" customHeight="1">
      <c r="A325" s="78"/>
      <c r="B325" s="101"/>
      <c r="C325" s="101"/>
      <c r="D325" s="101"/>
      <c r="E325" s="125"/>
      <c r="F325" s="101"/>
      <c r="G325" s="125"/>
      <c r="H325" s="101"/>
      <c r="I325" s="27"/>
      <c r="J325" s="26"/>
      <c r="K325" s="207"/>
      <c r="L325" s="585"/>
      <c r="M325" s="585"/>
      <c r="N325" s="585"/>
      <c r="O325" s="585"/>
      <c r="P325" s="585"/>
      <c r="Q325" s="621"/>
      <c r="R325" s="554"/>
      <c r="S325" s="564"/>
      <c r="T325" s="621"/>
      <c r="U325" s="554"/>
      <c r="V325" s="564"/>
    </row>
    <row r="326" spans="1:22" ht="15.75" customHeight="1">
      <c r="A326" s="101"/>
      <c r="B326" s="101"/>
      <c r="C326" s="101"/>
      <c r="D326" s="101"/>
      <c r="E326" s="103" t="s">
        <v>40</v>
      </c>
      <c r="F326" s="103"/>
      <c r="G326" s="48"/>
      <c r="H326" s="103"/>
      <c r="I326" s="36"/>
      <c r="J326" s="37" t="s">
        <v>33</v>
      </c>
      <c r="K326" s="215"/>
      <c r="L326" s="584">
        <v>153342</v>
      </c>
      <c r="M326" s="584">
        <v>74947</v>
      </c>
      <c r="N326" s="584">
        <v>39931</v>
      </c>
      <c r="O326" s="584">
        <v>0</v>
      </c>
      <c r="P326" s="584">
        <v>39931</v>
      </c>
      <c r="Q326" s="620">
        <v>-113411</v>
      </c>
      <c r="R326" s="418"/>
      <c r="S326" s="610">
        <v>-0.73959515331742121</v>
      </c>
      <c r="T326" s="620">
        <v>-35016</v>
      </c>
      <c r="U326" s="418"/>
      <c r="V326" s="610">
        <v>-0.4672101618477057</v>
      </c>
    </row>
    <row r="327" spans="1:22" ht="15.75" customHeight="1">
      <c r="A327" s="78"/>
      <c r="B327" s="101"/>
      <c r="C327" s="101"/>
      <c r="D327" s="101"/>
      <c r="E327" s="125"/>
      <c r="F327" s="101"/>
      <c r="G327" s="125"/>
      <c r="H327" s="101"/>
      <c r="I327" s="27"/>
      <c r="J327" s="26"/>
      <c r="K327" s="207"/>
      <c r="L327" s="554"/>
      <c r="M327" s="261"/>
      <c r="N327" s="261"/>
      <c r="O327" s="261"/>
      <c r="P327" s="261"/>
      <c r="Q327" s="621"/>
      <c r="R327" s="554"/>
      <c r="S327" s="564"/>
      <c r="T327" s="621"/>
      <c r="U327" s="554"/>
      <c r="V327" s="564"/>
    </row>
    <row r="328" spans="1:22" s="492" customFormat="1" ht="15.75" customHeight="1">
      <c r="A328" s="439"/>
      <c r="B328" s="494"/>
      <c r="C328" s="494"/>
      <c r="D328" s="494"/>
      <c r="E328" s="452"/>
      <c r="F328" s="494"/>
      <c r="G328" s="452"/>
      <c r="H328" s="494"/>
      <c r="I328" s="486"/>
      <c r="J328" s="438"/>
      <c r="K328" s="499"/>
      <c r="L328" s="554"/>
      <c r="M328" s="261"/>
      <c r="N328" s="261"/>
      <c r="O328" s="261"/>
      <c r="P328" s="261"/>
      <c r="Q328" s="621"/>
      <c r="R328" s="554"/>
      <c r="S328" s="564"/>
      <c r="T328" s="621"/>
      <c r="U328" s="554"/>
      <c r="V328" s="564"/>
    </row>
    <row r="329" spans="1:22" s="492" customFormat="1" ht="15.75" customHeight="1">
      <c r="A329" s="531" t="s">
        <v>480</v>
      </c>
      <c r="B329" s="460"/>
      <c r="C329" s="571"/>
      <c r="D329" s="571"/>
      <c r="E329" s="460"/>
      <c r="F329" s="571"/>
      <c r="G329" s="460"/>
      <c r="H329" s="571"/>
      <c r="I329" s="571"/>
      <c r="J329" s="605"/>
      <c r="K329" s="594"/>
      <c r="L329" s="554"/>
      <c r="M329" s="261"/>
      <c r="N329" s="261"/>
      <c r="O329" s="261"/>
      <c r="P329" s="261"/>
      <c r="Q329" s="621"/>
      <c r="R329" s="554"/>
      <c r="S329" s="564"/>
      <c r="T329" s="621"/>
      <c r="U329" s="554"/>
      <c r="V329" s="564"/>
    </row>
    <row r="330" spans="1:22" s="495" customFormat="1" ht="15.75" customHeight="1">
      <c r="A330" s="651" t="s">
        <v>478</v>
      </c>
      <c r="B330" s="7"/>
      <c r="C330" s="402"/>
      <c r="D330" s="402"/>
      <c r="E330" s="7"/>
      <c r="F330" s="402"/>
      <c r="G330" s="7"/>
      <c r="H330" s="402"/>
      <c r="I330" s="402"/>
      <c r="J330" s="5"/>
      <c r="K330" s="448"/>
      <c r="L330" s="555"/>
      <c r="M330" s="261"/>
      <c r="N330" s="261"/>
      <c r="O330" s="261"/>
      <c r="P330" s="261"/>
      <c r="Q330" s="621"/>
      <c r="R330" s="555"/>
      <c r="S330" s="564"/>
      <c r="T330" s="621"/>
      <c r="U330" s="555"/>
      <c r="V330" s="564"/>
    </row>
    <row r="331" spans="1:22" s="492" customFormat="1" ht="15.75" customHeight="1">
      <c r="A331" s="495"/>
      <c r="B331" s="469"/>
      <c r="C331" s="467"/>
      <c r="D331" s="465"/>
      <c r="E331" s="465"/>
      <c r="F331" s="465"/>
      <c r="G331" s="465"/>
      <c r="H331" s="465"/>
      <c r="I331" s="465"/>
      <c r="J331" s="468"/>
      <c r="K331" s="594"/>
      <c r="L331" s="554"/>
      <c r="M331" s="261"/>
      <c r="N331" s="261"/>
      <c r="O331" s="261"/>
      <c r="P331" s="261"/>
      <c r="Q331" s="621"/>
      <c r="R331" s="554"/>
      <c r="S331" s="564"/>
      <c r="T331" s="621"/>
      <c r="U331" s="554"/>
      <c r="V331" s="564"/>
    </row>
    <row r="332" spans="1:22" ht="15.75" customHeight="1">
      <c r="A332" s="3" t="s">
        <v>475</v>
      </c>
      <c r="B332" s="227"/>
      <c r="C332" s="129"/>
      <c r="D332" s="88"/>
      <c r="E332" s="88"/>
      <c r="F332" s="88"/>
      <c r="G332" s="88"/>
      <c r="H332" s="88"/>
      <c r="I332" s="88"/>
      <c r="J332" s="390"/>
      <c r="K332" s="207"/>
      <c r="L332" s="554"/>
      <c r="M332" s="261"/>
      <c r="N332" s="261"/>
      <c r="O332" s="261"/>
      <c r="P332" s="261"/>
      <c r="Q332" s="621"/>
      <c r="R332" s="554"/>
      <c r="S332" s="564"/>
      <c r="T332" s="621"/>
      <c r="U332" s="554"/>
      <c r="V332" s="564"/>
    </row>
    <row r="333" spans="1:22" ht="15.75" customHeight="1">
      <c r="A333" s="74"/>
      <c r="B333" s="125"/>
      <c r="C333" s="101"/>
      <c r="D333" s="101"/>
      <c r="E333" s="125"/>
      <c r="F333" s="101"/>
      <c r="G333" s="125"/>
      <c r="H333" s="101"/>
      <c r="I333" s="101"/>
      <c r="J333" s="102"/>
      <c r="K333" s="207"/>
      <c r="L333" s="554"/>
      <c r="M333" s="261"/>
      <c r="N333" s="261"/>
      <c r="O333" s="261"/>
      <c r="P333" s="261"/>
      <c r="Q333" s="621"/>
      <c r="R333" s="554"/>
      <c r="S333" s="564"/>
      <c r="T333" s="621"/>
      <c r="U333" s="554"/>
      <c r="V333" s="564"/>
    </row>
    <row r="334" spans="1:22" ht="15.75" customHeight="1">
      <c r="A334" s="20" t="s">
        <v>272</v>
      </c>
      <c r="B334" s="103"/>
      <c r="C334" s="103"/>
      <c r="D334" s="103"/>
      <c r="E334" s="103"/>
      <c r="F334" s="103"/>
      <c r="G334" s="103"/>
      <c r="H334" s="103"/>
      <c r="I334" s="25"/>
      <c r="J334" s="102"/>
      <c r="K334" s="207"/>
      <c r="L334" s="554"/>
      <c r="M334" s="261"/>
      <c r="N334" s="261"/>
      <c r="O334" s="261"/>
      <c r="P334" s="261"/>
      <c r="Q334" s="621"/>
      <c r="R334" s="554"/>
      <c r="S334" s="564"/>
      <c r="T334" s="621"/>
      <c r="U334" s="554"/>
      <c r="V334" s="564"/>
    </row>
    <row r="335" spans="1:22" ht="15.75" customHeight="1">
      <c r="A335" s="101"/>
      <c r="B335" s="101"/>
      <c r="C335" s="101"/>
      <c r="D335" s="101"/>
      <c r="E335" s="101"/>
      <c r="F335" s="101"/>
      <c r="G335" s="101"/>
      <c r="H335" s="101"/>
      <c r="I335" s="27"/>
      <c r="J335" s="102"/>
      <c r="K335" s="207"/>
      <c r="L335" s="554"/>
      <c r="M335" s="261"/>
      <c r="N335" s="261"/>
      <c r="O335" s="261"/>
      <c r="P335" s="261"/>
      <c r="Q335" s="621"/>
      <c r="R335" s="554"/>
      <c r="S335" s="564"/>
      <c r="T335" s="621"/>
      <c r="U335" s="554"/>
      <c r="V335" s="564"/>
    </row>
    <row r="336" spans="1:22" ht="15.75" customHeight="1">
      <c r="A336" s="78">
        <v>1</v>
      </c>
      <c r="B336" s="101" t="s">
        <v>363</v>
      </c>
      <c r="C336" s="101"/>
      <c r="D336" s="101"/>
      <c r="E336" s="101"/>
      <c r="F336" s="101"/>
      <c r="G336" s="101"/>
      <c r="H336" s="101"/>
      <c r="I336" s="24"/>
      <c r="J336" s="102" t="s">
        <v>33</v>
      </c>
      <c r="K336" s="207"/>
      <c r="L336" s="537">
        <v>10119114</v>
      </c>
      <c r="M336" s="537">
        <v>9183000</v>
      </c>
      <c r="N336" s="537">
        <v>5624786</v>
      </c>
      <c r="O336" s="537">
        <v>0</v>
      </c>
      <c r="P336" s="537">
        <v>5624786</v>
      </c>
      <c r="Q336" s="621">
        <v>-4494328</v>
      </c>
      <c r="R336" s="537"/>
      <c r="S336" s="564">
        <v>-0.44414244171969997</v>
      </c>
      <c r="T336" s="621">
        <v>-3558214</v>
      </c>
      <c r="U336" s="537"/>
      <c r="V336" s="564">
        <v>-0.38747838397038004</v>
      </c>
    </row>
    <row r="337" spans="1:22" ht="18" customHeight="1">
      <c r="A337" s="78">
        <v>2</v>
      </c>
      <c r="B337" s="101" t="s">
        <v>487</v>
      </c>
      <c r="C337" s="101"/>
      <c r="D337" s="101"/>
      <c r="E337" s="101"/>
      <c r="F337" s="101"/>
      <c r="G337" s="101"/>
      <c r="H337" s="101"/>
      <c r="I337" s="24"/>
      <c r="J337" s="102" t="s">
        <v>33</v>
      </c>
      <c r="K337" s="207"/>
      <c r="L337" s="537">
        <v>-1178905</v>
      </c>
      <c r="M337" s="537">
        <v>-3499805</v>
      </c>
      <c r="N337" s="537">
        <v>-8534746</v>
      </c>
      <c r="O337" s="537">
        <v>0</v>
      </c>
      <c r="P337" s="537">
        <v>-8534746</v>
      </c>
      <c r="Q337" s="621">
        <v>-7355841</v>
      </c>
      <c r="R337" s="537"/>
      <c r="S337" s="564">
        <v>6.2395536536022833</v>
      </c>
      <c r="T337" s="621">
        <v>-5034941</v>
      </c>
      <c r="U337" s="537"/>
      <c r="V337" s="564">
        <v>1.4386347239346193</v>
      </c>
    </row>
    <row r="338" spans="1:22" ht="15.75" customHeight="1">
      <c r="A338" s="78">
        <v>3</v>
      </c>
      <c r="B338" s="101" t="s">
        <v>145</v>
      </c>
      <c r="C338" s="101"/>
      <c r="D338" s="101"/>
      <c r="E338" s="101"/>
      <c r="F338" s="101"/>
      <c r="G338" s="101"/>
      <c r="H338" s="101"/>
      <c r="I338" s="24"/>
      <c r="J338" s="102" t="s">
        <v>33</v>
      </c>
      <c r="K338" s="207"/>
      <c r="L338" s="537">
        <v>35419293</v>
      </c>
      <c r="M338" s="537">
        <v>4017163</v>
      </c>
      <c r="N338" s="537">
        <v>0</v>
      </c>
      <c r="O338" s="537">
        <v>0</v>
      </c>
      <c r="P338" s="537">
        <v>0</v>
      </c>
      <c r="Q338" s="621">
        <v>-35419293</v>
      </c>
      <c r="R338" s="537"/>
      <c r="S338" s="564">
        <v>-1</v>
      </c>
      <c r="T338" s="621">
        <v>-4017163</v>
      </c>
      <c r="U338" s="537"/>
      <c r="V338" s="564">
        <v>-1</v>
      </c>
    </row>
    <row r="339" spans="1:22" ht="15.75" customHeight="1">
      <c r="A339" s="78">
        <v>4</v>
      </c>
      <c r="B339" s="101" t="s">
        <v>147</v>
      </c>
      <c r="C339" s="101"/>
      <c r="D339" s="101"/>
      <c r="E339" s="101"/>
      <c r="F339" s="101"/>
      <c r="G339" s="101"/>
      <c r="H339" s="101"/>
      <c r="I339" s="24"/>
      <c r="J339" s="102" t="s">
        <v>33</v>
      </c>
      <c r="K339" s="207"/>
      <c r="L339" s="537">
        <v>-6989061</v>
      </c>
      <c r="M339" s="537">
        <v>-15554834</v>
      </c>
      <c r="N339" s="537">
        <v>0</v>
      </c>
      <c r="O339" s="537">
        <v>0</v>
      </c>
      <c r="P339" s="537">
        <v>0</v>
      </c>
      <c r="Q339" s="621">
        <v>6989061</v>
      </c>
      <c r="R339" s="537"/>
      <c r="S339" s="564">
        <v>-1</v>
      </c>
      <c r="T339" s="621">
        <v>15554834</v>
      </c>
      <c r="U339" s="537"/>
      <c r="V339" s="564">
        <v>-1</v>
      </c>
    </row>
    <row r="340" spans="1:22" ht="15.75" customHeight="1">
      <c r="A340" s="78">
        <v>5</v>
      </c>
      <c r="B340" s="101" t="s">
        <v>148</v>
      </c>
      <c r="C340" s="101"/>
      <c r="D340" s="101"/>
      <c r="E340" s="101"/>
      <c r="F340" s="101"/>
      <c r="G340" s="101"/>
      <c r="H340" s="101"/>
      <c r="I340" s="24"/>
      <c r="J340" s="102" t="s">
        <v>33</v>
      </c>
      <c r="K340" s="207"/>
      <c r="L340" s="537">
        <v>28430232</v>
      </c>
      <c r="M340" s="537">
        <v>-11537671</v>
      </c>
      <c r="N340" s="537">
        <v>0</v>
      </c>
      <c r="O340" s="537">
        <v>0</v>
      </c>
      <c r="P340" s="537">
        <v>0</v>
      </c>
      <c r="Q340" s="621">
        <v>-28430232</v>
      </c>
      <c r="R340" s="537"/>
      <c r="S340" s="564">
        <v>-1</v>
      </c>
      <c r="T340" s="621">
        <v>11537671</v>
      </c>
      <c r="U340" s="537"/>
      <c r="V340" s="564">
        <v>-1</v>
      </c>
    </row>
    <row r="341" spans="1:22" ht="18" customHeight="1">
      <c r="A341" s="78">
        <v>6</v>
      </c>
      <c r="B341" s="101" t="s">
        <v>438</v>
      </c>
      <c r="C341" s="101"/>
      <c r="D341" s="101"/>
      <c r="E341" s="101"/>
      <c r="F341" s="101"/>
      <c r="G341" s="101"/>
      <c r="H341" s="101"/>
      <c r="I341" s="24"/>
      <c r="J341" s="102" t="s">
        <v>33</v>
      </c>
      <c r="K341" s="207"/>
      <c r="L341" s="537">
        <v>0</v>
      </c>
      <c r="M341" s="537">
        <v>60817</v>
      </c>
      <c r="N341" s="537">
        <v>0</v>
      </c>
      <c r="O341" s="537">
        <v>0</v>
      </c>
      <c r="P341" s="537">
        <v>0</v>
      </c>
      <c r="Q341" s="621">
        <v>0</v>
      </c>
      <c r="R341" s="537"/>
      <c r="S341" s="564" t="s">
        <v>509</v>
      </c>
      <c r="T341" s="621">
        <v>-60817</v>
      </c>
      <c r="U341" s="537"/>
      <c r="V341" s="564">
        <v>-1</v>
      </c>
    </row>
    <row r="342" spans="1:22" ht="15.75" customHeight="1">
      <c r="A342" s="78">
        <v>7</v>
      </c>
      <c r="B342" s="101" t="s">
        <v>150</v>
      </c>
      <c r="C342" s="101"/>
      <c r="D342" s="101"/>
      <c r="E342" s="101"/>
      <c r="F342" s="101"/>
      <c r="G342" s="101"/>
      <c r="H342" s="101"/>
      <c r="I342" s="24"/>
      <c r="J342" s="102" t="s">
        <v>33</v>
      </c>
      <c r="K342" s="207"/>
      <c r="L342" s="542">
        <v>0</v>
      </c>
      <c r="M342" s="542">
        <v>60817</v>
      </c>
      <c r="N342" s="542">
        <v>0</v>
      </c>
      <c r="O342" s="542">
        <v>0</v>
      </c>
      <c r="P342" s="542">
        <v>0</v>
      </c>
      <c r="Q342" s="622">
        <v>0</v>
      </c>
      <c r="R342" s="537"/>
      <c r="S342" s="609" t="s">
        <v>509</v>
      </c>
      <c r="T342" s="622">
        <v>-60817</v>
      </c>
      <c r="U342" s="537"/>
      <c r="V342" s="609">
        <v>-1</v>
      </c>
    </row>
    <row r="343" spans="1:22">
      <c r="K343" s="207"/>
      <c r="L343" s="537"/>
      <c r="M343" s="537"/>
      <c r="N343" s="537"/>
      <c r="O343" s="537"/>
      <c r="P343" s="537"/>
      <c r="Q343" s="621"/>
      <c r="R343" s="594"/>
      <c r="S343" s="564"/>
      <c r="T343" s="621"/>
      <c r="U343" s="594"/>
      <c r="V343" s="564" t="s">
        <v>144</v>
      </c>
    </row>
    <row r="344" spans="1:22" ht="15.75" customHeight="1">
      <c r="A344" s="21"/>
      <c r="B344" s="101"/>
      <c r="C344" s="101"/>
      <c r="D344" s="101"/>
      <c r="E344" s="101"/>
      <c r="F344" s="101" t="s">
        <v>101</v>
      </c>
      <c r="G344" s="101"/>
      <c r="H344" s="101"/>
      <c r="I344" s="104"/>
      <c r="J344" s="102"/>
      <c r="K344" s="207"/>
      <c r="L344" s="537">
        <v>45538407</v>
      </c>
      <c r="M344" s="537">
        <v>13260980</v>
      </c>
      <c r="N344" s="537">
        <v>5624786</v>
      </c>
      <c r="O344" s="537">
        <v>0</v>
      </c>
      <c r="P344" s="537">
        <v>5624786</v>
      </c>
      <c r="Q344" s="621">
        <v>-39913621</v>
      </c>
      <c r="R344" s="537"/>
      <c r="S344" s="564">
        <v>-0.87648259193607714</v>
      </c>
      <c r="T344" s="621">
        <v>-7636194</v>
      </c>
      <c r="U344" s="537"/>
      <c r="V344" s="564">
        <v>-0.57583934219039623</v>
      </c>
    </row>
    <row r="345" spans="1:22" ht="15.75" customHeight="1">
      <c r="A345" s="21"/>
      <c r="B345" s="101"/>
      <c r="C345" s="101"/>
      <c r="D345" s="101"/>
      <c r="E345" s="101"/>
      <c r="F345" s="101" t="s">
        <v>149</v>
      </c>
      <c r="G345" s="101"/>
      <c r="H345" s="101"/>
      <c r="I345" s="104"/>
      <c r="J345" s="102"/>
      <c r="K345" s="207"/>
      <c r="L345" s="542">
        <v>27251327</v>
      </c>
      <c r="M345" s="542">
        <v>-14976659</v>
      </c>
      <c r="N345" s="542">
        <v>-8534746</v>
      </c>
      <c r="O345" s="542">
        <v>0</v>
      </c>
      <c r="P345" s="542">
        <v>-8534746</v>
      </c>
      <c r="Q345" s="622">
        <v>-35786073</v>
      </c>
      <c r="R345" s="537"/>
      <c r="S345" s="609">
        <v>-1.3131864367559056</v>
      </c>
      <c r="T345" s="622">
        <v>6441913</v>
      </c>
      <c r="U345" s="537"/>
      <c r="V345" s="609">
        <v>-0.43013017789882246</v>
      </c>
    </row>
    <row r="346" spans="1:22" ht="15.75" customHeight="1">
      <c r="A346" s="21"/>
      <c r="B346" s="101"/>
      <c r="C346" s="101"/>
      <c r="D346" s="101"/>
      <c r="E346" s="101"/>
      <c r="F346" s="101"/>
      <c r="G346" s="101"/>
      <c r="H346" s="101"/>
      <c r="I346" s="24"/>
      <c r="J346" s="102"/>
      <c r="K346" s="207"/>
      <c r="L346" s="537"/>
      <c r="M346" s="618"/>
      <c r="N346" s="618"/>
      <c r="O346" s="618"/>
      <c r="P346" s="618"/>
      <c r="Q346" s="621"/>
      <c r="R346" s="552"/>
      <c r="S346" s="564"/>
      <c r="T346" s="621"/>
      <c r="U346" s="552"/>
      <c r="V346" s="564" t="s">
        <v>144</v>
      </c>
    </row>
    <row r="347" spans="1:22" ht="15.75" customHeight="1">
      <c r="A347" s="21"/>
      <c r="B347" s="101"/>
      <c r="C347" s="101"/>
      <c r="D347" s="101"/>
      <c r="E347" s="103" t="s">
        <v>486</v>
      </c>
      <c r="F347" s="103"/>
      <c r="G347" s="35"/>
      <c r="H347" s="35"/>
      <c r="I347" s="36"/>
      <c r="J347" s="37" t="s">
        <v>33</v>
      </c>
      <c r="K347" s="215"/>
      <c r="L347" s="583">
        <v>45538407</v>
      </c>
      <c r="M347" s="583">
        <v>13260980</v>
      </c>
      <c r="N347" s="583">
        <v>5624786</v>
      </c>
      <c r="O347" s="583">
        <v>0</v>
      </c>
      <c r="P347" s="583">
        <v>5624786</v>
      </c>
      <c r="Q347" s="620">
        <v>-39913621</v>
      </c>
      <c r="R347" s="583"/>
      <c r="S347" s="610">
        <v>-0.87648259193607714</v>
      </c>
      <c r="T347" s="620">
        <v>-7636194</v>
      </c>
      <c r="U347" s="583"/>
      <c r="V347" s="610">
        <v>-0.57583934219039623</v>
      </c>
    </row>
    <row r="348" spans="1:22" ht="15.75" customHeight="1">
      <c r="A348" s="23"/>
      <c r="B348" s="101"/>
      <c r="C348" s="101"/>
      <c r="D348" s="101"/>
      <c r="E348" s="101"/>
      <c r="F348" s="101"/>
      <c r="G348" s="101"/>
      <c r="H348" s="101"/>
      <c r="I348" s="24"/>
      <c r="J348" s="102"/>
      <c r="K348" s="207"/>
      <c r="L348" s="554"/>
      <c r="M348" s="261"/>
      <c r="N348" s="261"/>
      <c r="O348" s="261"/>
      <c r="P348" s="261"/>
      <c r="Q348" s="621"/>
      <c r="R348" s="554"/>
      <c r="S348" s="564"/>
      <c r="T348" s="621"/>
      <c r="U348" s="554"/>
      <c r="V348" s="564"/>
    </row>
    <row r="349" spans="1:22" ht="15.75" customHeight="1">
      <c r="A349" s="39"/>
      <c r="B349" s="125"/>
      <c r="C349" s="125"/>
      <c r="D349" s="125"/>
      <c r="E349" s="125"/>
      <c r="F349" s="125"/>
      <c r="G349" s="125"/>
      <c r="H349" s="125"/>
      <c r="I349" s="43"/>
      <c r="J349" s="40"/>
      <c r="K349" s="207"/>
      <c r="L349" s="554"/>
      <c r="M349" s="261"/>
      <c r="N349" s="261"/>
      <c r="O349" s="261"/>
      <c r="P349" s="261"/>
      <c r="Q349" s="621"/>
      <c r="R349" s="554"/>
      <c r="S349" s="564"/>
      <c r="T349" s="621"/>
      <c r="U349" s="554"/>
      <c r="V349" s="564"/>
    </row>
    <row r="350" spans="1:22" ht="15.75" customHeight="1">
      <c r="A350" s="20" t="s">
        <v>270</v>
      </c>
      <c r="B350" s="103"/>
      <c r="C350" s="103"/>
      <c r="D350" s="103"/>
      <c r="E350" s="103"/>
      <c r="F350" s="103"/>
      <c r="G350" s="103"/>
      <c r="H350" s="103"/>
      <c r="I350" s="27"/>
      <c r="J350" s="102"/>
      <c r="K350" s="207"/>
      <c r="L350" s="554"/>
      <c r="M350" s="261"/>
      <c r="N350" s="261"/>
      <c r="O350" s="261"/>
      <c r="P350" s="261"/>
      <c r="Q350" s="621"/>
      <c r="R350" s="554"/>
      <c r="S350" s="564"/>
      <c r="T350" s="621"/>
      <c r="U350" s="554"/>
      <c r="V350" s="564"/>
    </row>
    <row r="351" spans="1:22" ht="15.75" customHeight="1">
      <c r="A351" s="101"/>
      <c r="B351" s="101"/>
      <c r="C351" s="101"/>
      <c r="D351" s="101"/>
      <c r="E351" s="101"/>
      <c r="F351" s="101"/>
      <c r="G351" s="101"/>
      <c r="H351" s="101"/>
      <c r="I351" s="27"/>
      <c r="J351" s="102"/>
      <c r="K351" s="207"/>
      <c r="L351" s="554"/>
      <c r="M351" s="261"/>
      <c r="N351" s="261"/>
      <c r="O351" s="261"/>
      <c r="P351" s="261"/>
      <c r="Q351" s="621"/>
      <c r="R351" s="554"/>
      <c r="S351" s="564"/>
      <c r="T351" s="621"/>
      <c r="U351" s="554"/>
      <c r="V351" s="564"/>
    </row>
    <row r="352" spans="1:22" ht="15.75" customHeight="1">
      <c r="A352" s="78">
        <v>1</v>
      </c>
      <c r="B352" s="101" t="s">
        <v>145</v>
      </c>
      <c r="C352" s="101"/>
      <c r="D352" s="101"/>
      <c r="E352" s="101"/>
      <c r="F352" s="101"/>
      <c r="G352" s="101"/>
      <c r="H352" s="101"/>
      <c r="I352" s="24"/>
      <c r="J352" s="102" t="s">
        <v>33</v>
      </c>
      <c r="K352" s="207"/>
      <c r="L352" s="585">
        <v>11155845</v>
      </c>
      <c r="M352" s="537">
        <v>2545960</v>
      </c>
      <c r="N352" s="537">
        <v>0</v>
      </c>
      <c r="O352" s="537">
        <v>0</v>
      </c>
      <c r="P352" s="537">
        <v>0</v>
      </c>
      <c r="Q352" s="621">
        <v>-11155845</v>
      </c>
      <c r="R352" s="537"/>
      <c r="S352" s="564">
        <v>-1</v>
      </c>
      <c r="T352" s="621">
        <v>-2545960</v>
      </c>
      <c r="U352" s="537"/>
      <c r="V352" s="564">
        <v>-1</v>
      </c>
    </row>
    <row r="353" spans="1:22" ht="15.75" customHeight="1">
      <c r="A353" s="78">
        <v>2</v>
      </c>
      <c r="B353" s="101" t="s">
        <v>147</v>
      </c>
      <c r="C353" s="101"/>
      <c r="D353" s="101"/>
      <c r="E353" s="101"/>
      <c r="F353" s="101"/>
      <c r="G353" s="101"/>
      <c r="H353" s="101"/>
      <c r="I353" s="24"/>
      <c r="J353" s="102" t="s">
        <v>33</v>
      </c>
      <c r="K353" s="207"/>
      <c r="L353" s="537">
        <v>-370011</v>
      </c>
      <c r="M353" s="537">
        <v>-236304</v>
      </c>
      <c r="N353" s="537">
        <v>0</v>
      </c>
      <c r="O353" s="537">
        <v>0</v>
      </c>
      <c r="P353" s="537">
        <v>0</v>
      </c>
      <c r="Q353" s="621">
        <v>370011</v>
      </c>
      <c r="R353" s="537"/>
      <c r="S353" s="564">
        <v>-1</v>
      </c>
      <c r="T353" s="621">
        <v>236304</v>
      </c>
      <c r="U353" s="537"/>
      <c r="V353" s="564">
        <v>-1</v>
      </c>
    </row>
    <row r="354" spans="1:22" ht="15.75" customHeight="1">
      <c r="A354" s="78">
        <v>3</v>
      </c>
      <c r="B354" s="101" t="s">
        <v>148</v>
      </c>
      <c r="C354" s="101"/>
      <c r="D354" s="101"/>
      <c r="E354" s="101"/>
      <c r="F354" s="101"/>
      <c r="G354" s="101"/>
      <c r="H354" s="101"/>
      <c r="I354" s="24"/>
      <c r="J354" s="102" t="s">
        <v>33</v>
      </c>
      <c r="K354" s="207"/>
      <c r="L354" s="585">
        <v>10785834</v>
      </c>
      <c r="M354" s="537">
        <v>2309656</v>
      </c>
      <c r="N354" s="537">
        <v>0</v>
      </c>
      <c r="O354" s="537">
        <v>0</v>
      </c>
      <c r="P354" s="537">
        <v>0</v>
      </c>
      <c r="Q354" s="621">
        <v>-10785834</v>
      </c>
      <c r="R354" s="537"/>
      <c r="S354" s="564">
        <v>-1</v>
      </c>
      <c r="T354" s="621">
        <v>-2309656</v>
      </c>
      <c r="U354" s="537"/>
      <c r="V354" s="564">
        <v>-1</v>
      </c>
    </row>
    <row r="355" spans="1:22" ht="15.75" customHeight="1">
      <c r="A355" s="78">
        <v>4</v>
      </c>
      <c r="B355" s="101" t="s">
        <v>462</v>
      </c>
      <c r="C355" s="101"/>
      <c r="D355" s="101"/>
      <c r="E355" s="101"/>
      <c r="F355" s="101"/>
      <c r="G355" s="101"/>
      <c r="H355" s="101"/>
      <c r="I355" s="24"/>
      <c r="J355" s="102" t="s">
        <v>33</v>
      </c>
      <c r="K355" s="207"/>
      <c r="L355" s="537">
        <v>0</v>
      </c>
      <c r="M355" s="537">
        <v>0</v>
      </c>
      <c r="N355" s="537">
        <v>-655510</v>
      </c>
      <c r="O355" s="537">
        <v>0</v>
      </c>
      <c r="P355" s="537">
        <v>-655510</v>
      </c>
      <c r="Q355" s="621">
        <v>-655510</v>
      </c>
      <c r="R355" s="537"/>
      <c r="S355" s="564" t="s">
        <v>509</v>
      </c>
      <c r="T355" s="621">
        <v>-655510</v>
      </c>
      <c r="U355" s="537"/>
      <c r="V355" s="564" t="s">
        <v>509</v>
      </c>
    </row>
    <row r="356" spans="1:22" ht="15.75" customHeight="1">
      <c r="A356" s="78">
        <v>5</v>
      </c>
      <c r="B356" s="101" t="s">
        <v>150</v>
      </c>
      <c r="C356" s="101"/>
      <c r="D356" s="101"/>
      <c r="E356" s="101"/>
      <c r="F356" s="101"/>
      <c r="G356" s="101"/>
      <c r="H356" s="101"/>
      <c r="I356" s="24"/>
      <c r="J356" s="102" t="s">
        <v>33</v>
      </c>
      <c r="K356" s="207"/>
      <c r="L356" s="542">
        <v>0</v>
      </c>
      <c r="M356" s="542">
        <v>0</v>
      </c>
      <c r="N356" s="542">
        <v>-655510</v>
      </c>
      <c r="O356" s="542">
        <v>0</v>
      </c>
      <c r="P356" s="542">
        <v>-655510</v>
      </c>
      <c r="Q356" s="622">
        <v>-655510</v>
      </c>
      <c r="R356" s="537"/>
      <c r="S356" s="609" t="s">
        <v>509</v>
      </c>
      <c r="T356" s="622">
        <v>-655510</v>
      </c>
      <c r="U356" s="537"/>
      <c r="V356" s="609" t="s">
        <v>509</v>
      </c>
    </row>
    <row r="357" spans="1:22" ht="15.75" customHeight="1">
      <c r="A357" s="21"/>
      <c r="B357" s="101"/>
      <c r="C357" s="101"/>
      <c r="D357" s="101"/>
      <c r="E357" s="101"/>
      <c r="F357" s="101"/>
      <c r="G357" s="101"/>
      <c r="H357" s="101"/>
      <c r="I357" s="24"/>
      <c r="J357" s="102"/>
      <c r="K357" s="207"/>
      <c r="L357" s="554"/>
      <c r="M357" s="618"/>
      <c r="N357" s="618"/>
      <c r="O357" s="618"/>
      <c r="P357" s="618"/>
      <c r="Q357" s="621"/>
      <c r="R357" s="554"/>
      <c r="S357" s="564"/>
      <c r="T357" s="621"/>
      <c r="U357" s="554"/>
      <c r="V357" s="564"/>
    </row>
    <row r="358" spans="1:22" ht="15.75" customHeight="1">
      <c r="A358" s="23"/>
      <c r="B358" s="101"/>
      <c r="C358" s="101"/>
      <c r="D358" s="101"/>
      <c r="E358" s="103" t="s">
        <v>489</v>
      </c>
      <c r="F358" s="103"/>
      <c r="G358" s="35"/>
      <c r="H358" s="35"/>
      <c r="I358" s="36"/>
      <c r="J358" s="37" t="s">
        <v>33</v>
      </c>
      <c r="K358" s="215"/>
      <c r="L358" s="584">
        <v>11155845</v>
      </c>
      <c r="M358" s="584">
        <v>2545960</v>
      </c>
      <c r="N358" s="584">
        <v>0</v>
      </c>
      <c r="O358" s="584">
        <v>0</v>
      </c>
      <c r="P358" s="584">
        <v>0</v>
      </c>
      <c r="Q358" s="620">
        <v>-11155845</v>
      </c>
      <c r="R358" s="583"/>
      <c r="S358" s="610">
        <v>-1</v>
      </c>
      <c r="T358" s="620">
        <v>-2545960</v>
      </c>
      <c r="U358" s="583"/>
      <c r="V358" s="610">
        <v>-1</v>
      </c>
    </row>
    <row r="359" spans="1:22" s="98" customFormat="1" ht="15.75" customHeight="1">
      <c r="A359" s="107"/>
      <c r="B359" s="105"/>
      <c r="C359" s="105"/>
      <c r="D359" s="105"/>
      <c r="E359" s="105" t="s">
        <v>490</v>
      </c>
      <c r="F359" s="105"/>
      <c r="G359" s="108"/>
      <c r="H359" s="108"/>
      <c r="I359" s="110"/>
      <c r="J359" s="106"/>
      <c r="K359" s="207"/>
      <c r="L359" s="585">
        <v>10785834</v>
      </c>
      <c r="M359" s="585">
        <v>2309656</v>
      </c>
      <c r="N359" s="537">
        <v>-655510</v>
      </c>
      <c r="O359" s="537">
        <v>0</v>
      </c>
      <c r="P359" s="537">
        <v>-655510</v>
      </c>
      <c r="Q359" s="621">
        <v>-11441344</v>
      </c>
      <c r="R359" s="557"/>
      <c r="S359" s="564">
        <v>-1.0607750870261863</v>
      </c>
      <c r="T359" s="621">
        <v>-2965166</v>
      </c>
      <c r="U359" s="557"/>
      <c r="V359" s="564">
        <v>-1.2838128275379537</v>
      </c>
    </row>
    <row r="360" spans="1:22" ht="15.75" customHeight="1">
      <c r="A360" s="23"/>
      <c r="B360" s="101"/>
      <c r="C360" s="101"/>
      <c r="D360" s="101"/>
      <c r="E360" s="101"/>
      <c r="F360" s="101"/>
      <c r="G360" s="101"/>
      <c r="H360" s="101"/>
      <c r="I360" s="25"/>
      <c r="J360" s="40"/>
      <c r="K360" s="207"/>
      <c r="L360" s="554"/>
      <c r="M360" s="261"/>
      <c r="N360" s="261"/>
      <c r="O360" s="261"/>
      <c r="P360" s="261"/>
      <c r="Q360" s="621"/>
      <c r="R360" s="554"/>
      <c r="S360" s="564"/>
      <c r="T360" s="621"/>
      <c r="U360" s="554"/>
      <c r="V360" s="564"/>
    </row>
    <row r="361" spans="1:22" ht="15.75" customHeight="1">
      <c r="A361" s="39"/>
      <c r="B361" s="125"/>
      <c r="C361" s="125"/>
      <c r="D361" s="125"/>
      <c r="E361" s="125"/>
      <c r="F361" s="125"/>
      <c r="G361" s="101"/>
      <c r="H361" s="101"/>
      <c r="I361" s="25"/>
      <c r="J361" s="40"/>
      <c r="K361" s="207"/>
      <c r="L361" s="554"/>
      <c r="M361" s="261"/>
      <c r="N361" s="261"/>
      <c r="O361" s="261"/>
      <c r="P361" s="261"/>
      <c r="Q361" s="621"/>
      <c r="R361" s="554"/>
      <c r="S361" s="564"/>
      <c r="T361" s="621"/>
      <c r="U361" s="554"/>
      <c r="V361" s="564"/>
    </row>
    <row r="362" spans="1:22" ht="15.75" customHeight="1">
      <c r="A362" s="20" t="s">
        <v>1</v>
      </c>
      <c r="B362" s="103"/>
      <c r="C362" s="103"/>
      <c r="D362" s="103"/>
      <c r="E362" s="103"/>
      <c r="F362" s="103"/>
      <c r="G362" s="103"/>
      <c r="H362" s="103"/>
      <c r="I362" s="27"/>
      <c r="J362" s="102"/>
      <c r="K362" s="207"/>
      <c r="L362" s="554"/>
      <c r="M362" s="261"/>
      <c r="N362" s="261"/>
      <c r="O362" s="261"/>
      <c r="P362" s="261"/>
      <c r="Q362" s="621"/>
      <c r="R362" s="554"/>
      <c r="S362" s="564"/>
      <c r="T362" s="621"/>
      <c r="U362" s="554"/>
      <c r="V362" s="564"/>
    </row>
    <row r="363" spans="1:22" ht="15.75" customHeight="1">
      <c r="A363" s="101"/>
      <c r="B363" s="101"/>
      <c r="C363" s="101"/>
      <c r="D363" s="101"/>
      <c r="E363" s="101"/>
      <c r="F363" s="101"/>
      <c r="G363" s="101"/>
      <c r="H363" s="101"/>
      <c r="I363" s="27"/>
      <c r="J363" s="102"/>
      <c r="K363" s="207"/>
      <c r="L363" s="554"/>
      <c r="M363" s="261"/>
      <c r="N363" s="261"/>
      <c r="O363" s="261"/>
      <c r="P363" s="261"/>
      <c r="Q363" s="621"/>
      <c r="R363" s="554"/>
      <c r="S363" s="564"/>
      <c r="T363" s="621"/>
      <c r="U363" s="554"/>
      <c r="V363" s="564"/>
    </row>
    <row r="364" spans="1:22" ht="15.75" customHeight="1">
      <c r="A364" s="58" t="s">
        <v>35</v>
      </c>
      <c r="B364" s="103" t="s">
        <v>360</v>
      </c>
      <c r="C364" s="103"/>
      <c r="D364" s="103"/>
      <c r="E364" s="103"/>
      <c r="F364" s="103"/>
      <c r="G364" s="103"/>
      <c r="H364" s="103"/>
      <c r="I364" s="49"/>
      <c r="J364" s="37" t="s">
        <v>33</v>
      </c>
      <c r="K364" s="215"/>
      <c r="L364" s="583">
        <v>-159804</v>
      </c>
      <c r="M364" s="620">
        <v>-212095</v>
      </c>
      <c r="N364" s="620">
        <v>-186626</v>
      </c>
      <c r="O364" s="620">
        <v>0</v>
      </c>
      <c r="P364" s="620">
        <v>-186626</v>
      </c>
      <c r="Q364" s="620">
        <v>-26822</v>
      </c>
      <c r="R364" s="583"/>
      <c r="S364" s="610">
        <v>0.16784310780706369</v>
      </c>
      <c r="T364" s="620">
        <v>25469</v>
      </c>
      <c r="U364" s="583"/>
      <c r="V364" s="610">
        <v>-0.12008298168273646</v>
      </c>
    </row>
    <row r="365" spans="1:22" ht="15.75" customHeight="1">
      <c r="A365" s="101"/>
      <c r="B365" s="101"/>
      <c r="C365" s="101"/>
      <c r="D365" s="101"/>
      <c r="E365" s="101"/>
      <c r="F365" s="101"/>
      <c r="G365" s="101"/>
      <c r="H365" s="101"/>
      <c r="I365" s="24"/>
      <c r="J365" s="102"/>
      <c r="K365" s="207"/>
      <c r="L365" s="554"/>
      <c r="M365" s="261"/>
      <c r="N365" s="261"/>
      <c r="O365" s="261"/>
      <c r="P365" s="261"/>
      <c r="Q365" s="621"/>
      <c r="R365" s="554"/>
      <c r="S365" s="564"/>
      <c r="T365" s="621"/>
      <c r="U365" s="554"/>
      <c r="V365" s="564"/>
    </row>
    <row r="366" spans="1:22" s="98" customFormat="1" ht="15.75" customHeight="1">
      <c r="A366" s="54"/>
      <c r="B366" s="105"/>
      <c r="C366" s="105"/>
      <c r="D366" s="105"/>
      <c r="E366" s="105"/>
      <c r="F366" s="105"/>
      <c r="G366" s="108"/>
      <c r="H366" s="108"/>
      <c r="I366" s="110"/>
      <c r="J366" s="106"/>
      <c r="K366" s="207"/>
      <c r="L366" s="554"/>
      <c r="M366" s="261"/>
      <c r="N366" s="261"/>
      <c r="O366" s="261"/>
      <c r="P366" s="261"/>
      <c r="Q366" s="621"/>
      <c r="R366" s="554"/>
      <c r="S366" s="564"/>
      <c r="T366" s="621"/>
      <c r="U366" s="554"/>
      <c r="V366" s="564"/>
    </row>
    <row r="367" spans="1:22" ht="15.75" customHeight="1">
      <c r="A367" s="182" t="s">
        <v>256</v>
      </c>
      <c r="B367" s="179"/>
      <c r="C367" s="180"/>
      <c r="D367" s="180"/>
      <c r="E367" s="180"/>
      <c r="F367" s="180"/>
      <c r="G367" s="180"/>
      <c r="H367" s="180"/>
      <c r="I367" s="181"/>
      <c r="J367" s="37" t="s">
        <v>33</v>
      </c>
      <c r="K367" s="215"/>
      <c r="L367" s="543">
        <v>-1718</v>
      </c>
      <c r="M367" s="620">
        <v>-2000</v>
      </c>
      <c r="N367" s="620">
        <v>-2000</v>
      </c>
      <c r="O367" s="620">
        <v>0</v>
      </c>
      <c r="P367" s="620">
        <v>-2000</v>
      </c>
      <c r="Q367" s="620">
        <v>-282</v>
      </c>
      <c r="R367" s="583"/>
      <c r="S367" s="610">
        <v>0.16414435389988369</v>
      </c>
      <c r="T367" s="620">
        <v>0</v>
      </c>
      <c r="U367" s="583"/>
      <c r="V367" s="610">
        <v>0</v>
      </c>
    </row>
    <row r="368" spans="1:22" ht="15.75" customHeight="1">
      <c r="A368" s="125"/>
      <c r="B368" s="101"/>
      <c r="C368" s="101"/>
      <c r="D368" s="101"/>
      <c r="E368" s="101"/>
      <c r="F368" s="101"/>
      <c r="G368" s="101"/>
      <c r="H368" s="101"/>
      <c r="I368" s="27"/>
      <c r="J368" s="102"/>
      <c r="K368" s="207"/>
      <c r="L368" s="554"/>
      <c r="M368" s="261"/>
      <c r="N368" s="261"/>
      <c r="O368" s="261"/>
      <c r="P368" s="261"/>
      <c r="Q368" s="621"/>
      <c r="R368" s="554"/>
      <c r="S368" s="564"/>
      <c r="T368" s="621"/>
      <c r="U368" s="554"/>
      <c r="V368" s="564"/>
    </row>
    <row r="369" spans="1:22" s="492" customFormat="1" ht="15.75" customHeight="1">
      <c r="A369" s="452"/>
      <c r="B369" s="526"/>
      <c r="C369" s="526"/>
      <c r="D369" s="526"/>
      <c r="E369" s="526"/>
      <c r="F369" s="526"/>
      <c r="G369" s="526"/>
      <c r="H369" s="526"/>
      <c r="I369" s="486"/>
      <c r="J369" s="488"/>
      <c r="K369" s="594"/>
      <c r="L369" s="554"/>
      <c r="M369" s="261"/>
      <c r="N369" s="261"/>
      <c r="O369" s="261"/>
      <c r="P369" s="261"/>
      <c r="Q369" s="621"/>
      <c r="R369" s="554"/>
      <c r="S369" s="564"/>
      <c r="T369" s="621"/>
      <c r="U369" s="554"/>
      <c r="V369" s="564"/>
    </row>
    <row r="370" spans="1:22" s="492" customFormat="1" ht="15.75" customHeight="1">
      <c r="A370" s="531" t="s">
        <v>480</v>
      </c>
      <c r="B370" s="460"/>
      <c r="C370" s="571"/>
      <c r="D370" s="571"/>
      <c r="E370" s="460"/>
      <c r="F370" s="571"/>
      <c r="G370" s="460"/>
      <c r="H370" s="571"/>
      <c r="I370" s="571"/>
      <c r="J370" s="605"/>
      <c r="K370" s="594"/>
      <c r="L370" s="554"/>
      <c r="M370" s="261"/>
      <c r="N370" s="261"/>
      <c r="O370" s="261"/>
      <c r="P370" s="261"/>
      <c r="Q370" s="621"/>
      <c r="R370" s="554"/>
      <c r="S370" s="564"/>
      <c r="T370" s="621"/>
      <c r="U370" s="554"/>
      <c r="V370" s="564"/>
    </row>
    <row r="371" spans="1:22" s="495" customFormat="1" ht="15.75" customHeight="1">
      <c r="A371" s="651" t="s">
        <v>478</v>
      </c>
      <c r="B371" s="7"/>
      <c r="C371" s="402"/>
      <c r="D371" s="402"/>
      <c r="E371" s="7"/>
      <c r="F371" s="402"/>
      <c r="G371" s="7"/>
      <c r="H371" s="402"/>
      <c r="I371" s="402"/>
      <c r="J371" s="5"/>
      <c r="K371" s="448"/>
      <c r="L371" s="555"/>
      <c r="M371" s="261"/>
      <c r="N371" s="261"/>
      <c r="O371" s="261"/>
      <c r="P371" s="261"/>
      <c r="Q371" s="621"/>
      <c r="R371" s="555"/>
      <c r="S371" s="564"/>
      <c r="T371" s="621"/>
      <c r="U371" s="555"/>
      <c r="V371" s="564"/>
    </row>
    <row r="372" spans="1:22" s="115" customFormat="1" ht="15.75" customHeight="1">
      <c r="A372" s="531"/>
      <c r="B372" s="270"/>
      <c r="C372" s="270"/>
      <c r="D372" s="270"/>
      <c r="E372" s="270"/>
      <c r="F372" s="270"/>
      <c r="G372" s="270"/>
      <c r="H372" s="270"/>
      <c r="I372" s="327"/>
      <c r="J372" s="321"/>
      <c r="K372" s="448"/>
      <c r="L372" s="555"/>
      <c r="M372" s="261"/>
      <c r="N372" s="261"/>
      <c r="O372" s="261"/>
      <c r="P372" s="261"/>
      <c r="Q372" s="621"/>
      <c r="R372" s="555"/>
      <c r="S372" s="564"/>
      <c r="T372" s="621"/>
      <c r="U372" s="555"/>
      <c r="V372" s="564"/>
    </row>
    <row r="373" spans="1:22" ht="15.95" customHeight="1">
      <c r="A373" s="3" t="s">
        <v>485</v>
      </c>
      <c r="B373" s="3"/>
      <c r="C373" s="539"/>
      <c r="D373" s="539"/>
      <c r="E373" s="539"/>
      <c r="F373" s="539"/>
      <c r="G373" s="539"/>
      <c r="H373" s="539"/>
      <c r="I373" s="539"/>
      <c r="J373" s="520"/>
      <c r="K373" s="550"/>
      <c r="L373" s="554"/>
      <c r="M373" s="261"/>
      <c r="N373" s="261"/>
      <c r="O373" s="261"/>
      <c r="P373" s="261"/>
      <c r="Q373" s="621"/>
      <c r="R373" s="554"/>
      <c r="S373" s="564"/>
      <c r="T373" s="621"/>
      <c r="U373" s="554"/>
      <c r="V373" s="564"/>
    </row>
    <row r="374" spans="1:22" s="492" customFormat="1" ht="15.95" customHeight="1">
      <c r="A374" s="3" t="s">
        <v>488</v>
      </c>
      <c r="B374" s="3"/>
      <c r="C374" s="539"/>
      <c r="D374" s="539"/>
      <c r="E374" s="539"/>
      <c r="F374" s="539"/>
      <c r="G374" s="539"/>
      <c r="H374" s="539"/>
      <c r="I374" s="539"/>
      <c r="J374" s="520"/>
      <c r="K374" s="598"/>
      <c r="L374" s="554"/>
      <c r="M374" s="261"/>
      <c r="N374" s="261"/>
      <c r="O374" s="261"/>
      <c r="P374" s="261"/>
      <c r="Q374" s="621"/>
      <c r="R374" s="554"/>
      <c r="S374" s="564"/>
      <c r="T374" s="621"/>
      <c r="U374" s="554"/>
      <c r="V374" s="564"/>
    </row>
    <row r="375" spans="1:22" s="472" customFormat="1" ht="15.75" customHeight="1">
      <c r="A375" s="473"/>
      <c r="B375" s="473"/>
      <c r="C375" s="470"/>
      <c r="D375" s="470"/>
      <c r="E375" s="470"/>
      <c r="F375" s="470"/>
      <c r="G375" s="470"/>
      <c r="H375" s="470"/>
      <c r="I375" s="470"/>
      <c r="J375" s="471"/>
      <c r="K375" s="474"/>
      <c r="L375" s="554"/>
      <c r="M375" s="261"/>
      <c r="N375" s="261"/>
      <c r="O375" s="261"/>
      <c r="P375" s="261"/>
      <c r="Q375" s="621"/>
      <c r="R375" s="554"/>
      <c r="S375" s="564"/>
      <c r="T375" s="621"/>
      <c r="U375" s="554"/>
      <c r="V375" s="564"/>
    </row>
    <row r="376" spans="1:22" ht="15.75" customHeight="1">
      <c r="A376" s="20" t="s">
        <v>23</v>
      </c>
      <c r="B376" s="103"/>
      <c r="C376" s="103"/>
      <c r="D376" s="103"/>
      <c r="E376" s="103"/>
      <c r="F376" s="103"/>
      <c r="G376" s="103"/>
      <c r="H376" s="103"/>
      <c r="I376" s="27"/>
      <c r="J376" s="102"/>
      <c r="K376" s="207"/>
      <c r="L376" s="585"/>
      <c r="M376" s="261"/>
      <c r="N376" s="261"/>
      <c r="O376" s="261"/>
      <c r="P376" s="261"/>
      <c r="Q376" s="621"/>
      <c r="R376" s="552"/>
      <c r="S376" s="564"/>
      <c r="T376" s="621"/>
      <c r="U376" s="552"/>
      <c r="V376" s="564"/>
    </row>
    <row r="377" spans="1:22" ht="15.75" customHeight="1">
      <c r="A377" s="101"/>
      <c r="B377" s="101"/>
      <c r="C377" s="101"/>
      <c r="D377" s="101"/>
      <c r="E377" s="101"/>
      <c r="F377" s="101"/>
      <c r="G377" s="101"/>
      <c r="H377" s="101"/>
      <c r="I377" s="27"/>
      <c r="J377" s="102"/>
      <c r="K377" s="207"/>
      <c r="L377" s="585"/>
      <c r="M377" s="261"/>
      <c r="N377" s="261"/>
      <c r="O377" s="261"/>
      <c r="P377" s="261"/>
      <c r="Q377" s="621"/>
      <c r="R377" s="552"/>
      <c r="S377" s="564"/>
      <c r="T377" s="621"/>
      <c r="U377" s="552"/>
      <c r="V377" s="564"/>
    </row>
    <row r="378" spans="1:22" ht="15.75" customHeight="1">
      <c r="A378" s="21" t="s">
        <v>35</v>
      </c>
      <c r="B378" s="101" t="s">
        <v>173</v>
      </c>
      <c r="C378" s="101"/>
      <c r="D378" s="101"/>
      <c r="E378" s="101"/>
      <c r="F378" s="101"/>
      <c r="G378" s="101"/>
      <c r="H378" s="101"/>
      <c r="I378" s="27"/>
      <c r="J378" s="102"/>
      <c r="K378" s="207"/>
      <c r="L378" s="585"/>
      <c r="M378" s="261"/>
      <c r="N378" s="261"/>
      <c r="O378" s="261"/>
      <c r="P378" s="261"/>
      <c r="Q378" s="621"/>
      <c r="R378" s="552"/>
      <c r="S378" s="564"/>
      <c r="T378" s="621"/>
      <c r="U378" s="552"/>
      <c r="V378" s="564"/>
    </row>
    <row r="379" spans="1:22" ht="15.75" customHeight="1">
      <c r="A379" s="101"/>
      <c r="B379" s="22" t="s">
        <v>38</v>
      </c>
      <c r="C379" s="101" t="s">
        <v>166</v>
      </c>
      <c r="D379" s="101"/>
      <c r="E379" s="101"/>
      <c r="F379" s="101"/>
      <c r="G379" s="101"/>
      <c r="H379" s="101"/>
      <c r="I379" s="24"/>
      <c r="J379" s="102" t="s">
        <v>29</v>
      </c>
      <c r="K379" s="207"/>
      <c r="L379" s="585">
        <v>86534</v>
      </c>
      <c r="M379" s="615">
        <v>85946</v>
      </c>
      <c r="N379" s="615">
        <v>0</v>
      </c>
      <c r="O379" s="615">
        <v>0</v>
      </c>
      <c r="P379" s="615">
        <v>0</v>
      </c>
      <c r="Q379" s="621">
        <v>-86534</v>
      </c>
      <c r="R379" s="552"/>
      <c r="S379" s="564">
        <v>-1</v>
      </c>
      <c r="T379" s="621">
        <v>-85946</v>
      </c>
      <c r="U379" s="552"/>
      <c r="V379" s="564">
        <v>-1</v>
      </c>
    </row>
    <row r="380" spans="1:22" ht="15.75" customHeight="1">
      <c r="A380" s="101"/>
      <c r="B380" s="22"/>
      <c r="C380" s="101"/>
      <c r="D380" s="101"/>
      <c r="E380" s="101"/>
      <c r="F380" s="101"/>
      <c r="G380" s="101"/>
      <c r="H380" s="101"/>
      <c r="I380" s="24"/>
      <c r="J380" s="102"/>
      <c r="K380" s="207"/>
      <c r="L380" s="537"/>
      <c r="M380" s="261"/>
      <c r="N380" s="261"/>
      <c r="O380" s="261"/>
      <c r="P380" s="261"/>
      <c r="Q380" s="621"/>
      <c r="R380" s="554"/>
      <c r="S380" s="564"/>
      <c r="T380" s="621"/>
      <c r="U380" s="554"/>
      <c r="V380" s="564" t="s">
        <v>144</v>
      </c>
    </row>
    <row r="381" spans="1:22" ht="15.75" customHeight="1">
      <c r="A381" s="23"/>
      <c r="B381" s="22" t="s">
        <v>13</v>
      </c>
      <c r="C381" s="101" t="s">
        <v>167</v>
      </c>
      <c r="D381" s="101"/>
      <c r="E381" s="101"/>
      <c r="F381" s="101"/>
      <c r="G381" s="101"/>
      <c r="H381" s="101"/>
      <c r="I381" s="24"/>
      <c r="J381" s="102" t="s">
        <v>29</v>
      </c>
      <c r="K381" s="207"/>
      <c r="L381" s="585">
        <v>27599</v>
      </c>
      <c r="M381" s="615">
        <v>27412</v>
      </c>
      <c r="N381" s="585">
        <v>27599</v>
      </c>
      <c r="O381" s="585">
        <v>0</v>
      </c>
      <c r="P381" s="585">
        <v>27599</v>
      </c>
      <c r="Q381" s="621">
        <v>0</v>
      </c>
      <c r="R381" s="552"/>
      <c r="S381" s="564">
        <v>0</v>
      </c>
      <c r="T381" s="621">
        <v>187</v>
      </c>
      <c r="U381" s="552"/>
      <c r="V381" s="564">
        <v>6.8218298555378087E-3</v>
      </c>
    </row>
    <row r="382" spans="1:22" ht="15.75" customHeight="1">
      <c r="A382" s="23"/>
      <c r="B382" s="22" t="s">
        <v>15</v>
      </c>
      <c r="C382" s="60" t="s">
        <v>233</v>
      </c>
      <c r="D382" s="60"/>
      <c r="E382" s="101"/>
      <c r="F382" s="101"/>
      <c r="G382" s="101"/>
      <c r="H382" s="101"/>
      <c r="I382" s="24"/>
      <c r="J382" s="102"/>
      <c r="K382" s="207"/>
      <c r="L382" s="537"/>
      <c r="M382" s="261"/>
      <c r="N382" s="261"/>
      <c r="O382" s="261"/>
      <c r="P382" s="261"/>
      <c r="Q382" s="621"/>
      <c r="R382" s="554"/>
      <c r="S382" s="564"/>
      <c r="T382" s="621"/>
      <c r="U382" s="554"/>
      <c r="V382" s="564" t="s">
        <v>144</v>
      </c>
    </row>
    <row r="383" spans="1:22" ht="15.75" customHeight="1">
      <c r="A383" s="23"/>
      <c r="B383" s="22"/>
      <c r="C383" s="60"/>
      <c r="D383" s="60" t="s">
        <v>181</v>
      </c>
      <c r="E383" s="101"/>
      <c r="F383" s="101"/>
      <c r="G383" s="101"/>
      <c r="H383" s="101"/>
      <c r="I383" s="24"/>
      <c r="J383" s="102" t="s">
        <v>33</v>
      </c>
      <c r="K383" s="207"/>
      <c r="L383" s="553">
        <v>27930</v>
      </c>
      <c r="M383" s="616">
        <v>28020</v>
      </c>
      <c r="N383" s="616">
        <v>30000</v>
      </c>
      <c r="O383" s="616">
        <v>0</v>
      </c>
      <c r="P383" s="616">
        <v>30000</v>
      </c>
      <c r="Q383" s="622">
        <v>2070</v>
      </c>
      <c r="R383" s="552"/>
      <c r="S383" s="609">
        <v>7.4113856068743322E-2</v>
      </c>
      <c r="T383" s="622">
        <v>1980</v>
      </c>
      <c r="U383" s="552"/>
      <c r="V383" s="609">
        <v>7.0663811563169254E-2</v>
      </c>
    </row>
    <row r="384" spans="1:22" ht="15.75" customHeight="1">
      <c r="A384" s="23"/>
      <c r="B384" s="22"/>
      <c r="C384" s="60"/>
      <c r="D384" s="60"/>
      <c r="E384" s="101"/>
      <c r="F384" s="101"/>
      <c r="G384" s="101"/>
      <c r="H384" s="101"/>
      <c r="I384" s="24"/>
      <c r="J384" s="102"/>
      <c r="K384" s="207"/>
      <c r="L384" s="537"/>
      <c r="M384" s="261"/>
      <c r="N384" s="261"/>
      <c r="O384" s="261"/>
      <c r="P384" s="261"/>
      <c r="Q384" s="621"/>
      <c r="R384" s="554"/>
      <c r="S384" s="564"/>
      <c r="T384" s="621"/>
      <c r="U384" s="554"/>
      <c r="V384" s="564" t="s">
        <v>144</v>
      </c>
    </row>
    <row r="385" spans="1:22" ht="15.75" customHeight="1">
      <c r="A385" s="23"/>
      <c r="B385" s="22"/>
      <c r="C385" s="101"/>
      <c r="D385" s="101"/>
      <c r="E385" s="101"/>
      <c r="F385" s="101"/>
      <c r="G385" s="101" t="s">
        <v>39</v>
      </c>
      <c r="H385" s="101"/>
      <c r="I385" s="24"/>
      <c r="J385" s="102"/>
      <c r="K385" s="207"/>
      <c r="L385" s="585">
        <v>55529</v>
      </c>
      <c r="M385" s="618">
        <v>55432</v>
      </c>
      <c r="N385" s="618">
        <v>57599</v>
      </c>
      <c r="O385" s="618">
        <v>0</v>
      </c>
      <c r="P385" s="618">
        <v>57599</v>
      </c>
      <c r="Q385" s="621">
        <v>2070</v>
      </c>
      <c r="R385" s="552"/>
      <c r="S385" s="564">
        <v>3.7277818797385232E-2</v>
      </c>
      <c r="T385" s="621">
        <v>2167</v>
      </c>
      <c r="U385" s="552"/>
      <c r="V385" s="564">
        <v>3.9092942704574973E-2</v>
      </c>
    </row>
    <row r="386" spans="1:22" ht="15.75" customHeight="1">
      <c r="A386" s="23"/>
      <c r="B386" s="22"/>
      <c r="C386" s="101"/>
      <c r="D386" s="101"/>
      <c r="E386" s="101"/>
      <c r="F386" s="101"/>
      <c r="G386" s="101"/>
      <c r="H386" s="101"/>
      <c r="I386" s="24"/>
      <c r="J386" s="102"/>
      <c r="K386" s="207"/>
      <c r="L386" s="585"/>
      <c r="M386" s="261"/>
      <c r="N386" s="261"/>
      <c r="O386" s="261"/>
      <c r="P386" s="261"/>
      <c r="Q386" s="621"/>
      <c r="R386" s="554"/>
      <c r="S386" s="564"/>
      <c r="T386" s="621"/>
      <c r="U386" s="554"/>
      <c r="V386" s="564" t="s">
        <v>144</v>
      </c>
    </row>
    <row r="387" spans="1:22" ht="15.75" customHeight="1">
      <c r="A387" s="23"/>
      <c r="B387" s="22" t="s">
        <v>14</v>
      </c>
      <c r="C387" s="101" t="s">
        <v>168</v>
      </c>
      <c r="D387" s="101"/>
      <c r="E387" s="101"/>
      <c r="F387" s="101"/>
      <c r="G387" s="101"/>
      <c r="H387" s="101"/>
      <c r="I387" s="24"/>
      <c r="J387" s="102"/>
      <c r="K387" s="207"/>
      <c r="L387" s="537"/>
      <c r="M387" s="261"/>
      <c r="N387" s="261"/>
      <c r="O387" s="261"/>
      <c r="P387" s="261"/>
      <c r="Q387" s="621"/>
      <c r="R387" s="554"/>
      <c r="S387" s="564"/>
      <c r="T387" s="621"/>
      <c r="U387" s="554"/>
      <c r="V387" s="564" t="s">
        <v>144</v>
      </c>
    </row>
    <row r="388" spans="1:22" ht="15.75" customHeight="1">
      <c r="A388" s="23"/>
      <c r="B388" s="101"/>
      <c r="C388" s="101"/>
      <c r="D388" s="101" t="s">
        <v>84</v>
      </c>
      <c r="E388" s="101"/>
      <c r="F388" s="101"/>
      <c r="G388" s="101"/>
      <c r="H388" s="101"/>
      <c r="I388" s="101"/>
      <c r="J388" s="102" t="s">
        <v>29</v>
      </c>
      <c r="K388" s="207"/>
      <c r="L388" s="585">
        <v>13802</v>
      </c>
      <c r="M388" s="615">
        <v>13708</v>
      </c>
      <c r="N388" s="585">
        <v>0</v>
      </c>
      <c r="O388" s="585">
        <v>0</v>
      </c>
      <c r="P388" s="585">
        <v>0</v>
      </c>
      <c r="Q388" s="621">
        <v>-13802</v>
      </c>
      <c r="R388" s="552"/>
      <c r="S388" s="564">
        <v>-1</v>
      </c>
      <c r="T388" s="621">
        <v>-13708</v>
      </c>
      <c r="U388" s="552"/>
      <c r="V388" s="564">
        <v>-1</v>
      </c>
    </row>
    <row r="389" spans="1:22" ht="15.75" customHeight="1">
      <c r="A389" s="23"/>
      <c r="B389" s="22" t="s">
        <v>16</v>
      </c>
      <c r="C389" s="60" t="s">
        <v>246</v>
      </c>
      <c r="D389" s="60"/>
      <c r="E389" s="101"/>
      <c r="F389" s="101"/>
      <c r="G389" s="101"/>
      <c r="H389" s="101"/>
      <c r="I389" s="101"/>
      <c r="J389" s="102"/>
      <c r="K389" s="207"/>
      <c r="L389" s="537"/>
      <c r="M389" s="261"/>
      <c r="N389" s="261"/>
      <c r="O389" s="261"/>
      <c r="P389" s="261"/>
      <c r="Q389" s="621"/>
      <c r="R389" s="554"/>
      <c r="S389" s="564"/>
      <c r="T389" s="621"/>
      <c r="U389" s="554"/>
      <c r="V389" s="564"/>
    </row>
    <row r="390" spans="1:22" ht="15.75" customHeight="1">
      <c r="A390" s="23"/>
      <c r="B390" s="101"/>
      <c r="C390" s="60"/>
      <c r="D390" s="60" t="s">
        <v>182</v>
      </c>
      <c r="E390" s="101"/>
      <c r="F390" s="101"/>
      <c r="G390" s="101"/>
      <c r="H390" s="101"/>
      <c r="I390" s="101"/>
      <c r="J390" s="102" t="s">
        <v>33</v>
      </c>
      <c r="K390" s="207"/>
      <c r="L390" s="553">
        <v>13965</v>
      </c>
      <c r="M390" s="616">
        <v>14010</v>
      </c>
      <c r="N390" s="616">
        <v>15000</v>
      </c>
      <c r="O390" s="616">
        <v>0</v>
      </c>
      <c r="P390" s="616">
        <v>15000</v>
      </c>
      <c r="Q390" s="622">
        <v>1035</v>
      </c>
      <c r="R390" s="552"/>
      <c r="S390" s="609">
        <v>7.4113856068743322E-2</v>
      </c>
      <c r="T390" s="622">
        <v>990</v>
      </c>
      <c r="U390" s="552"/>
      <c r="V390" s="609">
        <v>7.0663811563169254E-2</v>
      </c>
    </row>
    <row r="391" spans="1:22" ht="15.75" customHeight="1">
      <c r="A391" s="23"/>
      <c r="B391" s="101"/>
      <c r="C391" s="60"/>
      <c r="D391" s="60"/>
      <c r="E391" s="101"/>
      <c r="F391" s="101"/>
      <c r="G391" s="101"/>
      <c r="H391" s="101"/>
      <c r="I391" s="101"/>
      <c r="J391" s="102"/>
      <c r="K391" s="207"/>
      <c r="L391" s="537"/>
      <c r="M391" s="261"/>
      <c r="N391" s="261"/>
      <c r="O391" s="261"/>
      <c r="P391" s="261"/>
      <c r="Q391" s="621"/>
      <c r="R391" s="554"/>
      <c r="S391" s="564"/>
      <c r="T391" s="621"/>
      <c r="U391" s="554"/>
      <c r="V391" s="564"/>
    </row>
    <row r="392" spans="1:22" ht="15.75" customHeight="1">
      <c r="A392" s="23"/>
      <c r="B392" s="101"/>
      <c r="C392" s="60"/>
      <c r="D392" s="60"/>
      <c r="E392" s="101"/>
      <c r="F392" s="101"/>
      <c r="G392" s="101" t="s">
        <v>39</v>
      </c>
      <c r="H392" s="101"/>
      <c r="I392" s="101"/>
      <c r="J392" s="102"/>
      <c r="K392" s="207"/>
      <c r="L392" s="585">
        <v>27767</v>
      </c>
      <c r="M392" s="618">
        <v>27718</v>
      </c>
      <c r="N392" s="618">
        <v>15000</v>
      </c>
      <c r="O392" s="618">
        <v>0</v>
      </c>
      <c r="P392" s="618">
        <v>15000</v>
      </c>
      <c r="Q392" s="621">
        <v>-12767</v>
      </c>
      <c r="R392" s="552"/>
      <c r="S392" s="564">
        <v>-0.45979039867468574</v>
      </c>
      <c r="T392" s="621">
        <v>-12718</v>
      </c>
      <c r="U392" s="552"/>
      <c r="V392" s="564">
        <v>-0.45883541381052029</v>
      </c>
    </row>
    <row r="393" spans="1:22" ht="15.75" customHeight="1">
      <c r="A393" s="23"/>
      <c r="B393" s="101"/>
      <c r="C393" s="101"/>
      <c r="D393" s="101"/>
      <c r="E393" s="101"/>
      <c r="F393" s="101"/>
      <c r="G393" s="101"/>
      <c r="H393" s="101"/>
      <c r="I393" s="101"/>
      <c r="J393" s="102"/>
      <c r="K393" s="207"/>
      <c r="L393" s="585"/>
      <c r="M393" s="261"/>
      <c r="N393" s="261"/>
      <c r="O393" s="261"/>
      <c r="P393" s="261"/>
      <c r="Q393" s="621"/>
      <c r="R393" s="554"/>
      <c r="S393" s="564"/>
      <c r="T393" s="621"/>
      <c r="U393" s="554"/>
      <c r="V393" s="564"/>
    </row>
    <row r="394" spans="1:22" ht="15.75" customHeight="1">
      <c r="A394" s="23"/>
      <c r="B394" s="22" t="s">
        <v>17</v>
      </c>
      <c r="C394" s="101" t="s">
        <v>169</v>
      </c>
      <c r="D394" s="101"/>
      <c r="E394" s="101"/>
      <c r="F394" s="101"/>
      <c r="G394" s="101"/>
      <c r="H394" s="101"/>
      <c r="I394" s="24"/>
      <c r="J394" s="102" t="s">
        <v>29</v>
      </c>
      <c r="K394" s="207"/>
      <c r="L394" s="585">
        <v>244694</v>
      </c>
      <c r="M394" s="615">
        <v>243032</v>
      </c>
      <c r="N394" s="585">
        <v>244694</v>
      </c>
      <c r="O394" s="585">
        <v>0</v>
      </c>
      <c r="P394" s="585">
        <v>244694</v>
      </c>
      <c r="Q394" s="621">
        <v>0</v>
      </c>
      <c r="R394" s="552"/>
      <c r="S394" s="564">
        <v>0</v>
      </c>
      <c r="T394" s="621">
        <v>1662</v>
      </c>
      <c r="U394" s="552"/>
      <c r="V394" s="564">
        <v>6.8386056157214714E-3</v>
      </c>
    </row>
    <row r="395" spans="1:22" ht="15.75" customHeight="1">
      <c r="A395" s="23"/>
      <c r="B395" s="61" t="s">
        <v>132</v>
      </c>
      <c r="C395" s="60" t="s">
        <v>234</v>
      </c>
      <c r="D395" s="60"/>
      <c r="E395" s="101"/>
      <c r="F395" s="101"/>
      <c r="G395" s="101"/>
      <c r="H395" s="101"/>
      <c r="I395" s="24"/>
      <c r="J395" s="102" t="s">
        <v>33</v>
      </c>
      <c r="K395" s="207"/>
      <c r="L395" s="553">
        <v>79135</v>
      </c>
      <c r="M395" s="616">
        <v>79390</v>
      </c>
      <c r="N395" s="616">
        <v>85000</v>
      </c>
      <c r="O395" s="616">
        <v>0</v>
      </c>
      <c r="P395" s="616">
        <v>85000</v>
      </c>
      <c r="Q395" s="622">
        <v>5865</v>
      </c>
      <c r="R395" s="553"/>
      <c r="S395" s="609">
        <v>7.4113856068743322E-2</v>
      </c>
      <c r="T395" s="622">
        <v>5610</v>
      </c>
      <c r="U395" s="553"/>
      <c r="V395" s="609">
        <v>7.0663811563169254E-2</v>
      </c>
    </row>
    <row r="396" spans="1:22" ht="15.75" customHeight="1">
      <c r="A396" s="23"/>
      <c r="B396" s="61"/>
      <c r="C396" s="60"/>
      <c r="D396" s="60"/>
      <c r="E396" s="101"/>
      <c r="F396" s="101"/>
      <c r="G396" s="101"/>
      <c r="H396" s="101"/>
      <c r="I396" s="24"/>
      <c r="J396" s="102"/>
      <c r="K396" s="207"/>
      <c r="L396" s="537"/>
      <c r="M396" s="261"/>
      <c r="N396" s="261"/>
      <c r="O396" s="261"/>
      <c r="P396" s="261"/>
      <c r="Q396" s="621"/>
      <c r="R396" s="554"/>
      <c r="S396" s="564"/>
      <c r="T396" s="621"/>
      <c r="U396" s="554"/>
      <c r="V396" s="564"/>
    </row>
    <row r="397" spans="1:22" ht="15.75" customHeight="1">
      <c r="A397" s="23"/>
      <c r="B397" s="61"/>
      <c r="C397" s="60"/>
      <c r="D397" s="60"/>
      <c r="E397" s="101"/>
      <c r="F397" s="101"/>
      <c r="G397" s="101" t="s">
        <v>39</v>
      </c>
      <c r="H397" s="101"/>
      <c r="I397" s="24"/>
      <c r="J397" s="102"/>
      <c r="K397" s="207"/>
      <c r="L397" s="552">
        <v>323829</v>
      </c>
      <c r="M397" s="618">
        <v>322422</v>
      </c>
      <c r="N397" s="618">
        <v>329694</v>
      </c>
      <c r="O397" s="618">
        <v>0</v>
      </c>
      <c r="P397" s="618">
        <v>329694</v>
      </c>
      <c r="Q397" s="621">
        <v>5865</v>
      </c>
      <c r="R397" s="552"/>
      <c r="S397" s="564">
        <v>1.8111410651918236E-2</v>
      </c>
      <c r="T397" s="621">
        <v>7272</v>
      </c>
      <c r="U397" s="552"/>
      <c r="V397" s="564">
        <v>2.2554292200904325E-2</v>
      </c>
    </row>
    <row r="398" spans="1:22" ht="15.75" customHeight="1">
      <c r="A398" s="23"/>
      <c r="B398" s="61"/>
      <c r="C398" s="60"/>
      <c r="D398" s="60"/>
      <c r="E398" s="101"/>
      <c r="F398" s="101"/>
      <c r="G398" s="101"/>
      <c r="H398" s="101"/>
      <c r="I398" s="24"/>
      <c r="J398" s="102"/>
      <c r="K398" s="207"/>
      <c r="L398" s="537"/>
      <c r="M398" s="261"/>
      <c r="N398" s="261"/>
      <c r="O398" s="261"/>
      <c r="P398" s="261"/>
      <c r="Q398" s="621"/>
      <c r="R398" s="554"/>
      <c r="S398" s="564"/>
      <c r="T398" s="621"/>
      <c r="U398" s="554"/>
      <c r="V398" s="564"/>
    </row>
    <row r="399" spans="1:22" ht="15.75" customHeight="1">
      <c r="A399" s="23"/>
      <c r="B399" s="22" t="s">
        <v>142</v>
      </c>
      <c r="C399" s="101" t="s">
        <v>170</v>
      </c>
      <c r="D399" s="101"/>
      <c r="E399" s="101"/>
      <c r="F399" s="101"/>
      <c r="G399" s="101"/>
      <c r="H399" s="101"/>
      <c r="I399" s="24"/>
      <c r="J399" s="102" t="s">
        <v>29</v>
      </c>
      <c r="K399" s="207"/>
      <c r="L399" s="552">
        <v>63281</v>
      </c>
      <c r="M399" s="615">
        <v>62851</v>
      </c>
      <c r="N399" s="552">
        <v>63281</v>
      </c>
      <c r="O399" s="552">
        <v>0</v>
      </c>
      <c r="P399" s="552">
        <v>63281</v>
      </c>
      <c r="Q399" s="621">
        <v>0</v>
      </c>
      <c r="R399" s="552"/>
      <c r="S399" s="564">
        <v>0</v>
      </c>
      <c r="T399" s="621">
        <v>430</v>
      </c>
      <c r="U399" s="552"/>
      <c r="V399" s="564">
        <v>6.84157769963889E-3</v>
      </c>
    </row>
    <row r="400" spans="1:22" s="492" customFormat="1" ht="15.75" customHeight="1">
      <c r="A400" s="23"/>
      <c r="B400" s="518"/>
      <c r="C400" s="526"/>
      <c r="D400" s="526"/>
      <c r="E400" s="526"/>
      <c r="F400" s="526"/>
      <c r="G400" s="526"/>
      <c r="H400" s="526"/>
      <c r="I400" s="24"/>
      <c r="J400" s="488"/>
      <c r="K400" s="594"/>
      <c r="L400" s="552"/>
      <c r="M400" s="261"/>
      <c r="N400" s="552"/>
      <c r="O400" s="552"/>
      <c r="P400" s="552"/>
      <c r="Q400" s="621"/>
      <c r="R400" s="552"/>
      <c r="S400" s="564"/>
      <c r="T400" s="621"/>
      <c r="U400" s="552"/>
      <c r="V400" s="564"/>
    </row>
    <row r="401" spans="1:22" s="492" customFormat="1" ht="15.75" customHeight="1">
      <c r="A401" s="23"/>
      <c r="B401" s="518" t="s">
        <v>143</v>
      </c>
      <c r="C401" s="526" t="s">
        <v>453</v>
      </c>
      <c r="D401" s="526"/>
      <c r="E401" s="526"/>
      <c r="F401" s="526"/>
      <c r="G401" s="526"/>
      <c r="H401" s="526"/>
      <c r="I401" s="24"/>
      <c r="J401" s="488" t="s">
        <v>29</v>
      </c>
      <c r="K401" s="594"/>
      <c r="L401" s="552">
        <v>7500</v>
      </c>
      <c r="M401" s="627">
        <v>7449</v>
      </c>
      <c r="N401" s="552">
        <v>7500</v>
      </c>
      <c r="O401" s="552">
        <v>0</v>
      </c>
      <c r="P401" s="552">
        <v>7500</v>
      </c>
      <c r="Q401" s="621">
        <v>0</v>
      </c>
      <c r="R401" s="552"/>
      <c r="S401" s="564">
        <v>0</v>
      </c>
      <c r="T401" s="621">
        <v>51</v>
      </c>
      <c r="U401" s="552"/>
      <c r="V401" s="564">
        <v>6.8465565847763976E-3</v>
      </c>
    </row>
    <row r="402" spans="1:22" s="492" customFormat="1" ht="15.75" customHeight="1">
      <c r="A402" s="23"/>
      <c r="B402" s="518"/>
      <c r="C402" s="526"/>
      <c r="D402" s="526"/>
      <c r="E402" s="526"/>
      <c r="F402" s="526"/>
      <c r="G402" s="526"/>
      <c r="H402" s="526"/>
      <c r="I402" s="24"/>
      <c r="J402" s="488"/>
      <c r="K402" s="594"/>
      <c r="L402" s="552"/>
      <c r="M402" s="261"/>
      <c r="N402" s="552"/>
      <c r="O402" s="552"/>
      <c r="P402" s="552"/>
      <c r="Q402" s="621"/>
      <c r="R402" s="552"/>
      <c r="S402" s="564"/>
      <c r="T402" s="621"/>
      <c r="U402" s="552"/>
      <c r="V402" s="564"/>
    </row>
    <row r="403" spans="1:22" ht="15.75" customHeight="1">
      <c r="A403" s="107"/>
      <c r="B403" s="518" t="s">
        <v>161</v>
      </c>
      <c r="C403" s="101" t="s">
        <v>383</v>
      </c>
      <c r="D403" s="101"/>
      <c r="E403" s="101"/>
      <c r="F403" s="101"/>
      <c r="G403" s="101"/>
      <c r="H403" s="101"/>
      <c r="I403" s="24"/>
      <c r="J403" s="102" t="s">
        <v>29</v>
      </c>
      <c r="K403" s="207"/>
      <c r="L403" s="552">
        <v>9942</v>
      </c>
      <c r="M403" s="615">
        <v>9875</v>
      </c>
      <c r="N403" s="552">
        <v>0</v>
      </c>
      <c r="O403" s="552">
        <v>0</v>
      </c>
      <c r="P403" s="552">
        <v>0</v>
      </c>
      <c r="Q403" s="621">
        <v>-9942</v>
      </c>
      <c r="R403" s="552"/>
      <c r="S403" s="564">
        <v>-1</v>
      </c>
      <c r="T403" s="621">
        <v>-9875</v>
      </c>
      <c r="U403" s="552"/>
      <c r="V403" s="564">
        <v>-1</v>
      </c>
    </row>
    <row r="404" spans="1:22" ht="15.75" customHeight="1">
      <c r="A404" s="23"/>
      <c r="B404" s="518" t="s">
        <v>162</v>
      </c>
      <c r="C404" s="60" t="s">
        <v>189</v>
      </c>
      <c r="D404" s="101"/>
      <c r="E404" s="101"/>
      <c r="F404" s="101"/>
      <c r="G404" s="101"/>
      <c r="H404" s="101"/>
      <c r="I404" s="24"/>
      <c r="J404" s="102" t="s">
        <v>33</v>
      </c>
      <c r="K404" s="207"/>
      <c r="L404" s="553">
        <v>13965</v>
      </c>
      <c r="M404" s="616">
        <v>14010</v>
      </c>
      <c r="N404" s="616">
        <v>15000</v>
      </c>
      <c r="O404" s="616">
        <v>0</v>
      </c>
      <c r="P404" s="616">
        <v>15000</v>
      </c>
      <c r="Q404" s="622">
        <v>1035</v>
      </c>
      <c r="R404" s="552"/>
      <c r="S404" s="609">
        <v>7.4113856068743322E-2</v>
      </c>
      <c r="T404" s="622">
        <v>990</v>
      </c>
      <c r="U404" s="552"/>
      <c r="V404" s="609">
        <v>7.0663811563169254E-2</v>
      </c>
    </row>
    <row r="405" spans="1:22" ht="15.75" customHeight="1">
      <c r="A405" s="23"/>
      <c r="B405" s="22"/>
      <c r="C405" s="60"/>
      <c r="D405" s="101"/>
      <c r="E405" s="101"/>
      <c r="F405" s="101"/>
      <c r="G405" s="101"/>
      <c r="H405" s="101"/>
      <c r="I405" s="24"/>
      <c r="J405" s="102"/>
      <c r="K405" s="207"/>
      <c r="L405" s="537"/>
      <c r="M405" s="261"/>
      <c r="N405" s="261"/>
      <c r="O405" s="261"/>
      <c r="P405" s="261"/>
      <c r="Q405" s="621"/>
      <c r="R405" s="554"/>
      <c r="S405" s="564"/>
      <c r="T405" s="621"/>
      <c r="U405" s="554"/>
      <c r="V405" s="564"/>
    </row>
    <row r="406" spans="1:22" ht="15.75" customHeight="1">
      <c r="A406" s="23"/>
      <c r="B406" s="22"/>
      <c r="C406" s="60"/>
      <c r="D406" s="101"/>
      <c r="E406" s="101"/>
      <c r="F406" s="101"/>
      <c r="G406" s="101" t="s">
        <v>39</v>
      </c>
      <c r="H406" s="101"/>
      <c r="I406" s="24"/>
      <c r="J406" s="102"/>
      <c r="K406" s="207"/>
      <c r="L406" s="552">
        <v>23907</v>
      </c>
      <c r="M406" s="615">
        <v>23885</v>
      </c>
      <c r="N406" s="615">
        <v>15000</v>
      </c>
      <c r="O406" s="615">
        <v>0</v>
      </c>
      <c r="P406" s="615">
        <v>15000</v>
      </c>
      <c r="Q406" s="621">
        <v>-8907</v>
      </c>
      <c r="R406" s="552"/>
      <c r="S406" s="564">
        <v>-0.37256870372694195</v>
      </c>
      <c r="T406" s="621">
        <v>-8885</v>
      </c>
      <c r="U406" s="552"/>
      <c r="V406" s="564">
        <v>-0.37199078919824158</v>
      </c>
    </row>
    <row r="407" spans="1:22" ht="15.75" customHeight="1">
      <c r="A407" s="23"/>
      <c r="B407" s="22"/>
      <c r="C407" s="60"/>
      <c r="D407" s="101"/>
      <c r="E407" s="101"/>
      <c r="F407" s="101"/>
      <c r="G407" s="101"/>
      <c r="H407" s="101"/>
      <c r="I407" s="24"/>
      <c r="J407" s="102"/>
      <c r="K407" s="207"/>
      <c r="L407" s="552"/>
      <c r="M407" s="261"/>
      <c r="N407" s="261"/>
      <c r="O407" s="261"/>
      <c r="P407" s="261"/>
      <c r="Q407" s="621"/>
      <c r="R407" s="552"/>
      <c r="S407" s="564"/>
      <c r="T407" s="621"/>
      <c r="U407" s="552"/>
      <c r="V407" s="564"/>
    </row>
    <row r="408" spans="1:22" ht="15.75" customHeight="1">
      <c r="A408" s="107"/>
      <c r="B408" s="518" t="s">
        <v>163</v>
      </c>
      <c r="C408" s="60" t="s">
        <v>211</v>
      </c>
      <c r="D408" s="101"/>
      <c r="E408" s="101"/>
      <c r="F408" s="101"/>
      <c r="G408" s="101"/>
      <c r="H408" s="101"/>
      <c r="I408" s="24"/>
      <c r="J408" s="102"/>
      <c r="K408" s="207"/>
      <c r="L408" s="537"/>
      <c r="M408" s="261"/>
      <c r="N408" s="261"/>
      <c r="O408" s="261"/>
      <c r="P408" s="261"/>
      <c r="Q408" s="621"/>
      <c r="R408" s="552"/>
      <c r="S408" s="564"/>
      <c r="T408" s="621"/>
      <c r="U408" s="552"/>
      <c r="V408" s="564"/>
    </row>
    <row r="409" spans="1:22" ht="15.75" customHeight="1">
      <c r="A409" s="23"/>
      <c r="B409" s="22"/>
      <c r="C409" s="60"/>
      <c r="D409" s="60" t="s">
        <v>202</v>
      </c>
      <c r="E409" s="101"/>
      <c r="F409" s="101"/>
      <c r="G409" s="101"/>
      <c r="H409" s="101"/>
      <c r="I409" s="24"/>
      <c r="J409" s="102" t="s">
        <v>29</v>
      </c>
      <c r="K409" s="207"/>
      <c r="L409" s="552">
        <v>3348</v>
      </c>
      <c r="M409" s="615">
        <v>3325</v>
      </c>
      <c r="N409" s="552">
        <v>0</v>
      </c>
      <c r="O409" s="552">
        <v>0</v>
      </c>
      <c r="P409" s="552">
        <v>0</v>
      </c>
      <c r="Q409" s="621">
        <v>-3348</v>
      </c>
      <c r="R409" s="552"/>
      <c r="S409" s="564">
        <v>-1</v>
      </c>
      <c r="T409" s="621">
        <v>-3325</v>
      </c>
      <c r="U409" s="552"/>
      <c r="V409" s="564">
        <v>-1</v>
      </c>
    </row>
    <row r="410" spans="1:22" ht="15.75" customHeight="1">
      <c r="A410" s="23"/>
      <c r="B410" s="518" t="s">
        <v>179</v>
      </c>
      <c r="C410" s="60" t="s">
        <v>212</v>
      </c>
      <c r="D410" s="101"/>
      <c r="E410" s="101"/>
      <c r="F410" s="101"/>
      <c r="G410" s="101"/>
      <c r="H410" s="101"/>
      <c r="I410" s="24"/>
      <c r="J410" s="102"/>
      <c r="K410" s="207"/>
      <c r="L410" s="537"/>
      <c r="M410" s="261"/>
      <c r="N410" s="261"/>
      <c r="O410" s="261"/>
      <c r="P410" s="261"/>
      <c r="Q410" s="621"/>
      <c r="R410" s="554"/>
      <c r="S410" s="564"/>
      <c r="T410" s="621"/>
      <c r="U410" s="554"/>
      <c r="V410" s="564"/>
    </row>
    <row r="411" spans="1:22" ht="15.75" customHeight="1">
      <c r="A411" s="23"/>
      <c r="B411" s="22"/>
      <c r="C411" s="60"/>
      <c r="D411" s="60" t="s">
        <v>185</v>
      </c>
      <c r="E411" s="101"/>
      <c r="F411" s="101"/>
      <c r="G411" s="101"/>
      <c r="H411" s="101"/>
      <c r="I411" s="24"/>
      <c r="J411" s="102" t="s">
        <v>33</v>
      </c>
      <c r="K411" s="207"/>
      <c r="L411" s="553">
        <v>4655</v>
      </c>
      <c r="M411" s="616">
        <v>4670</v>
      </c>
      <c r="N411" s="616">
        <v>5000</v>
      </c>
      <c r="O411" s="616">
        <v>0</v>
      </c>
      <c r="P411" s="616">
        <v>5000</v>
      </c>
      <c r="Q411" s="622">
        <v>345</v>
      </c>
      <c r="R411" s="552"/>
      <c r="S411" s="609">
        <v>7.4113856068743322E-2</v>
      </c>
      <c r="T411" s="622">
        <v>330</v>
      </c>
      <c r="U411" s="552"/>
      <c r="V411" s="609">
        <v>7.0663811563169254E-2</v>
      </c>
    </row>
    <row r="412" spans="1:22" ht="15.75" customHeight="1">
      <c r="A412" s="23"/>
      <c r="B412" s="22"/>
      <c r="C412" s="60"/>
      <c r="D412" s="60"/>
      <c r="E412" s="101"/>
      <c r="F412" s="101"/>
      <c r="G412" s="101"/>
      <c r="H412" s="101"/>
      <c r="I412" s="24"/>
      <c r="J412" s="102"/>
      <c r="K412" s="207"/>
      <c r="L412" s="537"/>
      <c r="M412" s="261"/>
      <c r="N412" s="261"/>
      <c r="O412" s="261"/>
      <c r="P412" s="261"/>
      <c r="Q412" s="621"/>
      <c r="R412" s="554"/>
      <c r="S412" s="564"/>
      <c r="T412" s="621"/>
      <c r="U412" s="554"/>
      <c r="V412" s="564"/>
    </row>
    <row r="413" spans="1:22" ht="15.75" customHeight="1">
      <c r="A413" s="23"/>
      <c r="B413" s="22"/>
      <c r="C413" s="60"/>
      <c r="D413" s="60"/>
      <c r="E413" s="101"/>
      <c r="F413" s="101"/>
      <c r="G413" s="101" t="s">
        <v>39</v>
      </c>
      <c r="H413" s="101"/>
      <c r="I413" s="24"/>
      <c r="J413" s="102"/>
      <c r="K413" s="207"/>
      <c r="L413" s="552">
        <v>8003</v>
      </c>
      <c r="M413" s="615">
        <v>7995</v>
      </c>
      <c r="N413" s="615">
        <v>5000</v>
      </c>
      <c r="O413" s="615">
        <v>0</v>
      </c>
      <c r="P413" s="615">
        <v>5000</v>
      </c>
      <c r="Q413" s="621">
        <v>-3003</v>
      </c>
      <c r="R413" s="552"/>
      <c r="S413" s="564">
        <v>-0.37523428714232165</v>
      </c>
      <c r="T413" s="621">
        <v>-2995</v>
      </c>
      <c r="U413" s="552"/>
      <c r="V413" s="564">
        <v>-0.37460913070669166</v>
      </c>
    </row>
    <row r="414" spans="1:22" ht="15.75" customHeight="1">
      <c r="A414" s="23"/>
      <c r="B414" s="22"/>
      <c r="C414" s="60"/>
      <c r="D414" s="60"/>
      <c r="E414" s="101"/>
      <c r="F414" s="101"/>
      <c r="G414" s="101"/>
      <c r="H414" s="101"/>
      <c r="I414" s="24"/>
      <c r="J414" s="102"/>
      <c r="K414" s="207"/>
      <c r="L414" s="552"/>
      <c r="M414" s="261"/>
      <c r="N414" s="261"/>
      <c r="O414" s="261"/>
      <c r="P414" s="261"/>
      <c r="Q414" s="621"/>
      <c r="R414" s="554"/>
      <c r="S414" s="564"/>
      <c r="T414" s="621"/>
      <c r="U414" s="554"/>
      <c r="V414" s="564"/>
    </row>
    <row r="415" spans="1:22" ht="15.75" customHeight="1">
      <c r="A415" s="107"/>
      <c r="B415" s="518" t="s">
        <v>180</v>
      </c>
      <c r="C415" s="60" t="s">
        <v>188</v>
      </c>
      <c r="D415" s="60"/>
      <c r="E415" s="101"/>
      <c r="F415" s="101"/>
      <c r="G415" s="101"/>
      <c r="H415" s="101"/>
      <c r="I415" s="24"/>
      <c r="J415" s="102" t="s">
        <v>29</v>
      </c>
      <c r="K415" s="207"/>
      <c r="L415" s="552">
        <v>3348</v>
      </c>
      <c r="M415" s="615">
        <v>3325</v>
      </c>
      <c r="N415" s="552">
        <v>0</v>
      </c>
      <c r="O415" s="552">
        <v>0</v>
      </c>
      <c r="P415" s="552">
        <v>0</v>
      </c>
      <c r="Q415" s="621">
        <v>-3348</v>
      </c>
      <c r="R415" s="552"/>
      <c r="S415" s="564">
        <v>-1</v>
      </c>
      <c r="T415" s="621">
        <v>-3325</v>
      </c>
      <c r="U415" s="552"/>
      <c r="V415" s="564">
        <v>-1</v>
      </c>
    </row>
    <row r="416" spans="1:22" ht="15.75" customHeight="1">
      <c r="A416" s="23"/>
      <c r="B416" s="518" t="s">
        <v>187</v>
      </c>
      <c r="C416" s="60" t="s">
        <v>190</v>
      </c>
      <c r="D416" s="101"/>
      <c r="E416" s="101"/>
      <c r="F416" s="101"/>
      <c r="G416" s="101"/>
      <c r="H416" s="101"/>
      <c r="I416" s="24"/>
      <c r="J416" s="102" t="s">
        <v>33</v>
      </c>
      <c r="K416" s="207"/>
      <c r="L416" s="553">
        <v>4655</v>
      </c>
      <c r="M416" s="616">
        <v>4670</v>
      </c>
      <c r="N416" s="616">
        <v>5000</v>
      </c>
      <c r="O416" s="616">
        <v>0</v>
      </c>
      <c r="P416" s="616">
        <v>5000</v>
      </c>
      <c r="Q416" s="622">
        <v>345</v>
      </c>
      <c r="R416" s="552"/>
      <c r="S416" s="609">
        <v>7.4113856068743322E-2</v>
      </c>
      <c r="T416" s="622">
        <v>330</v>
      </c>
      <c r="U416" s="552"/>
      <c r="V416" s="609">
        <v>7.0663811563169254E-2</v>
      </c>
    </row>
    <row r="417" spans="1:22" ht="15.75" customHeight="1">
      <c r="A417" s="23"/>
      <c r="B417" s="22"/>
      <c r="C417" s="60"/>
      <c r="D417" s="101"/>
      <c r="E417" s="101"/>
      <c r="F417" s="101"/>
      <c r="G417" s="101"/>
      <c r="H417" s="101"/>
      <c r="I417" s="24"/>
      <c r="J417" s="102"/>
      <c r="K417" s="207"/>
      <c r="L417" s="537"/>
      <c r="M417" s="261"/>
      <c r="N417" s="261"/>
      <c r="O417" s="261"/>
      <c r="P417" s="261"/>
      <c r="Q417" s="621"/>
      <c r="R417" s="554"/>
      <c r="S417" s="564"/>
      <c r="T417" s="621"/>
      <c r="U417" s="554"/>
      <c r="V417" s="564"/>
    </row>
    <row r="418" spans="1:22" ht="15.75" customHeight="1">
      <c r="A418" s="23"/>
      <c r="B418" s="22"/>
      <c r="C418" s="60"/>
      <c r="D418" s="101"/>
      <c r="E418" s="101"/>
      <c r="F418" s="101"/>
      <c r="G418" s="101" t="s">
        <v>39</v>
      </c>
      <c r="H418" s="101"/>
      <c r="I418" s="24"/>
      <c r="J418" s="102"/>
      <c r="K418" s="207"/>
      <c r="L418" s="552">
        <v>8003</v>
      </c>
      <c r="M418" s="615">
        <v>7995</v>
      </c>
      <c r="N418" s="615">
        <v>5000</v>
      </c>
      <c r="O418" s="615">
        <v>0</v>
      </c>
      <c r="P418" s="615">
        <v>5000</v>
      </c>
      <c r="Q418" s="621">
        <v>-3003</v>
      </c>
      <c r="R418" s="552"/>
      <c r="S418" s="564">
        <v>-0.37523428714232165</v>
      </c>
      <c r="T418" s="621">
        <v>-2995</v>
      </c>
      <c r="U418" s="552"/>
      <c r="V418" s="564">
        <v>-0.37460913070669166</v>
      </c>
    </row>
    <row r="419" spans="1:22" ht="15.75" customHeight="1">
      <c r="A419" s="23"/>
      <c r="B419" s="22"/>
      <c r="C419" s="60"/>
      <c r="D419" s="101"/>
      <c r="E419" s="101"/>
      <c r="F419" s="101"/>
      <c r="G419" s="101"/>
      <c r="H419" s="101"/>
      <c r="I419" s="24"/>
      <c r="J419" s="102"/>
      <c r="K419" s="207"/>
      <c r="L419" s="537"/>
      <c r="M419" s="261"/>
      <c r="N419" s="261"/>
      <c r="O419" s="261"/>
      <c r="P419" s="261"/>
      <c r="Q419" s="621"/>
      <c r="R419" s="554"/>
      <c r="S419" s="564"/>
      <c r="T419" s="621"/>
      <c r="U419" s="554"/>
      <c r="V419" s="564"/>
    </row>
    <row r="420" spans="1:22" ht="15.75" customHeight="1">
      <c r="A420" s="23"/>
      <c r="B420" s="121" t="s">
        <v>452</v>
      </c>
      <c r="C420" s="101" t="s">
        <v>171</v>
      </c>
      <c r="D420" s="101"/>
      <c r="E420" s="101"/>
      <c r="F420" s="101"/>
      <c r="G420" s="101"/>
      <c r="H420" s="101"/>
      <c r="I420" s="24"/>
      <c r="J420" s="102" t="s">
        <v>29</v>
      </c>
      <c r="K420" s="207"/>
      <c r="L420" s="553">
        <v>9648</v>
      </c>
      <c r="M420" s="616">
        <v>9583</v>
      </c>
      <c r="N420" s="553">
        <v>9648</v>
      </c>
      <c r="O420" s="553">
        <v>0</v>
      </c>
      <c r="P420" s="553">
        <v>9648</v>
      </c>
      <c r="Q420" s="622">
        <v>0</v>
      </c>
      <c r="R420" s="552"/>
      <c r="S420" s="609">
        <v>0</v>
      </c>
      <c r="T420" s="622">
        <v>65</v>
      </c>
      <c r="U420" s="552"/>
      <c r="V420" s="609">
        <v>6.7828446206823489E-3</v>
      </c>
    </row>
    <row r="421" spans="1:22" ht="15.75" customHeight="1">
      <c r="A421" s="23"/>
      <c r="B421" s="22"/>
      <c r="C421" s="60"/>
      <c r="D421" s="101"/>
      <c r="E421" s="101"/>
      <c r="F421" s="101"/>
      <c r="G421" s="101"/>
      <c r="H421" s="101"/>
      <c r="I421" s="24"/>
      <c r="J421" s="102"/>
      <c r="K421" s="207"/>
      <c r="L421" s="552"/>
      <c r="M421" s="261"/>
      <c r="N421" s="261"/>
      <c r="O421" s="261"/>
      <c r="P421" s="261"/>
      <c r="Q421" s="621"/>
      <c r="R421" s="554"/>
      <c r="S421" s="564"/>
      <c r="T421" s="621"/>
      <c r="U421" s="554"/>
      <c r="V421" s="564"/>
    </row>
    <row r="422" spans="1:22" ht="15.75" customHeight="1">
      <c r="A422" s="23"/>
      <c r="B422" s="101"/>
      <c r="C422" s="101"/>
      <c r="D422" s="101"/>
      <c r="E422" s="101" t="s">
        <v>172</v>
      </c>
      <c r="F422" s="101"/>
      <c r="G422" s="101"/>
      <c r="H422" s="101"/>
      <c r="I422" s="24"/>
      <c r="J422" s="102"/>
      <c r="K422" s="207"/>
      <c r="L422" s="585">
        <v>614001</v>
      </c>
      <c r="M422" s="615">
        <v>611276</v>
      </c>
      <c r="N422" s="615">
        <v>507722</v>
      </c>
      <c r="O422" s="615">
        <v>0</v>
      </c>
      <c r="P422" s="615">
        <v>507722</v>
      </c>
      <c r="Q422" s="621">
        <v>-106279</v>
      </c>
      <c r="R422" s="552"/>
      <c r="S422" s="564">
        <v>-0.17309255196652773</v>
      </c>
      <c r="T422" s="621">
        <v>-103554</v>
      </c>
      <c r="U422" s="552"/>
      <c r="V422" s="564">
        <v>-0.16940629110254612</v>
      </c>
    </row>
    <row r="423" spans="1:22" ht="15.75" customHeight="1">
      <c r="A423" s="23"/>
      <c r="B423" s="101"/>
      <c r="C423" s="101"/>
      <c r="D423" s="101"/>
      <c r="E423" s="101"/>
      <c r="F423" s="101"/>
      <c r="G423" s="101"/>
      <c r="H423" s="101" t="s">
        <v>243</v>
      </c>
      <c r="I423" s="24"/>
      <c r="J423" s="102" t="s">
        <v>29</v>
      </c>
      <c r="K423" s="207"/>
      <c r="L423" s="585">
        <v>469696</v>
      </c>
      <c r="M423" s="615">
        <v>466506</v>
      </c>
      <c r="N423" s="615">
        <v>352722</v>
      </c>
      <c r="O423" s="615">
        <v>0</v>
      </c>
      <c r="P423" s="615">
        <v>352722</v>
      </c>
      <c r="Q423" s="621">
        <v>-116974</v>
      </c>
      <c r="R423" s="552"/>
      <c r="S423" s="564">
        <v>-0.24904193350592729</v>
      </c>
      <c r="T423" s="621">
        <v>-113784</v>
      </c>
      <c r="U423" s="552"/>
      <c r="V423" s="564">
        <v>-0.2439068307803115</v>
      </c>
    </row>
    <row r="424" spans="1:22" ht="15.75" customHeight="1">
      <c r="A424" s="23"/>
      <c r="B424" s="101"/>
      <c r="C424" s="101"/>
      <c r="D424" s="101"/>
      <c r="E424" s="101"/>
      <c r="F424" s="101"/>
      <c r="G424" s="101"/>
      <c r="H424" s="101" t="s">
        <v>244</v>
      </c>
      <c r="I424" s="24"/>
      <c r="J424" s="102" t="s">
        <v>33</v>
      </c>
      <c r="K424" s="207"/>
      <c r="L424" s="585">
        <v>144305</v>
      </c>
      <c r="M424" s="615">
        <v>144770</v>
      </c>
      <c r="N424" s="615">
        <v>155000</v>
      </c>
      <c r="O424" s="615">
        <v>0</v>
      </c>
      <c r="P424" s="615">
        <v>155000</v>
      </c>
      <c r="Q424" s="621">
        <v>10695</v>
      </c>
      <c r="R424" s="552"/>
      <c r="S424" s="564">
        <v>7.4113856068743322E-2</v>
      </c>
      <c r="T424" s="621">
        <v>10230</v>
      </c>
      <c r="U424" s="552"/>
      <c r="V424" s="564">
        <v>7.0663811563169254E-2</v>
      </c>
    </row>
    <row r="425" spans="1:22" ht="15.75" customHeight="1">
      <c r="A425" s="23"/>
      <c r="B425" s="101"/>
      <c r="C425" s="101"/>
      <c r="D425" s="101"/>
      <c r="E425" s="101"/>
      <c r="F425" s="101"/>
      <c r="G425" s="101"/>
      <c r="H425" s="135"/>
      <c r="I425" s="169"/>
      <c r="J425" s="170"/>
      <c r="K425" s="207"/>
      <c r="L425" s="552"/>
      <c r="M425" s="261"/>
      <c r="N425" s="261"/>
      <c r="O425" s="261"/>
      <c r="P425" s="261"/>
      <c r="Q425" s="621"/>
      <c r="R425" s="554"/>
      <c r="S425" s="564"/>
      <c r="T425" s="621"/>
      <c r="U425" s="554"/>
      <c r="V425" s="564"/>
    </row>
    <row r="426" spans="1:22" ht="15.75" customHeight="1">
      <c r="A426" s="23"/>
      <c r="B426" s="101"/>
      <c r="C426" s="101"/>
      <c r="D426" s="101"/>
      <c r="E426" s="101"/>
      <c r="F426" s="101"/>
      <c r="G426" s="101"/>
      <c r="H426" s="135"/>
      <c r="I426" s="169"/>
      <c r="J426" s="170"/>
      <c r="K426" s="207"/>
      <c r="L426" s="537"/>
      <c r="M426" s="261"/>
      <c r="N426" s="261"/>
      <c r="O426" s="261"/>
      <c r="P426" s="261"/>
      <c r="Q426" s="621"/>
      <c r="R426" s="554"/>
      <c r="S426" s="564"/>
      <c r="T426" s="621"/>
      <c r="U426" s="554"/>
      <c r="V426" s="564"/>
    </row>
    <row r="427" spans="1:22" s="492" customFormat="1" ht="15.75" customHeight="1">
      <c r="A427" s="531" t="s">
        <v>480</v>
      </c>
      <c r="B427" s="460"/>
      <c r="C427" s="571"/>
      <c r="D427" s="571"/>
      <c r="E427" s="460"/>
      <c r="F427" s="571"/>
      <c r="G427" s="460"/>
      <c r="H427" s="571"/>
      <c r="I427" s="571"/>
      <c r="J427" s="605"/>
      <c r="K427" s="594"/>
      <c r="L427" s="554"/>
      <c r="M427" s="261"/>
      <c r="N427" s="261"/>
      <c r="O427" s="261"/>
      <c r="P427" s="261"/>
      <c r="Q427" s="621"/>
      <c r="R427" s="554"/>
      <c r="S427" s="564"/>
      <c r="T427" s="621"/>
      <c r="U427" s="554"/>
      <c r="V427" s="564"/>
    </row>
    <row r="428" spans="1:22" s="495" customFormat="1" ht="15.75" customHeight="1">
      <c r="A428" s="651" t="s">
        <v>478</v>
      </c>
      <c r="B428" s="7"/>
      <c r="C428" s="402"/>
      <c r="D428" s="402"/>
      <c r="E428" s="7"/>
      <c r="F428" s="402"/>
      <c r="G428" s="7"/>
      <c r="H428" s="402"/>
      <c r="I428" s="402"/>
      <c r="J428" s="5"/>
      <c r="K428" s="448"/>
      <c r="L428" s="555"/>
      <c r="M428" s="261"/>
      <c r="N428" s="261"/>
      <c r="O428" s="261"/>
      <c r="P428" s="261"/>
      <c r="Q428" s="621"/>
      <c r="R428" s="555"/>
      <c r="S428" s="564"/>
      <c r="T428" s="621"/>
      <c r="U428" s="555"/>
      <c r="V428" s="564"/>
    </row>
    <row r="429" spans="1:22" ht="15.75" customHeight="1">
      <c r="A429" s="496"/>
      <c r="B429" s="28"/>
      <c r="C429" s="168"/>
      <c r="D429" s="168"/>
      <c r="E429" s="168"/>
      <c r="F429" s="168"/>
      <c r="G429" s="168"/>
      <c r="H429" s="168"/>
      <c r="I429" s="168"/>
      <c r="J429" s="490"/>
      <c r="K429" s="501"/>
      <c r="L429" s="537"/>
      <c r="M429" s="261"/>
      <c r="N429" s="261"/>
      <c r="O429" s="261"/>
      <c r="P429" s="261"/>
      <c r="Q429" s="621"/>
      <c r="R429" s="554"/>
      <c r="S429" s="564"/>
      <c r="T429" s="621"/>
      <c r="U429" s="554"/>
      <c r="V429" s="564"/>
    </row>
    <row r="430" spans="1:22" s="479" customFormat="1" ht="15.75" customHeight="1">
      <c r="A430" s="478"/>
      <c r="B430" s="475"/>
      <c r="C430" s="476"/>
      <c r="D430" s="476"/>
      <c r="E430" s="476"/>
      <c r="F430" s="476"/>
      <c r="G430" s="476"/>
      <c r="H430" s="476"/>
      <c r="I430" s="476"/>
      <c r="J430" s="477"/>
      <c r="K430" s="480"/>
      <c r="L430" s="585"/>
      <c r="M430" s="261"/>
      <c r="N430" s="261"/>
      <c r="O430" s="261"/>
      <c r="P430" s="261"/>
      <c r="Q430" s="621"/>
      <c r="R430" s="554"/>
      <c r="S430" s="564"/>
      <c r="T430" s="621"/>
      <c r="U430" s="554"/>
      <c r="V430" s="564"/>
    </row>
    <row r="431" spans="1:22" ht="15.75" customHeight="1">
      <c r="A431" s="20" t="s">
        <v>164</v>
      </c>
      <c r="B431" s="103"/>
      <c r="C431" s="103"/>
      <c r="D431" s="103"/>
      <c r="E431" s="103"/>
      <c r="F431" s="103"/>
      <c r="G431" s="103"/>
      <c r="H431" s="103"/>
      <c r="I431" s="101"/>
      <c r="J431" s="102"/>
      <c r="K431" s="207"/>
      <c r="L431" s="537"/>
      <c r="M431" s="261"/>
      <c r="N431" s="261"/>
      <c r="O431" s="261"/>
      <c r="P431" s="261"/>
      <c r="Q431" s="621"/>
      <c r="R431" s="552"/>
      <c r="S431" s="564"/>
      <c r="T431" s="621"/>
      <c r="U431" s="552"/>
      <c r="V431" s="564"/>
    </row>
    <row r="432" spans="1:22" ht="15.75" customHeight="1">
      <c r="A432" s="101"/>
      <c r="B432" s="22"/>
      <c r="C432" s="60"/>
      <c r="D432" s="101"/>
      <c r="E432" s="101"/>
      <c r="F432" s="101"/>
      <c r="G432" s="101"/>
      <c r="H432" s="101"/>
      <c r="I432" s="24"/>
      <c r="J432" s="102"/>
      <c r="K432" s="207"/>
      <c r="L432" s="615"/>
      <c r="M432" s="261"/>
      <c r="N432" s="615"/>
      <c r="O432" s="615"/>
      <c r="P432" s="615"/>
      <c r="Q432" s="621"/>
      <c r="R432" s="552"/>
      <c r="S432" s="564"/>
      <c r="T432" s="621"/>
      <c r="U432" s="552"/>
      <c r="V432" s="564"/>
    </row>
    <row r="433" spans="1:22" ht="15.75" customHeight="1">
      <c r="A433" s="21" t="s">
        <v>36</v>
      </c>
      <c r="B433" s="101" t="s">
        <v>184</v>
      </c>
      <c r="C433" s="101"/>
      <c r="D433" s="101"/>
      <c r="E433" s="101"/>
      <c r="F433" s="101"/>
      <c r="G433" s="101"/>
      <c r="H433" s="101"/>
      <c r="I433" s="27"/>
      <c r="J433" s="102"/>
      <c r="K433" s="207"/>
      <c r="L433" s="537"/>
      <c r="M433" s="261"/>
      <c r="N433" s="261"/>
      <c r="O433" s="261"/>
      <c r="P433" s="261"/>
      <c r="Q433" s="621"/>
      <c r="R433" s="552"/>
      <c r="S433" s="564"/>
      <c r="T433" s="621"/>
      <c r="U433" s="552"/>
      <c r="V433" s="564"/>
    </row>
    <row r="434" spans="1:22" ht="15.75" customHeight="1">
      <c r="A434" s="107"/>
      <c r="B434" s="22" t="s">
        <v>38</v>
      </c>
      <c r="C434" s="101" t="s">
        <v>201</v>
      </c>
      <c r="D434" s="101"/>
      <c r="E434" s="101"/>
      <c r="F434" s="101"/>
      <c r="G434" s="101"/>
      <c r="H434" s="101"/>
      <c r="I434" s="24"/>
      <c r="J434" s="102" t="s">
        <v>29</v>
      </c>
      <c r="K434" s="207"/>
      <c r="L434" s="552">
        <v>107795</v>
      </c>
      <c r="M434" s="615">
        <v>107063</v>
      </c>
      <c r="N434" s="552">
        <v>0</v>
      </c>
      <c r="O434" s="618">
        <v>0</v>
      </c>
      <c r="P434" s="552">
        <v>0</v>
      </c>
      <c r="Q434" s="621">
        <v>-107795</v>
      </c>
      <c r="R434" s="552"/>
      <c r="S434" s="564">
        <v>-1</v>
      </c>
      <c r="T434" s="621">
        <v>-107063</v>
      </c>
      <c r="U434" s="552"/>
      <c r="V434" s="564">
        <v>-1</v>
      </c>
    </row>
    <row r="435" spans="1:22" ht="15.75" customHeight="1">
      <c r="A435" s="101"/>
      <c r="B435" s="22" t="s">
        <v>13</v>
      </c>
      <c r="C435" s="60" t="s">
        <v>235</v>
      </c>
      <c r="D435" s="101"/>
      <c r="E435" s="101"/>
      <c r="F435" s="101"/>
      <c r="G435" s="101"/>
      <c r="H435" s="101"/>
      <c r="I435" s="24"/>
      <c r="J435" s="102" t="s">
        <v>33</v>
      </c>
      <c r="K435" s="207"/>
      <c r="L435" s="552">
        <v>93100</v>
      </c>
      <c r="M435" s="615">
        <v>93400</v>
      </c>
      <c r="N435" s="615">
        <v>100000</v>
      </c>
      <c r="O435" s="618">
        <v>0</v>
      </c>
      <c r="P435" s="615">
        <v>100000</v>
      </c>
      <c r="Q435" s="621">
        <v>6900</v>
      </c>
      <c r="R435" s="552"/>
      <c r="S435" s="564">
        <v>7.4113856068743322E-2</v>
      </c>
      <c r="T435" s="621">
        <v>6600</v>
      </c>
      <c r="U435" s="552"/>
      <c r="V435" s="564">
        <v>7.0663811563169254E-2</v>
      </c>
    </row>
    <row r="436" spans="1:22" ht="15.75" customHeight="1">
      <c r="A436" s="101"/>
      <c r="B436" s="22" t="s">
        <v>15</v>
      </c>
      <c r="C436" s="60" t="s">
        <v>216</v>
      </c>
      <c r="D436" s="101"/>
      <c r="E436" s="101"/>
      <c r="F436" s="101"/>
      <c r="G436" s="101"/>
      <c r="H436" s="101"/>
      <c r="I436" s="24"/>
      <c r="J436" s="102" t="s">
        <v>29</v>
      </c>
      <c r="K436" s="207"/>
      <c r="L436" s="542">
        <v>9671</v>
      </c>
      <c r="M436" s="616">
        <v>9605</v>
      </c>
      <c r="N436" s="542">
        <v>0</v>
      </c>
      <c r="O436" s="616">
        <v>0</v>
      </c>
      <c r="P436" s="616">
        <v>0</v>
      </c>
      <c r="Q436" s="622">
        <v>-9671</v>
      </c>
      <c r="R436" s="552"/>
      <c r="S436" s="609">
        <v>-1</v>
      </c>
      <c r="T436" s="622">
        <v>-9605</v>
      </c>
      <c r="U436" s="552"/>
      <c r="V436" s="609">
        <v>-1</v>
      </c>
    </row>
    <row r="437" spans="1:22" ht="15.75" customHeight="1">
      <c r="A437" s="101"/>
      <c r="B437" s="22"/>
      <c r="C437" s="60"/>
      <c r="D437" s="101"/>
      <c r="E437" s="101"/>
      <c r="F437" s="101"/>
      <c r="G437" s="101"/>
      <c r="H437" s="101"/>
      <c r="I437" s="24"/>
      <c r="J437" s="102"/>
      <c r="K437" s="207"/>
      <c r="L437" s="552"/>
      <c r="M437" s="261"/>
      <c r="N437" s="261"/>
      <c r="O437" s="261"/>
      <c r="P437" s="261"/>
      <c r="Q437" s="621"/>
      <c r="R437" s="554"/>
      <c r="S437" s="564"/>
      <c r="T437" s="621"/>
      <c r="U437" s="554"/>
      <c r="V437" s="564"/>
    </row>
    <row r="438" spans="1:22" ht="15.75" customHeight="1">
      <c r="A438" s="101"/>
      <c r="B438" s="22"/>
      <c r="C438" s="60"/>
      <c r="D438" s="101"/>
      <c r="E438" s="101"/>
      <c r="F438" s="101"/>
      <c r="G438" s="101" t="s">
        <v>39</v>
      </c>
      <c r="H438" s="101"/>
      <c r="I438" s="24"/>
      <c r="J438" s="102"/>
      <c r="K438" s="207"/>
      <c r="L438" s="585">
        <v>210566</v>
      </c>
      <c r="M438" s="618">
        <v>210068</v>
      </c>
      <c r="N438" s="618">
        <v>100000</v>
      </c>
      <c r="O438" s="618">
        <v>0</v>
      </c>
      <c r="P438" s="618">
        <v>100000</v>
      </c>
      <c r="Q438" s="621">
        <v>-110566</v>
      </c>
      <c r="R438" s="552"/>
      <c r="S438" s="564">
        <v>-0.52508952062536207</v>
      </c>
      <c r="T438" s="621">
        <v>-110068</v>
      </c>
      <c r="U438" s="552"/>
      <c r="V438" s="564">
        <v>-0.52396366890721102</v>
      </c>
    </row>
    <row r="439" spans="1:22" ht="15.75" customHeight="1">
      <c r="A439" s="101"/>
      <c r="B439" s="22"/>
      <c r="C439" s="60"/>
      <c r="D439" s="101"/>
      <c r="E439" s="101"/>
      <c r="F439" s="101"/>
      <c r="G439" s="101"/>
      <c r="H439" s="101" t="s">
        <v>243</v>
      </c>
      <c r="I439" s="24"/>
      <c r="J439" s="102"/>
      <c r="K439" s="207"/>
      <c r="L439" s="585">
        <v>117466</v>
      </c>
      <c r="M439" s="618">
        <v>116668</v>
      </c>
      <c r="N439" s="618">
        <v>0</v>
      </c>
      <c r="O439" s="618">
        <v>0</v>
      </c>
      <c r="P439" s="618">
        <v>0</v>
      </c>
      <c r="Q439" s="621">
        <v>-117466</v>
      </c>
      <c r="R439" s="552"/>
      <c r="S439" s="564">
        <v>-1</v>
      </c>
      <c r="T439" s="621">
        <v>-116668</v>
      </c>
      <c r="U439" s="552"/>
      <c r="V439" s="564">
        <v>-1</v>
      </c>
    </row>
    <row r="440" spans="1:22" ht="15.75" customHeight="1">
      <c r="A440" s="101"/>
      <c r="B440" s="22"/>
      <c r="C440" s="60"/>
      <c r="D440" s="101"/>
      <c r="E440" s="101"/>
      <c r="F440" s="101"/>
      <c r="G440" s="101"/>
      <c r="H440" s="101" t="s">
        <v>244</v>
      </c>
      <c r="I440" s="24"/>
      <c r="J440" s="102"/>
      <c r="K440" s="207"/>
      <c r="L440" s="585">
        <v>93100</v>
      </c>
      <c r="M440" s="618">
        <v>93400</v>
      </c>
      <c r="N440" s="618">
        <v>100000</v>
      </c>
      <c r="O440" s="618">
        <v>0</v>
      </c>
      <c r="P440" s="618">
        <v>100000</v>
      </c>
      <c r="Q440" s="621">
        <v>6900</v>
      </c>
      <c r="R440" s="552"/>
      <c r="S440" s="564">
        <v>7.4113856068743322E-2</v>
      </c>
      <c r="T440" s="621">
        <v>6600</v>
      </c>
      <c r="U440" s="552"/>
      <c r="V440" s="564">
        <v>7.0663811563169254E-2</v>
      </c>
    </row>
    <row r="441" spans="1:22" ht="15.75" customHeight="1">
      <c r="A441" s="101"/>
      <c r="B441" s="22"/>
      <c r="C441" s="60"/>
      <c r="D441" s="101"/>
      <c r="E441" s="101"/>
      <c r="F441" s="101"/>
      <c r="G441" s="101"/>
      <c r="H441" s="101"/>
      <c r="I441" s="24"/>
      <c r="J441" s="102"/>
      <c r="K441" s="207"/>
      <c r="L441" s="552"/>
      <c r="M441" s="261"/>
      <c r="N441" s="261"/>
      <c r="O441" s="261"/>
      <c r="P441" s="261"/>
      <c r="Q441" s="621"/>
      <c r="R441" s="554"/>
      <c r="S441" s="564"/>
      <c r="T441" s="621"/>
      <c r="U441" s="554"/>
      <c r="V441" s="564"/>
    </row>
    <row r="442" spans="1:22" ht="15.75" customHeight="1">
      <c r="A442" s="21" t="s">
        <v>37</v>
      </c>
      <c r="B442" s="101" t="s">
        <v>6</v>
      </c>
      <c r="C442" s="60"/>
      <c r="D442" s="101"/>
      <c r="E442" s="101"/>
      <c r="F442" s="101"/>
      <c r="G442" s="101"/>
      <c r="H442" s="101"/>
      <c r="I442" s="24"/>
      <c r="J442" s="102"/>
      <c r="K442" s="207"/>
      <c r="L442" s="552"/>
      <c r="M442" s="261"/>
      <c r="N442" s="261"/>
      <c r="O442" s="261"/>
      <c r="P442" s="261"/>
      <c r="Q442" s="621"/>
      <c r="R442" s="554"/>
      <c r="S442" s="564"/>
      <c r="T442" s="621"/>
      <c r="U442" s="554"/>
      <c r="V442" s="564"/>
    </row>
    <row r="443" spans="1:22" ht="15.75" customHeight="1">
      <c r="A443" s="101"/>
      <c r="B443" s="89" t="s">
        <v>225</v>
      </c>
      <c r="C443" s="101" t="s">
        <v>7</v>
      </c>
      <c r="D443" s="101"/>
      <c r="E443" s="101"/>
      <c r="F443" s="101"/>
      <c r="G443" s="101"/>
      <c r="H443" s="101"/>
      <c r="I443" s="27"/>
      <c r="J443" s="102"/>
      <c r="K443" s="207"/>
      <c r="L443" s="537"/>
      <c r="M443" s="261"/>
      <c r="N443" s="261"/>
      <c r="O443" s="261"/>
      <c r="P443" s="261"/>
      <c r="Q443" s="621"/>
      <c r="R443" s="554"/>
      <c r="S443" s="564"/>
      <c r="T443" s="621"/>
      <c r="U443" s="554"/>
      <c r="V443" s="564"/>
    </row>
    <row r="444" spans="1:22" ht="15.75" customHeight="1">
      <c r="A444" s="23"/>
      <c r="B444" s="101"/>
      <c r="C444" s="22" t="s">
        <v>25</v>
      </c>
      <c r="D444" s="101" t="s">
        <v>8</v>
      </c>
      <c r="E444" s="101"/>
      <c r="F444" s="101"/>
      <c r="G444" s="101"/>
      <c r="H444" s="101"/>
      <c r="I444" s="24"/>
      <c r="J444" s="102" t="s">
        <v>29</v>
      </c>
      <c r="K444" s="207"/>
      <c r="L444" s="552">
        <v>65103</v>
      </c>
      <c r="M444" s="615">
        <v>64661</v>
      </c>
      <c r="N444" s="615">
        <v>0</v>
      </c>
      <c r="O444" s="615">
        <v>0</v>
      </c>
      <c r="P444" s="615">
        <v>0</v>
      </c>
      <c r="Q444" s="621">
        <v>-65103</v>
      </c>
      <c r="R444" s="552"/>
      <c r="S444" s="564">
        <v>-1</v>
      </c>
      <c r="T444" s="621">
        <v>-64661</v>
      </c>
      <c r="U444" s="552"/>
      <c r="V444" s="564">
        <v>-1</v>
      </c>
    </row>
    <row r="445" spans="1:22" ht="15.75" customHeight="1">
      <c r="A445" s="23"/>
      <c r="B445" s="101"/>
      <c r="C445" s="22" t="s">
        <v>26</v>
      </c>
      <c r="D445" s="101" t="s">
        <v>9</v>
      </c>
      <c r="E445" s="101"/>
      <c r="F445" s="101"/>
      <c r="G445" s="101"/>
      <c r="H445" s="101"/>
      <c r="I445" s="24"/>
      <c r="J445" s="102" t="s">
        <v>29</v>
      </c>
      <c r="K445" s="207"/>
      <c r="L445" s="553">
        <v>7061</v>
      </c>
      <c r="M445" s="616">
        <v>7013</v>
      </c>
      <c r="N445" s="616">
        <v>0</v>
      </c>
      <c r="O445" s="616">
        <v>0</v>
      </c>
      <c r="P445" s="616">
        <v>0</v>
      </c>
      <c r="Q445" s="622">
        <v>-7061</v>
      </c>
      <c r="R445" s="552"/>
      <c r="S445" s="609">
        <v>-1</v>
      </c>
      <c r="T445" s="622">
        <v>-7013</v>
      </c>
      <c r="U445" s="552"/>
      <c r="V445" s="609">
        <v>-1</v>
      </c>
    </row>
    <row r="446" spans="1:22" ht="15.75" customHeight="1">
      <c r="A446" s="23"/>
      <c r="B446" s="101"/>
      <c r="C446" s="101"/>
      <c r="D446" s="101"/>
      <c r="E446" s="101"/>
      <c r="F446" s="101"/>
      <c r="G446" s="101"/>
      <c r="H446" s="101"/>
      <c r="I446" s="24"/>
      <c r="J446" s="102"/>
      <c r="K446" s="207"/>
      <c r="L446" s="552"/>
      <c r="M446" s="261"/>
      <c r="N446" s="261"/>
      <c r="O446" s="261"/>
      <c r="P446" s="261"/>
      <c r="Q446" s="621"/>
      <c r="R446" s="554"/>
      <c r="S446" s="564"/>
      <c r="T446" s="621"/>
      <c r="U446" s="554"/>
      <c r="V446" s="564"/>
    </row>
    <row r="447" spans="1:22" ht="15.75" customHeight="1">
      <c r="A447" s="23"/>
      <c r="B447" s="101"/>
      <c r="C447" s="101"/>
      <c r="D447" s="101"/>
      <c r="E447" s="101"/>
      <c r="F447" s="101"/>
      <c r="G447" s="101" t="s">
        <v>39</v>
      </c>
      <c r="H447" s="101"/>
      <c r="I447" s="24"/>
      <c r="J447" s="102"/>
      <c r="K447" s="207"/>
      <c r="L447" s="585">
        <v>72164</v>
      </c>
      <c r="M447" s="618">
        <v>71674</v>
      </c>
      <c r="N447" s="618">
        <v>0</v>
      </c>
      <c r="O447" s="618">
        <v>0</v>
      </c>
      <c r="P447" s="618">
        <v>0</v>
      </c>
      <c r="Q447" s="621">
        <v>-72164</v>
      </c>
      <c r="R447" s="552"/>
      <c r="S447" s="564">
        <v>-1</v>
      </c>
      <c r="T447" s="621">
        <v>-71674</v>
      </c>
      <c r="U447" s="552"/>
      <c r="V447" s="564">
        <v>-1</v>
      </c>
    </row>
    <row r="448" spans="1:22" ht="15.75" customHeight="1">
      <c r="A448" s="23"/>
      <c r="B448" s="101"/>
      <c r="C448" s="101"/>
      <c r="D448" s="101"/>
      <c r="E448" s="101"/>
      <c r="F448" s="101"/>
      <c r="G448" s="101"/>
      <c r="H448" s="101"/>
      <c r="I448" s="27"/>
      <c r="J448" s="102"/>
      <c r="K448" s="207"/>
      <c r="L448" s="552"/>
      <c r="M448" s="261"/>
      <c r="N448" s="261"/>
      <c r="O448" s="261"/>
      <c r="P448" s="261"/>
      <c r="Q448" s="621"/>
      <c r="R448" s="554"/>
      <c r="S448" s="564"/>
      <c r="T448" s="621"/>
      <c r="U448" s="554"/>
      <c r="V448" s="564"/>
    </row>
    <row r="449" spans="1:22" ht="15.6" customHeight="1">
      <c r="A449" s="23"/>
      <c r="B449" s="89" t="s">
        <v>223</v>
      </c>
      <c r="C449" s="101" t="s">
        <v>220</v>
      </c>
      <c r="D449" s="101"/>
      <c r="E449" s="101"/>
      <c r="F449" s="101"/>
      <c r="G449" s="101"/>
      <c r="H449" s="101"/>
      <c r="I449" s="101"/>
      <c r="K449" s="207"/>
      <c r="L449" s="552"/>
      <c r="M449" s="261"/>
      <c r="N449" s="261"/>
      <c r="O449" s="261"/>
      <c r="P449" s="261"/>
      <c r="Q449" s="621"/>
      <c r="R449" s="554"/>
      <c r="S449" s="564"/>
      <c r="T449" s="621"/>
      <c r="U449" s="554"/>
      <c r="V449" s="564"/>
    </row>
    <row r="450" spans="1:22" s="507" customFormat="1" ht="18.75" customHeight="1">
      <c r="A450" s="512"/>
      <c r="B450" s="513"/>
      <c r="C450" s="506"/>
      <c r="D450" s="506" t="s">
        <v>219</v>
      </c>
      <c r="E450" s="506"/>
      <c r="F450" s="506"/>
      <c r="G450" s="506"/>
      <c r="H450" s="506"/>
      <c r="I450" s="506"/>
      <c r="J450" s="509" t="s">
        <v>29</v>
      </c>
      <c r="K450" s="505"/>
      <c r="L450" s="585">
        <v>11800</v>
      </c>
      <c r="M450" s="615">
        <v>11720</v>
      </c>
      <c r="N450" s="585">
        <v>11800</v>
      </c>
      <c r="O450" s="585">
        <v>0</v>
      </c>
      <c r="P450" s="585">
        <v>11800</v>
      </c>
      <c r="Q450" s="621">
        <v>0</v>
      </c>
      <c r="R450" s="560"/>
      <c r="S450" s="564">
        <v>0</v>
      </c>
      <c r="T450" s="621">
        <v>80</v>
      </c>
      <c r="U450" s="560"/>
      <c r="V450" s="564">
        <v>6.8259385665530026E-3</v>
      </c>
    </row>
    <row r="451" spans="1:22" ht="15.6" customHeight="1">
      <c r="A451" s="23"/>
      <c r="B451" s="89" t="s">
        <v>221</v>
      </c>
      <c r="C451" s="101" t="s">
        <v>157</v>
      </c>
      <c r="E451" s="101"/>
      <c r="F451" s="101"/>
      <c r="G451" s="101"/>
      <c r="H451" s="101"/>
      <c r="I451" s="101"/>
      <c r="J451" s="102" t="s">
        <v>29</v>
      </c>
      <c r="K451" s="207"/>
      <c r="L451" s="552">
        <v>8286</v>
      </c>
      <c r="M451" s="615">
        <v>8230</v>
      </c>
      <c r="N451" s="552">
        <v>8286</v>
      </c>
      <c r="O451" s="552">
        <v>0</v>
      </c>
      <c r="P451" s="552">
        <v>8286</v>
      </c>
      <c r="Q451" s="621">
        <v>0</v>
      </c>
      <c r="R451" s="552"/>
      <c r="S451" s="564">
        <v>0</v>
      </c>
      <c r="T451" s="621">
        <v>56</v>
      </c>
      <c r="U451" s="552"/>
      <c r="V451" s="564">
        <v>6.8043742405832219E-3</v>
      </c>
    </row>
    <row r="452" spans="1:22" ht="15.6" customHeight="1">
      <c r="A452" s="23"/>
      <c r="B452" s="89"/>
      <c r="C452" s="101"/>
      <c r="E452" s="101"/>
      <c r="F452" s="101"/>
      <c r="G452" s="101"/>
      <c r="H452" s="101"/>
      <c r="I452" s="101"/>
      <c r="J452" s="102"/>
      <c r="K452" s="207"/>
      <c r="L452" s="537"/>
      <c r="M452" s="261"/>
      <c r="N452" s="261"/>
      <c r="O452" s="261"/>
      <c r="P452" s="261"/>
      <c r="Q452" s="621"/>
      <c r="R452" s="552"/>
      <c r="S452" s="564"/>
      <c r="T452" s="621"/>
      <c r="U452" s="552"/>
      <c r="V452" s="564"/>
    </row>
    <row r="453" spans="1:22" ht="15.75" customHeight="1">
      <c r="A453" s="78">
        <v>4</v>
      </c>
      <c r="B453" s="105" t="s">
        <v>64</v>
      </c>
      <c r="C453" s="105"/>
      <c r="D453" s="105"/>
      <c r="E453" s="105"/>
      <c r="F453" s="105"/>
      <c r="G453" s="105"/>
      <c r="H453" s="105"/>
      <c r="I453" s="110"/>
      <c r="J453" s="106"/>
      <c r="K453" s="207"/>
      <c r="L453" s="552"/>
      <c r="M453" s="261"/>
      <c r="N453" s="261"/>
      <c r="O453" s="261"/>
      <c r="P453" s="261"/>
      <c r="Q453" s="621"/>
      <c r="R453" s="554"/>
      <c r="S453" s="564"/>
      <c r="T453" s="621"/>
      <c r="U453" s="554"/>
      <c r="V453" s="564"/>
    </row>
    <row r="454" spans="1:22" s="507" customFormat="1" ht="15.6" customHeight="1">
      <c r="A454" s="506"/>
      <c r="B454" s="236" t="s">
        <v>38</v>
      </c>
      <c r="C454" s="503" t="s">
        <v>65</v>
      </c>
      <c r="D454" s="503"/>
      <c r="E454" s="503"/>
      <c r="F454" s="503"/>
      <c r="G454" s="503"/>
      <c r="H454" s="503"/>
      <c r="I454" s="514"/>
      <c r="J454" s="504" t="s">
        <v>29</v>
      </c>
      <c r="K454" s="505"/>
      <c r="L454" s="585">
        <v>950000</v>
      </c>
      <c r="M454" s="615">
        <v>943549</v>
      </c>
      <c r="N454" s="585">
        <v>550000</v>
      </c>
      <c r="O454" s="585">
        <v>400000</v>
      </c>
      <c r="P454" s="585">
        <v>950000</v>
      </c>
      <c r="Q454" s="621">
        <v>0</v>
      </c>
      <c r="R454" s="560"/>
      <c r="S454" s="564">
        <v>0</v>
      </c>
      <c r="T454" s="621">
        <v>6451</v>
      </c>
      <c r="U454" s="560"/>
      <c r="V454" s="564">
        <v>6.8369528238596544E-3</v>
      </c>
    </row>
    <row r="455" spans="1:22" ht="15.75" customHeight="1">
      <c r="A455" s="23"/>
      <c r="B455" s="28" t="s">
        <v>13</v>
      </c>
      <c r="C455" s="105" t="s">
        <v>80</v>
      </c>
      <c r="D455" s="105"/>
      <c r="E455" s="105"/>
      <c r="F455" s="105"/>
      <c r="G455" s="105"/>
      <c r="H455" s="105"/>
      <c r="I455" s="52"/>
      <c r="J455" s="106"/>
      <c r="K455" s="207"/>
      <c r="L455" s="552"/>
      <c r="M455" s="261"/>
      <c r="N455" s="261"/>
      <c r="O455" s="261"/>
      <c r="P455" s="261"/>
      <c r="Q455" s="621"/>
      <c r="R455" s="554"/>
      <c r="S455" s="564"/>
      <c r="T455" s="621"/>
      <c r="U455" s="554"/>
      <c r="V455" s="564"/>
    </row>
    <row r="456" spans="1:22" ht="15.75" customHeight="1">
      <c r="A456" s="23"/>
      <c r="B456" s="105"/>
      <c r="C456" s="105"/>
      <c r="D456" s="28" t="s">
        <v>81</v>
      </c>
      <c r="E456" s="105"/>
      <c r="F456" s="105"/>
      <c r="G456" s="105"/>
      <c r="H456" s="105"/>
      <c r="I456" s="52"/>
      <c r="J456" s="106" t="s">
        <v>29</v>
      </c>
      <c r="K456" s="207"/>
      <c r="L456" s="585">
        <v>339754</v>
      </c>
      <c r="M456" s="615">
        <v>337447</v>
      </c>
      <c r="N456" s="585">
        <v>0</v>
      </c>
      <c r="O456" s="585">
        <v>0</v>
      </c>
      <c r="P456" s="585">
        <v>0</v>
      </c>
      <c r="Q456" s="621">
        <v>-339754</v>
      </c>
      <c r="R456" s="552"/>
      <c r="S456" s="564">
        <v>-1</v>
      </c>
      <c r="T456" s="621">
        <v>-337447</v>
      </c>
      <c r="U456" s="552"/>
      <c r="V456" s="564">
        <v>-1</v>
      </c>
    </row>
    <row r="457" spans="1:22" ht="15.75" customHeight="1">
      <c r="A457" s="23"/>
      <c r="B457" s="28" t="s">
        <v>15</v>
      </c>
      <c r="C457" s="105" t="s">
        <v>263</v>
      </c>
      <c r="D457" s="105"/>
      <c r="E457" s="105"/>
      <c r="F457" s="105"/>
      <c r="G457" s="105"/>
      <c r="H457" s="105"/>
      <c r="I457" s="52"/>
      <c r="J457" s="106" t="s">
        <v>29</v>
      </c>
      <c r="K457" s="207"/>
      <c r="L457" s="585">
        <v>28047</v>
      </c>
      <c r="M457" s="615">
        <v>27857</v>
      </c>
      <c r="N457" s="615">
        <v>0</v>
      </c>
      <c r="O457" s="615">
        <v>0</v>
      </c>
      <c r="P457" s="615">
        <v>0</v>
      </c>
      <c r="Q457" s="621">
        <v>-28047</v>
      </c>
      <c r="R457" s="552"/>
      <c r="S457" s="564">
        <v>-1</v>
      </c>
      <c r="T457" s="621">
        <v>-27857</v>
      </c>
      <c r="U457" s="552"/>
      <c r="V457" s="564">
        <v>-1</v>
      </c>
    </row>
    <row r="458" spans="1:22" ht="15.75" customHeight="1">
      <c r="A458" s="23"/>
      <c r="B458" s="22" t="s">
        <v>14</v>
      </c>
      <c r="C458" s="101" t="s">
        <v>66</v>
      </c>
      <c r="D458" s="101"/>
      <c r="E458" s="101"/>
      <c r="F458" s="101"/>
      <c r="G458" s="101"/>
      <c r="H458" s="101"/>
      <c r="I458" s="101"/>
      <c r="J458" s="102" t="s">
        <v>29</v>
      </c>
      <c r="K458" s="207"/>
      <c r="L458" s="585">
        <v>15134</v>
      </c>
      <c r="M458" s="615">
        <v>15031</v>
      </c>
      <c r="N458" s="615">
        <v>15134</v>
      </c>
      <c r="O458" s="615">
        <v>0</v>
      </c>
      <c r="P458" s="615">
        <v>15134</v>
      </c>
      <c r="Q458" s="621">
        <v>0</v>
      </c>
      <c r="R458" s="552"/>
      <c r="S458" s="564">
        <v>0</v>
      </c>
      <c r="T458" s="621">
        <v>103</v>
      </c>
      <c r="U458" s="552"/>
      <c r="V458" s="564">
        <v>6.8525048233649688E-3</v>
      </c>
    </row>
    <row r="459" spans="1:22" ht="15.75" customHeight="1">
      <c r="A459" s="23"/>
      <c r="B459" s="22"/>
      <c r="C459" s="101"/>
      <c r="D459" s="101"/>
      <c r="E459" s="101"/>
      <c r="F459" s="101"/>
      <c r="G459" s="101"/>
      <c r="H459" s="101"/>
      <c r="I459" s="101"/>
      <c r="J459" s="102"/>
      <c r="K459" s="207"/>
      <c r="L459" s="552"/>
      <c r="M459" s="261"/>
      <c r="N459" s="261"/>
      <c r="O459" s="261"/>
      <c r="P459" s="261"/>
      <c r="Q459" s="621"/>
      <c r="R459" s="552"/>
      <c r="S459" s="564"/>
      <c r="T459" s="621"/>
      <c r="U459" s="552"/>
      <c r="V459" s="564"/>
    </row>
    <row r="460" spans="1:22" ht="17.25" customHeight="1">
      <c r="A460" s="78">
        <v>5</v>
      </c>
      <c r="B460" s="101" t="s">
        <v>429</v>
      </c>
      <c r="C460" s="101"/>
      <c r="D460" s="101"/>
      <c r="E460" s="101"/>
      <c r="F460" s="101"/>
      <c r="G460" s="101"/>
      <c r="H460" s="101"/>
      <c r="I460" s="24"/>
      <c r="J460" s="102" t="s">
        <v>29</v>
      </c>
      <c r="K460" s="207"/>
      <c r="L460" s="552">
        <v>43092</v>
      </c>
      <c r="M460" s="615">
        <v>42799</v>
      </c>
      <c r="N460" s="615">
        <v>0</v>
      </c>
      <c r="O460" s="615">
        <v>0</v>
      </c>
      <c r="P460" s="615">
        <v>0</v>
      </c>
      <c r="Q460" s="621">
        <v>-43092</v>
      </c>
      <c r="R460" s="552"/>
      <c r="S460" s="564">
        <v>-1</v>
      </c>
      <c r="T460" s="621">
        <v>-42799</v>
      </c>
      <c r="U460" s="552"/>
      <c r="V460" s="564">
        <v>-1</v>
      </c>
    </row>
    <row r="461" spans="1:22" s="492" customFormat="1" ht="17.25" customHeight="1">
      <c r="A461" s="439">
        <v>6</v>
      </c>
      <c r="B461" s="526" t="s">
        <v>496</v>
      </c>
      <c r="C461" s="526"/>
      <c r="D461" s="526"/>
      <c r="E461" s="526"/>
      <c r="F461" s="526"/>
      <c r="G461" s="526"/>
      <c r="H461" s="526"/>
      <c r="I461" s="24"/>
      <c r="J461" s="488" t="s">
        <v>29</v>
      </c>
      <c r="K461" s="594"/>
      <c r="L461" s="553">
        <v>0</v>
      </c>
      <c r="M461" s="616">
        <v>0</v>
      </c>
      <c r="N461" s="616">
        <v>147906</v>
      </c>
      <c r="O461" s="616">
        <v>0</v>
      </c>
      <c r="P461" s="616">
        <v>147906</v>
      </c>
      <c r="Q461" s="622">
        <v>147906</v>
      </c>
      <c r="R461" s="552"/>
      <c r="S461" s="609" t="s">
        <v>509</v>
      </c>
      <c r="T461" s="622">
        <v>147906</v>
      </c>
      <c r="U461" s="552"/>
      <c r="V461" s="609" t="s">
        <v>509</v>
      </c>
    </row>
    <row r="462" spans="1:22" ht="15.75" customHeight="1">
      <c r="A462" s="78"/>
      <c r="B462" s="101"/>
      <c r="C462" s="101"/>
      <c r="D462" s="101"/>
      <c r="E462" s="101"/>
      <c r="F462" s="101"/>
      <c r="G462" s="101"/>
      <c r="H462" s="101"/>
      <c r="I462" s="27"/>
      <c r="J462" s="102"/>
      <c r="K462" s="207"/>
      <c r="L462" s="552"/>
      <c r="M462" s="261"/>
      <c r="N462" s="261"/>
      <c r="O462" s="261"/>
      <c r="P462" s="261"/>
      <c r="Q462" s="621"/>
      <c r="R462" s="554"/>
      <c r="S462" s="564"/>
      <c r="T462" s="621"/>
      <c r="U462" s="554"/>
      <c r="V462" s="564"/>
    </row>
    <row r="463" spans="1:22" ht="15.75" customHeight="1">
      <c r="A463" s="23"/>
      <c r="B463" s="101"/>
      <c r="C463" s="101"/>
      <c r="D463" s="101"/>
      <c r="E463" s="103" t="s">
        <v>40</v>
      </c>
      <c r="F463" s="103"/>
      <c r="G463" s="35"/>
      <c r="H463" s="35"/>
      <c r="I463" s="36"/>
      <c r="J463" s="37"/>
      <c r="K463" s="215"/>
      <c r="L463" s="418">
        <v>2292844</v>
      </c>
      <c r="M463" s="617">
        <v>2279651</v>
      </c>
      <c r="N463" s="617">
        <v>1340848</v>
      </c>
      <c r="O463" s="617">
        <v>400000</v>
      </c>
      <c r="P463" s="617">
        <v>1740848</v>
      </c>
      <c r="Q463" s="621">
        <v>-551996</v>
      </c>
      <c r="R463" s="418"/>
      <c r="S463" s="564">
        <v>-0.24074729898763281</v>
      </c>
      <c r="T463" s="621">
        <v>-538803</v>
      </c>
      <c r="U463" s="418"/>
      <c r="V463" s="564">
        <v>-0.23635328390179022</v>
      </c>
    </row>
    <row r="464" spans="1:22" s="98" customFormat="1" ht="15.75" customHeight="1">
      <c r="A464" s="107"/>
      <c r="B464" s="105"/>
      <c r="C464" s="105"/>
      <c r="D464" s="105"/>
      <c r="E464" s="105"/>
      <c r="F464" s="105" t="s">
        <v>58</v>
      </c>
      <c r="G464" s="108"/>
      <c r="H464" s="108"/>
      <c r="I464" s="110"/>
      <c r="J464" s="106"/>
      <c r="K464" s="207"/>
      <c r="L464" s="585">
        <v>2055439</v>
      </c>
      <c r="M464" s="585">
        <v>2041481</v>
      </c>
      <c r="N464" s="585">
        <v>1085848</v>
      </c>
      <c r="O464" s="585">
        <v>400000</v>
      </c>
      <c r="P464" s="585">
        <v>1485848</v>
      </c>
      <c r="Q464" s="621">
        <v>-569591</v>
      </c>
      <c r="R464" s="552"/>
      <c r="S464" s="564">
        <v>-0.27711403743920393</v>
      </c>
      <c r="T464" s="621">
        <v>-555633</v>
      </c>
      <c r="U464" s="552"/>
      <c r="V464" s="564">
        <v>-0.27217152645554865</v>
      </c>
    </row>
    <row r="465" spans="1:22" s="98" customFormat="1" ht="15.75" customHeight="1">
      <c r="A465" s="107"/>
      <c r="B465" s="105"/>
      <c r="C465" s="105"/>
      <c r="D465" s="105"/>
      <c r="E465" s="105"/>
      <c r="F465" s="101" t="s">
        <v>72</v>
      </c>
      <c r="G465" s="108"/>
      <c r="H465" s="108"/>
      <c r="I465" s="110"/>
      <c r="J465" s="106"/>
      <c r="K465" s="207"/>
      <c r="L465" s="552">
        <v>237405</v>
      </c>
      <c r="M465" s="585">
        <v>238170</v>
      </c>
      <c r="N465" s="585">
        <v>255000</v>
      </c>
      <c r="O465" s="585">
        <v>0</v>
      </c>
      <c r="P465" s="585">
        <v>255000</v>
      </c>
      <c r="Q465" s="621">
        <v>17595</v>
      </c>
      <c r="R465" s="552"/>
      <c r="S465" s="564">
        <v>7.4113856068743322E-2</v>
      </c>
      <c r="T465" s="621">
        <v>16830</v>
      </c>
      <c r="U465" s="552"/>
      <c r="V465" s="564">
        <v>7.0663811563169254E-2</v>
      </c>
    </row>
    <row r="466" spans="1:22" s="98" customFormat="1" ht="15.75" customHeight="1">
      <c r="A466" s="107"/>
      <c r="B466" s="105"/>
      <c r="C466" s="105"/>
      <c r="D466" s="105"/>
      <c r="E466" s="105"/>
      <c r="F466" s="101"/>
      <c r="G466" s="108"/>
      <c r="H466" s="108"/>
      <c r="I466" s="110"/>
      <c r="J466" s="106"/>
      <c r="K466" s="207"/>
      <c r="L466" s="554"/>
      <c r="M466" s="261"/>
      <c r="N466" s="261"/>
      <c r="O466" s="261"/>
      <c r="P466" s="261"/>
      <c r="Q466" s="621"/>
      <c r="R466" s="554"/>
      <c r="S466" s="564"/>
      <c r="T466" s="621"/>
      <c r="U466" s="554"/>
      <c r="V466" s="564"/>
    </row>
    <row r="467" spans="1:22" s="98" customFormat="1" ht="15.75" customHeight="1">
      <c r="A467" s="107"/>
      <c r="B467" s="105"/>
      <c r="C467" s="105"/>
      <c r="D467" s="105"/>
      <c r="E467" s="105"/>
      <c r="F467" s="101"/>
      <c r="G467" s="108"/>
      <c r="H467" s="108"/>
      <c r="I467" s="110"/>
      <c r="J467" s="106"/>
      <c r="K467" s="207"/>
      <c r="L467" s="416"/>
      <c r="M467" s="585"/>
      <c r="N467" s="585"/>
      <c r="O467" s="585"/>
      <c r="P467" s="585"/>
      <c r="Q467" s="621"/>
      <c r="R467" s="567"/>
      <c r="S467" s="564"/>
      <c r="T467" s="621"/>
      <c r="U467" s="567"/>
      <c r="V467" s="564"/>
    </row>
    <row r="468" spans="1:22" s="492" customFormat="1" ht="15.75" customHeight="1">
      <c r="A468" s="531" t="s">
        <v>480</v>
      </c>
      <c r="B468" s="460"/>
      <c r="C468" s="571"/>
      <c r="D468" s="571"/>
      <c r="E468" s="460"/>
      <c r="F468" s="571"/>
      <c r="G468" s="460"/>
      <c r="H468" s="571"/>
      <c r="I468" s="571"/>
      <c r="J468" s="605"/>
      <c r="K468" s="594"/>
      <c r="L468" s="554"/>
      <c r="M468" s="261"/>
      <c r="N468" s="261"/>
      <c r="O468" s="261"/>
      <c r="P468" s="261"/>
      <c r="Q468" s="621"/>
      <c r="R468" s="554"/>
      <c r="S468" s="564"/>
      <c r="T468" s="621"/>
      <c r="U468" s="554"/>
      <c r="V468" s="564"/>
    </row>
    <row r="469" spans="1:22" s="495" customFormat="1" ht="15.75" customHeight="1">
      <c r="A469" s="651" t="s">
        <v>478</v>
      </c>
      <c r="B469" s="7"/>
      <c r="C469" s="402"/>
      <c r="D469" s="402"/>
      <c r="E469" s="7"/>
      <c r="F469" s="402"/>
      <c r="G469" s="7"/>
      <c r="H469" s="402"/>
      <c r="I469" s="402"/>
      <c r="J469" s="5"/>
      <c r="K469" s="448"/>
      <c r="L469" s="555"/>
      <c r="M469" s="261"/>
      <c r="N469" s="261"/>
      <c r="O469" s="261"/>
      <c r="P469" s="261"/>
      <c r="Q469" s="621"/>
      <c r="R469" s="555"/>
      <c r="S469" s="564"/>
      <c r="T469" s="621"/>
      <c r="U469" s="555"/>
      <c r="V469" s="564"/>
    </row>
    <row r="470" spans="1:22" s="495" customFormat="1" ht="15.75" customHeight="1">
      <c r="B470" s="7"/>
      <c r="C470" s="402"/>
      <c r="D470" s="402"/>
      <c r="E470" s="7"/>
      <c r="F470" s="402"/>
      <c r="G470" s="7"/>
      <c r="H470" s="402"/>
      <c r="I470" s="402"/>
      <c r="J470" s="5"/>
      <c r="K470" s="448"/>
      <c r="L470" s="555"/>
      <c r="M470" s="261"/>
      <c r="N470" s="261"/>
      <c r="O470" s="261"/>
      <c r="P470" s="261"/>
      <c r="Q470" s="621"/>
      <c r="R470" s="555"/>
      <c r="S470" s="564"/>
      <c r="T470" s="621"/>
      <c r="U470" s="555"/>
      <c r="V470" s="564"/>
    </row>
    <row r="471" spans="1:22" ht="15.75" customHeight="1">
      <c r="A471" s="481"/>
      <c r="B471" s="101"/>
      <c r="C471" s="101"/>
      <c r="D471" s="101"/>
      <c r="E471" s="125"/>
      <c r="F471" s="101"/>
      <c r="G471" s="125"/>
      <c r="H471" s="101"/>
      <c r="I471" s="27"/>
      <c r="J471" s="40"/>
      <c r="K471" s="207"/>
      <c r="L471" s="554"/>
      <c r="M471" s="261"/>
      <c r="N471" s="261"/>
      <c r="O471" s="261"/>
      <c r="P471" s="261"/>
      <c r="Q471" s="621"/>
      <c r="R471" s="554"/>
      <c r="S471" s="564"/>
      <c r="T471" s="621"/>
      <c r="U471" s="554"/>
      <c r="V471" s="564"/>
    </row>
    <row r="472" spans="1:22" ht="15.75" customHeight="1">
      <c r="A472" s="20" t="s">
        <v>103</v>
      </c>
      <c r="B472" s="103"/>
      <c r="C472" s="103"/>
      <c r="D472" s="103"/>
      <c r="E472" s="103"/>
      <c r="F472" s="103"/>
      <c r="G472" s="103"/>
      <c r="H472" s="103"/>
      <c r="I472" s="27"/>
      <c r="J472" s="102"/>
      <c r="K472" s="207"/>
      <c r="L472" s="554"/>
      <c r="M472" s="261"/>
      <c r="N472" s="261"/>
      <c r="O472" s="261"/>
      <c r="P472" s="261"/>
      <c r="Q472" s="621"/>
      <c r="R472" s="554"/>
      <c r="S472" s="564"/>
      <c r="T472" s="621"/>
      <c r="U472" s="554"/>
      <c r="V472" s="564"/>
    </row>
    <row r="473" spans="1:22" ht="15.75" customHeight="1">
      <c r="A473" s="101"/>
      <c r="B473" s="101"/>
      <c r="C473" s="101"/>
      <c r="D473" s="101"/>
      <c r="E473" s="101"/>
      <c r="F473" s="101"/>
      <c r="G473" s="101"/>
      <c r="H473" s="101"/>
      <c r="I473" s="27"/>
      <c r="J473" s="102"/>
      <c r="K473" s="207"/>
      <c r="L473" s="554"/>
      <c r="M473" s="261"/>
      <c r="N473" s="261"/>
      <c r="O473" s="261"/>
      <c r="P473" s="261"/>
      <c r="Q473" s="621"/>
      <c r="R473" s="554"/>
      <c r="S473" s="564"/>
      <c r="T473" s="621"/>
      <c r="U473" s="554"/>
      <c r="V473" s="564"/>
    </row>
    <row r="474" spans="1:22" ht="15.75" customHeight="1">
      <c r="A474" s="21" t="s">
        <v>35</v>
      </c>
      <c r="B474" s="101" t="s">
        <v>104</v>
      </c>
      <c r="C474" s="101"/>
      <c r="D474" s="101"/>
      <c r="E474" s="101"/>
      <c r="F474" s="101"/>
      <c r="G474" s="101"/>
      <c r="H474" s="101"/>
      <c r="I474" s="24"/>
      <c r="J474" s="102" t="s">
        <v>29</v>
      </c>
      <c r="K474" s="207"/>
      <c r="L474" s="585">
        <v>194496</v>
      </c>
      <c r="M474" s="615">
        <v>193175</v>
      </c>
      <c r="N474" s="585">
        <v>194496</v>
      </c>
      <c r="O474" s="585">
        <v>0</v>
      </c>
      <c r="P474" s="585">
        <v>194496</v>
      </c>
      <c r="Q474" s="621">
        <v>0</v>
      </c>
      <c r="R474" s="552"/>
      <c r="S474" s="564">
        <v>0</v>
      </c>
      <c r="T474" s="621">
        <v>1321</v>
      </c>
      <c r="U474" s="552"/>
      <c r="V474" s="564">
        <v>6.8383590009060136E-3</v>
      </c>
    </row>
    <row r="475" spans="1:22" ht="15.75" customHeight="1">
      <c r="A475" s="21" t="s">
        <v>36</v>
      </c>
      <c r="B475" s="101" t="s">
        <v>67</v>
      </c>
      <c r="C475" s="101"/>
      <c r="D475" s="101"/>
      <c r="E475" s="101"/>
      <c r="F475" s="101"/>
      <c r="G475" s="101"/>
      <c r="H475" s="101"/>
      <c r="I475" s="24"/>
      <c r="J475" s="102" t="s">
        <v>29</v>
      </c>
      <c r="K475" s="207"/>
      <c r="L475" s="553">
        <v>27325</v>
      </c>
      <c r="M475" s="616">
        <v>27139</v>
      </c>
      <c r="N475" s="553">
        <v>27325</v>
      </c>
      <c r="O475" s="553">
        <v>0</v>
      </c>
      <c r="P475" s="553">
        <v>27325</v>
      </c>
      <c r="Q475" s="622">
        <v>0</v>
      </c>
      <c r="R475" s="552"/>
      <c r="S475" s="609">
        <v>0</v>
      </c>
      <c r="T475" s="622">
        <v>186</v>
      </c>
      <c r="U475" s="552"/>
      <c r="V475" s="609">
        <v>6.8536055123622486E-3</v>
      </c>
    </row>
    <row r="476" spans="1:22" ht="15.75" customHeight="1">
      <c r="A476" s="101"/>
      <c r="B476" s="101"/>
      <c r="C476" s="101"/>
      <c r="D476" s="101"/>
      <c r="E476" s="101"/>
      <c r="F476" s="101"/>
      <c r="G476" s="101"/>
      <c r="H476" s="101" t="s">
        <v>31</v>
      </c>
      <c r="I476" s="24"/>
      <c r="J476" s="102"/>
      <c r="K476" s="207"/>
      <c r="L476" s="554"/>
      <c r="M476" s="261"/>
      <c r="N476" s="261"/>
      <c r="O476" s="261"/>
      <c r="P476" s="261"/>
      <c r="Q476" s="621"/>
      <c r="R476" s="554"/>
      <c r="S476" s="564"/>
      <c r="T476" s="621"/>
      <c r="U476" s="554"/>
      <c r="V476" s="564"/>
    </row>
    <row r="477" spans="1:22" ht="15.75" customHeight="1">
      <c r="A477" s="101"/>
      <c r="B477" s="101"/>
      <c r="C477" s="101"/>
      <c r="D477" s="101"/>
      <c r="E477" s="103" t="s">
        <v>40</v>
      </c>
      <c r="F477" s="103"/>
      <c r="G477" s="35"/>
      <c r="H477" s="35"/>
      <c r="I477" s="36"/>
      <c r="J477" s="37" t="s">
        <v>29</v>
      </c>
      <c r="K477" s="215"/>
      <c r="L477" s="584">
        <v>221821</v>
      </c>
      <c r="M477" s="617">
        <v>220314</v>
      </c>
      <c r="N477" s="617">
        <v>221821</v>
      </c>
      <c r="O477" s="617">
        <v>0</v>
      </c>
      <c r="P477" s="617">
        <v>221821</v>
      </c>
      <c r="Q477" s="620">
        <v>0</v>
      </c>
      <c r="R477" s="418"/>
      <c r="S477" s="610">
        <v>0</v>
      </c>
      <c r="T477" s="620">
        <v>1507</v>
      </c>
      <c r="U477" s="418"/>
      <c r="V477" s="610">
        <v>6.8402371161160325E-3</v>
      </c>
    </row>
    <row r="478" spans="1:22" ht="15.75" customHeight="1">
      <c r="A478" s="101"/>
      <c r="B478" s="101"/>
      <c r="C478" s="101"/>
      <c r="D478" s="101"/>
      <c r="E478" s="101"/>
      <c r="F478" s="101"/>
      <c r="G478" s="101"/>
      <c r="H478" s="101"/>
      <c r="I478" s="24"/>
      <c r="J478" s="102"/>
      <c r="K478" s="207"/>
      <c r="L478" s="554"/>
      <c r="M478" s="261"/>
      <c r="N478" s="261"/>
      <c r="O478" s="261"/>
      <c r="P478" s="261"/>
      <c r="Q478" s="621"/>
      <c r="R478" s="554"/>
      <c r="S478" s="564"/>
      <c r="T478" s="621"/>
      <c r="U478" s="554"/>
      <c r="V478" s="564"/>
    </row>
    <row r="479" spans="1:22" ht="15.75" customHeight="1">
      <c r="A479" s="125"/>
      <c r="B479" s="125"/>
      <c r="C479" s="125"/>
      <c r="D479" s="125"/>
      <c r="E479" s="125"/>
      <c r="F479" s="125"/>
      <c r="G479" s="125"/>
      <c r="H479" s="125"/>
      <c r="I479" s="43"/>
      <c r="J479" s="40"/>
      <c r="K479" s="207"/>
      <c r="L479" s="554"/>
      <c r="M479" s="261"/>
      <c r="N479" s="261"/>
      <c r="O479" s="261"/>
      <c r="P479" s="261"/>
      <c r="Q479" s="621"/>
      <c r="R479" s="554"/>
      <c r="S479" s="564"/>
      <c r="T479" s="621"/>
      <c r="U479" s="554"/>
      <c r="V479" s="564"/>
    </row>
    <row r="480" spans="1:22" ht="15.75" customHeight="1">
      <c r="A480" s="20" t="s">
        <v>74</v>
      </c>
      <c r="B480" s="103"/>
      <c r="C480" s="103"/>
      <c r="D480" s="103"/>
      <c r="E480" s="103"/>
      <c r="F480" s="103"/>
      <c r="G480" s="103"/>
      <c r="H480" s="103"/>
      <c r="I480" s="27"/>
      <c r="J480" s="102"/>
      <c r="K480" s="207"/>
      <c r="L480" s="554"/>
      <c r="M480" s="261"/>
      <c r="N480" s="261"/>
      <c r="O480" s="261"/>
      <c r="P480" s="261"/>
      <c r="Q480" s="621"/>
      <c r="R480" s="554"/>
      <c r="S480" s="564"/>
      <c r="T480" s="621"/>
      <c r="U480" s="554"/>
      <c r="V480" s="564"/>
    </row>
    <row r="481" spans="1:22" ht="15.75" customHeight="1">
      <c r="A481" s="103"/>
      <c r="B481" s="20" t="s">
        <v>75</v>
      </c>
      <c r="C481" s="103"/>
      <c r="D481" s="103"/>
      <c r="E481" s="103"/>
      <c r="F481" s="103"/>
      <c r="G481" s="103"/>
      <c r="H481" s="103"/>
      <c r="I481" s="27"/>
      <c r="J481" s="102"/>
      <c r="K481" s="207"/>
      <c r="L481" s="554"/>
      <c r="M481" s="261"/>
      <c r="N481" s="261"/>
      <c r="O481" s="261"/>
      <c r="P481" s="261"/>
      <c r="Q481" s="621"/>
      <c r="R481" s="554"/>
      <c r="S481" s="564"/>
      <c r="T481" s="621"/>
      <c r="U481" s="554"/>
      <c r="V481" s="564"/>
    </row>
    <row r="482" spans="1:22" ht="15.75" customHeight="1">
      <c r="A482" s="101"/>
      <c r="B482" s="101"/>
      <c r="C482" s="101"/>
      <c r="D482" s="101"/>
      <c r="E482" s="101"/>
      <c r="F482" s="101"/>
      <c r="G482" s="101"/>
      <c r="H482" s="101"/>
      <c r="I482" s="27"/>
      <c r="J482" s="102"/>
      <c r="K482" s="207"/>
      <c r="L482" s="554"/>
      <c r="M482" s="261"/>
      <c r="N482" s="261"/>
      <c r="O482" s="261"/>
      <c r="P482" s="261"/>
      <c r="Q482" s="621"/>
      <c r="R482" s="554"/>
      <c r="S482" s="564"/>
      <c r="T482" s="621"/>
      <c r="U482" s="554"/>
      <c r="V482" s="564"/>
    </row>
    <row r="483" spans="1:22" s="98" customFormat="1" ht="15.75" customHeight="1">
      <c r="A483" s="107" t="s">
        <v>35</v>
      </c>
      <c r="B483" s="105" t="s">
        <v>3</v>
      </c>
      <c r="C483" s="105"/>
      <c r="D483" s="105"/>
      <c r="E483" s="105"/>
      <c r="F483" s="105"/>
      <c r="G483" s="105"/>
      <c r="H483" s="105"/>
      <c r="I483" s="110"/>
      <c r="J483" s="106" t="s">
        <v>29</v>
      </c>
      <c r="K483" s="207"/>
      <c r="L483" s="585">
        <v>434</v>
      </c>
      <c r="M483" s="615">
        <v>432</v>
      </c>
      <c r="N483" s="585">
        <v>448</v>
      </c>
      <c r="O483" s="585">
        <v>0</v>
      </c>
      <c r="P483" s="585">
        <v>448</v>
      </c>
      <c r="Q483" s="621">
        <v>14</v>
      </c>
      <c r="R483" s="552"/>
      <c r="S483" s="564">
        <v>3.2258064516129004E-2</v>
      </c>
      <c r="T483" s="621">
        <v>16</v>
      </c>
      <c r="U483" s="552"/>
      <c r="V483" s="564">
        <v>3.7037037037036979E-2</v>
      </c>
    </row>
    <row r="484" spans="1:22" s="98" customFormat="1" ht="15.75" customHeight="1">
      <c r="A484" s="21" t="s">
        <v>36</v>
      </c>
      <c r="B484" s="101" t="s">
        <v>137</v>
      </c>
      <c r="C484" s="105"/>
      <c r="D484" s="105"/>
      <c r="E484" s="105"/>
      <c r="F484" s="105"/>
      <c r="G484" s="105"/>
      <c r="H484" s="105"/>
      <c r="I484" s="110"/>
      <c r="J484" s="106" t="s">
        <v>33</v>
      </c>
      <c r="K484" s="207"/>
      <c r="L484" s="553">
        <v>54</v>
      </c>
      <c r="M484" s="616">
        <v>-3</v>
      </c>
      <c r="N484" s="616">
        <v>0</v>
      </c>
      <c r="O484" s="616">
        <v>0</v>
      </c>
      <c r="P484" s="616">
        <v>0</v>
      </c>
      <c r="Q484" s="622">
        <v>-54</v>
      </c>
      <c r="R484" s="552"/>
      <c r="S484" s="609">
        <v>-1</v>
      </c>
      <c r="T484" s="622">
        <v>3</v>
      </c>
      <c r="U484" s="552"/>
      <c r="V484" s="609">
        <v>-1</v>
      </c>
    </row>
    <row r="485" spans="1:22" s="98" customFormat="1" ht="15.75" customHeight="1">
      <c r="A485" s="105"/>
      <c r="B485" s="105"/>
      <c r="C485" s="105"/>
      <c r="D485" s="105"/>
      <c r="E485" s="105"/>
      <c r="F485" s="105"/>
      <c r="G485" s="105"/>
      <c r="H485" s="105"/>
      <c r="I485" s="110"/>
      <c r="J485" s="106"/>
      <c r="K485" s="207"/>
      <c r="L485" s="554"/>
      <c r="M485" s="261"/>
      <c r="N485" s="261"/>
      <c r="O485" s="261"/>
      <c r="P485" s="261"/>
      <c r="Q485" s="621"/>
      <c r="R485" s="554"/>
      <c r="S485" s="564"/>
      <c r="T485" s="621"/>
      <c r="U485" s="554"/>
      <c r="V485" s="564"/>
    </row>
    <row r="486" spans="1:22" s="98" customFormat="1" ht="15.75" customHeight="1">
      <c r="A486" s="107"/>
      <c r="B486" s="105"/>
      <c r="C486" s="105"/>
      <c r="D486" s="105"/>
      <c r="E486" s="103" t="s">
        <v>40</v>
      </c>
      <c r="F486" s="103"/>
      <c r="G486" s="103"/>
      <c r="H486" s="103"/>
      <c r="I486" s="36"/>
      <c r="J486" s="37"/>
      <c r="K486" s="215"/>
      <c r="L486" s="584">
        <v>488</v>
      </c>
      <c r="M486" s="617">
        <v>429</v>
      </c>
      <c r="N486" s="617">
        <v>448</v>
      </c>
      <c r="O486" s="617">
        <v>0</v>
      </c>
      <c r="P486" s="617">
        <v>448</v>
      </c>
      <c r="Q486" s="620">
        <v>-40</v>
      </c>
      <c r="R486" s="418"/>
      <c r="S486" s="610">
        <v>-8.1967213114754078E-2</v>
      </c>
      <c r="T486" s="620">
        <v>19</v>
      </c>
      <c r="U486" s="418"/>
      <c r="V486" s="610">
        <v>4.4289044289044233E-2</v>
      </c>
    </row>
    <row r="487" spans="1:22" s="98" customFormat="1" ht="15.75" customHeight="1">
      <c r="A487" s="107"/>
      <c r="B487" s="105"/>
      <c r="C487" s="105"/>
      <c r="D487" s="105"/>
      <c r="E487" s="105"/>
      <c r="F487" s="101" t="s">
        <v>58</v>
      </c>
      <c r="G487" s="105"/>
      <c r="H487" s="105"/>
      <c r="I487" s="110"/>
      <c r="J487" s="106" t="s">
        <v>29</v>
      </c>
      <c r="K487" s="207"/>
      <c r="L487" s="585">
        <v>434</v>
      </c>
      <c r="M487" s="618">
        <v>432</v>
      </c>
      <c r="N487" s="618">
        <v>448</v>
      </c>
      <c r="O487" s="618">
        <v>0</v>
      </c>
      <c r="P487" s="618">
        <v>448</v>
      </c>
      <c r="Q487" s="621">
        <v>14</v>
      </c>
      <c r="R487" s="552"/>
      <c r="S487" s="564">
        <v>3.2258064516129004E-2</v>
      </c>
      <c r="T487" s="621">
        <v>16</v>
      </c>
      <c r="U487" s="552"/>
      <c r="V487" s="564">
        <v>3.7037037037036979E-2</v>
      </c>
    </row>
    <row r="488" spans="1:22" s="98" customFormat="1" ht="15.75" customHeight="1">
      <c r="A488" s="107"/>
      <c r="B488" s="105"/>
      <c r="C488" s="105"/>
      <c r="D488" s="105"/>
      <c r="E488" s="105"/>
      <c r="F488" s="101" t="s">
        <v>72</v>
      </c>
      <c r="G488" s="105"/>
      <c r="H488" s="105"/>
      <c r="I488" s="110"/>
      <c r="J488" s="106" t="s">
        <v>33</v>
      </c>
      <c r="K488" s="207"/>
      <c r="L488" s="585">
        <v>54</v>
      </c>
      <c r="M488" s="618">
        <v>-3</v>
      </c>
      <c r="N488" s="618">
        <v>0</v>
      </c>
      <c r="O488" s="618">
        <v>0</v>
      </c>
      <c r="P488" s="618">
        <v>0</v>
      </c>
      <c r="Q488" s="621">
        <v>-54</v>
      </c>
      <c r="R488" s="552"/>
      <c r="S488" s="564">
        <v>-1</v>
      </c>
      <c r="T488" s="621">
        <v>3</v>
      </c>
      <c r="U488" s="552"/>
      <c r="V488" s="564">
        <v>-1</v>
      </c>
    </row>
    <row r="489" spans="1:22" s="98" customFormat="1" ht="15.75" customHeight="1">
      <c r="A489" s="107"/>
      <c r="B489" s="105"/>
      <c r="C489" s="105"/>
      <c r="D489" s="105"/>
      <c r="E489" s="105"/>
      <c r="F489" s="105"/>
      <c r="G489" s="105"/>
      <c r="H489" s="105"/>
      <c r="I489" s="25"/>
      <c r="J489" s="106"/>
      <c r="K489" s="207"/>
      <c r="L489" s="554"/>
      <c r="M489" s="261"/>
      <c r="N489" s="261"/>
      <c r="O489" s="261"/>
      <c r="P489" s="261"/>
      <c r="Q489" s="621"/>
      <c r="R489" s="554"/>
      <c r="S489" s="564"/>
      <c r="T489" s="621"/>
      <c r="U489" s="554"/>
      <c r="V489" s="564"/>
    </row>
    <row r="490" spans="1:22" ht="15.75" customHeight="1">
      <c r="A490" s="125"/>
      <c r="B490" s="125"/>
      <c r="C490" s="125"/>
      <c r="D490" s="105"/>
      <c r="E490" s="105"/>
      <c r="F490" s="105"/>
      <c r="G490" s="105"/>
      <c r="H490" s="105"/>
      <c r="I490" s="25"/>
      <c r="J490" s="40"/>
      <c r="K490" s="207"/>
      <c r="L490" s="554"/>
      <c r="M490" s="261"/>
      <c r="N490" s="261"/>
      <c r="O490" s="261"/>
      <c r="P490" s="261"/>
      <c r="Q490" s="621"/>
      <c r="R490" s="554"/>
      <c r="S490" s="564"/>
      <c r="T490" s="621"/>
      <c r="U490" s="554"/>
      <c r="V490" s="564"/>
    </row>
    <row r="491" spans="1:22" ht="15.75" customHeight="1">
      <c r="A491" s="20" t="s">
        <v>78</v>
      </c>
      <c r="B491" s="103"/>
      <c r="C491" s="103"/>
      <c r="D491" s="103"/>
      <c r="E491" s="103"/>
      <c r="F491" s="103"/>
      <c r="G491" s="103"/>
      <c r="H491" s="103"/>
      <c r="I491" s="36"/>
      <c r="J491" s="37" t="s">
        <v>33</v>
      </c>
      <c r="K491" s="215"/>
      <c r="L491" s="543">
        <v>-364</v>
      </c>
      <c r="M491" s="620">
        <v>-364</v>
      </c>
      <c r="N491" s="620">
        <v>-364</v>
      </c>
      <c r="O491" s="620">
        <v>0</v>
      </c>
      <c r="P491" s="620">
        <v>-364</v>
      </c>
      <c r="Q491" s="620">
        <v>0</v>
      </c>
      <c r="R491" s="583"/>
      <c r="S491" s="610">
        <v>0</v>
      </c>
      <c r="T491" s="620">
        <v>0</v>
      </c>
      <c r="U491" s="583"/>
      <c r="V491" s="610">
        <v>0</v>
      </c>
    </row>
    <row r="492" spans="1:22" ht="15.75" customHeight="1">
      <c r="A492" s="20"/>
      <c r="B492" s="20" t="s">
        <v>75</v>
      </c>
      <c r="C492" s="103"/>
      <c r="D492" s="103"/>
      <c r="E492" s="103"/>
      <c r="F492" s="103"/>
      <c r="G492" s="103"/>
      <c r="H492" s="103"/>
      <c r="I492" s="36"/>
      <c r="J492" s="391"/>
      <c r="K492" s="215"/>
      <c r="L492" s="423"/>
      <c r="M492" s="263"/>
      <c r="N492" s="263"/>
      <c r="O492" s="263"/>
      <c r="P492" s="263"/>
      <c r="Q492" s="620"/>
      <c r="R492" s="423"/>
      <c r="S492" s="610"/>
      <c r="T492" s="620"/>
      <c r="U492" s="423"/>
      <c r="V492" s="610"/>
    </row>
    <row r="493" spans="1:22" ht="15.75" customHeight="1">
      <c r="A493" s="105"/>
      <c r="B493" s="105"/>
      <c r="C493" s="105"/>
      <c r="D493" s="105"/>
      <c r="E493" s="105"/>
      <c r="F493" s="105"/>
      <c r="G493" s="105"/>
      <c r="H493" s="105"/>
      <c r="I493" s="25"/>
      <c r="J493" s="388"/>
      <c r="K493" s="207"/>
      <c r="L493" s="554"/>
      <c r="M493" s="261"/>
      <c r="N493" s="261"/>
      <c r="O493" s="261"/>
      <c r="P493" s="261"/>
      <c r="Q493" s="621"/>
      <c r="R493" s="554"/>
      <c r="S493" s="564"/>
      <c r="T493" s="621"/>
      <c r="U493" s="554"/>
      <c r="V493" s="564"/>
    </row>
    <row r="494" spans="1:22" ht="15.75" customHeight="1">
      <c r="A494" s="105"/>
      <c r="B494" s="105"/>
      <c r="C494" s="105"/>
      <c r="D494" s="105"/>
      <c r="E494" s="105"/>
      <c r="F494" s="105"/>
      <c r="G494" s="105"/>
      <c r="H494" s="105"/>
      <c r="I494" s="25"/>
      <c r="J494" s="388"/>
      <c r="K494" s="207"/>
      <c r="L494" s="554"/>
      <c r="M494" s="261"/>
      <c r="N494" s="261"/>
      <c r="O494" s="261"/>
      <c r="P494" s="261"/>
      <c r="Q494" s="621"/>
      <c r="R494" s="554"/>
      <c r="S494" s="564"/>
      <c r="T494" s="621"/>
      <c r="U494" s="554"/>
      <c r="V494" s="564"/>
    </row>
    <row r="495" spans="1:22" ht="15.75" customHeight="1">
      <c r="A495" s="20" t="s">
        <v>86</v>
      </c>
      <c r="B495" s="103"/>
      <c r="C495" s="103"/>
      <c r="D495" s="103"/>
      <c r="E495" s="103"/>
      <c r="F495" s="103"/>
      <c r="G495" s="103"/>
      <c r="H495" s="103"/>
      <c r="I495" s="25"/>
      <c r="J495" s="388"/>
      <c r="K495" s="207"/>
      <c r="L495" s="554"/>
      <c r="M495" s="261"/>
      <c r="N495" s="261"/>
      <c r="O495" s="261"/>
      <c r="P495" s="261"/>
      <c r="Q495" s="621"/>
      <c r="R495" s="554"/>
      <c r="S495" s="564"/>
      <c r="T495" s="621"/>
      <c r="U495" s="554"/>
      <c r="V495" s="564"/>
    </row>
    <row r="496" spans="1:22" ht="15.75" customHeight="1">
      <c r="A496" s="20"/>
      <c r="B496" s="20" t="s">
        <v>87</v>
      </c>
      <c r="C496" s="103"/>
      <c r="D496" s="103"/>
      <c r="E496" s="103"/>
      <c r="F496" s="103"/>
      <c r="G496" s="103"/>
      <c r="H496" s="103"/>
      <c r="I496" s="25"/>
      <c r="J496" s="102"/>
      <c r="K496" s="207"/>
      <c r="L496" s="554"/>
      <c r="M496" s="261"/>
      <c r="N496" s="261"/>
      <c r="O496" s="261"/>
      <c r="P496" s="261"/>
      <c r="Q496" s="621"/>
      <c r="R496" s="554"/>
      <c r="S496" s="564"/>
      <c r="T496" s="621"/>
      <c r="U496" s="554"/>
      <c r="V496" s="564"/>
    </row>
    <row r="497" spans="1:22" ht="15.75" customHeight="1">
      <c r="A497" s="101"/>
      <c r="B497" s="101"/>
      <c r="C497" s="101"/>
      <c r="D497" s="101"/>
      <c r="E497" s="101"/>
      <c r="F497" s="101"/>
      <c r="G497" s="101"/>
      <c r="H497" s="101"/>
      <c r="I497" s="27"/>
      <c r="J497" s="102"/>
      <c r="K497" s="207"/>
      <c r="L497" s="554"/>
      <c r="M497" s="261"/>
      <c r="N497" s="261"/>
      <c r="O497" s="261"/>
      <c r="P497" s="261"/>
      <c r="Q497" s="621"/>
      <c r="R497" s="554"/>
      <c r="S497" s="564"/>
      <c r="T497" s="621"/>
      <c r="U497" s="554"/>
      <c r="V497" s="564"/>
    </row>
    <row r="498" spans="1:22" s="98" customFormat="1" ht="15.75" customHeight="1">
      <c r="A498" s="107" t="s">
        <v>35</v>
      </c>
      <c r="B498" s="105" t="s">
        <v>3</v>
      </c>
      <c r="C498" s="105"/>
      <c r="D498" s="105"/>
      <c r="E498" s="105"/>
      <c r="F498" s="105"/>
      <c r="G498" s="105"/>
      <c r="H498" s="105"/>
      <c r="I498" s="110"/>
      <c r="J498" s="106" t="s">
        <v>29</v>
      </c>
      <c r="K498" s="207"/>
      <c r="L498" s="585">
        <v>334</v>
      </c>
      <c r="M498" s="615">
        <v>332</v>
      </c>
      <c r="N498" s="585">
        <v>339</v>
      </c>
      <c r="O498" s="585">
        <v>0</v>
      </c>
      <c r="P498" s="585">
        <v>339</v>
      </c>
      <c r="Q498" s="621">
        <v>5</v>
      </c>
      <c r="R498" s="552"/>
      <c r="S498" s="564">
        <v>1.4970059880239583E-2</v>
      </c>
      <c r="T498" s="621">
        <v>7</v>
      </c>
      <c r="U498" s="552"/>
      <c r="V498" s="564">
        <v>2.108433734939763E-2</v>
      </c>
    </row>
    <row r="499" spans="1:22" s="98" customFormat="1" ht="15.75" customHeight="1">
      <c r="A499" s="54" t="s">
        <v>36</v>
      </c>
      <c r="B499" s="105" t="s">
        <v>178</v>
      </c>
      <c r="C499" s="105"/>
      <c r="D499" s="105"/>
      <c r="E499" s="105"/>
      <c r="F499" s="105"/>
      <c r="G499" s="105"/>
      <c r="H499" s="105"/>
      <c r="I499" s="110"/>
      <c r="J499" s="106" t="s">
        <v>29</v>
      </c>
      <c r="K499" s="207"/>
      <c r="L499" s="585">
        <v>20112</v>
      </c>
      <c r="M499" s="615">
        <v>19975</v>
      </c>
      <c r="N499" s="585">
        <v>20150</v>
      </c>
      <c r="O499" s="585">
        <v>0</v>
      </c>
      <c r="P499" s="585">
        <v>20150</v>
      </c>
      <c r="Q499" s="621">
        <v>38</v>
      </c>
      <c r="R499" s="552"/>
      <c r="S499" s="564">
        <v>1.8894192521876629E-3</v>
      </c>
      <c r="T499" s="621">
        <v>175</v>
      </c>
      <c r="U499" s="552"/>
      <c r="V499" s="564">
        <v>8.7609511889863434E-3</v>
      </c>
    </row>
    <row r="500" spans="1:22" s="98" customFormat="1" ht="15.75" customHeight="1">
      <c r="A500" s="54" t="s">
        <v>37</v>
      </c>
      <c r="B500" s="105" t="s">
        <v>137</v>
      </c>
      <c r="C500" s="105"/>
      <c r="D500" s="105"/>
      <c r="E500" s="105"/>
      <c r="F500" s="105"/>
      <c r="G500" s="105"/>
      <c r="H500" s="105"/>
      <c r="I500" s="110"/>
      <c r="J500" s="106" t="s">
        <v>33</v>
      </c>
      <c r="K500" s="207"/>
      <c r="L500" s="553">
        <v>201110</v>
      </c>
      <c r="M500" s="553">
        <v>39548</v>
      </c>
      <c r="N500" s="616">
        <v>0</v>
      </c>
      <c r="O500" s="616">
        <v>0</v>
      </c>
      <c r="P500" s="616">
        <v>0</v>
      </c>
      <c r="Q500" s="622">
        <v>-201110</v>
      </c>
      <c r="R500" s="552"/>
      <c r="S500" s="609">
        <v>-1</v>
      </c>
      <c r="T500" s="622">
        <v>-39548</v>
      </c>
      <c r="U500" s="552"/>
      <c r="V500" s="609">
        <v>-1</v>
      </c>
    </row>
    <row r="501" spans="1:22" ht="15.75" customHeight="1">
      <c r="A501" s="101"/>
      <c r="B501" s="101"/>
      <c r="C501" s="101"/>
      <c r="D501" s="101"/>
      <c r="E501" s="101"/>
      <c r="F501" s="101"/>
      <c r="G501" s="101"/>
      <c r="H501" s="101"/>
      <c r="I501" s="24"/>
      <c r="J501" s="102"/>
      <c r="K501" s="207"/>
      <c r="L501" s="554"/>
      <c r="M501" s="261"/>
      <c r="N501" s="261"/>
      <c r="O501" s="261"/>
      <c r="P501" s="261"/>
      <c r="Q501" s="621"/>
      <c r="R501" s="554"/>
      <c r="S501" s="564"/>
      <c r="T501" s="621"/>
      <c r="U501" s="554"/>
      <c r="V501" s="564"/>
    </row>
    <row r="502" spans="1:22" ht="15.75" customHeight="1">
      <c r="A502" s="101"/>
      <c r="B502" s="101"/>
      <c r="C502" s="487"/>
      <c r="D502" s="101"/>
      <c r="E502" s="489" t="s">
        <v>40</v>
      </c>
      <c r="F502" s="103"/>
      <c r="G502" s="103"/>
      <c r="H502" s="103"/>
      <c r="I502" s="49"/>
      <c r="J502" s="37"/>
      <c r="K502" s="215"/>
      <c r="L502" s="584">
        <v>221556</v>
      </c>
      <c r="M502" s="617">
        <v>59855</v>
      </c>
      <c r="N502" s="617">
        <v>20489</v>
      </c>
      <c r="O502" s="617">
        <v>0</v>
      </c>
      <c r="P502" s="617">
        <v>20489</v>
      </c>
      <c r="Q502" s="620">
        <v>-201067</v>
      </c>
      <c r="R502" s="418"/>
      <c r="S502" s="610">
        <v>-0.9075222517106285</v>
      </c>
      <c r="T502" s="620">
        <v>-39366</v>
      </c>
      <c r="U502" s="418"/>
      <c r="V502" s="610">
        <v>-0.65768941608888154</v>
      </c>
    </row>
    <row r="503" spans="1:22" s="98" customFormat="1" ht="15.75" customHeight="1">
      <c r="A503" s="105"/>
      <c r="B503" s="105"/>
      <c r="C503" s="105"/>
      <c r="D503" s="105"/>
      <c r="E503" s="105"/>
      <c r="F503" s="101" t="s">
        <v>58</v>
      </c>
      <c r="G503" s="105"/>
      <c r="H503" s="105"/>
      <c r="I503" s="52"/>
      <c r="J503" s="106" t="s">
        <v>29</v>
      </c>
      <c r="K503" s="207"/>
      <c r="L503" s="585">
        <v>20446</v>
      </c>
      <c r="M503" s="618">
        <v>20307</v>
      </c>
      <c r="N503" s="618">
        <v>20489</v>
      </c>
      <c r="O503" s="618">
        <v>0</v>
      </c>
      <c r="P503" s="618">
        <v>20489</v>
      </c>
      <c r="Q503" s="621">
        <v>43</v>
      </c>
      <c r="R503" s="552"/>
      <c r="S503" s="564">
        <v>2.103100851022166E-3</v>
      </c>
      <c r="T503" s="621">
        <v>182</v>
      </c>
      <c r="U503" s="552"/>
      <c r="V503" s="564">
        <v>8.9624267493968457E-3</v>
      </c>
    </row>
    <row r="504" spans="1:22" s="98" customFormat="1" ht="15.75" customHeight="1">
      <c r="A504" s="105"/>
      <c r="B504" s="105"/>
      <c r="C504" s="105"/>
      <c r="D504" s="105"/>
      <c r="E504" s="105"/>
      <c r="F504" s="101" t="s">
        <v>72</v>
      </c>
      <c r="G504" s="105"/>
      <c r="H504" s="105"/>
      <c r="I504" s="52"/>
      <c r="J504" s="106" t="s">
        <v>33</v>
      </c>
      <c r="K504" s="207"/>
      <c r="L504" s="585">
        <v>201110</v>
      </c>
      <c r="M504" s="618">
        <v>39548</v>
      </c>
      <c r="N504" s="618">
        <v>0</v>
      </c>
      <c r="O504" s="618">
        <v>0</v>
      </c>
      <c r="P504" s="618">
        <v>0</v>
      </c>
      <c r="Q504" s="621">
        <v>-201110</v>
      </c>
      <c r="R504" s="552"/>
      <c r="S504" s="564">
        <v>-1</v>
      </c>
      <c r="T504" s="621">
        <v>-39548</v>
      </c>
      <c r="U504" s="552"/>
      <c r="V504" s="564">
        <v>-1</v>
      </c>
    </row>
    <row r="505" spans="1:22" ht="15.75" customHeight="1">
      <c r="A505" s="101"/>
      <c r="B505" s="101"/>
      <c r="C505" s="101"/>
      <c r="D505" s="101"/>
      <c r="E505" s="101"/>
      <c r="F505" s="101"/>
      <c r="G505" s="101"/>
      <c r="H505" s="101"/>
      <c r="I505" s="24"/>
      <c r="J505" s="102"/>
      <c r="K505" s="207"/>
      <c r="L505" s="554"/>
      <c r="M505" s="261"/>
      <c r="N505" s="261"/>
      <c r="O505" s="261"/>
      <c r="P505" s="261"/>
      <c r="Q505" s="621"/>
      <c r="R505" s="554"/>
      <c r="S505" s="564"/>
      <c r="T505" s="621"/>
      <c r="U505" s="554"/>
      <c r="V505" s="564"/>
    </row>
    <row r="506" spans="1:22" ht="15.75" customHeight="1">
      <c r="A506" s="125"/>
      <c r="B506" s="125"/>
      <c r="C506" s="125"/>
      <c r="D506" s="125"/>
      <c r="E506" s="125"/>
      <c r="F506" s="125"/>
      <c r="G506" s="125"/>
      <c r="H506" s="125"/>
      <c r="I506" s="43"/>
      <c r="J506" s="392"/>
      <c r="K506" s="207"/>
      <c r="L506" s="554"/>
      <c r="M506" s="261"/>
      <c r="N506" s="261"/>
      <c r="O506" s="261"/>
      <c r="P506" s="261"/>
      <c r="Q506" s="621"/>
      <c r="R506" s="554"/>
      <c r="S506" s="564"/>
      <c r="T506" s="621"/>
      <c r="U506" s="554"/>
      <c r="V506" s="564"/>
    </row>
    <row r="507" spans="1:22" ht="15.75" customHeight="1">
      <c r="A507" s="20" t="s">
        <v>156</v>
      </c>
      <c r="B507" s="103"/>
      <c r="C507" s="103"/>
      <c r="D507" s="103"/>
      <c r="E507" s="103"/>
      <c r="F507" s="103"/>
      <c r="G507" s="103"/>
      <c r="H507" s="103"/>
      <c r="I507" s="36"/>
      <c r="J507" s="37" t="s">
        <v>33</v>
      </c>
      <c r="K507" s="215"/>
      <c r="L507" s="543">
        <v>-227</v>
      </c>
      <c r="M507" s="620">
        <v>-227</v>
      </c>
      <c r="N507" s="620">
        <v>-227</v>
      </c>
      <c r="O507" s="620">
        <v>0</v>
      </c>
      <c r="P507" s="620">
        <v>-227</v>
      </c>
      <c r="Q507" s="620">
        <v>0</v>
      </c>
      <c r="R507" s="583"/>
      <c r="S507" s="610">
        <v>0</v>
      </c>
      <c r="T507" s="620">
        <v>0</v>
      </c>
      <c r="U507" s="583"/>
      <c r="V507" s="610">
        <v>0</v>
      </c>
    </row>
    <row r="508" spans="1:22" ht="15.75" customHeight="1">
      <c r="A508" s="101"/>
      <c r="B508" s="105"/>
      <c r="C508" s="105"/>
      <c r="D508" s="105"/>
      <c r="E508" s="105"/>
      <c r="F508" s="105"/>
      <c r="G508" s="105"/>
      <c r="H508" s="105"/>
      <c r="I508" s="43"/>
      <c r="J508" s="40"/>
      <c r="K508" s="207"/>
      <c r="L508" s="554"/>
      <c r="M508" s="261"/>
      <c r="N508" s="261"/>
      <c r="O508" s="261"/>
      <c r="P508" s="261"/>
      <c r="Q508" s="621"/>
      <c r="R508" s="554"/>
      <c r="S508" s="564"/>
      <c r="T508" s="621"/>
      <c r="U508" s="554"/>
      <c r="V508" s="564"/>
    </row>
    <row r="509" spans="1:22" ht="15.75" customHeight="1">
      <c r="A509" s="101"/>
      <c r="B509" s="101"/>
      <c r="C509" s="101"/>
      <c r="D509" s="101"/>
      <c r="E509" s="101"/>
      <c r="F509" s="101"/>
      <c r="G509" s="101"/>
      <c r="H509" s="101"/>
      <c r="I509" s="27"/>
      <c r="J509" s="102"/>
      <c r="K509" s="207"/>
      <c r="L509" s="554"/>
      <c r="M509" s="261"/>
      <c r="N509" s="261"/>
      <c r="O509" s="261"/>
      <c r="P509" s="261"/>
      <c r="Q509" s="621"/>
      <c r="R509" s="554"/>
      <c r="S509" s="564"/>
      <c r="T509" s="621"/>
      <c r="U509" s="554"/>
      <c r="V509" s="564"/>
    </row>
    <row r="510" spans="1:22" ht="15.75" customHeight="1">
      <c r="A510" s="20" t="s">
        <v>79</v>
      </c>
      <c r="B510" s="103"/>
      <c r="C510" s="103"/>
      <c r="D510" s="103"/>
      <c r="E510" s="103"/>
      <c r="F510" s="103"/>
      <c r="G510" s="103"/>
      <c r="H510" s="103"/>
      <c r="I510" s="36"/>
      <c r="J510" s="37" t="s">
        <v>33</v>
      </c>
      <c r="K510" s="215"/>
      <c r="L510" s="543">
        <v>-1176</v>
      </c>
      <c r="M510" s="620">
        <v>-1176</v>
      </c>
      <c r="N510" s="620">
        <v>-1176</v>
      </c>
      <c r="O510" s="620">
        <v>0</v>
      </c>
      <c r="P510" s="620">
        <v>-1176</v>
      </c>
      <c r="Q510" s="620">
        <v>0</v>
      </c>
      <c r="R510" s="583"/>
      <c r="S510" s="610">
        <v>0</v>
      </c>
      <c r="T510" s="620">
        <v>0</v>
      </c>
      <c r="U510" s="583"/>
      <c r="V510" s="610">
        <v>0</v>
      </c>
    </row>
    <row r="511" spans="1:22" ht="15.75" customHeight="1">
      <c r="A511" s="101"/>
      <c r="B511" s="101"/>
      <c r="C511" s="101"/>
      <c r="D511" s="101"/>
      <c r="E511" s="125"/>
      <c r="F511" s="125"/>
      <c r="G511" s="125"/>
      <c r="H511" s="105"/>
      <c r="I511" s="27"/>
      <c r="J511" s="102"/>
      <c r="K511" s="207"/>
      <c r="L511" s="554"/>
      <c r="M511" s="261"/>
      <c r="N511" s="261"/>
      <c r="O511" s="261"/>
      <c r="P511" s="261"/>
      <c r="Q511" s="621"/>
      <c r="R511" s="554"/>
      <c r="S511" s="564"/>
      <c r="T511" s="621"/>
      <c r="U511" s="554"/>
      <c r="V511" s="564"/>
    </row>
    <row r="512" spans="1:22" ht="15.75" customHeight="1">
      <c r="A512" s="125"/>
      <c r="B512" s="101"/>
      <c r="C512" s="101"/>
      <c r="D512" s="101"/>
      <c r="E512" s="125"/>
      <c r="F512" s="125"/>
      <c r="G512" s="125"/>
      <c r="H512" s="105"/>
      <c r="I512" s="27"/>
      <c r="J512" s="102"/>
      <c r="K512" s="207"/>
      <c r="L512" s="554"/>
      <c r="M512" s="261"/>
      <c r="N512" s="261"/>
      <c r="O512" s="261"/>
      <c r="P512" s="261"/>
      <c r="Q512" s="621"/>
      <c r="R512" s="554"/>
      <c r="S512" s="564"/>
      <c r="T512" s="621"/>
      <c r="U512" s="554"/>
      <c r="V512" s="564"/>
    </row>
    <row r="513" spans="1:22" s="492" customFormat="1" ht="15.75" customHeight="1">
      <c r="A513" s="531" t="s">
        <v>480</v>
      </c>
      <c r="B513" s="460"/>
      <c r="C513" s="571"/>
      <c r="D513" s="571"/>
      <c r="E513" s="460"/>
      <c r="F513" s="571"/>
      <c r="G513" s="460"/>
      <c r="H513" s="571"/>
      <c r="I513" s="571"/>
      <c r="J513" s="605"/>
      <c r="K513" s="594"/>
      <c r="L513" s="554"/>
      <c r="M513" s="261"/>
      <c r="N513" s="261"/>
      <c r="O513" s="261"/>
      <c r="P513" s="261"/>
      <c r="Q513" s="621"/>
      <c r="R513" s="554"/>
      <c r="S513" s="564"/>
      <c r="T513" s="621"/>
      <c r="U513" s="554"/>
      <c r="V513" s="564"/>
    </row>
    <row r="514" spans="1:22" s="495" customFormat="1" ht="15.75" customHeight="1">
      <c r="A514" s="651" t="s">
        <v>478</v>
      </c>
      <c r="B514" s="7"/>
      <c r="C514" s="402"/>
      <c r="D514" s="402"/>
      <c r="E514" s="7"/>
      <c r="F514" s="402"/>
      <c r="G514" s="7"/>
      <c r="H514" s="402"/>
      <c r="I514" s="402"/>
      <c r="J514" s="5"/>
      <c r="K514" s="448"/>
      <c r="L514" s="555"/>
      <c r="M514" s="261"/>
      <c r="N514" s="261"/>
      <c r="O514" s="261"/>
      <c r="P514" s="261"/>
      <c r="Q514" s="621"/>
      <c r="R514" s="555"/>
      <c r="S514" s="564"/>
      <c r="T514" s="621"/>
      <c r="U514" s="555"/>
      <c r="V514" s="564"/>
    </row>
    <row r="515" spans="1:22" s="98" customFormat="1" ht="15.75" customHeight="1">
      <c r="A515" s="495"/>
      <c r="B515" s="105"/>
      <c r="C515" s="105"/>
      <c r="D515" s="105"/>
      <c r="E515" s="105"/>
      <c r="F515" s="105"/>
      <c r="G515" s="105"/>
      <c r="H515" s="105"/>
      <c r="I515" s="110"/>
      <c r="J515" s="106"/>
      <c r="K515" s="237"/>
      <c r="L515" s="416"/>
      <c r="M515" s="261"/>
      <c r="N515" s="261"/>
      <c r="O515" s="261"/>
      <c r="P515" s="261"/>
      <c r="Q515" s="621"/>
      <c r="R515" s="567"/>
      <c r="S515" s="564"/>
      <c r="T515" s="621"/>
      <c r="U515" s="567"/>
      <c r="V515" s="564"/>
    </row>
    <row r="516" spans="1:22" s="115" customFormat="1" ht="15.75" customHeight="1">
      <c r="A516" s="491"/>
      <c r="B516" s="129"/>
      <c r="D516" s="129"/>
      <c r="E516" s="129"/>
      <c r="F516" s="129"/>
      <c r="G516" s="129"/>
      <c r="H516" s="129"/>
      <c r="I516" s="320"/>
      <c r="J516" s="321"/>
      <c r="K516" s="311"/>
      <c r="L516" s="555"/>
      <c r="M516" s="261"/>
      <c r="N516" s="261"/>
      <c r="O516" s="261"/>
      <c r="P516" s="261"/>
      <c r="Q516" s="621"/>
      <c r="R516" s="555"/>
      <c r="S516" s="564"/>
      <c r="T516" s="621"/>
      <c r="U516" s="555"/>
      <c r="V516" s="564"/>
    </row>
    <row r="517" spans="1:22" ht="15.75" customHeight="1">
      <c r="A517" s="20" t="s">
        <v>108</v>
      </c>
      <c r="B517" s="103"/>
      <c r="C517" s="103"/>
      <c r="D517" s="103"/>
      <c r="E517" s="103"/>
      <c r="F517" s="103"/>
      <c r="G517" s="103"/>
      <c r="H517" s="103"/>
      <c r="I517" s="27"/>
      <c r="J517" s="102"/>
      <c r="K517" s="207"/>
      <c r="L517" s="554"/>
      <c r="M517" s="261"/>
      <c r="N517" s="261"/>
      <c r="O517" s="261"/>
      <c r="P517" s="261"/>
      <c r="Q517" s="621"/>
      <c r="R517" s="554"/>
      <c r="S517" s="564"/>
      <c r="T517" s="621"/>
      <c r="U517" s="554"/>
      <c r="V517" s="564"/>
    </row>
    <row r="518" spans="1:22" ht="15.75" customHeight="1">
      <c r="A518" s="101"/>
      <c r="B518" s="101"/>
      <c r="C518" s="101"/>
      <c r="D518" s="101"/>
      <c r="E518" s="101"/>
      <c r="F518" s="101"/>
      <c r="G518" s="101"/>
      <c r="H518" s="101"/>
      <c r="I518" s="27"/>
      <c r="J518" s="102"/>
      <c r="K518" s="207"/>
      <c r="L518" s="554"/>
      <c r="M518" s="261"/>
      <c r="N518" s="261"/>
      <c r="O518" s="261"/>
      <c r="P518" s="261"/>
      <c r="Q518" s="621"/>
      <c r="R518" s="554"/>
      <c r="S518" s="564"/>
      <c r="T518" s="621"/>
      <c r="U518" s="554"/>
      <c r="V518" s="564"/>
    </row>
    <row r="519" spans="1:22" ht="15.75" customHeight="1">
      <c r="A519" s="21" t="s">
        <v>35</v>
      </c>
      <c r="B519" s="101" t="s">
        <v>112</v>
      </c>
      <c r="C519" s="101"/>
      <c r="D519" s="101"/>
      <c r="E519" s="101"/>
      <c r="F519" s="101"/>
      <c r="G519" s="101"/>
      <c r="H519" s="101"/>
      <c r="I519" s="27"/>
      <c r="J519" s="102"/>
      <c r="K519" s="207"/>
      <c r="L519" s="554"/>
      <c r="M519" s="261"/>
      <c r="N519" s="261"/>
      <c r="O519" s="261"/>
      <c r="P519" s="261"/>
      <c r="Q519" s="621"/>
      <c r="R519" s="554"/>
      <c r="S519" s="564"/>
      <c r="T519" s="621"/>
      <c r="U519" s="554"/>
      <c r="V519" s="564"/>
    </row>
    <row r="520" spans="1:22" ht="15.75" customHeight="1">
      <c r="A520" s="101"/>
      <c r="B520" s="22" t="s">
        <v>38</v>
      </c>
      <c r="C520" s="101" t="s">
        <v>122</v>
      </c>
      <c r="D520" s="101"/>
      <c r="E520" s="101"/>
      <c r="F520" s="101"/>
      <c r="G520" s="101"/>
      <c r="H520" s="101"/>
      <c r="I520" s="27"/>
      <c r="J520" s="102" t="s">
        <v>29</v>
      </c>
      <c r="K520" s="207"/>
      <c r="L520" s="585">
        <v>187500</v>
      </c>
      <c r="M520" s="615">
        <v>186227</v>
      </c>
      <c r="N520" s="585">
        <v>187500</v>
      </c>
      <c r="O520" s="585">
        <v>0</v>
      </c>
      <c r="P520" s="585">
        <v>187500</v>
      </c>
      <c r="Q520" s="621">
        <v>0</v>
      </c>
      <c r="R520" s="552"/>
      <c r="S520" s="564">
        <v>0</v>
      </c>
      <c r="T520" s="621">
        <v>1273</v>
      </c>
      <c r="U520" s="552"/>
      <c r="V520" s="564">
        <v>6.8357434743619994E-3</v>
      </c>
    </row>
    <row r="521" spans="1:22" ht="15.75" customHeight="1">
      <c r="A521" s="21"/>
      <c r="B521" s="22" t="s">
        <v>13</v>
      </c>
      <c r="C521" s="101" t="s">
        <v>109</v>
      </c>
      <c r="D521" s="101"/>
      <c r="E521" s="101"/>
      <c r="F521" s="101"/>
      <c r="G521" s="101"/>
      <c r="H521" s="101"/>
      <c r="I521" s="24"/>
      <c r="J521" s="102" t="s">
        <v>29</v>
      </c>
      <c r="K521" s="207"/>
      <c r="L521" s="585">
        <v>109500</v>
      </c>
      <c r="M521" s="615">
        <v>108756</v>
      </c>
      <c r="N521" s="585">
        <v>112500</v>
      </c>
      <c r="O521" s="585">
        <v>0</v>
      </c>
      <c r="P521" s="585">
        <v>112500</v>
      </c>
      <c r="Q521" s="621">
        <v>3000</v>
      </c>
      <c r="R521" s="552"/>
      <c r="S521" s="564">
        <v>2.7397260273972712E-2</v>
      </c>
      <c r="T521" s="621">
        <v>3744</v>
      </c>
      <c r="U521" s="552"/>
      <c r="V521" s="564">
        <v>3.4425686858656102E-2</v>
      </c>
    </row>
    <row r="522" spans="1:22" ht="15.75" customHeight="1">
      <c r="A522" s="21"/>
      <c r="B522" s="22"/>
      <c r="C522" s="101"/>
      <c r="D522" s="101"/>
      <c r="E522" s="101"/>
      <c r="F522" s="101"/>
      <c r="G522" s="101"/>
      <c r="H522" s="101"/>
      <c r="I522" s="24"/>
      <c r="J522" s="102"/>
      <c r="K522" s="207"/>
      <c r="L522" s="554"/>
      <c r="M522" s="261"/>
      <c r="N522" s="261"/>
      <c r="O522" s="261"/>
      <c r="P522" s="261"/>
      <c r="Q522" s="621"/>
      <c r="R522" s="554"/>
      <c r="S522" s="564"/>
      <c r="T522" s="621"/>
      <c r="U522" s="554"/>
      <c r="V522" s="564"/>
    </row>
    <row r="523" spans="1:22" ht="15.75" customHeight="1">
      <c r="A523" s="21" t="s">
        <v>36</v>
      </c>
      <c r="B523" s="101" t="s">
        <v>123</v>
      </c>
      <c r="C523" s="101"/>
      <c r="D523" s="101"/>
      <c r="E523" s="101"/>
      <c r="F523" s="101"/>
      <c r="G523" s="101"/>
      <c r="H523" s="101"/>
      <c r="I523" s="24"/>
      <c r="J523" s="102" t="s">
        <v>29</v>
      </c>
      <c r="K523" s="207"/>
      <c r="L523" s="585">
        <v>54423</v>
      </c>
      <c r="M523" s="615">
        <v>54053</v>
      </c>
      <c r="N523" s="585">
        <v>0</v>
      </c>
      <c r="O523" s="585">
        <v>0</v>
      </c>
      <c r="P523" s="585">
        <v>0</v>
      </c>
      <c r="Q523" s="621">
        <v>-54423</v>
      </c>
      <c r="R523" s="552"/>
      <c r="S523" s="564">
        <v>-1</v>
      </c>
      <c r="T523" s="621">
        <v>-54053</v>
      </c>
      <c r="U523" s="552"/>
      <c r="V523" s="564">
        <v>-1</v>
      </c>
    </row>
    <row r="524" spans="1:22" ht="15.75" customHeight="1">
      <c r="A524" s="101"/>
      <c r="B524" s="101"/>
      <c r="C524" s="101"/>
      <c r="D524" s="101"/>
      <c r="E524" s="101"/>
      <c r="F524" s="101"/>
      <c r="G524" s="101"/>
      <c r="H524" s="101"/>
      <c r="I524" s="27"/>
      <c r="J524" s="102"/>
      <c r="K524" s="207"/>
      <c r="L524" s="554"/>
      <c r="M524" s="261"/>
      <c r="N524" s="261"/>
      <c r="O524" s="261"/>
      <c r="P524" s="261"/>
      <c r="Q524" s="621"/>
      <c r="R524" s="554"/>
      <c r="S524" s="564"/>
      <c r="T524" s="621"/>
      <c r="U524" s="554"/>
      <c r="V524" s="564"/>
    </row>
    <row r="525" spans="1:22" ht="15.75" customHeight="1">
      <c r="A525" s="21" t="s">
        <v>37</v>
      </c>
      <c r="B525" s="101" t="s">
        <v>117</v>
      </c>
      <c r="C525" s="101"/>
      <c r="D525" s="101"/>
      <c r="E525" s="101"/>
      <c r="F525" s="101"/>
      <c r="G525" s="101"/>
      <c r="H525" s="101"/>
      <c r="I525" s="24"/>
      <c r="J525" s="102"/>
      <c r="K525" s="207"/>
      <c r="L525" s="554"/>
      <c r="M525" s="261"/>
      <c r="N525" s="261"/>
      <c r="O525" s="261"/>
      <c r="P525" s="261"/>
      <c r="Q525" s="621"/>
      <c r="R525" s="554"/>
      <c r="S525" s="564"/>
      <c r="T525" s="621"/>
      <c r="U525" s="554"/>
      <c r="V525" s="564"/>
    </row>
    <row r="526" spans="1:22" ht="15.75" customHeight="1">
      <c r="A526" s="101"/>
      <c r="B526" s="22" t="s">
        <v>38</v>
      </c>
      <c r="C526" s="101" t="s">
        <v>110</v>
      </c>
      <c r="D526" s="101"/>
      <c r="E526" s="101"/>
      <c r="F526" s="101"/>
      <c r="G526" s="101"/>
      <c r="H526" s="101"/>
      <c r="I526" s="24"/>
      <c r="J526" s="102" t="s">
        <v>29</v>
      </c>
      <c r="K526" s="207"/>
      <c r="L526" s="585">
        <v>149000</v>
      </c>
      <c r="M526" s="615">
        <v>147988</v>
      </c>
      <c r="N526" s="585">
        <v>149000</v>
      </c>
      <c r="O526" s="585">
        <v>0</v>
      </c>
      <c r="P526" s="585">
        <v>149000</v>
      </c>
      <c r="Q526" s="621">
        <v>0</v>
      </c>
      <c r="R526" s="552"/>
      <c r="S526" s="564">
        <v>0</v>
      </c>
      <c r="T526" s="621">
        <v>1012</v>
      </c>
      <c r="U526" s="552"/>
      <c r="V526" s="564">
        <v>6.8383923020784998E-3</v>
      </c>
    </row>
    <row r="527" spans="1:22" ht="15.75" customHeight="1">
      <c r="A527" s="23"/>
      <c r="B527" s="22" t="s">
        <v>13</v>
      </c>
      <c r="C527" s="494" t="s">
        <v>111</v>
      </c>
      <c r="D527" s="101"/>
      <c r="E527" s="101"/>
      <c r="F527" s="101"/>
      <c r="G527" s="101"/>
      <c r="H527" s="101"/>
      <c r="I527" s="24"/>
      <c r="J527" s="102" t="s">
        <v>29</v>
      </c>
      <c r="K527" s="207"/>
      <c r="L527" s="553">
        <v>7745</v>
      </c>
      <c r="M527" s="616">
        <v>7692</v>
      </c>
      <c r="N527" s="553">
        <v>7745</v>
      </c>
      <c r="O527" s="553">
        <v>0</v>
      </c>
      <c r="P527" s="553">
        <v>7745</v>
      </c>
      <c r="Q527" s="622">
        <v>0</v>
      </c>
      <c r="R527" s="553"/>
      <c r="S527" s="609">
        <v>0</v>
      </c>
      <c r="T527" s="622">
        <v>53</v>
      </c>
      <c r="U527" s="553"/>
      <c r="V527" s="609">
        <v>6.89027561102451E-3</v>
      </c>
    </row>
    <row r="528" spans="1:22" ht="15.75" customHeight="1">
      <c r="A528" s="23"/>
      <c r="B528" s="101"/>
      <c r="C528" s="101"/>
      <c r="D528" s="101"/>
      <c r="E528" s="101"/>
      <c r="F528" s="101"/>
      <c r="G528" s="101"/>
      <c r="H528" s="101"/>
      <c r="I528" s="24"/>
      <c r="J528" s="102"/>
      <c r="K528" s="207"/>
      <c r="L528" s="554"/>
      <c r="M528" s="261"/>
      <c r="N528" s="261"/>
      <c r="O528" s="261"/>
      <c r="P528" s="261"/>
      <c r="Q528" s="621"/>
      <c r="R528" s="554"/>
      <c r="S528" s="564"/>
      <c r="T528" s="621"/>
      <c r="U528" s="554"/>
      <c r="V528" s="564"/>
    </row>
    <row r="529" spans="1:22" ht="15.75" customHeight="1">
      <c r="A529" s="23"/>
      <c r="B529" s="101"/>
      <c r="C529" s="101"/>
      <c r="D529" s="101"/>
      <c r="E529" s="101"/>
      <c r="F529" s="101"/>
      <c r="G529" s="101" t="s">
        <v>39</v>
      </c>
      <c r="H529" s="101"/>
      <c r="I529" s="24"/>
      <c r="J529" s="102"/>
      <c r="K529" s="207"/>
      <c r="L529" s="585">
        <v>156745</v>
      </c>
      <c r="M529" s="618">
        <v>155680</v>
      </c>
      <c r="N529" s="618">
        <v>156745</v>
      </c>
      <c r="O529" s="618">
        <v>0</v>
      </c>
      <c r="P529" s="618">
        <v>156745</v>
      </c>
      <c r="Q529" s="621">
        <v>0</v>
      </c>
      <c r="R529" s="552"/>
      <c r="S529" s="564">
        <v>0</v>
      </c>
      <c r="T529" s="621">
        <v>1065</v>
      </c>
      <c r="U529" s="552"/>
      <c r="V529" s="564">
        <v>6.8409558067832332E-3</v>
      </c>
    </row>
    <row r="530" spans="1:22" ht="15.75" customHeight="1">
      <c r="A530" s="23"/>
      <c r="B530" s="101"/>
      <c r="C530" s="101"/>
      <c r="D530" s="101"/>
      <c r="E530" s="101"/>
      <c r="F530" s="101"/>
      <c r="G530" s="101"/>
      <c r="H530" s="101"/>
      <c r="I530" s="24"/>
      <c r="J530" s="102"/>
      <c r="K530" s="207"/>
      <c r="L530" s="554"/>
      <c r="M530" s="261"/>
      <c r="N530" s="261"/>
      <c r="O530" s="261"/>
      <c r="P530" s="261"/>
      <c r="Q530" s="621"/>
      <c r="R530" s="554"/>
      <c r="S530" s="564"/>
      <c r="T530" s="621"/>
      <c r="U530" s="554"/>
      <c r="V530" s="564"/>
    </row>
    <row r="531" spans="1:22" ht="15.75" customHeight="1">
      <c r="A531" s="21" t="s">
        <v>18</v>
      </c>
      <c r="B531" s="101" t="s">
        <v>134</v>
      </c>
      <c r="C531" s="101"/>
      <c r="D531" s="101"/>
      <c r="E531" s="101"/>
      <c r="F531" s="101"/>
      <c r="G531" s="101"/>
      <c r="H531" s="101"/>
      <c r="I531" s="24"/>
      <c r="J531" s="102" t="s">
        <v>29</v>
      </c>
      <c r="K531" s="207"/>
      <c r="L531" s="585">
        <v>54000</v>
      </c>
      <c r="M531" s="615">
        <v>53633</v>
      </c>
      <c r="N531" s="585">
        <v>54000</v>
      </c>
      <c r="O531" s="585">
        <v>0</v>
      </c>
      <c r="P531" s="585">
        <v>54000</v>
      </c>
      <c r="Q531" s="621">
        <v>0</v>
      </c>
      <c r="R531" s="552"/>
      <c r="S531" s="564">
        <v>0</v>
      </c>
      <c r="T531" s="621">
        <v>367</v>
      </c>
      <c r="U531" s="552"/>
      <c r="V531" s="564">
        <v>6.8428020062274442E-3</v>
      </c>
    </row>
    <row r="532" spans="1:22" ht="15.75" customHeight="1">
      <c r="A532" s="21" t="s">
        <v>19</v>
      </c>
      <c r="B532" s="101" t="s">
        <v>302</v>
      </c>
      <c r="C532" s="101"/>
      <c r="D532" s="101"/>
      <c r="E532" s="101"/>
      <c r="F532" s="101"/>
      <c r="G532" s="101"/>
      <c r="H532" s="101"/>
      <c r="I532" s="24"/>
      <c r="J532" s="26" t="s">
        <v>29</v>
      </c>
      <c r="K532" s="207"/>
      <c r="L532" s="585">
        <v>32281</v>
      </c>
      <c r="M532" s="615">
        <v>32062</v>
      </c>
      <c r="N532" s="615">
        <v>0</v>
      </c>
      <c r="O532" s="615">
        <v>0</v>
      </c>
      <c r="P532" s="615">
        <v>0</v>
      </c>
      <c r="Q532" s="621">
        <v>-32281</v>
      </c>
      <c r="R532" s="552"/>
      <c r="S532" s="564">
        <v>-1</v>
      </c>
      <c r="T532" s="621">
        <v>-32062</v>
      </c>
      <c r="U532" s="552"/>
      <c r="V532" s="564">
        <v>-1</v>
      </c>
    </row>
    <row r="533" spans="1:22" ht="15.75" customHeight="1">
      <c r="A533" s="21" t="s">
        <v>20</v>
      </c>
      <c r="B533" s="101" t="s">
        <v>131</v>
      </c>
      <c r="C533" s="101"/>
      <c r="D533" s="101"/>
      <c r="E533" s="101"/>
      <c r="F533" s="101"/>
      <c r="G533" s="101"/>
      <c r="H533" s="101"/>
      <c r="I533" s="24"/>
      <c r="J533" s="26" t="s">
        <v>29</v>
      </c>
      <c r="K533" s="207"/>
      <c r="L533" s="553">
        <v>10818</v>
      </c>
      <c r="M533" s="616">
        <v>10745</v>
      </c>
      <c r="N533" s="553">
        <v>10818</v>
      </c>
      <c r="O533" s="553">
        <v>0</v>
      </c>
      <c r="P533" s="553">
        <v>10818</v>
      </c>
      <c r="Q533" s="622">
        <v>0</v>
      </c>
      <c r="R533" s="552"/>
      <c r="S533" s="609">
        <v>0</v>
      </c>
      <c r="T533" s="622">
        <v>73</v>
      </c>
      <c r="U533" s="552"/>
      <c r="V533" s="609">
        <v>6.7938576081898461E-3</v>
      </c>
    </row>
    <row r="534" spans="1:22" ht="15.75" customHeight="1">
      <c r="A534" s="101"/>
      <c r="B534" s="101"/>
      <c r="C534" s="101"/>
      <c r="D534" s="101"/>
      <c r="E534" s="101"/>
      <c r="F534" s="101"/>
      <c r="G534" s="101"/>
      <c r="H534" s="101"/>
      <c r="I534" s="27"/>
      <c r="J534" s="102"/>
      <c r="K534" s="207"/>
      <c r="L534" s="554"/>
      <c r="M534" s="261"/>
      <c r="N534" s="261"/>
      <c r="O534" s="261"/>
      <c r="P534" s="261"/>
      <c r="Q534" s="621"/>
      <c r="R534" s="554"/>
      <c r="S534" s="564"/>
      <c r="T534" s="621"/>
      <c r="U534" s="554"/>
      <c r="V534" s="564"/>
    </row>
    <row r="535" spans="1:22" ht="15.75" customHeight="1">
      <c r="A535" s="23"/>
      <c r="B535" s="101"/>
      <c r="C535" s="101"/>
      <c r="D535" s="101"/>
      <c r="E535" s="103" t="s">
        <v>40</v>
      </c>
      <c r="F535" s="103"/>
      <c r="G535" s="35"/>
      <c r="H535" s="35"/>
      <c r="I535" s="36"/>
      <c r="J535" s="37" t="s">
        <v>29</v>
      </c>
      <c r="K535" s="215"/>
      <c r="L535" s="584">
        <v>605267</v>
      </c>
      <c r="M535" s="617">
        <v>601156</v>
      </c>
      <c r="N535" s="617">
        <v>521563</v>
      </c>
      <c r="O535" s="617">
        <v>0</v>
      </c>
      <c r="P535" s="617">
        <v>521563</v>
      </c>
      <c r="Q535" s="620">
        <v>-83704</v>
      </c>
      <c r="R535" s="418"/>
      <c r="S535" s="610">
        <v>-0.13829268735946287</v>
      </c>
      <c r="T535" s="620">
        <v>-79593</v>
      </c>
      <c r="U535" s="418"/>
      <c r="V535" s="610">
        <v>-0.13239990950768188</v>
      </c>
    </row>
    <row r="536" spans="1:22" s="492" customFormat="1" ht="15.75" customHeight="1">
      <c r="A536" s="494"/>
      <c r="B536" s="494"/>
      <c r="C536" s="494"/>
      <c r="D536" s="494"/>
      <c r="E536" s="494"/>
      <c r="F536" s="494"/>
      <c r="G536" s="494"/>
      <c r="H536" s="494"/>
      <c r="I536" s="486"/>
      <c r="J536" s="488"/>
      <c r="K536" s="493"/>
      <c r="L536" s="585"/>
      <c r="M536" s="261"/>
      <c r="N536" s="261"/>
      <c r="O536" s="261"/>
      <c r="P536" s="261"/>
      <c r="Q536" s="621"/>
      <c r="R536" s="552"/>
      <c r="S536" s="564"/>
      <c r="T536" s="621"/>
      <c r="U536" s="552"/>
      <c r="V536" s="564"/>
    </row>
    <row r="537" spans="1:22" s="492" customFormat="1" ht="15.75" customHeight="1">
      <c r="A537" s="487"/>
      <c r="B537" s="487"/>
      <c r="C537" s="487"/>
      <c r="D537" s="487"/>
      <c r="E537" s="487"/>
      <c r="F537" s="487"/>
      <c r="G537" s="487"/>
      <c r="H537" s="487"/>
      <c r="I537" s="486"/>
      <c r="J537" s="488"/>
      <c r="K537" s="493"/>
      <c r="L537" s="554"/>
      <c r="M537" s="261"/>
      <c r="N537" s="261"/>
      <c r="O537" s="261"/>
      <c r="P537" s="261"/>
      <c r="Q537" s="621"/>
      <c r="R537" s="554"/>
      <c r="S537" s="564"/>
      <c r="T537" s="621"/>
      <c r="U537" s="554"/>
      <c r="V537" s="564"/>
    </row>
    <row r="538" spans="1:22" ht="15.75" customHeight="1">
      <c r="A538" s="20" t="s">
        <v>98</v>
      </c>
      <c r="B538" s="103"/>
      <c r="C538" s="103"/>
      <c r="D538" s="103"/>
      <c r="E538" s="103"/>
      <c r="F538" s="103"/>
      <c r="G538" s="103"/>
      <c r="H538" s="103"/>
      <c r="I538" s="24"/>
      <c r="J538" s="102"/>
      <c r="K538" s="207"/>
      <c r="L538" s="554"/>
      <c r="M538" s="261"/>
      <c r="N538" s="261"/>
      <c r="O538" s="261"/>
      <c r="P538" s="261"/>
      <c r="Q538" s="621"/>
      <c r="R538" s="554"/>
      <c r="S538" s="564"/>
      <c r="T538" s="621"/>
      <c r="U538" s="554"/>
      <c r="V538" s="564"/>
    </row>
    <row r="539" spans="1:22" ht="15.75" customHeight="1">
      <c r="A539" s="101"/>
      <c r="B539" s="101"/>
      <c r="C539" s="101"/>
      <c r="D539" s="101"/>
      <c r="E539" s="101"/>
      <c r="F539" s="101"/>
      <c r="G539" s="101"/>
      <c r="H539" s="101"/>
      <c r="I539" s="24"/>
      <c r="J539" s="102"/>
      <c r="K539" s="207"/>
      <c r="L539" s="554"/>
      <c r="M539" s="261"/>
      <c r="N539" s="261"/>
      <c r="O539" s="261"/>
      <c r="P539" s="261"/>
      <c r="Q539" s="621"/>
      <c r="R539" s="554"/>
      <c r="S539" s="564"/>
      <c r="T539" s="621"/>
      <c r="U539" s="554"/>
      <c r="V539" s="564"/>
    </row>
    <row r="540" spans="1:22" s="482" customFormat="1" ht="20.25" customHeight="1">
      <c r="A540" s="107" t="s">
        <v>35</v>
      </c>
      <c r="B540" s="539" t="s">
        <v>455</v>
      </c>
      <c r="C540" s="539"/>
      <c r="D540" s="539"/>
      <c r="E540" s="539"/>
      <c r="F540" s="539"/>
      <c r="G540" s="539"/>
      <c r="H540" s="539"/>
      <c r="I540" s="485"/>
      <c r="J540" s="520" t="s">
        <v>29</v>
      </c>
      <c r="K540" s="598"/>
      <c r="L540" s="585">
        <v>432000</v>
      </c>
      <c r="M540" s="615">
        <v>429066</v>
      </c>
      <c r="N540" s="615">
        <v>432506</v>
      </c>
      <c r="O540" s="615">
        <v>0</v>
      </c>
      <c r="P540" s="615">
        <v>432506</v>
      </c>
      <c r="Q540" s="621">
        <v>506</v>
      </c>
      <c r="R540" s="552"/>
      <c r="S540" s="564">
        <v>1.1712962962961981E-3</v>
      </c>
      <c r="T540" s="621">
        <v>3440</v>
      </c>
      <c r="U540" s="552"/>
      <c r="V540" s="564">
        <v>8.0174145702525124E-3</v>
      </c>
    </row>
    <row r="541" spans="1:22" ht="15.75" customHeight="1">
      <c r="A541" s="94">
        <v>2</v>
      </c>
      <c r="B541" s="101" t="s">
        <v>467</v>
      </c>
      <c r="C541" s="101"/>
      <c r="D541" s="101"/>
      <c r="E541" s="101"/>
      <c r="F541" s="101"/>
      <c r="G541" s="101"/>
      <c r="H541" s="101"/>
      <c r="I541" s="24"/>
      <c r="J541" s="102" t="s">
        <v>29</v>
      </c>
      <c r="K541" s="207"/>
      <c r="L541" s="635">
        <v>0</v>
      </c>
      <c r="M541" s="635">
        <v>0</v>
      </c>
      <c r="N541" s="616">
        <v>26751</v>
      </c>
      <c r="O541" s="616">
        <v>0</v>
      </c>
      <c r="P541" s="616">
        <v>26751</v>
      </c>
      <c r="Q541" s="622">
        <v>26751</v>
      </c>
      <c r="R541" s="554"/>
      <c r="S541" s="609" t="s">
        <v>509</v>
      </c>
      <c r="T541" s="622">
        <v>26751</v>
      </c>
      <c r="U541" s="554"/>
      <c r="V541" s="609" t="s">
        <v>509</v>
      </c>
    </row>
    <row r="542" spans="1:22" s="122" customFormat="1" ht="15.75" customHeight="1">
      <c r="A542" s="63"/>
      <c r="B542" s="125"/>
      <c r="C542" s="125"/>
      <c r="D542" s="125"/>
      <c r="E542" s="125"/>
      <c r="F542" s="125"/>
      <c r="G542" s="125"/>
      <c r="H542" s="125"/>
      <c r="I542" s="43"/>
      <c r="J542" s="392"/>
      <c r="K542" s="207"/>
      <c r="L542" s="554"/>
      <c r="M542" s="615"/>
      <c r="N542" s="615"/>
      <c r="O542" s="615"/>
      <c r="P542" s="615"/>
      <c r="Q542" s="621"/>
      <c r="R542" s="554"/>
      <c r="S542" s="564"/>
      <c r="T542" s="621"/>
      <c r="U542" s="554"/>
      <c r="V542" s="564"/>
    </row>
    <row r="543" spans="1:22" s="122" customFormat="1" ht="15.75" customHeight="1">
      <c r="A543" s="63"/>
      <c r="B543" s="452"/>
      <c r="C543" s="452"/>
      <c r="D543" s="452"/>
      <c r="E543" s="489" t="s">
        <v>40</v>
      </c>
      <c r="F543" s="180"/>
      <c r="G543" s="180"/>
      <c r="H543" s="180"/>
      <c r="I543" s="181"/>
      <c r="J543" s="645"/>
      <c r="K543" s="595"/>
      <c r="L543" s="423">
        <v>432000</v>
      </c>
      <c r="M543" s="423">
        <v>429066</v>
      </c>
      <c r="N543" s="423">
        <v>459257</v>
      </c>
      <c r="O543" s="423">
        <v>0</v>
      </c>
      <c r="P543" s="423">
        <v>459257</v>
      </c>
      <c r="Q543" s="620">
        <v>27257</v>
      </c>
      <c r="R543" s="423"/>
      <c r="S543" s="610">
        <v>6.3094907407407419E-2</v>
      </c>
      <c r="T543" s="620">
        <v>30191</v>
      </c>
      <c r="U543" s="423"/>
      <c r="V543" s="610">
        <v>7.0364466072818654E-2</v>
      </c>
    </row>
    <row r="544" spans="1:22" s="122" customFormat="1" ht="15.75" customHeight="1">
      <c r="A544" s="63"/>
      <c r="B544" s="452"/>
      <c r="C544" s="452"/>
      <c r="D544" s="452"/>
      <c r="E544" s="539"/>
      <c r="F544" s="452"/>
      <c r="G544" s="452"/>
      <c r="H544" s="452"/>
      <c r="I544" s="451"/>
      <c r="J544" s="392"/>
      <c r="K544" s="594"/>
      <c r="L544" s="554"/>
      <c r="M544" s="615"/>
      <c r="N544" s="615"/>
      <c r="O544" s="615"/>
      <c r="P544" s="615"/>
      <c r="Q544" s="621"/>
      <c r="R544" s="554"/>
      <c r="S544" s="564"/>
      <c r="T544" s="621"/>
      <c r="U544" s="554"/>
      <c r="V544" s="564"/>
    </row>
    <row r="545" spans="1:22" s="122" customFormat="1" ht="15.75" customHeight="1">
      <c r="A545" s="63"/>
      <c r="B545" s="452"/>
      <c r="C545" s="452"/>
      <c r="D545" s="452"/>
      <c r="E545" s="539"/>
      <c r="F545" s="452"/>
      <c r="G545" s="452"/>
      <c r="H545" s="452"/>
      <c r="I545" s="451"/>
      <c r="J545" s="392"/>
      <c r="K545" s="594"/>
      <c r="L545" s="554"/>
      <c r="M545" s="615"/>
      <c r="N545" s="615"/>
      <c r="O545" s="615"/>
      <c r="P545" s="615"/>
      <c r="Q545" s="621"/>
      <c r="R545" s="554"/>
      <c r="S545" s="564"/>
      <c r="T545" s="621"/>
      <c r="U545" s="554"/>
      <c r="V545" s="564"/>
    </row>
    <row r="546" spans="1:22" ht="15.75" customHeight="1">
      <c r="A546" s="20" t="s">
        <v>160</v>
      </c>
      <c r="B546" s="103"/>
      <c r="C546" s="103"/>
      <c r="D546" s="103"/>
      <c r="E546" s="103"/>
      <c r="F546" s="103"/>
      <c r="G546" s="103"/>
      <c r="H546" s="103"/>
      <c r="I546" s="43"/>
      <c r="J546" s="34"/>
      <c r="K546" s="207"/>
      <c r="L546" s="585"/>
      <c r="M546" s="615"/>
      <c r="N546" s="615"/>
      <c r="O546" s="615"/>
      <c r="P546" s="615"/>
      <c r="Q546" s="621"/>
      <c r="R546" s="552"/>
      <c r="S546" s="564"/>
      <c r="T546" s="621"/>
      <c r="U546" s="552"/>
      <c r="V546" s="564"/>
    </row>
    <row r="547" spans="1:22" s="98" customFormat="1" ht="15.75" customHeight="1">
      <c r="A547" s="33"/>
      <c r="B547" s="105"/>
      <c r="C547" s="105"/>
      <c r="D547" s="105"/>
      <c r="E547" s="105"/>
      <c r="F547" s="105"/>
      <c r="G547" s="105"/>
      <c r="H547" s="105"/>
      <c r="I547" s="47"/>
      <c r="J547" s="34"/>
      <c r="K547" s="207"/>
      <c r="L547" s="554"/>
      <c r="M547" s="261"/>
      <c r="N547" s="261"/>
      <c r="O547" s="261"/>
      <c r="P547" s="261"/>
      <c r="Q547" s="621"/>
      <c r="R547" s="554"/>
      <c r="S547" s="564"/>
      <c r="T547" s="621"/>
      <c r="U547" s="554"/>
      <c r="V547" s="564"/>
    </row>
    <row r="548" spans="1:22" s="482" customFormat="1" ht="15.75" customHeight="1">
      <c r="A548" s="94">
        <v>1</v>
      </c>
      <c r="B548" s="539" t="s">
        <v>297</v>
      </c>
      <c r="C548" s="539"/>
      <c r="D548" s="539"/>
      <c r="E548" s="539"/>
      <c r="F548" s="539"/>
      <c r="G548" s="539"/>
      <c r="H548" s="539"/>
      <c r="I548" s="47"/>
      <c r="J548" s="34" t="s">
        <v>29</v>
      </c>
      <c r="K548" s="598"/>
      <c r="L548" s="585">
        <v>716253</v>
      </c>
      <c r="M548" s="615">
        <v>632484</v>
      </c>
      <c r="N548" s="615">
        <v>762000</v>
      </c>
      <c r="O548" s="615">
        <v>0</v>
      </c>
      <c r="P548" s="615">
        <v>762000</v>
      </c>
      <c r="Q548" s="621">
        <v>45747</v>
      </c>
      <c r="R548" s="552"/>
      <c r="S548" s="564">
        <v>6.3869889550200787E-2</v>
      </c>
      <c r="T548" s="621">
        <v>129516</v>
      </c>
      <c r="U548" s="552"/>
      <c r="V548" s="564">
        <v>0.20477355948925191</v>
      </c>
    </row>
    <row r="549" spans="1:22" s="482" customFormat="1" ht="20.25" customHeight="1">
      <c r="A549" s="94">
        <v>2</v>
      </c>
      <c r="B549" s="539" t="s">
        <v>506</v>
      </c>
      <c r="C549" s="539"/>
      <c r="D549" s="539"/>
      <c r="E549" s="539"/>
      <c r="F549" s="539"/>
      <c r="G549" s="539"/>
      <c r="I549" s="485"/>
      <c r="J549" s="520" t="s">
        <v>29</v>
      </c>
      <c r="K549" s="598"/>
      <c r="L549" s="553">
        <v>860601</v>
      </c>
      <c r="M549" s="553">
        <v>933662</v>
      </c>
      <c r="N549" s="616">
        <v>1010000</v>
      </c>
      <c r="O549" s="616">
        <v>0</v>
      </c>
      <c r="P549" s="616">
        <v>1010000</v>
      </c>
      <c r="Q549" s="622">
        <v>149399</v>
      </c>
      <c r="R549" s="552"/>
      <c r="S549" s="609">
        <v>0.17359845038525412</v>
      </c>
      <c r="T549" s="622">
        <v>76338</v>
      </c>
      <c r="U549" s="552"/>
      <c r="V549" s="609">
        <v>8.1761922408751797E-2</v>
      </c>
    </row>
    <row r="550" spans="1:22" s="98" customFormat="1" ht="15.75" customHeight="1">
      <c r="A550" s="94"/>
      <c r="B550" s="95"/>
      <c r="C550" s="105"/>
      <c r="D550" s="105"/>
      <c r="E550" s="105"/>
      <c r="F550" s="105"/>
      <c r="G550" s="105"/>
      <c r="H550" s="105"/>
      <c r="I550" s="110"/>
      <c r="J550" s="106"/>
      <c r="K550" s="207"/>
      <c r="L550" s="554"/>
      <c r="M550" s="261"/>
      <c r="N550" s="261"/>
      <c r="O550" s="261"/>
      <c r="P550" s="261"/>
      <c r="Q550" s="621"/>
      <c r="R550" s="554"/>
      <c r="S550" s="564"/>
      <c r="T550" s="621"/>
      <c r="U550" s="554"/>
      <c r="V550" s="564"/>
    </row>
    <row r="551" spans="1:22" s="98" customFormat="1" ht="21.75" customHeight="1">
      <c r="A551" s="107"/>
      <c r="B551" s="95"/>
      <c r="C551" s="105"/>
      <c r="D551" s="105"/>
      <c r="E551" s="103" t="s">
        <v>273</v>
      </c>
      <c r="F551" s="103"/>
      <c r="G551" s="35"/>
      <c r="H551" s="35"/>
      <c r="I551" s="36"/>
      <c r="J551" s="37"/>
      <c r="K551" s="215"/>
      <c r="L551" s="584">
        <v>1576854</v>
      </c>
      <c r="M551" s="584">
        <v>1566146</v>
      </c>
      <c r="N551" s="584">
        <v>1772000</v>
      </c>
      <c r="O551" s="584">
        <v>0</v>
      </c>
      <c r="P551" s="584">
        <v>1772000</v>
      </c>
      <c r="Q551" s="620">
        <v>195146</v>
      </c>
      <c r="R551" s="418"/>
      <c r="S551" s="610">
        <v>0.12375654309149731</v>
      </c>
      <c r="T551" s="620">
        <v>205854</v>
      </c>
      <c r="U551" s="418"/>
      <c r="V551" s="610">
        <v>0.13143985298944028</v>
      </c>
    </row>
    <row r="552" spans="1:22" s="482" customFormat="1" ht="21.75" customHeight="1">
      <c r="A552" s="107"/>
      <c r="B552" s="95"/>
      <c r="C552" s="539"/>
      <c r="D552" s="539"/>
      <c r="E552" s="539"/>
      <c r="F552" s="539"/>
      <c r="G552" s="484"/>
      <c r="H552" s="484"/>
      <c r="I552" s="485"/>
      <c r="J552" s="520"/>
      <c r="K552" s="598"/>
      <c r="L552" s="585"/>
      <c r="M552" s="585"/>
      <c r="N552" s="585"/>
      <c r="O552" s="585"/>
      <c r="P552" s="585"/>
      <c r="Q552" s="621"/>
      <c r="R552" s="552"/>
      <c r="S552" s="564"/>
      <c r="T552" s="621"/>
      <c r="U552" s="552"/>
      <c r="V552" s="564"/>
    </row>
    <row r="553" spans="1:22" s="482" customFormat="1" ht="15.75" customHeight="1">
      <c r="A553" s="107"/>
      <c r="B553" s="95"/>
      <c r="C553" s="539"/>
      <c r="D553" s="539"/>
      <c r="E553" s="539"/>
      <c r="F553" s="526"/>
      <c r="G553" s="484"/>
      <c r="H553" s="484"/>
      <c r="I553" s="485"/>
      <c r="J553" s="520"/>
      <c r="K553" s="594"/>
      <c r="L553" s="554"/>
      <c r="M553" s="585"/>
      <c r="N553" s="585"/>
      <c r="O553" s="585"/>
      <c r="P553" s="585"/>
      <c r="Q553" s="621"/>
      <c r="R553" s="554"/>
      <c r="S553" s="564"/>
      <c r="T553" s="621"/>
      <c r="U553" s="554"/>
      <c r="V553" s="564"/>
    </row>
    <row r="554" spans="1:22" ht="15.75" customHeight="1">
      <c r="A554" s="20" t="s">
        <v>71</v>
      </c>
      <c r="B554" s="103"/>
      <c r="C554" s="103"/>
      <c r="D554" s="103"/>
      <c r="E554" s="103"/>
      <c r="F554" s="103"/>
      <c r="G554" s="103"/>
      <c r="H554" s="103"/>
      <c r="I554" s="24"/>
      <c r="J554" s="102"/>
      <c r="K554" s="207"/>
      <c r="L554" s="554"/>
      <c r="M554" s="585"/>
      <c r="N554" s="585"/>
      <c r="O554" s="585"/>
      <c r="P554" s="585"/>
      <c r="Q554" s="621"/>
      <c r="R554" s="554"/>
      <c r="S554" s="564"/>
      <c r="T554" s="621"/>
      <c r="U554" s="554"/>
      <c r="V554" s="564"/>
    </row>
    <row r="555" spans="1:22" ht="15.75" customHeight="1">
      <c r="A555" s="101"/>
      <c r="B555" s="101"/>
      <c r="C555" s="101"/>
      <c r="D555" s="101"/>
      <c r="E555" s="101"/>
      <c r="F555" s="101"/>
      <c r="G555" s="101"/>
      <c r="H555" s="101"/>
      <c r="I555" s="24"/>
      <c r="J555" s="102"/>
      <c r="K555" s="207"/>
      <c r="L555" s="554"/>
      <c r="M555" s="261"/>
      <c r="N555" s="261"/>
      <c r="O555" s="261"/>
      <c r="P555" s="261"/>
      <c r="Q555" s="621"/>
      <c r="R555" s="554"/>
      <c r="S555" s="564"/>
      <c r="T555" s="621"/>
      <c r="U555" s="554"/>
      <c r="V555" s="564"/>
    </row>
    <row r="556" spans="1:22" ht="18.75" customHeight="1">
      <c r="A556" s="66" t="s">
        <v>35</v>
      </c>
      <c r="B556" s="103" t="s">
        <v>415</v>
      </c>
      <c r="C556" s="103"/>
      <c r="D556" s="103"/>
      <c r="E556" s="103"/>
      <c r="F556" s="103"/>
      <c r="G556" s="103"/>
      <c r="H556" s="103"/>
      <c r="I556" s="36"/>
      <c r="J556" s="37" t="s">
        <v>29</v>
      </c>
      <c r="K556" s="215"/>
      <c r="L556" s="584">
        <v>108500</v>
      </c>
      <c r="M556" s="604">
        <v>107763</v>
      </c>
      <c r="N556" s="604">
        <v>107438</v>
      </c>
      <c r="O556" s="604">
        <v>0</v>
      </c>
      <c r="P556" s="604">
        <v>107438</v>
      </c>
      <c r="Q556" s="620">
        <v>-1062</v>
      </c>
      <c r="R556" s="418"/>
      <c r="S556" s="610">
        <v>-9.7880184331796682E-3</v>
      </c>
      <c r="T556" s="620">
        <v>-325</v>
      </c>
      <c r="U556" s="418"/>
      <c r="V556" s="610">
        <v>-3.0158774347410766E-3</v>
      </c>
    </row>
    <row r="557" spans="1:22" ht="15.75" customHeight="1">
      <c r="A557" s="101"/>
      <c r="B557" s="101"/>
      <c r="C557" s="101"/>
      <c r="D557" s="101"/>
      <c r="E557" s="101"/>
      <c r="F557" s="101"/>
      <c r="G557" s="101"/>
      <c r="H557" s="101"/>
      <c r="I557" s="52"/>
      <c r="J557" s="106"/>
      <c r="K557" s="207"/>
      <c r="L557" s="554"/>
      <c r="M557" s="261"/>
      <c r="N557" s="261"/>
      <c r="O557" s="261"/>
      <c r="P557" s="261"/>
      <c r="Q557" s="621"/>
      <c r="R557" s="554"/>
      <c r="S557" s="564"/>
      <c r="T557" s="621"/>
      <c r="U557" s="554"/>
      <c r="V557" s="564"/>
    </row>
    <row r="558" spans="1:22" ht="15.75" customHeight="1">
      <c r="A558" s="125"/>
      <c r="B558" s="101"/>
      <c r="C558" s="101"/>
      <c r="D558" s="101"/>
      <c r="E558" s="101"/>
      <c r="F558" s="101"/>
      <c r="G558" s="101"/>
      <c r="H558" s="101"/>
      <c r="I558" s="24"/>
      <c r="J558" s="102"/>
      <c r="K558" s="207"/>
      <c r="L558" s="554"/>
      <c r="M558" s="261"/>
      <c r="N558" s="261"/>
      <c r="O558" s="261"/>
      <c r="P558" s="261"/>
      <c r="Q558" s="621"/>
      <c r="R558" s="554"/>
      <c r="S558" s="564"/>
      <c r="T558" s="621"/>
      <c r="U558" s="554"/>
      <c r="V558" s="564"/>
    </row>
    <row r="559" spans="1:22" ht="15.75" customHeight="1">
      <c r="A559" s="20" t="s">
        <v>414</v>
      </c>
      <c r="B559" s="103"/>
      <c r="C559" s="103"/>
      <c r="D559" s="103"/>
      <c r="E559" s="103"/>
      <c r="F559" s="103"/>
      <c r="G559" s="103"/>
      <c r="H559" s="103"/>
      <c r="I559" s="24"/>
      <c r="J559" s="102"/>
      <c r="K559" s="207"/>
      <c r="L559" s="554"/>
      <c r="M559" s="261"/>
      <c r="N559" s="261"/>
      <c r="O559" s="261"/>
      <c r="P559" s="261"/>
      <c r="Q559" s="621"/>
      <c r="R559" s="554"/>
      <c r="S559" s="564"/>
      <c r="T559" s="621"/>
      <c r="U559" s="554"/>
      <c r="V559" s="564"/>
    </row>
    <row r="560" spans="1:22" ht="15.75" customHeight="1">
      <c r="A560" s="101"/>
      <c r="B560" s="101"/>
      <c r="C560" s="101"/>
      <c r="D560" s="101"/>
      <c r="E560" s="101"/>
      <c r="F560" s="101"/>
      <c r="G560" s="101"/>
      <c r="H560" s="101"/>
      <c r="I560" s="24"/>
      <c r="J560" s="102"/>
      <c r="K560" s="207"/>
      <c r="L560" s="554"/>
      <c r="M560" s="261"/>
      <c r="N560" s="261"/>
      <c r="O560" s="261"/>
      <c r="P560" s="261"/>
      <c r="Q560" s="621"/>
      <c r="R560" s="554"/>
      <c r="S560" s="564"/>
      <c r="T560" s="621"/>
      <c r="U560" s="554"/>
      <c r="V560" s="564"/>
    </row>
    <row r="561" spans="1:22" ht="17.25" customHeight="1">
      <c r="A561" s="66" t="s">
        <v>35</v>
      </c>
      <c r="B561" s="489" t="s">
        <v>415</v>
      </c>
      <c r="C561" s="103"/>
      <c r="D561" s="103"/>
      <c r="E561" s="103"/>
      <c r="F561" s="103"/>
      <c r="G561" s="103"/>
      <c r="H561" s="103"/>
      <c r="I561" s="36"/>
      <c r="J561" s="37" t="s">
        <v>29</v>
      </c>
      <c r="K561" s="215"/>
      <c r="L561" s="584">
        <v>59256</v>
      </c>
      <c r="M561" s="604">
        <v>58854</v>
      </c>
      <c r="N561" s="604">
        <v>63418</v>
      </c>
      <c r="O561" s="604">
        <v>0</v>
      </c>
      <c r="P561" s="604">
        <v>63418</v>
      </c>
      <c r="Q561" s="620">
        <v>4162</v>
      </c>
      <c r="R561" s="418"/>
      <c r="S561" s="610">
        <v>7.0237613068718785E-2</v>
      </c>
      <c r="T561" s="620">
        <v>4564</v>
      </c>
      <c r="U561" s="418"/>
      <c r="V561" s="610">
        <v>7.754783022394407E-2</v>
      </c>
    </row>
    <row r="562" spans="1:22" s="122" customFormat="1" ht="15.75" customHeight="1">
      <c r="A562" s="67"/>
      <c r="B562" s="125"/>
      <c r="C562" s="125"/>
      <c r="D562" s="125"/>
      <c r="E562" s="125"/>
      <c r="F562" s="125"/>
      <c r="G562" s="125"/>
      <c r="H562" s="125"/>
      <c r="I562" s="43"/>
      <c r="J562" s="40"/>
      <c r="K562" s="207"/>
      <c r="L562" s="554"/>
      <c r="M562" s="261"/>
      <c r="N562" s="261"/>
      <c r="O562" s="261"/>
      <c r="P562" s="261"/>
      <c r="Q562" s="621"/>
      <c r="R562" s="554"/>
      <c r="S562" s="564"/>
      <c r="T562" s="621"/>
      <c r="U562" s="554"/>
      <c r="V562" s="564"/>
    </row>
    <row r="563" spans="1:22" s="122" customFormat="1" ht="15.75" customHeight="1">
      <c r="A563" s="67"/>
      <c r="B563" s="452"/>
      <c r="C563" s="452"/>
      <c r="D563" s="452"/>
      <c r="E563" s="452"/>
      <c r="F563" s="452"/>
      <c r="G563" s="452"/>
      <c r="H563" s="452"/>
      <c r="I563" s="451"/>
      <c r="J563" s="450"/>
      <c r="K563" s="594"/>
      <c r="L563" s="554"/>
      <c r="M563" s="261"/>
      <c r="N563" s="261"/>
      <c r="O563" s="261"/>
      <c r="P563" s="261"/>
      <c r="Q563" s="621"/>
      <c r="R563" s="554"/>
      <c r="S563" s="564"/>
      <c r="T563" s="621"/>
      <c r="U563" s="554"/>
      <c r="V563" s="564"/>
    </row>
    <row r="564" spans="1:22" ht="15.95" customHeight="1">
      <c r="A564" s="343"/>
      <c r="B564" s="105"/>
      <c r="C564" s="105"/>
      <c r="D564" s="105"/>
      <c r="E564" s="105"/>
      <c r="F564" s="105"/>
      <c r="G564" s="105"/>
      <c r="H564" s="105"/>
      <c r="I564" s="43"/>
      <c r="J564" s="40"/>
      <c r="K564" s="207"/>
      <c r="L564" s="554"/>
      <c r="M564" s="261"/>
      <c r="N564" s="261"/>
      <c r="O564" s="261"/>
      <c r="P564" s="261"/>
      <c r="Q564" s="621"/>
      <c r="R564" s="554"/>
      <c r="S564" s="564"/>
      <c r="T564" s="621"/>
      <c r="U564" s="554"/>
      <c r="V564" s="564"/>
    </row>
    <row r="565" spans="1:22" s="492" customFormat="1" ht="15.95" customHeight="1">
      <c r="A565" s="3"/>
      <c r="B565" s="539"/>
      <c r="C565" s="539"/>
      <c r="D565" s="539"/>
      <c r="E565" s="539"/>
      <c r="F565" s="539"/>
      <c r="G565" s="539"/>
      <c r="H565" s="539"/>
      <c r="I565" s="451"/>
      <c r="J565" s="450"/>
      <c r="K565" s="594"/>
      <c r="L565" s="554"/>
      <c r="M565" s="261"/>
      <c r="N565" s="261"/>
      <c r="O565" s="261"/>
      <c r="P565" s="261"/>
      <c r="Q565" s="621"/>
      <c r="R565" s="554"/>
      <c r="S565" s="564"/>
      <c r="T565" s="621"/>
      <c r="U565" s="554"/>
      <c r="V565" s="564"/>
    </row>
    <row r="566" spans="1:22" s="492" customFormat="1" ht="18" customHeight="1">
      <c r="B566" s="3"/>
      <c r="C566" s="168"/>
      <c r="D566" s="168"/>
      <c r="E566" s="168"/>
      <c r="F566" s="168"/>
      <c r="G566" s="168"/>
      <c r="H566" s="168"/>
      <c r="I566" s="47"/>
      <c r="J566" s="34"/>
      <c r="K566" s="501"/>
      <c r="L566" s="6"/>
      <c r="M566" s="261"/>
      <c r="N566" s="261"/>
      <c r="O566" s="261"/>
      <c r="P566" s="261"/>
      <c r="Q566" s="621"/>
      <c r="R566" s="6"/>
      <c r="S566" s="564"/>
      <c r="T566" s="621"/>
      <c r="U566" s="6"/>
      <c r="V566" s="564"/>
    </row>
    <row r="567" spans="1:22" ht="15.75" customHeight="1">
      <c r="A567" s="206"/>
      <c r="C567" s="105"/>
      <c r="D567" s="105"/>
      <c r="E567" s="105"/>
      <c r="F567" s="105"/>
      <c r="G567" s="105"/>
      <c r="H567" s="105"/>
      <c r="I567" s="43"/>
      <c r="J567" s="26"/>
      <c r="K567" s="207"/>
      <c r="L567" s="554"/>
      <c r="M567" s="261"/>
      <c r="N567" s="261"/>
      <c r="O567" s="261"/>
      <c r="P567" s="261"/>
      <c r="Q567" s="621"/>
      <c r="R567" s="554"/>
      <c r="S567" s="564"/>
      <c r="T567" s="621"/>
      <c r="U567" s="554"/>
      <c r="V567" s="564"/>
    </row>
    <row r="568" spans="1:22" ht="15.75" customHeight="1">
      <c r="A568" s="20" t="s">
        <v>99</v>
      </c>
      <c r="B568" s="103"/>
      <c r="C568" s="103"/>
      <c r="D568" s="103"/>
      <c r="E568" s="103"/>
      <c r="F568" s="103"/>
      <c r="G568" s="103"/>
      <c r="H568" s="103"/>
      <c r="I568" s="49"/>
      <c r="J568" s="37" t="s">
        <v>33</v>
      </c>
      <c r="K568" s="215"/>
      <c r="L568" s="543">
        <v>301</v>
      </c>
      <c r="M568" s="604">
        <v>171</v>
      </c>
      <c r="N568" s="604">
        <v>0</v>
      </c>
      <c r="O568" s="604">
        <v>0</v>
      </c>
      <c r="P568" s="604">
        <v>0</v>
      </c>
      <c r="Q568" s="620">
        <v>-301</v>
      </c>
      <c r="R568" s="418"/>
      <c r="S568" s="610">
        <v>-1</v>
      </c>
      <c r="T568" s="620">
        <v>-171</v>
      </c>
      <c r="U568" s="418"/>
      <c r="V568" s="610">
        <v>-1</v>
      </c>
    </row>
    <row r="569" spans="1:22" ht="15.75" customHeight="1">
      <c r="A569" s="101"/>
      <c r="B569" s="101"/>
      <c r="C569" s="101"/>
      <c r="D569" s="101"/>
      <c r="E569" s="101"/>
      <c r="F569" s="101"/>
      <c r="G569" s="101"/>
      <c r="H569" s="101"/>
      <c r="I569" s="27"/>
      <c r="J569" s="32"/>
      <c r="K569" s="207"/>
      <c r="L569" s="554"/>
      <c r="M569" s="261"/>
      <c r="N569" s="261"/>
      <c r="O569" s="261"/>
      <c r="P569" s="261"/>
      <c r="Q569" s="621"/>
      <c r="R569" s="554"/>
      <c r="S569" s="564"/>
      <c r="T569" s="621"/>
      <c r="U569" s="554"/>
      <c r="V569" s="564"/>
    </row>
    <row r="570" spans="1:22" ht="15.75" customHeight="1">
      <c r="A570" s="125"/>
      <c r="B570" s="101"/>
      <c r="C570" s="101"/>
      <c r="D570" s="101"/>
      <c r="E570" s="101"/>
      <c r="F570" s="101"/>
      <c r="G570" s="101"/>
      <c r="H570" s="101"/>
      <c r="I570" s="27"/>
      <c r="J570" s="32"/>
      <c r="K570" s="207"/>
      <c r="L570" s="554"/>
      <c r="M570" s="261"/>
      <c r="N570" s="261"/>
      <c r="O570" s="261"/>
      <c r="P570" s="261"/>
      <c r="Q570" s="621"/>
      <c r="R570" s="554"/>
      <c r="S570" s="564"/>
      <c r="T570" s="621"/>
      <c r="U570" s="554"/>
      <c r="V570" s="564"/>
    </row>
    <row r="571" spans="1:22" ht="15.75" customHeight="1">
      <c r="A571" s="20" t="s">
        <v>154</v>
      </c>
      <c r="B571" s="103"/>
      <c r="C571" s="103"/>
      <c r="D571" s="103"/>
      <c r="E571" s="103"/>
      <c r="F571" s="103"/>
      <c r="G571" s="103"/>
      <c r="H571" s="103"/>
      <c r="I571" s="27"/>
      <c r="J571" s="102"/>
      <c r="K571" s="207"/>
      <c r="L571" s="554"/>
      <c r="M571" s="261"/>
      <c r="N571" s="261"/>
      <c r="O571" s="261"/>
      <c r="P571" s="261"/>
      <c r="Q571" s="621"/>
      <c r="R571" s="554"/>
      <c r="S571" s="564"/>
      <c r="T571" s="621"/>
      <c r="U571" s="554"/>
      <c r="V571" s="564"/>
    </row>
    <row r="572" spans="1:22" ht="15.75" customHeight="1">
      <c r="A572" s="101"/>
      <c r="B572" s="101"/>
      <c r="C572" s="101"/>
      <c r="D572" s="101"/>
      <c r="E572" s="101"/>
      <c r="F572" s="101"/>
      <c r="G572" s="101"/>
      <c r="H572" s="101"/>
      <c r="I572" s="27"/>
      <c r="J572" s="102"/>
      <c r="K572" s="207"/>
      <c r="L572" s="554"/>
      <c r="M572" s="261"/>
      <c r="N572" s="261"/>
      <c r="O572" s="261"/>
      <c r="P572" s="261"/>
      <c r="Q572" s="621"/>
      <c r="R572" s="554"/>
      <c r="S572" s="564"/>
      <c r="T572" s="621"/>
      <c r="U572" s="554"/>
      <c r="V572" s="564"/>
    </row>
    <row r="573" spans="1:22" ht="15.75" customHeight="1">
      <c r="A573" s="78">
        <v>1</v>
      </c>
      <c r="B573" s="100" t="s">
        <v>236</v>
      </c>
      <c r="C573" s="101"/>
      <c r="D573" s="101"/>
      <c r="E573" s="101"/>
      <c r="F573" s="101"/>
      <c r="G573" s="101"/>
      <c r="H573" s="101"/>
      <c r="I573" s="27"/>
      <c r="J573" s="102" t="s">
        <v>33</v>
      </c>
      <c r="K573" s="207"/>
      <c r="L573" s="541">
        <v>-200577</v>
      </c>
      <c r="M573" s="621">
        <v>-150000</v>
      </c>
      <c r="N573" s="621">
        <v>-1172193</v>
      </c>
      <c r="O573" s="621">
        <v>0</v>
      </c>
      <c r="P573" s="621">
        <v>-1172193</v>
      </c>
      <c r="Q573" s="621">
        <v>-971616</v>
      </c>
      <c r="R573" s="537"/>
      <c r="S573" s="564">
        <v>4.8441047577738221</v>
      </c>
      <c r="T573" s="621">
        <v>-1022193</v>
      </c>
      <c r="U573" s="537"/>
      <c r="V573" s="564">
        <v>6.8146199999999997</v>
      </c>
    </row>
    <row r="574" spans="1:22" ht="15.75" customHeight="1">
      <c r="A574" s="78">
        <v>2</v>
      </c>
      <c r="B574" s="100" t="s">
        <v>239</v>
      </c>
      <c r="C574" s="101"/>
      <c r="D574" s="101"/>
      <c r="E574" s="101"/>
      <c r="F574" s="101"/>
      <c r="G574" s="101"/>
      <c r="H574" s="101"/>
      <c r="I574" s="27"/>
      <c r="J574" s="102" t="s">
        <v>33</v>
      </c>
      <c r="K574" s="207"/>
      <c r="L574" s="541">
        <v>-6989061</v>
      </c>
      <c r="M574" s="621">
        <v>-15554834</v>
      </c>
      <c r="N574" s="621">
        <v>0</v>
      </c>
      <c r="O574" s="621">
        <v>0</v>
      </c>
      <c r="P574" s="621">
        <v>0</v>
      </c>
      <c r="Q574" s="621">
        <v>6989061</v>
      </c>
      <c r="R574" s="537"/>
      <c r="S574" s="564">
        <v>-1</v>
      </c>
      <c r="T574" s="621">
        <v>15554834</v>
      </c>
      <c r="U574" s="537"/>
      <c r="V574" s="564">
        <v>-1</v>
      </c>
    </row>
    <row r="575" spans="1:22" ht="15.75" customHeight="1">
      <c r="A575" s="78">
        <v>3</v>
      </c>
      <c r="B575" s="100" t="s">
        <v>240</v>
      </c>
      <c r="C575" s="101"/>
      <c r="D575" s="101"/>
      <c r="E575" s="101"/>
      <c r="F575" s="101"/>
      <c r="G575" s="101"/>
      <c r="H575" s="101"/>
      <c r="I575" s="27"/>
      <c r="J575" s="102" t="s">
        <v>33</v>
      </c>
      <c r="K575" s="207"/>
      <c r="L575" s="541">
        <v>-370011</v>
      </c>
      <c r="M575" s="621">
        <v>-236304</v>
      </c>
      <c r="N575" s="621">
        <v>0</v>
      </c>
      <c r="O575" s="621">
        <v>0</v>
      </c>
      <c r="P575" s="621">
        <v>0</v>
      </c>
      <c r="Q575" s="621">
        <v>370011</v>
      </c>
      <c r="R575" s="537"/>
      <c r="S575" s="564">
        <v>-1</v>
      </c>
      <c r="T575" s="621">
        <v>236304</v>
      </c>
      <c r="U575" s="537"/>
      <c r="V575" s="564">
        <v>-1</v>
      </c>
    </row>
    <row r="576" spans="1:22" ht="19.5" customHeight="1">
      <c r="A576" s="78">
        <v>4</v>
      </c>
      <c r="B576" s="295" t="s">
        <v>442</v>
      </c>
      <c r="C576" s="101"/>
      <c r="D576" s="101"/>
      <c r="E576" s="101"/>
      <c r="F576" s="101"/>
      <c r="G576" s="101"/>
      <c r="H576" s="101"/>
      <c r="I576" s="27"/>
      <c r="J576" s="102" t="s">
        <v>33</v>
      </c>
      <c r="K576" s="207"/>
      <c r="L576" s="541">
        <v>-11859922</v>
      </c>
      <c r="M576" s="541">
        <v>-11288142</v>
      </c>
      <c r="N576" s="541">
        <v>-12362883</v>
      </c>
      <c r="O576" s="541">
        <v>0</v>
      </c>
      <c r="P576" s="541">
        <v>-12362883</v>
      </c>
      <c r="Q576" s="621">
        <v>-502961</v>
      </c>
      <c r="R576" s="537"/>
      <c r="S576" s="564">
        <v>4.2408457661019971E-2</v>
      </c>
      <c r="T576" s="621">
        <v>-1074741</v>
      </c>
      <c r="U576" s="537"/>
      <c r="V576" s="564">
        <v>9.520973425033108E-2</v>
      </c>
    </row>
    <row r="577" spans="1:22" ht="15.75" customHeight="1">
      <c r="A577" s="78">
        <v>5</v>
      </c>
      <c r="B577" s="100" t="s">
        <v>492</v>
      </c>
      <c r="C577" s="101"/>
      <c r="D577" s="101"/>
      <c r="E577" s="101"/>
      <c r="F577" s="101"/>
      <c r="G577" s="101"/>
      <c r="H577" s="101"/>
      <c r="I577" s="27"/>
      <c r="J577" s="102" t="s">
        <v>33</v>
      </c>
      <c r="K577" s="207"/>
      <c r="L577" s="621">
        <v>0</v>
      </c>
      <c r="M577" s="541">
        <v>0</v>
      </c>
      <c r="N577" s="541">
        <v>-655510</v>
      </c>
      <c r="O577" s="541">
        <v>0</v>
      </c>
      <c r="P577" s="541">
        <v>-655510</v>
      </c>
      <c r="Q577" s="621">
        <v>-655510</v>
      </c>
      <c r="R577" s="537"/>
      <c r="S577" s="564" t="s">
        <v>509</v>
      </c>
      <c r="T577" s="621">
        <v>-655510</v>
      </c>
      <c r="U577" s="537"/>
      <c r="V577" s="564" t="s">
        <v>509</v>
      </c>
    </row>
    <row r="578" spans="1:22" ht="15.75" customHeight="1">
      <c r="A578" s="78">
        <v>6</v>
      </c>
      <c r="B578" s="100" t="s">
        <v>274</v>
      </c>
      <c r="C578" s="101"/>
      <c r="D578" s="101"/>
      <c r="E578" s="101"/>
      <c r="F578" s="101"/>
      <c r="G578" s="101"/>
      <c r="H578" s="101"/>
      <c r="I578" s="27"/>
      <c r="J578" s="102" t="s">
        <v>33</v>
      </c>
      <c r="K578" s="207"/>
      <c r="L578" s="541">
        <v>-55318</v>
      </c>
      <c r="M578" s="621">
        <v>0</v>
      </c>
      <c r="N578" s="621">
        <v>0</v>
      </c>
      <c r="O578" s="621">
        <v>0</v>
      </c>
      <c r="P578" s="621">
        <v>0</v>
      </c>
      <c r="Q578" s="621">
        <v>55318</v>
      </c>
      <c r="R578" s="537"/>
      <c r="S578" s="564">
        <v>-1</v>
      </c>
      <c r="T578" s="621">
        <v>0</v>
      </c>
      <c r="U578" s="537"/>
      <c r="V578" s="564" t="s">
        <v>509</v>
      </c>
    </row>
    <row r="579" spans="1:22" ht="15.75" customHeight="1">
      <c r="A579" s="78">
        <v>7</v>
      </c>
      <c r="B579" s="100" t="s">
        <v>341</v>
      </c>
      <c r="C579" s="101"/>
      <c r="D579" s="101"/>
      <c r="E579" s="101"/>
      <c r="F579" s="101"/>
      <c r="G579" s="101"/>
      <c r="H579" s="101"/>
      <c r="I579" s="27"/>
      <c r="J579" s="102" t="s">
        <v>33</v>
      </c>
      <c r="K579" s="207"/>
      <c r="L579" s="542">
        <v>-18421</v>
      </c>
      <c r="M579" s="622">
        <v>0</v>
      </c>
      <c r="N579" s="622">
        <v>0</v>
      </c>
      <c r="O579" s="622">
        <v>0</v>
      </c>
      <c r="P579" s="622">
        <v>0</v>
      </c>
      <c r="Q579" s="622">
        <v>18421</v>
      </c>
      <c r="R579" s="537"/>
      <c r="S579" s="609">
        <v>-1</v>
      </c>
      <c r="T579" s="622">
        <v>0</v>
      </c>
      <c r="U579" s="537"/>
      <c r="V579" s="609" t="s">
        <v>509</v>
      </c>
    </row>
    <row r="580" spans="1:22" ht="15.75" customHeight="1">
      <c r="A580" s="78"/>
      <c r="B580" s="125"/>
      <c r="C580" s="125"/>
      <c r="D580" s="125"/>
      <c r="E580" s="101"/>
      <c r="F580" s="101"/>
      <c r="G580" s="101"/>
      <c r="H580" s="101"/>
      <c r="I580" s="27"/>
      <c r="J580" s="102"/>
      <c r="K580" s="207"/>
      <c r="L580" s="554"/>
      <c r="M580" s="621"/>
      <c r="N580" s="621"/>
      <c r="O580" s="621"/>
      <c r="P580" s="621"/>
      <c r="Q580" s="621"/>
      <c r="R580" s="554"/>
      <c r="S580" s="564"/>
      <c r="T580" s="621"/>
      <c r="U580" s="554"/>
      <c r="V580" s="564"/>
    </row>
    <row r="581" spans="1:22" ht="15.75" customHeight="1">
      <c r="A581" s="125"/>
      <c r="B581" s="125"/>
      <c r="C581" s="125"/>
      <c r="D581" s="125"/>
      <c r="E581" s="103" t="s">
        <v>40</v>
      </c>
      <c r="F581" s="103"/>
      <c r="G581" s="35"/>
      <c r="H581" s="35"/>
      <c r="I581" s="36"/>
      <c r="J581" s="37"/>
      <c r="K581" s="215"/>
      <c r="L581" s="540">
        <v>-19493310</v>
      </c>
      <c r="M581" s="623">
        <v>-27229280</v>
      </c>
      <c r="N581" s="623">
        <v>-14190586</v>
      </c>
      <c r="O581" s="623">
        <v>0</v>
      </c>
      <c r="P581" s="623">
        <v>-14190586</v>
      </c>
      <c r="Q581" s="620">
        <v>5302724</v>
      </c>
      <c r="R581" s="593"/>
      <c r="S581" s="610">
        <v>-0.27202789059426025</v>
      </c>
      <c r="T581" s="620">
        <v>13038694</v>
      </c>
      <c r="U581" s="593"/>
      <c r="V581" s="610">
        <v>-0.47884828390614809</v>
      </c>
    </row>
    <row r="582" spans="1:22" s="482" customFormat="1" ht="15.75" customHeight="1">
      <c r="A582" s="42"/>
      <c r="B582" s="42"/>
      <c r="C582" s="42"/>
      <c r="D582" s="42"/>
      <c r="E582" s="539"/>
      <c r="F582" s="539"/>
      <c r="G582" s="484"/>
      <c r="H582" s="484"/>
      <c r="I582" s="485"/>
      <c r="J582" s="520"/>
      <c r="K582" s="550"/>
      <c r="L582" s="535"/>
      <c r="M582" s="261"/>
      <c r="N582" s="261"/>
      <c r="O582" s="261"/>
      <c r="P582" s="261"/>
      <c r="Q582" s="621"/>
      <c r="R582" s="570"/>
      <c r="S582" s="564"/>
      <c r="T582" s="621"/>
      <c r="U582" s="570"/>
      <c r="V582" s="564"/>
    </row>
    <row r="583" spans="1:22" ht="15.75" customHeight="1">
      <c r="A583" s="125"/>
      <c r="B583" s="125"/>
      <c r="C583" s="125"/>
      <c r="D583" s="125"/>
      <c r="E583" s="101"/>
      <c r="F583" s="101"/>
      <c r="G583" s="101"/>
      <c r="H583" s="101"/>
      <c r="I583" s="27"/>
      <c r="J583" s="102"/>
      <c r="K583" s="207"/>
      <c r="L583" s="554"/>
      <c r="M583" s="261"/>
      <c r="N583" s="261"/>
      <c r="O583" s="261"/>
      <c r="P583" s="261"/>
      <c r="Q583" s="621"/>
      <c r="R583" s="554"/>
      <c r="S583" s="564"/>
      <c r="T583" s="621"/>
      <c r="U583" s="554"/>
      <c r="V583" s="564"/>
    </row>
    <row r="584" spans="1:22" ht="15.75" customHeight="1">
      <c r="A584" s="20" t="s">
        <v>264</v>
      </c>
      <c r="B584" s="103"/>
      <c r="C584" s="103"/>
      <c r="D584" s="103"/>
      <c r="E584" s="103"/>
      <c r="F584" s="103"/>
      <c r="G584" s="103"/>
      <c r="H584" s="103"/>
      <c r="I584" s="27"/>
      <c r="J584" s="102"/>
      <c r="K584" s="207"/>
      <c r="L584" s="554"/>
      <c r="M584" s="261"/>
      <c r="N584" s="261"/>
      <c r="O584" s="261"/>
      <c r="P584" s="261"/>
      <c r="Q584" s="621"/>
      <c r="R584" s="554"/>
      <c r="S584" s="564"/>
      <c r="T584" s="621"/>
      <c r="U584" s="554"/>
      <c r="V584" s="564"/>
    </row>
    <row r="585" spans="1:22" s="98" customFormat="1" ht="15.75" customHeight="1">
      <c r="A585" s="33"/>
      <c r="B585" s="105"/>
      <c r="C585" s="105"/>
      <c r="D585" s="105"/>
      <c r="E585" s="105"/>
      <c r="F585" s="105"/>
      <c r="G585" s="105"/>
      <c r="H585" s="105"/>
      <c r="I585" s="110"/>
      <c r="J585" s="106"/>
      <c r="K585" s="207"/>
      <c r="L585" s="554"/>
      <c r="M585" s="261"/>
      <c r="N585" s="261"/>
      <c r="O585" s="261"/>
      <c r="P585" s="261"/>
      <c r="Q585" s="621"/>
      <c r="R585" s="554"/>
      <c r="S585" s="564"/>
      <c r="T585" s="621"/>
      <c r="U585" s="554"/>
      <c r="V585" s="564"/>
    </row>
    <row r="586" spans="1:22" ht="15.75" customHeight="1">
      <c r="A586" s="78">
        <v>1</v>
      </c>
      <c r="B586" s="105" t="s">
        <v>305</v>
      </c>
      <c r="C586" s="105"/>
      <c r="D586" s="105"/>
      <c r="E586" s="105"/>
      <c r="F586" s="105"/>
      <c r="G586" s="105"/>
      <c r="H586" s="105"/>
      <c r="I586" s="27"/>
      <c r="J586" s="102" t="s">
        <v>33</v>
      </c>
      <c r="K586" s="207"/>
      <c r="L586" s="585">
        <v>7966</v>
      </c>
      <c r="M586" s="618">
        <v>8557</v>
      </c>
      <c r="N586" s="618">
        <v>8557</v>
      </c>
      <c r="O586" s="618">
        <v>0</v>
      </c>
      <c r="P586" s="618">
        <v>8557</v>
      </c>
      <c r="Q586" s="621">
        <v>591</v>
      </c>
      <c r="R586" s="552"/>
      <c r="S586" s="564">
        <v>7.4190308812452921E-2</v>
      </c>
      <c r="T586" s="621">
        <v>0</v>
      </c>
      <c r="U586" s="552"/>
      <c r="V586" s="564">
        <v>0</v>
      </c>
    </row>
    <row r="587" spans="1:22" ht="16.149999999999999" customHeight="1">
      <c r="A587" s="125"/>
      <c r="B587" s="125"/>
      <c r="C587" s="125"/>
      <c r="D587" s="125"/>
      <c r="E587" s="101"/>
      <c r="F587" s="101"/>
      <c r="G587" s="101"/>
      <c r="H587" s="101"/>
      <c r="I587" s="27"/>
      <c r="J587" s="102"/>
      <c r="K587" s="207"/>
      <c r="L587" s="554"/>
      <c r="M587" s="261"/>
      <c r="N587" s="261"/>
      <c r="O587" s="261"/>
      <c r="P587" s="261"/>
      <c r="Q587" s="621"/>
      <c r="R587" s="554"/>
      <c r="S587" s="564"/>
      <c r="T587" s="621"/>
      <c r="U587" s="554"/>
      <c r="V587" s="564"/>
    </row>
    <row r="588" spans="1:22" ht="15.75" customHeight="1">
      <c r="A588" s="39"/>
      <c r="B588" s="101"/>
      <c r="C588" s="101"/>
      <c r="D588" s="101"/>
      <c r="E588" s="101"/>
      <c r="F588" s="101"/>
      <c r="G588" s="101"/>
      <c r="H588" s="101"/>
      <c r="I588" s="101"/>
      <c r="J588" s="102"/>
      <c r="K588" s="207"/>
      <c r="L588" s="554"/>
      <c r="M588" s="261"/>
      <c r="N588" s="261"/>
      <c r="O588" s="261"/>
      <c r="P588" s="261"/>
      <c r="Q588" s="621"/>
      <c r="R588" s="427"/>
      <c r="S588" s="564"/>
      <c r="T588" s="621"/>
      <c r="U588" s="427"/>
      <c r="V588" s="564"/>
    </row>
    <row r="589" spans="1:22" ht="15.75" customHeight="1">
      <c r="A589" s="103" t="s">
        <v>436</v>
      </c>
      <c r="B589" s="103"/>
      <c r="C589" s="103"/>
      <c r="D589" s="103"/>
      <c r="E589" s="103"/>
      <c r="F589" s="103"/>
      <c r="G589" s="103"/>
      <c r="H589" s="103"/>
      <c r="I589" s="36"/>
      <c r="J589" s="37" t="s">
        <v>29</v>
      </c>
      <c r="K589" s="215"/>
      <c r="L589" s="584">
        <v>68085700</v>
      </c>
      <c r="M589" s="584">
        <v>67929201</v>
      </c>
      <c r="N589" s="584">
        <v>61475825</v>
      </c>
      <c r="O589" s="584">
        <v>1725233</v>
      </c>
      <c r="P589" s="584">
        <v>63201058</v>
      </c>
      <c r="Q589" s="620">
        <v>-4884642</v>
      </c>
      <c r="R589" s="418"/>
      <c r="S589" s="610">
        <v>-7.1742553869608483E-2</v>
      </c>
      <c r="T589" s="620">
        <v>-4728143</v>
      </c>
      <c r="U589" s="418"/>
      <c r="V589" s="610">
        <v>-6.9603983712394957E-2</v>
      </c>
    </row>
    <row r="590" spans="1:22" ht="15.75" customHeight="1">
      <c r="A590" s="103"/>
      <c r="B590" s="489" t="s">
        <v>231</v>
      </c>
      <c r="C590" s="103"/>
      <c r="D590" s="103"/>
      <c r="E590" s="103"/>
      <c r="F590" s="103"/>
      <c r="G590" s="103"/>
      <c r="H590" s="103"/>
      <c r="I590" s="36"/>
      <c r="J590" s="37" t="s">
        <v>29</v>
      </c>
      <c r="K590" s="215"/>
      <c r="L590" s="584">
        <v>45610348</v>
      </c>
      <c r="M590" s="584">
        <v>45606479</v>
      </c>
      <c r="N590" s="584">
        <v>39000473</v>
      </c>
      <c r="O590" s="584">
        <v>1725233</v>
      </c>
      <c r="P590" s="584">
        <v>40725706</v>
      </c>
      <c r="Q590" s="620">
        <v>-4884642</v>
      </c>
      <c r="R590" s="418"/>
      <c r="S590" s="610">
        <v>-0.10709503904684081</v>
      </c>
      <c r="T590" s="620">
        <v>-4880773</v>
      </c>
      <c r="U590" s="418"/>
      <c r="V590" s="610">
        <v>-0.10701928995658705</v>
      </c>
    </row>
    <row r="591" spans="1:22" s="482" customFormat="1" ht="15.75" customHeight="1">
      <c r="A591" s="539"/>
      <c r="B591" s="539"/>
      <c r="C591" s="539"/>
      <c r="D591" s="539"/>
      <c r="E591" s="539"/>
      <c r="F591" s="539"/>
      <c r="G591" s="539"/>
      <c r="H591" s="539"/>
      <c r="I591" s="485"/>
      <c r="J591" s="520"/>
      <c r="K591" s="598"/>
      <c r="L591" s="585"/>
      <c r="M591" s="618"/>
      <c r="N591" s="618"/>
      <c r="O591" s="618"/>
      <c r="P591" s="618"/>
      <c r="Q591" s="621"/>
      <c r="R591" s="552"/>
      <c r="S591" s="564"/>
      <c r="T591" s="621"/>
      <c r="U591" s="552"/>
      <c r="V591" s="564"/>
    </row>
    <row r="592" spans="1:22" s="482" customFormat="1" ht="15.75" customHeight="1">
      <c r="A592" s="601"/>
      <c r="B592" s="539"/>
      <c r="C592" s="539"/>
      <c r="D592" s="539"/>
      <c r="E592" s="539"/>
      <c r="F592" s="539"/>
      <c r="G592" s="539"/>
      <c r="H592" s="539"/>
      <c r="I592" s="539"/>
      <c r="J592" s="520"/>
      <c r="K592" s="598"/>
      <c r="L592" s="541"/>
      <c r="M592" s="621"/>
      <c r="N592" s="621"/>
      <c r="O592" s="621"/>
      <c r="P592" s="621"/>
      <c r="Q592" s="621"/>
      <c r="R592" s="552"/>
      <c r="S592" s="564"/>
      <c r="T592" s="621"/>
      <c r="U592" s="552"/>
      <c r="V592" s="564"/>
    </row>
    <row r="593" spans="1:22" s="492" customFormat="1" ht="15.75" customHeight="1">
      <c r="B593" s="602" t="s">
        <v>505</v>
      </c>
      <c r="C593" s="526"/>
      <c r="D593" s="526"/>
      <c r="E593" s="526"/>
      <c r="F593" s="526"/>
      <c r="G593" s="526"/>
      <c r="H593" s="526"/>
      <c r="I593" s="526"/>
      <c r="J593" s="628" t="s">
        <v>29</v>
      </c>
      <c r="K593" s="629"/>
      <c r="L593" s="630">
        <v>66775700</v>
      </c>
      <c r="M593" s="630">
        <v>67929201</v>
      </c>
      <c r="N593" s="630">
        <v>59875825</v>
      </c>
      <c r="O593" s="630">
        <v>1725233</v>
      </c>
      <c r="P593" s="630">
        <v>63201058</v>
      </c>
      <c r="Q593" s="621">
        <v>-3574642</v>
      </c>
      <c r="R593" s="567"/>
      <c r="S593" s="564">
        <v>-5.3532078285963292E-2</v>
      </c>
      <c r="T593" s="621">
        <v>-4728143</v>
      </c>
      <c r="U593" s="567"/>
      <c r="V593" s="564">
        <v>-6.9603983712394957E-2</v>
      </c>
    </row>
    <row r="594" spans="1:22" s="492" customFormat="1" ht="15.75" customHeight="1">
      <c r="A594" s="39"/>
      <c r="B594" s="526"/>
      <c r="C594" s="526"/>
      <c r="D594" s="526"/>
      <c r="E594" s="526"/>
      <c r="F594" s="526"/>
      <c r="G594" s="526"/>
      <c r="H594" s="526"/>
      <c r="I594" s="526"/>
      <c r="J594" s="488"/>
      <c r="K594" s="594">
        <v>0</v>
      </c>
      <c r="L594" s="541"/>
      <c r="M594" s="621"/>
      <c r="N594" s="621"/>
      <c r="O594" s="621"/>
      <c r="P594" s="621"/>
      <c r="Q594" s="621"/>
      <c r="R594" s="552"/>
      <c r="S594" s="564"/>
      <c r="T594" s="621"/>
      <c r="U594" s="552"/>
      <c r="V594" s="564"/>
    </row>
    <row r="595" spans="1:22" ht="15.75" customHeight="1">
      <c r="A595" s="101" t="s">
        <v>447</v>
      </c>
      <c r="B595" s="101"/>
      <c r="C595" s="101"/>
      <c r="D595" s="101"/>
      <c r="E595" s="101"/>
      <c r="F595" s="101"/>
      <c r="G595" s="101"/>
      <c r="H595" s="101"/>
      <c r="I595" s="27"/>
      <c r="J595" s="102"/>
      <c r="K595" s="207"/>
      <c r="L595" s="585">
        <v>116041842</v>
      </c>
      <c r="M595" s="618">
        <v>63183432</v>
      </c>
      <c r="N595" s="618">
        <v>64031110</v>
      </c>
      <c r="O595" s="618">
        <v>1725233</v>
      </c>
      <c r="P595" s="618">
        <v>65756343</v>
      </c>
      <c r="Q595" s="621">
        <v>-50285499</v>
      </c>
      <c r="R595" s="552"/>
      <c r="S595" s="564">
        <v>-0.43333937253426225</v>
      </c>
      <c r="T595" s="621">
        <v>2572911</v>
      </c>
      <c r="U595" s="552"/>
      <c r="V595" s="564">
        <v>4.07212922526905E-2</v>
      </c>
    </row>
    <row r="596" spans="1:22" ht="15.75" customHeight="1">
      <c r="A596" s="125"/>
      <c r="B596" s="101" t="s">
        <v>69</v>
      </c>
      <c r="C596" s="101"/>
      <c r="D596" s="101"/>
      <c r="E596" s="101"/>
      <c r="F596" s="101"/>
      <c r="G596" s="101"/>
      <c r="H596" s="101"/>
      <c r="I596" s="27"/>
      <c r="J596" s="102" t="s">
        <v>29</v>
      </c>
      <c r="K596" s="207"/>
      <c r="L596" s="585">
        <v>68239156</v>
      </c>
      <c r="M596" s="618">
        <v>63875743</v>
      </c>
      <c r="N596" s="618">
        <v>61475825</v>
      </c>
      <c r="O596" s="618">
        <v>1725233</v>
      </c>
      <c r="P596" s="618">
        <v>63201058</v>
      </c>
      <c r="Q596" s="621">
        <v>-5038098</v>
      </c>
      <c r="R596" s="552"/>
      <c r="S596" s="564">
        <v>-7.3830016303249701E-2</v>
      </c>
      <c r="T596" s="621">
        <v>-674685</v>
      </c>
      <c r="U596" s="552"/>
      <c r="V596" s="564">
        <v>-1.056246030672392E-2</v>
      </c>
    </row>
    <row r="597" spans="1:22" ht="15.75" customHeight="1">
      <c r="A597" s="125"/>
      <c r="B597" s="101" t="s">
        <v>70</v>
      </c>
      <c r="C597" s="101"/>
      <c r="D597" s="101"/>
      <c r="E597" s="101"/>
      <c r="F597" s="101"/>
      <c r="G597" s="101"/>
      <c r="H597" s="101"/>
      <c r="I597" s="27"/>
      <c r="J597" s="102" t="s">
        <v>33</v>
      </c>
      <c r="K597" s="207"/>
      <c r="L597" s="585">
        <v>47802686</v>
      </c>
      <c r="M597" s="541">
        <v>-692311</v>
      </c>
      <c r="N597" s="618">
        <v>2555285</v>
      </c>
      <c r="O597" s="618">
        <v>0</v>
      </c>
      <c r="P597" s="618">
        <v>2555285</v>
      </c>
      <c r="Q597" s="621">
        <v>-45247401</v>
      </c>
      <c r="R597" s="552"/>
      <c r="S597" s="564">
        <v>-0.94654515857121502</v>
      </c>
      <c r="T597" s="621">
        <v>3247596</v>
      </c>
      <c r="U597" s="552"/>
      <c r="V597" s="564">
        <v>-4.6909495876853029</v>
      </c>
    </row>
    <row r="598" spans="1:22" s="122" customFormat="1" ht="15.75" customHeight="1">
      <c r="A598" s="125"/>
      <c r="B598" s="125"/>
      <c r="C598" s="125"/>
      <c r="D598" s="125"/>
      <c r="E598" s="125"/>
      <c r="F598" s="125"/>
      <c r="G598" s="125"/>
      <c r="H598" s="125"/>
      <c r="I598" s="125"/>
      <c r="J598" s="40"/>
      <c r="K598" s="207"/>
      <c r="L598" s="424"/>
      <c r="M598" s="585"/>
      <c r="N598" s="585"/>
      <c r="O598" s="585"/>
      <c r="P598" s="585"/>
      <c r="Q598" s="621"/>
      <c r="R598" s="537"/>
      <c r="S598" s="564"/>
      <c r="T598" s="621"/>
      <c r="U598" s="537"/>
      <c r="V598" s="564"/>
    </row>
    <row r="599" spans="1:22" s="122" customFormat="1" ht="15.75" customHeight="1">
      <c r="A599" s="452"/>
      <c r="B599" s="452"/>
      <c r="C599" s="452"/>
      <c r="D599" s="452"/>
      <c r="E599" s="452"/>
      <c r="F599" s="452"/>
      <c r="G599" s="452"/>
      <c r="H599" s="452"/>
      <c r="I599" s="452"/>
      <c r="J599" s="450"/>
      <c r="K599" s="594"/>
      <c r="L599" s="424"/>
      <c r="M599" s="585"/>
      <c r="N599" s="650"/>
      <c r="O599" s="650"/>
      <c r="P599" s="650"/>
      <c r="Q599" s="560"/>
      <c r="R599" s="537"/>
      <c r="S599" s="564"/>
      <c r="T599" s="560"/>
      <c r="U599" s="537"/>
      <c r="V599" s="564"/>
    </row>
    <row r="600" spans="1:22" s="14" customFormat="1" ht="15.75" customHeight="1">
      <c r="A600" s="4"/>
      <c r="B600" s="575"/>
      <c r="C600" s="575"/>
      <c r="D600" s="575"/>
      <c r="E600" s="575"/>
      <c r="F600" s="575"/>
      <c r="G600" s="575"/>
      <c r="H600" s="603"/>
      <c r="I600" s="575"/>
      <c r="J600" s="502"/>
      <c r="K600" s="598"/>
      <c r="L600" s="640"/>
      <c r="M600" s="640"/>
      <c r="N600" s="640"/>
      <c r="O600" s="640"/>
      <c r="P600" s="640"/>
      <c r="Q600" s="533"/>
      <c r="R600" s="537"/>
      <c r="S600" s="564"/>
      <c r="T600" s="533"/>
      <c r="U600" s="537"/>
      <c r="V600" s="564"/>
    </row>
    <row r="601" spans="1:22" s="14" customFormat="1" ht="15.75" customHeight="1">
      <c r="A601" s="4"/>
      <c r="B601" s="575"/>
      <c r="C601" s="575"/>
      <c r="D601" s="575"/>
      <c r="E601" s="575"/>
      <c r="F601" s="575"/>
      <c r="G601" s="575"/>
      <c r="H601" s="603"/>
      <c r="I601" s="575"/>
      <c r="J601" s="502"/>
      <c r="K601" s="598"/>
      <c r="L601" s="425"/>
      <c r="M601" s="585"/>
      <c r="N601" s="644"/>
      <c r="O601" s="644"/>
      <c r="P601" s="644"/>
      <c r="Q601" s="533"/>
      <c r="R601" s="537"/>
      <c r="S601" s="564"/>
      <c r="T601" s="533"/>
      <c r="U601" s="537"/>
      <c r="V601" s="564"/>
    </row>
    <row r="602" spans="1:22" s="14" customFormat="1" ht="15.75" customHeight="1">
      <c r="A602" s="4"/>
      <c r="B602" s="575"/>
      <c r="C602" s="575"/>
      <c r="D602" s="575"/>
      <c r="E602" s="575"/>
      <c r="F602" s="575"/>
      <c r="G602" s="575"/>
      <c r="H602" s="603"/>
      <c r="I602" s="575"/>
      <c r="J602" s="502"/>
      <c r="K602" s="598"/>
      <c r="L602" s="630"/>
      <c r="M602" s="630"/>
      <c r="N602" s="630"/>
      <c r="O602" s="630"/>
      <c r="P602" s="630"/>
      <c r="Q602" s="625"/>
      <c r="R602" s="537"/>
      <c r="S602" s="564"/>
      <c r="T602" s="625"/>
      <c r="U602" s="537"/>
      <c r="V602" s="564"/>
    </row>
    <row r="603" spans="1:22" s="492" customFormat="1" ht="15.75" customHeight="1">
      <c r="A603" s="531" t="s">
        <v>480</v>
      </c>
      <c r="B603" s="460"/>
      <c r="C603" s="571"/>
      <c r="D603" s="571"/>
      <c r="E603" s="460"/>
      <c r="F603" s="571"/>
      <c r="G603" s="460"/>
      <c r="H603" s="571"/>
      <c r="I603" s="571"/>
      <c r="J603" s="605"/>
      <c r="K603" s="594"/>
      <c r="L603" s="554"/>
      <c r="M603" s="261"/>
      <c r="N603" s="261"/>
      <c r="O603" s="261"/>
      <c r="P603" s="261"/>
      <c r="Q603" s="621"/>
      <c r="R603" s="554"/>
      <c r="S603" s="564"/>
      <c r="T603" s="621"/>
      <c r="U603" s="554"/>
      <c r="V603" s="564"/>
    </row>
    <row r="604" spans="1:22" s="495" customFormat="1" ht="15.75" customHeight="1">
      <c r="A604" s="651" t="s">
        <v>478</v>
      </c>
      <c r="B604" s="7"/>
      <c r="C604" s="402"/>
      <c r="D604" s="402"/>
      <c r="E604" s="7"/>
      <c r="F604" s="402"/>
      <c r="G604" s="7"/>
      <c r="H604" s="402"/>
      <c r="I604" s="402"/>
      <c r="J604" s="5"/>
      <c r="K604" s="448"/>
      <c r="L604" s="555"/>
      <c r="M604" s="261"/>
      <c r="N604" s="261"/>
      <c r="O604" s="261"/>
      <c r="P604" s="261"/>
      <c r="Q604" s="621"/>
      <c r="R604" s="555"/>
      <c r="S604" s="564"/>
      <c r="T604" s="621"/>
      <c r="U604" s="555"/>
      <c r="V604" s="564"/>
    </row>
    <row r="605" spans="1:22" s="115" customFormat="1" ht="15.75" customHeight="1">
      <c r="A605" s="496"/>
      <c r="B605" s="496"/>
      <c r="C605" s="1"/>
      <c r="D605" s="1"/>
      <c r="E605" s="1"/>
      <c r="F605" s="1"/>
      <c r="G605" s="1"/>
      <c r="H605" s="1"/>
      <c r="I605" s="270"/>
      <c r="J605" s="321"/>
      <c r="K605" s="448"/>
      <c r="L605" s="422"/>
      <c r="M605" s="585"/>
      <c r="N605" s="585"/>
      <c r="O605" s="585"/>
      <c r="P605" s="585"/>
      <c r="Q605" s="317"/>
      <c r="R605" s="402"/>
      <c r="S605" s="315"/>
      <c r="T605" s="317"/>
      <c r="U605" s="402"/>
      <c r="V605" s="315"/>
    </row>
    <row r="606" spans="1:22" s="492" customFormat="1" ht="15.95" customHeight="1">
      <c r="A606" s="3" t="s">
        <v>491</v>
      </c>
      <c r="B606" s="3"/>
      <c r="C606" s="539"/>
      <c r="D606" s="539"/>
      <c r="E606" s="539"/>
      <c r="F606" s="539"/>
      <c r="G606" s="539"/>
      <c r="H606" s="539"/>
      <c r="I606" s="539"/>
      <c r="J606" s="520"/>
      <c r="K606" s="598"/>
      <c r="L606" s="554"/>
      <c r="M606" s="261"/>
      <c r="N606" s="261"/>
      <c r="O606" s="261"/>
      <c r="P606" s="261"/>
      <c r="Q606" s="621"/>
      <c r="R606" s="554"/>
      <c r="S606" s="564"/>
      <c r="T606" s="621"/>
      <c r="U606" s="554"/>
      <c r="V606" s="564"/>
    </row>
    <row r="607" spans="1:22" s="492" customFormat="1" ht="15.95" customHeight="1">
      <c r="A607" s="3" t="s">
        <v>488</v>
      </c>
      <c r="B607" s="3"/>
      <c r="C607" s="539"/>
      <c r="D607" s="539"/>
      <c r="E607" s="539"/>
      <c r="F607" s="539"/>
      <c r="G607" s="539"/>
      <c r="H607" s="539"/>
      <c r="I607" s="539"/>
      <c r="J607" s="520"/>
      <c r="K607" s="598"/>
      <c r="L607" s="554"/>
      <c r="M607" s="261"/>
      <c r="N607" s="261"/>
      <c r="O607" s="261"/>
      <c r="P607" s="261"/>
      <c r="Q607" s="621"/>
      <c r="R607" s="554"/>
      <c r="S607" s="564"/>
      <c r="T607" s="621"/>
      <c r="U607" s="554"/>
      <c r="V607" s="564"/>
    </row>
    <row r="608" spans="1:22" ht="15.75" customHeight="1">
      <c r="A608" s="428" t="s">
        <v>507</v>
      </c>
      <c r="B608" s="144"/>
      <c r="C608" s="68"/>
      <c r="D608" s="68"/>
      <c r="E608" s="68"/>
      <c r="F608" s="68"/>
      <c r="G608" s="68"/>
      <c r="H608" s="68"/>
      <c r="I608" s="101"/>
      <c r="J608" s="102"/>
      <c r="K608" s="207"/>
      <c r="L608" s="426"/>
      <c r="M608" s="410"/>
      <c r="N608" s="410"/>
      <c r="O608" s="410"/>
      <c r="P608" s="410"/>
      <c r="Q608" s="484"/>
      <c r="R608" s="575"/>
      <c r="S608" s="410"/>
      <c r="T608" s="484"/>
      <c r="U608" s="575"/>
      <c r="V608" s="410"/>
    </row>
    <row r="609" spans="1:22" ht="15.75" customHeight="1">
      <c r="A609" s="473"/>
      <c r="B609" s="144"/>
      <c r="C609" s="144"/>
      <c r="D609" s="144"/>
      <c r="E609" s="144"/>
      <c r="F609" s="144"/>
      <c r="G609" s="144"/>
      <c r="H609" s="144"/>
      <c r="I609" s="144"/>
      <c r="J609" s="393"/>
      <c r="K609" s="207"/>
      <c r="L609" s="426"/>
      <c r="M609" s="411"/>
      <c r="N609" s="411"/>
      <c r="O609" s="411"/>
      <c r="P609" s="411"/>
      <c r="Q609" s="484"/>
      <c r="R609" s="575"/>
      <c r="S609" s="411"/>
      <c r="T609" s="484"/>
      <c r="U609" s="575"/>
      <c r="V609" s="411"/>
    </row>
    <row r="610" spans="1:22" ht="15.75" customHeight="1">
      <c r="A610" s="69"/>
      <c r="B610" s="101"/>
      <c r="C610" s="101"/>
      <c r="D610" s="101"/>
      <c r="E610" s="101"/>
      <c r="F610" s="101"/>
      <c r="G610" s="101"/>
      <c r="H610" s="39"/>
      <c r="I610" s="104"/>
      <c r="J610" s="102"/>
      <c r="K610" s="124"/>
      <c r="L610" s="426"/>
      <c r="M610" s="411"/>
      <c r="N610" s="411"/>
      <c r="O610" s="411"/>
      <c r="P610" s="411"/>
      <c r="Q610" s="99"/>
      <c r="R610" s="581"/>
      <c r="S610" s="411"/>
      <c r="T610" s="99"/>
      <c r="U610" s="581"/>
      <c r="V610" s="411"/>
    </row>
    <row r="611" spans="1:22" s="9" customFormat="1">
      <c r="A611" s="69"/>
      <c r="J611" s="405"/>
      <c r="L611" s="427"/>
      <c r="M611" s="412"/>
      <c r="N611" s="412"/>
      <c r="O611" s="412"/>
      <c r="P611" s="412"/>
      <c r="Q611" s="100"/>
      <c r="R611" s="394"/>
      <c r="S611" s="412"/>
      <c r="T611" s="100"/>
      <c r="U611" s="394"/>
      <c r="V611" s="412"/>
    </row>
    <row r="612" spans="1:22" s="9" customFormat="1">
      <c r="J612" s="405"/>
      <c r="L612" s="427"/>
      <c r="M612" s="413"/>
      <c r="N612" s="413"/>
      <c r="O612" s="413"/>
      <c r="P612" s="413"/>
      <c r="Q612" s="498"/>
      <c r="R612" s="394"/>
      <c r="S612" s="413"/>
      <c r="T612" s="498"/>
      <c r="U612" s="394"/>
      <c r="V612" s="413"/>
    </row>
    <row r="613" spans="1:22">
      <c r="A613" s="9"/>
    </row>
    <row r="619" spans="1:22" customFormat="1">
      <c r="A619" s="121"/>
      <c r="B619" s="121"/>
      <c r="C619" s="121"/>
      <c r="D619" s="121"/>
      <c r="E619" s="121"/>
      <c r="F619" s="121"/>
      <c r="G619" s="121"/>
      <c r="H619" s="121"/>
      <c r="I619" s="121"/>
      <c r="J619" s="10"/>
      <c r="K619" s="9"/>
      <c r="L619" s="415"/>
      <c r="M619" s="408"/>
      <c r="N619" s="408"/>
      <c r="O619" s="408"/>
      <c r="P619" s="408"/>
      <c r="Q619" s="482"/>
      <c r="R619" s="394"/>
      <c r="S619" s="408"/>
      <c r="T619" s="482"/>
      <c r="U619" s="394"/>
      <c r="V619" s="408"/>
    </row>
    <row r="620" spans="1:22" customFormat="1">
      <c r="A620" s="121"/>
      <c r="B620" s="121"/>
      <c r="C620" s="121"/>
      <c r="D620" s="121"/>
      <c r="E620" s="121"/>
      <c r="F620" s="121"/>
      <c r="G620" s="121"/>
      <c r="H620" s="121"/>
      <c r="I620" s="121"/>
      <c r="J620" s="10"/>
      <c r="K620" s="9"/>
      <c r="L620" s="415"/>
      <c r="M620" s="408"/>
      <c r="N620" s="408"/>
      <c r="O620" s="408"/>
      <c r="P620" s="408"/>
      <c r="Q620" s="482"/>
      <c r="R620" s="394"/>
      <c r="S620" s="408"/>
      <c r="T620" s="482"/>
      <c r="U620" s="394"/>
      <c r="V620" s="408"/>
    </row>
    <row r="621" spans="1:22" customFormat="1">
      <c r="A621" s="121"/>
      <c r="B621" s="121"/>
      <c r="C621" s="121"/>
      <c r="D621" s="121"/>
      <c r="E621" s="121"/>
      <c r="F621" s="121"/>
      <c r="G621" s="121"/>
      <c r="H621" s="121"/>
      <c r="I621" s="121"/>
      <c r="J621" s="10"/>
      <c r="K621" s="9"/>
      <c r="L621" s="415"/>
      <c r="M621" s="408"/>
      <c r="N621" s="408"/>
      <c r="O621" s="408"/>
      <c r="P621" s="408"/>
      <c r="Q621" s="482"/>
      <c r="R621" s="394"/>
      <c r="S621" s="408"/>
      <c r="T621" s="482"/>
      <c r="U621" s="394"/>
      <c r="V621" s="408"/>
    </row>
    <row r="622" spans="1:22" customFormat="1">
      <c r="A622" s="121"/>
      <c r="B622" s="121"/>
      <c r="C622" s="121"/>
      <c r="D622" s="121"/>
      <c r="E622" s="121"/>
      <c r="F622" s="121"/>
      <c r="G622" s="121"/>
      <c r="H622" s="121"/>
      <c r="I622" s="121"/>
      <c r="J622" s="10"/>
      <c r="K622" s="9"/>
      <c r="L622" s="415"/>
      <c r="M622" s="408"/>
      <c r="N622" s="408"/>
      <c r="O622" s="408"/>
      <c r="P622" s="408"/>
      <c r="Q622" s="482"/>
      <c r="R622" s="394"/>
      <c r="S622" s="408"/>
      <c r="T622" s="482"/>
      <c r="U622" s="394"/>
      <c r="V622" s="408"/>
    </row>
    <row r="623" spans="1:22" customFormat="1">
      <c r="A623" s="121"/>
      <c r="B623" s="121"/>
      <c r="C623" s="121"/>
      <c r="D623" s="121"/>
      <c r="E623" s="121"/>
      <c r="F623" s="121"/>
      <c r="G623" s="121"/>
      <c r="H623" s="121"/>
      <c r="I623" s="121"/>
      <c r="J623" s="10"/>
      <c r="K623" s="9"/>
      <c r="L623" s="415"/>
      <c r="M623" s="408"/>
      <c r="N623" s="408"/>
      <c r="O623" s="408"/>
      <c r="P623" s="408"/>
      <c r="Q623" s="482"/>
      <c r="R623" s="394"/>
      <c r="S623" s="408"/>
      <c r="T623" s="482"/>
      <c r="U623" s="394"/>
      <c r="V623" s="408"/>
    </row>
    <row r="624" spans="1:22" customFormat="1">
      <c r="A624" s="121"/>
      <c r="B624" s="121"/>
      <c r="C624" s="121"/>
      <c r="D624" s="121"/>
      <c r="E624" s="121"/>
      <c r="F624" s="121"/>
      <c r="G624" s="121"/>
      <c r="H624" s="121"/>
      <c r="I624" s="121"/>
      <c r="J624" s="10"/>
      <c r="K624" s="9"/>
      <c r="L624" s="415"/>
      <c r="M624" s="408"/>
      <c r="N624" s="408"/>
      <c r="O624" s="408"/>
      <c r="P624" s="408"/>
      <c r="Q624" s="482"/>
      <c r="R624" s="394"/>
      <c r="S624" s="408"/>
      <c r="T624" s="482"/>
      <c r="U624" s="394"/>
      <c r="V624" s="408"/>
    </row>
    <row r="625" spans="1:22" customFormat="1">
      <c r="A625" s="121"/>
      <c r="B625" s="121"/>
      <c r="C625" s="121"/>
      <c r="D625" s="121"/>
      <c r="E625" s="121"/>
      <c r="F625" s="121"/>
      <c r="G625" s="121"/>
      <c r="H625" s="121"/>
      <c r="I625" s="121"/>
      <c r="J625" s="10"/>
      <c r="K625" s="9"/>
      <c r="L625" s="415"/>
      <c r="M625" s="408"/>
      <c r="N625" s="408"/>
      <c r="O625" s="408"/>
      <c r="P625" s="408"/>
      <c r="Q625" s="482"/>
      <c r="R625" s="394"/>
      <c r="S625" s="408"/>
      <c r="T625" s="482"/>
      <c r="U625" s="394"/>
      <c r="V625" s="408"/>
    </row>
    <row r="626" spans="1:22" customFormat="1">
      <c r="A626" s="121"/>
      <c r="B626" s="121"/>
      <c r="C626" s="121"/>
      <c r="D626" s="121"/>
      <c r="E626" s="121"/>
      <c r="F626" s="121"/>
      <c r="G626" s="121"/>
      <c r="H626" s="121"/>
      <c r="I626" s="121"/>
      <c r="J626" s="10"/>
      <c r="K626" s="9"/>
      <c r="L626" s="415"/>
      <c r="M626" s="408"/>
      <c r="N626" s="408"/>
      <c r="O626" s="408"/>
      <c r="P626" s="408"/>
      <c r="Q626" s="482"/>
      <c r="R626" s="394"/>
      <c r="S626" s="408"/>
      <c r="T626" s="482"/>
      <c r="U626" s="394"/>
      <c r="V626" s="408"/>
    </row>
    <row r="627" spans="1:22" customFormat="1">
      <c r="A627" s="121"/>
      <c r="B627" s="121"/>
      <c r="C627" s="121"/>
      <c r="D627" s="121"/>
      <c r="E627" s="121"/>
      <c r="F627" s="121"/>
      <c r="G627" s="121"/>
      <c r="H627" s="121"/>
      <c r="I627" s="121"/>
      <c r="J627" s="10"/>
      <c r="K627" s="9"/>
      <c r="L627" s="415"/>
      <c r="M627" s="408"/>
      <c r="N627" s="408"/>
      <c r="O627" s="408"/>
      <c r="P627" s="408"/>
      <c r="Q627" s="482"/>
      <c r="R627" s="394"/>
      <c r="S627" s="408"/>
      <c r="T627" s="482"/>
      <c r="U627" s="394"/>
      <c r="V627" s="408"/>
    </row>
    <row r="628" spans="1:22" customFormat="1">
      <c r="A628" s="121"/>
      <c r="B628" s="121"/>
      <c r="C628" s="121"/>
      <c r="D628" s="121"/>
      <c r="E628" s="121"/>
      <c r="F628" s="121"/>
      <c r="G628" s="121"/>
      <c r="H628" s="121"/>
      <c r="I628" s="121"/>
      <c r="J628" s="10"/>
      <c r="K628" s="9"/>
      <c r="L628" s="415"/>
      <c r="M628" s="408"/>
      <c r="N628" s="408"/>
      <c r="O628" s="408"/>
      <c r="P628" s="408"/>
      <c r="Q628" s="482"/>
      <c r="R628" s="394"/>
      <c r="S628" s="408"/>
      <c r="T628" s="482"/>
      <c r="U628" s="394"/>
      <c r="V628" s="408"/>
    </row>
    <row r="629" spans="1:22" customFormat="1">
      <c r="A629" s="121"/>
      <c r="B629" s="121"/>
      <c r="C629" s="121"/>
      <c r="D629" s="121"/>
      <c r="E629" s="121"/>
      <c r="F629" s="121"/>
      <c r="G629" s="121"/>
      <c r="H629" s="121"/>
      <c r="I629" s="121"/>
      <c r="J629" s="10"/>
      <c r="K629" s="9"/>
      <c r="L629" s="415"/>
      <c r="M629" s="408"/>
      <c r="N629" s="408"/>
      <c r="O629" s="408"/>
      <c r="P629" s="408"/>
      <c r="Q629" s="482"/>
      <c r="R629" s="394"/>
      <c r="S629" s="408"/>
      <c r="T629" s="482"/>
      <c r="U629" s="394"/>
      <c r="V629" s="408"/>
    </row>
    <row r="630" spans="1:22" customFormat="1">
      <c r="A630" s="121"/>
      <c r="B630" s="121"/>
      <c r="C630" s="121"/>
      <c r="D630" s="121"/>
      <c r="E630" s="121"/>
      <c r="F630" s="121"/>
      <c r="G630" s="121"/>
      <c r="H630" s="121"/>
      <c r="I630" s="121"/>
      <c r="J630" s="10"/>
      <c r="K630" s="9"/>
      <c r="L630" s="415"/>
      <c r="M630" s="408"/>
      <c r="N630" s="408"/>
      <c r="O630" s="408"/>
      <c r="P630" s="408"/>
      <c r="Q630" s="482"/>
      <c r="R630" s="394"/>
      <c r="S630" s="408"/>
      <c r="T630" s="482"/>
      <c r="U630" s="394"/>
      <c r="V630" s="408"/>
    </row>
    <row r="631" spans="1:22" customFormat="1">
      <c r="A631" s="121"/>
      <c r="B631" s="121"/>
      <c r="C631" s="121"/>
      <c r="D631" s="121"/>
      <c r="E631" s="121"/>
      <c r="F631" s="121"/>
      <c r="G631" s="121"/>
      <c r="H631" s="121"/>
      <c r="I631" s="121"/>
      <c r="J631" s="10"/>
      <c r="K631" s="9"/>
      <c r="L631" s="415"/>
      <c r="M631" s="408"/>
      <c r="N631" s="408"/>
      <c r="O631" s="408"/>
      <c r="P631" s="408"/>
      <c r="Q631" s="482"/>
      <c r="R631" s="394"/>
      <c r="S631" s="408"/>
      <c r="T631" s="482"/>
      <c r="U631" s="394"/>
      <c r="V631" s="408"/>
    </row>
    <row r="632" spans="1:22" customFormat="1">
      <c r="A632" s="121"/>
      <c r="B632" s="121"/>
      <c r="C632" s="121"/>
      <c r="D632" s="121"/>
      <c r="E632" s="121"/>
      <c r="F632" s="121"/>
      <c r="G632" s="121"/>
      <c r="H632" s="121"/>
      <c r="I632" s="121"/>
      <c r="J632" s="10"/>
      <c r="K632" s="9"/>
      <c r="L632" s="415"/>
      <c r="M632" s="408"/>
      <c r="N632" s="408"/>
      <c r="O632" s="408"/>
      <c r="P632" s="408"/>
      <c r="Q632" s="482"/>
      <c r="R632" s="394"/>
      <c r="S632" s="408"/>
      <c r="T632" s="482"/>
      <c r="U632" s="394"/>
      <c r="V632" s="408"/>
    </row>
    <row r="633" spans="1:22" customFormat="1">
      <c r="A633" s="121"/>
      <c r="B633" s="121"/>
      <c r="C633" s="121"/>
      <c r="D633" s="121"/>
      <c r="E633" s="121"/>
      <c r="F633" s="121"/>
      <c r="G633" s="121"/>
      <c r="H633" s="121"/>
      <c r="I633" s="121"/>
      <c r="J633" s="10"/>
      <c r="K633" s="9"/>
      <c r="L633" s="415"/>
      <c r="M633" s="408"/>
      <c r="N633" s="408"/>
      <c r="O633" s="408"/>
      <c r="P633" s="408"/>
      <c r="Q633" s="482"/>
      <c r="R633" s="394"/>
      <c r="S633" s="408"/>
      <c r="T633" s="482"/>
      <c r="U633" s="394"/>
      <c r="V633" s="408"/>
    </row>
    <row r="634" spans="1:22" customFormat="1">
      <c r="A634" s="121"/>
      <c r="B634" s="121"/>
      <c r="C634" s="121"/>
      <c r="D634" s="121"/>
      <c r="E634" s="121"/>
      <c r="F634" s="121"/>
      <c r="G634" s="121"/>
      <c r="H634" s="121"/>
      <c r="I634" s="121"/>
      <c r="J634" s="10"/>
      <c r="K634" s="9"/>
      <c r="L634" s="415"/>
      <c r="M634" s="408"/>
      <c r="N634" s="408"/>
      <c r="O634" s="408"/>
      <c r="P634" s="408"/>
      <c r="Q634" s="482"/>
      <c r="R634" s="394"/>
      <c r="S634" s="408"/>
      <c r="T634" s="482"/>
      <c r="U634" s="394"/>
      <c r="V634" s="408"/>
    </row>
    <row r="635" spans="1:22" customFormat="1">
      <c r="A635" s="121"/>
      <c r="B635" s="121"/>
      <c r="C635" s="121"/>
      <c r="D635" s="121"/>
      <c r="E635" s="121"/>
      <c r="F635" s="121"/>
      <c r="G635" s="121"/>
      <c r="H635" s="121"/>
      <c r="I635" s="121"/>
      <c r="J635" s="10"/>
      <c r="K635" s="9"/>
      <c r="L635" s="415"/>
      <c r="M635" s="408"/>
      <c r="N635" s="408"/>
      <c r="O635" s="408"/>
      <c r="P635" s="408"/>
      <c r="Q635" s="482"/>
      <c r="R635" s="394"/>
      <c r="S635" s="408"/>
      <c r="T635" s="482"/>
      <c r="U635" s="394"/>
      <c r="V635" s="408"/>
    </row>
    <row r="636" spans="1:22" customFormat="1">
      <c r="A636" s="121"/>
      <c r="B636" s="121"/>
      <c r="C636" s="121"/>
      <c r="D636" s="121"/>
      <c r="E636" s="121"/>
      <c r="F636" s="121"/>
      <c r="G636" s="121"/>
      <c r="H636" s="121"/>
      <c r="I636" s="121"/>
      <c r="J636" s="10"/>
      <c r="K636" s="9"/>
      <c r="L636" s="415"/>
      <c r="M636" s="408"/>
      <c r="N636" s="408"/>
      <c r="O636" s="408"/>
      <c r="P636" s="408"/>
      <c r="Q636" s="482"/>
      <c r="R636" s="394"/>
      <c r="S636" s="408"/>
      <c r="T636" s="482"/>
      <c r="U636" s="394"/>
      <c r="V636" s="408"/>
    </row>
    <row r="637" spans="1:22" customFormat="1">
      <c r="A637" s="121"/>
      <c r="B637" s="121"/>
      <c r="C637" s="121"/>
      <c r="D637" s="121"/>
      <c r="E637" s="121"/>
      <c r="F637" s="121"/>
      <c r="G637" s="121"/>
      <c r="H637" s="121"/>
      <c r="I637" s="121"/>
      <c r="J637" s="10"/>
      <c r="K637" s="9"/>
      <c r="L637" s="415"/>
      <c r="M637" s="408"/>
      <c r="N637" s="408"/>
      <c r="O637" s="408"/>
      <c r="P637" s="408"/>
      <c r="Q637" s="482"/>
      <c r="R637" s="394"/>
      <c r="S637" s="408"/>
      <c r="T637" s="482"/>
      <c r="U637" s="394"/>
      <c r="V637" s="408"/>
    </row>
    <row r="638" spans="1:22" customFormat="1">
      <c r="A638" s="121"/>
      <c r="B638" s="121"/>
      <c r="C638" s="121"/>
      <c r="D638" s="121"/>
      <c r="E638" s="121"/>
      <c r="F638" s="121"/>
      <c r="G638" s="121"/>
      <c r="H638" s="121"/>
      <c r="I638" s="121"/>
      <c r="J638" s="10"/>
      <c r="K638" s="9"/>
      <c r="L638" s="415"/>
      <c r="M638" s="408"/>
      <c r="N638" s="408"/>
      <c r="O638" s="408"/>
      <c r="P638" s="408"/>
      <c r="Q638" s="482"/>
      <c r="R638" s="394"/>
      <c r="S638" s="408"/>
      <c r="T638" s="482"/>
      <c r="U638" s="394"/>
      <c r="V638" s="408"/>
    </row>
    <row r="639" spans="1:22" customFormat="1">
      <c r="A639" s="121"/>
      <c r="B639" s="121"/>
      <c r="C639" s="121"/>
      <c r="D639" s="121"/>
      <c r="E639" s="121"/>
      <c r="F639" s="121"/>
      <c r="G639" s="121"/>
      <c r="H639" s="121"/>
      <c r="I639" s="121"/>
      <c r="J639" s="10"/>
      <c r="K639" s="9"/>
      <c r="L639" s="415"/>
      <c r="M639" s="408"/>
      <c r="N639" s="408"/>
      <c r="O639" s="408"/>
      <c r="P639" s="408"/>
      <c r="Q639" s="482"/>
      <c r="R639" s="394"/>
      <c r="S639" s="408"/>
      <c r="T639" s="482"/>
      <c r="U639" s="394"/>
      <c r="V639" s="408"/>
    </row>
    <row r="640" spans="1:22" customFormat="1">
      <c r="A640" s="121"/>
      <c r="B640" s="121"/>
      <c r="C640" s="121"/>
      <c r="D640" s="121"/>
      <c r="E640" s="121"/>
      <c r="F640" s="121"/>
      <c r="G640" s="121"/>
      <c r="H640" s="121"/>
      <c r="I640" s="121"/>
      <c r="J640" s="10"/>
      <c r="K640" s="9"/>
      <c r="L640" s="415"/>
      <c r="M640" s="408"/>
      <c r="N640" s="408"/>
      <c r="O640" s="408"/>
      <c r="P640" s="408"/>
      <c r="Q640" s="482"/>
      <c r="R640" s="394"/>
      <c r="S640" s="408"/>
      <c r="T640" s="482"/>
      <c r="U640" s="394"/>
      <c r="V640" s="408"/>
    </row>
    <row r="641" spans="1:22" customFormat="1">
      <c r="A641" s="121"/>
      <c r="B641" s="121"/>
      <c r="C641" s="121"/>
      <c r="D641" s="121"/>
      <c r="E641" s="121"/>
      <c r="F641" s="121"/>
      <c r="G641" s="121"/>
      <c r="H641" s="121"/>
      <c r="I641" s="121"/>
      <c r="J641" s="10"/>
      <c r="K641" s="9"/>
      <c r="L641" s="415"/>
      <c r="M641" s="408"/>
      <c r="N641" s="408"/>
      <c r="O641" s="408"/>
      <c r="P641" s="408"/>
      <c r="Q641" s="482"/>
      <c r="R641" s="394"/>
      <c r="S641" s="408"/>
      <c r="T641" s="482"/>
      <c r="U641" s="394"/>
      <c r="V641" s="408"/>
    </row>
    <row r="642" spans="1:22" customFormat="1">
      <c r="A642" s="121"/>
      <c r="B642" s="121"/>
      <c r="C642" s="121"/>
      <c r="D642" s="121"/>
      <c r="E642" s="121"/>
      <c r="F642" s="121"/>
      <c r="G642" s="121"/>
      <c r="H642" s="121"/>
      <c r="I642" s="121"/>
      <c r="J642" s="10"/>
      <c r="K642" s="9"/>
      <c r="L642" s="415"/>
      <c r="M642" s="408"/>
      <c r="N642" s="408"/>
      <c r="O642" s="408"/>
      <c r="P642" s="408"/>
      <c r="Q642" s="482"/>
      <c r="R642" s="394"/>
      <c r="S642" s="408"/>
      <c r="T642" s="482"/>
      <c r="U642" s="394"/>
      <c r="V642" s="408"/>
    </row>
    <row r="643" spans="1:22" customFormat="1">
      <c r="A643" s="121"/>
      <c r="B643" s="121"/>
      <c r="C643" s="121"/>
      <c r="D643" s="121"/>
      <c r="E643" s="121"/>
      <c r="F643" s="121"/>
      <c r="G643" s="121"/>
      <c r="H643" s="121"/>
      <c r="I643" s="121"/>
      <c r="J643" s="10"/>
      <c r="K643" s="9"/>
      <c r="L643" s="415"/>
      <c r="M643" s="408"/>
      <c r="N643" s="408"/>
      <c r="O643" s="408"/>
      <c r="P643" s="408"/>
      <c r="Q643" s="482"/>
      <c r="R643" s="394"/>
      <c r="S643" s="408"/>
      <c r="T643" s="482"/>
      <c r="U643" s="394"/>
      <c r="V643" s="408"/>
    </row>
    <row r="644" spans="1:22" customFormat="1">
      <c r="A644" s="121"/>
      <c r="B644" s="121"/>
      <c r="C644" s="121"/>
      <c r="D644" s="121"/>
      <c r="E644" s="121"/>
      <c r="F644" s="121"/>
      <c r="G644" s="121"/>
      <c r="H644" s="121"/>
      <c r="I644" s="121"/>
      <c r="J644" s="10"/>
      <c r="K644" s="9"/>
      <c r="L644" s="415"/>
      <c r="M644" s="408"/>
      <c r="N644" s="408"/>
      <c r="O644" s="408"/>
      <c r="P644" s="408"/>
      <c r="Q644" s="482"/>
      <c r="R644" s="394"/>
      <c r="S644" s="408"/>
      <c r="T644" s="482"/>
      <c r="U644" s="394"/>
      <c r="V644" s="408"/>
    </row>
    <row r="645" spans="1:22" customFormat="1">
      <c r="A645" s="121"/>
      <c r="B645" s="121"/>
      <c r="C645" s="121"/>
      <c r="D645" s="121"/>
      <c r="E645" s="121"/>
      <c r="F645" s="121"/>
      <c r="G645" s="121"/>
      <c r="H645" s="121"/>
      <c r="I645" s="121"/>
      <c r="J645" s="10"/>
      <c r="K645" s="9"/>
      <c r="L645" s="415"/>
      <c r="M645" s="408"/>
      <c r="N645" s="408"/>
      <c r="O645" s="408"/>
      <c r="P645" s="408"/>
      <c r="Q645" s="482"/>
      <c r="R645" s="394"/>
      <c r="S645" s="408"/>
      <c r="T645" s="482"/>
      <c r="U645" s="394"/>
      <c r="V645" s="408"/>
    </row>
    <row r="646" spans="1:22" customFormat="1">
      <c r="A646" s="121"/>
      <c r="B646" s="121"/>
      <c r="C646" s="121"/>
      <c r="D646" s="121"/>
      <c r="E646" s="121"/>
      <c r="F646" s="121"/>
      <c r="G646" s="121"/>
      <c r="H646" s="121"/>
      <c r="I646" s="121"/>
      <c r="J646" s="10"/>
      <c r="K646" s="9"/>
      <c r="L646" s="415"/>
      <c r="M646" s="408"/>
      <c r="N646" s="408"/>
      <c r="O646" s="408"/>
      <c r="P646" s="408"/>
      <c r="Q646" s="482"/>
      <c r="R646" s="394"/>
      <c r="S646" s="408"/>
      <c r="T646" s="482"/>
      <c r="U646" s="394"/>
      <c r="V646" s="408"/>
    </row>
    <row r="647" spans="1:22" customFormat="1">
      <c r="A647" s="121"/>
      <c r="B647" s="121"/>
      <c r="C647" s="121"/>
      <c r="D647" s="121"/>
      <c r="E647" s="121"/>
      <c r="F647" s="121"/>
      <c r="G647" s="121"/>
      <c r="H647" s="121"/>
      <c r="I647" s="121"/>
      <c r="J647" s="10"/>
      <c r="K647" s="9"/>
      <c r="L647" s="415"/>
      <c r="M647" s="408"/>
      <c r="N647" s="408"/>
      <c r="O647" s="408"/>
      <c r="P647" s="408"/>
      <c r="Q647" s="482"/>
      <c r="R647" s="394"/>
      <c r="S647" s="408"/>
      <c r="T647" s="482"/>
      <c r="U647" s="394"/>
      <c r="V647" s="408"/>
    </row>
    <row r="648" spans="1:22" customFormat="1">
      <c r="A648" s="121"/>
      <c r="B648" s="121"/>
      <c r="C648" s="121"/>
      <c r="D648" s="121"/>
      <c r="E648" s="121"/>
      <c r="F648" s="121"/>
      <c r="G648" s="121"/>
      <c r="H648" s="121"/>
      <c r="I648" s="121"/>
      <c r="J648" s="10"/>
      <c r="K648" s="9"/>
      <c r="L648" s="415"/>
      <c r="M648" s="408"/>
      <c r="N648" s="408"/>
      <c r="O648" s="408"/>
      <c r="P648" s="408"/>
      <c r="Q648" s="482"/>
      <c r="R648" s="394"/>
      <c r="S648" s="408"/>
      <c r="T648" s="482"/>
      <c r="U648" s="394"/>
      <c r="V648" s="408"/>
    </row>
    <row r="649" spans="1:22" customFormat="1">
      <c r="A649" s="121"/>
      <c r="B649" s="121"/>
      <c r="C649" s="121"/>
      <c r="D649" s="121"/>
      <c r="E649" s="121"/>
      <c r="F649" s="121"/>
      <c r="G649" s="121"/>
      <c r="H649" s="121"/>
      <c r="I649" s="121"/>
      <c r="J649" s="10"/>
      <c r="K649" s="9"/>
      <c r="L649" s="415"/>
      <c r="M649" s="408"/>
      <c r="N649" s="408"/>
      <c r="O649" s="408"/>
      <c r="P649" s="408"/>
      <c r="Q649" s="482"/>
      <c r="R649" s="394"/>
      <c r="S649" s="408"/>
      <c r="T649" s="482"/>
      <c r="U649" s="394"/>
      <c r="V649" s="408"/>
    </row>
    <row r="650" spans="1:22" customFormat="1">
      <c r="A650" s="121"/>
      <c r="B650" s="121"/>
      <c r="C650" s="121"/>
      <c r="D650" s="121"/>
      <c r="E650" s="121"/>
      <c r="F650" s="121"/>
      <c r="G650" s="121"/>
      <c r="H650" s="121"/>
      <c r="I650" s="121"/>
      <c r="J650" s="10"/>
      <c r="K650" s="9"/>
      <c r="L650" s="415"/>
      <c r="M650" s="408"/>
      <c r="N650" s="408"/>
      <c r="O650" s="408"/>
      <c r="P650" s="408"/>
      <c r="Q650" s="482"/>
      <c r="R650" s="394"/>
      <c r="S650" s="408"/>
      <c r="T650" s="482"/>
      <c r="U650" s="394"/>
      <c r="V650" s="408"/>
    </row>
    <row r="651" spans="1:22" customFormat="1">
      <c r="A651" s="121"/>
      <c r="B651" s="121"/>
      <c r="C651" s="121"/>
      <c r="D651" s="121"/>
      <c r="E651" s="121"/>
      <c r="F651" s="121"/>
      <c r="G651" s="121"/>
      <c r="H651" s="121"/>
      <c r="I651" s="121"/>
      <c r="J651" s="10"/>
      <c r="K651" s="9"/>
      <c r="L651" s="415"/>
      <c r="M651" s="408"/>
      <c r="N651" s="408"/>
      <c r="O651" s="408"/>
      <c r="P651" s="408"/>
      <c r="Q651" s="482"/>
      <c r="R651" s="394"/>
      <c r="S651" s="408"/>
      <c r="T651" s="482"/>
      <c r="U651" s="394"/>
      <c r="V651" s="408"/>
    </row>
    <row r="652" spans="1:22" customFormat="1">
      <c r="A652" s="121"/>
      <c r="B652" s="121"/>
      <c r="C652" s="121"/>
      <c r="D652" s="121"/>
      <c r="E652" s="121"/>
      <c r="F652" s="121"/>
      <c r="G652" s="121"/>
      <c r="H652" s="121"/>
      <c r="I652" s="121"/>
      <c r="J652" s="10"/>
      <c r="K652" s="9"/>
      <c r="L652" s="415"/>
      <c r="M652" s="408"/>
      <c r="N652" s="408"/>
      <c r="O652" s="408"/>
      <c r="P652" s="408"/>
      <c r="Q652" s="482"/>
      <c r="R652" s="394"/>
      <c r="S652" s="408"/>
      <c r="T652" s="482"/>
      <c r="U652" s="394"/>
      <c r="V652" s="408"/>
    </row>
    <row r="653" spans="1:22" customFormat="1">
      <c r="A653" s="121"/>
      <c r="B653" s="121"/>
      <c r="C653" s="121"/>
      <c r="D653" s="121"/>
      <c r="E653" s="121"/>
      <c r="F653" s="121"/>
      <c r="G653" s="121"/>
      <c r="H653" s="121"/>
      <c r="I653" s="121"/>
      <c r="J653" s="10"/>
      <c r="K653" s="9"/>
      <c r="L653" s="415"/>
      <c r="M653" s="408"/>
      <c r="N653" s="408"/>
      <c r="O653" s="408"/>
      <c r="P653" s="408"/>
      <c r="Q653" s="482"/>
      <c r="R653" s="394"/>
      <c r="S653" s="408"/>
      <c r="T653" s="482"/>
      <c r="U653" s="394"/>
      <c r="V653" s="408"/>
    </row>
    <row r="654" spans="1:22" customFormat="1">
      <c r="A654" s="121"/>
      <c r="B654" s="121"/>
      <c r="C654" s="121"/>
      <c r="D654" s="121"/>
      <c r="E654" s="121"/>
      <c r="F654" s="121"/>
      <c r="G654" s="121"/>
      <c r="H654" s="121"/>
      <c r="I654" s="121"/>
      <c r="J654" s="10"/>
      <c r="K654" s="9"/>
      <c r="L654" s="415"/>
      <c r="M654" s="408"/>
      <c r="N654" s="408"/>
      <c r="O654" s="408"/>
      <c r="P654" s="408"/>
      <c r="Q654" s="482"/>
      <c r="R654" s="394"/>
      <c r="S654" s="408"/>
      <c r="T654" s="482"/>
      <c r="U654" s="394"/>
      <c r="V654" s="408"/>
    </row>
    <row r="655" spans="1:22" customFormat="1">
      <c r="A655" s="121"/>
      <c r="B655" s="121"/>
      <c r="C655" s="121"/>
      <c r="D655" s="121"/>
      <c r="E655" s="121"/>
      <c r="F655" s="121"/>
      <c r="G655" s="121"/>
      <c r="H655" s="121"/>
      <c r="I655" s="121"/>
      <c r="J655" s="10"/>
      <c r="K655" s="9"/>
      <c r="L655" s="415"/>
      <c r="M655" s="408"/>
      <c r="N655" s="408"/>
      <c r="O655" s="408"/>
      <c r="P655" s="408"/>
      <c r="Q655" s="482"/>
      <c r="R655" s="394"/>
      <c r="S655" s="408"/>
      <c r="T655" s="482"/>
      <c r="U655" s="394"/>
      <c r="V655" s="408"/>
    </row>
    <row r="656" spans="1:22" customFormat="1">
      <c r="A656" s="121"/>
      <c r="B656" s="121"/>
      <c r="C656" s="121"/>
      <c r="D656" s="121"/>
      <c r="E656" s="121"/>
      <c r="F656" s="121"/>
      <c r="G656" s="121"/>
      <c r="H656" s="121"/>
      <c r="I656" s="121"/>
      <c r="J656" s="10"/>
      <c r="K656" s="9"/>
      <c r="L656" s="415"/>
      <c r="M656" s="408"/>
      <c r="N656" s="408"/>
      <c r="O656" s="408"/>
      <c r="P656" s="408"/>
      <c r="Q656" s="482"/>
      <c r="R656" s="394"/>
      <c r="S656" s="408"/>
      <c r="T656" s="482"/>
      <c r="U656" s="394"/>
      <c r="V656" s="408"/>
    </row>
    <row r="657" spans="1:22" customFormat="1">
      <c r="A657" s="121"/>
      <c r="B657" s="121"/>
      <c r="C657" s="121"/>
      <c r="D657" s="121"/>
      <c r="E657" s="121"/>
      <c r="F657" s="121"/>
      <c r="G657" s="121"/>
      <c r="H657" s="121"/>
      <c r="I657" s="121"/>
      <c r="J657" s="10"/>
      <c r="K657" s="9"/>
      <c r="L657" s="415"/>
      <c r="M657" s="408"/>
      <c r="N657" s="408"/>
      <c r="O657" s="408"/>
      <c r="P657" s="408"/>
      <c r="Q657" s="482"/>
      <c r="R657" s="394"/>
      <c r="S657" s="408"/>
      <c r="T657" s="482"/>
      <c r="U657" s="394"/>
      <c r="V657" s="408"/>
    </row>
    <row r="658" spans="1:22" customFormat="1">
      <c r="A658" s="121"/>
      <c r="B658" s="121"/>
      <c r="C658" s="121"/>
      <c r="D658" s="121"/>
      <c r="E658" s="121"/>
      <c r="F658" s="121"/>
      <c r="G658" s="121"/>
      <c r="H658" s="121"/>
      <c r="I658" s="121"/>
      <c r="J658" s="10"/>
      <c r="K658" s="9"/>
      <c r="L658" s="415"/>
      <c r="M658" s="408"/>
      <c r="N658" s="408"/>
      <c r="O658" s="408"/>
      <c r="P658" s="408"/>
      <c r="Q658" s="482"/>
      <c r="R658" s="394"/>
      <c r="S658" s="408"/>
      <c r="T658" s="482"/>
      <c r="U658" s="394"/>
      <c r="V658" s="408"/>
    </row>
    <row r="659" spans="1:22" customFormat="1">
      <c r="A659" s="121"/>
      <c r="B659" s="121"/>
      <c r="C659" s="121"/>
      <c r="D659" s="121"/>
      <c r="E659" s="121"/>
      <c r="F659" s="121"/>
      <c r="G659" s="121"/>
      <c r="H659" s="121"/>
      <c r="I659" s="121"/>
      <c r="J659" s="10"/>
      <c r="K659" s="9"/>
      <c r="L659" s="415"/>
      <c r="M659" s="408"/>
      <c r="N659" s="408"/>
      <c r="O659" s="408"/>
      <c r="P659" s="408"/>
      <c r="Q659" s="482"/>
      <c r="R659" s="394"/>
      <c r="S659" s="408"/>
      <c r="T659" s="482"/>
      <c r="U659" s="394"/>
      <c r="V659" s="408"/>
    </row>
    <row r="660" spans="1:22" customFormat="1">
      <c r="A660" s="121"/>
      <c r="B660" s="121"/>
      <c r="C660" s="121"/>
      <c r="D660" s="121"/>
      <c r="E660" s="121"/>
      <c r="F660" s="121"/>
      <c r="G660" s="121"/>
      <c r="H660" s="121"/>
      <c r="I660" s="121"/>
      <c r="J660" s="10"/>
      <c r="K660" s="9"/>
      <c r="L660" s="415"/>
      <c r="M660" s="408"/>
      <c r="N660" s="408"/>
      <c r="O660" s="408"/>
      <c r="P660" s="408"/>
      <c r="Q660" s="482"/>
      <c r="R660" s="394"/>
      <c r="S660" s="408"/>
      <c r="T660" s="482"/>
      <c r="U660" s="394"/>
      <c r="V660" s="408"/>
    </row>
    <row r="661" spans="1:22" customFormat="1">
      <c r="A661" s="121"/>
      <c r="B661" s="121"/>
      <c r="C661" s="121"/>
      <c r="D661" s="121"/>
      <c r="E661" s="121"/>
      <c r="F661" s="121"/>
      <c r="G661" s="121"/>
      <c r="H661" s="121"/>
      <c r="I661" s="121"/>
      <c r="J661" s="10"/>
      <c r="K661" s="9"/>
      <c r="L661" s="415"/>
      <c r="M661" s="408"/>
      <c r="N661" s="408"/>
      <c r="O661" s="408"/>
      <c r="P661" s="408"/>
      <c r="Q661" s="482"/>
      <c r="R661" s="394"/>
      <c r="S661" s="408"/>
      <c r="T661" s="482"/>
      <c r="U661" s="394"/>
      <c r="V661" s="408"/>
    </row>
    <row r="662" spans="1:22" customFormat="1">
      <c r="A662" s="121"/>
      <c r="B662" s="121"/>
      <c r="C662" s="121"/>
      <c r="D662" s="121"/>
      <c r="E662" s="121"/>
      <c r="F662" s="121"/>
      <c r="G662" s="121"/>
      <c r="H662" s="121"/>
      <c r="I662" s="121"/>
      <c r="J662" s="10"/>
      <c r="K662" s="9"/>
      <c r="L662" s="415"/>
      <c r="M662" s="408"/>
      <c r="N662" s="408"/>
      <c r="O662" s="408"/>
      <c r="P662" s="408"/>
      <c r="Q662" s="482"/>
      <c r="R662" s="394"/>
      <c r="S662" s="408"/>
      <c r="T662" s="482"/>
      <c r="U662" s="394"/>
      <c r="V662" s="408"/>
    </row>
    <row r="663" spans="1:22" customFormat="1">
      <c r="A663" s="121"/>
      <c r="B663" s="121"/>
      <c r="C663" s="121"/>
      <c r="D663" s="121"/>
      <c r="E663" s="121"/>
      <c r="F663" s="121"/>
      <c r="G663" s="121"/>
      <c r="H663" s="121"/>
      <c r="I663" s="121"/>
      <c r="J663" s="10"/>
      <c r="K663" s="9"/>
      <c r="L663" s="415"/>
      <c r="M663" s="408"/>
      <c r="N663" s="408"/>
      <c r="O663" s="408"/>
      <c r="P663" s="408"/>
      <c r="Q663" s="482"/>
      <c r="R663" s="394"/>
      <c r="S663" s="408"/>
      <c r="T663" s="482"/>
      <c r="U663" s="394"/>
      <c r="V663" s="408"/>
    </row>
    <row r="664" spans="1:22" customFormat="1">
      <c r="A664" s="121"/>
      <c r="B664" s="121"/>
      <c r="C664" s="121"/>
      <c r="D664" s="121"/>
      <c r="E664" s="121"/>
      <c r="F664" s="121"/>
      <c r="G664" s="121"/>
      <c r="H664" s="121"/>
      <c r="I664" s="121"/>
      <c r="J664" s="10"/>
      <c r="K664" s="9"/>
      <c r="L664" s="415"/>
      <c r="M664" s="408"/>
      <c r="N664" s="408"/>
      <c r="O664" s="408"/>
      <c r="P664" s="408"/>
      <c r="Q664" s="482"/>
      <c r="R664" s="394"/>
      <c r="S664" s="408"/>
      <c r="T664" s="482"/>
      <c r="U664" s="394"/>
      <c r="V664" s="408"/>
    </row>
    <row r="665" spans="1:22" customFormat="1">
      <c r="A665" s="121"/>
      <c r="B665" s="121"/>
      <c r="C665" s="121"/>
      <c r="D665" s="121"/>
      <c r="E665" s="121"/>
      <c r="F665" s="121"/>
      <c r="G665" s="121"/>
      <c r="H665" s="121"/>
      <c r="I665" s="121"/>
      <c r="J665" s="10"/>
      <c r="K665" s="9"/>
      <c r="L665" s="415"/>
      <c r="M665" s="408"/>
      <c r="N665" s="408"/>
      <c r="O665" s="408"/>
      <c r="P665" s="408"/>
      <c r="Q665" s="482"/>
      <c r="R665" s="394"/>
      <c r="S665" s="408"/>
      <c r="T665" s="482"/>
      <c r="U665" s="394"/>
      <c r="V665" s="408"/>
    </row>
    <row r="666" spans="1:22" customFormat="1">
      <c r="A666" s="121"/>
      <c r="B666" s="121"/>
      <c r="C666" s="121"/>
      <c r="D666" s="121"/>
      <c r="E666" s="121"/>
      <c r="F666" s="121"/>
      <c r="G666" s="121"/>
      <c r="H666" s="121"/>
      <c r="I666" s="121"/>
      <c r="J666" s="10"/>
      <c r="K666" s="9"/>
      <c r="L666" s="415"/>
      <c r="M666" s="408"/>
      <c r="N666" s="408"/>
      <c r="O666" s="408"/>
      <c r="P666" s="408"/>
      <c r="Q666" s="482"/>
      <c r="R666" s="394"/>
      <c r="S666" s="408"/>
      <c r="T666" s="482"/>
      <c r="U666" s="394"/>
      <c r="V666" s="408"/>
    </row>
    <row r="667" spans="1:22" customFormat="1">
      <c r="A667" s="121"/>
      <c r="B667" s="121"/>
      <c r="C667" s="121"/>
      <c r="D667" s="121"/>
      <c r="E667" s="121"/>
      <c r="F667" s="121"/>
      <c r="G667" s="121"/>
      <c r="H667" s="121"/>
      <c r="I667" s="121"/>
      <c r="J667" s="10"/>
      <c r="K667" s="9"/>
      <c r="L667" s="415"/>
      <c r="M667" s="408"/>
      <c r="N667" s="408"/>
      <c r="O667" s="408"/>
      <c r="P667" s="408"/>
      <c r="Q667" s="482"/>
      <c r="R667" s="394"/>
      <c r="S667" s="408"/>
      <c r="T667" s="482"/>
      <c r="U667" s="394"/>
      <c r="V667" s="408"/>
    </row>
    <row r="668" spans="1:22" customFormat="1">
      <c r="A668" s="121"/>
      <c r="B668" s="121"/>
      <c r="C668" s="121"/>
      <c r="D668" s="121"/>
      <c r="E668" s="121"/>
      <c r="F668" s="121"/>
      <c r="G668" s="121"/>
      <c r="H668" s="121"/>
      <c r="I668" s="121"/>
      <c r="J668" s="10"/>
      <c r="K668" s="9"/>
      <c r="L668" s="415"/>
      <c r="M668" s="408"/>
      <c r="N668" s="408"/>
      <c r="O668" s="408"/>
      <c r="P668" s="408"/>
      <c r="Q668" s="482"/>
      <c r="R668" s="394"/>
      <c r="S668" s="408"/>
      <c r="T668" s="482"/>
      <c r="U668" s="394"/>
      <c r="V668" s="408"/>
    </row>
    <row r="669" spans="1:22" customFormat="1">
      <c r="A669" s="121"/>
      <c r="B669" s="121"/>
      <c r="C669" s="121"/>
      <c r="D669" s="121"/>
      <c r="E669" s="121"/>
      <c r="F669" s="121"/>
      <c r="G669" s="121"/>
      <c r="H669" s="121"/>
      <c r="I669" s="121"/>
      <c r="J669" s="10"/>
      <c r="K669" s="9"/>
      <c r="L669" s="415"/>
      <c r="M669" s="408"/>
      <c r="N669" s="408"/>
      <c r="O669" s="408"/>
      <c r="P669" s="408"/>
      <c r="Q669" s="482"/>
      <c r="R669" s="394"/>
      <c r="S669" s="408"/>
      <c r="T669" s="482"/>
      <c r="U669" s="394"/>
      <c r="V669" s="408"/>
    </row>
    <row r="670" spans="1:22" customFormat="1">
      <c r="A670" s="121"/>
      <c r="B670" s="121"/>
      <c r="C670" s="121"/>
      <c r="D670" s="121"/>
      <c r="E670" s="121"/>
      <c r="F670" s="121"/>
      <c r="G670" s="121"/>
      <c r="H670" s="121"/>
      <c r="I670" s="121"/>
      <c r="J670" s="10"/>
      <c r="K670" s="9"/>
      <c r="L670" s="415"/>
      <c r="M670" s="408"/>
      <c r="N670" s="408"/>
      <c r="O670" s="408"/>
      <c r="P670" s="408"/>
      <c r="Q670" s="482"/>
      <c r="R670" s="394"/>
      <c r="S670" s="408"/>
      <c r="T670" s="482"/>
      <c r="U670" s="394"/>
      <c r="V670" s="408"/>
    </row>
    <row r="671" spans="1:22" customFormat="1">
      <c r="A671" s="121"/>
      <c r="B671" s="121"/>
      <c r="C671" s="121"/>
      <c r="D671" s="121"/>
      <c r="E671" s="121"/>
      <c r="F671" s="121"/>
      <c r="G671" s="121"/>
      <c r="H671" s="121"/>
      <c r="I671" s="121"/>
      <c r="J671" s="10"/>
      <c r="K671" s="9"/>
      <c r="L671" s="415"/>
      <c r="M671" s="408"/>
      <c r="N671" s="408"/>
      <c r="O671" s="408"/>
      <c r="P671" s="408"/>
      <c r="Q671" s="482"/>
      <c r="R671" s="394"/>
      <c r="S671" s="408"/>
      <c r="T671" s="482"/>
      <c r="U671" s="394"/>
      <c r="V671" s="408"/>
    </row>
    <row r="672" spans="1:22" customFormat="1">
      <c r="A672" s="121"/>
      <c r="B672" s="121"/>
      <c r="C672" s="121"/>
      <c r="D672" s="121"/>
      <c r="E672" s="121"/>
      <c r="F672" s="121"/>
      <c r="G672" s="121"/>
      <c r="H672" s="121"/>
      <c r="I672" s="121"/>
      <c r="J672" s="10"/>
      <c r="K672" s="9"/>
      <c r="L672" s="415"/>
      <c r="M672" s="408"/>
      <c r="N672" s="408"/>
      <c r="O672" s="408"/>
      <c r="P672" s="408"/>
      <c r="Q672" s="482"/>
      <c r="R672" s="394"/>
      <c r="S672" s="408"/>
      <c r="T672" s="482"/>
      <c r="U672" s="394"/>
      <c r="V672" s="408"/>
    </row>
    <row r="673" spans="1:22" customFormat="1">
      <c r="A673" s="121"/>
      <c r="B673" s="121"/>
      <c r="C673" s="121"/>
      <c r="D673" s="121"/>
      <c r="E673" s="121"/>
      <c r="F673" s="121"/>
      <c r="G673" s="121"/>
      <c r="H673" s="121"/>
      <c r="I673" s="121"/>
      <c r="J673" s="10"/>
      <c r="K673" s="9"/>
      <c r="L673" s="415"/>
      <c r="M673" s="408"/>
      <c r="N673" s="408"/>
      <c r="O673" s="408"/>
      <c r="P673" s="408"/>
      <c r="Q673" s="482"/>
      <c r="R673" s="394"/>
      <c r="S673" s="408"/>
      <c r="T673" s="482"/>
      <c r="U673" s="394"/>
      <c r="V673" s="408"/>
    </row>
    <row r="674" spans="1:22" customFormat="1">
      <c r="A674" s="121"/>
      <c r="B674" s="121"/>
      <c r="C674" s="121"/>
      <c r="D674" s="121"/>
      <c r="E674" s="121"/>
      <c r="F674" s="121"/>
      <c r="G674" s="121"/>
      <c r="H674" s="121"/>
      <c r="I674" s="121"/>
      <c r="J674" s="10"/>
      <c r="K674" s="9"/>
      <c r="L674" s="415"/>
      <c r="M674" s="408"/>
      <c r="N674" s="408"/>
      <c r="O674" s="408"/>
      <c r="P674" s="408"/>
      <c r="Q674" s="482"/>
      <c r="R674" s="394"/>
      <c r="S674" s="408"/>
      <c r="T674" s="482"/>
      <c r="U674" s="394"/>
      <c r="V674" s="408"/>
    </row>
    <row r="675" spans="1:22" customFormat="1">
      <c r="A675" s="121"/>
      <c r="B675" s="121"/>
      <c r="C675" s="121"/>
      <c r="D675" s="121"/>
      <c r="E675" s="121"/>
      <c r="F675" s="121"/>
      <c r="G675" s="121"/>
      <c r="H675" s="121"/>
      <c r="I675" s="121"/>
      <c r="J675" s="10"/>
      <c r="K675" s="9"/>
      <c r="L675" s="415"/>
      <c r="M675" s="408"/>
      <c r="N675" s="408"/>
      <c r="O675" s="408"/>
      <c r="P675" s="408"/>
      <c r="Q675" s="482"/>
      <c r="R675" s="394"/>
      <c r="S675" s="408"/>
      <c r="T675" s="482"/>
      <c r="U675" s="394"/>
      <c r="V675" s="408"/>
    </row>
    <row r="676" spans="1:22" customFormat="1">
      <c r="A676" s="121"/>
      <c r="B676" s="121"/>
      <c r="C676" s="121"/>
      <c r="D676" s="121"/>
      <c r="E676" s="121"/>
      <c r="F676" s="121"/>
      <c r="G676" s="121"/>
      <c r="H676" s="121"/>
      <c r="I676" s="121"/>
      <c r="J676" s="10"/>
      <c r="K676" s="9"/>
      <c r="L676" s="415"/>
      <c r="M676" s="408"/>
      <c r="N676" s="408"/>
      <c r="O676" s="408"/>
      <c r="P676" s="408"/>
      <c r="Q676" s="482"/>
      <c r="R676" s="394"/>
      <c r="S676" s="408"/>
      <c r="T676" s="482"/>
      <c r="U676" s="394"/>
      <c r="V676" s="408"/>
    </row>
    <row r="677" spans="1:22" customFormat="1">
      <c r="A677" s="121"/>
      <c r="B677" s="121"/>
      <c r="C677" s="121"/>
      <c r="D677" s="121"/>
      <c r="E677" s="121"/>
      <c r="F677" s="121"/>
      <c r="G677" s="121"/>
      <c r="H677" s="121"/>
      <c r="I677" s="121"/>
      <c r="J677" s="10"/>
      <c r="K677" s="9"/>
      <c r="L677" s="415"/>
      <c r="M677" s="408"/>
      <c r="N677" s="408"/>
      <c r="O677" s="408"/>
      <c r="P677" s="408"/>
      <c r="Q677" s="482"/>
      <c r="R677" s="394"/>
      <c r="S677" s="408"/>
      <c r="T677" s="482"/>
      <c r="U677" s="394"/>
      <c r="V677" s="408"/>
    </row>
    <row r="678" spans="1:22" customFormat="1">
      <c r="A678" s="121"/>
      <c r="B678" s="121"/>
      <c r="C678" s="121"/>
      <c r="D678" s="121"/>
      <c r="E678" s="121"/>
      <c r="F678" s="121"/>
      <c r="G678" s="121"/>
      <c r="H678" s="121"/>
      <c r="I678" s="121"/>
      <c r="J678" s="10"/>
      <c r="K678" s="9"/>
      <c r="L678" s="415"/>
      <c r="M678" s="408"/>
      <c r="N678" s="408"/>
      <c r="O678" s="408"/>
      <c r="P678" s="408"/>
      <c r="Q678" s="482"/>
      <c r="R678" s="394"/>
      <c r="S678" s="408"/>
      <c r="T678" s="482"/>
      <c r="U678" s="394"/>
      <c r="V678" s="408"/>
    </row>
    <row r="679" spans="1:22" customFormat="1">
      <c r="A679" s="121"/>
      <c r="B679" s="121"/>
      <c r="C679" s="121"/>
      <c r="D679" s="121"/>
      <c r="E679" s="121"/>
      <c r="F679" s="121"/>
      <c r="G679" s="121"/>
      <c r="H679" s="121"/>
      <c r="I679" s="121"/>
      <c r="J679" s="10"/>
      <c r="K679" s="9"/>
      <c r="L679" s="415"/>
      <c r="M679" s="408"/>
      <c r="N679" s="408"/>
      <c r="O679" s="408"/>
      <c r="P679" s="408"/>
      <c r="Q679" s="482"/>
      <c r="R679" s="394"/>
      <c r="S679" s="408"/>
      <c r="T679" s="482"/>
      <c r="U679" s="394"/>
      <c r="V679" s="408"/>
    </row>
    <row r="680" spans="1:22" customFormat="1">
      <c r="A680" s="121"/>
      <c r="B680" s="121"/>
      <c r="C680" s="121"/>
      <c r="D680" s="121"/>
      <c r="E680" s="121"/>
      <c r="F680" s="121"/>
      <c r="G680" s="121"/>
      <c r="H680" s="121"/>
      <c r="I680" s="121"/>
      <c r="J680" s="10"/>
      <c r="K680" s="9"/>
      <c r="L680" s="415"/>
      <c r="M680" s="408"/>
      <c r="N680" s="408"/>
      <c r="O680" s="408"/>
      <c r="P680" s="408"/>
      <c r="Q680" s="482"/>
      <c r="R680" s="394"/>
      <c r="S680" s="408"/>
      <c r="T680" s="482"/>
      <c r="U680" s="394"/>
      <c r="V680" s="408"/>
    </row>
    <row r="681" spans="1:22" customFormat="1">
      <c r="A681" s="121"/>
      <c r="B681" s="121"/>
      <c r="C681" s="121"/>
      <c r="D681" s="121"/>
      <c r="E681" s="121"/>
      <c r="F681" s="121"/>
      <c r="G681" s="121"/>
      <c r="H681" s="121"/>
      <c r="I681" s="121"/>
      <c r="J681" s="10"/>
      <c r="K681" s="9"/>
      <c r="L681" s="415"/>
      <c r="M681" s="408"/>
      <c r="N681" s="408"/>
      <c r="O681" s="408"/>
      <c r="P681" s="408"/>
      <c r="Q681" s="482"/>
      <c r="R681" s="394"/>
      <c r="S681" s="408"/>
      <c r="T681" s="482"/>
      <c r="U681" s="394"/>
      <c r="V681" s="408"/>
    </row>
    <row r="682" spans="1:22" customFormat="1">
      <c r="A682" s="121"/>
      <c r="B682" s="121"/>
      <c r="C682" s="121"/>
      <c r="D682" s="121"/>
      <c r="E682" s="121"/>
      <c r="F682" s="121"/>
      <c r="G682" s="121"/>
      <c r="H682" s="121"/>
      <c r="I682" s="121"/>
      <c r="J682" s="10"/>
      <c r="K682" s="9"/>
      <c r="L682" s="415"/>
      <c r="M682" s="408"/>
      <c r="N682" s="408"/>
      <c r="O682" s="408"/>
      <c r="P682" s="408"/>
      <c r="Q682" s="482"/>
      <c r="R682" s="394"/>
      <c r="S682" s="408"/>
      <c r="T682" s="482"/>
      <c r="U682" s="394"/>
      <c r="V682" s="408"/>
    </row>
    <row r="683" spans="1:22" customFormat="1">
      <c r="A683" s="121"/>
      <c r="B683" s="121"/>
      <c r="C683" s="121"/>
      <c r="D683" s="121"/>
      <c r="E683" s="121"/>
      <c r="F683" s="121"/>
      <c r="G683" s="121"/>
      <c r="H683" s="121"/>
      <c r="I683" s="121"/>
      <c r="J683" s="10"/>
      <c r="K683" s="9"/>
      <c r="L683" s="415"/>
      <c r="M683" s="408"/>
      <c r="N683" s="408"/>
      <c r="O683" s="408"/>
      <c r="P683" s="408"/>
      <c r="Q683" s="482"/>
      <c r="R683" s="394"/>
      <c r="S683" s="408"/>
      <c r="T683" s="482"/>
      <c r="U683" s="394"/>
      <c r="V683" s="408"/>
    </row>
    <row r="684" spans="1:22" customFormat="1">
      <c r="A684" s="121"/>
      <c r="B684" s="121"/>
      <c r="C684" s="121"/>
      <c r="D684" s="121"/>
      <c r="E684" s="121"/>
      <c r="F684" s="121"/>
      <c r="G684" s="121"/>
      <c r="H684" s="121"/>
      <c r="I684" s="121"/>
      <c r="J684" s="10"/>
      <c r="K684" s="9"/>
      <c r="L684" s="415"/>
      <c r="M684" s="408"/>
      <c r="N684" s="408"/>
      <c r="O684" s="408"/>
      <c r="P684" s="408"/>
      <c r="Q684" s="482"/>
      <c r="R684" s="394"/>
      <c r="S684" s="408"/>
      <c r="T684" s="482"/>
      <c r="U684" s="394"/>
      <c r="V684" s="408"/>
    </row>
    <row r="685" spans="1:22" customFormat="1">
      <c r="A685" s="121"/>
      <c r="B685" s="121"/>
      <c r="C685" s="121"/>
      <c r="D685" s="121"/>
      <c r="E685" s="121"/>
      <c r="F685" s="121"/>
      <c r="G685" s="121"/>
      <c r="H685" s="121"/>
      <c r="I685" s="121"/>
      <c r="J685" s="10"/>
      <c r="K685" s="9"/>
      <c r="L685" s="415"/>
      <c r="M685" s="408"/>
      <c r="N685" s="408"/>
      <c r="O685" s="408"/>
      <c r="P685" s="408"/>
      <c r="Q685" s="482"/>
      <c r="R685" s="394"/>
      <c r="S685" s="408"/>
      <c r="T685" s="482"/>
      <c r="U685" s="394"/>
      <c r="V685" s="408"/>
    </row>
    <row r="686" spans="1:22" customFormat="1">
      <c r="A686" s="121"/>
      <c r="B686" s="121"/>
      <c r="C686" s="121"/>
      <c r="D686" s="121"/>
      <c r="E686" s="121"/>
      <c r="F686" s="121"/>
      <c r="G686" s="121"/>
      <c r="H686" s="121"/>
      <c r="I686" s="121"/>
      <c r="J686" s="10"/>
      <c r="K686" s="9"/>
      <c r="L686" s="415"/>
      <c r="M686" s="408"/>
      <c r="N686" s="408"/>
      <c r="O686" s="408"/>
      <c r="P686" s="408"/>
      <c r="Q686" s="482"/>
      <c r="R686" s="394"/>
      <c r="S686" s="408"/>
      <c r="T686" s="482"/>
      <c r="U686" s="394"/>
      <c r="V686" s="408"/>
    </row>
    <row r="687" spans="1:22" customFormat="1">
      <c r="A687" s="121"/>
      <c r="B687" s="121"/>
      <c r="C687" s="121"/>
      <c r="D687" s="121"/>
      <c r="E687" s="121"/>
      <c r="F687" s="121"/>
      <c r="G687" s="121"/>
      <c r="H687" s="121"/>
      <c r="I687" s="121"/>
      <c r="J687" s="10"/>
      <c r="K687" s="9"/>
      <c r="L687" s="415"/>
      <c r="M687" s="408"/>
      <c r="N687" s="408"/>
      <c r="O687" s="408"/>
      <c r="P687" s="408"/>
      <c r="Q687" s="482"/>
      <c r="R687" s="394"/>
      <c r="S687" s="408"/>
      <c r="T687" s="482"/>
      <c r="U687" s="394"/>
      <c r="V687" s="408"/>
    </row>
    <row r="688" spans="1:22" customFormat="1">
      <c r="A688" s="121"/>
      <c r="B688" s="121"/>
      <c r="C688" s="121"/>
      <c r="D688" s="121"/>
      <c r="E688" s="121"/>
      <c r="F688" s="121"/>
      <c r="G688" s="121"/>
      <c r="H688" s="121"/>
      <c r="I688" s="121"/>
      <c r="J688" s="10"/>
      <c r="K688" s="9"/>
      <c r="L688" s="415"/>
      <c r="M688" s="408"/>
      <c r="N688" s="408"/>
      <c r="O688" s="408"/>
      <c r="P688" s="408"/>
      <c r="Q688" s="482"/>
      <c r="R688" s="394"/>
      <c r="S688" s="408"/>
      <c r="T688" s="482"/>
      <c r="U688" s="394"/>
      <c r="V688" s="408"/>
    </row>
    <row r="689" spans="1:22" customFormat="1">
      <c r="A689" s="121"/>
      <c r="B689" s="121"/>
      <c r="C689" s="121"/>
      <c r="D689" s="121"/>
      <c r="E689" s="121"/>
      <c r="F689" s="121"/>
      <c r="G689" s="121"/>
      <c r="H689" s="121"/>
      <c r="I689" s="121"/>
      <c r="J689" s="10"/>
      <c r="K689" s="9"/>
      <c r="L689" s="415"/>
      <c r="M689" s="408"/>
      <c r="N689" s="408"/>
      <c r="O689" s="408"/>
      <c r="P689" s="408"/>
      <c r="Q689" s="482"/>
      <c r="R689" s="394"/>
      <c r="S689" s="408"/>
      <c r="T689" s="482"/>
      <c r="U689" s="394"/>
      <c r="V689" s="408"/>
    </row>
    <row r="690" spans="1:22" customFormat="1">
      <c r="A690" s="121"/>
      <c r="B690" s="121"/>
      <c r="C690" s="121"/>
      <c r="D690" s="121"/>
      <c r="E690" s="121"/>
      <c r="F690" s="121"/>
      <c r="G690" s="121"/>
      <c r="H690" s="121"/>
      <c r="I690" s="121"/>
      <c r="J690" s="10"/>
      <c r="K690" s="9"/>
      <c r="L690" s="415"/>
      <c r="M690" s="408"/>
      <c r="N690" s="408"/>
      <c r="O690" s="408"/>
      <c r="P690" s="408"/>
      <c r="Q690" s="482"/>
      <c r="R690" s="394"/>
      <c r="S690" s="408"/>
      <c r="T690" s="482"/>
      <c r="U690" s="394"/>
      <c r="V690" s="408"/>
    </row>
    <row r="691" spans="1:22" customFormat="1">
      <c r="A691" s="121"/>
      <c r="B691" s="121"/>
      <c r="C691" s="121"/>
      <c r="D691" s="121"/>
      <c r="E691" s="121"/>
      <c r="F691" s="121"/>
      <c r="G691" s="121"/>
      <c r="H691" s="121"/>
      <c r="I691" s="121"/>
      <c r="J691" s="10"/>
      <c r="K691" s="9"/>
      <c r="L691" s="415"/>
      <c r="M691" s="408"/>
      <c r="N691" s="408"/>
      <c r="O691" s="408"/>
      <c r="P691" s="408"/>
      <c r="Q691" s="482"/>
      <c r="R691" s="394"/>
      <c r="S691" s="408"/>
      <c r="T691" s="482"/>
      <c r="U691" s="394"/>
      <c r="V691" s="408"/>
    </row>
    <row r="692" spans="1:22" customFormat="1">
      <c r="A692" s="121"/>
      <c r="B692" s="121"/>
      <c r="C692" s="121"/>
      <c r="D692" s="121"/>
      <c r="E692" s="121"/>
      <c r="F692" s="121"/>
      <c r="G692" s="121"/>
      <c r="H692" s="121"/>
      <c r="I692" s="121"/>
      <c r="J692" s="10"/>
      <c r="K692" s="9"/>
      <c r="L692" s="415"/>
      <c r="M692" s="408"/>
      <c r="N692" s="408"/>
      <c r="O692" s="408"/>
      <c r="P692" s="408"/>
      <c r="Q692" s="482"/>
      <c r="R692" s="394"/>
      <c r="S692" s="408"/>
      <c r="T692" s="482"/>
      <c r="U692" s="394"/>
      <c r="V692" s="408"/>
    </row>
    <row r="693" spans="1:22" customFormat="1">
      <c r="A693" s="121"/>
      <c r="B693" s="121"/>
      <c r="C693" s="121"/>
      <c r="D693" s="121"/>
      <c r="E693" s="121"/>
      <c r="F693" s="121"/>
      <c r="G693" s="121"/>
      <c r="H693" s="121"/>
      <c r="I693" s="121"/>
      <c r="J693" s="10"/>
      <c r="K693" s="9"/>
      <c r="L693" s="415"/>
      <c r="M693" s="408"/>
      <c r="N693" s="408"/>
      <c r="O693" s="408"/>
      <c r="P693" s="408"/>
      <c r="Q693" s="482"/>
      <c r="R693" s="394"/>
      <c r="S693" s="408"/>
      <c r="T693" s="482"/>
      <c r="U693" s="394"/>
      <c r="V693" s="408"/>
    </row>
    <row r="694" spans="1:22" customFormat="1">
      <c r="A694" s="121"/>
      <c r="B694" s="121"/>
      <c r="C694" s="121"/>
      <c r="D694" s="121"/>
      <c r="E694" s="121"/>
      <c r="F694" s="121"/>
      <c r="G694" s="121"/>
      <c r="H694" s="121"/>
      <c r="I694" s="121"/>
      <c r="J694" s="10"/>
      <c r="K694" s="9"/>
      <c r="L694" s="415"/>
      <c r="M694" s="408"/>
      <c r="N694" s="408"/>
      <c r="O694" s="408"/>
      <c r="P694" s="408"/>
      <c r="Q694" s="482"/>
      <c r="R694" s="394"/>
      <c r="S694" s="408"/>
      <c r="T694" s="482"/>
      <c r="U694" s="394"/>
      <c r="V694" s="408"/>
    </row>
    <row r="695" spans="1:22" customFormat="1">
      <c r="A695" s="121"/>
      <c r="B695" s="121"/>
      <c r="C695" s="121"/>
      <c r="D695" s="121"/>
      <c r="E695" s="121"/>
      <c r="F695" s="121"/>
      <c r="G695" s="121"/>
      <c r="H695" s="121"/>
      <c r="I695" s="121"/>
      <c r="J695" s="10"/>
      <c r="K695" s="9"/>
      <c r="L695" s="415"/>
      <c r="M695" s="408"/>
      <c r="N695" s="408"/>
      <c r="O695" s="408"/>
      <c r="P695" s="408"/>
      <c r="Q695" s="482"/>
      <c r="R695" s="394"/>
      <c r="S695" s="408"/>
      <c r="T695" s="482"/>
      <c r="U695" s="394"/>
      <c r="V695" s="408"/>
    </row>
    <row r="696" spans="1:22" customFormat="1">
      <c r="A696" s="121"/>
      <c r="B696" s="121"/>
      <c r="C696" s="121"/>
      <c r="D696" s="121"/>
      <c r="E696" s="121"/>
      <c r="F696" s="121"/>
      <c r="G696" s="121"/>
      <c r="H696" s="121"/>
      <c r="I696" s="121"/>
      <c r="J696" s="10"/>
      <c r="K696" s="9"/>
      <c r="L696" s="415"/>
      <c r="M696" s="408"/>
      <c r="N696" s="408"/>
      <c r="O696" s="408"/>
      <c r="P696" s="408"/>
      <c r="Q696" s="482"/>
      <c r="R696" s="394"/>
      <c r="S696" s="408"/>
      <c r="T696" s="482"/>
      <c r="U696" s="394"/>
      <c r="V696" s="408"/>
    </row>
    <row r="697" spans="1:22" customFormat="1">
      <c r="A697" s="121"/>
      <c r="B697" s="121"/>
      <c r="C697" s="121"/>
      <c r="D697" s="121"/>
      <c r="E697" s="121"/>
      <c r="F697" s="121"/>
      <c r="G697" s="121"/>
      <c r="H697" s="121"/>
      <c r="I697" s="121"/>
      <c r="J697" s="10"/>
      <c r="K697" s="9"/>
      <c r="L697" s="415"/>
      <c r="M697" s="408"/>
      <c r="N697" s="408"/>
      <c r="O697" s="408"/>
      <c r="P697" s="408"/>
      <c r="Q697" s="482"/>
      <c r="R697" s="394"/>
      <c r="S697" s="408"/>
      <c r="T697" s="482"/>
      <c r="U697" s="394"/>
      <c r="V697" s="408"/>
    </row>
    <row r="698" spans="1:22" customFormat="1">
      <c r="A698" s="121"/>
      <c r="B698" s="121"/>
      <c r="C698" s="121"/>
      <c r="D698" s="121"/>
      <c r="E698" s="121"/>
      <c r="F698" s="121"/>
      <c r="G698" s="121"/>
      <c r="H698" s="121"/>
      <c r="I698" s="121"/>
      <c r="J698" s="10"/>
      <c r="K698" s="9"/>
      <c r="L698" s="415"/>
      <c r="M698" s="408"/>
      <c r="N698" s="408"/>
      <c r="O698" s="408"/>
      <c r="P698" s="408"/>
      <c r="Q698" s="482"/>
      <c r="R698" s="394"/>
      <c r="S698" s="408"/>
      <c r="T698" s="482"/>
      <c r="U698" s="394"/>
      <c r="V698" s="408"/>
    </row>
    <row r="699" spans="1:22" customFormat="1">
      <c r="A699" s="121"/>
      <c r="B699" s="121"/>
      <c r="C699" s="121"/>
      <c r="D699" s="121"/>
      <c r="E699" s="121"/>
      <c r="F699" s="121"/>
      <c r="G699" s="121"/>
      <c r="H699" s="121"/>
      <c r="I699" s="121"/>
      <c r="J699" s="10"/>
      <c r="K699" s="9"/>
      <c r="L699" s="415"/>
      <c r="M699" s="408"/>
      <c r="N699" s="408"/>
      <c r="O699" s="408"/>
      <c r="P699" s="408"/>
      <c r="Q699" s="482"/>
      <c r="R699" s="394"/>
      <c r="S699" s="408"/>
      <c r="T699" s="482"/>
      <c r="U699" s="394"/>
      <c r="V699" s="408"/>
    </row>
    <row r="700" spans="1:22" customFormat="1">
      <c r="A700" s="121"/>
      <c r="B700" s="121"/>
      <c r="C700" s="121"/>
      <c r="D700" s="121"/>
      <c r="E700" s="121"/>
      <c r="F700" s="121"/>
      <c r="G700" s="121"/>
      <c r="H700" s="121"/>
      <c r="I700" s="121"/>
      <c r="J700" s="10"/>
      <c r="K700" s="9"/>
      <c r="L700" s="415"/>
      <c r="M700" s="408"/>
      <c r="N700" s="408"/>
      <c r="O700" s="408"/>
      <c r="P700" s="408"/>
      <c r="Q700" s="482"/>
      <c r="R700" s="394"/>
      <c r="S700" s="408"/>
      <c r="T700" s="482"/>
      <c r="U700" s="394"/>
      <c r="V700" s="408"/>
    </row>
    <row r="701" spans="1:22" customFormat="1">
      <c r="A701" s="121"/>
      <c r="B701" s="121"/>
      <c r="C701" s="121"/>
      <c r="D701" s="121"/>
      <c r="E701" s="121"/>
      <c r="F701" s="121"/>
      <c r="G701" s="121"/>
      <c r="H701" s="121"/>
      <c r="I701" s="121"/>
      <c r="J701" s="10"/>
      <c r="K701" s="9"/>
      <c r="L701" s="415"/>
      <c r="M701" s="408"/>
      <c r="N701" s="408"/>
      <c r="O701" s="408"/>
      <c r="P701" s="408"/>
      <c r="Q701" s="482"/>
      <c r="R701" s="394"/>
      <c r="S701" s="408"/>
      <c r="T701" s="482"/>
      <c r="U701" s="394"/>
      <c r="V701" s="408"/>
    </row>
    <row r="702" spans="1:22" customFormat="1">
      <c r="A702" s="121"/>
      <c r="B702" s="121"/>
      <c r="C702" s="121"/>
      <c r="D702" s="121"/>
      <c r="E702" s="121"/>
      <c r="F702" s="121"/>
      <c r="G702" s="121"/>
      <c r="H702" s="121"/>
      <c r="I702" s="121"/>
      <c r="J702" s="10"/>
      <c r="K702" s="9"/>
      <c r="L702" s="415"/>
      <c r="M702" s="408"/>
      <c r="N702" s="408"/>
      <c r="O702" s="408"/>
      <c r="P702" s="408"/>
      <c r="Q702" s="482"/>
      <c r="R702" s="394"/>
      <c r="S702" s="408"/>
      <c r="T702" s="482"/>
      <c r="U702" s="394"/>
      <c r="V702" s="408"/>
    </row>
    <row r="703" spans="1:22" customFormat="1">
      <c r="A703" s="121"/>
      <c r="B703" s="121"/>
      <c r="C703" s="121"/>
      <c r="D703" s="121"/>
      <c r="E703" s="121"/>
      <c r="F703" s="121"/>
      <c r="G703" s="121"/>
      <c r="H703" s="121"/>
      <c r="I703" s="121"/>
      <c r="J703" s="10"/>
      <c r="K703" s="9"/>
      <c r="L703" s="415"/>
      <c r="M703" s="408"/>
      <c r="N703" s="408"/>
      <c r="O703" s="408"/>
      <c r="P703" s="408"/>
      <c r="Q703" s="482"/>
      <c r="R703" s="394"/>
      <c r="S703" s="408"/>
      <c r="T703" s="482"/>
      <c r="U703" s="394"/>
      <c r="V703" s="408"/>
    </row>
    <row r="704" spans="1:22" customFormat="1">
      <c r="A704" s="121"/>
      <c r="B704" s="121"/>
      <c r="C704" s="121"/>
      <c r="D704" s="121"/>
      <c r="E704" s="121"/>
      <c r="F704" s="121"/>
      <c r="G704" s="121"/>
      <c r="H704" s="121"/>
      <c r="I704" s="121"/>
      <c r="J704" s="10"/>
      <c r="K704" s="9"/>
      <c r="L704" s="415"/>
      <c r="M704" s="408"/>
      <c r="N704" s="408"/>
      <c r="O704" s="408"/>
      <c r="P704" s="408"/>
      <c r="Q704" s="482"/>
      <c r="R704" s="394"/>
      <c r="S704" s="408"/>
      <c r="T704" s="482"/>
      <c r="U704" s="394"/>
      <c r="V704" s="408"/>
    </row>
    <row r="705" spans="1:22" customFormat="1">
      <c r="A705" s="121"/>
      <c r="B705" s="121"/>
      <c r="C705" s="121"/>
      <c r="D705" s="121"/>
      <c r="E705" s="121"/>
      <c r="F705" s="121"/>
      <c r="G705" s="121"/>
      <c r="H705" s="121"/>
      <c r="I705" s="121"/>
      <c r="J705" s="10"/>
      <c r="K705" s="9"/>
      <c r="L705" s="415"/>
      <c r="M705" s="408"/>
      <c r="N705" s="408"/>
      <c r="O705" s="408"/>
      <c r="P705" s="408"/>
      <c r="Q705" s="482"/>
      <c r="R705" s="394"/>
      <c r="S705" s="408"/>
      <c r="T705" s="482"/>
      <c r="U705" s="394"/>
      <c r="V705" s="408"/>
    </row>
    <row r="706" spans="1:22" customFormat="1">
      <c r="A706" s="121"/>
      <c r="B706" s="121"/>
      <c r="C706" s="121"/>
      <c r="D706" s="121"/>
      <c r="E706" s="121"/>
      <c r="F706" s="121"/>
      <c r="G706" s="121"/>
      <c r="H706" s="121"/>
      <c r="I706" s="121"/>
      <c r="J706" s="10"/>
      <c r="K706" s="9"/>
      <c r="L706" s="415"/>
      <c r="M706" s="408"/>
      <c r="N706" s="408"/>
      <c r="O706" s="408"/>
      <c r="P706" s="408"/>
      <c r="Q706" s="482"/>
      <c r="R706" s="394"/>
      <c r="S706" s="408"/>
      <c r="T706" s="482"/>
      <c r="U706" s="394"/>
      <c r="V706" s="408"/>
    </row>
    <row r="707" spans="1:22" customFormat="1">
      <c r="A707" s="121"/>
      <c r="B707" s="121"/>
      <c r="C707" s="121"/>
      <c r="D707" s="121"/>
      <c r="E707" s="121"/>
      <c r="F707" s="121"/>
      <c r="G707" s="121"/>
      <c r="H707" s="121"/>
      <c r="I707" s="121"/>
      <c r="J707" s="10"/>
      <c r="K707" s="9"/>
      <c r="L707" s="415"/>
      <c r="M707" s="408"/>
      <c r="N707" s="408"/>
      <c r="O707" s="408"/>
      <c r="P707" s="408"/>
      <c r="Q707" s="482"/>
      <c r="R707" s="394"/>
      <c r="S707" s="408"/>
      <c r="T707" s="482"/>
      <c r="U707" s="394"/>
      <c r="V707" s="408"/>
    </row>
    <row r="708" spans="1:22" customFormat="1">
      <c r="A708" s="121"/>
      <c r="B708" s="121"/>
      <c r="C708" s="121"/>
      <c r="D708" s="121"/>
      <c r="E708" s="121"/>
      <c r="F708" s="121"/>
      <c r="G708" s="121"/>
      <c r="H708" s="121"/>
      <c r="I708" s="121"/>
      <c r="J708" s="10"/>
      <c r="K708" s="9"/>
      <c r="L708" s="415"/>
      <c r="M708" s="408"/>
      <c r="N708" s="408"/>
      <c r="O708" s="408"/>
      <c r="P708" s="408"/>
      <c r="Q708" s="482"/>
      <c r="R708" s="394"/>
      <c r="S708" s="408"/>
      <c r="T708" s="482"/>
      <c r="U708" s="394"/>
      <c r="V708" s="408"/>
    </row>
    <row r="709" spans="1:22" customFormat="1">
      <c r="A709" s="121"/>
      <c r="B709" s="121"/>
      <c r="C709" s="121"/>
      <c r="D709" s="121"/>
      <c r="E709" s="121"/>
      <c r="F709" s="121"/>
      <c r="G709" s="121"/>
      <c r="H709" s="121"/>
      <c r="I709" s="121"/>
      <c r="J709" s="10"/>
      <c r="K709" s="9"/>
      <c r="L709" s="415"/>
      <c r="M709" s="408"/>
      <c r="N709" s="408"/>
      <c r="O709" s="408"/>
      <c r="P709" s="408"/>
      <c r="Q709" s="482"/>
      <c r="R709" s="394"/>
      <c r="S709" s="408"/>
      <c r="T709" s="482"/>
      <c r="U709" s="394"/>
      <c r="V709" s="408"/>
    </row>
    <row r="710" spans="1:22" customFormat="1">
      <c r="A710" s="121"/>
      <c r="B710" s="121"/>
      <c r="C710" s="121"/>
      <c r="D710" s="121"/>
      <c r="E710" s="121"/>
      <c r="F710" s="121"/>
      <c r="G710" s="121"/>
      <c r="H710" s="121"/>
      <c r="I710" s="121"/>
      <c r="J710" s="10"/>
      <c r="K710" s="9"/>
      <c r="L710" s="415"/>
      <c r="M710" s="408"/>
      <c r="N710" s="408"/>
      <c r="O710" s="408"/>
      <c r="P710" s="408"/>
      <c r="Q710" s="482"/>
      <c r="R710" s="394"/>
      <c r="S710" s="408"/>
      <c r="T710" s="482"/>
      <c r="U710" s="394"/>
      <c r="V710" s="408"/>
    </row>
    <row r="711" spans="1:22" customFormat="1">
      <c r="A711" s="121"/>
      <c r="B711" s="121"/>
      <c r="C711" s="121"/>
      <c r="D711" s="121"/>
      <c r="E711" s="121"/>
      <c r="F711" s="121"/>
      <c r="G711" s="121"/>
      <c r="H711" s="121"/>
      <c r="I711" s="121"/>
      <c r="J711" s="10"/>
      <c r="K711" s="9"/>
      <c r="L711" s="415"/>
      <c r="M711" s="408"/>
      <c r="N711" s="408"/>
      <c r="O711" s="408"/>
      <c r="P711" s="408"/>
      <c r="Q711" s="482"/>
      <c r="R711" s="394"/>
      <c r="S711" s="408"/>
      <c r="T711" s="482"/>
      <c r="U711" s="394"/>
      <c r="V711" s="408"/>
    </row>
    <row r="712" spans="1:22" customFormat="1">
      <c r="A712" s="121"/>
      <c r="B712" s="121"/>
      <c r="C712" s="121"/>
      <c r="D712" s="121"/>
      <c r="E712" s="121"/>
      <c r="F712" s="121"/>
      <c r="G712" s="121"/>
      <c r="H712" s="121"/>
      <c r="I712" s="121"/>
      <c r="J712" s="10"/>
      <c r="K712" s="9"/>
      <c r="L712" s="415"/>
      <c r="M712" s="408"/>
      <c r="N712" s="408"/>
      <c r="O712" s="408"/>
      <c r="P712" s="408"/>
      <c r="Q712" s="482"/>
      <c r="R712" s="394"/>
      <c r="S712" s="408"/>
      <c r="T712" s="482"/>
      <c r="U712" s="394"/>
      <c r="V712" s="408"/>
    </row>
    <row r="713" spans="1:22" customFormat="1">
      <c r="A713" s="121"/>
      <c r="B713" s="121"/>
      <c r="C713" s="121"/>
      <c r="D713" s="121"/>
      <c r="E713" s="121"/>
      <c r="F713" s="121"/>
      <c r="G713" s="121"/>
      <c r="H713" s="121"/>
      <c r="I713" s="121"/>
      <c r="J713" s="10"/>
      <c r="K713" s="9"/>
      <c r="L713" s="415"/>
      <c r="M713" s="408"/>
      <c r="N713" s="408"/>
      <c r="O713" s="408"/>
      <c r="P713" s="408"/>
      <c r="Q713" s="482"/>
      <c r="R713" s="394"/>
      <c r="S713" s="408"/>
      <c r="T713" s="482"/>
      <c r="U713" s="394"/>
      <c r="V713" s="408"/>
    </row>
    <row r="714" spans="1:22" customFormat="1">
      <c r="A714" s="121"/>
      <c r="B714" s="121"/>
      <c r="C714" s="121"/>
      <c r="D714" s="121"/>
      <c r="E714" s="121"/>
      <c r="F714" s="121"/>
      <c r="G714" s="121"/>
      <c r="H714" s="121"/>
      <c r="I714" s="121"/>
      <c r="J714" s="10"/>
      <c r="K714" s="9"/>
      <c r="L714" s="415"/>
      <c r="M714" s="408"/>
      <c r="N714" s="408"/>
      <c r="O714" s="408"/>
      <c r="P714" s="408"/>
      <c r="Q714" s="482"/>
      <c r="R714" s="394"/>
      <c r="S714" s="408"/>
      <c r="T714" s="482"/>
      <c r="U714" s="394"/>
      <c r="V714" s="408"/>
    </row>
    <row r="715" spans="1:22" customFormat="1">
      <c r="A715" s="121"/>
      <c r="B715" s="121"/>
      <c r="C715" s="121"/>
      <c r="D715" s="121"/>
      <c r="E715" s="121"/>
      <c r="F715" s="121"/>
      <c r="G715" s="121"/>
      <c r="H715" s="121"/>
      <c r="I715" s="121"/>
      <c r="J715" s="10"/>
      <c r="K715" s="9"/>
      <c r="L715" s="415"/>
      <c r="M715" s="408"/>
      <c r="N715" s="408"/>
      <c r="O715" s="408"/>
      <c r="P715" s="408"/>
      <c r="Q715" s="482"/>
      <c r="R715" s="394"/>
      <c r="S715" s="408"/>
      <c r="T715" s="482"/>
      <c r="U715" s="394"/>
      <c r="V715" s="408"/>
    </row>
    <row r="716" spans="1:22" customFormat="1">
      <c r="A716" s="121"/>
      <c r="B716" s="121"/>
      <c r="C716" s="121"/>
      <c r="D716" s="121"/>
      <c r="E716" s="121"/>
      <c r="F716" s="121"/>
      <c r="G716" s="121"/>
      <c r="H716" s="121"/>
      <c r="I716" s="121"/>
      <c r="J716" s="10"/>
      <c r="K716" s="9"/>
      <c r="L716" s="415"/>
      <c r="M716" s="408"/>
      <c r="N716" s="408"/>
      <c r="O716" s="408"/>
      <c r="P716" s="408"/>
      <c r="Q716" s="482"/>
      <c r="R716" s="394"/>
      <c r="S716" s="408"/>
      <c r="T716" s="482"/>
      <c r="U716" s="394"/>
      <c r="V716" s="408"/>
    </row>
    <row r="717" spans="1:22" customFormat="1">
      <c r="A717" s="121"/>
      <c r="B717" s="121"/>
      <c r="C717" s="121"/>
      <c r="D717" s="121"/>
      <c r="E717" s="121"/>
      <c r="F717" s="121"/>
      <c r="G717" s="121"/>
      <c r="H717" s="121"/>
      <c r="I717" s="121"/>
      <c r="J717" s="10"/>
      <c r="K717" s="9"/>
      <c r="L717" s="415"/>
      <c r="M717" s="408"/>
      <c r="N717" s="408"/>
      <c r="O717" s="408"/>
      <c r="P717" s="408"/>
      <c r="Q717" s="482"/>
      <c r="R717" s="394"/>
      <c r="S717" s="408"/>
      <c r="T717" s="482"/>
      <c r="U717" s="394"/>
      <c r="V717" s="408"/>
    </row>
    <row r="718" spans="1:22" customFormat="1">
      <c r="A718" s="121"/>
      <c r="B718" s="121"/>
      <c r="C718" s="121"/>
      <c r="D718" s="121"/>
      <c r="E718" s="121"/>
      <c r="F718" s="121"/>
      <c r="G718" s="121"/>
      <c r="H718" s="121"/>
      <c r="I718" s="121"/>
      <c r="J718" s="10"/>
      <c r="K718" s="9"/>
      <c r="L718" s="415"/>
      <c r="M718" s="408"/>
      <c r="N718" s="408"/>
      <c r="O718" s="408"/>
      <c r="P718" s="408"/>
      <c r="Q718" s="482"/>
      <c r="R718" s="394"/>
      <c r="S718" s="408"/>
      <c r="T718" s="482"/>
      <c r="U718" s="394"/>
      <c r="V718" s="408"/>
    </row>
    <row r="719" spans="1:22" customFormat="1">
      <c r="A719" s="121"/>
      <c r="B719" s="121"/>
      <c r="C719" s="121"/>
      <c r="D719" s="121"/>
      <c r="E719" s="121"/>
      <c r="F719" s="121"/>
      <c r="G719" s="121"/>
      <c r="H719" s="121"/>
      <c r="I719" s="121"/>
      <c r="J719" s="10"/>
      <c r="K719" s="9"/>
      <c r="L719" s="415"/>
      <c r="M719" s="408"/>
      <c r="N719" s="408"/>
      <c r="O719" s="408"/>
      <c r="P719" s="408"/>
      <c r="Q719" s="482"/>
      <c r="R719" s="394"/>
      <c r="S719" s="408"/>
      <c r="T719" s="482"/>
      <c r="U719" s="394"/>
      <c r="V719" s="408"/>
    </row>
    <row r="720" spans="1:22" customFormat="1">
      <c r="A720" s="121"/>
      <c r="B720" s="121"/>
      <c r="C720" s="121"/>
      <c r="D720" s="121"/>
      <c r="E720" s="121"/>
      <c r="F720" s="121"/>
      <c r="G720" s="121"/>
      <c r="H720" s="121"/>
      <c r="I720" s="121"/>
      <c r="J720" s="10"/>
      <c r="K720" s="9"/>
      <c r="L720" s="415"/>
      <c r="M720" s="408"/>
      <c r="N720" s="408"/>
      <c r="O720" s="408"/>
      <c r="P720" s="408"/>
      <c r="Q720" s="482"/>
      <c r="R720" s="394"/>
      <c r="S720" s="408"/>
      <c r="T720" s="482"/>
      <c r="U720" s="394"/>
      <c r="V720" s="408"/>
    </row>
    <row r="721" spans="1:22" customFormat="1">
      <c r="A721" s="121"/>
      <c r="B721" s="121"/>
      <c r="C721" s="121"/>
      <c r="D721" s="121"/>
      <c r="E721" s="121"/>
      <c r="F721" s="121"/>
      <c r="G721" s="121"/>
      <c r="H721" s="121"/>
      <c r="I721" s="121"/>
      <c r="J721" s="10"/>
      <c r="K721" s="9"/>
      <c r="L721" s="415"/>
      <c r="M721" s="408"/>
      <c r="N721" s="408"/>
      <c r="O721" s="408"/>
      <c r="P721" s="408"/>
      <c r="Q721" s="482"/>
      <c r="R721" s="394"/>
      <c r="S721" s="408"/>
      <c r="T721" s="482"/>
      <c r="U721" s="394"/>
      <c r="V721" s="408"/>
    </row>
    <row r="722" spans="1:22" customFormat="1">
      <c r="A722" s="121"/>
      <c r="B722" s="121"/>
      <c r="C722" s="121"/>
      <c r="D722" s="121"/>
      <c r="E722" s="121"/>
      <c r="F722" s="121"/>
      <c r="G722" s="121"/>
      <c r="H722" s="121"/>
      <c r="I722" s="121"/>
      <c r="J722" s="10"/>
      <c r="K722" s="9"/>
      <c r="L722" s="415"/>
      <c r="M722" s="408"/>
      <c r="N722" s="408"/>
      <c r="O722" s="408"/>
      <c r="P722" s="408"/>
      <c r="Q722" s="482"/>
      <c r="R722" s="394"/>
      <c r="S722" s="408"/>
      <c r="T722" s="482"/>
      <c r="U722" s="394"/>
      <c r="V722" s="408"/>
    </row>
    <row r="723" spans="1:22" customFormat="1">
      <c r="A723" s="121"/>
      <c r="B723" s="121"/>
      <c r="C723" s="121"/>
      <c r="D723" s="121"/>
      <c r="E723" s="121"/>
      <c r="F723" s="121"/>
      <c r="G723" s="121"/>
      <c r="H723" s="121"/>
      <c r="I723" s="121"/>
      <c r="J723" s="10"/>
      <c r="K723" s="9"/>
      <c r="L723" s="415"/>
      <c r="M723" s="408"/>
      <c r="N723" s="408"/>
      <c r="O723" s="408"/>
      <c r="P723" s="408"/>
      <c r="Q723" s="482"/>
      <c r="R723" s="394"/>
      <c r="S723" s="408"/>
      <c r="T723" s="482"/>
      <c r="U723" s="394"/>
      <c r="V723" s="408"/>
    </row>
    <row r="724" spans="1:22" customFormat="1">
      <c r="A724" s="121"/>
      <c r="B724" s="121"/>
      <c r="C724" s="121"/>
      <c r="D724" s="121"/>
      <c r="E724" s="121"/>
      <c r="F724" s="121"/>
      <c r="G724" s="121"/>
      <c r="H724" s="121"/>
      <c r="I724" s="121"/>
      <c r="J724" s="10"/>
      <c r="K724" s="9"/>
      <c r="L724" s="415"/>
      <c r="M724" s="408"/>
      <c r="N724" s="408"/>
      <c r="O724" s="408"/>
      <c r="P724" s="408"/>
      <c r="Q724" s="482"/>
      <c r="R724" s="394"/>
      <c r="S724" s="408"/>
      <c r="T724" s="482"/>
      <c r="U724" s="394"/>
      <c r="V724" s="408"/>
    </row>
    <row r="725" spans="1:22" customFormat="1">
      <c r="A725" s="121"/>
      <c r="B725" s="121"/>
      <c r="C725" s="121"/>
      <c r="D725" s="121"/>
      <c r="E725" s="121"/>
      <c r="F725" s="121"/>
      <c r="G725" s="121"/>
      <c r="H725" s="121"/>
      <c r="I725" s="121"/>
      <c r="J725" s="10"/>
      <c r="K725" s="9"/>
      <c r="L725" s="415"/>
      <c r="M725" s="408"/>
      <c r="N725" s="408"/>
      <c r="O725" s="408"/>
      <c r="P725" s="408"/>
      <c r="Q725" s="482"/>
      <c r="R725" s="394"/>
      <c r="S725" s="408"/>
      <c r="T725" s="482"/>
      <c r="U725" s="394"/>
      <c r="V725" s="408"/>
    </row>
    <row r="726" spans="1:22" customFormat="1">
      <c r="A726" s="121"/>
      <c r="B726" s="121"/>
      <c r="C726" s="121"/>
      <c r="D726" s="121"/>
      <c r="E726" s="121"/>
      <c r="F726" s="121"/>
      <c r="G726" s="121"/>
      <c r="H726" s="121"/>
      <c r="I726" s="121"/>
      <c r="J726" s="10"/>
      <c r="K726" s="9"/>
      <c r="L726" s="415"/>
      <c r="M726" s="408"/>
      <c r="N726" s="408"/>
      <c r="O726" s="408"/>
      <c r="P726" s="408"/>
      <c r="Q726" s="482"/>
      <c r="R726" s="394"/>
      <c r="S726" s="408"/>
      <c r="T726" s="482"/>
      <c r="U726" s="394"/>
      <c r="V726" s="408"/>
    </row>
    <row r="727" spans="1:22" customFormat="1">
      <c r="A727" s="121"/>
      <c r="B727" s="121"/>
      <c r="C727" s="121"/>
      <c r="D727" s="121"/>
      <c r="E727" s="121"/>
      <c r="F727" s="121"/>
      <c r="G727" s="121"/>
      <c r="H727" s="121"/>
      <c r="I727" s="121"/>
      <c r="J727" s="10"/>
      <c r="K727" s="9"/>
      <c r="L727" s="415"/>
      <c r="M727" s="408"/>
      <c r="N727" s="408"/>
      <c r="O727" s="408"/>
      <c r="P727" s="408"/>
      <c r="Q727" s="482"/>
      <c r="R727" s="394"/>
      <c r="S727" s="408"/>
      <c r="T727" s="482"/>
      <c r="U727" s="394"/>
      <c r="V727" s="408"/>
    </row>
    <row r="728" spans="1:22" customFormat="1">
      <c r="A728" s="121"/>
      <c r="B728" s="121"/>
      <c r="C728" s="121"/>
      <c r="D728" s="121"/>
      <c r="E728" s="121"/>
      <c r="F728" s="121"/>
      <c r="G728" s="121"/>
      <c r="H728" s="121"/>
      <c r="I728" s="121"/>
      <c r="J728" s="10"/>
      <c r="K728" s="9"/>
      <c r="L728" s="415"/>
      <c r="M728" s="408"/>
      <c r="N728" s="408"/>
      <c r="O728" s="408"/>
      <c r="P728" s="408"/>
      <c r="Q728" s="482"/>
      <c r="R728" s="394"/>
      <c r="S728" s="408"/>
      <c r="T728" s="482"/>
      <c r="U728" s="394"/>
      <c r="V728" s="408"/>
    </row>
    <row r="729" spans="1:22" customFormat="1">
      <c r="A729" s="121"/>
      <c r="B729" s="121"/>
      <c r="C729" s="121"/>
      <c r="D729" s="121"/>
      <c r="E729" s="121"/>
      <c r="F729" s="121"/>
      <c r="G729" s="121"/>
      <c r="H729" s="121"/>
      <c r="I729" s="121"/>
      <c r="J729" s="10"/>
      <c r="K729" s="9"/>
      <c r="L729" s="415"/>
      <c r="M729" s="408"/>
      <c r="N729" s="408"/>
      <c r="O729" s="408"/>
      <c r="P729" s="408"/>
      <c r="Q729" s="482"/>
      <c r="R729" s="394"/>
      <c r="S729" s="408"/>
      <c r="T729" s="482"/>
      <c r="U729" s="394"/>
      <c r="V729" s="408"/>
    </row>
    <row r="730" spans="1:22" customFormat="1">
      <c r="A730" s="121"/>
      <c r="B730" s="121"/>
      <c r="C730" s="121"/>
      <c r="D730" s="121"/>
      <c r="E730" s="121"/>
      <c r="F730" s="121"/>
      <c r="G730" s="121"/>
      <c r="H730" s="121"/>
      <c r="I730" s="121"/>
      <c r="J730" s="10"/>
      <c r="K730" s="9"/>
      <c r="L730" s="415"/>
      <c r="M730" s="408"/>
      <c r="N730" s="408"/>
      <c r="O730" s="408"/>
      <c r="P730" s="408"/>
      <c r="Q730" s="482"/>
      <c r="R730" s="394"/>
      <c r="S730" s="408"/>
      <c r="T730" s="482"/>
      <c r="U730" s="394"/>
      <c r="V730" s="408"/>
    </row>
    <row r="731" spans="1:22" customFormat="1">
      <c r="A731" s="121"/>
      <c r="B731" s="121"/>
      <c r="C731" s="121"/>
      <c r="D731" s="121"/>
      <c r="E731" s="121"/>
      <c r="F731" s="121"/>
      <c r="G731" s="121"/>
      <c r="H731" s="121"/>
      <c r="I731" s="121"/>
      <c r="J731" s="10"/>
      <c r="K731" s="9"/>
      <c r="L731" s="415"/>
      <c r="M731" s="408"/>
      <c r="N731" s="408"/>
      <c r="O731" s="408"/>
      <c r="P731" s="408"/>
      <c r="Q731" s="482"/>
      <c r="R731" s="394"/>
      <c r="S731" s="408"/>
      <c r="T731" s="482"/>
      <c r="U731" s="394"/>
      <c r="V731" s="408"/>
    </row>
    <row r="732" spans="1:22" customFormat="1">
      <c r="A732" s="121"/>
      <c r="B732" s="121"/>
      <c r="C732" s="121"/>
      <c r="D732" s="121"/>
      <c r="E732" s="121"/>
      <c r="F732" s="121"/>
      <c r="G732" s="121"/>
      <c r="H732" s="121"/>
      <c r="I732" s="121"/>
      <c r="J732" s="10"/>
      <c r="K732" s="9"/>
      <c r="L732" s="415"/>
      <c r="M732" s="408"/>
      <c r="N732" s="408"/>
      <c r="O732" s="408"/>
      <c r="P732" s="408"/>
      <c r="Q732" s="482"/>
      <c r="R732" s="394"/>
      <c r="S732" s="408"/>
      <c r="T732" s="482"/>
      <c r="U732" s="394"/>
      <c r="V732" s="408"/>
    </row>
    <row r="733" spans="1:22" customFormat="1">
      <c r="A733" s="121"/>
      <c r="B733" s="121"/>
      <c r="C733" s="121"/>
      <c r="D733" s="121"/>
      <c r="E733" s="121"/>
      <c r="F733" s="121"/>
      <c r="G733" s="121"/>
      <c r="H733" s="121"/>
      <c r="I733" s="121"/>
      <c r="J733" s="10"/>
      <c r="K733" s="9"/>
      <c r="L733" s="415"/>
      <c r="M733" s="408"/>
      <c r="N733" s="408"/>
      <c r="O733" s="408"/>
      <c r="P733" s="408"/>
      <c r="Q733" s="482"/>
      <c r="R733" s="394"/>
      <c r="S733" s="408"/>
      <c r="T733" s="482"/>
      <c r="U733" s="394"/>
      <c r="V733" s="408"/>
    </row>
    <row r="734" spans="1:22" customFormat="1">
      <c r="A734" s="121"/>
      <c r="B734" s="121"/>
      <c r="C734" s="121"/>
      <c r="D734" s="121"/>
      <c r="E734" s="121"/>
      <c r="F734" s="121"/>
      <c r="G734" s="121"/>
      <c r="H734" s="121"/>
      <c r="I734" s="121"/>
      <c r="J734" s="10"/>
      <c r="K734" s="9"/>
      <c r="L734" s="415"/>
      <c r="M734" s="408"/>
      <c r="N734" s="408"/>
      <c r="O734" s="408"/>
      <c r="P734" s="408"/>
      <c r="Q734" s="482"/>
      <c r="R734" s="394"/>
      <c r="S734" s="408"/>
      <c r="T734" s="482"/>
      <c r="U734" s="394"/>
      <c r="V734" s="408"/>
    </row>
    <row r="735" spans="1:22" customFormat="1">
      <c r="A735" s="121"/>
      <c r="B735" s="121"/>
      <c r="C735" s="121"/>
      <c r="D735" s="121"/>
      <c r="E735" s="121"/>
      <c r="F735" s="121"/>
      <c r="G735" s="121"/>
      <c r="H735" s="121"/>
      <c r="I735" s="121"/>
      <c r="J735" s="10"/>
      <c r="K735" s="9"/>
      <c r="L735" s="415"/>
      <c r="M735" s="408"/>
      <c r="N735" s="408"/>
      <c r="O735" s="408"/>
      <c r="P735" s="408"/>
      <c r="Q735" s="482"/>
      <c r="R735" s="394"/>
      <c r="S735" s="408"/>
      <c r="T735" s="482"/>
      <c r="U735" s="394"/>
      <c r="V735" s="408"/>
    </row>
    <row r="736" spans="1:22" customFormat="1">
      <c r="A736" s="121"/>
      <c r="B736" s="121"/>
      <c r="C736" s="121"/>
      <c r="D736" s="121"/>
      <c r="E736" s="121"/>
      <c r="F736" s="121"/>
      <c r="G736" s="121"/>
      <c r="H736" s="121"/>
      <c r="I736" s="121"/>
      <c r="J736" s="10"/>
      <c r="K736" s="9"/>
      <c r="L736" s="415"/>
      <c r="M736" s="408"/>
      <c r="N736" s="408"/>
      <c r="O736" s="408"/>
      <c r="P736" s="408"/>
      <c r="Q736" s="482"/>
      <c r="R736" s="394"/>
      <c r="S736" s="408"/>
      <c r="T736" s="482"/>
      <c r="U736" s="394"/>
      <c r="V736" s="408"/>
    </row>
    <row r="737" spans="1:22" customFormat="1">
      <c r="A737" s="121"/>
      <c r="B737" s="121"/>
      <c r="C737" s="121"/>
      <c r="D737" s="121"/>
      <c r="E737" s="121"/>
      <c r="F737" s="121"/>
      <c r="G737" s="121"/>
      <c r="H737" s="121"/>
      <c r="I737" s="121"/>
      <c r="J737" s="10"/>
      <c r="K737" s="9"/>
      <c r="L737" s="415"/>
      <c r="M737" s="408"/>
      <c r="N737" s="408"/>
      <c r="O737" s="408"/>
      <c r="P737" s="408"/>
      <c r="Q737" s="482"/>
      <c r="R737" s="394"/>
      <c r="S737" s="408"/>
      <c r="T737" s="482"/>
      <c r="U737" s="394"/>
      <c r="V737" s="408"/>
    </row>
    <row r="738" spans="1:22" customFormat="1">
      <c r="A738" s="121"/>
      <c r="B738" s="121"/>
      <c r="C738" s="121"/>
      <c r="D738" s="121"/>
      <c r="E738" s="121"/>
      <c r="F738" s="121"/>
      <c r="G738" s="121"/>
      <c r="H738" s="121"/>
      <c r="I738" s="121"/>
      <c r="J738" s="10"/>
      <c r="K738" s="9"/>
      <c r="L738" s="415"/>
      <c r="M738" s="408"/>
      <c r="N738" s="408"/>
      <c r="O738" s="408"/>
      <c r="P738" s="408"/>
      <c r="Q738" s="482"/>
      <c r="R738" s="394"/>
      <c r="S738" s="408"/>
      <c r="T738" s="482"/>
      <c r="U738" s="394"/>
      <c r="V738" s="408"/>
    </row>
    <row r="739" spans="1:22" customFormat="1">
      <c r="A739" s="121"/>
      <c r="B739" s="121"/>
      <c r="C739" s="121"/>
      <c r="D739" s="121"/>
      <c r="E739" s="121"/>
      <c r="F739" s="121"/>
      <c r="G739" s="121"/>
      <c r="H739" s="121"/>
      <c r="I739" s="121"/>
      <c r="J739" s="10"/>
      <c r="K739" s="9"/>
      <c r="L739" s="415"/>
      <c r="M739" s="408"/>
      <c r="N739" s="408"/>
      <c r="O739" s="408"/>
      <c r="P739" s="408"/>
      <c r="Q739" s="482"/>
      <c r="R739" s="394"/>
      <c r="S739" s="408"/>
      <c r="T739" s="482"/>
      <c r="U739" s="394"/>
      <c r="V739" s="408"/>
    </row>
    <row r="740" spans="1:22" customFormat="1">
      <c r="A740" s="121"/>
      <c r="B740" s="121"/>
      <c r="C740" s="121"/>
      <c r="D740" s="121"/>
      <c r="E740" s="121"/>
      <c r="F740" s="121"/>
      <c r="G740" s="121"/>
      <c r="H740" s="121"/>
      <c r="I740" s="121"/>
      <c r="J740" s="10"/>
      <c r="K740" s="9"/>
      <c r="L740" s="415"/>
      <c r="M740" s="408"/>
      <c r="N740" s="408"/>
      <c r="O740" s="408"/>
      <c r="P740" s="408"/>
      <c r="Q740" s="482"/>
      <c r="R740" s="394"/>
      <c r="S740" s="408"/>
      <c r="T740" s="482"/>
      <c r="U740" s="394"/>
      <c r="V740" s="408"/>
    </row>
    <row r="741" spans="1:22" customFormat="1">
      <c r="A741" s="121"/>
      <c r="B741" s="121"/>
      <c r="C741" s="121"/>
      <c r="D741" s="121"/>
      <c r="E741" s="121"/>
      <c r="F741" s="121"/>
      <c r="G741" s="121"/>
      <c r="H741" s="121"/>
      <c r="I741" s="121"/>
      <c r="J741" s="10"/>
      <c r="K741" s="9"/>
      <c r="L741" s="415"/>
      <c r="M741" s="408"/>
      <c r="N741" s="408"/>
      <c r="O741" s="408"/>
      <c r="P741" s="408"/>
      <c r="Q741" s="482"/>
      <c r="R741" s="394"/>
      <c r="S741" s="408"/>
      <c r="T741" s="482"/>
      <c r="U741" s="394"/>
      <c r="V741" s="408"/>
    </row>
    <row r="742" spans="1:22" customFormat="1">
      <c r="A742" s="121"/>
      <c r="B742" s="121"/>
      <c r="C742" s="121"/>
      <c r="D742" s="121"/>
      <c r="E742" s="121"/>
      <c r="F742" s="121"/>
      <c r="G742" s="121"/>
      <c r="H742" s="121"/>
      <c r="I742" s="121"/>
      <c r="J742" s="10"/>
      <c r="K742" s="9"/>
      <c r="L742" s="415"/>
      <c r="M742" s="408"/>
      <c r="N742" s="408"/>
      <c r="O742" s="408"/>
      <c r="P742" s="408"/>
      <c r="Q742" s="482"/>
      <c r="R742" s="394"/>
      <c r="S742" s="408"/>
      <c r="T742" s="482"/>
      <c r="U742" s="394"/>
      <c r="V742" s="408"/>
    </row>
    <row r="743" spans="1:22" customFormat="1">
      <c r="A743" s="121"/>
      <c r="B743" s="121"/>
      <c r="C743" s="121"/>
      <c r="D743" s="121"/>
      <c r="E743" s="121"/>
      <c r="F743" s="121"/>
      <c r="G743" s="121"/>
      <c r="H743" s="121"/>
      <c r="I743" s="121"/>
      <c r="J743" s="10"/>
      <c r="K743" s="9"/>
      <c r="L743" s="415"/>
      <c r="M743" s="408"/>
      <c r="N743" s="408"/>
      <c r="O743" s="408"/>
      <c r="P743" s="408"/>
      <c r="Q743" s="482"/>
      <c r="R743" s="394"/>
      <c r="S743" s="408"/>
      <c r="T743" s="482"/>
      <c r="U743" s="394"/>
      <c r="V743" s="408"/>
    </row>
    <row r="744" spans="1:22" customFormat="1">
      <c r="A744" s="121"/>
      <c r="B744" s="121"/>
      <c r="C744" s="121"/>
      <c r="D744" s="121"/>
      <c r="E744" s="121"/>
      <c r="F744" s="121"/>
      <c r="G744" s="121"/>
      <c r="H744" s="121"/>
      <c r="I744" s="121"/>
      <c r="J744" s="10"/>
      <c r="K744" s="9"/>
      <c r="L744" s="415"/>
      <c r="M744" s="408"/>
      <c r="N744" s="408"/>
      <c r="O744" s="408"/>
      <c r="P744" s="408"/>
      <c r="Q744" s="482"/>
      <c r="R744" s="394"/>
      <c r="S744" s="408"/>
      <c r="T744" s="482"/>
      <c r="U744" s="394"/>
      <c r="V744" s="408"/>
    </row>
    <row r="745" spans="1:22" customFormat="1">
      <c r="A745" s="121"/>
      <c r="B745" s="121"/>
      <c r="C745" s="121"/>
      <c r="D745" s="121"/>
      <c r="E745" s="121"/>
      <c r="F745" s="121"/>
      <c r="G745" s="121"/>
      <c r="H745" s="121"/>
      <c r="I745" s="121"/>
      <c r="J745" s="10"/>
      <c r="K745" s="9"/>
      <c r="L745" s="415"/>
      <c r="M745" s="408"/>
      <c r="N745" s="408"/>
      <c r="O745" s="408"/>
      <c r="P745" s="408"/>
      <c r="Q745" s="482"/>
      <c r="R745" s="394"/>
      <c r="S745" s="408"/>
      <c r="T745" s="482"/>
      <c r="U745" s="394"/>
      <c r="V745" s="408"/>
    </row>
    <row r="746" spans="1:22" customFormat="1">
      <c r="A746" s="121"/>
      <c r="B746" s="121"/>
      <c r="C746" s="121"/>
      <c r="D746" s="121"/>
      <c r="E746" s="121"/>
      <c r="F746" s="121"/>
      <c r="G746" s="121"/>
      <c r="H746" s="121"/>
      <c r="I746" s="121"/>
      <c r="J746" s="10"/>
      <c r="K746" s="9"/>
      <c r="L746" s="415"/>
      <c r="M746" s="408"/>
      <c r="N746" s="408"/>
      <c r="O746" s="408"/>
      <c r="P746" s="408"/>
      <c r="Q746" s="482"/>
      <c r="R746" s="394"/>
      <c r="S746" s="408"/>
      <c r="T746" s="482"/>
      <c r="U746" s="394"/>
      <c r="V746" s="408"/>
    </row>
    <row r="747" spans="1:22" customFormat="1">
      <c r="A747" s="121"/>
      <c r="B747" s="121"/>
      <c r="C747" s="121"/>
      <c r="D747" s="121"/>
      <c r="E747" s="121"/>
      <c r="F747" s="121"/>
      <c r="G747" s="121"/>
      <c r="H747" s="121"/>
      <c r="I747" s="121"/>
      <c r="J747" s="10"/>
      <c r="K747" s="9"/>
      <c r="L747" s="415"/>
      <c r="M747" s="408"/>
      <c r="N747" s="408"/>
      <c r="O747" s="408"/>
      <c r="P747" s="408"/>
      <c r="Q747" s="482"/>
      <c r="R747" s="394"/>
      <c r="S747" s="408"/>
      <c r="T747" s="482"/>
      <c r="U747" s="394"/>
      <c r="V747" s="408"/>
    </row>
    <row r="748" spans="1:22" customFormat="1">
      <c r="A748" s="121"/>
      <c r="B748" s="121"/>
      <c r="C748" s="121"/>
      <c r="D748" s="121"/>
      <c r="E748" s="121"/>
      <c r="F748" s="121"/>
      <c r="G748" s="121"/>
      <c r="H748" s="121"/>
      <c r="I748" s="121"/>
      <c r="J748" s="10"/>
      <c r="K748" s="9"/>
      <c r="L748" s="415"/>
      <c r="M748" s="408"/>
      <c r="N748" s="408"/>
      <c r="O748" s="408"/>
      <c r="P748" s="408"/>
      <c r="Q748" s="482"/>
      <c r="R748" s="394"/>
      <c r="S748" s="408"/>
      <c r="T748" s="482"/>
      <c r="U748" s="394"/>
      <c r="V748" s="408"/>
    </row>
    <row r="749" spans="1:22" customFormat="1">
      <c r="A749" s="121"/>
      <c r="B749" s="121"/>
      <c r="C749" s="121"/>
      <c r="D749" s="121"/>
      <c r="E749" s="121"/>
      <c r="F749" s="121"/>
      <c r="G749" s="121"/>
      <c r="H749" s="121"/>
      <c r="I749" s="121"/>
      <c r="J749" s="10"/>
      <c r="K749" s="9"/>
      <c r="L749" s="415"/>
      <c r="M749" s="408"/>
      <c r="N749" s="408"/>
      <c r="O749" s="408"/>
      <c r="P749" s="408"/>
      <c r="Q749" s="482"/>
      <c r="R749" s="394"/>
      <c r="S749" s="408"/>
      <c r="T749" s="482"/>
      <c r="U749" s="394"/>
      <c r="V749" s="408"/>
    </row>
    <row r="750" spans="1:22" customFormat="1">
      <c r="A750" s="121"/>
      <c r="B750" s="121"/>
      <c r="C750" s="121"/>
      <c r="D750" s="121"/>
      <c r="E750" s="121"/>
      <c r="F750" s="121"/>
      <c r="G750" s="121"/>
      <c r="H750" s="121"/>
      <c r="I750" s="121"/>
      <c r="J750" s="10"/>
      <c r="K750" s="9"/>
      <c r="L750" s="415"/>
      <c r="M750" s="408"/>
      <c r="N750" s="408"/>
      <c r="O750" s="408"/>
      <c r="P750" s="408"/>
      <c r="Q750" s="482"/>
      <c r="R750" s="394"/>
      <c r="S750" s="408"/>
      <c r="T750" s="482"/>
      <c r="U750" s="394"/>
      <c r="V750" s="408"/>
    </row>
    <row r="751" spans="1:22" customFormat="1">
      <c r="A751" s="121"/>
      <c r="B751" s="121"/>
      <c r="C751" s="121"/>
      <c r="D751" s="121"/>
      <c r="E751" s="121"/>
      <c r="F751" s="121"/>
      <c r="G751" s="121"/>
      <c r="H751" s="121"/>
      <c r="I751" s="121"/>
      <c r="J751" s="10"/>
      <c r="K751" s="9"/>
      <c r="L751" s="415"/>
      <c r="M751" s="408"/>
      <c r="N751" s="408"/>
      <c r="O751" s="408"/>
      <c r="P751" s="408"/>
      <c r="Q751" s="482"/>
      <c r="R751" s="394"/>
      <c r="S751" s="408"/>
      <c r="T751" s="482"/>
      <c r="U751" s="394"/>
      <c r="V751" s="408"/>
    </row>
    <row r="752" spans="1:22" customFormat="1">
      <c r="A752" s="121"/>
      <c r="B752" s="121"/>
      <c r="C752" s="121"/>
      <c r="D752" s="121"/>
      <c r="E752" s="121"/>
      <c r="F752" s="121"/>
      <c r="G752" s="121"/>
      <c r="H752" s="121"/>
      <c r="I752" s="121"/>
      <c r="J752" s="10"/>
      <c r="K752" s="9"/>
      <c r="L752" s="415"/>
      <c r="M752" s="408"/>
      <c r="N752" s="408"/>
      <c r="O752" s="408"/>
      <c r="P752" s="408"/>
      <c r="Q752" s="482"/>
      <c r="R752" s="394"/>
      <c r="S752" s="408"/>
      <c r="T752" s="482"/>
      <c r="U752" s="394"/>
      <c r="V752" s="408"/>
    </row>
    <row r="753" spans="1:22" customFormat="1">
      <c r="A753" s="121"/>
      <c r="B753" s="121"/>
      <c r="C753" s="121"/>
      <c r="D753" s="121"/>
      <c r="E753" s="121"/>
      <c r="F753" s="121"/>
      <c r="G753" s="121"/>
      <c r="H753" s="121"/>
      <c r="I753" s="121"/>
      <c r="J753" s="10"/>
      <c r="K753" s="9"/>
      <c r="L753" s="415"/>
      <c r="M753" s="408"/>
      <c r="N753" s="408"/>
      <c r="O753" s="408"/>
      <c r="P753" s="408"/>
      <c r="Q753" s="482"/>
      <c r="R753" s="394"/>
      <c r="S753" s="408"/>
      <c r="T753" s="482"/>
      <c r="U753" s="394"/>
      <c r="V753" s="408"/>
    </row>
    <row r="754" spans="1:22" customFormat="1">
      <c r="A754" s="121"/>
      <c r="B754" s="121"/>
      <c r="C754" s="121"/>
      <c r="D754" s="121"/>
      <c r="E754" s="121"/>
      <c r="F754" s="121"/>
      <c r="G754" s="121"/>
      <c r="H754" s="121"/>
      <c r="I754" s="121"/>
      <c r="J754" s="10"/>
      <c r="K754" s="9"/>
      <c r="L754" s="415"/>
      <c r="M754" s="408"/>
      <c r="N754" s="408"/>
      <c r="O754" s="408"/>
      <c r="P754" s="408"/>
      <c r="Q754" s="482"/>
      <c r="R754" s="394"/>
      <c r="S754" s="408"/>
      <c r="T754" s="482"/>
      <c r="U754" s="394"/>
      <c r="V754" s="408"/>
    </row>
    <row r="755" spans="1:22" customFormat="1">
      <c r="A755" s="121"/>
      <c r="B755" s="121"/>
      <c r="C755" s="121"/>
      <c r="D755" s="121"/>
      <c r="E755" s="121"/>
      <c r="F755" s="121"/>
      <c r="G755" s="121"/>
      <c r="H755" s="121"/>
      <c r="I755" s="121"/>
      <c r="J755" s="10"/>
      <c r="K755" s="9"/>
      <c r="L755" s="415"/>
      <c r="M755" s="408"/>
      <c r="N755" s="408"/>
      <c r="O755" s="408"/>
      <c r="P755" s="408"/>
      <c r="Q755" s="482"/>
      <c r="R755" s="394"/>
      <c r="S755" s="408"/>
      <c r="T755" s="482"/>
      <c r="U755" s="394"/>
      <c r="V755" s="408"/>
    </row>
    <row r="756" spans="1:22" customFormat="1">
      <c r="A756" s="121"/>
      <c r="B756" s="121"/>
      <c r="C756" s="121"/>
      <c r="D756" s="121"/>
      <c r="E756" s="121"/>
      <c r="F756" s="121"/>
      <c r="G756" s="121"/>
      <c r="H756" s="121"/>
      <c r="I756" s="121"/>
      <c r="J756" s="10"/>
      <c r="K756" s="9"/>
      <c r="L756" s="415"/>
      <c r="M756" s="408"/>
      <c r="N756" s="408"/>
      <c r="O756" s="408"/>
      <c r="P756" s="408"/>
      <c r="Q756" s="482"/>
      <c r="R756" s="394"/>
      <c r="S756" s="408"/>
      <c r="T756" s="482"/>
      <c r="U756" s="394"/>
      <c r="V756" s="408"/>
    </row>
    <row r="757" spans="1:22" customFormat="1">
      <c r="A757" s="121"/>
      <c r="B757" s="121"/>
      <c r="C757" s="121"/>
      <c r="D757" s="121"/>
      <c r="E757" s="121"/>
      <c r="F757" s="121"/>
      <c r="G757" s="121"/>
      <c r="H757" s="121"/>
      <c r="I757" s="121"/>
      <c r="J757" s="10"/>
      <c r="K757" s="9"/>
      <c r="L757" s="415"/>
      <c r="M757" s="408"/>
      <c r="N757" s="408"/>
      <c r="O757" s="408"/>
      <c r="P757" s="408"/>
      <c r="Q757" s="482"/>
      <c r="R757" s="394"/>
      <c r="S757" s="408"/>
      <c r="T757" s="482"/>
      <c r="U757" s="394"/>
      <c r="V757" s="408"/>
    </row>
    <row r="758" spans="1:22" customFormat="1">
      <c r="A758" s="121"/>
      <c r="B758" s="121"/>
      <c r="C758" s="121"/>
      <c r="D758" s="121"/>
      <c r="E758" s="121"/>
      <c r="F758" s="121"/>
      <c r="G758" s="121"/>
      <c r="H758" s="121"/>
      <c r="I758" s="121"/>
      <c r="J758" s="10"/>
      <c r="K758" s="9"/>
      <c r="L758" s="415"/>
      <c r="M758" s="408"/>
      <c r="N758" s="408"/>
      <c r="O758" s="408"/>
      <c r="P758" s="408"/>
      <c r="Q758" s="482"/>
      <c r="R758" s="394"/>
      <c r="S758" s="408"/>
      <c r="T758" s="482"/>
      <c r="U758" s="394"/>
      <c r="V758" s="408"/>
    </row>
    <row r="759" spans="1:22" customFormat="1">
      <c r="A759" s="121"/>
      <c r="B759" s="121"/>
      <c r="C759" s="121"/>
      <c r="D759" s="121"/>
      <c r="E759" s="121"/>
      <c r="F759" s="121"/>
      <c r="G759" s="121"/>
      <c r="H759" s="121"/>
      <c r="I759" s="121"/>
      <c r="J759" s="10"/>
      <c r="K759" s="9"/>
      <c r="L759" s="415"/>
      <c r="M759" s="408"/>
      <c r="N759" s="408"/>
      <c r="O759" s="408"/>
      <c r="P759" s="408"/>
      <c r="Q759" s="482"/>
      <c r="R759" s="394"/>
      <c r="S759" s="408"/>
      <c r="T759" s="482"/>
      <c r="U759" s="394"/>
      <c r="V759" s="408"/>
    </row>
    <row r="760" spans="1:22" customFormat="1">
      <c r="A760" s="121"/>
      <c r="B760" s="121"/>
      <c r="C760" s="121"/>
      <c r="D760" s="121"/>
      <c r="E760" s="121"/>
      <c r="F760" s="121"/>
      <c r="G760" s="121"/>
      <c r="H760" s="121"/>
      <c r="I760" s="121"/>
      <c r="J760" s="10"/>
      <c r="K760" s="9"/>
      <c r="L760" s="415"/>
      <c r="M760" s="408"/>
      <c r="N760" s="408"/>
      <c r="O760" s="408"/>
      <c r="P760" s="408"/>
      <c r="Q760" s="482"/>
      <c r="R760" s="394"/>
      <c r="S760" s="408"/>
      <c r="T760" s="482"/>
      <c r="U760" s="394"/>
      <c r="V760" s="408"/>
    </row>
    <row r="761" spans="1:22" customFormat="1">
      <c r="A761" s="121"/>
      <c r="B761" s="121"/>
      <c r="C761" s="121"/>
      <c r="D761" s="121"/>
      <c r="E761" s="121"/>
      <c r="F761" s="121"/>
      <c r="G761" s="121"/>
      <c r="H761" s="121"/>
      <c r="I761" s="121"/>
      <c r="J761" s="10"/>
      <c r="K761" s="9"/>
      <c r="L761" s="415"/>
      <c r="M761" s="408"/>
      <c r="N761" s="408"/>
      <c r="O761" s="408"/>
      <c r="P761" s="408"/>
      <c r="Q761" s="482"/>
      <c r="R761" s="394"/>
      <c r="S761" s="408"/>
      <c r="T761" s="482"/>
      <c r="U761" s="394"/>
      <c r="V761" s="408"/>
    </row>
    <row r="762" spans="1:22" customFormat="1">
      <c r="A762" s="121"/>
      <c r="B762" s="121"/>
      <c r="C762" s="121"/>
      <c r="D762" s="121"/>
      <c r="E762" s="121"/>
      <c r="F762" s="121"/>
      <c r="G762" s="121"/>
      <c r="H762" s="121"/>
      <c r="I762" s="121"/>
      <c r="J762" s="10"/>
      <c r="K762" s="9"/>
      <c r="L762" s="415"/>
      <c r="M762" s="408"/>
      <c r="N762" s="408"/>
      <c r="O762" s="408"/>
      <c r="P762" s="408"/>
      <c r="Q762" s="482"/>
      <c r="R762" s="394"/>
      <c r="S762" s="408"/>
      <c r="T762" s="482"/>
      <c r="U762" s="394"/>
      <c r="V762" s="408"/>
    </row>
    <row r="763" spans="1:22" customFormat="1">
      <c r="A763" s="121"/>
      <c r="B763" s="121"/>
      <c r="C763" s="121"/>
      <c r="D763" s="121"/>
      <c r="E763" s="121"/>
      <c r="F763" s="121"/>
      <c r="G763" s="121"/>
      <c r="H763" s="121"/>
      <c r="I763" s="121"/>
      <c r="J763" s="10"/>
      <c r="K763" s="9"/>
      <c r="L763" s="415"/>
      <c r="M763" s="408"/>
      <c r="N763" s="408"/>
      <c r="O763" s="408"/>
      <c r="P763" s="408"/>
      <c r="Q763" s="482"/>
      <c r="R763" s="394"/>
      <c r="S763" s="408"/>
      <c r="T763" s="482"/>
      <c r="U763" s="394"/>
      <c r="V763" s="408"/>
    </row>
    <row r="764" spans="1:22" customFormat="1">
      <c r="A764" s="121"/>
      <c r="B764" s="121"/>
      <c r="C764" s="121"/>
      <c r="D764" s="121"/>
      <c r="E764" s="121"/>
      <c r="F764" s="121"/>
      <c r="G764" s="121"/>
      <c r="H764" s="121"/>
      <c r="I764" s="121"/>
      <c r="J764" s="10"/>
      <c r="K764" s="9"/>
      <c r="L764" s="415"/>
      <c r="M764" s="408"/>
      <c r="N764" s="408"/>
      <c r="O764" s="408"/>
      <c r="P764" s="408"/>
      <c r="Q764" s="482"/>
      <c r="R764" s="394"/>
      <c r="S764" s="408"/>
      <c r="T764" s="482"/>
      <c r="U764" s="394"/>
      <c r="V764" s="408"/>
    </row>
    <row r="765" spans="1:22" customFormat="1">
      <c r="A765" s="121"/>
      <c r="B765" s="121"/>
      <c r="C765" s="121"/>
      <c r="D765" s="121"/>
      <c r="E765" s="121"/>
      <c r="F765" s="121"/>
      <c r="G765" s="121"/>
      <c r="H765" s="121"/>
      <c r="I765" s="121"/>
      <c r="J765" s="10"/>
      <c r="K765" s="9"/>
      <c r="L765" s="415"/>
      <c r="M765" s="408"/>
      <c r="N765" s="408"/>
      <c r="O765" s="408"/>
      <c r="P765" s="408"/>
      <c r="Q765" s="482"/>
      <c r="R765" s="394"/>
      <c r="S765" s="408"/>
      <c r="T765" s="482"/>
      <c r="U765" s="394"/>
      <c r="V765" s="408"/>
    </row>
    <row r="766" spans="1:22" customFormat="1">
      <c r="A766" s="121"/>
      <c r="B766" s="121"/>
      <c r="C766" s="121"/>
      <c r="D766" s="121"/>
      <c r="E766" s="121"/>
      <c r="F766" s="121"/>
      <c r="G766" s="121"/>
      <c r="H766" s="121"/>
      <c r="I766" s="121"/>
      <c r="J766" s="10"/>
      <c r="K766" s="9"/>
      <c r="L766" s="415"/>
      <c r="M766" s="408"/>
      <c r="N766" s="408"/>
      <c r="O766" s="408"/>
      <c r="P766" s="408"/>
      <c r="Q766" s="482"/>
      <c r="R766" s="394"/>
      <c r="S766" s="408"/>
      <c r="T766" s="482"/>
      <c r="U766" s="394"/>
      <c r="V766" s="408"/>
    </row>
    <row r="767" spans="1:22" customFormat="1">
      <c r="A767" s="121"/>
      <c r="B767" s="121"/>
      <c r="C767" s="121"/>
      <c r="D767" s="121"/>
      <c r="E767" s="121"/>
      <c r="F767" s="121"/>
      <c r="G767" s="121"/>
      <c r="H767" s="121"/>
      <c r="I767" s="121"/>
      <c r="J767" s="10"/>
      <c r="K767" s="9"/>
      <c r="L767" s="415"/>
      <c r="M767" s="408"/>
      <c r="N767" s="408"/>
      <c r="O767" s="408"/>
      <c r="P767" s="408"/>
      <c r="Q767" s="482"/>
      <c r="R767" s="394"/>
      <c r="S767" s="408"/>
      <c r="T767" s="482"/>
      <c r="U767" s="394"/>
      <c r="V767" s="408"/>
    </row>
    <row r="768" spans="1:22" customFormat="1">
      <c r="A768" s="121"/>
      <c r="B768" s="121"/>
      <c r="C768" s="121"/>
      <c r="D768" s="121"/>
      <c r="E768" s="121"/>
      <c r="F768" s="121"/>
      <c r="G768" s="121"/>
      <c r="H768" s="121"/>
      <c r="I768" s="121"/>
      <c r="J768" s="10"/>
      <c r="K768" s="9"/>
      <c r="L768" s="415"/>
      <c r="M768" s="408"/>
      <c r="N768" s="408"/>
      <c r="O768" s="408"/>
      <c r="P768" s="408"/>
      <c r="Q768" s="482"/>
      <c r="R768" s="394"/>
      <c r="S768" s="408"/>
      <c r="T768" s="482"/>
      <c r="U768" s="394"/>
      <c r="V768" s="408"/>
    </row>
    <row r="769" spans="1:22" customFormat="1">
      <c r="A769" s="121"/>
      <c r="B769" s="121"/>
      <c r="C769" s="121"/>
      <c r="D769" s="121"/>
      <c r="E769" s="121"/>
      <c r="F769" s="121"/>
      <c r="G769" s="121"/>
      <c r="H769" s="121"/>
      <c r="I769" s="121"/>
      <c r="J769" s="10"/>
      <c r="K769" s="9"/>
      <c r="L769" s="415"/>
      <c r="M769" s="408"/>
      <c r="N769" s="408"/>
      <c r="O769" s="408"/>
      <c r="P769" s="408"/>
      <c r="Q769" s="482"/>
      <c r="R769" s="394"/>
      <c r="S769" s="408"/>
      <c r="T769" s="482"/>
      <c r="U769" s="394"/>
      <c r="V769" s="408"/>
    </row>
    <row r="770" spans="1:22" customFormat="1">
      <c r="A770" s="121"/>
      <c r="B770" s="121"/>
      <c r="C770" s="121"/>
      <c r="D770" s="121"/>
      <c r="E770" s="121"/>
      <c r="F770" s="121"/>
      <c r="G770" s="121"/>
      <c r="H770" s="121"/>
      <c r="I770" s="121"/>
      <c r="J770" s="10"/>
      <c r="K770" s="9"/>
      <c r="L770" s="415"/>
      <c r="M770" s="408"/>
      <c r="N770" s="408"/>
      <c r="O770" s="408"/>
      <c r="P770" s="408"/>
      <c r="Q770" s="482"/>
      <c r="R770" s="394"/>
      <c r="S770" s="408"/>
      <c r="T770" s="482"/>
      <c r="U770" s="394"/>
      <c r="V770" s="408"/>
    </row>
    <row r="771" spans="1:22" customFormat="1">
      <c r="A771" s="121"/>
      <c r="B771" s="121"/>
      <c r="C771" s="121"/>
      <c r="D771" s="121"/>
      <c r="E771" s="121"/>
      <c r="F771" s="121"/>
      <c r="G771" s="121"/>
      <c r="H771" s="121"/>
      <c r="I771" s="121"/>
      <c r="J771" s="10"/>
      <c r="K771" s="9"/>
      <c r="L771" s="415"/>
      <c r="M771" s="408"/>
      <c r="N771" s="408"/>
      <c r="O771" s="408"/>
      <c r="P771" s="408"/>
      <c r="Q771" s="482"/>
      <c r="R771" s="394"/>
      <c r="S771" s="408"/>
      <c r="T771" s="482"/>
      <c r="U771" s="394"/>
      <c r="V771" s="408"/>
    </row>
    <row r="772" spans="1:22" customFormat="1">
      <c r="A772" s="121"/>
      <c r="B772" s="121"/>
      <c r="C772" s="121"/>
      <c r="D772" s="121"/>
      <c r="E772" s="121"/>
      <c r="F772" s="121"/>
      <c r="G772" s="121"/>
      <c r="H772" s="121"/>
      <c r="I772" s="121"/>
      <c r="J772" s="10"/>
      <c r="K772" s="9"/>
      <c r="L772" s="415"/>
      <c r="M772" s="408"/>
      <c r="N772" s="408"/>
      <c r="O772" s="408"/>
      <c r="P772" s="408"/>
      <c r="Q772" s="482"/>
      <c r="R772" s="394"/>
      <c r="S772" s="408"/>
      <c r="T772" s="482"/>
      <c r="U772" s="394"/>
      <c r="V772" s="408"/>
    </row>
    <row r="773" spans="1:22" customFormat="1">
      <c r="A773" s="121"/>
      <c r="B773" s="121"/>
      <c r="C773" s="121"/>
      <c r="D773" s="121"/>
      <c r="E773" s="121"/>
      <c r="F773" s="121"/>
      <c r="G773" s="121"/>
      <c r="H773" s="121"/>
      <c r="I773" s="121"/>
      <c r="J773" s="10"/>
      <c r="K773" s="9"/>
      <c r="L773" s="415"/>
      <c r="M773" s="408"/>
      <c r="N773" s="408"/>
      <c r="O773" s="408"/>
      <c r="P773" s="408"/>
      <c r="Q773" s="482"/>
      <c r="R773" s="394"/>
      <c r="S773" s="408"/>
      <c r="T773" s="482"/>
      <c r="U773" s="394"/>
      <c r="V773" s="408"/>
    </row>
    <row r="774" spans="1:22" customFormat="1">
      <c r="A774" s="121"/>
      <c r="B774" s="121"/>
      <c r="C774" s="121"/>
      <c r="D774" s="121"/>
      <c r="E774" s="121"/>
      <c r="F774" s="121"/>
      <c r="G774" s="121"/>
      <c r="H774" s="121"/>
      <c r="I774" s="121"/>
      <c r="J774" s="10"/>
      <c r="K774" s="9"/>
      <c r="L774" s="415"/>
      <c r="M774" s="408"/>
      <c r="N774" s="408"/>
      <c r="O774" s="408"/>
      <c r="P774" s="408"/>
      <c r="Q774" s="482"/>
      <c r="R774" s="394"/>
      <c r="S774" s="408"/>
      <c r="T774" s="482"/>
      <c r="U774" s="394"/>
      <c r="V774" s="408"/>
    </row>
    <row r="775" spans="1:22" customFormat="1">
      <c r="A775" s="121"/>
      <c r="B775" s="121"/>
      <c r="C775" s="121"/>
      <c r="D775" s="121"/>
      <c r="E775" s="121"/>
      <c r="F775" s="121"/>
      <c r="G775" s="121"/>
      <c r="H775" s="121"/>
      <c r="I775" s="121"/>
      <c r="J775" s="10"/>
      <c r="K775" s="9"/>
      <c r="L775" s="415"/>
      <c r="M775" s="408"/>
      <c r="N775" s="408"/>
      <c r="O775" s="408"/>
      <c r="P775" s="408"/>
      <c r="Q775" s="482"/>
      <c r="R775" s="394"/>
      <c r="S775" s="408"/>
      <c r="T775" s="482"/>
      <c r="U775" s="394"/>
      <c r="V775" s="408"/>
    </row>
    <row r="776" spans="1:22" customFormat="1">
      <c r="A776" s="121"/>
      <c r="B776" s="121"/>
      <c r="C776" s="121"/>
      <c r="D776" s="121"/>
      <c r="E776" s="121"/>
      <c r="F776" s="121"/>
      <c r="G776" s="121"/>
      <c r="H776" s="121"/>
      <c r="I776" s="121"/>
      <c r="J776" s="10"/>
      <c r="K776" s="9"/>
      <c r="L776" s="415"/>
      <c r="M776" s="408"/>
      <c r="N776" s="408"/>
      <c r="O776" s="408"/>
      <c r="P776" s="408"/>
      <c r="Q776" s="482"/>
      <c r="R776" s="394"/>
      <c r="S776" s="408"/>
      <c r="T776" s="482"/>
      <c r="U776" s="394"/>
      <c r="V776" s="408"/>
    </row>
    <row r="777" spans="1:22" customFormat="1">
      <c r="A777" s="121"/>
      <c r="B777" s="121"/>
      <c r="C777" s="121"/>
      <c r="D777" s="121"/>
      <c r="E777" s="121"/>
      <c r="F777" s="121"/>
      <c r="G777" s="121"/>
      <c r="H777" s="121"/>
      <c r="I777" s="121"/>
      <c r="J777" s="10"/>
      <c r="K777" s="9"/>
      <c r="L777" s="415"/>
      <c r="M777" s="408"/>
      <c r="N777" s="408"/>
      <c r="O777" s="408"/>
      <c r="P777" s="408"/>
      <c r="Q777" s="482"/>
      <c r="R777" s="394"/>
      <c r="S777" s="408"/>
      <c r="T777" s="482"/>
      <c r="U777" s="394"/>
      <c r="V777" s="408"/>
    </row>
    <row r="778" spans="1:22" customFormat="1">
      <c r="A778" s="121"/>
      <c r="B778" s="121"/>
      <c r="C778" s="121"/>
      <c r="D778" s="121"/>
      <c r="E778" s="121"/>
      <c r="F778" s="121"/>
      <c r="G778" s="121"/>
      <c r="H778" s="121"/>
      <c r="I778" s="121"/>
      <c r="J778" s="10"/>
      <c r="K778" s="9"/>
      <c r="L778" s="415"/>
      <c r="M778" s="408"/>
      <c r="N778" s="408"/>
      <c r="O778" s="408"/>
      <c r="P778" s="408"/>
      <c r="Q778" s="482"/>
      <c r="R778" s="394"/>
      <c r="S778" s="408"/>
      <c r="T778" s="482"/>
      <c r="U778" s="394"/>
      <c r="V778" s="408"/>
    </row>
    <row r="779" spans="1:22" customFormat="1">
      <c r="A779" s="121"/>
      <c r="B779" s="121"/>
      <c r="C779" s="121"/>
      <c r="D779" s="121"/>
      <c r="E779" s="121"/>
      <c r="F779" s="121"/>
      <c r="G779" s="121"/>
      <c r="H779" s="121"/>
      <c r="I779" s="121"/>
      <c r="J779" s="10"/>
      <c r="K779" s="9"/>
      <c r="L779" s="415"/>
      <c r="M779" s="408"/>
      <c r="N779" s="408"/>
      <c r="O779" s="408"/>
      <c r="P779" s="408"/>
      <c r="Q779" s="482"/>
      <c r="R779" s="394"/>
      <c r="S779" s="408"/>
      <c r="T779" s="482"/>
      <c r="U779" s="394"/>
      <c r="V779" s="408"/>
    </row>
    <row r="780" spans="1:22" customFormat="1">
      <c r="A780" s="121"/>
      <c r="B780" s="121"/>
      <c r="C780" s="121"/>
      <c r="D780" s="121"/>
      <c r="E780" s="121"/>
      <c r="F780" s="121"/>
      <c r="G780" s="121"/>
      <c r="H780" s="121"/>
      <c r="I780" s="121"/>
      <c r="J780" s="10"/>
      <c r="K780" s="9"/>
      <c r="L780" s="415"/>
      <c r="M780" s="408"/>
      <c r="N780" s="408"/>
      <c r="O780" s="408"/>
      <c r="P780" s="408"/>
      <c r="Q780" s="482"/>
      <c r="R780" s="394"/>
      <c r="S780" s="408"/>
      <c r="T780" s="482"/>
      <c r="U780" s="394"/>
      <c r="V780" s="408"/>
    </row>
    <row r="781" spans="1:22" customFormat="1">
      <c r="A781" s="121"/>
      <c r="B781" s="121"/>
      <c r="C781" s="121"/>
      <c r="D781" s="121"/>
      <c r="E781" s="121"/>
      <c r="F781" s="121"/>
      <c r="G781" s="121"/>
      <c r="H781" s="121"/>
      <c r="I781" s="121"/>
      <c r="J781" s="10"/>
      <c r="K781" s="9"/>
      <c r="L781" s="415"/>
      <c r="M781" s="408"/>
      <c r="N781" s="408"/>
      <c r="O781" s="408"/>
      <c r="P781" s="408"/>
      <c r="Q781" s="482"/>
      <c r="R781" s="394"/>
      <c r="S781" s="408"/>
      <c r="T781" s="482"/>
      <c r="U781" s="394"/>
      <c r="V781" s="408"/>
    </row>
    <row r="782" spans="1:22" customFormat="1">
      <c r="A782" s="121"/>
      <c r="B782" s="121"/>
      <c r="C782" s="121"/>
      <c r="D782" s="121"/>
      <c r="E782" s="121"/>
      <c r="F782" s="121"/>
      <c r="G782" s="121"/>
      <c r="H782" s="121"/>
      <c r="I782" s="121"/>
      <c r="J782" s="10"/>
      <c r="K782" s="9"/>
      <c r="L782" s="415"/>
      <c r="M782" s="408"/>
      <c r="N782" s="408"/>
      <c r="O782" s="408"/>
      <c r="P782" s="408"/>
      <c r="Q782" s="482"/>
      <c r="R782" s="394"/>
      <c r="S782" s="408"/>
      <c r="T782" s="482"/>
      <c r="U782" s="394"/>
      <c r="V782" s="408"/>
    </row>
    <row r="783" spans="1:22" customFormat="1">
      <c r="A783" s="121"/>
      <c r="B783" s="121"/>
      <c r="C783" s="121"/>
      <c r="D783" s="121"/>
      <c r="E783" s="121"/>
      <c r="F783" s="121"/>
      <c r="G783" s="121"/>
      <c r="H783" s="121"/>
      <c r="I783" s="121"/>
      <c r="J783" s="10"/>
      <c r="K783" s="9"/>
      <c r="L783" s="415"/>
      <c r="M783" s="408"/>
      <c r="N783" s="408"/>
      <c r="O783" s="408"/>
      <c r="P783" s="408"/>
      <c r="Q783" s="482"/>
      <c r="R783" s="394"/>
      <c r="S783" s="408"/>
      <c r="T783" s="482"/>
      <c r="U783" s="394"/>
      <c r="V783" s="408"/>
    </row>
    <row r="784" spans="1:22" customFormat="1">
      <c r="A784" s="121"/>
      <c r="B784" s="121"/>
      <c r="C784" s="121"/>
      <c r="D784" s="121"/>
      <c r="E784" s="121"/>
      <c r="F784" s="121"/>
      <c r="G784" s="121"/>
      <c r="H784" s="121"/>
      <c r="I784" s="121"/>
      <c r="J784" s="10"/>
      <c r="K784" s="9"/>
      <c r="L784" s="415"/>
      <c r="M784" s="408"/>
      <c r="N784" s="408"/>
      <c r="O784" s="408"/>
      <c r="P784" s="408"/>
      <c r="Q784" s="482"/>
      <c r="R784" s="394"/>
      <c r="S784" s="408"/>
      <c r="T784" s="482"/>
      <c r="U784" s="394"/>
      <c r="V784" s="408"/>
    </row>
    <row r="785" spans="1:22" customFormat="1">
      <c r="A785" s="121"/>
      <c r="B785" s="121"/>
      <c r="C785" s="121"/>
      <c r="D785" s="121"/>
      <c r="E785" s="121"/>
      <c r="F785" s="121"/>
      <c r="G785" s="121"/>
      <c r="H785" s="121"/>
      <c r="I785" s="121"/>
      <c r="J785" s="10"/>
      <c r="K785" s="9"/>
      <c r="L785" s="415"/>
      <c r="M785" s="408"/>
      <c r="N785" s="408"/>
      <c r="O785" s="408"/>
      <c r="P785" s="408"/>
      <c r="Q785" s="482"/>
      <c r="R785" s="394"/>
      <c r="S785" s="408"/>
      <c r="T785" s="482"/>
      <c r="U785" s="394"/>
      <c r="V785" s="408"/>
    </row>
    <row r="786" spans="1:22" customFormat="1">
      <c r="A786" s="121"/>
      <c r="B786" s="121"/>
      <c r="C786" s="121"/>
      <c r="D786" s="121"/>
      <c r="E786" s="121"/>
      <c r="F786" s="121"/>
      <c r="G786" s="121"/>
      <c r="H786" s="121"/>
      <c r="I786" s="121"/>
      <c r="J786" s="10"/>
      <c r="K786" s="9"/>
      <c r="L786" s="415"/>
      <c r="M786" s="408"/>
      <c r="N786" s="408"/>
      <c r="O786" s="408"/>
      <c r="P786" s="408"/>
      <c r="Q786" s="482"/>
      <c r="R786" s="394"/>
      <c r="S786" s="408"/>
      <c r="T786" s="482"/>
      <c r="U786" s="394"/>
      <c r="V786" s="408"/>
    </row>
    <row r="787" spans="1:22" customFormat="1">
      <c r="A787" s="121"/>
      <c r="B787" s="121"/>
      <c r="C787" s="121"/>
      <c r="D787" s="121"/>
      <c r="E787" s="121"/>
      <c r="F787" s="121"/>
      <c r="G787" s="121"/>
      <c r="H787" s="121"/>
      <c r="I787" s="121"/>
      <c r="J787" s="10"/>
      <c r="K787" s="9"/>
      <c r="L787" s="415"/>
      <c r="M787" s="408"/>
      <c r="N787" s="408"/>
      <c r="O787" s="408"/>
      <c r="P787" s="408"/>
      <c r="Q787" s="482"/>
      <c r="R787" s="394"/>
      <c r="S787" s="408"/>
      <c r="T787" s="482"/>
      <c r="U787" s="394"/>
      <c r="V787" s="408"/>
    </row>
    <row r="788" spans="1:22" customFormat="1">
      <c r="A788" s="121"/>
      <c r="B788" s="121"/>
      <c r="C788" s="121"/>
      <c r="D788" s="121"/>
      <c r="E788" s="121"/>
      <c r="F788" s="121"/>
      <c r="G788" s="121"/>
      <c r="H788" s="121"/>
      <c r="I788" s="121"/>
      <c r="J788" s="10"/>
      <c r="K788" s="9"/>
      <c r="L788" s="415"/>
      <c r="M788" s="408"/>
      <c r="N788" s="408"/>
      <c r="O788" s="408"/>
      <c r="P788" s="408"/>
      <c r="Q788" s="482"/>
      <c r="R788" s="394"/>
      <c r="S788" s="408"/>
      <c r="T788" s="482"/>
      <c r="U788" s="394"/>
      <c r="V788" s="408"/>
    </row>
    <row r="789" spans="1:22" customFormat="1">
      <c r="A789" s="121"/>
      <c r="B789" s="121"/>
      <c r="C789" s="121"/>
      <c r="D789" s="121"/>
      <c r="E789" s="121"/>
      <c r="F789" s="121"/>
      <c r="G789" s="121"/>
      <c r="H789" s="121"/>
      <c r="I789" s="121"/>
      <c r="J789" s="10"/>
      <c r="K789" s="9"/>
      <c r="L789" s="415"/>
      <c r="M789" s="408"/>
      <c r="N789" s="408"/>
      <c r="O789" s="408"/>
      <c r="P789" s="408"/>
      <c r="Q789" s="482"/>
      <c r="R789" s="394"/>
      <c r="S789" s="408"/>
      <c r="T789" s="482"/>
      <c r="U789" s="394"/>
      <c r="V789" s="408"/>
    </row>
    <row r="790" spans="1:22" customFormat="1">
      <c r="A790" s="121"/>
      <c r="B790" s="121"/>
      <c r="C790" s="121"/>
      <c r="D790" s="121"/>
      <c r="E790" s="121"/>
      <c r="F790" s="121"/>
      <c r="G790" s="121"/>
      <c r="H790" s="121"/>
      <c r="I790" s="121"/>
      <c r="J790" s="10"/>
      <c r="K790" s="9"/>
      <c r="L790" s="415"/>
      <c r="M790" s="408"/>
      <c r="N790" s="408"/>
      <c r="O790" s="408"/>
      <c r="P790" s="408"/>
      <c r="Q790" s="482"/>
      <c r="R790" s="394"/>
      <c r="S790" s="408"/>
      <c r="T790" s="482"/>
      <c r="U790" s="394"/>
      <c r="V790" s="408"/>
    </row>
    <row r="791" spans="1:22" customFormat="1">
      <c r="A791" s="121"/>
      <c r="B791" s="121"/>
      <c r="C791" s="121"/>
      <c r="D791" s="121"/>
      <c r="E791" s="121"/>
      <c r="F791" s="121"/>
      <c r="G791" s="121"/>
      <c r="H791" s="121"/>
      <c r="I791" s="121"/>
      <c r="J791" s="10"/>
      <c r="K791" s="9"/>
      <c r="L791" s="415"/>
      <c r="M791" s="408"/>
      <c r="N791" s="408"/>
      <c r="O791" s="408"/>
      <c r="P791" s="408"/>
      <c r="Q791" s="482"/>
      <c r="R791" s="394"/>
      <c r="S791" s="408"/>
      <c r="T791" s="482"/>
      <c r="U791" s="394"/>
      <c r="V791" s="408"/>
    </row>
    <row r="792" spans="1:22" customFormat="1">
      <c r="A792" s="121"/>
      <c r="B792" s="121"/>
      <c r="C792" s="121"/>
      <c r="D792" s="121"/>
      <c r="E792" s="121"/>
      <c r="F792" s="121"/>
      <c r="G792" s="121"/>
      <c r="H792" s="121"/>
      <c r="I792" s="121"/>
      <c r="J792" s="10"/>
      <c r="K792" s="9"/>
      <c r="L792" s="415"/>
      <c r="M792" s="408"/>
      <c r="N792" s="408"/>
      <c r="O792" s="408"/>
      <c r="P792" s="408"/>
      <c r="Q792" s="482"/>
      <c r="R792" s="394"/>
      <c r="S792" s="408"/>
      <c r="T792" s="482"/>
      <c r="U792" s="394"/>
      <c r="V792" s="408"/>
    </row>
    <row r="793" spans="1:22" customFormat="1">
      <c r="A793" s="121"/>
      <c r="B793" s="121"/>
      <c r="C793" s="121"/>
      <c r="D793" s="121"/>
      <c r="E793" s="121"/>
      <c r="F793" s="121"/>
      <c r="G793" s="121"/>
      <c r="H793" s="121"/>
      <c r="I793" s="121"/>
      <c r="J793" s="10"/>
      <c r="K793" s="9"/>
      <c r="L793" s="415"/>
      <c r="M793" s="408"/>
      <c r="N793" s="408"/>
      <c r="O793" s="408"/>
      <c r="P793" s="408"/>
      <c r="Q793" s="482"/>
      <c r="R793" s="394"/>
      <c r="S793" s="408"/>
      <c r="T793" s="482"/>
      <c r="U793" s="394"/>
      <c r="V793" s="408"/>
    </row>
    <row r="794" spans="1:22" customFormat="1">
      <c r="A794" s="121"/>
      <c r="B794" s="121"/>
      <c r="C794" s="121"/>
      <c r="D794" s="121"/>
      <c r="E794" s="121"/>
      <c r="F794" s="121"/>
      <c r="G794" s="121"/>
      <c r="H794" s="121"/>
      <c r="I794" s="121"/>
      <c r="J794" s="10"/>
      <c r="K794" s="9"/>
      <c r="L794" s="415"/>
      <c r="M794" s="408"/>
      <c r="N794" s="408"/>
      <c r="O794" s="408"/>
      <c r="P794" s="408"/>
      <c r="Q794" s="482"/>
      <c r="R794" s="394"/>
      <c r="S794" s="408"/>
      <c r="T794" s="482"/>
      <c r="U794" s="394"/>
      <c r="V794" s="408"/>
    </row>
    <row r="795" spans="1:22" customFormat="1">
      <c r="A795" s="121"/>
      <c r="B795" s="121"/>
      <c r="C795" s="121"/>
      <c r="D795" s="121"/>
      <c r="E795" s="121"/>
      <c r="F795" s="121"/>
      <c r="G795" s="121"/>
      <c r="H795" s="121"/>
      <c r="I795" s="121"/>
      <c r="J795" s="10"/>
      <c r="K795" s="9"/>
      <c r="L795" s="415"/>
      <c r="M795" s="408"/>
      <c r="N795" s="408"/>
      <c r="O795" s="408"/>
      <c r="P795" s="408"/>
      <c r="Q795" s="482"/>
      <c r="R795" s="394"/>
      <c r="S795" s="408"/>
      <c r="T795" s="482"/>
      <c r="U795" s="394"/>
      <c r="V795" s="408"/>
    </row>
    <row r="796" spans="1:22" customFormat="1">
      <c r="A796" s="121"/>
      <c r="B796" s="121"/>
      <c r="C796" s="121"/>
      <c r="D796" s="121"/>
      <c r="E796" s="121"/>
      <c r="F796" s="121"/>
      <c r="G796" s="121"/>
      <c r="H796" s="121"/>
      <c r="I796" s="121"/>
      <c r="J796" s="10"/>
      <c r="K796" s="9"/>
      <c r="L796" s="415"/>
      <c r="M796" s="408"/>
      <c r="N796" s="408"/>
      <c r="O796" s="408"/>
      <c r="P796" s="408"/>
      <c r="Q796" s="482"/>
      <c r="R796" s="394"/>
      <c r="S796" s="408"/>
      <c r="T796" s="482"/>
      <c r="U796" s="394"/>
      <c r="V796" s="408"/>
    </row>
    <row r="797" spans="1:22" customFormat="1">
      <c r="A797" s="121"/>
      <c r="B797" s="121"/>
      <c r="C797" s="121"/>
      <c r="D797" s="121"/>
      <c r="E797" s="121"/>
      <c r="F797" s="121"/>
      <c r="G797" s="121"/>
      <c r="H797" s="121"/>
      <c r="I797" s="121"/>
      <c r="J797" s="10"/>
      <c r="K797" s="9"/>
      <c r="L797" s="415"/>
      <c r="M797" s="408"/>
      <c r="N797" s="408"/>
      <c r="O797" s="408"/>
      <c r="P797" s="408"/>
      <c r="Q797" s="482"/>
      <c r="R797" s="394"/>
      <c r="S797" s="408"/>
      <c r="T797" s="482"/>
      <c r="U797" s="394"/>
      <c r="V797" s="408"/>
    </row>
    <row r="798" spans="1:22" customFormat="1">
      <c r="A798" s="121"/>
      <c r="B798" s="121"/>
      <c r="C798" s="121"/>
      <c r="D798" s="121"/>
      <c r="E798" s="121"/>
      <c r="F798" s="121"/>
      <c r="G798" s="121"/>
      <c r="H798" s="121"/>
      <c r="I798" s="121"/>
      <c r="J798" s="10"/>
      <c r="K798" s="9"/>
      <c r="L798" s="415"/>
      <c r="M798" s="408"/>
      <c r="N798" s="408"/>
      <c r="O798" s="408"/>
      <c r="P798" s="408"/>
      <c r="Q798" s="482"/>
      <c r="R798" s="394"/>
      <c r="S798" s="408"/>
      <c r="T798" s="482"/>
      <c r="U798" s="394"/>
      <c r="V798" s="408"/>
    </row>
    <row r="799" spans="1:22" customFormat="1">
      <c r="A799" s="121"/>
      <c r="B799" s="121"/>
      <c r="C799" s="121"/>
      <c r="D799" s="121"/>
      <c r="E799" s="121"/>
      <c r="F799" s="121"/>
      <c r="G799" s="121"/>
      <c r="H799" s="121"/>
      <c r="I799" s="121"/>
      <c r="J799" s="10"/>
      <c r="K799" s="9"/>
      <c r="L799" s="415"/>
      <c r="M799" s="408"/>
      <c r="N799" s="408"/>
      <c r="O799" s="408"/>
      <c r="P799" s="408"/>
      <c r="Q799" s="482"/>
      <c r="R799" s="394"/>
      <c r="S799" s="408"/>
      <c r="T799" s="482"/>
      <c r="U799" s="394"/>
      <c r="V799" s="408"/>
    </row>
    <row r="800" spans="1:22" customFormat="1">
      <c r="A800" s="121"/>
      <c r="B800" s="121"/>
      <c r="C800" s="121"/>
      <c r="D800" s="121"/>
      <c r="E800" s="121"/>
      <c r="F800" s="121"/>
      <c r="G800" s="121"/>
      <c r="H800" s="121"/>
      <c r="I800" s="121"/>
      <c r="J800" s="10"/>
      <c r="K800" s="9"/>
      <c r="L800" s="415"/>
      <c r="M800" s="408"/>
      <c r="N800" s="408"/>
      <c r="O800" s="408"/>
      <c r="P800" s="408"/>
      <c r="Q800" s="482"/>
      <c r="R800" s="394"/>
      <c r="S800" s="408"/>
      <c r="T800" s="482"/>
      <c r="U800" s="394"/>
      <c r="V800" s="408"/>
    </row>
    <row r="801" spans="1:22" customFormat="1">
      <c r="A801" s="121"/>
      <c r="B801" s="121"/>
      <c r="C801" s="121"/>
      <c r="D801" s="121"/>
      <c r="E801" s="121"/>
      <c r="F801" s="121"/>
      <c r="G801" s="121"/>
      <c r="H801" s="121"/>
      <c r="I801" s="121"/>
      <c r="J801" s="10"/>
      <c r="K801" s="9"/>
      <c r="L801" s="415"/>
      <c r="M801" s="408"/>
      <c r="N801" s="408"/>
      <c r="O801" s="408"/>
      <c r="P801" s="408"/>
      <c r="Q801" s="482"/>
      <c r="R801" s="394"/>
      <c r="S801" s="408"/>
      <c r="T801" s="482"/>
      <c r="U801" s="394"/>
      <c r="V801" s="408"/>
    </row>
    <row r="802" spans="1:22" customFormat="1">
      <c r="A802" s="121"/>
      <c r="B802" s="121"/>
      <c r="C802" s="121"/>
      <c r="D802" s="121"/>
      <c r="E802" s="121"/>
      <c r="F802" s="121"/>
      <c r="G802" s="121"/>
      <c r="H802" s="121"/>
      <c r="I802" s="121"/>
      <c r="J802" s="10"/>
      <c r="K802" s="9"/>
      <c r="L802" s="415"/>
      <c r="M802" s="408"/>
      <c r="N802" s="408"/>
      <c r="O802" s="408"/>
      <c r="P802" s="408"/>
      <c r="Q802" s="482"/>
      <c r="R802" s="394"/>
      <c r="S802" s="408"/>
      <c r="T802" s="482"/>
      <c r="U802" s="394"/>
      <c r="V802" s="408"/>
    </row>
    <row r="803" spans="1:22" customFormat="1">
      <c r="A803" s="121"/>
      <c r="B803" s="121"/>
      <c r="C803" s="121"/>
      <c r="D803" s="121"/>
      <c r="E803" s="121"/>
      <c r="F803" s="121"/>
      <c r="G803" s="121"/>
      <c r="H803" s="121"/>
      <c r="I803" s="121"/>
      <c r="J803" s="10"/>
      <c r="K803" s="9"/>
      <c r="L803" s="415"/>
      <c r="M803" s="408"/>
      <c r="N803" s="408"/>
      <c r="O803" s="408"/>
      <c r="P803" s="408"/>
      <c r="Q803" s="482"/>
      <c r="R803" s="394"/>
      <c r="S803" s="408"/>
      <c r="T803" s="482"/>
      <c r="U803" s="394"/>
      <c r="V803" s="408"/>
    </row>
    <row r="804" spans="1:22" customFormat="1">
      <c r="A804" s="121"/>
      <c r="B804" s="121"/>
      <c r="C804" s="121"/>
      <c r="D804" s="121"/>
      <c r="E804" s="121"/>
      <c r="F804" s="121"/>
      <c r="G804" s="121"/>
      <c r="H804" s="121"/>
      <c r="I804" s="121"/>
      <c r="J804" s="10"/>
      <c r="K804" s="9"/>
      <c r="L804" s="415"/>
      <c r="M804" s="408"/>
      <c r="N804" s="408"/>
      <c r="O804" s="408"/>
      <c r="P804" s="408"/>
      <c r="Q804" s="482"/>
      <c r="R804" s="394"/>
      <c r="S804" s="408"/>
      <c r="T804" s="482"/>
      <c r="U804" s="394"/>
      <c r="V804" s="408"/>
    </row>
    <row r="805" spans="1:22" customFormat="1">
      <c r="A805" s="121"/>
      <c r="B805" s="121"/>
      <c r="C805" s="121"/>
      <c r="D805" s="121"/>
      <c r="E805" s="121"/>
      <c r="F805" s="121"/>
      <c r="G805" s="121"/>
      <c r="H805" s="121"/>
      <c r="I805" s="121"/>
      <c r="J805" s="10"/>
      <c r="K805" s="9"/>
      <c r="L805" s="415"/>
      <c r="M805" s="408"/>
      <c r="N805" s="408"/>
      <c r="O805" s="408"/>
      <c r="P805" s="408"/>
      <c r="Q805" s="482"/>
      <c r="R805" s="394"/>
      <c r="S805" s="408"/>
      <c r="T805" s="482"/>
      <c r="U805" s="394"/>
      <c r="V805" s="408"/>
    </row>
    <row r="806" spans="1:22" customFormat="1">
      <c r="A806" s="121"/>
      <c r="B806" s="121"/>
      <c r="C806" s="121"/>
      <c r="D806" s="121"/>
      <c r="E806" s="121"/>
      <c r="F806" s="121"/>
      <c r="G806" s="121"/>
      <c r="H806" s="121"/>
      <c r="I806" s="121"/>
      <c r="J806" s="10"/>
      <c r="K806" s="9"/>
      <c r="L806" s="415"/>
      <c r="M806" s="408"/>
      <c r="N806" s="408"/>
      <c r="O806" s="408"/>
      <c r="P806" s="408"/>
      <c r="Q806" s="482"/>
      <c r="R806" s="394"/>
      <c r="S806" s="408"/>
      <c r="T806" s="482"/>
      <c r="U806" s="394"/>
      <c r="V806" s="408"/>
    </row>
    <row r="807" spans="1:22" customFormat="1">
      <c r="A807" s="121"/>
      <c r="B807" s="121"/>
      <c r="C807" s="121"/>
      <c r="D807" s="121"/>
      <c r="E807" s="121"/>
      <c r="F807" s="121"/>
      <c r="G807" s="121"/>
      <c r="H807" s="121"/>
      <c r="I807" s="121"/>
      <c r="J807" s="10"/>
      <c r="K807" s="9"/>
      <c r="L807" s="415"/>
      <c r="M807" s="408"/>
      <c r="N807" s="408"/>
      <c r="O807" s="408"/>
      <c r="P807" s="408"/>
      <c r="Q807" s="482"/>
      <c r="R807" s="394"/>
      <c r="S807" s="408"/>
      <c r="T807" s="482"/>
      <c r="U807" s="394"/>
      <c r="V807" s="408"/>
    </row>
    <row r="808" spans="1:22" customFormat="1">
      <c r="A808" s="121"/>
      <c r="B808" s="121"/>
      <c r="C808" s="121"/>
      <c r="D808" s="121"/>
      <c r="E808" s="121"/>
      <c r="F808" s="121"/>
      <c r="G808" s="121"/>
      <c r="H808" s="121"/>
      <c r="I808" s="121"/>
      <c r="J808" s="10"/>
      <c r="K808" s="9"/>
      <c r="L808" s="415"/>
      <c r="M808" s="408"/>
      <c r="N808" s="408"/>
      <c r="O808" s="408"/>
      <c r="P808" s="408"/>
      <c r="Q808" s="482"/>
      <c r="R808" s="394"/>
      <c r="S808" s="408"/>
      <c r="T808" s="482"/>
      <c r="U808" s="394"/>
      <c r="V808" s="408"/>
    </row>
    <row r="809" spans="1:22" customFormat="1">
      <c r="A809" s="121"/>
      <c r="B809" s="121"/>
      <c r="C809" s="121"/>
      <c r="D809" s="121"/>
      <c r="E809" s="121"/>
      <c r="F809" s="121"/>
      <c r="G809" s="121"/>
      <c r="H809" s="121"/>
      <c r="I809" s="121"/>
      <c r="J809" s="10"/>
      <c r="K809" s="9"/>
      <c r="L809" s="415"/>
      <c r="M809" s="408"/>
      <c r="N809" s="408"/>
      <c r="O809" s="408"/>
      <c r="P809" s="408"/>
      <c r="Q809" s="482"/>
      <c r="R809" s="394"/>
      <c r="S809" s="408"/>
      <c r="T809" s="482"/>
      <c r="U809" s="394"/>
      <c r="V809" s="408"/>
    </row>
    <row r="810" spans="1:22" customFormat="1">
      <c r="A810" s="121"/>
      <c r="B810" s="121"/>
      <c r="C810" s="121"/>
      <c r="D810" s="121"/>
      <c r="E810" s="121"/>
      <c r="F810" s="121"/>
      <c r="G810" s="121"/>
      <c r="H810" s="121"/>
      <c r="I810" s="121"/>
      <c r="J810" s="10"/>
      <c r="K810" s="9"/>
      <c r="L810" s="415"/>
      <c r="M810" s="408"/>
      <c r="N810" s="408"/>
      <c r="O810" s="408"/>
      <c r="P810" s="408"/>
      <c r="Q810" s="482"/>
      <c r="R810" s="394"/>
      <c r="S810" s="408"/>
      <c r="T810" s="482"/>
      <c r="U810" s="394"/>
      <c r="V810" s="408"/>
    </row>
    <row r="811" spans="1:22" customFormat="1">
      <c r="A811" s="121"/>
      <c r="B811" s="121"/>
      <c r="C811" s="121"/>
      <c r="D811" s="121"/>
      <c r="E811" s="121"/>
      <c r="F811" s="121"/>
      <c r="G811" s="121"/>
      <c r="H811" s="121"/>
      <c r="I811" s="121"/>
      <c r="J811" s="10"/>
      <c r="K811" s="9"/>
      <c r="L811" s="415"/>
      <c r="M811" s="408"/>
      <c r="N811" s="408"/>
      <c r="O811" s="408"/>
      <c r="P811" s="408"/>
      <c r="Q811" s="482"/>
      <c r="R811" s="394"/>
      <c r="S811" s="408"/>
      <c r="T811" s="482"/>
      <c r="U811" s="394"/>
      <c r="V811" s="408"/>
    </row>
    <row r="812" spans="1:22" customFormat="1">
      <c r="A812" s="121"/>
      <c r="B812" s="121"/>
      <c r="C812" s="121"/>
      <c r="D812" s="121"/>
      <c r="E812" s="121"/>
      <c r="F812" s="121"/>
      <c r="G812" s="121"/>
      <c r="H812" s="121"/>
      <c r="I812" s="121"/>
      <c r="J812" s="10"/>
      <c r="K812" s="9"/>
      <c r="L812" s="415"/>
      <c r="M812" s="408"/>
      <c r="N812" s="408"/>
      <c r="O812" s="408"/>
      <c r="P812" s="408"/>
      <c r="Q812" s="482"/>
      <c r="R812" s="394"/>
      <c r="S812" s="408"/>
      <c r="T812" s="482"/>
      <c r="U812" s="394"/>
      <c r="V812" s="408"/>
    </row>
    <row r="813" spans="1:22" customFormat="1">
      <c r="A813" s="121"/>
      <c r="B813" s="121"/>
      <c r="C813" s="121"/>
      <c r="D813" s="121"/>
      <c r="E813" s="121"/>
      <c r="F813" s="121"/>
      <c r="G813" s="121"/>
      <c r="H813" s="121"/>
      <c r="I813" s="121"/>
      <c r="J813" s="10"/>
      <c r="K813" s="9"/>
      <c r="L813" s="415"/>
      <c r="M813" s="408"/>
      <c r="N813" s="408"/>
      <c r="O813" s="408"/>
      <c r="P813" s="408"/>
      <c r="Q813" s="482"/>
      <c r="R813" s="394"/>
      <c r="S813" s="408"/>
      <c r="T813" s="482"/>
      <c r="U813" s="394"/>
      <c r="V813" s="408"/>
    </row>
    <row r="814" spans="1:22" customFormat="1">
      <c r="A814" s="121"/>
      <c r="B814" s="121"/>
      <c r="C814" s="121"/>
      <c r="D814" s="121"/>
      <c r="E814" s="121"/>
      <c r="F814" s="121"/>
      <c r="G814" s="121"/>
      <c r="H814" s="121"/>
      <c r="I814" s="121"/>
      <c r="J814" s="10"/>
      <c r="K814" s="9"/>
      <c r="L814" s="415"/>
      <c r="M814" s="408"/>
      <c r="N814" s="408"/>
      <c r="O814" s="408"/>
      <c r="P814" s="408"/>
      <c r="Q814" s="482"/>
      <c r="R814" s="394"/>
      <c r="S814" s="408"/>
      <c r="T814" s="482"/>
      <c r="U814" s="394"/>
      <c r="V814" s="408"/>
    </row>
    <row r="815" spans="1:22" customFormat="1">
      <c r="A815" s="121"/>
      <c r="B815" s="121"/>
      <c r="C815" s="121"/>
      <c r="D815" s="121"/>
      <c r="E815" s="121"/>
      <c r="F815" s="121"/>
      <c r="G815" s="121"/>
      <c r="H815" s="121"/>
      <c r="I815" s="121"/>
      <c r="J815" s="10"/>
      <c r="K815" s="9"/>
      <c r="L815" s="415"/>
      <c r="M815" s="408"/>
      <c r="N815" s="408"/>
      <c r="O815" s="408"/>
      <c r="P815" s="408"/>
      <c r="Q815" s="482"/>
      <c r="R815" s="394"/>
      <c r="S815" s="408"/>
      <c r="T815" s="482"/>
      <c r="U815" s="394"/>
      <c r="V815" s="408"/>
    </row>
    <row r="816" spans="1:22" customFormat="1">
      <c r="A816" s="121"/>
      <c r="B816" s="121"/>
      <c r="C816" s="121"/>
      <c r="D816" s="121"/>
      <c r="E816" s="121"/>
      <c r="F816" s="121"/>
      <c r="G816" s="121"/>
      <c r="H816" s="121"/>
      <c r="I816" s="121"/>
      <c r="J816" s="10"/>
      <c r="K816" s="9"/>
      <c r="L816" s="415"/>
      <c r="M816" s="408"/>
      <c r="N816" s="408"/>
      <c r="O816" s="408"/>
      <c r="P816" s="408"/>
      <c r="Q816" s="482"/>
      <c r="R816" s="394"/>
      <c r="S816" s="408"/>
      <c r="T816" s="482"/>
      <c r="U816" s="394"/>
      <c r="V816" s="408"/>
    </row>
    <row r="817" spans="1:22" customFormat="1">
      <c r="A817" s="121"/>
      <c r="B817" s="121"/>
      <c r="C817" s="121"/>
      <c r="D817" s="121"/>
      <c r="E817" s="121"/>
      <c r="F817" s="121"/>
      <c r="G817" s="121"/>
      <c r="H817" s="121"/>
      <c r="I817" s="121"/>
      <c r="J817" s="10"/>
      <c r="K817" s="9"/>
      <c r="L817" s="415"/>
      <c r="M817" s="408"/>
      <c r="N817" s="408"/>
      <c r="O817" s="408"/>
      <c r="P817" s="408"/>
      <c r="Q817" s="482"/>
      <c r="R817" s="394"/>
      <c r="S817" s="408"/>
      <c r="T817" s="482"/>
      <c r="U817" s="394"/>
      <c r="V817" s="408"/>
    </row>
    <row r="818" spans="1:22" customFormat="1">
      <c r="A818" s="121"/>
      <c r="B818" s="121"/>
      <c r="C818" s="121"/>
      <c r="D818" s="121"/>
      <c r="E818" s="121"/>
      <c r="F818" s="121"/>
      <c r="G818" s="121"/>
      <c r="H818" s="121"/>
      <c r="I818" s="121"/>
      <c r="J818" s="10"/>
      <c r="K818" s="9"/>
      <c r="L818" s="415"/>
      <c r="M818" s="408"/>
      <c r="N818" s="408"/>
      <c r="O818" s="408"/>
      <c r="P818" s="408"/>
      <c r="Q818" s="482"/>
      <c r="R818" s="394"/>
      <c r="S818" s="408"/>
      <c r="T818" s="482"/>
      <c r="U818" s="394"/>
      <c r="V818" s="408"/>
    </row>
    <row r="819" spans="1:22" customFormat="1">
      <c r="A819" s="121"/>
      <c r="B819" s="121"/>
      <c r="C819" s="121"/>
      <c r="D819" s="121"/>
      <c r="E819" s="121"/>
      <c r="F819" s="121"/>
      <c r="G819" s="121"/>
      <c r="H819" s="121"/>
      <c r="I819" s="121"/>
      <c r="J819" s="10"/>
      <c r="K819" s="9"/>
      <c r="L819" s="415"/>
      <c r="M819" s="408"/>
      <c r="N819" s="408"/>
      <c r="O819" s="408"/>
      <c r="P819" s="408"/>
      <c r="Q819" s="482"/>
      <c r="R819" s="394"/>
      <c r="S819" s="408"/>
      <c r="T819" s="482"/>
      <c r="U819" s="394"/>
      <c r="V819" s="408"/>
    </row>
    <row r="820" spans="1:22" customFormat="1">
      <c r="A820" s="121"/>
      <c r="B820" s="121"/>
      <c r="C820" s="121"/>
      <c r="D820" s="121"/>
      <c r="E820" s="121"/>
      <c r="F820" s="121"/>
      <c r="G820" s="121"/>
      <c r="H820" s="121"/>
      <c r="I820" s="121"/>
      <c r="J820" s="10"/>
      <c r="K820" s="9"/>
      <c r="L820" s="415"/>
      <c r="M820" s="408"/>
      <c r="N820" s="408"/>
      <c r="O820" s="408"/>
      <c r="P820" s="408"/>
      <c r="Q820" s="482"/>
      <c r="R820" s="394"/>
      <c r="S820" s="408"/>
      <c r="T820" s="482"/>
      <c r="U820" s="394"/>
      <c r="V820" s="408"/>
    </row>
    <row r="821" spans="1:22" customFormat="1">
      <c r="A821" s="121"/>
      <c r="B821" s="121"/>
      <c r="C821" s="121"/>
      <c r="D821" s="121"/>
      <c r="E821" s="121"/>
      <c r="F821" s="121"/>
      <c r="G821" s="121"/>
      <c r="H821" s="121"/>
      <c r="I821" s="121"/>
      <c r="J821" s="10"/>
      <c r="K821" s="9"/>
      <c r="L821" s="415"/>
      <c r="M821" s="408"/>
      <c r="N821" s="408"/>
      <c r="O821" s="408"/>
      <c r="P821" s="408"/>
      <c r="Q821" s="482"/>
      <c r="R821" s="394"/>
      <c r="S821" s="408"/>
      <c r="T821" s="482"/>
      <c r="U821" s="394"/>
      <c r="V821" s="408"/>
    </row>
    <row r="822" spans="1:22" customFormat="1">
      <c r="A822" s="121"/>
      <c r="B822" s="121"/>
      <c r="C822" s="121"/>
      <c r="D822" s="121"/>
      <c r="E822" s="121"/>
      <c r="F822" s="121"/>
      <c r="G822" s="121"/>
      <c r="H822" s="121"/>
      <c r="I822" s="121"/>
      <c r="J822" s="10"/>
      <c r="K822" s="9"/>
      <c r="L822" s="415"/>
      <c r="M822" s="408"/>
      <c r="N822" s="408"/>
      <c r="O822" s="408"/>
      <c r="P822" s="408"/>
      <c r="Q822" s="482"/>
      <c r="R822" s="394"/>
      <c r="S822" s="408"/>
      <c r="T822" s="482"/>
      <c r="U822" s="394"/>
      <c r="V822" s="408"/>
    </row>
    <row r="823" spans="1:22" customFormat="1">
      <c r="A823" s="121"/>
      <c r="B823" s="121"/>
      <c r="C823" s="121"/>
      <c r="D823" s="121"/>
      <c r="E823" s="121"/>
      <c r="F823" s="121"/>
      <c r="G823" s="121"/>
      <c r="H823" s="121"/>
      <c r="I823" s="121"/>
      <c r="J823" s="10"/>
      <c r="K823" s="9"/>
      <c r="L823" s="415"/>
      <c r="M823" s="408"/>
      <c r="N823" s="408"/>
      <c r="O823" s="408"/>
      <c r="P823" s="408"/>
      <c r="Q823" s="482"/>
      <c r="R823" s="394"/>
      <c r="S823" s="408"/>
      <c r="T823" s="482"/>
      <c r="U823" s="394"/>
      <c r="V823" s="408"/>
    </row>
    <row r="824" spans="1:22" customFormat="1">
      <c r="A824" s="121"/>
      <c r="B824" s="121"/>
      <c r="C824" s="121"/>
      <c r="D824" s="121"/>
      <c r="E824" s="121"/>
      <c r="F824" s="121"/>
      <c r="G824" s="121"/>
      <c r="H824" s="121"/>
      <c r="I824" s="121"/>
      <c r="J824" s="10"/>
      <c r="K824" s="9"/>
      <c r="L824" s="415"/>
      <c r="M824" s="408"/>
      <c r="N824" s="408"/>
      <c r="O824" s="408"/>
      <c r="P824" s="408"/>
      <c r="Q824" s="482"/>
      <c r="R824" s="394"/>
      <c r="S824" s="408"/>
      <c r="T824" s="482"/>
      <c r="U824" s="394"/>
      <c r="V824" s="408"/>
    </row>
    <row r="825" spans="1:22" customFormat="1">
      <c r="A825" s="121"/>
      <c r="B825" s="121"/>
      <c r="C825" s="121"/>
      <c r="D825" s="121"/>
      <c r="E825" s="121"/>
      <c r="F825" s="121"/>
      <c r="G825" s="121"/>
      <c r="H825" s="121"/>
      <c r="I825" s="121"/>
      <c r="J825" s="10"/>
      <c r="K825" s="9"/>
      <c r="L825" s="415"/>
      <c r="M825" s="408"/>
      <c r="N825" s="408"/>
      <c r="O825" s="408"/>
      <c r="P825" s="408"/>
      <c r="Q825" s="482"/>
      <c r="R825" s="394"/>
      <c r="S825" s="408"/>
      <c r="T825" s="482"/>
      <c r="U825" s="394"/>
      <c r="V825" s="408"/>
    </row>
    <row r="826" spans="1:22" customFormat="1">
      <c r="A826" s="121"/>
      <c r="B826" s="121"/>
      <c r="C826" s="121"/>
      <c r="D826" s="121"/>
      <c r="E826" s="121"/>
      <c r="F826" s="121"/>
      <c r="G826" s="121"/>
      <c r="H826" s="121"/>
      <c r="I826" s="121"/>
      <c r="J826" s="10"/>
      <c r="K826" s="9"/>
      <c r="L826" s="415"/>
      <c r="M826" s="408"/>
      <c r="N826" s="408"/>
      <c r="O826" s="408"/>
      <c r="P826" s="408"/>
      <c r="Q826" s="482"/>
      <c r="R826" s="394"/>
      <c r="S826" s="408"/>
      <c r="T826" s="482"/>
      <c r="U826" s="394"/>
      <c r="V826" s="408"/>
    </row>
    <row r="827" spans="1:22" customFormat="1">
      <c r="A827" s="121"/>
      <c r="B827" s="121"/>
      <c r="C827" s="121"/>
      <c r="D827" s="121"/>
      <c r="E827" s="121"/>
      <c r="F827" s="121"/>
      <c r="G827" s="121"/>
      <c r="H827" s="121"/>
      <c r="I827" s="121"/>
      <c r="J827" s="10"/>
      <c r="K827" s="9"/>
      <c r="L827" s="415"/>
      <c r="M827" s="408"/>
      <c r="N827" s="408"/>
      <c r="O827" s="408"/>
      <c r="P827" s="408"/>
      <c r="Q827" s="482"/>
      <c r="R827" s="394"/>
      <c r="S827" s="408"/>
      <c r="T827" s="482"/>
      <c r="U827" s="394"/>
      <c r="V827" s="408"/>
    </row>
    <row r="828" spans="1:22" customFormat="1">
      <c r="A828" s="121"/>
      <c r="B828" s="121"/>
      <c r="C828" s="121"/>
      <c r="D828" s="121"/>
      <c r="E828" s="121"/>
      <c r="F828" s="121"/>
      <c r="G828" s="121"/>
      <c r="H828" s="121"/>
      <c r="I828" s="121"/>
      <c r="J828" s="10"/>
      <c r="K828" s="9"/>
      <c r="L828" s="415"/>
      <c r="M828" s="408"/>
      <c r="N828" s="408"/>
      <c r="O828" s="408"/>
      <c r="P828" s="408"/>
      <c r="Q828" s="482"/>
      <c r="R828" s="394"/>
      <c r="S828" s="408"/>
      <c r="T828" s="482"/>
      <c r="U828" s="394"/>
      <c r="V828" s="408"/>
    </row>
    <row r="829" spans="1:22" customFormat="1">
      <c r="A829" s="121"/>
      <c r="B829" s="121"/>
      <c r="C829" s="121"/>
      <c r="D829" s="121"/>
      <c r="E829" s="121"/>
      <c r="F829" s="121"/>
      <c r="G829" s="121"/>
      <c r="H829" s="121"/>
      <c r="I829" s="121"/>
      <c r="J829" s="10"/>
      <c r="K829" s="9"/>
      <c r="L829" s="415"/>
      <c r="M829" s="408"/>
      <c r="N829" s="408"/>
      <c r="O829" s="408"/>
      <c r="P829" s="408"/>
      <c r="Q829" s="482"/>
      <c r="R829" s="394"/>
      <c r="S829" s="408"/>
      <c r="T829" s="482"/>
      <c r="U829" s="394"/>
      <c r="V829" s="408"/>
    </row>
    <row r="830" spans="1:22" customFormat="1">
      <c r="A830" s="121"/>
      <c r="B830" s="121"/>
      <c r="C830" s="121"/>
      <c r="D830" s="121"/>
      <c r="E830" s="121"/>
      <c r="F830" s="121"/>
      <c r="G830" s="121"/>
      <c r="H830" s="121"/>
      <c r="I830" s="121"/>
      <c r="J830" s="10"/>
      <c r="K830" s="9"/>
      <c r="L830" s="415"/>
      <c r="M830" s="408"/>
      <c r="N830" s="408"/>
      <c r="O830" s="408"/>
      <c r="P830" s="408"/>
      <c r="Q830" s="482"/>
      <c r="R830" s="394"/>
      <c r="S830" s="408"/>
      <c r="T830" s="482"/>
      <c r="U830" s="394"/>
      <c r="V830" s="408"/>
    </row>
    <row r="831" spans="1:22" customFormat="1">
      <c r="A831" s="121"/>
      <c r="B831" s="121"/>
      <c r="C831" s="121"/>
      <c r="D831" s="121"/>
      <c r="E831" s="121"/>
      <c r="F831" s="121"/>
      <c r="G831" s="121"/>
      <c r="H831" s="121"/>
      <c r="I831" s="121"/>
      <c r="J831" s="10"/>
      <c r="K831" s="9"/>
      <c r="L831" s="415"/>
      <c r="M831" s="408"/>
      <c r="N831" s="408"/>
      <c r="O831" s="408"/>
      <c r="P831" s="408"/>
      <c r="Q831" s="482"/>
      <c r="R831" s="394"/>
      <c r="S831" s="408"/>
      <c r="T831" s="482"/>
      <c r="U831" s="394"/>
      <c r="V831" s="408"/>
    </row>
    <row r="832" spans="1:22" customFormat="1">
      <c r="A832" s="121"/>
      <c r="B832" s="121"/>
      <c r="C832" s="121"/>
      <c r="D832" s="121"/>
      <c r="E832" s="121"/>
      <c r="F832" s="121"/>
      <c r="G832" s="121"/>
      <c r="H832" s="121"/>
      <c r="I832" s="121"/>
      <c r="J832" s="10"/>
      <c r="K832" s="9"/>
      <c r="L832" s="415"/>
      <c r="M832" s="408"/>
      <c r="N832" s="408"/>
      <c r="O832" s="408"/>
      <c r="P832" s="408"/>
      <c r="Q832" s="482"/>
      <c r="R832" s="394"/>
      <c r="S832" s="408"/>
      <c r="T832" s="482"/>
      <c r="U832" s="394"/>
      <c r="V832" s="408"/>
    </row>
    <row r="833" spans="1:22" customFormat="1">
      <c r="A833" s="121"/>
      <c r="B833" s="121"/>
      <c r="C833" s="121"/>
      <c r="D833" s="121"/>
      <c r="E833" s="121"/>
      <c r="F833" s="121"/>
      <c r="G833" s="121"/>
      <c r="H833" s="121"/>
      <c r="I833" s="121"/>
      <c r="J833" s="10"/>
      <c r="K833" s="9"/>
      <c r="L833" s="415"/>
      <c r="M833" s="408"/>
      <c r="N833" s="408"/>
      <c r="O833" s="408"/>
      <c r="P833" s="408"/>
      <c r="Q833" s="482"/>
      <c r="R833" s="394"/>
      <c r="S833" s="408"/>
      <c r="T833" s="482"/>
      <c r="U833" s="394"/>
      <c r="V833" s="408"/>
    </row>
    <row r="834" spans="1:22" customFormat="1">
      <c r="A834" s="121"/>
      <c r="B834" s="121"/>
      <c r="C834" s="121"/>
      <c r="D834" s="121"/>
      <c r="E834" s="121"/>
      <c r="F834" s="121"/>
      <c r="G834" s="121"/>
      <c r="H834" s="121"/>
      <c r="I834" s="121"/>
      <c r="J834" s="10"/>
      <c r="K834" s="9"/>
      <c r="L834" s="415"/>
      <c r="M834" s="408"/>
      <c r="N834" s="408"/>
      <c r="O834" s="408"/>
      <c r="P834" s="408"/>
      <c r="Q834" s="482"/>
      <c r="R834" s="394"/>
      <c r="S834" s="408"/>
      <c r="T834" s="482"/>
      <c r="U834" s="394"/>
      <c r="V834" s="408"/>
    </row>
    <row r="835" spans="1:22" customFormat="1">
      <c r="A835" s="121"/>
      <c r="B835" s="121"/>
      <c r="C835" s="121"/>
      <c r="D835" s="121"/>
      <c r="E835" s="121"/>
      <c r="F835" s="121"/>
      <c r="G835" s="121"/>
      <c r="H835" s="121"/>
      <c r="I835" s="121"/>
      <c r="J835" s="10"/>
      <c r="K835" s="9"/>
      <c r="L835" s="415"/>
      <c r="M835" s="408"/>
      <c r="N835" s="408"/>
      <c r="O835" s="408"/>
      <c r="P835" s="408"/>
      <c r="Q835" s="482"/>
      <c r="R835" s="394"/>
      <c r="S835" s="408"/>
      <c r="T835" s="482"/>
      <c r="U835" s="394"/>
      <c r="V835" s="408"/>
    </row>
    <row r="836" spans="1:22" customFormat="1">
      <c r="A836" s="121"/>
      <c r="B836" s="121"/>
      <c r="C836" s="121"/>
      <c r="D836" s="121"/>
      <c r="E836" s="121"/>
      <c r="F836" s="121"/>
      <c r="G836" s="121"/>
      <c r="H836" s="121"/>
      <c r="I836" s="121"/>
      <c r="J836" s="10"/>
      <c r="K836" s="9"/>
      <c r="L836" s="415"/>
      <c r="M836" s="408"/>
      <c r="N836" s="408"/>
      <c r="O836" s="408"/>
      <c r="P836" s="408"/>
      <c r="Q836" s="482"/>
      <c r="R836" s="394"/>
      <c r="S836" s="408"/>
      <c r="T836" s="482"/>
      <c r="U836" s="394"/>
      <c r="V836" s="408"/>
    </row>
    <row r="837" spans="1:22" customFormat="1">
      <c r="A837" s="121"/>
      <c r="B837" s="121"/>
      <c r="C837" s="121"/>
      <c r="D837" s="121"/>
      <c r="E837" s="121"/>
      <c r="F837" s="121"/>
      <c r="G837" s="121"/>
      <c r="H837" s="121"/>
      <c r="I837" s="121"/>
      <c r="J837" s="10"/>
      <c r="K837" s="9"/>
      <c r="L837" s="415"/>
      <c r="M837" s="408"/>
      <c r="N837" s="408"/>
      <c r="O837" s="408"/>
      <c r="P837" s="408"/>
      <c r="Q837" s="482"/>
      <c r="R837" s="394"/>
      <c r="S837" s="408"/>
      <c r="T837" s="482"/>
      <c r="U837" s="394"/>
      <c r="V837" s="408"/>
    </row>
    <row r="838" spans="1:22" customFormat="1">
      <c r="A838" s="121"/>
      <c r="B838" s="121"/>
      <c r="C838" s="121"/>
      <c r="D838" s="121"/>
      <c r="E838" s="121"/>
      <c r="F838" s="121"/>
      <c r="G838" s="121"/>
      <c r="H838" s="121"/>
      <c r="I838" s="121"/>
      <c r="J838" s="10"/>
      <c r="K838" s="9"/>
      <c r="L838" s="415"/>
      <c r="M838" s="408"/>
      <c r="N838" s="408"/>
      <c r="O838" s="408"/>
      <c r="P838" s="408"/>
      <c r="Q838" s="482"/>
      <c r="R838" s="394"/>
      <c r="S838" s="408"/>
      <c r="T838" s="482"/>
      <c r="U838" s="394"/>
      <c r="V838" s="408"/>
    </row>
    <row r="839" spans="1:22" customFormat="1">
      <c r="A839" s="121"/>
      <c r="B839" s="121"/>
      <c r="C839" s="121"/>
      <c r="D839" s="121"/>
      <c r="E839" s="121"/>
      <c r="F839" s="121"/>
      <c r="G839" s="121"/>
      <c r="H839" s="121"/>
      <c r="I839" s="121"/>
      <c r="J839" s="10"/>
      <c r="K839" s="9"/>
      <c r="L839" s="415"/>
      <c r="M839" s="408"/>
      <c r="N839" s="408"/>
      <c r="O839" s="408"/>
      <c r="P839" s="408"/>
      <c r="Q839" s="482"/>
      <c r="R839" s="394"/>
      <c r="S839" s="408"/>
      <c r="T839" s="482"/>
      <c r="U839" s="394"/>
      <c r="V839" s="408"/>
    </row>
    <row r="840" spans="1:22" customFormat="1">
      <c r="A840" s="121"/>
      <c r="B840" s="121"/>
      <c r="C840" s="121"/>
      <c r="D840" s="121"/>
      <c r="E840" s="121"/>
      <c r="F840" s="121"/>
      <c r="G840" s="121"/>
      <c r="H840" s="121"/>
      <c r="I840" s="121"/>
      <c r="J840" s="10"/>
      <c r="K840" s="9"/>
      <c r="L840" s="415"/>
      <c r="M840" s="408"/>
      <c r="N840" s="408"/>
      <c r="O840" s="408"/>
      <c r="P840" s="408"/>
      <c r="Q840" s="482"/>
      <c r="R840" s="394"/>
      <c r="S840" s="408"/>
      <c r="T840" s="482"/>
      <c r="U840" s="394"/>
      <c r="V840" s="408"/>
    </row>
    <row r="841" spans="1:22" customFormat="1">
      <c r="A841" s="121"/>
      <c r="B841" s="121"/>
      <c r="C841" s="121"/>
      <c r="D841" s="121"/>
      <c r="E841" s="121"/>
      <c r="F841" s="121"/>
      <c r="G841" s="121"/>
      <c r="H841" s="121"/>
      <c r="I841" s="121"/>
      <c r="J841" s="10"/>
      <c r="K841" s="9"/>
      <c r="L841" s="415"/>
      <c r="M841" s="408"/>
      <c r="N841" s="408"/>
      <c r="O841" s="408"/>
      <c r="P841" s="408"/>
      <c r="Q841" s="482"/>
      <c r="R841" s="394"/>
      <c r="S841" s="408"/>
      <c r="T841" s="482"/>
      <c r="U841" s="394"/>
      <c r="V841" s="408"/>
    </row>
    <row r="842" spans="1:22" customFormat="1">
      <c r="A842" s="121"/>
      <c r="B842" s="121"/>
      <c r="C842" s="121"/>
      <c r="D842" s="121"/>
      <c r="E842" s="121"/>
      <c r="F842" s="121"/>
      <c r="G842" s="121"/>
      <c r="H842" s="121"/>
      <c r="I842" s="121"/>
      <c r="J842" s="10"/>
      <c r="K842" s="9"/>
      <c r="L842" s="415"/>
      <c r="M842" s="408"/>
      <c r="N842" s="408"/>
      <c r="O842" s="408"/>
      <c r="P842" s="408"/>
      <c r="Q842" s="482"/>
      <c r="R842" s="394"/>
      <c r="S842" s="408"/>
      <c r="T842" s="482"/>
      <c r="U842" s="394"/>
      <c r="V842" s="408"/>
    </row>
    <row r="843" spans="1:22" customFormat="1">
      <c r="A843" s="121"/>
      <c r="B843" s="121"/>
      <c r="C843" s="121"/>
      <c r="D843" s="121"/>
      <c r="E843" s="121"/>
      <c r="F843" s="121"/>
      <c r="G843" s="121"/>
      <c r="H843" s="121"/>
      <c r="I843" s="121"/>
      <c r="J843" s="10"/>
      <c r="K843" s="9"/>
      <c r="L843" s="415"/>
      <c r="M843" s="408"/>
      <c r="N843" s="408"/>
      <c r="O843" s="408"/>
      <c r="P843" s="408"/>
      <c r="Q843" s="482"/>
      <c r="R843" s="394"/>
      <c r="S843" s="408"/>
      <c r="T843" s="482"/>
      <c r="U843" s="394"/>
      <c r="V843" s="408"/>
    </row>
    <row r="844" spans="1:22" customFormat="1">
      <c r="A844" s="121"/>
      <c r="B844" s="121"/>
      <c r="C844" s="121"/>
      <c r="D844" s="121"/>
      <c r="E844" s="121"/>
      <c r="F844" s="121"/>
      <c r="G844" s="121"/>
      <c r="H844" s="121"/>
      <c r="I844" s="121"/>
      <c r="J844" s="10"/>
      <c r="K844" s="9"/>
      <c r="L844" s="415"/>
      <c r="M844" s="408"/>
      <c r="N844" s="408"/>
      <c r="O844" s="408"/>
      <c r="P844" s="408"/>
      <c r="Q844" s="482"/>
      <c r="R844" s="394"/>
      <c r="S844" s="408"/>
      <c r="T844" s="482"/>
      <c r="U844" s="394"/>
      <c r="V844" s="408"/>
    </row>
    <row r="845" spans="1:22" customFormat="1">
      <c r="A845" s="121"/>
      <c r="B845" s="121"/>
      <c r="C845" s="121"/>
      <c r="D845" s="121"/>
      <c r="E845" s="121"/>
      <c r="F845" s="121"/>
      <c r="G845" s="121"/>
      <c r="H845" s="121"/>
      <c r="I845" s="121"/>
      <c r="J845" s="10"/>
      <c r="K845" s="9"/>
      <c r="L845" s="415"/>
      <c r="M845" s="408"/>
      <c r="N845" s="408"/>
      <c r="O845" s="408"/>
      <c r="P845" s="408"/>
      <c r="Q845" s="482"/>
      <c r="R845" s="394"/>
      <c r="S845" s="408"/>
      <c r="T845" s="482"/>
      <c r="U845" s="394"/>
      <c r="V845" s="408"/>
    </row>
    <row r="846" spans="1:22" customFormat="1">
      <c r="A846" s="121"/>
      <c r="B846" s="121"/>
      <c r="C846" s="121"/>
      <c r="D846" s="121"/>
      <c r="E846" s="121"/>
      <c r="F846" s="121"/>
      <c r="G846" s="121"/>
      <c r="H846" s="121"/>
      <c r="I846" s="121"/>
      <c r="J846" s="10"/>
      <c r="K846" s="9"/>
      <c r="L846" s="415"/>
      <c r="M846" s="408"/>
      <c r="N846" s="408"/>
      <c r="O846" s="408"/>
      <c r="P846" s="408"/>
      <c r="Q846" s="482"/>
      <c r="R846" s="394"/>
      <c r="S846" s="408"/>
      <c r="T846" s="482"/>
      <c r="U846" s="394"/>
      <c r="V846" s="408"/>
    </row>
    <row r="847" spans="1:22" customFormat="1">
      <c r="A847" s="121"/>
      <c r="B847" s="121"/>
      <c r="C847" s="121"/>
      <c r="D847" s="121"/>
      <c r="E847" s="121"/>
      <c r="F847" s="121"/>
      <c r="G847" s="121"/>
      <c r="H847" s="121"/>
      <c r="I847" s="121"/>
      <c r="J847" s="10"/>
      <c r="K847" s="9"/>
      <c r="L847" s="415"/>
      <c r="M847" s="408"/>
      <c r="N847" s="408"/>
      <c r="O847" s="408"/>
      <c r="P847" s="408"/>
      <c r="Q847" s="482"/>
      <c r="R847" s="394"/>
      <c r="S847" s="408"/>
      <c r="T847" s="482"/>
      <c r="U847" s="394"/>
      <c r="V847" s="408"/>
    </row>
    <row r="848" spans="1:22" customFormat="1">
      <c r="A848" s="121"/>
      <c r="B848" s="121"/>
      <c r="C848" s="121"/>
      <c r="D848" s="121"/>
      <c r="E848" s="121"/>
      <c r="F848" s="121"/>
      <c r="G848" s="121"/>
      <c r="H848" s="121"/>
      <c r="I848" s="121"/>
      <c r="J848" s="10"/>
      <c r="K848" s="9"/>
      <c r="L848" s="415"/>
      <c r="M848" s="408"/>
      <c r="N848" s="408"/>
      <c r="O848" s="408"/>
      <c r="P848" s="408"/>
      <c r="Q848" s="482"/>
      <c r="R848" s="394"/>
      <c r="S848" s="408"/>
      <c r="T848" s="482"/>
      <c r="U848" s="394"/>
      <c r="V848" s="408"/>
    </row>
    <row r="849" spans="1:22" customFormat="1">
      <c r="A849" s="121"/>
      <c r="B849" s="121"/>
      <c r="C849" s="121"/>
      <c r="D849" s="121"/>
      <c r="E849" s="121"/>
      <c r="F849" s="121"/>
      <c r="G849" s="121"/>
      <c r="H849" s="121"/>
      <c r="I849" s="121"/>
      <c r="J849" s="10"/>
      <c r="K849" s="9"/>
      <c r="L849" s="415"/>
      <c r="M849" s="408"/>
      <c r="N849" s="408"/>
      <c r="O849" s="408"/>
      <c r="P849" s="408"/>
      <c r="Q849" s="482"/>
      <c r="R849" s="394"/>
      <c r="S849" s="408"/>
      <c r="T849" s="482"/>
      <c r="U849" s="394"/>
      <c r="V849" s="408"/>
    </row>
    <row r="850" spans="1:22" customFormat="1">
      <c r="A850" s="121"/>
      <c r="B850" s="121"/>
      <c r="C850" s="121"/>
      <c r="D850" s="121"/>
      <c r="E850" s="121"/>
      <c r="F850" s="121"/>
      <c r="G850" s="121"/>
      <c r="H850" s="121"/>
      <c r="I850" s="121"/>
      <c r="J850" s="10"/>
      <c r="K850" s="9"/>
      <c r="L850" s="415"/>
      <c r="M850" s="408"/>
      <c r="N850" s="408"/>
      <c r="O850" s="408"/>
      <c r="P850" s="408"/>
      <c r="Q850" s="482"/>
      <c r="R850" s="394"/>
      <c r="S850" s="408"/>
      <c r="T850" s="482"/>
      <c r="U850" s="394"/>
      <c r="V850" s="408"/>
    </row>
    <row r="851" spans="1:22" customFormat="1">
      <c r="A851" s="121"/>
      <c r="B851" s="121"/>
      <c r="C851" s="121"/>
      <c r="D851" s="121"/>
      <c r="E851" s="121"/>
      <c r="F851" s="121"/>
      <c r="G851" s="121"/>
      <c r="H851" s="121"/>
      <c r="I851" s="121"/>
      <c r="J851" s="10"/>
      <c r="K851" s="9"/>
      <c r="L851" s="415"/>
      <c r="M851" s="408"/>
      <c r="N851" s="408"/>
      <c r="O851" s="408"/>
      <c r="P851" s="408"/>
      <c r="Q851" s="482"/>
      <c r="R851" s="394"/>
      <c r="S851" s="408"/>
      <c r="T851" s="482"/>
      <c r="U851" s="394"/>
      <c r="V851" s="408"/>
    </row>
    <row r="852" spans="1:22" customFormat="1">
      <c r="A852" s="121"/>
      <c r="B852" s="121"/>
      <c r="C852" s="121"/>
      <c r="D852" s="121"/>
      <c r="E852" s="121"/>
      <c r="F852" s="121"/>
      <c r="G852" s="121"/>
      <c r="H852" s="121"/>
      <c r="I852" s="121"/>
      <c r="J852" s="10"/>
      <c r="K852" s="9"/>
      <c r="L852" s="415"/>
      <c r="M852" s="408"/>
      <c r="N852" s="408"/>
      <c r="O852" s="408"/>
      <c r="P852" s="408"/>
      <c r="Q852" s="482"/>
      <c r="R852" s="394"/>
      <c r="S852" s="408"/>
      <c r="T852" s="482"/>
      <c r="U852" s="394"/>
      <c r="V852" s="408"/>
    </row>
    <row r="853" spans="1:22" customFormat="1">
      <c r="A853" s="121"/>
      <c r="B853" s="121"/>
      <c r="C853" s="121"/>
      <c r="D853" s="121"/>
      <c r="E853" s="121"/>
      <c r="F853" s="121"/>
      <c r="G853" s="121"/>
      <c r="H853" s="121"/>
      <c r="I853" s="121"/>
      <c r="J853" s="10"/>
      <c r="K853" s="9"/>
      <c r="L853" s="415"/>
      <c r="M853" s="408"/>
      <c r="N853" s="408"/>
      <c r="O853" s="408"/>
      <c r="P853" s="408"/>
      <c r="Q853" s="482"/>
      <c r="R853" s="394"/>
      <c r="S853" s="408"/>
      <c r="T853" s="482"/>
      <c r="U853" s="394"/>
      <c r="V853" s="408"/>
    </row>
    <row r="854" spans="1:22" customFormat="1">
      <c r="A854" s="121"/>
      <c r="B854" s="121"/>
      <c r="C854" s="121"/>
      <c r="D854" s="121"/>
      <c r="E854" s="121"/>
      <c r="F854" s="121"/>
      <c r="G854" s="121"/>
      <c r="H854" s="121"/>
      <c r="I854" s="121"/>
      <c r="J854" s="10"/>
      <c r="K854" s="9"/>
      <c r="L854" s="415"/>
      <c r="M854" s="408"/>
      <c r="N854" s="408"/>
      <c r="O854" s="408"/>
      <c r="P854" s="408"/>
      <c r="Q854" s="482"/>
      <c r="R854" s="394"/>
      <c r="S854" s="408"/>
      <c r="T854" s="482"/>
      <c r="U854" s="394"/>
      <c r="V854" s="408"/>
    </row>
    <row r="855" spans="1:22" customFormat="1">
      <c r="A855" s="121"/>
      <c r="B855" s="121"/>
      <c r="C855" s="121"/>
      <c r="D855" s="121"/>
      <c r="E855" s="121"/>
      <c r="F855" s="121"/>
      <c r="G855" s="121"/>
      <c r="H855" s="121"/>
      <c r="I855" s="121"/>
      <c r="J855" s="10"/>
      <c r="K855" s="9"/>
      <c r="L855" s="415"/>
      <c r="M855" s="408"/>
      <c r="N855" s="408"/>
      <c r="O855" s="408"/>
      <c r="P855" s="408"/>
      <c r="Q855" s="482"/>
      <c r="R855" s="394"/>
      <c r="S855" s="408"/>
      <c r="T855" s="482"/>
      <c r="U855" s="394"/>
      <c r="V855" s="408"/>
    </row>
    <row r="856" spans="1:22" customFormat="1">
      <c r="A856" s="121"/>
      <c r="B856" s="121"/>
      <c r="C856" s="121"/>
      <c r="D856" s="121"/>
      <c r="E856" s="121"/>
      <c r="F856" s="121"/>
      <c r="G856" s="121"/>
      <c r="H856" s="121"/>
      <c r="I856" s="121"/>
      <c r="J856" s="10"/>
      <c r="K856" s="9"/>
      <c r="L856" s="415"/>
      <c r="M856" s="408"/>
      <c r="N856" s="408"/>
      <c r="O856" s="408"/>
      <c r="P856" s="408"/>
      <c r="Q856" s="482"/>
      <c r="R856" s="394"/>
      <c r="S856" s="408"/>
      <c r="T856" s="482"/>
      <c r="U856" s="394"/>
      <c r="V856" s="408"/>
    </row>
    <row r="857" spans="1:22" customFormat="1">
      <c r="A857" s="121"/>
      <c r="B857" s="121"/>
      <c r="C857" s="121"/>
      <c r="D857" s="121"/>
      <c r="E857" s="121"/>
      <c r="F857" s="121"/>
      <c r="G857" s="121"/>
      <c r="H857" s="121"/>
      <c r="I857" s="121"/>
      <c r="J857" s="10"/>
      <c r="K857" s="9"/>
      <c r="L857" s="415"/>
      <c r="M857" s="408"/>
      <c r="N857" s="408"/>
      <c r="O857" s="408"/>
      <c r="P857" s="408"/>
      <c r="Q857" s="482"/>
      <c r="R857" s="394"/>
      <c r="S857" s="408"/>
      <c r="T857" s="482"/>
      <c r="U857" s="394"/>
      <c r="V857" s="408"/>
    </row>
    <row r="858" spans="1:22" customFormat="1">
      <c r="A858" s="121"/>
      <c r="B858" s="121"/>
      <c r="C858" s="121"/>
      <c r="D858" s="121"/>
      <c r="E858" s="121"/>
      <c r="F858" s="121"/>
      <c r="G858" s="121"/>
      <c r="H858" s="121"/>
      <c r="I858" s="121"/>
      <c r="J858" s="10"/>
      <c r="K858" s="9"/>
      <c r="L858" s="415"/>
      <c r="M858" s="408"/>
      <c r="N858" s="408"/>
      <c r="O858" s="408"/>
      <c r="P858" s="408"/>
      <c r="Q858" s="482"/>
      <c r="R858" s="394"/>
      <c r="S858" s="408"/>
      <c r="T858" s="482"/>
      <c r="U858" s="394"/>
      <c r="V858" s="408"/>
    </row>
    <row r="859" spans="1:22" customFormat="1">
      <c r="A859" s="121"/>
      <c r="B859" s="121"/>
      <c r="C859" s="121"/>
      <c r="D859" s="121"/>
      <c r="E859" s="121"/>
      <c r="F859" s="121"/>
      <c r="G859" s="121"/>
      <c r="H859" s="121"/>
      <c r="I859" s="121"/>
      <c r="J859" s="10"/>
      <c r="K859" s="9"/>
      <c r="L859" s="415"/>
      <c r="M859" s="408"/>
      <c r="N859" s="408"/>
      <c r="O859" s="408"/>
      <c r="P859" s="408"/>
      <c r="Q859" s="482"/>
      <c r="R859" s="394"/>
      <c r="S859" s="408"/>
      <c r="T859" s="482"/>
      <c r="U859" s="394"/>
      <c r="V859" s="408"/>
    </row>
    <row r="860" spans="1:22" customFormat="1">
      <c r="A860" s="121"/>
      <c r="B860" s="121"/>
      <c r="C860" s="121"/>
      <c r="D860" s="121"/>
      <c r="E860" s="121"/>
      <c r="F860" s="121"/>
      <c r="G860" s="121"/>
      <c r="H860" s="121"/>
      <c r="I860" s="121"/>
      <c r="J860" s="10"/>
      <c r="K860" s="9"/>
      <c r="L860" s="415"/>
      <c r="M860" s="408"/>
      <c r="N860" s="408"/>
      <c r="O860" s="408"/>
      <c r="P860" s="408"/>
      <c r="Q860" s="482"/>
      <c r="R860" s="394"/>
      <c r="S860" s="408"/>
      <c r="T860" s="482"/>
      <c r="U860" s="394"/>
      <c r="V860" s="408"/>
    </row>
    <row r="861" spans="1:22" customFormat="1">
      <c r="A861" s="121"/>
      <c r="B861" s="121"/>
      <c r="C861" s="121"/>
      <c r="D861" s="121"/>
      <c r="E861" s="121"/>
      <c r="F861" s="121"/>
      <c r="G861" s="121"/>
      <c r="H861" s="121"/>
      <c r="I861" s="121"/>
      <c r="J861" s="10"/>
      <c r="K861" s="9"/>
      <c r="L861" s="415"/>
      <c r="M861" s="408"/>
      <c r="N861" s="408"/>
      <c r="O861" s="408"/>
      <c r="P861" s="408"/>
      <c r="Q861" s="482"/>
      <c r="R861" s="394"/>
      <c r="S861" s="408"/>
      <c r="T861" s="482"/>
      <c r="U861" s="394"/>
      <c r="V861" s="408"/>
    </row>
    <row r="862" spans="1:22" customFormat="1">
      <c r="A862" s="121"/>
      <c r="B862" s="121"/>
      <c r="C862" s="121"/>
      <c r="D862" s="121"/>
      <c r="E862" s="121"/>
      <c r="F862" s="121"/>
      <c r="G862" s="121"/>
      <c r="H862" s="121"/>
      <c r="I862" s="121"/>
      <c r="J862" s="10"/>
      <c r="K862" s="9"/>
      <c r="L862" s="415"/>
      <c r="M862" s="408"/>
      <c r="N862" s="408"/>
      <c r="O862" s="408"/>
      <c r="P862" s="408"/>
      <c r="Q862" s="482"/>
      <c r="R862" s="394"/>
      <c r="S862" s="408"/>
      <c r="T862" s="482"/>
      <c r="U862" s="394"/>
      <c r="V862" s="408"/>
    </row>
    <row r="863" spans="1:22" customFormat="1">
      <c r="A863" s="121"/>
      <c r="B863" s="121"/>
      <c r="C863" s="121"/>
      <c r="D863" s="121"/>
      <c r="E863" s="121"/>
      <c r="F863" s="121"/>
      <c r="G863" s="121"/>
      <c r="H863" s="121"/>
      <c r="I863" s="121"/>
      <c r="J863" s="10"/>
      <c r="K863" s="9"/>
      <c r="L863" s="415"/>
      <c r="M863" s="408"/>
      <c r="N863" s="408"/>
      <c r="O863" s="408"/>
      <c r="P863" s="408"/>
      <c r="Q863" s="482"/>
      <c r="R863" s="394"/>
      <c r="S863" s="408"/>
      <c r="T863" s="482"/>
      <c r="U863" s="394"/>
      <c r="V863" s="408"/>
    </row>
    <row r="864" spans="1:22" customFormat="1">
      <c r="A864" s="121"/>
      <c r="B864" s="121"/>
      <c r="C864" s="121"/>
      <c r="D864" s="121"/>
      <c r="E864" s="121"/>
      <c r="F864" s="121"/>
      <c r="G864" s="121"/>
      <c r="H864" s="121"/>
      <c r="I864" s="121"/>
      <c r="J864" s="10"/>
      <c r="K864" s="9"/>
      <c r="L864" s="415"/>
      <c r="M864" s="408"/>
      <c r="N864" s="408"/>
      <c r="O864" s="408"/>
      <c r="P864" s="408"/>
      <c r="Q864" s="482"/>
      <c r="R864" s="394"/>
      <c r="S864" s="408"/>
      <c r="T864" s="482"/>
      <c r="U864" s="394"/>
      <c r="V864" s="408"/>
    </row>
    <row r="865" spans="1:22" customFormat="1">
      <c r="A865" s="121"/>
      <c r="B865" s="121"/>
      <c r="C865" s="121"/>
      <c r="D865" s="121"/>
      <c r="E865" s="121"/>
      <c r="F865" s="121"/>
      <c r="G865" s="121"/>
      <c r="H865" s="121"/>
      <c r="I865" s="121"/>
      <c r="J865" s="10"/>
      <c r="K865" s="9"/>
      <c r="L865" s="415"/>
      <c r="M865" s="408"/>
      <c r="N865" s="408"/>
      <c r="O865" s="408"/>
      <c r="P865" s="408"/>
      <c r="Q865" s="482"/>
      <c r="R865" s="394"/>
      <c r="S865" s="408"/>
      <c r="T865" s="482"/>
      <c r="U865" s="394"/>
      <c r="V865" s="408"/>
    </row>
    <row r="866" spans="1:22" customFormat="1">
      <c r="A866" s="121"/>
      <c r="B866" s="121"/>
      <c r="C866" s="121"/>
      <c r="D866" s="121"/>
      <c r="E866" s="121"/>
      <c r="F866" s="121"/>
      <c r="G866" s="121"/>
      <c r="H866" s="121"/>
      <c r="I866" s="121"/>
      <c r="J866" s="10"/>
      <c r="K866" s="9"/>
      <c r="L866" s="415"/>
      <c r="M866" s="408"/>
      <c r="N866" s="408"/>
      <c r="O866" s="408"/>
      <c r="P866" s="408"/>
      <c r="Q866" s="482"/>
      <c r="R866" s="394"/>
      <c r="S866" s="408"/>
      <c r="T866" s="482"/>
      <c r="U866" s="394"/>
      <c r="V866" s="408"/>
    </row>
    <row r="867" spans="1:22" customFormat="1">
      <c r="A867" s="121"/>
      <c r="B867" s="121"/>
      <c r="C867" s="121"/>
      <c r="D867" s="121"/>
      <c r="E867" s="121"/>
      <c r="F867" s="121"/>
      <c r="G867" s="121"/>
      <c r="H867" s="121"/>
      <c r="I867" s="121"/>
      <c r="J867" s="10"/>
      <c r="K867" s="9"/>
      <c r="L867" s="415"/>
      <c r="M867" s="408"/>
      <c r="N867" s="408"/>
      <c r="O867" s="408"/>
      <c r="P867" s="408"/>
      <c r="Q867" s="482"/>
      <c r="R867" s="394"/>
      <c r="S867" s="408"/>
      <c r="T867" s="482"/>
      <c r="U867" s="394"/>
      <c r="V867" s="408"/>
    </row>
    <row r="868" spans="1:22" customFormat="1">
      <c r="A868" s="121"/>
      <c r="B868" s="121"/>
      <c r="C868" s="121"/>
      <c r="D868" s="121"/>
      <c r="E868" s="121"/>
      <c r="F868" s="121"/>
      <c r="G868" s="121"/>
      <c r="H868" s="121"/>
      <c r="I868" s="121"/>
      <c r="J868" s="10"/>
      <c r="K868" s="9"/>
      <c r="L868" s="415"/>
      <c r="M868" s="408"/>
      <c r="N868" s="408"/>
      <c r="O868" s="408"/>
      <c r="P868" s="408"/>
      <c r="Q868" s="482"/>
      <c r="R868" s="394"/>
      <c r="S868" s="408"/>
      <c r="T868" s="482"/>
      <c r="U868" s="394"/>
      <c r="V868" s="408"/>
    </row>
    <row r="869" spans="1:22" customFormat="1">
      <c r="A869" s="121"/>
      <c r="B869" s="121"/>
      <c r="C869" s="121"/>
      <c r="D869" s="121"/>
      <c r="E869" s="121"/>
      <c r="F869" s="121"/>
      <c r="G869" s="121"/>
      <c r="H869" s="121"/>
      <c r="I869" s="121"/>
      <c r="J869" s="10"/>
      <c r="K869" s="9"/>
      <c r="L869" s="415"/>
      <c r="M869" s="408"/>
      <c r="N869" s="408"/>
      <c r="O869" s="408"/>
      <c r="P869" s="408"/>
      <c r="Q869" s="482"/>
      <c r="R869" s="394"/>
      <c r="S869" s="408"/>
      <c r="T869" s="482"/>
      <c r="U869" s="394"/>
      <c r="V869" s="408"/>
    </row>
    <row r="870" spans="1:22" customFormat="1">
      <c r="A870" s="121"/>
      <c r="B870" s="121"/>
      <c r="C870" s="121"/>
      <c r="D870" s="121"/>
      <c r="E870" s="121"/>
      <c r="F870" s="121"/>
      <c r="G870" s="121"/>
      <c r="H870" s="121"/>
      <c r="I870" s="121"/>
      <c r="J870" s="10"/>
      <c r="K870" s="9"/>
      <c r="L870" s="415"/>
      <c r="M870" s="408"/>
      <c r="N870" s="408"/>
      <c r="O870" s="408"/>
      <c r="P870" s="408"/>
      <c r="Q870" s="482"/>
      <c r="R870" s="394"/>
      <c r="S870" s="408"/>
      <c r="T870" s="482"/>
      <c r="U870" s="394"/>
      <c r="V870" s="408"/>
    </row>
    <row r="871" spans="1:22" customFormat="1">
      <c r="A871" s="121"/>
      <c r="B871" s="121"/>
      <c r="C871" s="121"/>
      <c r="D871" s="121"/>
      <c r="E871" s="121"/>
      <c r="F871" s="121"/>
      <c r="G871" s="121"/>
      <c r="H871" s="121"/>
      <c r="I871" s="121"/>
      <c r="J871" s="10"/>
      <c r="K871" s="9"/>
      <c r="L871" s="415"/>
      <c r="M871" s="408"/>
      <c r="N871" s="408"/>
      <c r="O871" s="408"/>
      <c r="P871" s="408"/>
      <c r="Q871" s="482"/>
      <c r="R871" s="394"/>
      <c r="S871" s="408"/>
      <c r="T871" s="482"/>
      <c r="U871" s="394"/>
      <c r="V871" s="408"/>
    </row>
    <row r="872" spans="1:22" customFormat="1">
      <c r="A872" s="121"/>
      <c r="B872" s="121"/>
      <c r="C872" s="121"/>
      <c r="D872" s="121"/>
      <c r="E872" s="121"/>
      <c r="F872" s="121"/>
      <c r="G872" s="121"/>
      <c r="H872" s="121"/>
      <c r="I872" s="121"/>
      <c r="J872" s="10"/>
      <c r="K872" s="9"/>
      <c r="L872" s="415"/>
      <c r="M872" s="408"/>
      <c r="N872" s="408"/>
      <c r="O872" s="408"/>
      <c r="P872" s="408"/>
      <c r="Q872" s="482"/>
      <c r="R872" s="394"/>
      <c r="S872" s="408"/>
      <c r="T872" s="482"/>
      <c r="U872" s="394"/>
      <c r="V872" s="408"/>
    </row>
    <row r="873" spans="1:22" customFormat="1">
      <c r="A873" s="121"/>
      <c r="B873" s="121"/>
      <c r="C873" s="121"/>
      <c r="D873" s="121"/>
      <c r="E873" s="121"/>
      <c r="F873" s="121"/>
      <c r="G873" s="121"/>
      <c r="H873" s="121"/>
      <c r="I873" s="121"/>
      <c r="J873" s="10"/>
      <c r="K873" s="9"/>
      <c r="L873" s="415"/>
      <c r="M873" s="408"/>
      <c r="N873" s="408"/>
      <c r="O873" s="408"/>
      <c r="P873" s="408"/>
      <c r="Q873" s="482"/>
      <c r="R873" s="394"/>
      <c r="S873" s="408"/>
      <c r="T873" s="482"/>
      <c r="U873" s="394"/>
      <c r="V873" s="408"/>
    </row>
    <row r="874" spans="1:22" customFormat="1">
      <c r="A874" s="121"/>
      <c r="B874" s="121"/>
      <c r="C874" s="121"/>
      <c r="D874" s="121"/>
      <c r="E874" s="121"/>
      <c r="F874" s="121"/>
      <c r="G874" s="121"/>
      <c r="H874" s="121"/>
      <c r="I874" s="121"/>
      <c r="J874" s="10"/>
      <c r="K874" s="9"/>
      <c r="L874" s="415"/>
      <c r="M874" s="408"/>
      <c r="N874" s="408"/>
      <c r="O874" s="408"/>
      <c r="P874" s="408"/>
      <c r="Q874" s="482"/>
      <c r="R874" s="394"/>
      <c r="S874" s="408"/>
      <c r="T874" s="482"/>
      <c r="U874" s="394"/>
      <c r="V874" s="408"/>
    </row>
    <row r="875" spans="1:22" customFormat="1">
      <c r="A875" s="121"/>
      <c r="B875" s="121"/>
      <c r="C875" s="121"/>
      <c r="D875" s="121"/>
      <c r="E875" s="121"/>
      <c r="F875" s="121"/>
      <c r="G875" s="121"/>
      <c r="H875" s="121"/>
      <c r="I875" s="121"/>
      <c r="J875" s="10"/>
      <c r="K875" s="9"/>
      <c r="L875" s="415"/>
      <c r="M875" s="408"/>
      <c r="N875" s="408"/>
      <c r="O875" s="408"/>
      <c r="P875" s="408"/>
      <c r="Q875" s="482"/>
      <c r="R875" s="394"/>
      <c r="S875" s="408"/>
      <c r="T875" s="482"/>
      <c r="U875" s="394"/>
      <c r="V875" s="408"/>
    </row>
    <row r="876" spans="1:22" customFormat="1">
      <c r="A876" s="121"/>
      <c r="B876" s="121"/>
      <c r="C876" s="121"/>
      <c r="D876" s="121"/>
      <c r="E876" s="121"/>
      <c r="F876" s="121"/>
      <c r="G876" s="121"/>
      <c r="H876" s="121"/>
      <c r="I876" s="121"/>
      <c r="J876" s="10"/>
      <c r="K876" s="9"/>
      <c r="L876" s="415"/>
      <c r="M876" s="408"/>
      <c r="N876" s="408"/>
      <c r="O876" s="408"/>
      <c r="P876" s="408"/>
      <c r="Q876" s="482"/>
      <c r="R876" s="394"/>
      <c r="S876" s="408"/>
      <c r="T876" s="482"/>
      <c r="U876" s="394"/>
      <c r="V876" s="408"/>
    </row>
    <row r="877" spans="1:22" customFormat="1">
      <c r="A877" s="121"/>
      <c r="B877" s="121"/>
      <c r="C877" s="121"/>
      <c r="D877" s="121"/>
      <c r="E877" s="121"/>
      <c r="F877" s="121"/>
      <c r="G877" s="121"/>
      <c r="H877" s="121"/>
      <c r="I877" s="121"/>
      <c r="J877" s="10"/>
      <c r="K877" s="9"/>
      <c r="L877" s="415"/>
      <c r="M877" s="408"/>
      <c r="N877" s="408"/>
      <c r="O877" s="408"/>
      <c r="P877" s="408"/>
      <c r="Q877" s="482"/>
      <c r="R877" s="394"/>
      <c r="S877" s="408"/>
      <c r="T877" s="482"/>
      <c r="U877" s="394"/>
      <c r="V877" s="408"/>
    </row>
    <row r="878" spans="1:22" customFormat="1">
      <c r="A878" s="121"/>
      <c r="B878" s="121"/>
      <c r="C878" s="121"/>
      <c r="D878" s="121"/>
      <c r="E878" s="121"/>
      <c r="F878" s="121"/>
      <c r="G878" s="121"/>
      <c r="H878" s="121"/>
      <c r="I878" s="121"/>
      <c r="J878" s="10"/>
      <c r="K878" s="9"/>
      <c r="L878" s="415"/>
      <c r="M878" s="408"/>
      <c r="N878" s="408"/>
      <c r="O878" s="408"/>
      <c r="P878" s="408"/>
      <c r="Q878" s="482"/>
      <c r="R878" s="394"/>
      <c r="S878" s="408"/>
      <c r="T878" s="482"/>
      <c r="U878" s="394"/>
      <c r="V878" s="408"/>
    </row>
    <row r="879" spans="1:22" customFormat="1">
      <c r="A879" s="121"/>
      <c r="B879" s="121"/>
      <c r="C879" s="121"/>
      <c r="D879" s="121"/>
      <c r="E879" s="121"/>
      <c r="F879" s="121"/>
      <c r="G879" s="121"/>
      <c r="H879" s="121"/>
      <c r="I879" s="121"/>
      <c r="J879" s="10"/>
      <c r="K879" s="9"/>
      <c r="L879" s="415"/>
      <c r="M879" s="408"/>
      <c r="N879" s="408"/>
      <c r="O879" s="408"/>
      <c r="P879" s="408"/>
      <c r="Q879" s="482"/>
      <c r="R879" s="394"/>
      <c r="S879" s="408"/>
      <c r="T879" s="482"/>
      <c r="U879" s="394"/>
      <c r="V879" s="408"/>
    </row>
    <row r="880" spans="1:22" customFormat="1">
      <c r="A880" s="121"/>
      <c r="B880" s="121"/>
      <c r="C880" s="121"/>
      <c r="D880" s="121"/>
      <c r="E880" s="121"/>
      <c r="F880" s="121"/>
      <c r="G880" s="121"/>
      <c r="H880" s="121"/>
      <c r="I880" s="121"/>
      <c r="J880" s="10"/>
      <c r="K880" s="9"/>
      <c r="L880" s="415"/>
      <c r="M880" s="408"/>
      <c r="N880" s="408"/>
      <c r="O880" s="408"/>
      <c r="P880" s="408"/>
      <c r="Q880" s="482"/>
      <c r="R880" s="394"/>
      <c r="S880" s="408"/>
      <c r="T880" s="482"/>
      <c r="U880" s="394"/>
      <c r="V880" s="408"/>
    </row>
    <row r="881" spans="1:22" customFormat="1">
      <c r="A881" s="121"/>
      <c r="B881" s="121"/>
      <c r="C881" s="121"/>
      <c r="D881" s="121"/>
      <c r="E881" s="121"/>
      <c r="F881" s="121"/>
      <c r="G881" s="121"/>
      <c r="H881" s="121"/>
      <c r="I881" s="121"/>
      <c r="J881" s="10"/>
      <c r="K881" s="9"/>
      <c r="L881" s="415"/>
      <c r="M881" s="408"/>
      <c r="N881" s="408"/>
      <c r="O881" s="408"/>
      <c r="P881" s="408"/>
      <c r="Q881" s="482"/>
      <c r="R881" s="394"/>
      <c r="S881" s="408"/>
      <c r="T881" s="482"/>
      <c r="U881" s="394"/>
      <c r="V881" s="408"/>
    </row>
    <row r="882" spans="1:22" customFormat="1">
      <c r="A882" s="121"/>
      <c r="B882" s="121"/>
      <c r="C882" s="121"/>
      <c r="D882" s="121"/>
      <c r="E882" s="121"/>
      <c r="F882" s="121"/>
      <c r="G882" s="121"/>
      <c r="H882" s="121"/>
      <c r="I882" s="121"/>
      <c r="J882" s="10"/>
      <c r="K882" s="9"/>
      <c r="L882" s="415"/>
      <c r="M882" s="408"/>
      <c r="N882" s="408"/>
      <c r="O882" s="408"/>
      <c r="P882" s="408"/>
      <c r="Q882" s="482"/>
      <c r="R882" s="394"/>
      <c r="S882" s="408"/>
      <c r="T882" s="482"/>
      <c r="U882" s="394"/>
      <c r="V882" s="408"/>
    </row>
    <row r="883" spans="1:22" customFormat="1">
      <c r="A883" s="121"/>
      <c r="B883" s="121"/>
      <c r="C883" s="121"/>
      <c r="D883" s="121"/>
      <c r="E883" s="121"/>
      <c r="F883" s="121"/>
      <c r="G883" s="121"/>
      <c r="H883" s="121"/>
      <c r="I883" s="121"/>
      <c r="J883" s="10"/>
      <c r="K883" s="9"/>
      <c r="L883" s="415"/>
      <c r="M883" s="408"/>
      <c r="N883" s="408"/>
      <c r="O883" s="408"/>
      <c r="P883" s="408"/>
      <c r="Q883" s="482"/>
      <c r="R883" s="394"/>
      <c r="S883" s="408"/>
      <c r="T883" s="482"/>
      <c r="U883" s="394"/>
      <c r="V883" s="408"/>
    </row>
    <row r="884" spans="1:22" customFormat="1">
      <c r="A884" s="121"/>
      <c r="B884" s="121"/>
      <c r="C884" s="121"/>
      <c r="D884" s="121"/>
      <c r="E884" s="121"/>
      <c r="F884" s="121"/>
      <c r="G884" s="121"/>
      <c r="H884" s="121"/>
      <c r="I884" s="121"/>
      <c r="J884" s="10"/>
      <c r="K884" s="9"/>
      <c r="L884" s="415"/>
      <c r="M884" s="408"/>
      <c r="N884" s="408"/>
      <c r="O884" s="408"/>
      <c r="P884" s="408"/>
      <c r="Q884" s="482"/>
      <c r="R884" s="394"/>
      <c r="S884" s="408"/>
      <c r="T884" s="482"/>
      <c r="U884" s="394"/>
      <c r="V884" s="408"/>
    </row>
    <row r="885" spans="1:22" customFormat="1">
      <c r="A885" s="121"/>
      <c r="B885" s="121"/>
      <c r="C885" s="121"/>
      <c r="D885" s="121"/>
      <c r="E885" s="121"/>
      <c r="F885" s="121"/>
      <c r="G885" s="121"/>
      <c r="H885" s="121"/>
      <c r="I885" s="121"/>
      <c r="J885" s="10"/>
      <c r="K885" s="9"/>
      <c r="L885" s="415"/>
      <c r="M885" s="408"/>
      <c r="N885" s="408"/>
      <c r="O885" s="408"/>
      <c r="P885" s="408"/>
      <c r="Q885" s="482"/>
      <c r="R885" s="394"/>
      <c r="S885" s="408"/>
      <c r="T885" s="482"/>
      <c r="U885" s="394"/>
      <c r="V885" s="408"/>
    </row>
    <row r="886" spans="1:22" customFormat="1">
      <c r="A886" s="121"/>
      <c r="B886" s="121"/>
      <c r="C886" s="121"/>
      <c r="D886" s="121"/>
      <c r="E886" s="121"/>
      <c r="F886" s="121"/>
      <c r="G886" s="121"/>
      <c r="H886" s="121"/>
      <c r="I886" s="121"/>
      <c r="J886" s="10"/>
      <c r="K886" s="9"/>
      <c r="L886" s="415"/>
      <c r="M886" s="408"/>
      <c r="N886" s="408"/>
      <c r="O886" s="408"/>
      <c r="P886" s="408"/>
      <c r="Q886" s="482"/>
      <c r="R886" s="394"/>
      <c r="S886" s="408"/>
      <c r="T886" s="482"/>
      <c r="U886" s="394"/>
      <c r="V886" s="408"/>
    </row>
    <row r="887" spans="1:22" customFormat="1">
      <c r="A887" s="121"/>
      <c r="B887" s="121"/>
      <c r="C887" s="121"/>
      <c r="D887" s="121"/>
      <c r="E887" s="121"/>
      <c r="F887" s="121"/>
      <c r="G887" s="121"/>
      <c r="H887" s="121"/>
      <c r="I887" s="121"/>
      <c r="J887" s="10"/>
      <c r="K887" s="9"/>
      <c r="L887" s="415"/>
      <c r="M887" s="408"/>
      <c r="N887" s="408"/>
      <c r="O887" s="408"/>
      <c r="P887" s="408"/>
      <c r="Q887" s="482"/>
      <c r="R887" s="394"/>
      <c r="S887" s="408"/>
      <c r="T887" s="482"/>
      <c r="U887" s="394"/>
      <c r="V887" s="408"/>
    </row>
    <row r="888" spans="1:22" customFormat="1">
      <c r="A888" s="121"/>
      <c r="B888" s="121"/>
      <c r="C888" s="121"/>
      <c r="D888" s="121"/>
      <c r="E888" s="121"/>
      <c r="F888" s="121"/>
      <c r="G888" s="121"/>
      <c r="H888" s="121"/>
      <c r="I888" s="121"/>
      <c r="J888" s="10"/>
      <c r="K888" s="9"/>
      <c r="L888" s="415"/>
      <c r="M888" s="408"/>
      <c r="N888" s="408"/>
      <c r="O888" s="408"/>
      <c r="P888" s="408"/>
      <c r="Q888" s="482"/>
      <c r="R888" s="394"/>
      <c r="S888" s="408"/>
      <c r="T888" s="482"/>
      <c r="U888" s="394"/>
      <c r="V888" s="408"/>
    </row>
    <row r="889" spans="1:22" customFormat="1">
      <c r="A889" s="121"/>
      <c r="B889" s="121"/>
      <c r="C889" s="121"/>
      <c r="D889" s="121"/>
      <c r="E889" s="121"/>
      <c r="F889" s="121"/>
      <c r="G889" s="121"/>
      <c r="H889" s="121"/>
      <c r="I889" s="121"/>
      <c r="J889" s="10"/>
      <c r="K889" s="9"/>
      <c r="L889" s="415"/>
      <c r="M889" s="408"/>
      <c r="N889" s="408"/>
      <c r="O889" s="408"/>
      <c r="P889" s="408"/>
      <c r="Q889" s="482"/>
      <c r="R889" s="394"/>
      <c r="S889" s="408"/>
      <c r="T889" s="482"/>
      <c r="U889" s="394"/>
      <c r="V889" s="408"/>
    </row>
    <row r="890" spans="1:22" customFormat="1">
      <c r="A890" s="121"/>
      <c r="B890" s="121"/>
      <c r="C890" s="121"/>
      <c r="D890" s="121"/>
      <c r="E890" s="121"/>
      <c r="F890" s="121"/>
      <c r="G890" s="121"/>
      <c r="H890" s="121"/>
      <c r="I890" s="121"/>
      <c r="J890" s="10"/>
      <c r="K890" s="9"/>
      <c r="L890" s="415"/>
      <c r="M890" s="408"/>
      <c r="N890" s="408"/>
      <c r="O890" s="408"/>
      <c r="P890" s="408"/>
      <c r="Q890" s="482"/>
      <c r="R890" s="394"/>
      <c r="S890" s="408"/>
      <c r="T890" s="482"/>
      <c r="U890" s="394"/>
      <c r="V890" s="408"/>
    </row>
    <row r="891" spans="1:22" customFormat="1">
      <c r="A891" s="121"/>
      <c r="B891" s="121"/>
      <c r="C891" s="121"/>
      <c r="D891" s="121"/>
      <c r="E891" s="121"/>
      <c r="F891" s="121"/>
      <c r="G891" s="121"/>
      <c r="H891" s="121"/>
      <c r="I891" s="121"/>
      <c r="J891" s="10"/>
      <c r="K891" s="9"/>
      <c r="L891" s="415"/>
      <c r="M891" s="408"/>
      <c r="N891" s="408"/>
      <c r="O891" s="408"/>
      <c r="P891" s="408"/>
      <c r="Q891" s="482"/>
      <c r="R891" s="394"/>
      <c r="S891" s="408"/>
      <c r="T891" s="482"/>
      <c r="U891" s="394"/>
      <c r="V891" s="408"/>
    </row>
    <row r="892" spans="1:22" customFormat="1">
      <c r="A892" s="121"/>
      <c r="B892" s="121"/>
      <c r="C892" s="121"/>
      <c r="D892" s="121"/>
      <c r="E892" s="121"/>
      <c r="F892" s="121"/>
      <c r="G892" s="121"/>
      <c r="H892" s="121"/>
      <c r="I892" s="121"/>
      <c r="J892" s="10"/>
      <c r="K892" s="9"/>
      <c r="L892" s="415"/>
      <c r="M892" s="408"/>
      <c r="N892" s="408"/>
      <c r="O892" s="408"/>
      <c r="P892" s="408"/>
      <c r="Q892" s="482"/>
      <c r="R892" s="394"/>
      <c r="S892" s="408"/>
      <c r="T892" s="482"/>
      <c r="U892" s="394"/>
      <c r="V892" s="408"/>
    </row>
    <row r="893" spans="1:22" customFormat="1">
      <c r="A893" s="121"/>
      <c r="B893" s="121"/>
      <c r="C893" s="121"/>
      <c r="D893" s="121"/>
      <c r="E893" s="121"/>
      <c r="F893" s="121"/>
      <c r="G893" s="121"/>
      <c r="H893" s="121"/>
      <c r="I893" s="121"/>
      <c r="J893" s="10"/>
      <c r="K893" s="9"/>
      <c r="L893" s="415"/>
      <c r="M893" s="408"/>
      <c r="N893" s="408"/>
      <c r="O893" s="408"/>
      <c r="P893" s="408"/>
      <c r="Q893" s="482"/>
      <c r="R893" s="394"/>
      <c r="S893" s="408"/>
      <c r="T893" s="482"/>
      <c r="U893" s="394"/>
      <c r="V893" s="408"/>
    </row>
    <row r="894" spans="1:22" customFormat="1">
      <c r="A894" s="121"/>
      <c r="B894" s="121"/>
      <c r="C894" s="121"/>
      <c r="D894" s="121"/>
      <c r="E894" s="121"/>
      <c r="F894" s="121"/>
      <c r="G894" s="121"/>
      <c r="H894" s="121"/>
      <c r="I894" s="121"/>
      <c r="J894" s="10"/>
      <c r="K894" s="9"/>
      <c r="L894" s="415"/>
      <c r="M894" s="408"/>
      <c r="N894" s="408"/>
      <c r="O894" s="408"/>
      <c r="P894" s="408"/>
      <c r="Q894" s="482"/>
      <c r="R894" s="394"/>
      <c r="S894" s="408"/>
      <c r="T894" s="482"/>
      <c r="U894" s="394"/>
      <c r="V894" s="408"/>
    </row>
    <row r="895" spans="1:22" customFormat="1">
      <c r="A895" s="121"/>
      <c r="B895" s="121"/>
      <c r="C895" s="121"/>
      <c r="D895" s="121"/>
      <c r="E895" s="121"/>
      <c r="F895" s="121"/>
      <c r="G895" s="121"/>
      <c r="H895" s="121"/>
      <c r="I895" s="121"/>
      <c r="J895" s="10"/>
      <c r="K895" s="9"/>
      <c r="L895" s="415"/>
      <c r="M895" s="408"/>
      <c r="N895" s="408"/>
      <c r="O895" s="408"/>
      <c r="P895" s="408"/>
      <c r="Q895" s="482"/>
      <c r="R895" s="394"/>
      <c r="S895" s="408"/>
      <c r="T895" s="482"/>
      <c r="U895" s="394"/>
      <c r="V895" s="408"/>
    </row>
    <row r="896" spans="1:22" customFormat="1">
      <c r="A896" s="121"/>
      <c r="B896" s="121"/>
      <c r="C896" s="121"/>
      <c r="D896" s="121"/>
      <c r="E896" s="121"/>
      <c r="F896" s="121"/>
      <c r="G896" s="121"/>
      <c r="H896" s="121"/>
      <c r="I896" s="121"/>
      <c r="J896" s="10"/>
      <c r="K896" s="9"/>
      <c r="L896" s="415"/>
      <c r="M896" s="408"/>
      <c r="N896" s="408"/>
      <c r="O896" s="408"/>
      <c r="P896" s="408"/>
      <c r="Q896" s="482"/>
      <c r="R896" s="394"/>
      <c r="S896" s="408"/>
      <c r="T896" s="482"/>
      <c r="U896" s="394"/>
      <c r="V896" s="408"/>
    </row>
    <row r="897" spans="1:22" customFormat="1">
      <c r="A897" s="121"/>
      <c r="B897" s="121"/>
      <c r="C897" s="121"/>
      <c r="D897" s="121"/>
      <c r="E897" s="121"/>
      <c r="F897" s="121"/>
      <c r="G897" s="121"/>
      <c r="H897" s="121"/>
      <c r="I897" s="121"/>
      <c r="J897" s="10"/>
      <c r="K897" s="9"/>
      <c r="L897" s="415"/>
      <c r="M897" s="408"/>
      <c r="N897" s="408"/>
      <c r="O897" s="408"/>
      <c r="P897" s="408"/>
      <c r="Q897" s="482"/>
      <c r="R897" s="394"/>
      <c r="S897" s="408"/>
      <c r="T897" s="482"/>
      <c r="U897" s="394"/>
      <c r="V897" s="408"/>
    </row>
    <row r="898" spans="1:22" customFormat="1">
      <c r="A898" s="121"/>
      <c r="B898" s="121"/>
      <c r="C898" s="121"/>
      <c r="D898" s="121"/>
      <c r="E898" s="121"/>
      <c r="F898" s="121"/>
      <c r="G898" s="121"/>
      <c r="H898" s="121"/>
      <c r="I898" s="121"/>
      <c r="J898" s="10"/>
      <c r="K898" s="9"/>
      <c r="L898" s="415"/>
      <c r="M898" s="408"/>
      <c r="N898" s="408"/>
      <c r="O898" s="408"/>
      <c r="P898" s="408"/>
      <c r="Q898" s="482"/>
      <c r="R898" s="394"/>
      <c r="S898" s="408"/>
      <c r="T898" s="482"/>
      <c r="U898" s="394"/>
      <c r="V898" s="408"/>
    </row>
    <row r="899" spans="1:22" customFormat="1">
      <c r="A899" s="121"/>
      <c r="B899" s="121"/>
      <c r="C899" s="121"/>
      <c r="D899" s="121"/>
      <c r="E899" s="121"/>
      <c r="F899" s="121"/>
      <c r="G899" s="121"/>
      <c r="H899" s="121"/>
      <c r="I899" s="121"/>
      <c r="J899" s="10"/>
      <c r="K899" s="9"/>
      <c r="L899" s="415"/>
      <c r="M899" s="408"/>
      <c r="N899" s="408"/>
      <c r="O899" s="408"/>
      <c r="P899" s="408"/>
      <c r="Q899" s="482"/>
      <c r="R899" s="394"/>
      <c r="S899" s="408"/>
      <c r="T899" s="482"/>
      <c r="U899" s="394"/>
      <c r="V899" s="408"/>
    </row>
    <row r="900" spans="1:22" customFormat="1">
      <c r="A900" s="121"/>
      <c r="B900" s="121"/>
      <c r="C900" s="121"/>
      <c r="D900" s="121"/>
      <c r="E900" s="121"/>
      <c r="F900" s="121"/>
      <c r="G900" s="121"/>
      <c r="H900" s="121"/>
      <c r="I900" s="121"/>
      <c r="J900" s="10"/>
      <c r="K900" s="9"/>
      <c r="L900" s="415"/>
      <c r="M900" s="408"/>
      <c r="N900" s="408"/>
      <c r="O900" s="408"/>
      <c r="P900" s="408"/>
      <c r="Q900" s="482"/>
      <c r="R900" s="394"/>
      <c r="S900" s="408"/>
      <c r="T900" s="482"/>
      <c r="U900" s="394"/>
      <c r="V900" s="408"/>
    </row>
    <row r="901" spans="1:22" customFormat="1">
      <c r="A901" s="121"/>
      <c r="B901" s="121"/>
      <c r="C901" s="121"/>
      <c r="D901" s="121"/>
      <c r="E901" s="121"/>
      <c r="F901" s="121"/>
      <c r="G901" s="121"/>
      <c r="H901" s="121"/>
      <c r="I901" s="121"/>
      <c r="J901" s="10"/>
      <c r="K901" s="9"/>
      <c r="L901" s="415"/>
      <c r="M901" s="408"/>
      <c r="N901" s="408"/>
      <c r="O901" s="408"/>
      <c r="P901" s="408"/>
      <c r="Q901" s="482"/>
      <c r="R901" s="394"/>
      <c r="S901" s="408"/>
      <c r="T901" s="482"/>
      <c r="U901" s="394"/>
      <c r="V901" s="408"/>
    </row>
    <row r="902" spans="1:22" customFormat="1">
      <c r="A902" s="121"/>
      <c r="B902" s="121"/>
      <c r="C902" s="121"/>
      <c r="D902" s="121"/>
      <c r="E902" s="121"/>
      <c r="F902" s="121"/>
      <c r="G902" s="121"/>
      <c r="H902" s="121"/>
      <c r="I902" s="121"/>
      <c r="J902" s="10"/>
      <c r="K902" s="9"/>
      <c r="L902" s="415"/>
      <c r="M902" s="408"/>
      <c r="N902" s="408"/>
      <c r="O902" s="408"/>
      <c r="P902" s="408"/>
      <c r="Q902" s="482"/>
      <c r="R902" s="394"/>
      <c r="S902" s="408"/>
      <c r="T902" s="482"/>
      <c r="U902" s="394"/>
      <c r="V902" s="408"/>
    </row>
    <row r="903" spans="1:22" customFormat="1">
      <c r="A903" s="121"/>
      <c r="B903" s="121"/>
      <c r="C903" s="121"/>
      <c r="D903" s="121"/>
      <c r="E903" s="121"/>
      <c r="F903" s="121"/>
      <c r="G903" s="121"/>
      <c r="H903" s="121"/>
      <c r="I903" s="121"/>
      <c r="J903" s="10"/>
      <c r="K903" s="9"/>
      <c r="L903" s="415"/>
      <c r="M903" s="408"/>
      <c r="N903" s="408"/>
      <c r="O903" s="408"/>
      <c r="P903" s="408"/>
      <c r="Q903" s="482"/>
      <c r="R903" s="394"/>
      <c r="S903" s="408"/>
      <c r="T903" s="482"/>
      <c r="U903" s="394"/>
      <c r="V903" s="408"/>
    </row>
    <row r="904" spans="1:22" customFormat="1">
      <c r="A904" s="121"/>
      <c r="B904" s="121"/>
      <c r="C904" s="121"/>
      <c r="D904" s="121"/>
      <c r="E904" s="121"/>
      <c r="F904" s="121"/>
      <c r="G904" s="121"/>
      <c r="H904" s="121"/>
      <c r="I904" s="121"/>
      <c r="J904" s="10"/>
      <c r="K904" s="9"/>
      <c r="L904" s="415"/>
      <c r="M904" s="408"/>
      <c r="N904" s="408"/>
      <c r="O904" s="408"/>
      <c r="P904" s="408"/>
      <c r="Q904" s="482"/>
      <c r="R904" s="394"/>
      <c r="S904" s="408"/>
      <c r="T904" s="482"/>
      <c r="U904" s="394"/>
      <c r="V904" s="408"/>
    </row>
    <row r="905" spans="1:22" customFormat="1">
      <c r="A905" s="121"/>
      <c r="B905" s="121"/>
      <c r="C905" s="121"/>
      <c r="D905" s="121"/>
      <c r="E905" s="121"/>
      <c r="F905" s="121"/>
      <c r="G905" s="121"/>
      <c r="H905" s="121"/>
      <c r="I905" s="121"/>
      <c r="J905" s="10"/>
      <c r="K905" s="9"/>
      <c r="L905" s="415"/>
      <c r="M905" s="408"/>
      <c r="N905" s="408"/>
      <c r="O905" s="408"/>
      <c r="P905" s="408"/>
      <c r="Q905" s="482"/>
      <c r="R905" s="394"/>
      <c r="S905" s="408"/>
      <c r="T905" s="482"/>
      <c r="U905" s="394"/>
      <c r="V905" s="408"/>
    </row>
    <row r="906" spans="1:22" customFormat="1">
      <c r="A906" s="121"/>
      <c r="B906" s="121"/>
      <c r="C906" s="121"/>
      <c r="D906" s="121"/>
      <c r="E906" s="121"/>
      <c r="F906" s="121"/>
      <c r="G906" s="121"/>
      <c r="H906" s="121"/>
      <c r="I906" s="121"/>
      <c r="J906" s="10"/>
      <c r="K906" s="9"/>
      <c r="L906" s="415"/>
      <c r="M906" s="408"/>
      <c r="N906" s="408"/>
      <c r="O906" s="408"/>
      <c r="P906" s="408"/>
      <c r="Q906" s="482"/>
      <c r="R906" s="394"/>
      <c r="S906" s="408"/>
      <c r="T906" s="482"/>
      <c r="U906" s="394"/>
      <c r="V906" s="408"/>
    </row>
    <row r="907" spans="1:22" customFormat="1">
      <c r="A907" s="121"/>
      <c r="B907" s="121"/>
      <c r="C907" s="121"/>
      <c r="D907" s="121"/>
      <c r="E907" s="121"/>
      <c r="F907" s="121"/>
      <c r="G907" s="121"/>
      <c r="H907" s="121"/>
      <c r="I907" s="121"/>
      <c r="J907" s="10"/>
      <c r="K907" s="9"/>
      <c r="L907" s="415"/>
      <c r="M907" s="408"/>
      <c r="N907" s="408"/>
      <c r="O907" s="408"/>
      <c r="P907" s="408"/>
      <c r="Q907" s="482"/>
      <c r="R907" s="394"/>
      <c r="S907" s="408"/>
      <c r="T907" s="482"/>
      <c r="U907" s="394"/>
      <c r="V907" s="408"/>
    </row>
    <row r="908" spans="1:22" customFormat="1">
      <c r="A908" s="121"/>
      <c r="B908" s="121"/>
      <c r="C908" s="121"/>
      <c r="D908" s="121"/>
      <c r="E908" s="121"/>
      <c r="F908" s="121"/>
      <c r="G908" s="121"/>
      <c r="H908" s="121"/>
      <c r="I908" s="121"/>
      <c r="J908" s="10"/>
      <c r="K908" s="9"/>
      <c r="L908" s="415"/>
      <c r="M908" s="408"/>
      <c r="N908" s="408"/>
      <c r="O908" s="408"/>
      <c r="P908" s="408"/>
      <c r="Q908" s="482"/>
      <c r="R908" s="394"/>
      <c r="S908" s="408"/>
      <c r="T908" s="482"/>
      <c r="U908" s="394"/>
      <c r="V908" s="408"/>
    </row>
    <row r="909" spans="1:22" customFormat="1">
      <c r="A909" s="121"/>
      <c r="B909" s="121"/>
      <c r="C909" s="121"/>
      <c r="D909" s="121"/>
      <c r="E909" s="121"/>
      <c r="F909" s="121"/>
      <c r="G909" s="121"/>
      <c r="H909" s="121"/>
      <c r="I909" s="121"/>
      <c r="J909" s="10"/>
      <c r="K909" s="9"/>
      <c r="L909" s="415"/>
      <c r="M909" s="408"/>
      <c r="N909" s="408"/>
      <c r="O909" s="408"/>
      <c r="P909" s="408"/>
      <c r="Q909" s="482"/>
      <c r="R909" s="394"/>
      <c r="S909" s="408"/>
      <c r="T909" s="482"/>
      <c r="U909" s="394"/>
      <c r="V909" s="408"/>
    </row>
    <row r="910" spans="1:22" customFormat="1">
      <c r="A910" s="121"/>
      <c r="B910" s="121"/>
      <c r="C910" s="121"/>
      <c r="D910" s="121"/>
      <c r="E910" s="121"/>
      <c r="F910" s="121"/>
      <c r="G910" s="121"/>
      <c r="H910" s="121"/>
      <c r="I910" s="121"/>
      <c r="J910" s="10"/>
      <c r="K910" s="9"/>
      <c r="L910" s="415"/>
      <c r="M910" s="408"/>
      <c r="N910" s="408"/>
      <c r="O910" s="408"/>
      <c r="P910" s="408"/>
      <c r="Q910" s="482"/>
      <c r="R910" s="394"/>
      <c r="S910" s="408"/>
      <c r="T910" s="482"/>
      <c r="U910" s="394"/>
      <c r="V910" s="408"/>
    </row>
    <row r="911" spans="1:22" customFormat="1">
      <c r="A911" s="121"/>
      <c r="B911" s="121"/>
      <c r="C911" s="121"/>
      <c r="D911" s="121"/>
      <c r="E911" s="121"/>
      <c r="F911" s="121"/>
      <c r="G911" s="121"/>
      <c r="H911" s="121"/>
      <c r="I911" s="121"/>
      <c r="J911" s="10"/>
      <c r="K911" s="9"/>
      <c r="L911" s="415"/>
      <c r="M911" s="408"/>
      <c r="N911" s="408"/>
      <c r="O911" s="408"/>
      <c r="P911" s="408"/>
      <c r="Q911" s="482"/>
      <c r="R911" s="394"/>
      <c r="S911" s="408"/>
      <c r="T911" s="482"/>
      <c r="U911" s="394"/>
      <c r="V911" s="408"/>
    </row>
    <row r="912" spans="1:22" customFormat="1">
      <c r="A912" s="121"/>
      <c r="B912" s="121"/>
      <c r="C912" s="121"/>
      <c r="D912" s="121"/>
      <c r="E912" s="121"/>
      <c r="F912" s="121"/>
      <c r="G912" s="121"/>
      <c r="H912" s="121"/>
      <c r="I912" s="121"/>
      <c r="J912" s="10"/>
      <c r="K912" s="9"/>
      <c r="L912" s="415"/>
      <c r="M912" s="408"/>
      <c r="N912" s="408"/>
      <c r="O912" s="408"/>
      <c r="P912" s="408"/>
      <c r="Q912" s="482"/>
      <c r="R912" s="394"/>
      <c r="S912" s="408"/>
      <c r="T912" s="482"/>
      <c r="U912" s="394"/>
      <c r="V912" s="408"/>
    </row>
    <row r="913" spans="1:22" customFormat="1">
      <c r="A913" s="121"/>
      <c r="B913" s="121"/>
      <c r="C913" s="121"/>
      <c r="D913" s="121"/>
      <c r="E913" s="121"/>
      <c r="F913" s="121"/>
      <c r="G913" s="121"/>
      <c r="H913" s="121"/>
      <c r="I913" s="121"/>
      <c r="J913" s="10"/>
      <c r="K913" s="9"/>
      <c r="L913" s="415"/>
      <c r="M913" s="408"/>
      <c r="N913" s="408"/>
      <c r="O913" s="408"/>
      <c r="P913" s="408"/>
      <c r="Q913" s="482"/>
      <c r="R913" s="394"/>
      <c r="S913" s="408"/>
      <c r="T913" s="482"/>
      <c r="U913" s="394"/>
      <c r="V913" s="408"/>
    </row>
    <row r="914" spans="1:22" customFormat="1">
      <c r="A914" s="121"/>
      <c r="B914" s="121"/>
      <c r="C914" s="121"/>
      <c r="D914" s="121"/>
      <c r="E914" s="121"/>
      <c r="F914" s="121"/>
      <c r="G914" s="121"/>
      <c r="H914" s="121"/>
      <c r="I914" s="121"/>
      <c r="J914" s="10"/>
      <c r="K914" s="9"/>
      <c r="L914" s="415"/>
      <c r="M914" s="408"/>
      <c r="N914" s="408"/>
      <c r="O914" s="408"/>
      <c r="P914" s="408"/>
      <c r="Q914" s="482"/>
      <c r="R914" s="394"/>
      <c r="S914" s="408"/>
      <c r="T914" s="482"/>
      <c r="U914" s="394"/>
      <c r="V914" s="408"/>
    </row>
    <row r="915" spans="1:22" customFormat="1">
      <c r="A915" s="121"/>
      <c r="B915" s="121"/>
      <c r="C915" s="121"/>
      <c r="D915" s="121"/>
      <c r="E915" s="121"/>
      <c r="F915" s="121"/>
      <c r="G915" s="121"/>
      <c r="H915" s="121"/>
      <c r="I915" s="121"/>
      <c r="J915" s="10"/>
      <c r="K915" s="9"/>
      <c r="L915" s="415"/>
      <c r="M915" s="408"/>
      <c r="N915" s="408"/>
      <c r="O915" s="408"/>
      <c r="P915" s="408"/>
      <c r="Q915" s="482"/>
      <c r="R915" s="394"/>
      <c r="S915" s="408"/>
      <c r="T915" s="482"/>
      <c r="U915" s="394"/>
      <c r="V915" s="408"/>
    </row>
    <row r="916" spans="1:22" customFormat="1">
      <c r="A916" s="121"/>
      <c r="B916" s="121"/>
      <c r="C916" s="121"/>
      <c r="D916" s="121"/>
      <c r="E916" s="121"/>
      <c r="F916" s="121"/>
      <c r="G916" s="121"/>
      <c r="H916" s="121"/>
      <c r="I916" s="121"/>
      <c r="J916" s="10"/>
      <c r="K916" s="9"/>
      <c r="L916" s="415"/>
      <c r="M916" s="408"/>
      <c r="N916" s="408"/>
      <c r="O916" s="408"/>
      <c r="P916" s="408"/>
      <c r="Q916" s="482"/>
      <c r="R916" s="394"/>
      <c r="S916" s="408"/>
      <c r="T916" s="482"/>
      <c r="U916" s="394"/>
      <c r="V916" s="408"/>
    </row>
    <row r="917" spans="1:22" customFormat="1">
      <c r="A917" s="121"/>
      <c r="B917" s="121"/>
      <c r="C917" s="121"/>
      <c r="D917" s="121"/>
      <c r="E917" s="121"/>
      <c r="F917" s="121"/>
      <c r="G917" s="121"/>
      <c r="H917" s="121"/>
      <c r="I917" s="121"/>
      <c r="J917" s="10"/>
      <c r="K917" s="9"/>
      <c r="L917" s="415"/>
      <c r="M917" s="408"/>
      <c r="N917" s="408"/>
      <c r="O917" s="408"/>
      <c r="P917" s="408"/>
      <c r="Q917" s="482"/>
      <c r="R917" s="394"/>
      <c r="S917" s="408"/>
      <c r="T917" s="482"/>
      <c r="U917" s="394"/>
      <c r="V917" s="408"/>
    </row>
    <row r="918" spans="1:22" customFormat="1">
      <c r="A918" s="121"/>
      <c r="B918" s="121"/>
      <c r="C918" s="121"/>
      <c r="D918" s="121"/>
      <c r="E918" s="121"/>
      <c r="F918" s="121"/>
      <c r="G918" s="121"/>
      <c r="H918" s="121"/>
      <c r="I918" s="121"/>
      <c r="J918" s="10"/>
      <c r="K918" s="9"/>
      <c r="L918" s="415"/>
      <c r="M918" s="408"/>
      <c r="N918" s="408"/>
      <c r="O918" s="408"/>
      <c r="P918" s="408"/>
      <c r="Q918" s="482"/>
      <c r="R918" s="394"/>
      <c r="S918" s="408"/>
      <c r="T918" s="482"/>
      <c r="U918" s="394"/>
      <c r="V918" s="408"/>
    </row>
    <row r="919" spans="1:22" customFormat="1">
      <c r="A919" s="121"/>
      <c r="B919" s="121"/>
      <c r="C919" s="121"/>
      <c r="D919" s="121"/>
      <c r="E919" s="121"/>
      <c r="F919" s="121"/>
      <c r="G919" s="121"/>
      <c r="H919" s="121"/>
      <c r="I919" s="121"/>
      <c r="J919" s="10"/>
      <c r="K919" s="9"/>
      <c r="L919" s="415"/>
      <c r="M919" s="408"/>
      <c r="N919" s="408"/>
      <c r="O919" s="408"/>
      <c r="P919" s="408"/>
      <c r="Q919" s="482"/>
      <c r="R919" s="394"/>
      <c r="S919" s="408"/>
      <c r="T919" s="482"/>
      <c r="U919" s="394"/>
      <c r="V919" s="408"/>
    </row>
    <row r="920" spans="1:22" customFormat="1">
      <c r="A920" s="121"/>
      <c r="B920" s="121"/>
      <c r="C920" s="121"/>
      <c r="D920" s="121"/>
      <c r="E920" s="121"/>
      <c r="F920" s="121"/>
      <c r="G920" s="121"/>
      <c r="H920" s="121"/>
      <c r="I920" s="121"/>
      <c r="J920" s="10"/>
      <c r="K920" s="9"/>
      <c r="L920" s="415"/>
      <c r="M920" s="408"/>
      <c r="N920" s="408"/>
      <c r="O920" s="408"/>
      <c r="P920" s="408"/>
      <c r="Q920" s="482"/>
      <c r="R920" s="394"/>
      <c r="S920" s="408"/>
      <c r="T920" s="482"/>
      <c r="U920" s="394"/>
      <c r="V920" s="408"/>
    </row>
    <row r="921" spans="1:22" customFormat="1">
      <c r="A921" s="121"/>
      <c r="B921" s="121"/>
      <c r="C921" s="121"/>
      <c r="D921" s="121"/>
      <c r="E921" s="121"/>
      <c r="F921" s="121"/>
      <c r="G921" s="121"/>
      <c r="H921" s="121"/>
      <c r="I921" s="121"/>
      <c r="J921" s="10"/>
      <c r="K921" s="9"/>
      <c r="L921" s="415"/>
      <c r="M921" s="408"/>
      <c r="N921" s="408"/>
      <c r="O921" s="408"/>
      <c r="P921" s="408"/>
      <c r="Q921" s="482"/>
      <c r="R921" s="394"/>
      <c r="S921" s="408"/>
      <c r="T921" s="482"/>
      <c r="U921" s="394"/>
      <c r="V921" s="408"/>
    </row>
    <row r="922" spans="1:22" customFormat="1">
      <c r="A922" s="121"/>
      <c r="B922" s="121"/>
      <c r="C922" s="121"/>
      <c r="D922" s="121"/>
      <c r="E922" s="121"/>
      <c r="F922" s="121"/>
      <c r="G922" s="121"/>
      <c r="H922" s="121"/>
      <c r="I922" s="121"/>
      <c r="J922" s="10"/>
      <c r="K922" s="9"/>
      <c r="L922" s="415"/>
      <c r="M922" s="408"/>
      <c r="N922" s="408"/>
      <c r="O922" s="408"/>
      <c r="P922" s="408"/>
      <c r="Q922" s="482"/>
      <c r="R922" s="394"/>
      <c r="S922" s="408"/>
      <c r="T922" s="482"/>
      <c r="U922" s="394"/>
      <c r="V922" s="408"/>
    </row>
    <row r="923" spans="1:22" customFormat="1">
      <c r="A923" s="121"/>
      <c r="B923" s="121"/>
      <c r="C923" s="121"/>
      <c r="D923" s="121"/>
      <c r="E923" s="121"/>
      <c r="F923" s="121"/>
      <c r="G923" s="121"/>
      <c r="H923" s="121"/>
      <c r="I923" s="121"/>
      <c r="J923" s="10"/>
      <c r="K923" s="9"/>
      <c r="L923" s="415"/>
      <c r="M923" s="408"/>
      <c r="N923" s="408"/>
      <c r="O923" s="408"/>
      <c r="P923" s="408"/>
      <c r="Q923" s="482"/>
      <c r="R923" s="394"/>
      <c r="S923" s="408"/>
      <c r="T923" s="482"/>
      <c r="U923" s="394"/>
      <c r="V923" s="408"/>
    </row>
    <row r="924" spans="1:22" customFormat="1">
      <c r="A924" s="121"/>
      <c r="B924" s="121"/>
      <c r="C924" s="121"/>
      <c r="D924" s="121"/>
      <c r="E924" s="121"/>
      <c r="F924" s="121"/>
      <c r="G924" s="121"/>
      <c r="H924" s="121"/>
      <c r="I924" s="121"/>
      <c r="J924" s="10"/>
      <c r="K924" s="9"/>
      <c r="L924" s="415"/>
      <c r="M924" s="408"/>
      <c r="N924" s="408"/>
      <c r="O924" s="408"/>
      <c r="P924" s="408"/>
      <c r="Q924" s="482"/>
      <c r="R924" s="394"/>
      <c r="S924" s="408"/>
      <c r="T924" s="482"/>
      <c r="U924" s="394"/>
      <c r="V924" s="408"/>
    </row>
    <row r="925" spans="1:22" customFormat="1">
      <c r="A925" s="121"/>
      <c r="B925" s="121"/>
      <c r="C925" s="121"/>
      <c r="D925" s="121"/>
      <c r="E925" s="121"/>
      <c r="F925" s="121"/>
      <c r="G925" s="121"/>
      <c r="H925" s="121"/>
      <c r="I925" s="121"/>
      <c r="J925" s="10"/>
      <c r="K925" s="9"/>
      <c r="L925" s="415"/>
      <c r="M925" s="408"/>
      <c r="N925" s="408"/>
      <c r="O925" s="408"/>
      <c r="P925" s="408"/>
      <c r="Q925" s="482"/>
      <c r="R925" s="394"/>
      <c r="S925" s="408"/>
      <c r="T925" s="482"/>
      <c r="U925" s="394"/>
      <c r="V925" s="408"/>
    </row>
    <row r="926" spans="1:22" customFormat="1">
      <c r="A926" s="121"/>
      <c r="B926" s="121"/>
      <c r="C926" s="121"/>
      <c r="D926" s="121"/>
      <c r="E926" s="121"/>
      <c r="F926" s="121"/>
      <c r="G926" s="121"/>
      <c r="H926" s="121"/>
      <c r="I926" s="121"/>
      <c r="J926" s="10"/>
      <c r="K926" s="9"/>
      <c r="L926" s="415"/>
      <c r="M926" s="408"/>
      <c r="N926" s="408"/>
      <c r="O926" s="408"/>
      <c r="P926" s="408"/>
      <c r="Q926" s="482"/>
      <c r="R926" s="394"/>
      <c r="S926" s="408"/>
      <c r="T926" s="482"/>
      <c r="U926" s="394"/>
      <c r="V926" s="408"/>
    </row>
    <row r="927" spans="1:22" customFormat="1">
      <c r="A927" s="121"/>
      <c r="B927" s="121"/>
      <c r="C927" s="121"/>
      <c r="D927" s="121"/>
      <c r="E927" s="121"/>
      <c r="F927" s="121"/>
      <c r="G927" s="121"/>
      <c r="H927" s="121"/>
      <c r="I927" s="121"/>
      <c r="J927" s="10"/>
      <c r="K927" s="9"/>
      <c r="L927" s="415"/>
      <c r="M927" s="408"/>
      <c r="N927" s="408"/>
      <c r="O927" s="408"/>
      <c r="P927" s="408"/>
      <c r="Q927" s="482"/>
      <c r="R927" s="394"/>
      <c r="S927" s="408"/>
      <c r="T927" s="482"/>
      <c r="U927" s="394"/>
      <c r="V927" s="408"/>
    </row>
    <row r="928" spans="1:22" customFormat="1">
      <c r="A928" s="121"/>
      <c r="B928" s="121"/>
      <c r="C928" s="121"/>
      <c r="D928" s="121"/>
      <c r="E928" s="121"/>
      <c r="F928" s="121"/>
      <c r="G928" s="121"/>
      <c r="H928" s="121"/>
      <c r="I928" s="121"/>
      <c r="J928" s="10"/>
      <c r="K928" s="9"/>
      <c r="L928" s="415"/>
      <c r="M928" s="408"/>
      <c r="N928" s="408"/>
      <c r="O928" s="408"/>
      <c r="P928" s="408"/>
      <c r="Q928" s="482"/>
      <c r="R928" s="394"/>
      <c r="S928" s="408"/>
      <c r="T928" s="482"/>
      <c r="U928" s="394"/>
      <c r="V928" s="408"/>
    </row>
    <row r="929" spans="1:22" customFormat="1">
      <c r="A929" s="121"/>
      <c r="B929" s="121"/>
      <c r="C929" s="121"/>
      <c r="D929" s="121"/>
      <c r="E929" s="121"/>
      <c r="F929" s="121"/>
      <c r="G929" s="121"/>
      <c r="H929" s="121"/>
      <c r="I929" s="121"/>
      <c r="J929" s="10"/>
      <c r="K929" s="9"/>
      <c r="L929" s="415"/>
      <c r="M929" s="408"/>
      <c r="N929" s="408"/>
      <c r="O929" s="408"/>
      <c r="P929" s="408"/>
      <c r="Q929" s="482"/>
      <c r="R929" s="394"/>
      <c r="S929" s="408"/>
      <c r="T929" s="482"/>
      <c r="U929" s="394"/>
      <c r="V929" s="408"/>
    </row>
    <row r="930" spans="1:22" customFormat="1">
      <c r="A930" s="121"/>
      <c r="B930" s="121"/>
      <c r="C930" s="121"/>
      <c r="D930" s="121"/>
      <c r="E930" s="121"/>
      <c r="F930" s="121"/>
      <c r="G930" s="121"/>
      <c r="H930" s="121"/>
      <c r="I930" s="121"/>
      <c r="J930" s="10"/>
      <c r="K930" s="9"/>
      <c r="L930" s="415"/>
      <c r="M930" s="408"/>
      <c r="N930" s="408"/>
      <c r="O930" s="408"/>
      <c r="P930" s="408"/>
      <c r="Q930" s="482"/>
      <c r="R930" s="394"/>
      <c r="S930" s="408"/>
      <c r="T930" s="482"/>
      <c r="U930" s="394"/>
      <c r="V930" s="408"/>
    </row>
    <row r="931" spans="1:22" customFormat="1">
      <c r="A931" s="121"/>
      <c r="B931" s="121"/>
      <c r="C931" s="121"/>
      <c r="D931" s="121"/>
      <c r="E931" s="121"/>
      <c r="F931" s="121"/>
      <c r="G931" s="121"/>
      <c r="H931" s="121"/>
      <c r="I931" s="121"/>
      <c r="J931" s="10"/>
      <c r="K931" s="9"/>
      <c r="L931" s="415"/>
      <c r="M931" s="408"/>
      <c r="N931" s="408"/>
      <c r="O931" s="408"/>
      <c r="P931" s="408"/>
      <c r="Q931" s="482"/>
      <c r="R931" s="394"/>
      <c r="S931" s="408"/>
      <c r="T931" s="482"/>
      <c r="U931" s="394"/>
      <c r="V931" s="408"/>
    </row>
    <row r="932" spans="1:22" customFormat="1">
      <c r="A932" s="121"/>
      <c r="B932" s="121"/>
      <c r="C932" s="121"/>
      <c r="D932" s="121"/>
      <c r="E932" s="121"/>
      <c r="F932" s="121"/>
      <c r="G932" s="121"/>
      <c r="H932" s="121"/>
      <c r="I932" s="121"/>
      <c r="J932" s="10"/>
      <c r="K932" s="9"/>
      <c r="L932" s="415"/>
      <c r="M932" s="408"/>
      <c r="N932" s="408"/>
      <c r="O932" s="408"/>
      <c r="P932" s="408"/>
      <c r="Q932" s="482"/>
      <c r="R932" s="394"/>
      <c r="S932" s="408"/>
      <c r="T932" s="482"/>
      <c r="U932" s="394"/>
      <c r="V932" s="408"/>
    </row>
    <row r="933" spans="1:22" customFormat="1">
      <c r="A933" s="121"/>
      <c r="B933" s="121"/>
      <c r="C933" s="121"/>
      <c r="D933" s="121"/>
      <c r="E933" s="121"/>
      <c r="F933" s="121"/>
      <c r="G933" s="121"/>
      <c r="H933" s="121"/>
      <c r="I933" s="121"/>
      <c r="J933" s="10"/>
      <c r="K933" s="9"/>
      <c r="L933" s="415"/>
      <c r="M933" s="408"/>
      <c r="N933" s="408"/>
      <c r="O933" s="408"/>
      <c r="P933" s="408"/>
      <c r="Q933" s="482"/>
      <c r="R933" s="394"/>
      <c r="S933" s="408"/>
      <c r="T933" s="482"/>
      <c r="U933" s="394"/>
      <c r="V933" s="408"/>
    </row>
    <row r="934" spans="1:22" customFormat="1">
      <c r="A934" s="121"/>
      <c r="B934" s="121"/>
      <c r="C934" s="121"/>
      <c r="D934" s="121"/>
      <c r="E934" s="121"/>
      <c r="F934" s="121"/>
      <c r="G934" s="121"/>
      <c r="H934" s="121"/>
      <c r="I934" s="121"/>
      <c r="J934" s="10"/>
      <c r="K934" s="9"/>
      <c r="L934" s="415"/>
      <c r="M934" s="408"/>
      <c r="N934" s="408"/>
      <c r="O934" s="408"/>
      <c r="P934" s="408"/>
      <c r="Q934" s="482"/>
      <c r="R934" s="394"/>
      <c r="S934" s="408"/>
      <c r="T934" s="482"/>
      <c r="U934" s="394"/>
      <c r="V934" s="408"/>
    </row>
    <row r="935" spans="1:22" customFormat="1">
      <c r="A935" s="121"/>
      <c r="B935" s="121"/>
      <c r="C935" s="121"/>
      <c r="D935" s="121"/>
      <c r="E935" s="121"/>
      <c r="F935" s="121"/>
      <c r="G935" s="121"/>
      <c r="H935" s="121"/>
      <c r="I935" s="121"/>
      <c r="J935" s="10"/>
      <c r="K935" s="9"/>
      <c r="L935" s="415"/>
      <c r="M935" s="408"/>
      <c r="N935" s="408"/>
      <c r="O935" s="408"/>
      <c r="P935" s="408"/>
      <c r="Q935" s="482"/>
      <c r="R935" s="394"/>
      <c r="S935" s="408"/>
      <c r="T935" s="482"/>
      <c r="U935" s="394"/>
      <c r="V935" s="408"/>
    </row>
    <row r="936" spans="1:22" customFormat="1">
      <c r="A936" s="121"/>
      <c r="B936" s="121"/>
      <c r="C936" s="121"/>
      <c r="D936" s="121"/>
      <c r="E936" s="121"/>
      <c r="F936" s="121"/>
      <c r="G936" s="121"/>
      <c r="H936" s="121"/>
      <c r="I936" s="121"/>
      <c r="J936" s="10"/>
      <c r="K936" s="9"/>
      <c r="L936" s="415"/>
      <c r="M936" s="408"/>
      <c r="N936" s="408"/>
      <c r="O936" s="408"/>
      <c r="P936" s="408"/>
      <c r="Q936" s="482"/>
      <c r="R936" s="394"/>
      <c r="S936" s="408"/>
      <c r="T936" s="482"/>
      <c r="U936" s="394"/>
      <c r="V936" s="408"/>
    </row>
    <row r="937" spans="1:22" customFormat="1">
      <c r="A937" s="121"/>
      <c r="B937" s="121"/>
      <c r="C937" s="121"/>
      <c r="D937" s="121"/>
      <c r="E937" s="121"/>
      <c r="F937" s="121"/>
      <c r="G937" s="121"/>
      <c r="H937" s="121"/>
      <c r="I937" s="121"/>
      <c r="J937" s="10"/>
      <c r="K937" s="9"/>
      <c r="L937" s="415"/>
      <c r="M937" s="408"/>
      <c r="N937" s="408"/>
      <c r="O937" s="408"/>
      <c r="P937" s="408"/>
      <c r="Q937" s="482"/>
      <c r="R937" s="394"/>
      <c r="S937" s="408"/>
      <c r="T937" s="482"/>
      <c r="U937" s="394"/>
      <c r="V937" s="408"/>
    </row>
    <row r="938" spans="1:22" customFormat="1">
      <c r="A938" s="121"/>
      <c r="B938" s="121"/>
      <c r="C938" s="121"/>
      <c r="D938" s="121"/>
      <c r="E938" s="121"/>
      <c r="F938" s="121"/>
      <c r="G938" s="121"/>
      <c r="H938" s="121"/>
      <c r="I938" s="121"/>
      <c r="J938" s="10"/>
      <c r="K938" s="9"/>
      <c r="L938" s="415"/>
      <c r="M938" s="408"/>
      <c r="N938" s="408"/>
      <c r="O938" s="408"/>
      <c r="P938" s="408"/>
      <c r="Q938" s="482"/>
      <c r="R938" s="394"/>
      <c r="S938" s="408"/>
      <c r="T938" s="482"/>
      <c r="U938" s="394"/>
      <c r="V938" s="408"/>
    </row>
    <row r="939" spans="1:22" customFormat="1">
      <c r="A939" s="121"/>
      <c r="B939" s="121"/>
      <c r="C939" s="121"/>
      <c r="D939" s="121"/>
      <c r="E939" s="121"/>
      <c r="F939" s="121"/>
      <c r="G939" s="121"/>
      <c r="H939" s="121"/>
      <c r="I939" s="121"/>
      <c r="J939" s="10"/>
      <c r="K939" s="9"/>
      <c r="L939" s="415"/>
      <c r="M939" s="408"/>
      <c r="N939" s="408"/>
      <c r="O939" s="408"/>
      <c r="P939" s="408"/>
      <c r="Q939" s="482"/>
      <c r="R939" s="394"/>
      <c r="S939" s="408"/>
      <c r="T939" s="482"/>
      <c r="U939" s="394"/>
      <c r="V939" s="408"/>
    </row>
    <row r="940" spans="1:22" customFormat="1">
      <c r="A940" s="121"/>
      <c r="B940" s="121"/>
      <c r="C940" s="121"/>
      <c r="D940" s="121"/>
      <c r="E940" s="121"/>
      <c r="F940" s="121"/>
      <c r="G940" s="121"/>
      <c r="H940" s="121"/>
      <c r="I940" s="121"/>
      <c r="J940" s="10"/>
      <c r="K940" s="9"/>
      <c r="L940" s="415"/>
      <c r="M940" s="408"/>
      <c r="N940" s="408"/>
      <c r="O940" s="408"/>
      <c r="P940" s="408"/>
      <c r="Q940" s="482"/>
      <c r="R940" s="394"/>
      <c r="S940" s="408"/>
      <c r="T940" s="482"/>
      <c r="U940" s="394"/>
      <c r="V940" s="408"/>
    </row>
    <row r="941" spans="1:22" customFormat="1">
      <c r="A941" s="121"/>
      <c r="B941" s="121"/>
      <c r="C941" s="121"/>
      <c r="D941" s="121"/>
      <c r="E941" s="121"/>
      <c r="F941" s="121"/>
      <c r="G941" s="121"/>
      <c r="H941" s="121"/>
      <c r="I941" s="121"/>
      <c r="J941" s="10"/>
      <c r="K941" s="9"/>
      <c r="L941" s="415"/>
      <c r="M941" s="408"/>
      <c r="N941" s="408"/>
      <c r="O941" s="408"/>
      <c r="P941" s="408"/>
      <c r="Q941" s="482"/>
      <c r="R941" s="394"/>
      <c r="S941" s="408"/>
      <c r="T941" s="482"/>
      <c r="U941" s="394"/>
      <c r="V941" s="408"/>
    </row>
    <row r="942" spans="1:22" customFormat="1">
      <c r="A942" s="121"/>
      <c r="B942" s="121"/>
      <c r="C942" s="121"/>
      <c r="D942" s="121"/>
      <c r="E942" s="121"/>
      <c r="F942" s="121"/>
      <c r="G942" s="121"/>
      <c r="H942" s="121"/>
      <c r="I942" s="121"/>
      <c r="J942" s="10"/>
      <c r="K942" s="9"/>
      <c r="L942" s="415"/>
      <c r="M942" s="408"/>
      <c r="N942" s="408"/>
      <c r="O942" s="408"/>
      <c r="P942" s="408"/>
      <c r="Q942" s="482"/>
      <c r="R942" s="394"/>
      <c r="S942" s="408"/>
      <c r="T942" s="482"/>
      <c r="U942" s="394"/>
      <c r="V942" s="408"/>
    </row>
    <row r="943" spans="1:22" customFormat="1">
      <c r="A943" s="121"/>
      <c r="B943" s="121"/>
      <c r="C943" s="121"/>
      <c r="D943" s="121"/>
      <c r="E943" s="121"/>
      <c r="F943" s="121"/>
      <c r="G943" s="121"/>
      <c r="H943" s="121"/>
      <c r="I943" s="121"/>
      <c r="J943" s="10"/>
      <c r="K943" s="9"/>
      <c r="L943" s="415"/>
      <c r="M943" s="408"/>
      <c r="N943" s="408"/>
      <c r="O943" s="408"/>
      <c r="P943" s="408"/>
      <c r="Q943" s="482"/>
      <c r="R943" s="394"/>
      <c r="S943" s="408"/>
      <c r="T943" s="482"/>
      <c r="U943" s="394"/>
      <c r="V943" s="408"/>
    </row>
    <row r="944" spans="1:22" customFormat="1">
      <c r="A944" s="121"/>
      <c r="B944" s="121"/>
      <c r="C944" s="121"/>
      <c r="D944" s="121"/>
      <c r="E944" s="121"/>
      <c r="F944" s="121"/>
      <c r="G944" s="121"/>
      <c r="H944" s="121"/>
      <c r="I944" s="121"/>
      <c r="J944" s="10"/>
      <c r="K944" s="9"/>
      <c r="L944" s="415"/>
      <c r="M944" s="408"/>
      <c r="N944" s="408"/>
      <c r="O944" s="408"/>
      <c r="P944" s="408"/>
      <c r="Q944" s="482"/>
      <c r="R944" s="394"/>
      <c r="S944" s="408"/>
      <c r="T944" s="482"/>
      <c r="U944" s="394"/>
      <c r="V944" s="408"/>
    </row>
    <row r="945" spans="1:22" customFormat="1">
      <c r="A945" s="121"/>
      <c r="B945" s="121"/>
      <c r="C945" s="121"/>
      <c r="D945" s="121"/>
      <c r="E945" s="121"/>
      <c r="F945" s="121"/>
      <c r="G945" s="121"/>
      <c r="H945" s="121"/>
      <c r="I945" s="121"/>
      <c r="J945" s="10"/>
      <c r="K945" s="9"/>
      <c r="L945" s="415"/>
      <c r="M945" s="408"/>
      <c r="N945" s="408"/>
      <c r="O945" s="408"/>
      <c r="P945" s="408"/>
      <c r="Q945" s="482"/>
      <c r="R945" s="394"/>
      <c r="S945" s="408"/>
      <c r="T945" s="482"/>
      <c r="U945" s="394"/>
      <c r="V945" s="408"/>
    </row>
    <row r="946" spans="1:22" customFormat="1">
      <c r="A946" s="121"/>
      <c r="B946" s="121"/>
      <c r="C946" s="121"/>
      <c r="D946" s="121"/>
      <c r="E946" s="121"/>
      <c r="F946" s="121"/>
      <c r="G946" s="121"/>
      <c r="H946" s="121"/>
      <c r="I946" s="121"/>
      <c r="J946" s="10"/>
      <c r="K946" s="9"/>
      <c r="L946" s="415"/>
      <c r="M946" s="408"/>
      <c r="N946" s="408"/>
      <c r="O946" s="408"/>
      <c r="P946" s="408"/>
      <c r="Q946" s="482"/>
      <c r="R946" s="394"/>
      <c r="S946" s="408"/>
      <c r="T946" s="482"/>
      <c r="U946" s="394"/>
      <c r="V946" s="408"/>
    </row>
    <row r="947" spans="1:22" customFormat="1">
      <c r="A947" s="121"/>
      <c r="B947" s="121"/>
      <c r="C947" s="121"/>
      <c r="D947" s="121"/>
      <c r="E947" s="121"/>
      <c r="F947" s="121"/>
      <c r="G947" s="121"/>
      <c r="H947" s="121"/>
      <c r="I947" s="121"/>
      <c r="J947" s="10"/>
      <c r="K947" s="9"/>
      <c r="L947" s="415"/>
      <c r="M947" s="408"/>
      <c r="N947" s="408"/>
      <c r="O947" s="408"/>
      <c r="P947" s="408"/>
      <c r="Q947" s="482"/>
      <c r="R947" s="394"/>
      <c r="S947" s="408"/>
      <c r="T947" s="482"/>
      <c r="U947" s="394"/>
      <c r="V947" s="408"/>
    </row>
    <row r="948" spans="1:22" customFormat="1">
      <c r="A948" s="121"/>
      <c r="B948" s="121"/>
      <c r="C948" s="121"/>
      <c r="D948" s="121"/>
      <c r="E948" s="121"/>
      <c r="F948" s="121"/>
      <c r="G948" s="121"/>
      <c r="H948" s="121"/>
      <c r="I948" s="121"/>
      <c r="J948" s="10"/>
      <c r="K948" s="9"/>
      <c r="L948" s="415"/>
      <c r="M948" s="408"/>
      <c r="N948" s="408"/>
      <c r="O948" s="408"/>
      <c r="P948" s="408"/>
      <c r="Q948" s="482"/>
      <c r="R948" s="394"/>
      <c r="S948" s="408"/>
      <c r="T948" s="482"/>
      <c r="U948" s="394"/>
      <c r="V948" s="408"/>
    </row>
    <row r="949" spans="1:22" customFormat="1">
      <c r="A949" s="121"/>
      <c r="B949" s="121"/>
      <c r="C949" s="121"/>
      <c r="D949" s="121"/>
      <c r="E949" s="121"/>
      <c r="F949" s="121"/>
      <c r="G949" s="121"/>
      <c r="H949" s="121"/>
      <c r="I949" s="121"/>
      <c r="J949" s="10"/>
      <c r="K949" s="9"/>
      <c r="L949" s="415"/>
      <c r="M949" s="408"/>
      <c r="N949" s="408"/>
      <c r="O949" s="408"/>
      <c r="P949" s="408"/>
      <c r="Q949" s="482"/>
      <c r="R949" s="394"/>
      <c r="S949" s="408"/>
      <c r="T949" s="482"/>
      <c r="U949" s="394"/>
      <c r="V949" s="408"/>
    </row>
    <row r="950" spans="1:22" customFormat="1">
      <c r="A950" s="121"/>
      <c r="B950" s="121"/>
      <c r="C950" s="121"/>
      <c r="D950" s="121"/>
      <c r="E950" s="121"/>
      <c r="F950" s="121"/>
      <c r="G950" s="121"/>
      <c r="H950" s="121"/>
      <c r="I950" s="121"/>
      <c r="J950" s="10"/>
      <c r="K950" s="9"/>
      <c r="L950" s="415"/>
      <c r="M950" s="408"/>
      <c r="N950" s="408"/>
      <c r="O950" s="408"/>
      <c r="P950" s="408"/>
      <c r="Q950" s="482"/>
      <c r="R950" s="394"/>
      <c r="S950" s="408"/>
      <c r="T950" s="482"/>
      <c r="U950" s="394"/>
      <c r="V950" s="408"/>
    </row>
    <row r="951" spans="1:22" customFormat="1">
      <c r="A951" s="121"/>
      <c r="B951" s="121"/>
      <c r="C951" s="121"/>
      <c r="D951" s="121"/>
      <c r="E951" s="121"/>
      <c r="F951" s="121"/>
      <c r="G951" s="121"/>
      <c r="H951" s="121"/>
      <c r="I951" s="121"/>
      <c r="J951" s="10"/>
      <c r="K951" s="9"/>
      <c r="L951" s="415"/>
      <c r="M951" s="408"/>
      <c r="N951" s="408"/>
      <c r="O951" s="408"/>
      <c r="P951" s="408"/>
      <c r="Q951" s="482"/>
      <c r="R951" s="394"/>
      <c r="S951" s="408"/>
      <c r="T951" s="482"/>
      <c r="U951" s="394"/>
      <c r="V951" s="408"/>
    </row>
    <row r="952" spans="1:22" customFormat="1">
      <c r="A952" s="121"/>
      <c r="B952" s="121"/>
      <c r="C952" s="121"/>
      <c r="D952" s="121"/>
      <c r="E952" s="121"/>
      <c r="F952" s="121"/>
      <c r="G952" s="121"/>
      <c r="H952" s="121"/>
      <c r="I952" s="121"/>
      <c r="J952" s="10"/>
      <c r="K952" s="9"/>
      <c r="L952" s="415"/>
      <c r="M952" s="408"/>
      <c r="N952" s="408"/>
      <c r="O952" s="408"/>
      <c r="P952" s="408"/>
      <c r="Q952" s="482"/>
      <c r="R952" s="394"/>
      <c r="S952" s="408"/>
      <c r="T952" s="482"/>
      <c r="U952" s="394"/>
      <c r="V952" s="408"/>
    </row>
    <row r="953" spans="1:22" customFormat="1">
      <c r="A953" s="121"/>
      <c r="B953" s="121"/>
      <c r="C953" s="121"/>
      <c r="D953" s="121"/>
      <c r="E953" s="121"/>
      <c r="F953" s="121"/>
      <c r="G953" s="121"/>
      <c r="H953" s="121"/>
      <c r="I953" s="121"/>
      <c r="J953" s="10"/>
      <c r="K953" s="9"/>
      <c r="L953" s="415"/>
      <c r="M953" s="408"/>
      <c r="N953" s="408"/>
      <c r="O953" s="408"/>
      <c r="P953" s="408"/>
      <c r="Q953" s="482"/>
      <c r="R953" s="394"/>
      <c r="S953" s="408"/>
      <c r="T953" s="482"/>
      <c r="U953" s="394"/>
      <c r="V953" s="408"/>
    </row>
    <row r="954" spans="1:22" customFormat="1">
      <c r="A954" s="121"/>
      <c r="B954" s="121"/>
      <c r="C954" s="121"/>
      <c r="D954" s="121"/>
      <c r="E954" s="121"/>
      <c r="F954" s="121"/>
      <c r="G954" s="121"/>
      <c r="H954" s="121"/>
      <c r="I954" s="121"/>
      <c r="J954" s="10"/>
      <c r="K954" s="9"/>
      <c r="L954" s="415"/>
      <c r="M954" s="408"/>
      <c r="N954" s="408"/>
      <c r="O954" s="408"/>
      <c r="P954" s="408"/>
      <c r="Q954" s="482"/>
      <c r="R954" s="394"/>
      <c r="S954" s="408"/>
      <c r="T954" s="482"/>
      <c r="U954" s="394"/>
      <c r="V954" s="408"/>
    </row>
    <row r="955" spans="1:22" customFormat="1">
      <c r="A955" s="121"/>
      <c r="B955" s="121"/>
      <c r="C955" s="121"/>
      <c r="D955" s="121"/>
      <c r="E955" s="121"/>
      <c r="F955" s="121"/>
      <c r="G955" s="121"/>
      <c r="H955" s="121"/>
      <c r="I955" s="121"/>
      <c r="J955" s="10"/>
      <c r="K955" s="9"/>
      <c r="L955" s="415"/>
      <c r="M955" s="408"/>
      <c r="N955" s="408"/>
      <c r="O955" s="408"/>
      <c r="P955" s="408"/>
      <c r="Q955" s="482"/>
      <c r="R955" s="394"/>
      <c r="S955" s="408"/>
      <c r="T955" s="482"/>
      <c r="U955" s="394"/>
      <c r="V955" s="408"/>
    </row>
    <row r="956" spans="1:22" customFormat="1">
      <c r="A956" s="121"/>
      <c r="B956" s="121"/>
      <c r="C956" s="121"/>
      <c r="D956" s="121"/>
      <c r="E956" s="121"/>
      <c r="F956" s="121"/>
      <c r="G956" s="121"/>
      <c r="H956" s="121"/>
      <c r="I956" s="121"/>
      <c r="J956" s="10"/>
      <c r="K956" s="9"/>
      <c r="L956" s="415"/>
      <c r="M956" s="408"/>
      <c r="N956" s="408"/>
      <c r="O956" s="408"/>
      <c r="P956" s="408"/>
      <c r="Q956" s="482"/>
      <c r="R956" s="394"/>
      <c r="S956" s="408"/>
      <c r="T956" s="482"/>
      <c r="U956" s="394"/>
      <c r="V956" s="408"/>
    </row>
    <row r="957" spans="1:22" customFormat="1">
      <c r="A957" s="121"/>
      <c r="B957" s="121"/>
      <c r="C957" s="121"/>
      <c r="D957" s="121"/>
      <c r="E957" s="121"/>
      <c r="F957" s="121"/>
      <c r="G957" s="121"/>
      <c r="H957" s="121"/>
      <c r="I957" s="121"/>
      <c r="J957" s="10"/>
      <c r="K957" s="9"/>
      <c r="L957" s="415"/>
      <c r="M957" s="408"/>
      <c r="N957" s="408"/>
      <c r="O957" s="408"/>
      <c r="P957" s="408"/>
      <c r="Q957" s="482"/>
      <c r="R957" s="394"/>
      <c r="S957" s="408"/>
      <c r="T957" s="482"/>
      <c r="U957" s="394"/>
      <c r="V957" s="408"/>
    </row>
    <row r="958" spans="1:22" customFormat="1">
      <c r="A958" s="121"/>
      <c r="B958" s="121"/>
      <c r="C958" s="121"/>
      <c r="D958" s="121"/>
      <c r="E958" s="121"/>
      <c r="F958" s="121"/>
      <c r="G958" s="121"/>
      <c r="H958" s="121"/>
      <c r="I958" s="121"/>
      <c r="J958" s="10"/>
      <c r="K958" s="9"/>
      <c r="L958" s="415"/>
      <c r="M958" s="408"/>
      <c r="N958" s="408"/>
      <c r="O958" s="408"/>
      <c r="P958" s="408"/>
      <c r="Q958" s="482"/>
      <c r="R958" s="394"/>
      <c r="S958" s="408"/>
      <c r="T958" s="482"/>
      <c r="U958" s="394"/>
      <c r="V958" s="408"/>
    </row>
    <row r="959" spans="1:22" customFormat="1">
      <c r="A959" s="121"/>
      <c r="B959" s="121"/>
      <c r="C959" s="121"/>
      <c r="D959" s="121"/>
      <c r="E959" s="121"/>
      <c r="F959" s="121"/>
      <c r="G959" s="121"/>
      <c r="H959" s="121"/>
      <c r="I959" s="121"/>
      <c r="J959" s="10"/>
      <c r="K959" s="9"/>
      <c r="L959" s="415"/>
      <c r="M959" s="408"/>
      <c r="N959" s="408"/>
      <c r="O959" s="408"/>
      <c r="P959" s="408"/>
      <c r="Q959" s="482"/>
      <c r="R959" s="394"/>
      <c r="S959" s="408"/>
      <c r="T959" s="482"/>
      <c r="U959" s="394"/>
      <c r="V959" s="408"/>
    </row>
    <row r="960" spans="1:22" customFormat="1">
      <c r="A960" s="121"/>
      <c r="B960" s="121"/>
      <c r="C960" s="121"/>
      <c r="D960" s="121"/>
      <c r="E960" s="121"/>
      <c r="F960" s="121"/>
      <c r="G960" s="121"/>
      <c r="H960" s="121"/>
      <c r="I960" s="121"/>
      <c r="J960" s="10"/>
      <c r="K960" s="9"/>
      <c r="L960" s="415"/>
      <c r="M960" s="408"/>
      <c r="N960" s="408"/>
      <c r="O960" s="408"/>
      <c r="P960" s="408"/>
      <c r="Q960" s="482"/>
      <c r="R960" s="394"/>
      <c r="S960" s="408"/>
      <c r="T960" s="482"/>
      <c r="U960" s="394"/>
      <c r="V960" s="408"/>
    </row>
    <row r="961" spans="1:22" customFormat="1">
      <c r="A961" s="121"/>
      <c r="B961" s="121"/>
      <c r="C961" s="121"/>
      <c r="D961" s="121"/>
      <c r="E961" s="121"/>
      <c r="F961" s="121"/>
      <c r="G961" s="121"/>
      <c r="H961" s="121"/>
      <c r="I961" s="121"/>
      <c r="J961" s="10"/>
      <c r="K961" s="9"/>
      <c r="L961" s="415"/>
      <c r="M961" s="408"/>
      <c r="N961" s="408"/>
      <c r="O961" s="408"/>
      <c r="P961" s="408"/>
      <c r="Q961" s="482"/>
      <c r="R961" s="394"/>
      <c r="S961" s="408"/>
      <c r="T961" s="482"/>
      <c r="U961" s="394"/>
      <c r="V961" s="408"/>
    </row>
    <row r="962" spans="1:22" customFormat="1">
      <c r="A962" s="121"/>
      <c r="B962" s="121"/>
      <c r="C962" s="121"/>
      <c r="D962" s="121"/>
      <c r="E962" s="121"/>
      <c r="F962" s="121"/>
      <c r="G962" s="121"/>
      <c r="H962" s="121"/>
      <c r="I962" s="121"/>
      <c r="J962" s="10"/>
      <c r="K962" s="9"/>
      <c r="L962" s="415"/>
      <c r="M962" s="408"/>
      <c r="N962" s="408"/>
      <c r="O962" s="408"/>
      <c r="P962" s="408"/>
      <c r="Q962" s="482"/>
      <c r="R962" s="394"/>
      <c r="S962" s="408"/>
      <c r="T962" s="482"/>
      <c r="U962" s="394"/>
      <c r="V962" s="408"/>
    </row>
    <row r="963" spans="1:22" customFormat="1">
      <c r="A963" s="121"/>
      <c r="B963" s="121"/>
      <c r="C963" s="121"/>
      <c r="D963" s="121"/>
      <c r="E963" s="121"/>
      <c r="F963" s="121"/>
      <c r="G963" s="121"/>
      <c r="H963" s="121"/>
      <c r="I963" s="121"/>
      <c r="J963" s="10"/>
      <c r="K963" s="9"/>
      <c r="L963" s="415"/>
      <c r="M963" s="408"/>
      <c r="N963" s="408"/>
      <c r="O963" s="408"/>
      <c r="P963" s="408"/>
      <c r="Q963" s="482"/>
      <c r="R963" s="394"/>
      <c r="S963" s="408"/>
      <c r="T963" s="482"/>
      <c r="U963" s="394"/>
      <c r="V963" s="408"/>
    </row>
    <row r="964" spans="1:22" customFormat="1">
      <c r="A964" s="121"/>
      <c r="B964" s="121"/>
      <c r="C964" s="121"/>
      <c r="D964" s="121"/>
      <c r="E964" s="121"/>
      <c r="F964" s="121"/>
      <c r="G964" s="121"/>
      <c r="H964" s="121"/>
      <c r="I964" s="121"/>
      <c r="J964" s="10"/>
      <c r="K964" s="9"/>
      <c r="L964" s="415"/>
      <c r="M964" s="408"/>
      <c r="N964" s="408"/>
      <c r="O964" s="408"/>
      <c r="P964" s="408"/>
      <c r="Q964" s="482"/>
      <c r="R964" s="394"/>
      <c r="S964" s="408"/>
      <c r="T964" s="482"/>
      <c r="U964" s="394"/>
      <c r="V964" s="408"/>
    </row>
    <row r="965" spans="1:22" customFormat="1">
      <c r="A965" s="121"/>
      <c r="B965" s="121"/>
      <c r="C965" s="121"/>
      <c r="D965" s="121"/>
      <c r="E965" s="121"/>
      <c r="F965" s="121"/>
      <c r="G965" s="121"/>
      <c r="H965" s="121"/>
      <c r="I965" s="121"/>
      <c r="J965" s="10"/>
      <c r="K965" s="9"/>
      <c r="L965" s="415"/>
      <c r="M965" s="408"/>
      <c r="N965" s="408"/>
      <c r="O965" s="408"/>
      <c r="P965" s="408"/>
      <c r="Q965" s="482"/>
      <c r="R965" s="394"/>
      <c r="S965" s="408"/>
      <c r="T965" s="482"/>
      <c r="U965" s="394"/>
      <c r="V965" s="408"/>
    </row>
    <row r="966" spans="1:22" customFormat="1">
      <c r="A966" s="121"/>
      <c r="B966" s="121"/>
      <c r="C966" s="121"/>
      <c r="D966" s="121"/>
      <c r="E966" s="121"/>
      <c r="F966" s="121"/>
      <c r="G966" s="121"/>
      <c r="H966" s="121"/>
      <c r="I966" s="121"/>
      <c r="J966" s="10"/>
      <c r="K966" s="9"/>
      <c r="L966" s="415"/>
      <c r="M966" s="408"/>
      <c r="N966" s="408"/>
      <c r="O966" s="408"/>
      <c r="P966" s="408"/>
      <c r="Q966" s="482"/>
      <c r="R966" s="394"/>
      <c r="S966" s="408"/>
      <c r="T966" s="482"/>
      <c r="U966" s="394"/>
      <c r="V966" s="408"/>
    </row>
    <row r="967" spans="1:22" customFormat="1">
      <c r="A967" s="121"/>
      <c r="B967" s="121"/>
      <c r="C967" s="121"/>
      <c r="D967" s="121"/>
      <c r="E967" s="121"/>
      <c r="F967" s="121"/>
      <c r="G967" s="121"/>
      <c r="H967" s="121"/>
      <c r="I967" s="121"/>
      <c r="J967" s="10"/>
      <c r="K967" s="9"/>
      <c r="L967" s="415"/>
      <c r="M967" s="408"/>
      <c r="N967" s="408"/>
      <c r="O967" s="408"/>
      <c r="P967" s="408"/>
      <c r="Q967" s="482"/>
      <c r="R967" s="394"/>
      <c r="S967" s="408"/>
      <c r="T967" s="482"/>
      <c r="U967" s="394"/>
      <c r="V967" s="408"/>
    </row>
    <row r="968" spans="1:22" customFormat="1">
      <c r="A968" s="121"/>
      <c r="B968" s="121"/>
      <c r="C968" s="121"/>
      <c r="D968" s="121"/>
      <c r="E968" s="121"/>
      <c r="F968" s="121"/>
      <c r="G968" s="121"/>
      <c r="H968" s="121"/>
      <c r="I968" s="121"/>
      <c r="J968" s="10"/>
      <c r="K968" s="9"/>
      <c r="L968" s="415"/>
      <c r="M968" s="408"/>
      <c r="N968" s="408"/>
      <c r="O968" s="408"/>
      <c r="P968" s="408"/>
      <c r="Q968" s="482"/>
      <c r="R968" s="394"/>
      <c r="S968" s="408"/>
      <c r="T968" s="482"/>
      <c r="U968" s="394"/>
      <c r="V968" s="408"/>
    </row>
    <row r="969" spans="1:22" customFormat="1">
      <c r="A969" s="121"/>
      <c r="B969" s="121"/>
      <c r="C969" s="121"/>
      <c r="D969" s="121"/>
      <c r="E969" s="121"/>
      <c r="F969" s="121"/>
      <c r="G969" s="121"/>
      <c r="H969" s="121"/>
      <c r="I969" s="121"/>
      <c r="J969" s="10"/>
      <c r="K969" s="9"/>
      <c r="L969" s="415"/>
      <c r="M969" s="408"/>
      <c r="N969" s="408"/>
      <c r="O969" s="408"/>
      <c r="P969" s="408"/>
      <c r="Q969" s="482"/>
      <c r="R969" s="394"/>
      <c r="S969" s="408"/>
      <c r="T969" s="482"/>
      <c r="U969" s="394"/>
      <c r="V969" s="408"/>
    </row>
    <row r="970" spans="1:22" customFormat="1">
      <c r="A970" s="121"/>
      <c r="B970" s="121"/>
      <c r="C970" s="121"/>
      <c r="D970" s="121"/>
      <c r="E970" s="121"/>
      <c r="F970" s="121"/>
      <c r="G970" s="121"/>
      <c r="H970" s="121"/>
      <c r="I970" s="121"/>
      <c r="J970" s="10"/>
      <c r="K970" s="9"/>
      <c r="L970" s="415"/>
      <c r="M970" s="408"/>
      <c r="N970" s="408"/>
      <c r="O970" s="408"/>
      <c r="P970" s="408"/>
      <c r="Q970" s="482"/>
      <c r="R970" s="394"/>
      <c r="S970" s="408"/>
      <c r="T970" s="482"/>
      <c r="U970" s="394"/>
      <c r="V970" s="408"/>
    </row>
    <row r="971" spans="1:22" customFormat="1">
      <c r="A971" s="121"/>
      <c r="B971" s="121"/>
      <c r="C971" s="121"/>
      <c r="D971" s="121"/>
      <c r="E971" s="121"/>
      <c r="F971" s="121"/>
      <c r="G971" s="121"/>
      <c r="H971" s="121"/>
      <c r="I971" s="121"/>
      <c r="J971" s="10"/>
      <c r="K971" s="9"/>
      <c r="L971" s="415"/>
      <c r="M971" s="408"/>
      <c r="N971" s="408"/>
      <c r="O971" s="408"/>
      <c r="P971" s="408"/>
      <c r="Q971" s="482"/>
      <c r="R971" s="394"/>
      <c r="S971" s="408"/>
      <c r="T971" s="482"/>
      <c r="U971" s="394"/>
      <c r="V971" s="408"/>
    </row>
    <row r="972" spans="1:22" customFormat="1">
      <c r="A972" s="121"/>
      <c r="B972" s="121"/>
      <c r="C972" s="121"/>
      <c r="D972" s="121"/>
      <c r="E972" s="121"/>
      <c r="F972" s="121"/>
      <c r="G972" s="121"/>
      <c r="H972" s="121"/>
      <c r="I972" s="121"/>
      <c r="J972" s="10"/>
      <c r="K972" s="9"/>
      <c r="L972" s="415"/>
      <c r="M972" s="408"/>
      <c r="N972" s="408"/>
      <c r="O972" s="408"/>
      <c r="P972" s="408"/>
      <c r="Q972" s="482"/>
      <c r="R972" s="394"/>
      <c r="S972" s="408"/>
      <c r="T972" s="482"/>
      <c r="U972" s="394"/>
      <c r="V972" s="408"/>
    </row>
    <row r="973" spans="1:22" customFormat="1">
      <c r="A973" s="121"/>
      <c r="B973" s="121"/>
      <c r="C973" s="121"/>
      <c r="D973" s="121"/>
      <c r="E973" s="121"/>
      <c r="F973" s="121"/>
      <c r="G973" s="121"/>
      <c r="H973" s="121"/>
      <c r="I973" s="121"/>
      <c r="J973" s="10"/>
      <c r="K973" s="9"/>
      <c r="L973" s="415"/>
      <c r="M973" s="408"/>
      <c r="N973" s="408"/>
      <c r="O973" s="408"/>
      <c r="P973" s="408"/>
      <c r="Q973" s="482"/>
      <c r="R973" s="394"/>
      <c r="S973" s="408"/>
      <c r="T973" s="482"/>
      <c r="U973" s="394"/>
      <c r="V973" s="408"/>
    </row>
    <row r="974" spans="1:22" customFormat="1">
      <c r="A974" s="121"/>
      <c r="B974" s="121"/>
      <c r="C974" s="121"/>
      <c r="D974" s="121"/>
      <c r="E974" s="121"/>
      <c r="F974" s="121"/>
      <c r="G974" s="121"/>
      <c r="H974" s="121"/>
      <c r="I974" s="121"/>
      <c r="J974" s="10"/>
      <c r="K974" s="9"/>
      <c r="L974" s="415"/>
      <c r="M974" s="408"/>
      <c r="N974" s="408"/>
      <c r="O974" s="408"/>
      <c r="P974" s="408"/>
      <c r="Q974" s="482"/>
      <c r="R974" s="394"/>
      <c r="S974" s="408"/>
      <c r="T974" s="482"/>
      <c r="U974" s="394"/>
      <c r="V974" s="408"/>
    </row>
    <row r="975" spans="1:22" customFormat="1">
      <c r="A975" s="121"/>
      <c r="B975" s="121"/>
      <c r="C975" s="121"/>
      <c r="D975" s="121"/>
      <c r="E975" s="121"/>
      <c r="F975" s="121"/>
      <c r="G975" s="121"/>
      <c r="H975" s="121"/>
      <c r="I975" s="121"/>
      <c r="J975" s="10"/>
      <c r="K975" s="9"/>
      <c r="L975" s="415"/>
      <c r="M975" s="408"/>
      <c r="N975" s="408"/>
      <c r="O975" s="408"/>
      <c r="P975" s="408"/>
      <c r="Q975" s="482"/>
      <c r="R975" s="394"/>
      <c r="S975" s="408"/>
      <c r="T975" s="482"/>
      <c r="U975" s="394"/>
      <c r="V975" s="408"/>
    </row>
    <row r="976" spans="1:22" customFormat="1">
      <c r="A976" s="121"/>
      <c r="B976" s="121"/>
      <c r="C976" s="121"/>
      <c r="D976" s="121"/>
      <c r="E976" s="121"/>
      <c r="F976" s="121"/>
      <c r="G976" s="121"/>
      <c r="H976" s="121"/>
      <c r="I976" s="121"/>
      <c r="J976" s="10"/>
      <c r="K976" s="9"/>
      <c r="L976" s="415"/>
      <c r="M976" s="408"/>
      <c r="N976" s="408"/>
      <c r="O976" s="408"/>
      <c r="P976" s="408"/>
      <c r="Q976" s="482"/>
      <c r="R976" s="394"/>
      <c r="S976" s="408"/>
      <c r="T976" s="482"/>
      <c r="U976" s="394"/>
      <c r="V976" s="408"/>
    </row>
    <row r="977" spans="1:22" customFormat="1">
      <c r="A977" s="121"/>
      <c r="B977" s="121"/>
      <c r="C977" s="121"/>
      <c r="D977" s="121"/>
      <c r="E977" s="121"/>
      <c r="F977" s="121"/>
      <c r="G977" s="121"/>
      <c r="H977" s="121"/>
      <c r="I977" s="121"/>
      <c r="J977" s="10"/>
      <c r="K977" s="9"/>
      <c r="L977" s="415"/>
      <c r="M977" s="408"/>
      <c r="N977" s="408"/>
      <c r="O977" s="408"/>
      <c r="P977" s="408"/>
      <c r="Q977" s="482"/>
      <c r="R977" s="394"/>
      <c r="S977" s="408"/>
      <c r="T977" s="482"/>
      <c r="U977" s="394"/>
      <c r="V977" s="408"/>
    </row>
    <row r="978" spans="1:22" customFormat="1">
      <c r="A978" s="121"/>
      <c r="B978" s="121"/>
      <c r="C978" s="121"/>
      <c r="D978" s="121"/>
      <c r="E978" s="121"/>
      <c r="F978" s="121"/>
      <c r="G978" s="121"/>
      <c r="H978" s="121"/>
      <c r="I978" s="121"/>
      <c r="J978" s="10"/>
      <c r="K978" s="9"/>
      <c r="L978" s="415"/>
      <c r="M978" s="408"/>
      <c r="N978" s="408"/>
      <c r="O978" s="408"/>
      <c r="P978" s="408"/>
      <c r="Q978" s="482"/>
      <c r="R978" s="394"/>
      <c r="S978" s="408"/>
      <c r="T978" s="482"/>
      <c r="U978" s="394"/>
      <c r="V978" s="408"/>
    </row>
    <row r="979" spans="1:22" customFormat="1">
      <c r="A979" s="121"/>
      <c r="B979" s="121"/>
      <c r="C979" s="121"/>
      <c r="D979" s="121"/>
      <c r="E979" s="121"/>
      <c r="F979" s="121"/>
      <c r="G979" s="121"/>
      <c r="H979" s="121"/>
      <c r="I979" s="121"/>
      <c r="J979" s="10"/>
      <c r="K979" s="9"/>
      <c r="L979" s="415"/>
      <c r="M979" s="408"/>
      <c r="N979" s="408"/>
      <c r="O979" s="408"/>
      <c r="P979" s="408"/>
      <c r="Q979" s="482"/>
      <c r="R979" s="394"/>
      <c r="S979" s="408"/>
      <c r="T979" s="482"/>
      <c r="U979" s="394"/>
      <c r="V979" s="408"/>
    </row>
    <row r="980" spans="1:22" customFormat="1">
      <c r="A980" s="121"/>
      <c r="B980" s="121"/>
      <c r="C980" s="121"/>
      <c r="D980" s="121"/>
      <c r="E980" s="121"/>
      <c r="F980" s="121"/>
      <c r="G980" s="121"/>
      <c r="H980" s="121"/>
      <c r="I980" s="121"/>
      <c r="J980" s="10"/>
      <c r="K980" s="9"/>
      <c r="L980" s="415"/>
      <c r="M980" s="408"/>
      <c r="N980" s="408"/>
      <c r="O980" s="408"/>
      <c r="P980" s="408"/>
      <c r="Q980" s="482"/>
      <c r="R980" s="394"/>
      <c r="S980" s="408"/>
      <c r="T980" s="482"/>
      <c r="U980" s="394"/>
      <c r="V980" s="408"/>
    </row>
    <row r="981" spans="1:22" customFormat="1">
      <c r="A981" s="121"/>
      <c r="B981" s="121"/>
      <c r="C981" s="121"/>
      <c r="D981" s="121"/>
      <c r="E981" s="121"/>
      <c r="F981" s="121"/>
      <c r="G981" s="121"/>
      <c r="H981" s="121"/>
      <c r="I981" s="121"/>
      <c r="J981" s="10"/>
      <c r="K981" s="9"/>
      <c r="L981" s="415"/>
      <c r="M981" s="408"/>
      <c r="N981" s="408"/>
      <c r="O981" s="408"/>
      <c r="P981" s="408"/>
      <c r="Q981" s="482"/>
      <c r="R981" s="394"/>
      <c r="S981" s="408"/>
      <c r="T981" s="482"/>
      <c r="U981" s="394"/>
      <c r="V981" s="408"/>
    </row>
    <row r="982" spans="1:22" customFormat="1">
      <c r="A982" s="121"/>
      <c r="B982" s="121"/>
      <c r="C982" s="121"/>
      <c r="D982" s="121"/>
      <c r="E982" s="121"/>
      <c r="F982" s="121"/>
      <c r="G982" s="121"/>
      <c r="H982" s="121"/>
      <c r="I982" s="121"/>
      <c r="J982" s="10"/>
      <c r="K982" s="9"/>
      <c r="L982" s="415"/>
      <c r="M982" s="408"/>
      <c r="N982" s="408"/>
      <c r="O982" s="408"/>
      <c r="P982" s="408"/>
      <c r="Q982" s="482"/>
      <c r="R982" s="394"/>
      <c r="S982" s="408"/>
      <c r="T982" s="482"/>
      <c r="U982" s="394"/>
      <c r="V982" s="408"/>
    </row>
    <row r="983" spans="1:22" customFormat="1">
      <c r="A983" s="121"/>
      <c r="B983" s="121"/>
      <c r="C983" s="121"/>
      <c r="D983" s="121"/>
      <c r="E983" s="121"/>
      <c r="F983" s="121"/>
      <c r="G983" s="121"/>
      <c r="H983" s="121"/>
      <c r="I983" s="121"/>
      <c r="J983" s="10"/>
      <c r="K983" s="9"/>
      <c r="L983" s="415"/>
      <c r="M983" s="408"/>
      <c r="N983" s="408"/>
      <c r="O983" s="408"/>
      <c r="P983" s="408"/>
      <c r="Q983" s="482"/>
      <c r="R983" s="394"/>
      <c r="S983" s="408"/>
      <c r="T983" s="482"/>
      <c r="U983" s="394"/>
      <c r="V983" s="408"/>
    </row>
    <row r="984" spans="1:22" customFormat="1">
      <c r="A984" s="121"/>
      <c r="B984" s="121"/>
      <c r="C984" s="121"/>
      <c r="D984" s="121"/>
      <c r="E984" s="121"/>
      <c r="F984" s="121"/>
      <c r="G984" s="121"/>
      <c r="H984" s="121"/>
      <c r="I984" s="121"/>
      <c r="J984" s="10"/>
      <c r="K984" s="9"/>
      <c r="L984" s="415"/>
      <c r="M984" s="408"/>
      <c r="N984" s="408"/>
      <c r="O984" s="408"/>
      <c r="P984" s="408"/>
      <c r="Q984" s="482"/>
      <c r="R984" s="394"/>
      <c r="S984" s="408"/>
      <c r="T984" s="482"/>
      <c r="U984" s="394"/>
      <c r="V984" s="408"/>
    </row>
    <row r="985" spans="1:22" customFormat="1">
      <c r="A985" s="121"/>
      <c r="B985" s="121"/>
      <c r="C985" s="121"/>
      <c r="D985" s="121"/>
      <c r="E985" s="121"/>
      <c r="F985" s="121"/>
      <c r="G985" s="121"/>
      <c r="H985" s="121"/>
      <c r="I985" s="121"/>
      <c r="J985" s="10"/>
      <c r="K985" s="9"/>
      <c r="L985" s="415"/>
      <c r="M985" s="408"/>
      <c r="N985" s="408"/>
      <c r="O985" s="408"/>
      <c r="P985" s="408"/>
      <c r="Q985" s="482"/>
      <c r="R985" s="394"/>
      <c r="S985" s="408"/>
      <c r="T985" s="482"/>
      <c r="U985" s="394"/>
      <c r="V985" s="408"/>
    </row>
    <row r="986" spans="1:22" customFormat="1">
      <c r="A986" s="121"/>
      <c r="B986" s="121"/>
      <c r="C986" s="121"/>
      <c r="D986" s="121"/>
      <c r="E986" s="121"/>
      <c r="F986" s="121"/>
      <c r="G986" s="121"/>
      <c r="H986" s="121"/>
      <c r="I986" s="121"/>
      <c r="J986" s="10"/>
      <c r="K986" s="9"/>
      <c r="L986" s="415"/>
      <c r="M986" s="408"/>
      <c r="N986" s="408"/>
      <c r="O986" s="408"/>
      <c r="P986" s="408"/>
      <c r="Q986" s="482"/>
      <c r="R986" s="394"/>
      <c r="S986" s="408"/>
      <c r="T986" s="482"/>
      <c r="U986" s="394"/>
      <c r="V986" s="408"/>
    </row>
    <row r="987" spans="1:22" customFormat="1">
      <c r="A987" s="121"/>
      <c r="B987" s="121"/>
      <c r="C987" s="121"/>
      <c r="D987" s="121"/>
      <c r="E987" s="121"/>
      <c r="F987" s="121"/>
      <c r="G987" s="121"/>
      <c r="H987" s="121"/>
      <c r="I987" s="121"/>
      <c r="J987" s="10"/>
      <c r="K987" s="9"/>
      <c r="L987" s="415"/>
      <c r="M987" s="408"/>
      <c r="N987" s="408"/>
      <c r="O987" s="408"/>
      <c r="P987" s="408"/>
      <c r="Q987" s="482"/>
      <c r="R987" s="394"/>
      <c r="S987" s="408"/>
      <c r="T987" s="482"/>
      <c r="U987" s="394"/>
      <c r="V987" s="408"/>
    </row>
    <row r="988" spans="1:22" customFormat="1">
      <c r="A988" s="121"/>
      <c r="B988" s="121"/>
      <c r="C988" s="121"/>
      <c r="D988" s="121"/>
      <c r="E988" s="121"/>
      <c r="F988" s="121"/>
      <c r="G988" s="121"/>
      <c r="H988" s="121"/>
      <c r="I988" s="121"/>
      <c r="J988" s="10"/>
      <c r="K988" s="9"/>
      <c r="L988" s="415"/>
      <c r="M988" s="408"/>
      <c r="N988" s="408"/>
      <c r="O988" s="408"/>
      <c r="P988" s="408"/>
      <c r="Q988" s="482"/>
      <c r="R988" s="394"/>
      <c r="S988" s="408"/>
      <c r="T988" s="482"/>
      <c r="U988" s="394"/>
      <c r="V988" s="408"/>
    </row>
    <row r="989" spans="1:22" customFormat="1">
      <c r="A989" s="121"/>
      <c r="B989" s="121"/>
      <c r="C989" s="121"/>
      <c r="D989" s="121"/>
      <c r="E989" s="121"/>
      <c r="F989" s="121"/>
      <c r="G989" s="121"/>
      <c r="H989" s="121"/>
      <c r="I989" s="121"/>
      <c r="J989" s="10"/>
      <c r="K989" s="9"/>
      <c r="L989" s="415"/>
      <c r="M989" s="408"/>
      <c r="N989" s="408"/>
      <c r="O989" s="408"/>
      <c r="P989" s="408"/>
      <c r="Q989" s="482"/>
      <c r="R989" s="394"/>
      <c r="S989" s="408"/>
      <c r="T989" s="482"/>
      <c r="U989" s="394"/>
      <c r="V989" s="408"/>
    </row>
    <row r="990" spans="1:22" customFormat="1">
      <c r="A990" s="121"/>
      <c r="B990" s="121"/>
      <c r="C990" s="121"/>
      <c r="D990" s="121"/>
      <c r="E990" s="121"/>
      <c r="F990" s="121"/>
      <c r="G990" s="121"/>
      <c r="H990" s="121"/>
      <c r="I990" s="121"/>
      <c r="J990" s="10"/>
      <c r="K990" s="9"/>
      <c r="L990" s="415"/>
      <c r="M990" s="408"/>
      <c r="N990" s="408"/>
      <c r="O990" s="408"/>
      <c r="P990" s="408"/>
      <c r="Q990" s="482"/>
      <c r="R990" s="394"/>
      <c r="S990" s="408"/>
      <c r="T990" s="482"/>
      <c r="U990" s="394"/>
      <c r="V990" s="408"/>
    </row>
    <row r="991" spans="1:22" customFormat="1">
      <c r="A991" s="121"/>
      <c r="B991" s="121"/>
      <c r="C991" s="121"/>
      <c r="D991" s="121"/>
      <c r="E991" s="121"/>
      <c r="F991" s="121"/>
      <c r="G991" s="121"/>
      <c r="H991" s="121"/>
      <c r="I991" s="121"/>
      <c r="J991" s="10"/>
      <c r="K991" s="9"/>
      <c r="L991" s="415"/>
      <c r="M991" s="408"/>
      <c r="N991" s="408"/>
      <c r="O991" s="408"/>
      <c r="P991" s="408"/>
      <c r="Q991" s="482"/>
      <c r="R991" s="394"/>
      <c r="S991" s="408"/>
      <c r="T991" s="482"/>
      <c r="U991" s="394"/>
      <c r="V991" s="408"/>
    </row>
    <row r="992" spans="1:22" customFormat="1">
      <c r="A992" s="121"/>
      <c r="B992" s="121"/>
      <c r="C992" s="121"/>
      <c r="D992" s="121"/>
      <c r="E992" s="121"/>
      <c r="F992" s="121"/>
      <c r="G992" s="121"/>
      <c r="H992" s="121"/>
      <c r="I992" s="121"/>
      <c r="J992" s="10"/>
      <c r="K992" s="9"/>
      <c r="L992" s="415"/>
      <c r="M992" s="408"/>
      <c r="N992" s="408"/>
      <c r="O992" s="408"/>
      <c r="P992" s="408"/>
      <c r="Q992" s="482"/>
      <c r="R992" s="394"/>
      <c r="S992" s="408"/>
      <c r="T992" s="482"/>
      <c r="U992" s="394"/>
      <c r="V992" s="408"/>
    </row>
    <row r="993" spans="1:22" customFormat="1">
      <c r="A993" s="121"/>
      <c r="B993" s="121"/>
      <c r="C993" s="121"/>
      <c r="D993" s="121"/>
      <c r="E993" s="121"/>
      <c r="F993" s="121"/>
      <c r="G993" s="121"/>
      <c r="H993" s="121"/>
      <c r="I993" s="121"/>
      <c r="J993" s="10"/>
      <c r="K993" s="9"/>
      <c r="L993" s="415"/>
      <c r="M993" s="408"/>
      <c r="N993" s="408"/>
      <c r="O993" s="408"/>
      <c r="P993" s="408"/>
      <c r="Q993" s="482"/>
      <c r="R993" s="394"/>
      <c r="S993" s="408"/>
      <c r="T993" s="482"/>
      <c r="U993" s="394"/>
      <c r="V993" s="408"/>
    </row>
    <row r="994" spans="1:22" customFormat="1">
      <c r="A994" s="121"/>
      <c r="B994" s="121"/>
      <c r="C994" s="121"/>
      <c r="D994" s="121"/>
      <c r="E994" s="121"/>
      <c r="F994" s="121"/>
      <c r="G994" s="121"/>
      <c r="H994" s="121"/>
      <c r="I994" s="121"/>
      <c r="J994" s="10"/>
      <c r="K994" s="9"/>
      <c r="L994" s="415"/>
      <c r="M994" s="408"/>
      <c r="N994" s="408"/>
      <c r="O994" s="408"/>
      <c r="P994" s="408"/>
      <c r="Q994" s="482"/>
      <c r="R994" s="394"/>
      <c r="S994" s="408"/>
      <c r="T994" s="482"/>
      <c r="U994" s="394"/>
      <c r="V994" s="408"/>
    </row>
    <row r="995" spans="1:22" customFormat="1">
      <c r="A995" s="121"/>
      <c r="B995" s="121"/>
      <c r="C995" s="121"/>
      <c r="D995" s="121"/>
      <c r="E995" s="121"/>
      <c r="F995" s="121"/>
      <c r="G995" s="121"/>
      <c r="H995" s="121"/>
      <c r="I995" s="121"/>
      <c r="J995" s="10"/>
      <c r="K995" s="9"/>
      <c r="L995" s="415"/>
      <c r="M995" s="408"/>
      <c r="N995" s="408"/>
      <c r="O995" s="408"/>
      <c r="P995" s="408"/>
      <c r="Q995" s="482"/>
      <c r="R995" s="394"/>
      <c r="S995" s="408"/>
      <c r="T995" s="482"/>
      <c r="U995" s="394"/>
      <c r="V995" s="408"/>
    </row>
    <row r="996" spans="1:22" customFormat="1">
      <c r="A996" s="121"/>
      <c r="B996" s="121"/>
      <c r="C996" s="121"/>
      <c r="D996" s="121"/>
      <c r="E996" s="121"/>
      <c r="F996" s="121"/>
      <c r="G996" s="121"/>
      <c r="H996" s="121"/>
      <c r="I996" s="121"/>
      <c r="J996" s="10"/>
      <c r="K996" s="9"/>
      <c r="L996" s="415"/>
      <c r="M996" s="408"/>
      <c r="N996" s="408"/>
      <c r="O996" s="408"/>
      <c r="P996" s="408"/>
      <c r="Q996" s="482"/>
      <c r="R996" s="394"/>
      <c r="S996" s="408"/>
      <c r="T996" s="482"/>
      <c r="U996" s="394"/>
      <c r="V996" s="408"/>
    </row>
    <row r="997" spans="1:22" customFormat="1">
      <c r="A997" s="121"/>
      <c r="B997" s="121"/>
      <c r="C997" s="121"/>
      <c r="D997" s="121"/>
      <c r="E997" s="121"/>
      <c r="F997" s="121"/>
      <c r="G997" s="121"/>
      <c r="H997" s="121"/>
      <c r="I997" s="121"/>
      <c r="J997" s="10"/>
      <c r="K997" s="9"/>
      <c r="L997" s="415"/>
      <c r="M997" s="408"/>
      <c r="N997" s="408"/>
      <c r="O997" s="408"/>
      <c r="P997" s="408"/>
      <c r="Q997" s="482"/>
      <c r="R997" s="394"/>
      <c r="S997" s="408"/>
      <c r="T997" s="482"/>
      <c r="U997" s="394"/>
      <c r="V997" s="408"/>
    </row>
    <row r="998" spans="1:22" customFormat="1">
      <c r="A998" s="121"/>
      <c r="B998" s="121"/>
      <c r="C998" s="121"/>
      <c r="D998" s="121"/>
      <c r="E998" s="121"/>
      <c r="F998" s="121"/>
      <c r="G998" s="121"/>
      <c r="H998" s="121"/>
      <c r="I998" s="121"/>
      <c r="J998" s="10"/>
      <c r="K998" s="9"/>
      <c r="L998" s="415"/>
      <c r="M998" s="408"/>
      <c r="N998" s="408"/>
      <c r="O998" s="408"/>
      <c r="P998" s="408"/>
      <c r="Q998" s="482"/>
      <c r="R998" s="394"/>
      <c r="S998" s="408"/>
      <c r="T998" s="482"/>
      <c r="U998" s="394"/>
      <c r="V998" s="408"/>
    </row>
    <row r="999" spans="1:22" customFormat="1">
      <c r="A999" s="121"/>
      <c r="B999" s="121"/>
      <c r="C999" s="121"/>
      <c r="D999" s="121"/>
      <c r="E999" s="121"/>
      <c r="F999" s="121"/>
      <c r="G999" s="121"/>
      <c r="H999" s="121"/>
      <c r="I999" s="121"/>
      <c r="J999" s="10"/>
      <c r="K999" s="9"/>
      <c r="L999" s="415"/>
      <c r="M999" s="408"/>
      <c r="N999" s="408"/>
      <c r="O999" s="408"/>
      <c r="P999" s="408"/>
      <c r="Q999" s="482"/>
      <c r="R999" s="394"/>
      <c r="S999" s="408"/>
      <c r="T999" s="482"/>
      <c r="U999" s="394"/>
      <c r="V999" s="408"/>
    </row>
    <row r="1000" spans="1:22" customFormat="1">
      <c r="A1000" s="121"/>
      <c r="B1000" s="121"/>
      <c r="C1000" s="121"/>
      <c r="D1000" s="121"/>
      <c r="E1000" s="121"/>
      <c r="F1000" s="121"/>
      <c r="G1000" s="121"/>
      <c r="H1000" s="121"/>
      <c r="I1000" s="121"/>
      <c r="J1000" s="10"/>
      <c r="K1000" s="9"/>
      <c r="L1000" s="415"/>
      <c r="M1000" s="408"/>
      <c r="N1000" s="408"/>
      <c r="O1000" s="408"/>
      <c r="P1000" s="408"/>
      <c r="Q1000" s="482"/>
      <c r="R1000" s="394"/>
      <c r="S1000" s="408"/>
      <c r="T1000" s="482"/>
      <c r="U1000" s="394"/>
      <c r="V1000" s="408"/>
    </row>
    <row r="1001" spans="1:22" customFormat="1">
      <c r="A1001" s="121"/>
      <c r="B1001" s="121"/>
      <c r="C1001" s="121"/>
      <c r="D1001" s="121"/>
      <c r="E1001" s="121"/>
      <c r="F1001" s="121"/>
      <c r="G1001" s="121"/>
      <c r="H1001" s="121"/>
      <c r="I1001" s="121"/>
      <c r="J1001" s="10"/>
      <c r="K1001" s="9"/>
      <c r="L1001" s="415"/>
      <c r="M1001" s="408"/>
      <c r="N1001" s="408"/>
      <c r="O1001" s="408"/>
      <c r="P1001" s="408"/>
      <c r="Q1001" s="482"/>
      <c r="R1001" s="394"/>
      <c r="S1001" s="408"/>
      <c r="T1001" s="482"/>
      <c r="U1001" s="394"/>
      <c r="V1001" s="408"/>
    </row>
    <row r="1002" spans="1:22" customFormat="1">
      <c r="A1002" s="121"/>
      <c r="B1002" s="121"/>
      <c r="C1002" s="121"/>
      <c r="D1002" s="121"/>
      <c r="E1002" s="121"/>
      <c r="F1002" s="121"/>
      <c r="G1002" s="121"/>
      <c r="H1002" s="121"/>
      <c r="I1002" s="121"/>
      <c r="J1002" s="10"/>
      <c r="K1002" s="9"/>
      <c r="L1002" s="415"/>
      <c r="M1002" s="408"/>
      <c r="N1002" s="408"/>
      <c r="O1002" s="408"/>
      <c r="P1002" s="408"/>
      <c r="Q1002" s="482"/>
      <c r="R1002" s="394"/>
      <c r="S1002" s="408"/>
      <c r="T1002" s="482"/>
      <c r="U1002" s="394"/>
      <c r="V1002" s="408"/>
    </row>
    <row r="1003" spans="1:22" customFormat="1">
      <c r="A1003" s="121"/>
      <c r="B1003" s="121"/>
      <c r="C1003" s="121"/>
      <c r="D1003" s="121"/>
      <c r="E1003" s="121"/>
      <c r="F1003" s="121"/>
      <c r="G1003" s="121"/>
      <c r="H1003" s="121"/>
      <c r="I1003" s="121"/>
      <c r="J1003" s="10"/>
      <c r="K1003" s="9"/>
      <c r="L1003" s="415"/>
      <c r="M1003" s="408"/>
      <c r="N1003" s="408"/>
      <c r="O1003" s="408"/>
      <c r="P1003" s="408"/>
      <c r="Q1003" s="482"/>
      <c r="R1003" s="394"/>
      <c r="S1003" s="408"/>
      <c r="T1003" s="482"/>
      <c r="U1003" s="394"/>
      <c r="V1003" s="408"/>
    </row>
    <row r="1004" spans="1:22" customFormat="1">
      <c r="A1004" s="121"/>
      <c r="B1004" s="121"/>
      <c r="C1004" s="121"/>
      <c r="D1004" s="121"/>
      <c r="E1004" s="121"/>
      <c r="F1004" s="121"/>
      <c r="G1004" s="121"/>
      <c r="H1004" s="121"/>
      <c r="I1004" s="121"/>
      <c r="J1004" s="10"/>
      <c r="K1004" s="9"/>
      <c r="L1004" s="415"/>
      <c r="M1004" s="408"/>
      <c r="N1004" s="408"/>
      <c r="O1004" s="408"/>
      <c r="P1004" s="408"/>
      <c r="Q1004" s="482"/>
      <c r="R1004" s="394"/>
      <c r="S1004" s="408"/>
      <c r="T1004" s="482"/>
      <c r="U1004" s="394"/>
      <c r="V1004" s="408"/>
    </row>
    <row r="1005" spans="1:22" customFormat="1">
      <c r="A1005" s="121"/>
      <c r="B1005" s="121"/>
      <c r="C1005" s="121"/>
      <c r="D1005" s="121"/>
      <c r="E1005" s="121"/>
      <c r="F1005" s="121"/>
      <c r="G1005" s="121"/>
      <c r="H1005" s="121"/>
      <c r="I1005" s="121"/>
      <c r="J1005" s="10"/>
      <c r="K1005" s="9"/>
      <c r="L1005" s="415"/>
      <c r="M1005" s="408"/>
      <c r="N1005" s="408"/>
      <c r="O1005" s="408"/>
      <c r="P1005" s="408"/>
      <c r="Q1005" s="482"/>
      <c r="R1005" s="394"/>
      <c r="S1005" s="408"/>
      <c r="T1005" s="482"/>
      <c r="U1005" s="394"/>
      <c r="V1005" s="408"/>
    </row>
    <row r="1006" spans="1:22" customFormat="1">
      <c r="A1006" s="121"/>
      <c r="B1006" s="121"/>
      <c r="C1006" s="121"/>
      <c r="D1006" s="121"/>
      <c r="E1006" s="121"/>
      <c r="F1006" s="121"/>
      <c r="G1006" s="121"/>
      <c r="H1006" s="121"/>
      <c r="I1006" s="121"/>
      <c r="J1006" s="10"/>
      <c r="K1006" s="9"/>
      <c r="L1006" s="415"/>
      <c r="M1006" s="408"/>
      <c r="N1006" s="408"/>
      <c r="O1006" s="408"/>
      <c r="P1006" s="408"/>
      <c r="Q1006" s="482"/>
      <c r="R1006" s="394"/>
      <c r="S1006" s="408"/>
      <c r="T1006" s="482"/>
      <c r="U1006" s="394"/>
      <c r="V1006" s="408"/>
    </row>
    <row r="1007" spans="1:22" customFormat="1">
      <c r="A1007" s="121"/>
      <c r="B1007" s="121"/>
      <c r="C1007" s="121"/>
      <c r="D1007" s="121"/>
      <c r="E1007" s="121"/>
      <c r="F1007" s="121"/>
      <c r="G1007" s="121"/>
      <c r="H1007" s="121"/>
      <c r="I1007" s="121"/>
      <c r="J1007" s="10"/>
      <c r="K1007" s="9"/>
      <c r="L1007" s="415"/>
      <c r="M1007" s="408"/>
      <c r="N1007" s="408"/>
      <c r="O1007" s="408"/>
      <c r="P1007" s="408"/>
      <c r="Q1007" s="482"/>
      <c r="R1007" s="394"/>
      <c r="S1007" s="408"/>
      <c r="T1007" s="482"/>
      <c r="U1007" s="394"/>
      <c r="V1007" s="408"/>
    </row>
    <row r="1008" spans="1:22" customFormat="1">
      <c r="A1008" s="121"/>
      <c r="B1008" s="121"/>
      <c r="C1008" s="121"/>
      <c r="D1008" s="121"/>
      <c r="E1008" s="121"/>
      <c r="F1008" s="121"/>
      <c r="G1008" s="121"/>
      <c r="H1008" s="121"/>
      <c r="I1008" s="121"/>
      <c r="J1008" s="10"/>
      <c r="K1008" s="9"/>
      <c r="L1008" s="415"/>
      <c r="M1008" s="408"/>
      <c r="N1008" s="408"/>
      <c r="O1008" s="408"/>
      <c r="P1008" s="408"/>
      <c r="Q1008" s="482"/>
      <c r="R1008" s="394"/>
      <c r="S1008" s="408"/>
      <c r="T1008" s="482"/>
      <c r="U1008" s="394"/>
      <c r="V1008" s="408"/>
    </row>
    <row r="1009" spans="1:22" customFormat="1">
      <c r="A1009" s="121"/>
      <c r="B1009" s="121"/>
      <c r="C1009" s="121"/>
      <c r="D1009" s="121"/>
      <c r="E1009" s="121"/>
      <c r="F1009" s="121"/>
      <c r="G1009" s="121"/>
      <c r="H1009" s="121"/>
      <c r="I1009" s="121"/>
      <c r="J1009" s="10"/>
      <c r="K1009" s="9"/>
      <c r="L1009" s="415"/>
      <c r="M1009" s="408"/>
      <c r="N1009" s="408"/>
      <c r="O1009" s="408"/>
      <c r="P1009" s="408"/>
      <c r="Q1009" s="482"/>
      <c r="R1009" s="394"/>
      <c r="S1009" s="408"/>
      <c r="T1009" s="482"/>
      <c r="U1009" s="394"/>
      <c r="V1009" s="408"/>
    </row>
    <row r="1010" spans="1:22" customFormat="1">
      <c r="A1010" s="121"/>
      <c r="B1010" s="121"/>
      <c r="C1010" s="121"/>
      <c r="D1010" s="121"/>
      <c r="E1010" s="121"/>
      <c r="F1010" s="121"/>
      <c r="G1010" s="121"/>
      <c r="H1010" s="121"/>
      <c r="I1010" s="121"/>
      <c r="J1010" s="10"/>
      <c r="K1010" s="9"/>
      <c r="L1010" s="415"/>
      <c r="M1010" s="408"/>
      <c r="N1010" s="408"/>
      <c r="O1010" s="408"/>
      <c r="P1010" s="408"/>
      <c r="Q1010" s="482"/>
      <c r="R1010" s="394"/>
      <c r="S1010" s="408"/>
      <c r="T1010" s="482"/>
      <c r="U1010" s="394"/>
      <c r="V1010" s="408"/>
    </row>
    <row r="1011" spans="1:22" customFormat="1">
      <c r="A1011" s="121"/>
      <c r="B1011" s="121"/>
      <c r="C1011" s="121"/>
      <c r="D1011" s="121"/>
      <c r="E1011" s="121"/>
      <c r="F1011" s="121"/>
      <c r="G1011" s="121"/>
      <c r="H1011" s="121"/>
      <c r="I1011" s="121"/>
      <c r="J1011" s="10"/>
      <c r="K1011" s="9"/>
      <c r="L1011" s="415"/>
      <c r="M1011" s="408"/>
      <c r="N1011" s="408"/>
      <c r="O1011" s="408"/>
      <c r="P1011" s="408"/>
      <c r="Q1011" s="482"/>
      <c r="R1011" s="394"/>
      <c r="S1011" s="408"/>
      <c r="T1011" s="482"/>
      <c r="U1011" s="394"/>
      <c r="V1011" s="408"/>
    </row>
    <row r="1012" spans="1:22" customFormat="1">
      <c r="A1012" s="121"/>
      <c r="B1012" s="121"/>
      <c r="C1012" s="121"/>
      <c r="D1012" s="121"/>
      <c r="E1012" s="121"/>
      <c r="F1012" s="121"/>
      <c r="G1012" s="121"/>
      <c r="H1012" s="121"/>
      <c r="I1012" s="121"/>
      <c r="J1012" s="10"/>
      <c r="K1012" s="9"/>
      <c r="L1012" s="415"/>
      <c r="M1012" s="408"/>
      <c r="N1012" s="408"/>
      <c r="O1012" s="408"/>
      <c r="P1012" s="408"/>
      <c r="Q1012" s="482"/>
      <c r="R1012" s="394"/>
      <c r="S1012" s="408"/>
      <c r="T1012" s="482"/>
      <c r="U1012" s="394"/>
      <c r="V1012" s="408"/>
    </row>
    <row r="1013" spans="1:22" customFormat="1">
      <c r="A1013" s="121"/>
      <c r="B1013" s="121"/>
      <c r="C1013" s="121"/>
      <c r="D1013" s="121"/>
      <c r="E1013" s="121"/>
      <c r="F1013" s="121"/>
      <c r="G1013" s="121"/>
      <c r="H1013" s="121"/>
      <c r="I1013" s="121"/>
      <c r="J1013" s="10"/>
      <c r="K1013" s="9"/>
      <c r="L1013" s="415"/>
      <c r="M1013" s="408"/>
      <c r="N1013" s="408"/>
      <c r="O1013" s="408"/>
      <c r="P1013" s="408"/>
      <c r="Q1013" s="482"/>
      <c r="R1013" s="394"/>
      <c r="S1013" s="408"/>
      <c r="T1013" s="482"/>
      <c r="U1013" s="394"/>
      <c r="V1013" s="408"/>
    </row>
    <row r="1014" spans="1:22" customFormat="1">
      <c r="A1014" s="121"/>
      <c r="B1014" s="121"/>
      <c r="C1014" s="121"/>
      <c r="D1014" s="121"/>
      <c r="E1014" s="121"/>
      <c r="F1014" s="121"/>
      <c r="G1014" s="121"/>
      <c r="H1014" s="121"/>
      <c r="I1014" s="121"/>
      <c r="J1014" s="10"/>
      <c r="K1014" s="9"/>
      <c r="L1014" s="415"/>
      <c r="M1014" s="408"/>
      <c r="N1014" s="408"/>
      <c r="O1014" s="408"/>
      <c r="P1014" s="408"/>
      <c r="Q1014" s="482"/>
      <c r="R1014" s="394"/>
      <c r="S1014" s="408"/>
      <c r="T1014" s="482"/>
      <c r="U1014" s="394"/>
      <c r="V1014" s="408"/>
    </row>
    <row r="1015" spans="1:22" customFormat="1">
      <c r="A1015" s="121"/>
      <c r="B1015" s="121"/>
      <c r="C1015" s="121"/>
      <c r="D1015" s="121"/>
      <c r="E1015" s="121"/>
      <c r="F1015" s="121"/>
      <c r="G1015" s="121"/>
      <c r="H1015" s="121"/>
      <c r="I1015" s="121"/>
      <c r="J1015" s="10"/>
      <c r="K1015" s="9"/>
      <c r="L1015" s="415"/>
      <c r="M1015" s="408"/>
      <c r="N1015" s="408"/>
      <c r="O1015" s="408"/>
      <c r="P1015" s="408"/>
      <c r="Q1015" s="482"/>
      <c r="R1015" s="394"/>
      <c r="S1015" s="408"/>
      <c r="T1015" s="482"/>
      <c r="U1015" s="394"/>
      <c r="V1015" s="408"/>
    </row>
    <row r="1016" spans="1:22" customFormat="1">
      <c r="A1016" s="121"/>
      <c r="B1016" s="121"/>
      <c r="C1016" s="121"/>
      <c r="D1016" s="121"/>
      <c r="E1016" s="121"/>
      <c r="F1016" s="121"/>
      <c r="G1016" s="121"/>
      <c r="H1016" s="121"/>
      <c r="I1016" s="121"/>
      <c r="J1016" s="10"/>
      <c r="K1016" s="9"/>
      <c r="L1016" s="415"/>
      <c r="M1016" s="408"/>
      <c r="N1016" s="408"/>
      <c r="O1016" s="408"/>
      <c r="P1016" s="408"/>
      <c r="Q1016" s="482"/>
      <c r="R1016" s="394"/>
      <c r="S1016" s="408"/>
      <c r="T1016" s="482"/>
      <c r="U1016" s="394"/>
      <c r="V1016" s="408"/>
    </row>
    <row r="1017" spans="1:22" customFormat="1">
      <c r="A1017" s="121"/>
      <c r="B1017" s="121"/>
      <c r="C1017" s="121"/>
      <c r="D1017" s="121"/>
      <c r="E1017" s="121"/>
      <c r="F1017" s="121"/>
      <c r="G1017" s="121"/>
      <c r="H1017" s="121"/>
      <c r="I1017" s="121"/>
      <c r="J1017" s="10"/>
      <c r="K1017" s="9"/>
      <c r="L1017" s="415"/>
      <c r="M1017" s="408"/>
      <c r="N1017" s="408"/>
      <c r="O1017" s="408"/>
      <c r="P1017" s="408"/>
      <c r="Q1017" s="482"/>
      <c r="R1017" s="394"/>
      <c r="S1017" s="408"/>
      <c r="T1017" s="482"/>
      <c r="U1017" s="394"/>
      <c r="V1017" s="408"/>
    </row>
    <row r="1018" spans="1:22" customFormat="1">
      <c r="A1018" s="121"/>
      <c r="B1018" s="121"/>
      <c r="C1018" s="121"/>
      <c r="D1018" s="121"/>
      <c r="E1018" s="121"/>
      <c r="F1018" s="121"/>
      <c r="G1018" s="121"/>
      <c r="H1018" s="121"/>
      <c r="I1018" s="121"/>
      <c r="J1018" s="10"/>
      <c r="K1018" s="9"/>
      <c r="L1018" s="415"/>
      <c r="M1018" s="408"/>
      <c r="N1018" s="408"/>
      <c r="O1018" s="408"/>
      <c r="P1018" s="408"/>
      <c r="Q1018" s="482"/>
      <c r="R1018" s="394"/>
      <c r="S1018" s="408"/>
      <c r="T1018" s="482"/>
      <c r="U1018" s="394"/>
      <c r="V1018" s="408"/>
    </row>
    <row r="1019" spans="1:22" customFormat="1">
      <c r="A1019" s="121"/>
      <c r="B1019" s="121"/>
      <c r="C1019" s="121"/>
      <c r="D1019" s="121"/>
      <c r="E1019" s="121"/>
      <c r="F1019" s="121"/>
      <c r="G1019" s="121"/>
      <c r="H1019" s="121"/>
      <c r="I1019" s="121"/>
      <c r="J1019" s="10"/>
      <c r="K1019" s="9"/>
      <c r="L1019" s="415"/>
      <c r="M1019" s="408"/>
      <c r="N1019" s="408"/>
      <c r="O1019" s="408"/>
      <c r="P1019" s="408"/>
      <c r="Q1019" s="482"/>
      <c r="R1019" s="394"/>
      <c r="S1019" s="408"/>
      <c r="T1019" s="482"/>
      <c r="U1019" s="394"/>
      <c r="V1019" s="408"/>
    </row>
    <row r="1020" spans="1:22" customFormat="1">
      <c r="A1020" s="121"/>
      <c r="B1020" s="121"/>
      <c r="C1020" s="121"/>
      <c r="D1020" s="121"/>
      <c r="E1020" s="121"/>
      <c r="F1020" s="121"/>
      <c r="G1020" s="121"/>
      <c r="H1020" s="121"/>
      <c r="I1020" s="121"/>
      <c r="J1020" s="10"/>
      <c r="K1020" s="9"/>
      <c r="L1020" s="415"/>
      <c r="M1020" s="408"/>
      <c r="N1020" s="408"/>
      <c r="O1020" s="408"/>
      <c r="P1020" s="408"/>
      <c r="Q1020" s="482"/>
      <c r="R1020" s="394"/>
      <c r="S1020" s="408"/>
      <c r="T1020" s="482"/>
      <c r="U1020" s="394"/>
      <c r="V1020" s="408"/>
    </row>
    <row r="1021" spans="1:22" customFormat="1">
      <c r="A1021" s="121"/>
      <c r="B1021" s="121"/>
      <c r="C1021" s="121"/>
      <c r="D1021" s="121"/>
      <c r="E1021" s="121"/>
      <c r="F1021" s="121"/>
      <c r="G1021" s="121"/>
      <c r="H1021" s="121"/>
      <c r="I1021" s="121"/>
      <c r="J1021" s="10"/>
      <c r="K1021" s="9"/>
      <c r="L1021" s="415"/>
      <c r="M1021" s="408"/>
      <c r="N1021" s="408"/>
      <c r="O1021" s="408"/>
      <c r="P1021" s="408"/>
      <c r="Q1021" s="482"/>
      <c r="R1021" s="394"/>
      <c r="S1021" s="408"/>
      <c r="T1021" s="482"/>
      <c r="U1021" s="394"/>
      <c r="V1021" s="408"/>
    </row>
    <row r="1022" spans="1:22" customFormat="1">
      <c r="A1022" s="121"/>
      <c r="B1022" s="121"/>
      <c r="C1022" s="121"/>
      <c r="D1022" s="121"/>
      <c r="E1022" s="121"/>
      <c r="F1022" s="121"/>
      <c r="G1022" s="121"/>
      <c r="H1022" s="121"/>
      <c r="I1022" s="121"/>
      <c r="J1022" s="10"/>
      <c r="K1022" s="9"/>
      <c r="L1022" s="415"/>
      <c r="M1022" s="408"/>
      <c r="N1022" s="408"/>
      <c r="O1022" s="408"/>
      <c r="P1022" s="408"/>
      <c r="Q1022" s="482"/>
      <c r="R1022" s="394"/>
      <c r="S1022" s="408"/>
      <c r="T1022" s="482"/>
      <c r="U1022" s="394"/>
      <c r="V1022" s="408"/>
    </row>
    <row r="1023" spans="1:22" customFormat="1">
      <c r="A1023" s="121"/>
      <c r="B1023" s="121"/>
      <c r="C1023" s="121"/>
      <c r="D1023" s="121"/>
      <c r="E1023" s="121"/>
      <c r="F1023" s="121"/>
      <c r="G1023" s="121"/>
      <c r="H1023" s="121"/>
      <c r="I1023" s="121"/>
      <c r="J1023" s="10"/>
      <c r="K1023" s="9"/>
      <c r="L1023" s="415"/>
      <c r="M1023" s="408"/>
      <c r="N1023" s="408"/>
      <c r="O1023" s="408"/>
      <c r="P1023" s="408"/>
      <c r="Q1023" s="482"/>
      <c r="R1023" s="394"/>
      <c r="S1023" s="408"/>
      <c r="T1023" s="482"/>
      <c r="U1023" s="394"/>
      <c r="V1023" s="408"/>
    </row>
    <row r="1024" spans="1:22" customFormat="1">
      <c r="A1024" s="121"/>
      <c r="B1024" s="121"/>
      <c r="C1024" s="121"/>
      <c r="D1024" s="121"/>
      <c r="E1024" s="121"/>
      <c r="F1024" s="121"/>
      <c r="G1024" s="121"/>
      <c r="H1024" s="121"/>
      <c r="I1024" s="121"/>
      <c r="J1024" s="10"/>
      <c r="K1024" s="9"/>
      <c r="L1024" s="415"/>
      <c r="M1024" s="408"/>
      <c r="N1024" s="408"/>
      <c r="O1024" s="408"/>
      <c r="P1024" s="408"/>
      <c r="Q1024" s="482"/>
      <c r="R1024" s="394"/>
      <c r="S1024" s="408"/>
      <c r="T1024" s="482"/>
      <c r="U1024" s="394"/>
      <c r="V1024" s="408"/>
    </row>
    <row r="1025" spans="1:22" customFormat="1">
      <c r="A1025" s="121"/>
      <c r="B1025" s="121"/>
      <c r="C1025" s="121"/>
      <c r="D1025" s="121"/>
      <c r="E1025" s="121"/>
      <c r="F1025" s="121"/>
      <c r="G1025" s="121"/>
      <c r="H1025" s="121"/>
      <c r="I1025" s="121"/>
      <c r="J1025" s="10"/>
      <c r="K1025" s="9"/>
      <c r="L1025" s="415"/>
      <c r="M1025" s="408"/>
      <c r="N1025" s="408"/>
      <c r="O1025" s="408"/>
      <c r="P1025" s="408"/>
      <c r="Q1025" s="482"/>
      <c r="R1025" s="394"/>
      <c r="S1025" s="408"/>
      <c r="T1025" s="482"/>
      <c r="U1025" s="394"/>
      <c r="V1025" s="408"/>
    </row>
    <row r="1026" spans="1:22" customFormat="1">
      <c r="A1026" s="121"/>
      <c r="B1026" s="121"/>
      <c r="C1026" s="121"/>
      <c r="D1026" s="121"/>
      <c r="E1026" s="121"/>
      <c r="F1026" s="121"/>
      <c r="G1026" s="121"/>
      <c r="H1026" s="121"/>
      <c r="I1026" s="121"/>
      <c r="J1026" s="10"/>
      <c r="K1026" s="9"/>
      <c r="L1026" s="415"/>
      <c r="M1026" s="408"/>
      <c r="N1026" s="408"/>
      <c r="O1026" s="408"/>
      <c r="P1026" s="408"/>
      <c r="Q1026" s="482"/>
      <c r="R1026" s="394"/>
      <c r="S1026" s="408"/>
      <c r="T1026" s="482"/>
      <c r="U1026" s="394"/>
      <c r="V1026" s="408"/>
    </row>
    <row r="1027" spans="1:22" customFormat="1">
      <c r="A1027" s="121"/>
      <c r="B1027" s="121"/>
      <c r="C1027" s="121"/>
      <c r="D1027" s="121"/>
      <c r="E1027" s="121"/>
      <c r="F1027" s="121"/>
      <c r="G1027" s="121"/>
      <c r="H1027" s="121"/>
      <c r="I1027" s="121"/>
      <c r="J1027" s="10"/>
      <c r="K1027" s="9"/>
      <c r="L1027" s="415"/>
      <c r="M1027" s="408"/>
      <c r="N1027" s="408"/>
      <c r="O1027" s="408"/>
      <c r="P1027" s="408"/>
      <c r="Q1027" s="482"/>
      <c r="R1027" s="394"/>
      <c r="S1027" s="408"/>
      <c r="T1027" s="482"/>
      <c r="U1027" s="394"/>
      <c r="V1027" s="408"/>
    </row>
    <row r="1028" spans="1:22" customFormat="1">
      <c r="A1028" s="121"/>
      <c r="B1028" s="121"/>
      <c r="C1028" s="121"/>
      <c r="D1028" s="121"/>
      <c r="E1028" s="121"/>
      <c r="F1028" s="121"/>
      <c r="G1028" s="121"/>
      <c r="H1028" s="121"/>
      <c r="I1028" s="121"/>
      <c r="J1028" s="10"/>
      <c r="K1028" s="9"/>
      <c r="L1028" s="415"/>
      <c r="M1028" s="408"/>
      <c r="N1028" s="408"/>
      <c r="O1028" s="408"/>
      <c r="P1028" s="408"/>
      <c r="Q1028" s="482"/>
      <c r="R1028" s="394"/>
      <c r="S1028" s="408"/>
      <c r="T1028" s="482"/>
      <c r="U1028" s="394"/>
      <c r="V1028" s="408"/>
    </row>
    <row r="1029" spans="1:22" customFormat="1">
      <c r="A1029" s="121"/>
      <c r="B1029" s="121"/>
      <c r="C1029" s="121"/>
      <c r="D1029" s="121"/>
      <c r="E1029" s="121"/>
      <c r="F1029" s="121"/>
      <c r="G1029" s="121"/>
      <c r="H1029" s="121"/>
      <c r="I1029" s="121"/>
      <c r="J1029" s="10"/>
      <c r="K1029" s="9"/>
      <c r="L1029" s="415"/>
      <c r="M1029" s="408"/>
      <c r="N1029" s="408"/>
      <c r="O1029" s="408"/>
      <c r="P1029" s="408"/>
      <c r="Q1029" s="482"/>
      <c r="R1029" s="394"/>
      <c r="S1029" s="408"/>
      <c r="T1029" s="482"/>
      <c r="U1029" s="394"/>
      <c r="V1029" s="408"/>
    </row>
    <row r="1030" spans="1:22" customFormat="1">
      <c r="A1030" s="121"/>
      <c r="B1030" s="121"/>
      <c r="C1030" s="121"/>
      <c r="D1030" s="121"/>
      <c r="E1030" s="121"/>
      <c r="F1030" s="121"/>
      <c r="G1030" s="121"/>
      <c r="H1030" s="121"/>
      <c r="I1030" s="121"/>
      <c r="J1030" s="10"/>
      <c r="K1030" s="9"/>
      <c r="L1030" s="415"/>
      <c r="M1030" s="408"/>
      <c r="N1030" s="408"/>
      <c r="O1030" s="408"/>
      <c r="P1030" s="408"/>
      <c r="Q1030" s="482"/>
      <c r="R1030" s="394"/>
      <c r="S1030" s="408"/>
      <c r="T1030" s="482"/>
      <c r="U1030" s="394"/>
      <c r="V1030" s="408"/>
    </row>
    <row r="1031" spans="1:22" customFormat="1">
      <c r="A1031" s="121"/>
      <c r="B1031" s="121"/>
      <c r="C1031" s="121"/>
      <c r="D1031" s="121"/>
      <c r="E1031" s="121"/>
      <c r="F1031" s="121"/>
      <c r="G1031" s="121"/>
      <c r="H1031" s="121"/>
      <c r="I1031" s="121"/>
      <c r="J1031" s="10"/>
      <c r="K1031" s="9"/>
      <c r="L1031" s="415"/>
      <c r="M1031" s="408"/>
      <c r="N1031" s="408"/>
      <c r="O1031" s="408"/>
      <c r="P1031" s="408"/>
      <c r="Q1031" s="482"/>
      <c r="R1031" s="394"/>
      <c r="S1031" s="408"/>
      <c r="T1031" s="482"/>
      <c r="U1031" s="394"/>
      <c r="V1031" s="408"/>
    </row>
    <row r="1032" spans="1:22" customFormat="1">
      <c r="A1032" s="121"/>
      <c r="B1032" s="121"/>
      <c r="C1032" s="121"/>
      <c r="D1032" s="121"/>
      <c r="E1032" s="121"/>
      <c r="F1032" s="121"/>
      <c r="G1032" s="121"/>
      <c r="H1032" s="121"/>
      <c r="I1032" s="121"/>
      <c r="J1032" s="10"/>
      <c r="K1032" s="9"/>
      <c r="L1032" s="415"/>
      <c r="M1032" s="408"/>
      <c r="N1032" s="408"/>
      <c r="O1032" s="408"/>
      <c r="P1032" s="408"/>
      <c r="Q1032" s="482"/>
      <c r="R1032" s="394"/>
      <c r="S1032" s="408"/>
      <c r="T1032" s="482"/>
      <c r="U1032" s="394"/>
      <c r="V1032" s="408"/>
    </row>
    <row r="1033" spans="1:22" customFormat="1">
      <c r="A1033" s="121"/>
      <c r="B1033" s="121"/>
      <c r="C1033" s="121"/>
      <c r="D1033" s="121"/>
      <c r="E1033" s="121"/>
      <c r="F1033" s="121"/>
      <c r="G1033" s="121"/>
      <c r="H1033" s="121"/>
      <c r="I1033" s="121"/>
      <c r="J1033" s="10"/>
      <c r="K1033" s="9"/>
      <c r="L1033" s="415"/>
      <c r="M1033" s="408"/>
      <c r="N1033" s="408"/>
      <c r="O1033" s="408"/>
      <c r="P1033" s="408"/>
      <c r="Q1033" s="482"/>
      <c r="R1033" s="394"/>
      <c r="S1033" s="408"/>
      <c r="T1033" s="482"/>
      <c r="U1033" s="394"/>
      <c r="V1033" s="408"/>
    </row>
    <row r="1034" spans="1:22" customFormat="1">
      <c r="A1034" s="121"/>
      <c r="B1034" s="121"/>
      <c r="C1034" s="121"/>
      <c r="D1034" s="121"/>
      <c r="E1034" s="121"/>
      <c r="F1034" s="121"/>
      <c r="G1034" s="121"/>
      <c r="H1034" s="121"/>
      <c r="I1034" s="121"/>
      <c r="J1034" s="10"/>
      <c r="K1034" s="9"/>
      <c r="L1034" s="415"/>
      <c r="M1034" s="408"/>
      <c r="N1034" s="408"/>
      <c r="O1034" s="408"/>
      <c r="P1034" s="408"/>
      <c r="Q1034" s="482"/>
      <c r="R1034" s="394"/>
      <c r="S1034" s="408"/>
      <c r="T1034" s="482"/>
      <c r="U1034" s="394"/>
      <c r="V1034" s="408"/>
    </row>
    <row r="1035" spans="1:22" customFormat="1">
      <c r="A1035" s="121"/>
      <c r="B1035" s="121"/>
      <c r="C1035" s="121"/>
      <c r="D1035" s="121"/>
      <c r="E1035" s="121"/>
      <c r="F1035" s="121"/>
      <c r="G1035" s="121"/>
      <c r="H1035" s="121"/>
      <c r="I1035" s="121"/>
      <c r="J1035" s="10"/>
      <c r="K1035" s="9"/>
      <c r="L1035" s="415"/>
      <c r="M1035" s="408"/>
      <c r="N1035" s="408"/>
      <c r="O1035" s="408"/>
      <c r="P1035" s="408"/>
      <c r="Q1035" s="482"/>
      <c r="R1035" s="394"/>
      <c r="S1035" s="408"/>
      <c r="T1035" s="482"/>
      <c r="U1035" s="394"/>
      <c r="V1035" s="408"/>
    </row>
    <row r="1036" spans="1:22" customFormat="1">
      <c r="A1036" s="121"/>
      <c r="B1036" s="121"/>
      <c r="C1036" s="121"/>
      <c r="D1036" s="121"/>
      <c r="E1036" s="121"/>
      <c r="F1036" s="121"/>
      <c r="G1036" s="121"/>
      <c r="H1036" s="121"/>
      <c r="I1036" s="121"/>
      <c r="J1036" s="10"/>
      <c r="K1036" s="9"/>
      <c r="L1036" s="415"/>
      <c r="M1036" s="408"/>
      <c r="N1036" s="408"/>
      <c r="O1036" s="408"/>
      <c r="P1036" s="408"/>
      <c r="Q1036" s="482"/>
      <c r="R1036" s="394"/>
      <c r="S1036" s="408"/>
      <c r="T1036" s="482"/>
      <c r="U1036" s="394"/>
      <c r="V1036" s="408"/>
    </row>
    <row r="1037" spans="1:22" customFormat="1">
      <c r="A1037" s="121"/>
      <c r="B1037" s="121"/>
      <c r="C1037" s="121"/>
      <c r="D1037" s="121"/>
      <c r="E1037" s="121"/>
      <c r="F1037" s="121"/>
      <c r="G1037" s="121"/>
      <c r="H1037" s="121"/>
      <c r="I1037" s="121"/>
      <c r="J1037" s="10"/>
      <c r="K1037" s="9"/>
      <c r="L1037" s="415"/>
      <c r="M1037" s="408"/>
      <c r="N1037" s="408"/>
      <c r="O1037" s="408"/>
      <c r="P1037" s="408"/>
      <c r="Q1037" s="482"/>
      <c r="R1037" s="394"/>
      <c r="S1037" s="408"/>
      <c r="T1037" s="482"/>
      <c r="U1037" s="394"/>
      <c r="V1037" s="408"/>
    </row>
    <row r="1038" spans="1:22" customFormat="1">
      <c r="A1038" s="121"/>
      <c r="B1038" s="121"/>
      <c r="C1038" s="121"/>
      <c r="D1038" s="121"/>
      <c r="E1038" s="121"/>
      <c r="F1038" s="121"/>
      <c r="G1038" s="121"/>
      <c r="H1038" s="121"/>
      <c r="I1038" s="121"/>
      <c r="J1038" s="10"/>
      <c r="K1038" s="9"/>
      <c r="L1038" s="415"/>
      <c r="M1038" s="408"/>
      <c r="N1038" s="408"/>
      <c r="O1038" s="408"/>
      <c r="P1038" s="408"/>
      <c r="Q1038" s="482"/>
      <c r="R1038" s="394"/>
      <c r="S1038" s="408"/>
      <c r="T1038" s="482"/>
      <c r="U1038" s="394"/>
      <c r="V1038" s="408"/>
    </row>
    <row r="1039" spans="1:22" customFormat="1">
      <c r="A1039" s="121"/>
      <c r="B1039" s="121"/>
      <c r="C1039" s="121"/>
      <c r="D1039" s="121"/>
      <c r="E1039" s="121"/>
      <c r="F1039" s="121"/>
      <c r="G1039" s="121"/>
      <c r="H1039" s="121"/>
      <c r="I1039" s="121"/>
      <c r="J1039" s="10"/>
      <c r="K1039" s="9"/>
      <c r="L1039" s="415"/>
      <c r="M1039" s="408"/>
      <c r="N1039" s="408"/>
      <c r="O1039" s="408"/>
      <c r="P1039" s="408"/>
      <c r="Q1039" s="482"/>
      <c r="R1039" s="394"/>
      <c r="S1039" s="408"/>
      <c r="T1039" s="482"/>
      <c r="U1039" s="394"/>
      <c r="V1039" s="408"/>
    </row>
    <row r="1040" spans="1:22" customFormat="1">
      <c r="A1040" s="121"/>
      <c r="B1040" s="121"/>
      <c r="C1040" s="121"/>
      <c r="D1040" s="121"/>
      <c r="E1040" s="121"/>
      <c r="F1040" s="121"/>
      <c r="G1040" s="121"/>
      <c r="H1040" s="121"/>
      <c r="I1040" s="121"/>
      <c r="J1040" s="10"/>
      <c r="K1040" s="9"/>
      <c r="L1040" s="415"/>
      <c r="M1040" s="408"/>
      <c r="N1040" s="408"/>
      <c r="O1040" s="408"/>
      <c r="P1040" s="408"/>
      <c r="Q1040" s="482"/>
      <c r="R1040" s="394"/>
      <c r="S1040" s="408"/>
      <c r="T1040" s="482"/>
      <c r="U1040" s="394"/>
      <c r="V1040" s="408"/>
    </row>
    <row r="1041" spans="1:22" customFormat="1">
      <c r="A1041" s="121"/>
      <c r="B1041" s="121"/>
      <c r="C1041" s="121"/>
      <c r="D1041" s="121"/>
      <c r="E1041" s="121"/>
      <c r="F1041" s="121"/>
      <c r="G1041" s="121"/>
      <c r="H1041" s="121"/>
      <c r="I1041" s="121"/>
      <c r="J1041" s="10"/>
      <c r="K1041" s="9"/>
      <c r="L1041" s="415"/>
      <c r="M1041" s="408"/>
      <c r="N1041" s="408"/>
      <c r="O1041" s="408"/>
      <c r="P1041" s="408"/>
      <c r="Q1041" s="482"/>
      <c r="R1041" s="394"/>
      <c r="S1041" s="408"/>
      <c r="T1041" s="482"/>
      <c r="U1041" s="394"/>
      <c r="V1041" s="408"/>
    </row>
    <row r="1042" spans="1:22" customFormat="1">
      <c r="A1042" s="121"/>
      <c r="B1042" s="121"/>
      <c r="C1042" s="121"/>
      <c r="D1042" s="121"/>
      <c r="E1042" s="121"/>
      <c r="F1042" s="121"/>
      <c r="G1042" s="121"/>
      <c r="H1042" s="121"/>
      <c r="I1042" s="121"/>
      <c r="J1042" s="10"/>
      <c r="K1042" s="9"/>
      <c r="L1042" s="415"/>
      <c r="M1042" s="408"/>
      <c r="N1042" s="408"/>
      <c r="O1042" s="408"/>
      <c r="P1042" s="408"/>
      <c r="Q1042" s="482"/>
      <c r="R1042" s="394"/>
      <c r="S1042" s="408"/>
      <c r="T1042" s="482"/>
      <c r="U1042" s="394"/>
      <c r="V1042" s="408"/>
    </row>
    <row r="1043" spans="1:22" customFormat="1">
      <c r="A1043" s="121"/>
      <c r="B1043" s="121"/>
      <c r="C1043" s="121"/>
      <c r="D1043" s="121"/>
      <c r="E1043" s="121"/>
      <c r="F1043" s="121"/>
      <c r="G1043" s="121"/>
      <c r="H1043" s="121"/>
      <c r="I1043" s="121"/>
      <c r="J1043" s="10"/>
      <c r="K1043" s="9"/>
      <c r="L1043" s="415"/>
      <c r="M1043" s="408"/>
      <c r="N1043" s="408"/>
      <c r="O1043" s="408"/>
      <c r="P1043" s="408"/>
      <c r="Q1043" s="482"/>
      <c r="R1043" s="394"/>
      <c r="S1043" s="408"/>
      <c r="T1043" s="482"/>
      <c r="U1043" s="394"/>
      <c r="V1043" s="408"/>
    </row>
    <row r="1044" spans="1:22" customFormat="1">
      <c r="A1044" s="121"/>
      <c r="B1044" s="121"/>
      <c r="C1044" s="121"/>
      <c r="D1044" s="121"/>
      <c r="E1044" s="121"/>
      <c r="F1044" s="121"/>
      <c r="G1044" s="121"/>
      <c r="H1044" s="121"/>
      <c r="I1044" s="121"/>
      <c r="J1044" s="10"/>
      <c r="K1044" s="9"/>
      <c r="L1044" s="415"/>
      <c r="M1044" s="408"/>
      <c r="N1044" s="408"/>
      <c r="O1044" s="408"/>
      <c r="P1044" s="408"/>
      <c r="Q1044" s="482"/>
      <c r="R1044" s="394"/>
      <c r="S1044" s="408"/>
      <c r="T1044" s="482"/>
      <c r="U1044" s="394"/>
      <c r="V1044" s="408"/>
    </row>
    <row r="1045" spans="1:22" customFormat="1">
      <c r="A1045" s="121"/>
      <c r="B1045" s="121"/>
      <c r="C1045" s="121"/>
      <c r="D1045" s="121"/>
      <c r="E1045" s="121"/>
      <c r="F1045" s="121"/>
      <c r="G1045" s="121"/>
      <c r="H1045" s="121"/>
      <c r="I1045" s="121"/>
      <c r="J1045" s="10"/>
      <c r="K1045" s="9"/>
      <c r="L1045" s="415"/>
      <c r="M1045" s="408"/>
      <c r="N1045" s="408"/>
      <c r="O1045" s="408"/>
      <c r="P1045" s="408"/>
      <c r="Q1045" s="482"/>
      <c r="R1045" s="394"/>
      <c r="S1045" s="408"/>
      <c r="T1045" s="482"/>
      <c r="U1045" s="394"/>
      <c r="V1045" s="408"/>
    </row>
    <row r="1046" spans="1:22" customFormat="1">
      <c r="A1046" s="121"/>
      <c r="B1046" s="121"/>
      <c r="C1046" s="121"/>
      <c r="D1046" s="121"/>
      <c r="E1046" s="121"/>
      <c r="F1046" s="121"/>
      <c r="G1046" s="121"/>
      <c r="H1046" s="121"/>
      <c r="I1046" s="121"/>
      <c r="J1046" s="10"/>
      <c r="K1046" s="9"/>
      <c r="L1046" s="415"/>
      <c r="M1046" s="408"/>
      <c r="N1046" s="408"/>
      <c r="O1046" s="408"/>
      <c r="P1046" s="408"/>
      <c r="Q1046" s="482"/>
      <c r="R1046" s="394"/>
      <c r="S1046" s="408"/>
      <c r="T1046" s="482"/>
      <c r="U1046" s="394"/>
      <c r="V1046" s="408"/>
    </row>
    <row r="1047" spans="1:22" customFormat="1">
      <c r="A1047" s="121"/>
      <c r="B1047" s="121"/>
      <c r="C1047" s="121"/>
      <c r="D1047" s="121"/>
      <c r="E1047" s="121"/>
      <c r="F1047" s="121"/>
      <c r="G1047" s="121"/>
      <c r="H1047" s="121"/>
      <c r="I1047" s="121"/>
      <c r="J1047" s="10"/>
      <c r="K1047" s="9"/>
      <c r="L1047" s="415"/>
      <c r="M1047" s="408"/>
      <c r="N1047" s="408"/>
      <c r="O1047" s="408"/>
      <c r="P1047" s="408"/>
      <c r="Q1047" s="482"/>
      <c r="R1047" s="394"/>
      <c r="S1047" s="408"/>
      <c r="T1047" s="482"/>
      <c r="U1047" s="394"/>
      <c r="V1047" s="408"/>
    </row>
    <row r="1048" spans="1:22" customFormat="1">
      <c r="A1048" s="121"/>
      <c r="B1048" s="121"/>
      <c r="C1048" s="121"/>
      <c r="D1048" s="121"/>
      <c r="E1048" s="121"/>
      <c r="F1048" s="121"/>
      <c r="G1048" s="121"/>
      <c r="H1048" s="121"/>
      <c r="I1048" s="121"/>
      <c r="J1048" s="10"/>
      <c r="K1048" s="9"/>
      <c r="L1048" s="415"/>
      <c r="M1048" s="408"/>
      <c r="N1048" s="408"/>
      <c r="O1048" s="408"/>
      <c r="P1048" s="408"/>
      <c r="Q1048" s="482"/>
      <c r="R1048" s="394"/>
      <c r="S1048" s="408"/>
      <c r="T1048" s="482"/>
      <c r="U1048" s="394"/>
      <c r="V1048" s="408"/>
    </row>
    <row r="1049" spans="1:22" customFormat="1">
      <c r="A1049" s="121"/>
      <c r="B1049" s="121"/>
      <c r="C1049" s="121"/>
      <c r="D1049" s="121"/>
      <c r="E1049" s="121"/>
      <c r="F1049" s="121"/>
      <c r="G1049" s="121"/>
      <c r="H1049" s="121"/>
      <c r="I1049" s="121"/>
      <c r="J1049" s="10"/>
      <c r="K1049" s="9"/>
      <c r="L1049" s="415"/>
      <c r="M1049" s="408"/>
      <c r="N1049" s="408"/>
      <c r="O1049" s="408"/>
      <c r="P1049" s="408"/>
      <c r="Q1049" s="482"/>
      <c r="R1049" s="394"/>
      <c r="S1049" s="408"/>
      <c r="T1049" s="482"/>
      <c r="U1049" s="394"/>
      <c r="V1049" s="408"/>
    </row>
    <row r="1050" spans="1:22" customFormat="1">
      <c r="A1050" s="121"/>
      <c r="B1050" s="121"/>
      <c r="C1050" s="121"/>
      <c r="D1050" s="121"/>
      <c r="E1050" s="121"/>
      <c r="F1050" s="121"/>
      <c r="G1050" s="121"/>
      <c r="H1050" s="121"/>
      <c r="I1050" s="121"/>
      <c r="J1050" s="10"/>
      <c r="K1050" s="9"/>
      <c r="L1050" s="415"/>
      <c r="M1050" s="408"/>
      <c r="N1050" s="408"/>
      <c r="O1050" s="408"/>
      <c r="P1050" s="408"/>
      <c r="Q1050" s="482"/>
      <c r="R1050" s="394"/>
      <c r="S1050" s="408"/>
      <c r="T1050" s="482"/>
      <c r="U1050" s="394"/>
      <c r="V1050" s="408"/>
    </row>
    <row r="1051" spans="1:22" customFormat="1">
      <c r="A1051" s="121"/>
      <c r="B1051" s="121"/>
      <c r="C1051" s="121"/>
      <c r="D1051" s="121"/>
      <c r="E1051" s="121"/>
      <c r="F1051" s="121"/>
      <c r="G1051" s="121"/>
      <c r="H1051" s="121"/>
      <c r="I1051" s="121"/>
      <c r="J1051" s="10"/>
      <c r="K1051" s="9"/>
      <c r="L1051" s="415"/>
      <c r="M1051" s="408"/>
      <c r="N1051" s="408"/>
      <c r="O1051" s="408"/>
      <c r="P1051" s="408"/>
      <c r="Q1051" s="482"/>
      <c r="R1051" s="394"/>
      <c r="S1051" s="408"/>
      <c r="T1051" s="482"/>
      <c r="U1051" s="394"/>
      <c r="V1051" s="408"/>
    </row>
    <row r="1052" spans="1:22" customFormat="1">
      <c r="A1052" s="121"/>
      <c r="B1052" s="121"/>
      <c r="C1052" s="121"/>
      <c r="D1052" s="121"/>
      <c r="E1052" s="121"/>
      <c r="F1052" s="121"/>
      <c r="G1052" s="121"/>
      <c r="H1052" s="121"/>
      <c r="I1052" s="121"/>
      <c r="J1052" s="10"/>
      <c r="K1052" s="9"/>
      <c r="L1052" s="415"/>
      <c r="M1052" s="408"/>
      <c r="N1052" s="408"/>
      <c r="O1052" s="408"/>
      <c r="P1052" s="408"/>
      <c r="Q1052" s="482"/>
      <c r="R1052" s="394"/>
      <c r="S1052" s="408"/>
      <c r="T1052" s="482"/>
      <c r="U1052" s="394"/>
      <c r="V1052" s="408"/>
    </row>
    <row r="1053" spans="1:22" customFormat="1">
      <c r="A1053" s="121"/>
      <c r="B1053" s="121"/>
      <c r="C1053" s="121"/>
      <c r="D1053" s="121"/>
      <c r="E1053" s="121"/>
      <c r="F1053" s="121"/>
      <c r="G1053" s="121"/>
      <c r="H1053" s="121"/>
      <c r="I1053" s="121"/>
      <c r="J1053" s="10"/>
      <c r="K1053" s="9"/>
      <c r="L1053" s="415"/>
      <c r="M1053" s="408"/>
      <c r="N1053" s="408"/>
      <c r="O1053" s="408"/>
      <c r="P1053" s="408"/>
      <c r="Q1053" s="482"/>
      <c r="R1053" s="394"/>
      <c r="S1053" s="408"/>
      <c r="T1053" s="482"/>
      <c r="U1053" s="394"/>
      <c r="V1053" s="408"/>
    </row>
    <row r="1054" spans="1:22" customFormat="1">
      <c r="A1054" s="121"/>
      <c r="B1054" s="121"/>
      <c r="C1054" s="121"/>
      <c r="D1054" s="121"/>
      <c r="E1054" s="121"/>
      <c r="F1054" s="121"/>
      <c r="G1054" s="121"/>
      <c r="H1054" s="121"/>
      <c r="I1054" s="121"/>
      <c r="J1054" s="10"/>
      <c r="K1054" s="9"/>
      <c r="L1054" s="415"/>
      <c r="M1054" s="408"/>
      <c r="N1054" s="408"/>
      <c r="O1054" s="408"/>
      <c r="P1054" s="408"/>
      <c r="Q1054" s="482"/>
      <c r="R1054" s="394"/>
      <c r="S1054" s="408"/>
      <c r="T1054" s="482"/>
      <c r="U1054" s="394"/>
      <c r="V1054" s="408"/>
    </row>
    <row r="1055" spans="1:22" customFormat="1">
      <c r="A1055" s="121"/>
      <c r="B1055" s="121"/>
      <c r="C1055" s="121"/>
      <c r="D1055" s="121"/>
      <c r="E1055" s="121"/>
      <c r="F1055" s="121"/>
      <c r="G1055" s="121"/>
      <c r="H1055" s="121"/>
      <c r="I1055" s="121"/>
      <c r="J1055" s="10"/>
      <c r="K1055" s="9"/>
      <c r="L1055" s="415"/>
      <c r="M1055" s="408"/>
      <c r="N1055" s="408"/>
      <c r="O1055" s="408"/>
      <c r="P1055" s="408"/>
      <c r="Q1055" s="482"/>
      <c r="R1055" s="394"/>
      <c r="S1055" s="408"/>
      <c r="T1055" s="482"/>
      <c r="U1055" s="394"/>
      <c r="V1055" s="408"/>
    </row>
    <row r="1056" spans="1:22" customFormat="1">
      <c r="A1056" s="121"/>
      <c r="B1056" s="121"/>
      <c r="C1056" s="121"/>
      <c r="D1056" s="121"/>
      <c r="E1056" s="121"/>
      <c r="F1056" s="121"/>
      <c r="G1056" s="121"/>
      <c r="H1056" s="121"/>
      <c r="I1056" s="121"/>
      <c r="J1056" s="10"/>
      <c r="K1056" s="9"/>
      <c r="L1056" s="415"/>
      <c r="M1056" s="408"/>
      <c r="N1056" s="408"/>
      <c r="O1056" s="408"/>
      <c r="P1056" s="408"/>
      <c r="Q1056" s="482"/>
      <c r="R1056" s="394"/>
      <c r="S1056" s="408"/>
      <c r="T1056" s="482"/>
      <c r="U1056" s="394"/>
      <c r="V1056" s="408"/>
    </row>
    <row r="1057" spans="1:22" customFormat="1">
      <c r="A1057" s="121"/>
      <c r="B1057" s="121"/>
      <c r="C1057" s="121"/>
      <c r="D1057" s="121"/>
      <c r="E1057" s="121"/>
      <c r="F1057" s="121"/>
      <c r="G1057" s="121"/>
      <c r="H1057" s="121"/>
      <c r="I1057" s="121"/>
      <c r="J1057" s="10"/>
      <c r="K1057" s="9"/>
      <c r="L1057" s="415"/>
      <c r="M1057" s="408"/>
      <c r="N1057" s="408"/>
      <c r="O1057" s="408"/>
      <c r="P1057" s="408"/>
      <c r="Q1057" s="482"/>
      <c r="R1057" s="394"/>
      <c r="S1057" s="408"/>
      <c r="T1057" s="482"/>
      <c r="U1057" s="394"/>
      <c r="V1057" s="408"/>
    </row>
    <row r="1058" spans="1:22" customFormat="1">
      <c r="A1058" s="121"/>
      <c r="B1058" s="121"/>
      <c r="C1058" s="121"/>
      <c r="D1058" s="121"/>
      <c r="E1058" s="121"/>
      <c r="F1058" s="121"/>
      <c r="G1058" s="121"/>
      <c r="H1058" s="121"/>
      <c r="I1058" s="121"/>
      <c r="J1058" s="10"/>
      <c r="K1058" s="9"/>
      <c r="L1058" s="415"/>
      <c r="M1058" s="408"/>
      <c r="N1058" s="408"/>
      <c r="O1058" s="408"/>
      <c r="P1058" s="408"/>
      <c r="Q1058" s="482"/>
      <c r="R1058" s="394"/>
      <c r="S1058" s="408"/>
      <c r="T1058" s="482"/>
      <c r="U1058" s="394"/>
      <c r="V1058" s="408"/>
    </row>
    <row r="1059" spans="1:22" customFormat="1">
      <c r="A1059" s="121"/>
      <c r="B1059" s="121"/>
      <c r="C1059" s="121"/>
      <c r="D1059" s="121"/>
      <c r="E1059" s="121"/>
      <c r="F1059" s="121"/>
      <c r="G1059" s="121"/>
      <c r="H1059" s="121"/>
      <c r="I1059" s="121"/>
      <c r="J1059" s="10"/>
      <c r="K1059" s="9"/>
      <c r="L1059" s="415"/>
      <c r="M1059" s="408"/>
      <c r="N1059" s="408"/>
      <c r="O1059" s="408"/>
      <c r="P1059" s="408"/>
      <c r="Q1059" s="482"/>
      <c r="R1059" s="394"/>
      <c r="S1059" s="408"/>
      <c r="T1059" s="482"/>
      <c r="U1059" s="394"/>
      <c r="V1059" s="408"/>
    </row>
    <row r="1060" spans="1:22" customFormat="1">
      <c r="A1060" s="121"/>
      <c r="B1060" s="121"/>
      <c r="C1060" s="121"/>
      <c r="D1060" s="121"/>
      <c r="E1060" s="121"/>
      <c r="F1060" s="121"/>
      <c r="G1060" s="121"/>
      <c r="H1060" s="121"/>
      <c r="I1060" s="121"/>
      <c r="J1060" s="10"/>
      <c r="K1060" s="9"/>
      <c r="L1060" s="415"/>
      <c r="M1060" s="408"/>
      <c r="N1060" s="408"/>
      <c r="O1060" s="408"/>
      <c r="P1060" s="408"/>
      <c r="Q1060" s="482"/>
      <c r="R1060" s="394"/>
      <c r="S1060" s="408"/>
      <c r="T1060" s="482"/>
      <c r="U1060" s="394"/>
      <c r="V1060" s="408"/>
    </row>
    <row r="1061" spans="1:22" customFormat="1">
      <c r="A1061" s="121"/>
      <c r="B1061" s="121"/>
      <c r="C1061" s="121"/>
      <c r="D1061" s="121"/>
      <c r="E1061" s="121"/>
      <c r="F1061" s="121"/>
      <c r="G1061" s="121"/>
      <c r="H1061" s="121"/>
      <c r="I1061" s="121"/>
      <c r="J1061" s="10"/>
      <c r="K1061" s="9"/>
      <c r="L1061" s="415"/>
      <c r="M1061" s="408"/>
      <c r="N1061" s="408"/>
      <c r="O1061" s="408"/>
      <c r="P1061" s="408"/>
      <c r="Q1061" s="482"/>
      <c r="R1061" s="394"/>
      <c r="S1061" s="408"/>
      <c r="T1061" s="482"/>
      <c r="U1061" s="394"/>
      <c r="V1061" s="408"/>
    </row>
    <row r="1062" spans="1:22" customFormat="1">
      <c r="A1062" s="121"/>
      <c r="B1062" s="121"/>
      <c r="C1062" s="121"/>
      <c r="D1062" s="121"/>
      <c r="E1062" s="121"/>
      <c r="F1062" s="121"/>
      <c r="G1062" s="121"/>
      <c r="H1062" s="121"/>
      <c r="I1062" s="121"/>
      <c r="J1062" s="10"/>
      <c r="K1062" s="9"/>
      <c r="L1062" s="415"/>
      <c r="M1062" s="408"/>
      <c r="N1062" s="408"/>
      <c r="O1062" s="408"/>
      <c r="P1062" s="408"/>
      <c r="Q1062" s="482"/>
      <c r="R1062" s="394"/>
      <c r="S1062" s="408"/>
      <c r="T1062" s="482"/>
      <c r="U1062" s="394"/>
      <c r="V1062" s="408"/>
    </row>
    <row r="1063" spans="1:22" customFormat="1">
      <c r="A1063" s="121"/>
      <c r="B1063" s="121"/>
      <c r="C1063" s="121"/>
      <c r="D1063" s="121"/>
      <c r="E1063" s="121"/>
      <c r="F1063" s="121"/>
      <c r="G1063" s="121"/>
      <c r="H1063" s="121"/>
      <c r="I1063" s="121"/>
      <c r="J1063" s="10"/>
      <c r="K1063" s="9"/>
      <c r="L1063" s="415"/>
      <c r="M1063" s="408"/>
      <c r="N1063" s="408"/>
      <c r="O1063" s="408"/>
      <c r="P1063" s="408"/>
      <c r="Q1063" s="482"/>
      <c r="R1063" s="394"/>
      <c r="S1063" s="408"/>
      <c r="T1063" s="482"/>
      <c r="U1063" s="394"/>
      <c r="V1063" s="408"/>
    </row>
    <row r="1064" spans="1:22" customFormat="1">
      <c r="A1064" s="121"/>
      <c r="B1064" s="121"/>
      <c r="C1064" s="121"/>
      <c r="D1064" s="121"/>
      <c r="E1064" s="121"/>
      <c r="F1064" s="121"/>
      <c r="G1064" s="121"/>
      <c r="H1064" s="121"/>
      <c r="I1064" s="121"/>
      <c r="J1064" s="10"/>
      <c r="K1064" s="9"/>
      <c r="L1064" s="415"/>
      <c r="M1064" s="408"/>
      <c r="N1064" s="408"/>
      <c r="O1064" s="408"/>
      <c r="P1064" s="408"/>
      <c r="Q1064" s="482"/>
      <c r="R1064" s="394"/>
      <c r="S1064" s="408"/>
      <c r="T1064" s="482"/>
      <c r="U1064" s="394"/>
      <c r="V1064" s="408"/>
    </row>
    <row r="1065" spans="1:22" customFormat="1">
      <c r="A1065" s="121"/>
      <c r="B1065" s="121"/>
      <c r="C1065" s="121"/>
      <c r="D1065" s="121"/>
      <c r="E1065" s="121"/>
      <c r="F1065" s="121"/>
      <c r="G1065" s="121"/>
      <c r="H1065" s="121"/>
      <c r="I1065" s="121"/>
      <c r="J1065" s="10"/>
      <c r="K1065" s="9"/>
      <c r="L1065" s="415"/>
      <c r="M1065" s="408"/>
      <c r="N1065" s="408"/>
      <c r="O1065" s="408"/>
      <c r="P1065" s="408"/>
      <c r="Q1065" s="482"/>
      <c r="R1065" s="394"/>
      <c r="S1065" s="408"/>
      <c r="T1065" s="482"/>
      <c r="U1065" s="394"/>
      <c r="V1065" s="408"/>
    </row>
    <row r="1066" spans="1:22" customFormat="1">
      <c r="A1066" s="121"/>
      <c r="B1066" s="121"/>
      <c r="C1066" s="121"/>
      <c r="D1066" s="121"/>
      <c r="E1066" s="121"/>
      <c r="F1066" s="121"/>
      <c r="G1066" s="121"/>
      <c r="H1066" s="121"/>
      <c r="I1066" s="121"/>
      <c r="J1066" s="10"/>
      <c r="K1066" s="9"/>
      <c r="L1066" s="415"/>
      <c r="M1066" s="408"/>
      <c r="N1066" s="408"/>
      <c r="O1066" s="408"/>
      <c r="P1066" s="408"/>
      <c r="Q1066" s="482"/>
      <c r="R1066" s="394"/>
      <c r="S1066" s="408"/>
      <c r="T1066" s="482"/>
      <c r="U1066" s="394"/>
      <c r="V1066" s="408"/>
    </row>
    <row r="1067" spans="1:22" customFormat="1">
      <c r="A1067" s="121"/>
      <c r="B1067" s="121"/>
      <c r="C1067" s="121"/>
      <c r="D1067" s="121"/>
      <c r="E1067" s="121"/>
      <c r="F1067" s="121"/>
      <c r="G1067" s="121"/>
      <c r="H1067" s="121"/>
      <c r="I1067" s="121"/>
      <c r="J1067" s="10"/>
      <c r="K1067" s="9"/>
      <c r="L1067" s="415"/>
      <c r="M1067" s="408"/>
      <c r="N1067" s="408"/>
      <c r="O1067" s="408"/>
      <c r="P1067" s="408"/>
      <c r="Q1067" s="482"/>
      <c r="R1067" s="394"/>
      <c r="S1067" s="408"/>
      <c r="T1067" s="482"/>
      <c r="U1067" s="394"/>
      <c r="V1067" s="408"/>
    </row>
    <row r="1068" spans="1:22" customFormat="1">
      <c r="A1068" s="121"/>
      <c r="B1068" s="121"/>
      <c r="C1068" s="121"/>
      <c r="D1068" s="121"/>
      <c r="E1068" s="121"/>
      <c r="F1068" s="121"/>
      <c r="G1068" s="121"/>
      <c r="H1068" s="121"/>
      <c r="I1068" s="121"/>
      <c r="J1068" s="10"/>
      <c r="K1068" s="9"/>
      <c r="L1068" s="415"/>
      <c r="M1068" s="408"/>
      <c r="N1068" s="408"/>
      <c r="O1068" s="408"/>
      <c r="P1068" s="408"/>
      <c r="Q1068" s="482"/>
      <c r="R1068" s="394"/>
      <c r="S1068" s="408"/>
      <c r="T1068" s="482"/>
      <c r="U1068" s="394"/>
      <c r="V1068" s="408"/>
    </row>
    <row r="1069" spans="1:22" customFormat="1">
      <c r="A1069" s="121"/>
      <c r="B1069" s="121"/>
      <c r="C1069" s="121"/>
      <c r="D1069" s="121"/>
      <c r="E1069" s="121"/>
      <c r="F1069" s="121"/>
      <c r="G1069" s="121"/>
      <c r="H1069" s="121"/>
      <c r="I1069" s="121"/>
      <c r="J1069" s="10"/>
      <c r="K1069" s="9"/>
      <c r="L1069" s="415"/>
      <c r="M1069" s="408"/>
      <c r="N1069" s="408"/>
      <c r="O1069" s="408"/>
      <c r="P1069" s="408"/>
      <c r="Q1069" s="482"/>
      <c r="R1069" s="394"/>
      <c r="S1069" s="408"/>
      <c r="T1069" s="482"/>
      <c r="U1069" s="394"/>
      <c r="V1069" s="408"/>
    </row>
    <row r="1070" spans="1:22" customFormat="1">
      <c r="A1070" s="121"/>
      <c r="B1070" s="121"/>
      <c r="C1070" s="121"/>
      <c r="D1070" s="121"/>
      <c r="E1070" s="121"/>
      <c r="F1070" s="121"/>
      <c r="G1070" s="121"/>
      <c r="H1070" s="121"/>
      <c r="I1070" s="121"/>
      <c r="J1070" s="10"/>
      <c r="K1070" s="9"/>
      <c r="L1070" s="415"/>
      <c r="M1070" s="408"/>
      <c r="N1070" s="408"/>
      <c r="O1070" s="408"/>
      <c r="P1070" s="408"/>
      <c r="Q1070" s="482"/>
      <c r="R1070" s="394"/>
      <c r="S1070" s="408"/>
      <c r="T1070" s="482"/>
      <c r="U1070" s="394"/>
      <c r="V1070" s="408"/>
    </row>
    <row r="1071" spans="1:22" customFormat="1">
      <c r="A1071" s="121"/>
      <c r="B1071" s="121"/>
      <c r="C1071" s="121"/>
      <c r="D1071" s="121"/>
      <c r="E1071" s="121"/>
      <c r="F1071" s="121"/>
      <c r="G1071" s="121"/>
      <c r="H1071" s="121"/>
      <c r="I1071" s="121"/>
      <c r="J1071" s="10"/>
      <c r="K1071" s="9"/>
      <c r="L1071" s="415"/>
      <c r="M1071" s="408"/>
      <c r="N1071" s="408"/>
      <c r="O1071" s="408"/>
      <c r="P1071" s="408"/>
      <c r="Q1071" s="482"/>
      <c r="R1071" s="394"/>
      <c r="S1071" s="408"/>
      <c r="T1071" s="482"/>
      <c r="U1071" s="394"/>
      <c r="V1071" s="408"/>
    </row>
    <row r="1072" spans="1:22" customFormat="1">
      <c r="A1072" s="121"/>
      <c r="B1072" s="121"/>
      <c r="C1072" s="121"/>
      <c r="D1072" s="121"/>
      <c r="E1072" s="121"/>
      <c r="F1072" s="121"/>
      <c r="G1072" s="121"/>
      <c r="H1072" s="121"/>
      <c r="I1072" s="121"/>
      <c r="J1072" s="10"/>
      <c r="K1072" s="9"/>
      <c r="L1072" s="415"/>
      <c r="M1072" s="408"/>
      <c r="N1072" s="408"/>
      <c r="O1072" s="408"/>
      <c r="P1072" s="408"/>
      <c r="Q1072" s="482"/>
      <c r="R1072" s="394"/>
      <c r="S1072" s="408"/>
      <c r="T1072" s="482"/>
      <c r="U1072" s="394"/>
      <c r="V1072" s="408"/>
    </row>
    <row r="1073" spans="1:22" customFormat="1">
      <c r="A1073" s="121"/>
      <c r="B1073" s="121"/>
      <c r="C1073" s="121"/>
      <c r="D1073" s="121"/>
      <c r="E1073" s="121"/>
      <c r="F1073" s="121"/>
      <c r="G1073" s="121"/>
      <c r="H1073" s="121"/>
      <c r="I1073" s="121"/>
      <c r="J1073" s="10"/>
      <c r="K1073" s="9"/>
      <c r="L1073" s="415"/>
      <c r="M1073" s="408"/>
      <c r="N1073" s="408"/>
      <c r="O1073" s="408"/>
      <c r="P1073" s="408"/>
      <c r="Q1073" s="482"/>
      <c r="R1073" s="394"/>
      <c r="S1073" s="408"/>
      <c r="T1073" s="482"/>
      <c r="U1073" s="394"/>
      <c r="V1073" s="408"/>
    </row>
    <row r="1074" spans="1:22" customFormat="1">
      <c r="A1074" s="121"/>
      <c r="B1074" s="121"/>
      <c r="C1074" s="121"/>
      <c r="D1074" s="121"/>
      <c r="E1074" s="121"/>
      <c r="F1074" s="121"/>
      <c r="G1074" s="121"/>
      <c r="H1074" s="121"/>
      <c r="I1074" s="121"/>
      <c r="J1074" s="10"/>
      <c r="K1074" s="9"/>
      <c r="L1074" s="415"/>
      <c r="M1074" s="408"/>
      <c r="N1074" s="408"/>
      <c r="O1074" s="408"/>
      <c r="P1074" s="408"/>
      <c r="Q1074" s="482"/>
      <c r="R1074" s="394"/>
      <c r="S1074" s="408"/>
      <c r="T1074" s="482"/>
      <c r="U1074" s="394"/>
      <c r="V1074" s="408"/>
    </row>
    <row r="1075" spans="1:22" customFormat="1">
      <c r="A1075" s="121"/>
      <c r="B1075" s="121"/>
      <c r="C1075" s="121"/>
      <c r="D1075" s="121"/>
      <c r="E1075" s="121"/>
      <c r="F1075" s="121"/>
      <c r="G1075" s="121"/>
      <c r="H1075" s="121"/>
      <c r="I1075" s="121"/>
      <c r="J1075" s="10"/>
      <c r="K1075" s="9"/>
      <c r="L1075" s="415"/>
      <c r="M1075" s="408"/>
      <c r="N1075" s="408"/>
      <c r="O1075" s="408"/>
      <c r="P1075" s="408"/>
      <c r="Q1075" s="482"/>
      <c r="R1075" s="394"/>
      <c r="S1075" s="408"/>
      <c r="T1075" s="482"/>
      <c r="U1075" s="394"/>
      <c r="V1075" s="408"/>
    </row>
    <row r="1076" spans="1:22" customFormat="1">
      <c r="A1076" s="121"/>
      <c r="B1076" s="121"/>
      <c r="C1076" s="121"/>
      <c r="D1076" s="121"/>
      <c r="E1076" s="121"/>
      <c r="F1076" s="121"/>
      <c r="G1076" s="121"/>
      <c r="H1076" s="121"/>
      <c r="I1076" s="121"/>
      <c r="J1076" s="10"/>
      <c r="K1076" s="9"/>
      <c r="L1076" s="415"/>
      <c r="M1076" s="408"/>
      <c r="N1076" s="408"/>
      <c r="O1076" s="408"/>
      <c r="P1076" s="408"/>
      <c r="Q1076" s="482"/>
      <c r="R1076" s="394"/>
      <c r="S1076" s="408"/>
      <c r="T1076" s="482"/>
      <c r="U1076" s="394"/>
      <c r="V1076" s="408"/>
    </row>
    <row r="1077" spans="1:22" customFormat="1">
      <c r="A1077" s="121"/>
      <c r="B1077" s="121"/>
      <c r="C1077" s="121"/>
      <c r="D1077" s="121"/>
      <c r="E1077" s="121"/>
      <c r="F1077" s="121"/>
      <c r="G1077" s="121"/>
      <c r="H1077" s="121"/>
      <c r="I1077" s="121"/>
      <c r="J1077" s="10"/>
      <c r="K1077" s="9"/>
      <c r="L1077" s="415"/>
      <c r="M1077" s="408"/>
      <c r="N1077" s="408"/>
      <c r="O1077" s="408"/>
      <c r="P1077" s="408"/>
      <c r="Q1077" s="482"/>
      <c r="R1077" s="394"/>
      <c r="S1077" s="408"/>
      <c r="T1077" s="482"/>
      <c r="U1077" s="394"/>
      <c r="V1077" s="408"/>
    </row>
    <row r="1078" spans="1:22" customFormat="1">
      <c r="A1078" s="121"/>
      <c r="B1078" s="121"/>
      <c r="C1078" s="121"/>
      <c r="D1078" s="121"/>
      <c r="E1078" s="121"/>
      <c r="F1078" s="121"/>
      <c r="G1078" s="121"/>
      <c r="H1078" s="121"/>
      <c r="I1078" s="121"/>
      <c r="J1078" s="10"/>
      <c r="K1078" s="9"/>
      <c r="L1078" s="415"/>
      <c r="M1078" s="408"/>
      <c r="N1078" s="408"/>
      <c r="O1078" s="408"/>
      <c r="P1078" s="408"/>
      <c r="Q1078" s="482"/>
      <c r="R1078" s="394"/>
      <c r="S1078" s="408"/>
      <c r="T1078" s="482"/>
      <c r="U1078" s="394"/>
      <c r="V1078" s="408"/>
    </row>
    <row r="1079" spans="1:22" customFormat="1">
      <c r="A1079" s="121"/>
      <c r="B1079" s="121"/>
      <c r="C1079" s="121"/>
      <c r="D1079" s="121"/>
      <c r="E1079" s="121"/>
      <c r="F1079" s="121"/>
      <c r="G1079" s="121"/>
      <c r="H1079" s="121"/>
      <c r="I1079" s="121"/>
      <c r="J1079" s="10"/>
      <c r="K1079" s="9"/>
      <c r="L1079" s="415"/>
      <c r="M1079" s="408"/>
      <c r="N1079" s="408"/>
      <c r="O1079" s="408"/>
      <c r="P1079" s="408"/>
      <c r="Q1079" s="482"/>
      <c r="R1079" s="394"/>
      <c r="S1079" s="408"/>
      <c r="T1079" s="482"/>
      <c r="U1079" s="394"/>
      <c r="V1079" s="408"/>
    </row>
    <row r="1080" spans="1:22" customFormat="1">
      <c r="A1080" s="121"/>
      <c r="B1080" s="121"/>
      <c r="C1080" s="121"/>
      <c r="D1080" s="121"/>
      <c r="E1080" s="121"/>
      <c r="F1080" s="121"/>
      <c r="G1080" s="121"/>
      <c r="H1080" s="121"/>
      <c r="I1080" s="121"/>
      <c r="J1080" s="10"/>
      <c r="K1080" s="9"/>
      <c r="L1080" s="415"/>
      <c r="M1080" s="408"/>
      <c r="N1080" s="408"/>
      <c r="O1080" s="408"/>
      <c r="P1080" s="408"/>
      <c r="Q1080" s="482"/>
      <c r="R1080" s="394"/>
      <c r="S1080" s="408"/>
      <c r="T1080" s="482"/>
      <c r="U1080" s="394"/>
      <c r="V1080" s="408"/>
    </row>
    <row r="1081" spans="1:22" customFormat="1">
      <c r="A1081" s="121"/>
      <c r="B1081" s="121"/>
      <c r="C1081" s="121"/>
      <c r="D1081" s="121"/>
      <c r="E1081" s="121"/>
      <c r="F1081" s="121"/>
      <c r="G1081" s="121"/>
      <c r="H1081" s="121"/>
      <c r="I1081" s="121"/>
      <c r="J1081" s="10"/>
      <c r="K1081" s="9"/>
      <c r="L1081" s="415"/>
      <c r="M1081" s="408"/>
      <c r="N1081" s="408"/>
      <c r="O1081" s="408"/>
      <c r="P1081" s="408"/>
      <c r="Q1081" s="482"/>
      <c r="R1081" s="394"/>
      <c r="S1081" s="408"/>
      <c r="T1081" s="482"/>
      <c r="U1081" s="394"/>
      <c r="V1081" s="408"/>
    </row>
    <row r="1082" spans="1:22" customFormat="1">
      <c r="A1082" s="121"/>
      <c r="B1082" s="121"/>
      <c r="C1082" s="121"/>
      <c r="D1082" s="121"/>
      <c r="E1082" s="121"/>
      <c r="F1082" s="121"/>
      <c r="G1082" s="121"/>
      <c r="H1082" s="121"/>
      <c r="I1082" s="121"/>
      <c r="J1082" s="10"/>
      <c r="K1082" s="9"/>
      <c r="L1082" s="415"/>
      <c r="M1082" s="408"/>
      <c r="N1082" s="408"/>
      <c r="O1082" s="408"/>
      <c r="P1082" s="408"/>
      <c r="Q1082" s="482"/>
      <c r="R1082" s="394"/>
      <c r="S1082" s="408"/>
      <c r="T1082" s="482"/>
      <c r="U1082" s="394"/>
      <c r="V1082" s="408"/>
    </row>
    <row r="1083" spans="1:22" customFormat="1">
      <c r="A1083" s="121"/>
      <c r="B1083" s="121"/>
      <c r="C1083" s="121"/>
      <c r="D1083" s="121"/>
      <c r="E1083" s="121"/>
      <c r="F1083" s="121"/>
      <c r="G1083" s="121"/>
      <c r="H1083" s="121"/>
      <c r="I1083" s="121"/>
      <c r="J1083" s="10"/>
      <c r="K1083" s="9"/>
      <c r="L1083" s="415"/>
      <c r="M1083" s="408"/>
      <c r="N1083" s="408"/>
      <c r="O1083" s="408"/>
      <c r="P1083" s="408"/>
      <c r="Q1083" s="482"/>
      <c r="R1083" s="394"/>
      <c r="S1083" s="408"/>
      <c r="T1083" s="482"/>
      <c r="U1083" s="394"/>
      <c r="V1083" s="408"/>
    </row>
    <row r="1084" spans="1:22" customFormat="1">
      <c r="A1084" s="121"/>
      <c r="B1084" s="121"/>
      <c r="C1084" s="121"/>
      <c r="D1084" s="121"/>
      <c r="E1084" s="121"/>
      <c r="F1084" s="121"/>
      <c r="G1084" s="121"/>
      <c r="H1084" s="121"/>
      <c r="I1084" s="121"/>
      <c r="J1084" s="10"/>
      <c r="K1084" s="9"/>
      <c r="L1084" s="415"/>
      <c r="M1084" s="408"/>
      <c r="N1084" s="408"/>
      <c r="O1084" s="408"/>
      <c r="P1084" s="408"/>
      <c r="Q1084" s="482"/>
      <c r="R1084" s="394"/>
      <c r="S1084" s="408"/>
      <c r="T1084" s="482"/>
      <c r="U1084" s="394"/>
      <c r="V1084" s="408"/>
    </row>
    <row r="1085" spans="1:22" customFormat="1">
      <c r="A1085" s="121"/>
      <c r="B1085" s="121"/>
      <c r="C1085" s="121"/>
      <c r="D1085" s="121"/>
      <c r="E1085" s="121"/>
      <c r="F1085" s="121"/>
      <c r="G1085" s="121"/>
      <c r="H1085" s="121"/>
      <c r="I1085" s="121"/>
      <c r="J1085" s="10"/>
      <c r="K1085" s="9"/>
      <c r="L1085" s="415"/>
      <c r="M1085" s="408"/>
      <c r="N1085" s="408"/>
      <c r="O1085" s="408"/>
      <c r="P1085" s="408"/>
      <c r="Q1085" s="482"/>
      <c r="R1085" s="394"/>
      <c r="S1085" s="408"/>
      <c r="T1085" s="482"/>
      <c r="U1085" s="394"/>
      <c r="V1085" s="408"/>
    </row>
    <row r="1086" spans="1:22" customFormat="1">
      <c r="A1086" s="121"/>
      <c r="B1086" s="121"/>
      <c r="C1086" s="121"/>
      <c r="D1086" s="121"/>
      <c r="E1086" s="121"/>
      <c r="F1086" s="121"/>
      <c r="G1086" s="121"/>
      <c r="H1086" s="121"/>
      <c r="I1086" s="121"/>
      <c r="J1086" s="10"/>
      <c r="K1086" s="9"/>
      <c r="L1086" s="415"/>
      <c r="M1086" s="408"/>
      <c r="N1086" s="408"/>
      <c r="O1086" s="408"/>
      <c r="P1086" s="408"/>
      <c r="Q1086" s="482"/>
      <c r="R1086" s="394"/>
      <c r="S1086" s="408"/>
      <c r="T1086" s="482"/>
      <c r="U1086" s="394"/>
      <c r="V1086" s="408"/>
    </row>
    <row r="1087" spans="1:22" customFormat="1">
      <c r="A1087" s="121"/>
      <c r="B1087" s="121"/>
      <c r="C1087" s="121"/>
      <c r="D1087" s="121"/>
      <c r="E1087" s="121"/>
      <c r="F1087" s="121"/>
      <c r="G1087" s="121"/>
      <c r="H1087" s="121"/>
      <c r="I1087" s="121"/>
      <c r="J1087" s="10"/>
      <c r="K1087" s="9"/>
      <c r="L1087" s="415"/>
      <c r="M1087" s="408"/>
      <c r="N1087" s="408"/>
      <c r="O1087" s="408"/>
      <c r="P1087" s="408"/>
      <c r="Q1087" s="482"/>
      <c r="R1087" s="394"/>
      <c r="S1087" s="408"/>
      <c r="T1087" s="482"/>
      <c r="U1087" s="394"/>
      <c r="V1087" s="408"/>
    </row>
    <row r="1088" spans="1:22" customFormat="1">
      <c r="A1088" s="121"/>
      <c r="B1088" s="121"/>
      <c r="C1088" s="121"/>
      <c r="D1088" s="121"/>
      <c r="E1088" s="121"/>
      <c r="F1088" s="121"/>
      <c r="G1088" s="121"/>
      <c r="H1088" s="121"/>
      <c r="I1088" s="121"/>
      <c r="J1088" s="10"/>
      <c r="K1088" s="9"/>
      <c r="L1088" s="415"/>
      <c r="M1088" s="408"/>
      <c r="N1088" s="408"/>
      <c r="O1088" s="408"/>
      <c r="P1088" s="408"/>
      <c r="Q1088" s="482"/>
      <c r="R1088" s="394"/>
      <c r="S1088" s="408"/>
      <c r="T1088" s="482"/>
      <c r="U1088" s="394"/>
      <c r="V1088" s="408"/>
    </row>
    <row r="1089" spans="1:22" customFormat="1">
      <c r="A1089" s="121"/>
      <c r="B1089" s="121"/>
      <c r="C1089" s="121"/>
      <c r="D1089" s="121"/>
      <c r="E1089" s="121"/>
      <c r="F1089" s="121"/>
      <c r="G1089" s="121"/>
      <c r="H1089" s="121"/>
      <c r="I1089" s="121"/>
      <c r="J1089" s="10"/>
      <c r="K1089" s="9"/>
      <c r="L1089" s="415"/>
      <c r="M1089" s="408"/>
      <c r="N1089" s="408"/>
      <c r="O1089" s="408"/>
      <c r="P1089" s="408"/>
      <c r="Q1089" s="482"/>
      <c r="R1089" s="394"/>
      <c r="S1089" s="408"/>
      <c r="T1089" s="482"/>
      <c r="U1089" s="394"/>
      <c r="V1089" s="408"/>
    </row>
    <row r="1090" spans="1:22" customFormat="1">
      <c r="A1090" s="121"/>
      <c r="B1090" s="121"/>
      <c r="C1090" s="121"/>
      <c r="D1090" s="121"/>
      <c r="E1090" s="121"/>
      <c r="F1090" s="121"/>
      <c r="G1090" s="121"/>
      <c r="H1090" s="121"/>
      <c r="I1090" s="121"/>
      <c r="J1090" s="10"/>
      <c r="K1090" s="9"/>
      <c r="L1090" s="415"/>
      <c r="M1090" s="408"/>
      <c r="N1090" s="408"/>
      <c r="O1090" s="408"/>
      <c r="P1090" s="408"/>
      <c r="Q1090" s="482"/>
      <c r="R1090" s="394"/>
      <c r="S1090" s="408"/>
      <c r="T1090" s="482"/>
      <c r="U1090" s="394"/>
      <c r="V1090" s="408"/>
    </row>
    <row r="1091" spans="1:22" customFormat="1">
      <c r="A1091" s="121"/>
      <c r="B1091" s="121"/>
      <c r="C1091" s="121"/>
      <c r="D1091" s="121"/>
      <c r="E1091" s="121"/>
      <c r="F1091" s="121"/>
      <c r="G1091" s="121"/>
      <c r="H1091" s="121"/>
      <c r="I1091" s="121"/>
      <c r="J1091" s="10"/>
      <c r="K1091" s="9"/>
      <c r="L1091" s="415"/>
      <c r="M1091" s="408"/>
      <c r="N1091" s="408"/>
      <c r="O1091" s="408"/>
      <c r="P1091" s="408"/>
      <c r="Q1091" s="482"/>
      <c r="R1091" s="394"/>
      <c r="S1091" s="408"/>
      <c r="T1091" s="482"/>
      <c r="U1091" s="394"/>
      <c r="V1091" s="408"/>
    </row>
    <row r="1092" spans="1:22" customFormat="1">
      <c r="A1092" s="121"/>
      <c r="B1092" s="121"/>
      <c r="C1092" s="121"/>
      <c r="D1092" s="121"/>
      <c r="E1092" s="121"/>
      <c r="F1092" s="121"/>
      <c r="G1092" s="121"/>
      <c r="H1092" s="121"/>
      <c r="I1092" s="121"/>
      <c r="J1092" s="10"/>
      <c r="K1092" s="9"/>
      <c r="L1092" s="415"/>
      <c r="M1092" s="408"/>
      <c r="N1092" s="408"/>
      <c r="O1092" s="408"/>
      <c r="P1092" s="408"/>
      <c r="Q1092" s="482"/>
      <c r="R1092" s="394"/>
      <c r="S1092" s="408"/>
      <c r="T1092" s="482"/>
      <c r="U1092" s="394"/>
      <c r="V1092" s="408"/>
    </row>
    <row r="1093" spans="1:22" customFormat="1">
      <c r="A1093" s="121"/>
      <c r="B1093" s="121"/>
      <c r="C1093" s="121"/>
      <c r="D1093" s="121"/>
      <c r="E1093" s="121"/>
      <c r="F1093" s="121"/>
      <c r="G1093" s="121"/>
      <c r="H1093" s="121"/>
      <c r="I1093" s="121"/>
      <c r="J1093" s="10"/>
      <c r="K1093" s="9"/>
      <c r="L1093" s="415"/>
      <c r="M1093" s="408"/>
      <c r="N1093" s="408"/>
      <c r="O1093" s="408"/>
      <c r="P1093" s="408"/>
      <c r="Q1093" s="482"/>
      <c r="R1093" s="394"/>
      <c r="S1093" s="408"/>
      <c r="T1093" s="482"/>
      <c r="U1093" s="394"/>
      <c r="V1093" s="408"/>
    </row>
    <row r="1094" spans="1:22" customFormat="1">
      <c r="A1094" s="121"/>
      <c r="B1094" s="121"/>
      <c r="C1094" s="121"/>
      <c r="D1094" s="121"/>
      <c r="E1094" s="121"/>
      <c r="F1094" s="121"/>
      <c r="G1094" s="121"/>
      <c r="H1094" s="121"/>
      <c r="I1094" s="121"/>
      <c r="J1094" s="10"/>
      <c r="K1094" s="9"/>
      <c r="L1094" s="415"/>
      <c r="M1094" s="408"/>
      <c r="N1094" s="408"/>
      <c r="O1094" s="408"/>
      <c r="P1094" s="408"/>
      <c r="Q1094" s="482"/>
      <c r="R1094" s="394"/>
      <c r="S1094" s="408"/>
      <c r="T1094" s="482"/>
      <c r="U1094" s="394"/>
      <c r="V1094" s="408"/>
    </row>
    <row r="1095" spans="1:22" customFormat="1">
      <c r="A1095" s="121"/>
      <c r="B1095" s="121"/>
      <c r="C1095" s="121"/>
      <c r="D1095" s="121"/>
      <c r="E1095" s="121"/>
      <c r="F1095" s="121"/>
      <c r="G1095" s="121"/>
      <c r="H1095" s="121"/>
      <c r="I1095" s="121"/>
      <c r="J1095" s="10"/>
      <c r="K1095" s="9"/>
      <c r="L1095" s="415"/>
      <c r="M1095" s="408"/>
      <c r="N1095" s="408"/>
      <c r="O1095" s="408"/>
      <c r="P1095" s="408"/>
      <c r="Q1095" s="482"/>
      <c r="R1095" s="394"/>
      <c r="S1095" s="408"/>
      <c r="T1095" s="482"/>
      <c r="U1095" s="394"/>
      <c r="V1095" s="408"/>
    </row>
    <row r="1096" spans="1:22" customFormat="1">
      <c r="A1096" s="121"/>
      <c r="B1096" s="121"/>
      <c r="C1096" s="121"/>
      <c r="D1096" s="121"/>
      <c r="E1096" s="121"/>
      <c r="F1096" s="121"/>
      <c r="G1096" s="121"/>
      <c r="H1096" s="121"/>
      <c r="I1096" s="121"/>
      <c r="J1096" s="10"/>
      <c r="K1096" s="9"/>
      <c r="L1096" s="415"/>
      <c r="M1096" s="408"/>
      <c r="N1096" s="408"/>
      <c r="O1096" s="408"/>
      <c r="P1096" s="408"/>
      <c r="Q1096" s="482"/>
      <c r="R1096" s="394"/>
      <c r="S1096" s="408"/>
      <c r="T1096" s="482"/>
      <c r="U1096" s="394"/>
      <c r="V1096" s="408"/>
    </row>
    <row r="1097" spans="1:22" customFormat="1">
      <c r="A1097" s="121"/>
      <c r="B1097" s="121"/>
      <c r="C1097" s="121"/>
      <c r="D1097" s="121"/>
      <c r="E1097" s="121"/>
      <c r="F1097" s="121"/>
      <c r="G1097" s="121"/>
      <c r="H1097" s="121"/>
      <c r="I1097" s="121"/>
      <c r="J1097" s="10"/>
      <c r="K1097" s="9"/>
      <c r="L1097" s="415"/>
      <c r="M1097" s="408"/>
      <c r="N1097" s="408"/>
      <c r="O1097" s="408"/>
      <c r="P1097" s="408"/>
      <c r="Q1097" s="482"/>
      <c r="R1097" s="394"/>
      <c r="S1097" s="408"/>
      <c r="T1097" s="482"/>
      <c r="U1097" s="394"/>
      <c r="V1097" s="408"/>
    </row>
    <row r="1098" spans="1:22" customFormat="1">
      <c r="A1098" s="121"/>
      <c r="B1098" s="121"/>
      <c r="C1098" s="121"/>
      <c r="D1098" s="121"/>
      <c r="E1098" s="121"/>
      <c r="F1098" s="121"/>
      <c r="G1098" s="121"/>
      <c r="H1098" s="121"/>
      <c r="I1098" s="121"/>
      <c r="J1098" s="10"/>
      <c r="K1098" s="9"/>
      <c r="L1098" s="415"/>
      <c r="M1098" s="408"/>
      <c r="N1098" s="408"/>
      <c r="O1098" s="408"/>
      <c r="P1098" s="408"/>
      <c r="Q1098" s="482"/>
      <c r="R1098" s="394"/>
      <c r="S1098" s="408"/>
      <c r="T1098" s="482"/>
      <c r="U1098" s="394"/>
      <c r="V1098" s="408"/>
    </row>
    <row r="1099" spans="1:22" customFormat="1">
      <c r="A1099" s="121"/>
      <c r="B1099" s="121"/>
      <c r="C1099" s="121"/>
      <c r="D1099" s="121"/>
      <c r="E1099" s="121"/>
      <c r="F1099" s="121"/>
      <c r="G1099" s="121"/>
      <c r="H1099" s="121"/>
      <c r="I1099" s="121"/>
      <c r="J1099" s="10"/>
      <c r="K1099" s="9"/>
      <c r="L1099" s="415"/>
      <c r="M1099" s="408"/>
      <c r="N1099" s="408"/>
      <c r="O1099" s="408"/>
      <c r="P1099" s="408"/>
      <c r="Q1099" s="482"/>
      <c r="R1099" s="394"/>
      <c r="S1099" s="408"/>
      <c r="T1099" s="482"/>
      <c r="U1099" s="394"/>
      <c r="V1099" s="408"/>
    </row>
    <row r="1100" spans="1:22" customFormat="1">
      <c r="A1100" s="121"/>
      <c r="B1100" s="121"/>
      <c r="C1100" s="121"/>
      <c r="D1100" s="121"/>
      <c r="E1100" s="121"/>
      <c r="F1100" s="121"/>
      <c r="G1100" s="121"/>
      <c r="H1100" s="121"/>
      <c r="I1100" s="121"/>
      <c r="J1100" s="10"/>
      <c r="K1100" s="9"/>
      <c r="L1100" s="415"/>
      <c r="M1100" s="408"/>
      <c r="N1100" s="408"/>
      <c r="O1100" s="408"/>
      <c r="P1100" s="408"/>
      <c r="Q1100" s="482"/>
      <c r="R1100" s="394"/>
      <c r="S1100" s="408"/>
      <c r="T1100" s="482"/>
      <c r="U1100" s="394"/>
      <c r="V1100" s="408"/>
    </row>
    <row r="1101" spans="1:22" customFormat="1">
      <c r="A1101" s="121"/>
      <c r="B1101" s="121"/>
      <c r="C1101" s="121"/>
      <c r="D1101" s="121"/>
      <c r="E1101" s="121"/>
      <c r="F1101" s="121"/>
      <c r="G1101" s="121"/>
      <c r="H1101" s="121"/>
      <c r="I1101" s="121"/>
      <c r="J1101" s="10"/>
      <c r="K1101" s="9"/>
      <c r="L1101" s="415"/>
      <c r="M1101" s="408"/>
      <c r="N1101" s="408"/>
      <c r="O1101" s="408"/>
      <c r="P1101" s="408"/>
      <c r="Q1101" s="482"/>
      <c r="R1101" s="394"/>
      <c r="S1101" s="408"/>
      <c r="T1101" s="482"/>
      <c r="U1101" s="394"/>
      <c r="V1101" s="408"/>
    </row>
    <row r="1102" spans="1:22" customFormat="1">
      <c r="A1102" s="121"/>
      <c r="B1102" s="121"/>
      <c r="C1102" s="121"/>
      <c r="D1102" s="121"/>
      <c r="E1102" s="121"/>
      <c r="F1102" s="121"/>
      <c r="G1102" s="121"/>
      <c r="H1102" s="121"/>
      <c r="I1102" s="121"/>
      <c r="J1102" s="10"/>
      <c r="K1102" s="9"/>
      <c r="L1102" s="415"/>
      <c r="M1102" s="408"/>
      <c r="N1102" s="408"/>
      <c r="O1102" s="408"/>
      <c r="P1102" s="408"/>
      <c r="Q1102" s="482"/>
      <c r="R1102" s="394"/>
      <c r="S1102" s="408"/>
      <c r="T1102" s="482"/>
      <c r="U1102" s="394"/>
      <c r="V1102" s="408"/>
    </row>
    <row r="1103" spans="1:22" customFormat="1">
      <c r="A1103" s="121"/>
      <c r="B1103" s="121"/>
      <c r="C1103" s="121"/>
      <c r="D1103" s="121"/>
      <c r="E1103" s="121"/>
      <c r="F1103" s="121"/>
      <c r="G1103" s="121"/>
      <c r="H1103" s="121"/>
      <c r="I1103" s="121"/>
      <c r="J1103" s="10"/>
      <c r="K1103" s="9"/>
      <c r="L1103" s="415"/>
      <c r="M1103" s="408"/>
      <c r="N1103" s="408"/>
      <c r="O1103" s="408"/>
      <c r="P1103" s="408"/>
      <c r="Q1103" s="482"/>
      <c r="R1103" s="394"/>
      <c r="S1103" s="408"/>
      <c r="T1103" s="482"/>
      <c r="U1103" s="394"/>
      <c r="V1103" s="408"/>
    </row>
    <row r="1104" spans="1:22" customFormat="1">
      <c r="A1104" s="121"/>
      <c r="B1104" s="121"/>
      <c r="C1104" s="121"/>
      <c r="D1104" s="121"/>
      <c r="E1104" s="121"/>
      <c r="F1104" s="121"/>
      <c r="G1104" s="121"/>
      <c r="H1104" s="121"/>
      <c r="I1104" s="121"/>
      <c r="J1104" s="10"/>
      <c r="K1104" s="9"/>
      <c r="L1104" s="415"/>
      <c r="M1104" s="408"/>
      <c r="N1104" s="408"/>
      <c r="O1104" s="408"/>
      <c r="P1104" s="408"/>
      <c r="Q1104" s="482"/>
      <c r="R1104" s="394"/>
      <c r="S1104" s="408"/>
      <c r="T1104" s="482"/>
      <c r="U1104" s="394"/>
      <c r="V1104" s="408"/>
    </row>
    <row r="1105" spans="1:22" customFormat="1">
      <c r="A1105" s="121"/>
      <c r="B1105" s="121"/>
      <c r="C1105" s="121"/>
      <c r="D1105" s="121"/>
      <c r="E1105" s="121"/>
      <c r="F1105" s="121"/>
      <c r="G1105" s="121"/>
      <c r="H1105" s="121"/>
      <c r="I1105" s="121"/>
      <c r="J1105" s="10"/>
      <c r="K1105" s="9"/>
      <c r="L1105" s="415"/>
      <c r="M1105" s="408"/>
      <c r="N1105" s="408"/>
      <c r="O1105" s="408"/>
      <c r="P1105" s="408"/>
      <c r="Q1105" s="482"/>
      <c r="R1105" s="394"/>
      <c r="S1105" s="408"/>
      <c r="T1105" s="482"/>
      <c r="U1105" s="394"/>
      <c r="V1105" s="408"/>
    </row>
    <row r="1106" spans="1:22" customFormat="1">
      <c r="A1106" s="121"/>
      <c r="B1106" s="121"/>
      <c r="C1106" s="121"/>
      <c r="D1106" s="121"/>
      <c r="E1106" s="121"/>
      <c r="F1106" s="121"/>
      <c r="G1106" s="121"/>
      <c r="H1106" s="121"/>
      <c r="I1106" s="121"/>
      <c r="J1106" s="10"/>
      <c r="K1106" s="9"/>
      <c r="L1106" s="415"/>
      <c r="M1106" s="408"/>
      <c r="N1106" s="408"/>
      <c r="O1106" s="408"/>
      <c r="P1106" s="408"/>
      <c r="Q1106" s="482"/>
      <c r="R1106" s="394"/>
      <c r="S1106" s="408"/>
      <c r="T1106" s="482"/>
      <c r="U1106" s="394"/>
      <c r="V1106" s="408"/>
    </row>
    <row r="1107" spans="1:22" customFormat="1">
      <c r="A1107" s="121"/>
      <c r="B1107" s="121"/>
      <c r="C1107" s="121"/>
      <c r="D1107" s="121"/>
      <c r="E1107" s="121"/>
      <c r="F1107" s="121"/>
      <c r="G1107" s="121"/>
      <c r="H1107" s="121"/>
      <c r="I1107" s="121"/>
      <c r="J1107" s="10"/>
      <c r="K1107" s="9"/>
      <c r="L1107" s="415"/>
      <c r="M1107" s="408"/>
      <c r="N1107" s="408"/>
      <c r="O1107" s="408"/>
      <c r="P1107" s="408"/>
      <c r="Q1107" s="482"/>
      <c r="R1107" s="394"/>
      <c r="S1107" s="408"/>
      <c r="T1107" s="482"/>
      <c r="U1107" s="394"/>
      <c r="V1107" s="408"/>
    </row>
    <row r="1108" spans="1:22" customFormat="1">
      <c r="A1108" s="121"/>
      <c r="B1108" s="121"/>
      <c r="C1108" s="121"/>
      <c r="D1108" s="121"/>
      <c r="E1108" s="121"/>
      <c r="F1108" s="121"/>
      <c r="G1108" s="121"/>
      <c r="H1108" s="121"/>
      <c r="I1108" s="121"/>
      <c r="J1108" s="10"/>
      <c r="K1108" s="9"/>
      <c r="L1108" s="415"/>
      <c r="M1108" s="408"/>
      <c r="N1108" s="408"/>
      <c r="O1108" s="408"/>
      <c r="P1108" s="408"/>
      <c r="Q1108" s="482"/>
      <c r="R1108" s="394"/>
      <c r="S1108" s="408"/>
      <c r="T1108" s="482"/>
      <c r="U1108" s="394"/>
      <c r="V1108" s="408"/>
    </row>
    <row r="1109" spans="1:22" customFormat="1">
      <c r="A1109" s="121"/>
      <c r="B1109" s="121"/>
      <c r="C1109" s="121"/>
      <c r="D1109" s="121"/>
      <c r="E1109" s="121"/>
      <c r="F1109" s="121"/>
      <c r="G1109" s="121"/>
      <c r="H1109" s="121"/>
      <c r="I1109" s="121"/>
      <c r="J1109" s="10"/>
      <c r="K1109" s="9"/>
      <c r="L1109" s="415"/>
      <c r="M1109" s="408"/>
      <c r="N1109" s="408"/>
      <c r="O1109" s="408"/>
      <c r="P1109" s="408"/>
      <c r="Q1109" s="482"/>
      <c r="R1109" s="394"/>
      <c r="S1109" s="408"/>
      <c r="T1109" s="482"/>
      <c r="U1109" s="394"/>
      <c r="V1109" s="408"/>
    </row>
    <row r="1110" spans="1:22" customFormat="1">
      <c r="A1110" s="121"/>
      <c r="B1110" s="121"/>
      <c r="C1110" s="121"/>
      <c r="D1110" s="121"/>
      <c r="E1110" s="121"/>
      <c r="F1110" s="121"/>
      <c r="G1110" s="121"/>
      <c r="H1110" s="121"/>
      <c r="I1110" s="121"/>
      <c r="J1110" s="10"/>
      <c r="K1110" s="9"/>
      <c r="L1110" s="415"/>
      <c r="M1110" s="408"/>
      <c r="N1110" s="408"/>
      <c r="O1110" s="408"/>
      <c r="P1110" s="408"/>
      <c r="Q1110" s="482"/>
      <c r="R1110" s="394"/>
      <c r="S1110" s="408"/>
      <c r="T1110" s="482"/>
      <c r="U1110" s="394"/>
      <c r="V1110" s="408"/>
    </row>
    <row r="1111" spans="1:22" customFormat="1">
      <c r="A1111" s="121"/>
      <c r="B1111" s="121"/>
      <c r="C1111" s="121"/>
      <c r="D1111" s="121"/>
      <c r="E1111" s="121"/>
      <c r="F1111" s="121"/>
      <c r="G1111" s="121"/>
      <c r="H1111" s="121"/>
      <c r="I1111" s="121"/>
      <c r="J1111" s="10"/>
      <c r="K1111" s="9"/>
      <c r="L1111" s="415"/>
      <c r="M1111" s="408"/>
      <c r="N1111" s="408"/>
      <c r="O1111" s="408"/>
      <c r="P1111" s="408"/>
      <c r="Q1111" s="482"/>
      <c r="R1111" s="394"/>
      <c r="S1111" s="408"/>
      <c r="T1111" s="482"/>
      <c r="U1111" s="394"/>
      <c r="V1111" s="408"/>
    </row>
    <row r="1112" spans="1:22" customFormat="1">
      <c r="A1112" s="121"/>
      <c r="B1112" s="121"/>
      <c r="C1112" s="121"/>
      <c r="D1112" s="121"/>
      <c r="E1112" s="121"/>
      <c r="F1112" s="121"/>
      <c r="G1112" s="121"/>
      <c r="H1112" s="121"/>
      <c r="I1112" s="121"/>
      <c r="J1112" s="10"/>
      <c r="K1112" s="9"/>
      <c r="L1112" s="415"/>
      <c r="M1112" s="408"/>
      <c r="N1112" s="408"/>
      <c r="O1112" s="408"/>
      <c r="P1112" s="408"/>
      <c r="Q1112" s="482"/>
      <c r="R1112" s="394"/>
      <c r="S1112" s="408"/>
      <c r="T1112" s="482"/>
      <c r="U1112" s="394"/>
      <c r="V1112" s="408"/>
    </row>
    <row r="1113" spans="1:22" customFormat="1">
      <c r="A1113" s="121"/>
      <c r="B1113" s="121"/>
      <c r="C1113" s="121"/>
      <c r="D1113" s="121"/>
      <c r="E1113" s="121"/>
      <c r="F1113" s="121"/>
      <c r="G1113" s="121"/>
      <c r="H1113" s="121"/>
      <c r="I1113" s="121"/>
      <c r="J1113" s="10"/>
      <c r="K1113" s="9"/>
      <c r="L1113" s="415"/>
      <c r="M1113" s="408"/>
      <c r="N1113" s="408"/>
      <c r="O1113" s="408"/>
      <c r="P1113" s="408"/>
      <c r="Q1113" s="482"/>
      <c r="R1113" s="394"/>
      <c r="S1113" s="408"/>
      <c r="T1113" s="482"/>
      <c r="U1113" s="394"/>
      <c r="V1113" s="408"/>
    </row>
    <row r="1114" spans="1:22" customFormat="1">
      <c r="A1114" s="121"/>
      <c r="B1114" s="121"/>
      <c r="C1114" s="121"/>
      <c r="D1114" s="121"/>
      <c r="E1114" s="121"/>
      <c r="F1114" s="121"/>
      <c r="G1114" s="121"/>
      <c r="H1114" s="121"/>
      <c r="I1114" s="121"/>
      <c r="J1114" s="10"/>
      <c r="K1114" s="9"/>
      <c r="L1114" s="415"/>
      <c r="M1114" s="408"/>
      <c r="N1114" s="408"/>
      <c r="O1114" s="408"/>
      <c r="P1114" s="408"/>
      <c r="Q1114" s="482"/>
      <c r="R1114" s="394"/>
      <c r="S1114" s="408"/>
      <c r="T1114" s="482"/>
      <c r="U1114" s="394"/>
      <c r="V1114" s="408"/>
    </row>
    <row r="1115" spans="1:22" customFormat="1">
      <c r="A1115" s="121"/>
      <c r="B1115" s="121"/>
      <c r="C1115" s="121"/>
      <c r="D1115" s="121"/>
      <c r="E1115" s="121"/>
      <c r="F1115" s="121"/>
      <c r="G1115" s="121"/>
      <c r="H1115" s="121"/>
      <c r="I1115" s="121"/>
      <c r="J1115" s="10"/>
      <c r="K1115" s="9"/>
      <c r="L1115" s="415"/>
      <c r="M1115" s="408"/>
      <c r="N1115" s="408"/>
      <c r="O1115" s="408"/>
      <c r="P1115" s="408"/>
      <c r="Q1115" s="482"/>
      <c r="R1115" s="394"/>
      <c r="S1115" s="408"/>
      <c r="T1115" s="482"/>
      <c r="U1115" s="394"/>
      <c r="V1115" s="408"/>
    </row>
    <row r="1116" spans="1:22" customFormat="1">
      <c r="A1116" s="121"/>
      <c r="B1116" s="121"/>
      <c r="C1116" s="121"/>
      <c r="D1116" s="121"/>
      <c r="E1116" s="121"/>
      <c r="F1116" s="121"/>
      <c r="G1116" s="121"/>
      <c r="H1116" s="121"/>
      <c r="I1116" s="121"/>
      <c r="J1116" s="10"/>
      <c r="K1116" s="9"/>
      <c r="L1116" s="415"/>
      <c r="M1116" s="408"/>
      <c r="N1116" s="408"/>
      <c r="O1116" s="408"/>
      <c r="P1116" s="408"/>
      <c r="Q1116" s="482"/>
      <c r="R1116" s="394"/>
      <c r="S1116" s="408"/>
      <c r="T1116" s="482"/>
      <c r="U1116" s="394"/>
      <c r="V1116" s="408"/>
    </row>
    <row r="1117" spans="1:22" customFormat="1">
      <c r="A1117" s="121"/>
      <c r="B1117" s="121"/>
      <c r="C1117" s="121"/>
      <c r="D1117" s="121"/>
      <c r="E1117" s="121"/>
      <c r="F1117" s="121"/>
      <c r="G1117" s="121"/>
      <c r="H1117" s="121"/>
      <c r="I1117" s="121"/>
      <c r="J1117" s="10"/>
      <c r="K1117" s="9"/>
      <c r="L1117" s="415"/>
      <c r="M1117" s="408"/>
      <c r="N1117" s="408"/>
      <c r="O1117" s="408"/>
      <c r="P1117" s="408"/>
      <c r="Q1117" s="482"/>
      <c r="R1117" s="394"/>
      <c r="S1117" s="408"/>
      <c r="T1117" s="482"/>
      <c r="U1117" s="394"/>
      <c r="V1117" s="408"/>
    </row>
    <row r="1118" spans="1:22" customFormat="1">
      <c r="A1118" s="121"/>
      <c r="B1118" s="121"/>
      <c r="C1118" s="121"/>
      <c r="D1118" s="121"/>
      <c r="E1118" s="121"/>
      <c r="F1118" s="121"/>
      <c r="G1118" s="121"/>
      <c r="H1118" s="121"/>
      <c r="I1118" s="121"/>
      <c r="J1118" s="10"/>
      <c r="K1118" s="9"/>
      <c r="L1118" s="415"/>
      <c r="M1118" s="408"/>
      <c r="N1118" s="408"/>
      <c r="O1118" s="408"/>
      <c r="P1118" s="408"/>
      <c r="Q1118" s="482"/>
      <c r="R1118" s="394"/>
      <c r="S1118" s="408"/>
      <c r="T1118" s="482"/>
      <c r="U1118" s="394"/>
      <c r="V1118" s="408"/>
    </row>
    <row r="1119" spans="1:22" customFormat="1">
      <c r="A1119" s="121"/>
      <c r="B1119" s="121"/>
      <c r="C1119" s="121"/>
      <c r="D1119" s="121"/>
      <c r="E1119" s="121"/>
      <c r="F1119" s="121"/>
      <c r="G1119" s="121"/>
      <c r="H1119" s="121"/>
      <c r="I1119" s="121"/>
      <c r="J1119" s="10"/>
      <c r="K1119" s="9"/>
      <c r="L1119" s="415"/>
      <c r="M1119" s="408"/>
      <c r="N1119" s="408"/>
      <c r="O1119" s="408"/>
      <c r="P1119" s="408"/>
      <c r="Q1119" s="482"/>
      <c r="R1119" s="394"/>
      <c r="S1119" s="408"/>
      <c r="T1119" s="482"/>
      <c r="U1119" s="394"/>
      <c r="V1119" s="408"/>
    </row>
    <row r="1120" spans="1:22" customFormat="1">
      <c r="A1120" s="121"/>
      <c r="B1120" s="121"/>
      <c r="C1120" s="121"/>
      <c r="D1120" s="121"/>
      <c r="E1120" s="121"/>
      <c r="F1120" s="121"/>
      <c r="G1120" s="121"/>
      <c r="H1120" s="121"/>
      <c r="I1120" s="121"/>
      <c r="J1120" s="10"/>
      <c r="K1120" s="9"/>
      <c r="L1120" s="415"/>
      <c r="M1120" s="408"/>
      <c r="N1120" s="408"/>
      <c r="O1120" s="408"/>
      <c r="P1120" s="408"/>
      <c r="Q1120" s="482"/>
      <c r="R1120" s="394"/>
      <c r="S1120" s="408"/>
      <c r="T1120" s="482"/>
      <c r="U1120" s="394"/>
      <c r="V1120" s="408"/>
    </row>
    <row r="1121" spans="1:22" customFormat="1">
      <c r="A1121" s="121"/>
      <c r="B1121" s="121"/>
      <c r="C1121" s="121"/>
      <c r="D1121" s="121"/>
      <c r="E1121" s="121"/>
      <c r="F1121" s="121"/>
      <c r="G1121" s="121"/>
      <c r="H1121" s="121"/>
      <c r="I1121" s="121"/>
      <c r="J1121" s="10"/>
      <c r="K1121" s="9"/>
      <c r="L1121" s="415"/>
      <c r="M1121" s="408"/>
      <c r="N1121" s="408"/>
      <c r="O1121" s="408"/>
      <c r="P1121" s="408"/>
      <c r="Q1121" s="482"/>
      <c r="R1121" s="394"/>
      <c r="S1121" s="408"/>
      <c r="T1121" s="482"/>
      <c r="U1121" s="394"/>
      <c r="V1121" s="408"/>
    </row>
    <row r="1122" spans="1:22" customFormat="1">
      <c r="A1122" s="121"/>
      <c r="B1122" s="121"/>
      <c r="C1122" s="121"/>
      <c r="D1122" s="121"/>
      <c r="E1122" s="121"/>
      <c r="F1122" s="121"/>
      <c r="G1122" s="121"/>
      <c r="H1122" s="121"/>
      <c r="I1122" s="121"/>
      <c r="J1122" s="10"/>
      <c r="K1122" s="9"/>
      <c r="L1122" s="415"/>
      <c r="M1122" s="408"/>
      <c r="N1122" s="408"/>
      <c r="O1122" s="408"/>
      <c r="P1122" s="408"/>
      <c r="Q1122" s="482"/>
      <c r="R1122" s="394"/>
      <c r="S1122" s="408"/>
      <c r="T1122" s="482"/>
      <c r="U1122" s="394"/>
      <c r="V1122" s="408"/>
    </row>
    <row r="1123" spans="1:22" customFormat="1">
      <c r="A1123" s="121"/>
      <c r="B1123" s="121"/>
      <c r="C1123" s="121"/>
      <c r="D1123" s="121"/>
      <c r="E1123" s="121"/>
      <c r="F1123" s="121"/>
      <c r="G1123" s="121"/>
      <c r="H1123" s="121"/>
      <c r="I1123" s="121"/>
      <c r="J1123" s="10"/>
      <c r="K1123" s="9"/>
      <c r="L1123" s="415"/>
      <c r="M1123" s="408"/>
      <c r="N1123" s="408"/>
      <c r="O1123" s="408"/>
      <c r="P1123" s="408"/>
      <c r="Q1123" s="482"/>
      <c r="R1123" s="394"/>
      <c r="S1123" s="408"/>
      <c r="T1123" s="482"/>
      <c r="U1123" s="394"/>
      <c r="V1123" s="408"/>
    </row>
    <row r="1124" spans="1:22" customFormat="1">
      <c r="A1124" s="121"/>
      <c r="B1124" s="121"/>
      <c r="C1124" s="121"/>
      <c r="D1124" s="121"/>
      <c r="E1124" s="121"/>
      <c r="F1124" s="121"/>
      <c r="G1124" s="121"/>
      <c r="H1124" s="121"/>
      <c r="I1124" s="121"/>
      <c r="J1124" s="10"/>
      <c r="K1124" s="9"/>
      <c r="L1124" s="415"/>
      <c r="M1124" s="408"/>
      <c r="N1124" s="408"/>
      <c r="O1124" s="408"/>
      <c r="P1124" s="408"/>
      <c r="Q1124" s="482"/>
      <c r="R1124" s="394"/>
      <c r="S1124" s="408"/>
      <c r="T1124" s="482"/>
      <c r="U1124" s="394"/>
      <c r="V1124" s="408"/>
    </row>
    <row r="1125" spans="1:22" customFormat="1">
      <c r="A1125" s="121"/>
      <c r="B1125" s="121"/>
      <c r="C1125" s="121"/>
      <c r="D1125" s="121"/>
      <c r="E1125" s="121"/>
      <c r="F1125" s="121"/>
      <c r="G1125" s="121"/>
      <c r="H1125" s="121"/>
      <c r="I1125" s="121"/>
      <c r="J1125" s="10"/>
      <c r="K1125" s="9"/>
      <c r="L1125" s="415"/>
      <c r="M1125" s="408"/>
      <c r="N1125" s="408"/>
      <c r="O1125" s="408"/>
      <c r="P1125" s="408"/>
      <c r="Q1125" s="482"/>
      <c r="R1125" s="394"/>
      <c r="S1125" s="408"/>
      <c r="T1125" s="482"/>
      <c r="U1125" s="394"/>
      <c r="V1125" s="408"/>
    </row>
    <row r="1126" spans="1:22" customFormat="1">
      <c r="A1126" s="121"/>
      <c r="B1126" s="121"/>
      <c r="C1126" s="121"/>
      <c r="D1126" s="121"/>
      <c r="E1126" s="121"/>
      <c r="F1126" s="121"/>
      <c r="G1126" s="121"/>
      <c r="H1126" s="121"/>
      <c r="I1126" s="121"/>
      <c r="J1126" s="10"/>
      <c r="K1126" s="9"/>
      <c r="L1126" s="415"/>
      <c r="M1126" s="408"/>
      <c r="N1126" s="408"/>
      <c r="O1126" s="408"/>
      <c r="P1126" s="408"/>
      <c r="Q1126" s="482"/>
      <c r="R1126" s="394"/>
      <c r="S1126" s="408"/>
      <c r="T1126" s="482"/>
      <c r="U1126" s="394"/>
      <c r="V1126" s="408"/>
    </row>
    <row r="1127" spans="1:22" customFormat="1">
      <c r="A1127" s="121"/>
      <c r="B1127" s="121"/>
      <c r="C1127" s="121"/>
      <c r="D1127" s="121"/>
      <c r="E1127" s="121"/>
      <c r="F1127" s="121"/>
      <c r="G1127" s="121"/>
      <c r="H1127" s="121"/>
      <c r="I1127" s="121"/>
      <c r="J1127" s="10"/>
      <c r="K1127" s="9"/>
      <c r="L1127" s="415"/>
      <c r="M1127" s="408"/>
      <c r="N1127" s="408"/>
      <c r="O1127" s="408"/>
      <c r="P1127" s="408"/>
      <c r="Q1127" s="482"/>
      <c r="R1127" s="394"/>
      <c r="S1127" s="408"/>
      <c r="T1127" s="482"/>
      <c r="U1127" s="394"/>
      <c r="V1127" s="408"/>
    </row>
    <row r="1128" spans="1:22" customFormat="1">
      <c r="A1128" s="121"/>
      <c r="B1128" s="121"/>
      <c r="C1128" s="121"/>
      <c r="D1128" s="121"/>
      <c r="E1128" s="121"/>
      <c r="F1128" s="121"/>
      <c r="G1128" s="121"/>
      <c r="H1128" s="121"/>
      <c r="I1128" s="121"/>
      <c r="J1128" s="10"/>
      <c r="K1128" s="9"/>
      <c r="L1128" s="415"/>
      <c r="M1128" s="408"/>
      <c r="N1128" s="408"/>
      <c r="O1128" s="408"/>
      <c r="P1128" s="408"/>
      <c r="Q1128" s="482"/>
      <c r="R1128" s="394"/>
      <c r="S1128" s="408"/>
      <c r="T1128" s="482"/>
      <c r="U1128" s="394"/>
      <c r="V1128" s="408"/>
    </row>
    <row r="1129" spans="1:22" customFormat="1">
      <c r="A1129" s="121"/>
      <c r="B1129" s="121"/>
      <c r="C1129" s="121"/>
      <c r="D1129" s="121"/>
      <c r="E1129" s="121"/>
      <c r="F1129" s="121"/>
      <c r="G1129" s="121"/>
      <c r="H1129" s="121"/>
      <c r="I1129" s="121"/>
      <c r="J1129" s="10"/>
      <c r="K1129" s="9"/>
      <c r="L1129" s="415"/>
      <c r="M1129" s="408"/>
      <c r="N1129" s="408"/>
      <c r="O1129" s="408"/>
      <c r="P1129" s="408"/>
      <c r="Q1129" s="482"/>
      <c r="R1129" s="394"/>
      <c r="S1129" s="408"/>
      <c r="T1129" s="482"/>
      <c r="U1129" s="394"/>
      <c r="V1129" s="408"/>
    </row>
    <row r="1130" spans="1:22" customFormat="1">
      <c r="A1130" s="121"/>
      <c r="B1130" s="121"/>
      <c r="C1130" s="121"/>
      <c r="D1130" s="121"/>
      <c r="E1130" s="121"/>
      <c r="F1130" s="121"/>
      <c r="G1130" s="121"/>
      <c r="H1130" s="121"/>
      <c r="I1130" s="121"/>
      <c r="J1130" s="10"/>
      <c r="K1130" s="9"/>
      <c r="L1130" s="415"/>
      <c r="M1130" s="408"/>
      <c r="N1130" s="408"/>
      <c r="O1130" s="408"/>
      <c r="P1130" s="408"/>
      <c r="Q1130" s="482"/>
      <c r="R1130" s="394"/>
      <c r="S1130" s="408"/>
      <c r="T1130" s="482"/>
      <c r="U1130" s="394"/>
      <c r="V1130" s="408"/>
    </row>
    <row r="1131" spans="1:22" customFormat="1">
      <c r="A1131" s="121"/>
      <c r="B1131" s="121"/>
      <c r="C1131" s="121"/>
      <c r="D1131" s="121"/>
      <c r="E1131" s="121"/>
      <c r="F1131" s="121"/>
      <c r="G1131" s="121"/>
      <c r="H1131" s="121"/>
      <c r="I1131" s="121"/>
      <c r="J1131" s="10"/>
      <c r="K1131" s="9"/>
      <c r="L1131" s="415"/>
      <c r="M1131" s="408"/>
      <c r="N1131" s="408"/>
      <c r="O1131" s="408"/>
      <c r="P1131" s="408"/>
      <c r="Q1131" s="482"/>
      <c r="R1131" s="394"/>
      <c r="S1131" s="408"/>
      <c r="T1131" s="482"/>
      <c r="U1131" s="394"/>
      <c r="V1131" s="408"/>
    </row>
    <row r="1132" spans="1:22" customFormat="1">
      <c r="A1132" s="121"/>
      <c r="B1132" s="121"/>
      <c r="C1132" s="121"/>
      <c r="D1132" s="121"/>
      <c r="E1132" s="121"/>
      <c r="F1132" s="121"/>
      <c r="G1132" s="121"/>
      <c r="H1132" s="121"/>
      <c r="I1132" s="121"/>
      <c r="J1132" s="10"/>
      <c r="K1132" s="9"/>
      <c r="L1132" s="415"/>
      <c r="M1132" s="408"/>
      <c r="N1132" s="408"/>
      <c r="O1132" s="408"/>
      <c r="P1132" s="408"/>
      <c r="Q1132" s="482"/>
      <c r="R1132" s="394"/>
      <c r="S1132" s="408"/>
      <c r="T1132" s="482"/>
      <c r="U1132" s="394"/>
      <c r="V1132" s="408"/>
    </row>
    <row r="1133" spans="1:22" customFormat="1">
      <c r="A1133" s="121"/>
      <c r="B1133" s="121"/>
      <c r="C1133" s="121"/>
      <c r="D1133" s="121"/>
      <c r="E1133" s="121"/>
      <c r="F1133" s="121"/>
      <c r="G1133" s="121"/>
      <c r="H1133" s="121"/>
      <c r="I1133" s="121"/>
      <c r="J1133" s="10"/>
      <c r="K1133" s="9"/>
      <c r="L1133" s="415"/>
      <c r="M1133" s="408"/>
      <c r="N1133" s="408"/>
      <c r="O1133" s="408"/>
      <c r="P1133" s="408"/>
      <c r="Q1133" s="482"/>
      <c r="R1133" s="394"/>
      <c r="S1133" s="408"/>
      <c r="T1133" s="482"/>
      <c r="U1133" s="394"/>
      <c r="V1133" s="408"/>
    </row>
    <row r="1134" spans="1:22" customFormat="1">
      <c r="A1134" s="121"/>
      <c r="B1134" s="121"/>
      <c r="C1134" s="121"/>
      <c r="D1134" s="121"/>
      <c r="E1134" s="121"/>
      <c r="F1134" s="121"/>
      <c r="G1134" s="121"/>
      <c r="H1134" s="121"/>
      <c r="I1134" s="121"/>
      <c r="J1134" s="10"/>
      <c r="K1134" s="9"/>
      <c r="L1134" s="415"/>
      <c r="M1134" s="408"/>
      <c r="N1134" s="408"/>
      <c r="O1134" s="408"/>
      <c r="P1134" s="408"/>
      <c r="Q1134" s="482"/>
      <c r="R1134" s="394"/>
      <c r="S1134" s="408"/>
      <c r="T1134" s="482"/>
      <c r="U1134" s="394"/>
      <c r="V1134" s="408"/>
    </row>
    <row r="1135" spans="1:22" customFormat="1">
      <c r="A1135" s="121"/>
      <c r="B1135" s="121"/>
      <c r="C1135" s="121"/>
      <c r="D1135" s="121"/>
      <c r="E1135" s="121"/>
      <c r="F1135" s="121"/>
      <c r="G1135" s="121"/>
      <c r="H1135" s="121"/>
      <c r="I1135" s="121"/>
      <c r="J1135" s="10"/>
      <c r="K1135" s="9"/>
      <c r="L1135" s="415"/>
      <c r="M1135" s="408"/>
      <c r="N1135" s="408"/>
      <c r="O1135" s="408"/>
      <c r="P1135" s="408"/>
      <c r="Q1135" s="482"/>
      <c r="R1135" s="394"/>
      <c r="S1135" s="408"/>
      <c r="T1135" s="482"/>
      <c r="U1135" s="394"/>
      <c r="V1135" s="408"/>
    </row>
    <row r="1136" spans="1:22" customFormat="1">
      <c r="A1136" s="121"/>
      <c r="B1136" s="121"/>
      <c r="C1136" s="121"/>
      <c r="D1136" s="121"/>
      <c r="E1136" s="121"/>
      <c r="F1136" s="121"/>
      <c r="G1136" s="121"/>
      <c r="H1136" s="121"/>
      <c r="I1136" s="121"/>
      <c r="J1136" s="10"/>
      <c r="K1136" s="9"/>
      <c r="L1136" s="415"/>
      <c r="M1136" s="408"/>
      <c r="N1136" s="408"/>
      <c r="O1136" s="408"/>
      <c r="P1136" s="408"/>
      <c r="Q1136" s="482"/>
      <c r="R1136" s="394"/>
      <c r="S1136" s="408"/>
      <c r="T1136" s="482"/>
      <c r="U1136" s="394"/>
      <c r="V1136" s="408"/>
    </row>
    <row r="1137" spans="1:22" customFormat="1">
      <c r="A1137" s="121"/>
      <c r="B1137" s="121"/>
      <c r="C1137" s="121"/>
      <c r="D1137" s="121"/>
      <c r="E1137" s="121"/>
      <c r="F1137" s="121"/>
      <c r="G1137" s="121"/>
      <c r="H1137" s="121"/>
      <c r="I1137" s="121"/>
      <c r="J1137" s="10"/>
      <c r="K1137" s="9"/>
      <c r="L1137" s="415"/>
      <c r="M1137" s="408"/>
      <c r="N1137" s="408"/>
      <c r="O1137" s="408"/>
      <c r="P1137" s="408"/>
      <c r="Q1137" s="482"/>
      <c r="R1137" s="394"/>
      <c r="S1137" s="408"/>
      <c r="T1137" s="482"/>
      <c r="U1137" s="394"/>
      <c r="V1137" s="408"/>
    </row>
    <row r="1138" spans="1:22" customFormat="1">
      <c r="A1138" s="121"/>
      <c r="B1138" s="121"/>
      <c r="C1138" s="121"/>
      <c r="D1138" s="121"/>
      <c r="E1138" s="121"/>
      <c r="F1138" s="121"/>
      <c r="G1138" s="121"/>
      <c r="H1138" s="121"/>
      <c r="I1138" s="121"/>
      <c r="J1138" s="10"/>
      <c r="K1138" s="9"/>
      <c r="L1138" s="415"/>
      <c r="M1138" s="408"/>
      <c r="N1138" s="408"/>
      <c r="O1138" s="408"/>
      <c r="P1138" s="408"/>
      <c r="Q1138" s="482"/>
      <c r="R1138" s="394"/>
      <c r="S1138" s="408"/>
      <c r="T1138" s="482"/>
      <c r="U1138" s="394"/>
      <c r="V1138" s="408"/>
    </row>
    <row r="1139" spans="1:22" customFormat="1">
      <c r="A1139" s="121"/>
      <c r="B1139" s="121"/>
      <c r="C1139" s="121"/>
      <c r="D1139" s="121"/>
      <c r="E1139" s="121"/>
      <c r="F1139" s="121"/>
      <c r="G1139" s="121"/>
      <c r="H1139" s="121"/>
      <c r="I1139" s="121"/>
      <c r="J1139" s="10"/>
      <c r="K1139" s="9"/>
      <c r="L1139" s="415"/>
      <c r="M1139" s="408"/>
      <c r="N1139" s="408"/>
      <c r="O1139" s="408"/>
      <c r="P1139" s="408"/>
      <c r="Q1139" s="482"/>
      <c r="R1139" s="394"/>
      <c r="S1139" s="408"/>
      <c r="T1139" s="482"/>
      <c r="U1139" s="394"/>
      <c r="V1139" s="408"/>
    </row>
    <row r="1140" spans="1:22" customFormat="1">
      <c r="A1140" s="121"/>
      <c r="B1140" s="121"/>
      <c r="C1140" s="121"/>
      <c r="D1140" s="121"/>
      <c r="E1140" s="121"/>
      <c r="F1140" s="121"/>
      <c r="G1140" s="121"/>
      <c r="H1140" s="121"/>
      <c r="I1140" s="121"/>
      <c r="J1140" s="10"/>
      <c r="K1140" s="9"/>
      <c r="L1140" s="415"/>
      <c r="M1140" s="408"/>
      <c r="N1140" s="408"/>
      <c r="O1140" s="408"/>
      <c r="P1140" s="408"/>
      <c r="Q1140" s="482"/>
      <c r="R1140" s="394"/>
      <c r="S1140" s="408"/>
      <c r="T1140" s="482"/>
      <c r="U1140" s="394"/>
      <c r="V1140" s="408"/>
    </row>
    <row r="1141" spans="1:22" customFormat="1">
      <c r="A1141" s="121"/>
      <c r="B1141" s="121"/>
      <c r="C1141" s="121"/>
      <c r="D1141" s="121"/>
      <c r="E1141" s="121"/>
      <c r="F1141" s="121"/>
      <c r="G1141" s="121"/>
      <c r="H1141" s="121"/>
      <c r="I1141" s="121"/>
      <c r="J1141" s="10"/>
      <c r="K1141" s="9"/>
      <c r="L1141" s="415"/>
      <c r="M1141" s="408"/>
      <c r="N1141" s="408"/>
      <c r="O1141" s="408"/>
      <c r="P1141" s="408"/>
      <c r="Q1141" s="482"/>
      <c r="R1141" s="394"/>
      <c r="S1141" s="408"/>
      <c r="T1141" s="482"/>
      <c r="U1141" s="394"/>
      <c r="V1141" s="408"/>
    </row>
    <row r="1142" spans="1:22" customFormat="1">
      <c r="A1142" s="121"/>
      <c r="B1142" s="121"/>
      <c r="C1142" s="121"/>
      <c r="D1142" s="121"/>
      <c r="E1142" s="121"/>
      <c r="F1142" s="121"/>
      <c r="G1142" s="121"/>
      <c r="H1142" s="121"/>
      <c r="I1142" s="121"/>
      <c r="J1142" s="10"/>
      <c r="K1142" s="9"/>
      <c r="L1142" s="415"/>
      <c r="M1142" s="408"/>
      <c r="N1142" s="408"/>
      <c r="O1142" s="408"/>
      <c r="P1142" s="408"/>
      <c r="Q1142" s="482"/>
      <c r="R1142" s="394"/>
      <c r="S1142" s="408"/>
      <c r="T1142" s="482"/>
      <c r="U1142" s="394"/>
      <c r="V1142" s="408"/>
    </row>
    <row r="1143" spans="1:22" customFormat="1">
      <c r="A1143" s="121"/>
      <c r="B1143" s="121"/>
      <c r="C1143" s="121"/>
      <c r="D1143" s="121"/>
      <c r="E1143" s="121"/>
      <c r="F1143" s="121"/>
      <c r="G1143" s="121"/>
      <c r="H1143" s="121"/>
      <c r="I1143" s="121"/>
      <c r="J1143" s="10"/>
      <c r="K1143" s="9"/>
      <c r="L1143" s="415"/>
      <c r="M1143" s="408"/>
      <c r="N1143" s="408"/>
      <c r="O1143" s="408"/>
      <c r="P1143" s="408"/>
      <c r="Q1143" s="482"/>
      <c r="R1143" s="394"/>
      <c r="S1143" s="408"/>
      <c r="T1143" s="482"/>
      <c r="U1143" s="394"/>
      <c r="V1143" s="408"/>
    </row>
    <row r="1144" spans="1:22" customFormat="1">
      <c r="A1144" s="121"/>
      <c r="B1144" s="121"/>
      <c r="C1144" s="121"/>
      <c r="D1144" s="121"/>
      <c r="E1144" s="121"/>
      <c r="F1144" s="121"/>
      <c r="G1144" s="121"/>
      <c r="H1144" s="121"/>
      <c r="I1144" s="121"/>
      <c r="J1144" s="10"/>
      <c r="K1144" s="9"/>
      <c r="L1144" s="415"/>
      <c r="M1144" s="408"/>
      <c r="N1144" s="408"/>
      <c r="O1144" s="408"/>
      <c r="P1144" s="408"/>
      <c r="Q1144" s="482"/>
      <c r="R1144" s="394"/>
      <c r="S1144" s="408"/>
      <c r="T1144" s="482"/>
      <c r="U1144" s="394"/>
      <c r="V1144" s="408"/>
    </row>
    <row r="1145" spans="1:22" customFormat="1">
      <c r="A1145" s="121"/>
      <c r="B1145" s="121"/>
      <c r="C1145" s="121"/>
      <c r="D1145" s="121"/>
      <c r="E1145" s="121"/>
      <c r="F1145" s="121"/>
      <c r="G1145" s="121"/>
      <c r="H1145" s="121"/>
      <c r="I1145" s="121"/>
      <c r="J1145" s="10"/>
      <c r="K1145" s="9"/>
      <c r="L1145" s="415"/>
      <c r="M1145" s="408"/>
      <c r="N1145" s="408"/>
      <c r="O1145" s="408"/>
      <c r="P1145" s="408"/>
      <c r="Q1145" s="482"/>
      <c r="R1145" s="394"/>
      <c r="S1145" s="408"/>
      <c r="T1145" s="482"/>
      <c r="U1145" s="394"/>
      <c r="V1145" s="408"/>
    </row>
    <row r="1146" spans="1:22" customFormat="1">
      <c r="A1146" s="121"/>
      <c r="B1146" s="121"/>
      <c r="C1146" s="121"/>
      <c r="D1146" s="121"/>
      <c r="E1146" s="121"/>
      <c r="F1146" s="121"/>
      <c r="G1146" s="121"/>
      <c r="H1146" s="121"/>
      <c r="I1146" s="121"/>
      <c r="J1146" s="10"/>
      <c r="K1146" s="9"/>
      <c r="L1146" s="415"/>
      <c r="M1146" s="408"/>
      <c r="N1146" s="408"/>
      <c r="O1146" s="408"/>
      <c r="P1146" s="408"/>
      <c r="Q1146" s="482"/>
      <c r="R1146" s="394"/>
      <c r="S1146" s="408"/>
      <c r="T1146" s="482"/>
      <c r="U1146" s="394"/>
      <c r="V1146" s="408"/>
    </row>
    <row r="1147" spans="1:22" customFormat="1">
      <c r="A1147" s="121"/>
      <c r="B1147" s="121"/>
      <c r="C1147" s="121"/>
      <c r="D1147" s="121"/>
      <c r="E1147" s="121"/>
      <c r="F1147" s="121"/>
      <c r="G1147" s="121"/>
      <c r="H1147" s="121"/>
      <c r="I1147" s="121"/>
      <c r="J1147" s="10"/>
      <c r="K1147" s="9"/>
      <c r="L1147" s="415"/>
      <c r="M1147" s="408"/>
      <c r="N1147" s="408"/>
      <c r="O1147" s="408"/>
      <c r="P1147" s="408"/>
      <c r="Q1147" s="482"/>
      <c r="R1147" s="394"/>
      <c r="S1147" s="408"/>
      <c r="T1147" s="482"/>
      <c r="U1147" s="394"/>
      <c r="V1147" s="408"/>
    </row>
    <row r="1148" spans="1:22" customFormat="1">
      <c r="A1148" s="121"/>
      <c r="B1148" s="121"/>
      <c r="C1148" s="121"/>
      <c r="D1148" s="121"/>
      <c r="E1148" s="121"/>
      <c r="F1148" s="121"/>
      <c r="G1148" s="121"/>
      <c r="H1148" s="121"/>
      <c r="I1148" s="121"/>
      <c r="J1148" s="10"/>
      <c r="K1148" s="9"/>
      <c r="L1148" s="415"/>
      <c r="M1148" s="408"/>
      <c r="N1148" s="408"/>
      <c r="O1148" s="408"/>
      <c r="P1148" s="408"/>
      <c r="Q1148" s="482"/>
      <c r="R1148" s="394"/>
      <c r="S1148" s="408"/>
      <c r="T1148" s="482"/>
      <c r="U1148" s="394"/>
      <c r="V1148" s="408"/>
    </row>
    <row r="1149" spans="1:22" customFormat="1">
      <c r="A1149" s="121"/>
      <c r="B1149" s="121"/>
      <c r="C1149" s="121"/>
      <c r="D1149" s="121"/>
      <c r="E1149" s="121"/>
      <c r="F1149" s="121"/>
      <c r="G1149" s="121"/>
      <c r="H1149" s="121"/>
      <c r="I1149" s="121"/>
      <c r="J1149" s="10"/>
      <c r="K1149" s="9"/>
      <c r="L1149" s="415"/>
      <c r="M1149" s="408"/>
      <c r="N1149" s="408"/>
      <c r="O1149" s="408"/>
      <c r="P1149" s="408"/>
      <c r="Q1149" s="482"/>
      <c r="R1149" s="394"/>
      <c r="S1149" s="408"/>
      <c r="T1149" s="482"/>
      <c r="U1149" s="394"/>
      <c r="V1149" s="408"/>
    </row>
    <row r="1150" spans="1:22" customFormat="1">
      <c r="A1150" s="121"/>
      <c r="B1150" s="121"/>
      <c r="C1150" s="121"/>
      <c r="D1150" s="121"/>
      <c r="E1150" s="121"/>
      <c r="F1150" s="121"/>
      <c r="G1150" s="121"/>
      <c r="H1150" s="121"/>
      <c r="I1150" s="121"/>
      <c r="J1150" s="10"/>
      <c r="K1150" s="9"/>
      <c r="L1150" s="415"/>
      <c r="M1150" s="408"/>
      <c r="N1150" s="408"/>
      <c r="O1150" s="408"/>
      <c r="P1150" s="408"/>
      <c r="Q1150" s="482"/>
      <c r="R1150" s="394"/>
      <c r="S1150" s="408"/>
      <c r="T1150" s="482"/>
      <c r="U1150" s="394"/>
      <c r="V1150" s="408"/>
    </row>
    <row r="1151" spans="1:22" customFormat="1">
      <c r="A1151" s="121"/>
      <c r="B1151" s="121"/>
      <c r="C1151" s="121"/>
      <c r="D1151" s="121"/>
      <c r="E1151" s="121"/>
      <c r="F1151" s="121"/>
      <c r="G1151" s="121"/>
      <c r="H1151" s="121"/>
      <c r="I1151" s="121"/>
      <c r="J1151" s="10"/>
      <c r="K1151" s="9"/>
      <c r="L1151" s="415"/>
      <c r="M1151" s="408"/>
      <c r="N1151" s="408"/>
      <c r="O1151" s="408"/>
      <c r="P1151" s="408"/>
      <c r="Q1151" s="482"/>
      <c r="R1151" s="394"/>
      <c r="S1151" s="408"/>
      <c r="T1151" s="482"/>
      <c r="U1151" s="394"/>
      <c r="V1151" s="408"/>
    </row>
    <row r="1152" spans="1:22" customFormat="1">
      <c r="A1152" s="121"/>
      <c r="B1152" s="121"/>
      <c r="C1152" s="121"/>
      <c r="D1152" s="121"/>
      <c r="E1152" s="121"/>
      <c r="F1152" s="121"/>
      <c r="G1152" s="121"/>
      <c r="H1152" s="121"/>
      <c r="I1152" s="121"/>
      <c r="J1152" s="10"/>
      <c r="K1152" s="9"/>
      <c r="L1152" s="415"/>
      <c r="M1152" s="408"/>
      <c r="N1152" s="408"/>
      <c r="O1152" s="408"/>
      <c r="P1152" s="408"/>
      <c r="Q1152" s="482"/>
      <c r="R1152" s="394"/>
      <c r="S1152" s="408"/>
      <c r="T1152" s="482"/>
      <c r="U1152" s="394"/>
      <c r="V1152" s="408"/>
    </row>
    <row r="1153" spans="1:22" customFormat="1">
      <c r="A1153" s="121"/>
      <c r="B1153" s="121"/>
      <c r="C1153" s="121"/>
      <c r="D1153" s="121"/>
      <c r="E1153" s="121"/>
      <c r="F1153" s="121"/>
      <c r="G1153" s="121"/>
      <c r="H1153" s="121"/>
      <c r="I1153" s="121"/>
      <c r="J1153" s="10"/>
      <c r="K1153" s="9"/>
      <c r="L1153" s="415"/>
      <c r="M1153" s="408"/>
      <c r="N1153" s="408"/>
      <c r="O1153" s="408"/>
      <c r="P1153" s="408"/>
      <c r="Q1153" s="482"/>
      <c r="R1153" s="394"/>
      <c r="S1153" s="408"/>
      <c r="T1153" s="482"/>
      <c r="U1153" s="394"/>
      <c r="V1153" s="408"/>
    </row>
    <row r="1154" spans="1:22" customFormat="1">
      <c r="A1154" s="121"/>
      <c r="B1154" s="121"/>
      <c r="C1154" s="121"/>
      <c r="D1154" s="121"/>
      <c r="E1154" s="121"/>
      <c r="F1154" s="121"/>
      <c r="G1154" s="121"/>
      <c r="H1154" s="121"/>
      <c r="I1154" s="121"/>
      <c r="J1154" s="10"/>
      <c r="K1154" s="9"/>
      <c r="L1154" s="415"/>
      <c r="M1154" s="408"/>
      <c r="N1154" s="408"/>
      <c r="O1154" s="408"/>
      <c r="P1154" s="408"/>
      <c r="Q1154" s="482"/>
      <c r="R1154" s="394"/>
      <c r="S1154" s="408"/>
      <c r="T1154" s="482"/>
      <c r="U1154" s="394"/>
      <c r="V1154" s="408"/>
    </row>
    <row r="1155" spans="1:22" customFormat="1">
      <c r="A1155" s="121"/>
      <c r="B1155" s="121"/>
      <c r="C1155" s="121"/>
      <c r="D1155" s="121"/>
      <c r="E1155" s="121"/>
      <c r="F1155" s="121"/>
      <c r="G1155" s="121"/>
      <c r="H1155" s="121"/>
      <c r="I1155" s="121"/>
      <c r="J1155" s="10"/>
      <c r="K1155" s="9"/>
      <c r="L1155" s="415"/>
      <c r="M1155" s="408"/>
      <c r="N1155" s="408"/>
      <c r="O1155" s="408"/>
      <c r="P1155" s="408"/>
      <c r="Q1155" s="482"/>
      <c r="R1155" s="394"/>
      <c r="S1155" s="408"/>
      <c r="T1155" s="482"/>
      <c r="U1155" s="394"/>
      <c r="V1155" s="408"/>
    </row>
    <row r="1156" spans="1:22" customFormat="1">
      <c r="A1156" s="121"/>
      <c r="B1156" s="121"/>
      <c r="C1156" s="121"/>
      <c r="D1156" s="121"/>
      <c r="E1156" s="121"/>
      <c r="F1156" s="121"/>
      <c r="G1156" s="121"/>
      <c r="H1156" s="121"/>
      <c r="I1156" s="121"/>
      <c r="J1156" s="10"/>
      <c r="K1156" s="9"/>
      <c r="L1156" s="415"/>
      <c r="M1156" s="408"/>
      <c r="N1156" s="408"/>
      <c r="O1156" s="408"/>
      <c r="P1156" s="408"/>
      <c r="Q1156" s="482"/>
      <c r="R1156" s="394"/>
      <c r="S1156" s="408"/>
      <c r="T1156" s="482"/>
      <c r="U1156" s="394"/>
      <c r="V1156" s="408"/>
    </row>
    <row r="1157" spans="1:22" customFormat="1">
      <c r="A1157" s="121"/>
      <c r="B1157" s="121"/>
      <c r="C1157" s="121"/>
      <c r="D1157" s="121"/>
      <c r="E1157" s="121"/>
      <c r="F1157" s="121"/>
      <c r="G1157" s="121"/>
      <c r="H1157" s="121"/>
      <c r="I1157" s="121"/>
      <c r="J1157" s="10"/>
      <c r="K1157" s="9"/>
      <c r="L1157" s="415"/>
      <c r="M1157" s="408"/>
      <c r="N1157" s="408"/>
      <c r="O1157" s="408"/>
      <c r="P1157" s="408"/>
      <c r="Q1157" s="482"/>
      <c r="R1157" s="394"/>
      <c r="S1157" s="408"/>
      <c r="T1157" s="482"/>
      <c r="U1157" s="394"/>
      <c r="V1157" s="408"/>
    </row>
    <row r="1158" spans="1:22" customFormat="1">
      <c r="A1158" s="121"/>
      <c r="B1158" s="121"/>
      <c r="C1158" s="121"/>
      <c r="D1158" s="121"/>
      <c r="E1158" s="121"/>
      <c r="F1158" s="121"/>
      <c r="G1158" s="121"/>
      <c r="H1158" s="121"/>
      <c r="I1158" s="121"/>
      <c r="J1158" s="10"/>
      <c r="K1158" s="9"/>
      <c r="L1158" s="415"/>
      <c r="M1158" s="408"/>
      <c r="N1158" s="408"/>
      <c r="O1158" s="408"/>
      <c r="P1158" s="408"/>
      <c r="Q1158" s="482"/>
      <c r="R1158" s="394"/>
      <c r="S1158" s="408"/>
      <c r="T1158" s="482"/>
      <c r="U1158" s="394"/>
      <c r="V1158" s="408"/>
    </row>
    <row r="1159" spans="1:22" customFormat="1">
      <c r="A1159" s="121"/>
      <c r="B1159" s="121"/>
      <c r="C1159" s="121"/>
      <c r="D1159" s="121"/>
      <c r="E1159" s="121"/>
      <c r="F1159" s="121"/>
      <c r="G1159" s="121"/>
      <c r="H1159" s="121"/>
      <c r="I1159" s="121"/>
      <c r="J1159" s="10"/>
      <c r="K1159" s="9"/>
      <c r="L1159" s="415"/>
      <c r="M1159" s="408"/>
      <c r="N1159" s="408"/>
      <c r="O1159" s="408"/>
      <c r="P1159" s="408"/>
      <c r="Q1159" s="482"/>
      <c r="R1159" s="394"/>
      <c r="S1159" s="408"/>
      <c r="T1159" s="482"/>
      <c r="U1159" s="394"/>
      <c r="V1159" s="408"/>
    </row>
    <row r="1160" spans="1:22" customFormat="1">
      <c r="A1160" s="121"/>
      <c r="B1160" s="121"/>
      <c r="C1160" s="121"/>
      <c r="D1160" s="121"/>
      <c r="E1160" s="121"/>
      <c r="F1160" s="121"/>
      <c r="G1160" s="121"/>
      <c r="H1160" s="121"/>
      <c r="I1160" s="121"/>
      <c r="J1160" s="10"/>
      <c r="K1160" s="9"/>
      <c r="L1160" s="415"/>
      <c r="M1160" s="408"/>
      <c r="N1160" s="408"/>
      <c r="O1160" s="408"/>
      <c r="P1160" s="408"/>
      <c r="Q1160" s="482"/>
      <c r="R1160" s="394"/>
      <c r="S1160" s="408"/>
      <c r="T1160" s="482"/>
      <c r="U1160" s="394"/>
      <c r="V1160" s="408"/>
    </row>
    <row r="1161" spans="1:22" customFormat="1">
      <c r="A1161" s="121"/>
      <c r="B1161" s="121"/>
      <c r="C1161" s="121"/>
      <c r="D1161" s="121"/>
      <c r="E1161" s="121"/>
      <c r="F1161" s="121"/>
      <c r="G1161" s="121"/>
      <c r="H1161" s="121"/>
      <c r="I1161" s="121"/>
      <c r="J1161" s="10"/>
      <c r="K1161" s="9"/>
      <c r="L1161" s="415"/>
      <c r="M1161" s="408"/>
      <c r="N1161" s="408"/>
      <c r="O1161" s="408"/>
      <c r="P1161" s="408"/>
      <c r="Q1161" s="482"/>
      <c r="R1161" s="394"/>
      <c r="S1161" s="408"/>
      <c r="T1161" s="482"/>
      <c r="U1161" s="394"/>
      <c r="V1161" s="408"/>
    </row>
    <row r="1162" spans="1:22" customFormat="1">
      <c r="A1162" s="121"/>
      <c r="B1162" s="121"/>
      <c r="C1162" s="121"/>
      <c r="D1162" s="121"/>
      <c r="E1162" s="121"/>
      <c r="F1162" s="121"/>
      <c r="G1162" s="121"/>
      <c r="H1162" s="121"/>
      <c r="I1162" s="121"/>
      <c r="J1162" s="10"/>
      <c r="K1162" s="9"/>
      <c r="L1162" s="415"/>
      <c r="M1162" s="408"/>
      <c r="N1162" s="408"/>
      <c r="O1162" s="408"/>
      <c r="P1162" s="408"/>
      <c r="Q1162" s="482"/>
      <c r="R1162" s="394"/>
      <c r="S1162" s="408"/>
      <c r="T1162" s="482"/>
      <c r="U1162" s="394"/>
      <c r="V1162" s="408"/>
    </row>
    <row r="1163" spans="1:22" customFormat="1">
      <c r="A1163" s="121"/>
      <c r="B1163" s="121"/>
      <c r="C1163" s="121"/>
      <c r="D1163" s="121"/>
      <c r="E1163" s="121"/>
      <c r="F1163" s="121"/>
      <c r="G1163" s="121"/>
      <c r="H1163" s="121"/>
      <c r="I1163" s="121"/>
      <c r="J1163" s="10"/>
      <c r="K1163" s="9"/>
      <c r="L1163" s="415"/>
      <c r="M1163" s="408"/>
      <c r="N1163" s="408"/>
      <c r="O1163" s="408"/>
      <c r="P1163" s="408"/>
      <c r="Q1163" s="482"/>
      <c r="R1163" s="394"/>
      <c r="S1163" s="408"/>
      <c r="T1163" s="482"/>
      <c r="U1163" s="394"/>
      <c r="V1163" s="408"/>
    </row>
    <row r="1164" spans="1:22" customFormat="1">
      <c r="A1164" s="121"/>
      <c r="B1164" s="121"/>
      <c r="C1164" s="121"/>
      <c r="D1164" s="121"/>
      <c r="E1164" s="121"/>
      <c r="F1164" s="121"/>
      <c r="G1164" s="121"/>
      <c r="H1164" s="121"/>
      <c r="I1164" s="121"/>
      <c r="J1164" s="10"/>
      <c r="K1164" s="9"/>
      <c r="L1164" s="415"/>
      <c r="M1164" s="408"/>
      <c r="N1164" s="408"/>
      <c r="O1164" s="408"/>
      <c r="P1164" s="408"/>
      <c r="Q1164" s="482"/>
      <c r="R1164" s="394"/>
      <c r="S1164" s="408"/>
      <c r="T1164" s="482"/>
      <c r="U1164" s="394"/>
      <c r="V1164" s="408"/>
    </row>
    <row r="1165" spans="1:22" customFormat="1">
      <c r="A1165" s="121"/>
      <c r="B1165" s="121"/>
      <c r="C1165" s="121"/>
      <c r="D1165" s="121"/>
      <c r="E1165" s="121"/>
      <c r="F1165" s="121"/>
      <c r="G1165" s="121"/>
      <c r="H1165" s="121"/>
      <c r="I1165" s="121"/>
      <c r="J1165" s="10"/>
      <c r="K1165" s="9"/>
      <c r="L1165" s="415"/>
      <c r="M1165" s="408"/>
      <c r="N1165" s="408"/>
      <c r="O1165" s="408"/>
      <c r="P1165" s="408"/>
      <c r="Q1165" s="482"/>
      <c r="R1165" s="394"/>
      <c r="S1165" s="408"/>
      <c r="T1165" s="482"/>
      <c r="U1165" s="394"/>
      <c r="V1165" s="408"/>
    </row>
    <row r="1166" spans="1:22" customFormat="1">
      <c r="A1166" s="121"/>
      <c r="B1166" s="121"/>
      <c r="C1166" s="121"/>
      <c r="D1166" s="121"/>
      <c r="E1166" s="121"/>
      <c r="F1166" s="121"/>
      <c r="G1166" s="121"/>
      <c r="H1166" s="121"/>
      <c r="I1166" s="121"/>
      <c r="J1166" s="10"/>
      <c r="K1166" s="9"/>
      <c r="L1166" s="415"/>
      <c r="M1166" s="408"/>
      <c r="N1166" s="408"/>
      <c r="O1166" s="408"/>
      <c r="P1166" s="408"/>
      <c r="Q1166" s="482"/>
      <c r="R1166" s="394"/>
      <c r="S1166" s="408"/>
      <c r="T1166" s="482"/>
      <c r="U1166" s="394"/>
      <c r="V1166" s="408"/>
    </row>
    <row r="1167" spans="1:22" customFormat="1">
      <c r="A1167" s="121"/>
      <c r="B1167" s="121"/>
      <c r="C1167" s="121"/>
      <c r="D1167" s="121"/>
      <c r="E1167" s="121"/>
      <c r="F1167" s="121"/>
      <c r="G1167" s="121"/>
      <c r="H1167" s="121"/>
      <c r="I1167" s="121"/>
      <c r="J1167" s="10"/>
      <c r="K1167" s="9"/>
      <c r="L1167" s="415"/>
      <c r="M1167" s="408"/>
      <c r="N1167" s="408"/>
      <c r="O1167" s="408"/>
      <c r="P1167" s="408"/>
      <c r="Q1167" s="482"/>
      <c r="R1167" s="394"/>
      <c r="S1167" s="408"/>
      <c r="T1167" s="482"/>
      <c r="U1167" s="394"/>
      <c r="V1167" s="408"/>
    </row>
    <row r="1168" spans="1:22" customFormat="1">
      <c r="A1168" s="121"/>
      <c r="B1168" s="121"/>
      <c r="C1168" s="121"/>
      <c r="D1168" s="121"/>
      <c r="E1168" s="121"/>
      <c r="F1168" s="121"/>
      <c r="G1168" s="121"/>
      <c r="H1168" s="121"/>
      <c r="I1168" s="121"/>
      <c r="J1168" s="10"/>
      <c r="K1168" s="9"/>
      <c r="L1168" s="415"/>
      <c r="M1168" s="408"/>
      <c r="N1168" s="408"/>
      <c r="O1168" s="408"/>
      <c r="P1168" s="408"/>
      <c r="Q1168" s="482"/>
      <c r="R1168" s="394"/>
      <c r="S1168" s="408"/>
      <c r="T1168" s="482"/>
      <c r="U1168" s="394"/>
      <c r="V1168" s="408"/>
    </row>
    <row r="1169" spans="1:22" customFormat="1">
      <c r="A1169" s="121"/>
      <c r="B1169" s="121"/>
      <c r="C1169" s="121"/>
      <c r="D1169" s="121"/>
      <c r="E1169" s="121"/>
      <c r="F1169" s="121"/>
      <c r="G1169" s="121"/>
      <c r="H1169" s="121"/>
      <c r="I1169" s="121"/>
      <c r="J1169" s="10"/>
      <c r="K1169" s="9"/>
      <c r="L1169" s="415"/>
      <c r="M1169" s="408"/>
      <c r="N1169" s="408"/>
      <c r="O1169" s="408"/>
      <c r="P1169" s="408"/>
      <c r="Q1169" s="482"/>
      <c r="R1169" s="394"/>
      <c r="S1169" s="408"/>
      <c r="T1169" s="482"/>
      <c r="U1169" s="394"/>
      <c r="V1169" s="408"/>
    </row>
    <row r="1170" spans="1:22" customFormat="1">
      <c r="A1170" s="121"/>
      <c r="B1170" s="121"/>
      <c r="C1170" s="121"/>
      <c r="D1170" s="121"/>
      <c r="E1170" s="121"/>
      <c r="F1170" s="121"/>
      <c r="G1170" s="121"/>
      <c r="H1170" s="121"/>
      <c r="I1170" s="121"/>
      <c r="J1170" s="10"/>
      <c r="K1170" s="9"/>
      <c r="L1170" s="415"/>
      <c r="M1170" s="408"/>
      <c r="N1170" s="408"/>
      <c r="O1170" s="408"/>
      <c r="P1170" s="408"/>
      <c r="Q1170" s="482"/>
      <c r="R1170" s="394"/>
      <c r="S1170" s="408"/>
      <c r="T1170" s="482"/>
      <c r="U1170" s="394"/>
      <c r="V1170" s="408"/>
    </row>
    <row r="1171" spans="1:22" customFormat="1">
      <c r="A1171" s="121"/>
      <c r="B1171" s="121"/>
      <c r="C1171" s="121"/>
      <c r="D1171" s="121"/>
      <c r="E1171" s="121"/>
      <c r="F1171" s="121"/>
      <c r="G1171" s="121"/>
      <c r="H1171" s="121"/>
      <c r="I1171" s="121"/>
      <c r="J1171" s="10"/>
      <c r="K1171" s="9"/>
      <c r="L1171" s="415"/>
      <c r="M1171" s="408"/>
      <c r="N1171" s="408"/>
      <c r="O1171" s="408"/>
      <c r="P1171" s="408"/>
      <c r="Q1171" s="482"/>
      <c r="R1171" s="394"/>
      <c r="S1171" s="408"/>
      <c r="T1171" s="482"/>
      <c r="U1171" s="394"/>
      <c r="V1171" s="408"/>
    </row>
    <row r="1172" spans="1:22" customFormat="1">
      <c r="A1172" s="121"/>
      <c r="B1172" s="121"/>
      <c r="C1172" s="121"/>
      <c r="D1172" s="121"/>
      <c r="E1172" s="121"/>
      <c r="F1172" s="121"/>
      <c r="G1172" s="121"/>
      <c r="H1172" s="121"/>
      <c r="I1172" s="121"/>
      <c r="J1172" s="10"/>
      <c r="K1172" s="9"/>
      <c r="L1172" s="415"/>
      <c r="M1172" s="408"/>
      <c r="N1172" s="408"/>
      <c r="O1172" s="408"/>
      <c r="P1172" s="408"/>
      <c r="Q1172" s="482"/>
      <c r="R1172" s="394"/>
      <c r="S1172" s="408"/>
      <c r="T1172" s="482"/>
      <c r="U1172" s="394"/>
      <c r="V1172" s="408"/>
    </row>
    <row r="1173" spans="1:22" customFormat="1">
      <c r="A1173" s="121"/>
      <c r="B1173" s="121"/>
      <c r="C1173" s="121"/>
      <c r="D1173" s="121"/>
      <c r="E1173" s="121"/>
      <c r="F1173" s="121"/>
      <c r="G1173" s="121"/>
      <c r="H1173" s="121"/>
      <c r="I1173" s="121"/>
      <c r="J1173" s="10"/>
      <c r="K1173" s="9"/>
      <c r="L1173" s="415"/>
      <c r="M1173" s="408"/>
      <c r="N1173" s="408"/>
      <c r="O1173" s="408"/>
      <c r="P1173" s="408"/>
      <c r="Q1173" s="482"/>
      <c r="R1173" s="394"/>
      <c r="S1173" s="408"/>
      <c r="T1173" s="482"/>
      <c r="U1173" s="394"/>
      <c r="V1173" s="408"/>
    </row>
    <row r="1174" spans="1:22" customFormat="1">
      <c r="A1174" s="121"/>
      <c r="B1174" s="121"/>
      <c r="C1174" s="121"/>
      <c r="D1174" s="121"/>
      <c r="E1174" s="121"/>
      <c r="F1174" s="121"/>
      <c r="G1174" s="121"/>
      <c r="H1174" s="121"/>
      <c r="I1174" s="121"/>
      <c r="J1174" s="10"/>
      <c r="K1174" s="9"/>
      <c r="L1174" s="415"/>
      <c r="M1174" s="408"/>
      <c r="N1174" s="408"/>
      <c r="O1174" s="408"/>
      <c r="P1174" s="408"/>
      <c r="Q1174" s="482"/>
      <c r="R1174" s="394"/>
      <c r="S1174" s="408"/>
      <c r="T1174" s="482"/>
      <c r="U1174" s="394"/>
      <c r="V1174" s="408"/>
    </row>
    <row r="1175" spans="1:22" customFormat="1">
      <c r="A1175" s="121"/>
      <c r="B1175" s="121"/>
      <c r="C1175" s="121"/>
      <c r="D1175" s="121"/>
      <c r="E1175" s="121"/>
      <c r="F1175" s="121"/>
      <c r="G1175" s="121"/>
      <c r="H1175" s="121"/>
      <c r="I1175" s="121"/>
      <c r="J1175" s="10"/>
      <c r="K1175" s="9"/>
      <c r="L1175" s="415"/>
      <c r="M1175" s="408"/>
      <c r="N1175" s="408"/>
      <c r="O1175" s="408"/>
      <c r="P1175" s="408"/>
      <c r="Q1175" s="482"/>
      <c r="R1175" s="394"/>
      <c r="S1175" s="408"/>
      <c r="T1175" s="482"/>
      <c r="U1175" s="394"/>
      <c r="V1175" s="408"/>
    </row>
    <row r="1176" spans="1:22" customFormat="1">
      <c r="A1176" s="121"/>
      <c r="B1176" s="121"/>
      <c r="C1176" s="121"/>
      <c r="D1176" s="121"/>
      <c r="E1176" s="121"/>
      <c r="F1176" s="121"/>
      <c r="G1176" s="121"/>
      <c r="H1176" s="121"/>
      <c r="I1176" s="121"/>
      <c r="J1176" s="10"/>
      <c r="K1176" s="9"/>
      <c r="L1176" s="415"/>
      <c r="M1176" s="408"/>
      <c r="N1176" s="408"/>
      <c r="O1176" s="408"/>
      <c r="P1176" s="408"/>
      <c r="Q1176" s="482"/>
      <c r="R1176" s="394"/>
      <c r="S1176" s="408"/>
      <c r="T1176" s="482"/>
      <c r="U1176" s="394"/>
      <c r="V1176" s="408"/>
    </row>
    <row r="1177" spans="1:22" customFormat="1">
      <c r="A1177" s="121"/>
      <c r="B1177" s="121"/>
      <c r="C1177" s="121"/>
      <c r="D1177" s="121"/>
      <c r="E1177" s="121"/>
      <c r="F1177" s="121"/>
      <c r="G1177" s="121"/>
      <c r="H1177" s="121"/>
      <c r="I1177" s="121"/>
      <c r="J1177" s="10"/>
      <c r="K1177" s="9"/>
      <c r="L1177" s="415"/>
      <c r="M1177" s="408"/>
      <c r="N1177" s="408"/>
      <c r="O1177" s="408"/>
      <c r="P1177" s="408"/>
      <c r="Q1177" s="482"/>
      <c r="R1177" s="394"/>
      <c r="S1177" s="408"/>
      <c r="T1177" s="482"/>
      <c r="U1177" s="394"/>
      <c r="V1177" s="408"/>
    </row>
    <row r="1178" spans="1:22" customFormat="1">
      <c r="A1178" s="121"/>
      <c r="B1178" s="121"/>
      <c r="C1178" s="121"/>
      <c r="D1178" s="121"/>
      <c r="E1178" s="121"/>
      <c r="F1178" s="121"/>
      <c r="G1178" s="121"/>
      <c r="H1178" s="121"/>
      <c r="I1178" s="121"/>
      <c r="J1178" s="10"/>
      <c r="K1178" s="9"/>
      <c r="L1178" s="415"/>
      <c r="M1178" s="408"/>
      <c r="N1178" s="408"/>
      <c r="O1178" s="408"/>
      <c r="P1178" s="408"/>
      <c r="Q1178" s="482"/>
      <c r="R1178" s="394"/>
      <c r="S1178" s="408"/>
      <c r="T1178" s="482"/>
      <c r="U1178" s="394"/>
      <c r="V1178" s="408"/>
    </row>
    <row r="1179" spans="1:22" customFormat="1">
      <c r="A1179" s="121"/>
      <c r="B1179" s="121"/>
      <c r="C1179" s="121"/>
      <c r="D1179" s="121"/>
      <c r="E1179" s="121"/>
      <c r="F1179" s="121"/>
      <c r="G1179" s="121"/>
      <c r="H1179" s="121"/>
      <c r="I1179" s="121"/>
      <c r="J1179" s="10"/>
      <c r="K1179" s="9"/>
      <c r="L1179" s="415"/>
      <c r="M1179" s="408"/>
      <c r="N1179" s="408"/>
      <c r="O1179" s="408"/>
      <c r="P1179" s="408"/>
      <c r="Q1179" s="482"/>
      <c r="R1179" s="394"/>
      <c r="S1179" s="408"/>
      <c r="T1179" s="482"/>
      <c r="U1179" s="394"/>
      <c r="V1179" s="408"/>
    </row>
    <row r="1180" spans="1:22" customFormat="1">
      <c r="A1180" s="121"/>
      <c r="B1180" s="121"/>
      <c r="C1180" s="121"/>
      <c r="D1180" s="121"/>
      <c r="E1180" s="121"/>
      <c r="F1180" s="121"/>
      <c r="G1180" s="121"/>
      <c r="H1180" s="121"/>
      <c r="I1180" s="121"/>
      <c r="J1180" s="10"/>
      <c r="K1180" s="9"/>
      <c r="L1180" s="415"/>
      <c r="M1180" s="408"/>
      <c r="N1180" s="408"/>
      <c r="O1180" s="408"/>
      <c r="P1180" s="408"/>
      <c r="Q1180" s="482"/>
      <c r="R1180" s="394"/>
      <c r="S1180" s="408"/>
      <c r="T1180" s="482"/>
      <c r="U1180" s="394"/>
      <c r="V1180" s="408"/>
    </row>
    <row r="1181" spans="1:22" customFormat="1">
      <c r="A1181" s="121"/>
      <c r="B1181" s="121"/>
      <c r="C1181" s="121"/>
      <c r="D1181" s="121"/>
      <c r="E1181" s="121"/>
      <c r="F1181" s="121"/>
      <c r="G1181" s="121"/>
      <c r="H1181" s="121"/>
      <c r="I1181" s="121"/>
      <c r="J1181" s="10"/>
      <c r="K1181" s="9"/>
      <c r="L1181" s="415"/>
      <c r="M1181" s="408"/>
      <c r="N1181" s="408"/>
      <c r="O1181" s="408"/>
      <c r="P1181" s="408"/>
      <c r="Q1181" s="482"/>
      <c r="R1181" s="394"/>
      <c r="S1181" s="408"/>
      <c r="T1181" s="482"/>
      <c r="U1181" s="394"/>
      <c r="V1181" s="408"/>
    </row>
    <row r="1182" spans="1:22" customFormat="1">
      <c r="A1182" s="121"/>
      <c r="B1182" s="121"/>
      <c r="C1182" s="121"/>
      <c r="D1182" s="121"/>
      <c r="E1182" s="121"/>
      <c r="F1182" s="121"/>
      <c r="G1182" s="121"/>
      <c r="H1182" s="121"/>
      <c r="I1182" s="121"/>
      <c r="J1182" s="10"/>
      <c r="K1182" s="9"/>
      <c r="L1182" s="415"/>
      <c r="M1182" s="408"/>
      <c r="N1182" s="408"/>
      <c r="O1182" s="408"/>
      <c r="P1182" s="408"/>
      <c r="Q1182" s="482"/>
      <c r="R1182" s="394"/>
      <c r="S1182" s="408"/>
      <c r="T1182" s="482"/>
      <c r="U1182" s="394"/>
      <c r="V1182" s="408"/>
    </row>
    <row r="1183" spans="1:22" customFormat="1">
      <c r="A1183" s="121"/>
      <c r="B1183" s="121"/>
      <c r="C1183" s="121"/>
      <c r="D1183" s="121"/>
      <c r="E1183" s="121"/>
      <c r="F1183" s="121"/>
      <c r="G1183" s="121"/>
      <c r="H1183" s="121"/>
      <c r="I1183" s="121"/>
      <c r="J1183" s="10"/>
      <c r="K1183" s="9"/>
      <c r="L1183" s="415"/>
      <c r="M1183" s="408"/>
      <c r="N1183" s="408"/>
      <c r="O1183" s="408"/>
      <c r="P1183" s="408"/>
      <c r="Q1183" s="482"/>
      <c r="R1183" s="394"/>
      <c r="S1183" s="408"/>
      <c r="T1183" s="482"/>
      <c r="U1183" s="394"/>
      <c r="V1183" s="408"/>
    </row>
    <row r="1184" spans="1:22" customFormat="1">
      <c r="A1184" s="121"/>
      <c r="B1184" s="121"/>
      <c r="C1184" s="121"/>
      <c r="D1184" s="121"/>
      <c r="E1184" s="121"/>
      <c r="F1184" s="121"/>
      <c r="G1184" s="121"/>
      <c r="H1184" s="121"/>
      <c r="I1184" s="121"/>
      <c r="J1184" s="10"/>
      <c r="K1184" s="9"/>
      <c r="L1184" s="415"/>
      <c r="M1184" s="408"/>
      <c r="N1184" s="408"/>
      <c r="O1184" s="408"/>
      <c r="P1184" s="408"/>
      <c r="Q1184" s="482"/>
      <c r="R1184" s="394"/>
      <c r="S1184" s="408"/>
      <c r="T1184" s="482"/>
      <c r="U1184" s="394"/>
      <c r="V1184" s="408"/>
    </row>
    <row r="1185" spans="1:22" customFormat="1">
      <c r="A1185" s="121"/>
      <c r="B1185" s="121"/>
      <c r="C1185" s="121"/>
      <c r="D1185" s="121"/>
      <c r="E1185" s="121"/>
      <c r="F1185" s="121"/>
      <c r="G1185" s="121"/>
      <c r="H1185" s="121"/>
      <c r="I1185" s="121"/>
      <c r="J1185" s="10"/>
      <c r="K1185" s="9"/>
      <c r="L1185" s="415"/>
      <c r="M1185" s="408"/>
      <c r="N1185" s="408"/>
      <c r="O1185" s="408"/>
      <c r="P1185" s="408"/>
      <c r="Q1185" s="482"/>
      <c r="R1185" s="394"/>
      <c r="S1185" s="408"/>
      <c r="T1185" s="482"/>
      <c r="U1185" s="394"/>
      <c r="V1185" s="408"/>
    </row>
    <row r="1186" spans="1:22" customFormat="1">
      <c r="A1186" s="121"/>
      <c r="B1186" s="121"/>
      <c r="C1186" s="121"/>
      <c r="D1186" s="121"/>
      <c r="E1186" s="121"/>
      <c r="F1186" s="121"/>
      <c r="G1186" s="121"/>
      <c r="H1186" s="121"/>
      <c r="I1186" s="121"/>
      <c r="J1186" s="10"/>
      <c r="K1186" s="9"/>
      <c r="L1186" s="415"/>
      <c r="M1186" s="408"/>
      <c r="N1186" s="408"/>
      <c r="O1186" s="408"/>
      <c r="P1186" s="408"/>
      <c r="Q1186" s="482"/>
      <c r="R1186" s="394"/>
      <c r="S1186" s="408"/>
      <c r="T1186" s="482"/>
      <c r="U1186" s="394"/>
      <c r="V1186" s="408"/>
    </row>
    <row r="1187" spans="1:22" customFormat="1">
      <c r="A1187" s="121"/>
      <c r="B1187" s="121"/>
      <c r="C1187" s="121"/>
      <c r="D1187" s="121"/>
      <c r="E1187" s="121"/>
      <c r="F1187" s="121"/>
      <c r="G1187" s="121"/>
      <c r="H1187" s="121"/>
      <c r="I1187" s="121"/>
      <c r="J1187" s="10"/>
      <c r="K1187" s="9"/>
      <c r="L1187" s="415"/>
      <c r="M1187" s="408"/>
      <c r="N1187" s="408"/>
      <c r="O1187" s="408"/>
      <c r="P1187" s="408"/>
      <c r="Q1187" s="482"/>
      <c r="R1187" s="394"/>
      <c r="S1187" s="408"/>
      <c r="T1187" s="482"/>
      <c r="U1187" s="394"/>
      <c r="V1187" s="408"/>
    </row>
    <row r="1188" spans="1:22" customFormat="1">
      <c r="A1188" s="121"/>
      <c r="B1188" s="121"/>
      <c r="C1188" s="121"/>
      <c r="D1188" s="121"/>
      <c r="E1188" s="121"/>
      <c r="F1188" s="121"/>
      <c r="G1188" s="121"/>
      <c r="H1188" s="121"/>
      <c r="I1188" s="121"/>
      <c r="J1188" s="10"/>
      <c r="K1188" s="9"/>
      <c r="L1188" s="415"/>
      <c r="M1188" s="408"/>
      <c r="N1188" s="408"/>
      <c r="O1188" s="408"/>
      <c r="P1188" s="408"/>
      <c r="Q1188" s="482"/>
      <c r="R1188" s="394"/>
      <c r="S1188" s="408"/>
      <c r="T1188" s="482"/>
      <c r="U1188" s="394"/>
      <c r="V1188" s="408"/>
    </row>
    <row r="1189" spans="1:22" customFormat="1">
      <c r="A1189" s="121"/>
      <c r="B1189" s="121"/>
      <c r="C1189" s="121"/>
      <c r="D1189" s="121"/>
      <c r="E1189" s="121"/>
      <c r="F1189" s="121"/>
      <c r="G1189" s="121"/>
      <c r="H1189" s="121"/>
      <c r="I1189" s="121"/>
      <c r="J1189" s="10"/>
      <c r="K1189" s="9"/>
      <c r="L1189" s="415"/>
      <c r="M1189" s="408"/>
      <c r="N1189" s="408"/>
      <c r="O1189" s="408"/>
      <c r="P1189" s="408"/>
      <c r="Q1189" s="482"/>
      <c r="R1189" s="394"/>
      <c r="S1189" s="408"/>
      <c r="T1189" s="482"/>
      <c r="U1189" s="394"/>
      <c r="V1189" s="408"/>
    </row>
    <row r="1190" spans="1:22" customFormat="1">
      <c r="A1190" s="121"/>
      <c r="B1190" s="121"/>
      <c r="C1190" s="121"/>
      <c r="D1190" s="121"/>
      <c r="E1190" s="121"/>
      <c r="F1190" s="121"/>
      <c r="G1190" s="121"/>
      <c r="H1190" s="121"/>
      <c r="I1190" s="121"/>
      <c r="J1190" s="10"/>
      <c r="K1190" s="9"/>
      <c r="L1190" s="415"/>
      <c r="M1190" s="408"/>
      <c r="N1190" s="408"/>
      <c r="O1190" s="408"/>
      <c r="P1190" s="408"/>
      <c r="Q1190" s="482"/>
      <c r="R1190" s="394"/>
      <c r="S1190" s="408"/>
      <c r="T1190" s="482"/>
      <c r="U1190" s="394"/>
      <c r="V1190" s="408"/>
    </row>
    <row r="1191" spans="1:22" customFormat="1">
      <c r="A1191" s="121"/>
      <c r="B1191" s="121"/>
      <c r="C1191" s="121"/>
      <c r="D1191" s="121"/>
      <c r="E1191" s="121"/>
      <c r="F1191" s="121"/>
      <c r="G1191" s="121"/>
      <c r="H1191" s="121"/>
      <c r="I1191" s="121"/>
      <c r="J1191" s="10"/>
      <c r="K1191" s="9"/>
      <c r="L1191" s="415"/>
      <c r="M1191" s="408"/>
      <c r="N1191" s="408"/>
      <c r="O1191" s="408"/>
      <c r="P1191" s="408"/>
      <c r="Q1191" s="482"/>
      <c r="R1191" s="394"/>
      <c r="S1191" s="408"/>
      <c r="T1191" s="482"/>
      <c r="U1191" s="394"/>
      <c r="V1191" s="408"/>
    </row>
    <row r="1192" spans="1:22" customFormat="1">
      <c r="A1192" s="121"/>
      <c r="B1192" s="121"/>
      <c r="C1192" s="121"/>
      <c r="D1192" s="121"/>
      <c r="E1192" s="121"/>
      <c r="F1192" s="121"/>
      <c r="G1192" s="121"/>
      <c r="H1192" s="121"/>
      <c r="I1192" s="121"/>
      <c r="J1192" s="10"/>
      <c r="K1192" s="9"/>
      <c r="L1192" s="415"/>
      <c r="M1192" s="408"/>
      <c r="N1192" s="408"/>
      <c r="O1192" s="408"/>
      <c r="P1192" s="408"/>
      <c r="Q1192" s="482"/>
      <c r="R1192" s="394"/>
      <c r="S1192" s="408"/>
      <c r="T1192" s="482"/>
      <c r="U1192" s="394"/>
      <c r="V1192" s="408"/>
    </row>
    <row r="1193" spans="1:22" customFormat="1">
      <c r="A1193" s="121"/>
      <c r="B1193" s="121"/>
      <c r="C1193" s="121"/>
      <c r="D1193" s="121"/>
      <c r="E1193" s="121"/>
      <c r="F1193" s="121"/>
      <c r="G1193" s="121"/>
      <c r="H1193" s="121"/>
      <c r="I1193" s="121"/>
      <c r="J1193" s="10"/>
      <c r="K1193" s="9"/>
      <c r="L1193" s="415"/>
      <c r="M1193" s="408"/>
      <c r="N1193" s="408"/>
      <c r="O1193" s="408"/>
      <c r="P1193" s="408"/>
      <c r="Q1193" s="482"/>
      <c r="R1193" s="394"/>
      <c r="S1193" s="408"/>
      <c r="T1193" s="482"/>
      <c r="U1193" s="394"/>
      <c r="V1193" s="408"/>
    </row>
    <row r="1194" spans="1:22" customFormat="1">
      <c r="A1194" s="121"/>
      <c r="B1194" s="121"/>
      <c r="C1194" s="121"/>
      <c r="D1194" s="121"/>
      <c r="E1194" s="121"/>
      <c r="F1194" s="121"/>
      <c r="G1194" s="121"/>
      <c r="H1194" s="121"/>
      <c r="I1194" s="121"/>
      <c r="J1194" s="10"/>
      <c r="K1194" s="9"/>
      <c r="L1194" s="415"/>
      <c r="M1194" s="408"/>
      <c r="N1194" s="408"/>
      <c r="O1194" s="408"/>
      <c r="P1194" s="408"/>
      <c r="Q1194" s="482"/>
      <c r="R1194" s="394"/>
      <c r="S1194" s="408"/>
      <c r="T1194" s="482"/>
      <c r="U1194" s="394"/>
      <c r="V1194" s="408"/>
    </row>
    <row r="1195" spans="1:22" customFormat="1">
      <c r="A1195" s="121"/>
      <c r="B1195" s="121"/>
      <c r="C1195" s="121"/>
      <c r="D1195" s="121"/>
      <c r="E1195" s="121"/>
      <c r="F1195" s="121"/>
      <c r="G1195" s="121"/>
      <c r="H1195" s="121"/>
      <c r="I1195" s="121"/>
      <c r="J1195" s="10"/>
      <c r="K1195" s="9"/>
      <c r="L1195" s="415"/>
      <c r="M1195" s="408"/>
      <c r="N1195" s="408"/>
      <c r="O1195" s="408"/>
      <c r="P1195" s="408"/>
      <c r="Q1195" s="482"/>
      <c r="R1195" s="394"/>
      <c r="S1195" s="408"/>
      <c r="T1195" s="482"/>
      <c r="U1195" s="394"/>
      <c r="V1195" s="408"/>
    </row>
    <row r="1196" spans="1:22" customFormat="1">
      <c r="A1196" s="121"/>
      <c r="B1196" s="121"/>
      <c r="C1196" s="121"/>
      <c r="D1196" s="121"/>
      <c r="E1196" s="121"/>
      <c r="F1196" s="121"/>
      <c r="G1196" s="121"/>
      <c r="H1196" s="121"/>
      <c r="I1196" s="121"/>
      <c r="J1196" s="10"/>
      <c r="K1196" s="9"/>
      <c r="L1196" s="415"/>
      <c r="M1196" s="408"/>
      <c r="N1196" s="408"/>
      <c r="O1196" s="408"/>
      <c r="P1196" s="408"/>
      <c r="Q1196" s="482"/>
      <c r="R1196" s="394"/>
      <c r="S1196" s="408"/>
      <c r="T1196" s="482"/>
      <c r="U1196" s="394"/>
      <c r="V1196" s="408"/>
    </row>
    <row r="1197" spans="1:22" customFormat="1">
      <c r="A1197" s="121"/>
      <c r="B1197" s="121"/>
      <c r="C1197" s="121"/>
      <c r="D1197" s="121"/>
      <c r="E1197" s="121"/>
      <c r="F1197" s="121"/>
      <c r="G1197" s="121"/>
      <c r="H1197" s="121"/>
      <c r="I1197" s="121"/>
      <c r="J1197" s="10"/>
      <c r="K1197" s="9"/>
      <c r="L1197" s="415"/>
      <c r="M1197" s="408"/>
      <c r="N1197" s="408"/>
      <c r="O1197" s="408"/>
      <c r="P1197" s="408"/>
      <c r="Q1197" s="482"/>
      <c r="R1197" s="394"/>
      <c r="S1197" s="408"/>
      <c r="T1197" s="482"/>
      <c r="U1197" s="394"/>
      <c r="V1197" s="408"/>
    </row>
    <row r="1198" spans="1:22" customFormat="1">
      <c r="A1198" s="121"/>
      <c r="B1198" s="121"/>
      <c r="C1198" s="121"/>
      <c r="D1198" s="121"/>
      <c r="E1198" s="121"/>
      <c r="F1198" s="121"/>
      <c r="G1198" s="121"/>
      <c r="H1198" s="121"/>
      <c r="I1198" s="121"/>
      <c r="J1198" s="10"/>
      <c r="K1198" s="9"/>
      <c r="L1198" s="415"/>
      <c r="M1198" s="408"/>
      <c r="N1198" s="408"/>
      <c r="O1198" s="408"/>
      <c r="P1198" s="408"/>
      <c r="Q1198" s="482"/>
      <c r="R1198" s="394"/>
      <c r="S1198" s="408"/>
      <c r="T1198" s="482"/>
      <c r="U1198" s="394"/>
      <c r="V1198" s="408"/>
    </row>
    <row r="1199" spans="1:22" customFormat="1">
      <c r="A1199" s="121"/>
      <c r="B1199" s="121"/>
      <c r="C1199" s="121"/>
      <c r="D1199" s="121"/>
      <c r="E1199" s="121"/>
      <c r="F1199" s="121"/>
      <c r="G1199" s="121"/>
      <c r="H1199" s="121"/>
      <c r="I1199" s="121"/>
      <c r="J1199" s="10"/>
      <c r="K1199" s="9"/>
      <c r="L1199" s="415"/>
      <c r="M1199" s="408"/>
      <c r="N1199" s="408"/>
      <c r="O1199" s="408"/>
      <c r="P1199" s="408"/>
      <c r="Q1199" s="482"/>
      <c r="R1199" s="394"/>
      <c r="S1199" s="408"/>
      <c r="T1199" s="482"/>
      <c r="U1199" s="394"/>
      <c r="V1199" s="408"/>
    </row>
    <row r="1200" spans="1:22" customFormat="1">
      <c r="A1200" s="121"/>
      <c r="B1200" s="121"/>
      <c r="C1200" s="121"/>
      <c r="D1200" s="121"/>
      <c r="E1200" s="121"/>
      <c r="F1200" s="121"/>
      <c r="G1200" s="121"/>
      <c r="H1200" s="121"/>
      <c r="I1200" s="121"/>
      <c r="J1200" s="10"/>
      <c r="K1200" s="9"/>
      <c r="L1200" s="415"/>
      <c r="M1200" s="408"/>
      <c r="N1200" s="408"/>
      <c r="O1200" s="408"/>
      <c r="P1200" s="408"/>
      <c r="Q1200" s="482"/>
      <c r="R1200" s="394"/>
      <c r="S1200" s="408"/>
      <c r="T1200" s="482"/>
      <c r="U1200" s="394"/>
      <c r="V1200" s="408"/>
    </row>
    <row r="1201" spans="1:22" customFormat="1">
      <c r="A1201" s="121"/>
      <c r="B1201" s="121"/>
      <c r="C1201" s="121"/>
      <c r="D1201" s="121"/>
      <c r="E1201" s="121"/>
      <c r="F1201" s="121"/>
      <c r="G1201" s="121"/>
      <c r="H1201" s="121"/>
      <c r="I1201" s="121"/>
      <c r="J1201" s="10"/>
      <c r="K1201" s="9"/>
      <c r="L1201" s="415"/>
      <c r="M1201" s="408"/>
      <c r="N1201" s="408"/>
      <c r="O1201" s="408"/>
      <c r="P1201" s="408"/>
      <c r="Q1201" s="482"/>
      <c r="R1201" s="394"/>
      <c r="S1201" s="408"/>
      <c r="T1201" s="482"/>
      <c r="U1201" s="394"/>
      <c r="V1201" s="408"/>
    </row>
    <row r="1202" spans="1:22" customFormat="1">
      <c r="A1202" s="121"/>
      <c r="B1202" s="121"/>
      <c r="C1202" s="121"/>
      <c r="D1202" s="121"/>
      <c r="E1202" s="121"/>
      <c r="F1202" s="121"/>
      <c r="G1202" s="121"/>
      <c r="H1202" s="121"/>
      <c r="I1202" s="121"/>
      <c r="J1202" s="10"/>
      <c r="K1202" s="9"/>
      <c r="L1202" s="415"/>
      <c r="M1202" s="408"/>
      <c r="N1202" s="408"/>
      <c r="O1202" s="408"/>
      <c r="P1202" s="408"/>
      <c r="Q1202" s="482"/>
      <c r="R1202" s="394"/>
      <c r="S1202" s="408"/>
      <c r="T1202" s="482"/>
      <c r="U1202" s="394"/>
      <c r="V1202" s="408"/>
    </row>
    <row r="1203" spans="1:22" customFormat="1">
      <c r="A1203" s="121"/>
      <c r="B1203" s="121"/>
      <c r="C1203" s="121"/>
      <c r="D1203" s="121"/>
      <c r="E1203" s="121"/>
      <c r="F1203" s="121"/>
      <c r="G1203" s="121"/>
      <c r="H1203" s="121"/>
      <c r="I1203" s="121"/>
      <c r="J1203" s="10"/>
      <c r="K1203" s="9"/>
      <c r="L1203" s="415"/>
      <c r="M1203" s="408"/>
      <c r="N1203" s="408"/>
      <c r="O1203" s="408"/>
      <c r="P1203" s="408"/>
      <c r="Q1203" s="482"/>
      <c r="R1203" s="394"/>
      <c r="S1203" s="408"/>
      <c r="T1203" s="482"/>
      <c r="U1203" s="394"/>
      <c r="V1203" s="408"/>
    </row>
    <row r="1204" spans="1:22" customFormat="1">
      <c r="A1204" s="121"/>
      <c r="B1204" s="121"/>
      <c r="C1204" s="121"/>
      <c r="D1204" s="121"/>
      <c r="E1204" s="121"/>
      <c r="F1204" s="121"/>
      <c r="G1204" s="121"/>
      <c r="H1204" s="121"/>
      <c r="I1204" s="121"/>
      <c r="J1204" s="10"/>
      <c r="K1204" s="9"/>
      <c r="L1204" s="415"/>
      <c r="M1204" s="408"/>
      <c r="N1204" s="408"/>
      <c r="O1204" s="408"/>
      <c r="P1204" s="408"/>
      <c r="Q1204" s="482"/>
      <c r="R1204" s="394"/>
      <c r="S1204" s="408"/>
      <c r="T1204" s="482"/>
      <c r="U1204" s="394"/>
      <c r="V1204" s="408"/>
    </row>
    <row r="1205" spans="1:22" customFormat="1">
      <c r="A1205" s="121"/>
      <c r="B1205" s="121"/>
      <c r="C1205" s="121"/>
      <c r="D1205" s="121"/>
      <c r="E1205" s="121"/>
      <c r="F1205" s="121"/>
      <c r="G1205" s="121"/>
      <c r="H1205" s="121"/>
      <c r="I1205" s="121"/>
      <c r="J1205" s="10"/>
      <c r="K1205" s="9"/>
      <c r="L1205" s="415"/>
      <c r="M1205" s="408"/>
      <c r="N1205" s="408"/>
      <c r="O1205" s="408"/>
      <c r="P1205" s="408"/>
      <c r="Q1205" s="482"/>
      <c r="R1205" s="394"/>
      <c r="S1205" s="408"/>
      <c r="T1205" s="482"/>
      <c r="U1205" s="394"/>
      <c r="V1205" s="408"/>
    </row>
    <row r="1206" spans="1:22" customFormat="1">
      <c r="A1206" s="121"/>
      <c r="B1206" s="121"/>
      <c r="C1206" s="121"/>
      <c r="D1206" s="121"/>
      <c r="E1206" s="121"/>
      <c r="F1206" s="121"/>
      <c r="G1206" s="121"/>
      <c r="H1206" s="121"/>
      <c r="I1206" s="121"/>
      <c r="J1206" s="10"/>
      <c r="K1206" s="9"/>
      <c r="L1206" s="415"/>
      <c r="M1206" s="408"/>
      <c r="N1206" s="408"/>
      <c r="O1206" s="408"/>
      <c r="P1206" s="408"/>
      <c r="Q1206" s="482"/>
      <c r="R1206" s="394"/>
      <c r="S1206" s="408"/>
      <c r="T1206" s="482"/>
      <c r="U1206" s="394"/>
      <c r="V1206" s="408"/>
    </row>
    <row r="1207" spans="1:22" customFormat="1">
      <c r="A1207" s="121"/>
      <c r="B1207" s="121"/>
      <c r="C1207" s="121"/>
      <c r="D1207" s="121"/>
      <c r="E1207" s="121"/>
      <c r="F1207" s="121"/>
      <c r="G1207" s="121"/>
      <c r="H1207" s="121"/>
      <c r="I1207" s="121"/>
      <c r="J1207" s="10"/>
      <c r="K1207" s="9"/>
      <c r="L1207" s="415"/>
      <c r="M1207" s="408"/>
      <c r="N1207" s="408"/>
      <c r="O1207" s="408"/>
      <c r="P1207" s="408"/>
      <c r="Q1207" s="482"/>
      <c r="R1207" s="394"/>
      <c r="S1207" s="408"/>
      <c r="T1207" s="482"/>
      <c r="U1207" s="394"/>
      <c r="V1207" s="408"/>
    </row>
    <row r="1208" spans="1:22" customFormat="1">
      <c r="A1208" s="121"/>
      <c r="B1208" s="121"/>
      <c r="C1208" s="121"/>
      <c r="D1208" s="121"/>
      <c r="E1208" s="121"/>
      <c r="F1208" s="121"/>
      <c r="G1208" s="121"/>
      <c r="H1208" s="121"/>
      <c r="I1208" s="121"/>
      <c r="J1208" s="10"/>
      <c r="K1208" s="9"/>
      <c r="L1208" s="415"/>
      <c r="M1208" s="408"/>
      <c r="N1208" s="408"/>
      <c r="O1208" s="408"/>
      <c r="P1208" s="408"/>
      <c r="Q1208" s="482"/>
      <c r="R1208" s="394"/>
      <c r="S1208" s="408"/>
      <c r="T1208" s="482"/>
      <c r="U1208" s="394"/>
      <c r="V1208" s="408"/>
    </row>
    <row r="1209" spans="1:22" customFormat="1">
      <c r="A1209" s="121"/>
      <c r="B1209" s="121"/>
      <c r="C1209" s="121"/>
      <c r="D1209" s="121"/>
      <c r="E1209" s="121"/>
      <c r="F1209" s="121"/>
      <c r="G1209" s="121"/>
      <c r="H1209" s="121"/>
      <c r="I1209" s="121"/>
      <c r="J1209" s="10"/>
      <c r="K1209" s="9"/>
      <c r="L1209" s="415"/>
      <c r="M1209" s="408"/>
      <c r="N1209" s="408"/>
      <c r="O1209" s="408"/>
      <c r="P1209" s="408"/>
      <c r="Q1209" s="482"/>
      <c r="R1209" s="394"/>
      <c r="S1209" s="408"/>
      <c r="T1209" s="482"/>
      <c r="U1209" s="394"/>
      <c r="V1209" s="408"/>
    </row>
    <row r="1210" spans="1:22" customFormat="1">
      <c r="A1210" s="121"/>
      <c r="B1210" s="121"/>
      <c r="C1210" s="121"/>
      <c r="D1210" s="121"/>
      <c r="E1210" s="121"/>
      <c r="F1210" s="121"/>
      <c r="G1210" s="121"/>
      <c r="H1210" s="121"/>
      <c r="I1210" s="121"/>
      <c r="J1210" s="10"/>
      <c r="K1210" s="9"/>
      <c r="L1210" s="415"/>
      <c r="M1210" s="408"/>
      <c r="N1210" s="408"/>
      <c r="O1210" s="408"/>
      <c r="P1210" s="408"/>
      <c r="Q1210" s="482"/>
      <c r="R1210" s="394"/>
      <c r="S1210" s="408"/>
      <c r="T1210" s="482"/>
      <c r="U1210" s="394"/>
      <c r="V1210" s="408"/>
    </row>
    <row r="1211" spans="1:22" customFormat="1">
      <c r="A1211" s="121"/>
      <c r="B1211" s="121"/>
      <c r="C1211" s="121"/>
      <c r="D1211" s="121"/>
      <c r="E1211" s="121"/>
      <c r="F1211" s="121"/>
      <c r="G1211" s="121"/>
      <c r="H1211" s="121"/>
      <c r="I1211" s="121"/>
      <c r="J1211" s="10"/>
      <c r="K1211" s="9"/>
      <c r="L1211" s="415"/>
      <c r="M1211" s="408"/>
      <c r="N1211" s="408"/>
      <c r="O1211" s="408"/>
      <c r="P1211" s="408"/>
      <c r="Q1211" s="482"/>
      <c r="R1211" s="394"/>
      <c r="S1211" s="408"/>
      <c r="T1211" s="482"/>
      <c r="U1211" s="394"/>
      <c r="V1211" s="408"/>
    </row>
    <row r="1212" spans="1:22" customFormat="1">
      <c r="A1212" s="121"/>
      <c r="B1212" s="121"/>
      <c r="C1212" s="121"/>
      <c r="D1212" s="121"/>
      <c r="E1212" s="121"/>
      <c r="F1212" s="121"/>
      <c r="G1212" s="121"/>
      <c r="H1212" s="121"/>
      <c r="I1212" s="121"/>
      <c r="J1212" s="10"/>
      <c r="K1212" s="9"/>
      <c r="L1212" s="415"/>
      <c r="M1212" s="408"/>
      <c r="N1212" s="408"/>
      <c r="O1212" s="408"/>
      <c r="P1212" s="408"/>
      <c r="Q1212" s="482"/>
      <c r="R1212" s="394"/>
      <c r="S1212" s="408"/>
      <c r="T1212" s="482"/>
      <c r="U1212" s="394"/>
      <c r="V1212" s="408"/>
    </row>
    <row r="1213" spans="1:22" customFormat="1">
      <c r="A1213" s="121"/>
      <c r="B1213" s="121"/>
      <c r="C1213" s="121"/>
      <c r="D1213" s="121"/>
      <c r="E1213" s="121"/>
      <c r="F1213" s="121"/>
      <c r="G1213" s="121"/>
      <c r="H1213" s="121"/>
      <c r="I1213" s="121"/>
      <c r="J1213" s="10"/>
      <c r="K1213" s="9"/>
      <c r="L1213" s="415"/>
      <c r="M1213" s="408"/>
      <c r="N1213" s="408"/>
      <c r="O1213" s="408"/>
      <c r="P1213" s="408"/>
      <c r="Q1213" s="482"/>
      <c r="R1213" s="394"/>
      <c r="S1213" s="408"/>
      <c r="T1213" s="482"/>
      <c r="U1213" s="394"/>
      <c r="V1213" s="408"/>
    </row>
    <row r="1214" spans="1:22" customFormat="1">
      <c r="A1214" s="121"/>
      <c r="B1214" s="121"/>
      <c r="C1214" s="121"/>
      <c r="D1214" s="121"/>
      <c r="E1214" s="121"/>
      <c r="F1214" s="121"/>
      <c r="G1214" s="121"/>
      <c r="H1214" s="121"/>
      <c r="I1214" s="121"/>
      <c r="J1214" s="10"/>
      <c r="K1214" s="9"/>
      <c r="L1214" s="415"/>
      <c r="M1214" s="408"/>
      <c r="N1214" s="408"/>
      <c r="O1214" s="408"/>
      <c r="P1214" s="408"/>
      <c r="Q1214" s="482"/>
      <c r="R1214" s="394"/>
      <c r="S1214" s="408"/>
      <c r="T1214" s="482"/>
      <c r="U1214" s="394"/>
      <c r="V1214" s="408"/>
    </row>
    <row r="1215" spans="1:22" customFormat="1">
      <c r="A1215" s="121"/>
      <c r="B1215" s="121"/>
      <c r="C1215" s="121"/>
      <c r="D1215" s="121"/>
      <c r="E1215" s="121"/>
      <c r="F1215" s="121"/>
      <c r="G1215" s="121"/>
      <c r="H1215" s="121"/>
      <c r="I1215" s="121"/>
      <c r="J1215" s="10"/>
      <c r="K1215" s="9"/>
      <c r="L1215" s="415"/>
      <c r="M1215" s="408"/>
      <c r="N1215" s="408"/>
      <c r="O1215" s="408"/>
      <c r="P1215" s="408"/>
      <c r="Q1215" s="482"/>
      <c r="R1215" s="394"/>
      <c r="S1215" s="408"/>
      <c r="T1215" s="482"/>
      <c r="U1215" s="394"/>
      <c r="V1215" s="408"/>
    </row>
    <row r="1216" spans="1:22" customFormat="1">
      <c r="A1216" s="121"/>
      <c r="B1216" s="121"/>
      <c r="C1216" s="121"/>
      <c r="D1216" s="121"/>
      <c r="E1216" s="121"/>
      <c r="F1216" s="121"/>
      <c r="G1216" s="121"/>
      <c r="H1216" s="121"/>
      <c r="I1216" s="121"/>
      <c r="J1216" s="10"/>
      <c r="K1216" s="9"/>
      <c r="L1216" s="415"/>
      <c r="M1216" s="408"/>
      <c r="N1216" s="408"/>
      <c r="O1216" s="408"/>
      <c r="P1216" s="408"/>
      <c r="Q1216" s="482"/>
      <c r="R1216" s="394"/>
      <c r="S1216" s="408"/>
      <c r="T1216" s="482"/>
      <c r="U1216" s="394"/>
      <c r="V1216" s="408"/>
    </row>
    <row r="1217" spans="1:22" customFormat="1">
      <c r="A1217" s="121"/>
      <c r="B1217" s="121"/>
      <c r="C1217" s="121"/>
      <c r="D1217" s="121"/>
      <c r="E1217" s="121"/>
      <c r="F1217" s="121"/>
      <c r="G1217" s="121"/>
      <c r="H1217" s="121"/>
      <c r="I1217" s="121"/>
      <c r="J1217" s="10"/>
      <c r="K1217" s="9"/>
      <c r="L1217" s="415"/>
      <c r="M1217" s="408"/>
      <c r="N1217" s="408"/>
      <c r="O1217" s="408"/>
      <c r="P1217" s="408"/>
      <c r="Q1217" s="482"/>
      <c r="R1217" s="394"/>
      <c r="S1217" s="408"/>
      <c r="T1217" s="482"/>
      <c r="U1217" s="394"/>
      <c r="V1217" s="408"/>
    </row>
    <row r="1218" spans="1:22" customFormat="1">
      <c r="A1218" s="121"/>
      <c r="B1218" s="121"/>
      <c r="C1218" s="121"/>
      <c r="D1218" s="121"/>
      <c r="E1218" s="121"/>
      <c r="F1218" s="121"/>
      <c r="G1218" s="121"/>
      <c r="H1218" s="121"/>
      <c r="I1218" s="121"/>
      <c r="J1218" s="10"/>
      <c r="K1218" s="9"/>
      <c r="L1218" s="415"/>
      <c r="M1218" s="408"/>
      <c r="N1218" s="408"/>
      <c r="O1218" s="408"/>
      <c r="P1218" s="408"/>
      <c r="Q1218" s="482"/>
      <c r="R1218" s="394"/>
      <c r="S1218" s="408"/>
      <c r="T1218" s="482"/>
      <c r="U1218" s="394"/>
      <c r="V1218" s="408"/>
    </row>
    <row r="1219" spans="1:22" customFormat="1">
      <c r="A1219" s="121"/>
      <c r="B1219" s="121"/>
      <c r="C1219" s="121"/>
      <c r="D1219" s="121"/>
      <c r="E1219" s="121"/>
      <c r="F1219" s="121"/>
      <c r="G1219" s="121"/>
      <c r="H1219" s="121"/>
      <c r="I1219" s="121"/>
      <c r="J1219" s="10"/>
      <c r="K1219" s="9"/>
      <c r="L1219" s="415"/>
      <c r="M1219" s="408"/>
      <c r="N1219" s="408"/>
      <c r="O1219" s="408"/>
      <c r="P1219" s="408"/>
      <c r="Q1219" s="482"/>
      <c r="R1219" s="394"/>
      <c r="S1219" s="408"/>
      <c r="T1219" s="482"/>
      <c r="U1219" s="394"/>
      <c r="V1219" s="408"/>
    </row>
    <row r="1220" spans="1:22" customFormat="1">
      <c r="A1220" s="121"/>
      <c r="B1220" s="121"/>
      <c r="C1220" s="121"/>
      <c r="D1220" s="121"/>
      <c r="E1220" s="121"/>
      <c r="F1220" s="121"/>
      <c r="G1220" s="121"/>
      <c r="H1220" s="121"/>
      <c r="I1220" s="121"/>
      <c r="J1220" s="10"/>
      <c r="K1220" s="9"/>
      <c r="L1220" s="415"/>
      <c r="M1220" s="408"/>
      <c r="N1220" s="408"/>
      <c r="O1220" s="408"/>
      <c r="P1220" s="408"/>
      <c r="Q1220" s="482"/>
      <c r="R1220" s="394"/>
      <c r="S1220" s="408"/>
      <c r="T1220" s="482"/>
      <c r="U1220" s="394"/>
      <c r="V1220" s="408"/>
    </row>
    <row r="1221" spans="1:22" customFormat="1">
      <c r="A1221" s="121"/>
      <c r="B1221" s="121"/>
      <c r="C1221" s="121"/>
      <c r="D1221" s="121"/>
      <c r="E1221" s="121"/>
      <c r="F1221" s="121"/>
      <c r="G1221" s="121"/>
      <c r="H1221" s="121"/>
      <c r="I1221" s="121"/>
      <c r="J1221" s="10"/>
      <c r="K1221" s="9"/>
      <c r="L1221" s="415"/>
      <c r="M1221" s="408"/>
      <c r="N1221" s="408"/>
      <c r="O1221" s="408"/>
      <c r="P1221" s="408"/>
      <c r="Q1221" s="482"/>
      <c r="R1221" s="394"/>
      <c r="S1221" s="408"/>
      <c r="T1221" s="482"/>
      <c r="U1221" s="394"/>
      <c r="V1221" s="408"/>
    </row>
    <row r="1222" spans="1:22" customFormat="1">
      <c r="A1222" s="121"/>
      <c r="B1222" s="121"/>
      <c r="C1222" s="121"/>
      <c r="D1222" s="121"/>
      <c r="E1222" s="121"/>
      <c r="F1222" s="121"/>
      <c r="G1222" s="121"/>
      <c r="H1222" s="121"/>
      <c r="I1222" s="121"/>
      <c r="J1222" s="10"/>
      <c r="K1222" s="9"/>
      <c r="L1222" s="415"/>
      <c r="M1222" s="408"/>
      <c r="N1222" s="408"/>
      <c r="O1222" s="408"/>
      <c r="P1222" s="408"/>
      <c r="Q1222" s="482"/>
      <c r="R1222" s="394"/>
      <c r="S1222" s="408"/>
      <c r="T1222" s="482"/>
      <c r="U1222" s="394"/>
      <c r="V1222" s="408"/>
    </row>
    <row r="1223" spans="1:22" customFormat="1">
      <c r="A1223" s="121"/>
      <c r="B1223" s="121"/>
      <c r="C1223" s="121"/>
      <c r="D1223" s="121"/>
      <c r="E1223" s="121"/>
      <c r="F1223" s="121"/>
      <c r="G1223" s="121"/>
      <c r="H1223" s="121"/>
      <c r="I1223" s="121"/>
      <c r="J1223" s="10"/>
      <c r="K1223" s="9"/>
      <c r="L1223" s="415"/>
      <c r="M1223" s="408"/>
      <c r="N1223" s="408"/>
      <c r="O1223" s="408"/>
      <c r="P1223" s="408"/>
      <c r="Q1223" s="482"/>
      <c r="R1223" s="394"/>
      <c r="S1223" s="408"/>
      <c r="T1223" s="482"/>
      <c r="U1223" s="394"/>
      <c r="V1223" s="408"/>
    </row>
    <row r="1224" spans="1:22" customFormat="1">
      <c r="A1224" s="121"/>
      <c r="B1224" s="121"/>
      <c r="C1224" s="121"/>
      <c r="D1224" s="121"/>
      <c r="E1224" s="121"/>
      <c r="F1224" s="121"/>
      <c r="G1224" s="121"/>
      <c r="H1224" s="121"/>
      <c r="I1224" s="121"/>
      <c r="J1224" s="10"/>
      <c r="K1224" s="9"/>
      <c r="L1224" s="415"/>
      <c r="M1224" s="408"/>
      <c r="N1224" s="408"/>
      <c r="O1224" s="408"/>
      <c r="P1224" s="408"/>
      <c r="Q1224" s="482"/>
      <c r="R1224" s="394"/>
      <c r="S1224" s="408"/>
      <c r="T1224" s="482"/>
      <c r="U1224" s="394"/>
      <c r="V1224" s="408"/>
    </row>
    <row r="1225" spans="1:22" customFormat="1">
      <c r="A1225" s="121"/>
      <c r="B1225" s="121"/>
      <c r="C1225" s="121"/>
      <c r="D1225" s="121"/>
      <c r="E1225" s="121"/>
      <c r="F1225" s="121"/>
      <c r="G1225" s="121"/>
      <c r="H1225" s="121"/>
      <c r="I1225" s="121"/>
      <c r="J1225" s="10"/>
      <c r="K1225" s="9"/>
      <c r="L1225" s="415"/>
      <c r="M1225" s="408"/>
      <c r="N1225" s="408"/>
      <c r="O1225" s="408"/>
      <c r="P1225" s="408"/>
      <c r="Q1225" s="482"/>
      <c r="R1225" s="394"/>
      <c r="S1225" s="408"/>
      <c r="T1225" s="482"/>
      <c r="U1225" s="394"/>
      <c r="V1225" s="408"/>
    </row>
    <row r="1226" spans="1:22" customFormat="1">
      <c r="A1226" s="121"/>
      <c r="B1226" s="121"/>
      <c r="C1226" s="121"/>
      <c r="D1226" s="121"/>
      <c r="E1226" s="121"/>
      <c r="F1226" s="121"/>
      <c r="G1226" s="121"/>
      <c r="H1226" s="121"/>
      <c r="I1226" s="121"/>
      <c r="J1226" s="10"/>
      <c r="K1226" s="9"/>
      <c r="L1226" s="415"/>
      <c r="M1226" s="408"/>
      <c r="N1226" s="408"/>
      <c r="O1226" s="408"/>
      <c r="P1226" s="408"/>
      <c r="Q1226" s="482"/>
      <c r="R1226" s="394"/>
      <c r="S1226" s="408"/>
      <c r="T1226" s="482"/>
      <c r="U1226" s="394"/>
      <c r="V1226" s="408"/>
    </row>
    <row r="1227" spans="1:22" customFormat="1">
      <c r="A1227" s="121"/>
      <c r="B1227" s="121"/>
      <c r="C1227" s="121"/>
      <c r="D1227" s="121"/>
      <c r="E1227" s="121"/>
      <c r="F1227" s="121"/>
      <c r="G1227" s="121"/>
      <c r="H1227" s="121"/>
      <c r="I1227" s="121"/>
      <c r="J1227" s="10"/>
      <c r="K1227" s="9"/>
      <c r="L1227" s="415"/>
      <c r="M1227" s="408"/>
      <c r="N1227" s="408"/>
      <c r="O1227" s="408"/>
      <c r="P1227" s="408"/>
      <c r="Q1227" s="482"/>
      <c r="R1227" s="394"/>
      <c r="S1227" s="408"/>
      <c r="T1227" s="482"/>
      <c r="U1227" s="394"/>
      <c r="V1227" s="408"/>
    </row>
    <row r="1228" spans="1:22" customFormat="1">
      <c r="A1228" s="121"/>
      <c r="B1228" s="121"/>
      <c r="C1228" s="121"/>
      <c r="D1228" s="121"/>
      <c r="E1228" s="121"/>
      <c r="F1228" s="121"/>
      <c r="G1228" s="121"/>
      <c r="H1228" s="121"/>
      <c r="I1228" s="121"/>
      <c r="J1228" s="10"/>
      <c r="K1228" s="9"/>
      <c r="L1228" s="415"/>
      <c r="M1228" s="408"/>
      <c r="N1228" s="408"/>
      <c r="O1228" s="408"/>
      <c r="P1228" s="408"/>
      <c r="Q1228" s="482"/>
      <c r="R1228" s="394"/>
      <c r="S1228" s="408"/>
      <c r="T1228" s="482"/>
      <c r="U1228" s="394"/>
      <c r="V1228" s="408"/>
    </row>
    <row r="1229" spans="1:22" customFormat="1">
      <c r="A1229" s="121"/>
      <c r="B1229" s="121"/>
      <c r="C1229" s="121"/>
      <c r="D1229" s="121"/>
      <c r="E1229" s="121"/>
      <c r="F1229" s="121"/>
      <c r="G1229" s="121"/>
      <c r="H1229" s="121"/>
      <c r="I1229" s="121"/>
      <c r="J1229" s="10"/>
      <c r="K1229" s="9"/>
      <c r="L1229" s="415"/>
      <c r="M1229" s="408"/>
      <c r="N1229" s="408"/>
      <c r="O1229" s="408"/>
      <c r="P1229" s="408"/>
      <c r="Q1229" s="482"/>
      <c r="R1229" s="394"/>
      <c r="S1229" s="408"/>
      <c r="T1229" s="482"/>
      <c r="U1229" s="394"/>
      <c r="V1229" s="408"/>
    </row>
    <row r="1230" spans="1:22" customFormat="1">
      <c r="A1230" s="121"/>
      <c r="B1230" s="121"/>
      <c r="C1230" s="121"/>
      <c r="D1230" s="121"/>
      <c r="E1230" s="121"/>
      <c r="F1230" s="121"/>
      <c r="G1230" s="121"/>
      <c r="H1230" s="121"/>
      <c r="I1230" s="121"/>
      <c r="J1230" s="10"/>
      <c r="K1230" s="9"/>
      <c r="L1230" s="415"/>
      <c r="M1230" s="408"/>
      <c r="N1230" s="408"/>
      <c r="O1230" s="408"/>
      <c r="P1230" s="408"/>
      <c r="Q1230" s="482"/>
      <c r="R1230" s="394"/>
      <c r="S1230" s="408"/>
      <c r="T1230" s="482"/>
      <c r="U1230" s="394"/>
      <c r="V1230" s="408"/>
    </row>
    <row r="1231" spans="1:22" customFormat="1">
      <c r="A1231" s="121"/>
      <c r="B1231" s="121"/>
      <c r="C1231" s="121"/>
      <c r="D1231" s="121"/>
      <c r="E1231" s="121"/>
      <c r="F1231" s="121"/>
      <c r="G1231" s="121"/>
      <c r="H1231" s="121"/>
      <c r="I1231" s="121"/>
      <c r="J1231" s="10"/>
      <c r="K1231" s="9"/>
      <c r="L1231" s="415"/>
      <c r="M1231" s="408"/>
      <c r="N1231" s="408"/>
      <c r="O1231" s="408"/>
      <c r="P1231" s="408"/>
      <c r="Q1231" s="482"/>
      <c r="R1231" s="394"/>
      <c r="S1231" s="408"/>
      <c r="T1231" s="482"/>
      <c r="U1231" s="394"/>
      <c r="V1231" s="408"/>
    </row>
    <row r="1232" spans="1:22" customFormat="1">
      <c r="A1232" s="121"/>
      <c r="B1232" s="121"/>
      <c r="C1232" s="121"/>
      <c r="D1232" s="121"/>
      <c r="E1232" s="121"/>
      <c r="F1232" s="121"/>
      <c r="G1232" s="121"/>
      <c r="H1232" s="121"/>
      <c r="I1232" s="121"/>
      <c r="J1232" s="10"/>
      <c r="K1232" s="9"/>
      <c r="L1232" s="415"/>
      <c r="M1232" s="408"/>
      <c r="N1232" s="408"/>
      <c r="O1232" s="408"/>
      <c r="P1232" s="408"/>
      <c r="Q1232" s="482"/>
      <c r="R1232" s="394"/>
      <c r="S1232" s="408"/>
      <c r="T1232" s="482"/>
      <c r="U1232" s="394"/>
      <c r="V1232" s="408"/>
    </row>
    <row r="1233" spans="1:22" customFormat="1">
      <c r="A1233" s="121"/>
      <c r="B1233" s="121"/>
      <c r="C1233" s="121"/>
      <c r="D1233" s="121"/>
      <c r="E1233" s="121"/>
      <c r="F1233" s="121"/>
      <c r="G1233" s="121"/>
      <c r="H1233" s="121"/>
      <c r="I1233" s="121"/>
      <c r="J1233" s="10"/>
      <c r="K1233" s="9"/>
      <c r="L1233" s="415"/>
      <c r="M1233" s="408"/>
      <c r="N1233" s="408"/>
      <c r="O1233" s="408"/>
      <c r="P1233" s="408"/>
      <c r="Q1233" s="482"/>
      <c r="R1233" s="394"/>
      <c r="S1233" s="408"/>
      <c r="T1233" s="482"/>
      <c r="U1233" s="394"/>
      <c r="V1233" s="408"/>
    </row>
    <row r="1234" spans="1:22" customFormat="1">
      <c r="A1234" s="121"/>
      <c r="B1234" s="121"/>
      <c r="C1234" s="121"/>
      <c r="D1234" s="121"/>
      <c r="E1234" s="121"/>
      <c r="F1234" s="121"/>
      <c r="G1234" s="121"/>
      <c r="H1234" s="121"/>
      <c r="I1234" s="121"/>
      <c r="J1234" s="10"/>
      <c r="K1234" s="9"/>
      <c r="L1234" s="415"/>
      <c r="M1234" s="408"/>
      <c r="N1234" s="408"/>
      <c r="O1234" s="408"/>
      <c r="P1234" s="408"/>
      <c r="Q1234" s="482"/>
      <c r="R1234" s="394"/>
      <c r="S1234" s="408"/>
      <c r="T1234" s="482"/>
      <c r="U1234" s="394"/>
      <c r="V1234" s="408"/>
    </row>
    <row r="1235" spans="1:22" customFormat="1">
      <c r="A1235" s="121"/>
      <c r="B1235" s="121"/>
      <c r="C1235" s="121"/>
      <c r="D1235" s="121"/>
      <c r="E1235" s="121"/>
      <c r="F1235" s="121"/>
      <c r="G1235" s="121"/>
      <c r="H1235" s="121"/>
      <c r="I1235" s="121"/>
      <c r="J1235" s="10"/>
      <c r="K1235" s="9"/>
      <c r="L1235" s="415"/>
      <c r="M1235" s="408"/>
      <c r="N1235" s="408"/>
      <c r="O1235" s="408"/>
      <c r="P1235" s="408"/>
      <c r="Q1235" s="482"/>
      <c r="R1235" s="394"/>
      <c r="S1235" s="408"/>
      <c r="T1235" s="482"/>
      <c r="U1235" s="394"/>
      <c r="V1235" s="408"/>
    </row>
    <row r="1236" spans="1:22" customFormat="1">
      <c r="A1236" s="121"/>
      <c r="B1236" s="121"/>
      <c r="C1236" s="121"/>
      <c r="D1236" s="121"/>
      <c r="E1236" s="121"/>
      <c r="F1236" s="121"/>
      <c r="G1236" s="121"/>
      <c r="H1236" s="121"/>
      <c r="I1236" s="121"/>
      <c r="J1236" s="10"/>
      <c r="K1236" s="9"/>
      <c r="L1236" s="415"/>
      <c r="M1236" s="408"/>
      <c r="N1236" s="408"/>
      <c r="O1236" s="408"/>
      <c r="P1236" s="408"/>
      <c r="Q1236" s="482"/>
      <c r="R1236" s="394"/>
      <c r="S1236" s="408"/>
      <c r="T1236" s="482"/>
      <c r="U1236" s="394"/>
      <c r="V1236" s="408"/>
    </row>
    <row r="1237" spans="1:22" customFormat="1">
      <c r="A1237" s="121"/>
      <c r="B1237" s="121"/>
      <c r="C1237" s="121"/>
      <c r="D1237" s="121"/>
      <c r="E1237" s="121"/>
      <c r="F1237" s="121"/>
      <c r="G1237" s="121"/>
      <c r="H1237" s="121"/>
      <c r="I1237" s="121"/>
      <c r="J1237" s="10"/>
      <c r="K1237" s="9"/>
      <c r="L1237" s="415"/>
      <c r="M1237" s="408"/>
      <c r="N1237" s="408"/>
      <c r="O1237" s="408"/>
      <c r="P1237" s="408"/>
      <c r="Q1237" s="482"/>
      <c r="R1237" s="394"/>
      <c r="S1237" s="408"/>
      <c r="T1237" s="482"/>
      <c r="U1237" s="394"/>
      <c r="V1237" s="408"/>
    </row>
    <row r="1238" spans="1:22" customFormat="1">
      <c r="A1238" s="121"/>
      <c r="B1238" s="121"/>
      <c r="C1238" s="121"/>
      <c r="D1238" s="121"/>
      <c r="E1238" s="121"/>
      <c r="F1238" s="121"/>
      <c r="G1238" s="121"/>
      <c r="H1238" s="121"/>
      <c r="I1238" s="121"/>
      <c r="J1238" s="10"/>
      <c r="K1238" s="9"/>
      <c r="L1238" s="415"/>
      <c r="M1238" s="408"/>
      <c r="N1238" s="408"/>
      <c r="O1238" s="408"/>
      <c r="P1238" s="408"/>
      <c r="Q1238" s="482"/>
      <c r="R1238" s="394"/>
      <c r="S1238" s="408"/>
      <c r="T1238" s="482"/>
      <c r="U1238" s="394"/>
      <c r="V1238" s="408"/>
    </row>
    <row r="1239" spans="1:22" customFormat="1">
      <c r="A1239" s="121"/>
      <c r="B1239" s="121"/>
      <c r="C1239" s="121"/>
      <c r="D1239" s="121"/>
      <c r="E1239" s="121"/>
      <c r="F1239" s="121"/>
      <c r="G1239" s="121"/>
      <c r="H1239" s="121"/>
      <c r="I1239" s="121"/>
      <c r="J1239" s="10"/>
      <c r="K1239" s="9"/>
      <c r="L1239" s="415"/>
      <c r="M1239" s="408"/>
      <c r="N1239" s="408"/>
      <c r="O1239" s="408"/>
      <c r="P1239" s="408"/>
      <c r="Q1239" s="482"/>
      <c r="R1239" s="394"/>
      <c r="S1239" s="408"/>
      <c r="T1239" s="482"/>
      <c r="U1239" s="394"/>
      <c r="V1239" s="408"/>
    </row>
    <row r="1240" spans="1:22" customFormat="1">
      <c r="A1240" s="121"/>
      <c r="B1240" s="121"/>
      <c r="C1240" s="121"/>
      <c r="D1240" s="121"/>
      <c r="E1240" s="121"/>
      <c r="F1240" s="121"/>
      <c r="G1240" s="121"/>
      <c r="H1240" s="121"/>
      <c r="I1240" s="121"/>
      <c r="J1240" s="10"/>
      <c r="K1240" s="9"/>
      <c r="L1240" s="415"/>
      <c r="M1240" s="408"/>
      <c r="N1240" s="408"/>
      <c r="O1240" s="408"/>
      <c r="P1240" s="408"/>
      <c r="Q1240" s="482"/>
      <c r="R1240" s="394"/>
      <c r="S1240" s="408"/>
      <c r="T1240" s="482"/>
      <c r="U1240" s="394"/>
      <c r="V1240" s="408"/>
    </row>
    <row r="1241" spans="1:22" customFormat="1">
      <c r="A1241" s="121"/>
      <c r="B1241" s="121"/>
      <c r="C1241" s="121"/>
      <c r="D1241" s="121"/>
      <c r="E1241" s="121"/>
      <c r="F1241" s="121"/>
      <c r="G1241" s="121"/>
      <c r="H1241" s="121"/>
      <c r="I1241" s="121"/>
      <c r="J1241" s="10"/>
      <c r="K1241" s="9"/>
      <c r="L1241" s="415"/>
      <c r="M1241" s="408"/>
      <c r="N1241" s="408"/>
      <c r="O1241" s="408"/>
      <c r="P1241" s="408"/>
      <c r="Q1241" s="482"/>
      <c r="R1241" s="394"/>
      <c r="S1241" s="408"/>
      <c r="T1241" s="482"/>
      <c r="U1241" s="394"/>
      <c r="V1241" s="408"/>
    </row>
    <row r="1242" spans="1:22" customFormat="1">
      <c r="A1242" s="121"/>
      <c r="B1242" s="121"/>
      <c r="C1242" s="121"/>
      <c r="D1242" s="121"/>
      <c r="E1242" s="121"/>
      <c r="F1242" s="121"/>
      <c r="G1242" s="121"/>
      <c r="H1242" s="121"/>
      <c r="I1242" s="121"/>
      <c r="J1242" s="10"/>
      <c r="K1242" s="9"/>
      <c r="L1242" s="415"/>
      <c r="M1242" s="408"/>
      <c r="N1242" s="408"/>
      <c r="O1242" s="408"/>
      <c r="P1242" s="408"/>
      <c r="Q1242" s="482"/>
      <c r="R1242" s="394"/>
      <c r="S1242" s="408"/>
      <c r="T1242" s="482"/>
      <c r="U1242" s="394"/>
      <c r="V1242" s="408"/>
    </row>
    <row r="1243" spans="1:22" customFormat="1">
      <c r="A1243" s="121"/>
      <c r="B1243" s="121"/>
      <c r="C1243" s="121"/>
      <c r="D1243" s="121"/>
      <c r="E1243" s="121"/>
      <c r="F1243" s="121"/>
      <c r="G1243" s="121"/>
      <c r="H1243" s="121"/>
      <c r="I1243" s="121"/>
      <c r="J1243" s="10"/>
      <c r="K1243" s="9"/>
      <c r="L1243" s="415"/>
      <c r="M1243" s="408"/>
      <c r="N1243" s="408"/>
      <c r="O1243" s="408"/>
      <c r="P1243" s="408"/>
      <c r="Q1243" s="482"/>
      <c r="R1243" s="394"/>
      <c r="S1243" s="408"/>
      <c r="T1243" s="482"/>
      <c r="U1243" s="394"/>
      <c r="V1243" s="408"/>
    </row>
    <row r="1244" spans="1:22" customFormat="1">
      <c r="A1244" s="121"/>
      <c r="B1244" s="121"/>
      <c r="C1244" s="121"/>
      <c r="D1244" s="121"/>
      <c r="E1244" s="121"/>
      <c r="F1244" s="121"/>
      <c r="G1244" s="121"/>
      <c r="H1244" s="121"/>
      <c r="I1244" s="121"/>
      <c r="J1244" s="10"/>
      <c r="K1244" s="9"/>
      <c r="L1244" s="415"/>
      <c r="M1244" s="408"/>
      <c r="N1244" s="408"/>
      <c r="O1244" s="408"/>
      <c r="P1244" s="408"/>
      <c r="Q1244" s="482"/>
      <c r="R1244" s="394"/>
      <c r="S1244" s="408"/>
      <c r="T1244" s="482"/>
      <c r="U1244" s="394"/>
      <c r="V1244" s="408"/>
    </row>
    <row r="1245" spans="1:22" customFormat="1">
      <c r="A1245" s="121"/>
      <c r="B1245" s="121"/>
      <c r="C1245" s="121"/>
      <c r="D1245" s="121"/>
      <c r="E1245" s="121"/>
      <c r="F1245" s="121"/>
      <c r="G1245" s="121"/>
      <c r="H1245" s="121"/>
      <c r="I1245" s="121"/>
      <c r="J1245" s="10"/>
      <c r="K1245" s="9"/>
      <c r="L1245" s="415"/>
      <c r="M1245" s="408"/>
      <c r="N1245" s="408"/>
      <c r="O1245" s="408"/>
      <c r="P1245" s="408"/>
      <c r="Q1245" s="482"/>
      <c r="R1245" s="394"/>
      <c r="S1245" s="408"/>
      <c r="T1245" s="482"/>
      <c r="U1245" s="394"/>
      <c r="V1245" s="408"/>
    </row>
    <row r="1246" spans="1:22" customFormat="1">
      <c r="A1246" s="121"/>
      <c r="B1246" s="121"/>
      <c r="C1246" s="121"/>
      <c r="D1246" s="121"/>
      <c r="E1246" s="121"/>
      <c r="F1246" s="121"/>
      <c r="G1246" s="121"/>
      <c r="H1246" s="121"/>
      <c r="I1246" s="121"/>
      <c r="J1246" s="10"/>
      <c r="K1246" s="9"/>
      <c r="L1246" s="415"/>
      <c r="M1246" s="408"/>
      <c r="N1246" s="408"/>
      <c r="O1246" s="408"/>
      <c r="P1246" s="408"/>
      <c r="Q1246" s="482"/>
      <c r="R1246" s="394"/>
      <c r="S1246" s="408"/>
      <c r="T1246" s="482"/>
      <c r="U1246" s="394"/>
      <c r="V1246" s="408"/>
    </row>
    <row r="1247" spans="1:22" customFormat="1">
      <c r="A1247" s="121"/>
      <c r="B1247" s="121"/>
      <c r="C1247" s="121"/>
      <c r="D1247" s="121"/>
      <c r="E1247" s="121"/>
      <c r="F1247" s="121"/>
      <c r="G1247" s="121"/>
      <c r="H1247" s="121"/>
      <c r="I1247" s="121"/>
      <c r="J1247" s="10"/>
      <c r="K1247" s="9"/>
      <c r="L1247" s="415"/>
      <c r="M1247" s="408"/>
      <c r="N1247" s="408"/>
      <c r="O1247" s="408"/>
      <c r="P1247" s="408"/>
      <c r="Q1247" s="482"/>
      <c r="R1247" s="394"/>
      <c r="S1247" s="408"/>
      <c r="T1247" s="482"/>
      <c r="U1247" s="394"/>
      <c r="V1247" s="408"/>
    </row>
    <row r="1248" spans="1:22" customFormat="1">
      <c r="A1248" s="121"/>
      <c r="B1248" s="121"/>
      <c r="C1248" s="121"/>
      <c r="D1248" s="121"/>
      <c r="E1248" s="121"/>
      <c r="F1248" s="121"/>
      <c r="G1248" s="121"/>
      <c r="H1248" s="121"/>
      <c r="I1248" s="121"/>
      <c r="J1248" s="10"/>
      <c r="K1248" s="9"/>
      <c r="L1248" s="415"/>
      <c r="M1248" s="408"/>
      <c r="N1248" s="408"/>
      <c r="O1248" s="408"/>
      <c r="P1248" s="408"/>
      <c r="Q1248" s="482"/>
      <c r="R1248" s="394"/>
      <c r="S1248" s="408"/>
      <c r="T1248" s="482"/>
      <c r="U1248" s="394"/>
      <c r="V1248" s="408"/>
    </row>
    <row r="1249" spans="1:22" customFormat="1">
      <c r="A1249" s="121"/>
      <c r="B1249" s="121"/>
      <c r="C1249" s="121"/>
      <c r="D1249" s="121"/>
      <c r="E1249" s="121"/>
      <c r="F1249" s="121"/>
      <c r="G1249" s="121"/>
      <c r="H1249" s="121"/>
      <c r="I1249" s="121"/>
      <c r="J1249" s="10"/>
      <c r="K1249" s="9"/>
      <c r="L1249" s="415"/>
      <c r="M1249" s="408"/>
      <c r="N1249" s="408"/>
      <c r="O1249" s="408"/>
      <c r="P1249" s="408"/>
      <c r="Q1249" s="482"/>
      <c r="R1249" s="394"/>
      <c r="S1249" s="408"/>
      <c r="T1249" s="482"/>
      <c r="U1249" s="394"/>
      <c r="V1249" s="408"/>
    </row>
    <row r="1250" spans="1:22" customFormat="1">
      <c r="A1250" s="121"/>
      <c r="B1250" s="121"/>
      <c r="C1250" s="121"/>
      <c r="D1250" s="121"/>
      <c r="E1250" s="121"/>
      <c r="F1250" s="121"/>
      <c r="G1250" s="121"/>
      <c r="H1250" s="121"/>
      <c r="I1250" s="121"/>
      <c r="J1250" s="10"/>
      <c r="K1250" s="9"/>
      <c r="L1250" s="415"/>
      <c r="M1250" s="408"/>
      <c r="N1250" s="408"/>
      <c r="O1250" s="408"/>
      <c r="P1250" s="408"/>
      <c r="Q1250" s="482"/>
      <c r="R1250" s="394"/>
      <c r="S1250" s="408"/>
      <c r="T1250" s="482"/>
      <c r="U1250" s="394"/>
      <c r="V1250" s="408"/>
    </row>
    <row r="1251" spans="1:22" customFormat="1">
      <c r="A1251" s="121"/>
      <c r="B1251" s="121"/>
      <c r="C1251" s="121"/>
      <c r="D1251" s="121"/>
      <c r="E1251" s="121"/>
      <c r="F1251" s="121"/>
      <c r="G1251" s="121"/>
      <c r="H1251" s="121"/>
      <c r="I1251" s="121"/>
      <c r="J1251" s="10"/>
      <c r="K1251" s="9"/>
      <c r="L1251" s="415"/>
      <c r="M1251" s="408"/>
      <c r="N1251" s="408"/>
      <c r="O1251" s="408"/>
      <c r="P1251" s="408"/>
      <c r="Q1251" s="482"/>
      <c r="R1251" s="394"/>
      <c r="S1251" s="408"/>
      <c r="T1251" s="482"/>
      <c r="U1251" s="394"/>
      <c r="V1251" s="408"/>
    </row>
    <row r="1252" spans="1:22" customFormat="1">
      <c r="A1252" s="121"/>
      <c r="B1252" s="121"/>
      <c r="C1252" s="121"/>
      <c r="D1252" s="121"/>
      <c r="E1252" s="121"/>
      <c r="F1252" s="121"/>
      <c r="G1252" s="121"/>
      <c r="H1252" s="121"/>
      <c r="I1252" s="121"/>
      <c r="J1252" s="10"/>
      <c r="K1252" s="9"/>
      <c r="L1252" s="415"/>
      <c r="M1252" s="408"/>
      <c r="N1252" s="408"/>
      <c r="O1252" s="408"/>
      <c r="P1252" s="408"/>
      <c r="Q1252" s="482"/>
      <c r="R1252" s="394"/>
      <c r="S1252" s="408"/>
      <c r="T1252" s="482"/>
      <c r="U1252" s="394"/>
      <c r="V1252" s="408"/>
    </row>
    <row r="1253" spans="1:22" customFormat="1">
      <c r="A1253" s="121"/>
      <c r="B1253" s="121"/>
      <c r="C1253" s="121"/>
      <c r="D1253" s="121"/>
      <c r="E1253" s="121"/>
      <c r="F1253" s="121"/>
      <c r="G1253" s="121"/>
      <c r="H1253" s="121"/>
      <c r="I1253" s="121"/>
      <c r="J1253" s="10"/>
      <c r="K1253" s="9"/>
      <c r="L1253" s="415"/>
      <c r="M1253" s="408"/>
      <c r="N1253" s="408"/>
      <c r="O1253" s="408"/>
      <c r="P1253" s="408"/>
      <c r="Q1253" s="482"/>
      <c r="R1253" s="394"/>
      <c r="S1253" s="408"/>
      <c r="T1253" s="482"/>
      <c r="U1253" s="394"/>
      <c r="V1253" s="408"/>
    </row>
    <row r="1254" spans="1:22" customFormat="1">
      <c r="A1254" s="121"/>
      <c r="B1254" s="121"/>
      <c r="C1254" s="121"/>
      <c r="D1254" s="121"/>
      <c r="E1254" s="121"/>
      <c r="F1254" s="121"/>
      <c r="G1254" s="121"/>
      <c r="H1254" s="121"/>
      <c r="I1254" s="121"/>
      <c r="J1254" s="10"/>
      <c r="K1254" s="9"/>
      <c r="L1254" s="415"/>
      <c r="M1254" s="408"/>
      <c r="N1254" s="408"/>
      <c r="O1254" s="408"/>
      <c r="P1254" s="408"/>
      <c r="Q1254" s="482"/>
      <c r="R1254" s="394"/>
      <c r="S1254" s="408"/>
      <c r="T1254" s="482"/>
      <c r="U1254" s="394"/>
      <c r="V1254" s="408"/>
    </row>
    <row r="1255" spans="1:22" customFormat="1">
      <c r="A1255" s="121"/>
      <c r="B1255" s="121"/>
      <c r="C1255" s="121"/>
      <c r="D1255" s="121"/>
      <c r="E1255" s="121"/>
      <c r="F1255" s="121"/>
      <c r="G1255" s="121"/>
      <c r="H1255" s="121"/>
      <c r="I1255" s="121"/>
      <c r="J1255" s="10"/>
      <c r="K1255" s="9"/>
      <c r="L1255" s="415"/>
      <c r="M1255" s="408"/>
      <c r="N1255" s="408"/>
      <c r="O1255" s="408"/>
      <c r="P1255" s="408"/>
      <c r="Q1255" s="482"/>
      <c r="R1255" s="394"/>
      <c r="S1255" s="408"/>
      <c r="T1255" s="482"/>
      <c r="U1255" s="394"/>
      <c r="V1255" s="408"/>
    </row>
    <row r="1256" spans="1:22" customFormat="1">
      <c r="A1256" s="121"/>
      <c r="B1256" s="121"/>
      <c r="C1256" s="121"/>
      <c r="D1256" s="121"/>
      <c r="E1256" s="121"/>
      <c r="F1256" s="121"/>
      <c r="G1256" s="121"/>
      <c r="H1256" s="121"/>
      <c r="I1256" s="121"/>
      <c r="J1256" s="10"/>
      <c r="K1256" s="9"/>
      <c r="L1256" s="415"/>
      <c r="M1256" s="408"/>
      <c r="N1256" s="408"/>
      <c r="O1256" s="408"/>
      <c r="P1256" s="408"/>
      <c r="Q1256" s="482"/>
      <c r="R1256" s="394"/>
      <c r="S1256" s="408"/>
      <c r="T1256" s="482"/>
      <c r="U1256" s="394"/>
      <c r="V1256" s="408"/>
    </row>
    <row r="1257" spans="1:22" customFormat="1">
      <c r="A1257" s="121"/>
      <c r="B1257" s="121"/>
      <c r="C1257" s="121"/>
      <c r="D1257" s="121"/>
      <c r="E1257" s="121"/>
      <c r="F1257" s="121"/>
      <c r="G1257" s="121"/>
      <c r="H1257" s="121"/>
      <c r="I1257" s="121"/>
      <c r="J1257" s="10"/>
      <c r="K1257" s="9"/>
      <c r="L1257" s="415"/>
      <c r="M1257" s="408"/>
      <c r="N1257" s="408"/>
      <c r="O1257" s="408"/>
      <c r="P1257" s="408"/>
      <c r="Q1257" s="482"/>
      <c r="R1257" s="394"/>
      <c r="S1257" s="408"/>
      <c r="T1257" s="482"/>
      <c r="U1257" s="394"/>
      <c r="V1257" s="408"/>
    </row>
    <row r="1258" spans="1:22" customFormat="1">
      <c r="A1258" s="121"/>
      <c r="B1258" s="121"/>
      <c r="C1258" s="121"/>
      <c r="D1258" s="121"/>
      <c r="E1258" s="121"/>
      <c r="F1258" s="121"/>
      <c r="G1258" s="121"/>
      <c r="H1258" s="121"/>
      <c r="I1258" s="121"/>
      <c r="J1258" s="10"/>
      <c r="K1258" s="9"/>
      <c r="L1258" s="415"/>
      <c r="M1258" s="408"/>
      <c r="N1258" s="408"/>
      <c r="O1258" s="408"/>
      <c r="P1258" s="408"/>
      <c r="Q1258" s="482"/>
      <c r="R1258" s="394"/>
      <c r="S1258" s="408"/>
      <c r="T1258" s="482"/>
      <c r="U1258" s="394"/>
      <c r="V1258" s="408"/>
    </row>
    <row r="1259" spans="1:22" customFormat="1">
      <c r="A1259" s="121"/>
      <c r="B1259" s="121"/>
      <c r="C1259" s="121"/>
      <c r="D1259" s="121"/>
      <c r="E1259" s="121"/>
      <c r="F1259" s="121"/>
      <c r="G1259" s="121"/>
      <c r="H1259" s="121"/>
      <c r="I1259" s="121"/>
      <c r="J1259" s="10"/>
      <c r="K1259" s="9"/>
      <c r="L1259" s="415"/>
      <c r="M1259" s="408"/>
      <c r="N1259" s="408"/>
      <c r="O1259" s="408"/>
      <c r="P1259" s="408"/>
      <c r="Q1259" s="482"/>
      <c r="R1259" s="394"/>
      <c r="S1259" s="408"/>
      <c r="T1259" s="482"/>
      <c r="U1259" s="394"/>
      <c r="V1259" s="408"/>
    </row>
    <row r="1260" spans="1:22" customFormat="1">
      <c r="A1260" s="121"/>
      <c r="B1260" s="121"/>
      <c r="C1260" s="121"/>
      <c r="D1260" s="121"/>
      <c r="E1260" s="121"/>
      <c r="F1260" s="121"/>
      <c r="G1260" s="121"/>
      <c r="H1260" s="121"/>
      <c r="I1260" s="121"/>
      <c r="J1260" s="10"/>
      <c r="K1260" s="9"/>
      <c r="L1260" s="415"/>
      <c r="M1260" s="408"/>
      <c r="N1260" s="408"/>
      <c r="O1260" s="408"/>
      <c r="P1260" s="408"/>
      <c r="Q1260" s="482"/>
      <c r="R1260" s="394"/>
      <c r="S1260" s="408"/>
      <c r="T1260" s="482"/>
      <c r="U1260" s="394"/>
      <c r="V1260" s="408"/>
    </row>
    <row r="1261" spans="1:22" customFormat="1">
      <c r="A1261" s="121"/>
      <c r="B1261" s="121"/>
      <c r="C1261" s="121"/>
      <c r="D1261" s="121"/>
      <c r="E1261" s="121"/>
      <c r="F1261" s="121"/>
      <c r="G1261" s="121"/>
      <c r="H1261" s="121"/>
      <c r="I1261" s="121"/>
      <c r="J1261" s="10"/>
      <c r="K1261" s="9"/>
      <c r="L1261" s="415"/>
      <c r="M1261" s="408"/>
      <c r="N1261" s="408"/>
      <c r="O1261" s="408"/>
      <c r="P1261" s="408"/>
      <c r="Q1261" s="482"/>
      <c r="R1261" s="394"/>
      <c r="S1261" s="408"/>
      <c r="T1261" s="482"/>
      <c r="U1261" s="394"/>
      <c r="V1261" s="408"/>
    </row>
    <row r="1262" spans="1:22" customFormat="1">
      <c r="A1262" s="121"/>
      <c r="B1262" s="121"/>
      <c r="C1262" s="121"/>
      <c r="D1262" s="121"/>
      <c r="E1262" s="121"/>
      <c r="F1262" s="121"/>
      <c r="G1262" s="121"/>
      <c r="H1262" s="121"/>
      <c r="I1262" s="121"/>
      <c r="J1262" s="10"/>
      <c r="K1262" s="9"/>
      <c r="L1262" s="415"/>
      <c r="M1262" s="408"/>
      <c r="N1262" s="408"/>
      <c r="O1262" s="408"/>
      <c r="P1262" s="408"/>
      <c r="Q1262" s="482"/>
      <c r="R1262" s="394"/>
      <c r="S1262" s="408"/>
      <c r="T1262" s="482"/>
      <c r="U1262" s="394"/>
      <c r="V1262" s="408"/>
    </row>
    <row r="1263" spans="1:22" customFormat="1">
      <c r="A1263" s="121"/>
      <c r="B1263" s="121"/>
      <c r="C1263" s="121"/>
      <c r="D1263" s="121"/>
      <c r="E1263" s="121"/>
      <c r="F1263" s="121"/>
      <c r="G1263" s="121"/>
      <c r="H1263" s="121"/>
      <c r="I1263" s="121"/>
      <c r="J1263" s="10"/>
      <c r="K1263" s="9"/>
      <c r="L1263" s="415"/>
      <c r="M1263" s="408"/>
      <c r="N1263" s="408"/>
      <c r="O1263" s="408"/>
      <c r="P1263" s="408"/>
      <c r="Q1263" s="482"/>
      <c r="R1263" s="394"/>
      <c r="S1263" s="408"/>
      <c r="T1263" s="482"/>
      <c r="U1263" s="394"/>
      <c r="V1263" s="408"/>
    </row>
    <row r="1264" spans="1:22" customFormat="1">
      <c r="A1264" s="121"/>
      <c r="B1264" s="121"/>
      <c r="C1264" s="121"/>
      <c r="D1264" s="121"/>
      <c r="E1264" s="121"/>
      <c r="F1264" s="121"/>
      <c r="G1264" s="121"/>
      <c r="H1264" s="121"/>
      <c r="I1264" s="121"/>
      <c r="J1264" s="10"/>
      <c r="K1264" s="9"/>
      <c r="L1264" s="415"/>
      <c r="M1264" s="408"/>
      <c r="N1264" s="408"/>
      <c r="O1264" s="408"/>
      <c r="P1264" s="408"/>
      <c r="Q1264" s="482"/>
      <c r="R1264" s="394"/>
      <c r="S1264" s="408"/>
      <c r="T1264" s="482"/>
      <c r="U1264" s="394"/>
      <c r="V1264" s="408"/>
    </row>
    <row r="1265" spans="1:22" customFormat="1">
      <c r="A1265" s="121"/>
      <c r="B1265" s="121"/>
      <c r="C1265" s="121"/>
      <c r="D1265" s="121"/>
      <c r="E1265" s="121"/>
      <c r="F1265" s="121"/>
      <c r="G1265" s="121"/>
      <c r="H1265" s="121"/>
      <c r="I1265" s="121"/>
      <c r="J1265" s="10"/>
      <c r="K1265" s="9"/>
      <c r="L1265" s="415"/>
      <c r="M1265" s="408"/>
      <c r="N1265" s="408"/>
      <c r="O1265" s="408"/>
      <c r="P1265" s="408"/>
      <c r="Q1265" s="482"/>
      <c r="R1265" s="394"/>
      <c r="S1265" s="408"/>
      <c r="T1265" s="482"/>
      <c r="U1265" s="394"/>
      <c r="V1265" s="408"/>
    </row>
    <row r="1266" spans="1:22" customFormat="1">
      <c r="A1266" s="121"/>
      <c r="B1266" s="121"/>
      <c r="C1266" s="121"/>
      <c r="D1266" s="121"/>
      <c r="E1266" s="121"/>
      <c r="F1266" s="121"/>
      <c r="G1266" s="121"/>
      <c r="H1266" s="121"/>
      <c r="I1266" s="121"/>
      <c r="J1266" s="10"/>
      <c r="K1266" s="9"/>
      <c r="L1266" s="415"/>
      <c r="M1266" s="408"/>
      <c r="N1266" s="408"/>
      <c r="O1266" s="408"/>
      <c r="P1266" s="408"/>
      <c r="Q1266" s="482"/>
      <c r="R1266" s="394"/>
      <c r="S1266" s="408"/>
      <c r="T1266" s="482"/>
      <c r="U1266" s="394"/>
      <c r="V1266" s="408"/>
    </row>
    <row r="1267" spans="1:22" customFormat="1">
      <c r="A1267" s="121"/>
      <c r="B1267" s="121"/>
      <c r="C1267" s="121"/>
      <c r="D1267" s="121"/>
      <c r="E1267" s="121"/>
      <c r="F1267" s="121"/>
      <c r="G1267" s="121"/>
      <c r="H1267" s="121"/>
      <c r="I1267" s="121"/>
      <c r="J1267" s="10"/>
      <c r="K1267" s="9"/>
      <c r="L1267" s="415"/>
      <c r="M1267" s="408"/>
      <c r="N1267" s="408"/>
      <c r="O1267" s="408"/>
      <c r="P1267" s="408"/>
      <c r="Q1267" s="482"/>
      <c r="R1267" s="394"/>
      <c r="S1267" s="408"/>
      <c r="T1267" s="482"/>
      <c r="U1267" s="394"/>
      <c r="V1267" s="408"/>
    </row>
    <row r="1268" spans="1:22" customFormat="1">
      <c r="A1268" s="121"/>
      <c r="B1268" s="121"/>
      <c r="C1268" s="121"/>
      <c r="D1268" s="121"/>
      <c r="E1268" s="121"/>
      <c r="F1268" s="121"/>
      <c r="G1268" s="121"/>
      <c r="H1268" s="121"/>
      <c r="I1268" s="121"/>
      <c r="J1268" s="10"/>
      <c r="K1268" s="9"/>
      <c r="L1268" s="415"/>
      <c r="M1268" s="408"/>
      <c r="N1268" s="408"/>
      <c r="O1268" s="408"/>
      <c r="P1268" s="408"/>
      <c r="Q1268" s="482"/>
      <c r="R1268" s="394"/>
      <c r="S1268" s="408"/>
      <c r="T1268" s="482"/>
      <c r="U1268" s="394"/>
      <c r="V1268" s="408"/>
    </row>
    <row r="1269" spans="1:22" customFormat="1">
      <c r="A1269" s="121"/>
      <c r="B1269" s="121"/>
      <c r="C1269" s="121"/>
      <c r="D1269" s="121"/>
      <c r="E1269" s="121"/>
      <c r="F1269" s="121"/>
      <c r="G1269" s="121"/>
      <c r="H1269" s="121"/>
      <c r="I1269" s="121"/>
      <c r="J1269" s="10"/>
      <c r="K1269" s="9"/>
      <c r="L1269" s="415"/>
      <c r="M1269" s="408"/>
      <c r="N1269" s="408"/>
      <c r="O1269" s="408"/>
      <c r="P1269" s="408"/>
      <c r="Q1269" s="482"/>
      <c r="R1269" s="394"/>
      <c r="S1269" s="408"/>
      <c r="T1269" s="482"/>
      <c r="U1269" s="394"/>
      <c r="V1269" s="408"/>
    </row>
    <row r="1270" spans="1:22" customFormat="1">
      <c r="A1270" s="121"/>
      <c r="B1270" s="121"/>
      <c r="C1270" s="121"/>
      <c r="D1270" s="121"/>
      <c r="E1270" s="121"/>
      <c r="F1270" s="121"/>
      <c r="G1270" s="121"/>
      <c r="H1270" s="121"/>
      <c r="I1270" s="121"/>
      <c r="J1270" s="10"/>
      <c r="K1270" s="9"/>
      <c r="L1270" s="415"/>
      <c r="M1270" s="408"/>
      <c r="N1270" s="408"/>
      <c r="O1270" s="408"/>
      <c r="P1270" s="408"/>
      <c r="Q1270" s="482"/>
      <c r="R1270" s="394"/>
      <c r="S1270" s="408"/>
      <c r="T1270" s="482"/>
      <c r="U1270" s="394"/>
      <c r="V1270" s="408"/>
    </row>
    <row r="1271" spans="1:22" customFormat="1">
      <c r="A1271" s="121"/>
      <c r="B1271" s="121"/>
      <c r="C1271" s="121"/>
      <c r="D1271" s="121"/>
      <c r="E1271" s="121"/>
      <c r="F1271" s="121"/>
      <c r="G1271" s="121"/>
      <c r="H1271" s="121"/>
      <c r="I1271" s="121"/>
      <c r="J1271" s="10"/>
      <c r="K1271" s="9"/>
      <c r="L1271" s="415"/>
      <c r="M1271" s="408"/>
      <c r="N1271" s="408"/>
      <c r="O1271" s="408"/>
      <c r="P1271" s="408"/>
      <c r="Q1271" s="482"/>
      <c r="R1271" s="394"/>
      <c r="S1271" s="408"/>
      <c r="T1271" s="482"/>
      <c r="U1271" s="394"/>
      <c r="V1271" s="408"/>
    </row>
    <row r="1272" spans="1:22" customFormat="1">
      <c r="A1272" s="121"/>
      <c r="B1272" s="121"/>
      <c r="C1272" s="121"/>
      <c r="D1272" s="121"/>
      <c r="E1272" s="121"/>
      <c r="F1272" s="121"/>
      <c r="G1272" s="121"/>
      <c r="H1272" s="121"/>
      <c r="I1272" s="121"/>
      <c r="J1272" s="10"/>
      <c r="K1272" s="9"/>
      <c r="L1272" s="415"/>
      <c r="M1272" s="408"/>
      <c r="N1272" s="408"/>
      <c r="O1272" s="408"/>
      <c r="P1272" s="408"/>
      <c r="Q1272" s="482"/>
      <c r="R1272" s="394"/>
      <c r="S1272" s="408"/>
      <c r="T1272" s="482"/>
      <c r="U1272" s="394"/>
      <c r="V1272" s="408"/>
    </row>
    <row r="1273" spans="1:22" customFormat="1">
      <c r="A1273" s="121"/>
      <c r="B1273" s="121"/>
      <c r="C1273" s="121"/>
      <c r="D1273" s="121"/>
      <c r="E1273" s="121"/>
      <c r="F1273" s="121"/>
      <c r="G1273" s="121"/>
      <c r="H1273" s="121"/>
      <c r="I1273" s="121"/>
      <c r="J1273" s="10"/>
      <c r="K1273" s="9"/>
      <c r="L1273" s="415"/>
      <c r="M1273" s="408"/>
      <c r="N1273" s="408"/>
      <c r="O1273" s="408"/>
      <c r="P1273" s="408"/>
      <c r="Q1273" s="482"/>
      <c r="R1273" s="394"/>
      <c r="S1273" s="408"/>
      <c r="T1273" s="482"/>
      <c r="U1273" s="394"/>
      <c r="V1273" s="408"/>
    </row>
    <row r="1274" spans="1:22" customFormat="1">
      <c r="A1274" s="121"/>
      <c r="B1274" s="121"/>
      <c r="C1274" s="121"/>
      <c r="D1274" s="121"/>
      <c r="E1274" s="121"/>
      <c r="F1274" s="121"/>
      <c r="G1274" s="121"/>
      <c r="H1274" s="121"/>
      <c r="I1274" s="121"/>
      <c r="J1274" s="10"/>
      <c r="K1274" s="9"/>
      <c r="L1274" s="415"/>
      <c r="M1274" s="408"/>
      <c r="N1274" s="408"/>
      <c r="O1274" s="408"/>
      <c r="P1274" s="408"/>
      <c r="Q1274" s="482"/>
      <c r="R1274" s="394"/>
      <c r="S1274" s="408"/>
      <c r="T1274" s="482"/>
      <c r="U1274" s="394"/>
      <c r="V1274" s="408"/>
    </row>
    <row r="1275" spans="1:22" customFormat="1">
      <c r="A1275" s="121"/>
      <c r="B1275" s="121"/>
      <c r="C1275" s="121"/>
      <c r="D1275" s="121"/>
      <c r="E1275" s="121"/>
      <c r="F1275" s="121"/>
      <c r="G1275" s="121"/>
      <c r="H1275" s="121"/>
      <c r="I1275" s="121"/>
      <c r="J1275" s="10"/>
      <c r="K1275" s="9"/>
      <c r="L1275" s="415"/>
      <c r="M1275" s="408"/>
      <c r="N1275" s="408"/>
      <c r="O1275" s="408"/>
      <c r="P1275" s="408"/>
      <c r="Q1275" s="482"/>
      <c r="R1275" s="394"/>
      <c r="S1275" s="408"/>
      <c r="T1275" s="482"/>
      <c r="U1275" s="394"/>
      <c r="V1275" s="408"/>
    </row>
    <row r="1276" spans="1:22" customFormat="1">
      <c r="A1276" s="121"/>
      <c r="B1276" s="121"/>
      <c r="C1276" s="121"/>
      <c r="D1276" s="121"/>
      <c r="E1276" s="121"/>
      <c r="F1276" s="121"/>
      <c r="G1276" s="121"/>
      <c r="H1276" s="121"/>
      <c r="I1276" s="121"/>
      <c r="J1276" s="10"/>
      <c r="K1276" s="9"/>
      <c r="L1276" s="415"/>
      <c r="M1276" s="408"/>
      <c r="N1276" s="408"/>
      <c r="O1276" s="408"/>
      <c r="P1276" s="408"/>
      <c r="Q1276" s="482"/>
      <c r="R1276" s="394"/>
      <c r="S1276" s="408"/>
      <c r="T1276" s="482"/>
      <c r="U1276" s="394"/>
      <c r="V1276" s="408"/>
    </row>
    <row r="1277" spans="1:22" customFormat="1">
      <c r="A1277" s="121"/>
      <c r="B1277" s="121"/>
      <c r="C1277" s="121"/>
      <c r="D1277" s="121"/>
      <c r="E1277" s="121"/>
      <c r="F1277" s="121"/>
      <c r="G1277" s="121"/>
      <c r="H1277" s="121"/>
      <c r="I1277" s="121"/>
      <c r="J1277" s="10"/>
      <c r="K1277" s="9"/>
      <c r="L1277" s="415"/>
      <c r="M1277" s="408"/>
      <c r="N1277" s="408"/>
      <c r="O1277" s="408"/>
      <c r="P1277" s="408"/>
      <c r="Q1277" s="482"/>
      <c r="R1277" s="394"/>
      <c r="S1277" s="408"/>
      <c r="T1277" s="482"/>
      <c r="U1277" s="394"/>
      <c r="V1277" s="408"/>
    </row>
    <row r="1278" spans="1:22" customFormat="1">
      <c r="A1278" s="121"/>
      <c r="B1278" s="121"/>
      <c r="C1278" s="121"/>
      <c r="D1278" s="121"/>
      <c r="E1278" s="121"/>
      <c r="F1278" s="121"/>
      <c r="G1278" s="121"/>
      <c r="H1278" s="121"/>
      <c r="I1278" s="121"/>
      <c r="J1278" s="10"/>
      <c r="K1278" s="9"/>
      <c r="L1278" s="415"/>
      <c r="M1278" s="408"/>
      <c r="N1278" s="408"/>
      <c r="O1278" s="408"/>
      <c r="P1278" s="408"/>
      <c r="Q1278" s="482"/>
      <c r="R1278" s="394"/>
      <c r="S1278" s="408"/>
      <c r="T1278" s="482"/>
      <c r="U1278" s="394"/>
      <c r="V1278" s="408"/>
    </row>
    <row r="1279" spans="1:22" customFormat="1">
      <c r="A1279" s="121"/>
      <c r="B1279" s="121"/>
      <c r="C1279" s="121"/>
      <c r="D1279" s="121"/>
      <c r="E1279" s="121"/>
      <c r="F1279" s="121"/>
      <c r="G1279" s="121"/>
      <c r="H1279" s="121"/>
      <c r="I1279" s="121"/>
      <c r="J1279" s="10"/>
      <c r="K1279" s="9"/>
      <c r="L1279" s="415"/>
      <c r="M1279" s="408"/>
      <c r="N1279" s="408"/>
      <c r="O1279" s="408"/>
      <c r="P1279" s="408"/>
      <c r="Q1279" s="482"/>
      <c r="R1279" s="394"/>
      <c r="S1279" s="408"/>
      <c r="T1279" s="482"/>
      <c r="U1279" s="394"/>
      <c r="V1279" s="408"/>
    </row>
    <row r="1280" spans="1:22" customFormat="1">
      <c r="A1280" s="121"/>
      <c r="B1280" s="121"/>
      <c r="C1280" s="121"/>
      <c r="D1280" s="121"/>
      <c r="E1280" s="121"/>
      <c r="F1280" s="121"/>
      <c r="G1280" s="121"/>
      <c r="H1280" s="121"/>
      <c r="I1280" s="121"/>
      <c r="J1280" s="10"/>
      <c r="K1280" s="9"/>
      <c r="L1280" s="415"/>
      <c r="M1280" s="408"/>
      <c r="N1280" s="408"/>
      <c r="O1280" s="408"/>
      <c r="P1280" s="408"/>
      <c r="Q1280" s="482"/>
      <c r="R1280" s="394"/>
      <c r="S1280" s="408"/>
      <c r="T1280" s="482"/>
      <c r="U1280" s="394"/>
      <c r="V1280" s="408"/>
    </row>
    <row r="1281" spans="1:22" customFormat="1">
      <c r="A1281" s="121"/>
      <c r="B1281" s="121"/>
      <c r="C1281" s="121"/>
      <c r="D1281" s="121"/>
      <c r="E1281" s="121"/>
      <c r="F1281" s="121"/>
      <c r="G1281" s="121"/>
      <c r="H1281" s="121"/>
      <c r="I1281" s="121"/>
      <c r="J1281" s="10"/>
      <c r="K1281" s="9"/>
      <c r="L1281" s="415"/>
      <c r="M1281" s="408"/>
      <c r="N1281" s="408"/>
      <c r="O1281" s="408"/>
      <c r="P1281" s="408"/>
      <c r="Q1281" s="482"/>
      <c r="R1281" s="394"/>
      <c r="S1281" s="408"/>
      <c r="T1281" s="482"/>
      <c r="U1281" s="394"/>
      <c r="V1281" s="408"/>
    </row>
    <row r="1282" spans="1:22" customFormat="1">
      <c r="A1282" s="121"/>
      <c r="B1282" s="121"/>
      <c r="C1282" s="121"/>
      <c r="D1282" s="121"/>
      <c r="E1282" s="121"/>
      <c r="F1282" s="121"/>
      <c r="G1282" s="121"/>
      <c r="H1282" s="121"/>
      <c r="I1282" s="121"/>
      <c r="J1282" s="10"/>
      <c r="K1282" s="9"/>
      <c r="L1282" s="415"/>
      <c r="M1282" s="408"/>
      <c r="N1282" s="408"/>
      <c r="O1282" s="408"/>
      <c r="P1282" s="408"/>
      <c r="Q1282" s="482"/>
      <c r="R1282" s="394"/>
      <c r="S1282" s="408"/>
      <c r="T1282" s="482"/>
      <c r="U1282" s="394"/>
      <c r="V1282" s="408"/>
    </row>
    <row r="1283" spans="1:22" customFormat="1">
      <c r="A1283" s="121"/>
      <c r="B1283" s="121"/>
      <c r="C1283" s="121"/>
      <c r="D1283" s="121"/>
      <c r="E1283" s="121"/>
      <c r="F1283" s="121"/>
      <c r="G1283" s="121"/>
      <c r="H1283" s="121"/>
      <c r="I1283" s="121"/>
      <c r="J1283" s="10"/>
      <c r="K1283" s="9"/>
      <c r="L1283" s="415"/>
      <c r="M1283" s="408"/>
      <c r="N1283" s="408"/>
      <c r="O1283" s="408"/>
      <c r="P1283" s="408"/>
      <c r="Q1283" s="482"/>
      <c r="R1283" s="394"/>
      <c r="S1283" s="408"/>
      <c r="T1283" s="482"/>
      <c r="U1283" s="394"/>
      <c r="V1283" s="408"/>
    </row>
    <row r="1284" spans="1:22" customFormat="1">
      <c r="A1284" s="121"/>
      <c r="B1284" s="121"/>
      <c r="C1284" s="121"/>
      <c r="D1284" s="121"/>
      <c r="E1284" s="121"/>
      <c r="F1284" s="121"/>
      <c r="G1284" s="121"/>
      <c r="H1284" s="121"/>
      <c r="I1284" s="121"/>
      <c r="J1284" s="10"/>
      <c r="K1284" s="9"/>
      <c r="L1284" s="415"/>
      <c r="M1284" s="408"/>
      <c r="N1284" s="408"/>
      <c r="O1284" s="408"/>
      <c r="P1284" s="408"/>
      <c r="Q1284" s="482"/>
      <c r="R1284" s="394"/>
      <c r="S1284" s="408"/>
      <c r="T1284" s="482"/>
      <c r="U1284" s="394"/>
      <c r="V1284" s="408"/>
    </row>
    <row r="1285" spans="1:22" customFormat="1">
      <c r="A1285" s="121"/>
      <c r="B1285" s="121"/>
      <c r="C1285" s="121"/>
      <c r="D1285" s="121"/>
      <c r="E1285" s="121"/>
      <c r="F1285" s="121"/>
      <c r="G1285" s="121"/>
      <c r="H1285" s="121"/>
      <c r="I1285" s="121"/>
      <c r="J1285" s="10"/>
      <c r="K1285" s="9"/>
      <c r="L1285" s="415"/>
      <c r="M1285" s="408"/>
      <c r="N1285" s="408"/>
      <c r="O1285" s="408"/>
      <c r="P1285" s="408"/>
      <c r="Q1285" s="482"/>
      <c r="R1285" s="394"/>
      <c r="S1285" s="408"/>
      <c r="T1285" s="482"/>
      <c r="U1285" s="394"/>
      <c r="V1285" s="408"/>
    </row>
    <row r="1286" spans="1:22" customFormat="1">
      <c r="A1286" s="121"/>
      <c r="B1286" s="121"/>
      <c r="C1286" s="121"/>
      <c r="D1286" s="121"/>
      <c r="E1286" s="121"/>
      <c r="F1286" s="121"/>
      <c r="G1286" s="121"/>
      <c r="H1286" s="121"/>
      <c r="I1286" s="121"/>
      <c r="J1286" s="10"/>
      <c r="K1286" s="9"/>
      <c r="L1286" s="415"/>
      <c r="M1286" s="408"/>
      <c r="N1286" s="408"/>
      <c r="O1286" s="408"/>
      <c r="P1286" s="408"/>
      <c r="Q1286" s="482"/>
      <c r="R1286" s="394"/>
      <c r="S1286" s="408"/>
      <c r="T1286" s="482"/>
      <c r="U1286" s="394"/>
      <c r="V1286" s="408"/>
    </row>
    <row r="1287" spans="1:22" customFormat="1">
      <c r="A1287" s="121"/>
      <c r="B1287" s="121"/>
      <c r="C1287" s="121"/>
      <c r="D1287" s="121"/>
      <c r="E1287" s="121"/>
      <c r="F1287" s="121"/>
      <c r="G1287" s="121"/>
      <c r="H1287" s="121"/>
      <c r="I1287" s="121"/>
      <c r="J1287" s="10"/>
      <c r="K1287" s="9"/>
      <c r="L1287" s="415"/>
      <c r="M1287" s="408"/>
      <c r="N1287" s="408"/>
      <c r="O1287" s="408"/>
      <c r="P1287" s="408"/>
      <c r="Q1287" s="482"/>
      <c r="R1287" s="394"/>
      <c r="S1287" s="408"/>
      <c r="T1287" s="482"/>
      <c r="U1287" s="394"/>
      <c r="V1287" s="408"/>
    </row>
    <row r="1288" spans="1:22" customFormat="1">
      <c r="A1288" s="121"/>
      <c r="B1288" s="121"/>
      <c r="C1288" s="121"/>
      <c r="D1288" s="121"/>
      <c r="E1288" s="121"/>
      <c r="F1288" s="121"/>
      <c r="G1288" s="121"/>
      <c r="H1288" s="121"/>
      <c r="I1288" s="121"/>
      <c r="J1288" s="10"/>
      <c r="K1288" s="9"/>
      <c r="L1288" s="415"/>
      <c r="M1288" s="408"/>
      <c r="N1288" s="408"/>
      <c r="O1288" s="408"/>
      <c r="P1288" s="408"/>
      <c r="Q1288" s="482"/>
      <c r="R1288" s="394"/>
      <c r="S1288" s="408"/>
      <c r="T1288" s="482"/>
      <c r="U1288" s="394"/>
      <c r="V1288" s="408"/>
    </row>
    <row r="1289" spans="1:22" customFormat="1">
      <c r="A1289" s="121"/>
      <c r="B1289" s="121"/>
      <c r="C1289" s="121"/>
      <c r="D1289" s="121"/>
      <c r="E1289" s="121"/>
      <c r="F1289" s="121"/>
      <c r="G1289" s="121"/>
      <c r="H1289" s="121"/>
      <c r="I1289" s="121"/>
      <c r="J1289" s="10"/>
      <c r="K1289" s="9"/>
      <c r="L1289" s="415"/>
      <c r="M1289" s="408"/>
      <c r="N1289" s="408"/>
      <c r="O1289" s="408"/>
      <c r="P1289" s="408"/>
      <c r="Q1289" s="482"/>
      <c r="R1289" s="394"/>
      <c r="S1289" s="408"/>
      <c r="T1289" s="482"/>
      <c r="U1289" s="394"/>
      <c r="V1289" s="408"/>
    </row>
    <row r="1290" spans="1:22" customFormat="1">
      <c r="A1290" s="121"/>
      <c r="B1290" s="121"/>
      <c r="C1290" s="121"/>
      <c r="D1290" s="121"/>
      <c r="E1290" s="121"/>
      <c r="F1290" s="121"/>
      <c r="G1290" s="121"/>
      <c r="H1290" s="121"/>
      <c r="I1290" s="121"/>
      <c r="J1290" s="10"/>
      <c r="K1290" s="9"/>
      <c r="L1290" s="415"/>
      <c r="M1290" s="408"/>
      <c r="N1290" s="408"/>
      <c r="O1290" s="408"/>
      <c r="P1290" s="408"/>
      <c r="Q1290" s="482"/>
      <c r="R1290" s="394"/>
      <c r="S1290" s="408"/>
      <c r="T1290" s="482"/>
      <c r="U1290" s="394"/>
      <c r="V1290" s="408"/>
    </row>
    <row r="1291" spans="1:22" customFormat="1">
      <c r="A1291" s="121"/>
      <c r="B1291" s="121"/>
      <c r="C1291" s="121"/>
      <c r="D1291" s="121"/>
      <c r="E1291" s="121"/>
      <c r="F1291" s="121"/>
      <c r="G1291" s="121"/>
      <c r="H1291" s="121"/>
      <c r="I1291" s="121"/>
      <c r="J1291" s="10"/>
      <c r="K1291" s="9"/>
      <c r="L1291" s="415"/>
      <c r="M1291" s="408"/>
      <c r="N1291" s="408"/>
      <c r="O1291" s="408"/>
      <c r="P1291" s="408"/>
      <c r="Q1291" s="482"/>
      <c r="R1291" s="394"/>
      <c r="S1291" s="408"/>
      <c r="T1291" s="482"/>
      <c r="U1291" s="394"/>
      <c r="V1291" s="408"/>
    </row>
    <row r="1292" spans="1:22" customFormat="1">
      <c r="A1292" s="121"/>
      <c r="B1292" s="121"/>
      <c r="C1292" s="121"/>
      <c r="D1292" s="121"/>
      <c r="E1292" s="121"/>
      <c r="F1292" s="121"/>
      <c r="G1292" s="121"/>
      <c r="H1292" s="121"/>
      <c r="I1292" s="121"/>
      <c r="J1292" s="10"/>
      <c r="K1292" s="9"/>
      <c r="L1292" s="415"/>
      <c r="M1292" s="408"/>
      <c r="N1292" s="408"/>
      <c r="O1292" s="408"/>
      <c r="P1292" s="408"/>
      <c r="Q1292" s="482"/>
      <c r="R1292" s="394"/>
      <c r="S1292" s="408"/>
      <c r="T1292" s="482"/>
      <c r="U1292" s="394"/>
      <c r="V1292" s="408"/>
    </row>
    <row r="1293" spans="1:22" customFormat="1">
      <c r="A1293" s="121"/>
      <c r="B1293" s="121"/>
      <c r="C1293" s="121"/>
      <c r="D1293" s="121"/>
      <c r="E1293" s="121"/>
      <c r="F1293" s="121"/>
      <c r="G1293" s="121"/>
      <c r="H1293" s="121"/>
      <c r="I1293" s="121"/>
      <c r="J1293" s="10"/>
      <c r="K1293" s="9"/>
      <c r="L1293" s="415"/>
      <c r="M1293" s="408"/>
      <c r="N1293" s="408"/>
      <c r="O1293" s="408"/>
      <c r="P1293" s="408"/>
      <c r="Q1293" s="482"/>
      <c r="R1293" s="394"/>
      <c r="S1293" s="408"/>
      <c r="T1293" s="482"/>
      <c r="U1293" s="394"/>
      <c r="V1293" s="408"/>
    </row>
    <row r="1294" spans="1:22" customFormat="1">
      <c r="A1294" s="121"/>
      <c r="B1294" s="121"/>
      <c r="C1294" s="121"/>
      <c r="D1294" s="121"/>
      <c r="E1294" s="121"/>
      <c r="F1294" s="121"/>
      <c r="G1294" s="121"/>
      <c r="H1294" s="121"/>
      <c r="I1294" s="121"/>
      <c r="J1294" s="10"/>
      <c r="K1294" s="9"/>
      <c r="L1294" s="415"/>
      <c r="M1294" s="408"/>
      <c r="N1294" s="408"/>
      <c r="O1294" s="408"/>
      <c r="P1294" s="408"/>
      <c r="Q1294" s="482"/>
      <c r="R1294" s="394"/>
      <c r="S1294" s="408"/>
      <c r="T1294" s="482"/>
      <c r="U1294" s="394"/>
      <c r="V1294" s="408"/>
    </row>
    <row r="1295" spans="1:22" customFormat="1">
      <c r="A1295" s="121"/>
      <c r="B1295" s="121"/>
      <c r="C1295" s="121"/>
      <c r="D1295" s="121"/>
      <c r="E1295" s="121"/>
      <c r="F1295" s="121"/>
      <c r="G1295" s="121"/>
      <c r="H1295" s="121"/>
      <c r="I1295" s="121"/>
      <c r="J1295" s="10"/>
      <c r="K1295" s="9"/>
      <c r="L1295" s="415"/>
      <c r="M1295" s="408"/>
      <c r="N1295" s="408"/>
      <c r="O1295" s="408"/>
      <c r="P1295" s="408"/>
      <c r="Q1295" s="482"/>
      <c r="R1295" s="394"/>
      <c r="S1295" s="408"/>
      <c r="T1295" s="482"/>
      <c r="U1295" s="394"/>
      <c r="V1295" s="408"/>
    </row>
    <row r="1296" spans="1:22" customFormat="1">
      <c r="A1296" s="121"/>
      <c r="B1296" s="121"/>
      <c r="C1296" s="121"/>
      <c r="D1296" s="121"/>
      <c r="E1296" s="121"/>
      <c r="F1296" s="121"/>
      <c r="G1296" s="121"/>
      <c r="H1296" s="121"/>
      <c r="I1296" s="121"/>
      <c r="J1296" s="10"/>
      <c r="K1296" s="9"/>
      <c r="L1296" s="415"/>
      <c r="M1296" s="408"/>
      <c r="N1296" s="408"/>
      <c r="O1296" s="408"/>
      <c r="P1296" s="408"/>
      <c r="Q1296" s="482"/>
      <c r="R1296" s="394"/>
      <c r="S1296" s="408"/>
      <c r="T1296" s="482"/>
      <c r="U1296" s="394"/>
      <c r="V1296" s="408"/>
    </row>
    <row r="1297" spans="1:22" customFormat="1">
      <c r="A1297" s="121"/>
      <c r="B1297" s="121"/>
      <c r="C1297" s="121"/>
      <c r="D1297" s="121"/>
      <c r="E1297" s="121"/>
      <c r="F1297" s="121"/>
      <c r="G1297" s="121"/>
      <c r="H1297" s="121"/>
      <c r="I1297" s="121"/>
      <c r="J1297" s="10"/>
      <c r="K1297" s="9"/>
      <c r="L1297" s="415"/>
      <c r="M1297" s="408"/>
      <c r="N1297" s="408"/>
      <c r="O1297" s="408"/>
      <c r="P1297" s="408"/>
      <c r="Q1297" s="482"/>
      <c r="R1297" s="394"/>
      <c r="S1297" s="408"/>
      <c r="T1297" s="482"/>
      <c r="U1297" s="394"/>
      <c r="V1297" s="408"/>
    </row>
    <row r="1298" spans="1:22" customFormat="1">
      <c r="A1298" s="121"/>
      <c r="B1298" s="121"/>
      <c r="C1298" s="121"/>
      <c r="D1298" s="121"/>
      <c r="E1298" s="121"/>
      <c r="F1298" s="121"/>
      <c r="G1298" s="121"/>
      <c r="H1298" s="121"/>
      <c r="I1298" s="121"/>
      <c r="J1298" s="10"/>
      <c r="K1298" s="9"/>
      <c r="L1298" s="415"/>
      <c r="M1298" s="408"/>
      <c r="N1298" s="408"/>
      <c r="O1298" s="408"/>
      <c r="P1298" s="408"/>
      <c r="Q1298" s="482"/>
      <c r="R1298" s="394"/>
      <c r="S1298" s="408"/>
      <c r="T1298" s="482"/>
      <c r="U1298" s="394"/>
      <c r="V1298" s="408"/>
    </row>
    <row r="1299" spans="1:22" customFormat="1">
      <c r="A1299" s="121"/>
      <c r="B1299" s="121"/>
      <c r="C1299" s="121"/>
      <c r="D1299" s="121"/>
      <c r="E1299" s="121"/>
      <c r="F1299" s="121"/>
      <c r="G1299" s="121"/>
      <c r="H1299" s="121"/>
      <c r="I1299" s="121"/>
      <c r="J1299" s="10"/>
      <c r="K1299" s="9"/>
      <c r="L1299" s="415"/>
      <c r="M1299" s="408"/>
      <c r="N1299" s="408"/>
      <c r="O1299" s="408"/>
      <c r="P1299" s="408"/>
      <c r="Q1299" s="482"/>
      <c r="R1299" s="394"/>
      <c r="S1299" s="408"/>
      <c r="T1299" s="482"/>
      <c r="U1299" s="394"/>
      <c r="V1299" s="408"/>
    </row>
    <row r="1300" spans="1:22" customFormat="1">
      <c r="A1300" s="121"/>
      <c r="B1300" s="121"/>
      <c r="C1300" s="121"/>
      <c r="D1300" s="121"/>
      <c r="E1300" s="121"/>
      <c r="F1300" s="121"/>
      <c r="G1300" s="121"/>
      <c r="H1300" s="121"/>
      <c r="I1300" s="121"/>
      <c r="J1300" s="10"/>
      <c r="K1300" s="9"/>
      <c r="L1300" s="415"/>
      <c r="M1300" s="408"/>
      <c r="N1300" s="408"/>
      <c r="O1300" s="408"/>
      <c r="P1300" s="408"/>
      <c r="Q1300" s="482"/>
      <c r="R1300" s="394"/>
      <c r="S1300" s="408"/>
      <c r="T1300" s="482"/>
      <c r="U1300" s="394"/>
      <c r="V1300" s="408"/>
    </row>
    <row r="1301" spans="1:22" customFormat="1">
      <c r="A1301" s="121"/>
      <c r="B1301" s="121"/>
      <c r="C1301" s="121"/>
      <c r="D1301" s="121"/>
      <c r="E1301" s="121"/>
      <c r="F1301" s="121"/>
      <c r="G1301" s="121"/>
      <c r="H1301" s="121"/>
      <c r="I1301" s="121"/>
      <c r="J1301" s="10"/>
      <c r="K1301" s="9"/>
      <c r="L1301" s="415"/>
      <c r="M1301" s="408"/>
      <c r="N1301" s="408"/>
      <c r="O1301" s="408"/>
      <c r="P1301" s="408"/>
      <c r="Q1301" s="482"/>
      <c r="R1301" s="394"/>
      <c r="S1301" s="408"/>
      <c r="T1301" s="482"/>
      <c r="U1301" s="394"/>
      <c r="V1301" s="408"/>
    </row>
    <row r="1302" spans="1:22" customFormat="1">
      <c r="A1302" s="121"/>
      <c r="B1302" s="121"/>
      <c r="C1302" s="121"/>
      <c r="D1302" s="121"/>
      <c r="E1302" s="121"/>
      <c r="F1302" s="121"/>
      <c r="G1302" s="121"/>
      <c r="H1302" s="121"/>
      <c r="I1302" s="121"/>
      <c r="J1302" s="10"/>
      <c r="K1302" s="9"/>
      <c r="L1302" s="415"/>
      <c r="M1302" s="408"/>
      <c r="N1302" s="408"/>
      <c r="O1302" s="408"/>
      <c r="P1302" s="408"/>
      <c r="Q1302" s="482"/>
      <c r="R1302" s="394"/>
      <c r="S1302" s="408"/>
      <c r="T1302" s="482"/>
      <c r="U1302" s="394"/>
      <c r="V1302" s="408"/>
    </row>
    <row r="1303" spans="1:22" customFormat="1">
      <c r="A1303" s="121"/>
      <c r="B1303" s="121"/>
      <c r="C1303" s="121"/>
      <c r="D1303" s="121"/>
      <c r="E1303" s="121"/>
      <c r="F1303" s="121"/>
      <c r="G1303" s="121"/>
      <c r="H1303" s="121"/>
      <c r="I1303" s="121"/>
      <c r="J1303" s="10"/>
      <c r="K1303" s="9"/>
      <c r="L1303" s="415"/>
      <c r="M1303" s="408"/>
      <c r="N1303" s="408"/>
      <c r="O1303" s="408"/>
      <c r="P1303" s="408"/>
      <c r="Q1303" s="482"/>
      <c r="R1303" s="394"/>
      <c r="S1303" s="408"/>
      <c r="T1303" s="482"/>
      <c r="U1303" s="394"/>
      <c r="V1303" s="408"/>
    </row>
    <row r="1304" spans="1:22" customFormat="1">
      <c r="A1304" s="121"/>
      <c r="B1304" s="121"/>
      <c r="C1304" s="121"/>
      <c r="D1304" s="121"/>
      <c r="E1304" s="121"/>
      <c r="F1304" s="121"/>
      <c r="G1304" s="121"/>
      <c r="H1304" s="121"/>
      <c r="I1304" s="121"/>
      <c r="J1304" s="10"/>
      <c r="K1304" s="9"/>
      <c r="L1304" s="415"/>
      <c r="M1304" s="408"/>
      <c r="N1304" s="408"/>
      <c r="O1304" s="408"/>
      <c r="P1304" s="408"/>
      <c r="Q1304" s="482"/>
      <c r="R1304" s="394"/>
      <c r="S1304" s="408"/>
      <c r="T1304" s="482"/>
      <c r="U1304" s="394"/>
      <c r="V1304" s="408"/>
    </row>
    <row r="1305" spans="1:22" customFormat="1">
      <c r="A1305" s="121"/>
      <c r="B1305" s="121"/>
      <c r="C1305" s="121"/>
      <c r="D1305" s="121"/>
      <c r="E1305" s="121"/>
      <c r="F1305" s="121"/>
      <c r="G1305" s="121"/>
      <c r="H1305" s="121"/>
      <c r="I1305" s="121"/>
      <c r="J1305" s="10"/>
      <c r="K1305" s="9"/>
      <c r="L1305" s="415"/>
      <c r="M1305" s="408"/>
      <c r="N1305" s="408"/>
      <c r="O1305" s="408"/>
      <c r="P1305" s="408"/>
      <c r="Q1305" s="482"/>
      <c r="R1305" s="394"/>
      <c r="S1305" s="408"/>
      <c r="T1305" s="482"/>
      <c r="U1305" s="394"/>
      <c r="V1305" s="408"/>
    </row>
    <row r="1306" spans="1:22" customFormat="1">
      <c r="A1306" s="121"/>
      <c r="B1306" s="121"/>
      <c r="C1306" s="121"/>
      <c r="D1306" s="121"/>
      <c r="E1306" s="121"/>
      <c r="F1306" s="121"/>
      <c r="G1306" s="121"/>
      <c r="H1306" s="121"/>
      <c r="I1306" s="121"/>
      <c r="J1306" s="10"/>
      <c r="K1306" s="9"/>
      <c r="L1306" s="415"/>
      <c r="M1306" s="408"/>
      <c r="N1306" s="408"/>
      <c r="O1306" s="408"/>
      <c r="P1306" s="408"/>
      <c r="Q1306" s="482"/>
      <c r="R1306" s="394"/>
      <c r="S1306" s="408"/>
      <c r="T1306" s="482"/>
      <c r="U1306" s="394"/>
      <c r="V1306" s="408"/>
    </row>
    <row r="1307" spans="1:22" customFormat="1">
      <c r="A1307" s="121"/>
      <c r="B1307" s="121"/>
      <c r="C1307" s="121"/>
      <c r="D1307" s="121"/>
      <c r="E1307" s="121"/>
      <c r="F1307" s="121"/>
      <c r="G1307" s="121"/>
      <c r="H1307" s="121"/>
      <c r="I1307" s="121"/>
      <c r="J1307" s="10"/>
      <c r="K1307" s="9"/>
      <c r="L1307" s="415"/>
      <c r="M1307" s="408"/>
      <c r="N1307" s="408"/>
      <c r="O1307" s="408"/>
      <c r="P1307" s="408"/>
      <c r="Q1307" s="482"/>
      <c r="R1307" s="394"/>
      <c r="S1307" s="408"/>
      <c r="T1307" s="482"/>
      <c r="U1307" s="394"/>
      <c r="V1307" s="408"/>
    </row>
    <row r="1308" spans="1:22" customFormat="1">
      <c r="A1308" s="121"/>
      <c r="B1308" s="121"/>
      <c r="C1308" s="121"/>
      <c r="D1308" s="121"/>
      <c r="E1308" s="121"/>
      <c r="F1308" s="121"/>
      <c r="G1308" s="121"/>
      <c r="H1308" s="121"/>
      <c r="I1308" s="121"/>
      <c r="J1308" s="10"/>
      <c r="K1308" s="9"/>
      <c r="L1308" s="415"/>
      <c r="M1308" s="408"/>
      <c r="N1308" s="408"/>
      <c r="O1308" s="408"/>
      <c r="P1308" s="408"/>
      <c r="Q1308" s="482"/>
      <c r="R1308" s="394"/>
      <c r="S1308" s="408"/>
      <c r="T1308" s="482"/>
      <c r="U1308" s="394"/>
      <c r="V1308" s="408"/>
    </row>
    <row r="1309" spans="1:22" customFormat="1">
      <c r="A1309" s="121"/>
      <c r="B1309" s="121"/>
      <c r="C1309" s="121"/>
      <c r="D1309" s="121"/>
      <c r="E1309" s="121"/>
      <c r="F1309" s="121"/>
      <c r="G1309" s="121"/>
      <c r="H1309" s="121"/>
      <c r="I1309" s="121"/>
      <c r="J1309" s="10"/>
      <c r="K1309" s="9"/>
      <c r="L1309" s="415"/>
      <c r="M1309" s="408"/>
      <c r="N1309" s="408"/>
      <c r="O1309" s="408"/>
      <c r="P1309" s="408"/>
      <c r="Q1309" s="482"/>
      <c r="R1309" s="394"/>
      <c r="S1309" s="408"/>
      <c r="T1309" s="482"/>
      <c r="U1309" s="394"/>
      <c r="V1309" s="408"/>
    </row>
    <row r="1310" spans="1:22" customFormat="1">
      <c r="A1310" s="121"/>
      <c r="B1310" s="121"/>
      <c r="C1310" s="121"/>
      <c r="D1310" s="121"/>
      <c r="E1310" s="121"/>
      <c r="F1310" s="121"/>
      <c r="G1310" s="121"/>
      <c r="H1310" s="121"/>
      <c r="I1310" s="121"/>
      <c r="J1310" s="10"/>
      <c r="K1310" s="9"/>
      <c r="L1310" s="415"/>
      <c r="M1310" s="408"/>
      <c r="N1310" s="408"/>
      <c r="O1310" s="408"/>
      <c r="P1310" s="408"/>
      <c r="Q1310" s="482"/>
      <c r="R1310" s="394"/>
      <c r="S1310" s="408"/>
      <c r="T1310" s="482"/>
      <c r="U1310" s="394"/>
      <c r="V1310" s="408"/>
    </row>
    <row r="1311" spans="1:22" customFormat="1">
      <c r="A1311" s="121"/>
      <c r="B1311" s="121"/>
      <c r="C1311" s="121"/>
      <c r="D1311" s="121"/>
      <c r="E1311" s="121"/>
      <c r="F1311" s="121"/>
      <c r="G1311" s="121"/>
      <c r="H1311" s="121"/>
      <c r="I1311" s="121"/>
      <c r="J1311" s="10"/>
      <c r="K1311" s="9"/>
      <c r="L1311" s="415"/>
      <c r="M1311" s="408"/>
      <c r="N1311" s="408"/>
      <c r="O1311" s="408"/>
      <c r="P1311" s="408"/>
      <c r="Q1311" s="482"/>
      <c r="R1311" s="394"/>
      <c r="S1311" s="408"/>
      <c r="T1311" s="482"/>
      <c r="U1311" s="394"/>
      <c r="V1311" s="408"/>
    </row>
    <row r="1312" spans="1:22" customFormat="1">
      <c r="A1312" s="121"/>
      <c r="B1312" s="121"/>
      <c r="C1312" s="121"/>
      <c r="D1312" s="121"/>
      <c r="E1312" s="121"/>
      <c r="F1312" s="121"/>
      <c r="G1312" s="121"/>
      <c r="H1312" s="121"/>
      <c r="I1312" s="121"/>
      <c r="J1312" s="10"/>
      <c r="K1312" s="9"/>
      <c r="L1312" s="415"/>
      <c r="M1312" s="408"/>
      <c r="N1312" s="408"/>
      <c r="O1312" s="408"/>
      <c r="P1312" s="408"/>
      <c r="Q1312" s="482"/>
      <c r="R1312" s="394"/>
      <c r="S1312" s="408"/>
      <c r="T1312" s="482"/>
      <c r="U1312" s="394"/>
      <c r="V1312" s="408"/>
    </row>
    <row r="1313" spans="1:22" customFormat="1">
      <c r="A1313" s="121"/>
      <c r="B1313" s="121"/>
      <c r="C1313" s="121"/>
      <c r="D1313" s="121"/>
      <c r="E1313" s="121"/>
      <c r="F1313" s="121"/>
      <c r="G1313" s="121"/>
      <c r="H1313" s="121"/>
      <c r="I1313" s="121"/>
      <c r="J1313" s="10"/>
      <c r="K1313" s="9"/>
      <c r="L1313" s="415"/>
      <c r="M1313" s="408"/>
      <c r="N1313" s="408"/>
      <c r="O1313" s="408"/>
      <c r="P1313" s="408"/>
      <c r="Q1313" s="482"/>
      <c r="R1313" s="394"/>
      <c r="S1313" s="408"/>
      <c r="T1313" s="482"/>
      <c r="U1313" s="394"/>
      <c r="V1313" s="408"/>
    </row>
    <row r="1314" spans="1:22" customFormat="1">
      <c r="A1314" s="121"/>
      <c r="B1314" s="121"/>
      <c r="C1314" s="121"/>
      <c r="D1314" s="121"/>
      <c r="E1314" s="121"/>
      <c r="F1314" s="121"/>
      <c r="G1314" s="121"/>
      <c r="H1314" s="121"/>
      <c r="I1314" s="121"/>
      <c r="J1314" s="10"/>
      <c r="K1314" s="9"/>
      <c r="L1314" s="415"/>
      <c r="M1314" s="408"/>
      <c r="N1314" s="408"/>
      <c r="O1314" s="408"/>
      <c r="P1314" s="408"/>
      <c r="Q1314" s="482"/>
      <c r="R1314" s="394"/>
      <c r="S1314" s="408"/>
      <c r="T1314" s="482"/>
      <c r="U1314" s="394"/>
      <c r="V1314" s="408"/>
    </row>
    <row r="1315" spans="1:22" customFormat="1">
      <c r="A1315" s="121"/>
      <c r="B1315" s="121"/>
      <c r="C1315" s="121"/>
      <c r="D1315" s="121"/>
      <c r="E1315" s="121"/>
      <c r="F1315" s="121"/>
      <c r="G1315" s="121"/>
      <c r="H1315" s="121"/>
      <c r="I1315" s="121"/>
      <c r="J1315" s="10"/>
      <c r="K1315" s="9"/>
      <c r="L1315" s="415"/>
      <c r="M1315" s="408"/>
      <c r="N1315" s="408"/>
      <c r="O1315" s="408"/>
      <c r="P1315" s="408"/>
      <c r="Q1315" s="482"/>
      <c r="R1315" s="394"/>
      <c r="S1315" s="408"/>
      <c r="T1315" s="482"/>
      <c r="U1315" s="394"/>
      <c r="V1315" s="408"/>
    </row>
    <row r="1316" spans="1:22" customFormat="1">
      <c r="A1316" s="121"/>
      <c r="B1316" s="121"/>
      <c r="C1316" s="121"/>
      <c r="D1316" s="121"/>
      <c r="E1316" s="121"/>
      <c r="F1316" s="121"/>
      <c r="G1316" s="121"/>
      <c r="H1316" s="121"/>
      <c r="I1316" s="121"/>
      <c r="J1316" s="10"/>
      <c r="K1316" s="9"/>
      <c r="L1316" s="415"/>
      <c r="M1316" s="408"/>
      <c r="N1316" s="408"/>
      <c r="O1316" s="408"/>
      <c r="P1316" s="408"/>
      <c r="Q1316" s="482"/>
      <c r="R1316" s="394"/>
      <c r="S1316" s="408"/>
      <c r="T1316" s="482"/>
      <c r="U1316" s="394"/>
      <c r="V1316" s="408"/>
    </row>
    <row r="1317" spans="1:22" customFormat="1">
      <c r="A1317" s="121"/>
      <c r="B1317" s="121"/>
      <c r="C1317" s="121"/>
      <c r="D1317" s="121"/>
      <c r="E1317" s="121"/>
      <c r="F1317" s="121"/>
      <c r="G1317" s="121"/>
      <c r="H1317" s="121"/>
      <c r="I1317" s="121"/>
      <c r="J1317" s="10"/>
      <c r="K1317" s="9"/>
      <c r="L1317" s="415"/>
      <c r="M1317" s="408"/>
      <c r="N1317" s="408"/>
      <c r="O1317" s="408"/>
      <c r="P1317" s="408"/>
      <c r="Q1317" s="482"/>
      <c r="R1317" s="394"/>
      <c r="S1317" s="408"/>
      <c r="T1317" s="482"/>
      <c r="U1317" s="394"/>
      <c r="V1317" s="408"/>
    </row>
    <row r="1318" spans="1:22" customFormat="1">
      <c r="A1318" s="121"/>
      <c r="B1318" s="121"/>
      <c r="C1318" s="121"/>
      <c r="D1318" s="121"/>
      <c r="E1318" s="121"/>
      <c r="F1318" s="121"/>
      <c r="G1318" s="121"/>
      <c r="H1318" s="121"/>
      <c r="I1318" s="121"/>
      <c r="J1318" s="10"/>
      <c r="K1318" s="9"/>
      <c r="L1318" s="415"/>
      <c r="M1318" s="408"/>
      <c r="N1318" s="408"/>
      <c r="O1318" s="408"/>
      <c r="P1318" s="408"/>
      <c r="Q1318" s="482"/>
      <c r="R1318" s="394"/>
      <c r="S1318" s="408"/>
      <c r="T1318" s="482"/>
      <c r="U1318" s="394"/>
      <c r="V1318" s="408"/>
    </row>
    <row r="1319" spans="1:22" customFormat="1">
      <c r="A1319" s="121"/>
      <c r="B1319" s="121"/>
      <c r="C1319" s="121"/>
      <c r="D1319" s="121"/>
      <c r="E1319" s="121"/>
      <c r="F1319" s="121"/>
      <c r="G1319" s="121"/>
      <c r="H1319" s="121"/>
      <c r="I1319" s="121"/>
      <c r="J1319" s="10"/>
      <c r="K1319" s="9"/>
      <c r="L1319" s="415"/>
      <c r="M1319" s="408"/>
      <c r="N1319" s="408"/>
      <c r="O1319" s="408"/>
      <c r="P1319" s="408"/>
      <c r="Q1319" s="482"/>
      <c r="R1319" s="394"/>
      <c r="S1319" s="408"/>
      <c r="T1319" s="482"/>
      <c r="U1319" s="394"/>
      <c r="V1319" s="408"/>
    </row>
    <row r="1320" spans="1:22" customFormat="1">
      <c r="A1320" s="121"/>
      <c r="B1320" s="121"/>
      <c r="C1320" s="121"/>
      <c r="D1320" s="121"/>
      <c r="E1320" s="121"/>
      <c r="F1320" s="121"/>
      <c r="G1320" s="121"/>
      <c r="H1320" s="121"/>
      <c r="I1320" s="121"/>
      <c r="J1320" s="10"/>
      <c r="K1320" s="9"/>
      <c r="L1320" s="415"/>
      <c r="M1320" s="408"/>
      <c r="N1320" s="408"/>
      <c r="O1320" s="408"/>
      <c r="P1320" s="408"/>
      <c r="Q1320" s="482"/>
      <c r="R1320" s="394"/>
      <c r="S1320" s="408"/>
      <c r="T1320" s="482"/>
      <c r="U1320" s="394"/>
      <c r="V1320" s="408"/>
    </row>
    <row r="1321" spans="1:22" customFormat="1">
      <c r="A1321" s="121"/>
      <c r="B1321" s="121"/>
      <c r="C1321" s="121"/>
      <c r="D1321" s="121"/>
      <c r="E1321" s="121"/>
      <c r="F1321" s="121"/>
      <c r="G1321" s="121"/>
      <c r="H1321" s="121"/>
      <c r="I1321" s="121"/>
      <c r="J1321" s="10"/>
      <c r="K1321" s="9"/>
      <c r="L1321" s="415"/>
      <c r="M1321" s="408"/>
      <c r="N1321" s="408"/>
      <c r="O1321" s="408"/>
      <c r="P1321" s="408"/>
      <c r="Q1321" s="482"/>
      <c r="R1321" s="394"/>
      <c r="S1321" s="408"/>
      <c r="T1321" s="482"/>
      <c r="U1321" s="394"/>
      <c r="V1321" s="408"/>
    </row>
    <row r="1322" spans="1:22" customFormat="1">
      <c r="A1322" s="121"/>
      <c r="B1322" s="121"/>
      <c r="C1322" s="121"/>
      <c r="D1322" s="121"/>
      <c r="E1322" s="121"/>
      <c r="F1322" s="121"/>
      <c r="G1322" s="121"/>
      <c r="H1322" s="121"/>
      <c r="I1322" s="121"/>
      <c r="J1322" s="10"/>
      <c r="K1322" s="9"/>
      <c r="L1322" s="415"/>
      <c r="M1322" s="408"/>
      <c r="N1322" s="408"/>
      <c r="O1322" s="408"/>
      <c r="P1322" s="408"/>
      <c r="Q1322" s="482"/>
      <c r="R1322" s="394"/>
      <c r="S1322" s="408"/>
      <c r="T1322" s="482"/>
      <c r="U1322" s="394"/>
      <c r="V1322" s="408"/>
    </row>
    <row r="1323" spans="1:22" customFormat="1">
      <c r="A1323" s="121"/>
      <c r="B1323" s="121"/>
      <c r="C1323" s="121"/>
      <c r="D1323" s="121"/>
      <c r="E1323" s="121"/>
      <c r="F1323" s="121"/>
      <c r="G1323" s="121"/>
      <c r="H1323" s="121"/>
      <c r="I1323" s="121"/>
      <c r="J1323" s="10"/>
      <c r="K1323" s="9"/>
      <c r="L1323" s="415"/>
      <c r="M1323" s="408"/>
      <c r="N1323" s="408"/>
      <c r="O1323" s="408"/>
      <c r="P1323" s="408"/>
      <c r="Q1323" s="482"/>
      <c r="R1323" s="394"/>
      <c r="S1323" s="408"/>
      <c r="T1323" s="482"/>
      <c r="U1323" s="394"/>
      <c r="V1323" s="408"/>
    </row>
    <row r="1324" spans="1:22" customFormat="1">
      <c r="A1324" s="121"/>
      <c r="B1324" s="121"/>
      <c r="C1324" s="121"/>
      <c r="D1324" s="121"/>
      <c r="E1324" s="121"/>
      <c r="F1324" s="121"/>
      <c r="G1324" s="121"/>
      <c r="H1324" s="121"/>
      <c r="I1324" s="121"/>
      <c r="J1324" s="10"/>
      <c r="K1324" s="9"/>
      <c r="L1324" s="415"/>
      <c r="M1324" s="408"/>
      <c r="N1324" s="408"/>
      <c r="O1324" s="408"/>
      <c r="P1324" s="408"/>
      <c r="Q1324" s="482"/>
      <c r="R1324" s="394"/>
      <c r="S1324" s="408"/>
      <c r="T1324" s="482"/>
      <c r="U1324" s="394"/>
      <c r="V1324" s="408"/>
    </row>
    <row r="1325" spans="1:22" customFormat="1">
      <c r="A1325" s="121"/>
      <c r="B1325" s="121"/>
      <c r="C1325" s="121"/>
      <c r="D1325" s="121"/>
      <c r="E1325" s="121"/>
      <c r="F1325" s="121"/>
      <c r="G1325" s="121"/>
      <c r="H1325" s="121"/>
      <c r="I1325" s="121"/>
      <c r="J1325" s="10"/>
      <c r="K1325" s="9"/>
      <c r="L1325" s="415"/>
      <c r="M1325" s="408"/>
      <c r="N1325" s="408"/>
      <c r="O1325" s="408"/>
      <c r="P1325" s="408"/>
      <c r="Q1325" s="482"/>
      <c r="R1325" s="394"/>
      <c r="S1325" s="408"/>
      <c r="T1325" s="482"/>
      <c r="U1325" s="394"/>
      <c r="V1325" s="408"/>
    </row>
    <row r="1326" spans="1:22" customFormat="1">
      <c r="A1326" s="121"/>
      <c r="B1326" s="121"/>
      <c r="C1326" s="121"/>
      <c r="D1326" s="121"/>
      <c r="E1326" s="121"/>
      <c r="F1326" s="121"/>
      <c r="G1326" s="121"/>
      <c r="H1326" s="121"/>
      <c r="I1326" s="121"/>
      <c r="J1326" s="10"/>
      <c r="K1326" s="9"/>
      <c r="L1326" s="415"/>
      <c r="M1326" s="408"/>
      <c r="N1326" s="408"/>
      <c r="O1326" s="408"/>
      <c r="P1326" s="408"/>
      <c r="Q1326" s="482"/>
      <c r="R1326" s="394"/>
      <c r="S1326" s="408"/>
      <c r="T1326" s="482"/>
      <c r="U1326" s="394"/>
      <c r="V1326" s="408"/>
    </row>
    <row r="1327" spans="1:22" customFormat="1">
      <c r="A1327" s="121"/>
      <c r="B1327" s="121"/>
      <c r="C1327" s="121"/>
      <c r="D1327" s="121"/>
      <c r="E1327" s="121"/>
      <c r="F1327" s="121"/>
      <c r="G1327" s="121"/>
      <c r="H1327" s="121"/>
      <c r="I1327" s="121"/>
      <c r="J1327" s="10"/>
      <c r="K1327" s="9"/>
      <c r="L1327" s="415"/>
      <c r="M1327" s="408"/>
      <c r="N1327" s="408"/>
      <c r="O1327" s="408"/>
      <c r="P1327" s="408"/>
      <c r="Q1327" s="482"/>
      <c r="R1327" s="394"/>
      <c r="S1327" s="408"/>
      <c r="T1327" s="482"/>
      <c r="U1327" s="394"/>
      <c r="V1327" s="408"/>
    </row>
    <row r="1328" spans="1:22" customFormat="1">
      <c r="A1328" s="121"/>
      <c r="B1328" s="121"/>
      <c r="C1328" s="121"/>
      <c r="D1328" s="121"/>
      <c r="E1328" s="121"/>
      <c r="F1328" s="121"/>
      <c r="G1328" s="121"/>
      <c r="H1328" s="121"/>
      <c r="I1328" s="121"/>
      <c r="J1328" s="10"/>
      <c r="K1328" s="9"/>
      <c r="L1328" s="415"/>
      <c r="M1328" s="408"/>
      <c r="N1328" s="408"/>
      <c r="O1328" s="408"/>
      <c r="P1328" s="408"/>
      <c r="Q1328" s="482"/>
      <c r="R1328" s="394"/>
      <c r="S1328" s="408"/>
      <c r="T1328" s="482"/>
      <c r="U1328" s="394"/>
      <c r="V1328" s="408"/>
    </row>
    <row r="1329" spans="1:22" customFormat="1">
      <c r="A1329" s="121"/>
      <c r="B1329" s="121"/>
      <c r="C1329" s="121"/>
      <c r="D1329" s="121"/>
      <c r="E1329" s="121"/>
      <c r="F1329" s="121"/>
      <c r="G1329" s="121"/>
      <c r="H1329" s="121"/>
      <c r="I1329" s="121"/>
      <c r="J1329" s="10"/>
      <c r="K1329" s="9"/>
      <c r="L1329" s="415"/>
      <c r="M1329" s="408"/>
      <c r="N1329" s="408"/>
      <c r="O1329" s="408"/>
      <c r="P1329" s="408"/>
      <c r="Q1329" s="482"/>
      <c r="R1329" s="394"/>
      <c r="S1329" s="408"/>
      <c r="T1329" s="482"/>
      <c r="U1329" s="394"/>
      <c r="V1329" s="408"/>
    </row>
    <row r="1330" spans="1:22" customFormat="1">
      <c r="A1330" s="121"/>
      <c r="B1330" s="121"/>
      <c r="C1330" s="121"/>
      <c r="D1330" s="121"/>
      <c r="E1330" s="121"/>
      <c r="F1330" s="121"/>
      <c r="G1330" s="121"/>
      <c r="H1330" s="121"/>
      <c r="I1330" s="121"/>
      <c r="J1330" s="10"/>
      <c r="K1330" s="9"/>
      <c r="L1330" s="415"/>
      <c r="M1330" s="408"/>
      <c r="N1330" s="408"/>
      <c r="O1330" s="408"/>
      <c r="P1330" s="408"/>
      <c r="Q1330" s="482"/>
      <c r="R1330" s="394"/>
      <c r="S1330" s="408"/>
      <c r="T1330" s="482"/>
      <c r="U1330" s="394"/>
      <c r="V1330" s="408"/>
    </row>
    <row r="1331" spans="1:22" customFormat="1">
      <c r="A1331" s="121"/>
      <c r="B1331" s="121"/>
      <c r="C1331" s="121"/>
      <c r="D1331" s="121"/>
      <c r="E1331" s="121"/>
      <c r="F1331" s="121"/>
      <c r="G1331" s="121"/>
      <c r="H1331" s="121"/>
      <c r="I1331" s="121"/>
      <c r="J1331" s="10"/>
      <c r="K1331" s="9"/>
      <c r="L1331" s="415"/>
      <c r="M1331" s="408"/>
      <c r="N1331" s="408"/>
      <c r="O1331" s="408"/>
      <c r="P1331" s="408"/>
      <c r="Q1331" s="482"/>
      <c r="R1331" s="394"/>
      <c r="S1331" s="408"/>
      <c r="T1331" s="482"/>
      <c r="U1331" s="394"/>
      <c r="V1331" s="408"/>
    </row>
    <row r="1332" spans="1:22" customFormat="1">
      <c r="A1332" s="121"/>
      <c r="B1332" s="121"/>
      <c r="C1332" s="121"/>
      <c r="D1332" s="121"/>
      <c r="E1332" s="121"/>
      <c r="F1332" s="121"/>
      <c r="G1332" s="121"/>
      <c r="H1332" s="121"/>
      <c r="I1332" s="121"/>
      <c r="J1332" s="10"/>
      <c r="K1332" s="9"/>
      <c r="L1332" s="415"/>
      <c r="M1332" s="408"/>
      <c r="N1332" s="408"/>
      <c r="O1332" s="408"/>
      <c r="P1332" s="408"/>
      <c r="Q1332" s="482"/>
      <c r="R1332" s="394"/>
      <c r="S1332" s="408"/>
      <c r="T1332" s="482"/>
      <c r="U1332" s="394"/>
      <c r="V1332" s="408"/>
    </row>
    <row r="1333" spans="1:22" customFormat="1">
      <c r="A1333" s="121"/>
      <c r="B1333" s="121"/>
      <c r="C1333" s="121"/>
      <c r="D1333" s="121"/>
      <c r="E1333" s="121"/>
      <c r="F1333" s="121"/>
      <c r="G1333" s="121"/>
      <c r="H1333" s="121"/>
      <c r="I1333" s="121"/>
      <c r="J1333" s="10"/>
      <c r="K1333" s="9"/>
      <c r="L1333" s="415"/>
      <c r="M1333" s="408"/>
      <c r="N1333" s="408"/>
      <c r="O1333" s="408"/>
      <c r="P1333" s="408"/>
      <c r="Q1333" s="482"/>
      <c r="R1333" s="394"/>
      <c r="S1333" s="408"/>
      <c r="T1333" s="482"/>
      <c r="U1333" s="394"/>
      <c r="V1333" s="408"/>
    </row>
    <row r="1334" spans="1:22" customFormat="1">
      <c r="A1334" s="121"/>
      <c r="B1334" s="121"/>
      <c r="C1334" s="121"/>
      <c r="D1334" s="121"/>
      <c r="E1334" s="121"/>
      <c r="F1334" s="121"/>
      <c r="G1334" s="121"/>
      <c r="H1334" s="121"/>
      <c r="I1334" s="121"/>
      <c r="J1334" s="10"/>
      <c r="K1334" s="9"/>
      <c r="L1334" s="415"/>
      <c r="M1334" s="408"/>
      <c r="N1334" s="408"/>
      <c r="O1334" s="408"/>
      <c r="P1334" s="408"/>
      <c r="Q1334" s="482"/>
      <c r="R1334" s="394"/>
      <c r="S1334" s="408"/>
      <c r="T1334" s="482"/>
      <c r="U1334" s="394"/>
      <c r="V1334" s="408"/>
    </row>
    <row r="1335" spans="1:22" customFormat="1">
      <c r="A1335" s="121"/>
      <c r="B1335" s="121"/>
      <c r="C1335" s="121"/>
      <c r="D1335" s="121"/>
      <c r="E1335" s="121"/>
      <c r="F1335" s="121"/>
      <c r="G1335" s="121"/>
      <c r="H1335" s="121"/>
      <c r="I1335" s="121"/>
      <c r="J1335" s="10"/>
      <c r="K1335" s="9"/>
      <c r="L1335" s="415"/>
      <c r="M1335" s="408"/>
      <c r="N1335" s="408"/>
      <c r="O1335" s="408"/>
      <c r="P1335" s="408"/>
      <c r="Q1335" s="482"/>
      <c r="R1335" s="394"/>
      <c r="S1335" s="408"/>
      <c r="T1335" s="482"/>
      <c r="U1335" s="394"/>
      <c r="V1335" s="408"/>
    </row>
    <row r="1336" spans="1:22" customFormat="1">
      <c r="A1336" s="121"/>
      <c r="B1336" s="121"/>
      <c r="C1336" s="121"/>
      <c r="D1336" s="121"/>
      <c r="E1336" s="121"/>
      <c r="F1336" s="121"/>
      <c r="G1336" s="121"/>
      <c r="H1336" s="121"/>
      <c r="I1336" s="121"/>
      <c r="J1336" s="10"/>
      <c r="K1336" s="9"/>
      <c r="L1336" s="415"/>
      <c r="M1336" s="408"/>
      <c r="N1336" s="408"/>
      <c r="O1336" s="408"/>
      <c r="P1336" s="408"/>
      <c r="Q1336" s="482"/>
      <c r="R1336" s="394"/>
      <c r="S1336" s="408"/>
      <c r="T1336" s="482"/>
      <c r="U1336" s="394"/>
      <c r="V1336" s="408"/>
    </row>
    <row r="1337" spans="1:22" customFormat="1">
      <c r="A1337" s="121"/>
      <c r="B1337" s="121"/>
      <c r="C1337" s="121"/>
      <c r="D1337" s="121"/>
      <c r="E1337" s="121"/>
      <c r="F1337" s="121"/>
      <c r="G1337" s="121"/>
      <c r="H1337" s="121"/>
      <c r="I1337" s="121"/>
      <c r="J1337" s="10"/>
      <c r="K1337" s="9"/>
      <c r="L1337" s="415"/>
      <c r="M1337" s="408"/>
      <c r="N1337" s="408"/>
      <c r="O1337" s="408"/>
      <c r="P1337" s="408"/>
      <c r="Q1337" s="482"/>
      <c r="R1337" s="394"/>
      <c r="S1337" s="408"/>
      <c r="T1337" s="482"/>
      <c r="U1337" s="394"/>
      <c r="V1337" s="408"/>
    </row>
    <row r="1338" spans="1:22" customFormat="1">
      <c r="A1338" s="121"/>
      <c r="B1338" s="121"/>
      <c r="C1338" s="121"/>
      <c r="D1338" s="121"/>
      <c r="E1338" s="121"/>
      <c r="F1338" s="121"/>
      <c r="G1338" s="121"/>
      <c r="H1338" s="121"/>
      <c r="I1338" s="121"/>
      <c r="J1338" s="10"/>
      <c r="K1338" s="9"/>
      <c r="L1338" s="415"/>
      <c r="M1338" s="408"/>
      <c r="N1338" s="408"/>
      <c r="O1338" s="408"/>
      <c r="P1338" s="408"/>
      <c r="Q1338" s="482"/>
      <c r="R1338" s="394"/>
      <c r="S1338" s="408"/>
      <c r="T1338" s="482"/>
      <c r="U1338" s="394"/>
      <c r="V1338" s="408"/>
    </row>
    <row r="1339" spans="1:22" customFormat="1">
      <c r="A1339" s="121"/>
      <c r="B1339" s="121"/>
      <c r="C1339" s="121"/>
      <c r="D1339" s="121"/>
      <c r="E1339" s="121"/>
      <c r="F1339" s="121"/>
      <c r="G1339" s="121"/>
      <c r="H1339" s="121"/>
      <c r="I1339" s="121"/>
      <c r="J1339" s="10"/>
      <c r="K1339" s="9"/>
      <c r="L1339" s="415"/>
      <c r="M1339" s="408"/>
      <c r="N1339" s="408"/>
      <c r="O1339" s="408"/>
      <c r="P1339" s="408"/>
      <c r="Q1339" s="482"/>
      <c r="R1339" s="394"/>
      <c r="S1339" s="408"/>
      <c r="T1339" s="482"/>
      <c r="U1339" s="394"/>
      <c r="V1339" s="408"/>
    </row>
    <row r="1340" spans="1:22" customFormat="1">
      <c r="A1340" s="121"/>
      <c r="B1340" s="121"/>
      <c r="C1340" s="121"/>
      <c r="D1340" s="121"/>
      <c r="E1340" s="121"/>
      <c r="F1340" s="121"/>
      <c r="G1340" s="121"/>
      <c r="H1340" s="121"/>
      <c r="I1340" s="121"/>
      <c r="J1340" s="10"/>
      <c r="K1340" s="9"/>
      <c r="L1340" s="415"/>
      <c r="M1340" s="408"/>
      <c r="N1340" s="408"/>
      <c r="O1340" s="408"/>
      <c r="P1340" s="408"/>
      <c r="Q1340" s="482"/>
      <c r="R1340" s="394"/>
      <c r="S1340" s="408"/>
      <c r="T1340" s="482"/>
      <c r="U1340" s="394"/>
      <c r="V1340" s="408"/>
    </row>
    <row r="1341" spans="1:22" customFormat="1">
      <c r="A1341" s="121"/>
      <c r="B1341" s="121"/>
      <c r="C1341" s="121"/>
      <c r="D1341" s="121"/>
      <c r="E1341" s="121"/>
      <c r="F1341" s="121"/>
      <c r="G1341" s="121"/>
      <c r="H1341" s="121"/>
      <c r="I1341" s="121"/>
      <c r="J1341" s="10"/>
      <c r="K1341" s="9"/>
      <c r="L1341" s="415"/>
      <c r="M1341" s="408"/>
      <c r="N1341" s="408"/>
      <c r="O1341" s="408"/>
      <c r="P1341" s="408"/>
      <c r="Q1341" s="482"/>
      <c r="R1341" s="394"/>
      <c r="S1341" s="408"/>
      <c r="T1341" s="482"/>
      <c r="U1341" s="394"/>
      <c r="V1341" s="408"/>
    </row>
    <row r="1342" spans="1:22" customFormat="1">
      <c r="A1342" s="121"/>
      <c r="B1342" s="121"/>
      <c r="C1342" s="121"/>
      <c r="D1342" s="121"/>
      <c r="E1342" s="121"/>
      <c r="F1342" s="121"/>
      <c r="G1342" s="121"/>
      <c r="H1342" s="121"/>
      <c r="I1342" s="121"/>
      <c r="J1342" s="10"/>
      <c r="K1342" s="9"/>
      <c r="L1342" s="415"/>
      <c r="M1342" s="408"/>
      <c r="N1342" s="408"/>
      <c r="O1342" s="408"/>
      <c r="P1342" s="408"/>
      <c r="Q1342" s="482"/>
      <c r="R1342" s="394"/>
      <c r="S1342" s="408"/>
      <c r="T1342" s="482"/>
      <c r="U1342" s="394"/>
      <c r="V1342" s="408"/>
    </row>
    <row r="1343" spans="1:22" customFormat="1">
      <c r="A1343" s="121"/>
      <c r="B1343" s="121"/>
      <c r="C1343" s="121"/>
      <c r="D1343" s="121"/>
      <c r="E1343" s="121"/>
      <c r="F1343" s="121"/>
      <c r="G1343" s="121"/>
      <c r="H1343" s="121"/>
      <c r="I1343" s="121"/>
      <c r="J1343" s="10"/>
      <c r="K1343" s="9"/>
      <c r="L1343" s="415"/>
      <c r="M1343" s="408"/>
      <c r="N1343" s="408"/>
      <c r="O1343" s="408"/>
      <c r="P1343" s="408"/>
      <c r="Q1343" s="482"/>
      <c r="R1343" s="394"/>
      <c r="S1343" s="408"/>
      <c r="T1343" s="482"/>
      <c r="U1343" s="394"/>
      <c r="V1343" s="408"/>
    </row>
    <row r="1344" spans="1:22" customFormat="1">
      <c r="A1344" s="121"/>
      <c r="B1344" s="121"/>
      <c r="C1344" s="121"/>
      <c r="D1344" s="121"/>
      <c r="E1344" s="121"/>
      <c r="F1344" s="121"/>
      <c r="G1344" s="121"/>
      <c r="H1344" s="121"/>
      <c r="I1344" s="121"/>
      <c r="J1344" s="10"/>
      <c r="K1344" s="9"/>
      <c r="L1344" s="415"/>
      <c r="M1344" s="408"/>
      <c r="N1344" s="408"/>
      <c r="O1344" s="408"/>
      <c r="P1344" s="408"/>
      <c r="Q1344" s="482"/>
      <c r="R1344" s="394"/>
      <c r="S1344" s="408"/>
      <c r="T1344" s="482"/>
      <c r="U1344" s="394"/>
      <c r="V1344" s="408"/>
    </row>
    <row r="1345" spans="1:22" customFormat="1">
      <c r="A1345" s="121"/>
      <c r="B1345" s="121"/>
      <c r="C1345" s="121"/>
      <c r="D1345" s="121"/>
      <c r="E1345" s="121"/>
      <c r="F1345" s="121"/>
      <c r="G1345" s="121"/>
      <c r="H1345" s="121"/>
      <c r="I1345" s="121"/>
      <c r="J1345" s="10"/>
      <c r="K1345" s="9"/>
      <c r="L1345" s="415"/>
      <c r="M1345" s="408"/>
      <c r="N1345" s="408"/>
      <c r="O1345" s="408"/>
      <c r="P1345" s="408"/>
      <c r="Q1345" s="482"/>
      <c r="R1345" s="394"/>
      <c r="S1345" s="408"/>
      <c r="T1345" s="482"/>
      <c r="U1345" s="394"/>
      <c r="V1345" s="408"/>
    </row>
    <row r="1346" spans="1:22" customFormat="1">
      <c r="A1346" s="121"/>
      <c r="B1346" s="121"/>
      <c r="C1346" s="121"/>
      <c r="D1346" s="121"/>
      <c r="E1346" s="121"/>
      <c r="F1346" s="121"/>
      <c r="G1346" s="121"/>
      <c r="H1346" s="121"/>
      <c r="I1346" s="121"/>
      <c r="J1346" s="10"/>
      <c r="K1346" s="9"/>
      <c r="L1346" s="415"/>
      <c r="M1346" s="408"/>
      <c r="N1346" s="408"/>
      <c r="O1346" s="408"/>
      <c r="P1346" s="408"/>
      <c r="Q1346" s="482"/>
      <c r="R1346" s="394"/>
      <c r="S1346" s="408"/>
      <c r="T1346" s="482"/>
      <c r="U1346" s="394"/>
      <c r="V1346" s="408"/>
    </row>
    <row r="1347" spans="1:22" customFormat="1">
      <c r="A1347" s="121"/>
      <c r="B1347" s="121"/>
      <c r="C1347" s="121"/>
      <c r="D1347" s="121"/>
      <c r="E1347" s="121"/>
      <c r="F1347" s="121"/>
      <c r="G1347" s="121"/>
      <c r="H1347" s="121"/>
      <c r="I1347" s="121"/>
      <c r="J1347" s="10"/>
      <c r="K1347" s="9"/>
      <c r="L1347" s="415"/>
      <c r="M1347" s="408"/>
      <c r="N1347" s="408"/>
      <c r="O1347" s="408"/>
      <c r="P1347" s="408"/>
      <c r="Q1347" s="482"/>
      <c r="R1347" s="394"/>
      <c r="S1347" s="408"/>
      <c r="T1347" s="482"/>
      <c r="U1347" s="394"/>
      <c r="V1347" s="408"/>
    </row>
    <row r="1348" spans="1:22" customFormat="1">
      <c r="A1348" s="121"/>
      <c r="B1348" s="121"/>
      <c r="C1348" s="121"/>
      <c r="D1348" s="121"/>
      <c r="E1348" s="121"/>
      <c r="F1348" s="121"/>
      <c r="G1348" s="121"/>
      <c r="H1348" s="121"/>
      <c r="I1348" s="121"/>
      <c r="J1348" s="10"/>
      <c r="K1348" s="9"/>
      <c r="L1348" s="415"/>
      <c r="M1348" s="408"/>
      <c r="N1348" s="408"/>
      <c r="O1348" s="408"/>
      <c r="P1348" s="408"/>
      <c r="Q1348" s="482"/>
      <c r="R1348" s="394"/>
      <c r="S1348" s="408"/>
      <c r="T1348" s="482"/>
      <c r="U1348" s="394"/>
      <c r="V1348" s="408"/>
    </row>
    <row r="1349" spans="1:22" customFormat="1">
      <c r="A1349" s="121"/>
      <c r="B1349" s="121"/>
      <c r="C1349" s="121"/>
      <c r="D1349" s="121"/>
      <c r="E1349" s="121"/>
      <c r="F1349" s="121"/>
      <c r="G1349" s="121"/>
      <c r="H1349" s="121"/>
      <c r="I1349" s="121"/>
      <c r="J1349" s="10"/>
      <c r="K1349" s="9"/>
      <c r="L1349" s="415"/>
      <c r="M1349" s="408"/>
      <c r="N1349" s="408"/>
      <c r="O1349" s="408"/>
      <c r="P1349" s="408"/>
      <c r="Q1349" s="482"/>
      <c r="R1349" s="394"/>
      <c r="S1349" s="408"/>
      <c r="T1349" s="482"/>
      <c r="U1349" s="394"/>
      <c r="V1349" s="408"/>
    </row>
    <row r="1350" spans="1:22" customFormat="1">
      <c r="A1350" s="121"/>
      <c r="B1350" s="121"/>
      <c r="C1350" s="121"/>
      <c r="D1350" s="121"/>
      <c r="E1350" s="121"/>
      <c r="F1350" s="121"/>
      <c r="G1350" s="121"/>
      <c r="H1350" s="121"/>
      <c r="I1350" s="121"/>
      <c r="J1350" s="10"/>
      <c r="K1350" s="9"/>
      <c r="L1350" s="415"/>
      <c r="M1350" s="408"/>
      <c r="N1350" s="408"/>
      <c r="O1350" s="408"/>
      <c r="P1350" s="408"/>
      <c r="Q1350" s="482"/>
      <c r="R1350" s="394"/>
      <c r="S1350" s="408"/>
      <c r="T1350" s="482"/>
      <c r="U1350" s="394"/>
      <c r="V1350" s="408"/>
    </row>
    <row r="1351" spans="1:22" customFormat="1">
      <c r="A1351" s="121"/>
      <c r="B1351" s="121"/>
      <c r="C1351" s="121"/>
      <c r="D1351" s="121"/>
      <c r="E1351" s="121"/>
      <c r="F1351" s="121"/>
      <c r="G1351" s="121"/>
      <c r="H1351" s="121"/>
      <c r="I1351" s="121"/>
      <c r="J1351" s="10"/>
      <c r="K1351" s="9"/>
      <c r="L1351" s="415"/>
      <c r="M1351" s="408"/>
      <c r="N1351" s="408"/>
      <c r="O1351" s="408"/>
      <c r="P1351" s="408"/>
      <c r="Q1351" s="482"/>
      <c r="R1351" s="394"/>
      <c r="S1351" s="408"/>
      <c r="T1351" s="482"/>
      <c r="U1351" s="394"/>
      <c r="V1351" s="408"/>
    </row>
    <row r="1352" spans="1:22" customFormat="1">
      <c r="A1352" s="121"/>
      <c r="B1352" s="121"/>
      <c r="C1352" s="121"/>
      <c r="D1352" s="121"/>
      <c r="E1352" s="121"/>
      <c r="F1352" s="121"/>
      <c r="G1352" s="121"/>
      <c r="H1352" s="121"/>
      <c r="I1352" s="121"/>
      <c r="J1352" s="10"/>
      <c r="K1352" s="9"/>
      <c r="L1352" s="415"/>
      <c r="M1352" s="408"/>
      <c r="N1352" s="408"/>
      <c r="O1352" s="408"/>
      <c r="P1352" s="408"/>
      <c r="Q1352" s="482"/>
      <c r="R1352" s="394"/>
      <c r="S1352" s="408"/>
      <c r="T1352" s="482"/>
      <c r="U1352" s="394"/>
      <c r="V1352" s="408"/>
    </row>
    <row r="1353" spans="1:22" customFormat="1">
      <c r="A1353" s="121"/>
      <c r="B1353" s="121"/>
      <c r="C1353" s="121"/>
      <c r="D1353" s="121"/>
      <c r="E1353" s="121"/>
      <c r="F1353" s="121"/>
      <c r="G1353" s="121"/>
      <c r="H1353" s="121"/>
      <c r="I1353" s="121"/>
      <c r="J1353" s="10"/>
      <c r="K1353" s="9"/>
      <c r="L1353" s="415"/>
      <c r="M1353" s="408"/>
      <c r="N1353" s="408"/>
      <c r="O1353" s="408"/>
      <c r="P1353" s="408"/>
      <c r="Q1353" s="482"/>
      <c r="R1353" s="394"/>
      <c r="S1353" s="408"/>
      <c r="T1353" s="482"/>
      <c r="U1353" s="394"/>
      <c r="V1353" s="408"/>
    </row>
    <row r="1354" spans="1:22" customFormat="1">
      <c r="A1354" s="121"/>
      <c r="B1354" s="121"/>
      <c r="C1354" s="121"/>
      <c r="D1354" s="121"/>
      <c r="E1354" s="121"/>
      <c r="F1354" s="121"/>
      <c r="G1354" s="121"/>
      <c r="H1354" s="121"/>
      <c r="I1354" s="121"/>
      <c r="J1354" s="10"/>
      <c r="K1354" s="9"/>
      <c r="L1354" s="415"/>
      <c r="M1354" s="408"/>
      <c r="N1354" s="408"/>
      <c r="O1354" s="408"/>
      <c r="P1354" s="408"/>
      <c r="Q1354" s="482"/>
      <c r="R1354" s="394"/>
      <c r="S1354" s="408"/>
      <c r="T1354" s="482"/>
      <c r="U1354" s="394"/>
      <c r="V1354" s="408"/>
    </row>
    <row r="1355" spans="1:22" customFormat="1">
      <c r="A1355" s="121"/>
      <c r="B1355" s="121"/>
      <c r="C1355" s="121"/>
      <c r="D1355" s="121"/>
      <c r="E1355" s="121"/>
      <c r="F1355" s="121"/>
      <c r="G1355" s="121"/>
      <c r="H1355" s="121"/>
      <c r="I1355" s="121"/>
      <c r="J1355" s="10"/>
      <c r="K1355" s="9"/>
      <c r="L1355" s="415"/>
      <c r="M1355" s="408"/>
      <c r="N1355" s="408"/>
      <c r="O1355" s="408"/>
      <c r="P1355" s="408"/>
      <c r="Q1355" s="482"/>
      <c r="R1355" s="394"/>
      <c r="S1355" s="408"/>
      <c r="T1355" s="482"/>
      <c r="U1355" s="394"/>
      <c r="V1355" s="408"/>
    </row>
    <row r="1356" spans="1:22" customFormat="1">
      <c r="A1356" s="121"/>
      <c r="B1356" s="121"/>
      <c r="C1356" s="121"/>
      <c r="D1356" s="121"/>
      <c r="E1356" s="121"/>
      <c r="F1356" s="121"/>
      <c r="G1356" s="121"/>
      <c r="H1356" s="121"/>
      <c r="I1356" s="121"/>
      <c r="J1356" s="10"/>
      <c r="K1356" s="9"/>
      <c r="L1356" s="415"/>
      <c r="M1356" s="408"/>
      <c r="N1356" s="408"/>
      <c r="O1356" s="408"/>
      <c r="P1356" s="408"/>
      <c r="Q1356" s="482"/>
      <c r="R1356" s="394"/>
      <c r="S1356" s="408"/>
      <c r="T1356" s="482"/>
      <c r="U1356" s="394"/>
      <c r="V1356" s="408"/>
    </row>
    <row r="1357" spans="1:22" customFormat="1">
      <c r="A1357" s="121"/>
      <c r="B1357" s="121"/>
      <c r="C1357" s="121"/>
      <c r="D1357" s="121"/>
      <c r="E1357" s="121"/>
      <c r="F1357" s="121"/>
      <c r="G1357" s="121"/>
      <c r="H1357" s="121"/>
      <c r="I1357" s="121"/>
      <c r="J1357" s="10"/>
      <c r="K1357" s="9"/>
      <c r="L1357" s="415"/>
      <c r="M1357" s="408"/>
      <c r="N1357" s="408"/>
      <c r="O1357" s="408"/>
      <c r="P1357" s="408"/>
      <c r="Q1357" s="482"/>
      <c r="R1357" s="394"/>
      <c r="S1357" s="408"/>
      <c r="T1357" s="482"/>
      <c r="U1357" s="394"/>
      <c r="V1357" s="408"/>
    </row>
    <row r="1358" spans="1:22" customFormat="1">
      <c r="A1358" s="121"/>
      <c r="B1358" s="121"/>
      <c r="C1358" s="121"/>
      <c r="D1358" s="121"/>
      <c r="E1358" s="121"/>
      <c r="F1358" s="121"/>
      <c r="G1358" s="121"/>
      <c r="H1358" s="121"/>
      <c r="I1358" s="121"/>
      <c r="J1358" s="10"/>
      <c r="K1358" s="9"/>
      <c r="L1358" s="415"/>
      <c r="M1358" s="408"/>
      <c r="N1358" s="408"/>
      <c r="O1358" s="408"/>
      <c r="P1358" s="408"/>
      <c r="Q1358" s="482"/>
      <c r="R1358" s="394"/>
      <c r="S1358" s="408"/>
      <c r="T1358" s="482"/>
      <c r="U1358" s="394"/>
      <c r="V1358" s="408"/>
    </row>
    <row r="1359" spans="1:22" customFormat="1">
      <c r="A1359" s="121"/>
      <c r="B1359" s="121"/>
      <c r="C1359" s="121"/>
      <c r="D1359" s="121"/>
      <c r="E1359" s="121"/>
      <c r="F1359" s="121"/>
      <c r="G1359" s="121"/>
      <c r="H1359" s="121"/>
      <c r="I1359" s="121"/>
      <c r="J1359" s="10"/>
      <c r="K1359" s="9"/>
      <c r="L1359" s="415"/>
      <c r="M1359" s="408"/>
      <c r="N1359" s="408"/>
      <c r="O1359" s="408"/>
      <c r="P1359" s="408"/>
      <c r="Q1359" s="482"/>
      <c r="R1359" s="394"/>
      <c r="S1359" s="408"/>
      <c r="T1359" s="482"/>
      <c r="U1359" s="394"/>
      <c r="V1359" s="408"/>
    </row>
    <row r="1360" spans="1:22" customFormat="1">
      <c r="A1360" s="121"/>
      <c r="B1360" s="121"/>
      <c r="C1360" s="121"/>
      <c r="D1360" s="121"/>
      <c r="E1360" s="121"/>
      <c r="F1360" s="121"/>
      <c r="G1360" s="121"/>
      <c r="H1360" s="121"/>
      <c r="I1360" s="121"/>
      <c r="J1360" s="10"/>
      <c r="K1360" s="9"/>
      <c r="L1360" s="415"/>
      <c r="M1360" s="408"/>
      <c r="N1360" s="408"/>
      <c r="O1360" s="408"/>
      <c r="P1360" s="408"/>
      <c r="Q1360" s="482"/>
      <c r="R1360" s="394"/>
      <c r="S1360" s="408"/>
      <c r="T1360" s="482"/>
      <c r="U1360" s="394"/>
      <c r="V1360" s="408"/>
    </row>
    <row r="1361" spans="1:22" customFormat="1">
      <c r="A1361" s="121"/>
      <c r="B1361" s="121"/>
      <c r="C1361" s="121"/>
      <c r="D1361" s="121"/>
      <c r="E1361" s="121"/>
      <c r="F1361" s="121"/>
      <c r="G1361" s="121"/>
      <c r="H1361" s="121"/>
      <c r="I1361" s="121"/>
      <c r="J1361" s="10"/>
      <c r="K1361" s="9"/>
      <c r="L1361" s="415"/>
      <c r="M1361" s="408"/>
      <c r="N1361" s="408"/>
      <c r="O1361" s="408"/>
      <c r="P1361" s="408"/>
      <c r="Q1361" s="482"/>
      <c r="R1361" s="394"/>
      <c r="S1361" s="408"/>
      <c r="T1361" s="482"/>
      <c r="U1361" s="394"/>
      <c r="V1361" s="408"/>
    </row>
    <row r="1362" spans="1:22" customFormat="1">
      <c r="A1362" s="121"/>
      <c r="B1362" s="121"/>
      <c r="C1362" s="121"/>
      <c r="D1362" s="121"/>
      <c r="E1362" s="121"/>
      <c r="F1362" s="121"/>
      <c r="G1362" s="121"/>
      <c r="H1362" s="121"/>
      <c r="I1362" s="121"/>
      <c r="J1362" s="10"/>
      <c r="K1362" s="9"/>
      <c r="L1362" s="415"/>
      <c r="M1362" s="408"/>
      <c r="N1362" s="408"/>
      <c r="O1362" s="408"/>
      <c r="P1362" s="408"/>
      <c r="Q1362" s="482"/>
      <c r="R1362" s="394"/>
      <c r="S1362" s="408"/>
      <c r="T1362" s="482"/>
      <c r="U1362" s="394"/>
      <c r="V1362" s="408"/>
    </row>
    <row r="1363" spans="1:22" customFormat="1">
      <c r="A1363" s="121"/>
      <c r="B1363" s="121"/>
      <c r="C1363" s="121"/>
      <c r="D1363" s="121"/>
      <c r="E1363" s="121"/>
      <c r="F1363" s="121"/>
      <c r="G1363" s="121"/>
      <c r="H1363" s="121"/>
      <c r="I1363" s="121"/>
      <c r="J1363" s="10"/>
      <c r="K1363" s="9"/>
      <c r="L1363" s="415"/>
      <c r="M1363" s="408"/>
      <c r="N1363" s="408"/>
      <c r="O1363" s="408"/>
      <c r="P1363" s="408"/>
      <c r="Q1363" s="482"/>
      <c r="R1363" s="394"/>
      <c r="S1363" s="408"/>
      <c r="T1363" s="482"/>
      <c r="U1363" s="394"/>
      <c r="V1363" s="408"/>
    </row>
    <row r="1364" spans="1:22" customFormat="1">
      <c r="A1364" s="121"/>
      <c r="B1364" s="121"/>
      <c r="C1364" s="121"/>
      <c r="D1364" s="121"/>
      <c r="E1364" s="121"/>
      <c r="F1364" s="121"/>
      <c r="G1364" s="121"/>
      <c r="H1364" s="121"/>
      <c r="I1364" s="121"/>
      <c r="J1364" s="10"/>
      <c r="K1364" s="9"/>
      <c r="L1364" s="415"/>
      <c r="M1364" s="408"/>
      <c r="N1364" s="408"/>
      <c r="O1364" s="408"/>
      <c r="P1364" s="408"/>
      <c r="Q1364" s="482"/>
      <c r="R1364" s="394"/>
      <c r="S1364" s="408"/>
      <c r="T1364" s="482"/>
      <c r="U1364" s="394"/>
      <c r="V1364" s="408"/>
    </row>
    <row r="1365" spans="1:22" customFormat="1">
      <c r="A1365" s="121"/>
      <c r="B1365" s="121"/>
      <c r="C1365" s="121"/>
      <c r="D1365" s="121"/>
      <c r="E1365" s="121"/>
      <c r="F1365" s="121"/>
      <c r="G1365" s="121"/>
      <c r="H1365" s="121"/>
      <c r="I1365" s="121"/>
      <c r="J1365" s="10"/>
      <c r="K1365" s="9"/>
      <c r="L1365" s="415"/>
      <c r="M1365" s="408"/>
      <c r="N1365" s="408"/>
      <c r="O1365" s="408"/>
      <c r="P1365" s="408"/>
      <c r="Q1365" s="482"/>
      <c r="R1365" s="394"/>
      <c r="S1365" s="408"/>
      <c r="T1365" s="482"/>
      <c r="U1365" s="394"/>
      <c r="V1365" s="408"/>
    </row>
    <row r="1366" spans="1:22" customFormat="1">
      <c r="A1366" s="121"/>
      <c r="B1366" s="121"/>
      <c r="C1366" s="121"/>
      <c r="D1366" s="121"/>
      <c r="E1366" s="121"/>
      <c r="F1366" s="121"/>
      <c r="G1366" s="121"/>
      <c r="H1366" s="121"/>
      <c r="I1366" s="121"/>
      <c r="J1366" s="10"/>
      <c r="K1366" s="9"/>
      <c r="L1366" s="415"/>
      <c r="M1366" s="408"/>
      <c r="N1366" s="408"/>
      <c r="O1366" s="408"/>
      <c r="P1366" s="408"/>
      <c r="Q1366" s="482"/>
      <c r="R1366" s="394"/>
      <c r="S1366" s="408"/>
      <c r="T1366" s="482"/>
      <c r="U1366" s="394"/>
      <c r="V1366" s="408"/>
    </row>
    <row r="1367" spans="1:22" customFormat="1">
      <c r="A1367" s="121"/>
      <c r="B1367" s="121"/>
      <c r="C1367" s="121"/>
      <c r="D1367" s="121"/>
      <c r="E1367" s="121"/>
      <c r="F1367" s="121"/>
      <c r="G1367" s="121"/>
      <c r="H1367" s="121"/>
      <c r="I1367" s="121"/>
      <c r="J1367" s="10"/>
      <c r="K1367" s="9"/>
      <c r="L1367" s="415"/>
      <c r="M1367" s="408"/>
      <c r="N1367" s="408"/>
      <c r="O1367" s="408"/>
      <c r="P1367" s="408"/>
      <c r="Q1367" s="482"/>
      <c r="R1367" s="394"/>
      <c r="S1367" s="408"/>
      <c r="T1367" s="482"/>
      <c r="U1367" s="394"/>
      <c r="V1367" s="408"/>
    </row>
    <row r="1368" spans="1:22" customFormat="1">
      <c r="A1368" s="121"/>
      <c r="B1368" s="121"/>
      <c r="C1368" s="121"/>
      <c r="D1368" s="121"/>
      <c r="E1368" s="121"/>
      <c r="F1368" s="121"/>
      <c r="G1368" s="121"/>
      <c r="H1368" s="121"/>
      <c r="I1368" s="121"/>
      <c r="J1368" s="10"/>
      <c r="K1368" s="9"/>
      <c r="L1368" s="415"/>
      <c r="M1368" s="408"/>
      <c r="N1368" s="408"/>
      <c r="O1368" s="408"/>
      <c r="P1368" s="408"/>
      <c r="Q1368" s="482"/>
      <c r="R1368" s="394"/>
      <c r="S1368" s="408"/>
      <c r="T1368" s="482"/>
      <c r="U1368" s="394"/>
      <c r="V1368" s="408"/>
    </row>
    <row r="1369" spans="1:22" customFormat="1">
      <c r="A1369" s="121"/>
      <c r="B1369" s="121"/>
      <c r="C1369" s="121"/>
      <c r="D1369" s="121"/>
      <c r="E1369" s="121"/>
      <c r="F1369" s="121"/>
      <c r="G1369" s="121"/>
      <c r="H1369" s="121"/>
      <c r="I1369" s="121"/>
      <c r="J1369" s="10"/>
      <c r="K1369" s="9"/>
      <c r="L1369" s="415"/>
      <c r="M1369" s="408"/>
      <c r="N1369" s="408"/>
      <c r="O1369" s="408"/>
      <c r="P1369" s="408"/>
      <c r="Q1369" s="482"/>
      <c r="R1369" s="394"/>
      <c r="S1369" s="408"/>
      <c r="T1369" s="482"/>
      <c r="U1369" s="394"/>
      <c r="V1369" s="408"/>
    </row>
    <row r="1370" spans="1:22" customFormat="1">
      <c r="A1370" s="121"/>
      <c r="B1370" s="121"/>
      <c r="C1370" s="121"/>
      <c r="D1370" s="121"/>
      <c r="E1370" s="121"/>
      <c r="F1370" s="121"/>
      <c r="G1370" s="121"/>
      <c r="H1370" s="121"/>
      <c r="I1370" s="121"/>
      <c r="J1370" s="10"/>
      <c r="K1370" s="9"/>
      <c r="L1370" s="415"/>
      <c r="M1370" s="408"/>
      <c r="N1370" s="408"/>
      <c r="O1370" s="408"/>
      <c r="P1370" s="408"/>
      <c r="Q1370" s="482"/>
      <c r="R1370" s="394"/>
      <c r="S1370" s="408"/>
      <c r="T1370" s="482"/>
      <c r="U1370" s="394"/>
      <c r="V1370" s="408"/>
    </row>
    <row r="1371" spans="1:22" customFormat="1">
      <c r="A1371" s="121"/>
      <c r="B1371" s="121"/>
      <c r="C1371" s="121"/>
      <c r="D1371" s="121"/>
      <c r="E1371" s="121"/>
      <c r="F1371" s="121"/>
      <c r="G1371" s="121"/>
      <c r="H1371" s="121"/>
      <c r="I1371" s="121"/>
      <c r="J1371" s="10"/>
      <c r="K1371" s="9"/>
      <c r="L1371" s="415"/>
      <c r="M1371" s="408"/>
      <c r="N1371" s="408"/>
      <c r="O1371" s="408"/>
      <c r="P1371" s="408"/>
      <c r="Q1371" s="482"/>
      <c r="R1371" s="394"/>
      <c r="S1371" s="408"/>
      <c r="T1371" s="482"/>
      <c r="U1371" s="394"/>
      <c r="V1371" s="408"/>
    </row>
    <row r="1372" spans="1:22" customFormat="1">
      <c r="A1372" s="121"/>
      <c r="B1372" s="121"/>
      <c r="C1372" s="121"/>
      <c r="D1372" s="121"/>
      <c r="E1372" s="121"/>
      <c r="F1372" s="121"/>
      <c r="G1372" s="121"/>
      <c r="H1372" s="121"/>
      <c r="I1372" s="121"/>
      <c r="J1372" s="10"/>
      <c r="K1372" s="9"/>
      <c r="L1372" s="415"/>
      <c r="M1372" s="408"/>
      <c r="N1372" s="408"/>
      <c r="O1372" s="408"/>
      <c r="P1372" s="408"/>
      <c r="Q1372" s="482"/>
      <c r="R1372" s="394"/>
      <c r="S1372" s="408"/>
      <c r="T1372" s="482"/>
      <c r="U1372" s="394"/>
      <c r="V1372" s="408"/>
    </row>
    <row r="1373" spans="1:22" customFormat="1">
      <c r="A1373" s="121"/>
      <c r="B1373" s="121"/>
      <c r="C1373" s="121"/>
      <c r="D1373" s="121"/>
      <c r="E1373" s="121"/>
      <c r="F1373" s="121"/>
      <c r="G1373" s="121"/>
      <c r="H1373" s="121"/>
      <c r="I1373" s="121"/>
      <c r="J1373" s="10"/>
      <c r="K1373" s="9"/>
      <c r="L1373" s="415"/>
      <c r="M1373" s="408"/>
      <c r="N1373" s="408"/>
      <c r="O1373" s="408"/>
      <c r="P1373" s="408"/>
      <c r="Q1373" s="482"/>
      <c r="R1373" s="394"/>
      <c r="S1373" s="408"/>
      <c r="T1373" s="482"/>
      <c r="U1373" s="394"/>
      <c r="V1373" s="408"/>
    </row>
    <row r="1374" spans="1:22" customFormat="1">
      <c r="A1374" s="121"/>
      <c r="B1374" s="121"/>
      <c r="C1374" s="121"/>
      <c r="D1374" s="121"/>
      <c r="E1374" s="121"/>
      <c r="F1374" s="121"/>
      <c r="G1374" s="121"/>
      <c r="H1374" s="121"/>
      <c r="I1374" s="121"/>
      <c r="J1374" s="10"/>
      <c r="K1374" s="9"/>
      <c r="L1374" s="415"/>
      <c r="M1374" s="408"/>
      <c r="N1374" s="408"/>
      <c r="O1374" s="408"/>
      <c r="P1374" s="408"/>
      <c r="Q1374" s="482"/>
      <c r="R1374" s="394"/>
      <c r="S1374" s="408"/>
      <c r="T1374" s="482"/>
      <c r="U1374" s="394"/>
      <c r="V1374" s="408"/>
    </row>
    <row r="1375" spans="1:22" customFormat="1">
      <c r="A1375" s="121"/>
      <c r="B1375" s="121"/>
      <c r="C1375" s="121"/>
      <c r="D1375" s="121"/>
      <c r="E1375" s="121"/>
      <c r="F1375" s="121"/>
      <c r="G1375" s="121"/>
      <c r="H1375" s="121"/>
      <c r="I1375" s="121"/>
      <c r="J1375" s="10"/>
      <c r="K1375" s="9"/>
      <c r="L1375" s="415"/>
      <c r="M1375" s="408"/>
      <c r="N1375" s="408"/>
      <c r="O1375" s="408"/>
      <c r="P1375" s="408"/>
      <c r="Q1375" s="482"/>
      <c r="R1375" s="394"/>
      <c r="S1375" s="408"/>
      <c r="T1375" s="482"/>
      <c r="U1375" s="394"/>
      <c r="V1375" s="408"/>
    </row>
    <row r="1376" spans="1:22" customFormat="1">
      <c r="A1376" s="121"/>
      <c r="B1376" s="121"/>
      <c r="C1376" s="121"/>
      <c r="D1376" s="121"/>
      <c r="E1376" s="121"/>
      <c r="F1376" s="121"/>
      <c r="G1376" s="121"/>
      <c r="H1376" s="121"/>
      <c r="I1376" s="121"/>
      <c r="J1376" s="10"/>
      <c r="K1376" s="9"/>
      <c r="L1376" s="415"/>
      <c r="M1376" s="408"/>
      <c r="N1376" s="408"/>
      <c r="O1376" s="408"/>
      <c r="P1376" s="408"/>
      <c r="Q1376" s="482"/>
      <c r="R1376" s="394"/>
      <c r="S1376" s="408"/>
      <c r="T1376" s="482"/>
      <c r="U1376" s="394"/>
      <c r="V1376" s="408"/>
    </row>
    <row r="1377" spans="1:22" customFormat="1">
      <c r="A1377" s="121"/>
      <c r="B1377" s="121"/>
      <c r="C1377" s="121"/>
      <c r="D1377" s="121"/>
      <c r="E1377" s="121"/>
      <c r="F1377" s="121"/>
      <c r="G1377" s="121"/>
      <c r="H1377" s="121"/>
      <c r="I1377" s="121"/>
      <c r="J1377" s="10"/>
      <c r="K1377" s="9"/>
      <c r="L1377" s="415"/>
      <c r="M1377" s="408"/>
      <c r="N1377" s="408"/>
      <c r="O1377" s="408"/>
      <c r="P1377" s="408"/>
      <c r="Q1377" s="482"/>
      <c r="R1377" s="394"/>
      <c r="S1377" s="408"/>
      <c r="T1377" s="482"/>
      <c r="U1377" s="394"/>
      <c r="V1377" s="408"/>
    </row>
    <row r="1378" spans="1:22" customFormat="1">
      <c r="A1378" s="121"/>
      <c r="B1378" s="121"/>
      <c r="C1378" s="121"/>
      <c r="D1378" s="121"/>
      <c r="E1378" s="121"/>
      <c r="F1378" s="121"/>
      <c r="G1378" s="121"/>
      <c r="H1378" s="121"/>
      <c r="I1378" s="121"/>
      <c r="J1378" s="10"/>
      <c r="K1378" s="9"/>
      <c r="L1378" s="415"/>
      <c r="M1378" s="408"/>
      <c r="N1378" s="408"/>
      <c r="O1378" s="408"/>
      <c r="P1378" s="408"/>
      <c r="Q1378" s="482"/>
      <c r="R1378" s="394"/>
      <c r="S1378" s="408"/>
      <c r="T1378" s="482"/>
      <c r="U1378" s="394"/>
      <c r="V1378" s="408"/>
    </row>
    <row r="1379" spans="1:22" customFormat="1">
      <c r="A1379" s="121"/>
      <c r="B1379" s="121"/>
      <c r="C1379" s="121"/>
      <c r="D1379" s="121"/>
      <c r="E1379" s="121"/>
      <c r="F1379" s="121"/>
      <c r="G1379" s="121"/>
      <c r="H1379" s="121"/>
      <c r="I1379" s="121"/>
      <c r="J1379" s="10"/>
      <c r="K1379" s="9"/>
      <c r="L1379" s="415"/>
      <c r="M1379" s="408"/>
      <c r="N1379" s="408"/>
      <c r="O1379" s="408"/>
      <c r="P1379" s="408"/>
      <c r="Q1379" s="482"/>
      <c r="R1379" s="394"/>
      <c r="S1379" s="408"/>
      <c r="T1379" s="482"/>
      <c r="U1379" s="394"/>
      <c r="V1379" s="408"/>
    </row>
    <row r="1380" spans="1:22" customFormat="1">
      <c r="A1380" s="121"/>
      <c r="B1380" s="121"/>
      <c r="C1380" s="121"/>
      <c r="D1380" s="121"/>
      <c r="E1380" s="121"/>
      <c r="F1380" s="121"/>
      <c r="G1380" s="121"/>
      <c r="H1380" s="121"/>
      <c r="I1380" s="121"/>
      <c r="J1380" s="10"/>
      <c r="K1380" s="9"/>
      <c r="L1380" s="415"/>
      <c r="M1380" s="408"/>
      <c r="N1380" s="408"/>
      <c r="O1380" s="408"/>
      <c r="P1380" s="408"/>
      <c r="Q1380" s="482"/>
      <c r="R1380" s="394"/>
      <c r="S1380" s="408"/>
      <c r="T1380" s="482"/>
      <c r="U1380" s="394"/>
      <c r="V1380" s="408"/>
    </row>
    <row r="1381" spans="1:22" customFormat="1">
      <c r="A1381" s="121"/>
      <c r="B1381" s="121"/>
      <c r="C1381" s="121"/>
      <c r="D1381" s="121"/>
      <c r="E1381" s="121"/>
      <c r="F1381" s="121"/>
      <c r="G1381" s="121"/>
      <c r="H1381" s="121"/>
      <c r="I1381" s="121"/>
      <c r="J1381" s="10"/>
      <c r="K1381" s="9"/>
      <c r="L1381" s="415"/>
      <c r="M1381" s="408"/>
      <c r="N1381" s="408"/>
      <c r="O1381" s="408"/>
      <c r="P1381" s="408"/>
      <c r="Q1381" s="482"/>
      <c r="R1381" s="394"/>
      <c r="S1381" s="408"/>
      <c r="T1381" s="482"/>
      <c r="U1381" s="394"/>
      <c r="V1381" s="408"/>
    </row>
    <row r="1382" spans="1:22" customFormat="1">
      <c r="A1382" s="121"/>
      <c r="B1382" s="121"/>
      <c r="C1382" s="121"/>
      <c r="D1382" s="121"/>
      <c r="E1382" s="121"/>
      <c r="F1382" s="121"/>
      <c r="G1382" s="121"/>
      <c r="H1382" s="121"/>
      <c r="I1382" s="121"/>
      <c r="J1382" s="10"/>
      <c r="K1382" s="9"/>
      <c r="L1382" s="415"/>
      <c r="M1382" s="408"/>
      <c r="N1382" s="408"/>
      <c r="O1382" s="408"/>
      <c r="P1382" s="408"/>
      <c r="Q1382" s="482"/>
      <c r="R1382" s="394"/>
      <c r="S1382" s="408"/>
      <c r="T1382" s="482"/>
      <c r="U1382" s="394"/>
      <c r="V1382" s="408"/>
    </row>
    <row r="1383" spans="1:22" customFormat="1">
      <c r="A1383" s="121"/>
      <c r="B1383" s="121"/>
      <c r="C1383" s="121"/>
      <c r="D1383" s="121"/>
      <c r="E1383" s="121"/>
      <c r="F1383" s="121"/>
      <c r="G1383" s="121"/>
      <c r="H1383" s="121"/>
      <c r="I1383" s="121"/>
      <c r="J1383" s="10"/>
      <c r="K1383" s="9"/>
      <c r="L1383" s="415"/>
      <c r="M1383" s="408"/>
      <c r="N1383" s="408"/>
      <c r="O1383" s="408"/>
      <c r="P1383" s="408"/>
      <c r="Q1383" s="482"/>
      <c r="R1383" s="394"/>
      <c r="S1383" s="408"/>
      <c r="T1383" s="482"/>
      <c r="U1383" s="394"/>
      <c r="V1383" s="408"/>
    </row>
    <row r="1384" spans="1:22" customFormat="1">
      <c r="A1384" s="121"/>
      <c r="B1384" s="121"/>
      <c r="C1384" s="121"/>
      <c r="D1384" s="121"/>
      <c r="E1384" s="121"/>
      <c r="F1384" s="121"/>
      <c r="G1384" s="121"/>
      <c r="H1384" s="121"/>
      <c r="I1384" s="121"/>
      <c r="J1384" s="10"/>
      <c r="K1384" s="9"/>
      <c r="L1384" s="415"/>
      <c r="M1384" s="408"/>
      <c r="N1384" s="408"/>
      <c r="O1384" s="408"/>
      <c r="P1384" s="408"/>
      <c r="Q1384" s="482"/>
      <c r="R1384" s="394"/>
      <c r="S1384" s="408"/>
      <c r="T1384" s="482"/>
      <c r="U1384" s="394"/>
      <c r="V1384" s="408"/>
    </row>
    <row r="1385" spans="1:22" customFormat="1">
      <c r="A1385" s="121"/>
      <c r="B1385" s="121"/>
      <c r="C1385" s="121"/>
      <c r="D1385" s="121"/>
      <c r="E1385" s="121"/>
      <c r="F1385" s="121"/>
      <c r="G1385" s="121"/>
      <c r="H1385" s="121"/>
      <c r="I1385" s="121"/>
      <c r="J1385" s="10"/>
      <c r="K1385" s="9"/>
      <c r="L1385" s="415"/>
      <c r="M1385" s="408"/>
      <c r="N1385" s="408"/>
      <c r="O1385" s="408"/>
      <c r="P1385" s="408"/>
      <c r="Q1385" s="482"/>
      <c r="R1385" s="394"/>
      <c r="S1385" s="408"/>
      <c r="T1385" s="482"/>
      <c r="U1385" s="394"/>
      <c r="V1385" s="408"/>
    </row>
    <row r="1386" spans="1:22" customFormat="1">
      <c r="A1386" s="121"/>
      <c r="B1386" s="121"/>
      <c r="C1386" s="121"/>
      <c r="D1386" s="121"/>
      <c r="E1386" s="121"/>
      <c r="F1386" s="121"/>
      <c r="G1386" s="121"/>
      <c r="H1386" s="121"/>
      <c r="I1386" s="121"/>
      <c r="J1386" s="10"/>
      <c r="K1386" s="9"/>
      <c r="L1386" s="415"/>
      <c r="M1386" s="408"/>
      <c r="N1386" s="408"/>
      <c r="O1386" s="408"/>
      <c r="P1386" s="408"/>
      <c r="Q1386" s="482"/>
      <c r="R1386" s="394"/>
      <c r="S1386" s="408"/>
      <c r="T1386" s="482"/>
      <c r="U1386" s="394"/>
      <c r="V1386" s="408"/>
    </row>
    <row r="1387" spans="1:22" customFormat="1">
      <c r="A1387" s="121"/>
      <c r="B1387" s="121"/>
      <c r="C1387" s="121"/>
      <c r="D1387" s="121"/>
      <c r="E1387" s="121"/>
      <c r="F1387" s="121"/>
      <c r="G1387" s="121"/>
      <c r="H1387" s="121"/>
      <c r="I1387" s="121"/>
      <c r="J1387" s="10"/>
      <c r="K1387" s="9"/>
      <c r="L1387" s="415"/>
      <c r="M1387" s="408"/>
      <c r="N1387" s="408"/>
      <c r="O1387" s="408"/>
      <c r="P1387" s="408"/>
      <c r="Q1387" s="482"/>
      <c r="R1387" s="394"/>
      <c r="S1387" s="408"/>
      <c r="T1387" s="482"/>
      <c r="U1387" s="394"/>
      <c r="V1387" s="408"/>
    </row>
    <row r="1388" spans="1:22" customFormat="1">
      <c r="A1388" s="121"/>
      <c r="B1388" s="121"/>
      <c r="C1388" s="121"/>
      <c r="D1388" s="121"/>
      <c r="E1388" s="121"/>
      <c r="F1388" s="121"/>
      <c r="G1388" s="121"/>
      <c r="H1388" s="121"/>
      <c r="I1388" s="121"/>
      <c r="J1388" s="10"/>
      <c r="K1388" s="9"/>
      <c r="L1388" s="415"/>
      <c r="M1388" s="408"/>
      <c r="N1388" s="408"/>
      <c r="O1388" s="408"/>
      <c r="P1388" s="408"/>
      <c r="Q1388" s="482"/>
      <c r="R1388" s="394"/>
      <c r="S1388" s="408"/>
      <c r="T1388" s="482"/>
      <c r="U1388" s="394"/>
      <c r="V1388" s="408"/>
    </row>
    <row r="1389" spans="1:22" customFormat="1">
      <c r="A1389" s="121"/>
      <c r="B1389" s="121"/>
      <c r="C1389" s="121"/>
      <c r="D1389" s="121"/>
      <c r="E1389" s="121"/>
      <c r="F1389" s="121"/>
      <c r="G1389" s="121"/>
      <c r="H1389" s="121"/>
      <c r="I1389" s="121"/>
      <c r="J1389" s="10"/>
      <c r="K1389" s="9"/>
      <c r="L1389" s="415"/>
      <c r="M1389" s="408"/>
      <c r="N1389" s="408"/>
      <c r="O1389" s="408"/>
      <c r="P1389" s="408"/>
      <c r="Q1389" s="482"/>
      <c r="R1389" s="394"/>
      <c r="S1389" s="408"/>
      <c r="T1389" s="482"/>
      <c r="U1389" s="394"/>
      <c r="V1389" s="408"/>
    </row>
    <row r="1390" spans="1:22" customFormat="1">
      <c r="A1390" s="121"/>
      <c r="B1390" s="121"/>
      <c r="C1390" s="121"/>
      <c r="D1390" s="121"/>
      <c r="E1390" s="121"/>
      <c r="F1390" s="121"/>
      <c r="G1390" s="121"/>
      <c r="H1390" s="121"/>
      <c r="I1390" s="121"/>
      <c r="J1390" s="10"/>
      <c r="K1390" s="9"/>
      <c r="L1390" s="415"/>
      <c r="M1390" s="408"/>
      <c r="N1390" s="408"/>
      <c r="O1390" s="408"/>
      <c r="P1390" s="408"/>
      <c r="Q1390" s="482"/>
      <c r="R1390" s="394"/>
      <c r="S1390" s="408"/>
      <c r="T1390" s="482"/>
      <c r="U1390" s="394"/>
      <c r="V1390" s="408"/>
    </row>
    <row r="1391" spans="1:22" customFormat="1">
      <c r="A1391" s="121"/>
      <c r="B1391" s="121"/>
      <c r="C1391" s="121"/>
      <c r="D1391" s="121"/>
      <c r="E1391" s="121"/>
      <c r="F1391" s="121"/>
      <c r="G1391" s="121"/>
      <c r="H1391" s="121"/>
      <c r="I1391" s="121"/>
      <c r="J1391" s="10"/>
      <c r="K1391" s="9"/>
      <c r="L1391" s="415"/>
      <c r="M1391" s="408"/>
      <c r="N1391" s="408"/>
      <c r="O1391" s="408"/>
      <c r="P1391" s="408"/>
      <c r="Q1391" s="482"/>
      <c r="R1391" s="394"/>
      <c r="S1391" s="408"/>
      <c r="T1391" s="482"/>
      <c r="U1391" s="394"/>
      <c r="V1391" s="408"/>
    </row>
    <row r="1392" spans="1:22" customFormat="1">
      <c r="A1392" s="121"/>
      <c r="B1392" s="121"/>
      <c r="C1392" s="121"/>
      <c r="D1392" s="121"/>
      <c r="E1392" s="121"/>
      <c r="F1392" s="121"/>
      <c r="G1392" s="121"/>
      <c r="H1392" s="121"/>
      <c r="I1392" s="121"/>
      <c r="J1392" s="10"/>
      <c r="K1392" s="9"/>
      <c r="L1392" s="415"/>
      <c r="M1392" s="408"/>
      <c r="N1392" s="408"/>
      <c r="O1392" s="408"/>
      <c r="P1392" s="408"/>
      <c r="Q1392" s="482"/>
      <c r="R1392" s="394"/>
      <c r="S1392" s="408"/>
      <c r="T1392" s="482"/>
      <c r="U1392" s="394"/>
      <c r="V1392" s="408"/>
    </row>
    <row r="1393" spans="1:22" customFormat="1">
      <c r="A1393" s="121"/>
      <c r="B1393" s="121"/>
      <c r="C1393" s="121"/>
      <c r="D1393" s="121"/>
      <c r="E1393" s="121"/>
      <c r="F1393" s="121"/>
      <c r="G1393" s="121"/>
      <c r="H1393" s="121"/>
      <c r="I1393" s="121"/>
      <c r="J1393" s="10"/>
      <c r="K1393" s="9"/>
      <c r="L1393" s="415"/>
      <c r="M1393" s="408"/>
      <c r="N1393" s="408"/>
      <c r="O1393" s="408"/>
      <c r="P1393" s="408"/>
      <c r="Q1393" s="482"/>
      <c r="R1393" s="394"/>
      <c r="S1393" s="408"/>
      <c r="T1393" s="482"/>
      <c r="U1393" s="394"/>
      <c r="V1393" s="408"/>
    </row>
    <row r="1394" spans="1:22" customFormat="1">
      <c r="A1394" s="121"/>
      <c r="B1394" s="121"/>
      <c r="C1394" s="121"/>
      <c r="D1394" s="121"/>
      <c r="E1394" s="121"/>
      <c r="F1394" s="121"/>
      <c r="G1394" s="121"/>
      <c r="H1394" s="121"/>
      <c r="I1394" s="121"/>
      <c r="J1394" s="10"/>
      <c r="K1394" s="9"/>
      <c r="L1394" s="415"/>
      <c r="M1394" s="408"/>
      <c r="N1394" s="408"/>
      <c r="O1394" s="408"/>
      <c r="P1394" s="408"/>
      <c r="Q1394" s="482"/>
      <c r="R1394" s="394"/>
      <c r="S1394" s="408"/>
      <c r="T1394" s="482"/>
      <c r="U1394" s="394"/>
      <c r="V1394" s="408"/>
    </row>
    <row r="1395" spans="1:22" customFormat="1">
      <c r="A1395" s="121"/>
      <c r="B1395" s="121"/>
      <c r="C1395" s="121"/>
      <c r="D1395" s="121"/>
      <c r="E1395" s="121"/>
      <c r="F1395" s="121"/>
      <c r="G1395" s="121"/>
      <c r="H1395" s="121"/>
      <c r="I1395" s="121"/>
      <c r="J1395" s="10"/>
      <c r="K1395" s="9"/>
      <c r="L1395" s="415"/>
      <c r="M1395" s="408"/>
      <c r="N1395" s="408"/>
      <c r="O1395" s="408"/>
      <c r="P1395" s="408"/>
      <c r="Q1395" s="482"/>
      <c r="R1395" s="394"/>
      <c r="S1395" s="408"/>
      <c r="T1395" s="482"/>
      <c r="U1395" s="394"/>
      <c r="V1395" s="408"/>
    </row>
    <row r="1396" spans="1:22" customFormat="1">
      <c r="A1396" s="121"/>
      <c r="B1396" s="121"/>
      <c r="C1396" s="121"/>
      <c r="D1396" s="121"/>
      <c r="E1396" s="121"/>
      <c r="F1396" s="121"/>
      <c r="G1396" s="121"/>
      <c r="H1396" s="121"/>
      <c r="I1396" s="121"/>
      <c r="J1396" s="10"/>
      <c r="K1396" s="9"/>
      <c r="L1396" s="415"/>
      <c r="M1396" s="408"/>
      <c r="N1396" s="408"/>
      <c r="O1396" s="408"/>
      <c r="P1396" s="408"/>
      <c r="Q1396" s="482"/>
      <c r="R1396" s="394"/>
      <c r="S1396" s="408"/>
      <c r="T1396" s="482"/>
      <c r="U1396" s="394"/>
      <c r="V1396" s="408"/>
    </row>
    <row r="1397" spans="1:22" customFormat="1">
      <c r="A1397" s="121"/>
      <c r="B1397" s="121"/>
      <c r="C1397" s="121"/>
      <c r="D1397" s="121"/>
      <c r="E1397" s="121"/>
      <c r="F1397" s="121"/>
      <c r="G1397" s="121"/>
      <c r="H1397" s="121"/>
      <c r="I1397" s="121"/>
      <c r="J1397" s="10"/>
      <c r="K1397" s="9"/>
      <c r="L1397" s="415"/>
      <c r="M1397" s="408"/>
      <c r="N1397" s="408"/>
      <c r="O1397" s="408"/>
      <c r="P1397" s="408"/>
      <c r="Q1397" s="482"/>
      <c r="R1397" s="394"/>
      <c r="S1397" s="408"/>
      <c r="T1397" s="482"/>
      <c r="U1397" s="394"/>
      <c r="V1397" s="408"/>
    </row>
    <row r="1398" spans="1:22" customFormat="1">
      <c r="A1398" s="121"/>
      <c r="B1398" s="121"/>
      <c r="C1398" s="121"/>
      <c r="D1398" s="121"/>
      <c r="E1398" s="121"/>
      <c r="F1398" s="121"/>
      <c r="G1398" s="121"/>
      <c r="H1398" s="121"/>
      <c r="I1398" s="121"/>
      <c r="J1398" s="10"/>
      <c r="K1398" s="9"/>
      <c r="L1398" s="415"/>
      <c r="M1398" s="408"/>
      <c r="N1398" s="408"/>
      <c r="O1398" s="408"/>
      <c r="P1398" s="408"/>
      <c r="Q1398" s="482"/>
      <c r="R1398" s="394"/>
      <c r="S1398" s="408"/>
      <c r="T1398" s="482"/>
      <c r="U1398" s="394"/>
      <c r="V1398" s="408"/>
    </row>
    <row r="1399" spans="1:22" customFormat="1">
      <c r="A1399" s="121"/>
      <c r="B1399" s="121"/>
      <c r="C1399" s="121"/>
      <c r="D1399" s="121"/>
      <c r="E1399" s="121"/>
      <c r="F1399" s="121"/>
      <c r="G1399" s="121"/>
      <c r="H1399" s="121"/>
      <c r="I1399" s="121"/>
      <c r="J1399" s="10"/>
      <c r="K1399" s="9"/>
      <c r="L1399" s="415"/>
      <c r="M1399" s="408"/>
      <c r="N1399" s="408"/>
      <c r="O1399" s="408"/>
      <c r="P1399" s="408"/>
      <c r="Q1399" s="482"/>
      <c r="R1399" s="394"/>
      <c r="S1399" s="408"/>
      <c r="T1399" s="482"/>
      <c r="U1399" s="394"/>
      <c r="V1399" s="408"/>
    </row>
    <row r="1400" spans="1:22" customFormat="1">
      <c r="A1400" s="121"/>
      <c r="B1400" s="121"/>
      <c r="C1400" s="121"/>
      <c r="D1400" s="121"/>
      <c r="E1400" s="121"/>
      <c r="F1400" s="121"/>
      <c r="G1400" s="121"/>
      <c r="H1400" s="121"/>
      <c r="I1400" s="121"/>
      <c r="J1400" s="10"/>
      <c r="K1400" s="9"/>
      <c r="L1400" s="415"/>
      <c r="M1400" s="408"/>
      <c r="N1400" s="408"/>
      <c r="O1400" s="408"/>
      <c r="P1400" s="408"/>
      <c r="Q1400" s="482"/>
      <c r="R1400" s="394"/>
      <c r="S1400" s="408"/>
      <c r="T1400" s="482"/>
      <c r="U1400" s="394"/>
      <c r="V1400" s="408"/>
    </row>
    <row r="1401" spans="1:22" customFormat="1">
      <c r="A1401" s="121"/>
      <c r="B1401" s="121"/>
      <c r="C1401" s="121"/>
      <c r="D1401" s="121"/>
      <c r="E1401" s="121"/>
      <c r="F1401" s="121"/>
      <c r="G1401" s="121"/>
      <c r="H1401" s="121"/>
      <c r="I1401" s="121"/>
      <c r="J1401" s="10"/>
      <c r="K1401" s="9"/>
      <c r="L1401" s="415"/>
      <c r="M1401" s="408"/>
      <c r="N1401" s="408"/>
      <c r="O1401" s="408"/>
      <c r="P1401" s="408"/>
      <c r="Q1401" s="482"/>
      <c r="R1401" s="394"/>
      <c r="S1401" s="408"/>
      <c r="T1401" s="482"/>
      <c r="U1401" s="394"/>
      <c r="V1401" s="408"/>
    </row>
    <row r="1402" spans="1:22" customFormat="1">
      <c r="A1402" s="121"/>
      <c r="B1402" s="121"/>
      <c r="C1402" s="121"/>
      <c r="D1402" s="121"/>
      <c r="E1402" s="121"/>
      <c r="F1402" s="121"/>
      <c r="G1402" s="121"/>
      <c r="H1402" s="121"/>
      <c r="I1402" s="121"/>
      <c r="J1402" s="10"/>
      <c r="K1402" s="9"/>
      <c r="L1402" s="415"/>
      <c r="M1402" s="408"/>
      <c r="N1402" s="408"/>
      <c r="O1402" s="408"/>
      <c r="P1402" s="408"/>
      <c r="Q1402" s="482"/>
      <c r="R1402" s="394"/>
      <c r="S1402" s="408"/>
      <c r="T1402" s="482"/>
      <c r="U1402" s="394"/>
      <c r="V1402" s="408"/>
    </row>
    <row r="1403" spans="1:22" customFormat="1">
      <c r="A1403" s="121"/>
      <c r="B1403" s="121"/>
      <c r="C1403" s="121"/>
      <c r="D1403" s="121"/>
      <c r="E1403" s="121"/>
      <c r="F1403" s="121"/>
      <c r="G1403" s="121"/>
      <c r="H1403" s="121"/>
      <c r="I1403" s="121"/>
      <c r="J1403" s="10"/>
      <c r="K1403" s="9"/>
      <c r="L1403" s="415"/>
      <c r="M1403" s="408"/>
      <c r="N1403" s="408"/>
      <c r="O1403" s="408"/>
      <c r="P1403" s="408"/>
      <c r="Q1403" s="482"/>
      <c r="R1403" s="394"/>
      <c r="S1403" s="408"/>
      <c r="T1403" s="482"/>
      <c r="U1403" s="394"/>
      <c r="V1403" s="408"/>
    </row>
    <row r="1404" spans="1:22" customFormat="1">
      <c r="A1404" s="121"/>
      <c r="B1404" s="121"/>
      <c r="C1404" s="121"/>
      <c r="D1404" s="121"/>
      <c r="E1404" s="121"/>
      <c r="F1404" s="121"/>
      <c r="G1404" s="121"/>
      <c r="H1404" s="121"/>
      <c r="I1404" s="121"/>
      <c r="J1404" s="10"/>
      <c r="K1404" s="9"/>
      <c r="L1404" s="415"/>
      <c r="M1404" s="408"/>
      <c r="N1404" s="408"/>
      <c r="O1404" s="408"/>
      <c r="P1404" s="408"/>
      <c r="Q1404" s="482"/>
      <c r="R1404" s="394"/>
      <c r="S1404" s="408"/>
      <c r="T1404" s="482"/>
      <c r="U1404" s="394"/>
      <c r="V1404" s="408"/>
    </row>
    <row r="1405" spans="1:22" customFormat="1" ht="15.75">
      <c r="A1405" s="121"/>
      <c r="B1405" s="121"/>
      <c r="C1405" s="121"/>
      <c r="D1405" s="121"/>
      <c r="E1405" s="121"/>
      <c r="F1405" s="121"/>
      <c r="G1405" s="121"/>
      <c r="H1405" s="121"/>
      <c r="I1405" s="121"/>
      <c r="J1405" s="10"/>
      <c r="K1405" s="225"/>
      <c r="L1405" s="415"/>
      <c r="M1405" s="414"/>
      <c r="N1405" s="414"/>
      <c r="O1405" s="414"/>
      <c r="P1405" s="414"/>
      <c r="Q1405" s="250"/>
      <c r="R1405" s="394"/>
      <c r="S1405" s="414"/>
      <c r="T1405" s="250"/>
      <c r="U1405" s="394"/>
      <c r="V1405" s="414"/>
    </row>
    <row r="1406" spans="1:22" customFormat="1" ht="15.75">
      <c r="A1406" s="121"/>
      <c r="B1406" s="121"/>
      <c r="C1406" s="121"/>
      <c r="D1406" s="121"/>
      <c r="E1406" s="121"/>
      <c r="F1406" s="121"/>
      <c r="G1406" s="121"/>
      <c r="H1406" s="121"/>
      <c r="I1406" s="121"/>
      <c r="J1406" s="10"/>
      <c r="K1406" s="225"/>
      <c r="L1406" s="415"/>
      <c r="M1406" s="414"/>
      <c r="N1406" s="414"/>
      <c r="O1406" s="414"/>
      <c r="P1406" s="414"/>
      <c r="Q1406" s="250"/>
      <c r="R1406" s="394"/>
      <c r="S1406" s="414"/>
      <c r="T1406" s="250"/>
      <c r="U1406" s="394"/>
      <c r="V1406" s="414"/>
    </row>
    <row r="1407" spans="1:22" customFormat="1" ht="15.75">
      <c r="A1407" s="121"/>
      <c r="B1407" s="121"/>
      <c r="C1407" s="121"/>
      <c r="D1407" s="121"/>
      <c r="E1407" s="121"/>
      <c r="F1407" s="121"/>
      <c r="G1407" s="121"/>
      <c r="H1407" s="121"/>
      <c r="I1407" s="121"/>
      <c r="J1407" s="10"/>
      <c r="K1407" s="225"/>
      <c r="L1407" s="415"/>
      <c r="M1407" s="414"/>
      <c r="N1407" s="414"/>
      <c r="O1407" s="414"/>
      <c r="P1407" s="414"/>
      <c r="Q1407" s="250"/>
      <c r="R1407" s="394"/>
      <c r="S1407" s="414"/>
      <c r="T1407" s="250"/>
      <c r="U1407" s="394"/>
      <c r="V1407" s="414"/>
    </row>
    <row r="1408" spans="1:22" customFormat="1" ht="15.75">
      <c r="A1408" s="121"/>
      <c r="B1408" s="121"/>
      <c r="C1408" s="121"/>
      <c r="D1408" s="121"/>
      <c r="E1408" s="121"/>
      <c r="F1408" s="121"/>
      <c r="G1408" s="121"/>
      <c r="H1408" s="121"/>
      <c r="I1408" s="121"/>
      <c r="J1408" s="10"/>
      <c r="K1408" s="225"/>
      <c r="L1408" s="415"/>
      <c r="M1408" s="414"/>
      <c r="N1408" s="414"/>
      <c r="O1408" s="414"/>
      <c r="P1408" s="414"/>
      <c r="Q1408" s="250"/>
      <c r="R1408" s="394"/>
      <c r="S1408" s="414"/>
      <c r="T1408" s="250"/>
      <c r="U1408" s="394"/>
      <c r="V1408" s="414"/>
    </row>
    <row r="1409" spans="1:22" customFormat="1" ht="15.75">
      <c r="A1409" s="121"/>
      <c r="B1409" s="121"/>
      <c r="C1409" s="121"/>
      <c r="D1409" s="121"/>
      <c r="E1409" s="121"/>
      <c r="F1409" s="121"/>
      <c r="G1409" s="121"/>
      <c r="H1409" s="121"/>
      <c r="I1409" s="121"/>
      <c r="J1409" s="10"/>
      <c r="K1409" s="225"/>
      <c r="L1409" s="415"/>
      <c r="M1409" s="414"/>
      <c r="N1409" s="414"/>
      <c r="O1409" s="414"/>
      <c r="P1409" s="414"/>
      <c r="Q1409" s="250"/>
      <c r="R1409" s="394"/>
      <c r="S1409" s="414"/>
      <c r="T1409" s="250"/>
      <c r="U1409" s="394"/>
      <c r="V1409" s="414"/>
    </row>
    <row r="1410" spans="1:22" customFormat="1" ht="15.75">
      <c r="A1410" s="121"/>
      <c r="B1410" s="121"/>
      <c r="C1410" s="121"/>
      <c r="D1410" s="121"/>
      <c r="E1410" s="121"/>
      <c r="F1410" s="121"/>
      <c r="G1410" s="121"/>
      <c r="H1410" s="121"/>
      <c r="I1410" s="121"/>
      <c r="J1410" s="10"/>
      <c r="K1410" s="225"/>
      <c r="L1410" s="415"/>
      <c r="M1410" s="414"/>
      <c r="N1410" s="414"/>
      <c r="O1410" s="414"/>
      <c r="P1410" s="414"/>
      <c r="Q1410" s="250"/>
      <c r="R1410" s="394"/>
      <c r="S1410" s="414"/>
      <c r="T1410" s="250"/>
      <c r="U1410" s="394"/>
      <c r="V1410" s="414"/>
    </row>
    <row r="1411" spans="1:22" customFormat="1" ht="15.75">
      <c r="A1411" s="121"/>
      <c r="B1411" s="121"/>
      <c r="C1411" s="121"/>
      <c r="D1411" s="121"/>
      <c r="E1411" s="121"/>
      <c r="F1411" s="121"/>
      <c r="G1411" s="121"/>
      <c r="H1411" s="121"/>
      <c r="I1411" s="121"/>
      <c r="J1411" s="10"/>
      <c r="K1411" s="225"/>
      <c r="L1411" s="415"/>
      <c r="M1411" s="414"/>
      <c r="N1411" s="414"/>
      <c r="O1411" s="414"/>
      <c r="P1411" s="414"/>
      <c r="Q1411" s="250"/>
      <c r="R1411" s="394"/>
      <c r="S1411" s="414"/>
      <c r="T1411" s="250"/>
      <c r="U1411" s="394"/>
      <c r="V1411" s="414"/>
    </row>
    <row r="1412" spans="1:22" customFormat="1" ht="15.75">
      <c r="A1412" s="121"/>
      <c r="B1412" s="121"/>
      <c r="C1412" s="121"/>
      <c r="D1412" s="121"/>
      <c r="E1412" s="121"/>
      <c r="F1412" s="121"/>
      <c r="G1412" s="121"/>
      <c r="H1412" s="121"/>
      <c r="I1412" s="121"/>
      <c r="J1412" s="10"/>
      <c r="K1412" s="225"/>
      <c r="L1412" s="415"/>
      <c r="M1412" s="414"/>
      <c r="N1412" s="414"/>
      <c r="O1412" s="414"/>
      <c r="P1412" s="414"/>
      <c r="Q1412" s="250"/>
      <c r="R1412" s="394"/>
      <c r="S1412" s="414"/>
      <c r="T1412" s="250"/>
      <c r="U1412" s="394"/>
      <c r="V1412" s="414"/>
    </row>
    <row r="1413" spans="1:22" customFormat="1" ht="15.75">
      <c r="A1413" s="121"/>
      <c r="B1413" s="121"/>
      <c r="C1413" s="121"/>
      <c r="D1413" s="121"/>
      <c r="E1413" s="121"/>
      <c r="F1413" s="121"/>
      <c r="G1413" s="121"/>
      <c r="H1413" s="121"/>
      <c r="I1413" s="121"/>
      <c r="J1413" s="10"/>
      <c r="K1413" s="225"/>
      <c r="L1413" s="415"/>
      <c r="M1413" s="414"/>
      <c r="N1413" s="414"/>
      <c r="O1413" s="414"/>
      <c r="P1413" s="414"/>
      <c r="Q1413" s="250"/>
      <c r="R1413" s="394"/>
      <c r="S1413" s="414"/>
      <c r="T1413" s="250"/>
      <c r="U1413" s="394"/>
      <c r="V1413" s="414"/>
    </row>
    <row r="1414" spans="1:22" customFormat="1" ht="15.75">
      <c r="A1414" s="121"/>
      <c r="B1414" s="121"/>
      <c r="C1414" s="121"/>
      <c r="D1414" s="121"/>
      <c r="E1414" s="121"/>
      <c r="F1414" s="121"/>
      <c r="G1414" s="121"/>
      <c r="H1414" s="121"/>
      <c r="I1414" s="121"/>
      <c r="J1414" s="10"/>
      <c r="K1414" s="225"/>
      <c r="L1414" s="415"/>
      <c r="M1414" s="414"/>
      <c r="N1414" s="414"/>
      <c r="O1414" s="414"/>
      <c r="P1414" s="414"/>
      <c r="Q1414" s="250"/>
      <c r="R1414" s="394"/>
      <c r="S1414" s="414"/>
      <c r="T1414" s="250"/>
      <c r="U1414" s="394"/>
      <c r="V1414" s="414"/>
    </row>
    <row r="1415" spans="1:22" customFormat="1" ht="15.75">
      <c r="A1415" s="121"/>
      <c r="B1415" s="121"/>
      <c r="C1415" s="121"/>
      <c r="D1415" s="121"/>
      <c r="E1415" s="121"/>
      <c r="F1415" s="121"/>
      <c r="G1415" s="121"/>
      <c r="H1415" s="121"/>
      <c r="I1415" s="121"/>
      <c r="J1415" s="10"/>
      <c r="K1415" s="225"/>
      <c r="L1415" s="415"/>
      <c r="M1415" s="414"/>
      <c r="N1415" s="414"/>
      <c r="O1415" s="414"/>
      <c r="P1415" s="414"/>
      <c r="Q1415" s="250"/>
      <c r="R1415" s="394"/>
      <c r="S1415" s="414"/>
      <c r="T1415" s="250"/>
      <c r="U1415" s="394"/>
      <c r="V1415" s="414"/>
    </row>
    <row r="1416" spans="1:22" customFormat="1" ht="15.75">
      <c r="A1416" s="121"/>
      <c r="B1416" s="121"/>
      <c r="C1416" s="121"/>
      <c r="D1416" s="121"/>
      <c r="E1416" s="121"/>
      <c r="F1416" s="121"/>
      <c r="G1416" s="121"/>
      <c r="H1416" s="121"/>
      <c r="I1416" s="121"/>
      <c r="J1416" s="10"/>
      <c r="K1416" s="225"/>
      <c r="L1416" s="415"/>
      <c r="M1416" s="414"/>
      <c r="N1416" s="414"/>
      <c r="O1416" s="414"/>
      <c r="P1416" s="414"/>
      <c r="Q1416" s="250"/>
      <c r="R1416" s="394"/>
      <c r="S1416" s="414"/>
      <c r="T1416" s="250"/>
      <c r="U1416" s="394"/>
      <c r="V1416" s="414"/>
    </row>
    <row r="1417" spans="1:22" customFormat="1" ht="15.75">
      <c r="A1417" s="121"/>
      <c r="B1417" s="121"/>
      <c r="C1417" s="121"/>
      <c r="D1417" s="121"/>
      <c r="E1417" s="121"/>
      <c r="F1417" s="121"/>
      <c r="G1417" s="121"/>
      <c r="H1417" s="121"/>
      <c r="I1417" s="121"/>
      <c r="J1417" s="10"/>
      <c r="K1417" s="225"/>
      <c r="L1417" s="415"/>
      <c r="M1417" s="414"/>
      <c r="N1417" s="414"/>
      <c r="O1417" s="414"/>
      <c r="P1417" s="414"/>
      <c r="Q1417" s="250"/>
      <c r="R1417" s="394"/>
      <c r="S1417" s="414"/>
      <c r="T1417" s="250"/>
      <c r="U1417" s="394"/>
      <c r="V1417" s="414"/>
    </row>
    <row r="1418" spans="1:22" customFormat="1" ht="15.75">
      <c r="A1418" s="121"/>
      <c r="B1418" s="121"/>
      <c r="C1418" s="121"/>
      <c r="D1418" s="121"/>
      <c r="E1418" s="121"/>
      <c r="F1418" s="121"/>
      <c r="G1418" s="121"/>
      <c r="H1418" s="121"/>
      <c r="I1418" s="121"/>
      <c r="J1418" s="10"/>
      <c r="K1418" s="225"/>
      <c r="L1418" s="415"/>
      <c r="M1418" s="414"/>
      <c r="N1418" s="414"/>
      <c r="O1418" s="414"/>
      <c r="P1418" s="414"/>
      <c r="Q1418" s="250"/>
      <c r="R1418" s="394"/>
      <c r="S1418" s="414"/>
      <c r="T1418" s="250"/>
      <c r="U1418" s="394"/>
      <c r="V1418" s="414"/>
    </row>
    <row r="1419" spans="1:22" customFormat="1" ht="15.75">
      <c r="A1419" s="121"/>
      <c r="B1419" s="121"/>
      <c r="C1419" s="121"/>
      <c r="D1419" s="121"/>
      <c r="E1419" s="121"/>
      <c r="F1419" s="121"/>
      <c r="G1419" s="121"/>
      <c r="H1419" s="121"/>
      <c r="I1419" s="121"/>
      <c r="J1419" s="10"/>
      <c r="K1419" s="225"/>
      <c r="L1419" s="415"/>
      <c r="M1419" s="414"/>
      <c r="N1419" s="414"/>
      <c r="O1419" s="414"/>
      <c r="P1419" s="414"/>
      <c r="Q1419" s="250"/>
      <c r="R1419" s="394"/>
      <c r="S1419" s="414"/>
      <c r="T1419" s="250"/>
      <c r="U1419" s="394"/>
      <c r="V1419" s="414"/>
    </row>
    <row r="1420" spans="1:22" customFormat="1" ht="15.75">
      <c r="A1420" s="121"/>
      <c r="B1420" s="121"/>
      <c r="C1420" s="121"/>
      <c r="D1420" s="121"/>
      <c r="E1420" s="121"/>
      <c r="F1420" s="121"/>
      <c r="G1420" s="121"/>
      <c r="H1420" s="121"/>
      <c r="I1420" s="121"/>
      <c r="J1420" s="10"/>
      <c r="K1420" s="225"/>
      <c r="L1420" s="415"/>
      <c r="M1420" s="414"/>
      <c r="N1420" s="414"/>
      <c r="O1420" s="414"/>
      <c r="P1420" s="414"/>
      <c r="Q1420" s="250"/>
      <c r="R1420" s="394"/>
      <c r="S1420" s="414"/>
      <c r="T1420" s="250"/>
      <c r="U1420" s="394"/>
      <c r="V1420" s="414"/>
    </row>
    <row r="1421" spans="1:22" customFormat="1" ht="15.75">
      <c r="A1421" s="121"/>
      <c r="B1421" s="121"/>
      <c r="C1421" s="121"/>
      <c r="D1421" s="121"/>
      <c r="E1421" s="121"/>
      <c r="F1421" s="121"/>
      <c r="G1421" s="121"/>
      <c r="H1421" s="121"/>
      <c r="I1421" s="121"/>
      <c r="J1421" s="10"/>
      <c r="K1421" s="225"/>
      <c r="L1421" s="415"/>
      <c r="M1421" s="414"/>
      <c r="N1421" s="414"/>
      <c r="O1421" s="414"/>
      <c r="P1421" s="414"/>
      <c r="Q1421" s="250"/>
      <c r="R1421" s="394"/>
      <c r="S1421" s="414"/>
      <c r="T1421" s="250"/>
      <c r="U1421" s="394"/>
      <c r="V1421" s="414"/>
    </row>
    <row r="1422" spans="1:22" customFormat="1" ht="15.75">
      <c r="A1422" s="121"/>
      <c r="B1422" s="121"/>
      <c r="C1422" s="121"/>
      <c r="D1422" s="121"/>
      <c r="E1422" s="121"/>
      <c r="F1422" s="121"/>
      <c r="G1422" s="121"/>
      <c r="H1422" s="121"/>
      <c r="I1422" s="121"/>
      <c r="J1422" s="10"/>
      <c r="K1422" s="225"/>
      <c r="L1422" s="415"/>
      <c r="M1422" s="414"/>
      <c r="N1422" s="414"/>
      <c r="O1422" s="414"/>
      <c r="P1422" s="414"/>
      <c r="Q1422" s="250"/>
      <c r="R1422" s="394"/>
      <c r="S1422" s="414"/>
      <c r="T1422" s="250"/>
      <c r="U1422" s="394"/>
      <c r="V1422" s="414"/>
    </row>
    <row r="1423" spans="1:22" customFormat="1" ht="15.75">
      <c r="A1423" s="121"/>
      <c r="B1423" s="121"/>
      <c r="C1423" s="121"/>
      <c r="D1423" s="121"/>
      <c r="E1423" s="121"/>
      <c r="F1423" s="121"/>
      <c r="G1423" s="121"/>
      <c r="H1423" s="121"/>
      <c r="I1423" s="121"/>
      <c r="J1423" s="10"/>
      <c r="K1423" s="225"/>
      <c r="L1423" s="415"/>
      <c r="M1423" s="414"/>
      <c r="N1423" s="414"/>
      <c r="O1423" s="414"/>
      <c r="P1423" s="414"/>
      <c r="Q1423" s="250"/>
      <c r="R1423" s="394"/>
      <c r="S1423" s="414"/>
      <c r="T1423" s="250"/>
      <c r="U1423" s="394"/>
      <c r="V1423" s="414"/>
    </row>
    <row r="1424" spans="1:22" customFormat="1" ht="15.75">
      <c r="A1424" s="121"/>
      <c r="B1424" s="121"/>
      <c r="C1424" s="121"/>
      <c r="D1424" s="121"/>
      <c r="E1424" s="121"/>
      <c r="F1424" s="121"/>
      <c r="G1424" s="121"/>
      <c r="H1424" s="121"/>
      <c r="I1424" s="121"/>
      <c r="J1424" s="10"/>
      <c r="K1424" s="225"/>
      <c r="L1424" s="415"/>
      <c r="M1424" s="414"/>
      <c r="N1424" s="414"/>
      <c r="O1424" s="414"/>
      <c r="P1424" s="414"/>
      <c r="Q1424" s="250"/>
      <c r="R1424" s="394"/>
      <c r="S1424" s="414"/>
      <c r="T1424" s="250"/>
      <c r="U1424" s="394"/>
      <c r="V1424" s="414"/>
    </row>
    <row r="1425" spans="1:22" customFormat="1" ht="15.75">
      <c r="A1425" s="121"/>
      <c r="B1425" s="121"/>
      <c r="C1425" s="121"/>
      <c r="D1425" s="121"/>
      <c r="E1425" s="121"/>
      <c r="F1425" s="121"/>
      <c r="G1425" s="121"/>
      <c r="H1425" s="121"/>
      <c r="I1425" s="121"/>
      <c r="J1425" s="10"/>
      <c r="K1425" s="225"/>
      <c r="L1425" s="415"/>
      <c r="M1425" s="414"/>
      <c r="N1425" s="414"/>
      <c r="O1425" s="414"/>
      <c r="P1425" s="414"/>
      <c r="Q1425" s="250"/>
      <c r="R1425" s="394"/>
      <c r="S1425" s="414"/>
      <c r="T1425" s="250"/>
      <c r="U1425" s="394"/>
      <c r="V1425" s="414"/>
    </row>
    <row r="1426" spans="1:22" customFormat="1" ht="15.75">
      <c r="A1426" s="121"/>
      <c r="B1426" s="121"/>
      <c r="C1426" s="121"/>
      <c r="D1426" s="121"/>
      <c r="E1426" s="121"/>
      <c r="F1426" s="121"/>
      <c r="G1426" s="121"/>
      <c r="H1426" s="121"/>
      <c r="I1426" s="121"/>
      <c r="J1426" s="10"/>
      <c r="K1426" s="225"/>
      <c r="L1426" s="415"/>
      <c r="M1426" s="414"/>
      <c r="N1426" s="414"/>
      <c r="O1426" s="414"/>
      <c r="P1426" s="414"/>
      <c r="Q1426" s="250"/>
      <c r="R1426" s="394"/>
      <c r="S1426" s="414"/>
      <c r="T1426" s="250"/>
      <c r="U1426" s="394"/>
      <c r="V1426" s="414"/>
    </row>
    <row r="1427" spans="1:22" customFormat="1" ht="15.75">
      <c r="A1427" s="121"/>
      <c r="B1427" s="121"/>
      <c r="C1427" s="121"/>
      <c r="D1427" s="121"/>
      <c r="E1427" s="121"/>
      <c r="F1427" s="121"/>
      <c r="G1427" s="121"/>
      <c r="H1427" s="121"/>
      <c r="I1427" s="121"/>
      <c r="J1427" s="10"/>
      <c r="K1427" s="225"/>
      <c r="L1427" s="415"/>
      <c r="M1427" s="414"/>
      <c r="N1427" s="414"/>
      <c r="O1427" s="414"/>
      <c r="P1427" s="414"/>
      <c r="Q1427" s="250"/>
      <c r="R1427" s="394"/>
      <c r="S1427" s="414"/>
      <c r="T1427" s="250"/>
      <c r="U1427" s="394"/>
      <c r="V1427" s="414"/>
    </row>
    <row r="1428" spans="1:22" customFormat="1" ht="15.75">
      <c r="A1428" s="121"/>
      <c r="B1428" s="121"/>
      <c r="C1428" s="121"/>
      <c r="D1428" s="121"/>
      <c r="E1428" s="121"/>
      <c r="F1428" s="121"/>
      <c r="G1428" s="121"/>
      <c r="H1428" s="121"/>
      <c r="I1428" s="121"/>
      <c r="J1428" s="10"/>
      <c r="K1428" s="225"/>
      <c r="L1428" s="415"/>
      <c r="M1428" s="414"/>
      <c r="N1428" s="414"/>
      <c r="O1428" s="414"/>
      <c r="P1428" s="414"/>
      <c r="Q1428" s="250"/>
      <c r="R1428" s="394"/>
      <c r="S1428" s="414"/>
      <c r="T1428" s="250"/>
      <c r="U1428" s="394"/>
      <c r="V1428" s="414"/>
    </row>
    <row r="1429" spans="1:22" customFormat="1" ht="15.75">
      <c r="A1429" s="121"/>
      <c r="B1429" s="121"/>
      <c r="C1429" s="121"/>
      <c r="D1429" s="121"/>
      <c r="E1429" s="121"/>
      <c r="F1429" s="121"/>
      <c r="G1429" s="121"/>
      <c r="H1429" s="121"/>
      <c r="I1429" s="121"/>
      <c r="J1429" s="10"/>
      <c r="K1429" s="225"/>
      <c r="L1429" s="415"/>
      <c r="M1429" s="414"/>
      <c r="N1429" s="414"/>
      <c r="O1429" s="414"/>
      <c r="P1429" s="414"/>
      <c r="Q1429" s="250"/>
      <c r="R1429" s="394"/>
      <c r="S1429" s="414"/>
      <c r="T1429" s="250"/>
      <c r="U1429" s="394"/>
      <c r="V1429" s="414"/>
    </row>
    <row r="1430" spans="1:22" customFormat="1" ht="15.75">
      <c r="A1430" s="121"/>
      <c r="B1430" s="121"/>
      <c r="C1430" s="121"/>
      <c r="D1430" s="121"/>
      <c r="E1430" s="121"/>
      <c r="F1430" s="121"/>
      <c r="G1430" s="121"/>
      <c r="H1430" s="121"/>
      <c r="I1430" s="121"/>
      <c r="J1430" s="10"/>
      <c r="K1430" s="225"/>
      <c r="L1430" s="415"/>
      <c r="M1430" s="414"/>
      <c r="N1430" s="414"/>
      <c r="O1430" s="414"/>
      <c r="P1430" s="414"/>
      <c r="Q1430" s="250"/>
      <c r="R1430" s="394"/>
      <c r="S1430" s="414"/>
      <c r="T1430" s="250"/>
      <c r="U1430" s="394"/>
      <c r="V1430" s="414"/>
    </row>
    <row r="1431" spans="1:22" customFormat="1" ht="15.75">
      <c r="A1431" s="121"/>
      <c r="B1431" s="121"/>
      <c r="C1431" s="121"/>
      <c r="D1431" s="121"/>
      <c r="E1431" s="121"/>
      <c r="F1431" s="121"/>
      <c r="G1431" s="121"/>
      <c r="H1431" s="121"/>
      <c r="I1431" s="121"/>
      <c r="J1431" s="10"/>
      <c r="K1431" s="225"/>
      <c r="L1431" s="415"/>
      <c r="M1431" s="414"/>
      <c r="N1431" s="414"/>
      <c r="O1431" s="414"/>
      <c r="P1431" s="414"/>
      <c r="Q1431" s="250"/>
      <c r="R1431" s="394"/>
      <c r="S1431" s="414"/>
      <c r="T1431" s="250"/>
      <c r="U1431" s="394"/>
      <c r="V1431" s="414"/>
    </row>
    <row r="1432" spans="1:22" customFormat="1" ht="15.75">
      <c r="A1432" s="121"/>
      <c r="B1432" s="121"/>
      <c r="C1432" s="121"/>
      <c r="D1432" s="121"/>
      <c r="E1432" s="121"/>
      <c r="F1432" s="121"/>
      <c r="G1432" s="121"/>
      <c r="H1432" s="121"/>
      <c r="I1432" s="121"/>
      <c r="J1432" s="10"/>
      <c r="K1432" s="225"/>
      <c r="L1432" s="415"/>
      <c r="M1432" s="414"/>
      <c r="N1432" s="414"/>
      <c r="O1432" s="414"/>
      <c r="P1432" s="414"/>
      <c r="Q1432" s="250"/>
      <c r="R1432" s="394"/>
      <c r="S1432" s="414"/>
      <c r="T1432" s="250"/>
      <c r="U1432" s="394"/>
      <c r="V1432" s="414"/>
    </row>
    <row r="1433" spans="1:22" customFormat="1" ht="15.75">
      <c r="A1433" s="121"/>
      <c r="B1433" s="121"/>
      <c r="C1433" s="121"/>
      <c r="D1433" s="121"/>
      <c r="E1433" s="121"/>
      <c r="F1433" s="121"/>
      <c r="G1433" s="121"/>
      <c r="H1433" s="121"/>
      <c r="I1433" s="121"/>
      <c r="J1433" s="10"/>
      <c r="K1433" s="225"/>
      <c r="L1433" s="415"/>
      <c r="M1433" s="414"/>
      <c r="N1433" s="414"/>
      <c r="O1433" s="414"/>
      <c r="P1433" s="414"/>
      <c r="Q1433" s="250"/>
      <c r="R1433" s="394"/>
      <c r="S1433" s="414"/>
      <c r="T1433" s="250"/>
      <c r="U1433" s="394"/>
      <c r="V1433" s="414"/>
    </row>
    <row r="1434" spans="1:22" customFormat="1" ht="15.75">
      <c r="A1434" s="121"/>
      <c r="B1434" s="121"/>
      <c r="C1434" s="121"/>
      <c r="D1434" s="121"/>
      <c r="E1434" s="121"/>
      <c r="F1434" s="121"/>
      <c r="G1434" s="121"/>
      <c r="H1434" s="121"/>
      <c r="I1434" s="121"/>
      <c r="J1434" s="10"/>
      <c r="K1434" s="225"/>
      <c r="L1434" s="415"/>
      <c r="M1434" s="414"/>
      <c r="N1434" s="414"/>
      <c r="O1434" s="414"/>
      <c r="P1434" s="414"/>
      <c r="Q1434" s="250"/>
      <c r="R1434" s="394"/>
      <c r="S1434" s="414"/>
      <c r="T1434" s="250"/>
      <c r="U1434" s="394"/>
      <c r="V1434" s="414"/>
    </row>
    <row r="1435" spans="1:22" customFormat="1" ht="15.75">
      <c r="A1435" s="121"/>
      <c r="B1435" s="121"/>
      <c r="C1435" s="121"/>
      <c r="D1435" s="121"/>
      <c r="E1435" s="121"/>
      <c r="F1435" s="121"/>
      <c r="G1435" s="121"/>
      <c r="H1435" s="121"/>
      <c r="I1435" s="121"/>
      <c r="J1435" s="10"/>
      <c r="K1435" s="225"/>
      <c r="L1435" s="415"/>
      <c r="M1435" s="414"/>
      <c r="N1435" s="414"/>
      <c r="O1435" s="414"/>
      <c r="P1435" s="414"/>
      <c r="Q1435" s="250"/>
      <c r="R1435" s="394"/>
      <c r="S1435" s="414"/>
      <c r="T1435" s="250"/>
      <c r="U1435" s="394"/>
      <c r="V1435" s="414"/>
    </row>
    <row r="1436" spans="1:22" customFormat="1" ht="15.75">
      <c r="A1436" s="121"/>
      <c r="B1436" s="121"/>
      <c r="C1436" s="121"/>
      <c r="D1436" s="121"/>
      <c r="E1436" s="121"/>
      <c r="F1436" s="121"/>
      <c r="G1436" s="121"/>
      <c r="H1436" s="121"/>
      <c r="I1436" s="121"/>
      <c r="J1436" s="10"/>
      <c r="K1436" s="225"/>
      <c r="L1436" s="415"/>
      <c r="M1436" s="414"/>
      <c r="N1436" s="414"/>
      <c r="O1436" s="414"/>
      <c r="P1436" s="414"/>
      <c r="Q1436" s="250"/>
      <c r="R1436" s="394"/>
      <c r="S1436" s="414"/>
      <c r="T1436" s="250"/>
      <c r="U1436" s="394"/>
      <c r="V1436" s="414"/>
    </row>
    <row r="1437" spans="1:22" customFormat="1" ht="15.75">
      <c r="A1437" s="121"/>
      <c r="B1437" s="121"/>
      <c r="C1437" s="121"/>
      <c r="D1437" s="121"/>
      <c r="E1437" s="121"/>
      <c r="F1437" s="121"/>
      <c r="G1437" s="121"/>
      <c r="H1437" s="121"/>
      <c r="I1437" s="121"/>
      <c r="J1437" s="10"/>
      <c r="K1437" s="225"/>
      <c r="L1437" s="415"/>
      <c r="M1437" s="414"/>
      <c r="N1437" s="414"/>
      <c r="O1437" s="414"/>
      <c r="P1437" s="414"/>
      <c r="Q1437" s="250"/>
      <c r="R1437" s="394"/>
      <c r="S1437" s="414"/>
      <c r="T1437" s="250"/>
      <c r="U1437" s="394"/>
      <c r="V1437" s="414"/>
    </row>
    <row r="1438" spans="1:22" customFormat="1" ht="15.75">
      <c r="A1438" s="121"/>
      <c r="B1438" s="121"/>
      <c r="C1438" s="121"/>
      <c r="D1438" s="121"/>
      <c r="E1438" s="121"/>
      <c r="F1438" s="121"/>
      <c r="G1438" s="121"/>
      <c r="H1438" s="121"/>
      <c r="I1438" s="121"/>
      <c r="J1438" s="10"/>
      <c r="K1438" s="225"/>
      <c r="L1438" s="415"/>
      <c r="M1438" s="414"/>
      <c r="N1438" s="414"/>
      <c r="O1438" s="414"/>
      <c r="P1438" s="414"/>
      <c r="Q1438" s="250"/>
      <c r="R1438" s="394"/>
      <c r="S1438" s="414"/>
      <c r="T1438" s="250"/>
      <c r="U1438" s="394"/>
      <c r="V1438" s="414"/>
    </row>
    <row r="1439" spans="1:22" customFormat="1" ht="15.75">
      <c r="A1439" s="121"/>
      <c r="B1439" s="121"/>
      <c r="C1439" s="121"/>
      <c r="D1439" s="121"/>
      <c r="E1439" s="121"/>
      <c r="F1439" s="121"/>
      <c r="G1439" s="121"/>
      <c r="H1439" s="121"/>
      <c r="I1439" s="121"/>
      <c r="J1439" s="10"/>
      <c r="K1439" s="225"/>
      <c r="L1439" s="415"/>
      <c r="M1439" s="414"/>
      <c r="N1439" s="414"/>
      <c r="O1439" s="414"/>
      <c r="P1439" s="414"/>
      <c r="Q1439" s="250"/>
      <c r="R1439" s="394"/>
      <c r="S1439" s="414"/>
      <c r="T1439" s="250"/>
      <c r="U1439" s="394"/>
      <c r="V1439" s="414"/>
    </row>
    <row r="1440" spans="1:22" customFormat="1" ht="15.75">
      <c r="A1440" s="121"/>
      <c r="B1440" s="121"/>
      <c r="C1440" s="121"/>
      <c r="D1440" s="121"/>
      <c r="E1440" s="121"/>
      <c r="F1440" s="121"/>
      <c r="G1440" s="121"/>
      <c r="H1440" s="121"/>
      <c r="I1440" s="121"/>
      <c r="J1440" s="10"/>
      <c r="K1440" s="225"/>
      <c r="L1440" s="415"/>
      <c r="M1440" s="414"/>
      <c r="N1440" s="414"/>
      <c r="O1440" s="414"/>
      <c r="P1440" s="414"/>
      <c r="Q1440" s="250"/>
      <c r="R1440" s="394"/>
      <c r="S1440" s="414"/>
      <c r="T1440" s="250"/>
      <c r="U1440" s="394"/>
      <c r="V1440" s="414"/>
    </row>
    <row r="1441" spans="1:22" customFormat="1" ht="15.75">
      <c r="A1441" s="121"/>
      <c r="B1441" s="121"/>
      <c r="C1441" s="121"/>
      <c r="D1441" s="121"/>
      <c r="E1441" s="121"/>
      <c r="F1441" s="121"/>
      <c r="G1441" s="121"/>
      <c r="H1441" s="121"/>
      <c r="I1441" s="121"/>
      <c r="J1441" s="10"/>
      <c r="K1441" s="225"/>
      <c r="L1441" s="415"/>
      <c r="M1441" s="414"/>
      <c r="N1441" s="414"/>
      <c r="O1441" s="414"/>
      <c r="P1441" s="414"/>
      <c r="Q1441" s="250"/>
      <c r="R1441" s="394"/>
      <c r="S1441" s="414"/>
      <c r="T1441" s="250"/>
      <c r="U1441" s="394"/>
      <c r="V1441" s="414"/>
    </row>
    <row r="1442" spans="1:22" customFormat="1" ht="15.75">
      <c r="A1442" s="121"/>
      <c r="B1442" s="121"/>
      <c r="C1442" s="121"/>
      <c r="D1442" s="121"/>
      <c r="E1442" s="121"/>
      <c r="F1442" s="121"/>
      <c r="G1442" s="121"/>
      <c r="H1442" s="121"/>
      <c r="I1442" s="121"/>
      <c r="J1442" s="10"/>
      <c r="K1442" s="225"/>
      <c r="L1442" s="415"/>
      <c r="M1442" s="414"/>
      <c r="N1442" s="414"/>
      <c r="O1442" s="414"/>
      <c r="P1442" s="414"/>
      <c r="Q1442" s="250"/>
      <c r="R1442" s="394"/>
      <c r="S1442" s="414"/>
      <c r="T1442" s="250"/>
      <c r="U1442" s="394"/>
      <c r="V1442" s="414"/>
    </row>
    <row r="1443" spans="1:22" customFormat="1" ht="15.75">
      <c r="A1443" s="121"/>
      <c r="B1443" s="121"/>
      <c r="C1443" s="121"/>
      <c r="D1443" s="121"/>
      <c r="E1443" s="121"/>
      <c r="F1443" s="121"/>
      <c r="G1443" s="121"/>
      <c r="H1443" s="121"/>
      <c r="I1443" s="121"/>
      <c r="J1443" s="10"/>
      <c r="K1443" s="225"/>
      <c r="L1443" s="415"/>
      <c r="M1443" s="414"/>
      <c r="N1443" s="414"/>
      <c r="O1443" s="414"/>
      <c r="P1443" s="414"/>
      <c r="Q1443" s="250"/>
      <c r="R1443" s="394"/>
      <c r="S1443" s="414"/>
      <c r="T1443" s="250"/>
      <c r="U1443" s="394"/>
      <c r="V1443" s="414"/>
    </row>
    <row r="1444" spans="1:22" customFormat="1" ht="15.75">
      <c r="A1444" s="121"/>
      <c r="B1444" s="121"/>
      <c r="C1444" s="121"/>
      <c r="D1444" s="121"/>
      <c r="E1444" s="121"/>
      <c r="F1444" s="121"/>
      <c r="G1444" s="121"/>
      <c r="H1444" s="121"/>
      <c r="I1444" s="121"/>
      <c r="J1444" s="10"/>
      <c r="K1444" s="225"/>
      <c r="L1444" s="415"/>
      <c r="M1444" s="414"/>
      <c r="N1444" s="414"/>
      <c r="O1444" s="414"/>
      <c r="P1444" s="414"/>
      <c r="Q1444" s="250"/>
      <c r="R1444" s="394"/>
      <c r="S1444" s="414"/>
      <c r="T1444" s="250"/>
      <c r="U1444" s="394"/>
      <c r="V1444" s="414"/>
    </row>
    <row r="1445" spans="1:22" customFormat="1" ht="15.75">
      <c r="A1445" s="121"/>
      <c r="B1445" s="121"/>
      <c r="C1445" s="121"/>
      <c r="D1445" s="121"/>
      <c r="E1445" s="121"/>
      <c r="F1445" s="121"/>
      <c r="G1445" s="121"/>
      <c r="H1445" s="121"/>
      <c r="I1445" s="121"/>
      <c r="J1445" s="10"/>
      <c r="K1445" s="225"/>
      <c r="L1445" s="415"/>
      <c r="M1445" s="414"/>
      <c r="N1445" s="414"/>
      <c r="O1445" s="414"/>
      <c r="P1445" s="414"/>
      <c r="Q1445" s="250"/>
      <c r="R1445" s="394"/>
      <c r="S1445" s="414"/>
      <c r="T1445" s="250"/>
      <c r="U1445" s="394"/>
      <c r="V1445" s="414"/>
    </row>
    <row r="1446" spans="1:22" customFormat="1" ht="15.75">
      <c r="A1446" s="121"/>
      <c r="B1446" s="121"/>
      <c r="C1446" s="121"/>
      <c r="D1446" s="121"/>
      <c r="E1446" s="121"/>
      <c r="F1446" s="121"/>
      <c r="G1446" s="121"/>
      <c r="H1446" s="121"/>
      <c r="I1446" s="121"/>
      <c r="J1446" s="10"/>
      <c r="K1446" s="225"/>
      <c r="L1446" s="415"/>
      <c r="M1446" s="414"/>
      <c r="N1446" s="414"/>
      <c r="O1446" s="414"/>
      <c r="P1446" s="414"/>
      <c r="Q1446" s="250"/>
      <c r="R1446" s="394"/>
      <c r="S1446" s="414"/>
      <c r="T1446" s="250"/>
      <c r="U1446" s="394"/>
      <c r="V1446" s="414"/>
    </row>
    <row r="1447" spans="1:22" customFormat="1" ht="15.75">
      <c r="A1447" s="121"/>
      <c r="B1447" s="121"/>
      <c r="C1447" s="121"/>
      <c r="D1447" s="121"/>
      <c r="E1447" s="121"/>
      <c r="F1447" s="121"/>
      <c r="G1447" s="121"/>
      <c r="H1447" s="121"/>
      <c r="I1447" s="121"/>
      <c r="J1447" s="10"/>
      <c r="K1447" s="225"/>
      <c r="L1447" s="415"/>
      <c r="M1447" s="414"/>
      <c r="N1447" s="414"/>
      <c r="O1447" s="414"/>
      <c r="P1447" s="414"/>
      <c r="Q1447" s="250"/>
      <c r="R1447" s="394"/>
      <c r="S1447" s="414"/>
      <c r="T1447" s="250"/>
      <c r="U1447" s="394"/>
      <c r="V1447" s="414"/>
    </row>
    <row r="1448" spans="1:22" customFormat="1" ht="15.75">
      <c r="A1448" s="121"/>
      <c r="B1448" s="121"/>
      <c r="C1448" s="121"/>
      <c r="D1448" s="121"/>
      <c r="E1448" s="121"/>
      <c r="F1448" s="121"/>
      <c r="G1448" s="121"/>
      <c r="H1448" s="121"/>
      <c r="I1448" s="121"/>
      <c r="J1448" s="10"/>
      <c r="K1448" s="225"/>
      <c r="L1448" s="415"/>
      <c r="M1448" s="414"/>
      <c r="N1448" s="414"/>
      <c r="O1448" s="414"/>
      <c r="P1448" s="414"/>
      <c r="Q1448" s="250"/>
      <c r="R1448" s="394"/>
      <c r="S1448" s="414"/>
      <c r="T1448" s="250"/>
      <c r="U1448" s="394"/>
      <c r="V1448" s="414"/>
    </row>
    <row r="1449" spans="1:22" customFormat="1" ht="15.75">
      <c r="A1449" s="121"/>
      <c r="B1449" s="121"/>
      <c r="C1449" s="121"/>
      <c r="D1449" s="121"/>
      <c r="E1449" s="121"/>
      <c r="F1449" s="121"/>
      <c r="G1449" s="121"/>
      <c r="H1449" s="121"/>
      <c r="I1449" s="121"/>
      <c r="J1449" s="10"/>
      <c r="K1449" s="225"/>
      <c r="L1449" s="415"/>
      <c r="M1449" s="414"/>
      <c r="N1449" s="414"/>
      <c r="O1449" s="414"/>
      <c r="P1449" s="414"/>
      <c r="Q1449" s="250"/>
      <c r="R1449" s="394"/>
      <c r="S1449" s="414"/>
      <c r="T1449" s="250"/>
      <c r="U1449" s="394"/>
      <c r="V1449" s="414"/>
    </row>
    <row r="1450" spans="1:22" customFormat="1" ht="15.75">
      <c r="A1450" s="121"/>
      <c r="B1450" s="121"/>
      <c r="C1450" s="121"/>
      <c r="D1450" s="121"/>
      <c r="E1450" s="121"/>
      <c r="F1450" s="121"/>
      <c r="G1450" s="121"/>
      <c r="H1450" s="121"/>
      <c r="I1450" s="121"/>
      <c r="J1450" s="10"/>
      <c r="K1450" s="225"/>
      <c r="L1450" s="415"/>
      <c r="M1450" s="414"/>
      <c r="N1450" s="414"/>
      <c r="O1450" s="414"/>
      <c r="P1450" s="414"/>
      <c r="Q1450" s="250"/>
      <c r="R1450" s="394"/>
      <c r="S1450" s="414"/>
      <c r="T1450" s="250"/>
      <c r="U1450" s="394"/>
      <c r="V1450" s="414"/>
    </row>
    <row r="1451" spans="1:22" customFormat="1" ht="15.75">
      <c r="A1451" s="121"/>
      <c r="B1451" s="121"/>
      <c r="C1451" s="121"/>
      <c r="D1451" s="121"/>
      <c r="E1451" s="121"/>
      <c r="F1451" s="121"/>
      <c r="G1451" s="121"/>
      <c r="H1451" s="121"/>
      <c r="I1451" s="121"/>
      <c r="J1451" s="10"/>
      <c r="K1451" s="225"/>
      <c r="L1451" s="415"/>
      <c r="M1451" s="414"/>
      <c r="N1451" s="414"/>
      <c r="O1451" s="414"/>
      <c r="P1451" s="414"/>
      <c r="Q1451" s="250"/>
      <c r="R1451" s="394"/>
      <c r="S1451" s="414"/>
      <c r="T1451" s="250"/>
      <c r="U1451" s="394"/>
      <c r="V1451" s="414"/>
    </row>
    <row r="1452" spans="1:22" customFormat="1" ht="15.75">
      <c r="A1452" s="121"/>
      <c r="B1452" s="121"/>
      <c r="C1452" s="121"/>
      <c r="D1452" s="121"/>
      <c r="E1452" s="121"/>
      <c r="F1452" s="121"/>
      <c r="G1452" s="121"/>
      <c r="H1452" s="121"/>
      <c r="I1452" s="121"/>
      <c r="J1452" s="10"/>
      <c r="K1452" s="225"/>
      <c r="L1452" s="415"/>
      <c r="M1452" s="414"/>
      <c r="N1452" s="414"/>
      <c r="O1452" s="414"/>
      <c r="P1452" s="414"/>
      <c r="Q1452" s="250"/>
      <c r="R1452" s="394"/>
      <c r="S1452" s="414"/>
      <c r="T1452" s="250"/>
      <c r="U1452" s="394"/>
      <c r="V1452" s="414"/>
    </row>
    <row r="1453" spans="1:22" customFormat="1" ht="15.75">
      <c r="A1453" s="121"/>
      <c r="B1453" s="121"/>
      <c r="C1453" s="121"/>
      <c r="D1453" s="121"/>
      <c r="E1453" s="121"/>
      <c r="F1453" s="121"/>
      <c r="G1453" s="121"/>
      <c r="H1453" s="121"/>
      <c r="I1453" s="121"/>
      <c r="J1453" s="10"/>
      <c r="K1453" s="225"/>
      <c r="L1453" s="415"/>
      <c r="M1453" s="414"/>
      <c r="N1453" s="414"/>
      <c r="O1453" s="414"/>
      <c r="P1453" s="414"/>
      <c r="Q1453" s="250"/>
      <c r="R1453" s="394"/>
      <c r="S1453" s="414"/>
      <c r="T1453" s="250"/>
      <c r="U1453" s="394"/>
      <c r="V1453" s="414"/>
    </row>
    <row r="1454" spans="1:22" customFormat="1" ht="15.75">
      <c r="A1454" s="121"/>
      <c r="B1454" s="121"/>
      <c r="C1454" s="121"/>
      <c r="D1454" s="121"/>
      <c r="E1454" s="121"/>
      <c r="F1454" s="121"/>
      <c r="G1454" s="121"/>
      <c r="H1454" s="121"/>
      <c r="I1454" s="121"/>
      <c r="J1454" s="10"/>
      <c r="K1454" s="225"/>
      <c r="L1454" s="415"/>
      <c r="M1454" s="414"/>
      <c r="N1454" s="414"/>
      <c r="O1454" s="414"/>
      <c r="P1454" s="414"/>
      <c r="Q1454" s="250"/>
      <c r="R1454" s="394"/>
      <c r="S1454" s="414"/>
      <c r="T1454" s="250"/>
      <c r="U1454" s="394"/>
      <c r="V1454" s="414"/>
    </row>
    <row r="1455" spans="1:22" customFormat="1" ht="15.75">
      <c r="A1455" s="121"/>
      <c r="B1455" s="121"/>
      <c r="C1455" s="121"/>
      <c r="D1455" s="121"/>
      <c r="E1455" s="121"/>
      <c r="F1455" s="121"/>
      <c r="G1455" s="121"/>
      <c r="H1455" s="121"/>
      <c r="I1455" s="121"/>
      <c r="J1455" s="10"/>
      <c r="K1455" s="225"/>
      <c r="L1455" s="415"/>
      <c r="M1455" s="414"/>
      <c r="N1455" s="414"/>
      <c r="O1455" s="414"/>
      <c r="P1455" s="414"/>
      <c r="Q1455" s="250"/>
      <c r="R1455" s="394"/>
      <c r="S1455" s="414"/>
      <c r="T1455" s="250"/>
      <c r="U1455" s="394"/>
      <c r="V1455" s="414"/>
    </row>
    <row r="1456" spans="1:22" customFormat="1" ht="15.75">
      <c r="A1456" s="121"/>
      <c r="B1456" s="121"/>
      <c r="C1456" s="121"/>
      <c r="D1456" s="121"/>
      <c r="E1456" s="121"/>
      <c r="F1456" s="121"/>
      <c r="G1456" s="121"/>
      <c r="H1456" s="121"/>
      <c r="I1456" s="121"/>
      <c r="J1456" s="10"/>
      <c r="K1456" s="225"/>
      <c r="L1456" s="415"/>
      <c r="M1456" s="414"/>
      <c r="N1456" s="414"/>
      <c r="O1456" s="414"/>
      <c r="P1456" s="414"/>
      <c r="Q1456" s="250"/>
      <c r="R1456" s="394"/>
      <c r="S1456" s="414"/>
      <c r="T1456" s="250"/>
      <c r="U1456" s="394"/>
      <c r="V1456" s="414"/>
    </row>
    <row r="1457" spans="1:22" customFormat="1" ht="15.75">
      <c r="A1457" s="121"/>
      <c r="B1457" s="121"/>
      <c r="C1457" s="121"/>
      <c r="D1457" s="121"/>
      <c r="E1457" s="121"/>
      <c r="F1457" s="121"/>
      <c r="G1457" s="121"/>
      <c r="H1457" s="121"/>
      <c r="I1457" s="121"/>
      <c r="J1457" s="10"/>
      <c r="K1457" s="225"/>
      <c r="L1457" s="415"/>
      <c r="M1457" s="414"/>
      <c r="N1457" s="414"/>
      <c r="O1457" s="414"/>
      <c r="P1457" s="414"/>
      <c r="Q1457" s="250"/>
      <c r="R1457" s="394"/>
      <c r="S1457" s="414"/>
      <c r="T1457" s="250"/>
      <c r="U1457" s="394"/>
      <c r="V1457" s="414"/>
    </row>
    <row r="1458" spans="1:22" customFormat="1" ht="15.75">
      <c r="A1458" s="121"/>
      <c r="B1458" s="121"/>
      <c r="C1458" s="121"/>
      <c r="D1458" s="121"/>
      <c r="E1458" s="121"/>
      <c r="F1458" s="121"/>
      <c r="G1458" s="121"/>
      <c r="H1458" s="121"/>
      <c r="I1458" s="121"/>
      <c r="J1458" s="10"/>
      <c r="K1458" s="225"/>
      <c r="L1458" s="415"/>
      <c r="M1458" s="414"/>
      <c r="N1458" s="414"/>
      <c r="O1458" s="414"/>
      <c r="P1458" s="414"/>
      <c r="Q1458" s="250"/>
      <c r="R1458" s="394"/>
      <c r="S1458" s="414"/>
      <c r="T1458" s="250"/>
      <c r="U1458" s="394"/>
      <c r="V1458" s="414"/>
    </row>
    <row r="1459" spans="1:22" customFormat="1" ht="15.75">
      <c r="A1459" s="121"/>
      <c r="B1459" s="121"/>
      <c r="C1459" s="121"/>
      <c r="D1459" s="121"/>
      <c r="E1459" s="121"/>
      <c r="F1459" s="121"/>
      <c r="G1459" s="121"/>
      <c r="H1459" s="121"/>
      <c r="I1459" s="121"/>
      <c r="J1459" s="10"/>
      <c r="K1459" s="225"/>
      <c r="L1459" s="415"/>
      <c r="M1459" s="414"/>
      <c r="N1459" s="414"/>
      <c r="O1459" s="414"/>
      <c r="P1459" s="414"/>
      <c r="Q1459" s="250"/>
      <c r="R1459" s="394"/>
      <c r="S1459" s="414"/>
      <c r="T1459" s="250"/>
      <c r="U1459" s="394"/>
      <c r="V1459" s="414"/>
    </row>
    <row r="1460" spans="1:22" customFormat="1" ht="15.75">
      <c r="A1460" s="121"/>
      <c r="B1460" s="121"/>
      <c r="C1460" s="121"/>
      <c r="D1460" s="121"/>
      <c r="E1460" s="121"/>
      <c r="F1460" s="121"/>
      <c r="G1460" s="121"/>
      <c r="H1460" s="121"/>
      <c r="I1460" s="121"/>
      <c r="J1460" s="10"/>
      <c r="K1460" s="225"/>
      <c r="L1460" s="415"/>
      <c r="M1460" s="414"/>
      <c r="N1460" s="414"/>
      <c r="O1460" s="414"/>
      <c r="P1460" s="414"/>
      <c r="Q1460" s="250"/>
      <c r="R1460" s="394"/>
      <c r="S1460" s="414"/>
      <c r="T1460" s="250"/>
      <c r="U1460" s="394"/>
      <c r="V1460" s="414"/>
    </row>
    <row r="1461" spans="1:22" customFormat="1" ht="15.75">
      <c r="A1461" s="121"/>
      <c r="B1461" s="121"/>
      <c r="C1461" s="121"/>
      <c r="D1461" s="121"/>
      <c r="E1461" s="121"/>
      <c r="F1461" s="121"/>
      <c r="G1461" s="121"/>
      <c r="H1461" s="121"/>
      <c r="I1461" s="121"/>
      <c r="J1461" s="10"/>
      <c r="K1461" s="225"/>
      <c r="L1461" s="415"/>
      <c r="M1461" s="414"/>
      <c r="N1461" s="414"/>
      <c r="O1461" s="414"/>
      <c r="P1461" s="414"/>
      <c r="Q1461" s="250"/>
      <c r="R1461" s="394"/>
      <c r="S1461" s="414"/>
      <c r="T1461" s="250"/>
      <c r="U1461" s="394"/>
      <c r="V1461" s="414"/>
    </row>
    <row r="1462" spans="1:22" customFormat="1" ht="15.75">
      <c r="A1462" s="121"/>
      <c r="B1462" s="121"/>
      <c r="C1462" s="121"/>
      <c r="D1462" s="121"/>
      <c r="E1462" s="121"/>
      <c r="F1462" s="121"/>
      <c r="G1462" s="121"/>
      <c r="H1462" s="121"/>
      <c r="I1462" s="121"/>
      <c r="J1462" s="10"/>
      <c r="K1462" s="225"/>
      <c r="L1462" s="415"/>
      <c r="M1462" s="414"/>
      <c r="N1462" s="414"/>
      <c r="O1462" s="414"/>
      <c r="P1462" s="414"/>
      <c r="Q1462" s="250"/>
      <c r="R1462" s="394"/>
      <c r="S1462" s="414"/>
      <c r="T1462" s="250"/>
      <c r="U1462" s="394"/>
      <c r="V1462" s="414"/>
    </row>
    <row r="1463" spans="1:22" customFormat="1" ht="15.75">
      <c r="A1463" s="121"/>
      <c r="B1463" s="121"/>
      <c r="C1463" s="121"/>
      <c r="D1463" s="121"/>
      <c r="E1463" s="121"/>
      <c r="F1463" s="121"/>
      <c r="G1463" s="121"/>
      <c r="H1463" s="121"/>
      <c r="I1463" s="121"/>
      <c r="J1463" s="10"/>
      <c r="K1463" s="225"/>
      <c r="L1463" s="415"/>
      <c r="M1463" s="414"/>
      <c r="N1463" s="414"/>
      <c r="O1463" s="414"/>
      <c r="P1463" s="414"/>
      <c r="Q1463" s="250"/>
      <c r="R1463" s="394"/>
      <c r="S1463" s="414"/>
      <c r="T1463" s="250"/>
      <c r="U1463" s="394"/>
      <c r="V1463" s="414"/>
    </row>
    <row r="1464" spans="1:22" customFormat="1" ht="15.75">
      <c r="A1464" s="121"/>
      <c r="B1464" s="121"/>
      <c r="C1464" s="121"/>
      <c r="D1464" s="121"/>
      <c r="E1464" s="121"/>
      <c r="F1464" s="121"/>
      <c r="G1464" s="121"/>
      <c r="H1464" s="121"/>
      <c r="I1464" s="121"/>
      <c r="J1464" s="10"/>
      <c r="K1464" s="225"/>
      <c r="L1464" s="415"/>
      <c r="M1464" s="414"/>
      <c r="N1464" s="414"/>
      <c r="O1464" s="414"/>
      <c r="P1464" s="414"/>
      <c r="Q1464" s="250"/>
      <c r="R1464" s="394"/>
      <c r="S1464" s="414"/>
      <c r="T1464" s="250"/>
      <c r="U1464" s="394"/>
      <c r="V1464" s="414"/>
    </row>
    <row r="1465" spans="1:22" customFormat="1" ht="15.75">
      <c r="A1465" s="121"/>
      <c r="B1465" s="121"/>
      <c r="C1465" s="121"/>
      <c r="D1465" s="121"/>
      <c r="E1465" s="121"/>
      <c r="F1465" s="121"/>
      <c r="G1465" s="121"/>
      <c r="H1465" s="121"/>
      <c r="I1465" s="121"/>
      <c r="J1465" s="10"/>
      <c r="K1465" s="225"/>
      <c r="L1465" s="415"/>
      <c r="M1465" s="414"/>
      <c r="N1465" s="414"/>
      <c r="O1465" s="414"/>
      <c r="P1465" s="414"/>
      <c r="Q1465" s="250"/>
      <c r="R1465" s="394"/>
      <c r="S1465" s="414"/>
      <c r="T1465" s="250"/>
      <c r="U1465" s="394"/>
      <c r="V1465" s="414"/>
    </row>
    <row r="1466" spans="1:22" customFormat="1" ht="15.75">
      <c r="A1466" s="121"/>
      <c r="B1466" s="121"/>
      <c r="C1466" s="121"/>
      <c r="D1466" s="121"/>
      <c r="E1466" s="121"/>
      <c r="F1466" s="121"/>
      <c r="G1466" s="121"/>
      <c r="H1466" s="121"/>
      <c r="I1466" s="121"/>
      <c r="J1466" s="10"/>
      <c r="K1466" s="225"/>
      <c r="L1466" s="415"/>
      <c r="M1466" s="414"/>
      <c r="N1466" s="414"/>
      <c r="O1466" s="414"/>
      <c r="P1466" s="414"/>
      <c r="Q1466" s="250"/>
      <c r="R1466" s="394"/>
      <c r="S1466" s="414"/>
      <c r="T1466" s="250"/>
      <c r="U1466" s="394"/>
      <c r="V1466" s="414"/>
    </row>
    <row r="1467" spans="1:22" customFormat="1" ht="15.75">
      <c r="A1467" s="121"/>
      <c r="B1467" s="121"/>
      <c r="C1467" s="121"/>
      <c r="D1467" s="121"/>
      <c r="E1467" s="121"/>
      <c r="F1467" s="121"/>
      <c r="G1467" s="121"/>
      <c r="H1467" s="121"/>
      <c r="I1467" s="121"/>
      <c r="J1467" s="10"/>
      <c r="K1467" s="225"/>
      <c r="L1467" s="415"/>
      <c r="M1467" s="414"/>
      <c r="N1467" s="414"/>
      <c r="O1467" s="414"/>
      <c r="P1467" s="414"/>
      <c r="Q1467" s="250"/>
      <c r="R1467" s="394"/>
      <c r="S1467" s="414"/>
      <c r="T1467" s="250"/>
      <c r="U1467" s="394"/>
      <c r="V1467" s="414"/>
    </row>
    <row r="1468" spans="1:22" customFormat="1" ht="15.75">
      <c r="A1468" s="121"/>
      <c r="B1468" s="121"/>
      <c r="C1468" s="121"/>
      <c r="D1468" s="121"/>
      <c r="E1468" s="121"/>
      <c r="F1468" s="121"/>
      <c r="G1468" s="121"/>
      <c r="H1468" s="121"/>
      <c r="I1468" s="121"/>
      <c r="J1468" s="10"/>
      <c r="K1468" s="225"/>
      <c r="L1468" s="415"/>
      <c r="M1468" s="414"/>
      <c r="N1468" s="414"/>
      <c r="O1468" s="414"/>
      <c r="P1468" s="414"/>
      <c r="Q1468" s="250"/>
      <c r="R1468" s="394"/>
      <c r="S1468" s="414"/>
      <c r="T1468" s="250"/>
      <c r="U1468" s="394"/>
      <c r="V1468" s="414"/>
    </row>
    <row r="1469" spans="1:22" customFormat="1" ht="15.75">
      <c r="A1469" s="121"/>
      <c r="B1469" s="121"/>
      <c r="C1469" s="121"/>
      <c r="D1469" s="121"/>
      <c r="E1469" s="121"/>
      <c r="F1469" s="121"/>
      <c r="G1469" s="121"/>
      <c r="H1469" s="121"/>
      <c r="I1469" s="121"/>
      <c r="J1469" s="10"/>
      <c r="K1469" s="225"/>
      <c r="L1469" s="415"/>
      <c r="M1469" s="414"/>
      <c r="N1469" s="414"/>
      <c r="O1469" s="414"/>
      <c r="P1469" s="414"/>
      <c r="Q1469" s="250"/>
      <c r="R1469" s="394"/>
      <c r="S1469" s="414"/>
      <c r="T1469" s="250"/>
      <c r="U1469" s="394"/>
      <c r="V1469" s="414"/>
    </row>
    <row r="1470" spans="1:22" customFormat="1" ht="15.75">
      <c r="A1470" s="121"/>
      <c r="B1470" s="121"/>
      <c r="C1470" s="121"/>
      <c r="D1470" s="121"/>
      <c r="E1470" s="121"/>
      <c r="F1470" s="121"/>
      <c r="G1470" s="121"/>
      <c r="H1470" s="121"/>
      <c r="I1470" s="121"/>
      <c r="J1470" s="10"/>
      <c r="K1470" s="225"/>
      <c r="L1470" s="415"/>
      <c r="M1470" s="414"/>
      <c r="N1470" s="414"/>
      <c r="O1470" s="414"/>
      <c r="P1470" s="414"/>
      <c r="Q1470" s="250"/>
      <c r="R1470" s="394"/>
      <c r="S1470" s="414"/>
      <c r="T1470" s="250"/>
      <c r="U1470" s="394"/>
      <c r="V1470" s="414"/>
    </row>
    <row r="1471" spans="1:22" customFormat="1" ht="15.75">
      <c r="A1471" s="121"/>
      <c r="B1471" s="121"/>
      <c r="C1471" s="121"/>
      <c r="D1471" s="121"/>
      <c r="E1471" s="121"/>
      <c r="F1471" s="121"/>
      <c r="G1471" s="121"/>
      <c r="H1471" s="121"/>
      <c r="I1471" s="121"/>
      <c r="J1471" s="10"/>
      <c r="K1471" s="225"/>
      <c r="L1471" s="415"/>
      <c r="M1471" s="414"/>
      <c r="N1471" s="414"/>
      <c r="O1471" s="414"/>
      <c r="P1471" s="414"/>
      <c r="Q1471" s="250"/>
      <c r="R1471" s="394"/>
      <c r="S1471" s="414"/>
      <c r="T1471" s="250"/>
      <c r="U1471" s="394"/>
      <c r="V1471" s="414"/>
    </row>
    <row r="1472" spans="1:22" customFormat="1" ht="15.75">
      <c r="A1472" s="121"/>
      <c r="B1472" s="121"/>
      <c r="C1472" s="121"/>
      <c r="D1472" s="121"/>
      <c r="E1472" s="121"/>
      <c r="F1472" s="121"/>
      <c r="G1472" s="121"/>
      <c r="H1472" s="121"/>
      <c r="I1472" s="121"/>
      <c r="J1472" s="10"/>
      <c r="K1472" s="225"/>
      <c r="L1472" s="415"/>
      <c r="M1472" s="414"/>
      <c r="N1472" s="414"/>
      <c r="O1472" s="414"/>
      <c r="P1472" s="414"/>
      <c r="Q1472" s="250"/>
      <c r="R1472" s="394"/>
      <c r="S1472" s="414"/>
      <c r="T1472" s="250"/>
      <c r="U1472" s="394"/>
      <c r="V1472" s="414"/>
    </row>
    <row r="1473" spans="1:22" customFormat="1" ht="15.75">
      <c r="A1473" s="121"/>
      <c r="B1473" s="121"/>
      <c r="C1473" s="121"/>
      <c r="D1473" s="121"/>
      <c r="E1473" s="121"/>
      <c r="F1473" s="121"/>
      <c r="G1473" s="121"/>
      <c r="H1473" s="121"/>
      <c r="I1473" s="121"/>
      <c r="J1473" s="10"/>
      <c r="K1473" s="225"/>
      <c r="L1473" s="415"/>
      <c r="M1473" s="414"/>
      <c r="N1473" s="414"/>
      <c r="O1473" s="414"/>
      <c r="P1473" s="414"/>
      <c r="Q1473" s="250"/>
      <c r="R1473" s="394"/>
      <c r="S1473" s="414"/>
      <c r="T1473" s="250"/>
      <c r="U1473" s="394"/>
      <c r="V1473" s="414"/>
    </row>
    <row r="1474" spans="1:22" customFormat="1" ht="15.75">
      <c r="A1474" s="121"/>
      <c r="B1474" s="121"/>
      <c r="C1474" s="121"/>
      <c r="D1474" s="121"/>
      <c r="E1474" s="121"/>
      <c r="F1474" s="121"/>
      <c r="G1474" s="121"/>
      <c r="H1474" s="121"/>
      <c r="I1474" s="121"/>
      <c r="J1474" s="10"/>
      <c r="K1474" s="225"/>
      <c r="L1474" s="415"/>
      <c r="M1474" s="414"/>
      <c r="N1474" s="414"/>
      <c r="O1474" s="414"/>
      <c r="P1474" s="414"/>
      <c r="Q1474" s="250"/>
      <c r="R1474" s="394"/>
      <c r="S1474" s="414"/>
      <c r="T1474" s="250"/>
      <c r="U1474" s="394"/>
      <c r="V1474" s="414"/>
    </row>
    <row r="1475" spans="1:22" customFormat="1" ht="15.75">
      <c r="A1475" s="121"/>
      <c r="B1475" s="121"/>
      <c r="C1475" s="121"/>
      <c r="D1475" s="121"/>
      <c r="E1475" s="121"/>
      <c r="F1475" s="121"/>
      <c r="G1475" s="121"/>
      <c r="H1475" s="121"/>
      <c r="I1475" s="121"/>
      <c r="J1475" s="10"/>
      <c r="K1475" s="225"/>
      <c r="L1475" s="415"/>
      <c r="M1475" s="414"/>
      <c r="N1475" s="414"/>
      <c r="O1475" s="414"/>
      <c r="P1475" s="414"/>
      <c r="Q1475" s="250"/>
      <c r="R1475" s="394"/>
      <c r="S1475" s="414"/>
      <c r="T1475" s="250"/>
      <c r="U1475" s="394"/>
      <c r="V1475" s="414"/>
    </row>
    <row r="1476" spans="1:22" customFormat="1" ht="15.75">
      <c r="A1476" s="121"/>
      <c r="B1476" s="121"/>
      <c r="C1476" s="121"/>
      <c r="D1476" s="121"/>
      <c r="E1476" s="121"/>
      <c r="F1476" s="121"/>
      <c r="G1476" s="121"/>
      <c r="H1476" s="121"/>
      <c r="I1476" s="121"/>
      <c r="J1476" s="10"/>
      <c r="K1476" s="225"/>
      <c r="L1476" s="415"/>
      <c r="M1476" s="414"/>
      <c r="N1476" s="414"/>
      <c r="O1476" s="414"/>
      <c r="P1476" s="414"/>
      <c r="Q1476" s="250"/>
      <c r="R1476" s="394"/>
      <c r="S1476" s="414"/>
      <c r="T1476" s="250"/>
      <c r="U1476" s="394"/>
      <c r="V1476" s="414"/>
    </row>
    <row r="1477" spans="1:22" customFormat="1" ht="15.75">
      <c r="A1477" s="121"/>
      <c r="B1477" s="121"/>
      <c r="C1477" s="121"/>
      <c r="D1477" s="121"/>
      <c r="E1477" s="121"/>
      <c r="F1477" s="121"/>
      <c r="G1477" s="121"/>
      <c r="H1477" s="121"/>
      <c r="I1477" s="121"/>
      <c r="J1477" s="10"/>
      <c r="K1477" s="225"/>
      <c r="L1477" s="415"/>
      <c r="M1477" s="414"/>
      <c r="N1477" s="414"/>
      <c r="O1477" s="414"/>
      <c r="P1477" s="414"/>
      <c r="Q1477" s="250"/>
      <c r="R1477" s="394"/>
      <c r="S1477" s="414"/>
      <c r="T1477" s="250"/>
      <c r="U1477" s="394"/>
      <c r="V1477" s="414"/>
    </row>
    <row r="1478" spans="1:22" customFormat="1" ht="15.75">
      <c r="A1478" s="121"/>
      <c r="B1478" s="121"/>
      <c r="C1478" s="121"/>
      <c r="D1478" s="121"/>
      <c r="E1478" s="121"/>
      <c r="F1478" s="121"/>
      <c r="G1478" s="121"/>
      <c r="H1478" s="121"/>
      <c r="I1478" s="121"/>
      <c r="J1478" s="10"/>
      <c r="K1478" s="225"/>
      <c r="L1478" s="415"/>
      <c r="M1478" s="414"/>
      <c r="N1478" s="414"/>
      <c r="O1478" s="414"/>
      <c r="P1478" s="414"/>
      <c r="Q1478" s="250"/>
      <c r="R1478" s="394"/>
      <c r="S1478" s="414"/>
      <c r="T1478" s="250"/>
      <c r="U1478" s="394"/>
      <c r="V1478" s="414"/>
    </row>
    <row r="1479" spans="1:22" customFormat="1" ht="15.75">
      <c r="A1479" s="121"/>
      <c r="B1479" s="121"/>
      <c r="C1479" s="121"/>
      <c r="D1479" s="121"/>
      <c r="E1479" s="121"/>
      <c r="F1479" s="121"/>
      <c r="G1479" s="121"/>
      <c r="H1479" s="121"/>
      <c r="I1479" s="121"/>
      <c r="J1479" s="10"/>
      <c r="K1479" s="225"/>
      <c r="L1479" s="415"/>
      <c r="M1479" s="414"/>
      <c r="N1479" s="414"/>
      <c r="O1479" s="414"/>
      <c r="P1479" s="414"/>
      <c r="Q1479" s="250"/>
      <c r="R1479" s="394"/>
      <c r="S1479" s="414"/>
      <c r="T1479" s="250"/>
      <c r="U1479" s="394"/>
      <c r="V1479" s="414"/>
    </row>
    <row r="1480" spans="1:22" customFormat="1" ht="15.75">
      <c r="A1480" s="121"/>
      <c r="B1480" s="121"/>
      <c r="C1480" s="121"/>
      <c r="D1480" s="121"/>
      <c r="E1480" s="121"/>
      <c r="F1480" s="121"/>
      <c r="G1480" s="121"/>
      <c r="H1480" s="121"/>
      <c r="I1480" s="121"/>
      <c r="J1480" s="10"/>
      <c r="K1480" s="225"/>
      <c r="L1480" s="415"/>
      <c r="M1480" s="414"/>
      <c r="N1480" s="414"/>
      <c r="O1480" s="414"/>
      <c r="P1480" s="414"/>
      <c r="Q1480" s="250"/>
      <c r="R1480" s="394"/>
      <c r="S1480" s="414"/>
      <c r="T1480" s="250"/>
      <c r="U1480" s="394"/>
      <c r="V1480" s="414"/>
    </row>
    <row r="1481" spans="1:22" customFormat="1" ht="15.75">
      <c r="A1481" s="121"/>
      <c r="B1481" s="121"/>
      <c r="C1481" s="121"/>
      <c r="D1481" s="121"/>
      <c r="E1481" s="121"/>
      <c r="F1481" s="121"/>
      <c r="G1481" s="121"/>
      <c r="H1481" s="121"/>
      <c r="I1481" s="121"/>
      <c r="J1481" s="10"/>
      <c r="K1481" s="225"/>
      <c r="L1481" s="415"/>
      <c r="M1481" s="414"/>
      <c r="N1481" s="414"/>
      <c r="O1481" s="414"/>
      <c r="P1481" s="414"/>
      <c r="Q1481" s="250"/>
      <c r="R1481" s="394"/>
      <c r="S1481" s="414"/>
      <c r="T1481" s="250"/>
      <c r="U1481" s="394"/>
      <c r="V1481" s="414"/>
    </row>
    <row r="1482" spans="1:22" customFormat="1" ht="15.75">
      <c r="A1482" s="121"/>
      <c r="B1482" s="121"/>
      <c r="C1482" s="121"/>
      <c r="D1482" s="121"/>
      <c r="E1482" s="121"/>
      <c r="F1482" s="121"/>
      <c r="G1482" s="121"/>
      <c r="H1482" s="121"/>
      <c r="I1482" s="121"/>
      <c r="J1482" s="10"/>
      <c r="K1482" s="225"/>
      <c r="L1482" s="415"/>
      <c r="M1482" s="414"/>
      <c r="N1482" s="414"/>
      <c r="O1482" s="414"/>
      <c r="P1482" s="414"/>
      <c r="Q1482" s="250"/>
      <c r="R1482" s="394"/>
      <c r="S1482" s="414"/>
      <c r="T1482" s="250"/>
      <c r="U1482" s="394"/>
      <c r="V1482" s="414"/>
    </row>
    <row r="1483" spans="1:22" customFormat="1" ht="15.75">
      <c r="A1483" s="121"/>
      <c r="B1483" s="121"/>
      <c r="C1483" s="121"/>
      <c r="D1483" s="121"/>
      <c r="E1483" s="121"/>
      <c r="F1483" s="121"/>
      <c r="G1483" s="121"/>
      <c r="H1483" s="121"/>
      <c r="I1483" s="121"/>
      <c r="J1483" s="10"/>
      <c r="K1483" s="225"/>
      <c r="L1483" s="415"/>
      <c r="M1483" s="414"/>
      <c r="N1483" s="414"/>
      <c r="O1483" s="414"/>
      <c r="P1483" s="414"/>
      <c r="Q1483" s="250"/>
      <c r="R1483" s="394"/>
      <c r="S1483" s="414"/>
      <c r="T1483" s="250"/>
      <c r="U1483" s="394"/>
      <c r="V1483" s="414"/>
    </row>
    <row r="1484" spans="1:22" customFormat="1" ht="15.75">
      <c r="A1484" s="121"/>
      <c r="B1484" s="121"/>
      <c r="C1484" s="121"/>
      <c r="D1484" s="121"/>
      <c r="E1484" s="121"/>
      <c r="F1484" s="121"/>
      <c r="G1484" s="121"/>
      <c r="H1484" s="121"/>
      <c r="I1484" s="121"/>
      <c r="J1484" s="10"/>
      <c r="K1484" s="225"/>
      <c r="L1484" s="415"/>
      <c r="M1484" s="414"/>
      <c r="N1484" s="414"/>
      <c r="O1484" s="414"/>
      <c r="P1484" s="414"/>
      <c r="Q1484" s="250"/>
      <c r="R1484" s="394"/>
      <c r="S1484" s="414"/>
      <c r="T1484" s="250"/>
      <c r="U1484" s="394"/>
      <c r="V1484" s="414"/>
    </row>
    <row r="1485" spans="1:22" customFormat="1" ht="15.75">
      <c r="A1485" s="121"/>
      <c r="B1485" s="121"/>
      <c r="C1485" s="121"/>
      <c r="D1485" s="121"/>
      <c r="E1485" s="121"/>
      <c r="F1485" s="121"/>
      <c r="G1485" s="121"/>
      <c r="H1485" s="121"/>
      <c r="I1485" s="121"/>
      <c r="J1485" s="10"/>
      <c r="K1485" s="225"/>
      <c r="L1485" s="415"/>
      <c r="M1485" s="414"/>
      <c r="N1485" s="414"/>
      <c r="O1485" s="414"/>
      <c r="P1485" s="414"/>
      <c r="Q1485" s="250"/>
      <c r="R1485" s="394"/>
      <c r="S1485" s="414"/>
      <c r="T1485" s="250"/>
      <c r="U1485" s="394"/>
      <c r="V1485" s="414"/>
    </row>
    <row r="1486" spans="1:22" customFormat="1" ht="15.75">
      <c r="A1486" s="121"/>
      <c r="B1486" s="121"/>
      <c r="C1486" s="121"/>
      <c r="D1486" s="121"/>
      <c r="E1486" s="121"/>
      <c r="F1486" s="121"/>
      <c r="G1486" s="121"/>
      <c r="H1486" s="121"/>
      <c r="I1486" s="121"/>
      <c r="J1486" s="10"/>
      <c r="K1486" s="225"/>
      <c r="L1486" s="415"/>
      <c r="M1486" s="414"/>
      <c r="N1486" s="414"/>
      <c r="O1486" s="414"/>
      <c r="P1486" s="414"/>
      <c r="Q1486" s="250"/>
      <c r="R1486" s="394"/>
      <c r="S1486" s="414"/>
      <c r="T1486" s="250"/>
      <c r="U1486" s="394"/>
      <c r="V1486" s="414"/>
    </row>
    <row r="1487" spans="1:22" customFormat="1" ht="15.75">
      <c r="A1487" s="121"/>
      <c r="B1487" s="121"/>
      <c r="C1487" s="121"/>
      <c r="D1487" s="121"/>
      <c r="E1487" s="121"/>
      <c r="F1487" s="121"/>
      <c r="G1487" s="121"/>
      <c r="H1487" s="121"/>
      <c r="I1487" s="121"/>
      <c r="J1487" s="10"/>
      <c r="K1487" s="225"/>
      <c r="L1487" s="415"/>
      <c r="M1487" s="414"/>
      <c r="N1487" s="414"/>
      <c r="O1487" s="414"/>
      <c r="P1487" s="414"/>
      <c r="Q1487" s="250"/>
      <c r="R1487" s="394"/>
      <c r="S1487" s="414"/>
      <c r="T1487" s="250"/>
      <c r="U1487" s="394"/>
      <c r="V1487" s="414"/>
    </row>
    <row r="1488" spans="1:22" customFormat="1" ht="15.75">
      <c r="A1488" s="121"/>
      <c r="B1488" s="121"/>
      <c r="C1488" s="121"/>
      <c r="D1488" s="121"/>
      <c r="E1488" s="121"/>
      <c r="F1488" s="121"/>
      <c r="G1488" s="121"/>
      <c r="H1488" s="121"/>
      <c r="I1488" s="121"/>
      <c r="J1488" s="10"/>
      <c r="K1488" s="225"/>
      <c r="L1488" s="415"/>
      <c r="M1488" s="414"/>
      <c r="N1488" s="414"/>
      <c r="O1488" s="414"/>
      <c r="P1488" s="414"/>
      <c r="Q1488" s="250"/>
      <c r="R1488" s="394"/>
      <c r="S1488" s="414"/>
      <c r="T1488" s="250"/>
      <c r="U1488" s="394"/>
      <c r="V1488" s="414"/>
    </row>
    <row r="1489" spans="1:22" customFormat="1" ht="15.75">
      <c r="A1489" s="121"/>
      <c r="B1489" s="121"/>
      <c r="C1489" s="121"/>
      <c r="D1489" s="121"/>
      <c r="E1489" s="121"/>
      <c r="F1489" s="121"/>
      <c r="G1489" s="121"/>
      <c r="H1489" s="121"/>
      <c r="I1489" s="121"/>
      <c r="J1489" s="10"/>
      <c r="K1489" s="225"/>
      <c r="L1489" s="415"/>
      <c r="M1489" s="414"/>
      <c r="N1489" s="414"/>
      <c r="O1489" s="414"/>
      <c r="P1489" s="414"/>
      <c r="Q1489" s="250"/>
      <c r="R1489" s="394"/>
      <c r="S1489" s="414"/>
      <c r="T1489" s="250"/>
      <c r="U1489" s="394"/>
      <c r="V1489" s="414"/>
    </row>
    <row r="1490" spans="1:22" customFormat="1" ht="15.75">
      <c r="A1490" s="121"/>
      <c r="B1490" s="121"/>
      <c r="C1490" s="121"/>
      <c r="D1490" s="121"/>
      <c r="E1490" s="121"/>
      <c r="F1490" s="121"/>
      <c r="G1490" s="121"/>
      <c r="H1490" s="121"/>
      <c r="I1490" s="121"/>
      <c r="J1490" s="10"/>
      <c r="K1490" s="225"/>
      <c r="L1490" s="415"/>
      <c r="M1490" s="414"/>
      <c r="N1490" s="414"/>
      <c r="O1490" s="414"/>
      <c r="P1490" s="414"/>
      <c r="Q1490" s="250"/>
      <c r="R1490" s="394"/>
      <c r="S1490" s="414"/>
      <c r="T1490" s="250"/>
      <c r="U1490" s="394"/>
      <c r="V1490" s="414"/>
    </row>
    <row r="1491" spans="1:22" customFormat="1" ht="15.75">
      <c r="A1491" s="121"/>
      <c r="B1491" s="121"/>
      <c r="C1491" s="121"/>
      <c r="D1491" s="121"/>
      <c r="E1491" s="121"/>
      <c r="F1491" s="121"/>
      <c r="G1491" s="121"/>
      <c r="H1491" s="121"/>
      <c r="I1491" s="121"/>
      <c r="J1491" s="10"/>
      <c r="K1491" s="225"/>
      <c r="L1491" s="415"/>
      <c r="M1491" s="414"/>
      <c r="N1491" s="414"/>
      <c r="O1491" s="414"/>
      <c r="P1491" s="414"/>
      <c r="Q1491" s="250"/>
      <c r="R1491" s="394"/>
      <c r="S1491" s="414"/>
      <c r="T1491" s="250"/>
      <c r="U1491" s="394"/>
      <c r="V1491" s="414"/>
    </row>
    <row r="1492" spans="1:22" customFormat="1" ht="15.75">
      <c r="A1492" s="121"/>
      <c r="B1492" s="121"/>
      <c r="C1492" s="121"/>
      <c r="D1492" s="121"/>
      <c r="E1492" s="121"/>
      <c r="F1492" s="121"/>
      <c r="G1492" s="121"/>
      <c r="H1492" s="121"/>
      <c r="I1492" s="121"/>
      <c r="J1492" s="10"/>
      <c r="K1492" s="225"/>
      <c r="L1492" s="415"/>
      <c r="M1492" s="414"/>
      <c r="N1492" s="414"/>
      <c r="O1492" s="414"/>
      <c r="P1492" s="414"/>
      <c r="Q1492" s="250"/>
      <c r="R1492" s="394"/>
      <c r="S1492" s="414"/>
      <c r="T1492" s="250"/>
      <c r="U1492" s="394"/>
      <c r="V1492" s="414"/>
    </row>
    <row r="1493" spans="1:22" customFormat="1" ht="15.75">
      <c r="A1493" s="121"/>
      <c r="B1493" s="121"/>
      <c r="C1493" s="121"/>
      <c r="D1493" s="121"/>
      <c r="E1493" s="121"/>
      <c r="F1493" s="121"/>
      <c r="G1493" s="121"/>
      <c r="H1493" s="121"/>
      <c r="I1493" s="121"/>
      <c r="J1493" s="10"/>
      <c r="K1493" s="225"/>
      <c r="L1493" s="415"/>
      <c r="M1493" s="414"/>
      <c r="N1493" s="414"/>
      <c r="O1493" s="414"/>
      <c r="P1493" s="414"/>
      <c r="Q1493" s="250"/>
      <c r="R1493" s="394"/>
      <c r="S1493" s="414"/>
      <c r="T1493" s="250"/>
      <c r="U1493" s="394"/>
      <c r="V1493" s="414"/>
    </row>
    <row r="1494" spans="1:22" customFormat="1" ht="15.75">
      <c r="A1494" s="121"/>
      <c r="B1494" s="121"/>
      <c r="C1494" s="121"/>
      <c r="D1494" s="121"/>
      <c r="E1494" s="121"/>
      <c r="F1494" s="121"/>
      <c r="G1494" s="121"/>
      <c r="H1494" s="121"/>
      <c r="I1494" s="121"/>
      <c r="J1494" s="10"/>
      <c r="K1494" s="225"/>
      <c r="L1494" s="415"/>
      <c r="M1494" s="414"/>
      <c r="N1494" s="414"/>
      <c r="O1494" s="414"/>
      <c r="P1494" s="414"/>
      <c r="Q1494" s="250"/>
      <c r="R1494" s="394"/>
      <c r="S1494" s="414"/>
      <c r="T1494" s="250"/>
      <c r="U1494" s="394"/>
      <c r="V1494" s="414"/>
    </row>
    <row r="1495" spans="1:22" customFormat="1" ht="15.75">
      <c r="A1495" s="121"/>
      <c r="B1495" s="121"/>
      <c r="C1495" s="121"/>
      <c r="D1495" s="121"/>
      <c r="E1495" s="121"/>
      <c r="F1495" s="121"/>
      <c r="G1495" s="121"/>
      <c r="H1495" s="121"/>
      <c r="I1495" s="121"/>
      <c r="J1495" s="10"/>
      <c r="K1495" s="225"/>
      <c r="L1495" s="415"/>
      <c r="M1495" s="414"/>
      <c r="N1495" s="414"/>
      <c r="O1495" s="414"/>
      <c r="P1495" s="414"/>
      <c r="Q1495" s="250"/>
      <c r="R1495" s="394"/>
      <c r="S1495" s="414"/>
      <c r="T1495" s="250"/>
      <c r="U1495" s="394"/>
      <c r="V1495" s="414"/>
    </row>
    <row r="1496" spans="1:22" customFormat="1" ht="15.75">
      <c r="A1496" s="121"/>
      <c r="B1496" s="121"/>
      <c r="C1496" s="121"/>
      <c r="D1496" s="121"/>
      <c r="E1496" s="121"/>
      <c r="F1496" s="121"/>
      <c r="G1496" s="121"/>
      <c r="H1496" s="121"/>
      <c r="I1496" s="121"/>
      <c r="J1496" s="10"/>
      <c r="K1496" s="225"/>
      <c r="L1496" s="415"/>
      <c r="M1496" s="414"/>
      <c r="N1496" s="414"/>
      <c r="O1496" s="414"/>
      <c r="P1496" s="414"/>
      <c r="Q1496" s="250"/>
      <c r="R1496" s="394"/>
      <c r="S1496" s="414"/>
      <c r="T1496" s="250"/>
      <c r="U1496" s="394"/>
      <c r="V1496" s="414"/>
    </row>
    <row r="1497" spans="1:22" customFormat="1" ht="15.75">
      <c r="A1497" s="121"/>
      <c r="B1497" s="121"/>
      <c r="C1497" s="121"/>
      <c r="D1497" s="121"/>
      <c r="E1497" s="121"/>
      <c r="F1497" s="121"/>
      <c r="G1497" s="121"/>
      <c r="H1497" s="121"/>
      <c r="I1497" s="121"/>
      <c r="J1497" s="10"/>
      <c r="K1497" s="225"/>
      <c r="L1497" s="415"/>
      <c r="M1497" s="414"/>
      <c r="N1497" s="414"/>
      <c r="O1497" s="414"/>
      <c r="P1497" s="414"/>
      <c r="Q1497" s="250"/>
      <c r="R1497" s="394"/>
      <c r="S1497" s="414"/>
      <c r="T1497" s="250"/>
      <c r="U1497" s="394"/>
      <c r="V1497" s="414"/>
    </row>
    <row r="1498" spans="1:22" customFormat="1" ht="15.75">
      <c r="A1498" s="121"/>
      <c r="B1498" s="121"/>
      <c r="C1498" s="121"/>
      <c r="D1498" s="121"/>
      <c r="E1498" s="121"/>
      <c r="F1498" s="121"/>
      <c r="G1498" s="121"/>
      <c r="H1498" s="121"/>
      <c r="I1498" s="121"/>
      <c r="J1498" s="10"/>
      <c r="K1498" s="225"/>
      <c r="L1498" s="415"/>
      <c r="M1498" s="414"/>
      <c r="N1498" s="414"/>
      <c r="O1498" s="414"/>
      <c r="P1498" s="414"/>
      <c r="Q1498" s="250"/>
      <c r="R1498" s="394"/>
      <c r="S1498" s="414"/>
      <c r="T1498" s="250"/>
      <c r="U1498" s="394"/>
      <c r="V1498" s="414"/>
    </row>
    <row r="1499" spans="1:22" customFormat="1" ht="15.75">
      <c r="A1499" s="121"/>
      <c r="B1499" s="121"/>
      <c r="C1499" s="121"/>
      <c r="D1499" s="121"/>
      <c r="E1499" s="121"/>
      <c r="F1499" s="121"/>
      <c r="G1499" s="121"/>
      <c r="H1499" s="121"/>
      <c r="I1499" s="121"/>
      <c r="J1499" s="10"/>
      <c r="K1499" s="225"/>
      <c r="L1499" s="415"/>
      <c r="M1499" s="414"/>
      <c r="N1499" s="414"/>
      <c r="O1499" s="414"/>
      <c r="P1499" s="414"/>
      <c r="Q1499" s="250"/>
      <c r="R1499" s="394"/>
      <c r="S1499" s="414"/>
      <c r="T1499" s="250"/>
      <c r="U1499" s="394"/>
      <c r="V1499" s="414"/>
    </row>
    <row r="1500" spans="1:22" customFormat="1" ht="15.75">
      <c r="A1500" s="121"/>
      <c r="B1500" s="121"/>
      <c r="C1500" s="121"/>
      <c r="D1500" s="121"/>
      <c r="E1500" s="121"/>
      <c r="F1500" s="121"/>
      <c r="G1500" s="121"/>
      <c r="H1500" s="121"/>
      <c r="I1500" s="121"/>
      <c r="J1500" s="10"/>
      <c r="K1500" s="225"/>
      <c r="L1500" s="415"/>
      <c r="M1500" s="414"/>
      <c r="N1500" s="414"/>
      <c r="O1500" s="414"/>
      <c r="P1500" s="414"/>
      <c r="Q1500" s="250"/>
      <c r="R1500" s="394"/>
      <c r="S1500" s="414"/>
      <c r="T1500" s="250"/>
      <c r="U1500" s="394"/>
      <c r="V1500" s="414"/>
    </row>
    <row r="1501" spans="1:22" customFormat="1" ht="15.75">
      <c r="A1501" s="121"/>
      <c r="B1501" s="121"/>
      <c r="C1501" s="121"/>
      <c r="D1501" s="121"/>
      <c r="E1501" s="121"/>
      <c r="F1501" s="121"/>
      <c r="G1501" s="121"/>
      <c r="H1501" s="121"/>
      <c r="I1501" s="121"/>
      <c r="J1501" s="10"/>
      <c r="K1501" s="225"/>
      <c r="L1501" s="415"/>
      <c r="M1501" s="414"/>
      <c r="N1501" s="414"/>
      <c r="O1501" s="414"/>
      <c r="P1501" s="414"/>
      <c r="Q1501" s="250"/>
      <c r="R1501" s="394"/>
      <c r="S1501" s="414"/>
      <c r="T1501" s="250"/>
      <c r="U1501" s="394"/>
      <c r="V1501" s="414"/>
    </row>
    <row r="1502" spans="1:22" customFormat="1" ht="15.75">
      <c r="A1502" s="121"/>
      <c r="B1502" s="121"/>
      <c r="C1502" s="121"/>
      <c r="D1502" s="121"/>
      <c r="E1502" s="121"/>
      <c r="F1502" s="121"/>
      <c r="G1502" s="121"/>
      <c r="H1502" s="121"/>
      <c r="I1502" s="121"/>
      <c r="J1502" s="10"/>
      <c r="K1502" s="225"/>
      <c r="L1502" s="415"/>
      <c r="M1502" s="414"/>
      <c r="N1502" s="414"/>
      <c r="O1502" s="414"/>
      <c r="P1502" s="414"/>
      <c r="Q1502" s="250"/>
      <c r="R1502" s="394"/>
      <c r="S1502" s="414"/>
      <c r="T1502" s="250"/>
      <c r="U1502" s="394"/>
      <c r="V1502" s="414"/>
    </row>
    <row r="1503" spans="1:22" customFormat="1" ht="15.75">
      <c r="A1503" s="121"/>
      <c r="B1503" s="121"/>
      <c r="C1503" s="121"/>
      <c r="D1503" s="121"/>
      <c r="E1503" s="121"/>
      <c r="F1503" s="121"/>
      <c r="G1503" s="121"/>
      <c r="H1503" s="121"/>
      <c r="I1503" s="121"/>
      <c r="J1503" s="10"/>
      <c r="K1503" s="225"/>
      <c r="L1503" s="415"/>
      <c r="M1503" s="414"/>
      <c r="N1503" s="414"/>
      <c r="O1503" s="414"/>
      <c r="P1503" s="414"/>
      <c r="Q1503" s="250"/>
      <c r="R1503" s="394"/>
      <c r="S1503" s="414"/>
      <c r="T1503" s="250"/>
      <c r="U1503" s="394"/>
      <c r="V1503" s="414"/>
    </row>
    <row r="1504" spans="1:22" customFormat="1" ht="15.75">
      <c r="A1504" s="121"/>
      <c r="B1504" s="121"/>
      <c r="C1504" s="121"/>
      <c r="D1504" s="121"/>
      <c r="E1504" s="121"/>
      <c r="F1504" s="121"/>
      <c r="G1504" s="121"/>
      <c r="H1504" s="121"/>
      <c r="I1504" s="121"/>
      <c r="J1504" s="10"/>
      <c r="K1504" s="225"/>
      <c r="L1504" s="415"/>
      <c r="M1504" s="414"/>
      <c r="N1504" s="414"/>
      <c r="O1504" s="414"/>
      <c r="P1504" s="414"/>
      <c r="Q1504" s="250"/>
      <c r="R1504" s="394"/>
      <c r="S1504" s="414"/>
      <c r="T1504" s="250"/>
      <c r="U1504" s="394"/>
      <c r="V1504" s="414"/>
    </row>
    <row r="1505" spans="1:22" customFormat="1" ht="15.75">
      <c r="A1505" s="121"/>
      <c r="B1505" s="121"/>
      <c r="C1505" s="121"/>
      <c r="D1505" s="121"/>
      <c r="E1505" s="121"/>
      <c r="F1505" s="121"/>
      <c r="G1505" s="121"/>
      <c r="H1505" s="121"/>
      <c r="I1505" s="121"/>
      <c r="J1505" s="10"/>
      <c r="K1505" s="225"/>
      <c r="L1505" s="415"/>
      <c r="M1505" s="414"/>
      <c r="N1505" s="414"/>
      <c r="O1505" s="414"/>
      <c r="P1505" s="414"/>
      <c r="Q1505" s="250"/>
      <c r="R1505" s="394"/>
      <c r="S1505" s="414"/>
      <c r="T1505" s="250"/>
      <c r="U1505" s="394"/>
      <c r="V1505" s="414"/>
    </row>
    <row r="1506" spans="1:22" customFormat="1" ht="15.75">
      <c r="A1506" s="121"/>
      <c r="B1506" s="121"/>
      <c r="C1506" s="121"/>
      <c r="D1506" s="121"/>
      <c r="E1506" s="121"/>
      <c r="F1506" s="121"/>
      <c r="G1506" s="121"/>
      <c r="H1506" s="121"/>
      <c r="I1506" s="121"/>
      <c r="J1506" s="10"/>
      <c r="K1506" s="225"/>
      <c r="L1506" s="415"/>
      <c r="M1506" s="414"/>
      <c r="N1506" s="414"/>
      <c r="O1506" s="414"/>
      <c r="P1506" s="414"/>
      <c r="Q1506" s="250"/>
      <c r="R1506" s="394"/>
      <c r="S1506" s="414"/>
      <c r="T1506" s="250"/>
      <c r="U1506" s="394"/>
      <c r="V1506" s="414"/>
    </row>
    <row r="1507" spans="1:22" customFormat="1" ht="15.75">
      <c r="A1507" s="121"/>
      <c r="B1507" s="121"/>
      <c r="C1507" s="121"/>
      <c r="D1507" s="121"/>
      <c r="E1507" s="121"/>
      <c r="F1507" s="121"/>
      <c r="G1507" s="121"/>
      <c r="H1507" s="121"/>
      <c r="I1507" s="121"/>
      <c r="J1507" s="10"/>
      <c r="K1507" s="225"/>
      <c r="L1507" s="415"/>
      <c r="M1507" s="414"/>
      <c r="N1507" s="414"/>
      <c r="O1507" s="414"/>
      <c r="P1507" s="414"/>
      <c r="Q1507" s="250"/>
      <c r="R1507" s="394"/>
      <c r="S1507" s="414"/>
      <c r="T1507" s="250"/>
      <c r="U1507" s="394"/>
      <c r="V1507" s="414"/>
    </row>
    <row r="1508" spans="1:22" customFormat="1" ht="15.75">
      <c r="A1508" s="121"/>
      <c r="B1508" s="121"/>
      <c r="C1508" s="121"/>
      <c r="D1508" s="121"/>
      <c r="E1508" s="121"/>
      <c r="F1508" s="121"/>
      <c r="G1508" s="121"/>
      <c r="H1508" s="121"/>
      <c r="I1508" s="121"/>
      <c r="J1508" s="10"/>
      <c r="K1508" s="225"/>
      <c r="L1508" s="415"/>
      <c r="M1508" s="414"/>
      <c r="N1508" s="414"/>
      <c r="O1508" s="414"/>
      <c r="P1508" s="414"/>
      <c r="Q1508" s="250"/>
      <c r="R1508" s="394"/>
      <c r="S1508" s="414"/>
      <c r="T1508" s="250"/>
      <c r="U1508" s="394"/>
      <c r="V1508" s="414"/>
    </row>
    <row r="1509" spans="1:22" customFormat="1" ht="15.75">
      <c r="A1509" s="121"/>
      <c r="B1509" s="121"/>
      <c r="C1509" s="121"/>
      <c r="D1509" s="121"/>
      <c r="E1509" s="121"/>
      <c r="F1509" s="121"/>
      <c r="G1509" s="121"/>
      <c r="H1509" s="121"/>
      <c r="I1509" s="121"/>
      <c r="J1509" s="10"/>
      <c r="K1509" s="225"/>
      <c r="L1509" s="415"/>
      <c r="M1509" s="414"/>
      <c r="N1509" s="414"/>
      <c r="O1509" s="414"/>
      <c r="P1509" s="414"/>
      <c r="Q1509" s="250"/>
      <c r="R1509" s="394"/>
      <c r="S1509" s="414"/>
      <c r="T1509" s="250"/>
      <c r="U1509" s="394"/>
      <c r="V1509" s="414"/>
    </row>
    <row r="1510" spans="1:22" customFormat="1" ht="15.75">
      <c r="A1510" s="121"/>
      <c r="B1510" s="121"/>
      <c r="C1510" s="121"/>
      <c r="D1510" s="121"/>
      <c r="E1510" s="121"/>
      <c r="F1510" s="121"/>
      <c r="G1510" s="121"/>
      <c r="H1510" s="121"/>
      <c r="I1510" s="121"/>
      <c r="J1510" s="10"/>
      <c r="K1510" s="225"/>
      <c r="L1510" s="415"/>
      <c r="M1510" s="414"/>
      <c r="N1510" s="414"/>
      <c r="O1510" s="414"/>
      <c r="P1510" s="414"/>
      <c r="Q1510" s="250"/>
      <c r="R1510" s="394"/>
      <c r="S1510" s="414"/>
      <c r="T1510" s="250"/>
      <c r="U1510" s="394"/>
      <c r="V1510" s="414"/>
    </row>
    <row r="1511" spans="1:22" customFormat="1" ht="15.75">
      <c r="A1511" s="121"/>
      <c r="B1511" s="121"/>
      <c r="C1511" s="121"/>
      <c r="D1511" s="121"/>
      <c r="E1511" s="121"/>
      <c r="F1511" s="121"/>
      <c r="G1511" s="121"/>
      <c r="H1511" s="121"/>
      <c r="I1511" s="121"/>
      <c r="J1511" s="10"/>
      <c r="K1511" s="225"/>
      <c r="L1511" s="415"/>
      <c r="M1511" s="414"/>
      <c r="N1511" s="414"/>
      <c r="O1511" s="414"/>
      <c r="P1511" s="414"/>
      <c r="Q1511" s="250"/>
      <c r="R1511" s="394"/>
      <c r="S1511" s="414"/>
      <c r="T1511" s="250"/>
      <c r="U1511" s="394"/>
      <c r="V1511" s="414"/>
    </row>
    <row r="1512" spans="1:22" customFormat="1" ht="15.75">
      <c r="A1512" s="121"/>
      <c r="B1512" s="121"/>
      <c r="C1512" s="121"/>
      <c r="D1512" s="121"/>
      <c r="E1512" s="121"/>
      <c r="F1512" s="121"/>
      <c r="G1512" s="121"/>
      <c r="H1512" s="121"/>
      <c r="I1512" s="121"/>
      <c r="J1512" s="10"/>
      <c r="K1512" s="225"/>
      <c r="L1512" s="415"/>
      <c r="M1512" s="414"/>
      <c r="N1512" s="414"/>
      <c r="O1512" s="414"/>
      <c r="P1512" s="414"/>
      <c r="Q1512" s="250"/>
      <c r="R1512" s="394"/>
      <c r="S1512" s="414"/>
      <c r="T1512" s="250"/>
      <c r="U1512" s="394"/>
      <c r="V1512" s="414"/>
    </row>
    <row r="1513" spans="1:22" customFormat="1" ht="15.75">
      <c r="A1513" s="121"/>
      <c r="B1513" s="121"/>
      <c r="C1513" s="121"/>
      <c r="D1513" s="121"/>
      <c r="E1513" s="121"/>
      <c r="F1513" s="121"/>
      <c r="G1513" s="121"/>
      <c r="H1513" s="121"/>
      <c r="I1513" s="121"/>
      <c r="J1513" s="10"/>
      <c r="K1513" s="225"/>
      <c r="L1513" s="415"/>
      <c r="M1513" s="414"/>
      <c r="N1513" s="414"/>
      <c r="O1513" s="414"/>
      <c r="P1513" s="414"/>
      <c r="Q1513" s="250"/>
      <c r="R1513" s="394"/>
      <c r="S1513" s="414"/>
      <c r="T1513" s="250"/>
      <c r="U1513" s="394"/>
      <c r="V1513" s="414"/>
    </row>
    <row r="1514" spans="1:22" customFormat="1" ht="15.75">
      <c r="A1514" s="121"/>
      <c r="B1514" s="121"/>
      <c r="C1514" s="121"/>
      <c r="D1514" s="121"/>
      <c r="E1514" s="121"/>
      <c r="F1514" s="121"/>
      <c r="G1514" s="121"/>
      <c r="H1514" s="121"/>
      <c r="I1514" s="121"/>
      <c r="J1514" s="10"/>
      <c r="K1514" s="225"/>
      <c r="L1514" s="415"/>
      <c r="M1514" s="414"/>
      <c r="N1514" s="414"/>
      <c r="O1514" s="414"/>
      <c r="P1514" s="414"/>
      <c r="Q1514" s="250"/>
      <c r="R1514" s="394"/>
      <c r="S1514" s="414"/>
      <c r="T1514" s="250"/>
      <c r="U1514" s="394"/>
      <c r="V1514" s="414"/>
    </row>
    <row r="1515" spans="1:22" customFormat="1" ht="15.75">
      <c r="A1515" s="121"/>
      <c r="B1515" s="121"/>
      <c r="C1515" s="121"/>
      <c r="D1515" s="121"/>
      <c r="E1515" s="121"/>
      <c r="F1515" s="121"/>
      <c r="G1515" s="121"/>
      <c r="H1515" s="121"/>
      <c r="I1515" s="121"/>
      <c r="J1515" s="10"/>
      <c r="K1515" s="225"/>
      <c r="L1515" s="415"/>
      <c r="M1515" s="414"/>
      <c r="N1515" s="414"/>
      <c r="O1515" s="414"/>
      <c r="P1515" s="414"/>
      <c r="Q1515" s="250"/>
      <c r="R1515" s="394"/>
      <c r="S1515" s="414"/>
      <c r="T1515" s="250"/>
      <c r="U1515" s="394"/>
      <c r="V1515" s="414"/>
    </row>
    <row r="1516" spans="1:22" customFormat="1" ht="15.75">
      <c r="A1516" s="121"/>
      <c r="B1516" s="121"/>
      <c r="C1516" s="121"/>
      <c r="D1516" s="121"/>
      <c r="E1516" s="121"/>
      <c r="F1516" s="121"/>
      <c r="G1516" s="121"/>
      <c r="H1516" s="121"/>
      <c r="I1516" s="121"/>
      <c r="J1516" s="10"/>
      <c r="K1516" s="225"/>
      <c r="L1516" s="415"/>
      <c r="M1516" s="414"/>
      <c r="N1516" s="414"/>
      <c r="O1516" s="414"/>
      <c r="P1516" s="414"/>
      <c r="Q1516" s="250"/>
      <c r="R1516" s="394"/>
      <c r="S1516" s="414"/>
      <c r="T1516" s="250"/>
      <c r="U1516" s="394"/>
      <c r="V1516" s="414"/>
    </row>
    <row r="1517" spans="1:22" customFormat="1" ht="15.75">
      <c r="A1517" s="121"/>
      <c r="B1517" s="121"/>
      <c r="C1517" s="121"/>
      <c r="D1517" s="121"/>
      <c r="E1517" s="121"/>
      <c r="F1517" s="121"/>
      <c r="G1517" s="121"/>
      <c r="H1517" s="121"/>
      <c r="I1517" s="121"/>
      <c r="J1517" s="10"/>
      <c r="K1517" s="225"/>
      <c r="L1517" s="415"/>
      <c r="M1517" s="414"/>
      <c r="N1517" s="414"/>
      <c r="O1517" s="414"/>
      <c r="P1517" s="414"/>
      <c r="Q1517" s="250"/>
      <c r="R1517" s="394"/>
      <c r="S1517" s="414"/>
      <c r="T1517" s="250"/>
      <c r="U1517" s="394"/>
      <c r="V1517" s="414"/>
    </row>
    <row r="1518" spans="1:22" customFormat="1" ht="15.75">
      <c r="A1518" s="121"/>
      <c r="B1518" s="121"/>
      <c r="C1518" s="121"/>
      <c r="D1518" s="121"/>
      <c r="E1518" s="121"/>
      <c r="F1518" s="121"/>
      <c r="G1518" s="121"/>
      <c r="H1518" s="121"/>
      <c r="I1518" s="121"/>
      <c r="J1518" s="10"/>
      <c r="K1518" s="225"/>
      <c r="L1518" s="415"/>
      <c r="M1518" s="414"/>
      <c r="N1518" s="414"/>
      <c r="O1518" s="414"/>
      <c r="P1518" s="414"/>
      <c r="Q1518" s="250"/>
      <c r="R1518" s="394"/>
      <c r="S1518" s="414"/>
      <c r="T1518" s="250"/>
      <c r="U1518" s="394"/>
      <c r="V1518" s="414"/>
    </row>
    <row r="1519" spans="1:22" customFormat="1" ht="15.75">
      <c r="A1519" s="121"/>
      <c r="B1519" s="121"/>
      <c r="C1519" s="121"/>
      <c r="D1519" s="121"/>
      <c r="E1519" s="121"/>
      <c r="F1519" s="121"/>
      <c r="G1519" s="121"/>
      <c r="H1519" s="121"/>
      <c r="I1519" s="121"/>
      <c r="J1519" s="10"/>
      <c r="K1519" s="225"/>
      <c r="L1519" s="415"/>
      <c r="M1519" s="414"/>
      <c r="N1519" s="414"/>
      <c r="O1519" s="414"/>
      <c r="P1519" s="414"/>
      <c r="Q1519" s="250"/>
      <c r="R1519" s="394"/>
      <c r="S1519" s="414"/>
      <c r="T1519" s="250"/>
      <c r="U1519" s="394"/>
      <c r="V1519" s="414"/>
    </row>
    <row r="1520" spans="1:22" customFormat="1" ht="15.75">
      <c r="A1520" s="121"/>
      <c r="B1520" s="121"/>
      <c r="C1520" s="121"/>
      <c r="D1520" s="121"/>
      <c r="E1520" s="121"/>
      <c r="F1520" s="121"/>
      <c r="G1520" s="121"/>
      <c r="H1520" s="121"/>
      <c r="I1520" s="121"/>
      <c r="J1520" s="10"/>
      <c r="K1520" s="225"/>
      <c r="L1520" s="415"/>
      <c r="M1520" s="414"/>
      <c r="N1520" s="414"/>
      <c r="O1520" s="414"/>
      <c r="P1520" s="414"/>
      <c r="Q1520" s="250"/>
      <c r="R1520" s="394"/>
      <c r="S1520" s="414"/>
      <c r="T1520" s="250"/>
      <c r="U1520" s="394"/>
      <c r="V1520" s="414"/>
    </row>
    <row r="1521" spans="1:22" customFormat="1" ht="15.75">
      <c r="A1521" s="121"/>
      <c r="B1521" s="121"/>
      <c r="C1521" s="121"/>
      <c r="D1521" s="121"/>
      <c r="E1521" s="121"/>
      <c r="F1521" s="121"/>
      <c r="G1521" s="121"/>
      <c r="H1521" s="121"/>
      <c r="I1521" s="121"/>
      <c r="J1521" s="10"/>
      <c r="K1521" s="225"/>
      <c r="L1521" s="415"/>
      <c r="M1521" s="414"/>
      <c r="N1521" s="414"/>
      <c r="O1521" s="414"/>
      <c r="P1521" s="414"/>
      <c r="Q1521" s="250"/>
      <c r="R1521" s="394"/>
      <c r="S1521" s="414"/>
      <c r="T1521" s="250"/>
      <c r="U1521" s="394"/>
      <c r="V1521" s="414"/>
    </row>
    <row r="1522" spans="1:22" customFormat="1" ht="15.75">
      <c r="A1522" s="121"/>
      <c r="B1522" s="121"/>
      <c r="C1522" s="121"/>
      <c r="D1522" s="121"/>
      <c r="E1522" s="121"/>
      <c r="F1522" s="121"/>
      <c r="G1522" s="121"/>
      <c r="H1522" s="121"/>
      <c r="I1522" s="121"/>
      <c r="J1522" s="10"/>
      <c r="K1522" s="225"/>
      <c r="L1522" s="415"/>
      <c r="M1522" s="414"/>
      <c r="N1522" s="414"/>
      <c r="O1522" s="414"/>
      <c r="P1522" s="414"/>
      <c r="Q1522" s="250"/>
      <c r="R1522" s="394"/>
      <c r="S1522" s="414"/>
      <c r="T1522" s="250"/>
      <c r="U1522" s="394"/>
      <c r="V1522" s="414"/>
    </row>
    <row r="1523" spans="1:22" customFormat="1" ht="15.75">
      <c r="A1523" s="121"/>
      <c r="B1523" s="121"/>
      <c r="C1523" s="121"/>
      <c r="D1523" s="121"/>
      <c r="E1523" s="121"/>
      <c r="F1523" s="121"/>
      <c r="G1523" s="121"/>
      <c r="H1523" s="121"/>
      <c r="I1523" s="121"/>
      <c r="J1523" s="10"/>
      <c r="K1523" s="225"/>
      <c r="L1523" s="415"/>
      <c r="M1523" s="414"/>
      <c r="N1523" s="414"/>
      <c r="O1523" s="414"/>
      <c r="P1523" s="414"/>
      <c r="Q1523" s="250"/>
      <c r="R1523" s="394"/>
      <c r="S1523" s="414"/>
      <c r="T1523" s="250"/>
      <c r="U1523" s="394"/>
      <c r="V1523" s="414"/>
    </row>
    <row r="1524" spans="1:22" customFormat="1" ht="15.75">
      <c r="A1524" s="121"/>
      <c r="B1524" s="121"/>
      <c r="C1524" s="121"/>
      <c r="D1524" s="121"/>
      <c r="E1524" s="121"/>
      <c r="F1524" s="121"/>
      <c r="G1524" s="121"/>
      <c r="H1524" s="121"/>
      <c r="I1524" s="121"/>
      <c r="J1524" s="10"/>
      <c r="K1524" s="225"/>
      <c r="L1524" s="415"/>
      <c r="M1524" s="414"/>
      <c r="N1524" s="414"/>
      <c r="O1524" s="414"/>
      <c r="P1524" s="414"/>
      <c r="Q1524" s="250"/>
      <c r="R1524" s="394"/>
      <c r="S1524" s="414"/>
      <c r="T1524" s="250"/>
      <c r="U1524" s="394"/>
      <c r="V1524" s="414"/>
    </row>
    <row r="1525" spans="1:22" customFormat="1" ht="15.75">
      <c r="A1525" s="121"/>
      <c r="B1525" s="121"/>
      <c r="C1525" s="121"/>
      <c r="D1525" s="121"/>
      <c r="E1525" s="121"/>
      <c r="F1525" s="121"/>
      <c r="G1525" s="121"/>
      <c r="H1525" s="121"/>
      <c r="I1525" s="121"/>
      <c r="J1525" s="10"/>
      <c r="K1525" s="225"/>
      <c r="L1525" s="415"/>
      <c r="M1525" s="414"/>
      <c r="N1525" s="414"/>
      <c r="O1525" s="414"/>
      <c r="P1525" s="414"/>
      <c r="Q1525" s="250"/>
      <c r="R1525" s="394"/>
      <c r="S1525" s="414"/>
      <c r="T1525" s="250"/>
      <c r="U1525" s="394"/>
      <c r="V1525" s="414"/>
    </row>
    <row r="1526" spans="1:22" customFormat="1" ht="15.75">
      <c r="A1526" s="121"/>
      <c r="B1526" s="121"/>
      <c r="C1526" s="121"/>
      <c r="D1526" s="121"/>
      <c r="E1526" s="121"/>
      <c r="F1526" s="121"/>
      <c r="G1526" s="121"/>
      <c r="H1526" s="121"/>
      <c r="I1526" s="121"/>
      <c r="J1526" s="10"/>
      <c r="K1526" s="225"/>
      <c r="L1526" s="415"/>
      <c r="M1526" s="414"/>
      <c r="N1526" s="414"/>
      <c r="O1526" s="414"/>
      <c r="P1526" s="414"/>
      <c r="Q1526" s="250"/>
      <c r="R1526" s="394"/>
      <c r="S1526" s="414"/>
      <c r="T1526" s="250"/>
      <c r="U1526" s="394"/>
      <c r="V1526" s="414"/>
    </row>
    <row r="1527" spans="1:22" customFormat="1" ht="15.75">
      <c r="A1527" s="121"/>
      <c r="B1527" s="121"/>
      <c r="C1527" s="121"/>
      <c r="D1527" s="121"/>
      <c r="E1527" s="121"/>
      <c r="F1527" s="121"/>
      <c r="G1527" s="121"/>
      <c r="H1527" s="121"/>
      <c r="I1527" s="121"/>
      <c r="J1527" s="10"/>
      <c r="K1527" s="225"/>
      <c r="L1527" s="415"/>
      <c r="M1527" s="414"/>
      <c r="N1527" s="414"/>
      <c r="O1527" s="414"/>
      <c r="P1527" s="414"/>
      <c r="Q1527" s="250"/>
      <c r="R1527" s="394"/>
      <c r="S1527" s="414"/>
      <c r="T1527" s="250"/>
      <c r="U1527" s="394"/>
      <c r="V1527" s="414"/>
    </row>
    <row r="1528" spans="1:22" customFormat="1" ht="15.75">
      <c r="A1528" s="121"/>
      <c r="B1528" s="121"/>
      <c r="C1528" s="121"/>
      <c r="D1528" s="121"/>
      <c r="E1528" s="121"/>
      <c r="F1528" s="121"/>
      <c r="G1528" s="121"/>
      <c r="H1528" s="121"/>
      <c r="I1528" s="121"/>
      <c r="J1528" s="10"/>
      <c r="K1528" s="225"/>
      <c r="L1528" s="415"/>
      <c r="M1528" s="414"/>
      <c r="N1528" s="414"/>
      <c r="O1528" s="414"/>
      <c r="P1528" s="414"/>
      <c r="Q1528" s="250"/>
      <c r="R1528" s="394"/>
      <c r="S1528" s="414"/>
      <c r="T1528" s="250"/>
      <c r="U1528" s="394"/>
      <c r="V1528" s="414"/>
    </row>
    <row r="1529" spans="1:22" customFormat="1" ht="15.75">
      <c r="A1529" s="121"/>
      <c r="B1529" s="121"/>
      <c r="C1529" s="121"/>
      <c r="D1529" s="121"/>
      <c r="E1529" s="121"/>
      <c r="F1529" s="121"/>
      <c r="G1529" s="121"/>
      <c r="H1529" s="121"/>
      <c r="I1529" s="121"/>
      <c r="J1529" s="10"/>
      <c r="K1529" s="225"/>
      <c r="L1529" s="415"/>
      <c r="M1529" s="414"/>
      <c r="N1529" s="414"/>
      <c r="O1529" s="414"/>
      <c r="P1529" s="414"/>
      <c r="Q1529" s="250"/>
      <c r="R1529" s="394"/>
      <c r="S1529" s="414"/>
      <c r="T1529" s="250"/>
      <c r="U1529" s="394"/>
      <c r="V1529" s="414"/>
    </row>
    <row r="1530" spans="1:22" customFormat="1" ht="15.75">
      <c r="A1530" s="121"/>
      <c r="B1530" s="121"/>
      <c r="C1530" s="121"/>
      <c r="D1530" s="121"/>
      <c r="E1530" s="121"/>
      <c r="F1530" s="121"/>
      <c r="G1530" s="121"/>
      <c r="H1530" s="121"/>
      <c r="I1530" s="121"/>
      <c r="J1530" s="10"/>
      <c r="K1530" s="225"/>
      <c r="L1530" s="415"/>
      <c r="M1530" s="414"/>
      <c r="N1530" s="414"/>
      <c r="O1530" s="414"/>
      <c r="P1530" s="414"/>
      <c r="Q1530" s="250"/>
      <c r="R1530" s="394"/>
      <c r="S1530" s="414"/>
      <c r="T1530" s="250"/>
      <c r="U1530" s="394"/>
      <c r="V1530" s="414"/>
    </row>
    <row r="1531" spans="1:22" customFormat="1" ht="15.75">
      <c r="A1531" s="121"/>
      <c r="B1531" s="121"/>
      <c r="C1531" s="121"/>
      <c r="D1531" s="121"/>
      <c r="E1531" s="121"/>
      <c r="F1531" s="121"/>
      <c r="G1531" s="121"/>
      <c r="H1531" s="121"/>
      <c r="I1531" s="121"/>
      <c r="J1531" s="10"/>
      <c r="K1531" s="225"/>
      <c r="L1531" s="415"/>
      <c r="M1531" s="414"/>
      <c r="N1531" s="414"/>
      <c r="O1531" s="414"/>
      <c r="P1531" s="414"/>
      <c r="Q1531" s="250"/>
      <c r="R1531" s="394"/>
      <c r="S1531" s="414"/>
      <c r="T1531" s="250"/>
      <c r="U1531" s="394"/>
      <c r="V1531" s="414"/>
    </row>
    <row r="1532" spans="1:22" customFormat="1" ht="15.75">
      <c r="A1532" s="121"/>
      <c r="B1532" s="121"/>
      <c r="C1532" s="121"/>
      <c r="D1532" s="121"/>
      <c r="E1532" s="121"/>
      <c r="F1532" s="121"/>
      <c r="G1532" s="121"/>
      <c r="H1532" s="121"/>
      <c r="I1532" s="121"/>
      <c r="J1532" s="10"/>
      <c r="K1532" s="225"/>
      <c r="L1532" s="415"/>
      <c r="M1532" s="414"/>
      <c r="N1532" s="414"/>
      <c r="O1532" s="414"/>
      <c r="P1532" s="414"/>
      <c r="Q1532" s="250"/>
      <c r="R1532" s="394"/>
      <c r="S1532" s="414"/>
      <c r="T1532" s="250"/>
      <c r="U1532" s="394"/>
      <c r="V1532" s="414"/>
    </row>
    <row r="1533" spans="1:22" customFormat="1" ht="15.75">
      <c r="A1533" s="121"/>
      <c r="B1533" s="121"/>
      <c r="C1533" s="121"/>
      <c r="D1533" s="121"/>
      <c r="E1533" s="121"/>
      <c r="F1533" s="121"/>
      <c r="G1533" s="121"/>
      <c r="H1533" s="121"/>
      <c r="I1533" s="121"/>
      <c r="J1533" s="10"/>
      <c r="K1533" s="225"/>
      <c r="L1533" s="415"/>
      <c r="M1533" s="414"/>
      <c r="N1533" s="414"/>
      <c r="O1533" s="414"/>
      <c r="P1533" s="414"/>
      <c r="Q1533" s="250"/>
      <c r="R1533" s="394"/>
      <c r="S1533" s="414"/>
      <c r="T1533" s="250"/>
      <c r="U1533" s="394"/>
      <c r="V1533" s="414"/>
    </row>
    <row r="1534" spans="1:22" customFormat="1" ht="15.75">
      <c r="A1534" s="121"/>
      <c r="B1534" s="121"/>
      <c r="C1534" s="121"/>
      <c r="D1534" s="121"/>
      <c r="E1534" s="121"/>
      <c r="F1534" s="121"/>
      <c r="G1534" s="121"/>
      <c r="H1534" s="121"/>
      <c r="I1534" s="121"/>
      <c r="J1534" s="10"/>
      <c r="K1534" s="225"/>
      <c r="L1534" s="415"/>
      <c r="M1534" s="414"/>
      <c r="N1534" s="414"/>
      <c r="O1534" s="414"/>
      <c r="P1534" s="414"/>
      <c r="Q1534" s="250"/>
      <c r="R1534" s="394"/>
      <c r="S1534" s="414"/>
      <c r="T1534" s="250"/>
      <c r="U1534" s="394"/>
      <c r="V1534" s="414"/>
    </row>
    <row r="1535" spans="1:22" customFormat="1" ht="15.75">
      <c r="A1535" s="121"/>
      <c r="B1535" s="121"/>
      <c r="C1535" s="121"/>
      <c r="D1535" s="121"/>
      <c r="E1535" s="121"/>
      <c r="F1535" s="121"/>
      <c r="G1535" s="121"/>
      <c r="H1535" s="121"/>
      <c r="I1535" s="121"/>
      <c r="J1535" s="10"/>
      <c r="K1535" s="225"/>
      <c r="L1535" s="415"/>
      <c r="M1535" s="414"/>
      <c r="N1535" s="414"/>
      <c r="O1535" s="414"/>
      <c r="P1535" s="414"/>
      <c r="Q1535" s="250"/>
      <c r="R1535" s="394"/>
      <c r="S1535" s="414"/>
      <c r="T1535" s="250"/>
      <c r="U1535" s="394"/>
      <c r="V1535" s="414"/>
    </row>
    <row r="1536" spans="1:22" customFormat="1" ht="15.75">
      <c r="A1536" s="121"/>
      <c r="B1536" s="121"/>
      <c r="C1536" s="121"/>
      <c r="D1536" s="121"/>
      <c r="E1536" s="121"/>
      <c r="F1536" s="121"/>
      <c r="G1536" s="121"/>
      <c r="H1536" s="121"/>
      <c r="I1536" s="121"/>
      <c r="J1536" s="10"/>
      <c r="K1536" s="225"/>
      <c r="L1536" s="415"/>
      <c r="M1536" s="414"/>
      <c r="N1536" s="414"/>
      <c r="O1536" s="414"/>
      <c r="P1536" s="414"/>
      <c r="Q1536" s="250"/>
      <c r="R1536" s="394"/>
      <c r="S1536" s="414"/>
      <c r="T1536" s="250"/>
      <c r="U1536" s="394"/>
      <c r="V1536" s="414"/>
    </row>
    <row r="1537" spans="1:22" customFormat="1" ht="15.75">
      <c r="A1537" s="121"/>
      <c r="B1537" s="121"/>
      <c r="C1537" s="121"/>
      <c r="D1537" s="121"/>
      <c r="E1537" s="121"/>
      <c r="F1537" s="121"/>
      <c r="G1537" s="121"/>
      <c r="H1537" s="121"/>
      <c r="I1537" s="121"/>
      <c r="J1537" s="10"/>
      <c r="K1537" s="225"/>
      <c r="L1537" s="415"/>
      <c r="M1537" s="414"/>
      <c r="N1537" s="414"/>
      <c r="O1537" s="414"/>
      <c r="P1537" s="414"/>
      <c r="Q1537" s="250"/>
      <c r="R1537" s="394"/>
      <c r="S1537" s="414"/>
      <c r="T1537" s="250"/>
      <c r="U1537" s="394"/>
      <c r="V1537" s="414"/>
    </row>
    <row r="1538" spans="1:22" customFormat="1" ht="15.75">
      <c r="A1538" s="121"/>
      <c r="B1538" s="121"/>
      <c r="C1538" s="121"/>
      <c r="D1538" s="121"/>
      <c r="E1538" s="121"/>
      <c r="F1538" s="121"/>
      <c r="G1538" s="121"/>
      <c r="H1538" s="121"/>
      <c r="I1538" s="121"/>
      <c r="J1538" s="10"/>
      <c r="K1538" s="225"/>
      <c r="L1538" s="415"/>
      <c r="M1538" s="414"/>
      <c r="N1538" s="414"/>
      <c r="O1538" s="414"/>
      <c r="P1538" s="414"/>
      <c r="Q1538" s="250"/>
      <c r="R1538" s="394"/>
      <c r="S1538" s="414"/>
      <c r="T1538" s="250"/>
      <c r="U1538" s="394"/>
      <c r="V1538" s="414"/>
    </row>
    <row r="1539" spans="1:22" customFormat="1" ht="15.75">
      <c r="A1539" s="121"/>
      <c r="B1539" s="121"/>
      <c r="C1539" s="121"/>
      <c r="D1539" s="121"/>
      <c r="E1539" s="121"/>
      <c r="F1539" s="121"/>
      <c r="G1539" s="121"/>
      <c r="H1539" s="121"/>
      <c r="I1539" s="121"/>
      <c r="J1539" s="10"/>
      <c r="K1539" s="225"/>
      <c r="L1539" s="415"/>
      <c r="M1539" s="414"/>
      <c r="N1539" s="414"/>
      <c r="O1539" s="414"/>
      <c r="P1539" s="414"/>
      <c r="Q1539" s="250"/>
      <c r="R1539" s="394"/>
      <c r="S1539" s="414"/>
      <c r="T1539" s="250"/>
      <c r="U1539" s="394"/>
      <c r="V1539" s="414"/>
    </row>
    <row r="1540" spans="1:22" customFormat="1" ht="15.75">
      <c r="A1540" s="121"/>
      <c r="B1540" s="121"/>
      <c r="C1540" s="121"/>
      <c r="D1540" s="121"/>
      <c r="E1540" s="121"/>
      <c r="F1540" s="121"/>
      <c r="G1540" s="121"/>
      <c r="H1540" s="121"/>
      <c r="I1540" s="121"/>
      <c r="J1540" s="10"/>
      <c r="K1540" s="225"/>
      <c r="L1540" s="415"/>
      <c r="M1540" s="414"/>
      <c r="N1540" s="414"/>
      <c r="O1540" s="414"/>
      <c r="P1540" s="414"/>
      <c r="Q1540" s="250"/>
      <c r="R1540" s="394"/>
      <c r="S1540" s="414"/>
      <c r="T1540" s="250"/>
      <c r="U1540" s="394"/>
      <c r="V1540" s="414"/>
    </row>
    <row r="1541" spans="1:22" customFormat="1" ht="15.75">
      <c r="A1541" s="121"/>
      <c r="B1541" s="121"/>
      <c r="C1541" s="121"/>
      <c r="D1541" s="121"/>
      <c r="E1541" s="121"/>
      <c r="F1541" s="121"/>
      <c r="G1541" s="121"/>
      <c r="H1541" s="121"/>
      <c r="I1541" s="121"/>
      <c r="J1541" s="10"/>
      <c r="K1541" s="225"/>
      <c r="L1541" s="415"/>
      <c r="M1541" s="414"/>
      <c r="N1541" s="414"/>
      <c r="O1541" s="414"/>
      <c r="P1541" s="414"/>
      <c r="Q1541" s="250"/>
      <c r="R1541" s="394"/>
      <c r="S1541" s="414"/>
      <c r="T1541" s="250"/>
      <c r="U1541" s="394"/>
      <c r="V1541" s="414"/>
    </row>
    <row r="1542" spans="1:22" customFormat="1" ht="15.75">
      <c r="A1542" s="121"/>
      <c r="B1542" s="121"/>
      <c r="C1542" s="121"/>
      <c r="D1542" s="121"/>
      <c r="E1542" s="121"/>
      <c r="F1542" s="121"/>
      <c r="G1542" s="121"/>
      <c r="H1542" s="121"/>
      <c r="I1542" s="121"/>
      <c r="J1542" s="10"/>
      <c r="K1542" s="225"/>
      <c r="L1542" s="415"/>
      <c r="M1542" s="414"/>
      <c r="N1542" s="414"/>
      <c r="O1542" s="414"/>
      <c r="P1542" s="414"/>
      <c r="Q1542" s="250"/>
      <c r="R1542" s="394"/>
      <c r="S1542" s="414"/>
      <c r="T1542" s="250"/>
      <c r="U1542" s="394"/>
      <c r="V1542" s="414"/>
    </row>
    <row r="1543" spans="1:22" customFormat="1" ht="15.75">
      <c r="A1543" s="121"/>
      <c r="B1543" s="121"/>
      <c r="C1543" s="121"/>
      <c r="D1543" s="121"/>
      <c r="E1543" s="121"/>
      <c r="F1543" s="121"/>
      <c r="G1543" s="121"/>
      <c r="H1543" s="121"/>
      <c r="I1543" s="121"/>
      <c r="J1543" s="10"/>
      <c r="K1543" s="225"/>
      <c r="L1543" s="415"/>
      <c r="M1543" s="414"/>
      <c r="N1543" s="414"/>
      <c r="O1543" s="414"/>
      <c r="P1543" s="414"/>
      <c r="Q1543" s="250"/>
      <c r="R1543" s="394"/>
      <c r="S1543" s="414"/>
      <c r="T1543" s="250"/>
      <c r="U1543" s="394"/>
      <c r="V1543" s="414"/>
    </row>
    <row r="1544" spans="1:22" customFormat="1" ht="15.75">
      <c r="A1544" s="121"/>
      <c r="B1544" s="121"/>
      <c r="C1544" s="121"/>
      <c r="D1544" s="121"/>
      <c r="E1544" s="121"/>
      <c r="F1544" s="121"/>
      <c r="G1544" s="121"/>
      <c r="H1544" s="121"/>
      <c r="I1544" s="121"/>
      <c r="J1544" s="10"/>
      <c r="K1544" s="225"/>
      <c r="L1544" s="415"/>
      <c r="M1544" s="414"/>
      <c r="N1544" s="414"/>
      <c r="O1544" s="414"/>
      <c r="P1544" s="414"/>
      <c r="Q1544" s="250"/>
      <c r="R1544" s="394"/>
      <c r="S1544" s="414"/>
      <c r="T1544" s="250"/>
      <c r="U1544" s="394"/>
      <c r="V1544" s="414"/>
    </row>
    <row r="1545" spans="1:22" customFormat="1" ht="15.75">
      <c r="A1545" s="121"/>
      <c r="B1545" s="121"/>
      <c r="C1545" s="121"/>
      <c r="D1545" s="121"/>
      <c r="E1545" s="121"/>
      <c r="F1545" s="121"/>
      <c r="G1545" s="121"/>
      <c r="H1545" s="121"/>
      <c r="I1545" s="121"/>
      <c r="J1545" s="10"/>
      <c r="K1545" s="225"/>
      <c r="L1545" s="415"/>
      <c r="M1545" s="414"/>
      <c r="N1545" s="414"/>
      <c r="O1545" s="414"/>
      <c r="P1545" s="414"/>
      <c r="Q1545" s="250"/>
      <c r="R1545" s="394"/>
      <c r="S1545" s="414"/>
      <c r="T1545" s="250"/>
      <c r="U1545" s="394"/>
      <c r="V1545" s="414"/>
    </row>
    <row r="1546" spans="1:22" customFormat="1" ht="15.75">
      <c r="A1546" s="121"/>
      <c r="B1546" s="121"/>
      <c r="C1546" s="121"/>
      <c r="D1546" s="121"/>
      <c r="E1546" s="121"/>
      <c r="F1546" s="121"/>
      <c r="G1546" s="121"/>
      <c r="H1546" s="121"/>
      <c r="I1546" s="121"/>
      <c r="J1546" s="10"/>
      <c r="K1546" s="225"/>
      <c r="L1546" s="415"/>
      <c r="M1546" s="414"/>
      <c r="N1546" s="414"/>
      <c r="O1546" s="414"/>
      <c r="P1546" s="414"/>
      <c r="Q1546" s="250"/>
      <c r="R1546" s="394"/>
      <c r="S1546" s="414"/>
      <c r="T1546" s="250"/>
      <c r="U1546" s="394"/>
      <c r="V1546" s="414"/>
    </row>
    <row r="1547" spans="1:22" customFormat="1" ht="15.75">
      <c r="A1547" s="121"/>
      <c r="B1547" s="121"/>
      <c r="C1547" s="121"/>
      <c r="D1547" s="121"/>
      <c r="E1547" s="121"/>
      <c r="F1547" s="121"/>
      <c r="G1547" s="121"/>
      <c r="H1547" s="121"/>
      <c r="I1547" s="121"/>
      <c r="J1547" s="10"/>
      <c r="K1547" s="225"/>
      <c r="L1547" s="415"/>
      <c r="M1547" s="414"/>
      <c r="N1547" s="414"/>
      <c r="O1547" s="414"/>
      <c r="P1547" s="414"/>
      <c r="Q1547" s="250"/>
      <c r="R1547" s="394"/>
      <c r="S1547" s="414"/>
      <c r="T1547" s="250"/>
      <c r="U1547" s="394"/>
      <c r="V1547" s="414"/>
    </row>
    <row r="1548" spans="1:22" customFormat="1" ht="15.75">
      <c r="A1548" s="121"/>
      <c r="B1548" s="121"/>
      <c r="C1548" s="121"/>
      <c r="D1548" s="121"/>
      <c r="E1548" s="121"/>
      <c r="F1548" s="121"/>
      <c r="G1548" s="121"/>
      <c r="H1548" s="121"/>
      <c r="I1548" s="121"/>
      <c r="J1548" s="10"/>
      <c r="K1548" s="225"/>
      <c r="L1548" s="415"/>
      <c r="M1548" s="414"/>
      <c r="N1548" s="414"/>
      <c r="O1548" s="414"/>
      <c r="P1548" s="414"/>
      <c r="Q1548" s="250"/>
      <c r="R1548" s="394"/>
      <c r="S1548" s="414"/>
      <c r="T1548" s="250"/>
      <c r="U1548" s="394"/>
      <c r="V1548" s="414"/>
    </row>
    <row r="1549" spans="1:22" customFormat="1" ht="15.75">
      <c r="A1549" s="121"/>
      <c r="B1549" s="121"/>
      <c r="C1549" s="121"/>
      <c r="D1549" s="121"/>
      <c r="E1549" s="121"/>
      <c r="F1549" s="121"/>
      <c r="G1549" s="121"/>
      <c r="H1549" s="121"/>
      <c r="I1549" s="121"/>
      <c r="J1549" s="10"/>
      <c r="K1549" s="225"/>
      <c r="L1549" s="415"/>
      <c r="M1549" s="414"/>
      <c r="N1549" s="414"/>
      <c r="O1549" s="414"/>
      <c r="P1549" s="414"/>
      <c r="Q1549" s="250"/>
      <c r="R1549" s="394"/>
      <c r="S1549" s="414"/>
      <c r="T1549" s="250"/>
      <c r="U1549" s="394"/>
      <c r="V1549" s="414"/>
    </row>
    <row r="1550" spans="1:22" customFormat="1" ht="15.75">
      <c r="A1550" s="121"/>
      <c r="B1550" s="121"/>
      <c r="C1550" s="121"/>
      <c r="D1550" s="121"/>
      <c r="E1550" s="121"/>
      <c r="F1550" s="121"/>
      <c r="G1550" s="121"/>
      <c r="H1550" s="121"/>
      <c r="I1550" s="121"/>
      <c r="J1550" s="10"/>
      <c r="K1550" s="225"/>
      <c r="L1550" s="415"/>
      <c r="M1550" s="414"/>
      <c r="N1550" s="414"/>
      <c r="O1550" s="414"/>
      <c r="P1550" s="414"/>
      <c r="Q1550" s="250"/>
      <c r="R1550" s="394"/>
      <c r="S1550" s="414"/>
      <c r="T1550" s="250"/>
      <c r="U1550" s="394"/>
      <c r="V1550" s="414"/>
    </row>
    <row r="1551" spans="1:22" customFormat="1" ht="15.75">
      <c r="A1551" s="121"/>
      <c r="B1551" s="121"/>
      <c r="C1551" s="121"/>
      <c r="D1551" s="121"/>
      <c r="E1551" s="121"/>
      <c r="F1551" s="121"/>
      <c r="G1551" s="121"/>
      <c r="H1551" s="121"/>
      <c r="I1551" s="121"/>
      <c r="J1551" s="10"/>
      <c r="K1551" s="225"/>
      <c r="L1551" s="415"/>
      <c r="M1551" s="414"/>
      <c r="N1551" s="414"/>
      <c r="O1551" s="414"/>
      <c r="P1551" s="414"/>
      <c r="Q1551" s="250"/>
      <c r="R1551" s="394"/>
      <c r="S1551" s="414"/>
      <c r="T1551" s="250"/>
      <c r="U1551" s="394"/>
      <c r="V1551" s="414"/>
    </row>
    <row r="1552" spans="1:22" customFormat="1" ht="15.75">
      <c r="A1552" s="121"/>
      <c r="B1552" s="121"/>
      <c r="C1552" s="121"/>
      <c r="D1552" s="121"/>
      <c r="E1552" s="121"/>
      <c r="F1552" s="121"/>
      <c r="G1552" s="121"/>
      <c r="H1552" s="121"/>
      <c r="I1552" s="121"/>
      <c r="J1552" s="10"/>
      <c r="K1552" s="225"/>
      <c r="L1552" s="415"/>
      <c r="M1552" s="414"/>
      <c r="N1552" s="414"/>
      <c r="O1552" s="414"/>
      <c r="P1552" s="414"/>
      <c r="Q1552" s="250"/>
      <c r="R1552" s="394"/>
      <c r="S1552" s="414"/>
      <c r="T1552" s="250"/>
      <c r="U1552" s="394"/>
      <c r="V1552" s="414"/>
    </row>
    <row r="1553" spans="1:22" customFormat="1" ht="15.75">
      <c r="A1553" s="121"/>
      <c r="B1553" s="121"/>
      <c r="C1553" s="121"/>
      <c r="D1553" s="121"/>
      <c r="E1553" s="121"/>
      <c r="F1553" s="121"/>
      <c r="G1553" s="121"/>
      <c r="H1553" s="121"/>
      <c r="I1553" s="121"/>
      <c r="J1553" s="10"/>
      <c r="K1553" s="225"/>
      <c r="L1553" s="415"/>
      <c r="M1553" s="414"/>
      <c r="N1553" s="414"/>
      <c r="O1553" s="414"/>
      <c r="P1553" s="414"/>
      <c r="Q1553" s="250"/>
      <c r="R1553" s="394"/>
      <c r="S1553" s="414"/>
      <c r="T1553" s="250"/>
      <c r="U1553" s="394"/>
      <c r="V1553" s="414"/>
    </row>
    <row r="1554" spans="1:22" customFormat="1" ht="15.75">
      <c r="A1554" s="121"/>
      <c r="B1554" s="121"/>
      <c r="C1554" s="121"/>
      <c r="D1554" s="121"/>
      <c r="E1554" s="121"/>
      <c r="F1554" s="121"/>
      <c r="G1554" s="121"/>
      <c r="H1554" s="121"/>
      <c r="I1554" s="121"/>
      <c r="J1554" s="10"/>
      <c r="K1554" s="225"/>
      <c r="L1554" s="415"/>
      <c r="M1554" s="414"/>
      <c r="N1554" s="414"/>
      <c r="O1554" s="414"/>
      <c r="P1554" s="414"/>
      <c r="Q1554" s="250"/>
      <c r="R1554" s="394"/>
      <c r="S1554" s="414"/>
      <c r="T1554" s="250"/>
      <c r="U1554" s="394"/>
      <c r="V1554" s="414"/>
    </row>
    <row r="1555" spans="1:22" customFormat="1" ht="15.75">
      <c r="A1555" s="121"/>
      <c r="B1555" s="121"/>
      <c r="C1555" s="121"/>
      <c r="D1555" s="121"/>
      <c r="E1555" s="121"/>
      <c r="F1555" s="121"/>
      <c r="G1555" s="121"/>
      <c r="H1555" s="121"/>
      <c r="I1555" s="121"/>
      <c r="J1555" s="10"/>
      <c r="K1555" s="225"/>
      <c r="L1555" s="415"/>
      <c r="M1555" s="414"/>
      <c r="N1555" s="414"/>
      <c r="O1555" s="414"/>
      <c r="P1555" s="414"/>
      <c r="Q1555" s="250"/>
      <c r="R1555" s="394"/>
      <c r="S1555" s="414"/>
      <c r="T1555" s="250"/>
      <c r="U1555" s="394"/>
      <c r="V1555" s="414"/>
    </row>
    <row r="1556" spans="1:22" customFormat="1" ht="15.75">
      <c r="A1556" s="121"/>
      <c r="B1556" s="121"/>
      <c r="C1556" s="121"/>
      <c r="D1556" s="121"/>
      <c r="E1556" s="121"/>
      <c r="F1556" s="121"/>
      <c r="G1556" s="121"/>
      <c r="H1556" s="121"/>
      <c r="I1556" s="121"/>
      <c r="J1556" s="10"/>
      <c r="K1556" s="225"/>
      <c r="L1556" s="415"/>
      <c r="M1556" s="414"/>
      <c r="N1556" s="414"/>
      <c r="O1556" s="414"/>
      <c r="P1556" s="414"/>
      <c r="Q1556" s="250"/>
      <c r="R1556" s="394"/>
      <c r="S1556" s="414"/>
      <c r="T1556" s="250"/>
      <c r="U1556" s="394"/>
      <c r="V1556" s="414"/>
    </row>
    <row r="1557" spans="1:22" customFormat="1" ht="15.75">
      <c r="A1557" s="121"/>
      <c r="B1557" s="121"/>
      <c r="C1557" s="121"/>
      <c r="D1557" s="121"/>
      <c r="E1557" s="121"/>
      <c r="F1557" s="121"/>
      <c r="G1557" s="121"/>
      <c r="H1557" s="121"/>
      <c r="I1557" s="121"/>
      <c r="J1557" s="10"/>
      <c r="K1557" s="225"/>
      <c r="L1557" s="415"/>
      <c r="M1557" s="414"/>
      <c r="N1557" s="414"/>
      <c r="O1557" s="414"/>
      <c r="P1557" s="414"/>
      <c r="Q1557" s="250"/>
      <c r="R1557" s="394"/>
      <c r="S1557" s="414"/>
      <c r="T1557" s="250"/>
      <c r="U1557" s="394"/>
      <c r="V1557" s="414"/>
    </row>
    <row r="1558" spans="1:22" customFormat="1" ht="15.75">
      <c r="A1558" s="121"/>
      <c r="B1558" s="121"/>
      <c r="C1558" s="121"/>
      <c r="D1558" s="121"/>
      <c r="E1558" s="121"/>
      <c r="F1558" s="121"/>
      <c r="G1558" s="121"/>
      <c r="H1558" s="121"/>
      <c r="I1558" s="121"/>
      <c r="J1558" s="10"/>
      <c r="K1558" s="225"/>
      <c r="L1558" s="415"/>
      <c r="M1558" s="414"/>
      <c r="N1558" s="414"/>
      <c r="O1558" s="414"/>
      <c r="P1558" s="414"/>
      <c r="Q1558" s="250"/>
      <c r="R1558" s="394"/>
      <c r="S1558" s="414"/>
      <c r="T1558" s="250"/>
      <c r="U1558" s="394"/>
      <c r="V1558" s="414"/>
    </row>
    <row r="1559" spans="1:22" customFormat="1" ht="15.75">
      <c r="A1559" s="121"/>
      <c r="B1559" s="121"/>
      <c r="C1559" s="121"/>
      <c r="D1559" s="121"/>
      <c r="E1559" s="121"/>
      <c r="F1559" s="121"/>
      <c r="G1559" s="121"/>
      <c r="H1559" s="121"/>
      <c r="I1559" s="121"/>
      <c r="J1559" s="10"/>
      <c r="K1559" s="225"/>
      <c r="L1559" s="415"/>
      <c r="M1559" s="414"/>
      <c r="N1559" s="414"/>
      <c r="O1559" s="414"/>
      <c r="P1559" s="414"/>
      <c r="Q1559" s="250"/>
      <c r="R1559" s="394"/>
      <c r="S1559" s="414"/>
      <c r="T1559" s="250"/>
      <c r="U1559" s="394"/>
      <c r="V1559" s="414"/>
    </row>
    <row r="1560" spans="1:22" customFormat="1" ht="15.75">
      <c r="A1560" s="121"/>
      <c r="B1560" s="121"/>
      <c r="C1560" s="121"/>
      <c r="D1560" s="121"/>
      <c r="E1560" s="121"/>
      <c r="F1560" s="121"/>
      <c r="G1560" s="121"/>
      <c r="H1560" s="121"/>
      <c r="I1560" s="121"/>
      <c r="J1560" s="10"/>
      <c r="K1560" s="225"/>
      <c r="L1560" s="415"/>
      <c r="M1560" s="414"/>
      <c r="N1560" s="414"/>
      <c r="O1560" s="414"/>
      <c r="P1560" s="414"/>
      <c r="Q1560" s="250"/>
      <c r="R1560" s="394"/>
      <c r="S1560" s="414"/>
      <c r="T1560" s="250"/>
      <c r="U1560" s="394"/>
      <c r="V1560" s="414"/>
    </row>
    <row r="1561" spans="1:22" customFormat="1" ht="15.75">
      <c r="A1561" s="121"/>
      <c r="B1561" s="121"/>
      <c r="C1561" s="121"/>
      <c r="D1561" s="121"/>
      <c r="E1561" s="121"/>
      <c r="F1561" s="121"/>
      <c r="G1561" s="121"/>
      <c r="H1561" s="121"/>
      <c r="I1561" s="121"/>
      <c r="J1561" s="10"/>
      <c r="K1561" s="225"/>
      <c r="L1561" s="415"/>
      <c r="M1561" s="414"/>
      <c r="N1561" s="414"/>
      <c r="O1561" s="414"/>
      <c r="P1561" s="414"/>
      <c r="Q1561" s="250"/>
      <c r="R1561" s="394"/>
      <c r="S1561" s="414"/>
      <c r="T1561" s="250"/>
      <c r="U1561" s="394"/>
      <c r="V1561" s="414"/>
    </row>
    <row r="1562" spans="1:22" customFormat="1" ht="15.75">
      <c r="A1562" s="121"/>
      <c r="B1562" s="121"/>
      <c r="C1562" s="121"/>
      <c r="D1562" s="121"/>
      <c r="E1562" s="121"/>
      <c r="F1562" s="121"/>
      <c r="G1562" s="121"/>
      <c r="H1562" s="121"/>
      <c r="I1562" s="121"/>
      <c r="J1562" s="10"/>
      <c r="K1562" s="225"/>
      <c r="L1562" s="415"/>
      <c r="M1562" s="414"/>
      <c r="N1562" s="414"/>
      <c r="O1562" s="414"/>
      <c r="P1562" s="414"/>
      <c r="Q1562" s="250"/>
      <c r="R1562" s="394"/>
      <c r="S1562" s="414"/>
      <c r="T1562" s="250"/>
      <c r="U1562" s="394"/>
      <c r="V1562" s="414"/>
    </row>
    <row r="1563" spans="1:22" customFormat="1" ht="15.75">
      <c r="A1563" s="121"/>
      <c r="B1563" s="121"/>
      <c r="C1563" s="121"/>
      <c r="D1563" s="121"/>
      <c r="E1563" s="121"/>
      <c r="F1563" s="121"/>
      <c r="G1563" s="121"/>
      <c r="H1563" s="121"/>
      <c r="I1563" s="121"/>
      <c r="J1563" s="10"/>
      <c r="K1563" s="225"/>
      <c r="L1563" s="415"/>
      <c r="M1563" s="414"/>
      <c r="N1563" s="414"/>
      <c r="O1563" s="414"/>
      <c r="P1563" s="414"/>
      <c r="Q1563" s="250"/>
      <c r="R1563" s="394"/>
      <c r="S1563" s="414"/>
      <c r="T1563" s="250"/>
      <c r="U1563" s="394"/>
      <c r="V1563" s="414"/>
    </row>
    <row r="1564" spans="1:22" customFormat="1" ht="15.75">
      <c r="A1564" s="121"/>
      <c r="B1564" s="121"/>
      <c r="C1564" s="121"/>
      <c r="D1564" s="121"/>
      <c r="E1564" s="121"/>
      <c r="F1564" s="121"/>
      <c r="G1564" s="121"/>
      <c r="H1564" s="121"/>
      <c r="I1564" s="121"/>
      <c r="J1564" s="10"/>
      <c r="K1564" s="225"/>
      <c r="L1564" s="415"/>
      <c r="M1564" s="414"/>
      <c r="N1564" s="414"/>
      <c r="O1564" s="414"/>
      <c r="P1564" s="414"/>
      <c r="Q1564" s="250"/>
      <c r="R1564" s="394"/>
      <c r="S1564" s="414"/>
      <c r="T1564" s="250"/>
      <c r="U1564" s="394"/>
      <c r="V1564" s="414"/>
    </row>
    <row r="1565" spans="1:22" customFormat="1" ht="15.75">
      <c r="A1565" s="121"/>
      <c r="B1565" s="121"/>
      <c r="C1565" s="121"/>
      <c r="D1565" s="121"/>
      <c r="E1565" s="121"/>
      <c r="F1565" s="121"/>
      <c r="G1565" s="121"/>
      <c r="H1565" s="121"/>
      <c r="I1565" s="121"/>
      <c r="J1565" s="10"/>
      <c r="K1565" s="225"/>
      <c r="L1565" s="415"/>
      <c r="M1565" s="414"/>
      <c r="N1565" s="414"/>
      <c r="O1565" s="414"/>
      <c r="P1565" s="414"/>
      <c r="Q1565" s="250"/>
      <c r="R1565" s="394"/>
      <c r="S1565" s="414"/>
      <c r="T1565" s="250"/>
      <c r="U1565" s="394"/>
      <c r="V1565" s="414"/>
    </row>
    <row r="1566" spans="1:22" customFormat="1" ht="15.75">
      <c r="A1566" s="121"/>
      <c r="B1566" s="121"/>
      <c r="C1566" s="121"/>
      <c r="D1566" s="121"/>
      <c r="E1566" s="121"/>
      <c r="F1566" s="121"/>
      <c r="G1566" s="121"/>
      <c r="H1566" s="121"/>
      <c r="I1566" s="121"/>
      <c r="J1566" s="10"/>
      <c r="K1566" s="225"/>
      <c r="L1566" s="415"/>
      <c r="M1566" s="414"/>
      <c r="N1566" s="414"/>
      <c r="O1566" s="414"/>
      <c r="P1566" s="414"/>
      <c r="Q1566" s="250"/>
      <c r="R1566" s="394"/>
      <c r="S1566" s="414"/>
      <c r="T1566" s="250"/>
      <c r="U1566" s="394"/>
      <c r="V1566" s="414"/>
    </row>
    <row r="1567" spans="1:22" customFormat="1" ht="15.75">
      <c r="A1567" s="121"/>
      <c r="B1567" s="121"/>
      <c r="C1567" s="121"/>
      <c r="D1567" s="121"/>
      <c r="E1567" s="121"/>
      <c r="F1567" s="121"/>
      <c r="G1567" s="121"/>
      <c r="H1567" s="121"/>
      <c r="I1567" s="121"/>
      <c r="J1567" s="10"/>
      <c r="K1567" s="225"/>
      <c r="L1567" s="415"/>
      <c r="M1567" s="414"/>
      <c r="N1567" s="414"/>
      <c r="O1567" s="414"/>
      <c r="P1567" s="414"/>
      <c r="Q1567" s="250"/>
      <c r="R1567" s="394"/>
      <c r="S1567" s="414"/>
      <c r="T1567" s="250"/>
      <c r="U1567" s="394"/>
      <c r="V1567" s="414"/>
    </row>
    <row r="1568" spans="1:22" customFormat="1" ht="15.75">
      <c r="A1568" s="121"/>
      <c r="B1568" s="121"/>
      <c r="C1568" s="121"/>
      <c r="D1568" s="121"/>
      <c r="E1568" s="121"/>
      <c r="F1568" s="121"/>
      <c r="G1568" s="121"/>
      <c r="H1568" s="121"/>
      <c r="I1568" s="121"/>
      <c r="J1568" s="10"/>
      <c r="K1568" s="225"/>
      <c r="L1568" s="415"/>
      <c r="M1568" s="414"/>
      <c r="N1568" s="414"/>
      <c r="O1568" s="414"/>
      <c r="P1568" s="414"/>
      <c r="Q1568" s="250"/>
      <c r="R1568" s="394"/>
      <c r="S1568" s="414"/>
      <c r="T1568" s="250"/>
      <c r="U1568" s="394"/>
      <c r="V1568" s="414"/>
    </row>
    <row r="1569" spans="1:22" customFormat="1" ht="15.75">
      <c r="A1569" s="121"/>
      <c r="B1569" s="121"/>
      <c r="C1569" s="121"/>
      <c r="D1569" s="121"/>
      <c r="E1569" s="121"/>
      <c r="F1569" s="121"/>
      <c r="G1569" s="121"/>
      <c r="H1569" s="121"/>
      <c r="I1569" s="121"/>
      <c r="J1569" s="10"/>
      <c r="K1569" s="225"/>
      <c r="L1569" s="415"/>
      <c r="M1569" s="414"/>
      <c r="N1569" s="414"/>
      <c r="O1569" s="414"/>
      <c r="P1569" s="414"/>
      <c r="Q1569" s="250"/>
      <c r="R1569" s="394"/>
      <c r="S1569" s="414"/>
      <c r="T1569" s="250"/>
      <c r="U1569" s="394"/>
      <c r="V1569" s="414"/>
    </row>
    <row r="1570" spans="1:22" customFormat="1" ht="15.75">
      <c r="A1570" s="121"/>
      <c r="B1570" s="121"/>
      <c r="C1570" s="121"/>
      <c r="D1570" s="121"/>
      <c r="E1570" s="121"/>
      <c r="F1570" s="121"/>
      <c r="G1570" s="121"/>
      <c r="H1570" s="121"/>
      <c r="I1570" s="121"/>
      <c r="J1570" s="10"/>
      <c r="K1570" s="225"/>
      <c r="L1570" s="415"/>
      <c r="M1570" s="414"/>
      <c r="N1570" s="414"/>
      <c r="O1570" s="414"/>
      <c r="P1570" s="414"/>
      <c r="Q1570" s="250"/>
      <c r="R1570" s="394"/>
      <c r="S1570" s="414"/>
      <c r="T1570" s="250"/>
      <c r="U1570" s="394"/>
      <c r="V1570" s="414"/>
    </row>
    <row r="1571" spans="1:22" customFormat="1" ht="15.75">
      <c r="A1571" s="121"/>
      <c r="B1571" s="121"/>
      <c r="C1571" s="121"/>
      <c r="D1571" s="121"/>
      <c r="E1571" s="121"/>
      <c r="F1571" s="121"/>
      <c r="G1571" s="121"/>
      <c r="H1571" s="121"/>
      <c r="I1571" s="121"/>
      <c r="J1571" s="10"/>
      <c r="K1571" s="225"/>
      <c r="L1571" s="415"/>
      <c r="M1571" s="414"/>
      <c r="N1571" s="414"/>
      <c r="O1571" s="414"/>
      <c r="P1571" s="414"/>
      <c r="Q1571" s="250"/>
      <c r="R1571" s="394"/>
      <c r="S1571" s="414"/>
      <c r="T1571" s="250"/>
      <c r="U1571" s="394"/>
      <c r="V1571" s="414"/>
    </row>
    <row r="1572" spans="1:22" customFormat="1" ht="15.75">
      <c r="A1572" s="121"/>
      <c r="B1572" s="121"/>
      <c r="C1572" s="121"/>
      <c r="D1572" s="121"/>
      <c r="E1572" s="121"/>
      <c r="F1572" s="121"/>
      <c r="G1572" s="121"/>
      <c r="H1572" s="121"/>
      <c r="I1572" s="121"/>
      <c r="J1572" s="10"/>
      <c r="K1572" s="225"/>
      <c r="L1572" s="415"/>
      <c r="M1572" s="414"/>
      <c r="N1572" s="414"/>
      <c r="O1572" s="414"/>
      <c r="P1572" s="414"/>
      <c r="Q1572" s="250"/>
      <c r="R1572" s="394"/>
      <c r="S1572" s="414"/>
      <c r="T1572" s="250"/>
      <c r="U1572" s="394"/>
      <c r="V1572" s="414"/>
    </row>
    <row r="1573" spans="1:22" customFormat="1" ht="15.75">
      <c r="A1573" s="121"/>
      <c r="B1573" s="121"/>
      <c r="C1573" s="121"/>
      <c r="D1573" s="121"/>
      <c r="E1573" s="121"/>
      <c r="F1573" s="121"/>
      <c r="G1573" s="121"/>
      <c r="H1573" s="121"/>
      <c r="I1573" s="121"/>
      <c r="J1573" s="10"/>
      <c r="K1573" s="225"/>
      <c r="L1573" s="415"/>
      <c r="M1573" s="414"/>
      <c r="N1573" s="414"/>
      <c r="O1573" s="414"/>
      <c r="P1573" s="414"/>
      <c r="Q1573" s="250"/>
      <c r="R1573" s="394"/>
      <c r="S1573" s="414"/>
      <c r="T1573" s="250"/>
      <c r="U1573" s="394"/>
      <c r="V1573" s="414"/>
    </row>
    <row r="1574" spans="1:22" customFormat="1" ht="15.75">
      <c r="A1574" s="121"/>
      <c r="B1574" s="121"/>
      <c r="C1574" s="121"/>
      <c r="D1574" s="121"/>
      <c r="E1574" s="121"/>
      <c r="F1574" s="121"/>
      <c r="G1574" s="121"/>
      <c r="H1574" s="121"/>
      <c r="I1574" s="121"/>
      <c r="J1574" s="10"/>
      <c r="K1574" s="225"/>
      <c r="L1574" s="415"/>
      <c r="M1574" s="414"/>
      <c r="N1574" s="414"/>
      <c r="O1574" s="414"/>
      <c r="P1574" s="414"/>
      <c r="Q1574" s="250"/>
      <c r="R1574" s="394"/>
      <c r="S1574" s="414"/>
      <c r="T1574" s="250"/>
      <c r="U1574" s="394"/>
      <c r="V1574" s="414"/>
    </row>
    <row r="1575" spans="1:22" customFormat="1" ht="15.75">
      <c r="A1575" s="121"/>
      <c r="B1575" s="121"/>
      <c r="C1575" s="121"/>
      <c r="D1575" s="121"/>
      <c r="E1575" s="121"/>
      <c r="F1575" s="121"/>
      <c r="G1575" s="121"/>
      <c r="H1575" s="121"/>
      <c r="I1575" s="121"/>
      <c r="J1575" s="10"/>
      <c r="K1575" s="225"/>
      <c r="L1575" s="415"/>
      <c r="M1575" s="414"/>
      <c r="N1575" s="414"/>
      <c r="O1575" s="414"/>
      <c r="P1575" s="414"/>
      <c r="Q1575" s="250"/>
      <c r="R1575" s="394"/>
      <c r="S1575" s="414"/>
      <c r="T1575" s="250"/>
      <c r="U1575" s="394"/>
      <c r="V1575" s="414"/>
    </row>
    <row r="1576" spans="1:22" customFormat="1" ht="15.75">
      <c r="A1576" s="121"/>
      <c r="B1576" s="121"/>
      <c r="C1576" s="121"/>
      <c r="D1576" s="121"/>
      <c r="E1576" s="121"/>
      <c r="F1576" s="121"/>
      <c r="G1576" s="121"/>
      <c r="H1576" s="121"/>
      <c r="I1576" s="121"/>
      <c r="J1576" s="10"/>
      <c r="K1576" s="225"/>
      <c r="L1576" s="415"/>
      <c r="M1576" s="414"/>
      <c r="N1576" s="414"/>
      <c r="O1576" s="414"/>
      <c r="P1576" s="414"/>
      <c r="Q1576" s="250"/>
      <c r="R1576" s="394"/>
      <c r="S1576" s="414"/>
      <c r="T1576" s="250"/>
      <c r="U1576" s="394"/>
      <c r="V1576" s="414"/>
    </row>
    <row r="1577" spans="1:22" customFormat="1" ht="15.75">
      <c r="A1577" s="121"/>
      <c r="B1577" s="121"/>
      <c r="C1577" s="121"/>
      <c r="D1577" s="121"/>
      <c r="E1577" s="121"/>
      <c r="F1577" s="121"/>
      <c r="G1577" s="121"/>
      <c r="H1577" s="121"/>
      <c r="I1577" s="121"/>
      <c r="J1577" s="10"/>
      <c r="K1577" s="225"/>
      <c r="L1577" s="415"/>
      <c r="M1577" s="414"/>
      <c r="N1577" s="414"/>
      <c r="O1577" s="414"/>
      <c r="P1577" s="414"/>
      <c r="Q1577" s="250"/>
      <c r="R1577" s="394"/>
      <c r="S1577" s="414"/>
      <c r="T1577" s="250"/>
      <c r="U1577" s="394"/>
      <c r="V1577" s="414"/>
    </row>
    <row r="1578" spans="1:22" customFormat="1" ht="15.75">
      <c r="A1578" s="121"/>
      <c r="B1578" s="121"/>
      <c r="C1578" s="121"/>
      <c r="D1578" s="121"/>
      <c r="E1578" s="121"/>
      <c r="F1578" s="121"/>
      <c r="G1578" s="121"/>
      <c r="H1578" s="121"/>
      <c r="I1578" s="121"/>
      <c r="J1578" s="10"/>
      <c r="K1578" s="225"/>
      <c r="L1578" s="415"/>
      <c r="M1578" s="414"/>
      <c r="N1578" s="414"/>
      <c r="O1578" s="414"/>
      <c r="P1578" s="414"/>
      <c r="Q1578" s="250"/>
      <c r="R1578" s="394"/>
      <c r="S1578" s="414"/>
      <c r="T1578" s="250"/>
      <c r="U1578" s="394"/>
      <c r="V1578" s="414"/>
    </row>
    <row r="1579" spans="1:22" customFormat="1" ht="15.75">
      <c r="A1579" s="121"/>
      <c r="B1579" s="121"/>
      <c r="C1579" s="121"/>
      <c r="D1579" s="121"/>
      <c r="E1579" s="121"/>
      <c r="F1579" s="121"/>
      <c r="G1579" s="121"/>
      <c r="H1579" s="121"/>
      <c r="I1579" s="121"/>
      <c r="J1579" s="10"/>
      <c r="K1579" s="225"/>
      <c r="L1579" s="415"/>
      <c r="M1579" s="414"/>
      <c r="N1579" s="414"/>
      <c r="O1579" s="414"/>
      <c r="P1579" s="414"/>
      <c r="Q1579" s="250"/>
      <c r="R1579" s="394"/>
      <c r="S1579" s="414"/>
      <c r="T1579" s="250"/>
      <c r="U1579" s="394"/>
      <c r="V1579" s="414"/>
    </row>
    <row r="1580" spans="1:22" customFormat="1" ht="15.75">
      <c r="A1580" s="121"/>
      <c r="B1580" s="121"/>
      <c r="C1580" s="121"/>
      <c r="D1580" s="121"/>
      <c r="E1580" s="121"/>
      <c r="F1580" s="121"/>
      <c r="G1580" s="121"/>
      <c r="H1580" s="121"/>
      <c r="I1580" s="121"/>
      <c r="J1580" s="10"/>
      <c r="K1580" s="225"/>
      <c r="L1580" s="415"/>
      <c r="M1580" s="414"/>
      <c r="N1580" s="414"/>
      <c r="O1580" s="414"/>
      <c r="P1580" s="414"/>
      <c r="Q1580" s="250"/>
      <c r="R1580" s="394"/>
      <c r="S1580" s="414"/>
      <c r="T1580" s="250"/>
      <c r="U1580" s="394"/>
      <c r="V1580" s="414"/>
    </row>
    <row r="1581" spans="1:22" customFormat="1" ht="15.75">
      <c r="A1581" s="121"/>
      <c r="B1581" s="121"/>
      <c r="C1581" s="121"/>
      <c r="D1581" s="121"/>
      <c r="E1581" s="121"/>
      <c r="F1581" s="121"/>
      <c r="G1581" s="121"/>
      <c r="H1581" s="121"/>
      <c r="I1581" s="121"/>
      <c r="J1581" s="10"/>
      <c r="K1581" s="225"/>
      <c r="L1581" s="415"/>
      <c r="M1581" s="414"/>
      <c r="N1581" s="414"/>
      <c r="O1581" s="414"/>
      <c r="P1581" s="414"/>
      <c r="Q1581" s="250"/>
      <c r="R1581" s="394"/>
      <c r="S1581" s="414"/>
      <c r="T1581" s="250"/>
      <c r="U1581" s="394"/>
      <c r="V1581" s="414"/>
    </row>
    <row r="1582" spans="1:22" customFormat="1" ht="15.75">
      <c r="A1582" s="121"/>
      <c r="B1582" s="121"/>
      <c r="C1582" s="121"/>
      <c r="D1582" s="121"/>
      <c r="E1582" s="121"/>
      <c r="F1582" s="121"/>
      <c r="G1582" s="121"/>
      <c r="H1582" s="121"/>
      <c r="I1582" s="121"/>
      <c r="J1582" s="10"/>
      <c r="K1582" s="225"/>
      <c r="L1582" s="415"/>
      <c r="M1582" s="414"/>
      <c r="N1582" s="414"/>
      <c r="O1582" s="414"/>
      <c r="P1582" s="414"/>
      <c r="Q1582" s="250"/>
      <c r="R1582" s="394"/>
      <c r="S1582" s="414"/>
      <c r="T1582" s="250"/>
      <c r="U1582" s="394"/>
      <c r="V1582" s="414"/>
    </row>
    <row r="1583" spans="1:22" customFormat="1" ht="15.75">
      <c r="A1583" s="121"/>
      <c r="B1583" s="121"/>
      <c r="C1583" s="121"/>
      <c r="D1583" s="121"/>
      <c r="E1583" s="121"/>
      <c r="F1583" s="121"/>
      <c r="G1583" s="121"/>
      <c r="H1583" s="121"/>
      <c r="I1583" s="121"/>
      <c r="J1583" s="10"/>
      <c r="K1583" s="225"/>
      <c r="L1583" s="415"/>
      <c r="M1583" s="414"/>
      <c r="N1583" s="414"/>
      <c r="O1583" s="414"/>
      <c r="P1583" s="414"/>
      <c r="Q1583" s="250"/>
      <c r="R1583" s="394"/>
      <c r="S1583" s="414"/>
      <c r="T1583" s="250"/>
      <c r="U1583" s="394"/>
      <c r="V1583" s="414"/>
    </row>
    <row r="1584" spans="1:22" customFormat="1" ht="15.75">
      <c r="A1584" s="121"/>
      <c r="B1584" s="121"/>
      <c r="C1584" s="121"/>
      <c r="D1584" s="121"/>
      <c r="E1584" s="121"/>
      <c r="F1584" s="121"/>
      <c r="G1584" s="121"/>
      <c r="H1584" s="121"/>
      <c r="I1584" s="121"/>
      <c r="J1584" s="10"/>
      <c r="K1584" s="225"/>
      <c r="L1584" s="415"/>
      <c r="M1584" s="414"/>
      <c r="N1584" s="414"/>
      <c r="O1584" s="414"/>
      <c r="P1584" s="414"/>
      <c r="Q1584" s="250"/>
      <c r="R1584" s="394"/>
      <c r="S1584" s="414"/>
      <c r="T1584" s="250"/>
      <c r="U1584" s="394"/>
      <c r="V1584" s="414"/>
    </row>
    <row r="1585" spans="1:22" customFormat="1" ht="15.75">
      <c r="A1585" s="121"/>
      <c r="B1585" s="121"/>
      <c r="C1585" s="121"/>
      <c r="D1585" s="121"/>
      <c r="E1585" s="121"/>
      <c r="F1585" s="121"/>
      <c r="G1585" s="121"/>
      <c r="H1585" s="121"/>
      <c r="I1585" s="121"/>
      <c r="J1585" s="10"/>
      <c r="K1585" s="225"/>
      <c r="L1585" s="415"/>
      <c r="M1585" s="414"/>
      <c r="N1585" s="414"/>
      <c r="O1585" s="414"/>
      <c r="P1585" s="414"/>
      <c r="Q1585" s="250"/>
      <c r="R1585" s="394"/>
      <c r="S1585" s="414"/>
      <c r="T1585" s="250"/>
      <c r="U1585" s="394"/>
      <c r="V1585" s="414"/>
    </row>
    <row r="1586" spans="1:22" customFormat="1" ht="15.75">
      <c r="A1586" s="121"/>
      <c r="B1586" s="121"/>
      <c r="C1586" s="121"/>
      <c r="D1586" s="121"/>
      <c r="E1586" s="121"/>
      <c r="F1586" s="121"/>
      <c r="G1586" s="121"/>
      <c r="H1586" s="121"/>
      <c r="I1586" s="121"/>
      <c r="J1586" s="10"/>
      <c r="K1586" s="225"/>
      <c r="L1586" s="415"/>
      <c r="M1586" s="414"/>
      <c r="N1586" s="414"/>
      <c r="O1586" s="414"/>
      <c r="P1586" s="414"/>
      <c r="Q1586" s="250"/>
      <c r="R1586" s="394"/>
      <c r="S1586" s="414"/>
      <c r="T1586" s="250"/>
      <c r="U1586" s="394"/>
      <c r="V1586" s="414"/>
    </row>
    <row r="1587" spans="1:22" customFormat="1" ht="15.75">
      <c r="A1587" s="121"/>
      <c r="B1587" s="121"/>
      <c r="C1587" s="121"/>
      <c r="D1587" s="121"/>
      <c r="E1587" s="121"/>
      <c r="F1587" s="121"/>
      <c r="G1587" s="121"/>
      <c r="H1587" s="121"/>
      <c r="I1587" s="121"/>
      <c r="J1587" s="10"/>
      <c r="K1587" s="225"/>
      <c r="L1587" s="415"/>
      <c r="M1587" s="414"/>
      <c r="N1587" s="414"/>
      <c r="O1587" s="414"/>
      <c r="P1587" s="414"/>
      <c r="Q1587" s="250"/>
      <c r="R1587" s="394"/>
      <c r="S1587" s="414"/>
      <c r="T1587" s="250"/>
      <c r="U1587" s="394"/>
      <c r="V1587" s="414"/>
    </row>
    <row r="1588" spans="1:22" customFormat="1" ht="15.75">
      <c r="A1588" s="121"/>
      <c r="B1588" s="121"/>
      <c r="C1588" s="121"/>
      <c r="D1588" s="121"/>
      <c r="E1588" s="121"/>
      <c r="F1588" s="121"/>
      <c r="G1588" s="121"/>
      <c r="H1588" s="121"/>
      <c r="I1588" s="121"/>
      <c r="J1588" s="10"/>
      <c r="K1588" s="225"/>
      <c r="L1588" s="415"/>
      <c r="M1588" s="414"/>
      <c r="N1588" s="414"/>
      <c r="O1588" s="414"/>
      <c r="P1588" s="414"/>
      <c r="Q1588" s="250"/>
      <c r="R1588" s="394"/>
      <c r="S1588" s="414"/>
      <c r="T1588" s="250"/>
      <c r="U1588" s="394"/>
      <c r="V1588" s="414"/>
    </row>
    <row r="1589" spans="1:22" customFormat="1" ht="15.75">
      <c r="A1589" s="121"/>
      <c r="B1589" s="121"/>
      <c r="C1589" s="121"/>
      <c r="D1589" s="121"/>
      <c r="E1589" s="121"/>
      <c r="F1589" s="121"/>
      <c r="G1589" s="121"/>
      <c r="H1589" s="121"/>
      <c r="I1589" s="121"/>
      <c r="J1589" s="10"/>
      <c r="K1589" s="225"/>
      <c r="L1589" s="415"/>
      <c r="M1589" s="414"/>
      <c r="N1589" s="414"/>
      <c r="O1589" s="414"/>
      <c r="P1589" s="414"/>
      <c r="Q1589" s="250"/>
      <c r="R1589" s="394"/>
      <c r="S1589" s="414"/>
      <c r="T1589" s="250"/>
      <c r="U1589" s="394"/>
      <c r="V1589" s="414"/>
    </row>
    <row r="1590" spans="1:22" customFormat="1" ht="15.75">
      <c r="A1590" s="121"/>
      <c r="B1590" s="121"/>
      <c r="C1590" s="121"/>
      <c r="D1590" s="121"/>
      <c r="E1590" s="121"/>
      <c r="F1590" s="121"/>
      <c r="G1590" s="121"/>
      <c r="H1590" s="121"/>
      <c r="I1590" s="121"/>
      <c r="J1590" s="10"/>
      <c r="K1590" s="225"/>
      <c r="L1590" s="415"/>
      <c r="M1590" s="414"/>
      <c r="N1590" s="414"/>
      <c r="O1590" s="414"/>
      <c r="P1590" s="414"/>
      <c r="Q1590" s="250"/>
      <c r="R1590" s="394"/>
      <c r="S1590" s="414"/>
      <c r="T1590" s="250"/>
      <c r="U1590" s="394"/>
      <c r="V1590" s="414"/>
    </row>
    <row r="1591" spans="1:22" customFormat="1" ht="15.75">
      <c r="A1591" s="121"/>
      <c r="B1591" s="121"/>
      <c r="C1591" s="121"/>
      <c r="D1591" s="121"/>
      <c r="E1591" s="121"/>
      <c r="F1591" s="121"/>
      <c r="G1591" s="121"/>
      <c r="H1591" s="121"/>
      <c r="I1591" s="121"/>
      <c r="J1591" s="10"/>
      <c r="K1591" s="225"/>
      <c r="L1591" s="415"/>
      <c r="M1591" s="414"/>
      <c r="N1591" s="414"/>
      <c r="O1591" s="414"/>
      <c r="P1591" s="414"/>
      <c r="Q1591" s="250"/>
      <c r="R1591" s="394"/>
      <c r="S1591" s="414"/>
      <c r="T1591" s="250"/>
      <c r="U1591" s="394"/>
      <c r="V1591" s="414"/>
    </row>
    <row r="1592" spans="1:22" customFormat="1" ht="15.75">
      <c r="A1592" s="121"/>
      <c r="B1592" s="121"/>
      <c r="C1592" s="121"/>
      <c r="D1592" s="121"/>
      <c r="E1592" s="121"/>
      <c r="F1592" s="121"/>
      <c r="G1592" s="121"/>
      <c r="H1592" s="121"/>
      <c r="I1592" s="121"/>
      <c r="J1592" s="10"/>
      <c r="K1592" s="225"/>
      <c r="L1592" s="415"/>
      <c r="M1592" s="414"/>
      <c r="N1592" s="414"/>
      <c r="O1592" s="414"/>
      <c r="P1592" s="414"/>
      <c r="Q1592" s="250"/>
      <c r="R1592" s="394"/>
      <c r="S1592" s="414"/>
      <c r="T1592" s="250"/>
      <c r="U1592" s="394"/>
      <c r="V1592" s="414"/>
    </row>
    <row r="1593" spans="1:22" customFormat="1" ht="15.75">
      <c r="A1593" s="121"/>
      <c r="B1593" s="121"/>
      <c r="C1593" s="121"/>
      <c r="D1593" s="121"/>
      <c r="E1593" s="121"/>
      <c r="F1593" s="121"/>
      <c r="G1593" s="121"/>
      <c r="H1593" s="121"/>
      <c r="I1593" s="121"/>
      <c r="J1593" s="10"/>
      <c r="K1593" s="225"/>
      <c r="L1593" s="415"/>
      <c r="M1593" s="414"/>
      <c r="N1593" s="414"/>
      <c r="O1593" s="414"/>
      <c r="P1593" s="414"/>
      <c r="Q1593" s="250"/>
      <c r="R1593" s="394"/>
      <c r="S1593" s="414"/>
      <c r="T1593" s="250"/>
      <c r="U1593" s="394"/>
      <c r="V1593" s="414"/>
    </row>
    <row r="1594" spans="1:22" customFormat="1" ht="15.75">
      <c r="A1594" s="121"/>
      <c r="B1594" s="121"/>
      <c r="C1594" s="121"/>
      <c r="D1594" s="121"/>
      <c r="E1594" s="121"/>
      <c r="F1594" s="121"/>
      <c r="G1594" s="121"/>
      <c r="H1594" s="121"/>
      <c r="I1594" s="121"/>
      <c r="J1594" s="10"/>
      <c r="K1594" s="225"/>
      <c r="L1594" s="415"/>
      <c r="M1594" s="414"/>
      <c r="N1594" s="414"/>
      <c r="O1594" s="414"/>
      <c r="P1594" s="414"/>
      <c r="Q1594" s="250"/>
      <c r="R1594" s="394"/>
      <c r="S1594" s="414"/>
      <c r="T1594" s="250"/>
      <c r="U1594" s="394"/>
      <c r="V1594" s="414"/>
    </row>
    <row r="1595" spans="1:22" customFormat="1" ht="15.75">
      <c r="A1595" s="121"/>
      <c r="B1595" s="121"/>
      <c r="C1595" s="121"/>
      <c r="D1595" s="121"/>
      <c r="E1595" s="121"/>
      <c r="F1595" s="121"/>
      <c r="G1595" s="121"/>
      <c r="H1595" s="121"/>
      <c r="I1595" s="121"/>
      <c r="J1595" s="10"/>
      <c r="K1595" s="225"/>
      <c r="L1595" s="415"/>
      <c r="M1595" s="414"/>
      <c r="N1595" s="414"/>
      <c r="O1595" s="414"/>
      <c r="P1595" s="414"/>
      <c r="Q1595" s="250"/>
      <c r="R1595" s="394"/>
      <c r="S1595" s="414"/>
      <c r="T1595" s="250"/>
      <c r="U1595" s="394"/>
      <c r="V1595" s="414"/>
    </row>
    <row r="1596" spans="1:22" customFormat="1" ht="15.75">
      <c r="A1596" s="121"/>
      <c r="B1596" s="121"/>
      <c r="C1596" s="121"/>
      <c r="D1596" s="121"/>
      <c r="E1596" s="121"/>
      <c r="F1596" s="121"/>
      <c r="G1596" s="121"/>
      <c r="H1596" s="121"/>
      <c r="I1596" s="121"/>
      <c r="J1596" s="10"/>
      <c r="K1596" s="225"/>
      <c r="L1596" s="415"/>
      <c r="M1596" s="414"/>
      <c r="N1596" s="414"/>
      <c r="O1596" s="414"/>
      <c r="P1596" s="414"/>
      <c r="Q1596" s="250"/>
      <c r="R1596" s="394"/>
      <c r="S1596" s="414"/>
      <c r="T1596" s="250"/>
      <c r="U1596" s="394"/>
      <c r="V1596" s="414"/>
    </row>
    <row r="1597" spans="1:22" customFormat="1" ht="15.75">
      <c r="A1597" s="121"/>
      <c r="B1597" s="121"/>
      <c r="C1597" s="121"/>
      <c r="D1597" s="121"/>
      <c r="E1597" s="121"/>
      <c r="F1597" s="121"/>
      <c r="G1597" s="121"/>
      <c r="H1597" s="121"/>
      <c r="I1597" s="121"/>
      <c r="J1597" s="10"/>
      <c r="K1597" s="225"/>
      <c r="L1597" s="415"/>
      <c r="M1597" s="414"/>
      <c r="N1597" s="414"/>
      <c r="O1597" s="414"/>
      <c r="P1597" s="414"/>
      <c r="Q1597" s="250"/>
      <c r="R1597" s="394"/>
      <c r="S1597" s="414"/>
      <c r="T1597" s="250"/>
      <c r="U1597" s="394"/>
      <c r="V1597" s="414"/>
    </row>
    <row r="1598" spans="1:22" customFormat="1" ht="15.75">
      <c r="A1598" s="121"/>
      <c r="B1598" s="121"/>
      <c r="C1598" s="121"/>
      <c r="D1598" s="121"/>
      <c r="E1598" s="121"/>
      <c r="F1598" s="121"/>
      <c r="G1598" s="121"/>
      <c r="H1598" s="121"/>
      <c r="I1598" s="121"/>
      <c r="J1598" s="10"/>
      <c r="K1598" s="225"/>
      <c r="L1598" s="415"/>
      <c r="M1598" s="414"/>
      <c r="N1598" s="414"/>
      <c r="O1598" s="414"/>
      <c r="P1598" s="414"/>
      <c r="Q1598" s="250"/>
      <c r="R1598" s="394"/>
      <c r="S1598" s="414"/>
      <c r="T1598" s="250"/>
      <c r="U1598" s="394"/>
      <c r="V1598" s="414"/>
    </row>
    <row r="1599" spans="1:22" customFormat="1" ht="15.75">
      <c r="A1599" s="121"/>
      <c r="B1599" s="121"/>
      <c r="C1599" s="121"/>
      <c r="D1599" s="121"/>
      <c r="E1599" s="121"/>
      <c r="F1599" s="121"/>
      <c r="G1599" s="121"/>
      <c r="H1599" s="121"/>
      <c r="I1599" s="121"/>
      <c r="J1599" s="10"/>
      <c r="K1599" s="225"/>
      <c r="L1599" s="415"/>
      <c r="M1599" s="414"/>
      <c r="N1599" s="414"/>
      <c r="O1599" s="414"/>
      <c r="P1599" s="414"/>
      <c r="Q1599" s="250"/>
      <c r="R1599" s="394"/>
      <c r="S1599" s="414"/>
      <c r="T1599" s="250"/>
      <c r="U1599" s="394"/>
      <c r="V1599" s="414"/>
    </row>
    <row r="1600" spans="1:22" customFormat="1" ht="15.75">
      <c r="A1600" s="121"/>
      <c r="B1600" s="121"/>
      <c r="C1600" s="121"/>
      <c r="D1600" s="121"/>
      <c r="E1600" s="121"/>
      <c r="F1600" s="121"/>
      <c r="G1600" s="121"/>
      <c r="H1600" s="121"/>
      <c r="I1600" s="121"/>
      <c r="J1600" s="10"/>
      <c r="K1600" s="225"/>
      <c r="L1600" s="415"/>
      <c r="M1600" s="414"/>
      <c r="N1600" s="414"/>
      <c r="O1600" s="414"/>
      <c r="P1600" s="414"/>
      <c r="Q1600" s="250"/>
      <c r="R1600" s="394"/>
      <c r="S1600" s="414"/>
      <c r="T1600" s="250"/>
      <c r="U1600" s="394"/>
      <c r="V1600" s="414"/>
    </row>
    <row r="1601" spans="1:22" customFormat="1" ht="15.75">
      <c r="A1601" s="121"/>
      <c r="B1601" s="121"/>
      <c r="C1601" s="121"/>
      <c r="D1601" s="121"/>
      <c r="E1601" s="121"/>
      <c r="F1601" s="121"/>
      <c r="G1601" s="121"/>
      <c r="H1601" s="121"/>
      <c r="I1601" s="121"/>
      <c r="J1601" s="10"/>
      <c r="K1601" s="225"/>
      <c r="L1601" s="415"/>
      <c r="M1601" s="414"/>
      <c r="N1601" s="414"/>
      <c r="O1601" s="414"/>
      <c r="P1601" s="414"/>
      <c r="Q1601" s="250"/>
      <c r="R1601" s="394"/>
      <c r="S1601" s="414"/>
      <c r="T1601" s="250"/>
      <c r="U1601" s="394"/>
      <c r="V1601" s="414"/>
    </row>
    <row r="1602" spans="1:22" customFormat="1" ht="15.75">
      <c r="A1602" s="121"/>
      <c r="B1602" s="121"/>
      <c r="C1602" s="121"/>
      <c r="D1602" s="121"/>
      <c r="E1602" s="121"/>
      <c r="F1602" s="121"/>
      <c r="G1602" s="121"/>
      <c r="H1602" s="121"/>
      <c r="I1602" s="121"/>
      <c r="J1602" s="10"/>
      <c r="K1602" s="225"/>
      <c r="L1602" s="415"/>
      <c r="M1602" s="414"/>
      <c r="N1602" s="414"/>
      <c r="O1602" s="414"/>
      <c r="P1602" s="414"/>
      <c r="Q1602" s="250"/>
      <c r="R1602" s="394"/>
      <c r="S1602" s="414"/>
      <c r="T1602" s="250"/>
      <c r="U1602" s="394"/>
      <c r="V1602" s="414"/>
    </row>
    <row r="1603" spans="1:22" customFormat="1" ht="15.75">
      <c r="A1603" s="121"/>
      <c r="B1603" s="121"/>
      <c r="C1603" s="121"/>
      <c r="D1603" s="121"/>
      <c r="E1603" s="121"/>
      <c r="F1603" s="121"/>
      <c r="G1603" s="121"/>
      <c r="H1603" s="121"/>
      <c r="I1603" s="121"/>
      <c r="J1603" s="10"/>
      <c r="K1603" s="225"/>
      <c r="L1603" s="415"/>
      <c r="M1603" s="414"/>
      <c r="N1603" s="414"/>
      <c r="O1603" s="414"/>
      <c r="P1603" s="414"/>
      <c r="Q1603" s="250"/>
      <c r="R1603" s="394"/>
      <c r="S1603" s="414"/>
      <c r="T1603" s="250"/>
      <c r="U1603" s="394"/>
      <c r="V1603" s="414"/>
    </row>
    <row r="1604" spans="1:22" customFormat="1" ht="15.75">
      <c r="A1604" s="121"/>
      <c r="B1604" s="121"/>
      <c r="C1604" s="121"/>
      <c r="D1604" s="121"/>
      <c r="E1604" s="121"/>
      <c r="F1604" s="121"/>
      <c r="G1604" s="121"/>
      <c r="H1604" s="121"/>
      <c r="I1604" s="121"/>
      <c r="J1604" s="10"/>
      <c r="K1604" s="225"/>
      <c r="L1604" s="415"/>
      <c r="M1604" s="414"/>
      <c r="N1604" s="414"/>
      <c r="O1604" s="414"/>
      <c r="P1604" s="414"/>
      <c r="Q1604" s="250"/>
      <c r="R1604" s="394"/>
      <c r="S1604" s="414"/>
      <c r="T1604" s="250"/>
      <c r="U1604" s="394"/>
      <c r="V1604" s="414"/>
    </row>
    <row r="1605" spans="1:22" customFormat="1" ht="15.75">
      <c r="A1605" s="121"/>
      <c r="B1605" s="121"/>
      <c r="C1605" s="121"/>
      <c r="D1605" s="121"/>
      <c r="E1605" s="121"/>
      <c r="F1605" s="121"/>
      <c r="G1605" s="121"/>
      <c r="H1605" s="121"/>
      <c r="I1605" s="121"/>
      <c r="J1605" s="10"/>
      <c r="K1605" s="225"/>
      <c r="L1605" s="415"/>
      <c r="M1605" s="414"/>
      <c r="N1605" s="414"/>
      <c r="O1605" s="414"/>
      <c r="P1605" s="414"/>
      <c r="Q1605" s="250"/>
      <c r="R1605" s="394"/>
      <c r="S1605" s="414"/>
      <c r="T1605" s="250"/>
      <c r="U1605" s="394"/>
      <c r="V1605" s="414"/>
    </row>
    <row r="1606" spans="1:22" customFormat="1" ht="15.75">
      <c r="A1606" s="121"/>
      <c r="B1606" s="121"/>
      <c r="C1606" s="121"/>
      <c r="D1606" s="121"/>
      <c r="E1606" s="121"/>
      <c r="F1606" s="121"/>
      <c r="G1606" s="121"/>
      <c r="H1606" s="121"/>
      <c r="I1606" s="121"/>
      <c r="J1606" s="10"/>
      <c r="K1606" s="225"/>
      <c r="L1606" s="415"/>
      <c r="M1606" s="414"/>
      <c r="N1606" s="414"/>
      <c r="O1606" s="414"/>
      <c r="P1606" s="414"/>
      <c r="Q1606" s="250"/>
      <c r="R1606" s="394"/>
      <c r="S1606" s="414"/>
      <c r="T1606" s="250"/>
      <c r="U1606" s="394"/>
      <c r="V1606" s="414"/>
    </row>
    <row r="1607" spans="1:22" customFormat="1" ht="15.75">
      <c r="A1607" s="121"/>
      <c r="B1607" s="121"/>
      <c r="C1607" s="121"/>
      <c r="D1607" s="121"/>
      <c r="E1607" s="121"/>
      <c r="F1607" s="121"/>
      <c r="G1607" s="121"/>
      <c r="H1607" s="121"/>
      <c r="I1607" s="121"/>
      <c r="J1607" s="10"/>
      <c r="K1607" s="225"/>
      <c r="L1607" s="415"/>
      <c r="M1607" s="414"/>
      <c r="N1607" s="414"/>
      <c r="O1607" s="414"/>
      <c r="P1607" s="414"/>
      <c r="Q1607" s="250"/>
      <c r="R1607" s="394"/>
      <c r="S1607" s="414"/>
      <c r="T1607" s="250"/>
      <c r="U1607" s="394"/>
      <c r="V1607" s="414"/>
    </row>
    <row r="1608" spans="1:22" customFormat="1" ht="15.75">
      <c r="A1608" s="121"/>
      <c r="B1608" s="121"/>
      <c r="C1608" s="121"/>
      <c r="D1608" s="121"/>
      <c r="E1608" s="121"/>
      <c r="F1608" s="121"/>
      <c r="G1608" s="121"/>
      <c r="H1608" s="121"/>
      <c r="I1608" s="121"/>
      <c r="J1608" s="10"/>
      <c r="K1608" s="225"/>
      <c r="L1608" s="415"/>
      <c r="M1608" s="414"/>
      <c r="N1608" s="414"/>
      <c r="O1608" s="414"/>
      <c r="P1608" s="414"/>
      <c r="Q1608" s="250"/>
      <c r="R1608" s="394"/>
      <c r="S1608" s="414"/>
      <c r="T1608" s="250"/>
      <c r="U1608" s="394"/>
      <c r="V1608" s="414"/>
    </row>
    <row r="1609" spans="1:22" customFormat="1" ht="15.75">
      <c r="A1609" s="121"/>
      <c r="B1609" s="121"/>
      <c r="C1609" s="121"/>
      <c r="D1609" s="121"/>
      <c r="E1609" s="121"/>
      <c r="F1609" s="121"/>
      <c r="G1609" s="121"/>
      <c r="H1609" s="121"/>
      <c r="I1609" s="121"/>
      <c r="J1609" s="10"/>
      <c r="K1609" s="225"/>
      <c r="L1609" s="415"/>
      <c r="M1609" s="414"/>
      <c r="N1609" s="414"/>
      <c r="O1609" s="414"/>
      <c r="P1609" s="414"/>
      <c r="Q1609" s="250"/>
      <c r="R1609" s="394"/>
      <c r="S1609" s="414"/>
      <c r="T1609" s="250"/>
      <c r="U1609" s="394"/>
      <c r="V1609" s="414"/>
    </row>
    <row r="1610" spans="1:22" customFormat="1" ht="15.75">
      <c r="A1610" s="121"/>
      <c r="B1610" s="121"/>
      <c r="C1610" s="121"/>
      <c r="D1610" s="121"/>
      <c r="E1610" s="121"/>
      <c r="F1610" s="121"/>
      <c r="G1610" s="121"/>
      <c r="H1610" s="121"/>
      <c r="I1610" s="121"/>
      <c r="J1610" s="10"/>
      <c r="K1610" s="225"/>
      <c r="L1610" s="415"/>
      <c r="M1610" s="414"/>
      <c r="N1610" s="414"/>
      <c r="O1610" s="414"/>
      <c r="P1610" s="414"/>
      <c r="Q1610" s="250"/>
      <c r="R1610" s="394"/>
      <c r="S1610" s="414"/>
      <c r="T1610" s="250"/>
      <c r="U1610" s="394"/>
      <c r="V1610" s="414"/>
    </row>
    <row r="1611" spans="1:22" customFormat="1" ht="15.75">
      <c r="A1611" s="121"/>
      <c r="B1611" s="121"/>
      <c r="C1611" s="121"/>
      <c r="D1611" s="121"/>
      <c r="E1611" s="121"/>
      <c r="F1611" s="121"/>
      <c r="G1611" s="121"/>
      <c r="H1611" s="121"/>
      <c r="I1611" s="121"/>
      <c r="J1611" s="10"/>
      <c r="K1611" s="225"/>
      <c r="L1611" s="415"/>
      <c r="M1611" s="414"/>
      <c r="N1611" s="414"/>
      <c r="O1611" s="414"/>
      <c r="P1611" s="414"/>
      <c r="Q1611" s="250"/>
      <c r="R1611" s="394"/>
      <c r="S1611" s="414"/>
      <c r="T1611" s="250"/>
      <c r="U1611" s="394"/>
      <c r="V1611" s="414"/>
    </row>
    <row r="1612" spans="1:22" customFormat="1" ht="15.75">
      <c r="A1612" s="121"/>
      <c r="B1612" s="121"/>
      <c r="C1612" s="121"/>
      <c r="D1612" s="121"/>
      <c r="E1612" s="121"/>
      <c r="F1612" s="121"/>
      <c r="G1612" s="121"/>
      <c r="H1612" s="121"/>
      <c r="I1612" s="121"/>
      <c r="J1612" s="10"/>
      <c r="K1612" s="225"/>
      <c r="L1612" s="415"/>
      <c r="M1612" s="414"/>
      <c r="N1612" s="414"/>
      <c r="O1612" s="414"/>
      <c r="P1612" s="414"/>
      <c r="Q1612" s="250"/>
      <c r="R1612" s="394"/>
      <c r="S1612" s="414"/>
      <c r="T1612" s="250"/>
      <c r="U1612" s="394"/>
      <c r="V1612" s="414"/>
    </row>
    <row r="1613" spans="1:22" customFormat="1" ht="15.75">
      <c r="A1613" s="121"/>
      <c r="B1613" s="121"/>
      <c r="C1613" s="121"/>
      <c r="D1613" s="121"/>
      <c r="E1613" s="121"/>
      <c r="F1613" s="121"/>
      <c r="G1613" s="121"/>
      <c r="H1613" s="121"/>
      <c r="I1613" s="121"/>
      <c r="J1613" s="10"/>
      <c r="K1613" s="225"/>
      <c r="L1613" s="415"/>
      <c r="M1613" s="414"/>
      <c r="N1613" s="414"/>
      <c r="O1613" s="414"/>
      <c r="P1613" s="414"/>
      <c r="Q1613" s="250"/>
      <c r="R1613" s="394"/>
      <c r="S1613" s="414"/>
      <c r="T1613" s="250"/>
      <c r="U1613" s="394"/>
      <c r="V1613" s="414"/>
    </row>
    <row r="1614" spans="1:22" customFormat="1" ht="15.75">
      <c r="A1614" s="121"/>
      <c r="B1614" s="121"/>
      <c r="C1614" s="121"/>
      <c r="D1614" s="121"/>
      <c r="E1614" s="121"/>
      <c r="F1614" s="121"/>
      <c r="G1614" s="121"/>
      <c r="H1614" s="121"/>
      <c r="I1614" s="121"/>
      <c r="J1614" s="10"/>
      <c r="K1614" s="225"/>
      <c r="L1614" s="415"/>
      <c r="M1614" s="414"/>
      <c r="N1614" s="414"/>
      <c r="O1614" s="414"/>
      <c r="P1614" s="414"/>
      <c r="Q1614" s="250"/>
      <c r="R1614" s="394"/>
      <c r="S1614" s="414"/>
      <c r="T1614" s="250"/>
      <c r="U1614" s="394"/>
      <c r="V1614" s="414"/>
    </row>
    <row r="1615" spans="1:22" customFormat="1" ht="15.75">
      <c r="A1615" s="121"/>
      <c r="B1615" s="121"/>
      <c r="C1615" s="121"/>
      <c r="D1615" s="121"/>
      <c r="E1615" s="121"/>
      <c r="F1615" s="121"/>
      <c r="G1615" s="121"/>
      <c r="H1615" s="121"/>
      <c r="I1615" s="121"/>
      <c r="J1615" s="10"/>
      <c r="K1615" s="225"/>
      <c r="L1615" s="415"/>
      <c r="M1615" s="414"/>
      <c r="N1615" s="414"/>
      <c r="O1615" s="414"/>
      <c r="P1615" s="414"/>
      <c r="Q1615" s="250"/>
      <c r="R1615" s="394"/>
      <c r="S1615" s="414"/>
      <c r="T1615" s="250"/>
      <c r="U1615" s="394"/>
      <c r="V1615" s="414"/>
    </row>
    <row r="1616" spans="1:22" customFormat="1" ht="15.75">
      <c r="A1616" s="121"/>
      <c r="B1616" s="121"/>
      <c r="C1616" s="121"/>
      <c r="D1616" s="121"/>
      <c r="E1616" s="121"/>
      <c r="F1616" s="121"/>
      <c r="G1616" s="121"/>
      <c r="H1616" s="121"/>
      <c r="I1616" s="121"/>
      <c r="J1616" s="10"/>
      <c r="K1616" s="225"/>
      <c r="L1616" s="415"/>
      <c r="M1616" s="414"/>
      <c r="N1616" s="414"/>
      <c r="O1616" s="414"/>
      <c r="P1616" s="414"/>
      <c r="Q1616" s="250"/>
      <c r="R1616" s="394"/>
      <c r="S1616" s="414"/>
      <c r="T1616" s="250"/>
      <c r="U1616" s="394"/>
      <c r="V1616" s="414"/>
    </row>
    <row r="1617" spans="1:22" customFormat="1" ht="15.75">
      <c r="A1617" s="121"/>
      <c r="B1617" s="121"/>
      <c r="C1617" s="121"/>
      <c r="D1617" s="121"/>
      <c r="E1617" s="121"/>
      <c r="F1617" s="121"/>
      <c r="G1617" s="121"/>
      <c r="H1617" s="121"/>
      <c r="I1617" s="121"/>
      <c r="J1617" s="10"/>
      <c r="K1617" s="225"/>
      <c r="L1617" s="415"/>
      <c r="M1617" s="414"/>
      <c r="N1617" s="414"/>
      <c r="O1617" s="414"/>
      <c r="P1617" s="414"/>
      <c r="Q1617" s="250"/>
      <c r="R1617" s="394"/>
      <c r="S1617" s="414"/>
      <c r="T1617" s="250"/>
      <c r="U1617" s="394"/>
      <c r="V1617" s="414"/>
    </row>
    <row r="1618" spans="1:22" customFormat="1" ht="15.75">
      <c r="A1618" s="121"/>
      <c r="B1618" s="121"/>
      <c r="C1618" s="121"/>
      <c r="D1618" s="121"/>
      <c r="E1618" s="121"/>
      <c r="F1618" s="121"/>
      <c r="G1618" s="121"/>
      <c r="H1618" s="121"/>
      <c r="I1618" s="121"/>
      <c r="J1618" s="10"/>
      <c r="K1618" s="225"/>
      <c r="L1618" s="415"/>
      <c r="M1618" s="414"/>
      <c r="N1618" s="414"/>
      <c r="O1618" s="414"/>
      <c r="P1618" s="414"/>
      <c r="Q1618" s="250"/>
      <c r="R1618" s="394"/>
      <c r="S1618" s="414"/>
      <c r="T1618" s="250"/>
      <c r="U1618" s="394"/>
      <c r="V1618" s="414"/>
    </row>
    <row r="1619" spans="1:22" customFormat="1" ht="15.75">
      <c r="A1619" s="121"/>
      <c r="B1619" s="121"/>
      <c r="C1619" s="121"/>
      <c r="D1619" s="121"/>
      <c r="E1619" s="121"/>
      <c r="F1619" s="121"/>
      <c r="G1619" s="121"/>
      <c r="H1619" s="121"/>
      <c r="I1619" s="121"/>
      <c r="J1619" s="10"/>
      <c r="K1619" s="225"/>
      <c r="L1619" s="415"/>
      <c r="M1619" s="414"/>
      <c r="N1619" s="414"/>
      <c r="O1619" s="414"/>
      <c r="P1619" s="414"/>
      <c r="Q1619" s="250"/>
      <c r="R1619" s="394"/>
      <c r="S1619" s="414"/>
      <c r="T1619" s="250"/>
      <c r="U1619" s="394"/>
      <c r="V1619" s="414"/>
    </row>
    <row r="1620" spans="1:22" customFormat="1" ht="15.75">
      <c r="A1620" s="121"/>
      <c r="B1620" s="121"/>
      <c r="C1620" s="121"/>
      <c r="D1620" s="121"/>
      <c r="E1620" s="121"/>
      <c r="F1620" s="121"/>
      <c r="G1620" s="121"/>
      <c r="H1620" s="121"/>
      <c r="I1620" s="121"/>
      <c r="J1620" s="10"/>
      <c r="K1620" s="225"/>
      <c r="L1620" s="415"/>
      <c r="M1620" s="414"/>
      <c r="N1620" s="414"/>
      <c r="O1620" s="414"/>
      <c r="P1620" s="414"/>
      <c r="Q1620" s="250"/>
      <c r="R1620" s="394"/>
      <c r="S1620" s="414"/>
      <c r="T1620" s="250"/>
      <c r="U1620" s="394"/>
      <c r="V1620" s="414"/>
    </row>
    <row r="1621" spans="1:22" customFormat="1" ht="15.75">
      <c r="A1621" s="121"/>
      <c r="B1621" s="121"/>
      <c r="C1621" s="121"/>
      <c r="D1621" s="121"/>
      <c r="E1621" s="121"/>
      <c r="F1621" s="121"/>
      <c r="G1621" s="121"/>
      <c r="H1621" s="121"/>
      <c r="I1621" s="121"/>
      <c r="J1621" s="10"/>
      <c r="K1621" s="225"/>
      <c r="L1621" s="415"/>
      <c r="M1621" s="414"/>
      <c r="N1621" s="414"/>
      <c r="O1621" s="414"/>
      <c r="P1621" s="414"/>
      <c r="Q1621" s="250"/>
      <c r="R1621" s="394"/>
      <c r="S1621" s="414"/>
      <c r="T1621" s="250"/>
      <c r="U1621" s="394"/>
      <c r="V1621" s="414"/>
    </row>
    <row r="1622" spans="1:22" customFormat="1" ht="15.75">
      <c r="A1622" s="121"/>
      <c r="B1622" s="121"/>
      <c r="C1622" s="121"/>
      <c r="D1622" s="121"/>
      <c r="E1622" s="121"/>
      <c r="F1622" s="121"/>
      <c r="G1622" s="121"/>
      <c r="H1622" s="121"/>
      <c r="I1622" s="121"/>
      <c r="J1622" s="10"/>
      <c r="K1622" s="225"/>
      <c r="L1622" s="415"/>
      <c r="M1622" s="414"/>
      <c r="N1622" s="414"/>
      <c r="O1622" s="414"/>
      <c r="P1622" s="414"/>
      <c r="Q1622" s="250"/>
      <c r="R1622" s="394"/>
      <c r="S1622" s="414"/>
      <c r="T1622" s="250"/>
      <c r="U1622" s="394"/>
      <c r="V1622" s="414"/>
    </row>
    <row r="1623" spans="1:22" customFormat="1" ht="15.75">
      <c r="A1623" s="121"/>
      <c r="B1623" s="121"/>
      <c r="C1623" s="121"/>
      <c r="D1623" s="121"/>
      <c r="E1623" s="121"/>
      <c r="F1623" s="121"/>
      <c r="G1623" s="121"/>
      <c r="H1623" s="121"/>
      <c r="I1623" s="121"/>
      <c r="J1623" s="10"/>
      <c r="K1623" s="225"/>
      <c r="L1623" s="415"/>
      <c r="M1623" s="414"/>
      <c r="N1623" s="414"/>
      <c r="O1623" s="414"/>
      <c r="P1623" s="414"/>
      <c r="Q1623" s="250"/>
      <c r="R1623" s="394"/>
      <c r="S1623" s="414"/>
      <c r="T1623" s="250"/>
      <c r="U1623" s="394"/>
      <c r="V1623" s="414"/>
    </row>
    <row r="1624" spans="1:22" customFormat="1" ht="15.75">
      <c r="A1624" s="121"/>
      <c r="B1624" s="121"/>
      <c r="C1624" s="121"/>
      <c r="D1624" s="121"/>
      <c r="E1624" s="121"/>
      <c r="F1624" s="121"/>
      <c r="G1624" s="121"/>
      <c r="H1624" s="121"/>
      <c r="I1624" s="121"/>
      <c r="J1624" s="10"/>
      <c r="K1624" s="225"/>
      <c r="L1624" s="415"/>
      <c r="M1624" s="414"/>
      <c r="N1624" s="414"/>
      <c r="O1624" s="414"/>
      <c r="P1624" s="414"/>
      <c r="Q1624" s="250"/>
      <c r="R1624" s="394"/>
      <c r="S1624" s="414"/>
      <c r="T1624" s="250"/>
      <c r="U1624" s="394"/>
      <c r="V1624" s="414"/>
    </row>
    <row r="1625" spans="1:22" customFormat="1" ht="15.75">
      <c r="A1625" s="121"/>
      <c r="B1625" s="121"/>
      <c r="C1625" s="121"/>
      <c r="D1625" s="121"/>
      <c r="E1625" s="121"/>
      <c r="F1625" s="121"/>
      <c r="G1625" s="121"/>
      <c r="H1625" s="121"/>
      <c r="I1625" s="121"/>
      <c r="J1625" s="10"/>
      <c r="K1625" s="225"/>
      <c r="L1625" s="415"/>
      <c r="M1625" s="414"/>
      <c r="N1625" s="414"/>
      <c r="O1625" s="414"/>
      <c r="P1625" s="414"/>
      <c r="Q1625" s="250"/>
      <c r="R1625" s="394"/>
      <c r="S1625" s="414"/>
      <c r="T1625" s="250"/>
      <c r="U1625" s="394"/>
      <c r="V1625" s="414"/>
    </row>
    <row r="1626" spans="1:22" customFormat="1" ht="15.75">
      <c r="A1626" s="121"/>
      <c r="B1626" s="121"/>
      <c r="C1626" s="121"/>
      <c r="D1626" s="121"/>
      <c r="E1626" s="121"/>
      <c r="F1626" s="121"/>
      <c r="G1626" s="121"/>
      <c r="H1626" s="121"/>
      <c r="I1626" s="121"/>
      <c r="J1626" s="10"/>
      <c r="K1626" s="225"/>
      <c r="L1626" s="415"/>
      <c r="M1626" s="414"/>
      <c r="N1626" s="414"/>
      <c r="O1626" s="414"/>
      <c r="P1626" s="414"/>
      <c r="Q1626" s="250"/>
      <c r="R1626" s="394"/>
      <c r="S1626" s="414"/>
      <c r="T1626" s="250"/>
      <c r="U1626" s="394"/>
      <c r="V1626" s="414"/>
    </row>
    <row r="1627" spans="1:22" customFormat="1" ht="15.75">
      <c r="A1627" s="121"/>
      <c r="B1627" s="121"/>
      <c r="C1627" s="121"/>
      <c r="D1627" s="121"/>
      <c r="E1627" s="121"/>
      <c r="F1627" s="121"/>
      <c r="G1627" s="121"/>
      <c r="H1627" s="121"/>
      <c r="I1627" s="121"/>
      <c r="J1627" s="10"/>
      <c r="K1627" s="225"/>
      <c r="L1627" s="415"/>
      <c r="M1627" s="414"/>
      <c r="N1627" s="414"/>
      <c r="O1627" s="414"/>
      <c r="P1627" s="414"/>
      <c r="Q1627" s="250"/>
      <c r="R1627" s="394"/>
      <c r="S1627" s="414"/>
      <c r="T1627" s="250"/>
      <c r="U1627" s="394"/>
      <c r="V1627" s="414"/>
    </row>
    <row r="1628" spans="1:22" customFormat="1" ht="15.75">
      <c r="A1628" s="121"/>
      <c r="B1628" s="121"/>
      <c r="C1628" s="121"/>
      <c r="D1628" s="121"/>
      <c r="E1628" s="121"/>
      <c r="F1628" s="121"/>
      <c r="G1628" s="121"/>
      <c r="H1628" s="121"/>
      <c r="I1628" s="121"/>
      <c r="J1628" s="10"/>
      <c r="K1628" s="225"/>
      <c r="L1628" s="415"/>
      <c r="M1628" s="414"/>
      <c r="N1628" s="414"/>
      <c r="O1628" s="414"/>
      <c r="P1628" s="414"/>
      <c r="Q1628" s="250"/>
      <c r="R1628" s="394"/>
      <c r="S1628" s="414"/>
      <c r="T1628" s="250"/>
      <c r="U1628" s="394"/>
      <c r="V1628" s="414"/>
    </row>
    <row r="1629" spans="1:22" customFormat="1" ht="15.75">
      <c r="A1629" s="121"/>
      <c r="B1629" s="121"/>
      <c r="C1629" s="121"/>
      <c r="D1629" s="121"/>
      <c r="E1629" s="121"/>
      <c r="F1629" s="121"/>
      <c r="G1629" s="121"/>
      <c r="H1629" s="121"/>
      <c r="I1629" s="121"/>
      <c r="J1629" s="10"/>
      <c r="K1629" s="225"/>
      <c r="L1629" s="415"/>
      <c r="M1629" s="414"/>
      <c r="N1629" s="414"/>
      <c r="O1629" s="414"/>
      <c r="P1629" s="414"/>
      <c r="Q1629" s="250"/>
      <c r="R1629" s="394"/>
      <c r="S1629" s="414"/>
      <c r="T1629" s="250"/>
      <c r="U1629" s="394"/>
      <c r="V1629" s="414"/>
    </row>
    <row r="1630" spans="1:22" customFormat="1" ht="15.75">
      <c r="A1630" s="121"/>
      <c r="B1630" s="121"/>
      <c r="C1630" s="121"/>
      <c r="D1630" s="121"/>
      <c r="E1630" s="121"/>
      <c r="F1630" s="121"/>
      <c r="G1630" s="121"/>
      <c r="H1630" s="121"/>
      <c r="I1630" s="121"/>
      <c r="J1630" s="10"/>
      <c r="K1630" s="225"/>
      <c r="L1630" s="415"/>
      <c r="M1630" s="414"/>
      <c r="N1630" s="414"/>
      <c r="O1630" s="414"/>
      <c r="P1630" s="414"/>
      <c r="Q1630" s="250"/>
      <c r="R1630" s="394"/>
      <c r="S1630" s="414"/>
      <c r="T1630" s="250"/>
      <c r="U1630" s="394"/>
      <c r="V1630" s="414"/>
    </row>
    <row r="1631" spans="1:22" customFormat="1" ht="15.75">
      <c r="A1631" s="121"/>
      <c r="B1631" s="121"/>
      <c r="C1631" s="121"/>
      <c r="D1631" s="121"/>
      <c r="E1631" s="121"/>
      <c r="F1631" s="121"/>
      <c r="G1631" s="121"/>
      <c r="H1631" s="121"/>
      <c r="I1631" s="121"/>
      <c r="J1631" s="10"/>
      <c r="K1631" s="225"/>
      <c r="L1631" s="415"/>
      <c r="M1631" s="414"/>
      <c r="N1631" s="414"/>
      <c r="O1631" s="414"/>
      <c r="P1631" s="414"/>
      <c r="Q1631" s="250"/>
      <c r="R1631" s="394"/>
      <c r="S1631" s="414"/>
      <c r="T1631" s="250"/>
      <c r="U1631" s="394"/>
      <c r="V1631" s="414"/>
    </row>
    <row r="1632" spans="1:22" customFormat="1" ht="15.75">
      <c r="A1632" s="121"/>
      <c r="B1632" s="121"/>
      <c r="C1632" s="121"/>
      <c r="D1632" s="121"/>
      <c r="E1632" s="121"/>
      <c r="F1632" s="121"/>
      <c r="G1632" s="121"/>
      <c r="H1632" s="121"/>
      <c r="I1632" s="121"/>
      <c r="J1632" s="10"/>
      <c r="K1632" s="225"/>
      <c r="L1632" s="415"/>
      <c r="M1632" s="414"/>
      <c r="N1632" s="414"/>
      <c r="O1632" s="414"/>
      <c r="P1632" s="414"/>
      <c r="Q1632" s="250"/>
      <c r="R1632" s="394"/>
      <c r="S1632" s="414"/>
      <c r="T1632" s="250"/>
      <c r="U1632" s="394"/>
      <c r="V1632" s="414"/>
    </row>
    <row r="1633" spans="1:22" customFormat="1" ht="15.75">
      <c r="A1633" s="121"/>
      <c r="B1633" s="121"/>
      <c r="C1633" s="121"/>
      <c r="D1633" s="121"/>
      <c r="E1633" s="121"/>
      <c r="F1633" s="121"/>
      <c r="G1633" s="121"/>
      <c r="H1633" s="121"/>
      <c r="I1633" s="121"/>
      <c r="J1633" s="10"/>
      <c r="K1633" s="225"/>
      <c r="L1633" s="415"/>
      <c r="M1633" s="414"/>
      <c r="N1633" s="414"/>
      <c r="O1633" s="414"/>
      <c r="P1633" s="414"/>
      <c r="Q1633" s="250"/>
      <c r="R1633" s="394"/>
      <c r="S1633" s="414"/>
      <c r="T1633" s="250"/>
      <c r="U1633" s="394"/>
      <c r="V1633" s="414"/>
    </row>
    <row r="1634" spans="1:22" customFormat="1" ht="15.75">
      <c r="A1634" s="121"/>
      <c r="B1634" s="121"/>
      <c r="C1634" s="121"/>
      <c r="D1634" s="121"/>
      <c r="E1634" s="121"/>
      <c r="F1634" s="121"/>
      <c r="G1634" s="121"/>
      <c r="H1634" s="121"/>
      <c r="I1634" s="121"/>
      <c r="J1634" s="10"/>
      <c r="K1634" s="225"/>
      <c r="L1634" s="415"/>
      <c r="M1634" s="414"/>
      <c r="N1634" s="414"/>
      <c r="O1634" s="414"/>
      <c r="P1634" s="414"/>
      <c r="Q1634" s="250"/>
      <c r="R1634" s="394"/>
      <c r="S1634" s="414"/>
      <c r="T1634" s="250"/>
      <c r="U1634" s="394"/>
      <c r="V1634" s="414"/>
    </row>
    <row r="1635" spans="1:22" customFormat="1" ht="15.75">
      <c r="A1635" s="121"/>
      <c r="B1635" s="121"/>
      <c r="C1635" s="121"/>
      <c r="D1635" s="121"/>
      <c r="E1635" s="121"/>
      <c r="F1635" s="121"/>
      <c r="G1635" s="121"/>
      <c r="H1635" s="121"/>
      <c r="I1635" s="121"/>
      <c r="J1635" s="10"/>
      <c r="K1635" s="225"/>
      <c r="L1635" s="415"/>
      <c r="M1635" s="414"/>
      <c r="N1635" s="414"/>
      <c r="O1635" s="414"/>
      <c r="P1635" s="414"/>
      <c r="Q1635" s="250"/>
      <c r="R1635" s="394"/>
      <c r="S1635" s="414"/>
      <c r="T1635" s="250"/>
      <c r="U1635" s="394"/>
      <c r="V1635" s="414"/>
    </row>
    <row r="1636" spans="1:22" customFormat="1" ht="15.75">
      <c r="A1636" s="121"/>
      <c r="B1636" s="121"/>
      <c r="C1636" s="121"/>
      <c r="D1636" s="121"/>
      <c r="E1636" s="121"/>
      <c r="F1636" s="121"/>
      <c r="G1636" s="121"/>
      <c r="H1636" s="121"/>
      <c r="I1636" s="121"/>
      <c r="J1636" s="10"/>
      <c r="K1636" s="225"/>
      <c r="L1636" s="415"/>
      <c r="M1636" s="414"/>
      <c r="N1636" s="414"/>
      <c r="O1636" s="414"/>
      <c r="P1636" s="414"/>
      <c r="Q1636" s="250"/>
      <c r="R1636" s="394"/>
      <c r="S1636" s="414"/>
      <c r="T1636" s="250"/>
      <c r="U1636" s="394"/>
      <c r="V1636" s="414"/>
    </row>
    <row r="1637" spans="1:22" customFormat="1" ht="15.75">
      <c r="A1637" s="121"/>
      <c r="B1637" s="121"/>
      <c r="C1637" s="121"/>
      <c r="D1637" s="121"/>
      <c r="E1637" s="121"/>
      <c r="F1637" s="121"/>
      <c r="G1637" s="121"/>
      <c r="H1637" s="121"/>
      <c r="I1637" s="121"/>
      <c r="J1637" s="10"/>
      <c r="K1637" s="225"/>
      <c r="L1637" s="415"/>
      <c r="M1637" s="414"/>
      <c r="N1637" s="414"/>
      <c r="O1637" s="414"/>
      <c r="P1637" s="414"/>
      <c r="Q1637" s="250"/>
      <c r="R1637" s="394"/>
      <c r="S1637" s="414"/>
      <c r="T1637" s="250"/>
      <c r="U1637" s="394"/>
      <c r="V1637" s="414"/>
    </row>
    <row r="1638" spans="1:22" customFormat="1" ht="15.75">
      <c r="A1638" s="121"/>
      <c r="B1638" s="121"/>
      <c r="C1638" s="121"/>
      <c r="D1638" s="121"/>
      <c r="E1638" s="121"/>
      <c r="F1638" s="121"/>
      <c r="G1638" s="121"/>
      <c r="H1638" s="121"/>
      <c r="I1638" s="121"/>
      <c r="J1638" s="10"/>
      <c r="K1638" s="225"/>
      <c r="L1638" s="415"/>
      <c r="M1638" s="414"/>
      <c r="N1638" s="414"/>
      <c r="O1638" s="414"/>
      <c r="P1638" s="414"/>
      <c r="Q1638" s="250"/>
      <c r="R1638" s="394"/>
      <c r="S1638" s="414"/>
      <c r="T1638" s="250"/>
      <c r="U1638" s="394"/>
      <c r="V1638" s="414"/>
    </row>
    <row r="1639" spans="1:22" customFormat="1" ht="15.75">
      <c r="A1639" s="121"/>
      <c r="B1639" s="121"/>
      <c r="C1639" s="121"/>
      <c r="D1639" s="121"/>
      <c r="E1639" s="121"/>
      <c r="F1639" s="121"/>
      <c r="G1639" s="121"/>
      <c r="H1639" s="121"/>
      <c r="I1639" s="121"/>
      <c r="J1639" s="10"/>
      <c r="K1639" s="225"/>
      <c r="L1639" s="415"/>
      <c r="M1639" s="414"/>
      <c r="N1639" s="414"/>
      <c r="O1639" s="414"/>
      <c r="P1639" s="414"/>
      <c r="Q1639" s="250"/>
      <c r="R1639" s="394"/>
      <c r="S1639" s="414"/>
      <c r="T1639" s="250"/>
      <c r="U1639" s="394"/>
      <c r="V1639" s="414"/>
    </row>
    <row r="1640" spans="1:22" customFormat="1" ht="15.75">
      <c r="A1640" s="121"/>
      <c r="B1640" s="121"/>
      <c r="C1640" s="121"/>
      <c r="D1640" s="121"/>
      <c r="E1640" s="121"/>
      <c r="F1640" s="121"/>
      <c r="G1640" s="121"/>
      <c r="H1640" s="121"/>
      <c r="I1640" s="121"/>
      <c r="J1640" s="10"/>
      <c r="K1640" s="225"/>
      <c r="L1640" s="415"/>
      <c r="M1640" s="414"/>
      <c r="N1640" s="414"/>
      <c r="O1640" s="414"/>
      <c r="P1640" s="414"/>
      <c r="Q1640" s="250"/>
      <c r="R1640" s="394"/>
      <c r="S1640" s="414"/>
      <c r="T1640" s="250"/>
      <c r="U1640" s="394"/>
      <c r="V1640" s="414"/>
    </row>
    <row r="1641" spans="1:22" customFormat="1" ht="15.75">
      <c r="A1641" s="121"/>
      <c r="B1641" s="121"/>
      <c r="C1641" s="121"/>
      <c r="D1641" s="121"/>
      <c r="E1641" s="121"/>
      <c r="F1641" s="121"/>
      <c r="G1641" s="121"/>
      <c r="H1641" s="121"/>
      <c r="I1641" s="121"/>
      <c r="J1641" s="10"/>
      <c r="K1641" s="225"/>
      <c r="L1641" s="415"/>
      <c r="M1641" s="414"/>
      <c r="N1641" s="414"/>
      <c r="O1641" s="414"/>
      <c r="P1641" s="414"/>
      <c r="Q1641" s="250"/>
      <c r="R1641" s="394"/>
      <c r="S1641" s="414"/>
      <c r="T1641" s="250"/>
      <c r="U1641" s="394"/>
      <c r="V1641" s="414"/>
    </row>
    <row r="1642" spans="1:22" customFormat="1" ht="15.75">
      <c r="A1642" s="121"/>
      <c r="B1642" s="121"/>
      <c r="C1642" s="121"/>
      <c r="D1642" s="121"/>
      <c r="E1642" s="121"/>
      <c r="F1642" s="121"/>
      <c r="G1642" s="121"/>
      <c r="H1642" s="121"/>
      <c r="I1642" s="121"/>
      <c r="J1642" s="10"/>
      <c r="K1642" s="225"/>
      <c r="L1642" s="415"/>
      <c r="M1642" s="414"/>
      <c r="N1642" s="414"/>
      <c r="O1642" s="414"/>
      <c r="P1642" s="414"/>
      <c r="Q1642" s="250"/>
      <c r="R1642" s="394"/>
      <c r="S1642" s="414"/>
      <c r="T1642" s="250"/>
      <c r="U1642" s="394"/>
      <c r="V1642" s="414"/>
    </row>
    <row r="1643" spans="1:22" customFormat="1" ht="15.75">
      <c r="A1643" s="121"/>
      <c r="B1643" s="121"/>
      <c r="C1643" s="121"/>
      <c r="D1643" s="121"/>
      <c r="E1643" s="121"/>
      <c r="F1643" s="121"/>
      <c r="G1643" s="121"/>
      <c r="H1643" s="121"/>
      <c r="I1643" s="121"/>
      <c r="J1643" s="10"/>
      <c r="K1643" s="225"/>
      <c r="L1643" s="415"/>
      <c r="M1643" s="414"/>
      <c r="N1643" s="414"/>
      <c r="O1643" s="414"/>
      <c r="P1643" s="414"/>
      <c r="Q1643" s="250"/>
      <c r="R1643" s="394"/>
      <c r="S1643" s="414"/>
      <c r="T1643" s="250"/>
      <c r="U1643" s="394"/>
      <c r="V1643" s="414"/>
    </row>
    <row r="1644" spans="1:22" customFormat="1" ht="15.75">
      <c r="A1644" s="121"/>
      <c r="B1644" s="121"/>
      <c r="C1644" s="121"/>
      <c r="D1644" s="121"/>
      <c r="E1644" s="121"/>
      <c r="F1644" s="121"/>
      <c r="G1644" s="121"/>
      <c r="H1644" s="121"/>
      <c r="I1644" s="121"/>
      <c r="J1644" s="10"/>
      <c r="K1644" s="225"/>
      <c r="L1644" s="415"/>
      <c r="M1644" s="414"/>
      <c r="N1644" s="414"/>
      <c r="O1644" s="414"/>
      <c r="P1644" s="414"/>
      <c r="Q1644" s="250"/>
      <c r="R1644" s="394"/>
      <c r="S1644" s="414"/>
      <c r="T1644" s="250"/>
      <c r="U1644" s="394"/>
      <c r="V1644" s="414"/>
    </row>
    <row r="1645" spans="1:22" customFormat="1" ht="15.75">
      <c r="A1645" s="121"/>
      <c r="B1645" s="121"/>
      <c r="C1645" s="121"/>
      <c r="D1645" s="121"/>
      <c r="E1645" s="121"/>
      <c r="F1645" s="121"/>
      <c r="G1645" s="121"/>
      <c r="H1645" s="121"/>
      <c r="I1645" s="121"/>
      <c r="J1645" s="10"/>
      <c r="K1645" s="225"/>
      <c r="L1645" s="415"/>
      <c r="M1645" s="414"/>
      <c r="N1645" s="414"/>
      <c r="O1645" s="414"/>
      <c r="P1645" s="414"/>
      <c r="Q1645" s="250"/>
      <c r="R1645" s="394"/>
      <c r="S1645" s="414"/>
      <c r="T1645" s="250"/>
      <c r="U1645" s="394"/>
      <c r="V1645" s="414"/>
    </row>
    <row r="1646" spans="1:22" customFormat="1" ht="15.75">
      <c r="A1646" s="121"/>
      <c r="B1646" s="121"/>
      <c r="C1646" s="121"/>
      <c r="D1646" s="121"/>
      <c r="E1646" s="121"/>
      <c r="F1646" s="121"/>
      <c r="G1646" s="121"/>
      <c r="H1646" s="121"/>
      <c r="I1646" s="121"/>
      <c r="J1646" s="10"/>
      <c r="K1646" s="225"/>
      <c r="L1646" s="415"/>
      <c r="M1646" s="414"/>
      <c r="N1646" s="414"/>
      <c r="O1646" s="414"/>
      <c r="P1646" s="414"/>
      <c r="Q1646" s="250"/>
      <c r="R1646" s="394"/>
      <c r="S1646" s="414"/>
      <c r="T1646" s="250"/>
      <c r="U1646" s="394"/>
      <c r="V1646" s="414"/>
    </row>
    <row r="1647" spans="1:22" customFormat="1" ht="15.75">
      <c r="A1647" s="121"/>
      <c r="B1647" s="121"/>
      <c r="C1647" s="121"/>
      <c r="D1647" s="121"/>
      <c r="E1647" s="121"/>
      <c r="F1647" s="121"/>
      <c r="G1647" s="121"/>
      <c r="H1647" s="121"/>
      <c r="I1647" s="121"/>
      <c r="J1647" s="10"/>
      <c r="K1647" s="225"/>
      <c r="L1647" s="415"/>
      <c r="M1647" s="414"/>
      <c r="N1647" s="414"/>
      <c r="O1647" s="414"/>
      <c r="P1647" s="414"/>
      <c r="Q1647" s="250"/>
      <c r="R1647" s="394"/>
      <c r="S1647" s="414"/>
      <c r="T1647" s="250"/>
      <c r="U1647" s="394"/>
      <c r="V1647" s="414"/>
    </row>
    <row r="1648" spans="1:22" customFormat="1" ht="15.75">
      <c r="A1648" s="121"/>
      <c r="B1648" s="121"/>
      <c r="C1648" s="121"/>
      <c r="D1648" s="121"/>
      <c r="E1648" s="121"/>
      <c r="F1648" s="121"/>
      <c r="G1648" s="121"/>
      <c r="H1648" s="121"/>
      <c r="I1648" s="121"/>
      <c r="J1648" s="10"/>
      <c r="K1648" s="225"/>
      <c r="L1648" s="415"/>
      <c r="M1648" s="414"/>
      <c r="N1648" s="414"/>
      <c r="O1648" s="414"/>
      <c r="P1648" s="414"/>
      <c r="Q1648" s="250"/>
      <c r="R1648" s="394"/>
      <c r="S1648" s="414"/>
      <c r="T1648" s="250"/>
      <c r="U1648" s="394"/>
      <c r="V1648" s="414"/>
    </row>
    <row r="1649" spans="1:22" customFormat="1" ht="15.75">
      <c r="A1649" s="121"/>
      <c r="B1649" s="121"/>
      <c r="C1649" s="121"/>
      <c r="D1649" s="121"/>
      <c r="E1649" s="121"/>
      <c r="F1649" s="121"/>
      <c r="G1649" s="121"/>
      <c r="H1649" s="121"/>
      <c r="I1649" s="121"/>
      <c r="J1649" s="10"/>
      <c r="K1649" s="225"/>
      <c r="L1649" s="415"/>
      <c r="M1649" s="414"/>
      <c r="N1649" s="414"/>
      <c r="O1649" s="414"/>
      <c r="P1649" s="414"/>
      <c r="Q1649" s="250"/>
      <c r="R1649" s="394"/>
      <c r="S1649" s="414"/>
      <c r="T1649" s="250"/>
      <c r="U1649" s="394"/>
      <c r="V1649" s="414"/>
    </row>
    <row r="1650" spans="1:22" customFormat="1" ht="15.75">
      <c r="A1650" s="121"/>
      <c r="B1650" s="121"/>
      <c r="C1650" s="121"/>
      <c r="D1650" s="121"/>
      <c r="E1650" s="121"/>
      <c r="F1650" s="121"/>
      <c r="G1650" s="121"/>
      <c r="H1650" s="121"/>
      <c r="I1650" s="121"/>
      <c r="J1650" s="10"/>
      <c r="K1650" s="225"/>
      <c r="L1650" s="415"/>
      <c r="M1650" s="414"/>
      <c r="N1650" s="414"/>
      <c r="O1650" s="414"/>
      <c r="P1650" s="414"/>
      <c r="Q1650" s="250"/>
      <c r="R1650" s="394"/>
      <c r="S1650" s="414"/>
      <c r="T1650" s="250"/>
      <c r="U1650" s="394"/>
      <c r="V1650" s="414"/>
    </row>
    <row r="1651" spans="1:22" customFormat="1" ht="15.75">
      <c r="A1651" s="121"/>
      <c r="B1651" s="121"/>
      <c r="C1651" s="121"/>
      <c r="D1651" s="121"/>
      <c r="E1651" s="121"/>
      <c r="F1651" s="121"/>
      <c r="G1651" s="121"/>
      <c r="H1651" s="121"/>
      <c r="I1651" s="121"/>
      <c r="J1651" s="10"/>
      <c r="K1651" s="225"/>
      <c r="L1651" s="415"/>
      <c r="M1651" s="414"/>
      <c r="N1651" s="414"/>
      <c r="O1651" s="414"/>
      <c r="P1651" s="414"/>
      <c r="Q1651" s="250"/>
      <c r="R1651" s="394"/>
      <c r="S1651" s="414"/>
      <c r="T1651" s="250"/>
      <c r="U1651" s="394"/>
      <c r="V1651" s="414"/>
    </row>
    <row r="1652" spans="1:22" customFormat="1" ht="15.75">
      <c r="A1652" s="121"/>
      <c r="B1652" s="121"/>
      <c r="C1652" s="121"/>
      <c r="D1652" s="121"/>
      <c r="E1652" s="121"/>
      <c r="F1652" s="121"/>
      <c r="G1652" s="121"/>
      <c r="H1652" s="121"/>
      <c r="I1652" s="121"/>
      <c r="J1652" s="10"/>
      <c r="K1652" s="225"/>
      <c r="L1652" s="415"/>
      <c r="M1652" s="414"/>
      <c r="N1652" s="414"/>
      <c r="O1652" s="414"/>
      <c r="P1652" s="414"/>
      <c r="Q1652" s="250"/>
      <c r="R1652" s="394"/>
      <c r="S1652" s="414"/>
      <c r="T1652" s="250"/>
      <c r="U1652" s="394"/>
      <c r="V1652" s="414"/>
    </row>
    <row r="1653" spans="1:22" customFormat="1" ht="15.75">
      <c r="A1653" s="121"/>
      <c r="B1653" s="121"/>
      <c r="C1653" s="121"/>
      <c r="D1653" s="121"/>
      <c r="E1653" s="121"/>
      <c r="F1653" s="121"/>
      <c r="G1653" s="121"/>
      <c r="H1653" s="121"/>
      <c r="I1653" s="121"/>
      <c r="J1653" s="10"/>
      <c r="K1653" s="225"/>
      <c r="L1653" s="415"/>
      <c r="M1653" s="414"/>
      <c r="N1653" s="414"/>
      <c r="O1653" s="414"/>
      <c r="P1653" s="414"/>
      <c r="Q1653" s="250"/>
      <c r="R1653" s="394"/>
      <c r="S1653" s="414"/>
      <c r="T1653" s="250"/>
      <c r="U1653" s="394"/>
      <c r="V1653" s="414"/>
    </row>
    <row r="1654" spans="1:22" customFormat="1" ht="15.75">
      <c r="A1654" s="121"/>
      <c r="B1654" s="121"/>
      <c r="C1654" s="121"/>
      <c r="D1654" s="121"/>
      <c r="E1654" s="121"/>
      <c r="F1654" s="121"/>
      <c r="G1654" s="121"/>
      <c r="H1654" s="121"/>
      <c r="I1654" s="121"/>
      <c r="J1654" s="10"/>
      <c r="K1654" s="225"/>
      <c r="L1654" s="415"/>
      <c r="M1654" s="414"/>
      <c r="N1654" s="414"/>
      <c r="O1654" s="414"/>
      <c r="P1654" s="414"/>
      <c r="Q1654" s="250"/>
      <c r="R1654" s="394"/>
      <c r="S1654" s="414"/>
      <c r="T1654" s="250"/>
      <c r="U1654" s="394"/>
      <c r="V1654" s="414"/>
    </row>
    <row r="1655" spans="1:22" customFormat="1" ht="15.75">
      <c r="A1655" s="121"/>
      <c r="B1655" s="121"/>
      <c r="C1655" s="121"/>
      <c r="D1655" s="121"/>
      <c r="E1655" s="121"/>
      <c r="F1655" s="121"/>
      <c r="G1655" s="121"/>
      <c r="H1655" s="121"/>
      <c r="I1655" s="121"/>
      <c r="J1655" s="10"/>
      <c r="K1655" s="225"/>
      <c r="L1655" s="415"/>
      <c r="M1655" s="414"/>
      <c r="N1655" s="414"/>
      <c r="O1655" s="414"/>
      <c r="P1655" s="414"/>
      <c r="Q1655" s="250"/>
      <c r="R1655" s="394"/>
      <c r="S1655" s="414"/>
      <c r="T1655" s="250"/>
      <c r="U1655" s="394"/>
      <c r="V1655" s="414"/>
    </row>
    <row r="1656" spans="1:22" customFormat="1" ht="15.75">
      <c r="A1656" s="121"/>
      <c r="B1656" s="121"/>
      <c r="C1656" s="121"/>
      <c r="D1656" s="121"/>
      <c r="E1656" s="121"/>
      <c r="F1656" s="121"/>
      <c r="G1656" s="121"/>
      <c r="H1656" s="121"/>
      <c r="I1656" s="121"/>
      <c r="J1656" s="10"/>
      <c r="K1656" s="225"/>
      <c r="L1656" s="415"/>
      <c r="M1656" s="414"/>
      <c r="N1656" s="414"/>
      <c r="O1656" s="414"/>
      <c r="P1656" s="414"/>
      <c r="Q1656" s="250"/>
      <c r="R1656" s="394"/>
      <c r="S1656" s="414"/>
      <c r="T1656" s="250"/>
      <c r="U1656" s="394"/>
      <c r="V1656" s="414"/>
    </row>
    <row r="1657" spans="1:22" customFormat="1" ht="15.75">
      <c r="A1657" s="121"/>
      <c r="B1657" s="121"/>
      <c r="C1657" s="121"/>
      <c r="D1657" s="121"/>
      <c r="E1657" s="121"/>
      <c r="F1657" s="121"/>
      <c r="G1657" s="121"/>
      <c r="H1657" s="121"/>
      <c r="I1657" s="121"/>
      <c r="J1657" s="10"/>
      <c r="K1657" s="225"/>
      <c r="L1657" s="415"/>
      <c r="M1657" s="414"/>
      <c r="N1657" s="414"/>
      <c r="O1657" s="414"/>
      <c r="P1657" s="414"/>
      <c r="Q1657" s="250"/>
      <c r="R1657" s="394"/>
      <c r="S1657" s="414"/>
      <c r="T1657" s="250"/>
      <c r="U1657" s="394"/>
      <c r="V1657" s="414"/>
    </row>
    <row r="1658" spans="1:22" customFormat="1" ht="15.75">
      <c r="A1658" s="121"/>
      <c r="B1658" s="121"/>
      <c r="C1658" s="121"/>
      <c r="D1658" s="121"/>
      <c r="E1658" s="121"/>
      <c r="F1658" s="121"/>
      <c r="G1658" s="121"/>
      <c r="H1658" s="121"/>
      <c r="I1658" s="121"/>
      <c r="J1658" s="10"/>
      <c r="K1658" s="225"/>
      <c r="L1658" s="415"/>
      <c r="M1658" s="414"/>
      <c r="N1658" s="414"/>
      <c r="O1658" s="414"/>
      <c r="P1658" s="414"/>
      <c r="Q1658" s="250"/>
      <c r="R1658" s="394"/>
      <c r="S1658" s="414"/>
      <c r="T1658" s="250"/>
      <c r="U1658" s="394"/>
      <c r="V1658" s="414"/>
    </row>
    <row r="1659" spans="1:22" customFormat="1" ht="15.75">
      <c r="A1659" s="121"/>
      <c r="B1659" s="121"/>
      <c r="C1659" s="121"/>
      <c r="D1659" s="121"/>
      <c r="E1659" s="121"/>
      <c r="F1659" s="121"/>
      <c r="G1659" s="121"/>
      <c r="H1659" s="121"/>
      <c r="I1659" s="121"/>
      <c r="J1659" s="10"/>
      <c r="K1659" s="225"/>
      <c r="L1659" s="415"/>
      <c r="M1659" s="414"/>
      <c r="N1659" s="414"/>
      <c r="O1659" s="414"/>
      <c r="P1659" s="414"/>
      <c r="Q1659" s="250"/>
      <c r="R1659" s="394"/>
      <c r="S1659" s="414"/>
      <c r="T1659" s="250"/>
      <c r="U1659" s="394"/>
      <c r="V1659" s="414"/>
    </row>
    <row r="1660" spans="1:22" customFormat="1" ht="15.75">
      <c r="A1660" s="121"/>
      <c r="B1660" s="121"/>
      <c r="C1660" s="121"/>
      <c r="D1660" s="121"/>
      <c r="E1660" s="121"/>
      <c r="F1660" s="121"/>
      <c r="G1660" s="121"/>
      <c r="H1660" s="121"/>
      <c r="I1660" s="121"/>
      <c r="J1660" s="10"/>
      <c r="K1660" s="225"/>
      <c r="L1660" s="415"/>
      <c r="M1660" s="414"/>
      <c r="N1660" s="414"/>
      <c r="O1660" s="414"/>
      <c r="P1660" s="414"/>
      <c r="Q1660" s="250"/>
      <c r="R1660" s="394"/>
      <c r="S1660" s="414"/>
      <c r="T1660" s="250"/>
      <c r="U1660" s="394"/>
      <c r="V1660" s="414"/>
    </row>
    <row r="1661" spans="1:22" customFormat="1" ht="15.75">
      <c r="A1661" s="121"/>
      <c r="B1661" s="121"/>
      <c r="C1661" s="121"/>
      <c r="D1661" s="121"/>
      <c r="E1661" s="121"/>
      <c r="F1661" s="121"/>
      <c r="G1661" s="121"/>
      <c r="H1661" s="121"/>
      <c r="I1661" s="121"/>
      <c r="J1661" s="10"/>
      <c r="K1661" s="225"/>
      <c r="L1661" s="415"/>
      <c r="M1661" s="414"/>
      <c r="N1661" s="414"/>
      <c r="O1661" s="414"/>
      <c r="P1661" s="414"/>
      <c r="Q1661" s="250"/>
      <c r="R1661" s="394"/>
      <c r="S1661" s="414"/>
      <c r="T1661" s="250"/>
      <c r="U1661" s="394"/>
      <c r="V1661" s="414"/>
    </row>
    <row r="1662" spans="1:22" customFormat="1" ht="15.75">
      <c r="A1662" s="121"/>
      <c r="B1662" s="121"/>
      <c r="C1662" s="121"/>
      <c r="D1662" s="121"/>
      <c r="E1662" s="121"/>
      <c r="F1662" s="121"/>
      <c r="G1662" s="121"/>
      <c r="H1662" s="121"/>
      <c r="I1662" s="121"/>
      <c r="J1662" s="10"/>
      <c r="K1662" s="225"/>
      <c r="L1662" s="415"/>
      <c r="M1662" s="414"/>
      <c r="N1662" s="414"/>
      <c r="O1662" s="414"/>
      <c r="P1662" s="414"/>
      <c r="Q1662" s="250"/>
      <c r="R1662" s="394"/>
      <c r="S1662" s="414"/>
      <c r="T1662" s="250"/>
      <c r="U1662" s="394"/>
      <c r="V1662" s="414"/>
    </row>
    <row r="1663" spans="1:22" customFormat="1" ht="15.75">
      <c r="A1663" s="121"/>
      <c r="B1663" s="121"/>
      <c r="C1663" s="121"/>
      <c r="D1663" s="121"/>
      <c r="E1663" s="121"/>
      <c r="F1663" s="121"/>
      <c r="G1663" s="121"/>
      <c r="H1663" s="121"/>
      <c r="I1663" s="121"/>
      <c r="J1663" s="10"/>
      <c r="K1663" s="225"/>
      <c r="L1663" s="415"/>
      <c r="M1663" s="414"/>
      <c r="N1663" s="414"/>
      <c r="O1663" s="414"/>
      <c r="P1663" s="414"/>
      <c r="Q1663" s="250"/>
      <c r="R1663" s="394"/>
      <c r="S1663" s="414"/>
      <c r="T1663" s="250"/>
      <c r="U1663" s="394"/>
      <c r="V1663" s="414"/>
    </row>
    <row r="1664" spans="1:22" customFormat="1" ht="15.75">
      <c r="A1664" s="121"/>
      <c r="B1664" s="121"/>
      <c r="C1664" s="121"/>
      <c r="D1664" s="121"/>
      <c r="E1664" s="121"/>
      <c r="F1664" s="121"/>
      <c r="G1664" s="121"/>
      <c r="H1664" s="121"/>
      <c r="I1664" s="121"/>
      <c r="J1664" s="10"/>
      <c r="K1664" s="225"/>
      <c r="L1664" s="415"/>
      <c r="M1664" s="414"/>
      <c r="N1664" s="414"/>
      <c r="O1664" s="414"/>
      <c r="P1664" s="414"/>
      <c r="Q1664" s="250"/>
      <c r="R1664" s="394"/>
      <c r="S1664" s="414"/>
      <c r="T1664" s="250"/>
      <c r="U1664" s="394"/>
      <c r="V1664" s="414"/>
    </row>
    <row r="1665" spans="1:22" customFormat="1" ht="15.75">
      <c r="A1665" s="121"/>
      <c r="B1665" s="121"/>
      <c r="C1665" s="121"/>
      <c r="D1665" s="121"/>
      <c r="E1665" s="121"/>
      <c r="F1665" s="121"/>
      <c r="G1665" s="121"/>
      <c r="H1665" s="121"/>
      <c r="I1665" s="121"/>
      <c r="J1665" s="10"/>
      <c r="K1665" s="225"/>
      <c r="L1665" s="415"/>
      <c r="M1665" s="414"/>
      <c r="N1665" s="414"/>
      <c r="O1665" s="414"/>
      <c r="P1665" s="414"/>
      <c r="Q1665" s="250"/>
      <c r="R1665" s="394"/>
      <c r="S1665" s="414"/>
      <c r="T1665" s="250"/>
      <c r="U1665" s="394"/>
      <c r="V1665" s="414"/>
    </row>
    <row r="1666" spans="1:22" customFormat="1" ht="15.75">
      <c r="A1666" s="121"/>
      <c r="B1666" s="121"/>
      <c r="C1666" s="121"/>
      <c r="D1666" s="121"/>
      <c r="E1666" s="121"/>
      <c r="F1666" s="121"/>
      <c r="G1666" s="121"/>
      <c r="H1666" s="121"/>
      <c r="I1666" s="121"/>
      <c r="J1666" s="10"/>
      <c r="K1666" s="225"/>
      <c r="L1666" s="415"/>
      <c r="M1666" s="414"/>
      <c r="N1666" s="414"/>
      <c r="O1666" s="414"/>
      <c r="P1666" s="414"/>
      <c r="Q1666" s="250"/>
      <c r="R1666" s="394"/>
      <c r="S1666" s="414"/>
      <c r="T1666" s="250"/>
      <c r="U1666" s="394"/>
      <c r="V1666" s="414"/>
    </row>
    <row r="1667" spans="1:22" customFormat="1" ht="15.75">
      <c r="A1667" s="121"/>
      <c r="B1667" s="121"/>
      <c r="C1667" s="121"/>
      <c r="D1667" s="121"/>
      <c r="E1667" s="121"/>
      <c r="F1667" s="121"/>
      <c r="G1667" s="121"/>
      <c r="H1667" s="121"/>
      <c r="I1667" s="121"/>
      <c r="J1667" s="10"/>
      <c r="K1667" s="225"/>
      <c r="L1667" s="415"/>
      <c r="M1667" s="414"/>
      <c r="N1667" s="414"/>
      <c r="O1667" s="414"/>
      <c r="P1667" s="414"/>
      <c r="Q1667" s="250"/>
      <c r="R1667" s="394"/>
      <c r="S1667" s="414"/>
      <c r="T1667" s="250"/>
      <c r="U1667" s="394"/>
      <c r="V1667" s="414"/>
    </row>
    <row r="1668" spans="1:22" customFormat="1" ht="15.75">
      <c r="A1668" s="121"/>
      <c r="B1668" s="121"/>
      <c r="C1668" s="121"/>
      <c r="D1668" s="121"/>
      <c r="E1668" s="121"/>
      <c r="F1668" s="121"/>
      <c r="G1668" s="121"/>
      <c r="H1668" s="121"/>
      <c r="I1668" s="121"/>
      <c r="J1668" s="10"/>
      <c r="K1668" s="225"/>
      <c r="L1668" s="415"/>
      <c r="M1668" s="414"/>
      <c r="N1668" s="414"/>
      <c r="O1668" s="414"/>
      <c r="P1668" s="414"/>
      <c r="Q1668" s="250"/>
      <c r="R1668" s="394"/>
      <c r="S1668" s="414"/>
      <c r="T1668" s="250"/>
      <c r="U1668" s="394"/>
      <c r="V1668" s="414"/>
    </row>
    <row r="1669" spans="1:22" customFormat="1" ht="15.75">
      <c r="A1669" s="121"/>
      <c r="B1669" s="121"/>
      <c r="C1669" s="121"/>
      <c r="D1669" s="121"/>
      <c r="E1669" s="121"/>
      <c r="F1669" s="121"/>
      <c r="G1669" s="121"/>
      <c r="H1669" s="121"/>
      <c r="I1669" s="121"/>
      <c r="J1669" s="10"/>
      <c r="K1669" s="225"/>
      <c r="L1669" s="415"/>
      <c r="M1669" s="414"/>
      <c r="N1669" s="414"/>
      <c r="O1669" s="414"/>
      <c r="P1669" s="414"/>
      <c r="Q1669" s="250"/>
      <c r="R1669" s="394"/>
      <c r="S1669" s="414"/>
      <c r="T1669" s="250"/>
      <c r="U1669" s="394"/>
      <c r="V1669" s="414"/>
    </row>
    <row r="1670" spans="1:22" customFormat="1" ht="15.75">
      <c r="A1670" s="121"/>
      <c r="B1670" s="121"/>
      <c r="C1670" s="121"/>
      <c r="D1670" s="121"/>
      <c r="E1670" s="121"/>
      <c r="F1670" s="121"/>
      <c r="G1670" s="121"/>
      <c r="H1670" s="121"/>
      <c r="I1670" s="121"/>
      <c r="J1670" s="10"/>
      <c r="K1670" s="225"/>
      <c r="L1670" s="415"/>
      <c r="M1670" s="414"/>
      <c r="N1670" s="414"/>
      <c r="O1670" s="414"/>
      <c r="P1670" s="414"/>
      <c r="Q1670" s="250"/>
      <c r="R1670" s="394"/>
      <c r="S1670" s="414"/>
      <c r="T1670" s="250"/>
      <c r="U1670" s="394"/>
      <c r="V1670" s="414"/>
    </row>
    <row r="1671" spans="1:22" customFormat="1" ht="15.75">
      <c r="A1671" s="121"/>
      <c r="B1671" s="121"/>
      <c r="C1671" s="121"/>
      <c r="D1671" s="121"/>
      <c r="E1671" s="121"/>
      <c r="F1671" s="121"/>
      <c r="G1671" s="121"/>
      <c r="H1671" s="121"/>
      <c r="I1671" s="121"/>
      <c r="J1671" s="10"/>
      <c r="K1671" s="225"/>
      <c r="L1671" s="415"/>
      <c r="M1671" s="414"/>
      <c r="N1671" s="414"/>
      <c r="O1671" s="414"/>
      <c r="P1671" s="414"/>
      <c r="Q1671" s="250"/>
      <c r="R1671" s="394"/>
      <c r="S1671" s="414"/>
      <c r="T1671" s="250"/>
      <c r="U1671" s="394"/>
      <c r="V1671" s="414"/>
    </row>
    <row r="1672" spans="1:22" customFormat="1" ht="15.75">
      <c r="A1672" s="121"/>
      <c r="B1672" s="121"/>
      <c r="C1672" s="121"/>
      <c r="D1672" s="121"/>
      <c r="E1672" s="121"/>
      <c r="F1672" s="121"/>
      <c r="G1672" s="121"/>
      <c r="H1672" s="121"/>
      <c r="I1672" s="121"/>
      <c r="J1672" s="10"/>
      <c r="K1672" s="225"/>
      <c r="L1672" s="415"/>
      <c r="M1672" s="414"/>
      <c r="N1672" s="414"/>
      <c r="O1672" s="414"/>
      <c r="P1672" s="414"/>
      <c r="Q1672" s="250"/>
      <c r="R1672" s="394"/>
      <c r="S1672" s="414"/>
      <c r="T1672" s="250"/>
      <c r="U1672" s="394"/>
      <c r="V1672" s="414"/>
    </row>
    <row r="1673" spans="1:22" customFormat="1" ht="15.75">
      <c r="A1673" s="121"/>
      <c r="B1673" s="121"/>
      <c r="C1673" s="121"/>
      <c r="D1673" s="121"/>
      <c r="E1673" s="121"/>
      <c r="F1673" s="121"/>
      <c r="G1673" s="121"/>
      <c r="H1673" s="121"/>
      <c r="I1673" s="121"/>
      <c r="J1673" s="10"/>
      <c r="K1673" s="225"/>
      <c r="L1673" s="415"/>
      <c r="M1673" s="414"/>
      <c r="N1673" s="414"/>
      <c r="O1673" s="414"/>
      <c r="P1673" s="414"/>
      <c r="Q1673" s="250"/>
      <c r="R1673" s="394"/>
      <c r="S1673" s="414"/>
      <c r="T1673" s="250"/>
      <c r="U1673" s="394"/>
      <c r="V1673" s="414"/>
    </row>
    <row r="1674" spans="1:22" customFormat="1" ht="15.75">
      <c r="A1674" s="121"/>
      <c r="B1674" s="121"/>
      <c r="C1674" s="121"/>
      <c r="D1674" s="121"/>
      <c r="E1674" s="121"/>
      <c r="F1674" s="121"/>
      <c r="G1674" s="121"/>
      <c r="H1674" s="121"/>
      <c r="I1674" s="121"/>
      <c r="J1674" s="10"/>
      <c r="K1674" s="225"/>
      <c r="L1674" s="415"/>
      <c r="M1674" s="414"/>
      <c r="N1674" s="414"/>
      <c r="O1674" s="414"/>
      <c r="P1674" s="414"/>
      <c r="Q1674" s="250"/>
      <c r="R1674" s="394"/>
      <c r="S1674" s="414"/>
      <c r="T1674" s="250"/>
      <c r="U1674" s="394"/>
      <c r="V1674" s="414"/>
    </row>
    <row r="1675" spans="1:22" customFormat="1" ht="15.75">
      <c r="A1675" s="121"/>
      <c r="B1675" s="121"/>
      <c r="C1675" s="121"/>
      <c r="D1675" s="121"/>
      <c r="E1675" s="121"/>
      <c r="F1675" s="121"/>
      <c r="G1675" s="121"/>
      <c r="H1675" s="121"/>
      <c r="I1675" s="121"/>
      <c r="J1675" s="10"/>
      <c r="K1675" s="225"/>
      <c r="L1675" s="415"/>
      <c r="M1675" s="414"/>
      <c r="N1675" s="414"/>
      <c r="O1675" s="414"/>
      <c r="P1675" s="414"/>
      <c r="Q1675" s="250"/>
      <c r="R1675" s="394"/>
      <c r="S1675" s="414"/>
      <c r="T1675" s="250"/>
      <c r="U1675" s="394"/>
      <c r="V1675" s="414"/>
    </row>
    <row r="1676" spans="1:22" customFormat="1" ht="15.75">
      <c r="A1676" s="121"/>
      <c r="B1676" s="121"/>
      <c r="C1676" s="121"/>
      <c r="D1676" s="121"/>
      <c r="E1676" s="121"/>
      <c r="F1676" s="121"/>
      <c r="G1676" s="121"/>
      <c r="H1676" s="121"/>
      <c r="I1676" s="121"/>
      <c r="J1676" s="10"/>
      <c r="K1676" s="225"/>
      <c r="L1676" s="415"/>
      <c r="M1676" s="414"/>
      <c r="N1676" s="414"/>
      <c r="O1676" s="414"/>
      <c r="P1676" s="414"/>
      <c r="Q1676" s="250"/>
      <c r="R1676" s="394"/>
      <c r="S1676" s="414"/>
      <c r="T1676" s="250"/>
      <c r="U1676" s="394"/>
      <c r="V1676" s="414"/>
    </row>
    <row r="1677" spans="1:22" customFormat="1" ht="15.75">
      <c r="A1677" s="121"/>
      <c r="B1677" s="121"/>
      <c r="C1677" s="121"/>
      <c r="D1677" s="121"/>
      <c r="E1677" s="121"/>
      <c r="F1677" s="121"/>
      <c r="G1677" s="121"/>
      <c r="H1677" s="121"/>
      <c r="I1677" s="121"/>
      <c r="J1677" s="10"/>
      <c r="K1677" s="225"/>
      <c r="L1677" s="415"/>
      <c r="M1677" s="414"/>
      <c r="N1677" s="414"/>
      <c r="O1677" s="414"/>
      <c r="P1677" s="414"/>
      <c r="Q1677" s="250"/>
      <c r="R1677" s="394"/>
      <c r="S1677" s="414"/>
      <c r="T1677" s="250"/>
      <c r="U1677" s="394"/>
      <c r="V1677" s="414"/>
    </row>
    <row r="1678" spans="1:22" customFormat="1" ht="15.75">
      <c r="A1678" s="121"/>
      <c r="B1678" s="121"/>
      <c r="C1678" s="121"/>
      <c r="D1678" s="121"/>
      <c r="E1678" s="121"/>
      <c r="F1678" s="121"/>
      <c r="G1678" s="121"/>
      <c r="H1678" s="121"/>
      <c r="I1678" s="121"/>
      <c r="J1678" s="10"/>
      <c r="K1678" s="225"/>
      <c r="L1678" s="415"/>
      <c r="M1678" s="414"/>
      <c r="N1678" s="414"/>
      <c r="O1678" s="414"/>
      <c r="P1678" s="414"/>
      <c r="Q1678" s="250"/>
      <c r="R1678" s="394"/>
      <c r="S1678" s="414"/>
      <c r="T1678" s="250"/>
      <c r="U1678" s="394"/>
      <c r="V1678" s="414"/>
    </row>
    <row r="1679" spans="1:22" customFormat="1" ht="15.75">
      <c r="A1679" s="121"/>
      <c r="B1679" s="121"/>
      <c r="C1679" s="121"/>
      <c r="D1679" s="121"/>
      <c r="E1679" s="121"/>
      <c r="F1679" s="121"/>
      <c r="G1679" s="121"/>
      <c r="H1679" s="121"/>
      <c r="I1679" s="121"/>
      <c r="J1679" s="10"/>
      <c r="K1679" s="225"/>
      <c r="L1679" s="415"/>
      <c r="M1679" s="414"/>
      <c r="N1679" s="414"/>
      <c r="O1679" s="414"/>
      <c r="P1679" s="414"/>
      <c r="Q1679" s="250"/>
      <c r="R1679" s="394"/>
      <c r="S1679" s="414"/>
      <c r="T1679" s="250"/>
      <c r="U1679" s="394"/>
      <c r="V1679" s="414"/>
    </row>
    <row r="1680" spans="1:22" customFormat="1" ht="15.75">
      <c r="A1680" s="121"/>
      <c r="B1680" s="121"/>
      <c r="C1680" s="121"/>
      <c r="D1680" s="121"/>
      <c r="E1680" s="121"/>
      <c r="F1680" s="121"/>
      <c r="G1680" s="121"/>
      <c r="H1680" s="121"/>
      <c r="I1680" s="121"/>
      <c r="J1680" s="10"/>
      <c r="K1680" s="225"/>
      <c r="L1680" s="415"/>
      <c r="M1680" s="414"/>
      <c r="N1680" s="414"/>
      <c r="O1680" s="414"/>
      <c r="P1680" s="414"/>
      <c r="Q1680" s="250"/>
      <c r="R1680" s="394"/>
      <c r="S1680" s="414"/>
      <c r="T1680" s="250"/>
      <c r="U1680" s="394"/>
      <c r="V1680" s="414"/>
    </row>
    <row r="1681" spans="1:22" customFormat="1" ht="15.75">
      <c r="A1681" s="121"/>
      <c r="B1681" s="121"/>
      <c r="C1681" s="121"/>
      <c r="D1681" s="121"/>
      <c r="E1681" s="121"/>
      <c r="F1681" s="121"/>
      <c r="G1681" s="121"/>
      <c r="H1681" s="121"/>
      <c r="I1681" s="121"/>
      <c r="J1681" s="10"/>
      <c r="K1681" s="225"/>
      <c r="L1681" s="415"/>
      <c r="M1681" s="414"/>
      <c r="N1681" s="414"/>
      <c r="O1681" s="414"/>
      <c r="P1681" s="414"/>
      <c r="Q1681" s="250"/>
      <c r="R1681" s="394"/>
      <c r="S1681" s="414"/>
      <c r="T1681" s="250"/>
      <c r="U1681" s="394"/>
      <c r="V1681" s="414"/>
    </row>
    <row r="1682" spans="1:22" customFormat="1" ht="15.75">
      <c r="A1682" s="121"/>
      <c r="B1682" s="121"/>
      <c r="C1682" s="121"/>
      <c r="D1682" s="121"/>
      <c r="E1682" s="121"/>
      <c r="F1682" s="121"/>
      <c r="G1682" s="121"/>
      <c r="H1682" s="121"/>
      <c r="I1682" s="121"/>
      <c r="J1682" s="10"/>
      <c r="K1682" s="225"/>
      <c r="L1682" s="415"/>
      <c r="M1682" s="414"/>
      <c r="N1682" s="414"/>
      <c r="O1682" s="414"/>
      <c r="P1682" s="414"/>
      <c r="Q1682" s="250"/>
      <c r="R1682" s="394"/>
      <c r="S1682" s="414"/>
      <c r="T1682" s="250"/>
      <c r="U1682" s="394"/>
      <c r="V1682" s="414"/>
    </row>
    <row r="1683" spans="1:22" customFormat="1" ht="15.75">
      <c r="A1683" s="121"/>
      <c r="B1683" s="121"/>
      <c r="C1683" s="121"/>
      <c r="D1683" s="121"/>
      <c r="E1683" s="121"/>
      <c r="F1683" s="121"/>
      <c r="G1683" s="121"/>
      <c r="H1683" s="121"/>
      <c r="I1683" s="121"/>
      <c r="J1683" s="10"/>
      <c r="K1683" s="225"/>
      <c r="L1683" s="415"/>
      <c r="M1683" s="414"/>
      <c r="N1683" s="414"/>
      <c r="O1683" s="414"/>
      <c r="P1683" s="414"/>
      <c r="Q1683" s="250"/>
      <c r="R1683" s="394"/>
      <c r="S1683" s="414"/>
      <c r="T1683" s="250"/>
      <c r="U1683" s="394"/>
      <c r="V1683" s="414"/>
    </row>
    <row r="1684" spans="1:22" customFormat="1" ht="15.75">
      <c r="A1684" s="121"/>
      <c r="B1684" s="121"/>
      <c r="C1684" s="121"/>
      <c r="D1684" s="121"/>
      <c r="E1684" s="121"/>
      <c r="F1684" s="121"/>
      <c r="G1684" s="121"/>
      <c r="H1684" s="121"/>
      <c r="I1684" s="121"/>
      <c r="J1684" s="10"/>
      <c r="K1684" s="225"/>
      <c r="L1684" s="415"/>
      <c r="M1684" s="414"/>
      <c r="N1684" s="414"/>
      <c r="O1684" s="414"/>
      <c r="P1684" s="414"/>
      <c r="Q1684" s="250"/>
      <c r="R1684" s="394"/>
      <c r="S1684" s="414"/>
      <c r="T1684" s="250"/>
      <c r="U1684" s="394"/>
      <c r="V1684" s="414"/>
    </row>
    <row r="1685" spans="1:22" customFormat="1" ht="15.75">
      <c r="A1685" s="121"/>
      <c r="B1685" s="121"/>
      <c r="C1685" s="121"/>
      <c r="D1685" s="121"/>
      <c r="E1685" s="121"/>
      <c r="F1685" s="121"/>
      <c r="G1685" s="121"/>
      <c r="H1685" s="121"/>
      <c r="I1685" s="121"/>
      <c r="J1685" s="10"/>
      <c r="K1685" s="225"/>
      <c r="L1685" s="415"/>
      <c r="M1685" s="414"/>
      <c r="N1685" s="414"/>
      <c r="O1685" s="414"/>
      <c r="P1685" s="414"/>
      <c r="Q1685" s="250"/>
      <c r="R1685" s="394"/>
      <c r="S1685" s="414"/>
      <c r="T1685" s="250"/>
      <c r="U1685" s="394"/>
      <c r="V1685" s="414"/>
    </row>
    <row r="1686" spans="1:22" customFormat="1" ht="15.75">
      <c r="A1686" s="121"/>
      <c r="B1686" s="121"/>
      <c r="C1686" s="121"/>
      <c r="D1686" s="121"/>
      <c r="E1686" s="121"/>
      <c r="F1686" s="121"/>
      <c r="G1686" s="121"/>
      <c r="H1686" s="121"/>
      <c r="I1686" s="121"/>
      <c r="J1686" s="10"/>
      <c r="K1686" s="225"/>
      <c r="L1686" s="415"/>
      <c r="M1686" s="414"/>
      <c r="N1686" s="414"/>
      <c r="O1686" s="414"/>
      <c r="P1686" s="414"/>
      <c r="Q1686" s="250"/>
      <c r="R1686" s="394"/>
      <c r="S1686" s="414"/>
      <c r="T1686" s="250"/>
      <c r="U1686" s="394"/>
      <c r="V1686" s="414"/>
    </row>
    <row r="1687" spans="1:22" customFormat="1" ht="15.75">
      <c r="A1687" s="121"/>
      <c r="B1687" s="121"/>
      <c r="C1687" s="121"/>
      <c r="D1687" s="121"/>
      <c r="E1687" s="121"/>
      <c r="F1687" s="121"/>
      <c r="G1687" s="121"/>
      <c r="H1687" s="121"/>
      <c r="I1687" s="121"/>
      <c r="J1687" s="10"/>
      <c r="K1687" s="225"/>
      <c r="L1687" s="415"/>
      <c r="M1687" s="414"/>
      <c r="N1687" s="414"/>
      <c r="O1687" s="414"/>
      <c r="P1687" s="414"/>
      <c r="Q1687" s="250"/>
      <c r="R1687" s="394"/>
      <c r="S1687" s="414"/>
      <c r="T1687" s="250"/>
      <c r="U1687" s="394"/>
      <c r="V1687" s="414"/>
    </row>
    <row r="1688" spans="1:22" customFormat="1" ht="15.75">
      <c r="A1688" s="121"/>
      <c r="B1688" s="121"/>
      <c r="C1688" s="121"/>
      <c r="D1688" s="121"/>
      <c r="E1688" s="121"/>
      <c r="F1688" s="121"/>
      <c r="G1688" s="121"/>
      <c r="H1688" s="121"/>
      <c r="I1688" s="121"/>
      <c r="J1688" s="10"/>
      <c r="K1688" s="225"/>
      <c r="L1688" s="415"/>
      <c r="M1688" s="414"/>
      <c r="N1688" s="414"/>
      <c r="O1688" s="414"/>
      <c r="P1688" s="414"/>
      <c r="Q1688" s="250"/>
      <c r="R1688" s="394"/>
      <c r="S1688" s="414"/>
      <c r="T1688" s="250"/>
      <c r="U1688" s="394"/>
      <c r="V1688" s="414"/>
    </row>
    <row r="1689" spans="1:22" customFormat="1" ht="15.75">
      <c r="A1689" s="121"/>
      <c r="B1689" s="121"/>
      <c r="C1689" s="121"/>
      <c r="D1689" s="121"/>
      <c r="E1689" s="121"/>
      <c r="F1689" s="121"/>
      <c r="G1689" s="121"/>
      <c r="H1689" s="121"/>
      <c r="I1689" s="121"/>
      <c r="J1689" s="10"/>
      <c r="K1689" s="225"/>
      <c r="L1689" s="415"/>
      <c r="M1689" s="414"/>
      <c r="N1689" s="414"/>
      <c r="O1689" s="414"/>
      <c r="P1689" s="414"/>
      <c r="Q1689" s="250"/>
      <c r="R1689" s="394"/>
      <c r="S1689" s="414"/>
      <c r="T1689" s="250"/>
      <c r="U1689" s="394"/>
      <c r="V1689" s="414"/>
    </row>
    <row r="1690" spans="1:22" customFormat="1" ht="15.75">
      <c r="A1690" s="121"/>
      <c r="B1690" s="121"/>
      <c r="C1690" s="121"/>
      <c r="D1690" s="121"/>
      <c r="E1690" s="121"/>
      <c r="F1690" s="121"/>
      <c r="G1690" s="121"/>
      <c r="H1690" s="121"/>
      <c r="I1690" s="121"/>
      <c r="J1690" s="10"/>
      <c r="K1690" s="225"/>
      <c r="L1690" s="415"/>
      <c r="M1690" s="414"/>
      <c r="N1690" s="414"/>
      <c r="O1690" s="414"/>
      <c r="P1690" s="414"/>
      <c r="Q1690" s="250"/>
      <c r="R1690" s="394"/>
      <c r="S1690" s="414"/>
      <c r="T1690" s="250"/>
      <c r="U1690" s="394"/>
      <c r="V1690" s="414"/>
    </row>
    <row r="1691" spans="1:22" customFormat="1" ht="15.75">
      <c r="A1691" s="121"/>
      <c r="B1691" s="121"/>
      <c r="C1691" s="121"/>
      <c r="D1691" s="121"/>
      <c r="E1691" s="121"/>
      <c r="F1691" s="121"/>
      <c r="G1691" s="121"/>
      <c r="H1691" s="121"/>
      <c r="I1691" s="121"/>
      <c r="J1691" s="10"/>
      <c r="K1691" s="225"/>
      <c r="L1691" s="415"/>
      <c r="M1691" s="414"/>
      <c r="N1691" s="414"/>
      <c r="O1691" s="414"/>
      <c r="P1691" s="414"/>
      <c r="Q1691" s="250"/>
      <c r="R1691" s="394"/>
      <c r="S1691" s="414"/>
      <c r="T1691" s="250"/>
      <c r="U1691" s="394"/>
      <c r="V1691" s="414"/>
    </row>
    <row r="1692" spans="1:22" customFormat="1" ht="15.75">
      <c r="A1692" s="121"/>
      <c r="B1692" s="121"/>
      <c r="C1692" s="121"/>
      <c r="D1692" s="121"/>
      <c r="E1692" s="121"/>
      <c r="F1692" s="121"/>
      <c r="G1692" s="121"/>
      <c r="H1692" s="121"/>
      <c r="I1692" s="121"/>
      <c r="J1692" s="10"/>
      <c r="K1692" s="225"/>
      <c r="L1692" s="415"/>
      <c r="M1692" s="414"/>
      <c r="N1692" s="414"/>
      <c r="O1692" s="414"/>
      <c r="P1692" s="414"/>
      <c r="Q1692" s="250"/>
      <c r="R1692" s="394"/>
      <c r="S1692" s="414"/>
      <c r="T1692" s="250"/>
      <c r="U1692" s="394"/>
      <c r="V1692" s="414"/>
    </row>
    <row r="1693" spans="1:22" customFormat="1" ht="15.75">
      <c r="A1693" s="121"/>
      <c r="B1693" s="121"/>
      <c r="C1693" s="121"/>
      <c r="D1693" s="121"/>
      <c r="E1693" s="121"/>
      <c r="F1693" s="121"/>
      <c r="G1693" s="121"/>
      <c r="H1693" s="121"/>
      <c r="I1693" s="121"/>
      <c r="J1693" s="10"/>
      <c r="K1693" s="225"/>
      <c r="L1693" s="415"/>
      <c r="M1693" s="414"/>
      <c r="N1693" s="414"/>
      <c r="O1693" s="414"/>
      <c r="P1693" s="414"/>
      <c r="Q1693" s="250"/>
      <c r="R1693" s="394"/>
      <c r="S1693" s="414"/>
      <c r="T1693" s="250"/>
      <c r="U1693" s="394"/>
      <c r="V1693" s="414"/>
    </row>
    <row r="1694" spans="1:22" customFormat="1" ht="15.75">
      <c r="A1694" s="121"/>
      <c r="B1694" s="121"/>
      <c r="C1694" s="121"/>
      <c r="D1694" s="121"/>
      <c r="E1694" s="121"/>
      <c r="F1694" s="121"/>
      <c r="G1694" s="121"/>
      <c r="H1694" s="121"/>
      <c r="I1694" s="121"/>
      <c r="J1694" s="10"/>
      <c r="K1694" s="225"/>
      <c r="L1694" s="415"/>
      <c r="M1694" s="414"/>
      <c r="N1694" s="414"/>
      <c r="O1694" s="414"/>
      <c r="P1694" s="414"/>
      <c r="Q1694" s="250"/>
      <c r="R1694" s="394"/>
      <c r="S1694" s="414"/>
      <c r="T1694" s="250"/>
      <c r="U1694" s="394"/>
      <c r="V1694" s="414"/>
    </row>
    <row r="1695" spans="1:22" customFormat="1" ht="15.75">
      <c r="A1695" s="121"/>
      <c r="B1695" s="121"/>
      <c r="C1695" s="121"/>
      <c r="D1695" s="121"/>
      <c r="E1695" s="121"/>
      <c r="F1695" s="121"/>
      <c r="G1695" s="121"/>
      <c r="H1695" s="121"/>
      <c r="I1695" s="121"/>
      <c r="J1695" s="10"/>
      <c r="K1695" s="225"/>
      <c r="L1695" s="415"/>
      <c r="M1695" s="414"/>
      <c r="N1695" s="414"/>
      <c r="O1695" s="414"/>
      <c r="P1695" s="414"/>
      <c r="Q1695" s="250"/>
      <c r="R1695" s="394"/>
      <c r="S1695" s="414"/>
      <c r="T1695" s="250"/>
      <c r="U1695" s="394"/>
      <c r="V1695" s="414"/>
    </row>
    <row r="1696" spans="1:22" customFormat="1" ht="15.75">
      <c r="A1696" s="121"/>
      <c r="B1696" s="121"/>
      <c r="C1696" s="121"/>
      <c r="D1696" s="121"/>
      <c r="E1696" s="121"/>
      <c r="F1696" s="121"/>
      <c r="G1696" s="121"/>
      <c r="H1696" s="121"/>
      <c r="I1696" s="121"/>
      <c r="J1696" s="10"/>
      <c r="K1696" s="225"/>
      <c r="L1696" s="415"/>
      <c r="M1696" s="414"/>
      <c r="N1696" s="414"/>
      <c r="O1696" s="414"/>
      <c r="P1696" s="414"/>
      <c r="Q1696" s="250"/>
      <c r="R1696" s="394"/>
      <c r="S1696" s="414"/>
      <c r="T1696" s="250"/>
      <c r="U1696" s="394"/>
      <c r="V1696" s="414"/>
    </row>
    <row r="1697" spans="1:22" customFormat="1" ht="15.75">
      <c r="A1697" s="121"/>
      <c r="B1697" s="121"/>
      <c r="C1697" s="121"/>
      <c r="D1697" s="121"/>
      <c r="E1697" s="121"/>
      <c r="F1697" s="121"/>
      <c r="G1697" s="121"/>
      <c r="H1697" s="121"/>
      <c r="I1697" s="121"/>
      <c r="J1697" s="10"/>
      <c r="K1697" s="225"/>
      <c r="L1697" s="415"/>
      <c r="M1697" s="414"/>
      <c r="N1697" s="414"/>
      <c r="O1697" s="414"/>
      <c r="P1697" s="414"/>
      <c r="Q1697" s="250"/>
      <c r="R1697" s="394"/>
      <c r="S1697" s="414"/>
      <c r="T1697" s="250"/>
      <c r="U1697" s="394"/>
      <c r="V1697" s="414"/>
    </row>
    <row r="1698" spans="1:22" customFormat="1" ht="15.75">
      <c r="A1698" s="121"/>
      <c r="B1698" s="121"/>
      <c r="C1698" s="121"/>
      <c r="D1698" s="121"/>
      <c r="E1698" s="121"/>
      <c r="F1698" s="121"/>
      <c r="G1698" s="121"/>
      <c r="H1698" s="121"/>
      <c r="I1698" s="121"/>
      <c r="J1698" s="10"/>
      <c r="K1698" s="225"/>
      <c r="L1698" s="415"/>
      <c r="M1698" s="414"/>
      <c r="N1698" s="414"/>
      <c r="O1698" s="414"/>
      <c r="P1698" s="414"/>
      <c r="Q1698" s="250"/>
      <c r="R1698" s="394"/>
      <c r="S1698" s="414"/>
      <c r="T1698" s="250"/>
      <c r="U1698" s="394"/>
      <c r="V1698" s="414"/>
    </row>
    <row r="1699" spans="1:22" customFormat="1" ht="15.75">
      <c r="A1699" s="121"/>
      <c r="B1699" s="121"/>
      <c r="C1699" s="121"/>
      <c r="D1699" s="121"/>
      <c r="E1699" s="121"/>
      <c r="F1699" s="121"/>
      <c r="G1699" s="121"/>
      <c r="H1699" s="121"/>
      <c r="I1699" s="121"/>
      <c r="J1699" s="10"/>
      <c r="K1699" s="225"/>
      <c r="L1699" s="415"/>
      <c r="M1699" s="414"/>
      <c r="N1699" s="414"/>
      <c r="O1699" s="414"/>
      <c r="P1699" s="414"/>
      <c r="Q1699" s="250"/>
      <c r="R1699" s="394"/>
      <c r="S1699" s="414"/>
      <c r="T1699" s="250"/>
      <c r="U1699" s="394"/>
      <c r="V1699" s="414"/>
    </row>
    <row r="1700" spans="1:22" customFormat="1" ht="15.75">
      <c r="A1700" s="121"/>
      <c r="B1700" s="121"/>
      <c r="C1700" s="121"/>
      <c r="D1700" s="121"/>
      <c r="E1700" s="121"/>
      <c r="F1700" s="121"/>
      <c r="G1700" s="121"/>
      <c r="H1700" s="121"/>
      <c r="I1700" s="121"/>
      <c r="J1700" s="10"/>
      <c r="K1700" s="225"/>
      <c r="L1700" s="415"/>
      <c r="M1700" s="414"/>
      <c r="N1700" s="414"/>
      <c r="O1700" s="414"/>
      <c r="P1700" s="414"/>
      <c r="Q1700" s="250"/>
      <c r="R1700" s="394"/>
      <c r="S1700" s="414"/>
      <c r="T1700" s="250"/>
      <c r="U1700" s="394"/>
      <c r="V1700" s="414"/>
    </row>
    <row r="1701" spans="1:22" customFormat="1" ht="15.75">
      <c r="A1701" s="121"/>
      <c r="B1701" s="121"/>
      <c r="C1701" s="121"/>
      <c r="D1701" s="121"/>
      <c r="E1701" s="121"/>
      <c r="F1701" s="121"/>
      <c r="G1701" s="121"/>
      <c r="H1701" s="121"/>
      <c r="I1701" s="121"/>
      <c r="J1701" s="10"/>
      <c r="K1701" s="225"/>
      <c r="L1701" s="415"/>
      <c r="M1701" s="414"/>
      <c r="N1701" s="414"/>
      <c r="O1701" s="414"/>
      <c r="P1701" s="414"/>
      <c r="Q1701" s="250"/>
      <c r="R1701" s="394"/>
      <c r="S1701" s="414"/>
      <c r="T1701" s="250"/>
      <c r="U1701" s="394"/>
      <c r="V1701" s="414"/>
    </row>
    <row r="1702" spans="1:22" customFormat="1" ht="15.75">
      <c r="A1702" s="121"/>
      <c r="B1702" s="121"/>
      <c r="C1702" s="121"/>
      <c r="D1702" s="121"/>
      <c r="E1702" s="121"/>
      <c r="F1702" s="121"/>
      <c r="G1702" s="121"/>
      <c r="H1702" s="121"/>
      <c r="I1702" s="121"/>
      <c r="J1702" s="10"/>
      <c r="K1702" s="225"/>
      <c r="L1702" s="415"/>
      <c r="M1702" s="414"/>
      <c r="N1702" s="414"/>
      <c r="O1702" s="414"/>
      <c r="P1702" s="414"/>
      <c r="Q1702" s="250"/>
      <c r="R1702" s="394"/>
      <c r="S1702" s="414"/>
      <c r="T1702" s="250"/>
      <c r="U1702" s="394"/>
      <c r="V1702" s="414"/>
    </row>
    <row r="1703" spans="1:22" customFormat="1" ht="15.75">
      <c r="A1703" s="121"/>
      <c r="B1703" s="121"/>
      <c r="C1703" s="121"/>
      <c r="D1703" s="121"/>
      <c r="E1703" s="121"/>
      <c r="F1703" s="121"/>
      <c r="G1703" s="121"/>
      <c r="H1703" s="121"/>
      <c r="I1703" s="121"/>
      <c r="J1703" s="10"/>
      <c r="K1703" s="225"/>
      <c r="L1703" s="415"/>
      <c r="M1703" s="414"/>
      <c r="N1703" s="414"/>
      <c r="O1703" s="414"/>
      <c r="P1703" s="414"/>
      <c r="Q1703" s="250"/>
      <c r="R1703" s="394"/>
      <c r="S1703" s="414"/>
      <c r="T1703" s="250"/>
      <c r="U1703" s="394"/>
      <c r="V1703" s="414"/>
    </row>
    <row r="1704" spans="1:22" customFormat="1" ht="15.75">
      <c r="A1704" s="121"/>
      <c r="B1704" s="121"/>
      <c r="C1704" s="121"/>
      <c r="D1704" s="121"/>
      <c r="E1704" s="121"/>
      <c r="F1704" s="121"/>
      <c r="G1704" s="121"/>
      <c r="H1704" s="121"/>
      <c r="I1704" s="121"/>
      <c r="J1704" s="10"/>
      <c r="K1704" s="225"/>
      <c r="L1704" s="415"/>
      <c r="M1704" s="414"/>
      <c r="N1704" s="414"/>
      <c r="O1704" s="414"/>
      <c r="P1704" s="414"/>
      <c r="Q1704" s="250"/>
      <c r="R1704" s="394"/>
      <c r="S1704" s="414"/>
      <c r="T1704" s="250"/>
      <c r="U1704" s="394"/>
      <c r="V1704" s="414"/>
    </row>
    <row r="1705" spans="1:22" customFormat="1" ht="15.75">
      <c r="A1705" s="121"/>
      <c r="B1705" s="121"/>
      <c r="C1705" s="121"/>
      <c r="D1705" s="121"/>
      <c r="E1705" s="121"/>
      <c r="F1705" s="121"/>
      <c r="G1705" s="121"/>
      <c r="H1705" s="121"/>
      <c r="I1705" s="121"/>
      <c r="J1705" s="10"/>
      <c r="K1705" s="225"/>
      <c r="L1705" s="415"/>
      <c r="M1705" s="414"/>
      <c r="N1705" s="414"/>
      <c r="O1705" s="414"/>
      <c r="P1705" s="414"/>
      <c r="Q1705" s="250"/>
      <c r="R1705" s="394"/>
      <c r="S1705" s="414"/>
      <c r="T1705" s="250"/>
      <c r="U1705" s="394"/>
      <c r="V1705" s="414"/>
    </row>
    <row r="1706" spans="1:22" customFormat="1" ht="15.75">
      <c r="A1706" s="121"/>
      <c r="B1706" s="121"/>
      <c r="C1706" s="121"/>
      <c r="D1706" s="121"/>
      <c r="E1706" s="121"/>
      <c r="F1706" s="121"/>
      <c r="G1706" s="121"/>
      <c r="H1706" s="121"/>
      <c r="I1706" s="121"/>
      <c r="J1706" s="10"/>
      <c r="K1706" s="225"/>
      <c r="L1706" s="415"/>
      <c r="M1706" s="414"/>
      <c r="N1706" s="414"/>
      <c r="O1706" s="414"/>
      <c r="P1706" s="414"/>
      <c r="Q1706" s="250"/>
      <c r="R1706" s="394"/>
      <c r="S1706" s="414"/>
      <c r="T1706" s="250"/>
      <c r="U1706" s="394"/>
      <c r="V1706" s="414"/>
    </row>
    <row r="1707" spans="1:22" customFormat="1" ht="15.75">
      <c r="A1707" s="121"/>
      <c r="B1707" s="121"/>
      <c r="C1707" s="121"/>
      <c r="D1707" s="121"/>
      <c r="E1707" s="121"/>
      <c r="F1707" s="121"/>
      <c r="G1707" s="121"/>
      <c r="H1707" s="121"/>
      <c r="I1707" s="121"/>
      <c r="J1707" s="10"/>
      <c r="K1707" s="225"/>
      <c r="L1707" s="415"/>
      <c r="M1707" s="414"/>
      <c r="N1707" s="414"/>
      <c r="O1707" s="414"/>
      <c r="P1707" s="414"/>
      <c r="Q1707" s="250"/>
      <c r="R1707" s="394"/>
      <c r="S1707" s="414"/>
      <c r="T1707" s="250"/>
      <c r="U1707" s="394"/>
      <c r="V1707" s="414"/>
    </row>
    <row r="1708" spans="1:22" customFormat="1" ht="15.75">
      <c r="A1708" s="121"/>
      <c r="B1708" s="121"/>
      <c r="C1708" s="121"/>
      <c r="D1708" s="121"/>
      <c r="E1708" s="121"/>
      <c r="F1708" s="121"/>
      <c r="G1708" s="121"/>
      <c r="H1708" s="121"/>
      <c r="I1708" s="121"/>
      <c r="J1708" s="10"/>
      <c r="K1708" s="225"/>
      <c r="L1708" s="415"/>
      <c r="M1708" s="414"/>
      <c r="N1708" s="414"/>
      <c r="O1708" s="414"/>
      <c r="P1708" s="414"/>
      <c r="Q1708" s="250"/>
      <c r="R1708" s="394"/>
      <c r="S1708" s="414"/>
      <c r="T1708" s="250"/>
      <c r="U1708" s="394"/>
      <c r="V1708" s="414"/>
    </row>
    <row r="1709" spans="1:22" customFormat="1" ht="15.75">
      <c r="A1709" s="121"/>
      <c r="B1709" s="121"/>
      <c r="C1709" s="121"/>
      <c r="D1709" s="121"/>
      <c r="E1709" s="121"/>
      <c r="F1709" s="121"/>
      <c r="G1709" s="121"/>
      <c r="H1709" s="121"/>
      <c r="I1709" s="121"/>
      <c r="J1709" s="10"/>
      <c r="K1709" s="225"/>
      <c r="L1709" s="415"/>
      <c r="M1709" s="414"/>
      <c r="N1709" s="414"/>
      <c r="O1709" s="414"/>
      <c r="P1709" s="414"/>
      <c r="Q1709" s="250"/>
      <c r="R1709" s="394"/>
      <c r="S1709" s="414"/>
      <c r="T1709" s="250"/>
      <c r="U1709" s="394"/>
      <c r="V1709" s="414"/>
    </row>
    <row r="1710" spans="1:22" customFormat="1" ht="15.75">
      <c r="A1710" s="121"/>
      <c r="B1710" s="121"/>
      <c r="C1710" s="121"/>
      <c r="D1710" s="121"/>
      <c r="E1710" s="121"/>
      <c r="F1710" s="121"/>
      <c r="G1710" s="121"/>
      <c r="H1710" s="121"/>
      <c r="I1710" s="121"/>
      <c r="J1710" s="10"/>
      <c r="K1710" s="225"/>
      <c r="L1710" s="415"/>
      <c r="M1710" s="414"/>
      <c r="N1710" s="414"/>
      <c r="O1710" s="414"/>
      <c r="P1710" s="414"/>
      <c r="Q1710" s="250"/>
      <c r="R1710" s="394"/>
      <c r="S1710" s="414"/>
      <c r="T1710" s="250"/>
      <c r="U1710" s="394"/>
      <c r="V1710" s="414"/>
    </row>
    <row r="1711" spans="1:22" customFormat="1" ht="15.75">
      <c r="A1711" s="121"/>
      <c r="B1711" s="121"/>
      <c r="C1711" s="121"/>
      <c r="D1711" s="121"/>
      <c r="E1711" s="121"/>
      <c r="F1711" s="121"/>
      <c r="G1711" s="121"/>
      <c r="H1711" s="121"/>
      <c r="I1711" s="121"/>
      <c r="J1711" s="10"/>
      <c r="K1711" s="225"/>
      <c r="L1711" s="415"/>
      <c r="M1711" s="414"/>
      <c r="N1711" s="414"/>
      <c r="O1711" s="414"/>
      <c r="P1711" s="414"/>
      <c r="Q1711" s="250"/>
      <c r="R1711" s="394"/>
      <c r="S1711" s="414"/>
      <c r="T1711" s="250"/>
      <c r="U1711" s="394"/>
      <c r="V1711" s="414"/>
    </row>
    <row r="1712" spans="1:22" customFormat="1" ht="15.75">
      <c r="A1712" s="121"/>
      <c r="B1712" s="121"/>
      <c r="C1712" s="121"/>
      <c r="D1712" s="121"/>
      <c r="E1712" s="121"/>
      <c r="F1712" s="121"/>
      <c r="G1712" s="121"/>
      <c r="H1712" s="121"/>
      <c r="I1712" s="121"/>
      <c r="J1712" s="10"/>
      <c r="K1712" s="225"/>
      <c r="L1712" s="415"/>
      <c r="M1712" s="414"/>
      <c r="N1712" s="414"/>
      <c r="O1712" s="414"/>
      <c r="P1712" s="414"/>
      <c r="Q1712" s="250"/>
      <c r="R1712" s="394"/>
      <c r="S1712" s="414"/>
      <c r="T1712" s="250"/>
      <c r="U1712" s="394"/>
      <c r="V1712" s="414"/>
    </row>
    <row r="1713" spans="1:22" customFormat="1" ht="15.75">
      <c r="A1713" s="121"/>
      <c r="B1713" s="121"/>
      <c r="C1713" s="121"/>
      <c r="D1713" s="121"/>
      <c r="E1713" s="121"/>
      <c r="F1713" s="121"/>
      <c r="G1713" s="121"/>
      <c r="H1713" s="121"/>
      <c r="I1713" s="121"/>
      <c r="J1713" s="10"/>
      <c r="K1713" s="225"/>
      <c r="L1713" s="415"/>
      <c r="M1713" s="414"/>
      <c r="N1713" s="414"/>
      <c r="O1713" s="414"/>
      <c r="P1713" s="414"/>
      <c r="Q1713" s="250"/>
      <c r="R1713" s="394"/>
      <c r="S1713" s="414"/>
      <c r="T1713" s="250"/>
      <c r="U1713" s="394"/>
      <c r="V1713" s="414"/>
    </row>
    <row r="1714" spans="1:22" customFormat="1" ht="15.75">
      <c r="A1714" s="121"/>
      <c r="B1714" s="121"/>
      <c r="C1714" s="121"/>
      <c r="D1714" s="121"/>
      <c r="E1714" s="121"/>
      <c r="F1714" s="121"/>
      <c r="G1714" s="121"/>
      <c r="H1714" s="121"/>
      <c r="I1714" s="121"/>
      <c r="J1714" s="10"/>
      <c r="K1714" s="225"/>
      <c r="L1714" s="415"/>
      <c r="M1714" s="414"/>
      <c r="N1714" s="414"/>
      <c r="O1714" s="414"/>
      <c r="P1714" s="414"/>
      <c r="Q1714" s="250"/>
      <c r="R1714" s="394"/>
      <c r="S1714" s="414"/>
      <c r="T1714" s="250"/>
      <c r="U1714" s="394"/>
      <c r="V1714" s="414"/>
    </row>
    <row r="1715" spans="1:22" customFormat="1" ht="15.75">
      <c r="A1715" s="121"/>
      <c r="B1715" s="121"/>
      <c r="C1715" s="121"/>
      <c r="D1715" s="121"/>
      <c r="E1715" s="121"/>
      <c r="F1715" s="121"/>
      <c r="G1715" s="121"/>
      <c r="H1715" s="121"/>
      <c r="I1715" s="121"/>
      <c r="J1715" s="10"/>
      <c r="K1715" s="225"/>
      <c r="L1715" s="415"/>
      <c r="M1715" s="414"/>
      <c r="N1715" s="414"/>
      <c r="O1715" s="414"/>
      <c r="P1715" s="414"/>
      <c r="Q1715" s="250"/>
      <c r="R1715" s="394"/>
      <c r="S1715" s="414"/>
      <c r="T1715" s="250"/>
      <c r="U1715" s="394"/>
      <c r="V1715" s="414"/>
    </row>
    <row r="1716" spans="1:22" customFormat="1" ht="15.75">
      <c r="A1716" s="121"/>
      <c r="B1716" s="121"/>
      <c r="C1716" s="121"/>
      <c r="D1716" s="121"/>
      <c r="E1716" s="121"/>
      <c r="F1716" s="121"/>
      <c r="G1716" s="121"/>
      <c r="H1716" s="121"/>
      <c r="I1716" s="121"/>
      <c r="J1716" s="10"/>
      <c r="K1716" s="225"/>
      <c r="L1716" s="415"/>
      <c r="M1716" s="414"/>
      <c r="N1716" s="414"/>
      <c r="O1716" s="414"/>
      <c r="P1716" s="414"/>
      <c r="Q1716" s="250"/>
      <c r="R1716" s="394"/>
      <c r="S1716" s="414"/>
      <c r="T1716" s="250"/>
      <c r="U1716" s="394"/>
      <c r="V1716" s="414"/>
    </row>
    <row r="1717" spans="1:22" customFormat="1" ht="15.75">
      <c r="A1717" s="121"/>
      <c r="B1717" s="121"/>
      <c r="C1717" s="121"/>
      <c r="D1717" s="121"/>
      <c r="E1717" s="121"/>
      <c r="F1717" s="121"/>
      <c r="G1717" s="121"/>
      <c r="H1717" s="121"/>
      <c r="I1717" s="121"/>
      <c r="J1717" s="10"/>
      <c r="K1717" s="225"/>
      <c r="L1717" s="415"/>
      <c r="M1717" s="414"/>
      <c r="N1717" s="414"/>
      <c r="O1717" s="414"/>
      <c r="P1717" s="414"/>
      <c r="Q1717" s="250"/>
      <c r="R1717" s="394"/>
      <c r="S1717" s="414"/>
      <c r="T1717" s="250"/>
      <c r="U1717" s="394"/>
      <c r="V1717" s="414"/>
    </row>
    <row r="1718" spans="1:22" customFormat="1" ht="15.75">
      <c r="A1718" s="121"/>
      <c r="B1718" s="121"/>
      <c r="C1718" s="121"/>
      <c r="D1718" s="121"/>
      <c r="E1718" s="121"/>
      <c r="F1718" s="121"/>
      <c r="G1718" s="121"/>
      <c r="H1718" s="121"/>
      <c r="I1718" s="121"/>
      <c r="J1718" s="10"/>
      <c r="K1718" s="225"/>
      <c r="L1718" s="415"/>
      <c r="M1718" s="414"/>
      <c r="N1718" s="414"/>
      <c r="O1718" s="414"/>
      <c r="P1718" s="414"/>
      <c r="Q1718" s="250"/>
      <c r="R1718" s="394"/>
      <c r="S1718" s="414"/>
      <c r="T1718" s="250"/>
      <c r="U1718" s="394"/>
      <c r="V1718" s="414"/>
    </row>
    <row r="1719" spans="1:22" customFormat="1" ht="15.75">
      <c r="A1719" s="121"/>
      <c r="B1719" s="121"/>
      <c r="C1719" s="121"/>
      <c r="D1719" s="121"/>
      <c r="E1719" s="121"/>
      <c r="F1719" s="121"/>
      <c r="G1719" s="121"/>
      <c r="H1719" s="121"/>
      <c r="I1719" s="121"/>
      <c r="J1719" s="10"/>
      <c r="K1719" s="225"/>
      <c r="L1719" s="415"/>
      <c r="M1719" s="414"/>
      <c r="N1719" s="414"/>
      <c r="O1719" s="414"/>
      <c r="P1719" s="414"/>
      <c r="Q1719" s="250"/>
      <c r="R1719" s="394"/>
      <c r="S1719" s="414"/>
      <c r="T1719" s="250"/>
      <c r="U1719" s="394"/>
      <c r="V1719" s="414"/>
    </row>
    <row r="1720" spans="1:22" customFormat="1" ht="15.75">
      <c r="A1720" s="121"/>
      <c r="B1720" s="121"/>
      <c r="C1720" s="121"/>
      <c r="D1720" s="121"/>
      <c r="E1720" s="121"/>
      <c r="F1720" s="121"/>
      <c r="G1720" s="121"/>
      <c r="H1720" s="121"/>
      <c r="I1720" s="121"/>
      <c r="J1720" s="10"/>
      <c r="K1720" s="225"/>
      <c r="L1720" s="415"/>
      <c r="M1720" s="414"/>
      <c r="N1720" s="414"/>
      <c r="O1720" s="414"/>
      <c r="P1720" s="414"/>
      <c r="Q1720" s="250"/>
      <c r="R1720" s="394"/>
      <c r="S1720" s="414"/>
      <c r="T1720" s="250"/>
      <c r="U1720" s="394"/>
      <c r="V1720" s="414"/>
    </row>
    <row r="1721" spans="1:22" customFormat="1" ht="15.75">
      <c r="A1721" s="121"/>
      <c r="B1721" s="121"/>
      <c r="C1721" s="121"/>
      <c r="D1721" s="121"/>
      <c r="E1721" s="121"/>
      <c r="F1721" s="121"/>
      <c r="G1721" s="121"/>
      <c r="H1721" s="121"/>
      <c r="I1721" s="121"/>
      <c r="J1721" s="10"/>
      <c r="K1721" s="225"/>
      <c r="L1721" s="415"/>
      <c r="M1721" s="414"/>
      <c r="N1721" s="414"/>
      <c r="O1721" s="414"/>
      <c r="P1721" s="414"/>
      <c r="Q1721" s="250"/>
      <c r="R1721" s="394"/>
      <c r="S1721" s="414"/>
      <c r="T1721" s="250"/>
      <c r="U1721" s="394"/>
      <c r="V1721" s="414"/>
    </row>
    <row r="1722" spans="1:22" customFormat="1" ht="15.75">
      <c r="A1722" s="121"/>
      <c r="B1722" s="121"/>
      <c r="C1722" s="121"/>
      <c r="D1722" s="121"/>
      <c r="E1722" s="121"/>
      <c r="F1722" s="121"/>
      <c r="G1722" s="121"/>
      <c r="H1722" s="121"/>
      <c r="I1722" s="121"/>
      <c r="J1722" s="10"/>
      <c r="K1722" s="225"/>
      <c r="L1722" s="415"/>
      <c r="M1722" s="414"/>
      <c r="N1722" s="414"/>
      <c r="O1722" s="414"/>
      <c r="P1722" s="414"/>
      <c r="Q1722" s="250"/>
      <c r="R1722" s="394"/>
      <c r="S1722" s="414"/>
      <c r="T1722" s="250"/>
      <c r="U1722" s="394"/>
      <c r="V1722" s="414"/>
    </row>
    <row r="1723" spans="1:22" customFormat="1" ht="15.75">
      <c r="A1723" s="121"/>
      <c r="B1723" s="121"/>
      <c r="C1723" s="121"/>
      <c r="D1723" s="121"/>
      <c r="E1723" s="121"/>
      <c r="F1723" s="121"/>
      <c r="G1723" s="121"/>
      <c r="H1723" s="121"/>
      <c r="I1723" s="121"/>
      <c r="J1723" s="10"/>
      <c r="K1723" s="225"/>
      <c r="L1723" s="415"/>
      <c r="M1723" s="414"/>
      <c r="N1723" s="414"/>
      <c r="O1723" s="414"/>
      <c r="P1723" s="414"/>
      <c r="Q1723" s="250"/>
      <c r="R1723" s="394"/>
      <c r="S1723" s="414"/>
      <c r="T1723" s="250"/>
      <c r="U1723" s="394"/>
      <c r="V1723" s="414"/>
    </row>
    <row r="1724" spans="1:22" customFormat="1" ht="15.75">
      <c r="A1724" s="121"/>
      <c r="B1724" s="121"/>
      <c r="C1724" s="121"/>
      <c r="D1724" s="121"/>
      <c r="E1724" s="121"/>
      <c r="F1724" s="121"/>
      <c r="G1724" s="121"/>
      <c r="H1724" s="121"/>
      <c r="I1724" s="121"/>
      <c r="J1724" s="10"/>
      <c r="K1724" s="225"/>
      <c r="L1724" s="415"/>
      <c r="M1724" s="414"/>
      <c r="N1724" s="414"/>
      <c r="O1724" s="414"/>
      <c r="P1724" s="414"/>
      <c r="Q1724" s="250"/>
      <c r="R1724" s="394"/>
      <c r="S1724" s="414"/>
      <c r="T1724" s="250"/>
      <c r="U1724" s="394"/>
      <c r="V1724" s="414"/>
    </row>
    <row r="1725" spans="1:22" customFormat="1" ht="15.75">
      <c r="A1725" s="121"/>
      <c r="B1725" s="121"/>
      <c r="C1725" s="121"/>
      <c r="D1725" s="121"/>
      <c r="E1725" s="121"/>
      <c r="F1725" s="121"/>
      <c r="G1725" s="121"/>
      <c r="H1725" s="121"/>
      <c r="I1725" s="121"/>
      <c r="J1725" s="10"/>
      <c r="K1725" s="225"/>
      <c r="L1725" s="415"/>
      <c r="M1725" s="414"/>
      <c r="N1725" s="414"/>
      <c r="O1725" s="414"/>
      <c r="P1725" s="414"/>
      <c r="Q1725" s="250"/>
      <c r="R1725" s="394"/>
      <c r="S1725" s="414"/>
      <c r="T1725" s="250"/>
      <c r="U1725" s="394"/>
      <c r="V1725" s="414"/>
    </row>
    <row r="1726" spans="1:22" customFormat="1" ht="15.75">
      <c r="A1726" s="121"/>
      <c r="B1726" s="121"/>
      <c r="C1726" s="121"/>
      <c r="D1726" s="121"/>
      <c r="E1726" s="121"/>
      <c r="F1726" s="121"/>
      <c r="G1726" s="121"/>
      <c r="H1726" s="121"/>
      <c r="I1726" s="121"/>
      <c r="J1726" s="10"/>
      <c r="K1726" s="225"/>
      <c r="L1726" s="415"/>
      <c r="M1726" s="414"/>
      <c r="N1726" s="414"/>
      <c r="O1726" s="414"/>
      <c r="P1726" s="414"/>
      <c r="Q1726" s="250"/>
      <c r="R1726" s="394"/>
      <c r="S1726" s="414"/>
      <c r="T1726" s="250"/>
      <c r="U1726" s="394"/>
      <c r="V1726" s="414"/>
    </row>
    <row r="1727" spans="1:22" customFormat="1" ht="15.75">
      <c r="A1727" s="121"/>
      <c r="B1727" s="121"/>
      <c r="C1727" s="121"/>
      <c r="D1727" s="121"/>
      <c r="E1727" s="121"/>
      <c r="F1727" s="121"/>
      <c r="G1727" s="121"/>
      <c r="H1727" s="121"/>
      <c r="I1727" s="121"/>
      <c r="J1727" s="10"/>
      <c r="K1727" s="225"/>
      <c r="L1727" s="415"/>
      <c r="M1727" s="414"/>
      <c r="N1727" s="414"/>
      <c r="O1727" s="414"/>
      <c r="P1727" s="414"/>
      <c r="Q1727" s="250"/>
      <c r="R1727" s="394"/>
      <c r="S1727" s="414"/>
      <c r="T1727" s="250"/>
      <c r="U1727" s="394"/>
      <c r="V1727" s="414"/>
    </row>
    <row r="1728" spans="1:22" customFormat="1" ht="15.75">
      <c r="A1728" s="121"/>
      <c r="B1728" s="121"/>
      <c r="C1728" s="121"/>
      <c r="D1728" s="121"/>
      <c r="E1728" s="121"/>
      <c r="F1728" s="121"/>
      <c r="G1728" s="121"/>
      <c r="H1728" s="121"/>
      <c r="I1728" s="121"/>
      <c r="J1728" s="10"/>
      <c r="K1728" s="225"/>
      <c r="L1728" s="415"/>
      <c r="M1728" s="414"/>
      <c r="N1728" s="414"/>
      <c r="O1728" s="414"/>
      <c r="P1728" s="414"/>
      <c r="Q1728" s="250"/>
      <c r="R1728" s="394"/>
      <c r="S1728" s="414"/>
      <c r="T1728" s="250"/>
      <c r="U1728" s="394"/>
      <c r="V1728" s="414"/>
    </row>
    <row r="1729" spans="1:22" customFormat="1" ht="15.75">
      <c r="A1729" s="121"/>
      <c r="B1729" s="121"/>
      <c r="C1729" s="121"/>
      <c r="D1729" s="121"/>
      <c r="E1729" s="121"/>
      <c r="F1729" s="121"/>
      <c r="G1729" s="121"/>
      <c r="H1729" s="121"/>
      <c r="I1729" s="121"/>
      <c r="J1729" s="10"/>
      <c r="K1729" s="225"/>
      <c r="L1729" s="415"/>
      <c r="M1729" s="414"/>
      <c r="N1729" s="414"/>
      <c r="O1729" s="414"/>
      <c r="P1729" s="414"/>
      <c r="Q1729" s="250"/>
      <c r="R1729" s="394"/>
      <c r="S1729" s="414"/>
      <c r="T1729" s="250"/>
      <c r="U1729" s="394"/>
      <c r="V1729" s="414"/>
    </row>
    <row r="1730" spans="1:22" customFormat="1" ht="15.75">
      <c r="A1730" s="121"/>
      <c r="B1730" s="121"/>
      <c r="C1730" s="121"/>
      <c r="D1730" s="121"/>
      <c r="E1730" s="121"/>
      <c r="F1730" s="121"/>
      <c r="G1730" s="121"/>
      <c r="H1730" s="121"/>
      <c r="I1730" s="121"/>
      <c r="J1730" s="10"/>
      <c r="K1730" s="225"/>
      <c r="L1730" s="415"/>
      <c r="M1730" s="414"/>
      <c r="N1730" s="414"/>
      <c r="O1730" s="414"/>
      <c r="P1730" s="414"/>
      <c r="Q1730" s="250"/>
      <c r="R1730" s="394"/>
      <c r="S1730" s="414"/>
      <c r="T1730" s="250"/>
      <c r="U1730" s="394"/>
      <c r="V1730" s="414"/>
    </row>
    <row r="1731" spans="1:22" customFormat="1" ht="15.75">
      <c r="A1731" s="121"/>
      <c r="B1731" s="121"/>
      <c r="C1731" s="121"/>
      <c r="D1731" s="121"/>
      <c r="E1731" s="121"/>
      <c r="F1731" s="121"/>
      <c r="G1731" s="121"/>
      <c r="H1731" s="121"/>
      <c r="I1731" s="121"/>
      <c r="J1731" s="10"/>
      <c r="K1731" s="225"/>
      <c r="L1731" s="415"/>
      <c r="M1731" s="414"/>
      <c r="N1731" s="414"/>
      <c r="O1731" s="414"/>
      <c r="P1731" s="414"/>
      <c r="Q1731" s="250"/>
      <c r="R1731" s="394"/>
      <c r="S1731" s="414"/>
      <c r="T1731" s="250"/>
      <c r="U1731" s="394"/>
      <c r="V1731" s="414"/>
    </row>
    <row r="1732" spans="1:22" customFormat="1" ht="15.75">
      <c r="A1732" s="121"/>
      <c r="B1732" s="121"/>
      <c r="C1732" s="121"/>
      <c r="D1732" s="121"/>
      <c r="E1732" s="121"/>
      <c r="F1732" s="121"/>
      <c r="G1732" s="121"/>
      <c r="H1732" s="121"/>
      <c r="I1732" s="121"/>
      <c r="J1732" s="10"/>
      <c r="K1732" s="225"/>
      <c r="L1732" s="415"/>
      <c r="M1732" s="414"/>
      <c r="N1732" s="414"/>
      <c r="O1732" s="414"/>
      <c r="P1732" s="414"/>
      <c r="Q1732" s="250"/>
      <c r="R1732" s="394"/>
      <c r="S1732" s="414"/>
      <c r="T1732" s="250"/>
      <c r="U1732" s="394"/>
      <c r="V1732" s="414"/>
    </row>
    <row r="1733" spans="1:22" customFormat="1" ht="15.75">
      <c r="A1733" s="121"/>
      <c r="B1733" s="121"/>
      <c r="C1733" s="121"/>
      <c r="D1733" s="121"/>
      <c r="E1733" s="121"/>
      <c r="F1733" s="121"/>
      <c r="G1733" s="121"/>
      <c r="H1733" s="121"/>
      <c r="I1733" s="121"/>
      <c r="J1733" s="10"/>
      <c r="K1733" s="225"/>
      <c r="L1733" s="415"/>
      <c r="M1733" s="414"/>
      <c r="N1733" s="414"/>
      <c r="O1733" s="414"/>
      <c r="P1733" s="414"/>
      <c r="Q1733" s="250"/>
      <c r="R1733" s="394"/>
      <c r="S1733" s="414"/>
      <c r="T1733" s="250"/>
      <c r="U1733" s="394"/>
      <c r="V1733" s="414"/>
    </row>
    <row r="1734" spans="1:22" customFormat="1" ht="15.75">
      <c r="A1734" s="121"/>
      <c r="B1734" s="121"/>
      <c r="C1734" s="121"/>
      <c r="D1734" s="121"/>
      <c r="E1734" s="121"/>
      <c r="F1734" s="121"/>
      <c r="G1734" s="121"/>
      <c r="H1734" s="121"/>
      <c r="I1734" s="121"/>
      <c r="J1734" s="10"/>
      <c r="K1734" s="225"/>
      <c r="L1734" s="415"/>
      <c r="M1734" s="414"/>
      <c r="N1734" s="414"/>
      <c r="O1734" s="414"/>
      <c r="P1734" s="414"/>
      <c r="Q1734" s="250"/>
      <c r="R1734" s="394"/>
      <c r="S1734" s="414"/>
      <c r="T1734" s="250"/>
      <c r="U1734" s="394"/>
      <c r="V1734" s="414"/>
    </row>
    <row r="1735" spans="1:22" customFormat="1" ht="15.75">
      <c r="A1735" s="121"/>
      <c r="B1735" s="121"/>
      <c r="C1735" s="121"/>
      <c r="D1735" s="121"/>
      <c r="E1735" s="121"/>
      <c r="F1735" s="121"/>
      <c r="G1735" s="121"/>
      <c r="H1735" s="121"/>
      <c r="I1735" s="121"/>
      <c r="J1735" s="10"/>
      <c r="K1735" s="225"/>
      <c r="L1735" s="415"/>
      <c r="M1735" s="414"/>
      <c r="N1735" s="414"/>
      <c r="O1735" s="414"/>
      <c r="P1735" s="414"/>
      <c r="Q1735" s="250"/>
      <c r="R1735" s="394"/>
      <c r="S1735" s="414"/>
      <c r="T1735" s="250"/>
      <c r="U1735" s="394"/>
      <c r="V1735" s="414"/>
    </row>
    <row r="1736" spans="1:22" customFormat="1" ht="15.75">
      <c r="A1736" s="121"/>
      <c r="B1736" s="121"/>
      <c r="C1736" s="121"/>
      <c r="D1736" s="121"/>
      <c r="E1736" s="121"/>
      <c r="F1736" s="121"/>
      <c r="G1736" s="121"/>
      <c r="H1736" s="121"/>
      <c r="I1736" s="121"/>
      <c r="J1736" s="10"/>
      <c r="K1736" s="225"/>
      <c r="L1736" s="415"/>
      <c r="M1736" s="414"/>
      <c r="N1736" s="414"/>
      <c r="O1736" s="414"/>
      <c r="P1736" s="414"/>
      <c r="Q1736" s="250"/>
      <c r="R1736" s="394"/>
      <c r="S1736" s="414"/>
      <c r="T1736" s="250"/>
      <c r="U1736" s="394"/>
      <c r="V1736" s="414"/>
    </row>
    <row r="1737" spans="1:22" customFormat="1" ht="15.75">
      <c r="A1737" s="121"/>
      <c r="B1737" s="121"/>
      <c r="C1737" s="121"/>
      <c r="D1737" s="121"/>
      <c r="E1737" s="121"/>
      <c r="F1737" s="121"/>
      <c r="G1737" s="121"/>
      <c r="H1737" s="121"/>
      <c r="I1737" s="121"/>
      <c r="J1737" s="10"/>
      <c r="K1737" s="225"/>
      <c r="L1737" s="415"/>
      <c r="M1737" s="414"/>
      <c r="N1737" s="414"/>
      <c r="O1737" s="414"/>
      <c r="P1737" s="414"/>
      <c r="Q1737" s="250"/>
      <c r="R1737" s="394"/>
      <c r="S1737" s="414"/>
      <c r="T1737" s="250"/>
      <c r="U1737" s="394"/>
      <c r="V1737" s="414"/>
    </row>
    <row r="1738" spans="1:22" customFormat="1" ht="15.75">
      <c r="A1738" s="121"/>
      <c r="B1738" s="121"/>
      <c r="C1738" s="121"/>
      <c r="D1738" s="121"/>
      <c r="E1738" s="121"/>
      <c r="F1738" s="121"/>
      <c r="G1738" s="121"/>
      <c r="H1738" s="121"/>
      <c r="I1738" s="121"/>
      <c r="J1738" s="10"/>
      <c r="K1738" s="225"/>
      <c r="L1738" s="415"/>
      <c r="M1738" s="414"/>
      <c r="N1738" s="414"/>
      <c r="O1738" s="414"/>
      <c r="P1738" s="414"/>
      <c r="Q1738" s="250"/>
      <c r="R1738" s="394"/>
      <c r="S1738" s="414"/>
      <c r="T1738" s="250"/>
      <c r="U1738" s="394"/>
      <c r="V1738" s="414"/>
    </row>
    <row r="1739" spans="1:22" customFormat="1" ht="15.75">
      <c r="A1739" s="121"/>
      <c r="B1739" s="121"/>
      <c r="C1739" s="121"/>
      <c r="D1739" s="121"/>
      <c r="E1739" s="121"/>
      <c r="F1739" s="121"/>
      <c r="G1739" s="121"/>
      <c r="H1739" s="121"/>
      <c r="I1739" s="121"/>
      <c r="J1739" s="10"/>
      <c r="K1739" s="225"/>
      <c r="L1739" s="415"/>
      <c r="M1739" s="414"/>
      <c r="N1739" s="414"/>
      <c r="O1739" s="414"/>
      <c r="P1739" s="414"/>
      <c r="Q1739" s="250"/>
      <c r="R1739" s="394"/>
      <c r="S1739" s="414"/>
      <c r="T1739" s="250"/>
      <c r="U1739" s="394"/>
      <c r="V1739" s="414"/>
    </row>
    <row r="1740" spans="1:22" customFormat="1" ht="15.75">
      <c r="A1740" s="121"/>
      <c r="B1740" s="121"/>
      <c r="C1740" s="121"/>
      <c r="D1740" s="121"/>
      <c r="E1740" s="121"/>
      <c r="F1740" s="121"/>
      <c r="G1740" s="121"/>
      <c r="H1740" s="121"/>
      <c r="I1740" s="121"/>
      <c r="J1740" s="10"/>
      <c r="K1740" s="225"/>
      <c r="L1740" s="415"/>
      <c r="M1740" s="414"/>
      <c r="N1740" s="414"/>
      <c r="O1740" s="414"/>
      <c r="P1740" s="414"/>
      <c r="Q1740" s="250"/>
      <c r="R1740" s="394"/>
      <c r="S1740" s="414"/>
      <c r="T1740" s="250"/>
      <c r="U1740" s="394"/>
      <c r="V1740" s="414"/>
    </row>
    <row r="1741" spans="1:22" customFormat="1" ht="15.75">
      <c r="A1741" s="121"/>
      <c r="B1741" s="121"/>
      <c r="C1741" s="121"/>
      <c r="D1741" s="121"/>
      <c r="E1741" s="121"/>
      <c r="F1741" s="121"/>
      <c r="G1741" s="121"/>
      <c r="H1741" s="121"/>
      <c r="I1741" s="121"/>
      <c r="J1741" s="10"/>
      <c r="K1741" s="225"/>
      <c r="L1741" s="415"/>
      <c r="M1741" s="414"/>
      <c r="N1741" s="414"/>
      <c r="O1741" s="414"/>
      <c r="P1741" s="414"/>
      <c r="Q1741" s="250"/>
      <c r="R1741" s="394"/>
      <c r="S1741" s="414"/>
      <c r="T1741" s="250"/>
      <c r="U1741" s="394"/>
      <c r="V1741" s="414"/>
    </row>
    <row r="1742" spans="1:22" customFormat="1" ht="15.75">
      <c r="A1742" s="121"/>
      <c r="B1742" s="121"/>
      <c r="C1742" s="121"/>
      <c r="D1742" s="121"/>
      <c r="E1742" s="121"/>
      <c r="F1742" s="121"/>
      <c r="G1742" s="121"/>
      <c r="H1742" s="121"/>
      <c r="I1742" s="121"/>
      <c r="J1742" s="10"/>
      <c r="K1742" s="225"/>
      <c r="L1742" s="415"/>
      <c r="M1742" s="414"/>
      <c r="N1742" s="414"/>
      <c r="O1742" s="414"/>
      <c r="P1742" s="414"/>
      <c r="Q1742" s="250"/>
      <c r="R1742" s="394"/>
      <c r="S1742" s="414"/>
      <c r="T1742" s="250"/>
      <c r="U1742" s="394"/>
      <c r="V1742" s="414"/>
    </row>
    <row r="1743" spans="1:22" customFormat="1" ht="15.75">
      <c r="A1743" s="121"/>
      <c r="B1743" s="121"/>
      <c r="C1743" s="121"/>
      <c r="D1743" s="121"/>
      <c r="E1743" s="121"/>
      <c r="F1743" s="121"/>
      <c r="G1743" s="121"/>
      <c r="H1743" s="121"/>
      <c r="I1743" s="121"/>
      <c r="J1743" s="10"/>
      <c r="K1743" s="225"/>
      <c r="L1743" s="415"/>
      <c r="M1743" s="414"/>
      <c r="N1743" s="414"/>
      <c r="O1743" s="414"/>
      <c r="P1743" s="414"/>
      <c r="Q1743" s="250"/>
      <c r="R1743" s="394"/>
      <c r="S1743" s="414"/>
      <c r="T1743" s="250"/>
      <c r="U1743" s="394"/>
      <c r="V1743" s="414"/>
    </row>
    <row r="1744" spans="1:22" customFormat="1" ht="15.75">
      <c r="A1744" s="121"/>
      <c r="B1744" s="121"/>
      <c r="C1744" s="121"/>
      <c r="D1744" s="121"/>
      <c r="E1744" s="121"/>
      <c r="F1744" s="121"/>
      <c r="G1744" s="121"/>
      <c r="H1744" s="121"/>
      <c r="I1744" s="121"/>
      <c r="J1744" s="10"/>
      <c r="K1744" s="225"/>
      <c r="L1744" s="415"/>
      <c r="M1744" s="414"/>
      <c r="N1744" s="414"/>
      <c r="O1744" s="414"/>
      <c r="P1744" s="414"/>
      <c r="Q1744" s="250"/>
      <c r="R1744" s="394"/>
      <c r="S1744" s="414"/>
      <c r="T1744" s="250"/>
      <c r="U1744" s="394"/>
      <c r="V1744" s="414"/>
    </row>
    <row r="1745" spans="1:22" customFormat="1" ht="15.75">
      <c r="A1745" s="121"/>
      <c r="B1745" s="121"/>
      <c r="C1745" s="121"/>
      <c r="D1745" s="121"/>
      <c r="E1745" s="121"/>
      <c r="F1745" s="121"/>
      <c r="G1745" s="121"/>
      <c r="H1745" s="121"/>
      <c r="I1745" s="121"/>
      <c r="J1745" s="10"/>
      <c r="K1745" s="225"/>
      <c r="L1745" s="415"/>
      <c r="M1745" s="414"/>
      <c r="N1745" s="414"/>
      <c r="O1745" s="414"/>
      <c r="P1745" s="414"/>
      <c r="Q1745" s="250"/>
      <c r="R1745" s="394"/>
      <c r="S1745" s="414"/>
      <c r="T1745" s="250"/>
      <c r="U1745" s="394"/>
      <c r="V1745" s="414"/>
    </row>
    <row r="1746" spans="1:22" customFormat="1" ht="15.75">
      <c r="A1746" s="121"/>
      <c r="B1746" s="121"/>
      <c r="C1746" s="121"/>
      <c r="D1746" s="121"/>
      <c r="E1746" s="121"/>
      <c r="F1746" s="121"/>
      <c r="G1746" s="121"/>
      <c r="H1746" s="121"/>
      <c r="I1746" s="121"/>
      <c r="J1746" s="10"/>
      <c r="K1746" s="225"/>
      <c r="L1746" s="415"/>
      <c r="M1746" s="414"/>
      <c r="N1746" s="414"/>
      <c r="O1746" s="414"/>
      <c r="P1746" s="414"/>
      <c r="Q1746" s="250"/>
      <c r="R1746" s="394"/>
      <c r="S1746" s="414"/>
      <c r="T1746" s="250"/>
      <c r="U1746" s="394"/>
      <c r="V1746" s="414"/>
    </row>
    <row r="1747" spans="1:22" customFormat="1" ht="15.75">
      <c r="A1747" s="121"/>
      <c r="B1747" s="121"/>
      <c r="C1747" s="121"/>
      <c r="D1747" s="121"/>
      <c r="E1747" s="121"/>
      <c r="F1747" s="121"/>
      <c r="G1747" s="121"/>
      <c r="H1747" s="121"/>
      <c r="I1747" s="121"/>
      <c r="J1747" s="10"/>
      <c r="K1747" s="225"/>
      <c r="L1747" s="415"/>
      <c r="M1747" s="414"/>
      <c r="N1747" s="414"/>
      <c r="O1747" s="414"/>
      <c r="P1747" s="414"/>
      <c r="Q1747" s="250"/>
      <c r="R1747" s="394"/>
      <c r="S1747" s="414"/>
      <c r="T1747" s="250"/>
      <c r="U1747" s="394"/>
      <c r="V1747" s="414"/>
    </row>
    <row r="1748" spans="1:22" customFormat="1" ht="15.75">
      <c r="A1748" s="121"/>
      <c r="B1748" s="121"/>
      <c r="C1748" s="121"/>
      <c r="D1748" s="121"/>
      <c r="E1748" s="121"/>
      <c r="F1748" s="121"/>
      <c r="G1748" s="121"/>
      <c r="H1748" s="121"/>
      <c r="I1748" s="121"/>
      <c r="J1748" s="10"/>
      <c r="K1748" s="225"/>
      <c r="L1748" s="415"/>
      <c r="M1748" s="414"/>
      <c r="N1748" s="414"/>
      <c r="O1748" s="414"/>
      <c r="P1748" s="414"/>
      <c r="Q1748" s="250"/>
      <c r="R1748" s="394"/>
      <c r="S1748" s="414"/>
      <c r="T1748" s="250"/>
      <c r="U1748" s="394"/>
      <c r="V1748" s="414"/>
    </row>
    <row r="1749" spans="1:22" customFormat="1" ht="15.75">
      <c r="A1749" s="121"/>
      <c r="B1749" s="121"/>
      <c r="C1749" s="121"/>
      <c r="D1749" s="121"/>
      <c r="E1749" s="121"/>
      <c r="F1749" s="121"/>
      <c r="G1749" s="121"/>
      <c r="H1749" s="121"/>
      <c r="I1749" s="121"/>
      <c r="J1749" s="10"/>
      <c r="K1749" s="225"/>
      <c r="L1749" s="415"/>
      <c r="M1749" s="414"/>
      <c r="N1749" s="414"/>
      <c r="O1749" s="414"/>
      <c r="P1749" s="414"/>
      <c r="Q1749" s="250"/>
      <c r="R1749" s="394"/>
      <c r="S1749" s="414"/>
      <c r="T1749" s="250"/>
      <c r="U1749" s="394"/>
      <c r="V1749" s="414"/>
    </row>
    <row r="1750" spans="1:22" customFormat="1" ht="15.75">
      <c r="A1750" s="121"/>
      <c r="B1750" s="121"/>
      <c r="C1750" s="121"/>
      <c r="D1750" s="121"/>
      <c r="E1750" s="121"/>
      <c r="F1750" s="121"/>
      <c r="G1750" s="121"/>
      <c r="H1750" s="121"/>
      <c r="I1750" s="121"/>
      <c r="J1750" s="10"/>
      <c r="K1750" s="225"/>
      <c r="L1750" s="415"/>
      <c r="M1750" s="414"/>
      <c r="N1750" s="414"/>
      <c r="O1750" s="414"/>
      <c r="P1750" s="414"/>
      <c r="Q1750" s="250"/>
      <c r="R1750" s="394"/>
      <c r="S1750" s="414"/>
      <c r="T1750" s="250"/>
      <c r="U1750" s="394"/>
      <c r="V1750" s="414"/>
    </row>
    <row r="1751" spans="1:22" customFormat="1" ht="15.75">
      <c r="A1751" s="121"/>
      <c r="B1751" s="121"/>
      <c r="C1751" s="121"/>
      <c r="D1751" s="121"/>
      <c r="E1751" s="121"/>
      <c r="F1751" s="121"/>
      <c r="G1751" s="121"/>
      <c r="H1751" s="121"/>
      <c r="I1751" s="121"/>
      <c r="J1751" s="10"/>
      <c r="K1751" s="225"/>
      <c r="L1751" s="415"/>
      <c r="M1751" s="414"/>
      <c r="N1751" s="414"/>
      <c r="O1751" s="414"/>
      <c r="P1751" s="414"/>
      <c r="Q1751" s="250"/>
      <c r="R1751" s="394"/>
      <c r="S1751" s="414"/>
      <c r="T1751" s="250"/>
      <c r="U1751" s="394"/>
      <c r="V1751" s="414"/>
    </row>
    <row r="1752" spans="1:22" customFormat="1" ht="15.75">
      <c r="A1752" s="121"/>
      <c r="B1752" s="121"/>
      <c r="C1752" s="121"/>
      <c r="D1752" s="121"/>
      <c r="E1752" s="121"/>
      <c r="F1752" s="121"/>
      <c r="G1752" s="121"/>
      <c r="H1752" s="121"/>
      <c r="I1752" s="121"/>
      <c r="J1752" s="10"/>
      <c r="K1752" s="225"/>
      <c r="L1752" s="415"/>
      <c r="M1752" s="414"/>
      <c r="N1752" s="414"/>
      <c r="O1752" s="414"/>
      <c r="P1752" s="414"/>
      <c r="Q1752" s="250"/>
      <c r="R1752" s="394"/>
      <c r="S1752" s="414"/>
      <c r="T1752" s="250"/>
      <c r="U1752" s="394"/>
      <c r="V1752" s="414"/>
    </row>
    <row r="1753" spans="1:22" customFormat="1" ht="15.75">
      <c r="A1753" s="121"/>
      <c r="B1753" s="121"/>
      <c r="C1753" s="121"/>
      <c r="D1753" s="121"/>
      <c r="E1753" s="121"/>
      <c r="F1753" s="121"/>
      <c r="G1753" s="121"/>
      <c r="H1753" s="121"/>
      <c r="I1753" s="121"/>
      <c r="J1753" s="10"/>
      <c r="K1753" s="225"/>
      <c r="L1753" s="415"/>
      <c r="M1753" s="414"/>
      <c r="N1753" s="414"/>
      <c r="O1753" s="414"/>
      <c r="P1753" s="414"/>
      <c r="Q1753" s="250"/>
      <c r="R1753" s="394"/>
      <c r="S1753" s="414"/>
      <c r="T1753" s="250"/>
      <c r="U1753" s="394"/>
      <c r="V1753" s="414"/>
    </row>
    <row r="1754" spans="1:22" customFormat="1" ht="15.75">
      <c r="A1754" s="121"/>
      <c r="B1754" s="121"/>
      <c r="C1754" s="121"/>
      <c r="D1754" s="121"/>
      <c r="E1754" s="121"/>
      <c r="F1754" s="121"/>
      <c r="G1754" s="121"/>
      <c r="H1754" s="121"/>
      <c r="I1754" s="121"/>
      <c r="J1754" s="10"/>
      <c r="K1754" s="225"/>
      <c r="L1754" s="415"/>
      <c r="M1754" s="414"/>
      <c r="N1754" s="414"/>
      <c r="O1754" s="414"/>
      <c r="P1754" s="414"/>
      <c r="Q1754" s="250"/>
      <c r="R1754" s="394"/>
      <c r="S1754" s="414"/>
      <c r="T1754" s="250"/>
      <c r="U1754" s="394"/>
      <c r="V1754" s="414"/>
    </row>
    <row r="1755" spans="1:22" customFormat="1" ht="15.75">
      <c r="A1755" s="121"/>
      <c r="B1755" s="121"/>
      <c r="C1755" s="121"/>
      <c r="D1755" s="121"/>
      <c r="E1755" s="121"/>
      <c r="F1755" s="121"/>
      <c r="G1755" s="121"/>
      <c r="H1755" s="121"/>
      <c r="I1755" s="121"/>
      <c r="J1755" s="10"/>
      <c r="K1755" s="225"/>
      <c r="L1755" s="415"/>
      <c r="M1755" s="414"/>
      <c r="N1755" s="414"/>
      <c r="O1755" s="414"/>
      <c r="P1755" s="414"/>
      <c r="Q1755" s="250"/>
      <c r="R1755" s="394"/>
      <c r="S1755" s="414"/>
      <c r="T1755" s="250"/>
      <c r="U1755" s="394"/>
      <c r="V1755" s="414"/>
    </row>
    <row r="1756" spans="1:22" customFormat="1" ht="15.75">
      <c r="A1756" s="121"/>
      <c r="B1756" s="121"/>
      <c r="C1756" s="121"/>
      <c r="D1756" s="121"/>
      <c r="E1756" s="121"/>
      <c r="F1756" s="121"/>
      <c r="G1756" s="121"/>
      <c r="H1756" s="121"/>
      <c r="I1756" s="121"/>
      <c r="J1756" s="10"/>
      <c r="K1756" s="225"/>
      <c r="L1756" s="415"/>
      <c r="M1756" s="414"/>
      <c r="N1756" s="414"/>
      <c r="O1756" s="414"/>
      <c r="P1756" s="414"/>
      <c r="Q1756" s="250"/>
      <c r="R1756" s="394"/>
      <c r="S1756" s="414"/>
      <c r="T1756" s="250"/>
      <c r="U1756" s="394"/>
      <c r="V1756" s="414"/>
    </row>
    <row r="1757" spans="1:22" customFormat="1" ht="15.75">
      <c r="A1757" s="121"/>
      <c r="B1757" s="121"/>
      <c r="C1757" s="121"/>
      <c r="D1757" s="121"/>
      <c r="E1757" s="121"/>
      <c r="F1757" s="121"/>
      <c r="G1757" s="121"/>
      <c r="H1757" s="121"/>
      <c r="I1757" s="121"/>
      <c r="J1757" s="10"/>
      <c r="K1757" s="225"/>
      <c r="L1757" s="415"/>
      <c r="M1757" s="414"/>
      <c r="N1757" s="414"/>
      <c r="O1757" s="414"/>
      <c r="P1757" s="414"/>
      <c r="Q1757" s="250"/>
      <c r="R1757" s="394"/>
      <c r="S1757" s="414"/>
      <c r="T1757" s="250"/>
      <c r="U1757" s="394"/>
      <c r="V1757" s="414"/>
    </row>
    <row r="1758" spans="1:22" customFormat="1" ht="15.75">
      <c r="A1758" s="121"/>
      <c r="B1758" s="121"/>
      <c r="C1758" s="121"/>
      <c r="D1758" s="121"/>
      <c r="E1758" s="121"/>
      <c r="F1758" s="121"/>
      <c r="G1758" s="121"/>
      <c r="H1758" s="121"/>
      <c r="I1758" s="121"/>
      <c r="J1758" s="10"/>
      <c r="K1758" s="225"/>
      <c r="L1758" s="415"/>
      <c r="M1758" s="414"/>
      <c r="N1758" s="414"/>
      <c r="O1758" s="414"/>
      <c r="P1758" s="414"/>
      <c r="Q1758" s="250"/>
      <c r="R1758" s="394"/>
      <c r="S1758" s="414"/>
      <c r="T1758" s="250"/>
      <c r="U1758" s="394"/>
      <c r="V1758" s="414"/>
    </row>
    <row r="1759" spans="1:22" customFormat="1" ht="15.75">
      <c r="A1759" s="121"/>
      <c r="B1759" s="121"/>
      <c r="C1759" s="121"/>
      <c r="D1759" s="121"/>
      <c r="E1759" s="121"/>
      <c r="F1759" s="121"/>
      <c r="G1759" s="121"/>
      <c r="H1759" s="121"/>
      <c r="I1759" s="121"/>
      <c r="J1759" s="10"/>
      <c r="K1759" s="225"/>
      <c r="L1759" s="415"/>
      <c r="M1759" s="414"/>
      <c r="N1759" s="414"/>
      <c r="O1759" s="414"/>
      <c r="P1759" s="414"/>
      <c r="Q1759" s="250"/>
      <c r="R1759" s="394"/>
      <c r="S1759" s="414"/>
      <c r="T1759" s="250"/>
      <c r="U1759" s="394"/>
      <c r="V1759" s="414"/>
    </row>
    <row r="1760" spans="1:22" customFormat="1" ht="15.75">
      <c r="A1760" s="121"/>
      <c r="B1760" s="121"/>
      <c r="C1760" s="121"/>
      <c r="D1760" s="121"/>
      <c r="E1760" s="121"/>
      <c r="F1760" s="121"/>
      <c r="G1760" s="121"/>
      <c r="H1760" s="121"/>
      <c r="I1760" s="121"/>
      <c r="J1760" s="10"/>
      <c r="K1760" s="225"/>
      <c r="L1760" s="415"/>
      <c r="M1760" s="414"/>
      <c r="N1760" s="414"/>
      <c r="O1760" s="414"/>
      <c r="P1760" s="414"/>
      <c r="Q1760" s="250"/>
      <c r="R1760" s="394"/>
      <c r="S1760" s="414"/>
      <c r="T1760" s="250"/>
      <c r="U1760" s="394"/>
      <c r="V1760" s="414"/>
    </row>
    <row r="1761" spans="1:22" customFormat="1" ht="15.75">
      <c r="A1761" s="121"/>
      <c r="B1761" s="121"/>
      <c r="C1761" s="121"/>
      <c r="D1761" s="121"/>
      <c r="E1761" s="121"/>
      <c r="F1761" s="121"/>
      <c r="G1761" s="121"/>
      <c r="H1761" s="121"/>
      <c r="I1761" s="121"/>
      <c r="J1761" s="10"/>
      <c r="K1761" s="225"/>
      <c r="L1761" s="415"/>
      <c r="M1761" s="414"/>
      <c r="N1761" s="414"/>
      <c r="O1761" s="414"/>
      <c r="P1761" s="414"/>
      <c r="Q1761" s="250"/>
      <c r="R1761" s="394"/>
      <c r="S1761" s="414"/>
      <c r="T1761" s="250"/>
      <c r="U1761" s="394"/>
      <c r="V1761" s="414"/>
    </row>
    <row r="1762" spans="1:22" customFormat="1" ht="15.75">
      <c r="A1762" s="121"/>
      <c r="B1762" s="121"/>
      <c r="C1762" s="121"/>
      <c r="D1762" s="121"/>
      <c r="E1762" s="121"/>
      <c r="F1762" s="121"/>
      <c r="G1762" s="121"/>
      <c r="H1762" s="121"/>
      <c r="I1762" s="121"/>
      <c r="J1762" s="10"/>
      <c r="K1762" s="225"/>
      <c r="L1762" s="415"/>
      <c r="M1762" s="414"/>
      <c r="N1762" s="414"/>
      <c r="O1762" s="414"/>
      <c r="P1762" s="414"/>
      <c r="Q1762" s="250"/>
      <c r="R1762" s="394"/>
      <c r="S1762" s="414"/>
      <c r="T1762" s="250"/>
      <c r="U1762" s="394"/>
      <c r="V1762" s="414"/>
    </row>
    <row r="1763" spans="1:22" customFormat="1" ht="15.75">
      <c r="A1763" s="121"/>
      <c r="B1763" s="121"/>
      <c r="C1763" s="121"/>
      <c r="D1763" s="121"/>
      <c r="E1763" s="121"/>
      <c r="F1763" s="121"/>
      <c r="G1763" s="121"/>
      <c r="H1763" s="121"/>
      <c r="I1763" s="121"/>
      <c r="J1763" s="10"/>
      <c r="K1763" s="225"/>
      <c r="L1763" s="415"/>
      <c r="M1763" s="414"/>
      <c r="N1763" s="414"/>
      <c r="O1763" s="414"/>
      <c r="P1763" s="414"/>
      <c r="Q1763" s="250"/>
      <c r="R1763" s="394"/>
      <c r="S1763" s="414"/>
      <c r="T1763" s="250"/>
      <c r="U1763" s="394"/>
      <c r="V1763" s="414"/>
    </row>
    <row r="1764" spans="1:22" customFormat="1" ht="15.75">
      <c r="A1764" s="121"/>
      <c r="B1764" s="121"/>
      <c r="C1764" s="121"/>
      <c r="D1764" s="121"/>
      <c r="E1764" s="121"/>
      <c r="F1764" s="121"/>
      <c r="G1764" s="121"/>
      <c r="H1764" s="121"/>
      <c r="I1764" s="121"/>
      <c r="J1764" s="10"/>
      <c r="K1764" s="225"/>
      <c r="L1764" s="415"/>
      <c r="M1764" s="414"/>
      <c r="N1764" s="414"/>
      <c r="O1764" s="414"/>
      <c r="P1764" s="414"/>
      <c r="Q1764" s="250"/>
      <c r="R1764" s="394"/>
      <c r="S1764" s="414"/>
      <c r="T1764" s="250"/>
      <c r="U1764" s="394"/>
      <c r="V1764" s="414"/>
    </row>
    <row r="1765" spans="1:22" customFormat="1" ht="15.75">
      <c r="A1765" s="121"/>
      <c r="B1765" s="121"/>
      <c r="C1765" s="121"/>
      <c r="D1765" s="121"/>
      <c r="E1765" s="121"/>
      <c r="F1765" s="121"/>
      <c r="G1765" s="121"/>
      <c r="H1765" s="121"/>
      <c r="I1765" s="121"/>
      <c r="J1765" s="10"/>
      <c r="K1765" s="225"/>
      <c r="L1765" s="415"/>
      <c r="M1765" s="414"/>
      <c r="N1765" s="414"/>
      <c r="O1765" s="414"/>
      <c r="P1765" s="414"/>
      <c r="Q1765" s="250"/>
      <c r="R1765" s="394"/>
      <c r="S1765" s="414"/>
      <c r="T1765" s="250"/>
      <c r="U1765" s="394"/>
      <c r="V1765" s="414"/>
    </row>
    <row r="1766" spans="1:22" customFormat="1" ht="15.75">
      <c r="A1766" s="121"/>
      <c r="B1766" s="121"/>
      <c r="C1766" s="121"/>
      <c r="D1766" s="121"/>
      <c r="E1766" s="121"/>
      <c r="F1766" s="121"/>
      <c r="G1766" s="121"/>
      <c r="H1766" s="121"/>
      <c r="I1766" s="121"/>
      <c r="J1766" s="10"/>
      <c r="K1766" s="225"/>
      <c r="L1766" s="415"/>
      <c r="M1766" s="414"/>
      <c r="N1766" s="414"/>
      <c r="O1766" s="414"/>
      <c r="P1766" s="414"/>
      <c r="Q1766" s="250"/>
      <c r="R1766" s="394"/>
      <c r="S1766" s="414"/>
      <c r="T1766" s="250"/>
      <c r="U1766" s="394"/>
      <c r="V1766" s="414"/>
    </row>
    <row r="1767" spans="1:22" customFormat="1" ht="15.75">
      <c r="A1767" s="121"/>
      <c r="B1767" s="121"/>
      <c r="C1767" s="121"/>
      <c r="D1767" s="121"/>
      <c r="E1767" s="121"/>
      <c r="F1767" s="121"/>
      <c r="G1767" s="121"/>
      <c r="H1767" s="121"/>
      <c r="I1767" s="121"/>
      <c r="J1767" s="10"/>
      <c r="K1767" s="225"/>
      <c r="L1767" s="415"/>
      <c r="M1767" s="414"/>
      <c r="N1767" s="414"/>
      <c r="O1767" s="414"/>
      <c r="P1767" s="414"/>
      <c r="Q1767" s="250"/>
      <c r="R1767" s="394"/>
      <c r="S1767" s="414"/>
      <c r="T1767" s="250"/>
      <c r="U1767" s="394"/>
      <c r="V1767" s="414"/>
    </row>
    <row r="1768" spans="1:22" customFormat="1" ht="15.75">
      <c r="A1768" s="121"/>
      <c r="B1768" s="121"/>
      <c r="C1768" s="121"/>
      <c r="D1768" s="121"/>
      <c r="E1768" s="121"/>
      <c r="F1768" s="121"/>
      <c r="G1768" s="121"/>
      <c r="H1768" s="121"/>
      <c r="I1768" s="121"/>
      <c r="J1768" s="10"/>
      <c r="K1768" s="225"/>
      <c r="L1768" s="415"/>
      <c r="M1768" s="414"/>
      <c r="N1768" s="414"/>
      <c r="O1768" s="414"/>
      <c r="P1768" s="414"/>
      <c r="Q1768" s="250"/>
      <c r="R1768" s="394"/>
      <c r="S1768" s="414"/>
      <c r="T1768" s="250"/>
      <c r="U1768" s="394"/>
      <c r="V1768" s="414"/>
    </row>
    <row r="1769" spans="1:22" customFormat="1" ht="15.75">
      <c r="A1769" s="121"/>
      <c r="B1769" s="121"/>
      <c r="C1769" s="121"/>
      <c r="D1769" s="121"/>
      <c r="E1769" s="121"/>
      <c r="F1769" s="121"/>
      <c r="G1769" s="121"/>
      <c r="H1769" s="121"/>
      <c r="I1769" s="121"/>
      <c r="J1769" s="10"/>
      <c r="K1769" s="225"/>
      <c r="L1769" s="415"/>
      <c r="M1769" s="414"/>
      <c r="N1769" s="414"/>
      <c r="O1769" s="414"/>
      <c r="P1769" s="414"/>
      <c r="Q1769" s="250"/>
      <c r="R1769" s="394"/>
      <c r="S1769" s="414"/>
      <c r="T1769" s="250"/>
      <c r="U1769" s="394"/>
      <c r="V1769" s="414"/>
    </row>
    <row r="1770" spans="1:22" customFormat="1" ht="15.75">
      <c r="A1770" s="121"/>
      <c r="B1770" s="121"/>
      <c r="C1770" s="121"/>
      <c r="D1770" s="121"/>
      <c r="E1770" s="121"/>
      <c r="F1770" s="121"/>
      <c r="G1770" s="121"/>
      <c r="H1770" s="121"/>
      <c r="I1770" s="121"/>
      <c r="J1770" s="10"/>
      <c r="K1770" s="225"/>
      <c r="L1770" s="415"/>
      <c r="M1770" s="414"/>
      <c r="N1770" s="414"/>
      <c r="O1770" s="414"/>
      <c r="P1770" s="414"/>
      <c r="Q1770" s="250"/>
      <c r="R1770" s="394"/>
      <c r="S1770" s="414"/>
      <c r="T1770" s="250"/>
      <c r="U1770" s="394"/>
      <c r="V1770" s="414"/>
    </row>
    <row r="1771" spans="1:22" customFormat="1" ht="15.75">
      <c r="A1771" s="121"/>
      <c r="B1771" s="121"/>
      <c r="C1771" s="121"/>
      <c r="D1771" s="121"/>
      <c r="E1771" s="121"/>
      <c r="F1771" s="121"/>
      <c r="G1771" s="121"/>
      <c r="H1771" s="121"/>
      <c r="I1771" s="121"/>
      <c r="J1771" s="10"/>
      <c r="K1771" s="225"/>
      <c r="L1771" s="415"/>
      <c r="M1771" s="414"/>
      <c r="N1771" s="414"/>
      <c r="O1771" s="414"/>
      <c r="P1771" s="414"/>
      <c r="Q1771" s="250"/>
      <c r="R1771" s="394"/>
      <c r="S1771" s="414"/>
      <c r="T1771" s="250"/>
      <c r="U1771" s="394"/>
      <c r="V1771" s="414"/>
    </row>
    <row r="1772" spans="1:22" customFormat="1" ht="15.75">
      <c r="A1772" s="121"/>
      <c r="B1772" s="121"/>
      <c r="C1772" s="121"/>
      <c r="D1772" s="121"/>
      <c r="E1772" s="121"/>
      <c r="F1772" s="121"/>
      <c r="G1772" s="121"/>
      <c r="H1772" s="121"/>
      <c r="I1772" s="121"/>
      <c r="J1772" s="10"/>
      <c r="K1772" s="225"/>
      <c r="L1772" s="415"/>
      <c r="M1772" s="414"/>
      <c r="N1772" s="414"/>
      <c r="O1772" s="414"/>
      <c r="P1772" s="414"/>
      <c r="Q1772" s="250"/>
      <c r="R1772" s="394"/>
      <c r="S1772" s="414"/>
      <c r="T1772" s="250"/>
      <c r="U1772" s="394"/>
      <c r="V1772" s="414"/>
    </row>
    <row r="1773" spans="1:22" customFormat="1" ht="15.75">
      <c r="A1773" s="121"/>
      <c r="B1773" s="121"/>
      <c r="C1773" s="121"/>
      <c r="D1773" s="121"/>
      <c r="E1773" s="121"/>
      <c r="F1773" s="121"/>
      <c r="G1773" s="121"/>
      <c r="H1773" s="121"/>
      <c r="I1773" s="121"/>
      <c r="J1773" s="10"/>
      <c r="K1773" s="225"/>
      <c r="L1773" s="415"/>
      <c r="M1773" s="414"/>
      <c r="N1773" s="414"/>
      <c r="O1773" s="414"/>
      <c r="P1773" s="414"/>
      <c r="Q1773" s="250"/>
      <c r="R1773" s="394"/>
      <c r="S1773" s="414"/>
      <c r="T1773" s="250"/>
      <c r="U1773" s="394"/>
      <c r="V1773" s="414"/>
    </row>
    <row r="1774" spans="1:22" customFormat="1" ht="15.75">
      <c r="A1774" s="121"/>
      <c r="B1774" s="121"/>
      <c r="C1774" s="121"/>
      <c r="D1774" s="121"/>
      <c r="E1774" s="121"/>
      <c r="F1774" s="121"/>
      <c r="G1774" s="121"/>
      <c r="H1774" s="121"/>
      <c r="I1774" s="121"/>
      <c r="J1774" s="10"/>
      <c r="K1774" s="225"/>
      <c r="L1774" s="415"/>
      <c r="M1774" s="414"/>
      <c r="N1774" s="414"/>
      <c r="O1774" s="414"/>
      <c r="P1774" s="414"/>
      <c r="Q1774" s="250"/>
      <c r="R1774" s="394"/>
      <c r="S1774" s="414"/>
      <c r="T1774" s="250"/>
      <c r="U1774" s="394"/>
      <c r="V1774" s="414"/>
    </row>
    <row r="1775" spans="1:22" customFormat="1" ht="15.75">
      <c r="A1775" s="121"/>
      <c r="B1775" s="121"/>
      <c r="C1775" s="121"/>
      <c r="D1775" s="121"/>
      <c r="E1775" s="121"/>
      <c r="F1775" s="121"/>
      <c r="G1775" s="121"/>
      <c r="H1775" s="121"/>
      <c r="I1775" s="121"/>
      <c r="J1775" s="10"/>
      <c r="K1775" s="225"/>
      <c r="L1775" s="415"/>
      <c r="M1775" s="414"/>
      <c r="N1775" s="414"/>
      <c r="O1775" s="414"/>
      <c r="P1775" s="414"/>
      <c r="Q1775" s="250"/>
      <c r="R1775" s="394"/>
      <c r="S1775" s="414"/>
      <c r="T1775" s="250"/>
      <c r="U1775" s="394"/>
      <c r="V1775" s="414"/>
    </row>
    <row r="1776" spans="1:22" customFormat="1" ht="15.75">
      <c r="A1776" s="121"/>
      <c r="B1776" s="121"/>
      <c r="C1776" s="121"/>
      <c r="D1776" s="121"/>
      <c r="E1776" s="121"/>
      <c r="F1776" s="121"/>
      <c r="G1776" s="121"/>
      <c r="H1776" s="121"/>
      <c r="I1776" s="121"/>
      <c r="J1776" s="10"/>
      <c r="K1776" s="225"/>
      <c r="L1776" s="415"/>
      <c r="M1776" s="414"/>
      <c r="N1776" s="414"/>
      <c r="O1776" s="414"/>
      <c r="P1776" s="414"/>
      <c r="Q1776" s="250"/>
      <c r="R1776" s="394"/>
      <c r="S1776" s="414"/>
      <c r="T1776" s="250"/>
      <c r="U1776" s="394"/>
      <c r="V1776" s="414"/>
    </row>
    <row r="1777" spans="1:22" customFormat="1" ht="15.75">
      <c r="A1777" s="121"/>
      <c r="B1777" s="121"/>
      <c r="C1777" s="121"/>
      <c r="D1777" s="121"/>
      <c r="E1777" s="121"/>
      <c r="F1777" s="121"/>
      <c r="G1777" s="121"/>
      <c r="H1777" s="121"/>
      <c r="I1777" s="121"/>
      <c r="J1777" s="10"/>
      <c r="K1777" s="225"/>
      <c r="L1777" s="415"/>
      <c r="M1777" s="414"/>
      <c r="N1777" s="414"/>
      <c r="O1777" s="414"/>
      <c r="P1777" s="414"/>
      <c r="Q1777" s="250"/>
      <c r="R1777" s="394"/>
      <c r="S1777" s="414"/>
      <c r="T1777" s="250"/>
      <c r="U1777" s="394"/>
      <c r="V1777" s="414"/>
    </row>
    <row r="1778" spans="1:22" customFormat="1" ht="15.75">
      <c r="A1778" s="121"/>
      <c r="B1778" s="121"/>
      <c r="C1778" s="121"/>
      <c r="D1778" s="121"/>
      <c r="E1778" s="121"/>
      <c r="F1778" s="121"/>
      <c r="G1778" s="121"/>
      <c r="H1778" s="121"/>
      <c r="I1778" s="121"/>
      <c r="J1778" s="10"/>
      <c r="K1778" s="225"/>
      <c r="L1778" s="415"/>
      <c r="M1778" s="414"/>
      <c r="N1778" s="414"/>
      <c r="O1778" s="414"/>
      <c r="P1778" s="414"/>
      <c r="Q1778" s="250"/>
      <c r="R1778" s="394"/>
      <c r="S1778" s="414"/>
      <c r="T1778" s="250"/>
      <c r="U1778" s="394"/>
      <c r="V1778" s="414"/>
    </row>
    <row r="1779" spans="1:22" customFormat="1" ht="15.75">
      <c r="A1779" s="121"/>
      <c r="B1779" s="121"/>
      <c r="C1779" s="121"/>
      <c r="D1779" s="121"/>
      <c r="E1779" s="121"/>
      <c r="F1779" s="121"/>
      <c r="G1779" s="121"/>
      <c r="H1779" s="121"/>
      <c r="I1779" s="121"/>
      <c r="J1779" s="10"/>
      <c r="K1779" s="225"/>
      <c r="L1779" s="415"/>
      <c r="M1779" s="414"/>
      <c r="N1779" s="414"/>
      <c r="O1779" s="414"/>
      <c r="P1779" s="414"/>
      <c r="Q1779" s="250"/>
      <c r="R1779" s="394"/>
      <c r="S1779" s="414"/>
      <c r="T1779" s="250"/>
      <c r="U1779" s="394"/>
      <c r="V1779" s="414"/>
    </row>
    <row r="1780" spans="1:22" customFormat="1" ht="15.75">
      <c r="A1780" s="121"/>
      <c r="B1780" s="121"/>
      <c r="C1780" s="121"/>
      <c r="D1780" s="121"/>
      <c r="E1780" s="121"/>
      <c r="F1780" s="121"/>
      <c r="G1780" s="121"/>
      <c r="H1780" s="121"/>
      <c r="I1780" s="121"/>
      <c r="J1780" s="10"/>
      <c r="K1780" s="225"/>
      <c r="L1780" s="415"/>
      <c r="M1780" s="414"/>
      <c r="N1780" s="414"/>
      <c r="O1780" s="414"/>
      <c r="P1780" s="414"/>
      <c r="Q1780" s="250"/>
      <c r="R1780" s="394"/>
      <c r="S1780" s="414"/>
      <c r="T1780" s="250"/>
      <c r="U1780" s="394"/>
      <c r="V1780" s="414"/>
    </row>
    <row r="1781" spans="1:22" customFormat="1" ht="15.75">
      <c r="A1781" s="121"/>
      <c r="B1781" s="121"/>
      <c r="C1781" s="121"/>
      <c r="D1781" s="121"/>
      <c r="E1781" s="121"/>
      <c r="F1781" s="121"/>
      <c r="G1781" s="121"/>
      <c r="H1781" s="121"/>
      <c r="I1781" s="121"/>
      <c r="J1781" s="10"/>
      <c r="K1781" s="225"/>
      <c r="L1781" s="415"/>
      <c r="M1781" s="414"/>
      <c r="N1781" s="414"/>
      <c r="O1781" s="414"/>
      <c r="P1781" s="414"/>
      <c r="Q1781" s="250"/>
      <c r="R1781" s="394"/>
      <c r="S1781" s="414"/>
      <c r="T1781" s="250"/>
      <c r="U1781" s="394"/>
      <c r="V1781" s="414"/>
    </row>
    <row r="1782" spans="1:22" customFormat="1" ht="15.75">
      <c r="A1782" s="121"/>
      <c r="B1782" s="121"/>
      <c r="C1782" s="121"/>
      <c r="D1782" s="121"/>
      <c r="E1782" s="121"/>
      <c r="F1782" s="121"/>
      <c r="G1782" s="121"/>
      <c r="H1782" s="121"/>
      <c r="I1782" s="121"/>
      <c r="J1782" s="10"/>
      <c r="K1782" s="225"/>
      <c r="L1782" s="415"/>
      <c r="M1782" s="414"/>
      <c r="N1782" s="414"/>
      <c r="O1782" s="414"/>
      <c r="P1782" s="414"/>
      <c r="Q1782" s="250"/>
      <c r="R1782" s="394"/>
      <c r="S1782" s="414"/>
      <c r="T1782" s="250"/>
      <c r="U1782" s="394"/>
      <c r="V1782" s="414"/>
    </row>
    <row r="1783" spans="1:22" customFormat="1" ht="15.75">
      <c r="A1783" s="121"/>
      <c r="B1783" s="121"/>
      <c r="C1783" s="121"/>
      <c r="D1783" s="121"/>
      <c r="E1783" s="121"/>
      <c r="F1783" s="121"/>
      <c r="G1783" s="121"/>
      <c r="H1783" s="121"/>
      <c r="I1783" s="121"/>
      <c r="J1783" s="10"/>
      <c r="K1783" s="225"/>
      <c r="L1783" s="415"/>
      <c r="M1783" s="414"/>
      <c r="N1783" s="414"/>
      <c r="O1783" s="414"/>
      <c r="P1783" s="414"/>
      <c r="Q1783" s="250"/>
      <c r="R1783" s="394"/>
      <c r="S1783" s="414"/>
      <c r="T1783" s="250"/>
      <c r="U1783" s="394"/>
      <c r="V1783" s="414"/>
    </row>
    <row r="1784" spans="1:22" customFormat="1" ht="15.75">
      <c r="A1784" s="121"/>
      <c r="B1784" s="121"/>
      <c r="C1784" s="121"/>
      <c r="D1784" s="121"/>
      <c r="E1784" s="121"/>
      <c r="F1784" s="121"/>
      <c r="G1784" s="121"/>
      <c r="H1784" s="121"/>
      <c r="I1784" s="121"/>
      <c r="J1784" s="10"/>
      <c r="K1784" s="225"/>
      <c r="L1784" s="415"/>
      <c r="M1784" s="414"/>
      <c r="N1784" s="414"/>
      <c r="O1784" s="414"/>
      <c r="P1784" s="414"/>
      <c r="Q1784" s="250"/>
      <c r="R1784" s="394"/>
      <c r="S1784" s="414"/>
      <c r="T1784" s="250"/>
      <c r="U1784" s="394"/>
      <c r="V1784" s="414"/>
    </row>
    <row r="1785" spans="1:22" customFormat="1" ht="15.75">
      <c r="A1785" s="121"/>
      <c r="B1785" s="121"/>
      <c r="C1785" s="121"/>
      <c r="D1785" s="121"/>
      <c r="E1785" s="121"/>
      <c r="F1785" s="121"/>
      <c r="G1785" s="121"/>
      <c r="H1785" s="121"/>
      <c r="I1785" s="121"/>
      <c r="J1785" s="10"/>
      <c r="K1785" s="225"/>
      <c r="L1785" s="415"/>
      <c r="M1785" s="414"/>
      <c r="N1785" s="414"/>
      <c r="O1785" s="414"/>
      <c r="P1785" s="414"/>
      <c r="Q1785" s="250"/>
      <c r="R1785" s="394"/>
      <c r="S1785" s="414"/>
      <c r="T1785" s="250"/>
      <c r="U1785" s="394"/>
      <c r="V1785" s="414"/>
    </row>
    <row r="1786" spans="1:22" customFormat="1" ht="15.75">
      <c r="A1786" s="121"/>
      <c r="B1786" s="121"/>
      <c r="C1786" s="121"/>
      <c r="D1786" s="121"/>
      <c r="E1786" s="121"/>
      <c r="F1786" s="121"/>
      <c r="G1786" s="121"/>
      <c r="H1786" s="121"/>
      <c r="I1786" s="121"/>
      <c r="J1786" s="10"/>
      <c r="K1786" s="225"/>
      <c r="L1786" s="415"/>
      <c r="M1786" s="414"/>
      <c r="N1786" s="414"/>
      <c r="O1786" s="414"/>
      <c r="P1786" s="414"/>
      <c r="Q1786" s="250"/>
      <c r="R1786" s="394"/>
      <c r="S1786" s="414"/>
      <c r="T1786" s="250"/>
      <c r="U1786" s="394"/>
      <c r="V1786" s="414"/>
    </row>
    <row r="1787" spans="1:22" customFormat="1" ht="15.75">
      <c r="A1787" s="121"/>
      <c r="B1787" s="121"/>
      <c r="C1787" s="121"/>
      <c r="D1787" s="121"/>
      <c r="E1787" s="121"/>
      <c r="F1787" s="121"/>
      <c r="G1787" s="121"/>
      <c r="H1787" s="121"/>
      <c r="I1787" s="121"/>
      <c r="J1787" s="10"/>
      <c r="K1787" s="225"/>
      <c r="L1787" s="415"/>
      <c r="M1787" s="414"/>
      <c r="N1787" s="414"/>
      <c r="O1787" s="414"/>
      <c r="P1787" s="414"/>
      <c r="Q1787" s="250"/>
      <c r="R1787" s="394"/>
      <c r="S1787" s="414"/>
      <c r="T1787" s="250"/>
      <c r="U1787" s="394"/>
      <c r="V1787" s="414"/>
    </row>
    <row r="1788" spans="1:22" customFormat="1" ht="15.75">
      <c r="A1788" s="121"/>
      <c r="B1788" s="121"/>
      <c r="C1788" s="121"/>
      <c r="D1788" s="121"/>
      <c r="E1788" s="121"/>
      <c r="F1788" s="121"/>
      <c r="G1788" s="121"/>
      <c r="H1788" s="121"/>
      <c r="I1788" s="121"/>
      <c r="J1788" s="10"/>
      <c r="K1788" s="225"/>
      <c r="L1788" s="415"/>
      <c r="M1788" s="414"/>
      <c r="N1788" s="414"/>
      <c r="O1788" s="414"/>
      <c r="P1788" s="414"/>
      <c r="Q1788" s="250"/>
      <c r="R1788" s="394"/>
      <c r="S1788" s="414"/>
      <c r="T1788" s="250"/>
      <c r="U1788" s="394"/>
      <c r="V1788" s="414"/>
    </row>
    <row r="1789" spans="1:22" customFormat="1" ht="15.75">
      <c r="A1789" s="121"/>
      <c r="B1789" s="121"/>
      <c r="C1789" s="121"/>
      <c r="D1789" s="121"/>
      <c r="E1789" s="121"/>
      <c r="F1789" s="121"/>
      <c r="G1789" s="121"/>
      <c r="H1789" s="121"/>
      <c r="I1789" s="121"/>
      <c r="J1789" s="10"/>
      <c r="K1789" s="225"/>
      <c r="L1789" s="415"/>
      <c r="M1789" s="414"/>
      <c r="N1789" s="414"/>
      <c r="O1789" s="414"/>
      <c r="P1789" s="414"/>
      <c r="Q1789" s="250"/>
      <c r="R1789" s="394"/>
      <c r="S1789" s="414"/>
      <c r="T1789" s="250"/>
      <c r="U1789" s="394"/>
      <c r="V1789" s="414"/>
    </row>
    <row r="1790" spans="1:22" customFormat="1" ht="15.75">
      <c r="A1790" s="121"/>
      <c r="B1790" s="121"/>
      <c r="C1790" s="121"/>
      <c r="D1790" s="121"/>
      <c r="E1790" s="121"/>
      <c r="F1790" s="121"/>
      <c r="G1790" s="121"/>
      <c r="H1790" s="121"/>
      <c r="I1790" s="121"/>
      <c r="J1790" s="10"/>
      <c r="K1790" s="225"/>
      <c r="L1790" s="415"/>
      <c r="M1790" s="414"/>
      <c r="N1790" s="414"/>
      <c r="O1790" s="414"/>
      <c r="P1790" s="414"/>
      <c r="Q1790" s="250"/>
      <c r="R1790" s="394"/>
      <c r="S1790" s="414"/>
      <c r="T1790" s="250"/>
      <c r="U1790" s="394"/>
      <c r="V1790" s="414"/>
    </row>
    <row r="1791" spans="1:22" customFormat="1" ht="15.75">
      <c r="A1791" s="121"/>
      <c r="B1791" s="121"/>
      <c r="C1791" s="121"/>
      <c r="D1791" s="121"/>
      <c r="E1791" s="121"/>
      <c r="F1791" s="121"/>
      <c r="G1791" s="121"/>
      <c r="H1791" s="121"/>
      <c r="I1791" s="121"/>
      <c r="J1791" s="10"/>
      <c r="K1791" s="225"/>
      <c r="L1791" s="415"/>
      <c r="M1791" s="414"/>
      <c r="N1791" s="414"/>
      <c r="O1791" s="414"/>
      <c r="P1791" s="414"/>
      <c r="Q1791" s="250"/>
      <c r="R1791" s="394"/>
      <c r="S1791" s="414"/>
      <c r="T1791" s="250"/>
      <c r="U1791" s="394"/>
      <c r="V1791" s="414"/>
    </row>
    <row r="1792" spans="1:22" customFormat="1" ht="15.75">
      <c r="A1792" s="121"/>
      <c r="B1792" s="121"/>
      <c r="C1792" s="121"/>
      <c r="D1792" s="121"/>
      <c r="E1792" s="121"/>
      <c r="F1792" s="121"/>
      <c r="G1792" s="121"/>
      <c r="H1792" s="121"/>
      <c r="I1792" s="121"/>
      <c r="J1792" s="10"/>
      <c r="K1792" s="225"/>
      <c r="L1792" s="415"/>
      <c r="M1792" s="414"/>
      <c r="N1792" s="414"/>
      <c r="O1792" s="414"/>
      <c r="P1792" s="414"/>
      <c r="Q1792" s="250"/>
      <c r="R1792" s="394"/>
      <c r="S1792" s="414"/>
      <c r="T1792" s="250"/>
      <c r="U1792" s="394"/>
      <c r="V1792" s="414"/>
    </row>
    <row r="1793" spans="1:22" customFormat="1" ht="15.75">
      <c r="A1793" s="121"/>
      <c r="B1793" s="121"/>
      <c r="C1793" s="121"/>
      <c r="D1793" s="121"/>
      <c r="E1793" s="121"/>
      <c r="F1793" s="121"/>
      <c r="G1793" s="121"/>
      <c r="H1793" s="121"/>
      <c r="I1793" s="121"/>
      <c r="J1793" s="10"/>
      <c r="K1793" s="225"/>
      <c r="L1793" s="415"/>
      <c r="M1793" s="414"/>
      <c r="N1793" s="414"/>
      <c r="O1793" s="414"/>
      <c r="P1793" s="414"/>
      <c r="Q1793" s="250"/>
      <c r="R1793" s="394"/>
      <c r="S1793" s="414"/>
      <c r="T1793" s="250"/>
      <c r="U1793" s="394"/>
      <c r="V1793" s="414"/>
    </row>
    <row r="1794" spans="1:22" customFormat="1" ht="15.75">
      <c r="A1794" s="121"/>
      <c r="B1794" s="121"/>
      <c r="C1794" s="121"/>
      <c r="D1794" s="121"/>
      <c r="E1794" s="121"/>
      <c r="F1794" s="121"/>
      <c r="G1794" s="121"/>
      <c r="H1794" s="121"/>
      <c r="I1794" s="121"/>
      <c r="J1794" s="10"/>
      <c r="K1794" s="225"/>
      <c r="L1794" s="415"/>
      <c r="M1794" s="414"/>
      <c r="N1794" s="414"/>
      <c r="O1794" s="414"/>
      <c r="P1794" s="414"/>
      <c r="Q1794" s="250"/>
      <c r="R1794" s="394"/>
      <c r="S1794" s="414"/>
      <c r="T1794" s="250"/>
      <c r="U1794" s="394"/>
      <c r="V1794" s="414"/>
    </row>
    <row r="1795" spans="1:22" customFormat="1" ht="15.75">
      <c r="A1795" s="121"/>
      <c r="B1795" s="121"/>
      <c r="C1795" s="121"/>
      <c r="D1795" s="121"/>
      <c r="E1795" s="121"/>
      <c r="F1795" s="121"/>
      <c r="G1795" s="121"/>
      <c r="H1795" s="121"/>
      <c r="I1795" s="121"/>
      <c r="J1795" s="10"/>
      <c r="K1795" s="225"/>
      <c r="L1795" s="415"/>
      <c r="M1795" s="414"/>
      <c r="N1795" s="414"/>
      <c r="O1795" s="414"/>
      <c r="P1795" s="414"/>
      <c r="Q1795" s="250"/>
      <c r="R1795" s="394"/>
      <c r="S1795" s="414"/>
      <c r="T1795" s="250"/>
      <c r="U1795" s="394"/>
      <c r="V1795" s="414"/>
    </row>
    <row r="1796" spans="1:22" customFormat="1" ht="15.75">
      <c r="A1796" s="121"/>
      <c r="B1796" s="121"/>
      <c r="C1796" s="121"/>
      <c r="D1796" s="121"/>
      <c r="E1796" s="121"/>
      <c r="F1796" s="121"/>
      <c r="G1796" s="121"/>
      <c r="H1796" s="121"/>
      <c r="I1796" s="121"/>
      <c r="J1796" s="10"/>
      <c r="K1796" s="225"/>
      <c r="L1796" s="415"/>
      <c r="M1796" s="414"/>
      <c r="N1796" s="414"/>
      <c r="O1796" s="414"/>
      <c r="P1796" s="414"/>
      <c r="Q1796" s="250"/>
      <c r="R1796" s="394"/>
      <c r="S1796" s="414"/>
      <c r="T1796" s="250"/>
      <c r="U1796" s="394"/>
      <c r="V1796" s="414"/>
    </row>
    <row r="1797" spans="1:22" customFormat="1" ht="15.75">
      <c r="A1797" s="121"/>
      <c r="B1797" s="121"/>
      <c r="C1797" s="121"/>
      <c r="D1797" s="121"/>
      <c r="E1797" s="121"/>
      <c r="F1797" s="121"/>
      <c r="G1797" s="121"/>
      <c r="H1797" s="121"/>
      <c r="I1797" s="121"/>
      <c r="J1797" s="10"/>
      <c r="K1797" s="225"/>
      <c r="L1797" s="415"/>
      <c r="M1797" s="414"/>
      <c r="N1797" s="414"/>
      <c r="O1797" s="414"/>
      <c r="P1797" s="414"/>
      <c r="Q1797" s="250"/>
      <c r="R1797" s="394"/>
      <c r="S1797" s="414"/>
      <c r="T1797" s="250"/>
      <c r="U1797" s="394"/>
      <c r="V1797" s="414"/>
    </row>
    <row r="1798" spans="1:22" customFormat="1" ht="15.75">
      <c r="A1798" s="121"/>
      <c r="B1798" s="121"/>
      <c r="C1798" s="121"/>
      <c r="D1798" s="121"/>
      <c r="E1798" s="121"/>
      <c r="F1798" s="121"/>
      <c r="G1798" s="121"/>
      <c r="H1798" s="121"/>
      <c r="I1798" s="121"/>
      <c r="J1798" s="10"/>
      <c r="K1798" s="225"/>
      <c r="L1798" s="415"/>
      <c r="M1798" s="414"/>
      <c r="N1798" s="414"/>
      <c r="O1798" s="414"/>
      <c r="P1798" s="414"/>
      <c r="Q1798" s="250"/>
      <c r="R1798" s="394"/>
      <c r="S1798" s="414"/>
      <c r="T1798" s="250"/>
      <c r="U1798" s="394"/>
      <c r="V1798" s="414"/>
    </row>
    <row r="1799" spans="1:22" customFormat="1" ht="15.75">
      <c r="A1799" s="121"/>
      <c r="B1799" s="121"/>
      <c r="C1799" s="121"/>
      <c r="D1799" s="121"/>
      <c r="E1799" s="121"/>
      <c r="F1799" s="121"/>
      <c r="G1799" s="121"/>
      <c r="H1799" s="121"/>
      <c r="I1799" s="121"/>
      <c r="J1799" s="10"/>
      <c r="K1799" s="225"/>
      <c r="L1799" s="415"/>
      <c r="M1799" s="414"/>
      <c r="N1799" s="414"/>
      <c r="O1799" s="414"/>
      <c r="P1799" s="414"/>
      <c r="Q1799" s="250"/>
      <c r="R1799" s="394"/>
      <c r="S1799" s="414"/>
      <c r="T1799" s="250"/>
      <c r="U1799" s="394"/>
      <c r="V1799" s="414"/>
    </row>
    <row r="1800" spans="1:22" customFormat="1" ht="15.75">
      <c r="A1800" s="121"/>
      <c r="B1800" s="121"/>
      <c r="C1800" s="121"/>
      <c r="D1800" s="121"/>
      <c r="E1800" s="121"/>
      <c r="F1800" s="121"/>
      <c r="G1800" s="121"/>
      <c r="H1800" s="121"/>
      <c r="I1800" s="121"/>
      <c r="J1800" s="10"/>
      <c r="K1800" s="225"/>
      <c r="L1800" s="415"/>
      <c r="M1800" s="414"/>
      <c r="N1800" s="414"/>
      <c r="O1800" s="414"/>
      <c r="P1800" s="414"/>
      <c r="Q1800" s="250"/>
      <c r="R1800" s="394"/>
      <c r="S1800" s="414"/>
      <c r="T1800" s="250"/>
      <c r="U1800" s="394"/>
      <c r="V1800" s="414"/>
    </row>
    <row r="1801" spans="1:22" customFormat="1" ht="15.75">
      <c r="A1801" s="121"/>
      <c r="B1801" s="121"/>
      <c r="C1801" s="121"/>
      <c r="D1801" s="121"/>
      <c r="E1801" s="121"/>
      <c r="F1801" s="121"/>
      <c r="G1801" s="121"/>
      <c r="H1801" s="121"/>
      <c r="I1801" s="121"/>
      <c r="J1801" s="10"/>
      <c r="K1801" s="225"/>
      <c r="L1801" s="415"/>
      <c r="M1801" s="414"/>
      <c r="N1801" s="414"/>
      <c r="O1801" s="414"/>
      <c r="P1801" s="414"/>
      <c r="Q1801" s="250"/>
      <c r="R1801" s="394"/>
      <c r="S1801" s="414"/>
      <c r="T1801" s="250"/>
      <c r="U1801" s="394"/>
      <c r="V1801" s="414"/>
    </row>
    <row r="1802" spans="1:22" customFormat="1" ht="15.75">
      <c r="A1802" s="121"/>
      <c r="B1802" s="121"/>
      <c r="C1802" s="121"/>
      <c r="D1802" s="121"/>
      <c r="E1802" s="121"/>
      <c r="F1802" s="121"/>
      <c r="G1802" s="121"/>
      <c r="H1802" s="121"/>
      <c r="I1802" s="121"/>
      <c r="J1802" s="10"/>
      <c r="K1802" s="225"/>
      <c r="L1802" s="415"/>
      <c r="M1802" s="414"/>
      <c r="N1802" s="414"/>
      <c r="O1802" s="414"/>
      <c r="P1802" s="414"/>
      <c r="Q1802" s="250"/>
      <c r="R1802" s="394"/>
      <c r="S1802" s="414"/>
      <c r="T1802" s="250"/>
      <c r="U1802" s="394"/>
      <c r="V1802" s="414"/>
    </row>
    <row r="1803" spans="1:22" customFormat="1" ht="15.75">
      <c r="A1803" s="121"/>
      <c r="B1803" s="121"/>
      <c r="C1803" s="121"/>
      <c r="D1803" s="121"/>
      <c r="E1803" s="121"/>
      <c r="F1803" s="121"/>
      <c r="G1803" s="121"/>
      <c r="H1803" s="121"/>
      <c r="I1803" s="121"/>
      <c r="J1803" s="10"/>
      <c r="K1803" s="225"/>
      <c r="L1803" s="415"/>
      <c r="M1803" s="414"/>
      <c r="N1803" s="414"/>
      <c r="O1803" s="414"/>
      <c r="P1803" s="414"/>
      <c r="Q1803" s="250"/>
      <c r="R1803" s="394"/>
      <c r="S1803" s="414"/>
      <c r="T1803" s="250"/>
      <c r="U1803" s="394"/>
      <c r="V1803" s="414"/>
    </row>
    <row r="1804" spans="1:22" customFormat="1" ht="15.75">
      <c r="A1804" s="121"/>
      <c r="B1804" s="121"/>
      <c r="C1804" s="121"/>
      <c r="D1804" s="121"/>
      <c r="E1804" s="121"/>
      <c r="F1804" s="121"/>
      <c r="G1804" s="121"/>
      <c r="H1804" s="121"/>
      <c r="I1804" s="121"/>
      <c r="J1804" s="10"/>
      <c r="K1804" s="225"/>
      <c r="L1804" s="415"/>
      <c r="M1804" s="414"/>
      <c r="N1804" s="414"/>
      <c r="O1804" s="414"/>
      <c r="P1804" s="414"/>
      <c r="Q1804" s="250"/>
      <c r="R1804" s="394"/>
      <c r="S1804" s="414"/>
      <c r="T1804" s="250"/>
      <c r="U1804" s="394"/>
      <c r="V1804" s="414"/>
    </row>
    <row r="1805" spans="1:22" customFormat="1" ht="15.75">
      <c r="A1805" s="121"/>
      <c r="B1805" s="121"/>
      <c r="C1805" s="121"/>
      <c r="D1805" s="121"/>
      <c r="E1805" s="121"/>
      <c r="F1805" s="121"/>
      <c r="G1805" s="121"/>
      <c r="H1805" s="121"/>
      <c r="I1805" s="121"/>
      <c r="J1805" s="10"/>
      <c r="K1805" s="225"/>
      <c r="L1805" s="415"/>
      <c r="M1805" s="414"/>
      <c r="N1805" s="414"/>
      <c r="O1805" s="414"/>
      <c r="P1805" s="414"/>
      <c r="Q1805" s="250"/>
      <c r="R1805" s="394"/>
      <c r="S1805" s="414"/>
      <c r="T1805" s="250"/>
      <c r="U1805" s="394"/>
      <c r="V1805" s="414"/>
    </row>
    <row r="1806" spans="1:22" customFormat="1" ht="15.75">
      <c r="A1806" s="121"/>
      <c r="B1806" s="121"/>
      <c r="C1806" s="121"/>
      <c r="D1806" s="121"/>
      <c r="E1806" s="121"/>
      <c r="F1806" s="121"/>
      <c r="G1806" s="121"/>
      <c r="H1806" s="121"/>
      <c r="I1806" s="121"/>
      <c r="J1806" s="10"/>
      <c r="K1806" s="225"/>
      <c r="L1806" s="415"/>
      <c r="M1806" s="414"/>
      <c r="N1806" s="414"/>
      <c r="O1806" s="414"/>
      <c r="P1806" s="414"/>
      <c r="Q1806" s="250"/>
      <c r="R1806" s="394"/>
      <c r="S1806" s="414"/>
      <c r="T1806" s="250"/>
      <c r="U1806" s="394"/>
      <c r="V1806" s="414"/>
    </row>
    <row r="1807" spans="1:22" customFormat="1" ht="15.75">
      <c r="A1807" s="121"/>
      <c r="B1807" s="121"/>
      <c r="C1807" s="121"/>
      <c r="D1807" s="121"/>
      <c r="E1807" s="121"/>
      <c r="F1807" s="121"/>
      <c r="G1807" s="121"/>
      <c r="H1807" s="121"/>
      <c r="I1807" s="121"/>
      <c r="J1807" s="10"/>
      <c r="K1807" s="225"/>
      <c r="L1807" s="415"/>
      <c r="M1807" s="414"/>
      <c r="N1807" s="414"/>
      <c r="O1807" s="414"/>
      <c r="P1807" s="414"/>
      <c r="Q1807" s="250"/>
      <c r="R1807" s="394"/>
      <c r="S1807" s="414"/>
      <c r="T1807" s="250"/>
      <c r="U1807" s="394"/>
      <c r="V1807" s="414"/>
    </row>
    <row r="1808" spans="1:22" customFormat="1" ht="15.75">
      <c r="A1808" s="121"/>
      <c r="B1808" s="121"/>
      <c r="C1808" s="121"/>
      <c r="D1808" s="121"/>
      <c r="E1808" s="121"/>
      <c r="F1808" s="121"/>
      <c r="G1808" s="121"/>
      <c r="H1808" s="121"/>
      <c r="I1808" s="121"/>
      <c r="J1808" s="10"/>
      <c r="K1808" s="225"/>
      <c r="L1808" s="415"/>
      <c r="M1808" s="414"/>
      <c r="N1808" s="414"/>
      <c r="O1808" s="414"/>
      <c r="P1808" s="414"/>
      <c r="Q1808" s="250"/>
      <c r="R1808" s="394"/>
      <c r="S1808" s="414"/>
      <c r="T1808" s="250"/>
      <c r="U1808" s="394"/>
      <c r="V1808" s="414"/>
    </row>
    <row r="1809" spans="1:22" customFormat="1" ht="15.75">
      <c r="A1809" s="121"/>
      <c r="B1809" s="121"/>
      <c r="C1809" s="121"/>
      <c r="D1809" s="121"/>
      <c r="E1809" s="121"/>
      <c r="F1809" s="121"/>
      <c r="G1809" s="121"/>
      <c r="H1809" s="121"/>
      <c r="I1809" s="121"/>
      <c r="J1809" s="10"/>
      <c r="K1809" s="225"/>
      <c r="L1809" s="415"/>
      <c r="M1809" s="414"/>
      <c r="N1809" s="414"/>
      <c r="O1809" s="414"/>
      <c r="P1809" s="414"/>
      <c r="Q1809" s="250"/>
      <c r="R1809" s="394"/>
      <c r="S1809" s="414"/>
      <c r="T1809" s="250"/>
      <c r="U1809" s="394"/>
      <c r="V1809" s="414"/>
    </row>
    <row r="1810" spans="1:22" customFormat="1" ht="15.75">
      <c r="A1810" s="121"/>
      <c r="B1810" s="121"/>
      <c r="C1810" s="121"/>
      <c r="D1810" s="121"/>
      <c r="E1810" s="121"/>
      <c r="F1810" s="121"/>
      <c r="G1810" s="121"/>
      <c r="H1810" s="121"/>
      <c r="I1810" s="121"/>
      <c r="J1810" s="10"/>
      <c r="K1810" s="225"/>
      <c r="L1810" s="415"/>
      <c r="M1810" s="414"/>
      <c r="N1810" s="414"/>
      <c r="O1810" s="414"/>
      <c r="P1810" s="414"/>
      <c r="Q1810" s="250"/>
      <c r="R1810" s="394"/>
      <c r="S1810" s="414"/>
      <c r="T1810" s="250"/>
      <c r="U1810" s="394"/>
      <c r="V1810" s="414"/>
    </row>
    <row r="1811" spans="1:22" customFormat="1" ht="15.75">
      <c r="A1811" s="121"/>
      <c r="B1811" s="121"/>
      <c r="C1811" s="121"/>
      <c r="D1811" s="121"/>
      <c r="E1811" s="121"/>
      <c r="F1811" s="121"/>
      <c r="G1811" s="121"/>
      <c r="H1811" s="121"/>
      <c r="I1811" s="121"/>
      <c r="J1811" s="10"/>
      <c r="K1811" s="225"/>
      <c r="L1811" s="415"/>
      <c r="M1811" s="414"/>
      <c r="N1811" s="414"/>
      <c r="O1811" s="414"/>
      <c r="P1811" s="414"/>
      <c r="Q1811" s="250"/>
      <c r="R1811" s="394"/>
      <c r="S1811" s="414"/>
      <c r="T1811" s="250"/>
      <c r="U1811" s="394"/>
      <c r="V1811" s="414"/>
    </row>
    <row r="1812" spans="1:22" customFormat="1" ht="15.75">
      <c r="A1812" s="121"/>
      <c r="B1812" s="121"/>
      <c r="C1812" s="121"/>
      <c r="D1812" s="121"/>
      <c r="E1812" s="121"/>
      <c r="F1812" s="121"/>
      <c r="G1812" s="121"/>
      <c r="H1812" s="121"/>
      <c r="I1812" s="121"/>
      <c r="J1812" s="10"/>
      <c r="K1812" s="225"/>
      <c r="L1812" s="415"/>
      <c r="M1812" s="414"/>
      <c r="N1812" s="414"/>
      <c r="O1812" s="414"/>
      <c r="P1812" s="414"/>
      <c r="Q1812" s="250"/>
      <c r="R1812" s="394"/>
      <c r="S1812" s="414"/>
      <c r="T1812" s="250"/>
      <c r="U1812" s="394"/>
      <c r="V1812" s="414"/>
    </row>
    <row r="1813" spans="1:22" customFormat="1" ht="15.75">
      <c r="A1813" s="121"/>
      <c r="B1813" s="121"/>
      <c r="C1813" s="121"/>
      <c r="D1813" s="121"/>
      <c r="E1813" s="121"/>
      <c r="F1813" s="121"/>
      <c r="G1813" s="121"/>
      <c r="H1813" s="121"/>
      <c r="I1813" s="121"/>
      <c r="J1813" s="10"/>
      <c r="K1813" s="225"/>
      <c r="L1813" s="415"/>
      <c r="M1813" s="414"/>
      <c r="N1813" s="414"/>
      <c r="O1813" s="414"/>
      <c r="P1813" s="414"/>
      <c r="Q1813" s="250"/>
      <c r="R1813" s="394"/>
      <c r="S1813" s="414"/>
      <c r="T1813" s="250"/>
      <c r="U1813" s="394"/>
      <c r="V1813" s="414"/>
    </row>
    <row r="1814" spans="1:22" customFormat="1" ht="15.75">
      <c r="A1814" s="121"/>
      <c r="B1814" s="121"/>
      <c r="C1814" s="121"/>
      <c r="D1814" s="121"/>
      <c r="E1814" s="121"/>
      <c r="F1814" s="121"/>
      <c r="G1814" s="121"/>
      <c r="H1814" s="121"/>
      <c r="I1814" s="121"/>
      <c r="J1814" s="10"/>
      <c r="K1814" s="225"/>
      <c r="L1814" s="415"/>
      <c r="M1814" s="414"/>
      <c r="N1814" s="414"/>
      <c r="O1814" s="414"/>
      <c r="P1814" s="414"/>
      <c r="Q1814" s="250"/>
      <c r="R1814" s="394"/>
      <c r="S1814" s="414"/>
      <c r="T1814" s="250"/>
      <c r="U1814" s="394"/>
      <c r="V1814" s="414"/>
    </row>
    <row r="1815" spans="1:22" customFormat="1" ht="15.75">
      <c r="A1815" s="121"/>
      <c r="B1815" s="121"/>
      <c r="C1815" s="121"/>
      <c r="D1815" s="121"/>
      <c r="E1815" s="121"/>
      <c r="F1815" s="121"/>
      <c r="G1815" s="121"/>
      <c r="H1815" s="121"/>
      <c r="I1815" s="121"/>
      <c r="J1815" s="10"/>
      <c r="K1815" s="225"/>
      <c r="L1815" s="415"/>
      <c r="M1815" s="414"/>
      <c r="N1815" s="414"/>
      <c r="O1815" s="414"/>
      <c r="P1815" s="414"/>
      <c r="Q1815" s="250"/>
      <c r="R1815" s="394"/>
      <c r="S1815" s="414"/>
      <c r="T1815" s="250"/>
      <c r="U1815" s="394"/>
      <c r="V1815" s="414"/>
    </row>
    <row r="1816" spans="1:22" customFormat="1" ht="15.75">
      <c r="A1816" s="121"/>
      <c r="B1816" s="121"/>
      <c r="C1816" s="121"/>
      <c r="D1816" s="121"/>
      <c r="E1816" s="121"/>
      <c r="F1816" s="121"/>
      <c r="G1816" s="121"/>
      <c r="H1816" s="121"/>
      <c r="I1816" s="121"/>
      <c r="J1816" s="10"/>
      <c r="K1816" s="225"/>
      <c r="L1816" s="415"/>
      <c r="M1816" s="414"/>
      <c r="N1816" s="414"/>
      <c r="O1816" s="414"/>
      <c r="P1816" s="414"/>
      <c r="Q1816" s="250"/>
      <c r="R1816" s="394"/>
      <c r="S1816" s="414"/>
      <c r="T1816" s="250"/>
      <c r="U1816" s="394"/>
      <c r="V1816" s="414"/>
    </row>
    <row r="1817" spans="1:22" customFormat="1" ht="15.75">
      <c r="A1817" s="121"/>
      <c r="B1817" s="121"/>
      <c r="C1817" s="121"/>
      <c r="D1817" s="121"/>
      <c r="E1817" s="121"/>
      <c r="F1817" s="121"/>
      <c r="G1817" s="121"/>
      <c r="H1817" s="121"/>
      <c r="I1817" s="121"/>
      <c r="J1817" s="10"/>
      <c r="K1817" s="225"/>
      <c r="L1817" s="415"/>
      <c r="M1817" s="414"/>
      <c r="N1817" s="414"/>
      <c r="O1817" s="414"/>
      <c r="P1817" s="414"/>
      <c r="Q1817" s="250"/>
      <c r="R1817" s="394"/>
      <c r="S1817" s="414"/>
      <c r="T1817" s="250"/>
      <c r="U1817" s="394"/>
      <c r="V1817" s="414"/>
    </row>
    <row r="1818" spans="1:22" customFormat="1" ht="15.75">
      <c r="A1818" s="121"/>
      <c r="B1818" s="121"/>
      <c r="C1818" s="121"/>
      <c r="D1818" s="121"/>
      <c r="E1818" s="121"/>
      <c r="F1818" s="121"/>
      <c r="G1818" s="121"/>
      <c r="H1818" s="121"/>
      <c r="I1818" s="121"/>
      <c r="J1818" s="10"/>
      <c r="K1818" s="225"/>
      <c r="L1818" s="415"/>
      <c r="M1818" s="414"/>
      <c r="N1818" s="414"/>
      <c r="O1818" s="414"/>
      <c r="P1818" s="414"/>
      <c r="Q1818" s="250"/>
      <c r="R1818" s="394"/>
      <c r="S1818" s="414"/>
      <c r="T1818" s="250"/>
      <c r="U1818" s="394"/>
      <c r="V1818" s="414"/>
    </row>
    <row r="1819" spans="1:22" customFormat="1" ht="15.75">
      <c r="A1819" s="121"/>
      <c r="B1819" s="121"/>
      <c r="C1819" s="121"/>
      <c r="D1819" s="121"/>
      <c r="E1819" s="121"/>
      <c r="F1819" s="121"/>
      <c r="G1819" s="121"/>
      <c r="H1819" s="121"/>
      <c r="I1819" s="121"/>
      <c r="J1819" s="10"/>
      <c r="K1819" s="225"/>
      <c r="L1819" s="415"/>
      <c r="M1819" s="414"/>
      <c r="N1819" s="414"/>
      <c r="O1819" s="414"/>
      <c r="P1819" s="414"/>
      <c r="Q1819" s="250"/>
      <c r="R1819" s="394"/>
      <c r="S1819" s="414"/>
      <c r="T1819" s="250"/>
      <c r="U1819" s="394"/>
      <c r="V1819" s="414"/>
    </row>
    <row r="1820" spans="1:22" customFormat="1" ht="15.75">
      <c r="A1820" s="121"/>
      <c r="B1820" s="121"/>
      <c r="C1820" s="121"/>
      <c r="D1820" s="121"/>
      <c r="E1820" s="121"/>
      <c r="F1820" s="121"/>
      <c r="G1820" s="121"/>
      <c r="H1820" s="121"/>
      <c r="I1820" s="121"/>
      <c r="J1820" s="10"/>
      <c r="K1820" s="225"/>
      <c r="L1820" s="415"/>
      <c r="M1820" s="414"/>
      <c r="N1820" s="414"/>
      <c r="O1820" s="414"/>
      <c r="P1820" s="414"/>
      <c r="Q1820" s="250"/>
      <c r="R1820" s="394"/>
      <c r="S1820" s="414"/>
      <c r="T1820" s="250"/>
      <c r="U1820" s="394"/>
      <c r="V1820" s="414"/>
    </row>
    <row r="1821" spans="1:22" customFormat="1" ht="15.75">
      <c r="A1821" s="121"/>
      <c r="B1821" s="121"/>
      <c r="C1821" s="121"/>
      <c r="D1821" s="121"/>
      <c r="E1821" s="121"/>
      <c r="F1821" s="121"/>
      <c r="G1821" s="121"/>
      <c r="H1821" s="121"/>
      <c r="I1821" s="121"/>
      <c r="J1821" s="10"/>
      <c r="K1821" s="225"/>
      <c r="L1821" s="415"/>
      <c r="M1821" s="414"/>
      <c r="N1821" s="414"/>
      <c r="O1821" s="414"/>
      <c r="P1821" s="414"/>
      <c r="Q1821" s="250"/>
      <c r="R1821" s="394"/>
      <c r="S1821" s="414"/>
      <c r="T1821" s="250"/>
      <c r="U1821" s="394"/>
      <c r="V1821" s="414"/>
    </row>
    <row r="1822" spans="1:22" customFormat="1" ht="15.75">
      <c r="A1822" s="121"/>
      <c r="B1822" s="121"/>
      <c r="C1822" s="121"/>
      <c r="D1822" s="121"/>
      <c r="E1822" s="121"/>
      <c r="F1822" s="121"/>
      <c r="G1822" s="121"/>
      <c r="H1822" s="121"/>
      <c r="I1822" s="121"/>
      <c r="J1822" s="10"/>
      <c r="K1822" s="225"/>
      <c r="L1822" s="415"/>
      <c r="M1822" s="414"/>
      <c r="N1822" s="414"/>
      <c r="O1822" s="414"/>
      <c r="P1822" s="414"/>
      <c r="Q1822" s="250"/>
      <c r="R1822" s="394"/>
      <c r="S1822" s="414"/>
      <c r="T1822" s="250"/>
      <c r="U1822" s="394"/>
      <c r="V1822" s="414"/>
    </row>
    <row r="1823" spans="1:22" customFormat="1" ht="15.75">
      <c r="A1823" s="121"/>
      <c r="B1823" s="121"/>
      <c r="C1823" s="121"/>
      <c r="D1823" s="121"/>
      <c r="E1823" s="121"/>
      <c r="F1823" s="121"/>
      <c r="G1823" s="121"/>
      <c r="H1823" s="121"/>
      <c r="I1823" s="121"/>
      <c r="J1823" s="10"/>
      <c r="K1823" s="225"/>
      <c r="L1823" s="415"/>
      <c r="M1823" s="414"/>
      <c r="N1823" s="414"/>
      <c r="O1823" s="414"/>
      <c r="P1823" s="414"/>
      <c r="Q1823" s="250"/>
      <c r="R1823" s="394"/>
      <c r="S1823" s="414"/>
      <c r="T1823" s="250"/>
      <c r="U1823" s="394"/>
      <c r="V1823" s="414"/>
    </row>
    <row r="1824" spans="1:22" customFormat="1" ht="15.75">
      <c r="A1824" s="121"/>
      <c r="B1824" s="121"/>
      <c r="C1824" s="121"/>
      <c r="D1824" s="121"/>
      <c r="E1824" s="121"/>
      <c r="F1824" s="121"/>
      <c r="G1824" s="121"/>
      <c r="H1824" s="121"/>
      <c r="I1824" s="121"/>
      <c r="J1824" s="10"/>
      <c r="K1824" s="225"/>
      <c r="L1824" s="415"/>
      <c r="M1824" s="414"/>
      <c r="N1824" s="414"/>
      <c r="O1824" s="414"/>
      <c r="P1824" s="414"/>
      <c r="Q1824" s="250"/>
      <c r="R1824" s="394"/>
      <c r="S1824" s="414"/>
      <c r="T1824" s="250"/>
      <c r="U1824" s="394"/>
      <c r="V1824" s="414"/>
    </row>
    <row r="1825" spans="1:22" customFormat="1" ht="15.75">
      <c r="A1825" s="121"/>
      <c r="B1825" s="121"/>
      <c r="C1825" s="121"/>
      <c r="D1825" s="121"/>
      <c r="E1825" s="121"/>
      <c r="F1825" s="121"/>
      <c r="G1825" s="121"/>
      <c r="H1825" s="121"/>
      <c r="I1825" s="121"/>
      <c r="J1825" s="10"/>
      <c r="K1825" s="225"/>
      <c r="L1825" s="415"/>
      <c r="M1825" s="414"/>
      <c r="N1825" s="414"/>
      <c r="O1825" s="414"/>
      <c r="P1825" s="414"/>
      <c r="Q1825" s="250"/>
      <c r="R1825" s="394"/>
      <c r="S1825" s="414"/>
      <c r="T1825" s="250"/>
      <c r="U1825" s="394"/>
      <c r="V1825" s="414"/>
    </row>
    <row r="1826" spans="1:22" customFormat="1" ht="15.75">
      <c r="A1826" s="121"/>
      <c r="B1826" s="121"/>
      <c r="C1826" s="121"/>
      <c r="D1826" s="121"/>
      <c r="E1826" s="121"/>
      <c r="F1826" s="121"/>
      <c r="G1826" s="121"/>
      <c r="H1826" s="121"/>
      <c r="I1826" s="121"/>
      <c r="J1826" s="10"/>
      <c r="K1826" s="225"/>
      <c r="L1826" s="415"/>
      <c r="M1826" s="414"/>
      <c r="N1826" s="414"/>
      <c r="O1826" s="414"/>
      <c r="P1826" s="414"/>
      <c r="Q1826" s="250"/>
      <c r="R1826" s="394"/>
      <c r="S1826" s="414"/>
      <c r="T1826" s="250"/>
      <c r="U1826" s="394"/>
      <c r="V1826" s="414"/>
    </row>
    <row r="1827" spans="1:22" customFormat="1" ht="15.75">
      <c r="A1827" s="121"/>
      <c r="B1827" s="121"/>
      <c r="C1827" s="121"/>
      <c r="D1827" s="121"/>
      <c r="E1827" s="121"/>
      <c r="F1827" s="121"/>
      <c r="G1827" s="121"/>
      <c r="H1827" s="121"/>
      <c r="I1827" s="121"/>
      <c r="J1827" s="10"/>
      <c r="K1827" s="225"/>
      <c r="L1827" s="415"/>
      <c r="M1827" s="414"/>
      <c r="N1827" s="414"/>
      <c r="O1827" s="414"/>
      <c r="P1827" s="414"/>
      <c r="Q1827" s="250"/>
      <c r="R1827" s="394"/>
      <c r="S1827" s="414"/>
      <c r="T1827" s="250"/>
      <c r="U1827" s="394"/>
      <c r="V1827" s="414"/>
    </row>
    <row r="1828" spans="1:22" customFormat="1" ht="15.75">
      <c r="A1828" s="121"/>
      <c r="B1828" s="121"/>
      <c r="C1828" s="121"/>
      <c r="D1828" s="121"/>
      <c r="E1828" s="121"/>
      <c r="F1828" s="121"/>
      <c r="G1828" s="121"/>
      <c r="H1828" s="121"/>
      <c r="I1828" s="121"/>
      <c r="J1828" s="10"/>
      <c r="K1828" s="225"/>
      <c r="L1828" s="415"/>
      <c r="M1828" s="414"/>
      <c r="N1828" s="414"/>
      <c r="O1828" s="414"/>
      <c r="P1828" s="414"/>
      <c r="Q1828" s="250"/>
      <c r="R1828" s="394"/>
      <c r="S1828" s="414"/>
      <c r="T1828" s="250"/>
      <c r="U1828" s="394"/>
      <c r="V1828" s="414"/>
    </row>
    <row r="1829" spans="1:22" customFormat="1" ht="15.75">
      <c r="A1829" s="121"/>
      <c r="B1829" s="121"/>
      <c r="C1829" s="121"/>
      <c r="D1829" s="121"/>
      <c r="E1829" s="121"/>
      <c r="F1829" s="121"/>
      <c r="G1829" s="121"/>
      <c r="H1829" s="121"/>
      <c r="I1829" s="121"/>
      <c r="J1829" s="10"/>
      <c r="K1829" s="225"/>
      <c r="L1829" s="415"/>
      <c r="M1829" s="414"/>
      <c r="N1829" s="414"/>
      <c r="O1829" s="414"/>
      <c r="P1829" s="414"/>
      <c r="Q1829" s="250"/>
      <c r="R1829" s="394"/>
      <c r="S1829" s="414"/>
      <c r="T1829" s="250"/>
      <c r="U1829" s="394"/>
      <c r="V1829" s="414"/>
    </row>
    <row r="1830" spans="1:22" customFormat="1" ht="15.75">
      <c r="A1830" s="121"/>
      <c r="B1830" s="121"/>
      <c r="C1830" s="121"/>
      <c r="D1830" s="121"/>
      <c r="E1830" s="121"/>
      <c r="F1830" s="121"/>
      <c r="G1830" s="121"/>
      <c r="H1830" s="121"/>
      <c r="I1830" s="121"/>
      <c r="J1830" s="10"/>
      <c r="K1830" s="225"/>
      <c r="L1830" s="415"/>
      <c r="M1830" s="414"/>
      <c r="N1830" s="414"/>
      <c r="O1830" s="414"/>
      <c r="P1830" s="414"/>
      <c r="Q1830" s="250"/>
      <c r="R1830" s="394"/>
      <c r="S1830" s="414"/>
      <c r="T1830" s="250"/>
      <c r="U1830" s="394"/>
      <c r="V1830" s="414"/>
    </row>
    <row r="1831" spans="1:22" customFormat="1" ht="15.75">
      <c r="A1831" s="121"/>
      <c r="B1831" s="121"/>
      <c r="C1831" s="121"/>
      <c r="D1831" s="121"/>
      <c r="E1831" s="121"/>
      <c r="F1831" s="121"/>
      <c r="G1831" s="121"/>
      <c r="H1831" s="121"/>
      <c r="I1831" s="121"/>
      <c r="J1831" s="10"/>
      <c r="K1831" s="225"/>
      <c r="L1831" s="415"/>
      <c r="M1831" s="414"/>
      <c r="N1831" s="414"/>
      <c r="O1831" s="414"/>
      <c r="P1831" s="414"/>
      <c r="Q1831" s="250"/>
      <c r="R1831" s="394"/>
      <c r="S1831" s="414"/>
      <c r="T1831" s="250"/>
      <c r="U1831" s="394"/>
      <c r="V1831" s="414"/>
    </row>
    <row r="1832" spans="1:22" customFormat="1" ht="15.75">
      <c r="A1832" s="121"/>
      <c r="B1832" s="121"/>
      <c r="C1832" s="121"/>
      <c r="D1832" s="121"/>
      <c r="E1832" s="121"/>
      <c r="F1832" s="121"/>
      <c r="G1832" s="121"/>
      <c r="H1832" s="121"/>
      <c r="I1832" s="121"/>
      <c r="J1832" s="10"/>
      <c r="K1832" s="225"/>
      <c r="L1832" s="415"/>
      <c r="M1832" s="414"/>
      <c r="N1832" s="414"/>
      <c r="O1832" s="414"/>
      <c r="P1832" s="414"/>
      <c r="Q1832" s="250"/>
      <c r="R1832" s="394"/>
      <c r="S1832" s="414"/>
      <c r="T1832" s="250"/>
      <c r="U1832" s="394"/>
      <c r="V1832" s="414"/>
    </row>
    <row r="1833" spans="1:22" customFormat="1" ht="15.75">
      <c r="A1833" s="121"/>
      <c r="B1833" s="121"/>
      <c r="C1833" s="121"/>
      <c r="D1833" s="121"/>
      <c r="E1833" s="121"/>
      <c r="F1833" s="121"/>
      <c r="G1833" s="121"/>
      <c r="H1833" s="121"/>
      <c r="I1833" s="121"/>
      <c r="J1833" s="10"/>
      <c r="K1833" s="225"/>
      <c r="L1833" s="415"/>
      <c r="M1833" s="414"/>
      <c r="N1833" s="414"/>
      <c r="O1833" s="414"/>
      <c r="P1833" s="414"/>
      <c r="Q1833" s="250"/>
      <c r="R1833" s="394"/>
      <c r="S1833" s="414"/>
      <c r="T1833" s="250"/>
      <c r="U1833" s="394"/>
      <c r="V1833" s="414"/>
    </row>
    <row r="1834" spans="1:22" customFormat="1" ht="15.75">
      <c r="A1834" s="121"/>
      <c r="B1834" s="121"/>
      <c r="C1834" s="121"/>
      <c r="D1834" s="121"/>
      <c r="E1834" s="121"/>
      <c r="F1834" s="121"/>
      <c r="G1834" s="121"/>
      <c r="H1834" s="121"/>
      <c r="I1834" s="121"/>
      <c r="J1834" s="10"/>
      <c r="K1834" s="225"/>
      <c r="L1834" s="415"/>
      <c r="M1834" s="414"/>
      <c r="N1834" s="414"/>
      <c r="O1834" s="414"/>
      <c r="P1834" s="414"/>
      <c r="Q1834" s="250"/>
      <c r="R1834" s="394"/>
      <c r="S1834" s="414"/>
      <c r="T1834" s="250"/>
      <c r="U1834" s="394"/>
      <c r="V1834" s="414"/>
    </row>
    <row r="1835" spans="1:22" customFormat="1" ht="15.75">
      <c r="A1835" s="121"/>
      <c r="B1835" s="121"/>
      <c r="C1835" s="121"/>
      <c r="D1835" s="121"/>
      <c r="E1835" s="121"/>
      <c r="F1835" s="121"/>
      <c r="G1835" s="121"/>
      <c r="H1835" s="121"/>
      <c r="I1835" s="121"/>
      <c r="J1835" s="10"/>
      <c r="K1835" s="225"/>
      <c r="L1835" s="415"/>
      <c r="M1835" s="414"/>
      <c r="N1835" s="414"/>
      <c r="O1835" s="414"/>
      <c r="P1835" s="414"/>
      <c r="Q1835" s="250"/>
      <c r="R1835" s="394"/>
      <c r="S1835" s="414"/>
      <c r="T1835" s="250"/>
      <c r="U1835" s="394"/>
      <c r="V1835" s="414"/>
    </row>
    <row r="1836" spans="1:22" customFormat="1" ht="15.75">
      <c r="A1836" s="121"/>
      <c r="B1836" s="121"/>
      <c r="C1836" s="121"/>
      <c r="D1836" s="121"/>
      <c r="E1836" s="121"/>
      <c r="F1836" s="121"/>
      <c r="G1836" s="121"/>
      <c r="H1836" s="121"/>
      <c r="I1836" s="121"/>
      <c r="J1836" s="10"/>
      <c r="K1836" s="225"/>
      <c r="L1836" s="415"/>
      <c r="M1836" s="414"/>
      <c r="N1836" s="414"/>
      <c r="O1836" s="414"/>
      <c r="P1836" s="414"/>
      <c r="Q1836" s="250"/>
      <c r="R1836" s="394"/>
      <c r="S1836" s="414"/>
      <c r="T1836" s="250"/>
      <c r="U1836" s="394"/>
      <c r="V1836" s="414"/>
    </row>
    <row r="1837" spans="1:22" customFormat="1" ht="15.75">
      <c r="A1837" s="121"/>
      <c r="B1837" s="121"/>
      <c r="C1837" s="121"/>
      <c r="D1837" s="121"/>
      <c r="E1837" s="121"/>
      <c r="F1837" s="121"/>
      <c r="G1837" s="121"/>
      <c r="H1837" s="121"/>
      <c r="I1837" s="121"/>
      <c r="J1837" s="10"/>
      <c r="K1837" s="225"/>
      <c r="L1837" s="415"/>
      <c r="M1837" s="414"/>
      <c r="N1837" s="414"/>
      <c r="O1837" s="414"/>
      <c r="P1837" s="414"/>
      <c r="Q1837" s="250"/>
      <c r="R1837" s="394"/>
      <c r="S1837" s="414"/>
      <c r="T1837" s="250"/>
      <c r="U1837" s="394"/>
      <c r="V1837" s="414"/>
    </row>
    <row r="1838" spans="1:22" customFormat="1" ht="15.75">
      <c r="A1838" s="121"/>
      <c r="B1838" s="121"/>
      <c r="C1838" s="121"/>
      <c r="D1838" s="121"/>
      <c r="E1838" s="121"/>
      <c r="F1838" s="121"/>
      <c r="G1838" s="121"/>
      <c r="H1838" s="121"/>
      <c r="I1838" s="121"/>
      <c r="J1838" s="10"/>
      <c r="K1838" s="225"/>
      <c r="L1838" s="415"/>
      <c r="M1838" s="414"/>
      <c r="N1838" s="414"/>
      <c r="O1838" s="414"/>
      <c r="P1838" s="414"/>
      <c r="Q1838" s="250"/>
      <c r="R1838" s="394"/>
      <c r="S1838" s="414"/>
      <c r="T1838" s="250"/>
      <c r="U1838" s="394"/>
      <c r="V1838" s="414"/>
    </row>
    <row r="1839" spans="1:22" customFormat="1" ht="15.75">
      <c r="A1839" s="121"/>
      <c r="B1839" s="121"/>
      <c r="C1839" s="121"/>
      <c r="D1839" s="121"/>
      <c r="E1839" s="121"/>
      <c r="F1839" s="121"/>
      <c r="G1839" s="121"/>
      <c r="H1839" s="121"/>
      <c r="I1839" s="121"/>
      <c r="J1839" s="10"/>
      <c r="K1839" s="225"/>
      <c r="L1839" s="415"/>
      <c r="M1839" s="414"/>
      <c r="N1839" s="414"/>
      <c r="O1839" s="414"/>
      <c r="P1839" s="414"/>
      <c r="Q1839" s="250"/>
      <c r="R1839" s="394"/>
      <c r="S1839" s="414"/>
      <c r="T1839" s="250"/>
      <c r="U1839" s="394"/>
      <c r="V1839" s="414"/>
    </row>
    <row r="1840" spans="1:22" customFormat="1" ht="15.75">
      <c r="A1840" s="121"/>
      <c r="B1840" s="121"/>
      <c r="C1840" s="121"/>
      <c r="D1840" s="121"/>
      <c r="E1840" s="121"/>
      <c r="F1840" s="121"/>
      <c r="G1840" s="121"/>
      <c r="H1840" s="121"/>
      <c r="I1840" s="121"/>
      <c r="J1840" s="10"/>
      <c r="K1840" s="225"/>
      <c r="L1840" s="415"/>
      <c r="M1840" s="414"/>
      <c r="N1840" s="414"/>
      <c r="O1840" s="414"/>
      <c r="P1840" s="414"/>
      <c r="Q1840" s="250"/>
      <c r="R1840" s="394"/>
      <c r="S1840" s="414"/>
      <c r="T1840" s="250"/>
      <c r="U1840" s="394"/>
      <c r="V1840" s="414"/>
    </row>
    <row r="1841" spans="1:22" customFormat="1" ht="15.75">
      <c r="A1841" s="121"/>
      <c r="B1841" s="121"/>
      <c r="C1841" s="121"/>
      <c r="D1841" s="121"/>
      <c r="E1841" s="121"/>
      <c r="F1841" s="121"/>
      <c r="G1841" s="121"/>
      <c r="H1841" s="121"/>
      <c r="I1841" s="121"/>
      <c r="J1841" s="10"/>
      <c r="K1841" s="225"/>
      <c r="L1841" s="415"/>
      <c r="M1841" s="414"/>
      <c r="N1841" s="414"/>
      <c r="O1841" s="414"/>
      <c r="P1841" s="414"/>
      <c r="Q1841" s="250"/>
      <c r="R1841" s="394"/>
      <c r="S1841" s="414"/>
      <c r="T1841" s="250"/>
      <c r="U1841" s="394"/>
      <c r="V1841" s="414"/>
    </row>
  </sheetData>
  <sheetProtection selectLockedCells="1" selectUnlockedCells="1"/>
  <customSheetViews>
    <customSheetView guid="{FD15C62E-E96E-4F97-B62A-30DF35E23D7E}" scale="70" fitToPage="1" printArea="1" showAutoFilter="1" hiddenColumns="1" topLeftCell="C1">
      <pane ySplit="7" topLeftCell="A762" activePane="bottomLeft" state="frozen"/>
      <selection pane="bottomLeft" activeCell="Z779" sqref="Z779"/>
      <rowBreaks count="18" manualBreakCount="18">
        <brk id="56" min="2" max="40" man="1"/>
        <brk id="79" max="16383" man="1"/>
        <brk id="107" min="2" max="40" man="1"/>
        <brk id="140" min="2" max="40" man="1"/>
        <brk id="171" max="16383" man="1"/>
        <brk id="211" min="2" max="40" man="1"/>
        <brk id="260" min="2" max="40" man="1"/>
        <brk id="295" min="2" max="40" man="1"/>
        <brk id="319" min="2" max="40" man="1"/>
        <brk id="361" min="2" max="40" man="1"/>
        <brk id="407" min="2" max="40" man="1"/>
        <brk id="449" min="2" max="40" man="1"/>
        <brk id="506" min="2" max="40" man="1"/>
        <brk id="560" min="2" max="40" man="1"/>
        <brk id="614" min="2" max="40" man="1"/>
        <brk id="664" min="2" max="40" man="1"/>
        <brk id="693" min="2" max="40" man="1"/>
        <brk id="733" min="2" max="40" man="1"/>
      </rowBreaks>
      <pageMargins left="0.2" right="0.2" top="0.7" bottom="0.17" header="0.5" footer="0.25"/>
      <printOptions horizontalCentered="1"/>
      <pageSetup paperSize="5" scale="43" fitToHeight="0" orientation="landscape" r:id="rId1"/>
      <headerFooter alignWithMargins="0">
        <oddHeader>&amp;CDEPARTMENT OF EDUCATION FISCAL YEAR 2017 OMB REQUEST
&amp;11(in thousands of dollars)&amp;RAugust 17, 2015, 10:16 AM</oddHeader>
        <oddFooter>&amp;C&amp;20 &amp;R&amp;P</oddFooter>
      </headerFooter>
      <autoFilter ref="A1:A2053"/>
    </customSheetView>
    <customSheetView guid="{EE1F8132-CF09-4933-A1C8-89A700D98234}" scale="80" showPageBreaks="1" printArea="1" hiddenColumns="1" view="pageBreakPreview">
      <selection activeCell="BN1" sqref="BN1:BO1048576"/>
      <rowBreaks count="18" manualBreakCount="18">
        <brk id="56" min="2" max="76" man="1"/>
        <brk id="79" max="16383" man="1"/>
        <brk id="107" min="2" max="76" man="1"/>
        <brk id="140" min="2" max="76" man="1"/>
        <brk id="171" max="16383" man="1"/>
        <brk id="212" min="2" max="76" man="1"/>
        <brk id="260" max="16383" man="1"/>
        <brk id="295" max="16383" man="1"/>
        <brk id="319" max="16383" man="1"/>
        <brk id="356" min="2" max="76" man="1"/>
        <brk id="402" min="2" max="76" man="1"/>
        <brk id="442" min="2" max="76" man="1"/>
        <brk id="504" max="16383" man="1"/>
        <brk id="558" min="2" max="76" man="1"/>
        <brk id="612" max="16383" man="1"/>
        <brk id="662" max="16383" man="1"/>
        <brk id="691" max="16383" man="1"/>
        <brk id="730" min="2" max="76" man="1"/>
      </rowBreaks>
      <pageMargins left="0.2" right="7.0000000000000007E-2" top="0.71" bottom="0.17" header="0.5" footer="0.25"/>
      <printOptions horizontalCentered="1"/>
      <pageSetup paperSize="5" scale="47" fitToHeight="0" orientation="landscape" r:id="rId2"/>
      <headerFooter alignWithMargins="0">
        <oddHeader>&amp;CDEPARTMENT OF EDUCATION FISCAL YEAR 2017 OMB REQUEST
&amp;11(in thousands of dollars)&amp;RJuly 16, 2015 10:56 am</oddHeader>
        <oddFooter>&amp;C&amp;20 &amp;R&amp;P</oddFooter>
      </headerFooter>
    </customSheetView>
    <customSheetView guid="{07581191-F31F-4703-A75F-2B794D4694A9}" scale="72" showPageBreaks="1" printArea="1" hiddenColumns="1" view="pageBreakPreview" topLeftCell="B1">
      <pane xSplit="12" ySplit="7" topLeftCell="P752" activePane="bottomRight" state="frozen"/>
      <selection pane="bottomRight" activeCell="B8" sqref="B8"/>
      <rowBreaks count="18" manualBreakCount="18">
        <brk id="56" min="2" max="68" man="1"/>
        <brk id="79" max="16383" man="1"/>
        <brk id="107" min="2" max="68" man="1"/>
        <brk id="140" min="2" max="68" man="1"/>
        <brk id="171" max="16383" man="1"/>
        <brk id="214" min="2" max="68" man="1"/>
        <brk id="261" min="2" max="68" man="1"/>
        <brk id="297" max="16383" man="1"/>
        <brk id="321" max="16383" man="1"/>
        <brk id="365" min="2" max="68" man="1"/>
        <brk id="411" min="2" max="68" man="1"/>
        <brk id="451" min="2" max="68" man="1"/>
        <brk id="507" min="2" max="68" man="1"/>
        <brk id="562" min="2" max="68" man="1"/>
        <brk id="616" max="16383" man="1"/>
        <brk id="666" max="16383" man="1"/>
        <brk id="695" max="16383" man="1"/>
        <brk id="735" min="2" max="68" man="1"/>
      </rowBreaks>
      <pageMargins left="0.2" right="0.2" top="0.7" bottom="0.17" header="0.5" footer="0.25"/>
      <printOptions horizontalCentered="1"/>
      <pageSetup paperSize="5" scale="50" fitToHeight="0" orientation="landscape" r:id="rId3"/>
      <headerFooter alignWithMargins="0">
        <oddHeader>&amp;CDEPARTMENT OF EDUCATION FISCAL YEAR 2017 OMB REQUEST
&amp;11(in thousands of dollars)&amp;RAugust 7, 2015, 6:40 AM</oddHeader>
        <oddFooter>&amp;C&amp;20 &amp;R&amp;P</oddFooter>
      </headerFooter>
    </customSheetView>
    <customSheetView guid="{67C22DF3-BFA9-4C7F-B397-0971510842B5}" showPageBreaks="1" printArea="1" showAutoFilter="1" hiddenRows="1" hiddenColumns="1" view="pageBreakPreview" topLeftCell="C1">
      <pane ySplit="7" topLeftCell="A661" activePane="bottomLeft" state="frozen"/>
      <selection pane="bottomLeft" activeCell="C678" sqref="C678"/>
      <rowBreaks count="17" manualBreakCount="17">
        <brk id="68" min="2" max="45" man="1"/>
        <brk id="96" max="16383" man="1"/>
        <brk id="123" min="2" max="45" man="1"/>
        <brk id="154" max="16383" man="1"/>
        <brk id="194" min="2" max="45" man="1"/>
        <brk id="243" min="2" max="45" man="1"/>
        <brk id="280" min="2" max="40" man="1"/>
        <brk id="302" min="2" max="45" man="1"/>
        <brk id="341" min="2" max="45" man="1"/>
        <brk id="388" min="2" max="45" man="1"/>
        <brk id="431" min="2" max="45" man="1"/>
        <brk id="489" min="2" max="45" man="1"/>
        <brk id="544" min="2" max="45" man="1"/>
        <brk id="600" min="2" max="45" man="1"/>
        <brk id="652" min="2" max="45" man="1"/>
        <brk id="679" min="2" max="45" man="1"/>
        <brk id="717" min="2" max="40" man="1"/>
      </rowBreaks>
      <pageMargins left="0.2" right="0.2" top="0.7" bottom="0.17" header="0.5" footer="0.25"/>
      <printOptions horizontalCentered="1"/>
      <pageSetup scale="50" fitToWidth="0" fitToHeight="0" orientation="landscape" horizontalDpi="4294967294" verticalDpi="4294967294" r:id="rId4"/>
      <headerFooter alignWithMargins="0">
        <oddHeader>&amp;CDEPARTMENT OF EDUCATION FISCAL YEAR 2017 OMB REQUEST
&amp;11(in thousands of dollars)&amp;RSeptember 3, 2015, 3:56 PM</oddHeader>
        <oddFooter>&amp;C&amp;20 &amp;R&amp;P</oddFooter>
      </headerFooter>
      <autoFilter ref="A1:A2037"/>
    </customSheetView>
  </customSheetViews>
  <mergeCells count="11">
    <mergeCell ref="T2:V2"/>
    <mergeCell ref="T3:V3"/>
    <mergeCell ref="A2:H4"/>
    <mergeCell ref="J2:J4"/>
    <mergeCell ref="L2:L4"/>
    <mergeCell ref="M2:M4"/>
    <mergeCell ref="N2:N4"/>
    <mergeCell ref="O2:O4"/>
    <mergeCell ref="P2:P4"/>
    <mergeCell ref="Q2:S2"/>
    <mergeCell ref="Q3:S3"/>
  </mergeCells>
  <conditionalFormatting sqref="L314:L318 L58:L78 L159:L186 L541:L572 L198:L207 L288:L290 L298:L301 L45:L51 L132:L134 L80:L93 L136:L141 M93 L293:L295 L145:L154 L95:L109 L329:L330 L427:L428 L513:L539 L26:L30 L111 M199:M207 M270:M273 M28:M40 M8:M24 M183:M196 M255:M266 M98:M178 N9 N168 N556 U275:U276 L276:N276 L266:L275 L209:M216 U199:U216 N214:N216 M341:M351 N220:N221 U220:U249 M220:M250 L220:L235 L466:L470 M598:M605 N598 L602:L604 V600:V602 T602 U10:U30 M466:M499 M45:M91 N45:N57 L370:L378 M360:M421 U372:U426 N372:N380 L606:M607 N600:N607 M425:M462 L460:L461 U429:U467 N457:N462 M501:M572 M578:N579 U573:U579 M574 N574:N575 L355:L356 U331:U369 L321 U311:U322 N314:N326 M293:M339 T606:V607">
    <cfRule type="cellIs" dxfId="752" priority="7508" stopIfTrue="1" operator="lessThan">
      <formula>0</formula>
    </cfRule>
  </conditionalFormatting>
  <conditionalFormatting sqref="L79">
    <cfRule type="cellIs" dxfId="751" priority="5373" stopIfTrue="1" operator="lessThan">
      <formula>0</formula>
    </cfRule>
  </conditionalFormatting>
  <conditionalFormatting sqref="L158">
    <cfRule type="cellIs" dxfId="750" priority="5366" stopIfTrue="1" operator="lessThan">
      <formula>0</formula>
    </cfRule>
  </conditionalFormatting>
  <conditionalFormatting sqref="L236">
    <cfRule type="cellIs" dxfId="749" priority="5361" stopIfTrue="1" operator="lessThan">
      <formula>0</formula>
    </cfRule>
  </conditionalFormatting>
  <conditionalFormatting sqref="L264:L265">
    <cfRule type="cellIs" dxfId="748" priority="5359" stopIfTrue="1" operator="lessThan">
      <formula>0</formula>
    </cfRule>
  </conditionalFormatting>
  <conditionalFormatting sqref="M208">
    <cfRule type="cellIs" dxfId="747" priority="3142" stopIfTrue="1" operator="lessThan">
      <formula>0</formula>
    </cfRule>
  </conditionalFormatting>
  <conditionalFormatting sqref="L303 L595:L597 L195:L197 L8:L24 L188:L193 L285:L287 L327:L328 L348:L351 L237:L263 L291 L360:L363 L156:L157 L110 L31:L40 L112:L125 L365:L369 L582:L588 L505:L512 L489:L497 L278:L283 L127:L131 L331:L335 L471:L482">
    <cfRule type="cellIs" dxfId="746" priority="2847" stopIfTrue="1" operator="lessThan">
      <formula>0</formula>
    </cfRule>
  </conditionalFormatting>
  <conditionalFormatting sqref="L592 L594">
    <cfRule type="cellIs" dxfId="745" priority="2846" stopIfTrue="1" operator="lessThan">
      <formula>0</formula>
    </cfRule>
  </conditionalFormatting>
  <conditionalFormatting sqref="L194">
    <cfRule type="cellIs" dxfId="744" priority="2845" stopIfTrue="1" operator="lessThan">
      <formula>0</formula>
    </cfRule>
  </conditionalFormatting>
  <conditionalFormatting sqref="L590:L591">
    <cfRule type="cellIs" dxfId="743" priority="2843" stopIfTrue="1" operator="lessThan">
      <formula>0</formula>
    </cfRule>
  </conditionalFormatting>
  <conditionalFormatting sqref="L589">
    <cfRule type="cellIs" dxfId="742" priority="2842" stopIfTrue="1" operator="lessThan">
      <formula>0</formula>
    </cfRule>
  </conditionalFormatting>
  <conditionalFormatting sqref="L306">
    <cfRule type="cellIs" dxfId="741" priority="2836" stopIfTrue="1" operator="lessThan">
      <formula>0</formula>
    </cfRule>
  </conditionalFormatting>
  <conditionalFormatting sqref="L304:L305">
    <cfRule type="cellIs" dxfId="740" priority="2835" stopIfTrue="1" operator="lessThan">
      <formula>0</formula>
    </cfRule>
  </conditionalFormatting>
  <conditionalFormatting sqref="L307:L313">
    <cfRule type="cellIs" dxfId="739" priority="2834" stopIfTrue="1" operator="lessThan">
      <formula>0</formula>
    </cfRule>
  </conditionalFormatting>
  <conditionalFormatting sqref="L42 L44">
    <cfRule type="cellIs" dxfId="738" priority="2810" stopIfTrue="1" operator="lessThan">
      <formula>0</formula>
    </cfRule>
  </conditionalFormatting>
  <conditionalFormatting sqref="L135">
    <cfRule type="cellIs" dxfId="737" priority="2806" stopIfTrue="1" operator="lessThan">
      <formula>0</formula>
    </cfRule>
  </conditionalFormatting>
  <conditionalFormatting sqref="L284">
    <cfRule type="cellIs" dxfId="736" priority="2821" stopIfTrue="1" operator="lessThan">
      <formula>0</formula>
    </cfRule>
  </conditionalFormatting>
  <conditionalFormatting sqref="L25">
    <cfRule type="cellIs" dxfId="735" priority="2816" stopIfTrue="1" operator="lessThan">
      <formula>0</formula>
    </cfRule>
  </conditionalFormatting>
  <conditionalFormatting sqref="L143:L144">
    <cfRule type="cellIs" dxfId="734" priority="2815" stopIfTrue="1" operator="lessThan">
      <formula>0</formula>
    </cfRule>
  </conditionalFormatting>
  <conditionalFormatting sqref="L94">
    <cfRule type="cellIs" dxfId="733" priority="2814" stopIfTrue="1" operator="lessThan">
      <formula>0</formula>
    </cfRule>
  </conditionalFormatting>
  <conditionalFormatting sqref="L42 L44">
    <cfRule type="cellIs" dxfId="732" priority="2813" stopIfTrue="1" operator="lessThan">
      <formula>0</formula>
    </cfRule>
  </conditionalFormatting>
  <conditionalFormatting sqref="L42 L44">
    <cfRule type="cellIs" dxfId="731" priority="2811" stopIfTrue="1" operator="lessThan">
      <formula>0</formula>
    </cfRule>
  </conditionalFormatting>
  <conditionalFormatting sqref="L155">
    <cfRule type="cellIs" dxfId="730" priority="2605" stopIfTrue="1" operator="lessThan">
      <formula>0</formula>
    </cfRule>
  </conditionalFormatting>
  <conditionalFormatting sqref="L358:L359">
    <cfRule type="cellIs" dxfId="729" priority="2579" stopIfTrue="1" operator="lessThan">
      <formula>0</formula>
    </cfRule>
  </conditionalFormatting>
  <conditionalFormatting sqref="L354">
    <cfRule type="cellIs" dxfId="728" priority="2576" stopIfTrue="1" operator="lessThan">
      <formula>0</formula>
    </cfRule>
  </conditionalFormatting>
  <conditionalFormatting sqref="L357">
    <cfRule type="cellIs" dxfId="727" priority="2581" stopIfTrue="1" operator="lessThan">
      <formula>0</formula>
    </cfRule>
  </conditionalFormatting>
  <conditionalFormatting sqref="L352">
    <cfRule type="cellIs" dxfId="726" priority="2580" stopIfTrue="1" operator="lessThan">
      <formula>0</formula>
    </cfRule>
  </conditionalFormatting>
  <conditionalFormatting sqref="L353">
    <cfRule type="cellIs" dxfId="725" priority="2578" stopIfTrue="1" operator="lessThan">
      <formula>0</formula>
    </cfRule>
  </conditionalFormatting>
  <conditionalFormatting sqref="L337">
    <cfRule type="cellIs" dxfId="724" priority="2570" stopIfTrue="1" operator="lessThan">
      <formula>0</formula>
    </cfRule>
  </conditionalFormatting>
  <conditionalFormatting sqref="L339">
    <cfRule type="cellIs" dxfId="723" priority="2566" stopIfTrue="1" operator="lessThan">
      <formula>0</formula>
    </cfRule>
  </conditionalFormatting>
  <conditionalFormatting sqref="L364">
    <cfRule type="cellIs" dxfId="722" priority="2564" stopIfTrue="1" operator="lessThan">
      <formula>0</formula>
    </cfRule>
  </conditionalFormatting>
  <conditionalFormatting sqref="L580">
    <cfRule type="cellIs" dxfId="721" priority="2563" stopIfTrue="1" operator="lessThan">
      <formula>0</formula>
    </cfRule>
  </conditionalFormatting>
  <conditionalFormatting sqref="L581">
    <cfRule type="cellIs" dxfId="720" priority="2561" stopIfTrue="1" operator="lessThan">
      <formula>0</formula>
    </cfRule>
  </conditionalFormatting>
  <conditionalFormatting sqref="L573">
    <cfRule type="cellIs" dxfId="719" priority="2560" stopIfTrue="1" operator="lessThan">
      <formula>0</formula>
    </cfRule>
  </conditionalFormatting>
  <conditionalFormatting sqref="L576">
    <cfRule type="cellIs" dxfId="718" priority="2559" stopIfTrue="1" operator="lessThan">
      <formula>0</formula>
    </cfRule>
  </conditionalFormatting>
  <conditionalFormatting sqref="L578">
    <cfRule type="cellIs" dxfId="717" priority="2558" stopIfTrue="1" operator="lessThan">
      <formula>0</formula>
    </cfRule>
  </conditionalFormatting>
  <conditionalFormatting sqref="L579">
    <cfRule type="cellIs" dxfId="716" priority="2555" stopIfTrue="1" operator="lessThan">
      <formula>0</formula>
    </cfRule>
  </conditionalFormatting>
  <conditionalFormatting sqref="L574:L575">
    <cfRule type="cellIs" dxfId="715" priority="2554" stopIfTrue="1" operator="lessThan">
      <formula>0</formula>
    </cfRule>
  </conditionalFormatting>
  <conditionalFormatting sqref="L322">
    <cfRule type="cellIs" dxfId="714" priority="2539" stopIfTrue="1" operator="lessThan">
      <formula>0</formula>
    </cfRule>
  </conditionalFormatting>
  <conditionalFormatting sqref="L319:L320">
    <cfRule type="cellIs" dxfId="713" priority="2538" stopIfTrue="1" operator="lessThan">
      <formula>0</formula>
    </cfRule>
  </conditionalFormatting>
  <conditionalFormatting sqref="L323:L326">
    <cfRule type="cellIs" dxfId="712" priority="2536" stopIfTrue="1" operator="lessThan">
      <formula>0</formula>
    </cfRule>
  </conditionalFormatting>
  <conditionalFormatting sqref="L501">
    <cfRule type="cellIs" dxfId="711" priority="2530" stopIfTrue="1" operator="lessThan">
      <formula>0</formula>
    </cfRule>
  </conditionalFormatting>
  <conditionalFormatting sqref="L498 L500">
    <cfRule type="cellIs" dxfId="710" priority="2529" stopIfTrue="1" operator="lessThan">
      <formula>0</formula>
    </cfRule>
  </conditionalFormatting>
  <conditionalFormatting sqref="L502:L504">
    <cfRule type="cellIs" dxfId="709" priority="2528" stopIfTrue="1" operator="lessThan">
      <formula>0</formula>
    </cfRule>
  </conditionalFormatting>
  <conditionalFormatting sqref="L485">
    <cfRule type="cellIs" dxfId="708" priority="2524" stopIfTrue="1" operator="lessThan">
      <formula>0</formula>
    </cfRule>
  </conditionalFormatting>
  <conditionalFormatting sqref="L483:L484">
    <cfRule type="cellIs" dxfId="707" priority="2523" stopIfTrue="1" operator="lessThan">
      <formula>0</formula>
    </cfRule>
  </conditionalFormatting>
  <conditionalFormatting sqref="L486:L488">
    <cfRule type="cellIs" dxfId="706" priority="2522" stopIfTrue="1" operator="lessThan">
      <formula>0</formula>
    </cfRule>
  </conditionalFormatting>
  <conditionalFormatting sqref="L499">
    <cfRule type="cellIs" dxfId="705" priority="2511" stopIfTrue="1" operator="lessThan">
      <formula>0</formula>
    </cfRule>
  </conditionalFormatting>
  <conditionalFormatting sqref="L277">
    <cfRule type="cellIs" dxfId="704" priority="2508" stopIfTrue="1" operator="lessThan">
      <formula>0</formula>
    </cfRule>
  </conditionalFormatting>
  <conditionalFormatting sqref="L292">
    <cfRule type="cellIs" dxfId="703" priority="2504" stopIfTrue="1" operator="lessThan">
      <formula>0</formula>
    </cfRule>
  </conditionalFormatting>
  <conditionalFormatting sqref="L380 L387 L408 L429 L436 L443 L382 L389 L396 L410 L417 L431 L452 L384 L391 L398 L405 L412 L419 L426 L433">
    <cfRule type="cellIs" dxfId="702" priority="2503" stopIfTrue="1" operator="lessThan">
      <formula>0</formula>
    </cfRule>
  </conditionalFormatting>
  <conditionalFormatting sqref="L383 L390 L397 L404 L411 L418 L425 L446 L453 L459 L381 L388 L395 L402 L409 L416 L430 L437 L444 L451 L465 L379 L386 L400 L407 L414 L421 L435 L442 L449 L455 L463">
    <cfRule type="cellIs" dxfId="701" priority="2502" stopIfTrue="1" operator="lessThan">
      <formula>0</formula>
    </cfRule>
  </conditionalFormatting>
  <conditionalFormatting sqref="L385 L392 L399 L406 L413 L420 L434 L441 L448 L462">
    <cfRule type="cellIs" dxfId="700" priority="2501" stopIfTrue="1" operator="lessThan">
      <formula>0</formula>
    </cfRule>
  </conditionalFormatting>
  <conditionalFormatting sqref="L438:L440">
    <cfRule type="cellIs" dxfId="699" priority="2500" stopIfTrue="1" operator="lessThan">
      <formula>0</formula>
    </cfRule>
  </conditionalFormatting>
  <conditionalFormatting sqref="L445">
    <cfRule type="cellIs" dxfId="698" priority="2499" stopIfTrue="1" operator="lessThan">
      <formula>0</formula>
    </cfRule>
  </conditionalFormatting>
  <conditionalFormatting sqref="L447">
    <cfRule type="cellIs" dxfId="697" priority="2498" stopIfTrue="1" operator="lessThan">
      <formula>0</formula>
    </cfRule>
  </conditionalFormatting>
  <conditionalFormatting sqref="L450">
    <cfRule type="cellIs" dxfId="696" priority="2497" stopIfTrue="1" operator="lessThan">
      <formula>0</formula>
    </cfRule>
  </conditionalFormatting>
  <conditionalFormatting sqref="L454">
    <cfRule type="cellIs" dxfId="695" priority="2496" stopIfTrue="1" operator="lessThan">
      <formula>0</formula>
    </cfRule>
  </conditionalFormatting>
  <conditionalFormatting sqref="L456:L458">
    <cfRule type="cellIs" dxfId="694" priority="2495" stopIfTrue="1" operator="lessThan">
      <formula>0</formula>
    </cfRule>
  </conditionalFormatting>
  <conditionalFormatting sqref="L393">
    <cfRule type="cellIs" dxfId="693" priority="2493" stopIfTrue="1" operator="lessThan">
      <formula>0</formula>
    </cfRule>
  </conditionalFormatting>
  <conditionalFormatting sqref="L394">
    <cfRule type="cellIs" dxfId="692" priority="2492" stopIfTrue="1" operator="lessThan">
      <formula>0</formula>
    </cfRule>
  </conditionalFormatting>
  <conditionalFormatting sqref="L401">
    <cfRule type="cellIs" dxfId="691" priority="2491" stopIfTrue="1" operator="lessThan">
      <formula>0</formula>
    </cfRule>
  </conditionalFormatting>
  <conditionalFormatting sqref="L403">
    <cfRule type="cellIs" dxfId="690" priority="2490" stopIfTrue="1" operator="lessThan">
      <formula>0</formula>
    </cfRule>
  </conditionalFormatting>
  <conditionalFormatting sqref="L415">
    <cfRule type="cellIs" dxfId="689" priority="2489" stopIfTrue="1" operator="lessThan">
      <formula>0</formula>
    </cfRule>
  </conditionalFormatting>
  <conditionalFormatting sqref="L422">
    <cfRule type="cellIs" dxfId="688" priority="2488" stopIfTrue="1" operator="lessThan">
      <formula>0</formula>
    </cfRule>
  </conditionalFormatting>
  <conditionalFormatting sqref="L423:L424">
    <cfRule type="cellIs" dxfId="687" priority="2487" stopIfTrue="1" operator="lessThan">
      <formula>0</formula>
    </cfRule>
  </conditionalFormatting>
  <conditionalFormatting sqref="L126">
    <cfRule type="cellIs" dxfId="686" priority="2476" stopIfTrue="1" operator="lessThan">
      <formula>0</formula>
    </cfRule>
  </conditionalFormatting>
  <conditionalFormatting sqref="L540">
    <cfRule type="cellIs" dxfId="685" priority="2215" stopIfTrue="1" operator="lessThan">
      <formula>0</formula>
    </cfRule>
  </conditionalFormatting>
  <conditionalFormatting sqref="L593">
    <cfRule type="cellIs" dxfId="684" priority="2192" stopIfTrue="1" operator="lessThan">
      <formula>0</formula>
    </cfRule>
  </conditionalFormatting>
  <conditionalFormatting sqref="L577">
    <cfRule type="cellIs" dxfId="683" priority="2165" stopIfTrue="1" operator="lessThan">
      <formula>0</formula>
    </cfRule>
  </conditionalFormatting>
  <conditionalFormatting sqref="M356">
    <cfRule type="cellIs" dxfId="682" priority="2160" stopIfTrue="1" operator="lessThan">
      <formula>0</formula>
    </cfRule>
  </conditionalFormatting>
  <conditionalFormatting sqref="L336">
    <cfRule type="cellIs" dxfId="681" priority="2153" stopIfTrue="1" operator="lessThan">
      <formula>0</formula>
    </cfRule>
  </conditionalFormatting>
  <conditionalFormatting sqref="L338">
    <cfRule type="cellIs" dxfId="680" priority="2152" stopIfTrue="1" operator="lessThan">
      <formula>0</formula>
    </cfRule>
  </conditionalFormatting>
  <conditionalFormatting sqref="L340:L347 M340">
    <cfRule type="cellIs" dxfId="679" priority="2151" stopIfTrue="1" operator="lessThan">
      <formula>0</formula>
    </cfRule>
  </conditionalFormatting>
  <conditionalFormatting sqref="L600">
    <cfRule type="cellIs" dxfId="678" priority="2141" stopIfTrue="1" operator="lessThan">
      <formula>0</formula>
    </cfRule>
  </conditionalFormatting>
  <conditionalFormatting sqref="L296:L297">
    <cfRule type="cellIs" dxfId="677" priority="1781" stopIfTrue="1" operator="lessThan">
      <formula>0</formula>
    </cfRule>
  </conditionalFormatting>
  <conditionalFormatting sqref="L432">
    <cfRule type="cellIs" dxfId="676" priority="1549" stopIfTrue="1" operator="lessThan">
      <formula>0</formula>
    </cfRule>
  </conditionalFormatting>
  <conditionalFormatting sqref="L41">
    <cfRule type="cellIs" dxfId="675" priority="1321" stopIfTrue="1" operator="lessThan">
      <formula>0</formula>
    </cfRule>
  </conditionalFormatting>
  <conditionalFormatting sqref="L43">
    <cfRule type="cellIs" dxfId="674" priority="1315" stopIfTrue="1" operator="lessThan">
      <formula>0</formula>
    </cfRule>
  </conditionalFormatting>
  <conditionalFormatting sqref="L41">
    <cfRule type="cellIs" dxfId="673" priority="1319" stopIfTrue="1" operator="lessThan">
      <formula>0</formula>
    </cfRule>
  </conditionalFormatting>
  <conditionalFormatting sqref="L41">
    <cfRule type="cellIs" dxfId="672" priority="1320" stopIfTrue="1" operator="lessThan">
      <formula>0</formula>
    </cfRule>
  </conditionalFormatting>
  <conditionalFormatting sqref="L43">
    <cfRule type="cellIs" dxfId="671" priority="1316" stopIfTrue="1" operator="lessThan">
      <formula>0</formula>
    </cfRule>
  </conditionalFormatting>
  <conditionalFormatting sqref="L464">
    <cfRule type="cellIs" dxfId="670" priority="1287" stopIfTrue="1" operator="lessThan">
      <formula>0</formula>
    </cfRule>
  </conditionalFormatting>
  <conditionalFormatting sqref="N548">
    <cfRule type="cellIs" dxfId="669" priority="1118" stopIfTrue="1" operator="lessThan">
      <formula>0</formula>
    </cfRule>
  </conditionalFormatting>
  <conditionalFormatting sqref="M198">
    <cfRule type="cellIs" dxfId="668" priority="1090" stopIfTrue="1" operator="lessThan">
      <formula>0</formula>
    </cfRule>
  </conditionalFormatting>
  <conditionalFormatting sqref="M27">
    <cfRule type="cellIs" dxfId="667" priority="1112" stopIfTrue="1" operator="lessThan">
      <formula>0</formula>
    </cfRule>
  </conditionalFormatting>
  <conditionalFormatting sqref="M42 M44">
    <cfRule type="cellIs" dxfId="666" priority="1110" stopIfTrue="1" operator="lessThan">
      <formula>0</formula>
    </cfRule>
  </conditionalFormatting>
  <conditionalFormatting sqref="M41">
    <cfRule type="cellIs" dxfId="665" priority="1109" stopIfTrue="1" operator="lessThan">
      <formula>0</formula>
    </cfRule>
  </conditionalFormatting>
  <conditionalFormatting sqref="M43">
    <cfRule type="cellIs" dxfId="664" priority="1105" stopIfTrue="1" operator="lessThan">
      <formula>0</formula>
    </cfRule>
  </conditionalFormatting>
  <conditionalFormatting sqref="M41">
    <cfRule type="cellIs" dxfId="663" priority="1107" stopIfTrue="1" operator="lessThan">
      <formula>0</formula>
    </cfRule>
  </conditionalFormatting>
  <conditionalFormatting sqref="M41">
    <cfRule type="cellIs" dxfId="662" priority="1108" stopIfTrue="1" operator="lessThan">
      <formula>0</formula>
    </cfRule>
  </conditionalFormatting>
  <conditionalFormatting sqref="M43">
    <cfRule type="cellIs" dxfId="661" priority="1106" stopIfTrue="1" operator="lessThan">
      <formula>0</formula>
    </cfRule>
  </conditionalFormatting>
  <conditionalFormatting sqref="M179:M181">
    <cfRule type="cellIs" dxfId="660" priority="1092" stopIfTrue="1" operator="lessThan">
      <formula>0</formula>
    </cfRule>
  </conditionalFormatting>
  <conditionalFormatting sqref="M197">
    <cfRule type="cellIs" dxfId="659" priority="1091" stopIfTrue="1" operator="lessThan">
      <formula>0</formula>
    </cfRule>
  </conditionalFormatting>
  <conditionalFormatting sqref="M94">
    <cfRule type="cellIs" dxfId="658" priority="1099" stopIfTrue="1" operator="lessThan">
      <formula>0</formula>
    </cfRule>
  </conditionalFormatting>
  <conditionalFormatting sqref="M95:M96">
    <cfRule type="cellIs" dxfId="657" priority="1098" stopIfTrue="1" operator="lessThan">
      <formula>0</formula>
    </cfRule>
  </conditionalFormatting>
  <conditionalFormatting sqref="M97">
    <cfRule type="cellIs" dxfId="656" priority="1097" stopIfTrue="1" operator="lessThan">
      <formula>0</formula>
    </cfRule>
  </conditionalFormatting>
  <conditionalFormatting sqref="M92">
    <cfRule type="cellIs" dxfId="655" priority="1096" stopIfTrue="1" operator="lessThan">
      <formula>0</formula>
    </cfRule>
  </conditionalFormatting>
  <conditionalFormatting sqref="M182">
    <cfRule type="cellIs" dxfId="654" priority="1093" stopIfTrue="1" operator="lessThan">
      <formula>0</formula>
    </cfRule>
  </conditionalFormatting>
  <conditionalFormatting sqref="L208">
    <cfRule type="cellIs" dxfId="653" priority="1089" stopIfTrue="1" operator="lessThan">
      <formula>0</formula>
    </cfRule>
  </conditionalFormatting>
  <conditionalFormatting sqref="M251:M253">
    <cfRule type="cellIs" dxfId="652" priority="1087" stopIfTrue="1" operator="lessThan">
      <formula>0</formula>
    </cfRule>
  </conditionalFormatting>
  <conditionalFormatting sqref="M254">
    <cfRule type="cellIs" dxfId="651" priority="1086" stopIfTrue="1" operator="lessThan">
      <formula>0</formula>
    </cfRule>
  </conditionalFormatting>
  <conditionalFormatting sqref="M267 M269">
    <cfRule type="cellIs" dxfId="650" priority="1083" stopIfTrue="1" operator="lessThan">
      <formula>0</formula>
    </cfRule>
  </conditionalFormatting>
  <conditionalFormatting sqref="M268">
    <cfRule type="cellIs" dxfId="649" priority="1082" stopIfTrue="1" operator="lessThan">
      <formula>0</formula>
    </cfRule>
  </conditionalFormatting>
  <conditionalFormatting sqref="M288:M290">
    <cfRule type="cellIs" dxfId="648" priority="1081" stopIfTrue="1" operator="lessThan">
      <formula>0</formula>
    </cfRule>
  </conditionalFormatting>
  <conditionalFormatting sqref="M274:M275 M278 M280:M281 M283:M284 M286:M287 M292">
    <cfRule type="cellIs" dxfId="647" priority="1080" stopIfTrue="1" operator="lessThan">
      <formula>0</formula>
    </cfRule>
  </conditionalFormatting>
  <conditionalFormatting sqref="M279 M282 M285 M291">
    <cfRule type="cellIs" dxfId="646" priority="1079" stopIfTrue="1" operator="lessThan">
      <formula>0</formula>
    </cfRule>
  </conditionalFormatting>
  <conditionalFormatting sqref="M277">
    <cfRule type="cellIs" dxfId="645" priority="1078" stopIfTrue="1" operator="lessThan">
      <formula>0</formula>
    </cfRule>
  </conditionalFormatting>
  <conditionalFormatting sqref="M357">
    <cfRule type="cellIs" dxfId="644" priority="1076" stopIfTrue="1" operator="lessThan">
      <formula>0</formula>
    </cfRule>
  </conditionalFormatting>
  <conditionalFormatting sqref="M355">
    <cfRule type="cellIs" dxfId="643" priority="1074" stopIfTrue="1" operator="lessThan">
      <formula>0</formula>
    </cfRule>
  </conditionalFormatting>
  <conditionalFormatting sqref="M352:M354">
    <cfRule type="cellIs" dxfId="642" priority="1072" stopIfTrue="1" operator="lessThan">
      <formula>0</formula>
    </cfRule>
  </conditionalFormatting>
  <conditionalFormatting sqref="M422">
    <cfRule type="cellIs" dxfId="641" priority="1071" stopIfTrue="1" operator="lessThan">
      <formula>0</formula>
    </cfRule>
  </conditionalFormatting>
  <conditionalFormatting sqref="M423:M424">
    <cfRule type="cellIs" dxfId="640" priority="1070" stopIfTrue="1" operator="lessThan">
      <formula>0</formula>
    </cfRule>
  </conditionalFormatting>
  <conditionalFormatting sqref="M463">
    <cfRule type="cellIs" dxfId="639" priority="1069" stopIfTrue="1" operator="lessThan">
      <formula>0</formula>
    </cfRule>
  </conditionalFormatting>
  <conditionalFormatting sqref="M465">
    <cfRule type="cellIs" dxfId="638" priority="1068" stopIfTrue="1" operator="lessThan">
      <formula>0</formula>
    </cfRule>
  </conditionalFormatting>
  <conditionalFormatting sqref="M582:M588">
    <cfRule type="cellIs" dxfId="637" priority="1066" stopIfTrue="1" operator="lessThan">
      <formula>0</formula>
    </cfRule>
  </conditionalFormatting>
  <conditionalFormatting sqref="M580">
    <cfRule type="cellIs" dxfId="636" priority="1065" stopIfTrue="1" operator="lessThan">
      <formula>0</formula>
    </cfRule>
  </conditionalFormatting>
  <conditionalFormatting sqref="M581">
    <cfRule type="cellIs" dxfId="635" priority="1064" stopIfTrue="1" operator="lessThan">
      <formula>0</formula>
    </cfRule>
  </conditionalFormatting>
  <conditionalFormatting sqref="M592 M594">
    <cfRule type="cellIs" dxfId="634" priority="1063" stopIfTrue="1" operator="lessThan">
      <formula>0</formula>
    </cfRule>
  </conditionalFormatting>
  <conditionalFormatting sqref="M591">
    <cfRule type="cellIs" dxfId="633" priority="1062" stopIfTrue="1" operator="lessThan">
      <formula>0</formula>
    </cfRule>
  </conditionalFormatting>
  <conditionalFormatting sqref="M573">
    <cfRule type="cellIs" dxfId="632" priority="1061" stopIfTrue="1" operator="lessThan">
      <formula>0</formula>
    </cfRule>
  </conditionalFormatting>
  <conditionalFormatting sqref="M593">
    <cfRule type="cellIs" dxfId="631" priority="1060" stopIfTrue="1" operator="lessThan">
      <formula>0</formula>
    </cfRule>
  </conditionalFormatting>
  <conditionalFormatting sqref="M576">
    <cfRule type="cellIs" dxfId="630" priority="1059" stopIfTrue="1" operator="lessThan">
      <formula>0</formula>
    </cfRule>
  </conditionalFormatting>
  <conditionalFormatting sqref="M577">
    <cfRule type="cellIs" dxfId="629" priority="1058" stopIfTrue="1" operator="lessThan">
      <formula>0</formula>
    </cfRule>
  </conditionalFormatting>
  <conditionalFormatting sqref="M595:M596">
    <cfRule type="cellIs" dxfId="628" priority="1055" stopIfTrue="1" operator="lessThan">
      <formula>0</formula>
    </cfRule>
  </conditionalFormatting>
  <conditionalFormatting sqref="M590">
    <cfRule type="cellIs" dxfId="627" priority="1054" stopIfTrue="1" operator="lessThan">
      <formula>0</formula>
    </cfRule>
  </conditionalFormatting>
  <conditionalFormatting sqref="M589">
    <cfRule type="cellIs" dxfId="626" priority="1053" stopIfTrue="1" operator="lessThan">
      <formula>0</formula>
    </cfRule>
  </conditionalFormatting>
  <conditionalFormatting sqref="U132:U141">
    <cfRule type="cellIs" dxfId="625" priority="1052" stopIfTrue="1" operator="lessThan">
      <formula>0</formula>
    </cfRule>
  </conditionalFormatting>
  <conditionalFormatting sqref="T603:V604">
    <cfRule type="cellIs" dxfId="624" priority="1010" stopIfTrue="1" operator="lessThan">
      <formula>0</formula>
    </cfRule>
  </conditionalFormatting>
  <conditionalFormatting sqref="U329:U330">
    <cfRule type="cellIs" dxfId="623" priority="1016" stopIfTrue="1" operator="lessThan">
      <formula>0</formula>
    </cfRule>
  </conditionalFormatting>
  <conditionalFormatting sqref="U370:U371">
    <cfRule type="cellIs" dxfId="622" priority="1015" stopIfTrue="1" operator="lessThan">
      <formula>0</formula>
    </cfRule>
  </conditionalFormatting>
  <conditionalFormatting sqref="U540">
    <cfRule type="cellIs" dxfId="621" priority="1011" stopIfTrue="1" operator="lessThan">
      <formula>0</formula>
    </cfRule>
  </conditionalFormatting>
  <conditionalFormatting sqref="U296:U297">
    <cfRule type="cellIs" dxfId="620" priority="1009" stopIfTrue="1" operator="lessThan">
      <formula>0</formula>
    </cfRule>
  </conditionalFormatting>
  <conditionalFormatting sqref="U427:U428">
    <cfRule type="cellIs" dxfId="619" priority="1014" stopIfTrue="1" operator="lessThan">
      <formula>0</formula>
    </cfRule>
  </conditionalFormatting>
  <conditionalFormatting sqref="U468:U470">
    <cfRule type="cellIs" dxfId="618" priority="1013" stopIfTrue="1" operator="lessThan">
      <formula>0</formula>
    </cfRule>
  </conditionalFormatting>
  <conditionalFormatting sqref="U513:U514">
    <cfRule type="cellIs" dxfId="617" priority="1012" stopIfTrue="1" operator="lessThan">
      <formula>0</formula>
    </cfRule>
  </conditionalFormatting>
  <conditionalFormatting sqref="U327:U328 U110:U125 U58:U77 U127:U131 U293:U295 U471:U512 U590:U595 U83:U108 U166:U186 U143:U164 U541:U565 U515:U539 U298:U301 V599 U42:U51">
    <cfRule type="cellIs" dxfId="616" priority="1051" stopIfTrue="1" operator="lessThan">
      <formula>0</formula>
    </cfRule>
  </conditionalFormatting>
  <conditionalFormatting sqref="U586">
    <cfRule type="cellIs" dxfId="615" priority="1042" stopIfTrue="1" operator="lessThan">
      <formula>0</formula>
    </cfRule>
  </conditionalFormatting>
  <conditionalFormatting sqref="U31">
    <cfRule type="cellIs" dxfId="614" priority="1050" stopIfTrue="1" operator="lessThan">
      <formula>0</formula>
    </cfRule>
  </conditionalFormatting>
  <conditionalFormatting sqref="V8:V9 U251:U258 U188:U193 T600:T601">
    <cfRule type="cellIs" dxfId="613" priority="1049" stopIfTrue="1" operator="lessThan">
      <formula>0</formula>
    </cfRule>
  </conditionalFormatting>
  <conditionalFormatting sqref="U567 U32:U40">
    <cfRule type="cellIs" dxfId="612" priority="1048" stopIfTrue="1" operator="lessThan">
      <formula>0</formula>
    </cfRule>
  </conditionalFormatting>
  <conditionalFormatting sqref="U587">
    <cfRule type="cellIs" dxfId="611" priority="1047" stopIfTrue="1" operator="lessThan">
      <formula>0</formula>
    </cfRule>
  </conditionalFormatting>
  <conditionalFormatting sqref="U274">
    <cfRule type="cellIs" dxfId="610" priority="1035" stopIfTrue="1" operator="lessThan">
      <formula>0</formula>
    </cfRule>
  </conditionalFormatting>
  <conditionalFormatting sqref="U589">
    <cfRule type="cellIs" dxfId="609" priority="1033" stopIfTrue="1" operator="lessThan">
      <formula>0</formula>
    </cfRule>
  </conditionalFormatting>
  <conditionalFormatting sqref="U323:U326">
    <cfRule type="cellIs" dxfId="608" priority="1034" stopIfTrue="1" operator="lessThan">
      <formula>0</formula>
    </cfRule>
  </conditionalFormatting>
  <conditionalFormatting sqref="U596">
    <cfRule type="cellIs" dxfId="607" priority="1032" stopIfTrue="1" operator="lessThan">
      <formula>0</formula>
    </cfRule>
  </conditionalFormatting>
  <conditionalFormatting sqref="U281">
    <cfRule type="cellIs" dxfId="606" priority="1028" stopIfTrue="1" operator="lessThan">
      <formula>0</formula>
    </cfRule>
  </conditionalFormatting>
  <conditionalFormatting sqref="U259:U273 U303:U310 U581:U582">
    <cfRule type="cellIs" dxfId="605" priority="1045" stopIfTrue="1" operator="lessThan">
      <formula>0</formula>
    </cfRule>
  </conditionalFormatting>
  <conditionalFormatting sqref="U597">
    <cfRule type="cellIs" dxfId="604" priority="1036" stopIfTrue="1" operator="lessThan">
      <formula>0</formula>
    </cfRule>
  </conditionalFormatting>
  <conditionalFormatting sqref="T8:T9">
    <cfRule type="cellIs" dxfId="603" priority="1046" stopIfTrue="1" operator="lessThan">
      <formula>0</formula>
    </cfRule>
  </conditionalFormatting>
  <conditionalFormatting sqref="U165">
    <cfRule type="cellIs" dxfId="602" priority="1041" stopIfTrue="1" operator="lessThan">
      <formula>0</formula>
    </cfRule>
  </conditionalFormatting>
  <conditionalFormatting sqref="U8:U9 U583:U585">
    <cfRule type="cellIs" dxfId="601" priority="1044" stopIfTrue="1" operator="lessThan">
      <formula>0</formula>
    </cfRule>
  </conditionalFormatting>
  <conditionalFormatting sqref="U568:U572 U580">
    <cfRule type="cellIs" dxfId="600" priority="1043" stopIfTrue="1" operator="lessThan">
      <formula>0</formula>
    </cfRule>
  </conditionalFormatting>
  <conditionalFormatting sqref="U282 U284 U286:U287 U278">
    <cfRule type="cellIs" dxfId="599" priority="1040" stopIfTrue="1" operator="lessThan">
      <formula>0</formula>
    </cfRule>
  </conditionalFormatting>
  <conditionalFormatting sqref="U250">
    <cfRule type="cellIs" dxfId="598" priority="1039" stopIfTrue="1" operator="lessThan">
      <formula>0</formula>
    </cfRule>
  </conditionalFormatting>
  <conditionalFormatting sqref="U78:U82">
    <cfRule type="cellIs" dxfId="597" priority="1038" stopIfTrue="1" operator="lessThan">
      <formula>0</formula>
    </cfRule>
  </conditionalFormatting>
  <conditionalFormatting sqref="U197:U198 U194:U195">
    <cfRule type="cellIs" dxfId="596" priority="1037" stopIfTrue="1" operator="lessThan">
      <formula>0</formula>
    </cfRule>
  </conditionalFormatting>
  <conditionalFormatting sqref="U279">
    <cfRule type="cellIs" dxfId="595" priority="1027" stopIfTrue="1" operator="lessThan">
      <formula>0</formula>
    </cfRule>
  </conditionalFormatting>
  <conditionalFormatting sqref="U280">
    <cfRule type="cellIs" dxfId="594" priority="1031" stopIfTrue="1" operator="lessThan">
      <formula>0</formula>
    </cfRule>
  </conditionalFormatting>
  <conditionalFormatting sqref="U283">
    <cfRule type="cellIs" dxfId="593" priority="1030" stopIfTrue="1" operator="lessThan">
      <formula>0</formula>
    </cfRule>
  </conditionalFormatting>
  <conditionalFormatting sqref="U285">
    <cfRule type="cellIs" dxfId="592" priority="1029" stopIfTrue="1" operator="lessThan">
      <formula>0</formula>
    </cfRule>
  </conditionalFormatting>
  <conditionalFormatting sqref="U277">
    <cfRule type="cellIs" dxfId="591" priority="1026" stopIfTrue="1" operator="lessThan">
      <formula>0</formula>
    </cfRule>
  </conditionalFormatting>
  <conditionalFormatting sqref="U109">
    <cfRule type="cellIs" dxfId="590" priority="1024" stopIfTrue="1" operator="lessThan">
      <formula>0</formula>
    </cfRule>
  </conditionalFormatting>
  <conditionalFormatting sqref="U41">
    <cfRule type="cellIs" dxfId="589" priority="1023" stopIfTrue="1" operator="lessThan">
      <formula>0</formula>
    </cfRule>
  </conditionalFormatting>
  <conditionalFormatting sqref="U288:U292">
    <cfRule type="cellIs" dxfId="588" priority="1022" stopIfTrue="1" operator="lessThan">
      <formula>0</formula>
    </cfRule>
  </conditionalFormatting>
  <conditionalFormatting sqref="V10">
    <cfRule type="cellIs" dxfId="587" priority="1021" stopIfTrue="1" operator="lessThan">
      <formula>0</formula>
    </cfRule>
  </conditionalFormatting>
  <conditionalFormatting sqref="T599">
    <cfRule type="cellIs" dxfId="586" priority="1020" stopIfTrue="1" operator="lessThan">
      <formula>0</formula>
    </cfRule>
  </conditionalFormatting>
  <conditionalFormatting sqref="T10">
    <cfRule type="cellIs" dxfId="585" priority="1018" stopIfTrue="1" operator="lessThan">
      <formula>0</formula>
    </cfRule>
  </conditionalFormatting>
  <conditionalFormatting sqref="U126">
    <cfRule type="cellIs" dxfId="584" priority="1017" stopIfTrue="1" operator="lessThan">
      <formula>0</formula>
    </cfRule>
  </conditionalFormatting>
  <conditionalFormatting sqref="V598">
    <cfRule type="cellIs" dxfId="583" priority="1004" stopIfTrue="1" operator="lessThan">
      <formula>0</formula>
    </cfRule>
  </conditionalFormatting>
  <conditionalFormatting sqref="N248 N94 N132:N142">
    <cfRule type="cellIs" dxfId="582" priority="840" stopIfTrue="1" operator="lessThan">
      <formula>0</formula>
    </cfRule>
  </conditionalFormatting>
  <conditionalFormatting sqref="N298:N306 N467">
    <cfRule type="cellIs" dxfId="581" priority="839" stopIfTrue="1" operator="lessThan">
      <formula>0</formula>
    </cfRule>
  </conditionalFormatting>
  <conditionalFormatting sqref="N93 N157 N449 N582:N588 N72:N80 N83:N87 N122:N130 N293:N295 N98:N106 N182:N187 N145:N149 N553 N28:N32 N108:N110 N151:N154 N159 N236 N455 N382:N384 N35 N91 N229:N234 N452:N453">
    <cfRule type="cellIs" dxfId="580" priority="838" stopIfTrue="1" operator="lessThan">
      <formula>0</formula>
    </cfRule>
  </conditionalFormatting>
  <conditionalFormatting sqref="N398 N404:N405">
    <cfRule type="cellIs" dxfId="579" priority="837" stopIfTrue="1" operator="lessThan">
      <formula>0</formula>
    </cfRule>
  </conditionalFormatting>
  <conditionalFormatting sqref="N360:N369 N255:N262 N327:N328 N192:N193 N331:N335">
    <cfRule type="cellIs" dxfId="578" priority="836" stopIfTrue="1" operator="lessThan">
      <formula>0</formula>
    </cfRule>
  </conditionalFormatting>
  <conditionalFormatting sqref="N112:N116 N161 N166:N167 N175:N178 N199 N210 N239:N241 N243:N245 N249:N250 N386:N387 N393 N407:N408 N414 N419 N425:N426 N448 N466 N478:N482 N489:N497 N505:N512 N530 N536:N539 N308:N310 N348:N351 N569:N572 N37 N580 N441:N446 N58:N61 N555 N357 N542 N471:N473 N515:N519 N164 N173 N429:N431 N389:N391 N395:N396 N410:N412 N416:N417 N421 N435 N433 N522 N39:N40 N202 N204 N207 N476 N484:N485 N500:N501 N524:N525 N528 N532 N534 N557:N567 N437 N70 N544:N547 N550 N247">
    <cfRule type="cellIs" dxfId="577" priority="835" stopIfTrue="1" operator="lessThan">
      <formula>0</formula>
    </cfRule>
  </conditionalFormatting>
  <conditionalFormatting sqref="N211:N213">
    <cfRule type="cellIs" dxfId="576" priority="834" stopIfTrue="1" operator="lessThan">
      <formula>0</formula>
    </cfRule>
  </conditionalFormatting>
  <conditionalFormatting sqref="N251:N253">
    <cfRule type="cellIs" dxfId="575" priority="833" stopIfTrue="1" operator="lessThan">
      <formula>0</formula>
    </cfRule>
  </conditionalFormatting>
  <conditionalFormatting sqref="N463">
    <cfRule type="cellIs" dxfId="574" priority="832" stopIfTrue="1" operator="lessThan">
      <formula>0</formula>
    </cfRule>
  </conditionalFormatting>
  <conditionalFormatting sqref="N438:N440">
    <cfRule type="cellIs" dxfId="573" priority="831" stopIfTrue="1" operator="lessThan">
      <formula>0</formula>
    </cfRule>
  </conditionalFormatting>
  <conditionalFormatting sqref="N311:N313">
    <cfRule type="cellIs" dxfId="572" priority="830" stopIfTrue="1" operator="lessThan">
      <formula>0</formula>
    </cfRule>
  </conditionalFormatting>
  <conditionalFormatting sqref="N346">
    <cfRule type="cellIs" dxfId="571" priority="829" stopIfTrue="1" operator="lessThan">
      <formula>0</formula>
    </cfRule>
  </conditionalFormatting>
  <conditionalFormatting sqref="N447">
    <cfRule type="cellIs" dxfId="570" priority="828" stopIfTrue="1" operator="lessThan">
      <formula>0</formula>
    </cfRule>
  </conditionalFormatting>
  <conditionalFormatting sqref="N477">
    <cfRule type="cellIs" dxfId="569" priority="827" stopIfTrue="1" operator="lessThan">
      <formula>0</formula>
    </cfRule>
  </conditionalFormatting>
  <conditionalFormatting sqref="N486:N488">
    <cfRule type="cellIs" dxfId="568" priority="826" stopIfTrue="1" operator="lessThan">
      <formula>0</formula>
    </cfRule>
  </conditionalFormatting>
  <conditionalFormatting sqref="N502:N504">
    <cfRule type="cellIs" dxfId="567" priority="825" stopIfTrue="1" operator="lessThan">
      <formula>0</formula>
    </cfRule>
  </conditionalFormatting>
  <conditionalFormatting sqref="N529">
    <cfRule type="cellIs" dxfId="566" priority="824" stopIfTrue="1" operator="lessThan">
      <formula>0</formula>
    </cfRule>
  </conditionalFormatting>
  <conditionalFormatting sqref="N535">
    <cfRule type="cellIs" dxfId="565" priority="823" stopIfTrue="1" operator="lessThan">
      <formula>0</formula>
    </cfRule>
  </conditionalFormatting>
  <conditionalFormatting sqref="N581">
    <cfRule type="cellIs" dxfId="564" priority="822" stopIfTrue="1" operator="lessThan">
      <formula>0</formula>
    </cfRule>
  </conditionalFormatting>
  <conditionalFormatting sqref="N209">
    <cfRule type="cellIs" dxfId="563" priority="821" stopIfTrue="1" operator="lessThan">
      <formula>0</formula>
    </cfRule>
  </conditionalFormatting>
  <conditionalFormatting sqref="N81:N82">
    <cfRule type="cellIs" dxfId="562" priority="820" stopIfTrue="1" operator="lessThan">
      <formula>0</formula>
    </cfRule>
  </conditionalFormatting>
  <conditionalFormatting sqref="N160">
    <cfRule type="cellIs" dxfId="561" priority="819" stopIfTrue="1" operator="lessThan">
      <formula>0</formula>
    </cfRule>
  </conditionalFormatting>
  <conditionalFormatting sqref="N165">
    <cfRule type="cellIs" dxfId="560" priority="818" stopIfTrue="1" operator="lessThan">
      <formula>0</formula>
    </cfRule>
  </conditionalFormatting>
  <conditionalFormatting sqref="N174">
    <cfRule type="cellIs" dxfId="559" priority="817" stopIfTrue="1" operator="lessThan">
      <formula>0</formula>
    </cfRule>
  </conditionalFormatting>
  <conditionalFormatting sqref="N36">
    <cfRule type="cellIs" dxfId="558" priority="815" stopIfTrue="1" operator="lessThan">
      <formula>0</formula>
    </cfRule>
  </conditionalFormatting>
  <conditionalFormatting sqref="N71">
    <cfRule type="cellIs" dxfId="557" priority="816" stopIfTrue="1" operator="lessThan">
      <formula>0</formula>
    </cfRule>
  </conditionalFormatting>
  <conditionalFormatting sqref="N307">
    <cfRule type="cellIs" dxfId="556" priority="810" stopIfTrue="1" operator="lessThan">
      <formula>0</formula>
    </cfRule>
  </conditionalFormatting>
  <conditionalFormatting sqref="N397">
    <cfRule type="cellIs" dxfId="555" priority="807" stopIfTrue="1" operator="lessThan">
      <formula>0</formula>
    </cfRule>
  </conditionalFormatting>
  <conditionalFormatting sqref="N179:N181">
    <cfRule type="cellIs" dxfId="554" priority="814" stopIfTrue="1" operator="lessThan">
      <formula>0</formula>
    </cfRule>
  </conditionalFormatting>
  <conditionalFormatting sqref="N242">
    <cfRule type="cellIs" dxfId="553" priority="813" stopIfTrue="1" operator="lessThan">
      <formula>0</formula>
    </cfRule>
  </conditionalFormatting>
  <conditionalFormatting sqref="N238">
    <cfRule type="cellIs" dxfId="552" priority="812" stopIfTrue="1" operator="lessThan">
      <formula>0</formula>
    </cfRule>
  </conditionalFormatting>
  <conditionalFormatting sqref="N237">
    <cfRule type="cellIs" dxfId="551" priority="811" stopIfTrue="1" operator="lessThan">
      <formula>0</formula>
    </cfRule>
  </conditionalFormatting>
  <conditionalFormatting sqref="N385">
    <cfRule type="cellIs" dxfId="550" priority="809" stopIfTrue="1" operator="lessThan">
      <formula>0</formula>
    </cfRule>
  </conditionalFormatting>
  <conditionalFormatting sqref="N392">
    <cfRule type="cellIs" dxfId="549" priority="808" stopIfTrue="1" operator="lessThan">
      <formula>0</formula>
    </cfRule>
  </conditionalFormatting>
  <conditionalFormatting sqref="N592 N594">
    <cfRule type="cellIs" dxfId="548" priority="806" stopIfTrue="1" operator="lessThan">
      <formula>0</formula>
    </cfRule>
  </conditionalFormatting>
  <conditionalFormatting sqref="N591">
    <cfRule type="cellIs" dxfId="547" priority="805" stopIfTrue="1" operator="lessThan">
      <formula>0</formula>
    </cfRule>
  </conditionalFormatting>
  <conditionalFormatting sqref="N406">
    <cfRule type="cellIs" dxfId="546" priority="804" stopIfTrue="1" operator="lessThan">
      <formula>0</formula>
    </cfRule>
  </conditionalFormatting>
  <conditionalFormatting sqref="N413">
    <cfRule type="cellIs" dxfId="545" priority="803" stopIfTrue="1" operator="lessThan">
      <formula>0</formula>
    </cfRule>
  </conditionalFormatting>
  <conditionalFormatting sqref="N418">
    <cfRule type="cellIs" dxfId="544" priority="802" stopIfTrue="1" operator="lessThan">
      <formula>0</formula>
    </cfRule>
  </conditionalFormatting>
  <conditionalFormatting sqref="N422">
    <cfRule type="cellIs" dxfId="543" priority="801" stopIfTrue="1" operator="lessThan">
      <formula>0</formula>
    </cfRule>
  </conditionalFormatting>
  <conditionalFormatting sqref="N568">
    <cfRule type="cellIs" dxfId="542" priority="800" stopIfTrue="1" operator="lessThan">
      <formula>0</formula>
    </cfRule>
  </conditionalFormatting>
  <conditionalFormatting sqref="N42 N44">
    <cfRule type="cellIs" dxfId="541" priority="799" stopIfTrue="1" operator="lessThan">
      <formula>0</formula>
    </cfRule>
  </conditionalFormatting>
  <conditionalFormatting sqref="N95:N96">
    <cfRule type="cellIs" dxfId="540" priority="798" stopIfTrue="1" operator="lessThan">
      <formula>0</formula>
    </cfRule>
  </conditionalFormatting>
  <conditionalFormatting sqref="N573">
    <cfRule type="cellIs" dxfId="539" priority="794" stopIfTrue="1" operator="lessThan">
      <formula>0</formula>
    </cfRule>
  </conditionalFormatting>
  <conditionalFormatting sqref="N552">
    <cfRule type="cellIs" dxfId="538" priority="797" stopIfTrue="1" operator="lessThan">
      <formula>0</formula>
    </cfRule>
  </conditionalFormatting>
  <conditionalFormatting sqref="N254">
    <cfRule type="cellIs" dxfId="537" priority="795" stopIfTrue="1" operator="lessThan">
      <formula>0</formula>
    </cfRule>
  </conditionalFormatting>
  <conditionalFormatting sqref="N88">
    <cfRule type="cellIs" dxfId="536" priority="721" stopIfTrue="1" operator="lessThan">
      <formula>0</formula>
    </cfRule>
  </conditionalFormatting>
  <conditionalFormatting sqref="N465">
    <cfRule type="cellIs" dxfId="535" priority="793" stopIfTrue="1" operator="lessThan">
      <formula>0</formula>
    </cfRule>
  </conditionalFormatting>
  <conditionalFormatting sqref="N593">
    <cfRule type="cellIs" dxfId="534" priority="792" stopIfTrue="1" operator="lessThan">
      <formula>0</formula>
    </cfRule>
  </conditionalFormatting>
  <conditionalFormatting sqref="N454">
    <cfRule type="cellIs" dxfId="533" priority="739" stopIfTrue="1" operator="lessThan">
      <formula>0</formula>
    </cfRule>
  </conditionalFormatting>
  <conditionalFormatting sqref="N554">
    <cfRule type="cellIs" dxfId="532" priority="791" stopIfTrue="1" operator="lessThan">
      <formula>0</formula>
    </cfRule>
  </conditionalFormatting>
  <conditionalFormatting sqref="N191">
    <cfRule type="cellIs" dxfId="531" priority="789" stopIfTrue="1" operator="lessThan">
      <formula>0</formula>
    </cfRule>
  </conditionalFormatting>
  <conditionalFormatting sqref="N423:N424">
    <cfRule type="cellIs" dxfId="530" priority="787" stopIfTrue="1" operator="lessThan">
      <formula>0</formula>
    </cfRule>
  </conditionalFormatting>
  <conditionalFormatting sqref="N144">
    <cfRule type="cellIs" dxfId="529" priority="788" stopIfTrue="1" operator="lessThan">
      <formula>0</formula>
    </cfRule>
  </conditionalFormatting>
  <conditionalFormatting sqref="N188:N190">
    <cfRule type="cellIs" dxfId="528" priority="790" stopIfTrue="1" operator="lessThan">
      <formula>0</formula>
    </cfRule>
  </conditionalFormatting>
  <conditionalFormatting sqref="N155">
    <cfRule type="cellIs" dxfId="527" priority="786" stopIfTrue="1" operator="lessThan">
      <formula>0</formula>
    </cfRule>
  </conditionalFormatting>
  <conditionalFormatting sqref="N41">
    <cfRule type="cellIs" dxfId="526" priority="784" stopIfTrue="1" operator="lessThan">
      <formula>0</formula>
    </cfRule>
  </conditionalFormatting>
  <conditionalFormatting sqref="N41">
    <cfRule type="cellIs" dxfId="525" priority="785" stopIfTrue="1" operator="lessThan">
      <formula>0</formula>
    </cfRule>
  </conditionalFormatting>
  <conditionalFormatting sqref="N41">
    <cfRule type="cellIs" dxfId="524" priority="783" stopIfTrue="1" operator="lessThan">
      <formula>0</formula>
    </cfRule>
  </conditionalFormatting>
  <conditionalFormatting sqref="N43">
    <cfRule type="cellIs" dxfId="523" priority="782" stopIfTrue="1" operator="lessThan">
      <formula>0</formula>
    </cfRule>
  </conditionalFormatting>
  <conditionalFormatting sqref="N43">
    <cfRule type="cellIs" dxfId="522" priority="781" stopIfTrue="1" operator="lessThan">
      <formula>0</formula>
    </cfRule>
  </conditionalFormatting>
  <conditionalFormatting sqref="N111">
    <cfRule type="cellIs" dxfId="521" priority="780" stopIfTrue="1" operator="lessThan">
      <formula>0</formula>
    </cfRule>
  </conditionalFormatting>
  <conditionalFormatting sqref="N513:N514">
    <cfRule type="cellIs" dxfId="520" priority="772" stopIfTrue="1" operator="lessThan">
      <formula>0</formula>
    </cfRule>
  </conditionalFormatting>
  <conditionalFormatting sqref="N576">
    <cfRule type="cellIs" dxfId="519" priority="779" stopIfTrue="1" operator="lessThan">
      <formula>0</formula>
    </cfRule>
  </conditionalFormatting>
  <conditionalFormatting sqref="N577">
    <cfRule type="cellIs" dxfId="518" priority="778" stopIfTrue="1" operator="lessThan">
      <formula>0</formula>
    </cfRule>
  </conditionalFormatting>
  <conditionalFormatting sqref="N345">
    <cfRule type="cellIs" dxfId="517" priority="777" stopIfTrue="1" operator="lessThan">
      <formula>0</formula>
    </cfRule>
  </conditionalFormatting>
  <conditionalFormatting sqref="N420">
    <cfRule type="cellIs" dxfId="516" priority="728" stopIfTrue="1" operator="lessThan">
      <formula>0</formula>
    </cfRule>
  </conditionalFormatting>
  <conditionalFormatting sqref="N329:N330">
    <cfRule type="cellIs" dxfId="515" priority="776" stopIfTrue="1" operator="lessThan">
      <formula>0</formula>
    </cfRule>
  </conditionalFormatting>
  <conditionalFormatting sqref="N370:N371">
    <cfRule type="cellIs" dxfId="514" priority="775" stopIfTrue="1" operator="lessThan">
      <formula>0</formula>
    </cfRule>
  </conditionalFormatting>
  <conditionalFormatting sqref="N427:N428">
    <cfRule type="cellIs" dxfId="513" priority="774" stopIfTrue="1" operator="lessThan">
      <formula>0</formula>
    </cfRule>
  </conditionalFormatting>
  <conditionalFormatting sqref="N468:N470">
    <cfRule type="cellIs" dxfId="512" priority="773" stopIfTrue="1" operator="lessThan">
      <formula>0</formula>
    </cfRule>
  </conditionalFormatting>
  <conditionalFormatting sqref="N540">
    <cfRule type="cellIs" dxfId="511" priority="771" stopIfTrue="1" operator="lessThan">
      <formula>0</formula>
    </cfRule>
  </conditionalFormatting>
  <conditionalFormatting sqref="N595:N597">
    <cfRule type="cellIs" dxfId="510" priority="768" stopIfTrue="1" operator="lessThan">
      <formula>0</formula>
    </cfRule>
  </conditionalFormatting>
  <conditionalFormatting sqref="N352:N354">
    <cfRule type="cellIs" dxfId="509" priority="767" stopIfTrue="1" operator="lessThan">
      <formula>0</formula>
    </cfRule>
  </conditionalFormatting>
  <conditionalFormatting sqref="N338:N344">
    <cfRule type="cellIs" dxfId="508" priority="766" stopIfTrue="1" operator="lessThan">
      <formula>0</formula>
    </cfRule>
  </conditionalFormatting>
  <conditionalFormatting sqref="N347">
    <cfRule type="cellIs" dxfId="507" priority="765" stopIfTrue="1" operator="lessThan">
      <formula>0</formula>
    </cfRule>
  </conditionalFormatting>
  <conditionalFormatting sqref="N296:N297">
    <cfRule type="cellIs" dxfId="506" priority="764" stopIfTrue="1" operator="lessThan">
      <formula>0</formula>
    </cfRule>
  </conditionalFormatting>
  <conditionalFormatting sqref="N27">
    <cfRule type="cellIs" dxfId="505" priority="763" stopIfTrue="1" operator="lessThan">
      <formula>0</formula>
    </cfRule>
  </conditionalFormatting>
  <conditionalFormatting sqref="N10 N12:N18 N23:N24">
    <cfRule type="cellIs" dxfId="504" priority="762" stopIfTrue="1" operator="lessThan">
      <formula>0</formula>
    </cfRule>
  </conditionalFormatting>
  <conditionalFormatting sqref="N415">
    <cfRule type="cellIs" dxfId="503" priority="729" stopIfTrue="1" operator="lessThan">
      <formula>0</formula>
    </cfRule>
  </conditionalFormatting>
  <conditionalFormatting sqref="N337">
    <cfRule type="cellIs" dxfId="502" priority="703" stopIfTrue="1" operator="lessThan">
      <formula>0</formula>
    </cfRule>
  </conditionalFormatting>
  <conditionalFormatting sqref="N336">
    <cfRule type="cellIs" dxfId="501" priority="702" stopIfTrue="1" operator="lessThan">
      <formula>0</formula>
    </cfRule>
  </conditionalFormatting>
  <conditionalFormatting sqref="N356">
    <cfRule type="cellIs" dxfId="500" priority="701" stopIfTrue="1" operator="lessThan">
      <formula>0</formula>
    </cfRule>
  </conditionalFormatting>
  <conditionalFormatting sqref="N355">
    <cfRule type="cellIs" dxfId="499" priority="700" stopIfTrue="1" operator="lessThan">
      <formula>0</formula>
    </cfRule>
  </conditionalFormatting>
  <conditionalFormatting sqref="N266">
    <cfRule type="cellIs" dxfId="498" priority="759" stopIfTrue="1" operator="lessThan">
      <formula>0</formula>
    </cfRule>
  </conditionalFormatting>
  <conditionalFormatting sqref="N270:N273">
    <cfRule type="cellIs" dxfId="497" priority="758" stopIfTrue="1" operator="lessThan">
      <formula>0</formula>
    </cfRule>
  </conditionalFormatting>
  <conditionalFormatting sqref="N267 N269">
    <cfRule type="cellIs" dxfId="496" priority="757" stopIfTrue="1" operator="lessThan">
      <formula>0</formula>
    </cfRule>
  </conditionalFormatting>
  <conditionalFormatting sqref="N268">
    <cfRule type="cellIs" dxfId="495" priority="756" stopIfTrue="1" operator="lessThan">
      <formula>0</formula>
    </cfRule>
  </conditionalFormatting>
  <conditionalFormatting sqref="N274:N275 N278 N280:N281 N283:N284 N286:N287 N292">
    <cfRule type="cellIs" dxfId="494" priority="755" stopIfTrue="1" operator="lessThan">
      <formula>0</formula>
    </cfRule>
  </conditionalFormatting>
  <conditionalFormatting sqref="N279 N282 N285 N291">
    <cfRule type="cellIs" dxfId="493" priority="754" stopIfTrue="1" operator="lessThan">
      <formula>0</formula>
    </cfRule>
  </conditionalFormatting>
  <conditionalFormatting sqref="N289:N290">
    <cfRule type="cellIs" dxfId="492" priority="753" stopIfTrue="1" operator="lessThan">
      <formula>0</formula>
    </cfRule>
  </conditionalFormatting>
  <conditionalFormatting sqref="N288">
    <cfRule type="cellIs" dxfId="491" priority="752" stopIfTrue="1" operator="lessThan">
      <formula>0</formula>
    </cfRule>
  </conditionalFormatting>
  <conditionalFormatting sqref="N263:N265">
    <cfRule type="cellIs" dxfId="490" priority="751" stopIfTrue="1" operator="lessThan">
      <formula>0</formula>
    </cfRule>
  </conditionalFormatting>
  <conditionalFormatting sqref="N277">
    <cfRule type="cellIs" dxfId="489" priority="750" stopIfTrue="1" operator="lessThan">
      <formula>0</formula>
    </cfRule>
  </conditionalFormatting>
  <conditionalFormatting sqref="N117:N121">
    <cfRule type="cellIs" dxfId="488" priority="749" stopIfTrue="1" operator="lessThan">
      <formula>0</formula>
    </cfRule>
  </conditionalFormatting>
  <conditionalFormatting sqref="N107">
    <cfRule type="cellIs" dxfId="487" priority="748" stopIfTrue="1" operator="lessThan">
      <formula>0</formula>
    </cfRule>
  </conditionalFormatting>
  <conditionalFormatting sqref="N150">
    <cfRule type="cellIs" dxfId="486" priority="747" stopIfTrue="1" operator="lessThan">
      <formula>0</formula>
    </cfRule>
  </conditionalFormatting>
  <conditionalFormatting sqref="N156">
    <cfRule type="cellIs" dxfId="485" priority="746" stopIfTrue="1" operator="lessThan">
      <formula>0</formula>
    </cfRule>
  </conditionalFormatting>
  <conditionalFormatting sqref="N162:N163">
    <cfRule type="cellIs" dxfId="484" priority="745" stopIfTrue="1" operator="lessThan">
      <formula>0</formula>
    </cfRule>
  </conditionalFormatting>
  <conditionalFormatting sqref="N169:N172">
    <cfRule type="cellIs" dxfId="483" priority="744" stopIfTrue="1" operator="lessThan">
      <formula>0</formula>
    </cfRule>
  </conditionalFormatting>
  <conditionalFormatting sqref="N194:N196">
    <cfRule type="cellIs" dxfId="482" priority="743" stopIfTrue="1" operator="lessThan">
      <formula>0</formula>
    </cfRule>
  </conditionalFormatting>
  <conditionalFormatting sqref="N197">
    <cfRule type="cellIs" dxfId="481" priority="742" stopIfTrue="1" operator="lessThan">
      <formula>0</formula>
    </cfRule>
  </conditionalFormatting>
  <conditionalFormatting sqref="N198">
    <cfRule type="cellIs" dxfId="480" priority="741" stopIfTrue="1" operator="lessThan">
      <formula>0</formula>
    </cfRule>
  </conditionalFormatting>
  <conditionalFormatting sqref="N235">
    <cfRule type="cellIs" dxfId="479" priority="740" stopIfTrue="1" operator="lessThan">
      <formula>0</formula>
    </cfRule>
  </conditionalFormatting>
  <conditionalFormatting sqref="N531">
    <cfRule type="cellIs" dxfId="478" priority="705" stopIfTrue="1" operator="lessThan">
      <formula>0</formula>
    </cfRule>
  </conditionalFormatting>
  <conditionalFormatting sqref="N456">
    <cfRule type="cellIs" dxfId="477" priority="738" stopIfTrue="1" operator="lessThan">
      <formula>0</formula>
    </cfRule>
  </conditionalFormatting>
  <conditionalFormatting sqref="N381">
    <cfRule type="cellIs" dxfId="476" priority="737" stopIfTrue="1" operator="lessThan">
      <formula>0</formula>
    </cfRule>
  </conditionalFormatting>
  <conditionalFormatting sqref="N388">
    <cfRule type="cellIs" dxfId="475" priority="736" stopIfTrue="1" operator="lessThan">
      <formula>0</formula>
    </cfRule>
  </conditionalFormatting>
  <conditionalFormatting sqref="N394">
    <cfRule type="cellIs" dxfId="474" priority="735" stopIfTrue="1" operator="lessThan">
      <formula>0</formula>
    </cfRule>
  </conditionalFormatting>
  <conditionalFormatting sqref="N402 N400">
    <cfRule type="cellIs" dxfId="473" priority="734" stopIfTrue="1" operator="lessThan">
      <formula>0</formula>
    </cfRule>
  </conditionalFormatting>
  <conditionalFormatting sqref="N399">
    <cfRule type="cellIs" dxfId="472" priority="733" stopIfTrue="1" operator="lessThan">
      <formula>0</formula>
    </cfRule>
  </conditionalFormatting>
  <conditionalFormatting sqref="N401">
    <cfRule type="cellIs" dxfId="471" priority="732" stopIfTrue="1" operator="lessThan">
      <formula>0</formula>
    </cfRule>
  </conditionalFormatting>
  <conditionalFormatting sqref="N403">
    <cfRule type="cellIs" dxfId="470" priority="731" stopIfTrue="1" operator="lessThan">
      <formula>0</formula>
    </cfRule>
  </conditionalFormatting>
  <conditionalFormatting sqref="N409">
    <cfRule type="cellIs" dxfId="469" priority="730" stopIfTrue="1" operator="lessThan">
      <formula>0</formula>
    </cfRule>
  </conditionalFormatting>
  <conditionalFormatting sqref="N434">
    <cfRule type="cellIs" dxfId="468" priority="727" stopIfTrue="1" operator="lessThan">
      <formula>0</formula>
    </cfRule>
  </conditionalFormatting>
  <conditionalFormatting sqref="N432">
    <cfRule type="cellIs" dxfId="467" priority="726" stopIfTrue="1" operator="lessThan">
      <formula>0</formula>
    </cfRule>
  </conditionalFormatting>
  <conditionalFormatting sqref="N520">
    <cfRule type="cellIs" dxfId="466" priority="725" stopIfTrue="1" operator="lessThan">
      <formula>0</formula>
    </cfRule>
  </conditionalFormatting>
  <conditionalFormatting sqref="N33">
    <cfRule type="cellIs" dxfId="465" priority="724" stopIfTrue="1" operator="lessThan">
      <formula>0</formula>
    </cfRule>
  </conditionalFormatting>
  <conditionalFormatting sqref="N34">
    <cfRule type="cellIs" dxfId="464" priority="723" stopIfTrue="1" operator="lessThan">
      <formula>0</formula>
    </cfRule>
  </conditionalFormatting>
  <conditionalFormatting sqref="N38">
    <cfRule type="cellIs" dxfId="463" priority="722" stopIfTrue="1" operator="lessThan">
      <formula>0</formula>
    </cfRule>
  </conditionalFormatting>
  <conditionalFormatting sqref="N89:N90">
    <cfRule type="cellIs" dxfId="462" priority="720" stopIfTrue="1" operator="lessThan">
      <formula>0</formula>
    </cfRule>
  </conditionalFormatting>
  <conditionalFormatting sqref="N92">
    <cfRule type="cellIs" dxfId="461" priority="719" stopIfTrue="1" operator="lessThan">
      <formula>0</formula>
    </cfRule>
  </conditionalFormatting>
  <conditionalFormatting sqref="N200:N201">
    <cfRule type="cellIs" dxfId="460" priority="718" stopIfTrue="1" operator="lessThan">
      <formula>0</formula>
    </cfRule>
  </conditionalFormatting>
  <conditionalFormatting sqref="N203">
    <cfRule type="cellIs" dxfId="459" priority="717" stopIfTrue="1" operator="lessThan">
      <formula>0</formula>
    </cfRule>
  </conditionalFormatting>
  <conditionalFormatting sqref="N205:N206">
    <cfRule type="cellIs" dxfId="458" priority="716" stopIfTrue="1" operator="lessThan">
      <formula>0</formula>
    </cfRule>
  </conditionalFormatting>
  <conditionalFormatting sqref="N222:N228">
    <cfRule type="cellIs" dxfId="457" priority="715" stopIfTrue="1" operator="lessThan">
      <formula>0</formula>
    </cfRule>
  </conditionalFormatting>
  <conditionalFormatting sqref="N450">
    <cfRule type="cellIs" dxfId="456" priority="714" stopIfTrue="1" operator="lessThan">
      <formula>0</formula>
    </cfRule>
  </conditionalFormatting>
  <conditionalFormatting sqref="N451">
    <cfRule type="cellIs" dxfId="455" priority="713" stopIfTrue="1" operator="lessThan">
      <formula>0</formula>
    </cfRule>
  </conditionalFormatting>
  <conditionalFormatting sqref="N474:N475">
    <cfRule type="cellIs" dxfId="454" priority="712" stopIfTrue="1" operator="lessThan">
      <formula>0</formula>
    </cfRule>
  </conditionalFormatting>
  <conditionalFormatting sqref="N483">
    <cfRule type="cellIs" dxfId="453" priority="711" stopIfTrue="1" operator="lessThan">
      <formula>0</formula>
    </cfRule>
  </conditionalFormatting>
  <conditionalFormatting sqref="N498">
    <cfRule type="cellIs" dxfId="452" priority="710" stopIfTrue="1" operator="lessThan">
      <formula>0</formula>
    </cfRule>
  </conditionalFormatting>
  <conditionalFormatting sqref="N499">
    <cfRule type="cellIs" dxfId="451" priority="709" stopIfTrue="1" operator="lessThan">
      <formula>0</formula>
    </cfRule>
  </conditionalFormatting>
  <conditionalFormatting sqref="N521">
    <cfRule type="cellIs" dxfId="450" priority="708" stopIfTrue="1" operator="lessThan">
      <formula>0</formula>
    </cfRule>
  </conditionalFormatting>
  <conditionalFormatting sqref="N523">
    <cfRule type="cellIs" dxfId="449" priority="707" stopIfTrue="1" operator="lessThan">
      <formula>0</formula>
    </cfRule>
  </conditionalFormatting>
  <conditionalFormatting sqref="N526:N527">
    <cfRule type="cellIs" dxfId="448" priority="706" stopIfTrue="1" operator="lessThan">
      <formula>0</formula>
    </cfRule>
  </conditionalFormatting>
  <conditionalFormatting sqref="N533">
    <cfRule type="cellIs" dxfId="447" priority="704" stopIfTrue="1" operator="lessThan">
      <formula>0</formula>
    </cfRule>
  </conditionalFormatting>
  <conditionalFormatting sqref="N436">
    <cfRule type="cellIs" dxfId="446" priority="699" stopIfTrue="1" operator="lessThan">
      <formula>0</formula>
    </cfRule>
  </conditionalFormatting>
  <conditionalFormatting sqref="N62:N69">
    <cfRule type="cellIs" dxfId="445" priority="698" stopIfTrue="1" operator="lessThan">
      <formula>0</formula>
    </cfRule>
  </conditionalFormatting>
  <conditionalFormatting sqref="N158">
    <cfRule type="cellIs" dxfId="444" priority="695" stopIfTrue="1" operator="lessThan">
      <formula>0</formula>
    </cfRule>
  </conditionalFormatting>
  <conditionalFormatting sqref="N131">
    <cfRule type="cellIs" dxfId="443" priority="694" stopIfTrue="1" operator="lessThan">
      <formula>0</formula>
    </cfRule>
  </conditionalFormatting>
  <conditionalFormatting sqref="N143">
    <cfRule type="cellIs" dxfId="442" priority="693" stopIfTrue="1" operator="lessThan">
      <formula>0</formula>
    </cfRule>
  </conditionalFormatting>
  <conditionalFormatting sqref="N541">
    <cfRule type="cellIs" dxfId="441" priority="692" stopIfTrue="1" operator="lessThan">
      <formula>0</formula>
    </cfRule>
  </conditionalFormatting>
  <conditionalFormatting sqref="N543">
    <cfRule type="cellIs" dxfId="440" priority="691" stopIfTrue="1" operator="lessThan">
      <formula>0</formula>
    </cfRule>
  </conditionalFormatting>
  <conditionalFormatting sqref="N590">
    <cfRule type="cellIs" dxfId="439" priority="690" stopIfTrue="1" operator="lessThan">
      <formula>0</formula>
    </cfRule>
  </conditionalFormatting>
  <conditionalFormatting sqref="N589">
    <cfRule type="cellIs" dxfId="438" priority="689" stopIfTrue="1" operator="lessThan">
      <formula>0</formula>
    </cfRule>
  </conditionalFormatting>
  <conditionalFormatting sqref="N551">
    <cfRule type="cellIs" dxfId="437" priority="687" stopIfTrue="1" operator="lessThan">
      <formula>0</formula>
    </cfRule>
  </conditionalFormatting>
  <conditionalFormatting sqref="N549">
    <cfRule type="cellIs" dxfId="436" priority="685" stopIfTrue="1" operator="lessThan">
      <formula>0</formula>
    </cfRule>
  </conditionalFormatting>
  <conditionalFormatting sqref="N359">
    <cfRule type="cellIs" dxfId="435" priority="684" stopIfTrue="1" operator="lessThan">
      <formula>0</formula>
    </cfRule>
  </conditionalFormatting>
  <conditionalFormatting sqref="N20:N21">
    <cfRule type="cellIs" dxfId="434" priority="683" stopIfTrue="1" operator="lessThan">
      <formula>0</formula>
    </cfRule>
  </conditionalFormatting>
  <conditionalFormatting sqref="N208">
    <cfRule type="cellIs" dxfId="433" priority="680" stopIfTrue="1" operator="lessThan">
      <formula>0</formula>
    </cfRule>
  </conditionalFormatting>
  <conditionalFormatting sqref="M359">
    <cfRule type="cellIs" dxfId="390" priority="413" stopIfTrue="1" operator="lessThan">
      <formula>0</formula>
    </cfRule>
  </conditionalFormatting>
  <conditionalFormatting sqref="M575">
    <cfRule type="cellIs" dxfId="389" priority="411" stopIfTrue="1" operator="lessThan">
      <formula>0</formula>
    </cfRule>
  </conditionalFormatting>
  <conditionalFormatting sqref="M217:M219">
    <cfRule type="cellIs" dxfId="388" priority="410" stopIfTrue="1" operator="lessThan">
      <formula>0</formula>
    </cfRule>
  </conditionalFormatting>
  <conditionalFormatting sqref="N217:N219">
    <cfRule type="cellIs" dxfId="387" priority="409" stopIfTrue="1" operator="lessThan">
      <formula>0</formula>
    </cfRule>
  </conditionalFormatting>
  <conditionalFormatting sqref="M597">
    <cfRule type="cellIs" dxfId="386" priority="408" stopIfTrue="1" operator="lessThan">
      <formula>0</formula>
    </cfRule>
  </conditionalFormatting>
  <conditionalFormatting sqref="N11">
    <cfRule type="cellIs" dxfId="385" priority="407" stopIfTrue="1" operator="lessThan">
      <formula>0</formula>
    </cfRule>
  </conditionalFormatting>
  <conditionalFormatting sqref="N19">
    <cfRule type="cellIs" dxfId="384" priority="406" stopIfTrue="1" operator="lessThan">
      <formula>0</formula>
    </cfRule>
  </conditionalFormatting>
  <conditionalFormatting sqref="N22">
    <cfRule type="cellIs" dxfId="383" priority="405" stopIfTrue="1" operator="lessThan">
      <formula>0</formula>
    </cfRule>
  </conditionalFormatting>
  <conditionalFormatting sqref="N246">
    <cfRule type="cellIs" dxfId="382" priority="404" stopIfTrue="1" operator="lessThan">
      <formula>0</formula>
    </cfRule>
  </conditionalFormatting>
  <conditionalFormatting sqref="M25">
    <cfRule type="cellIs" dxfId="381" priority="403" stopIfTrue="1" operator="lessThan">
      <formula>0</formula>
    </cfRule>
  </conditionalFormatting>
  <conditionalFormatting sqref="N25">
    <cfRule type="cellIs" dxfId="380" priority="402" stopIfTrue="1" operator="lessThan">
      <formula>0</formula>
    </cfRule>
  </conditionalFormatting>
  <conditionalFormatting sqref="M26">
    <cfRule type="cellIs" dxfId="379" priority="401" stopIfTrue="1" operator="lessThan">
      <formula>0</formula>
    </cfRule>
  </conditionalFormatting>
  <conditionalFormatting sqref="N26">
    <cfRule type="cellIs" dxfId="378" priority="400" stopIfTrue="1" operator="lessThan">
      <formula>0</formula>
    </cfRule>
  </conditionalFormatting>
  <conditionalFormatting sqref="N97">
    <cfRule type="cellIs" dxfId="377" priority="396" stopIfTrue="1" operator="lessThan">
      <formula>0</formula>
    </cfRule>
  </conditionalFormatting>
  <conditionalFormatting sqref="M464:N464">
    <cfRule type="cellIs" dxfId="376" priority="394" stopIfTrue="1" operator="lessThan">
      <formula>0</formula>
    </cfRule>
  </conditionalFormatting>
  <conditionalFormatting sqref="M500">
    <cfRule type="cellIs" dxfId="375" priority="393" stopIfTrue="1" operator="lessThan">
      <formula>0</formula>
    </cfRule>
  </conditionalFormatting>
  <conditionalFormatting sqref="M358:N358">
    <cfRule type="cellIs" dxfId="374" priority="391" stopIfTrue="1" operator="lessThan">
      <formula>0</formula>
    </cfRule>
  </conditionalFormatting>
  <conditionalFormatting sqref="O9 O168 O556 O276 O214:O216 O220:O221 O598 O45:O57 O372:O380 O600:O607 O457:O462 O578:O579 O574:O575 O314:O326">
    <cfRule type="cellIs" dxfId="373" priority="390" stopIfTrue="1" operator="lessThan">
      <formula>0</formula>
    </cfRule>
  </conditionalFormatting>
  <conditionalFormatting sqref="O548">
    <cfRule type="cellIs" dxfId="372" priority="389" stopIfTrue="1" operator="lessThan">
      <formula>0</formula>
    </cfRule>
  </conditionalFormatting>
  <conditionalFormatting sqref="O248 O94 O132:O142">
    <cfRule type="cellIs" dxfId="371" priority="388" stopIfTrue="1" operator="lessThan">
      <formula>0</formula>
    </cfRule>
  </conditionalFormatting>
  <conditionalFormatting sqref="O298:O306 O467">
    <cfRule type="cellIs" dxfId="370" priority="387" stopIfTrue="1" operator="lessThan">
      <formula>0</formula>
    </cfRule>
  </conditionalFormatting>
  <conditionalFormatting sqref="O93 O157 O449 O582:O588 O72:O80 O83:O87 O122:O130 O293:O295 O98:O106 O182:O187 O145:O149 O553 O28:O32 O108:O110 O151:O154 O159 O236 O455 O382:O384 O35 O91 O229:O234 O452:O453">
    <cfRule type="cellIs" dxfId="369" priority="386" stopIfTrue="1" operator="lessThan">
      <formula>0</formula>
    </cfRule>
  </conditionalFormatting>
  <conditionalFormatting sqref="O398 O404:O405">
    <cfRule type="cellIs" dxfId="368" priority="385" stopIfTrue="1" operator="lessThan">
      <formula>0</formula>
    </cfRule>
  </conditionalFormatting>
  <conditionalFormatting sqref="O360:O369 O255:O262 O327:O328 O192:O193 O331:O335">
    <cfRule type="cellIs" dxfId="367" priority="384" stopIfTrue="1" operator="lessThan">
      <formula>0</formula>
    </cfRule>
  </conditionalFormatting>
  <conditionalFormatting sqref="O112:O116 O161 O166:O167 O175:O178 O199 O210 O239:O241 O243:O245 O249:O250 O386:O387 O393 O407:O408 O414 O419 O425:O426 O448 O466 O478:O482 O489:O497 O505:O512 O530 O536:O539 O308:O310 O348:O351 O569:O572 O37 O580 O441:O446 O58:O61 O555 O357 O542 O471:O473 O515:O519 O164 O173 O429:O431 O389:O391 O395:O396 O410:O412 O416:O417 O421 O433 O522 O39:O40 O202 O204 O207 O476 O484:O485 O500:O501 O524:O525 O528 O532 O534 O557:O567 O437 O70 O544:O547 O550 O247">
    <cfRule type="cellIs" dxfId="366" priority="383" stopIfTrue="1" operator="lessThan">
      <formula>0</formula>
    </cfRule>
  </conditionalFormatting>
  <conditionalFormatting sqref="O211:O213">
    <cfRule type="cellIs" dxfId="365" priority="382" stopIfTrue="1" operator="lessThan">
      <formula>0</formula>
    </cfRule>
  </conditionalFormatting>
  <conditionalFormatting sqref="O251:O253">
    <cfRule type="cellIs" dxfId="364" priority="381" stopIfTrue="1" operator="lessThan">
      <formula>0</formula>
    </cfRule>
  </conditionalFormatting>
  <conditionalFormatting sqref="O463">
    <cfRule type="cellIs" dxfId="363" priority="380" stopIfTrue="1" operator="lessThan">
      <formula>0</formula>
    </cfRule>
  </conditionalFormatting>
  <conditionalFormatting sqref="O438:O440">
    <cfRule type="cellIs" dxfId="362" priority="379" stopIfTrue="1" operator="lessThan">
      <formula>0</formula>
    </cfRule>
  </conditionalFormatting>
  <conditionalFormatting sqref="O311:O313">
    <cfRule type="cellIs" dxfId="361" priority="378" stopIfTrue="1" operator="lessThan">
      <formula>0</formula>
    </cfRule>
  </conditionalFormatting>
  <conditionalFormatting sqref="O346">
    <cfRule type="cellIs" dxfId="360" priority="377" stopIfTrue="1" operator="lessThan">
      <formula>0</formula>
    </cfRule>
  </conditionalFormatting>
  <conditionalFormatting sqref="O447">
    <cfRule type="cellIs" dxfId="359" priority="376" stopIfTrue="1" operator="lessThan">
      <formula>0</formula>
    </cfRule>
  </conditionalFormatting>
  <conditionalFormatting sqref="O477">
    <cfRule type="cellIs" dxfId="358" priority="375" stopIfTrue="1" operator="lessThan">
      <formula>0</formula>
    </cfRule>
  </conditionalFormatting>
  <conditionalFormatting sqref="O486:O488">
    <cfRule type="cellIs" dxfId="357" priority="374" stopIfTrue="1" operator="lessThan">
      <formula>0</formula>
    </cfRule>
  </conditionalFormatting>
  <conditionalFormatting sqref="O502:O504">
    <cfRule type="cellIs" dxfId="356" priority="373" stopIfTrue="1" operator="lessThan">
      <formula>0</formula>
    </cfRule>
  </conditionalFormatting>
  <conditionalFormatting sqref="O529">
    <cfRule type="cellIs" dxfId="355" priority="372" stopIfTrue="1" operator="lessThan">
      <formula>0</formula>
    </cfRule>
  </conditionalFormatting>
  <conditionalFormatting sqref="O535">
    <cfRule type="cellIs" dxfId="354" priority="371" stopIfTrue="1" operator="lessThan">
      <formula>0</formula>
    </cfRule>
  </conditionalFormatting>
  <conditionalFormatting sqref="O581">
    <cfRule type="cellIs" dxfId="353" priority="370" stopIfTrue="1" operator="lessThan">
      <formula>0</formula>
    </cfRule>
  </conditionalFormatting>
  <conditionalFormatting sqref="O209">
    <cfRule type="cellIs" dxfId="352" priority="369" stopIfTrue="1" operator="lessThan">
      <formula>0</formula>
    </cfRule>
  </conditionalFormatting>
  <conditionalFormatting sqref="O81:O82">
    <cfRule type="cellIs" dxfId="351" priority="368" stopIfTrue="1" operator="lessThan">
      <formula>0</formula>
    </cfRule>
  </conditionalFormatting>
  <conditionalFormatting sqref="O160">
    <cfRule type="cellIs" dxfId="350" priority="367" stopIfTrue="1" operator="lessThan">
      <formula>0</formula>
    </cfRule>
  </conditionalFormatting>
  <conditionalFormatting sqref="O165">
    <cfRule type="cellIs" dxfId="349" priority="366" stopIfTrue="1" operator="lessThan">
      <formula>0</formula>
    </cfRule>
  </conditionalFormatting>
  <conditionalFormatting sqref="O174">
    <cfRule type="cellIs" dxfId="348" priority="365" stopIfTrue="1" operator="lessThan">
      <formula>0</formula>
    </cfRule>
  </conditionalFormatting>
  <conditionalFormatting sqref="O36">
    <cfRule type="cellIs" dxfId="347" priority="363" stopIfTrue="1" operator="lessThan">
      <formula>0</formula>
    </cfRule>
  </conditionalFormatting>
  <conditionalFormatting sqref="O71">
    <cfRule type="cellIs" dxfId="346" priority="364" stopIfTrue="1" operator="lessThan">
      <formula>0</formula>
    </cfRule>
  </conditionalFormatting>
  <conditionalFormatting sqref="O307">
    <cfRule type="cellIs" dxfId="345" priority="358" stopIfTrue="1" operator="lessThan">
      <formula>0</formula>
    </cfRule>
  </conditionalFormatting>
  <conditionalFormatting sqref="O397">
    <cfRule type="cellIs" dxfId="344" priority="355" stopIfTrue="1" operator="lessThan">
      <formula>0</formula>
    </cfRule>
  </conditionalFormatting>
  <conditionalFormatting sqref="O179:O181">
    <cfRule type="cellIs" dxfId="343" priority="362" stopIfTrue="1" operator="lessThan">
      <formula>0</formula>
    </cfRule>
  </conditionalFormatting>
  <conditionalFormatting sqref="O242">
    <cfRule type="cellIs" dxfId="342" priority="361" stopIfTrue="1" operator="lessThan">
      <formula>0</formula>
    </cfRule>
  </conditionalFormatting>
  <conditionalFormatting sqref="O238">
    <cfRule type="cellIs" dxfId="341" priority="360" stopIfTrue="1" operator="lessThan">
      <formula>0</formula>
    </cfRule>
  </conditionalFormatting>
  <conditionalFormatting sqref="O237">
    <cfRule type="cellIs" dxfId="340" priority="359" stopIfTrue="1" operator="lessThan">
      <formula>0</formula>
    </cfRule>
  </conditionalFormatting>
  <conditionalFormatting sqref="O385">
    <cfRule type="cellIs" dxfId="339" priority="357" stopIfTrue="1" operator="lessThan">
      <formula>0</formula>
    </cfRule>
  </conditionalFormatting>
  <conditionalFormatting sqref="O392">
    <cfRule type="cellIs" dxfId="338" priority="356" stopIfTrue="1" operator="lessThan">
      <formula>0</formula>
    </cfRule>
  </conditionalFormatting>
  <conditionalFormatting sqref="O592 O594">
    <cfRule type="cellIs" dxfId="337" priority="354" stopIfTrue="1" operator="lessThan">
      <formula>0</formula>
    </cfRule>
  </conditionalFormatting>
  <conditionalFormatting sqref="O591">
    <cfRule type="cellIs" dxfId="336" priority="353" stopIfTrue="1" operator="lessThan">
      <formula>0</formula>
    </cfRule>
  </conditionalFormatting>
  <conditionalFormatting sqref="O406">
    <cfRule type="cellIs" dxfId="335" priority="352" stopIfTrue="1" operator="lessThan">
      <formula>0</formula>
    </cfRule>
  </conditionalFormatting>
  <conditionalFormatting sqref="O413">
    <cfRule type="cellIs" dxfId="334" priority="351" stopIfTrue="1" operator="lessThan">
      <formula>0</formula>
    </cfRule>
  </conditionalFormatting>
  <conditionalFormatting sqref="O418">
    <cfRule type="cellIs" dxfId="333" priority="350" stopIfTrue="1" operator="lessThan">
      <formula>0</formula>
    </cfRule>
  </conditionalFormatting>
  <conditionalFormatting sqref="O422">
    <cfRule type="cellIs" dxfId="332" priority="349" stopIfTrue="1" operator="lessThan">
      <formula>0</formula>
    </cfRule>
  </conditionalFormatting>
  <conditionalFormatting sqref="O568">
    <cfRule type="cellIs" dxfId="331" priority="348" stopIfTrue="1" operator="lessThan">
      <formula>0</formula>
    </cfRule>
  </conditionalFormatting>
  <conditionalFormatting sqref="O42 O44">
    <cfRule type="cellIs" dxfId="330" priority="347" stopIfTrue="1" operator="lessThan">
      <formula>0</formula>
    </cfRule>
  </conditionalFormatting>
  <conditionalFormatting sqref="O95:O96">
    <cfRule type="cellIs" dxfId="329" priority="346" stopIfTrue="1" operator="lessThan">
      <formula>0</formula>
    </cfRule>
  </conditionalFormatting>
  <conditionalFormatting sqref="O573">
    <cfRule type="cellIs" dxfId="328" priority="343" stopIfTrue="1" operator="lessThan">
      <formula>0</formula>
    </cfRule>
  </conditionalFormatting>
  <conditionalFormatting sqref="O552">
    <cfRule type="cellIs" dxfId="327" priority="345" stopIfTrue="1" operator="lessThan">
      <formula>0</formula>
    </cfRule>
  </conditionalFormatting>
  <conditionalFormatting sqref="O254">
    <cfRule type="cellIs" dxfId="326" priority="344" stopIfTrue="1" operator="lessThan">
      <formula>0</formula>
    </cfRule>
  </conditionalFormatting>
  <conditionalFormatting sqref="O88">
    <cfRule type="cellIs" dxfId="325" priority="274" stopIfTrue="1" operator="lessThan">
      <formula>0</formula>
    </cfRule>
  </conditionalFormatting>
  <conditionalFormatting sqref="O465">
    <cfRule type="cellIs" dxfId="324" priority="342" stopIfTrue="1" operator="lessThan">
      <formula>0</formula>
    </cfRule>
  </conditionalFormatting>
  <conditionalFormatting sqref="O454">
    <cfRule type="cellIs" dxfId="323" priority="292" stopIfTrue="1" operator="lessThan">
      <formula>0</formula>
    </cfRule>
  </conditionalFormatting>
  <conditionalFormatting sqref="O554">
    <cfRule type="cellIs" dxfId="322" priority="340" stopIfTrue="1" operator="lessThan">
      <formula>0</formula>
    </cfRule>
  </conditionalFormatting>
  <conditionalFormatting sqref="O191">
    <cfRule type="cellIs" dxfId="321" priority="338" stopIfTrue="1" operator="lessThan">
      <formula>0</formula>
    </cfRule>
  </conditionalFormatting>
  <conditionalFormatting sqref="O423:O424">
    <cfRule type="cellIs" dxfId="320" priority="336" stopIfTrue="1" operator="lessThan">
      <formula>0</formula>
    </cfRule>
  </conditionalFormatting>
  <conditionalFormatting sqref="O144">
    <cfRule type="cellIs" dxfId="319" priority="337" stopIfTrue="1" operator="lessThan">
      <formula>0</formula>
    </cfRule>
  </conditionalFormatting>
  <conditionalFormatting sqref="O188:O190">
    <cfRule type="cellIs" dxfId="318" priority="339" stopIfTrue="1" operator="lessThan">
      <formula>0</formula>
    </cfRule>
  </conditionalFormatting>
  <conditionalFormatting sqref="O155">
    <cfRule type="cellIs" dxfId="317" priority="335" stopIfTrue="1" operator="lessThan">
      <formula>0</formula>
    </cfRule>
  </conditionalFormatting>
  <conditionalFormatting sqref="O41">
    <cfRule type="cellIs" dxfId="316" priority="333" stopIfTrue="1" operator="lessThan">
      <formula>0</formula>
    </cfRule>
  </conditionalFormatting>
  <conditionalFormatting sqref="O41">
    <cfRule type="cellIs" dxfId="315" priority="334" stopIfTrue="1" operator="lessThan">
      <formula>0</formula>
    </cfRule>
  </conditionalFormatting>
  <conditionalFormatting sqref="O41">
    <cfRule type="cellIs" dxfId="314" priority="332" stopIfTrue="1" operator="lessThan">
      <formula>0</formula>
    </cfRule>
  </conditionalFormatting>
  <conditionalFormatting sqref="O43">
    <cfRule type="cellIs" dxfId="313" priority="331" stopIfTrue="1" operator="lessThan">
      <formula>0</formula>
    </cfRule>
  </conditionalFormatting>
  <conditionalFormatting sqref="O43">
    <cfRule type="cellIs" dxfId="312" priority="330" stopIfTrue="1" operator="lessThan">
      <formula>0</formula>
    </cfRule>
  </conditionalFormatting>
  <conditionalFormatting sqref="O111">
    <cfRule type="cellIs" dxfId="311" priority="329" stopIfTrue="1" operator="lessThan">
      <formula>0</formula>
    </cfRule>
  </conditionalFormatting>
  <conditionalFormatting sqref="O513:O514">
    <cfRule type="cellIs" dxfId="310" priority="321" stopIfTrue="1" operator="lessThan">
      <formula>0</formula>
    </cfRule>
  </conditionalFormatting>
  <conditionalFormatting sqref="O576">
    <cfRule type="cellIs" dxfId="309" priority="328" stopIfTrue="1" operator="lessThan">
      <formula>0</formula>
    </cfRule>
  </conditionalFormatting>
  <conditionalFormatting sqref="O577">
    <cfRule type="cellIs" dxfId="308" priority="327" stopIfTrue="1" operator="lessThan">
      <formula>0</formula>
    </cfRule>
  </conditionalFormatting>
  <conditionalFormatting sqref="O345">
    <cfRule type="cellIs" dxfId="307" priority="326" stopIfTrue="1" operator="lessThan">
      <formula>0</formula>
    </cfRule>
  </conditionalFormatting>
  <conditionalFormatting sqref="O420">
    <cfRule type="cellIs" dxfId="306" priority="281" stopIfTrue="1" operator="lessThan">
      <formula>0</formula>
    </cfRule>
  </conditionalFormatting>
  <conditionalFormatting sqref="O329:O330">
    <cfRule type="cellIs" dxfId="305" priority="325" stopIfTrue="1" operator="lessThan">
      <formula>0</formula>
    </cfRule>
  </conditionalFormatting>
  <conditionalFormatting sqref="O370:O371">
    <cfRule type="cellIs" dxfId="304" priority="324" stopIfTrue="1" operator="lessThan">
      <formula>0</formula>
    </cfRule>
  </conditionalFormatting>
  <conditionalFormatting sqref="O427:O428">
    <cfRule type="cellIs" dxfId="303" priority="323" stopIfTrue="1" operator="lessThan">
      <formula>0</formula>
    </cfRule>
  </conditionalFormatting>
  <conditionalFormatting sqref="O468:O470">
    <cfRule type="cellIs" dxfId="302" priority="322" stopIfTrue="1" operator="lessThan">
      <formula>0</formula>
    </cfRule>
  </conditionalFormatting>
  <conditionalFormatting sqref="O540">
    <cfRule type="cellIs" dxfId="301" priority="320" stopIfTrue="1" operator="lessThan">
      <formula>0</formula>
    </cfRule>
  </conditionalFormatting>
  <conditionalFormatting sqref="O595:O597">
    <cfRule type="cellIs" dxfId="300" priority="319" stopIfTrue="1" operator="lessThan">
      <formula>0</formula>
    </cfRule>
  </conditionalFormatting>
  <conditionalFormatting sqref="O352:O354">
    <cfRule type="cellIs" dxfId="299" priority="318" stopIfTrue="1" operator="lessThan">
      <formula>0</formula>
    </cfRule>
  </conditionalFormatting>
  <conditionalFormatting sqref="O338:O344">
    <cfRule type="cellIs" dxfId="298" priority="317" stopIfTrue="1" operator="lessThan">
      <formula>0</formula>
    </cfRule>
  </conditionalFormatting>
  <conditionalFormatting sqref="O347">
    <cfRule type="cellIs" dxfId="297" priority="316" stopIfTrue="1" operator="lessThan">
      <formula>0</formula>
    </cfRule>
  </conditionalFormatting>
  <conditionalFormatting sqref="O296:O297">
    <cfRule type="cellIs" dxfId="296" priority="315" stopIfTrue="1" operator="lessThan">
      <formula>0</formula>
    </cfRule>
  </conditionalFormatting>
  <conditionalFormatting sqref="O27">
    <cfRule type="cellIs" dxfId="295" priority="314" stopIfTrue="1" operator="lessThan">
      <formula>0</formula>
    </cfRule>
  </conditionalFormatting>
  <conditionalFormatting sqref="O10 O12:O18 O23:O24">
    <cfRule type="cellIs" dxfId="294" priority="313" stopIfTrue="1" operator="lessThan">
      <formula>0</formula>
    </cfRule>
  </conditionalFormatting>
  <conditionalFormatting sqref="O415">
    <cfRule type="cellIs" dxfId="293" priority="282" stopIfTrue="1" operator="lessThan">
      <formula>0</formula>
    </cfRule>
  </conditionalFormatting>
  <conditionalFormatting sqref="O337">
    <cfRule type="cellIs" dxfId="292" priority="256" stopIfTrue="1" operator="lessThan">
      <formula>0</formula>
    </cfRule>
  </conditionalFormatting>
  <conditionalFormatting sqref="O336">
    <cfRule type="cellIs" dxfId="291" priority="255" stopIfTrue="1" operator="lessThan">
      <formula>0</formula>
    </cfRule>
  </conditionalFormatting>
  <conditionalFormatting sqref="O356">
    <cfRule type="cellIs" dxfId="290" priority="254" stopIfTrue="1" operator="lessThan">
      <formula>0</formula>
    </cfRule>
  </conditionalFormatting>
  <conditionalFormatting sqref="O355">
    <cfRule type="cellIs" dxfId="289" priority="253" stopIfTrue="1" operator="lessThan">
      <formula>0</formula>
    </cfRule>
  </conditionalFormatting>
  <conditionalFormatting sqref="O266">
    <cfRule type="cellIs" dxfId="288" priority="312" stopIfTrue="1" operator="lessThan">
      <formula>0</formula>
    </cfRule>
  </conditionalFormatting>
  <conditionalFormatting sqref="O270:O273">
    <cfRule type="cellIs" dxfId="287" priority="311" stopIfTrue="1" operator="lessThan">
      <formula>0</formula>
    </cfRule>
  </conditionalFormatting>
  <conditionalFormatting sqref="O267 O269">
    <cfRule type="cellIs" dxfId="286" priority="310" stopIfTrue="1" operator="lessThan">
      <formula>0</formula>
    </cfRule>
  </conditionalFormatting>
  <conditionalFormatting sqref="O268">
    <cfRule type="cellIs" dxfId="285" priority="309" stopIfTrue="1" operator="lessThan">
      <formula>0</formula>
    </cfRule>
  </conditionalFormatting>
  <conditionalFormatting sqref="O274:O275 O278 O280:O281 O283:O284 O286:O287 O292">
    <cfRule type="cellIs" dxfId="284" priority="308" stopIfTrue="1" operator="lessThan">
      <formula>0</formula>
    </cfRule>
  </conditionalFormatting>
  <conditionalFormatting sqref="O279 O282 O285 O291">
    <cfRule type="cellIs" dxfId="283" priority="307" stopIfTrue="1" operator="lessThan">
      <formula>0</formula>
    </cfRule>
  </conditionalFormatting>
  <conditionalFormatting sqref="O289:O290">
    <cfRule type="cellIs" dxfId="282" priority="306" stopIfTrue="1" operator="lessThan">
      <formula>0</formula>
    </cfRule>
  </conditionalFormatting>
  <conditionalFormatting sqref="O288">
    <cfRule type="cellIs" dxfId="281" priority="305" stopIfTrue="1" operator="lessThan">
      <formula>0</formula>
    </cfRule>
  </conditionalFormatting>
  <conditionalFormatting sqref="O263:O265">
    <cfRule type="cellIs" dxfId="280" priority="304" stopIfTrue="1" operator="lessThan">
      <formula>0</formula>
    </cfRule>
  </conditionalFormatting>
  <conditionalFormatting sqref="O277">
    <cfRule type="cellIs" dxfId="279" priority="303" stopIfTrue="1" operator="lessThan">
      <formula>0</formula>
    </cfRule>
  </conditionalFormatting>
  <conditionalFormatting sqref="O117:O121">
    <cfRule type="cellIs" dxfId="278" priority="302" stopIfTrue="1" operator="lessThan">
      <formula>0</formula>
    </cfRule>
  </conditionalFormatting>
  <conditionalFormatting sqref="O107">
    <cfRule type="cellIs" dxfId="277" priority="301" stopIfTrue="1" operator="lessThan">
      <formula>0</formula>
    </cfRule>
  </conditionalFormatting>
  <conditionalFormatting sqref="O150">
    <cfRule type="cellIs" dxfId="276" priority="300" stopIfTrue="1" operator="lessThan">
      <formula>0</formula>
    </cfRule>
  </conditionalFormatting>
  <conditionalFormatting sqref="O156">
    <cfRule type="cellIs" dxfId="275" priority="299" stopIfTrue="1" operator="lessThan">
      <formula>0</formula>
    </cfRule>
  </conditionalFormatting>
  <conditionalFormatting sqref="O162:O163">
    <cfRule type="cellIs" dxfId="274" priority="298" stopIfTrue="1" operator="lessThan">
      <formula>0</formula>
    </cfRule>
  </conditionalFormatting>
  <conditionalFormatting sqref="O169:O172">
    <cfRule type="cellIs" dxfId="273" priority="297" stopIfTrue="1" operator="lessThan">
      <formula>0</formula>
    </cfRule>
  </conditionalFormatting>
  <conditionalFormatting sqref="O194:O196">
    <cfRule type="cellIs" dxfId="272" priority="296" stopIfTrue="1" operator="lessThan">
      <formula>0</formula>
    </cfRule>
  </conditionalFormatting>
  <conditionalFormatting sqref="O197">
    <cfRule type="cellIs" dxfId="271" priority="295" stopIfTrue="1" operator="lessThan">
      <formula>0</formula>
    </cfRule>
  </conditionalFormatting>
  <conditionalFormatting sqref="O198">
    <cfRule type="cellIs" dxfId="270" priority="294" stopIfTrue="1" operator="lessThan">
      <formula>0</formula>
    </cfRule>
  </conditionalFormatting>
  <conditionalFormatting sqref="O235">
    <cfRule type="cellIs" dxfId="269" priority="293" stopIfTrue="1" operator="lessThan">
      <formula>0</formula>
    </cfRule>
  </conditionalFormatting>
  <conditionalFormatting sqref="O531">
    <cfRule type="cellIs" dxfId="268" priority="258" stopIfTrue="1" operator="lessThan">
      <formula>0</formula>
    </cfRule>
  </conditionalFormatting>
  <conditionalFormatting sqref="O456">
    <cfRule type="cellIs" dxfId="267" priority="291" stopIfTrue="1" operator="lessThan">
      <formula>0</formula>
    </cfRule>
  </conditionalFormatting>
  <conditionalFormatting sqref="O381">
    <cfRule type="cellIs" dxfId="266" priority="290" stopIfTrue="1" operator="lessThan">
      <formula>0</formula>
    </cfRule>
  </conditionalFormatting>
  <conditionalFormatting sqref="O388">
    <cfRule type="cellIs" dxfId="265" priority="289" stopIfTrue="1" operator="lessThan">
      <formula>0</formula>
    </cfRule>
  </conditionalFormatting>
  <conditionalFormatting sqref="O394">
    <cfRule type="cellIs" dxfId="264" priority="288" stopIfTrue="1" operator="lessThan">
      <formula>0</formula>
    </cfRule>
  </conditionalFormatting>
  <conditionalFormatting sqref="O402 O400">
    <cfRule type="cellIs" dxfId="263" priority="287" stopIfTrue="1" operator="lessThan">
      <formula>0</formula>
    </cfRule>
  </conditionalFormatting>
  <conditionalFormatting sqref="O399">
    <cfRule type="cellIs" dxfId="262" priority="286" stopIfTrue="1" operator="lessThan">
      <formula>0</formula>
    </cfRule>
  </conditionalFormatting>
  <conditionalFormatting sqref="O401">
    <cfRule type="cellIs" dxfId="261" priority="285" stopIfTrue="1" operator="lessThan">
      <formula>0</formula>
    </cfRule>
  </conditionalFormatting>
  <conditionalFormatting sqref="O403">
    <cfRule type="cellIs" dxfId="260" priority="284" stopIfTrue="1" operator="lessThan">
      <formula>0</formula>
    </cfRule>
  </conditionalFormatting>
  <conditionalFormatting sqref="O409">
    <cfRule type="cellIs" dxfId="259" priority="283" stopIfTrue="1" operator="lessThan">
      <formula>0</formula>
    </cfRule>
  </conditionalFormatting>
  <conditionalFormatting sqref="O432">
    <cfRule type="cellIs" dxfId="258" priority="279" stopIfTrue="1" operator="lessThan">
      <formula>0</formula>
    </cfRule>
  </conditionalFormatting>
  <conditionalFormatting sqref="O520">
    <cfRule type="cellIs" dxfId="257" priority="278" stopIfTrue="1" operator="lessThan">
      <formula>0</formula>
    </cfRule>
  </conditionalFormatting>
  <conditionalFormatting sqref="O33">
    <cfRule type="cellIs" dxfId="256" priority="277" stopIfTrue="1" operator="lessThan">
      <formula>0</formula>
    </cfRule>
  </conditionalFormatting>
  <conditionalFormatting sqref="O34">
    <cfRule type="cellIs" dxfId="255" priority="276" stopIfTrue="1" operator="lessThan">
      <formula>0</formula>
    </cfRule>
  </conditionalFormatting>
  <conditionalFormatting sqref="O38">
    <cfRule type="cellIs" dxfId="254" priority="275" stopIfTrue="1" operator="lessThan">
      <formula>0</formula>
    </cfRule>
  </conditionalFormatting>
  <conditionalFormatting sqref="O89:O90">
    <cfRule type="cellIs" dxfId="253" priority="273" stopIfTrue="1" operator="lessThan">
      <formula>0</formula>
    </cfRule>
  </conditionalFormatting>
  <conditionalFormatting sqref="O92">
    <cfRule type="cellIs" dxfId="252" priority="272" stopIfTrue="1" operator="lessThan">
      <formula>0</formula>
    </cfRule>
  </conditionalFormatting>
  <conditionalFormatting sqref="O200:O201">
    <cfRule type="cellIs" dxfId="251" priority="271" stopIfTrue="1" operator="lessThan">
      <formula>0</formula>
    </cfRule>
  </conditionalFormatting>
  <conditionalFormatting sqref="O203">
    <cfRule type="cellIs" dxfId="250" priority="270" stopIfTrue="1" operator="lessThan">
      <formula>0</formula>
    </cfRule>
  </conditionalFormatting>
  <conditionalFormatting sqref="O205:O206">
    <cfRule type="cellIs" dxfId="249" priority="269" stopIfTrue="1" operator="lessThan">
      <formula>0</formula>
    </cfRule>
  </conditionalFormatting>
  <conditionalFormatting sqref="O222:O228">
    <cfRule type="cellIs" dxfId="248" priority="268" stopIfTrue="1" operator="lessThan">
      <formula>0</formula>
    </cfRule>
  </conditionalFormatting>
  <conditionalFormatting sqref="O450">
    <cfRule type="cellIs" dxfId="247" priority="267" stopIfTrue="1" operator="lessThan">
      <formula>0</formula>
    </cfRule>
  </conditionalFormatting>
  <conditionalFormatting sqref="O451">
    <cfRule type="cellIs" dxfId="246" priority="266" stopIfTrue="1" operator="lessThan">
      <formula>0</formula>
    </cfRule>
  </conditionalFormatting>
  <conditionalFormatting sqref="O474:O475">
    <cfRule type="cellIs" dxfId="245" priority="265" stopIfTrue="1" operator="lessThan">
      <formula>0</formula>
    </cfRule>
  </conditionalFormatting>
  <conditionalFormatting sqref="O483">
    <cfRule type="cellIs" dxfId="244" priority="264" stopIfTrue="1" operator="lessThan">
      <formula>0</formula>
    </cfRule>
  </conditionalFormatting>
  <conditionalFormatting sqref="O498">
    <cfRule type="cellIs" dxfId="243" priority="263" stopIfTrue="1" operator="lessThan">
      <formula>0</formula>
    </cfRule>
  </conditionalFormatting>
  <conditionalFormatting sqref="O499">
    <cfRule type="cellIs" dxfId="242" priority="262" stopIfTrue="1" operator="lessThan">
      <formula>0</formula>
    </cfRule>
  </conditionalFormatting>
  <conditionalFormatting sqref="O521">
    <cfRule type="cellIs" dxfId="241" priority="261" stopIfTrue="1" operator="lessThan">
      <formula>0</formula>
    </cfRule>
  </conditionalFormatting>
  <conditionalFormatting sqref="O523">
    <cfRule type="cellIs" dxfId="240" priority="260" stopIfTrue="1" operator="lessThan">
      <formula>0</formula>
    </cfRule>
  </conditionalFormatting>
  <conditionalFormatting sqref="O526:O527">
    <cfRule type="cellIs" dxfId="239" priority="259" stopIfTrue="1" operator="lessThan">
      <formula>0</formula>
    </cfRule>
  </conditionalFormatting>
  <conditionalFormatting sqref="O533">
    <cfRule type="cellIs" dxfId="238" priority="257" stopIfTrue="1" operator="lessThan">
      <formula>0</formula>
    </cfRule>
  </conditionalFormatting>
  <conditionalFormatting sqref="O62:O69">
    <cfRule type="cellIs" dxfId="237" priority="251" stopIfTrue="1" operator="lessThan">
      <formula>0</formula>
    </cfRule>
  </conditionalFormatting>
  <conditionalFormatting sqref="O158">
    <cfRule type="cellIs" dxfId="236" priority="250" stopIfTrue="1" operator="lessThan">
      <formula>0</formula>
    </cfRule>
  </conditionalFormatting>
  <conditionalFormatting sqref="O131">
    <cfRule type="cellIs" dxfId="235" priority="249" stopIfTrue="1" operator="lessThan">
      <formula>0</formula>
    </cfRule>
  </conditionalFormatting>
  <conditionalFormatting sqref="O541">
    <cfRule type="cellIs" dxfId="234" priority="247" stopIfTrue="1" operator="lessThan">
      <formula>0</formula>
    </cfRule>
  </conditionalFormatting>
  <conditionalFormatting sqref="O543">
    <cfRule type="cellIs" dxfId="233" priority="246" stopIfTrue="1" operator="lessThan">
      <formula>0</formula>
    </cfRule>
  </conditionalFormatting>
  <conditionalFormatting sqref="O590">
    <cfRule type="cellIs" dxfId="232" priority="245" stopIfTrue="1" operator="lessThan">
      <formula>0</formula>
    </cfRule>
  </conditionalFormatting>
  <conditionalFormatting sqref="O589">
    <cfRule type="cellIs" dxfId="231" priority="244" stopIfTrue="1" operator="lessThan">
      <formula>0</formula>
    </cfRule>
  </conditionalFormatting>
  <conditionalFormatting sqref="O551">
    <cfRule type="cellIs" dxfId="230" priority="243" stopIfTrue="1" operator="lessThan">
      <formula>0</formula>
    </cfRule>
  </conditionalFormatting>
  <conditionalFormatting sqref="O549">
    <cfRule type="cellIs" dxfId="229" priority="242" stopIfTrue="1" operator="lessThan">
      <formula>0</formula>
    </cfRule>
  </conditionalFormatting>
  <conditionalFormatting sqref="O359">
    <cfRule type="cellIs" dxfId="228" priority="241" stopIfTrue="1" operator="lessThan">
      <formula>0</formula>
    </cfRule>
  </conditionalFormatting>
  <conditionalFormatting sqref="O20:O21">
    <cfRule type="cellIs" dxfId="227" priority="240" stopIfTrue="1" operator="lessThan">
      <formula>0</formula>
    </cfRule>
  </conditionalFormatting>
  <conditionalFormatting sqref="O208">
    <cfRule type="cellIs" dxfId="226" priority="239" stopIfTrue="1" operator="lessThan">
      <formula>0</formula>
    </cfRule>
  </conditionalFormatting>
  <conditionalFormatting sqref="O217:O219">
    <cfRule type="cellIs" dxfId="225" priority="238" stopIfTrue="1" operator="lessThan">
      <formula>0</formula>
    </cfRule>
  </conditionalFormatting>
  <conditionalFormatting sqref="O11">
    <cfRule type="cellIs" dxfId="224" priority="237" stopIfTrue="1" operator="lessThan">
      <formula>0</formula>
    </cfRule>
  </conditionalFormatting>
  <conditionalFormatting sqref="O19">
    <cfRule type="cellIs" dxfId="223" priority="236" stopIfTrue="1" operator="lessThan">
      <formula>0</formula>
    </cfRule>
  </conditionalFormatting>
  <conditionalFormatting sqref="O22">
    <cfRule type="cellIs" dxfId="222" priority="235" stopIfTrue="1" operator="lessThan">
      <formula>0</formula>
    </cfRule>
  </conditionalFormatting>
  <conditionalFormatting sqref="O246">
    <cfRule type="cellIs" dxfId="221" priority="234" stopIfTrue="1" operator="lessThan">
      <formula>0</formula>
    </cfRule>
  </conditionalFormatting>
  <conditionalFormatting sqref="O25">
    <cfRule type="cellIs" dxfId="220" priority="233" stopIfTrue="1" operator="lessThan">
      <formula>0</formula>
    </cfRule>
  </conditionalFormatting>
  <conditionalFormatting sqref="O26">
    <cfRule type="cellIs" dxfId="219" priority="232" stopIfTrue="1" operator="lessThan">
      <formula>0</formula>
    </cfRule>
  </conditionalFormatting>
  <conditionalFormatting sqref="O97">
    <cfRule type="cellIs" dxfId="218" priority="231" stopIfTrue="1" operator="lessThan">
      <formula>0</formula>
    </cfRule>
  </conditionalFormatting>
  <conditionalFormatting sqref="O464">
    <cfRule type="cellIs" dxfId="217" priority="230" stopIfTrue="1" operator="lessThan">
      <formula>0</formula>
    </cfRule>
  </conditionalFormatting>
  <conditionalFormatting sqref="O358">
    <cfRule type="cellIs" dxfId="216" priority="229" stopIfTrue="1" operator="lessThan">
      <formula>0</formula>
    </cfRule>
  </conditionalFormatting>
  <conditionalFormatting sqref="P9 P168 P556 P276 P214:P216 P220:P221 P598 P45:P57 P372:P380 P600:P607 P457:P462 P578:P579 P574:P575 P314:P326">
    <cfRule type="cellIs" dxfId="215" priority="228" stopIfTrue="1" operator="lessThan">
      <formula>0</formula>
    </cfRule>
  </conditionalFormatting>
  <conditionalFormatting sqref="P548">
    <cfRule type="cellIs" dxfId="214" priority="227" stopIfTrue="1" operator="lessThan">
      <formula>0</formula>
    </cfRule>
  </conditionalFormatting>
  <conditionalFormatting sqref="P248 P94 P132:P142">
    <cfRule type="cellIs" dxfId="213" priority="226" stopIfTrue="1" operator="lessThan">
      <formula>0</formula>
    </cfRule>
  </conditionalFormatting>
  <conditionalFormatting sqref="P298:P306 P467">
    <cfRule type="cellIs" dxfId="212" priority="225" stopIfTrue="1" operator="lessThan">
      <formula>0</formula>
    </cfRule>
  </conditionalFormatting>
  <conditionalFormatting sqref="P93 P157 P449 P582:P588 P72:P80 P83:P87 P122:P130 P293:P295 P98:P106 P182:P187 P145:P149 P553 P28:P32 P108:P110 P151:P154 P159 P236 P455 P382:P384 P35 P91 P229:P234 P452:P453">
    <cfRule type="cellIs" dxfId="211" priority="224" stopIfTrue="1" operator="lessThan">
      <formula>0</formula>
    </cfRule>
  </conditionalFormatting>
  <conditionalFormatting sqref="P398 P404:P405">
    <cfRule type="cellIs" dxfId="210" priority="223" stopIfTrue="1" operator="lessThan">
      <formula>0</formula>
    </cfRule>
  </conditionalFormatting>
  <conditionalFormatting sqref="P360:P369 P255:P262 P327:P328 P192:P193 P331:P335">
    <cfRule type="cellIs" dxfId="209" priority="222" stopIfTrue="1" operator="lessThan">
      <formula>0</formula>
    </cfRule>
  </conditionalFormatting>
  <conditionalFormatting sqref="P112:P116 P161 P166:P167 P175:P178 P199 P210 P239:P241 P243:P245 P249:P250 P386:P387 P393 P407:P408 P414 P419 P425:P426 P448 P466 P478:P482 P489:P497 P505:P512 P530 P536:P539 P308:P310 P348:P351 P569:P572 P37 P580 P441:P446 P58:P61 P555 P357 P542 P471:P473 P515:P519 P164 P173 P429:P431 P389:P391 P395:P396 P410:P412 P416:P417 P421 P435 P433 P522 P39:P40 P202 P204 P207 P476 P484:P485 P500:P501 P524:P525 P528 P532 P534 P557:P567 P437 P70 P544:P547 P550 P247">
    <cfRule type="cellIs" dxfId="208" priority="221" stopIfTrue="1" operator="lessThan">
      <formula>0</formula>
    </cfRule>
  </conditionalFormatting>
  <conditionalFormatting sqref="P211:P213">
    <cfRule type="cellIs" dxfId="207" priority="220" stopIfTrue="1" operator="lessThan">
      <formula>0</formula>
    </cfRule>
  </conditionalFormatting>
  <conditionalFormatting sqref="P251:P253">
    <cfRule type="cellIs" dxfId="206" priority="219" stopIfTrue="1" operator="lessThan">
      <formula>0</formula>
    </cfRule>
  </conditionalFormatting>
  <conditionalFormatting sqref="P463">
    <cfRule type="cellIs" dxfId="205" priority="218" stopIfTrue="1" operator="lessThan">
      <formula>0</formula>
    </cfRule>
  </conditionalFormatting>
  <conditionalFormatting sqref="P438:P440">
    <cfRule type="cellIs" dxfId="204" priority="217" stopIfTrue="1" operator="lessThan">
      <formula>0</formula>
    </cfRule>
  </conditionalFormatting>
  <conditionalFormatting sqref="P311:P313">
    <cfRule type="cellIs" dxfId="203" priority="216" stopIfTrue="1" operator="lessThan">
      <formula>0</formula>
    </cfRule>
  </conditionalFormatting>
  <conditionalFormatting sqref="P346">
    <cfRule type="cellIs" dxfId="202" priority="215" stopIfTrue="1" operator="lessThan">
      <formula>0</formula>
    </cfRule>
  </conditionalFormatting>
  <conditionalFormatting sqref="P447">
    <cfRule type="cellIs" dxfId="201" priority="214" stopIfTrue="1" operator="lessThan">
      <formula>0</formula>
    </cfRule>
  </conditionalFormatting>
  <conditionalFormatting sqref="P477">
    <cfRule type="cellIs" dxfId="200" priority="213" stopIfTrue="1" operator="lessThan">
      <formula>0</formula>
    </cfRule>
  </conditionalFormatting>
  <conditionalFormatting sqref="P486:P488">
    <cfRule type="cellIs" dxfId="199" priority="212" stopIfTrue="1" operator="lessThan">
      <formula>0</formula>
    </cfRule>
  </conditionalFormatting>
  <conditionalFormatting sqref="P502:P504">
    <cfRule type="cellIs" dxfId="198" priority="211" stopIfTrue="1" operator="lessThan">
      <formula>0</formula>
    </cfRule>
  </conditionalFormatting>
  <conditionalFormatting sqref="P529">
    <cfRule type="cellIs" dxfId="197" priority="210" stopIfTrue="1" operator="lessThan">
      <formula>0</formula>
    </cfRule>
  </conditionalFormatting>
  <conditionalFormatting sqref="P535">
    <cfRule type="cellIs" dxfId="196" priority="209" stopIfTrue="1" operator="lessThan">
      <formula>0</formula>
    </cfRule>
  </conditionalFormatting>
  <conditionalFormatting sqref="P581">
    <cfRule type="cellIs" dxfId="195" priority="208" stopIfTrue="1" operator="lessThan">
      <formula>0</formula>
    </cfRule>
  </conditionalFormatting>
  <conditionalFormatting sqref="P209">
    <cfRule type="cellIs" dxfId="194" priority="207" stopIfTrue="1" operator="lessThan">
      <formula>0</formula>
    </cfRule>
  </conditionalFormatting>
  <conditionalFormatting sqref="P81:P82">
    <cfRule type="cellIs" dxfId="193" priority="206" stopIfTrue="1" operator="lessThan">
      <formula>0</formula>
    </cfRule>
  </conditionalFormatting>
  <conditionalFormatting sqref="P160">
    <cfRule type="cellIs" dxfId="192" priority="205" stopIfTrue="1" operator="lessThan">
      <formula>0</formula>
    </cfRule>
  </conditionalFormatting>
  <conditionalFormatting sqref="P165">
    <cfRule type="cellIs" dxfId="191" priority="204" stopIfTrue="1" operator="lessThan">
      <formula>0</formula>
    </cfRule>
  </conditionalFormatting>
  <conditionalFormatting sqref="P174">
    <cfRule type="cellIs" dxfId="190" priority="203" stopIfTrue="1" operator="lessThan">
      <formula>0</formula>
    </cfRule>
  </conditionalFormatting>
  <conditionalFormatting sqref="P36">
    <cfRule type="cellIs" dxfId="189" priority="201" stopIfTrue="1" operator="lessThan">
      <formula>0</formula>
    </cfRule>
  </conditionalFormatting>
  <conditionalFormatting sqref="P71">
    <cfRule type="cellIs" dxfId="188" priority="202" stopIfTrue="1" operator="lessThan">
      <formula>0</formula>
    </cfRule>
  </conditionalFormatting>
  <conditionalFormatting sqref="P307">
    <cfRule type="cellIs" dxfId="187" priority="196" stopIfTrue="1" operator="lessThan">
      <formula>0</formula>
    </cfRule>
  </conditionalFormatting>
  <conditionalFormatting sqref="P397">
    <cfRule type="cellIs" dxfId="186" priority="193" stopIfTrue="1" operator="lessThan">
      <formula>0</formula>
    </cfRule>
  </conditionalFormatting>
  <conditionalFormatting sqref="P179:P181">
    <cfRule type="cellIs" dxfId="185" priority="200" stopIfTrue="1" operator="lessThan">
      <formula>0</formula>
    </cfRule>
  </conditionalFormatting>
  <conditionalFormatting sqref="P242">
    <cfRule type="cellIs" dxfId="184" priority="199" stopIfTrue="1" operator="lessThan">
      <formula>0</formula>
    </cfRule>
  </conditionalFormatting>
  <conditionalFormatting sqref="P238">
    <cfRule type="cellIs" dxfId="183" priority="198" stopIfTrue="1" operator="lessThan">
      <formula>0</formula>
    </cfRule>
  </conditionalFormatting>
  <conditionalFormatting sqref="P237">
    <cfRule type="cellIs" dxfId="182" priority="197" stopIfTrue="1" operator="lessThan">
      <formula>0</formula>
    </cfRule>
  </conditionalFormatting>
  <conditionalFormatting sqref="P385">
    <cfRule type="cellIs" dxfId="181" priority="195" stopIfTrue="1" operator="lessThan">
      <formula>0</formula>
    </cfRule>
  </conditionalFormatting>
  <conditionalFormatting sqref="P392">
    <cfRule type="cellIs" dxfId="180" priority="194" stopIfTrue="1" operator="lessThan">
      <formula>0</formula>
    </cfRule>
  </conditionalFormatting>
  <conditionalFormatting sqref="P592 P594">
    <cfRule type="cellIs" dxfId="179" priority="192" stopIfTrue="1" operator="lessThan">
      <formula>0</formula>
    </cfRule>
  </conditionalFormatting>
  <conditionalFormatting sqref="P591">
    <cfRule type="cellIs" dxfId="178" priority="191" stopIfTrue="1" operator="lessThan">
      <formula>0</formula>
    </cfRule>
  </conditionalFormatting>
  <conditionalFormatting sqref="P406">
    <cfRule type="cellIs" dxfId="177" priority="190" stopIfTrue="1" operator="lessThan">
      <formula>0</formula>
    </cfRule>
  </conditionalFormatting>
  <conditionalFormatting sqref="P413">
    <cfRule type="cellIs" dxfId="176" priority="189" stopIfTrue="1" operator="lessThan">
      <formula>0</formula>
    </cfRule>
  </conditionalFormatting>
  <conditionalFormatting sqref="P418">
    <cfRule type="cellIs" dxfId="175" priority="188" stopIfTrue="1" operator="lessThan">
      <formula>0</formula>
    </cfRule>
  </conditionalFormatting>
  <conditionalFormatting sqref="P422">
    <cfRule type="cellIs" dxfId="174" priority="187" stopIfTrue="1" operator="lessThan">
      <formula>0</formula>
    </cfRule>
  </conditionalFormatting>
  <conditionalFormatting sqref="P568">
    <cfRule type="cellIs" dxfId="173" priority="186" stopIfTrue="1" operator="lessThan">
      <formula>0</formula>
    </cfRule>
  </conditionalFormatting>
  <conditionalFormatting sqref="P42 P44">
    <cfRule type="cellIs" dxfId="172" priority="185" stopIfTrue="1" operator="lessThan">
      <formula>0</formula>
    </cfRule>
  </conditionalFormatting>
  <conditionalFormatting sqref="P95:P96">
    <cfRule type="cellIs" dxfId="171" priority="184" stopIfTrue="1" operator="lessThan">
      <formula>0</formula>
    </cfRule>
  </conditionalFormatting>
  <conditionalFormatting sqref="P573">
    <cfRule type="cellIs" dxfId="170" priority="181" stopIfTrue="1" operator="lessThan">
      <formula>0</formula>
    </cfRule>
  </conditionalFormatting>
  <conditionalFormatting sqref="P552">
    <cfRule type="cellIs" dxfId="169" priority="183" stopIfTrue="1" operator="lessThan">
      <formula>0</formula>
    </cfRule>
  </conditionalFormatting>
  <conditionalFormatting sqref="P254">
    <cfRule type="cellIs" dxfId="168" priority="182" stopIfTrue="1" operator="lessThan">
      <formula>0</formula>
    </cfRule>
  </conditionalFormatting>
  <conditionalFormatting sqref="P88">
    <cfRule type="cellIs" dxfId="167" priority="112" stopIfTrue="1" operator="lessThan">
      <formula>0</formula>
    </cfRule>
  </conditionalFormatting>
  <conditionalFormatting sqref="P465">
    <cfRule type="cellIs" dxfId="166" priority="180" stopIfTrue="1" operator="lessThan">
      <formula>0</formula>
    </cfRule>
  </conditionalFormatting>
  <conditionalFormatting sqref="P593">
    <cfRule type="cellIs" dxfId="165" priority="179" stopIfTrue="1" operator="lessThan">
      <formula>0</formula>
    </cfRule>
  </conditionalFormatting>
  <conditionalFormatting sqref="P454">
    <cfRule type="cellIs" dxfId="164" priority="130" stopIfTrue="1" operator="lessThan">
      <formula>0</formula>
    </cfRule>
  </conditionalFormatting>
  <conditionalFormatting sqref="P554">
    <cfRule type="cellIs" dxfId="163" priority="178" stopIfTrue="1" operator="lessThan">
      <formula>0</formula>
    </cfRule>
  </conditionalFormatting>
  <conditionalFormatting sqref="P191">
    <cfRule type="cellIs" dxfId="162" priority="176" stopIfTrue="1" operator="lessThan">
      <formula>0</formula>
    </cfRule>
  </conditionalFormatting>
  <conditionalFormatting sqref="P423:P424">
    <cfRule type="cellIs" dxfId="161" priority="174" stopIfTrue="1" operator="lessThan">
      <formula>0</formula>
    </cfRule>
  </conditionalFormatting>
  <conditionalFormatting sqref="P144">
    <cfRule type="cellIs" dxfId="160" priority="175" stopIfTrue="1" operator="lessThan">
      <formula>0</formula>
    </cfRule>
  </conditionalFormatting>
  <conditionalFormatting sqref="P188:P190">
    <cfRule type="cellIs" dxfId="159" priority="177" stopIfTrue="1" operator="lessThan">
      <formula>0</formula>
    </cfRule>
  </conditionalFormatting>
  <conditionalFormatting sqref="P155">
    <cfRule type="cellIs" dxfId="158" priority="173" stopIfTrue="1" operator="lessThan">
      <formula>0</formula>
    </cfRule>
  </conditionalFormatting>
  <conditionalFormatting sqref="P41">
    <cfRule type="cellIs" dxfId="157" priority="171" stopIfTrue="1" operator="lessThan">
      <formula>0</formula>
    </cfRule>
  </conditionalFormatting>
  <conditionalFormatting sqref="P41">
    <cfRule type="cellIs" dxfId="156" priority="172" stopIfTrue="1" operator="lessThan">
      <formula>0</formula>
    </cfRule>
  </conditionalFormatting>
  <conditionalFormatting sqref="P41">
    <cfRule type="cellIs" dxfId="155" priority="170" stopIfTrue="1" operator="lessThan">
      <formula>0</formula>
    </cfRule>
  </conditionalFormatting>
  <conditionalFormatting sqref="P43">
    <cfRule type="cellIs" dxfId="154" priority="169" stopIfTrue="1" operator="lessThan">
      <formula>0</formula>
    </cfRule>
  </conditionalFormatting>
  <conditionalFormatting sqref="P43">
    <cfRule type="cellIs" dxfId="153" priority="168" stopIfTrue="1" operator="lessThan">
      <formula>0</formula>
    </cfRule>
  </conditionalFormatting>
  <conditionalFormatting sqref="P111">
    <cfRule type="cellIs" dxfId="152" priority="167" stopIfTrue="1" operator="lessThan">
      <formula>0</formula>
    </cfRule>
  </conditionalFormatting>
  <conditionalFormatting sqref="P513:P514">
    <cfRule type="cellIs" dxfId="151" priority="159" stopIfTrue="1" operator="lessThan">
      <formula>0</formula>
    </cfRule>
  </conditionalFormatting>
  <conditionalFormatting sqref="P576">
    <cfRule type="cellIs" dxfId="150" priority="166" stopIfTrue="1" operator="lessThan">
      <formula>0</formula>
    </cfRule>
  </conditionalFormatting>
  <conditionalFormatting sqref="P577">
    <cfRule type="cellIs" dxfId="149" priority="165" stopIfTrue="1" operator="lessThan">
      <formula>0</formula>
    </cfRule>
  </conditionalFormatting>
  <conditionalFormatting sqref="P345">
    <cfRule type="cellIs" dxfId="148" priority="164" stopIfTrue="1" operator="lessThan">
      <formula>0</formula>
    </cfRule>
  </conditionalFormatting>
  <conditionalFormatting sqref="P420">
    <cfRule type="cellIs" dxfId="147" priority="119" stopIfTrue="1" operator="lessThan">
      <formula>0</formula>
    </cfRule>
  </conditionalFormatting>
  <conditionalFormatting sqref="P329:P330">
    <cfRule type="cellIs" dxfId="146" priority="163" stopIfTrue="1" operator="lessThan">
      <formula>0</formula>
    </cfRule>
  </conditionalFormatting>
  <conditionalFormatting sqref="P370:P371">
    <cfRule type="cellIs" dxfId="145" priority="162" stopIfTrue="1" operator="lessThan">
      <formula>0</formula>
    </cfRule>
  </conditionalFormatting>
  <conditionalFormatting sqref="P427:P428">
    <cfRule type="cellIs" dxfId="144" priority="161" stopIfTrue="1" operator="lessThan">
      <formula>0</formula>
    </cfRule>
  </conditionalFormatting>
  <conditionalFormatting sqref="P468:P470">
    <cfRule type="cellIs" dxfId="143" priority="160" stopIfTrue="1" operator="lessThan">
      <formula>0</formula>
    </cfRule>
  </conditionalFormatting>
  <conditionalFormatting sqref="P540">
    <cfRule type="cellIs" dxfId="142" priority="158" stopIfTrue="1" operator="lessThan">
      <formula>0</formula>
    </cfRule>
  </conditionalFormatting>
  <conditionalFormatting sqref="P595:P597">
    <cfRule type="cellIs" dxfId="141" priority="157" stopIfTrue="1" operator="lessThan">
      <formula>0</formula>
    </cfRule>
  </conditionalFormatting>
  <conditionalFormatting sqref="P352:P354">
    <cfRule type="cellIs" dxfId="140" priority="156" stopIfTrue="1" operator="lessThan">
      <formula>0</formula>
    </cfRule>
  </conditionalFormatting>
  <conditionalFormatting sqref="P338:P344">
    <cfRule type="cellIs" dxfId="139" priority="155" stopIfTrue="1" operator="lessThan">
      <formula>0</formula>
    </cfRule>
  </conditionalFormatting>
  <conditionalFormatting sqref="P347">
    <cfRule type="cellIs" dxfId="138" priority="154" stopIfTrue="1" operator="lessThan">
      <formula>0</formula>
    </cfRule>
  </conditionalFormatting>
  <conditionalFormatting sqref="P296:P297">
    <cfRule type="cellIs" dxfId="137" priority="153" stopIfTrue="1" operator="lessThan">
      <formula>0</formula>
    </cfRule>
  </conditionalFormatting>
  <conditionalFormatting sqref="P27">
    <cfRule type="cellIs" dxfId="136" priority="152" stopIfTrue="1" operator="lessThan">
      <formula>0</formula>
    </cfRule>
  </conditionalFormatting>
  <conditionalFormatting sqref="P10 P12:P18 P23:P24">
    <cfRule type="cellIs" dxfId="135" priority="151" stopIfTrue="1" operator="lessThan">
      <formula>0</formula>
    </cfRule>
  </conditionalFormatting>
  <conditionalFormatting sqref="P415">
    <cfRule type="cellIs" dxfId="134" priority="120" stopIfTrue="1" operator="lessThan">
      <formula>0</formula>
    </cfRule>
  </conditionalFormatting>
  <conditionalFormatting sqref="P337">
    <cfRule type="cellIs" dxfId="133" priority="94" stopIfTrue="1" operator="lessThan">
      <formula>0</formula>
    </cfRule>
  </conditionalFormatting>
  <conditionalFormatting sqref="P336">
    <cfRule type="cellIs" dxfId="132" priority="93" stopIfTrue="1" operator="lessThan">
      <formula>0</formula>
    </cfRule>
  </conditionalFormatting>
  <conditionalFormatting sqref="P356">
    <cfRule type="cellIs" dxfId="131" priority="92" stopIfTrue="1" operator="lessThan">
      <formula>0</formula>
    </cfRule>
  </conditionalFormatting>
  <conditionalFormatting sqref="P355">
    <cfRule type="cellIs" dxfId="130" priority="91" stopIfTrue="1" operator="lessThan">
      <formula>0</formula>
    </cfRule>
  </conditionalFormatting>
  <conditionalFormatting sqref="P266">
    <cfRule type="cellIs" dxfId="129" priority="150" stopIfTrue="1" operator="lessThan">
      <formula>0</formula>
    </cfRule>
  </conditionalFormatting>
  <conditionalFormatting sqref="P270:P273">
    <cfRule type="cellIs" dxfId="128" priority="149" stopIfTrue="1" operator="lessThan">
      <formula>0</formula>
    </cfRule>
  </conditionalFormatting>
  <conditionalFormatting sqref="P267 P269">
    <cfRule type="cellIs" dxfId="127" priority="148" stopIfTrue="1" operator="lessThan">
      <formula>0</formula>
    </cfRule>
  </conditionalFormatting>
  <conditionalFormatting sqref="P268">
    <cfRule type="cellIs" dxfId="126" priority="147" stopIfTrue="1" operator="lessThan">
      <formula>0</formula>
    </cfRule>
  </conditionalFormatting>
  <conditionalFormatting sqref="P274:P275 P278 P280:P281 P283:P284 P286:P287 P292">
    <cfRule type="cellIs" dxfId="125" priority="146" stopIfTrue="1" operator="lessThan">
      <formula>0</formula>
    </cfRule>
  </conditionalFormatting>
  <conditionalFormatting sqref="P279 P282 P285 P291">
    <cfRule type="cellIs" dxfId="124" priority="145" stopIfTrue="1" operator="lessThan">
      <formula>0</formula>
    </cfRule>
  </conditionalFormatting>
  <conditionalFormatting sqref="P289:P290">
    <cfRule type="cellIs" dxfId="123" priority="144" stopIfTrue="1" operator="lessThan">
      <formula>0</formula>
    </cfRule>
  </conditionalFormatting>
  <conditionalFormatting sqref="P288">
    <cfRule type="cellIs" dxfId="122" priority="143" stopIfTrue="1" operator="lessThan">
      <formula>0</formula>
    </cfRule>
  </conditionalFormatting>
  <conditionalFormatting sqref="P263:P265">
    <cfRule type="cellIs" dxfId="121" priority="142" stopIfTrue="1" operator="lessThan">
      <formula>0</formula>
    </cfRule>
  </conditionalFormatting>
  <conditionalFormatting sqref="P277">
    <cfRule type="cellIs" dxfId="120" priority="141" stopIfTrue="1" operator="lessThan">
      <formula>0</formula>
    </cfRule>
  </conditionalFormatting>
  <conditionalFormatting sqref="P117:P121">
    <cfRule type="cellIs" dxfId="119" priority="140" stopIfTrue="1" operator="lessThan">
      <formula>0</formula>
    </cfRule>
  </conditionalFormatting>
  <conditionalFormatting sqref="P107">
    <cfRule type="cellIs" dxfId="118" priority="139" stopIfTrue="1" operator="lessThan">
      <formula>0</formula>
    </cfRule>
  </conditionalFormatting>
  <conditionalFormatting sqref="P150">
    <cfRule type="cellIs" dxfId="117" priority="138" stopIfTrue="1" operator="lessThan">
      <formula>0</formula>
    </cfRule>
  </conditionalFormatting>
  <conditionalFormatting sqref="P156">
    <cfRule type="cellIs" dxfId="116" priority="137" stopIfTrue="1" operator="lessThan">
      <formula>0</formula>
    </cfRule>
  </conditionalFormatting>
  <conditionalFormatting sqref="P162:P163">
    <cfRule type="cellIs" dxfId="115" priority="136" stopIfTrue="1" operator="lessThan">
      <formula>0</formula>
    </cfRule>
  </conditionalFormatting>
  <conditionalFormatting sqref="P169:P172">
    <cfRule type="cellIs" dxfId="114" priority="135" stopIfTrue="1" operator="lessThan">
      <formula>0</formula>
    </cfRule>
  </conditionalFormatting>
  <conditionalFormatting sqref="P194:P196">
    <cfRule type="cellIs" dxfId="113" priority="134" stopIfTrue="1" operator="lessThan">
      <formula>0</formula>
    </cfRule>
  </conditionalFormatting>
  <conditionalFormatting sqref="P197">
    <cfRule type="cellIs" dxfId="112" priority="133" stopIfTrue="1" operator="lessThan">
      <formula>0</formula>
    </cfRule>
  </conditionalFormatting>
  <conditionalFormatting sqref="P198">
    <cfRule type="cellIs" dxfId="111" priority="132" stopIfTrue="1" operator="lessThan">
      <formula>0</formula>
    </cfRule>
  </conditionalFormatting>
  <conditionalFormatting sqref="P235">
    <cfRule type="cellIs" dxfId="110" priority="131" stopIfTrue="1" operator="lessThan">
      <formula>0</formula>
    </cfRule>
  </conditionalFormatting>
  <conditionalFormatting sqref="P531">
    <cfRule type="cellIs" dxfId="109" priority="96" stopIfTrue="1" operator="lessThan">
      <formula>0</formula>
    </cfRule>
  </conditionalFormatting>
  <conditionalFormatting sqref="P456">
    <cfRule type="cellIs" dxfId="108" priority="129" stopIfTrue="1" operator="lessThan">
      <formula>0</formula>
    </cfRule>
  </conditionalFormatting>
  <conditionalFormatting sqref="P381">
    <cfRule type="cellIs" dxfId="107" priority="128" stopIfTrue="1" operator="lessThan">
      <formula>0</formula>
    </cfRule>
  </conditionalFormatting>
  <conditionalFormatting sqref="P388">
    <cfRule type="cellIs" dxfId="106" priority="127" stopIfTrue="1" operator="lessThan">
      <formula>0</formula>
    </cfRule>
  </conditionalFormatting>
  <conditionalFormatting sqref="P394">
    <cfRule type="cellIs" dxfId="105" priority="126" stopIfTrue="1" operator="lessThan">
      <formula>0</formula>
    </cfRule>
  </conditionalFormatting>
  <conditionalFormatting sqref="P402 P400">
    <cfRule type="cellIs" dxfId="104" priority="125" stopIfTrue="1" operator="lessThan">
      <formula>0</formula>
    </cfRule>
  </conditionalFormatting>
  <conditionalFormatting sqref="P399">
    <cfRule type="cellIs" dxfId="103" priority="124" stopIfTrue="1" operator="lessThan">
      <formula>0</formula>
    </cfRule>
  </conditionalFormatting>
  <conditionalFormatting sqref="P401">
    <cfRule type="cellIs" dxfId="102" priority="123" stopIfTrue="1" operator="lessThan">
      <formula>0</formula>
    </cfRule>
  </conditionalFormatting>
  <conditionalFormatting sqref="P403">
    <cfRule type="cellIs" dxfId="101" priority="122" stopIfTrue="1" operator="lessThan">
      <formula>0</formula>
    </cfRule>
  </conditionalFormatting>
  <conditionalFormatting sqref="P409">
    <cfRule type="cellIs" dxfId="100" priority="121" stopIfTrue="1" operator="lessThan">
      <formula>0</formula>
    </cfRule>
  </conditionalFormatting>
  <conditionalFormatting sqref="P434">
    <cfRule type="cellIs" dxfId="99" priority="118" stopIfTrue="1" operator="lessThan">
      <formula>0</formula>
    </cfRule>
  </conditionalFormatting>
  <conditionalFormatting sqref="P432">
    <cfRule type="cellIs" dxfId="98" priority="117" stopIfTrue="1" operator="lessThan">
      <formula>0</formula>
    </cfRule>
  </conditionalFormatting>
  <conditionalFormatting sqref="P520">
    <cfRule type="cellIs" dxfId="97" priority="116" stopIfTrue="1" operator="lessThan">
      <formula>0</formula>
    </cfRule>
  </conditionalFormatting>
  <conditionalFormatting sqref="P33">
    <cfRule type="cellIs" dxfId="96" priority="115" stopIfTrue="1" operator="lessThan">
      <formula>0</formula>
    </cfRule>
  </conditionalFormatting>
  <conditionalFormatting sqref="P34">
    <cfRule type="cellIs" dxfId="95" priority="114" stopIfTrue="1" operator="lessThan">
      <formula>0</formula>
    </cfRule>
  </conditionalFormatting>
  <conditionalFormatting sqref="P38">
    <cfRule type="cellIs" dxfId="94" priority="113" stopIfTrue="1" operator="lessThan">
      <formula>0</formula>
    </cfRule>
  </conditionalFormatting>
  <conditionalFormatting sqref="P89:P90">
    <cfRule type="cellIs" dxfId="93" priority="111" stopIfTrue="1" operator="lessThan">
      <formula>0</formula>
    </cfRule>
  </conditionalFormatting>
  <conditionalFormatting sqref="P92">
    <cfRule type="cellIs" dxfId="92" priority="110" stopIfTrue="1" operator="lessThan">
      <formula>0</formula>
    </cfRule>
  </conditionalFormatting>
  <conditionalFormatting sqref="P200:P201">
    <cfRule type="cellIs" dxfId="91" priority="109" stopIfTrue="1" operator="lessThan">
      <formula>0</formula>
    </cfRule>
  </conditionalFormatting>
  <conditionalFormatting sqref="P203">
    <cfRule type="cellIs" dxfId="90" priority="108" stopIfTrue="1" operator="lessThan">
      <formula>0</formula>
    </cfRule>
  </conditionalFormatting>
  <conditionalFormatting sqref="P205:P206">
    <cfRule type="cellIs" dxfId="89" priority="107" stopIfTrue="1" operator="lessThan">
      <formula>0</formula>
    </cfRule>
  </conditionalFormatting>
  <conditionalFormatting sqref="P222:P228">
    <cfRule type="cellIs" dxfId="88" priority="106" stopIfTrue="1" operator="lessThan">
      <formula>0</formula>
    </cfRule>
  </conditionalFormatting>
  <conditionalFormatting sqref="P450">
    <cfRule type="cellIs" dxfId="87" priority="105" stopIfTrue="1" operator="lessThan">
      <formula>0</formula>
    </cfRule>
  </conditionalFormatting>
  <conditionalFormatting sqref="P451">
    <cfRule type="cellIs" dxfId="86" priority="104" stopIfTrue="1" operator="lessThan">
      <formula>0</formula>
    </cfRule>
  </conditionalFormatting>
  <conditionalFormatting sqref="P474:P475">
    <cfRule type="cellIs" dxfId="85" priority="103" stopIfTrue="1" operator="lessThan">
      <formula>0</formula>
    </cfRule>
  </conditionalFormatting>
  <conditionalFormatting sqref="P483">
    <cfRule type="cellIs" dxfId="84" priority="102" stopIfTrue="1" operator="lessThan">
      <formula>0</formula>
    </cfRule>
  </conditionalFormatting>
  <conditionalFormatting sqref="P498">
    <cfRule type="cellIs" dxfId="83" priority="101" stopIfTrue="1" operator="lessThan">
      <formula>0</formula>
    </cfRule>
  </conditionalFormatting>
  <conditionalFormatting sqref="P499">
    <cfRule type="cellIs" dxfId="82" priority="100" stopIfTrue="1" operator="lessThan">
      <formula>0</formula>
    </cfRule>
  </conditionalFormatting>
  <conditionalFormatting sqref="P521">
    <cfRule type="cellIs" dxfId="81" priority="99" stopIfTrue="1" operator="lessThan">
      <formula>0</formula>
    </cfRule>
  </conditionalFormatting>
  <conditionalFormatting sqref="P523">
    <cfRule type="cellIs" dxfId="80" priority="98" stopIfTrue="1" operator="lessThan">
      <formula>0</formula>
    </cfRule>
  </conditionalFormatting>
  <conditionalFormatting sqref="P526:P527">
    <cfRule type="cellIs" dxfId="79" priority="97" stopIfTrue="1" operator="lessThan">
      <formula>0</formula>
    </cfRule>
  </conditionalFormatting>
  <conditionalFormatting sqref="P533">
    <cfRule type="cellIs" dxfId="78" priority="95" stopIfTrue="1" operator="lessThan">
      <formula>0</formula>
    </cfRule>
  </conditionalFormatting>
  <conditionalFormatting sqref="P62:P69">
    <cfRule type="cellIs" dxfId="77" priority="89" stopIfTrue="1" operator="lessThan">
      <formula>0</formula>
    </cfRule>
  </conditionalFormatting>
  <conditionalFormatting sqref="P158">
    <cfRule type="cellIs" dxfId="76" priority="88" stopIfTrue="1" operator="lessThan">
      <formula>0</formula>
    </cfRule>
  </conditionalFormatting>
  <conditionalFormatting sqref="P131">
    <cfRule type="cellIs" dxfId="75" priority="87" stopIfTrue="1" operator="lessThan">
      <formula>0</formula>
    </cfRule>
  </conditionalFormatting>
  <conditionalFormatting sqref="P143">
    <cfRule type="cellIs" dxfId="74" priority="86" stopIfTrue="1" operator="lessThan">
      <formula>0</formula>
    </cfRule>
  </conditionalFormatting>
  <conditionalFormatting sqref="P541">
    <cfRule type="cellIs" dxfId="73" priority="85" stopIfTrue="1" operator="lessThan">
      <formula>0</formula>
    </cfRule>
  </conditionalFormatting>
  <conditionalFormatting sqref="P543">
    <cfRule type="cellIs" dxfId="72" priority="84" stopIfTrue="1" operator="lessThan">
      <formula>0</formula>
    </cfRule>
  </conditionalFormatting>
  <conditionalFormatting sqref="P590">
    <cfRule type="cellIs" dxfId="71" priority="83" stopIfTrue="1" operator="lessThan">
      <formula>0</formula>
    </cfRule>
  </conditionalFormatting>
  <conditionalFormatting sqref="P589">
    <cfRule type="cellIs" dxfId="70" priority="82" stopIfTrue="1" operator="lessThan">
      <formula>0</formula>
    </cfRule>
  </conditionalFormatting>
  <conditionalFormatting sqref="P551">
    <cfRule type="cellIs" dxfId="69" priority="81" stopIfTrue="1" operator="lessThan">
      <formula>0</formula>
    </cfRule>
  </conditionalFormatting>
  <conditionalFormatting sqref="P549">
    <cfRule type="cellIs" dxfId="68" priority="80" stopIfTrue="1" operator="lessThan">
      <formula>0</formula>
    </cfRule>
  </conditionalFormatting>
  <conditionalFormatting sqref="P359">
    <cfRule type="cellIs" dxfId="67" priority="79" stopIfTrue="1" operator="lessThan">
      <formula>0</formula>
    </cfRule>
  </conditionalFormatting>
  <conditionalFormatting sqref="P20:P21">
    <cfRule type="cellIs" dxfId="66" priority="78" stopIfTrue="1" operator="lessThan">
      <formula>0</formula>
    </cfRule>
  </conditionalFormatting>
  <conditionalFormatting sqref="P208">
    <cfRule type="cellIs" dxfId="65" priority="77" stopIfTrue="1" operator="lessThan">
      <formula>0</formula>
    </cfRule>
  </conditionalFormatting>
  <conditionalFormatting sqref="P217:P219">
    <cfRule type="cellIs" dxfId="64" priority="76" stopIfTrue="1" operator="lessThan">
      <formula>0</formula>
    </cfRule>
  </conditionalFormatting>
  <conditionalFormatting sqref="P11">
    <cfRule type="cellIs" dxfId="63" priority="75" stopIfTrue="1" operator="lessThan">
      <formula>0</formula>
    </cfRule>
  </conditionalFormatting>
  <conditionalFormatting sqref="P19">
    <cfRule type="cellIs" dxfId="62" priority="74" stopIfTrue="1" operator="lessThan">
      <formula>0</formula>
    </cfRule>
  </conditionalFormatting>
  <conditionalFormatting sqref="P22">
    <cfRule type="cellIs" dxfId="61" priority="73" stopIfTrue="1" operator="lessThan">
      <formula>0</formula>
    </cfRule>
  </conditionalFormatting>
  <conditionalFormatting sqref="P246">
    <cfRule type="cellIs" dxfId="60" priority="72" stopIfTrue="1" operator="lessThan">
      <formula>0</formula>
    </cfRule>
  </conditionalFormatting>
  <conditionalFormatting sqref="P25">
    <cfRule type="cellIs" dxfId="59" priority="71" stopIfTrue="1" operator="lessThan">
      <formula>0</formula>
    </cfRule>
  </conditionalFormatting>
  <conditionalFormatting sqref="P26">
    <cfRule type="cellIs" dxfId="58" priority="70" stopIfTrue="1" operator="lessThan">
      <formula>0</formula>
    </cfRule>
  </conditionalFormatting>
  <conditionalFormatting sqref="P97">
    <cfRule type="cellIs" dxfId="57" priority="69" stopIfTrue="1" operator="lessThan">
      <formula>0</formula>
    </cfRule>
  </conditionalFormatting>
  <conditionalFormatting sqref="P464">
    <cfRule type="cellIs" dxfId="56" priority="68" stopIfTrue="1" operator="lessThan">
      <formula>0</formula>
    </cfRule>
  </conditionalFormatting>
  <conditionalFormatting sqref="P358">
    <cfRule type="cellIs" dxfId="55" priority="67" stopIfTrue="1" operator="lessThan">
      <formula>0</formula>
    </cfRule>
  </conditionalFormatting>
  <conditionalFormatting sqref="R275:R276 R199:R216 R220:R249 S600:S602 Q602 R10:R30 R372:R426 R429:R467 R573:R579 R331:R369 R311:R322 Q606:S607">
    <cfRule type="cellIs" dxfId="54" priority="66" stopIfTrue="1" operator="lessThan">
      <formula>0</formula>
    </cfRule>
  </conditionalFormatting>
  <conditionalFormatting sqref="R132:R141">
    <cfRule type="cellIs" dxfId="53" priority="65" stopIfTrue="1" operator="lessThan">
      <formula>0</formula>
    </cfRule>
  </conditionalFormatting>
  <conditionalFormatting sqref="Q603:S604">
    <cfRule type="cellIs" dxfId="52" priority="25" stopIfTrue="1" operator="lessThan">
      <formula>0</formula>
    </cfRule>
  </conditionalFormatting>
  <conditionalFormatting sqref="R329:R330">
    <cfRule type="cellIs" dxfId="51" priority="31" stopIfTrue="1" operator="lessThan">
      <formula>0</formula>
    </cfRule>
  </conditionalFormatting>
  <conditionalFormatting sqref="R370:R371">
    <cfRule type="cellIs" dxfId="50" priority="30" stopIfTrue="1" operator="lessThan">
      <formula>0</formula>
    </cfRule>
  </conditionalFormatting>
  <conditionalFormatting sqref="R540">
    <cfRule type="cellIs" dxfId="49" priority="26" stopIfTrue="1" operator="lessThan">
      <formula>0</formula>
    </cfRule>
  </conditionalFormatting>
  <conditionalFormatting sqref="R296:R297">
    <cfRule type="cellIs" dxfId="48" priority="24" stopIfTrue="1" operator="lessThan">
      <formula>0</formula>
    </cfRule>
  </conditionalFormatting>
  <conditionalFormatting sqref="R427:R428">
    <cfRule type="cellIs" dxfId="47" priority="29" stopIfTrue="1" operator="lessThan">
      <formula>0</formula>
    </cfRule>
  </conditionalFormatting>
  <conditionalFormatting sqref="R468:R470">
    <cfRule type="cellIs" dxfId="46" priority="28" stopIfTrue="1" operator="lessThan">
      <formula>0</formula>
    </cfRule>
  </conditionalFormatting>
  <conditionalFormatting sqref="R513:R514">
    <cfRule type="cellIs" dxfId="45" priority="27" stopIfTrue="1" operator="lessThan">
      <formula>0</formula>
    </cfRule>
  </conditionalFormatting>
  <conditionalFormatting sqref="R327:R328 R110:R125 R58:R77 R127:R131 R293:R295 R471:R512 R590:R595 R83:R108 R166:R186 R143:R164 R541:R565 R515:R539 R298:R301 S599 R42:R51">
    <cfRule type="cellIs" dxfId="44" priority="64" stopIfTrue="1" operator="lessThan">
      <formula>0</formula>
    </cfRule>
  </conditionalFormatting>
  <conditionalFormatting sqref="R586">
    <cfRule type="cellIs" dxfId="43" priority="55" stopIfTrue="1" operator="lessThan">
      <formula>0</formula>
    </cfRule>
  </conditionalFormatting>
  <conditionalFormatting sqref="R31">
    <cfRule type="cellIs" dxfId="42" priority="63" stopIfTrue="1" operator="lessThan">
      <formula>0</formula>
    </cfRule>
  </conditionalFormatting>
  <conditionalFormatting sqref="S8:S9 R251:R258 R188:R193 Q600:Q601">
    <cfRule type="cellIs" dxfId="41" priority="62" stopIfTrue="1" operator="lessThan">
      <formula>0</formula>
    </cfRule>
  </conditionalFormatting>
  <conditionalFormatting sqref="R567 R32:R40">
    <cfRule type="cellIs" dxfId="40" priority="61" stopIfTrue="1" operator="lessThan">
      <formula>0</formula>
    </cfRule>
  </conditionalFormatting>
  <conditionalFormatting sqref="R587">
    <cfRule type="cellIs" dxfId="39" priority="60" stopIfTrue="1" operator="lessThan">
      <formula>0</formula>
    </cfRule>
  </conditionalFormatting>
  <conditionalFormatting sqref="R274">
    <cfRule type="cellIs" dxfId="38" priority="48" stopIfTrue="1" operator="lessThan">
      <formula>0</formula>
    </cfRule>
  </conditionalFormatting>
  <conditionalFormatting sqref="R589">
    <cfRule type="cellIs" dxfId="37" priority="46" stopIfTrue="1" operator="lessThan">
      <formula>0</formula>
    </cfRule>
  </conditionalFormatting>
  <conditionalFormatting sqref="R323:R326">
    <cfRule type="cellIs" dxfId="36" priority="47" stopIfTrue="1" operator="lessThan">
      <formula>0</formula>
    </cfRule>
  </conditionalFormatting>
  <conditionalFormatting sqref="R596">
    <cfRule type="cellIs" dxfId="35" priority="45" stopIfTrue="1" operator="lessThan">
      <formula>0</formula>
    </cfRule>
  </conditionalFormatting>
  <conditionalFormatting sqref="R281">
    <cfRule type="cellIs" dxfId="34" priority="41" stopIfTrue="1" operator="lessThan">
      <formula>0</formula>
    </cfRule>
  </conditionalFormatting>
  <conditionalFormatting sqref="R259:R273 R303:R310 R581:R582">
    <cfRule type="cellIs" dxfId="33" priority="58" stopIfTrue="1" operator="lessThan">
      <formula>0</formula>
    </cfRule>
  </conditionalFormatting>
  <conditionalFormatting sqref="R597">
    <cfRule type="cellIs" dxfId="32" priority="49" stopIfTrue="1" operator="lessThan">
      <formula>0</formula>
    </cfRule>
  </conditionalFormatting>
  <conditionalFormatting sqref="Q8:Q9">
    <cfRule type="cellIs" dxfId="31" priority="59" stopIfTrue="1" operator="lessThan">
      <formula>0</formula>
    </cfRule>
  </conditionalFormatting>
  <conditionalFormatting sqref="R165">
    <cfRule type="cellIs" dxfId="30" priority="54" stopIfTrue="1" operator="lessThan">
      <formula>0</formula>
    </cfRule>
  </conditionalFormatting>
  <conditionalFormatting sqref="R8:R9 R583:R585">
    <cfRule type="cellIs" dxfId="29" priority="57" stopIfTrue="1" operator="lessThan">
      <formula>0</formula>
    </cfRule>
  </conditionalFormatting>
  <conditionalFormatting sqref="R568:R572 R580">
    <cfRule type="cellIs" dxfId="28" priority="56" stopIfTrue="1" operator="lessThan">
      <formula>0</formula>
    </cfRule>
  </conditionalFormatting>
  <conditionalFormatting sqref="R282 R284 R286:R287 R278">
    <cfRule type="cellIs" dxfId="27" priority="53" stopIfTrue="1" operator="lessThan">
      <formula>0</formula>
    </cfRule>
  </conditionalFormatting>
  <conditionalFormatting sqref="R250">
    <cfRule type="cellIs" dxfId="26" priority="52" stopIfTrue="1" operator="lessThan">
      <formula>0</formula>
    </cfRule>
  </conditionalFormatting>
  <conditionalFormatting sqref="R78:R82">
    <cfRule type="cellIs" dxfId="25" priority="51" stopIfTrue="1" operator="lessThan">
      <formula>0</formula>
    </cfRule>
  </conditionalFormatting>
  <conditionalFormatting sqref="R197:R198 R194:R195">
    <cfRule type="cellIs" dxfId="24" priority="50" stopIfTrue="1" operator="lessThan">
      <formula>0</formula>
    </cfRule>
  </conditionalFormatting>
  <conditionalFormatting sqref="R279">
    <cfRule type="cellIs" dxfId="23" priority="40" stopIfTrue="1" operator="lessThan">
      <formula>0</formula>
    </cfRule>
  </conditionalFormatting>
  <conditionalFormatting sqref="R280">
    <cfRule type="cellIs" dxfId="22" priority="44" stopIfTrue="1" operator="lessThan">
      <formula>0</formula>
    </cfRule>
  </conditionalFormatting>
  <conditionalFormatting sqref="R283">
    <cfRule type="cellIs" dxfId="21" priority="43" stopIfTrue="1" operator="lessThan">
      <formula>0</formula>
    </cfRule>
  </conditionalFormatting>
  <conditionalFormatting sqref="R285">
    <cfRule type="cellIs" dxfId="20" priority="42" stopIfTrue="1" operator="lessThan">
      <formula>0</formula>
    </cfRule>
  </conditionalFormatting>
  <conditionalFormatting sqref="R277">
    <cfRule type="cellIs" dxfId="19" priority="39" stopIfTrue="1" operator="lessThan">
      <formula>0</formula>
    </cfRule>
  </conditionalFormatting>
  <conditionalFormatting sqref="R109">
    <cfRule type="cellIs" dxfId="18" priority="38" stopIfTrue="1" operator="lessThan">
      <formula>0</formula>
    </cfRule>
  </conditionalFormatting>
  <conditionalFormatting sqref="R41">
    <cfRule type="cellIs" dxfId="17" priority="37" stopIfTrue="1" operator="lessThan">
      <formula>0</formula>
    </cfRule>
  </conditionalFormatting>
  <conditionalFormatting sqref="R288:R292">
    <cfRule type="cellIs" dxfId="16" priority="36" stopIfTrue="1" operator="lessThan">
      <formula>0</formula>
    </cfRule>
  </conditionalFormatting>
  <conditionalFormatting sqref="S10">
    <cfRule type="cellIs" dxfId="15" priority="35" stopIfTrue="1" operator="lessThan">
      <formula>0</formula>
    </cfRule>
  </conditionalFormatting>
  <conditionalFormatting sqref="Q599">
    <cfRule type="cellIs" dxfId="14" priority="34" stopIfTrue="1" operator="lessThan">
      <formula>0</formula>
    </cfRule>
  </conditionalFormatting>
  <conditionalFormatting sqref="Q10">
    <cfRule type="cellIs" dxfId="13" priority="33" stopIfTrue="1" operator="lessThan">
      <formula>0</formula>
    </cfRule>
  </conditionalFormatting>
  <conditionalFormatting sqref="R126">
    <cfRule type="cellIs" dxfId="12" priority="32" stopIfTrue="1" operator="lessThan">
      <formula>0</formula>
    </cfRule>
  </conditionalFormatting>
  <conditionalFormatting sqref="S598">
    <cfRule type="cellIs" dxfId="11" priority="23" stopIfTrue="1" operator="lessThan">
      <formula>0</formula>
    </cfRule>
  </conditionalFormatting>
  <conditionalFormatting sqref="O143">
    <cfRule type="cellIs" dxfId="10" priority="20" stopIfTrue="1" operator="lessThan">
      <formula>0</formula>
    </cfRule>
  </conditionalFormatting>
  <conditionalFormatting sqref="Q598">
    <cfRule type="cellIs" dxfId="9" priority="13" stopIfTrue="1" operator="lessThan">
      <formula>0</formula>
    </cfRule>
  </conditionalFormatting>
  <conditionalFormatting sqref="O593">
    <cfRule type="cellIs" dxfId="8" priority="10" stopIfTrue="1" operator="lessThan">
      <formula>0</formula>
    </cfRule>
  </conditionalFormatting>
  <conditionalFormatting sqref="O434:O436">
    <cfRule type="cellIs" dxfId="7" priority="9" stopIfTrue="1" operator="lessThan">
      <formula>0</formula>
    </cfRule>
  </conditionalFormatting>
  <conditionalFormatting sqref="P436">
    <cfRule type="cellIs" dxfId="6" priority="8" stopIfTrue="1" operator="lessThan">
      <formula>0</formula>
    </cfRule>
  </conditionalFormatting>
  <conditionalFormatting sqref="Q11:Q597">
    <cfRule type="cellIs" dxfId="5" priority="4" stopIfTrue="1" operator="lessThan">
      <formula>0</formula>
    </cfRule>
  </conditionalFormatting>
  <conditionalFormatting sqref="S11:S597">
    <cfRule type="cellIs" dxfId="4" priority="3" stopIfTrue="1" operator="lessThan">
      <formula>0</formula>
    </cfRule>
  </conditionalFormatting>
  <conditionalFormatting sqref="T11:T598">
    <cfRule type="cellIs" dxfId="3" priority="2" stopIfTrue="1" operator="lessThan">
      <formula>0</formula>
    </cfRule>
  </conditionalFormatting>
  <conditionalFormatting sqref="V11:V597">
    <cfRule type="cellIs" dxfId="2" priority="1" stopIfTrue="1" operator="lessThan">
      <formula>0</formula>
    </cfRule>
  </conditionalFormatting>
  <printOptions horizontalCentered="1"/>
  <pageMargins left="0.2" right="0.2" top="0.79" bottom="0.17" header="0.45" footer="0.25"/>
  <pageSetup scale="45" fitToWidth="0" fitToHeight="0" orientation="landscape" cellComments="asDisplayed" horizontalDpi="4294967294" verticalDpi="4294967294" r:id="rId5"/>
  <headerFooter alignWithMargins="0">
    <oddHeader>&amp;CDEPARTMENT OF EDUCATION FISCAL YEAR 2019 PRESIDENT'S BUDGET 
&amp;11(in thousands of dollars)&amp;RFebruary 12, 2018</oddHeader>
    <oddFooter>&amp;C&amp;20 &amp;R&amp;P</oddFooter>
  </headerFooter>
  <rowBreaks count="14" manualBreakCount="14">
    <brk id="57" max="16383" man="1"/>
    <brk id="103" max="16383" man="1"/>
    <brk id="126" max="16383" man="1"/>
    <brk id="148" max="16383" man="1"/>
    <brk id="189" max="19" man="1"/>
    <brk id="220" max="19" man="1"/>
    <brk id="258" max="16383" man="1"/>
    <brk id="299" max="16383" man="1"/>
    <brk id="332" max="16383" man="1"/>
    <brk id="374" max="16383" man="1"/>
    <brk id="429" max="16383" man="1"/>
    <brk id="470" max="16383" man="1"/>
    <brk id="515" max="16383" man="1"/>
    <brk id="56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R2046"/>
  <sheetViews>
    <sheetView view="pageBreakPreview" topLeftCell="A574" zoomScale="80" zoomScaleNormal="80" zoomScaleSheetLayoutView="80" workbookViewId="0">
      <selection activeCell="X205" sqref="X205"/>
    </sheetView>
  </sheetViews>
  <sheetFormatPr defaultColWidth="8.88671875" defaultRowHeight="15" outlineLevelRow="1" outlineLevelCol="1"/>
  <cols>
    <col min="1" max="1" width="0.5546875" style="84" customWidth="1" outlineLevel="1"/>
    <col min="2" max="2" width="5" style="363" customWidth="1" outlineLevel="1"/>
    <col min="3" max="3" width="4.5546875" style="121" customWidth="1"/>
    <col min="4" max="4" width="3.33203125" style="121" customWidth="1"/>
    <col min="5" max="5" width="3.77734375" style="121" customWidth="1"/>
    <col min="6" max="7" width="2.77734375" style="121" customWidth="1"/>
    <col min="8" max="8" width="5.21875" style="121" customWidth="1"/>
    <col min="9" max="9" width="2.77734375" style="121" customWidth="1"/>
    <col min="10" max="10" width="62.88671875" style="121" customWidth="1"/>
    <col min="11" max="11" width="0.5546875" style="121" customWidth="1"/>
    <col min="12" max="12" width="8.33203125" style="10" customWidth="1"/>
    <col min="13" max="13" width="0.6640625" style="9" customWidth="1"/>
    <col min="14" max="14" width="15.6640625" style="9" customWidth="1"/>
    <col min="15" max="15" width="0.5546875" customWidth="1"/>
    <col min="16" max="16" width="15.77734375" customWidth="1"/>
    <col min="17" max="17" width="0.6640625" customWidth="1"/>
    <col min="18" max="18" width="15.6640625" style="205" customWidth="1"/>
    <col min="19" max="19" width="0.6640625" style="205" customWidth="1"/>
    <col min="20" max="20" width="15.6640625" style="205" customWidth="1"/>
    <col min="21" max="21" width="0.6640625" customWidth="1"/>
    <col min="22" max="22" width="15.6640625" style="205" customWidth="1"/>
    <col min="23" max="23" width="0.6640625" style="205" customWidth="1"/>
    <col min="24" max="24" width="15.6640625" style="205" customWidth="1"/>
    <col min="25" max="25" width="0.5546875" style="394" customWidth="1"/>
    <col min="26" max="26" width="15.6640625" style="98" customWidth="1" collapsed="1"/>
    <col min="27" max="27" width="0.6640625" style="205" customWidth="1"/>
    <col min="28" max="28" width="15.6640625" style="98" customWidth="1"/>
    <col min="29" max="29" width="0.6640625" style="98" customWidth="1"/>
    <col min="30" max="30" width="15.6640625" style="98" customWidth="1" collapsed="1"/>
    <col min="31" max="31" width="0.6640625" style="205" customWidth="1"/>
    <col min="32" max="32" width="15.6640625" style="98" customWidth="1"/>
    <col min="33" max="33" width="0.6640625" customWidth="1"/>
    <col min="34" max="34" width="15.6640625" style="98" customWidth="1" collapsed="1"/>
    <col min="35" max="35" width="0.6640625" style="205" customWidth="1"/>
    <col min="36" max="36" width="15.6640625" style="98" customWidth="1"/>
    <col min="37" max="37" width="0.6640625" style="98" customWidth="1"/>
    <col min="38" max="38" width="15.6640625" style="98" hidden="1" customWidth="1" collapsed="1"/>
    <col min="39" max="39" width="0.6640625" style="205" hidden="1" customWidth="1"/>
    <col min="40" max="40" width="15.6640625" style="98" hidden="1" customWidth="1"/>
    <col min="41" max="41" width="0.6640625" style="121" hidden="1" customWidth="1"/>
    <col min="42" max="42" width="15.6640625" style="98" hidden="1" customWidth="1" collapsed="1"/>
    <col min="43" max="43" width="0.6640625" style="205" hidden="1" customWidth="1"/>
    <col min="44" max="44" width="15.77734375" style="98" hidden="1" customWidth="1"/>
    <col min="45" max="45" width="0.6640625" hidden="1" customWidth="1"/>
    <col min="46" max="46" width="15.6640625" style="98" hidden="1" customWidth="1" collapsed="1"/>
    <col min="47" max="47" width="0.6640625" style="205" hidden="1" customWidth="1"/>
    <col min="48" max="48" width="15.6640625" style="98" hidden="1" customWidth="1"/>
    <col min="49" max="49" width="0.6640625" hidden="1" customWidth="1"/>
    <col min="50" max="50" width="15.6640625" style="98" hidden="1" customWidth="1" collapsed="1"/>
    <col min="51" max="51" width="0.6640625" style="205" hidden="1" customWidth="1"/>
    <col min="52" max="52" width="15.6640625" style="98" hidden="1" customWidth="1"/>
    <col min="53" max="53" width="0.5546875" hidden="1" customWidth="1"/>
    <col min="54" max="54" width="15.6640625" style="98" hidden="1" customWidth="1" collapsed="1"/>
    <col min="55" max="55" width="0.6640625" style="205" hidden="1" customWidth="1"/>
    <col min="56" max="56" width="15.6640625" style="98" hidden="1" customWidth="1"/>
    <col min="57" max="57" width="0.5546875" hidden="1" customWidth="1"/>
    <col min="58" max="58" width="15.6640625" style="98" hidden="1" customWidth="1" collapsed="1"/>
    <col min="59" max="59" width="0.6640625" style="205" hidden="1" customWidth="1"/>
    <col min="60" max="60" width="15.6640625" style="98" hidden="1" customWidth="1"/>
    <col min="61" max="61" width="0.6640625" style="121" hidden="1" customWidth="1"/>
    <col min="62" max="62" width="15.6640625" style="98" hidden="1" customWidth="1" collapsed="1"/>
    <col min="63" max="63" width="0.6640625" style="205" hidden="1" customWidth="1"/>
    <col min="64" max="64" width="15.6640625" style="98" hidden="1" customWidth="1"/>
    <col min="65" max="65" width="0.6640625" hidden="1" customWidth="1"/>
    <col min="66" max="70" width="8.88671875" style="121" customWidth="1"/>
    <col min="71" max="16384" width="8.88671875" style="121"/>
  </cols>
  <sheetData>
    <row r="1" spans="1:65" ht="15.75" customHeight="1">
      <c r="B1" s="365"/>
      <c r="C1" s="669"/>
      <c r="D1" s="669"/>
      <c r="E1" s="669"/>
      <c r="F1" s="669"/>
      <c r="G1" s="669"/>
      <c r="H1" s="669"/>
      <c r="I1" s="669"/>
      <c r="J1" s="669"/>
      <c r="K1" s="669"/>
      <c r="L1" s="669"/>
      <c r="O1" s="121"/>
      <c r="P1" s="121"/>
      <c r="Q1" s="121"/>
      <c r="R1" s="98"/>
      <c r="S1" s="98"/>
      <c r="T1" s="98"/>
      <c r="U1" s="121"/>
      <c r="V1" s="98"/>
      <c r="W1" s="98"/>
      <c r="X1" s="98"/>
      <c r="Y1" s="84"/>
      <c r="Z1" s="205"/>
      <c r="AA1" s="98"/>
      <c r="AD1" s="205"/>
      <c r="AE1" s="98"/>
      <c r="AG1" s="121"/>
      <c r="AH1" s="205"/>
      <c r="AI1" s="98"/>
      <c r="AL1" s="205"/>
      <c r="AM1" s="98"/>
      <c r="AP1" s="205"/>
      <c r="AQ1" s="98"/>
      <c r="AS1" s="121"/>
      <c r="AT1" s="205"/>
      <c r="AU1" s="98"/>
      <c r="AW1" s="121"/>
      <c r="AX1" s="205"/>
      <c r="AY1" s="98"/>
      <c r="BA1" s="121"/>
      <c r="BB1" s="205"/>
      <c r="BC1" s="98"/>
      <c r="BE1" s="121"/>
      <c r="BF1" s="205"/>
      <c r="BG1" s="98"/>
      <c r="BJ1" s="205"/>
      <c r="BK1" s="98"/>
      <c r="BM1" s="121"/>
    </row>
    <row r="2" spans="1:65" ht="15.75">
      <c r="B2" s="365"/>
      <c r="C2" s="204"/>
      <c r="D2" s="12"/>
      <c r="E2" s="12"/>
      <c r="F2" s="12"/>
      <c r="G2" s="12"/>
      <c r="H2" s="12"/>
      <c r="I2" s="12"/>
      <c r="J2" s="226"/>
      <c r="K2" s="12"/>
      <c r="L2" s="384"/>
      <c r="M2" s="223"/>
      <c r="N2" s="91" t="s">
        <v>307</v>
      </c>
      <c r="O2" s="234"/>
      <c r="P2" s="91" t="s">
        <v>311</v>
      </c>
      <c r="Q2" s="91"/>
      <c r="R2" s="264" t="s">
        <v>366</v>
      </c>
      <c r="S2" s="264"/>
      <c r="T2" s="264" t="s">
        <v>396</v>
      </c>
      <c r="U2" s="91"/>
      <c r="V2" s="91" t="s">
        <v>367</v>
      </c>
      <c r="W2" s="264"/>
      <c r="X2" s="91" t="s">
        <v>403</v>
      </c>
      <c r="Y2" s="395"/>
      <c r="Z2" s="259"/>
      <c r="AA2" s="259"/>
      <c r="AB2" s="259"/>
      <c r="AC2" s="259"/>
      <c r="AD2" s="259"/>
      <c r="AE2" s="259"/>
      <c r="AF2" s="259"/>
      <c r="AG2" s="91"/>
      <c r="AH2" s="380"/>
      <c r="AI2" s="259"/>
      <c r="AJ2" s="259"/>
      <c r="AK2" s="259"/>
      <c r="AL2" s="259"/>
      <c r="AM2" s="259"/>
      <c r="AN2" s="259"/>
      <c r="AP2" s="259"/>
      <c r="AQ2" s="259"/>
      <c r="AR2" s="259"/>
      <c r="AS2" s="91"/>
      <c r="AT2" s="259"/>
      <c r="AU2" s="259"/>
      <c r="AV2" s="259"/>
      <c r="AW2" s="91"/>
      <c r="AX2" s="259"/>
      <c r="AY2" s="259"/>
      <c r="AZ2" s="259"/>
      <c r="BA2" s="91"/>
      <c r="BB2" s="259"/>
      <c r="BC2" s="259"/>
      <c r="BD2" s="259"/>
      <c r="BE2" s="91"/>
      <c r="BF2" s="259"/>
      <c r="BG2" s="259"/>
      <c r="BH2" s="259"/>
      <c r="BJ2" s="259"/>
      <c r="BK2" s="259"/>
      <c r="BL2" s="259"/>
      <c r="BM2" s="91"/>
    </row>
    <row r="3" spans="1:65" ht="15.75" customHeight="1">
      <c r="B3" s="365"/>
      <c r="C3" s="79"/>
      <c r="D3" s="93" t="s">
        <v>230</v>
      </c>
    </row>
    <row r="4" spans="1:65" ht="15.75" customHeight="1">
      <c r="B4" s="365"/>
      <c r="C4" s="101"/>
      <c r="D4" s="101"/>
      <c r="E4" s="101"/>
      <c r="F4" s="101"/>
      <c r="G4" s="101"/>
      <c r="H4" s="101"/>
      <c r="I4" s="101"/>
      <c r="J4" s="101"/>
      <c r="K4" s="101"/>
      <c r="L4" s="102"/>
      <c r="M4" s="224"/>
      <c r="N4" s="224"/>
      <c r="O4" s="221"/>
      <c r="P4" s="221"/>
      <c r="Q4" s="221"/>
      <c r="R4" s="265"/>
      <c r="S4" s="265"/>
      <c r="T4" s="265"/>
      <c r="U4" s="221"/>
      <c r="V4" s="265"/>
      <c r="W4" s="265"/>
      <c r="X4" s="265"/>
      <c r="Y4" s="396"/>
      <c r="Z4" s="258"/>
      <c r="AA4" s="258"/>
      <c r="AB4" s="258"/>
      <c r="AC4" s="258"/>
      <c r="AD4" s="258"/>
      <c r="AE4" s="258"/>
      <c r="AF4" s="258"/>
      <c r="AG4" s="221"/>
      <c r="AH4" s="258"/>
      <c r="AI4" s="258"/>
      <c r="AJ4" s="258"/>
      <c r="AK4" s="258"/>
      <c r="AL4" s="258"/>
      <c r="AM4" s="258"/>
      <c r="AN4" s="258"/>
      <c r="AP4" s="258"/>
      <c r="AQ4" s="258"/>
      <c r="AR4" s="258"/>
      <c r="AS4" s="221"/>
      <c r="AT4" s="258"/>
      <c r="AU4" s="258"/>
      <c r="AV4" s="258"/>
      <c r="AW4" s="221"/>
      <c r="AX4" s="258"/>
      <c r="AY4" s="258"/>
      <c r="AZ4" s="258"/>
      <c r="BA4" s="221"/>
      <c r="BB4" s="258"/>
      <c r="BC4" s="258"/>
      <c r="BD4" s="258"/>
      <c r="BE4" s="221"/>
      <c r="BF4" s="258"/>
      <c r="BG4" s="258"/>
      <c r="BH4" s="258"/>
      <c r="BJ4" s="258"/>
      <c r="BK4" s="258"/>
      <c r="BL4" s="258"/>
      <c r="BM4" s="221"/>
    </row>
    <row r="5" spans="1:65" s="98" customFormat="1" ht="15.75" customHeight="1">
      <c r="A5" s="84"/>
      <c r="B5" s="368"/>
      <c r="C5" s="657" t="s">
        <v>27</v>
      </c>
      <c r="D5" s="657"/>
      <c r="E5" s="657"/>
      <c r="F5" s="657"/>
      <c r="G5" s="657"/>
      <c r="H5" s="657"/>
      <c r="I5" s="657"/>
      <c r="J5" s="657"/>
      <c r="K5" s="70"/>
      <c r="L5" s="657" t="s">
        <v>401</v>
      </c>
      <c r="M5" s="244"/>
      <c r="N5" s="657" t="s">
        <v>406</v>
      </c>
      <c r="O5" s="244"/>
      <c r="P5" s="670" t="s">
        <v>412</v>
      </c>
      <c r="Q5" s="358"/>
      <c r="R5" s="670" t="s">
        <v>410</v>
      </c>
      <c r="S5" s="358"/>
      <c r="T5" s="670" t="s">
        <v>411</v>
      </c>
      <c r="U5" s="358"/>
      <c r="V5" s="657" t="s">
        <v>408</v>
      </c>
      <c r="W5" s="358"/>
      <c r="X5" s="670" t="s">
        <v>409</v>
      </c>
      <c r="Y5" s="358"/>
      <c r="Z5" s="672" t="s">
        <v>398</v>
      </c>
      <c r="AA5" s="661"/>
      <c r="AB5" s="662"/>
      <c r="AC5" s="362"/>
      <c r="AD5" s="661" t="s">
        <v>398</v>
      </c>
      <c r="AE5" s="661"/>
      <c r="AF5" s="661"/>
      <c r="AG5" s="360"/>
      <c r="AH5" s="661" t="s">
        <v>398</v>
      </c>
      <c r="AI5" s="661"/>
      <c r="AJ5" s="662"/>
      <c r="AK5" s="362"/>
      <c r="AL5" s="662" t="s">
        <v>398</v>
      </c>
      <c r="AM5" s="668"/>
      <c r="AN5" s="668"/>
      <c r="AO5" s="377"/>
      <c r="AP5" s="661" t="s">
        <v>398</v>
      </c>
      <c r="AQ5" s="661"/>
      <c r="AR5" s="662"/>
      <c r="AS5" s="360"/>
      <c r="AT5" s="661" t="s">
        <v>402</v>
      </c>
      <c r="AU5" s="661"/>
      <c r="AV5" s="662"/>
      <c r="AW5" s="360"/>
      <c r="AX5" s="661" t="s">
        <v>397</v>
      </c>
      <c r="AY5" s="661"/>
      <c r="AZ5" s="662"/>
      <c r="BA5" s="379"/>
      <c r="BB5" s="661" t="s">
        <v>397</v>
      </c>
      <c r="BC5" s="661"/>
      <c r="BD5" s="662"/>
      <c r="BE5" s="360"/>
      <c r="BF5" s="661" t="s">
        <v>397</v>
      </c>
      <c r="BG5" s="661"/>
      <c r="BH5" s="662"/>
      <c r="BI5" s="377"/>
      <c r="BJ5" s="661" t="s">
        <v>397</v>
      </c>
      <c r="BK5" s="661"/>
      <c r="BL5" s="662"/>
      <c r="BM5" s="360"/>
    </row>
    <row r="6" spans="1:65" s="98" customFormat="1" ht="15.75" customHeight="1">
      <c r="A6" s="84"/>
      <c r="B6" s="368"/>
      <c r="C6" s="657"/>
      <c r="D6" s="657"/>
      <c r="E6" s="657"/>
      <c r="F6" s="657"/>
      <c r="G6" s="657"/>
      <c r="H6" s="657"/>
      <c r="I6" s="657"/>
      <c r="J6" s="657"/>
      <c r="K6" s="244"/>
      <c r="L6" s="657"/>
      <c r="M6" s="244"/>
      <c r="N6" s="657"/>
      <c r="O6" s="382"/>
      <c r="P6" s="670"/>
      <c r="Q6" s="382"/>
      <c r="R6" s="670"/>
      <c r="S6" s="382"/>
      <c r="T6" s="670"/>
      <c r="U6" s="382"/>
      <c r="V6" s="657"/>
      <c r="W6" s="382"/>
      <c r="X6" s="670"/>
      <c r="Y6" s="382"/>
      <c r="Z6" s="663" t="s">
        <v>404</v>
      </c>
      <c r="AA6" s="664"/>
      <c r="AB6" s="665"/>
      <c r="AC6" s="361"/>
      <c r="AD6" s="664" t="s">
        <v>365</v>
      </c>
      <c r="AE6" s="664"/>
      <c r="AF6" s="664"/>
      <c r="AG6" s="357"/>
      <c r="AH6" s="664" t="s">
        <v>327</v>
      </c>
      <c r="AI6" s="664"/>
      <c r="AJ6" s="665"/>
      <c r="AK6" s="361"/>
      <c r="AL6" s="666" t="s">
        <v>400</v>
      </c>
      <c r="AM6" s="667"/>
      <c r="AN6" s="667"/>
      <c r="AO6" s="112"/>
      <c r="AP6" s="664" t="s">
        <v>399</v>
      </c>
      <c r="AQ6" s="664"/>
      <c r="AR6" s="665"/>
      <c r="AS6" s="357"/>
      <c r="AT6" s="664" t="s">
        <v>400</v>
      </c>
      <c r="AU6" s="664"/>
      <c r="AV6" s="665"/>
      <c r="AW6" s="357"/>
      <c r="AX6" s="664" t="s">
        <v>327</v>
      </c>
      <c r="AY6" s="664"/>
      <c r="AZ6" s="665"/>
      <c r="BA6" s="357"/>
      <c r="BB6" s="664" t="s">
        <v>365</v>
      </c>
      <c r="BC6" s="664"/>
      <c r="BD6" s="665"/>
      <c r="BE6" s="357"/>
      <c r="BF6" s="666" t="s">
        <v>400</v>
      </c>
      <c r="BG6" s="667"/>
      <c r="BH6" s="667"/>
      <c r="BI6" s="112"/>
      <c r="BJ6" s="664" t="s">
        <v>399</v>
      </c>
      <c r="BK6" s="664"/>
      <c r="BL6" s="665"/>
      <c r="BM6" s="357"/>
    </row>
    <row r="7" spans="1:65" s="98" customFormat="1" ht="15.75" customHeight="1">
      <c r="A7" s="84"/>
      <c r="B7" s="368" t="s">
        <v>226</v>
      </c>
      <c r="C7" s="658"/>
      <c r="D7" s="658"/>
      <c r="E7" s="658"/>
      <c r="F7" s="658"/>
      <c r="G7" s="658"/>
      <c r="H7" s="658"/>
      <c r="I7" s="658"/>
      <c r="J7" s="658"/>
      <c r="K7" s="383" t="s">
        <v>139</v>
      </c>
      <c r="L7" s="658"/>
      <c r="M7" s="245"/>
      <c r="N7" s="658"/>
      <c r="O7" s="352"/>
      <c r="P7" s="671"/>
      <c r="Q7" s="352"/>
      <c r="R7" s="671"/>
      <c r="S7" s="352"/>
      <c r="T7" s="671"/>
      <c r="U7" s="352"/>
      <c r="V7" s="658"/>
      <c r="W7" s="352"/>
      <c r="X7" s="671"/>
      <c r="Y7" s="353"/>
      <c r="Z7" s="361" t="s">
        <v>175</v>
      </c>
      <c r="AA7" s="355"/>
      <c r="AB7" s="356" t="s">
        <v>158</v>
      </c>
      <c r="AC7" s="355"/>
      <c r="AD7" s="245" t="s">
        <v>175</v>
      </c>
      <c r="AE7" s="355"/>
      <c r="AF7" s="245" t="s">
        <v>158</v>
      </c>
      <c r="AG7" s="355"/>
      <c r="AH7" s="359" t="s">
        <v>175</v>
      </c>
      <c r="AI7" s="355"/>
      <c r="AJ7" s="354" t="s">
        <v>158</v>
      </c>
      <c r="AK7" s="361"/>
      <c r="AL7" s="359" t="s">
        <v>175</v>
      </c>
      <c r="AM7" s="355"/>
      <c r="AN7" s="354" t="s">
        <v>158</v>
      </c>
      <c r="AO7" s="378"/>
      <c r="AP7" s="245" t="s">
        <v>175</v>
      </c>
      <c r="AQ7" s="355"/>
      <c r="AR7" s="356" t="s">
        <v>158</v>
      </c>
      <c r="AS7" s="355"/>
      <c r="AT7" s="245" t="s">
        <v>175</v>
      </c>
      <c r="AU7" s="355"/>
      <c r="AV7" s="356" t="s">
        <v>158</v>
      </c>
      <c r="AW7" s="355"/>
      <c r="AX7" s="245" t="s">
        <v>175</v>
      </c>
      <c r="AY7" s="355"/>
      <c r="AZ7" s="356" t="s">
        <v>158</v>
      </c>
      <c r="BA7" s="357"/>
      <c r="BB7" s="245" t="s">
        <v>175</v>
      </c>
      <c r="BC7" s="355"/>
      <c r="BD7" s="356" t="s">
        <v>158</v>
      </c>
      <c r="BE7" s="355"/>
      <c r="BF7" s="359" t="s">
        <v>175</v>
      </c>
      <c r="BG7" s="355"/>
      <c r="BH7" s="354" t="s">
        <v>158</v>
      </c>
      <c r="BI7" s="378"/>
      <c r="BJ7" s="245" t="s">
        <v>175</v>
      </c>
      <c r="BK7" s="355"/>
      <c r="BL7" s="356" t="s">
        <v>158</v>
      </c>
      <c r="BM7" s="355"/>
    </row>
    <row r="8" spans="1:65" ht="15.75" customHeight="1">
      <c r="B8" s="365"/>
      <c r="C8" s="101"/>
      <c r="D8" s="101"/>
      <c r="E8" s="101"/>
      <c r="F8" s="101"/>
      <c r="G8" s="101"/>
      <c r="H8" s="101"/>
      <c r="I8" s="101"/>
      <c r="J8" s="101"/>
      <c r="K8" s="101"/>
      <c r="L8" s="18"/>
      <c r="M8" s="136"/>
      <c r="N8" s="136"/>
      <c r="O8" s="136"/>
      <c r="P8" s="136"/>
      <c r="Q8" s="136"/>
      <c r="R8" s="145"/>
      <c r="S8" s="145"/>
      <c r="T8" s="145"/>
      <c r="U8" s="136"/>
      <c r="V8" s="145"/>
      <c r="W8" s="145"/>
      <c r="X8" s="145"/>
      <c r="Y8" s="145"/>
      <c r="Z8" s="145"/>
      <c r="AA8" s="145"/>
      <c r="AB8" s="145"/>
      <c r="AC8" s="145"/>
      <c r="AD8" s="145"/>
      <c r="AE8" s="145"/>
      <c r="AF8" s="145"/>
      <c r="AG8" s="136"/>
      <c r="AH8" s="145"/>
      <c r="AI8" s="145"/>
      <c r="AJ8" s="145"/>
      <c r="AK8" s="145"/>
      <c r="AL8" s="145"/>
      <c r="AM8" s="145"/>
      <c r="AN8" s="145"/>
      <c r="AP8" s="145"/>
      <c r="AQ8" s="145"/>
      <c r="AR8" s="145"/>
      <c r="AS8" s="136"/>
      <c r="AT8" s="145"/>
      <c r="AU8" s="145"/>
      <c r="AV8" s="145"/>
      <c r="AW8" s="136"/>
      <c r="AX8" s="145"/>
      <c r="AY8" s="145"/>
      <c r="AZ8" s="145"/>
      <c r="BA8" s="136"/>
      <c r="BB8" s="145"/>
      <c r="BC8" s="145"/>
      <c r="BD8" s="145"/>
      <c r="BE8" s="136"/>
      <c r="BF8" s="145"/>
      <c r="BG8" s="145"/>
      <c r="BH8" s="145"/>
      <c r="BJ8" s="145"/>
      <c r="BK8" s="145"/>
      <c r="BL8" s="145"/>
      <c r="BM8" s="136"/>
    </row>
    <row r="9" spans="1:65" ht="15.75" customHeight="1">
      <c r="B9" s="365"/>
      <c r="C9" s="19" t="s">
        <v>28</v>
      </c>
      <c r="D9" s="19"/>
      <c r="E9" s="19"/>
      <c r="F9" s="19"/>
      <c r="G9" s="19"/>
      <c r="H9" s="19"/>
      <c r="I9" s="19"/>
      <c r="J9" s="19"/>
      <c r="K9" s="101"/>
      <c r="L9" s="18"/>
      <c r="M9" s="136"/>
      <c r="N9" s="136"/>
      <c r="O9" s="136"/>
      <c r="P9" s="136"/>
      <c r="Q9" s="136"/>
      <c r="R9" s="145"/>
      <c r="S9" s="145"/>
      <c r="T9" s="53"/>
      <c r="U9" s="136"/>
      <c r="V9" s="145"/>
      <c r="W9" s="145"/>
      <c r="X9" s="53"/>
      <c r="Y9" s="53"/>
      <c r="Z9" s="145"/>
      <c r="AA9" s="145"/>
      <c r="AB9" s="145"/>
      <c r="AC9" s="145"/>
      <c r="AD9" s="145"/>
      <c r="AE9" s="145"/>
      <c r="AF9" s="145"/>
      <c r="AG9" s="136"/>
      <c r="AH9" s="145"/>
      <c r="AI9" s="145"/>
      <c r="AJ9" s="145"/>
      <c r="AK9" s="145"/>
      <c r="AL9" s="145"/>
      <c r="AM9" s="145"/>
      <c r="AN9" s="145"/>
      <c r="AP9" s="145"/>
      <c r="AQ9" s="145"/>
      <c r="AR9" s="145"/>
      <c r="AS9" s="136"/>
      <c r="AT9" s="145"/>
      <c r="AU9" s="145"/>
      <c r="AV9" s="145"/>
      <c r="AW9" s="136"/>
      <c r="AX9" s="145"/>
      <c r="AY9" s="145"/>
      <c r="AZ9" s="145"/>
      <c r="BA9" s="136"/>
      <c r="BB9" s="145"/>
      <c r="BC9" s="145"/>
      <c r="BD9" s="145"/>
      <c r="BE9" s="136"/>
      <c r="BF9" s="145"/>
      <c r="BG9" s="145"/>
      <c r="BH9" s="145"/>
      <c r="BJ9" s="145"/>
      <c r="BK9" s="145"/>
      <c r="BL9" s="145"/>
      <c r="BM9" s="136"/>
    </row>
    <row r="10" spans="1:65" ht="15.75" customHeight="1">
      <c r="B10" s="365"/>
      <c r="C10" s="19"/>
      <c r="D10" s="101"/>
      <c r="E10" s="101"/>
      <c r="F10" s="101"/>
      <c r="G10" s="101"/>
      <c r="H10" s="101"/>
      <c r="I10" s="101"/>
      <c r="J10" s="101"/>
      <c r="K10" s="101"/>
      <c r="L10" s="18"/>
      <c r="M10" s="136"/>
      <c r="N10" s="136"/>
      <c r="O10" s="136"/>
      <c r="P10" s="136"/>
      <c r="Q10" s="136"/>
      <c r="R10" s="145"/>
      <c r="S10" s="145"/>
      <c r="T10" s="53"/>
      <c r="U10" s="136"/>
      <c r="V10" s="145"/>
      <c r="W10" s="145"/>
      <c r="X10" s="53"/>
      <c r="Y10" s="53"/>
      <c r="Z10" s="145"/>
      <c r="AA10" s="145"/>
      <c r="AB10" s="145"/>
      <c r="AC10" s="145"/>
      <c r="AD10" s="145"/>
      <c r="AE10" s="145"/>
      <c r="AF10" s="145"/>
      <c r="AG10" s="136"/>
      <c r="AH10" s="145"/>
      <c r="AI10" s="145"/>
      <c r="AJ10" s="145"/>
      <c r="AK10" s="145"/>
      <c r="AL10" s="145"/>
      <c r="AM10" s="145"/>
      <c r="AN10" s="145"/>
      <c r="AP10" s="145"/>
      <c r="AQ10" s="145"/>
      <c r="AR10" s="145"/>
      <c r="AS10" s="136"/>
      <c r="AT10" s="145"/>
      <c r="AU10" s="145"/>
      <c r="AV10" s="145"/>
      <c r="AW10" s="136"/>
      <c r="AX10" s="145"/>
      <c r="AY10" s="145"/>
      <c r="AZ10" s="145"/>
      <c r="BA10" s="136"/>
      <c r="BB10" s="145"/>
      <c r="BC10" s="145"/>
      <c r="BD10" s="145"/>
      <c r="BE10" s="136"/>
      <c r="BF10" s="145"/>
      <c r="BG10" s="145"/>
      <c r="BH10" s="145"/>
      <c r="BJ10" s="145"/>
      <c r="BK10" s="145"/>
      <c r="BL10" s="145"/>
      <c r="BM10" s="136"/>
    </row>
    <row r="11" spans="1:65" ht="15.75" customHeight="1">
      <c r="B11" s="365"/>
      <c r="C11" s="20" t="s">
        <v>30</v>
      </c>
      <c r="D11" s="103"/>
      <c r="E11" s="103"/>
      <c r="F11" s="103"/>
      <c r="G11" s="103"/>
      <c r="H11" s="103"/>
      <c r="I11" s="103"/>
      <c r="J11" s="103"/>
      <c r="K11" s="101"/>
      <c r="L11" s="102"/>
      <c r="M11" s="136"/>
      <c r="N11" s="136"/>
      <c r="O11" s="136"/>
      <c r="P11" s="136"/>
      <c r="Q11" s="136"/>
      <c r="R11" s="145"/>
      <c r="S11" s="145"/>
      <c r="T11" s="53"/>
      <c r="U11" s="136"/>
      <c r="V11" s="145"/>
      <c r="W11" s="145"/>
      <c r="X11" s="53"/>
      <c r="Y11" s="53"/>
      <c r="Z11" s="145"/>
      <c r="AA11" s="145"/>
      <c r="AB11" s="145"/>
      <c r="AC11" s="145"/>
      <c r="AD11" s="145"/>
      <c r="AE11" s="145"/>
      <c r="AF11" s="145"/>
      <c r="AG11" s="136"/>
      <c r="AH11" s="145"/>
      <c r="AI11" s="145"/>
      <c r="AJ11" s="145"/>
      <c r="AK11" s="145"/>
      <c r="AL11" s="145"/>
      <c r="AM11" s="145"/>
      <c r="AN11" s="145"/>
      <c r="AP11" s="145"/>
      <c r="AQ11" s="145"/>
      <c r="AR11" s="145"/>
      <c r="AS11" s="136"/>
      <c r="AT11" s="145"/>
      <c r="AU11" s="145"/>
      <c r="AV11" s="145"/>
      <c r="AW11" s="136"/>
      <c r="AX11" s="145"/>
      <c r="AY11" s="145"/>
      <c r="AZ11" s="145"/>
      <c r="BA11" s="136"/>
      <c r="BB11" s="145"/>
      <c r="BC11" s="145"/>
      <c r="BD11" s="145"/>
      <c r="BE11" s="136"/>
      <c r="BF11" s="145"/>
      <c r="BG11" s="145"/>
      <c r="BH11" s="145"/>
      <c r="BJ11" s="145"/>
      <c r="BK11" s="145"/>
      <c r="BL11" s="145"/>
      <c r="BM11" s="136"/>
    </row>
    <row r="12" spans="1:65" ht="15.75" customHeight="1">
      <c r="B12" s="365"/>
      <c r="C12" s="101"/>
      <c r="D12" s="101"/>
      <c r="E12" s="101"/>
      <c r="F12" s="101"/>
      <c r="G12" s="101"/>
      <c r="H12" s="101"/>
      <c r="I12" s="101"/>
      <c r="J12" s="101"/>
      <c r="K12" s="101"/>
      <c r="L12" s="102"/>
      <c r="M12" s="136"/>
      <c r="N12" s="136"/>
      <c r="O12" s="136"/>
      <c r="P12" s="136"/>
      <c r="Q12" s="136"/>
      <c r="R12" s="145"/>
      <c r="S12" s="145"/>
      <c r="T12" s="53"/>
      <c r="U12" s="136"/>
      <c r="V12" s="145"/>
      <c r="W12" s="145"/>
      <c r="X12" s="53"/>
      <c r="Y12" s="53"/>
      <c r="Z12" s="145"/>
      <c r="AA12" s="145"/>
      <c r="AB12" s="145"/>
      <c r="AC12" s="145"/>
      <c r="AD12" s="145"/>
      <c r="AE12" s="145"/>
      <c r="AF12" s="145"/>
      <c r="AG12" s="136"/>
      <c r="AH12" s="145"/>
      <c r="AI12" s="145"/>
      <c r="AJ12" s="145"/>
      <c r="AK12" s="145"/>
      <c r="AL12" s="145"/>
      <c r="AM12" s="145"/>
      <c r="AN12" s="145"/>
      <c r="AP12" s="145"/>
      <c r="AQ12" s="145"/>
      <c r="AR12" s="145"/>
      <c r="AS12" s="136"/>
      <c r="AT12" s="145"/>
      <c r="AU12" s="145"/>
      <c r="AV12" s="145"/>
      <c r="AW12" s="136"/>
      <c r="AX12" s="145"/>
      <c r="AY12" s="145"/>
      <c r="AZ12" s="145"/>
      <c r="BA12" s="136"/>
      <c r="BB12" s="145"/>
      <c r="BC12" s="145"/>
      <c r="BD12" s="145"/>
      <c r="BE12" s="136"/>
      <c r="BF12" s="145"/>
      <c r="BG12" s="145"/>
      <c r="BH12" s="145"/>
      <c r="BJ12" s="145"/>
      <c r="BK12" s="145"/>
      <c r="BL12" s="145"/>
      <c r="BM12" s="136"/>
    </row>
    <row r="13" spans="1:65" ht="15.75" customHeight="1">
      <c r="B13" s="365"/>
      <c r="C13" s="78">
        <v>1</v>
      </c>
      <c r="D13" s="101" t="s">
        <v>41</v>
      </c>
      <c r="E13" s="101"/>
      <c r="F13" s="101"/>
      <c r="G13" s="101"/>
      <c r="H13" s="101"/>
      <c r="I13" s="101"/>
      <c r="J13" s="101"/>
      <c r="K13" s="101"/>
      <c r="L13" s="102"/>
      <c r="M13" s="140"/>
      <c r="N13" s="140"/>
      <c r="O13" s="136"/>
      <c r="P13" s="136"/>
      <c r="Q13" s="136"/>
      <c r="R13" s="145"/>
      <c r="S13" s="145"/>
      <c r="T13" s="53"/>
      <c r="U13" s="136"/>
      <c r="V13" s="145"/>
      <c r="W13" s="145"/>
      <c r="X13" s="53"/>
      <c r="Y13" s="53"/>
      <c r="Z13" s="139"/>
      <c r="AA13" s="145"/>
      <c r="AB13" s="139"/>
      <c r="AC13" s="139"/>
      <c r="AD13" s="139"/>
      <c r="AE13" s="145"/>
      <c r="AF13" s="139"/>
      <c r="AG13" s="136"/>
      <c r="AH13" s="139"/>
      <c r="AI13" s="145"/>
      <c r="AJ13" s="139"/>
      <c r="AK13" s="139"/>
      <c r="AL13" s="139"/>
      <c r="AM13" s="145"/>
      <c r="AN13" s="139"/>
      <c r="AP13" s="139"/>
      <c r="AQ13" s="145"/>
      <c r="AR13" s="139"/>
      <c r="AS13" s="136"/>
      <c r="AT13" s="139"/>
      <c r="AU13" s="145"/>
      <c r="AV13" s="139"/>
      <c r="AW13" s="136"/>
      <c r="AX13" s="139"/>
      <c r="AY13" s="145"/>
      <c r="AZ13" s="139"/>
      <c r="BA13" s="136"/>
      <c r="BB13" s="139"/>
      <c r="BC13" s="145"/>
      <c r="BD13" s="139"/>
      <c r="BE13" s="136"/>
      <c r="BF13" s="139"/>
      <c r="BG13" s="145"/>
      <c r="BH13" s="139"/>
      <c r="BJ13" s="139"/>
      <c r="BK13" s="145"/>
      <c r="BL13" s="139"/>
      <c r="BM13" s="136"/>
    </row>
    <row r="14" spans="1:65" ht="15.75" customHeight="1">
      <c r="B14" s="365"/>
      <c r="C14" s="23"/>
      <c r="D14" s="89" t="s">
        <v>225</v>
      </c>
      <c r="E14" s="101" t="s">
        <v>42</v>
      </c>
      <c r="F14" s="101"/>
      <c r="G14" s="101"/>
      <c r="H14" s="101"/>
      <c r="I14" s="101"/>
      <c r="K14" s="101"/>
      <c r="L14" s="102"/>
      <c r="M14" s="136"/>
      <c r="N14" s="140"/>
      <c r="O14" s="136"/>
      <c r="P14" s="136"/>
      <c r="Q14" s="136"/>
      <c r="R14" s="145"/>
      <c r="S14" s="145"/>
      <c r="T14" s="53"/>
      <c r="U14" s="136"/>
      <c r="V14" s="145"/>
      <c r="W14" s="145"/>
      <c r="X14" s="53"/>
      <c r="Y14" s="53"/>
      <c r="Z14" s="145"/>
      <c r="AA14" s="145"/>
      <c r="AB14" s="145"/>
      <c r="AC14" s="145"/>
      <c r="AD14" s="145"/>
      <c r="AE14" s="145"/>
      <c r="AF14" s="145"/>
      <c r="AG14" s="136"/>
      <c r="AH14" s="145"/>
      <c r="AI14" s="145"/>
      <c r="AJ14" s="145"/>
      <c r="AK14" s="145"/>
      <c r="AL14" s="145"/>
      <c r="AM14" s="145"/>
      <c r="AN14" s="145"/>
      <c r="AP14" s="145"/>
      <c r="AQ14" s="145"/>
      <c r="AR14" s="303"/>
      <c r="AS14" s="136"/>
      <c r="AT14" s="145"/>
      <c r="AU14" s="145"/>
      <c r="AV14" s="145"/>
      <c r="AW14" s="136"/>
      <c r="AX14" s="145"/>
      <c r="AY14" s="145"/>
      <c r="AZ14" s="145"/>
      <c r="BA14" s="136"/>
      <c r="BB14" s="145"/>
      <c r="BC14" s="145"/>
      <c r="BD14" s="145"/>
      <c r="BE14" s="136"/>
      <c r="BF14" s="145"/>
      <c r="BG14" s="145"/>
      <c r="BH14" s="145"/>
      <c r="BJ14" s="145"/>
      <c r="BK14" s="145"/>
      <c r="BL14" s="303"/>
      <c r="BM14" s="136"/>
    </row>
    <row r="15" spans="1:65" ht="15.75" customHeight="1">
      <c r="B15" s="364">
        <v>3</v>
      </c>
      <c r="C15" s="23"/>
      <c r="D15" s="22"/>
      <c r="E15" s="101"/>
      <c r="F15" s="101" t="s">
        <v>44</v>
      </c>
      <c r="G15" s="101"/>
      <c r="H15" s="101"/>
      <c r="I15" s="101"/>
      <c r="K15" s="24"/>
      <c r="L15" s="102" t="s">
        <v>29</v>
      </c>
      <c r="M15" s="207"/>
      <c r="N15" s="139">
        <f>VLOOKUP($B15,'[1]09-10-11'!$A$4:$EA$400,MATCH(N$2, '[1]09-10-11'!$A$4:$EA$4, 0))</f>
        <v>3568625</v>
      </c>
      <c r="O15" s="123"/>
      <c r="P15" s="139">
        <f>VLOOKUP($B15,'[1]09-10-11'!$A$4:$EA$400,MATCH(P$2, '[1]09-10-11'!$A$4:$EA$4, 0))</f>
        <v>4568625</v>
      </c>
      <c r="Q15" s="139"/>
      <c r="R15" s="139">
        <f>VLOOKUP($B15,'[1]09-10-11'!$A$4:$EA$400,MATCH(R$2, '[1]09-10-11'!$A$4:$EA$4, 0))</f>
        <v>3568625</v>
      </c>
      <c r="S15" s="139"/>
      <c r="T15" s="139" t="e">
        <f>VLOOKUP($B15,'[1]09-10-11'!$A$4:$EA$400,MATCH(T$2, '[1]09-10-11'!$A$4:$EA$4, 0))</f>
        <v>#N/A</v>
      </c>
      <c r="U15" s="139"/>
      <c r="V15" s="139">
        <f>VLOOKUP($B15,'[1]09-10-11'!$A$4:$EA$400,MATCH(V$2, '[1]09-10-11'!$A$4:$EA$4, 0))</f>
        <v>4068625</v>
      </c>
      <c r="W15" s="139"/>
      <c r="X15" s="139">
        <f>VLOOKUP($B15,'[1]09-10-11'!$A$4:$EA$400,MATCH(X$2, '[1]09-10-11'!$A$4:$EA$4, 0))</f>
        <v>4818625</v>
      </c>
      <c r="Y15" s="53"/>
      <c r="Z15" s="139">
        <f>IF(AND(ISNUMBER($V15),ISNUMBER($X15)),IF((ABS($V15-$X15))&gt;0.49,$X15-$V15,0),"")</f>
        <v>750000</v>
      </c>
      <c r="AA15" s="139"/>
      <c r="AB15" s="297">
        <f>IF($V15="","",  IF($X15="","", IF($V15=0,"---",(IF(ISERROR(($X15/$V15)-1),"---",($X15/$V15)-1) ))))</f>
        <v>0.18433746044425336</v>
      </c>
      <c r="AC15" s="262"/>
      <c r="AD15" s="139">
        <f>IF(AND(ISNUMBER($P15),ISNUMBER($X15)),IF((ABS($P15-$X15))&gt;0.49,$X15-$P15,0),"")</f>
        <v>250000</v>
      </c>
      <c r="AE15" s="139"/>
      <c r="AF15" s="297">
        <f>IF($P15="","",  IF($X15="","", IF($P15=0,"---",(IF(ISERROR(($X15/$P15)-1),"---",($X15/$P15)-1) ))))</f>
        <v>5.4721059399710059E-2</v>
      </c>
      <c r="AG15" s="139"/>
      <c r="AH15" s="139">
        <f>IF(AND(ISNUMBER($N15),ISNUMBER($X15)),IF((ABS($N15-$X15))&gt;0.49,$X15-$N15,0),"")</f>
        <v>1250000</v>
      </c>
      <c r="AI15" s="139"/>
      <c r="AJ15" s="297">
        <f>IF($N15="","",  IF($X15="","", IF($N15=0,"---",(IF(ISERROR(($X15/$N15)-1),"---",($X15/$N15)-1) ))))</f>
        <v>0.35027496584819073</v>
      </c>
      <c r="AK15" s="262"/>
      <c r="AL15" s="139">
        <f>IF(AND(ISNUMBER($R15),ISNUMBER($X15)),IF((ABS($R15-$X15))&gt;0.49,$X15-$R15,0),"")</f>
        <v>1250000</v>
      </c>
      <c r="AM15" s="139"/>
      <c r="AN15" s="297">
        <f>IF($R15="","",  IF($X15="","", IF($R15=0,"---",(IF(ISERROR(($X15/$R15)-1),"---",($X15/$R15)-1) ))))</f>
        <v>0.35027496584819073</v>
      </c>
      <c r="AP15" s="139" t="str">
        <f>IF(AND(ISNUMBER($T15),ISNUMBER($X15)),IF((ABS($T15-$X15))&gt;0.49,$X15-$T15,0),"")</f>
        <v/>
      </c>
      <c r="AQ15" s="139"/>
      <c r="AR15" s="297" t="e">
        <f>IF($T15="","",  IF($X15="","", IF($T15=0,"---",(IF(ISERROR(($X15/$T15)-1),"---",($X15/$T15)-1) ))))</f>
        <v>#N/A</v>
      </c>
      <c r="AS15" s="139"/>
      <c r="AT15" s="139" t="str">
        <f>IF(AND(ISNUMBER($R15),ISNUMBER($T15)),IF((ABS($R15-$T15))&gt;0.49,$T15-$R15,0),"")</f>
        <v/>
      </c>
      <c r="AU15" s="139"/>
      <c r="AV15" s="297" t="e">
        <f>IF($R15="","",  IF($T15="","", IF($R15=0,"---",(IF(ISERROR(($T15/$R15)-1),"---",($T15/$R15)-1) ))))</f>
        <v>#N/A</v>
      </c>
      <c r="AW15" s="139"/>
      <c r="AX15" s="139">
        <f>IF(AND(ISNUMBER($N15),ISNUMBER($V15)),IF((ABS($N15-$V15))&gt;0.49,$V15-$N15,0),"")</f>
        <v>500000</v>
      </c>
      <c r="AY15" s="139"/>
      <c r="AZ15" s="297">
        <f>IF($N15="","",  IF($V15="","", IF($N15=0,"---",(IF(ISERROR(($V15/$N15)-1),"---",($V15/$N15)-1) ))))</f>
        <v>0.14010998633927629</v>
      </c>
      <c r="BA15" s="139"/>
      <c r="BB15" s="139">
        <f>IF(AND(ISNUMBER($P15),ISNUMBER($V15)),IF((ABS($P15-$V15))&gt;0.49,$V15-$P15,0),"")</f>
        <v>-500000</v>
      </c>
      <c r="BC15" s="139"/>
      <c r="BD15" s="297">
        <f>IF($P15="","",  IF($V15="","", IF($P15=0,"---",(IF(ISERROR(($V15/$P15)-1),"---",($V15/$P15)-1) ))))</f>
        <v>-0.10944211879942001</v>
      </c>
      <c r="BE15" s="139"/>
      <c r="BF15" s="139">
        <f>IF(AND(ISNUMBER($R15),ISNUMBER($V15)),IF((ABS($R15-$V15))&gt;0.49,$V15-$R15,0),"")</f>
        <v>500000</v>
      </c>
      <c r="BG15" s="139"/>
      <c r="BH15" s="297">
        <f>IF($R15="","",  IF($V15="","", IF($R15=0,"---",(IF(ISERROR(($V15/$R15)-1),"---",($V15/$R15)-1) ))))</f>
        <v>0.14010998633927629</v>
      </c>
      <c r="BJ15" s="139" t="str">
        <f>IF(AND(ISNUMBER($T15),ISNUMBER($V15)),IF((ABS($T15-$V15))&gt;0.49,$V15-$T15,0),"")</f>
        <v/>
      </c>
      <c r="BK15" s="139"/>
      <c r="BL15" s="297" t="e">
        <f>IF($T15="","",  IF($V15="","", IF($T15=0,"---",(IF(ISERROR(($V15/$T15)-1),"---",($V15/$T15)-1) ))))</f>
        <v>#N/A</v>
      </c>
      <c r="BM15" s="139"/>
    </row>
    <row r="16" spans="1:65" ht="15.75" customHeight="1">
      <c r="B16" s="364">
        <v>4</v>
      </c>
      <c r="C16" s="23"/>
      <c r="D16" s="22"/>
      <c r="E16" s="101"/>
      <c r="F16" s="101" t="s">
        <v>275</v>
      </c>
      <c r="G16" s="101"/>
      <c r="H16" s="101"/>
      <c r="I16" s="101"/>
      <c r="K16" s="25"/>
      <c r="L16" s="102" t="s">
        <v>29</v>
      </c>
      <c r="M16" s="207"/>
      <c r="N16" s="141">
        <f>VLOOKUP($B16,'[1]09-10-11'!$A$4:$EA$400,MATCH(N$2, '[1]09-10-11'!$A$4:$EA$4, 0))</f>
        <v>2890776</v>
      </c>
      <c r="O16" s="123"/>
      <c r="P16" s="141">
        <f>VLOOKUP($B16,'[1]09-10-11'!$A$4:$EA$400,MATCH(P$2, '[1]09-10-11'!$A$4:$EA$4, 0))</f>
        <v>1890776</v>
      </c>
      <c r="Q16" s="141"/>
      <c r="R16" s="141">
        <f>VLOOKUP($B16,'[1]09-10-11'!$A$4:$EA$400,MATCH(R$2, '[1]09-10-11'!$A$4:$EA$4, 0))</f>
        <v>2890776</v>
      </c>
      <c r="S16" s="141"/>
      <c r="T16" s="141">
        <v>2740776</v>
      </c>
      <c r="U16" s="141"/>
      <c r="V16" s="141">
        <f>VLOOKUP($B16,'[1]09-10-11'!$A$4:$EA$400,MATCH(V$2, '[1]09-10-11'!$A$4:$EA$4, 0))</f>
        <v>2390776</v>
      </c>
      <c r="W16" s="141"/>
      <c r="X16" s="141">
        <f>VLOOKUP($B16,'[1]09-10-11'!$A$4:$EA$400,MATCH(X$2, '[1]09-10-11'!$A$4:$EA$4, 0))</f>
        <v>1640776</v>
      </c>
      <c r="Y16" s="53"/>
      <c r="Z16" s="141">
        <f>IF(AND(ISNUMBER($V16),ISNUMBER($X16)),IF((ABS($V16-$X16))&gt;0.49,$X16-$V16,0),"")</f>
        <v>-750000</v>
      </c>
      <c r="AA16" s="141"/>
      <c r="AB16" s="298">
        <f>IF($V16="","",  IF($X16="","", IF($V16=0,"---",(IF(ISERROR(($X16/$V16)-1),"---",($X16/$V16)-1) ))))</f>
        <v>-0.31370567547942596</v>
      </c>
      <c r="AC16" s="256"/>
      <c r="AD16" s="141">
        <f>IF(AND(ISNUMBER($P16),ISNUMBER($X16)),IF((ABS($P16-$X16))&gt;0.49,$X16-$P16,0),"")</f>
        <v>-250000</v>
      </c>
      <c r="AE16" s="141"/>
      <c r="AF16" s="298">
        <f>IF($P16="","",  IF($X16="","", IF($P16=0,"---",(IF(ISERROR(($X16/$P16)-1),"---",($X16/$P16)-1) ))))</f>
        <v>-0.13222084477484375</v>
      </c>
      <c r="AG16" s="53"/>
      <c r="AH16" s="141">
        <f>IF(AND(ISNUMBER($N16),ISNUMBER($X16)),IF((ABS($N16-$X16))&gt;0.49,$X16-$N16,0),"")</f>
        <v>-1250000</v>
      </c>
      <c r="AI16" s="141"/>
      <c r="AJ16" s="298">
        <f>IF($N16="","",  IF($X16="","", IF($N16=0,"---",(IF(ISERROR(($X16/$N16)-1),"---",($X16/$N16)-1) ))))</f>
        <v>-0.4324098442771076</v>
      </c>
      <c r="AK16" s="256"/>
      <c r="AL16" s="141">
        <f>IF(AND(ISNUMBER($R16),ISNUMBER($X16)),IF((ABS($R16-$X16))&gt;0.49,$X16-$R16,0),"")</f>
        <v>-1250000</v>
      </c>
      <c r="AM16" s="141"/>
      <c r="AN16" s="298">
        <f>IF($R16="","",  IF($X16="","", IF($R16=0,"---",(IF(ISERROR(($X16/$R16)-1),"---",($X16/$R16)-1) ))))</f>
        <v>-0.4324098442771076</v>
      </c>
      <c r="AP16" s="141">
        <f>IF(AND(ISNUMBER($T16),ISNUMBER($X16)),IF((ABS($T16-$X16))&gt;0.49,$X16-$T16,0),"")</f>
        <v>-1100000</v>
      </c>
      <c r="AQ16" s="141"/>
      <c r="AR16" s="298">
        <f>IF($T16="","",  IF($X16="","", IF($T16=0,"---",(IF(ISERROR(($X16/$T16)-1),"---",($X16/$T16)-1) ))))</f>
        <v>-0.40134618808687761</v>
      </c>
      <c r="AS16" s="53"/>
      <c r="AT16" s="141">
        <f>IF(AND(ISNUMBER($R16),ISNUMBER($T16)),IF((ABS($R16-$T16))&gt;0.49,$T16-$R16,0),"")</f>
        <v>-150000</v>
      </c>
      <c r="AU16" s="141"/>
      <c r="AV16" s="298">
        <f>IF($R16="","",  IF($T16="","", IF($R16=0,"---",(IF(ISERROR(($T16/$R16)-1),"---",($T16/$R16)-1) ))))</f>
        <v>-5.188918131325293E-2</v>
      </c>
      <c r="AW16" s="53"/>
      <c r="AX16" s="141">
        <f>IF(AND(ISNUMBER($N16),ISNUMBER($V16)),IF((ABS($N16-$V16))&gt;0.49,$V16-$N16,0),"")</f>
        <v>-500000</v>
      </c>
      <c r="AY16" s="141"/>
      <c r="AZ16" s="298">
        <f>IF($N16="","",  IF($V16="","", IF($N16=0,"---",(IF(ISERROR(($V16/$N16)-1),"---",($V16/$N16)-1) ))))</f>
        <v>-0.17296393771084306</v>
      </c>
      <c r="BA16" s="53"/>
      <c r="BB16" s="141">
        <f>IF(AND(ISNUMBER($P16),ISNUMBER($V16)),IF((ABS($P16-$V16))&gt;0.49,$V16-$P16,0),"")</f>
        <v>500000</v>
      </c>
      <c r="BC16" s="141"/>
      <c r="BD16" s="298">
        <f>IF($P16="","",  IF($V16="","", IF($P16=0,"---",(IF(ISERROR(($V16/$P16)-1),"---",($V16/$P16)-1) ))))</f>
        <v>0.2644416895496875</v>
      </c>
      <c r="BE16" s="53"/>
      <c r="BF16" s="141">
        <f>IF(AND(ISNUMBER($R16),ISNUMBER($V16)),IF((ABS($R16-$V16))&gt;0.49,$V16-$R16,0),"")</f>
        <v>-500000</v>
      </c>
      <c r="BG16" s="141"/>
      <c r="BH16" s="298">
        <f>IF($R16="","",  IF($V16="","", IF($R16=0,"---",(IF(ISERROR(($V16/$R16)-1),"---",($V16/$R16)-1) ))))</f>
        <v>-0.17296393771084306</v>
      </c>
      <c r="BJ16" s="141">
        <f>IF(AND(ISNUMBER($T16),ISNUMBER($V16)),IF((ABS($T16-$V16))&gt;0.49,$V16-$T16,0),"")</f>
        <v>-350000</v>
      </c>
      <c r="BK16" s="141"/>
      <c r="BL16" s="298">
        <f>IF($T16="","",  IF($V16="","", IF($T16=0,"---",(IF(ISERROR(($V16/$T16)-1),"---",($V16/$T16)-1) ))))</f>
        <v>-0.12770105984582469</v>
      </c>
      <c r="BM16" s="53"/>
    </row>
    <row r="17" spans="2:65" ht="15.75" customHeight="1">
      <c r="B17" s="365"/>
      <c r="C17" s="23"/>
      <c r="D17" s="22"/>
      <c r="E17" s="101"/>
      <c r="F17" s="101"/>
      <c r="G17" s="101"/>
      <c r="H17" s="101"/>
      <c r="I17" s="101"/>
      <c r="K17" s="24"/>
      <c r="L17" s="102"/>
      <c r="M17" s="207"/>
      <c r="N17" s="207"/>
      <c r="O17" s="142"/>
      <c r="P17" s="207"/>
      <c r="Q17" s="207"/>
      <c r="R17" s="237"/>
      <c r="S17" s="237"/>
      <c r="T17" s="237"/>
      <c r="U17" s="207"/>
      <c r="V17" s="237"/>
      <c r="W17" s="237"/>
      <c r="X17" s="237"/>
      <c r="Y17" s="237"/>
      <c r="Z17" s="139"/>
      <c r="AA17" s="207"/>
      <c r="AB17" s="297"/>
      <c r="AC17" s="262"/>
      <c r="AD17" s="139"/>
      <c r="AE17" s="207"/>
      <c r="AF17" s="297"/>
      <c r="AG17" s="207"/>
      <c r="AH17" s="139"/>
      <c r="AI17" s="207"/>
      <c r="AJ17" s="297"/>
      <c r="AK17" s="262"/>
      <c r="AL17" s="139"/>
      <c r="AM17" s="207"/>
      <c r="AN17" s="297"/>
      <c r="AP17" s="139"/>
      <c r="AQ17" s="207"/>
      <c r="AR17" s="297"/>
      <c r="AS17" s="207"/>
      <c r="AT17" s="139"/>
      <c r="AU17" s="207"/>
      <c r="AV17" s="297"/>
      <c r="AW17" s="207"/>
      <c r="AX17" s="139"/>
      <c r="AY17" s="207"/>
      <c r="AZ17" s="297"/>
      <c r="BA17" s="207"/>
      <c r="BB17" s="139"/>
      <c r="BC17" s="207"/>
      <c r="BD17" s="297"/>
      <c r="BE17" s="207"/>
      <c r="BF17" s="139"/>
      <c r="BG17" s="207"/>
      <c r="BH17" s="297"/>
      <c r="BJ17" s="139"/>
      <c r="BK17" s="207"/>
      <c r="BL17" s="297"/>
      <c r="BM17" s="207"/>
    </row>
    <row r="18" spans="2:65" ht="15.75" customHeight="1">
      <c r="B18" s="365"/>
      <c r="C18" s="23"/>
      <c r="D18" s="22"/>
      <c r="E18" s="105"/>
      <c r="F18" s="105"/>
      <c r="G18" s="101"/>
      <c r="H18" s="101" t="s">
        <v>39</v>
      </c>
      <c r="I18" s="101"/>
      <c r="K18" s="24"/>
      <c r="L18" s="106"/>
      <c r="M18" s="207"/>
      <c r="N18" s="139">
        <f>SUM(N15:N17)</f>
        <v>6459401</v>
      </c>
      <c r="O18" s="138"/>
      <c r="P18" s="139">
        <f>SUM(P15:P17)</f>
        <v>6459401</v>
      </c>
      <c r="Q18" s="139"/>
      <c r="R18" s="139">
        <f>SUM(R15:R17)</f>
        <v>6459401</v>
      </c>
      <c r="S18" s="139"/>
      <c r="T18" s="139" t="e">
        <f>SUM(T15:T17)</f>
        <v>#N/A</v>
      </c>
      <c r="U18" s="139"/>
      <c r="V18" s="139">
        <f>SUM(V15:V17)</f>
        <v>6459401</v>
      </c>
      <c r="W18" s="139"/>
      <c r="X18" s="139">
        <f>SUM(X15:X17)</f>
        <v>6459401</v>
      </c>
      <c r="Y18" s="53"/>
      <c r="Z18" s="139">
        <f>IF(AND(ISNUMBER($V18),ISNUMBER($X18)),IF((ABS($V18-$X18))&gt;0.49,$X18-$V18,0),"")</f>
        <v>0</v>
      </c>
      <c r="AA18" s="139"/>
      <c r="AB18" s="297">
        <f>IF($V18="","",  IF($X18="","", IF($V18=0,"---",(IF(ISERROR(($X18/$V18)-1),"---",($X18/$V18)-1) ))))</f>
        <v>0</v>
      </c>
      <c r="AC18" s="262"/>
      <c r="AD18" s="139">
        <f>IF(AND(ISNUMBER($P18),ISNUMBER($X18)),IF((ABS($P18-$X18))&gt;0.49,$X18-$P18,0),"")</f>
        <v>0</v>
      </c>
      <c r="AE18" s="139"/>
      <c r="AF18" s="297">
        <f>IF($P18="","",  IF($X18="","", IF($P18=0,"---",(IF(ISERROR(($X18/$P18)-1),"---",($X18/$P18)-1) ))))</f>
        <v>0</v>
      </c>
      <c r="AG18" s="139"/>
      <c r="AH18" s="139">
        <f>IF(AND(ISNUMBER($N18),ISNUMBER($X18)),IF((ABS($N18-$X18))&gt;0.49,$X18-$N18,0),"")</f>
        <v>0</v>
      </c>
      <c r="AI18" s="139"/>
      <c r="AJ18" s="297">
        <f>IF($N18="","",  IF($X18="","", IF($N18=0,"---",(IF(ISERROR(($X18/$N18)-1),"---",($X18/$N18)-1) ))))</f>
        <v>0</v>
      </c>
      <c r="AK18" s="262"/>
      <c r="AL18" s="139">
        <f>IF(AND(ISNUMBER($R18),ISNUMBER($X18)),IF((ABS($R18-$X18))&gt;0.49,$X18-$R18,0),"")</f>
        <v>0</v>
      </c>
      <c r="AM18" s="139"/>
      <c r="AN18" s="297">
        <f>IF($R18="","",  IF($X18="","", IF($R18=0,"---",(IF(ISERROR(($X18/$R18)-1),"---",($X18/$R18)-1) ))))</f>
        <v>0</v>
      </c>
      <c r="AP18" s="139" t="str">
        <f>IF(AND(ISNUMBER($T18),ISNUMBER($X18)),IF((ABS($T18-$X18))&gt;0.49,$X18-$T18,0),"")</f>
        <v/>
      </c>
      <c r="AQ18" s="139"/>
      <c r="AR18" s="297" t="e">
        <f>IF($T18="","",  IF($X18="","", IF($T18=0,"---",(IF(ISERROR(($X18/$T18)-1),"---",($X18/$T18)-1) ))))</f>
        <v>#N/A</v>
      </c>
      <c r="AS18" s="139"/>
      <c r="AT18" s="139" t="str">
        <f>IF(AND(ISNUMBER($R18),ISNUMBER($T18)),IF((ABS($R18-$T18))&gt;0.49,$T18-$R18,0),"")</f>
        <v/>
      </c>
      <c r="AU18" s="139"/>
      <c r="AV18" s="297" t="e">
        <f>IF($R18="","",  IF($T18="","", IF($R18=0,"---",(IF(ISERROR(($T18/$R18)-1),"---",($T18/$R18)-1) ))))</f>
        <v>#N/A</v>
      </c>
      <c r="AW18" s="139"/>
      <c r="AX18" s="139">
        <f>IF(AND(ISNUMBER($N18),ISNUMBER($V18)),IF((ABS($N18-$V18))&gt;0.49,$V18-$N18,0),"")</f>
        <v>0</v>
      </c>
      <c r="AY18" s="139"/>
      <c r="AZ18" s="297">
        <f>IF($N18="","",  IF($V18="","", IF($N18=0,"---",(IF(ISERROR(($V18/$N18)-1),"---",($V18/$N18)-1) ))))</f>
        <v>0</v>
      </c>
      <c r="BA18" s="139"/>
      <c r="BB18" s="139">
        <f>IF(AND(ISNUMBER($P18),ISNUMBER($V18)),IF((ABS($P18-$V18))&gt;0.49,$V18-$P18,0),"")</f>
        <v>0</v>
      </c>
      <c r="BC18" s="139"/>
      <c r="BD18" s="297">
        <f>IF($P18="","",  IF($V18="","", IF($P18=0,"---",(IF(ISERROR(($V18/$P18)-1),"---",($V18/$P18)-1) ))))</f>
        <v>0</v>
      </c>
      <c r="BE18" s="139"/>
      <c r="BF18" s="139">
        <f>IF(AND(ISNUMBER($R18),ISNUMBER($V18)),IF((ABS($R18-$V18))&gt;0.49,$V18-$R18,0),"")</f>
        <v>0</v>
      </c>
      <c r="BG18" s="139"/>
      <c r="BH18" s="297">
        <f>IF($R18="","",  IF($V18="","", IF($R18=0,"---",(IF(ISERROR(($V18/$R18)-1),"---",($V18/$R18)-1) ))))</f>
        <v>0</v>
      </c>
      <c r="BJ18" s="139" t="str">
        <f>IF(AND(ISNUMBER($T18),ISNUMBER($V18)),IF((ABS($T18-$V18))&gt;0.49,$V18-$T18,0),"")</f>
        <v/>
      </c>
      <c r="BK18" s="139"/>
      <c r="BL18" s="297" t="e">
        <f>IF($T18="","",  IF($V18="","", IF($T18=0,"---",(IF(ISERROR(($V18/$T18)-1),"---",($V18/$T18)-1) ))))</f>
        <v>#N/A</v>
      </c>
      <c r="BM18" s="139"/>
    </row>
    <row r="19" spans="2:65" ht="15.75" customHeight="1">
      <c r="B19" s="365"/>
      <c r="C19" s="23"/>
      <c r="D19" s="22"/>
      <c r="E19" s="101"/>
      <c r="F19" s="101"/>
      <c r="G19" s="101"/>
      <c r="H19" s="101"/>
      <c r="I19" s="101"/>
      <c r="K19" s="25"/>
      <c r="L19" s="102"/>
      <c r="M19" s="207"/>
      <c r="N19" s="207"/>
      <c r="O19" s="142"/>
      <c r="P19" s="207"/>
      <c r="Q19" s="207"/>
      <c r="R19" s="237"/>
      <c r="S19" s="237"/>
      <c r="T19" s="237"/>
      <c r="U19" s="207"/>
      <c r="V19" s="237"/>
      <c r="W19" s="237"/>
      <c r="X19" s="237"/>
      <c r="Y19" s="237"/>
      <c r="Z19" s="174"/>
      <c r="AA19" s="207"/>
      <c r="AB19" s="299"/>
      <c r="AC19" s="280"/>
      <c r="AD19" s="174"/>
      <c r="AE19" s="207"/>
      <c r="AF19" s="299"/>
      <c r="AG19" s="207"/>
      <c r="AH19" s="139"/>
      <c r="AI19" s="207"/>
      <c r="AJ19" s="299"/>
      <c r="AK19" s="280"/>
      <c r="AL19" s="139"/>
      <c r="AM19" s="207"/>
      <c r="AN19" s="297"/>
      <c r="AP19" s="139"/>
      <c r="AQ19" s="207"/>
      <c r="AR19" s="297"/>
      <c r="AS19" s="207"/>
      <c r="AT19" s="174"/>
      <c r="AU19" s="207"/>
      <c r="AV19" s="299"/>
      <c r="AW19" s="207"/>
      <c r="AX19" s="174"/>
      <c r="AY19" s="207"/>
      <c r="AZ19" s="299"/>
      <c r="BA19" s="207"/>
      <c r="BB19" s="174"/>
      <c r="BC19" s="207"/>
      <c r="BD19" s="299"/>
      <c r="BE19" s="207"/>
      <c r="BF19" s="139"/>
      <c r="BG19" s="207"/>
      <c r="BH19" s="297"/>
      <c r="BJ19" s="139"/>
      <c r="BK19" s="207"/>
      <c r="BL19" s="297"/>
      <c r="BM19" s="207"/>
    </row>
    <row r="20" spans="2:65" ht="15.75" customHeight="1">
      <c r="B20" s="365"/>
      <c r="C20" s="23"/>
      <c r="D20" s="89" t="s">
        <v>222</v>
      </c>
      <c r="E20" s="101" t="s">
        <v>43</v>
      </c>
      <c r="F20" s="101"/>
      <c r="G20" s="101"/>
      <c r="H20" s="101"/>
      <c r="I20" s="101"/>
      <c r="K20" s="24"/>
      <c r="L20" s="102"/>
      <c r="M20" s="207"/>
      <c r="N20" s="207"/>
      <c r="O20" s="142"/>
      <c r="P20" s="207"/>
      <c r="Q20" s="207"/>
      <c r="R20" s="237"/>
      <c r="S20" s="237"/>
      <c r="T20" s="237"/>
      <c r="U20" s="207"/>
      <c r="V20" s="237"/>
      <c r="W20" s="237"/>
      <c r="X20" s="237"/>
      <c r="Y20" s="237"/>
      <c r="Z20" s="174" t="str">
        <f>IF(AND(ISNUMBER($V20),ISNUMBER($X20)),IF((ABS($V20-$X20))&gt;0.49,$X20-$V20,0),"")</f>
        <v/>
      </c>
      <c r="AA20" s="207"/>
      <c r="AB20" s="299" t="str">
        <f>IF($V20="","",  IF($X20="","", IF($V20=0,"---",(IF(ISERROR(($X20/$V20)-1),"---",($X20/$V20)-1) ))))</f>
        <v/>
      </c>
      <c r="AC20" s="280"/>
      <c r="AD20" s="174" t="str">
        <f>IF(AND(ISNUMBER($P20),ISNUMBER($X20)),IF((ABS($P20-$X20))&gt;0.49,$X20-$P20,0),"")</f>
        <v/>
      </c>
      <c r="AE20" s="207"/>
      <c r="AF20" s="299" t="str">
        <f>IF($P20="","",  IF($X20="","", IF($P20=0,"---",(IF(ISERROR(($X20/$P20)-1),"---",($X20/$P20)-1) ))))</f>
        <v/>
      </c>
      <c r="AG20" s="207"/>
      <c r="AH20" s="139" t="str">
        <f>IF(AND(ISNUMBER($N20),ISNUMBER($X20)),IF((ABS($N20-$X20))&gt;0.49,$X20-$N20,0),"")</f>
        <v/>
      </c>
      <c r="AI20" s="207"/>
      <c r="AJ20" s="299" t="str">
        <f>IF($N20="","",  IF($X20="","", IF($N20=0,"---",(IF(ISERROR(($X20/$N20)-1),"---",($X20/$N20)-1) ))))</f>
        <v/>
      </c>
      <c r="AK20" s="280"/>
      <c r="AL20" s="139" t="str">
        <f>IF(AND(ISNUMBER($R20),ISNUMBER($X20)),IF((ABS($R20-$X20))&gt;0.49,$X20-$R20,0),"")</f>
        <v/>
      </c>
      <c r="AM20" s="207"/>
      <c r="AN20" s="297" t="str">
        <f>IF($R20="","",  IF($X20="","", IF($R20=0,"---",(IF(ISERROR(($X20/$R20)-1),"---",($X20/$R20)-1) ))))</f>
        <v/>
      </c>
      <c r="AP20" s="139" t="str">
        <f>IF(AND(ISNUMBER($T20),ISNUMBER($X20)),IF((ABS($T20-$X20))&gt;0.49,$X20-$T20,0),"")</f>
        <v/>
      </c>
      <c r="AQ20" s="207"/>
      <c r="AR20" s="297" t="str">
        <f>IF($T20="","",  IF($X20="","", IF($T20=0,"---",(IF(ISERROR(($X20/$T20)-1),"---",($X20/$T20)-1) ))))</f>
        <v/>
      </c>
      <c r="AS20" s="207"/>
      <c r="AT20" s="174" t="str">
        <f>IF(AND(ISNUMBER($R20),ISNUMBER($T20)),IF((ABS($R20-$T20))&gt;0.49,$T20-$R20,0),"")</f>
        <v/>
      </c>
      <c r="AU20" s="207"/>
      <c r="AV20" s="299" t="str">
        <f>IF($R20="","",  IF($T20="","", IF($R20=0,"---",(IF(ISERROR(($T20/$R20)-1),"---",($T20/$R20)-1) ))))</f>
        <v/>
      </c>
      <c r="AW20" s="207"/>
      <c r="AX20" s="174" t="str">
        <f>IF(AND(ISNUMBER($N20),ISNUMBER($V20)),IF((ABS($N20-$V20))&gt;0.49,$V20-$N20,0),"")</f>
        <v/>
      </c>
      <c r="AY20" s="207"/>
      <c r="AZ20" s="299" t="str">
        <f>IF($N20="","",  IF($V20="","", IF($N20=0,"---",(IF(ISERROR(($V20/$N20)-1),"---",($V20/$N20)-1) ))))</f>
        <v/>
      </c>
      <c r="BA20" s="207"/>
      <c r="BB20" s="174" t="str">
        <f>IF(AND(ISNUMBER($P20),ISNUMBER($V20)),IF((ABS($P20-$V20))&gt;0.49,$V20-$P20,0),"")</f>
        <v/>
      </c>
      <c r="BC20" s="207"/>
      <c r="BD20" s="299" t="str">
        <f>IF($P20="","",  IF($V20="","", IF($P20=0,"---",(IF(ISERROR(($V20/$P20)-1),"---",($V20/$P20)-1) ))))</f>
        <v/>
      </c>
      <c r="BE20" s="207"/>
      <c r="BF20" s="139" t="str">
        <f>IF(AND(ISNUMBER($R20),ISNUMBER($V20)),IF((ABS($R20-$V20))&gt;0.49,$V20-$R20,0),"")</f>
        <v/>
      </c>
      <c r="BG20" s="207"/>
      <c r="BH20" s="297" t="str">
        <f>IF($R20="","",  IF($V20="","", IF($R20=0,"---",(IF(ISERROR(($V20/$R20)-1),"---",($V20/$R20)-1) ))))</f>
        <v/>
      </c>
      <c r="BJ20" s="139" t="str">
        <f>IF(AND(ISNUMBER($T20),ISNUMBER($V20)),IF((ABS($T20-$V20))&gt;0.49,$V20-$T20,0),"")</f>
        <v/>
      </c>
      <c r="BK20" s="207"/>
      <c r="BL20" s="297" t="str">
        <f>IF($T20="","",  IF($V20="","", IF($T20=0,"---",(IF(ISERROR(($V20/$T20)-1),"---",($V20/$T20)-1) ))))</f>
        <v/>
      </c>
      <c r="BM20" s="207"/>
    </row>
    <row r="21" spans="2:65" ht="15.75" customHeight="1">
      <c r="B21" s="364">
        <v>6</v>
      </c>
      <c r="C21" s="23"/>
      <c r="D21" s="22"/>
      <c r="E21" s="101"/>
      <c r="F21" s="101" t="s">
        <v>44</v>
      </c>
      <c r="G21" s="101"/>
      <c r="H21" s="101"/>
      <c r="I21" s="101"/>
      <c r="K21" s="24"/>
      <c r="L21" s="102" t="s">
        <v>29</v>
      </c>
      <c r="M21" s="207"/>
      <c r="N21" s="139">
        <f>VLOOKUP($B21,'[1]09-10-11'!$A$4:$EA$400,MATCH(N$2, '[1]09-10-11'!$A$4:$EA$4, 0))</f>
        <v>0</v>
      </c>
      <c r="O21" s="142"/>
      <c r="P21" s="139">
        <f>VLOOKUP($B21,'[1]09-10-11'!$A$4:$EA$400,MATCH(P$2, '[1]09-10-11'!$A$4:$EA$4, 0))</f>
        <v>0</v>
      </c>
      <c r="Q21" s="139"/>
      <c r="R21" s="139">
        <f>VLOOKUP($B21,'[1]09-10-11'!$A$4:$EA$400,MATCH(R$2, '[1]09-10-11'!$A$4:$EA$4, 0))</f>
        <v>0</v>
      </c>
      <c r="S21" s="139"/>
      <c r="T21" s="139" t="e">
        <f>VLOOKUP($B21,'[1]09-10-11'!$A$4:$EA$400,MATCH(T$2, '[1]09-10-11'!$A$4:$EA$4, 0))</f>
        <v>#N/A</v>
      </c>
      <c r="U21" s="139"/>
      <c r="V21" s="139">
        <f>VLOOKUP($B21,'[1]09-10-11'!$A$4:$EA$400,MATCH(V$2, '[1]09-10-11'!$A$4:$EA$4, 0))</f>
        <v>0</v>
      </c>
      <c r="W21" s="139"/>
      <c r="X21" s="139">
        <f>VLOOKUP($B21,'[1]09-10-11'!$A$4:$EA$400,MATCH(X$2, '[1]09-10-11'!$A$4:$EA$4, 0))</f>
        <v>0</v>
      </c>
      <c r="Y21" s="53"/>
      <c r="Z21" s="174">
        <f>IF(AND(ISNUMBER($V21),ISNUMBER($X21)),IF((ABS($V21-$X21))&gt;0.49,$X21-$V21,0),"")</f>
        <v>0</v>
      </c>
      <c r="AA21" s="174"/>
      <c r="AB21" s="299" t="str">
        <f>IF($V21="","",  IF($X21="","", IF($V21=0,"---",(IF(ISERROR(($X21/$V21)-1),"---",($X21/$V21)-1) ))))</f>
        <v>---</v>
      </c>
      <c r="AC21" s="280"/>
      <c r="AD21" s="174">
        <f>IF(AND(ISNUMBER($P21),ISNUMBER($X21)),IF((ABS($P21-$X21))&gt;0.49,$X21-$P21,0),"")</f>
        <v>0</v>
      </c>
      <c r="AE21" s="174"/>
      <c r="AF21" s="299" t="str">
        <f>IF($P21="","",  IF($X21="","", IF($P21=0,"---",(IF(ISERROR(($X21/$P21)-1),"---",($X21/$P21)-1) ))))</f>
        <v>---</v>
      </c>
      <c r="AG21" s="174"/>
      <c r="AH21" s="139">
        <f>IF(AND(ISNUMBER($N21),ISNUMBER($X21)),IF((ABS($N21-$X21))&gt;0.49,$X21-$N21,0),"")</f>
        <v>0</v>
      </c>
      <c r="AI21" s="139"/>
      <c r="AJ21" s="299" t="str">
        <f>IF($N21="","",  IF($X21="","", IF($N21=0,"---",(IF(ISERROR(($X21/$N21)-1),"---",($X21/$N21)-1) ))))</f>
        <v>---</v>
      </c>
      <c r="AK21" s="280"/>
      <c r="AL21" s="139">
        <f>IF(AND(ISNUMBER($R21),ISNUMBER($X21)),IF((ABS($R21-$X21))&gt;0.49,$X21-$R21,0),"")</f>
        <v>0</v>
      </c>
      <c r="AM21" s="174"/>
      <c r="AN21" s="299" t="str">
        <f>IF($R21="","",  IF($X21="","", IF($R21=0,"---",(IF(ISERROR(($X21/$R21)-1),"---",($X21/$R21)-1) ))))</f>
        <v>---</v>
      </c>
      <c r="AP21" s="174" t="str">
        <f>IF(AND(ISNUMBER($T21),ISNUMBER($X21)),IF((ABS($T21-$X21))&gt;0.49,$X21-$T21,0),"")</f>
        <v/>
      </c>
      <c r="AQ21" s="174"/>
      <c r="AR21" s="299" t="e">
        <f>IF($T21="","",  IF($X21="","", IF($T21=0,"---",(IF(ISERROR(($X21/$T21)-1),"---",($X21/$T21)-1) ))))</f>
        <v>#N/A</v>
      </c>
      <c r="AS21" s="174"/>
      <c r="AT21" s="174" t="str">
        <f>IF(AND(ISNUMBER($R21),ISNUMBER($T21)),IF((ABS($R21-$T21))&gt;0.49,$T21-$R21,0),"")</f>
        <v/>
      </c>
      <c r="AU21" s="174"/>
      <c r="AV21" s="299" t="e">
        <f>IF($R21="","",  IF($T21="","", IF($R21=0,"---",(IF(ISERROR(($T21/$R21)-1),"---",($T21/$R21)-1) ))))</f>
        <v>#N/A</v>
      </c>
      <c r="AW21" s="174"/>
      <c r="AX21" s="174">
        <f>IF(AND(ISNUMBER($N21),ISNUMBER($V21)),IF((ABS($N21-$V21))&gt;0.49,$V21-$N21,0),"")</f>
        <v>0</v>
      </c>
      <c r="AY21" s="174"/>
      <c r="AZ21" s="299" t="str">
        <f>IF($N21="","",  IF($V21="","", IF($N21=0,"---",(IF(ISERROR(($V21/$N21)-1),"---",($V21/$N21)-1) ))))</f>
        <v>---</v>
      </c>
      <c r="BA21" s="174"/>
      <c r="BB21" s="174">
        <f>IF(AND(ISNUMBER($P21),ISNUMBER($V21)),IF((ABS($P21-$V21))&gt;0.49,$V21-$P21,0),"")</f>
        <v>0</v>
      </c>
      <c r="BC21" s="174"/>
      <c r="BD21" s="299" t="str">
        <f>IF($P21="","",  IF($V21="","", IF($P21=0,"---",(IF(ISERROR(($V21/$P21)-1),"---",($V21/$P21)-1) ))))</f>
        <v>---</v>
      </c>
      <c r="BE21" s="174"/>
      <c r="BF21" s="139">
        <f>IF(AND(ISNUMBER($R21),ISNUMBER($V21)),IF((ABS($R21-$V21))&gt;0.49,$V21-$R21,0),"")</f>
        <v>0</v>
      </c>
      <c r="BG21" s="174"/>
      <c r="BH21" s="299" t="str">
        <f>IF($R21="","",  IF($V21="","", IF($R21=0,"---",(IF(ISERROR(($V21/$R21)-1),"---",($V21/$R21)-1) ))))</f>
        <v>---</v>
      </c>
      <c r="BJ21" s="174" t="str">
        <f>IF(AND(ISNUMBER($T21),ISNUMBER($V21)),IF((ABS($T21-$V21))&gt;0.49,$V21-$T21,0),"")</f>
        <v/>
      </c>
      <c r="BK21" s="174"/>
      <c r="BL21" s="299" t="e">
        <f>IF($T21="","",  IF($V21="","", IF($T21=0,"---",(IF(ISERROR(($V21/$T21)-1),"---",($V21/$T21)-1) ))))</f>
        <v>#N/A</v>
      </c>
      <c r="BM21" s="174"/>
    </row>
    <row r="22" spans="2:65" ht="15.75" customHeight="1">
      <c r="B22" s="364">
        <v>7</v>
      </c>
      <c r="C22" s="23"/>
      <c r="D22" s="22"/>
      <c r="E22" s="101"/>
      <c r="F22" s="101" t="s">
        <v>275</v>
      </c>
      <c r="G22" s="101"/>
      <c r="H22" s="101"/>
      <c r="I22" s="101"/>
      <c r="K22" s="25"/>
      <c r="L22" s="102" t="s">
        <v>29</v>
      </c>
      <c r="M22" s="207"/>
      <c r="N22" s="141">
        <f>VLOOKUP($B22,'[1]09-10-11'!$A$4:$EA$400,MATCH(N$2, '[1]09-10-11'!$A$4:$EA$4, 0))</f>
        <v>1362301</v>
      </c>
      <c r="O22" s="123"/>
      <c r="P22" s="141">
        <f>VLOOKUP($B22,'[1]09-10-11'!$A$4:$EA$400,MATCH(P$2, '[1]09-10-11'!$A$4:$EA$4, 0))</f>
        <v>1362301</v>
      </c>
      <c r="Q22" s="141"/>
      <c r="R22" s="141">
        <f>VLOOKUP($B22,'[1]09-10-11'!$A$4:$EA$400,MATCH(R$2, '[1]09-10-11'!$A$4:$EA$4, 0))</f>
        <v>1362301</v>
      </c>
      <c r="S22" s="141"/>
      <c r="T22" s="141" t="e">
        <f>VLOOKUP($B22,'[1]09-10-11'!$A$4:$EA$400,MATCH(T$2, '[1]09-10-11'!$A$4:$EA$4, 0))</f>
        <v>#N/A</v>
      </c>
      <c r="U22" s="141"/>
      <c r="V22" s="141">
        <f>VLOOKUP($B22,'[1]09-10-11'!$A$4:$EA$400,MATCH(V$2, '[1]09-10-11'!$A$4:$EA$4, 0))</f>
        <v>1362301</v>
      </c>
      <c r="W22" s="141"/>
      <c r="X22" s="141">
        <f>VLOOKUP($B22,'[1]09-10-11'!$A$4:$EA$400,MATCH(X$2, '[1]09-10-11'!$A$4:$EA$4, 0))</f>
        <v>1362301</v>
      </c>
      <c r="Y22" s="53"/>
      <c r="Z22" s="283">
        <f>IF(AND(ISNUMBER($V22),ISNUMBER($X22)),IF((ABS($V22-$X22))&gt;0.49,$X22-$V22,0),"")</f>
        <v>0</v>
      </c>
      <c r="AA22" s="283"/>
      <c r="AB22" s="300">
        <f>IF($V22="","",  IF($X22="","", IF($V22=0,"---",(IF(ISERROR(($X22/$V22)-1),"---",($X22/$V22)-1) ))))</f>
        <v>0</v>
      </c>
      <c r="AC22" s="281"/>
      <c r="AD22" s="283">
        <f>IF(AND(ISNUMBER($P22),ISNUMBER($X22)),IF((ABS($P22-$X22))&gt;0.49,$X22-$P22,0),"")</f>
        <v>0</v>
      </c>
      <c r="AE22" s="283"/>
      <c r="AF22" s="300">
        <f>IF($P22="","",  IF($X22="","", IF($P22=0,"---",(IF(ISERROR(($X22/$P22)-1),"---",($X22/$P22)-1) ))))</f>
        <v>0</v>
      </c>
      <c r="AG22" s="284"/>
      <c r="AH22" s="141">
        <f>IF(AND(ISNUMBER($N22),ISNUMBER($X22)),IF((ABS($N22-$X22))&gt;0.49,$X22-$N22,0),"")</f>
        <v>0</v>
      </c>
      <c r="AI22" s="141"/>
      <c r="AJ22" s="300">
        <f>IF($N22="","",  IF($X22="","", IF($N22=0,"---",(IF(ISERROR(($X22/$N22)-1),"---",($X22/$N22)-1) ))))</f>
        <v>0</v>
      </c>
      <c r="AK22" s="281"/>
      <c r="AL22" s="141">
        <f>IF(AND(ISNUMBER($R22),ISNUMBER($X22)),IF((ABS($R22-$X22))&gt;0.49,$X22-$R22,0),"")</f>
        <v>0</v>
      </c>
      <c r="AM22" s="283"/>
      <c r="AN22" s="298">
        <f>IF($R22="","",  IF($X22="","", IF($R22=0,"---",(IF(ISERROR(($X22/$R22)-1),"---",($X22/$R22)-1) ))))</f>
        <v>0</v>
      </c>
      <c r="AP22" s="141" t="str">
        <f>IF(AND(ISNUMBER($T22),ISNUMBER($X22)),IF((ABS($T22-$X22))&gt;0.49,$X22-$T22,0),"")</f>
        <v/>
      </c>
      <c r="AQ22" s="283"/>
      <c r="AR22" s="298" t="e">
        <f>IF($T22="","",  IF($X22="","", IF($T22=0,"---",(IF(ISERROR(($X22/$T22)-1),"---",($X22/$T22)-1) ))))</f>
        <v>#N/A</v>
      </c>
      <c r="AS22" s="284"/>
      <c r="AT22" s="283" t="str">
        <f>IF(AND(ISNUMBER($R22),ISNUMBER($T22)),IF((ABS($R22-$T22))&gt;0.49,$T22-$R22,0),"")</f>
        <v/>
      </c>
      <c r="AU22" s="283"/>
      <c r="AV22" s="300" t="e">
        <f>IF($R22="","",  IF($T22="","", IF($R22=0,"---",(IF(ISERROR(($T22/$R22)-1),"---",($T22/$R22)-1) ))))</f>
        <v>#N/A</v>
      </c>
      <c r="AW22" s="284"/>
      <c r="AX22" s="283">
        <f>IF(AND(ISNUMBER($N22),ISNUMBER($V22)),IF((ABS($N22-$V22))&gt;0.49,$V22-$N22,0),"")</f>
        <v>0</v>
      </c>
      <c r="AY22" s="283"/>
      <c r="AZ22" s="300">
        <f>IF($N22="","",  IF($V22="","", IF($N22=0,"---",(IF(ISERROR(($V22/$N22)-1),"---",($V22/$N22)-1) ))))</f>
        <v>0</v>
      </c>
      <c r="BA22" s="284"/>
      <c r="BB22" s="283">
        <f>IF(AND(ISNUMBER($P22),ISNUMBER($V22)),IF((ABS($P22-$V22))&gt;0.49,$V22-$P22,0),"")</f>
        <v>0</v>
      </c>
      <c r="BC22" s="283"/>
      <c r="BD22" s="300">
        <f>IF($P22="","",  IF($V22="","", IF($P22=0,"---",(IF(ISERROR(($V22/$P22)-1),"---",($V22/$P22)-1) ))))</f>
        <v>0</v>
      </c>
      <c r="BE22" s="284"/>
      <c r="BF22" s="141">
        <f>IF(AND(ISNUMBER($R22),ISNUMBER($V22)),IF((ABS($R22-$V22))&gt;0.49,$V22-$R22,0),"")</f>
        <v>0</v>
      </c>
      <c r="BG22" s="283"/>
      <c r="BH22" s="298">
        <f>IF($R22="","",  IF($V22="","", IF($R22=0,"---",(IF(ISERROR(($V22/$R22)-1),"---",($V22/$R22)-1) ))))</f>
        <v>0</v>
      </c>
      <c r="BJ22" s="141" t="str">
        <f>IF(AND(ISNUMBER($T22),ISNUMBER($V22)),IF((ABS($T22-$V22))&gt;0.49,$V22-$T22,0),"")</f>
        <v/>
      </c>
      <c r="BK22" s="283"/>
      <c r="BL22" s="298" t="e">
        <f>IF($T22="","",  IF($V22="","", IF($T22=0,"---",(IF(ISERROR(($V22/$T22)-1),"---",($V22/$T22)-1) ))))</f>
        <v>#N/A</v>
      </c>
      <c r="BM22" s="284"/>
    </row>
    <row r="23" spans="2:65" ht="15.75" customHeight="1">
      <c r="B23" s="365"/>
      <c r="C23" s="23"/>
      <c r="D23" s="22"/>
      <c r="E23" s="101"/>
      <c r="F23" s="101"/>
      <c r="G23" s="101"/>
      <c r="H23" s="101"/>
      <c r="I23" s="101"/>
      <c r="K23" s="24"/>
      <c r="L23" s="102"/>
      <c r="M23" s="207"/>
      <c r="N23" s="207"/>
      <c r="O23" s="142"/>
      <c r="P23" s="207"/>
      <c r="Q23" s="207"/>
      <c r="R23" s="237"/>
      <c r="S23" s="237"/>
      <c r="T23" s="237"/>
      <c r="U23" s="207"/>
      <c r="V23" s="237"/>
      <c r="W23" s="237"/>
      <c r="X23" s="237"/>
      <c r="Y23" s="237"/>
      <c r="Z23" s="174"/>
      <c r="AA23" s="207"/>
      <c r="AB23" s="299"/>
      <c r="AC23" s="280"/>
      <c r="AD23" s="174"/>
      <c r="AE23" s="207"/>
      <c r="AF23" s="299"/>
      <c r="AG23" s="207"/>
      <c r="AH23" s="139"/>
      <c r="AI23" s="207"/>
      <c r="AJ23" s="299"/>
      <c r="AK23" s="280"/>
      <c r="AL23" s="139"/>
      <c r="AM23" s="207"/>
      <c r="AN23" s="297"/>
      <c r="AP23" s="139"/>
      <c r="AQ23" s="207"/>
      <c r="AR23" s="297"/>
      <c r="AS23" s="207"/>
      <c r="AT23" s="174"/>
      <c r="AU23" s="207"/>
      <c r="AV23" s="299"/>
      <c r="AW23" s="207"/>
      <c r="AX23" s="174"/>
      <c r="AY23" s="207"/>
      <c r="AZ23" s="299"/>
      <c r="BA23" s="207"/>
      <c r="BB23" s="174"/>
      <c r="BC23" s="207"/>
      <c r="BD23" s="299"/>
      <c r="BE23" s="207"/>
      <c r="BF23" s="139"/>
      <c r="BG23" s="207"/>
      <c r="BH23" s="297"/>
      <c r="BJ23" s="139"/>
      <c r="BK23" s="207"/>
      <c r="BL23" s="297"/>
      <c r="BM23" s="207"/>
    </row>
    <row r="24" spans="2:65" ht="15.75" customHeight="1">
      <c r="B24" s="365"/>
      <c r="C24" s="23"/>
      <c r="D24" s="22"/>
      <c r="E24" s="105"/>
      <c r="F24" s="105"/>
      <c r="G24" s="101"/>
      <c r="H24" s="101" t="s">
        <v>39</v>
      </c>
      <c r="I24" s="101"/>
      <c r="K24" s="24"/>
      <c r="L24" s="106"/>
      <c r="M24" s="207"/>
      <c r="N24" s="139">
        <f>SUM(N21:N23)</f>
        <v>1362301</v>
      </c>
      <c r="O24" s="138"/>
      <c r="P24" s="139">
        <f>SUM(P21:P23)</f>
        <v>1362301</v>
      </c>
      <c r="Q24" s="139"/>
      <c r="R24" s="139">
        <f>SUM(R21:R23)</f>
        <v>1362301</v>
      </c>
      <c r="S24" s="139"/>
      <c r="T24" s="139" t="e">
        <f>SUM(T21:T23)</f>
        <v>#N/A</v>
      </c>
      <c r="U24" s="139"/>
      <c r="V24" s="139">
        <f>SUM(V21:V23)</f>
        <v>1362301</v>
      </c>
      <c r="W24" s="139"/>
      <c r="X24" s="139">
        <f>SUM(X21:X23)</f>
        <v>1362301</v>
      </c>
      <c r="Y24" s="53"/>
      <c r="Z24" s="174">
        <f>IF(AND(ISNUMBER($V24),ISNUMBER($X24)),IF((ABS($V24-$X24))&gt;0.49,$X24-$V24,0),"")</f>
        <v>0</v>
      </c>
      <c r="AA24" s="174"/>
      <c r="AB24" s="299">
        <f>IF($V24="","",  IF($X24="","", IF($V24=0,"---",(IF(ISERROR(($X24/$V24)-1),"---",($X24/$V24)-1) ))))</f>
        <v>0</v>
      </c>
      <c r="AC24" s="280"/>
      <c r="AD24" s="174">
        <f>IF(AND(ISNUMBER($P24),ISNUMBER($X24)),IF((ABS($P24-$X24))&gt;0.49,$X24-$P24,0),"")</f>
        <v>0</v>
      </c>
      <c r="AE24" s="174"/>
      <c r="AF24" s="299">
        <f>IF($P24="","",  IF($X24="","", IF($P24=0,"---",(IF(ISERROR(($X24/$P24)-1),"---",($X24/$P24)-1) ))))</f>
        <v>0</v>
      </c>
      <c r="AG24" s="174"/>
      <c r="AH24" s="139">
        <f>IF(AND(ISNUMBER($N24),ISNUMBER($X24)),IF((ABS($N24-$X24))&gt;0.49,$X24-$N24,0),"")</f>
        <v>0</v>
      </c>
      <c r="AI24" s="139"/>
      <c r="AJ24" s="299">
        <f>IF($N24="","",  IF($X24="","", IF($N24=0,"---",(IF(ISERROR(($X24/$N24)-1),"---",($X24/$N24)-1) ))))</f>
        <v>0</v>
      </c>
      <c r="AK24" s="280"/>
      <c r="AL24" s="139">
        <f>IF(AND(ISNUMBER($R24),ISNUMBER($X24)),IF((ABS($R24-$X24))&gt;0.49,$X24-$R24,0),"")</f>
        <v>0</v>
      </c>
      <c r="AM24" s="174"/>
      <c r="AN24" s="297">
        <f>IF($R24="","",  IF($X24="","", IF($R24=0,"---",(IF(ISERROR(($X24/$R24)-1),"---",($X24/$R24)-1) ))))</f>
        <v>0</v>
      </c>
      <c r="AP24" s="139" t="str">
        <f>IF(AND(ISNUMBER($T24),ISNUMBER($X24)),IF((ABS($T24-$X24))&gt;0.49,$X24-$T24,0),"")</f>
        <v/>
      </c>
      <c r="AQ24" s="174"/>
      <c r="AR24" s="297" t="e">
        <f>IF($T24="","",  IF($X24="","", IF($T24=0,"---",(IF(ISERROR(($X24/$T24)-1),"---",($X24/$T24)-1) ))))</f>
        <v>#N/A</v>
      </c>
      <c r="AS24" s="174"/>
      <c r="AT24" s="174" t="str">
        <f>IF(AND(ISNUMBER($R24),ISNUMBER($T24)),IF((ABS($R24-$T24))&gt;0.49,$T24-$R24,0),"")</f>
        <v/>
      </c>
      <c r="AU24" s="174"/>
      <c r="AV24" s="299" t="e">
        <f>IF($R24="","",  IF($T24="","", IF($R24=0,"---",(IF(ISERROR(($T24/$R24)-1),"---",($T24/$R24)-1) ))))</f>
        <v>#N/A</v>
      </c>
      <c r="AW24" s="174"/>
      <c r="AX24" s="174">
        <f>IF(AND(ISNUMBER($N24),ISNUMBER($V24)),IF((ABS($N24-$V24))&gt;0.49,$V24-$N24,0),"")</f>
        <v>0</v>
      </c>
      <c r="AY24" s="174"/>
      <c r="AZ24" s="299">
        <f>IF($N24="","",  IF($V24="","", IF($N24=0,"---",(IF(ISERROR(($V24/$N24)-1),"---",($V24/$N24)-1) ))))</f>
        <v>0</v>
      </c>
      <c r="BA24" s="174"/>
      <c r="BB24" s="174">
        <f>IF(AND(ISNUMBER($P24),ISNUMBER($V24)),IF((ABS($P24-$V24))&gt;0.49,$V24-$P24,0),"")</f>
        <v>0</v>
      </c>
      <c r="BC24" s="174"/>
      <c r="BD24" s="299">
        <f>IF($P24="","",  IF($V24="","", IF($P24=0,"---",(IF(ISERROR(($V24/$P24)-1),"---",($V24/$P24)-1) ))))</f>
        <v>0</v>
      </c>
      <c r="BE24" s="174"/>
      <c r="BF24" s="139">
        <f>IF(AND(ISNUMBER($R24),ISNUMBER($V24)),IF((ABS($R24-$V24))&gt;0.49,$V24-$R24,0),"")</f>
        <v>0</v>
      </c>
      <c r="BG24" s="174"/>
      <c r="BH24" s="297">
        <f>IF($R24="","",  IF($V24="","", IF($R24=0,"---",(IF(ISERROR(($V24/$R24)-1),"---",($V24/$R24)-1) ))))</f>
        <v>0</v>
      </c>
      <c r="BJ24" s="139" t="str">
        <f>IF(AND(ISNUMBER($T24),ISNUMBER($V24)),IF((ABS($T24-$V24))&gt;0.49,$V24-$T24,0),"")</f>
        <v/>
      </c>
      <c r="BK24" s="174"/>
      <c r="BL24" s="297" t="e">
        <f>IF($T24="","",  IF($V24="","", IF($T24=0,"---",(IF(ISERROR(($V24/$T24)-1),"---",($V24/$T24)-1) ))))</f>
        <v>#N/A</v>
      </c>
      <c r="BM24" s="174"/>
    </row>
    <row r="25" spans="2:65" ht="15.75" customHeight="1">
      <c r="B25" s="365"/>
      <c r="C25" s="23"/>
      <c r="D25" s="22"/>
      <c r="E25" s="101"/>
      <c r="F25" s="101"/>
      <c r="G25" s="101"/>
      <c r="H25" s="101"/>
      <c r="I25" s="101"/>
      <c r="K25" s="25"/>
      <c r="L25" s="102"/>
      <c r="M25" s="207"/>
      <c r="N25" s="207"/>
      <c r="O25" s="142"/>
      <c r="P25" s="207"/>
      <c r="Q25" s="207"/>
      <c r="R25" s="237"/>
      <c r="S25" s="237"/>
      <c r="T25" s="237"/>
      <c r="U25" s="207"/>
      <c r="V25" s="237"/>
      <c r="W25" s="237"/>
      <c r="X25" s="237"/>
      <c r="Y25" s="237"/>
      <c r="Z25" s="174"/>
      <c r="AA25" s="207"/>
      <c r="AB25" s="299"/>
      <c r="AC25" s="280"/>
      <c r="AD25" s="174"/>
      <c r="AE25" s="207"/>
      <c r="AF25" s="299"/>
      <c r="AG25" s="207"/>
      <c r="AH25" s="139"/>
      <c r="AI25" s="207"/>
      <c r="AJ25" s="299"/>
      <c r="AK25" s="280"/>
      <c r="AL25" s="139"/>
      <c r="AM25" s="207"/>
      <c r="AN25" s="297"/>
      <c r="AP25" s="139"/>
      <c r="AQ25" s="207"/>
      <c r="AR25" s="297"/>
      <c r="AS25" s="207"/>
      <c r="AT25" s="174"/>
      <c r="AU25" s="207"/>
      <c r="AV25" s="299"/>
      <c r="AW25" s="207"/>
      <c r="AX25" s="174"/>
      <c r="AY25" s="207"/>
      <c r="AZ25" s="299"/>
      <c r="BA25" s="207"/>
      <c r="BB25" s="174"/>
      <c r="BC25" s="207"/>
      <c r="BD25" s="299"/>
      <c r="BE25" s="207"/>
      <c r="BF25" s="139"/>
      <c r="BG25" s="207"/>
      <c r="BH25" s="297"/>
      <c r="BJ25" s="139"/>
      <c r="BK25" s="207"/>
      <c r="BL25" s="297"/>
      <c r="BM25" s="207"/>
    </row>
    <row r="26" spans="2:65" ht="15.75" customHeight="1">
      <c r="B26" s="365"/>
      <c r="C26" s="23"/>
      <c r="D26" s="89" t="s">
        <v>223</v>
      </c>
      <c r="E26" s="101" t="s">
        <v>89</v>
      </c>
      <c r="F26" s="101"/>
      <c r="G26" s="101"/>
      <c r="H26" s="101"/>
      <c r="I26" s="101"/>
      <c r="K26" s="24"/>
      <c r="L26" s="26"/>
      <c r="M26" s="207"/>
      <c r="N26" s="207"/>
      <c r="O26" s="142"/>
      <c r="P26" s="207"/>
      <c r="Q26" s="207"/>
      <c r="R26" s="237"/>
      <c r="S26" s="237"/>
      <c r="T26" s="237"/>
      <c r="U26" s="207"/>
      <c r="V26" s="237"/>
      <c r="W26" s="237"/>
      <c r="X26" s="237"/>
      <c r="Y26" s="237"/>
      <c r="Z26" s="174" t="str">
        <f>IF(AND(ISNUMBER($V26),ISNUMBER($X26)),IF((ABS($V26-$X26))&gt;0.49,$X26-$V26,0),"")</f>
        <v/>
      </c>
      <c r="AA26" s="207"/>
      <c r="AB26" s="299" t="str">
        <f>IF($V26="","",  IF($X26="","", IF($V26=0,"---",(IF(ISERROR(($X26/$V26)-1),"---",($X26/$V26)-1) ))))</f>
        <v/>
      </c>
      <c r="AC26" s="280"/>
      <c r="AD26" s="174" t="str">
        <f>IF(AND(ISNUMBER($P26),ISNUMBER($X26)),IF((ABS($P26-$X26))&gt;0.49,$X26-$P26,0),"")</f>
        <v/>
      </c>
      <c r="AE26" s="207"/>
      <c r="AF26" s="299" t="str">
        <f>IF($P26="","",  IF($X26="","", IF($P26=0,"---",(IF(ISERROR(($X26/$P26)-1),"---",($X26/$P26)-1) ))))</f>
        <v/>
      </c>
      <c r="AG26" s="207"/>
      <c r="AH26" s="139" t="str">
        <f>IF(AND(ISNUMBER($N26),ISNUMBER($X26)),IF((ABS($N26-$X26))&gt;0.49,$X26-$N26,0),"")</f>
        <v/>
      </c>
      <c r="AI26" s="207"/>
      <c r="AJ26" s="299" t="str">
        <f>IF($N26="","",  IF($X26="","", IF($N26=0,"---",(IF(ISERROR(($X26/$N26)-1),"---",($X26/$N26)-1) ))))</f>
        <v/>
      </c>
      <c r="AK26" s="280"/>
      <c r="AL26" s="139" t="str">
        <f>IF(AND(ISNUMBER($R26),ISNUMBER($X26)),IF((ABS($R26-$X26))&gt;0.49,$X26-$R26,0),"")</f>
        <v/>
      </c>
      <c r="AM26" s="207"/>
      <c r="AN26" s="297" t="str">
        <f>IF($R26="","",  IF($X26="","", IF($R26=0,"---",(IF(ISERROR(($X26/$R26)-1),"---",($X26/$R26)-1) ))))</f>
        <v/>
      </c>
      <c r="AP26" s="139" t="str">
        <f>IF(AND(ISNUMBER($T26),ISNUMBER($X26)),IF((ABS($T26-$X26))&gt;0.49,$X26-$T26,0),"")</f>
        <v/>
      </c>
      <c r="AQ26" s="207"/>
      <c r="AR26" s="297" t="str">
        <f>IF($T26="","",  IF($X26="","", IF($T26=0,"---",(IF(ISERROR(($X26/$T26)-1),"---",($X26/$T26)-1) ))))</f>
        <v/>
      </c>
      <c r="AS26" s="207"/>
      <c r="AT26" s="174" t="str">
        <f>IF(AND(ISNUMBER($R26),ISNUMBER($T26)),IF((ABS($R26-$T26))&gt;0.49,$T26-$R26,0),"")</f>
        <v/>
      </c>
      <c r="AU26" s="207"/>
      <c r="AV26" s="299" t="str">
        <f>IF($R26="","",  IF($T26="","", IF($R26=0,"---",(IF(ISERROR(($T26/$R26)-1),"---",($T26/$R26)-1) ))))</f>
        <v/>
      </c>
      <c r="AW26" s="207"/>
      <c r="AX26" s="174" t="str">
        <f>IF(AND(ISNUMBER($N26),ISNUMBER($V26)),IF((ABS($N26-$V26))&gt;0.49,$V26-$N26,0),"")</f>
        <v/>
      </c>
      <c r="AY26" s="207"/>
      <c r="AZ26" s="299" t="str">
        <f>IF($N26="","",  IF($V26="","", IF($N26=0,"---",(IF(ISERROR(($V26/$N26)-1),"---",($V26/$N26)-1) ))))</f>
        <v/>
      </c>
      <c r="BA26" s="207"/>
      <c r="BB26" s="174" t="str">
        <f>IF(AND(ISNUMBER($P26),ISNUMBER($V26)),IF((ABS($P26-$V26))&gt;0.49,$V26-$P26,0),"")</f>
        <v/>
      </c>
      <c r="BC26" s="207"/>
      <c r="BD26" s="299" t="str">
        <f>IF($P26="","",  IF($V26="","", IF($P26=0,"---",(IF(ISERROR(($V26/$P26)-1),"---",($V26/$P26)-1) ))))</f>
        <v/>
      </c>
      <c r="BE26" s="207"/>
      <c r="BF26" s="139" t="str">
        <f>IF(AND(ISNUMBER($R26),ISNUMBER($V26)),IF((ABS($R26-$V26))&gt;0.49,$V26-$R26,0),"")</f>
        <v/>
      </c>
      <c r="BG26" s="207"/>
      <c r="BH26" s="297" t="str">
        <f>IF($R26="","",  IF($V26="","", IF($R26=0,"---",(IF(ISERROR(($V26/$R26)-1),"---",($V26/$R26)-1) ))))</f>
        <v/>
      </c>
      <c r="BJ26" s="139" t="str">
        <f>IF(AND(ISNUMBER($T26),ISNUMBER($V26)),IF((ABS($T26-$V26))&gt;0.49,$V26-$T26,0),"")</f>
        <v/>
      </c>
      <c r="BK26" s="207"/>
      <c r="BL26" s="297" t="str">
        <f>IF($T26="","",  IF($V26="","", IF($T26=0,"---",(IF(ISERROR(($V26/$T26)-1),"---",($V26/$T26)-1) ))))</f>
        <v/>
      </c>
      <c r="BM26" s="207"/>
    </row>
    <row r="27" spans="2:65" ht="15.75" customHeight="1">
      <c r="B27" s="364">
        <v>9</v>
      </c>
      <c r="C27" s="23"/>
      <c r="D27" s="22"/>
      <c r="E27" s="101"/>
      <c r="F27" s="101" t="s">
        <v>44</v>
      </c>
      <c r="G27" s="101"/>
      <c r="H27" s="101"/>
      <c r="I27" s="101"/>
      <c r="K27" s="24"/>
      <c r="L27" s="102" t="s">
        <v>29</v>
      </c>
      <c r="M27" s="207"/>
      <c r="N27" s="139">
        <f>VLOOKUP($B27,'[1]09-10-11'!$A$4:$EA$400,MATCH(N$2, '[1]09-10-11'!$A$4:$EA$4, 0))</f>
        <v>0</v>
      </c>
      <c r="O27" s="142"/>
      <c r="P27" s="139">
        <f>VLOOKUP($B27,'[1]09-10-11'!$A$4:$EA$400,MATCH(P$2, '[1]09-10-11'!$A$4:$EA$4, 0))</f>
        <v>0</v>
      </c>
      <c r="Q27" s="139"/>
      <c r="R27" s="139">
        <f>VLOOKUP($B27,'[1]09-10-11'!$A$4:$EA$400,MATCH(R$2, '[1]09-10-11'!$A$4:$EA$4, 0))</f>
        <v>0</v>
      </c>
      <c r="S27" s="139"/>
      <c r="T27" s="139" t="e">
        <f>VLOOKUP($B27,'[1]09-10-11'!$A$4:$EA$400,MATCH(T$2, '[1]09-10-11'!$A$4:$EA$4, 0))</f>
        <v>#N/A</v>
      </c>
      <c r="U27" s="139"/>
      <c r="V27" s="139">
        <f>VLOOKUP($B27,'[1]09-10-11'!$A$4:$EA$400,MATCH(V$2, '[1]09-10-11'!$A$4:$EA$4, 0))</f>
        <v>0</v>
      </c>
      <c r="W27" s="139"/>
      <c r="X27" s="139">
        <f>VLOOKUP($B27,'[1]09-10-11'!$A$4:$EA$400,MATCH(X$2, '[1]09-10-11'!$A$4:$EA$4, 0))</f>
        <v>0</v>
      </c>
      <c r="Y27" s="53"/>
      <c r="Z27" s="174">
        <f>IF(AND(ISNUMBER($V27),ISNUMBER($X27)),IF((ABS($V27-$X27))&gt;0.49,$X27-$V27,0),"")</f>
        <v>0</v>
      </c>
      <c r="AA27" s="174"/>
      <c r="AB27" s="299" t="str">
        <f>IF($V27="","",  IF($X27="","", IF($V27=0,"---",(IF(ISERROR(($X27/$V27)-1),"---",($X27/$V27)-1) ))))</f>
        <v>---</v>
      </c>
      <c r="AC27" s="280"/>
      <c r="AD27" s="174">
        <f>IF(AND(ISNUMBER($P27),ISNUMBER($X27)),IF((ABS($P27-$X27))&gt;0.49,$X27-$P27,0),"")</f>
        <v>0</v>
      </c>
      <c r="AE27" s="174"/>
      <c r="AF27" s="299" t="str">
        <f>IF($P27="","",  IF($X27="","", IF($P27=0,"---",(IF(ISERROR(($X27/$P27)-1),"---",($X27/$P27)-1) ))))</f>
        <v>---</v>
      </c>
      <c r="AG27" s="174"/>
      <c r="AH27" s="139">
        <f>IF(AND(ISNUMBER($N27),ISNUMBER($X27)),IF((ABS($N27-$X27))&gt;0.49,$X27-$N27,0),"")</f>
        <v>0</v>
      </c>
      <c r="AI27" s="139"/>
      <c r="AJ27" s="299" t="str">
        <f>IF($N27="","",  IF($X27="","", IF($N27=0,"---",(IF(ISERROR(($X27/$N27)-1),"---",($X27/$N27)-1) ))))</f>
        <v>---</v>
      </c>
      <c r="AK27" s="280"/>
      <c r="AL27" s="174">
        <f>IF(AND(ISNUMBER($R27),ISNUMBER($X27)),IF((ABS($R27-$X27))&gt;0.49,$X27-$R27,0),"")</f>
        <v>0</v>
      </c>
      <c r="AM27" s="174"/>
      <c r="AN27" s="299" t="str">
        <f>IF($R27="","",  IF($X27="","", IF($R27=0,"---",(IF(ISERROR(($X27/$R27)-1),"---",($X27/$R27)-1) ))))</f>
        <v>---</v>
      </c>
      <c r="AP27" s="174" t="str">
        <f>IF(AND(ISNUMBER($T27),ISNUMBER($X27)),IF((ABS($T27-$X27))&gt;0.49,$X27-$T27,0),"")</f>
        <v/>
      </c>
      <c r="AQ27" s="174"/>
      <c r="AR27" s="299" t="e">
        <f>IF($T27="","",  IF($X27="","", IF($T27=0,"---",(IF(ISERROR(($X27/$T27)-1),"---",($X27/$T27)-1) ))))</f>
        <v>#N/A</v>
      </c>
      <c r="AS27" s="174"/>
      <c r="AT27" s="174" t="str">
        <f>IF(AND(ISNUMBER($R27),ISNUMBER($T27)),IF((ABS($R27-$T27))&gt;0.49,$T27-$R27,0),"")</f>
        <v/>
      </c>
      <c r="AU27" s="174"/>
      <c r="AV27" s="299" t="e">
        <f>IF($R27="","",  IF($T27="","", IF($R27=0,"---",(IF(ISERROR(($T27/$R27)-1),"---",($T27/$R27)-1) ))))</f>
        <v>#N/A</v>
      </c>
      <c r="AW27" s="174"/>
      <c r="AX27" s="174">
        <f>IF(AND(ISNUMBER($N27),ISNUMBER($V27)),IF((ABS($N27-$V27))&gt;0.49,$V27-$N27,0),"")</f>
        <v>0</v>
      </c>
      <c r="AY27" s="174"/>
      <c r="AZ27" s="299" t="str">
        <f>IF($N27="","",  IF($V27="","", IF($N27=0,"---",(IF(ISERROR(($V27/$N27)-1),"---",($V27/$N27)-1) ))))</f>
        <v>---</v>
      </c>
      <c r="BA27" s="174"/>
      <c r="BB27" s="174">
        <f>IF(AND(ISNUMBER($P27),ISNUMBER($V27)),IF((ABS($P27-$V27))&gt;0.49,$V27-$P27,0),"")</f>
        <v>0</v>
      </c>
      <c r="BC27" s="174"/>
      <c r="BD27" s="299" t="str">
        <f>IF($P27="","",  IF($V27="","", IF($P27=0,"---",(IF(ISERROR(($V27/$P27)-1),"---",($V27/$P27)-1) ))))</f>
        <v>---</v>
      </c>
      <c r="BE27" s="174"/>
      <c r="BF27" s="174">
        <f>IF(AND(ISNUMBER($R27),ISNUMBER($V27)),IF((ABS($R27-$V27))&gt;0.49,$V27-$R27,0),"")</f>
        <v>0</v>
      </c>
      <c r="BG27" s="174"/>
      <c r="BH27" s="299" t="str">
        <f>IF($R27="","",  IF($V27="","", IF($R27=0,"---",(IF(ISERROR(($V27/$R27)-1),"---",($V27/$R27)-1) ))))</f>
        <v>---</v>
      </c>
      <c r="BJ27" s="174" t="str">
        <f>IF(AND(ISNUMBER($T27),ISNUMBER($V27)),IF((ABS($T27-$V27))&gt;0.49,$V27-$T27,0),"")</f>
        <v/>
      </c>
      <c r="BK27" s="174"/>
      <c r="BL27" s="299" t="e">
        <f>IF($T27="","",  IF($V27="","", IF($T27=0,"---",(IF(ISERROR(($V27/$T27)-1),"---",($V27/$T27)-1) ))))</f>
        <v>#N/A</v>
      </c>
      <c r="BM27" s="174"/>
    </row>
    <row r="28" spans="2:65" ht="15.75" customHeight="1">
      <c r="B28" s="364">
        <v>10</v>
      </c>
      <c r="C28" s="23"/>
      <c r="D28" s="22"/>
      <c r="E28" s="101"/>
      <c r="F28" s="101" t="s">
        <v>275</v>
      </c>
      <c r="G28" s="101"/>
      <c r="H28" s="101"/>
      <c r="I28" s="101"/>
      <c r="K28" s="25"/>
      <c r="L28" s="102" t="s">
        <v>29</v>
      </c>
      <c r="M28" s="207"/>
      <c r="N28" s="141">
        <f>VLOOKUP($B28,'[1]09-10-11'!$A$4:$EA$400,MATCH(N$2, '[1]09-10-11'!$A$4:$EA$4, 0))</f>
        <v>3294050</v>
      </c>
      <c r="O28" s="123"/>
      <c r="P28" s="141">
        <f>VLOOKUP($B28,'[1]09-10-11'!$A$4:$EA$400,MATCH(P$2, '[1]09-10-11'!$A$4:$EA$4, 0))</f>
        <v>3794050</v>
      </c>
      <c r="Q28" s="141"/>
      <c r="R28" s="141">
        <f>VLOOKUP($B28,'[1]09-10-11'!$A$4:$EA$400,MATCH(R$2, '[1]09-10-11'!$A$4:$EA$4, 0))</f>
        <v>3294050</v>
      </c>
      <c r="S28" s="141"/>
      <c r="T28" s="141" t="e">
        <f>VLOOKUP($B28,'[1]09-10-11'!$A$4:$EA$400,MATCH(T$2, '[1]09-10-11'!$A$4:$EA$4, 0))</f>
        <v>#N/A</v>
      </c>
      <c r="U28" s="141"/>
      <c r="V28" s="141">
        <f>VLOOKUP($B28,'[1]09-10-11'!$A$4:$EA$400,MATCH(V$2, '[1]09-10-11'!$A$4:$EA$4, 0))</f>
        <v>3544050</v>
      </c>
      <c r="W28" s="141"/>
      <c r="X28" s="141">
        <f>VLOOKUP($B28,'[1]09-10-11'!$A$4:$EA$400,MATCH(X$2, '[1]09-10-11'!$A$4:$EA$4, 0))</f>
        <v>3919050</v>
      </c>
      <c r="Y28" s="53"/>
      <c r="Z28" s="283">
        <f>IF(AND(ISNUMBER($V28),ISNUMBER($X28)),IF((ABS($V28-$X28))&gt;0.49,$X28-$V28,0),"")</f>
        <v>375000</v>
      </c>
      <c r="AA28" s="283"/>
      <c r="AB28" s="300">
        <f>IF($V28="","",  IF($X28="","", IF($V28=0,"---",(IF(ISERROR(($X28/$V28)-1),"---",($X28/$V28)-1) ))))</f>
        <v>0.10581114826258098</v>
      </c>
      <c r="AC28" s="281"/>
      <c r="AD28" s="283">
        <f>IF(AND(ISNUMBER($P28),ISNUMBER($X28)),IF((ABS($P28-$X28))&gt;0.49,$X28-$P28,0),"")</f>
        <v>125000</v>
      </c>
      <c r="AE28" s="283"/>
      <c r="AF28" s="300">
        <f>IF($P28="","",  IF($X28="","", IF($P28=0,"---",(IF(ISERROR(($X28/$P28)-1),"---",($X28/$P28)-1) ))))</f>
        <v>3.2946323849184944E-2</v>
      </c>
      <c r="AG28" s="284"/>
      <c r="AH28" s="141">
        <f>IF(AND(ISNUMBER($N28),ISNUMBER($X28)),IF((ABS($N28-$X28))&gt;0.49,$X28-$N28,0),"")</f>
        <v>625000</v>
      </c>
      <c r="AI28" s="141"/>
      <c r="AJ28" s="300">
        <f>IF($N28="","",  IF($X28="","", IF($N28=0,"---",(IF(ISERROR(($X28/$N28)-1),"---",($X28/$N28)-1) ))))</f>
        <v>0.18973603922223403</v>
      </c>
      <c r="AK28" s="261"/>
      <c r="AL28" s="283">
        <f>IF(AND(ISNUMBER($R28),ISNUMBER($X28)),IF((ABS($R28-$X28))&gt;0.49,$X28-$R28,0),"")</f>
        <v>625000</v>
      </c>
      <c r="AM28" s="283"/>
      <c r="AN28" s="300">
        <f>IF($R28="","",  IF($X28="","", IF($R28=0,"---",(IF(ISERROR(($X28/$R28)-1),"---",($X28/$R28)-1) ))))</f>
        <v>0.18973603922223403</v>
      </c>
      <c r="AP28" s="283" t="str">
        <f>IF(AND(ISNUMBER($T28),ISNUMBER($X28)),IF((ABS($T28-$X28))&gt;0.49,$X28-$T28,0),"")</f>
        <v/>
      </c>
      <c r="AQ28" s="283"/>
      <c r="AR28" s="300" t="e">
        <f>IF($T28="","",  IF($X28="","", IF($T28=0,"---",(IF(ISERROR(($X28/$T28)-1),"---",($X28/$T28)-1) ))))</f>
        <v>#N/A</v>
      </c>
      <c r="AS28" s="284"/>
      <c r="AT28" s="283" t="str">
        <f>IF(AND(ISNUMBER($R28),ISNUMBER($T28)),IF((ABS($R28-$T28))&gt;0.49,$T28-$R28,0),"")</f>
        <v/>
      </c>
      <c r="AU28" s="283"/>
      <c r="AV28" s="300" t="e">
        <f>IF($R28="","",  IF($T28="","", IF($R28=0,"---",(IF(ISERROR(($T28/$R28)-1),"---",($T28/$R28)-1) ))))</f>
        <v>#N/A</v>
      </c>
      <c r="AW28" s="284"/>
      <c r="AX28" s="283">
        <f>IF(AND(ISNUMBER($N28),ISNUMBER($V28)),IF((ABS($N28-$V28))&gt;0.49,$V28-$N28,0),"")</f>
        <v>250000</v>
      </c>
      <c r="AY28" s="283"/>
      <c r="AZ28" s="300">
        <f>IF($N28="","",  IF($V28="","", IF($N28=0,"---",(IF(ISERROR(($V28/$N28)-1),"---",($V28/$N28)-1) ))))</f>
        <v>7.5894415688893657E-2</v>
      </c>
      <c r="BA28" s="284"/>
      <c r="BB28" s="283">
        <f>IF(AND(ISNUMBER($P28),ISNUMBER($V28)),IF((ABS($P28-$V28))&gt;0.49,$V28-$P28,0),"")</f>
        <v>-250000</v>
      </c>
      <c r="BC28" s="283"/>
      <c r="BD28" s="300">
        <f>IF($P28="","",  IF($V28="","", IF($P28=0,"---",(IF(ISERROR(($V28/$P28)-1),"---",($V28/$P28)-1) ))))</f>
        <v>-6.5892647698369777E-2</v>
      </c>
      <c r="BE28" s="284"/>
      <c r="BF28" s="283">
        <f>IF(AND(ISNUMBER($R28),ISNUMBER($V28)),IF((ABS($R28-$V28))&gt;0.49,$V28-$R28,0),"")</f>
        <v>250000</v>
      </c>
      <c r="BG28" s="283"/>
      <c r="BH28" s="300">
        <f>IF($R28="","",  IF($V28="","", IF($R28=0,"---",(IF(ISERROR(($V28/$R28)-1),"---",($V28/$R28)-1) ))))</f>
        <v>7.5894415688893657E-2</v>
      </c>
      <c r="BJ28" s="283" t="str">
        <f>IF(AND(ISNUMBER($T28),ISNUMBER($V28)),IF((ABS($T28-$V28))&gt;0.49,$V28-$T28,0),"")</f>
        <v/>
      </c>
      <c r="BK28" s="283"/>
      <c r="BL28" s="300" t="e">
        <f>IF($T28="","",  IF($V28="","", IF($T28=0,"---",(IF(ISERROR(($V28/$T28)-1),"---",($V28/$T28)-1) ))))</f>
        <v>#N/A</v>
      </c>
      <c r="BM28" s="284"/>
    </row>
    <row r="29" spans="2:65" ht="15.75" customHeight="1">
      <c r="B29" s="365"/>
      <c r="C29" s="23"/>
      <c r="D29" s="22"/>
      <c r="E29" s="101"/>
      <c r="F29" s="101"/>
      <c r="G29" s="101"/>
      <c r="H29" s="101"/>
      <c r="I29" s="101"/>
      <c r="K29" s="24"/>
      <c r="L29" s="102"/>
      <c r="M29" s="207"/>
      <c r="N29" s="207"/>
      <c r="O29" s="142"/>
      <c r="P29" s="207"/>
      <c r="Q29" s="207"/>
      <c r="R29" s="237"/>
      <c r="S29" s="237"/>
      <c r="T29" s="237"/>
      <c r="U29" s="207"/>
      <c r="V29" s="237"/>
      <c r="W29" s="237"/>
      <c r="X29" s="237"/>
      <c r="Y29" s="237"/>
      <c r="Z29" s="174"/>
      <c r="AA29" s="207"/>
      <c r="AB29" s="299"/>
      <c r="AC29" s="280"/>
      <c r="AD29" s="174"/>
      <c r="AE29" s="207"/>
      <c r="AF29" s="299"/>
      <c r="AG29" s="207"/>
      <c r="AH29" s="139"/>
      <c r="AI29" s="207"/>
      <c r="AJ29" s="299"/>
      <c r="AK29" s="280"/>
      <c r="AL29" s="174"/>
      <c r="AM29" s="207"/>
      <c r="AN29" s="299"/>
      <c r="AP29" s="174"/>
      <c r="AQ29" s="207"/>
      <c r="AR29" s="299"/>
      <c r="AS29" s="207"/>
      <c r="AT29" s="174"/>
      <c r="AU29" s="207"/>
      <c r="AV29" s="299"/>
      <c r="AW29" s="207"/>
      <c r="AX29" s="174"/>
      <c r="AY29" s="207"/>
      <c r="AZ29" s="299"/>
      <c r="BA29" s="207"/>
      <c r="BB29" s="174"/>
      <c r="BC29" s="207"/>
      <c r="BD29" s="299"/>
      <c r="BE29" s="207"/>
      <c r="BF29" s="174"/>
      <c r="BG29" s="207"/>
      <c r="BH29" s="299"/>
      <c r="BJ29" s="174"/>
      <c r="BK29" s="207"/>
      <c r="BL29" s="299"/>
      <c r="BM29" s="207"/>
    </row>
    <row r="30" spans="2:65" ht="15.75" customHeight="1">
      <c r="B30" s="365"/>
      <c r="C30" s="23"/>
      <c r="D30" s="22"/>
      <c r="E30" s="105"/>
      <c r="F30" s="105"/>
      <c r="G30" s="101"/>
      <c r="H30" s="101" t="s">
        <v>39</v>
      </c>
      <c r="I30" s="101"/>
      <c r="K30" s="24"/>
      <c r="L30" s="106"/>
      <c r="M30" s="207"/>
      <c r="N30" s="139">
        <f>SUM(N27:N29)</f>
        <v>3294050</v>
      </c>
      <c r="O30" s="138"/>
      <c r="P30" s="139">
        <f>SUM(P27:P29)</f>
        <v>3794050</v>
      </c>
      <c r="Q30" s="139"/>
      <c r="R30" s="139">
        <f>SUM(R27:R29)</f>
        <v>3294050</v>
      </c>
      <c r="S30" s="139"/>
      <c r="T30" s="139" t="e">
        <f>SUM(T27:T29)</f>
        <v>#N/A</v>
      </c>
      <c r="U30" s="139"/>
      <c r="V30" s="139">
        <f>SUM(V27:V29)</f>
        <v>3544050</v>
      </c>
      <c r="W30" s="139"/>
      <c r="X30" s="139">
        <f>SUM(X27:X29)</f>
        <v>3919050</v>
      </c>
      <c r="Y30" s="53"/>
      <c r="Z30" s="174">
        <f>IF(AND(ISNUMBER($V30),ISNUMBER($X30)),IF((ABS($V30-$X30))&gt;0.49,$X30-$V30,0),"")</f>
        <v>375000</v>
      </c>
      <c r="AA30" s="174"/>
      <c r="AB30" s="299">
        <f>IF($V30="","",  IF($X30="","", IF($V30=0,"---",(IF(ISERROR(($X30/$V30)-1),"---",($X30/$V30)-1) ))))</f>
        <v>0.10581114826258098</v>
      </c>
      <c r="AC30" s="280"/>
      <c r="AD30" s="174">
        <f>IF(AND(ISNUMBER($P30),ISNUMBER($X30)),IF((ABS($P30-$X30))&gt;0.49,$X30-$P30,0),"")</f>
        <v>125000</v>
      </c>
      <c r="AE30" s="174"/>
      <c r="AF30" s="299">
        <f>IF($P30="","",  IF($X30="","", IF($P30=0,"---",(IF(ISERROR(($X30/$P30)-1),"---",($X30/$P30)-1) ))))</f>
        <v>3.2946323849184944E-2</v>
      </c>
      <c r="AG30" s="174"/>
      <c r="AH30" s="139">
        <f>IF(AND(ISNUMBER($N30),ISNUMBER($X30)),IF((ABS($N30-$X30))&gt;0.49,$X30-$N30,0),"")</f>
        <v>625000</v>
      </c>
      <c r="AI30" s="139"/>
      <c r="AJ30" s="299">
        <f>IF($N30="","",  IF($X30="","", IF($N30=0,"---",(IF(ISERROR(($X30/$N30)-1),"---",($X30/$N30)-1) ))))</f>
        <v>0.18973603922223403</v>
      </c>
      <c r="AK30" s="280"/>
      <c r="AL30" s="174">
        <f>IF(AND(ISNUMBER($R30),ISNUMBER($X30)),IF((ABS($R30-$X30))&gt;0.49,$X30-$R30,0),"")</f>
        <v>625000</v>
      </c>
      <c r="AM30" s="174"/>
      <c r="AN30" s="299">
        <f>IF($R30="","",  IF($X30="","", IF($R30=0,"---",(IF(ISERROR(($X30/$R30)-1),"---",($X30/$R30)-1) ))))</f>
        <v>0.18973603922223403</v>
      </c>
      <c r="AP30" s="174" t="str">
        <f>IF(AND(ISNUMBER($T30),ISNUMBER($X30)),IF((ABS($T30-$X30))&gt;0.49,$X30-$T30,0),"")</f>
        <v/>
      </c>
      <c r="AQ30" s="174"/>
      <c r="AR30" s="299" t="e">
        <f>IF($T30="","",  IF($X30="","", IF($T30=0,"---",(IF(ISERROR(($X30/$T30)-1),"---",($X30/$T30)-1) ))))</f>
        <v>#N/A</v>
      </c>
      <c r="AS30" s="174"/>
      <c r="AT30" s="174" t="str">
        <f>IF(AND(ISNUMBER($R30),ISNUMBER($T30)),IF((ABS($R30-$T30))&gt;0.49,$T30-$R30,0),"")</f>
        <v/>
      </c>
      <c r="AU30" s="174"/>
      <c r="AV30" s="299" t="e">
        <f>IF($R30="","",  IF($T30="","", IF($R30=0,"---",(IF(ISERROR(($T30/$R30)-1),"---",($T30/$R30)-1) ))))</f>
        <v>#N/A</v>
      </c>
      <c r="AW30" s="174"/>
      <c r="AX30" s="174">
        <f>IF(AND(ISNUMBER($N30),ISNUMBER($V30)),IF((ABS($N30-$V30))&gt;0.49,$V30-$N30,0),"")</f>
        <v>250000</v>
      </c>
      <c r="AY30" s="174"/>
      <c r="AZ30" s="299">
        <f>IF($N30="","",  IF($V30="","", IF($N30=0,"---",(IF(ISERROR(($V30/$N30)-1),"---",($V30/$N30)-1) ))))</f>
        <v>7.5894415688893657E-2</v>
      </c>
      <c r="BA30" s="174"/>
      <c r="BB30" s="174">
        <f>IF(AND(ISNUMBER($P30),ISNUMBER($V30)),IF((ABS($P30-$V30))&gt;0.49,$V30-$P30,0),"")</f>
        <v>-250000</v>
      </c>
      <c r="BC30" s="174"/>
      <c r="BD30" s="299">
        <f>IF($P30="","",  IF($V30="","", IF($P30=0,"---",(IF(ISERROR(($V30/$P30)-1),"---",($V30/$P30)-1) ))))</f>
        <v>-6.5892647698369777E-2</v>
      </c>
      <c r="BE30" s="174"/>
      <c r="BF30" s="174">
        <f>IF(AND(ISNUMBER($R30),ISNUMBER($V30)),IF((ABS($R30-$V30))&gt;0.49,$V30-$R30,0),"")</f>
        <v>250000</v>
      </c>
      <c r="BG30" s="174"/>
      <c r="BH30" s="299">
        <f>IF($R30="","",  IF($V30="","", IF($R30=0,"---",(IF(ISERROR(($V30/$R30)-1),"---",($V30/$R30)-1) ))))</f>
        <v>7.5894415688893657E-2</v>
      </c>
      <c r="BJ30" s="174" t="str">
        <f>IF(AND(ISNUMBER($T30),ISNUMBER($V30)),IF((ABS($T30-$V30))&gt;0.49,$V30-$T30,0),"")</f>
        <v/>
      </c>
      <c r="BK30" s="174"/>
      <c r="BL30" s="299" t="e">
        <f>IF($T30="","",  IF($V30="","", IF($T30=0,"---",(IF(ISERROR(($V30/$T30)-1),"---",($V30/$T30)-1) ))))</f>
        <v>#N/A</v>
      </c>
      <c r="BM30" s="174"/>
    </row>
    <row r="31" spans="2:65" ht="15.75" customHeight="1">
      <c r="B31" s="365"/>
      <c r="C31" s="23"/>
      <c r="D31" s="22"/>
      <c r="E31" s="101"/>
      <c r="F31" s="101"/>
      <c r="G31" s="101"/>
      <c r="H31" s="101"/>
      <c r="I31" s="101"/>
      <c r="K31" s="25"/>
      <c r="L31" s="26"/>
      <c r="M31" s="207"/>
      <c r="N31" s="207"/>
      <c r="O31" s="142"/>
      <c r="P31" s="207"/>
      <c r="Q31" s="207"/>
      <c r="R31" s="237"/>
      <c r="S31" s="237"/>
      <c r="T31" s="237"/>
      <c r="U31" s="207"/>
      <c r="V31" s="237"/>
      <c r="W31" s="237"/>
      <c r="X31" s="237"/>
      <c r="Y31" s="237"/>
      <c r="Z31" s="174"/>
      <c r="AA31" s="207"/>
      <c r="AB31" s="299"/>
      <c r="AC31" s="280"/>
      <c r="AD31" s="174"/>
      <c r="AE31" s="207"/>
      <c r="AF31" s="299"/>
      <c r="AG31" s="207"/>
      <c r="AH31" s="139"/>
      <c r="AI31" s="207"/>
      <c r="AJ31" s="299"/>
      <c r="AK31" s="280"/>
      <c r="AL31" s="174"/>
      <c r="AM31" s="207"/>
      <c r="AN31" s="299"/>
      <c r="AP31" s="174"/>
      <c r="AQ31" s="207"/>
      <c r="AR31" s="299"/>
      <c r="AS31" s="207"/>
      <c r="AT31" s="174"/>
      <c r="AU31" s="207"/>
      <c r="AV31" s="299"/>
      <c r="AW31" s="207"/>
      <c r="AX31" s="174"/>
      <c r="AY31" s="207"/>
      <c r="AZ31" s="299"/>
      <c r="BA31" s="207"/>
      <c r="BB31" s="174"/>
      <c r="BC31" s="207"/>
      <c r="BD31" s="299"/>
      <c r="BE31" s="207"/>
      <c r="BF31" s="174"/>
      <c r="BG31" s="207"/>
      <c r="BH31" s="299"/>
      <c r="BJ31" s="174"/>
      <c r="BK31" s="207"/>
      <c r="BL31" s="299"/>
      <c r="BM31" s="207"/>
    </row>
    <row r="32" spans="2:65" ht="15.75" customHeight="1">
      <c r="B32" s="365"/>
      <c r="C32" s="23"/>
      <c r="D32" s="89" t="s">
        <v>221</v>
      </c>
      <c r="E32" s="101" t="s">
        <v>205</v>
      </c>
      <c r="F32" s="101"/>
      <c r="G32" s="101"/>
      <c r="H32" s="101"/>
      <c r="I32" s="101"/>
      <c r="K32" s="101"/>
      <c r="L32" s="26"/>
      <c r="M32" s="207"/>
      <c r="N32" s="207"/>
      <c r="O32" s="142"/>
      <c r="P32" s="207"/>
      <c r="Q32" s="207"/>
      <c r="R32" s="237"/>
      <c r="S32" s="237"/>
      <c r="T32" s="237"/>
      <c r="U32" s="207"/>
      <c r="V32" s="237"/>
      <c r="W32" s="237"/>
      <c r="X32" s="237"/>
      <c r="Y32" s="237"/>
      <c r="Z32" s="174" t="str">
        <f>IF(AND(ISNUMBER($V32),ISNUMBER($X32)),IF((ABS($V32-$X32))&gt;0.49,$X32-$V32,0),"")</f>
        <v/>
      </c>
      <c r="AA32" s="207"/>
      <c r="AB32" s="299" t="str">
        <f>IF($V32="","",  IF($X32="","", IF($V32=0,"---",(IF(ISERROR(($X32/$V32)-1),"---",($X32/$V32)-1) ))))</f>
        <v/>
      </c>
      <c r="AC32" s="280"/>
      <c r="AD32" s="174" t="str">
        <f>IF(AND(ISNUMBER($P32),ISNUMBER($X32)),IF((ABS($P32-$X32))&gt;0.49,$X32-$P32,0),"")</f>
        <v/>
      </c>
      <c r="AE32" s="207"/>
      <c r="AF32" s="299" t="str">
        <f>IF($P32="","",  IF($X32="","", IF($P32=0,"---",(IF(ISERROR(($X32/$P32)-1),"---",($X32/$P32)-1) ))))</f>
        <v/>
      </c>
      <c r="AG32" s="207"/>
      <c r="AH32" s="139" t="str">
        <f>IF(AND(ISNUMBER($N32),ISNUMBER($X32)),IF((ABS($N32-$X32))&gt;0.49,$X32-$N32,0),"")</f>
        <v/>
      </c>
      <c r="AI32" s="207"/>
      <c r="AJ32" s="299" t="str">
        <f>IF($N32="","",  IF($X32="","", IF($N32=0,"---",(IF(ISERROR(($X32/$N32)-1),"---",($X32/$N32)-1) ))))</f>
        <v/>
      </c>
      <c r="AK32" s="280"/>
      <c r="AL32" s="174" t="str">
        <f>IF(AND(ISNUMBER($R32),ISNUMBER($X32)),IF((ABS($R32-$X32))&gt;0.49,$X32-$R32,0),"")</f>
        <v/>
      </c>
      <c r="AM32" s="207"/>
      <c r="AN32" s="299" t="str">
        <f>IF($R32="","",  IF($X32="","", IF($R32=0,"---",(IF(ISERROR(($X32/$R32)-1),"---",($X32/$R32)-1) ))))</f>
        <v/>
      </c>
      <c r="AP32" s="174" t="str">
        <f>IF(AND(ISNUMBER($T32),ISNUMBER($X32)),IF((ABS($T32-$X32))&gt;0.49,$X32-$T32,0),"")</f>
        <v/>
      </c>
      <c r="AQ32" s="207"/>
      <c r="AR32" s="299" t="str">
        <f>IF($T32="","",  IF($X32="","", IF($T32=0,"---",(IF(ISERROR(($X32/$T32)-1),"---",($X32/$T32)-1) ))))</f>
        <v/>
      </c>
      <c r="AS32" s="207"/>
      <c r="AT32" s="174" t="str">
        <f>IF(AND(ISNUMBER($R32),ISNUMBER($T32)),IF((ABS($R32-$T32))&gt;0.49,$T32-$R32,0),"")</f>
        <v/>
      </c>
      <c r="AU32" s="207"/>
      <c r="AV32" s="299" t="str">
        <f>IF($R32="","",  IF($T32="","", IF($R32=0,"---",(IF(ISERROR(($T32/$R32)-1),"---",($T32/$R32)-1) ))))</f>
        <v/>
      </c>
      <c r="AW32" s="207"/>
      <c r="AX32" s="174" t="str">
        <f>IF(AND(ISNUMBER($N32),ISNUMBER($V32)),IF((ABS($N32-$V32))&gt;0.49,$V32-$N32,0),"")</f>
        <v/>
      </c>
      <c r="AY32" s="207"/>
      <c r="AZ32" s="299" t="str">
        <f>IF($N32="","",  IF($V32="","", IF($N32=0,"---",(IF(ISERROR(($V32/$N32)-1),"---",($V32/$N32)-1) ))))</f>
        <v/>
      </c>
      <c r="BA32" s="207"/>
      <c r="BB32" s="174" t="str">
        <f>IF(AND(ISNUMBER($P32),ISNUMBER($V32)),IF((ABS($P32-$V32))&gt;0.49,$V32-$P32,0),"")</f>
        <v/>
      </c>
      <c r="BC32" s="207"/>
      <c r="BD32" s="299" t="str">
        <f>IF($P32="","",  IF($V32="","", IF($P32=0,"---",(IF(ISERROR(($V32/$P32)-1),"---",($V32/$P32)-1) ))))</f>
        <v/>
      </c>
      <c r="BE32" s="207"/>
      <c r="BF32" s="174" t="str">
        <f>IF(AND(ISNUMBER($R32),ISNUMBER($V32)),IF((ABS($R32-$V32))&gt;0.49,$V32-$R32,0),"")</f>
        <v/>
      </c>
      <c r="BG32" s="207"/>
      <c r="BH32" s="299" t="str">
        <f>IF($R32="","",  IF($V32="","", IF($R32=0,"---",(IF(ISERROR(($V32/$R32)-1),"---",($V32/$R32)-1) ))))</f>
        <v/>
      </c>
      <c r="BJ32" s="174" t="str">
        <f>IF(AND(ISNUMBER($T32),ISNUMBER($V32)),IF((ABS($T32-$V32))&gt;0.49,$V32-$T32,0),"")</f>
        <v/>
      </c>
      <c r="BK32" s="207"/>
      <c r="BL32" s="299" t="str">
        <f>IF($T32="","",  IF($V32="","", IF($T32=0,"---",(IF(ISERROR(($V32/$T32)-1),"---",($V32/$T32)-1) ))))</f>
        <v/>
      </c>
      <c r="BM32" s="207"/>
    </row>
    <row r="33" spans="1:65" ht="15.75" customHeight="1">
      <c r="B33" s="364">
        <v>12</v>
      </c>
      <c r="C33" s="23"/>
      <c r="D33" s="22"/>
      <c r="E33" s="101"/>
      <c r="F33" s="101" t="s">
        <v>44</v>
      </c>
      <c r="G33" s="101"/>
      <c r="H33" s="101"/>
      <c r="I33" s="101"/>
      <c r="K33" s="101"/>
      <c r="L33" s="102" t="s">
        <v>29</v>
      </c>
      <c r="M33" s="207"/>
      <c r="N33" s="139">
        <f>VLOOKUP($B33,'[1]09-10-11'!$A$4:$EA$400,MATCH(N$2, '[1]09-10-11'!$A$4:$EA$4, 0))</f>
        <v>0</v>
      </c>
      <c r="O33" s="142"/>
      <c r="P33" s="139">
        <f>VLOOKUP($B33,'[1]09-10-11'!$A$4:$EA$400,MATCH(P$2, '[1]09-10-11'!$A$4:$EA$4, 0))</f>
        <v>0</v>
      </c>
      <c r="Q33" s="139"/>
      <c r="R33" s="139">
        <f>VLOOKUP($B33,'[1]09-10-11'!$A$4:$EA$400,MATCH(R$2, '[1]09-10-11'!$A$4:$EA$4, 0))</f>
        <v>0</v>
      </c>
      <c r="S33" s="139"/>
      <c r="T33" s="139" t="e">
        <f>VLOOKUP($B33,'[1]09-10-11'!$A$4:$EA$400,MATCH(T$2, '[1]09-10-11'!$A$4:$EA$4, 0))</f>
        <v>#N/A</v>
      </c>
      <c r="U33" s="139"/>
      <c r="V33" s="139">
        <f>VLOOKUP($B33,'[1]09-10-11'!$A$4:$EA$400,MATCH(V$2, '[1]09-10-11'!$A$4:$EA$4, 0))</f>
        <v>0</v>
      </c>
      <c r="W33" s="139"/>
      <c r="X33" s="139">
        <f>VLOOKUP($B33,'[1]09-10-11'!$A$4:$EA$400,MATCH(X$2, '[1]09-10-11'!$A$4:$EA$4, 0))</f>
        <v>0</v>
      </c>
      <c r="Y33" s="53"/>
      <c r="Z33" s="174">
        <f>IF(AND(ISNUMBER($V33),ISNUMBER($X33)),IF((ABS($V33-$X33))&gt;0.49,$X33-$V33,0),"")</f>
        <v>0</v>
      </c>
      <c r="AA33" s="174"/>
      <c r="AB33" s="299" t="str">
        <f>IF($V33="","",  IF($X33="","", IF($V33=0,"---",(IF(ISERROR(($X33/$V33)-1),"---",($X33/$V33)-1) ))))</f>
        <v>---</v>
      </c>
      <c r="AC33" s="280"/>
      <c r="AD33" s="174">
        <f>IF(AND(ISNUMBER($P33),ISNUMBER($X33)),IF((ABS($P33-$X33))&gt;0.49,$X33-$P33,0),"")</f>
        <v>0</v>
      </c>
      <c r="AE33" s="174"/>
      <c r="AF33" s="299" t="str">
        <f>IF($P33="","",  IF($X33="","", IF($P33=0,"---",(IF(ISERROR(($X33/$P33)-1),"---",($X33/$P33)-1) ))))</f>
        <v>---</v>
      </c>
      <c r="AG33" s="174"/>
      <c r="AH33" s="139">
        <f>IF(AND(ISNUMBER($N33),ISNUMBER($X33)),IF((ABS($N33-$X33))&gt;0.49,$X33-$N33,0),"")</f>
        <v>0</v>
      </c>
      <c r="AI33" s="139"/>
      <c r="AJ33" s="299" t="str">
        <f>IF($N33="","",  IF($X33="","", IF($N33=0,"---",(IF(ISERROR(($X33/$N33)-1),"---",($X33/$N33)-1) ))))</f>
        <v>---</v>
      </c>
      <c r="AK33" s="280"/>
      <c r="AL33" s="174">
        <f>IF(AND(ISNUMBER($R33),ISNUMBER($X33)),IF((ABS($R33-$X33))&gt;0.49,$X33-$R33,0),"")</f>
        <v>0</v>
      </c>
      <c r="AM33" s="174"/>
      <c r="AN33" s="299" t="str">
        <f>IF($R33="","",  IF($X33="","", IF($R33=0,"---",(IF(ISERROR(($X33/$R33)-1),"---",($X33/$R33)-1) ))))</f>
        <v>---</v>
      </c>
      <c r="AP33" s="174" t="str">
        <f>IF(AND(ISNUMBER($T33),ISNUMBER($X33)),IF((ABS($T33-$X33))&gt;0.49,$X33-$T33,0),"")</f>
        <v/>
      </c>
      <c r="AQ33" s="174"/>
      <c r="AR33" s="299" t="e">
        <f>IF($T33="","",  IF($X33="","", IF($T33=0,"---",(IF(ISERROR(($X33/$T33)-1),"---",($X33/$T33)-1) ))))</f>
        <v>#N/A</v>
      </c>
      <c r="AS33" s="174"/>
      <c r="AT33" s="174" t="str">
        <f>IF(AND(ISNUMBER($R33),ISNUMBER($T33)),IF((ABS($R33-$T33))&gt;0.49,$T33-$R33,0),"")</f>
        <v/>
      </c>
      <c r="AU33" s="174"/>
      <c r="AV33" s="299" t="e">
        <f>IF($R33="","",  IF($T33="","", IF($R33=0,"---",(IF(ISERROR(($T33/$R33)-1),"---",($T33/$R33)-1) ))))</f>
        <v>#N/A</v>
      </c>
      <c r="AW33" s="174"/>
      <c r="AX33" s="174">
        <f>IF(AND(ISNUMBER($N33),ISNUMBER($V33)),IF((ABS($N33-$V33))&gt;0.49,$V33-$N33,0),"")</f>
        <v>0</v>
      </c>
      <c r="AY33" s="174"/>
      <c r="AZ33" s="299" t="str">
        <f>IF($N33="","",  IF($V33="","", IF($N33=0,"---",(IF(ISERROR(($V33/$N33)-1),"---",($V33/$N33)-1) ))))</f>
        <v>---</v>
      </c>
      <c r="BA33" s="174"/>
      <c r="BB33" s="174">
        <f>IF(AND(ISNUMBER($P33),ISNUMBER($V33)),IF((ABS($P33-$V33))&gt;0.49,$V33-$P33,0),"")</f>
        <v>0</v>
      </c>
      <c r="BC33" s="174"/>
      <c r="BD33" s="299" t="str">
        <f>IF($P33="","",  IF($V33="","", IF($P33=0,"---",(IF(ISERROR(($V33/$P33)-1),"---",($V33/$P33)-1) ))))</f>
        <v>---</v>
      </c>
      <c r="BE33" s="174"/>
      <c r="BF33" s="174">
        <f>IF(AND(ISNUMBER($R33),ISNUMBER($V33)),IF((ABS($R33-$V33))&gt;0.49,$V33-$R33,0),"")</f>
        <v>0</v>
      </c>
      <c r="BG33" s="174"/>
      <c r="BH33" s="299" t="str">
        <f>IF($R33="","",  IF($V33="","", IF($R33=0,"---",(IF(ISERROR(($V33/$R33)-1),"---",($V33/$R33)-1) ))))</f>
        <v>---</v>
      </c>
      <c r="BJ33" s="174" t="str">
        <f>IF(AND(ISNUMBER($T33),ISNUMBER($V33)),IF((ABS($T33-$V33))&gt;0.49,$V33-$T33,0),"")</f>
        <v/>
      </c>
      <c r="BK33" s="174"/>
      <c r="BL33" s="299" t="e">
        <f>IF($T33="","",  IF($V33="","", IF($T33=0,"---",(IF(ISERROR(($V33/$T33)-1),"---",($V33/$T33)-1) ))))</f>
        <v>#N/A</v>
      </c>
      <c r="BM33" s="174"/>
    </row>
    <row r="34" spans="1:65" ht="15.75" customHeight="1">
      <c r="B34" s="364">
        <v>13</v>
      </c>
      <c r="C34" s="23"/>
      <c r="D34" s="22"/>
      <c r="E34" s="101"/>
      <c r="F34" s="101" t="s">
        <v>275</v>
      </c>
      <c r="G34" s="101"/>
      <c r="H34" s="101"/>
      <c r="I34" s="101"/>
      <c r="K34" s="101"/>
      <c r="L34" s="102" t="s">
        <v>29</v>
      </c>
      <c r="M34" s="207"/>
      <c r="N34" s="141">
        <f>VLOOKUP($B34,'[1]09-10-11'!$A$4:$EA$400,MATCH(N$2, '[1]09-10-11'!$A$4:$EA$4, 0))</f>
        <v>3294050</v>
      </c>
      <c r="O34" s="62"/>
      <c r="P34" s="141">
        <f>VLOOKUP($B34,'[1]09-10-11'!$A$4:$EA$400,MATCH(P$2, '[1]09-10-11'!$A$4:$EA$4, 0))</f>
        <v>3794050</v>
      </c>
      <c r="Q34" s="141"/>
      <c r="R34" s="141">
        <f>VLOOKUP($B34,'[1]09-10-11'!$A$4:$EA$400,MATCH(R$2, '[1]09-10-11'!$A$4:$EA$4, 0))</f>
        <v>3294050</v>
      </c>
      <c r="S34" s="141"/>
      <c r="T34" s="141" t="e">
        <f>VLOOKUP($B34,'[1]09-10-11'!$A$4:$EA$400,MATCH(T$2, '[1]09-10-11'!$A$4:$EA$4, 0))</f>
        <v>#N/A</v>
      </c>
      <c r="U34" s="141"/>
      <c r="V34" s="141">
        <f>VLOOKUP($B34,'[1]09-10-11'!$A$4:$EA$400,MATCH(V$2, '[1]09-10-11'!$A$4:$EA$4, 0))</f>
        <v>3544050</v>
      </c>
      <c r="W34" s="141"/>
      <c r="X34" s="141">
        <f>VLOOKUP($B34,'[1]09-10-11'!$A$4:$EA$400,MATCH(X$2, '[1]09-10-11'!$A$4:$EA$4, 0))</f>
        <v>3919050</v>
      </c>
      <c r="Y34" s="53"/>
      <c r="Z34" s="283">
        <f>IF(AND(ISNUMBER($V34),ISNUMBER($X34)),IF((ABS($V34-$X34))&gt;0.49,$X34-$V34,0),"")</f>
        <v>375000</v>
      </c>
      <c r="AA34" s="283"/>
      <c r="AB34" s="300">
        <f>IF($V34="","",  IF($X34="","", IF($V34=0,"---",(IF(ISERROR(($X34/$V34)-1),"---",($X34/$V34)-1) ))))</f>
        <v>0.10581114826258098</v>
      </c>
      <c r="AC34" s="281"/>
      <c r="AD34" s="283">
        <f>IF(AND(ISNUMBER($P34),ISNUMBER($X34)),IF((ABS($P34-$X34))&gt;0.49,$X34-$P34,0),"")</f>
        <v>125000</v>
      </c>
      <c r="AE34" s="283"/>
      <c r="AF34" s="300">
        <f>IF($P34="","",  IF($X34="","", IF($P34=0,"---",(IF(ISERROR(($X34/$P34)-1),"---",($X34/$P34)-1) ))))</f>
        <v>3.2946323849184944E-2</v>
      </c>
      <c r="AG34" s="284"/>
      <c r="AH34" s="141">
        <f>IF(AND(ISNUMBER($N34),ISNUMBER($X34)),IF((ABS($N34-$X34))&gt;0.49,$X34-$N34,0),"")</f>
        <v>625000</v>
      </c>
      <c r="AI34" s="141"/>
      <c r="AJ34" s="300">
        <f>IF($N34="","",  IF($X34="","", IF($N34=0,"---",(IF(ISERROR(($X34/$N34)-1),"---",($X34/$N34)-1) ))))</f>
        <v>0.18973603922223403</v>
      </c>
      <c r="AK34" s="261"/>
      <c r="AL34" s="283">
        <f>IF(AND(ISNUMBER($R34),ISNUMBER($X34)),IF((ABS($R34-$X34))&gt;0.49,$X34-$R34,0),"")</f>
        <v>625000</v>
      </c>
      <c r="AM34" s="283"/>
      <c r="AN34" s="300">
        <f>IF($R34="","",  IF($X34="","", IF($R34=0,"---",(IF(ISERROR(($X34/$R34)-1),"---",($X34/$R34)-1) ))))</f>
        <v>0.18973603922223403</v>
      </c>
      <c r="AP34" s="283" t="str">
        <f>IF(AND(ISNUMBER($T34),ISNUMBER($X34)),IF((ABS($T34-$X34))&gt;0.49,$X34-$T34,0),"")</f>
        <v/>
      </c>
      <c r="AQ34" s="283"/>
      <c r="AR34" s="300" t="e">
        <f>IF($T34="","",  IF($X34="","", IF($T34=0,"---",(IF(ISERROR(($X34/$T34)-1),"---",($X34/$T34)-1) ))))</f>
        <v>#N/A</v>
      </c>
      <c r="AS34" s="284"/>
      <c r="AT34" s="283" t="str">
        <f>IF(AND(ISNUMBER($R34),ISNUMBER($T34)),IF((ABS($R34-$T34))&gt;0.49,$T34-$R34,0),"")</f>
        <v/>
      </c>
      <c r="AU34" s="283"/>
      <c r="AV34" s="300" t="e">
        <f>IF($R34="","",  IF($T34="","", IF($R34=0,"---",(IF(ISERROR(($T34/$R34)-1),"---",($T34/$R34)-1) ))))</f>
        <v>#N/A</v>
      </c>
      <c r="AW34" s="284"/>
      <c r="AX34" s="283">
        <f>IF(AND(ISNUMBER($N34),ISNUMBER($V34)),IF((ABS($N34-$V34))&gt;0.49,$V34-$N34,0),"")</f>
        <v>250000</v>
      </c>
      <c r="AY34" s="283"/>
      <c r="AZ34" s="300">
        <f>IF($N34="","",  IF($V34="","", IF($N34=0,"---",(IF(ISERROR(($V34/$N34)-1),"---",($V34/$N34)-1) ))))</f>
        <v>7.5894415688893657E-2</v>
      </c>
      <c r="BA34" s="284"/>
      <c r="BB34" s="283">
        <f>IF(AND(ISNUMBER($P34),ISNUMBER($V34)),IF((ABS($P34-$V34))&gt;0.49,$V34-$P34,0),"")</f>
        <v>-250000</v>
      </c>
      <c r="BC34" s="283"/>
      <c r="BD34" s="300">
        <f>IF($P34="","",  IF($V34="","", IF($P34=0,"---",(IF(ISERROR(($V34/$P34)-1),"---",($V34/$P34)-1) ))))</f>
        <v>-6.5892647698369777E-2</v>
      </c>
      <c r="BE34" s="284"/>
      <c r="BF34" s="283">
        <f>IF(AND(ISNUMBER($R34),ISNUMBER($V34)),IF((ABS($R34-$V34))&gt;0.49,$V34-$R34,0),"")</f>
        <v>250000</v>
      </c>
      <c r="BG34" s="283"/>
      <c r="BH34" s="300">
        <f>IF($R34="","",  IF($V34="","", IF($R34=0,"---",(IF(ISERROR(($V34/$R34)-1),"---",($V34/$R34)-1) ))))</f>
        <v>7.5894415688893657E-2</v>
      </c>
      <c r="BJ34" s="283" t="str">
        <f>IF(AND(ISNUMBER($T34),ISNUMBER($V34)),IF((ABS($T34-$V34))&gt;0.49,$V34-$T34,0),"")</f>
        <v/>
      </c>
      <c r="BK34" s="283"/>
      <c r="BL34" s="300" t="e">
        <f>IF($T34="","",  IF($V34="","", IF($T34=0,"---",(IF(ISERROR(($V34/$T34)-1),"---",($V34/$T34)-1) ))))</f>
        <v>#N/A</v>
      </c>
      <c r="BM34" s="284"/>
    </row>
    <row r="35" spans="1:65" ht="15.75" customHeight="1">
      <c r="B35" s="365"/>
      <c r="C35" s="23"/>
      <c r="D35" s="22"/>
      <c r="E35" s="101"/>
      <c r="F35" s="101"/>
      <c r="G35" s="101"/>
      <c r="H35" s="101"/>
      <c r="I35" s="101"/>
      <c r="K35" s="101"/>
      <c r="L35" s="102"/>
      <c r="M35" s="207"/>
      <c r="N35" s="207"/>
      <c r="O35" s="123"/>
      <c r="P35" s="207"/>
      <c r="Q35" s="207"/>
      <c r="R35" s="237"/>
      <c r="S35" s="237"/>
      <c r="T35" s="237"/>
      <c r="U35" s="207"/>
      <c r="V35" s="237"/>
      <c r="W35" s="237"/>
      <c r="X35" s="237"/>
      <c r="Y35" s="237"/>
      <c r="Z35" s="174"/>
      <c r="AA35" s="207"/>
      <c r="AB35" s="299"/>
      <c r="AC35" s="280"/>
      <c r="AD35" s="174"/>
      <c r="AE35" s="207"/>
      <c r="AF35" s="299"/>
      <c r="AG35" s="207"/>
      <c r="AH35" s="139"/>
      <c r="AI35" s="207"/>
      <c r="AJ35" s="299"/>
      <c r="AK35" s="280"/>
      <c r="AL35" s="139"/>
      <c r="AM35" s="207"/>
      <c r="AN35" s="297"/>
      <c r="AP35" s="139"/>
      <c r="AQ35" s="207"/>
      <c r="AR35" s="297"/>
      <c r="AS35" s="207"/>
      <c r="AT35" s="174"/>
      <c r="AU35" s="207"/>
      <c r="AV35" s="299"/>
      <c r="AW35" s="207"/>
      <c r="AX35" s="174"/>
      <c r="AY35" s="207"/>
      <c r="AZ35" s="299"/>
      <c r="BA35" s="207"/>
      <c r="BB35" s="174"/>
      <c r="BC35" s="207"/>
      <c r="BD35" s="299"/>
      <c r="BE35" s="207"/>
      <c r="BF35" s="139"/>
      <c r="BG35" s="207"/>
      <c r="BH35" s="297"/>
      <c r="BJ35" s="139"/>
      <c r="BK35" s="207"/>
      <c r="BL35" s="297"/>
      <c r="BM35" s="207"/>
    </row>
    <row r="36" spans="1:65" ht="15.75" customHeight="1">
      <c r="B36" s="365"/>
      <c r="C36" s="23"/>
      <c r="D36" s="101"/>
      <c r="E36" s="105"/>
      <c r="F36" s="101"/>
      <c r="G36" s="101"/>
      <c r="H36" s="101" t="s">
        <v>39</v>
      </c>
      <c r="I36" s="101"/>
      <c r="K36" s="25"/>
      <c r="L36" s="106"/>
      <c r="M36" s="207"/>
      <c r="N36" s="139">
        <f>SUM(N33:N35)</f>
        <v>3294050</v>
      </c>
      <c r="O36" s="138"/>
      <c r="P36" s="139">
        <f>SUM(P33:P35)</f>
        <v>3794050</v>
      </c>
      <c r="Q36" s="139"/>
      <c r="R36" s="139">
        <f>SUM(R33:R35)</f>
        <v>3294050</v>
      </c>
      <c r="S36" s="139"/>
      <c r="T36" s="139" t="e">
        <f>SUM(T33:T35)</f>
        <v>#N/A</v>
      </c>
      <c r="U36" s="139"/>
      <c r="V36" s="139">
        <f>SUM(V33:V35)</f>
        <v>3544050</v>
      </c>
      <c r="W36" s="139"/>
      <c r="X36" s="139">
        <f>SUM(X33:X35)</f>
        <v>3919050</v>
      </c>
      <c r="Y36" s="53"/>
      <c r="Z36" s="174">
        <f>IF(AND(ISNUMBER($V36),ISNUMBER($X36)),IF((ABS($V36-$X36))&gt;0.49,$X36-$V36,0),"")</f>
        <v>375000</v>
      </c>
      <c r="AA36" s="174"/>
      <c r="AB36" s="299">
        <f>IF($V36="","",  IF($X36="","", IF($V36=0,"---",(IF(ISERROR(($X36/$V36)-1),"---",($X36/$V36)-1) ))))</f>
        <v>0.10581114826258098</v>
      </c>
      <c r="AC36" s="280"/>
      <c r="AD36" s="174">
        <f>IF(AND(ISNUMBER($P36),ISNUMBER($X36)),IF((ABS($P36-$X36))&gt;0.49,$X36-$P36,0),"")</f>
        <v>125000</v>
      </c>
      <c r="AE36" s="174"/>
      <c r="AF36" s="299">
        <f>IF($P36="","",  IF($X36="","", IF($P36=0,"---",(IF(ISERROR(($X36/$P36)-1),"---",($X36/$P36)-1) ))))</f>
        <v>3.2946323849184944E-2</v>
      </c>
      <c r="AG36" s="174"/>
      <c r="AH36" s="139">
        <f>IF(AND(ISNUMBER($N36),ISNUMBER($X36)),IF((ABS($N36-$X36))&gt;0.49,$X36-$N36,0),"")</f>
        <v>625000</v>
      </c>
      <c r="AI36" s="139"/>
      <c r="AJ36" s="299">
        <f>IF($N36="","",  IF($X36="","", IF($N36=0,"---",(IF(ISERROR(($X36/$N36)-1),"---",($X36/$N36)-1) ))))</f>
        <v>0.18973603922223403</v>
      </c>
      <c r="AK36" s="280"/>
      <c r="AL36" s="139">
        <f>IF(AND(ISNUMBER($R36),ISNUMBER($X36)),IF((ABS($R36-$X36))&gt;0.49,$X36-$R36,0),"")</f>
        <v>625000</v>
      </c>
      <c r="AM36" s="174"/>
      <c r="AN36" s="297">
        <f>IF($R36="","",  IF($X36="","", IF($R36=0,"---",(IF(ISERROR(($X36/$R36)-1),"---",($X36/$R36)-1) ))))</f>
        <v>0.18973603922223403</v>
      </c>
      <c r="AP36" s="139" t="str">
        <f>IF(AND(ISNUMBER($T36),ISNUMBER($X36)),IF((ABS($T36-$X36))&gt;0.49,$X36-$T36,0),"")</f>
        <v/>
      </c>
      <c r="AQ36" s="174"/>
      <c r="AR36" s="297" t="e">
        <f>IF($T36="","",  IF($X36="","", IF($T36=0,"---",(IF(ISERROR(($X36/$T36)-1),"---",($X36/$T36)-1) ))))</f>
        <v>#N/A</v>
      </c>
      <c r="AS36" s="174"/>
      <c r="AT36" s="174" t="str">
        <f>IF(AND(ISNUMBER($R36),ISNUMBER($T36)),IF((ABS($R36-$T36))&gt;0.49,$T36-$R36,0),"")</f>
        <v/>
      </c>
      <c r="AU36" s="174"/>
      <c r="AV36" s="299" t="e">
        <f>IF($R36="","",  IF($T36="","", IF($R36=0,"---",(IF(ISERROR(($T36/$R36)-1),"---",($T36/$R36)-1) ))))</f>
        <v>#N/A</v>
      </c>
      <c r="AW36" s="174"/>
      <c r="AX36" s="174">
        <f>IF(AND(ISNUMBER($N36),ISNUMBER($V36)),IF((ABS($N36-$V36))&gt;0.49,$V36-$N36,0),"")</f>
        <v>250000</v>
      </c>
      <c r="AY36" s="174"/>
      <c r="AZ36" s="299">
        <f>IF($N36="","",  IF($V36="","", IF($N36=0,"---",(IF(ISERROR(($V36/$N36)-1),"---",($V36/$N36)-1) ))))</f>
        <v>7.5894415688893657E-2</v>
      </c>
      <c r="BA36" s="174"/>
      <c r="BB36" s="174">
        <f>IF(AND(ISNUMBER($P36),ISNUMBER($V36)),IF((ABS($P36-$V36))&gt;0.49,$V36-$P36,0),"")</f>
        <v>-250000</v>
      </c>
      <c r="BC36" s="174"/>
      <c r="BD36" s="299">
        <f>IF($P36="","",  IF($V36="","", IF($P36=0,"---",(IF(ISERROR(($V36/$P36)-1),"---",($V36/$P36)-1) ))))</f>
        <v>-6.5892647698369777E-2</v>
      </c>
      <c r="BE36" s="174"/>
      <c r="BF36" s="139">
        <f>IF(AND(ISNUMBER($R36),ISNUMBER($V36)),IF((ABS($R36-$V36))&gt;0.49,$V36-$R36,0),"")</f>
        <v>250000</v>
      </c>
      <c r="BG36" s="174"/>
      <c r="BH36" s="297">
        <f>IF($R36="","",  IF($V36="","", IF($R36=0,"---",(IF(ISERROR(($V36/$R36)-1),"---",($V36/$R36)-1) ))))</f>
        <v>7.5894415688893657E-2</v>
      </c>
      <c r="BJ36" s="139" t="str">
        <f>IF(AND(ISNUMBER($T36),ISNUMBER($V36)),IF((ABS($T36-$V36))&gt;0.49,$V36-$T36,0),"")</f>
        <v/>
      </c>
      <c r="BK36" s="174"/>
      <c r="BL36" s="297" t="e">
        <f>IF($T36="","",  IF($V36="","", IF($T36=0,"---",(IF(ISERROR(($V36/$T36)-1),"---",($V36/$T36)-1) ))))</f>
        <v>#N/A</v>
      </c>
      <c r="BM36" s="174"/>
    </row>
    <row r="37" spans="1:65" ht="15.75" customHeight="1">
      <c r="B37" s="365"/>
      <c r="C37" s="23"/>
      <c r="D37" s="101"/>
      <c r="E37" s="105"/>
      <c r="F37" s="101"/>
      <c r="G37" s="101"/>
      <c r="H37" s="101"/>
      <c r="I37" s="101"/>
      <c r="K37" s="25"/>
      <c r="L37" s="106"/>
      <c r="M37" s="207"/>
      <c r="N37" s="207"/>
      <c r="O37" s="142"/>
      <c r="P37" s="207"/>
      <c r="Q37" s="207"/>
      <c r="R37" s="237"/>
      <c r="S37" s="237"/>
      <c r="T37" s="237"/>
      <c r="U37" s="207"/>
      <c r="V37" s="237"/>
      <c r="W37" s="237"/>
      <c r="X37" s="237"/>
      <c r="Y37" s="237"/>
      <c r="Z37" s="174"/>
      <c r="AA37" s="207"/>
      <c r="AB37" s="299"/>
      <c r="AC37" s="280"/>
      <c r="AD37" s="174"/>
      <c r="AE37" s="207"/>
      <c r="AF37" s="299"/>
      <c r="AG37" s="207"/>
      <c r="AH37" s="139"/>
      <c r="AI37" s="207"/>
      <c r="AJ37" s="299"/>
      <c r="AK37" s="280"/>
      <c r="AL37" s="139"/>
      <c r="AM37" s="207"/>
      <c r="AN37" s="297"/>
      <c r="AP37" s="139"/>
      <c r="AQ37" s="207"/>
      <c r="AR37" s="297"/>
      <c r="AS37" s="207"/>
      <c r="AT37" s="174"/>
      <c r="AU37" s="207"/>
      <c r="AV37" s="299"/>
      <c r="AW37" s="207"/>
      <c r="AX37" s="174"/>
      <c r="AY37" s="207"/>
      <c r="AZ37" s="299"/>
      <c r="BA37" s="207"/>
      <c r="BB37" s="174"/>
      <c r="BC37" s="207"/>
      <c r="BD37" s="299"/>
      <c r="BE37" s="207"/>
      <c r="BF37" s="139"/>
      <c r="BG37" s="207"/>
      <c r="BH37" s="297"/>
      <c r="BJ37" s="139"/>
      <c r="BK37" s="207"/>
      <c r="BL37" s="297"/>
      <c r="BM37" s="207"/>
    </row>
    <row r="38" spans="1:65" ht="15.75" customHeight="1">
      <c r="B38" s="365"/>
      <c r="C38" s="23"/>
      <c r="D38" s="101"/>
      <c r="E38" s="101"/>
      <c r="F38" s="101"/>
      <c r="G38" s="101"/>
      <c r="H38" s="101" t="s">
        <v>105</v>
      </c>
      <c r="I38" s="101"/>
      <c r="K38" s="27"/>
      <c r="L38" s="102"/>
      <c r="M38" s="207"/>
      <c r="N38" s="139">
        <f>SUM(N18+N24+N30+N36)</f>
        <v>14409802</v>
      </c>
      <c r="O38" s="138"/>
      <c r="P38" s="139">
        <f>SUM(P18+P24+P30+P36)</f>
        <v>15409802</v>
      </c>
      <c r="Q38" s="139"/>
      <c r="R38" s="139">
        <f>SUM(R18+R24+R30+R36)</f>
        <v>14409802</v>
      </c>
      <c r="S38" s="139"/>
      <c r="T38" s="139" t="e">
        <f>SUM(T18+T24+T30+T36)</f>
        <v>#N/A</v>
      </c>
      <c r="U38" s="139"/>
      <c r="V38" s="139">
        <f>SUM(V18+V24+V30+V36)</f>
        <v>14909802</v>
      </c>
      <c r="W38" s="139"/>
      <c r="X38" s="139">
        <f>SUM(X18+X24+X30+X36)</f>
        <v>15659802</v>
      </c>
      <c r="Y38" s="53"/>
      <c r="Z38" s="139">
        <f>IF(AND(ISNUMBER($V38),ISNUMBER($X38)),IF((ABS($V38-$X38))&gt;0.49,$X38-$V38,0),"")</f>
        <v>750000</v>
      </c>
      <c r="AA38" s="139"/>
      <c r="AB38" s="297">
        <f>IF($V38="","",  IF($X38="","", IF($V38=0,"---",(IF(ISERROR(($X38/$V38)-1),"---",($X38/$V38)-1) ))))</f>
        <v>5.0302478865916544E-2</v>
      </c>
      <c r="AC38" s="262"/>
      <c r="AD38" s="139">
        <f>IF(AND(ISNUMBER($P38),ISNUMBER($X38)),IF((ABS($P38-$X38))&gt;0.49,$X38-$P38,0),"")</f>
        <v>250000</v>
      </c>
      <c r="AE38" s="139"/>
      <c r="AF38" s="297">
        <f>IF($P38="","",  IF($X38="","", IF($P38=0,"---",(IF(ISERROR(($X38/$P38)-1),"---",($X38/$P38)-1) ))))</f>
        <v>1.6223440119477184E-2</v>
      </c>
      <c r="AG38" s="139"/>
      <c r="AH38" s="139">
        <f>IF(AND(ISNUMBER($N38),ISNUMBER($X38)),IF((ABS($N38-$X38))&gt;0.49,$X38-$N38,0),"")</f>
        <v>1250000</v>
      </c>
      <c r="AI38" s="139"/>
      <c r="AJ38" s="297">
        <f>IF($N38="","",  IF($X38="","", IF($N38=0,"---",(IF(ISERROR(($X38/$N38)-1),"---",($X38/$N38)-1) ))))</f>
        <v>8.6746507689696273E-2</v>
      </c>
      <c r="AK38" s="262"/>
      <c r="AL38" s="139">
        <f>IF(AND(ISNUMBER($R38),ISNUMBER($X38)),IF((ABS($R38-$X38))&gt;0.49,$X38-$R38,0),"")</f>
        <v>1250000</v>
      </c>
      <c r="AM38" s="139"/>
      <c r="AN38" s="297">
        <f>IF($R38="","",  IF($X38="","", IF($R38=0,"---",(IF(ISERROR(($X38/$R38)-1),"---",($X38/$R38)-1) ))))</f>
        <v>8.6746507689696273E-2</v>
      </c>
      <c r="AP38" s="139" t="str">
        <f>IF(AND(ISNUMBER($T38),ISNUMBER($X38)),IF((ABS($T38-$X38))&gt;0.49,$X38-$T38,0),"")</f>
        <v/>
      </c>
      <c r="AQ38" s="139"/>
      <c r="AR38" s="297" t="e">
        <f>IF($T38="","",  IF($X38="","", IF($T38=0,"---",(IF(ISERROR(($X38/$T38)-1),"---",($X38/$T38)-1) ))))</f>
        <v>#N/A</v>
      </c>
      <c r="AS38" s="139"/>
      <c r="AT38" s="139" t="str">
        <f>IF(AND(ISNUMBER($R38),ISNUMBER($T38)),IF((ABS($R38-$T38))&gt;0.49,$T38-$R38,0),"")</f>
        <v/>
      </c>
      <c r="AU38" s="139"/>
      <c r="AV38" s="297" t="e">
        <f>IF($R38="","",  IF($T38="","", IF($R38=0,"---",(IF(ISERROR(($T38/$R38)-1),"---",($T38/$R38)-1) ))))</f>
        <v>#N/A</v>
      </c>
      <c r="AW38" s="139"/>
      <c r="AX38" s="139">
        <f>IF(AND(ISNUMBER($N38),ISNUMBER($V38)),IF((ABS($N38-$V38))&gt;0.49,$V38-$N38,0),"")</f>
        <v>500000</v>
      </c>
      <c r="AY38" s="139"/>
      <c r="AZ38" s="297">
        <f>IF($N38="","",  IF($V38="","", IF($N38=0,"---",(IF(ISERROR(($V38/$N38)-1),"---",($V38/$N38)-1) ))))</f>
        <v>3.4698603075878465E-2</v>
      </c>
      <c r="BA38" s="139"/>
      <c r="BB38" s="139">
        <f>IF(AND(ISNUMBER($P38),ISNUMBER($V38)),IF((ABS($P38-$V38))&gt;0.49,$V38-$P38,0),"")</f>
        <v>-500000</v>
      </c>
      <c r="BC38" s="139"/>
      <c r="BD38" s="297">
        <f>IF($P38="","",  IF($V38="","", IF($P38=0,"---",(IF(ISERROR(($V38/$P38)-1),"---",($V38/$P38)-1) ))))</f>
        <v>-3.2446880238954368E-2</v>
      </c>
      <c r="BE38" s="139"/>
      <c r="BF38" s="139">
        <f>IF(AND(ISNUMBER($R38),ISNUMBER($V38)),IF((ABS($R38-$V38))&gt;0.49,$V38-$R38,0),"")</f>
        <v>500000</v>
      </c>
      <c r="BG38" s="139"/>
      <c r="BH38" s="297">
        <f>IF($R38="","",  IF($V38="","", IF($R38=0,"---",(IF(ISERROR(($V38/$R38)-1),"---",($V38/$R38)-1) ))))</f>
        <v>3.4698603075878465E-2</v>
      </c>
      <c r="BJ38" s="139" t="str">
        <f>IF(AND(ISNUMBER($T38),ISNUMBER($V38)),IF((ABS($T38-$V38))&gt;0.49,$V38-$T38,0),"")</f>
        <v/>
      </c>
      <c r="BK38" s="139"/>
      <c r="BL38" s="297" t="e">
        <f>IF($T38="","",  IF($V38="","", IF($T38=0,"---",(IF(ISERROR(($V38/$T38)-1),"---",($V38/$T38)-1) ))))</f>
        <v>#N/A</v>
      </c>
      <c r="BM38" s="139"/>
    </row>
    <row r="39" spans="1:65" ht="15.75" customHeight="1">
      <c r="B39" s="365"/>
      <c r="C39" s="23"/>
      <c r="D39" s="101"/>
      <c r="E39" s="101"/>
      <c r="F39" s="101"/>
      <c r="G39" s="101"/>
      <c r="H39" s="101"/>
      <c r="I39" s="101" t="s">
        <v>282</v>
      </c>
      <c r="K39" s="25"/>
      <c r="L39" s="102" t="s">
        <v>29</v>
      </c>
      <c r="M39" s="207"/>
      <c r="N39" s="139">
        <f>+N15+N21+N27+N33</f>
        <v>3568625</v>
      </c>
      <c r="O39" s="138"/>
      <c r="P39" s="139">
        <f>+P15+P21+P27+P33</f>
        <v>4568625</v>
      </c>
      <c r="Q39" s="139"/>
      <c r="R39" s="139">
        <f>+R15+R21+R27+R33</f>
        <v>3568625</v>
      </c>
      <c r="S39" s="139"/>
      <c r="T39" s="139" t="e">
        <f>+T15+T21+T27+T33</f>
        <v>#N/A</v>
      </c>
      <c r="U39" s="139"/>
      <c r="V39" s="139">
        <f>+V15+V21+V27+V33</f>
        <v>4068625</v>
      </c>
      <c r="W39" s="139"/>
      <c r="X39" s="139">
        <f>+X15+X21+X27+X33</f>
        <v>4818625</v>
      </c>
      <c r="Y39" s="53"/>
      <c r="Z39" s="139">
        <f>IF(AND(ISNUMBER($V39),ISNUMBER($X39)),IF((ABS($V39-$X39))&gt;0.49,$X39-$V39,0),"")</f>
        <v>750000</v>
      </c>
      <c r="AA39" s="139"/>
      <c r="AB39" s="297">
        <f>IF($V39="","",  IF($X39="","", IF($V39=0,"---",(IF(ISERROR(($X39/$V39)-1),"---",($X39/$V39)-1) ))))</f>
        <v>0.18433746044425336</v>
      </c>
      <c r="AC39" s="262"/>
      <c r="AD39" s="139">
        <f>IF(AND(ISNUMBER($P39),ISNUMBER($X39)),IF((ABS($P39-$X39))&gt;0.49,$X39-$P39,0),"")</f>
        <v>250000</v>
      </c>
      <c r="AE39" s="139"/>
      <c r="AF39" s="297">
        <f>IF($P39="","",  IF($X39="","", IF($P39=0,"---",(IF(ISERROR(($X39/$P39)-1),"---",($X39/$P39)-1) ))))</f>
        <v>5.4721059399710059E-2</v>
      </c>
      <c r="AG39" s="139"/>
      <c r="AH39" s="139">
        <f>IF(AND(ISNUMBER($N39),ISNUMBER($X39)),IF((ABS($N39-$X39))&gt;0.49,$X39-$N39,0),"")</f>
        <v>1250000</v>
      </c>
      <c r="AI39" s="139"/>
      <c r="AJ39" s="297">
        <f>IF($N39="","",  IF($X39="","", IF($N39=0,"---",(IF(ISERROR(($X39/$N39)-1),"---",($X39/$N39)-1) ))))</f>
        <v>0.35027496584819073</v>
      </c>
      <c r="AK39" s="262"/>
      <c r="AL39" s="139">
        <f>IF(AND(ISNUMBER($R39),ISNUMBER($X39)),IF((ABS($R39-$X39))&gt;0.49,$X39-$R39,0),"")</f>
        <v>1250000</v>
      </c>
      <c r="AM39" s="139"/>
      <c r="AN39" s="297">
        <f>IF($R39="","",  IF($X39="","", IF($R39=0,"---",(IF(ISERROR(($X39/$R39)-1),"---",($X39/$R39)-1) ))))</f>
        <v>0.35027496584819073</v>
      </c>
      <c r="AP39" s="139" t="str">
        <f>IF(AND(ISNUMBER($T39),ISNUMBER($X39)),IF((ABS($T39-$X39))&gt;0.49,$X39-$T39,0),"")</f>
        <v/>
      </c>
      <c r="AQ39" s="139"/>
      <c r="AR39" s="297" t="e">
        <f>IF($T39="","",  IF($X39="","", IF($T39=0,"---",(IF(ISERROR(($X39/$T39)-1),"---",($X39/$T39)-1) ))))</f>
        <v>#N/A</v>
      </c>
      <c r="AS39" s="139"/>
      <c r="AT39" s="139" t="str">
        <f>IF(AND(ISNUMBER($R39),ISNUMBER($T39)),IF((ABS($R39-$T39))&gt;0.49,$T39-$R39,0),"")</f>
        <v/>
      </c>
      <c r="AU39" s="139"/>
      <c r="AV39" s="297" t="e">
        <f>IF($R39="","",  IF($T39="","", IF($R39=0,"---",(IF(ISERROR(($T39/$R39)-1),"---",($T39/$R39)-1) ))))</f>
        <v>#N/A</v>
      </c>
      <c r="AW39" s="139"/>
      <c r="AX39" s="139">
        <f>IF(AND(ISNUMBER($N39),ISNUMBER($V39)),IF((ABS($N39-$V39))&gt;0.49,$V39-$N39,0),"")</f>
        <v>500000</v>
      </c>
      <c r="AY39" s="139"/>
      <c r="AZ39" s="297">
        <f>IF($N39="","",  IF($V39="","", IF($N39=0,"---",(IF(ISERROR(($V39/$N39)-1),"---",($V39/$N39)-1) ))))</f>
        <v>0.14010998633927629</v>
      </c>
      <c r="BA39" s="139"/>
      <c r="BB39" s="139">
        <f>IF(AND(ISNUMBER($P39),ISNUMBER($V39)),IF((ABS($P39-$V39))&gt;0.49,$V39-$P39,0),"")</f>
        <v>-500000</v>
      </c>
      <c r="BC39" s="139"/>
      <c r="BD39" s="297">
        <f>IF($P39="","",  IF($V39="","", IF($P39=0,"---",(IF(ISERROR(($V39/$P39)-1),"---",($V39/$P39)-1) ))))</f>
        <v>-0.10944211879942001</v>
      </c>
      <c r="BE39" s="139"/>
      <c r="BF39" s="139">
        <f>IF(AND(ISNUMBER($R39),ISNUMBER($V39)),IF((ABS($R39-$V39))&gt;0.49,$V39-$R39,0),"")</f>
        <v>500000</v>
      </c>
      <c r="BG39" s="139"/>
      <c r="BH39" s="297">
        <f>IF($R39="","",  IF($V39="","", IF($R39=0,"---",(IF(ISERROR(($V39/$R39)-1),"---",($V39/$R39)-1) ))))</f>
        <v>0.14010998633927629</v>
      </c>
      <c r="BJ39" s="139" t="str">
        <f>IF(AND(ISNUMBER($T39),ISNUMBER($V39)),IF((ABS($T39-$V39))&gt;0.49,$V39-$T39,0),"")</f>
        <v/>
      </c>
      <c r="BK39" s="139"/>
      <c r="BL39" s="297" t="e">
        <f>IF($T39="","",  IF($V39="","", IF($T39=0,"---",(IF(ISERROR(($V39/$T39)-1),"---",($V39/$T39)-1) ))))</f>
        <v>#N/A</v>
      </c>
      <c r="BM39" s="139"/>
    </row>
    <row r="40" spans="1:65" ht="15.75" customHeight="1">
      <c r="B40" s="365"/>
      <c r="C40" s="23"/>
      <c r="D40" s="101"/>
      <c r="E40" s="101"/>
      <c r="F40" s="101"/>
      <c r="G40" s="101"/>
      <c r="H40" s="101"/>
      <c r="I40" s="101" t="s">
        <v>315</v>
      </c>
      <c r="K40" s="25"/>
      <c r="L40" s="102" t="s">
        <v>29</v>
      </c>
      <c r="M40" s="207"/>
      <c r="N40" s="139">
        <f>+N16+N22+N28+N34</f>
        <v>10841177</v>
      </c>
      <c r="O40" s="138"/>
      <c r="P40" s="139">
        <f>+P16+P22+P28+P34</f>
        <v>10841177</v>
      </c>
      <c r="Q40" s="139"/>
      <c r="R40" s="139">
        <f>+R16+R22+R28+R34</f>
        <v>10841177</v>
      </c>
      <c r="S40" s="139"/>
      <c r="T40" s="139" t="e">
        <f>+T16+T22+T28+T34</f>
        <v>#N/A</v>
      </c>
      <c r="U40" s="139"/>
      <c r="V40" s="139">
        <f>+V16+V22+V28+V34</f>
        <v>10841177</v>
      </c>
      <c r="W40" s="139"/>
      <c r="X40" s="139">
        <f>+X16+X22+X28+X34</f>
        <v>10841177</v>
      </c>
      <c r="Y40" s="53"/>
      <c r="Z40" s="139">
        <f>IF(AND(ISNUMBER($V40),ISNUMBER($X40)),IF((ABS($V40-$X40))&gt;0.49,$X40-$V40,0),"")</f>
        <v>0</v>
      </c>
      <c r="AA40" s="139"/>
      <c r="AB40" s="297">
        <f>IF($V40="","",  IF($X40="","", IF($V40=0,"---",(IF(ISERROR(($X40/$V40)-1),"---",($X40/$V40)-1) ))))</f>
        <v>0</v>
      </c>
      <c r="AC40" s="262"/>
      <c r="AD40" s="139">
        <f>IF(AND(ISNUMBER($P40),ISNUMBER($X40)),IF((ABS($P40-$X40))&gt;0.49,$X40-$P40,0),"")</f>
        <v>0</v>
      </c>
      <c r="AE40" s="139"/>
      <c r="AF40" s="297">
        <f>IF($P40="","",  IF($X40="","", IF($P40=0,"---",(IF(ISERROR(($X40/$P40)-1),"---",($X40/$P40)-1) ))))</f>
        <v>0</v>
      </c>
      <c r="AG40" s="139"/>
      <c r="AH40" s="139">
        <f>IF(AND(ISNUMBER($N40),ISNUMBER($X40)),IF((ABS($N40-$X40))&gt;0.49,$X40-$N40,0),"")</f>
        <v>0</v>
      </c>
      <c r="AI40" s="139"/>
      <c r="AJ40" s="297">
        <f>IF($N40="","",  IF($X40="","", IF($N40=0,"---",(IF(ISERROR(($X40/$N40)-1),"---",($X40/$N40)-1) ))))</f>
        <v>0</v>
      </c>
      <c r="AK40" s="262"/>
      <c r="AL40" s="139">
        <f>IF(AND(ISNUMBER($R40),ISNUMBER($X40)),IF((ABS($R40-$X40))&gt;0.49,$X40-$R40,0),"")</f>
        <v>0</v>
      </c>
      <c r="AM40" s="139"/>
      <c r="AN40" s="297">
        <f>IF($R40="","",  IF($X40="","", IF($R40=0,"---",(IF(ISERROR(($X40/$R40)-1),"---",($X40/$R40)-1) ))))</f>
        <v>0</v>
      </c>
      <c r="AP40" s="139" t="str">
        <f>IF(AND(ISNUMBER($T40),ISNUMBER($X40)),IF((ABS($T40-$X40))&gt;0.49,$X40-$T40,0),"")</f>
        <v/>
      </c>
      <c r="AQ40" s="139"/>
      <c r="AR40" s="297" t="e">
        <f>IF($T40="","",  IF($X40="","", IF($T40=0,"---",(IF(ISERROR(($X40/$T40)-1),"---",($X40/$T40)-1) ))))</f>
        <v>#N/A</v>
      </c>
      <c r="AS40" s="139"/>
      <c r="AT40" s="139" t="str">
        <f>IF(AND(ISNUMBER($R40),ISNUMBER($T40)),IF((ABS($R40-$T40))&gt;0.49,$T40-$R40,0),"")</f>
        <v/>
      </c>
      <c r="AU40" s="139"/>
      <c r="AV40" s="297" t="e">
        <f>IF($R40="","",  IF($T40="","", IF($R40=0,"---",(IF(ISERROR(($T40/$R40)-1),"---",($T40/$R40)-1) ))))</f>
        <v>#N/A</v>
      </c>
      <c r="AW40" s="139"/>
      <c r="AX40" s="139">
        <f>IF(AND(ISNUMBER($N40),ISNUMBER($V40)),IF((ABS($N40-$V40))&gt;0.49,$V40-$N40,0),"")</f>
        <v>0</v>
      </c>
      <c r="AY40" s="139"/>
      <c r="AZ40" s="297">
        <f>IF($N40="","",  IF($V40="","", IF($N40=0,"---",(IF(ISERROR(($V40/$N40)-1),"---",($V40/$N40)-1) ))))</f>
        <v>0</v>
      </c>
      <c r="BA40" s="139"/>
      <c r="BB40" s="139">
        <f>IF(AND(ISNUMBER($P40),ISNUMBER($V40)),IF((ABS($P40-$V40))&gt;0.49,$V40-$P40,0),"")</f>
        <v>0</v>
      </c>
      <c r="BC40" s="139"/>
      <c r="BD40" s="297">
        <f>IF($P40="","",  IF($V40="","", IF($P40=0,"---",(IF(ISERROR(($V40/$P40)-1),"---",($V40/$P40)-1) ))))</f>
        <v>0</v>
      </c>
      <c r="BE40" s="139"/>
      <c r="BF40" s="139">
        <f>IF(AND(ISNUMBER($R40),ISNUMBER($V40)),IF((ABS($R40-$V40))&gt;0.49,$V40-$R40,0),"")</f>
        <v>0</v>
      </c>
      <c r="BG40" s="139"/>
      <c r="BH40" s="297">
        <f>IF($R40="","",  IF($V40="","", IF($R40=0,"---",(IF(ISERROR(($V40/$R40)-1),"---",($V40/$R40)-1) ))))</f>
        <v>0</v>
      </c>
      <c r="BJ40" s="139" t="str">
        <f>IF(AND(ISNUMBER($T40),ISNUMBER($V40)),IF((ABS($T40-$V40))&gt;0.49,$V40-$T40,0),"")</f>
        <v/>
      </c>
      <c r="BK40" s="139"/>
      <c r="BL40" s="297" t="e">
        <f>IF($T40="","",  IF($V40="","", IF($T40=0,"---",(IF(ISERROR(($V40/$T40)-1),"---",($V40/$T40)-1) ))))</f>
        <v>#N/A</v>
      </c>
      <c r="BM40" s="139"/>
    </row>
    <row r="41" spans="1:65" ht="15.75" customHeight="1">
      <c r="B41" s="365"/>
      <c r="C41" s="23"/>
      <c r="D41" s="101"/>
      <c r="E41" s="101"/>
      <c r="F41" s="101"/>
      <c r="G41" s="101"/>
      <c r="H41" s="101"/>
      <c r="I41" s="101"/>
      <c r="J41" s="101"/>
      <c r="K41" s="25"/>
      <c r="L41" s="102"/>
      <c r="M41" s="207"/>
      <c r="N41" s="207"/>
      <c r="O41" s="142"/>
      <c r="P41" s="237"/>
      <c r="Q41" s="237"/>
      <c r="R41" s="237"/>
      <c r="S41" s="237"/>
      <c r="T41" s="237"/>
      <c r="U41" s="237"/>
      <c r="V41" s="237"/>
      <c r="W41" s="237"/>
      <c r="X41" s="237"/>
      <c r="Y41" s="237"/>
      <c r="Z41" s="139"/>
      <c r="AA41" s="237"/>
      <c r="AB41" s="297"/>
      <c r="AC41" s="262"/>
      <c r="AD41" s="139"/>
      <c r="AE41" s="237"/>
      <c r="AF41" s="297"/>
      <c r="AG41" s="237"/>
      <c r="AH41" s="139"/>
      <c r="AI41" s="237"/>
      <c r="AJ41" s="297"/>
      <c r="AK41" s="262"/>
      <c r="AL41" s="139"/>
      <c r="AM41" s="237"/>
      <c r="AN41" s="297"/>
      <c r="AP41" s="139"/>
      <c r="AQ41" s="237"/>
      <c r="AR41" s="297"/>
      <c r="AS41" s="237"/>
      <c r="AT41" s="139"/>
      <c r="AU41" s="237"/>
      <c r="AV41" s="297"/>
      <c r="AW41" s="237"/>
      <c r="AX41" s="139"/>
      <c r="AY41" s="237"/>
      <c r="AZ41" s="297"/>
      <c r="BA41" s="237"/>
      <c r="BB41" s="139"/>
      <c r="BC41" s="237"/>
      <c r="BD41" s="297"/>
      <c r="BE41" s="237"/>
      <c r="BF41" s="139"/>
      <c r="BG41" s="237"/>
      <c r="BH41" s="297"/>
      <c r="BJ41" s="139"/>
      <c r="BK41" s="237"/>
      <c r="BL41" s="297"/>
      <c r="BM41" s="237"/>
    </row>
    <row r="42" spans="1:65">
      <c r="Z42" s="139"/>
      <c r="AA42"/>
      <c r="AB42" s="297"/>
      <c r="AC42" s="262"/>
      <c r="AD42" s="139"/>
      <c r="AE42"/>
      <c r="AF42" s="297"/>
      <c r="AH42" s="139"/>
      <c r="AI42"/>
      <c r="AJ42" s="297"/>
      <c r="AK42" s="262"/>
      <c r="AL42" s="139"/>
      <c r="AM42"/>
      <c r="AN42" s="297"/>
      <c r="AP42" s="139"/>
      <c r="AQ42"/>
      <c r="AR42" s="297"/>
      <c r="AT42" s="139"/>
      <c r="AU42"/>
      <c r="AV42" s="297"/>
      <c r="AX42" s="139"/>
      <c r="AY42"/>
      <c r="AZ42" s="297"/>
      <c r="BB42" s="139"/>
      <c r="BC42"/>
      <c r="BD42" s="297"/>
      <c r="BF42" s="139"/>
      <c r="BG42"/>
      <c r="BH42" s="297"/>
      <c r="BJ42" s="139"/>
      <c r="BK42"/>
      <c r="BL42" s="297"/>
    </row>
    <row r="43" spans="1:65" ht="15.75" customHeight="1">
      <c r="B43" s="364">
        <v>15</v>
      </c>
      <c r="C43" s="78">
        <v>2</v>
      </c>
      <c r="D43" s="101" t="s">
        <v>303</v>
      </c>
      <c r="E43" s="101"/>
      <c r="F43" s="101"/>
      <c r="G43" s="101"/>
      <c r="H43" s="101"/>
      <c r="I43" s="101"/>
      <c r="J43" s="101"/>
      <c r="K43" s="24"/>
      <c r="L43" s="102" t="s">
        <v>29</v>
      </c>
      <c r="M43" s="207"/>
      <c r="N43" s="139">
        <f>VLOOKUP($B43,'[1]09-10-11'!$A$4:$EA$400,MATCH(N$2, '[1]09-10-11'!$A$4:$EA$4, 0))</f>
        <v>505756</v>
      </c>
      <c r="O43" s="136"/>
      <c r="P43" s="139">
        <f>VLOOKUP($B43,'[1]09-10-11'!$A$4:$EA$400,MATCH(P$2, '[1]09-10-11'!$A$4:$EA$4, 0))</f>
        <v>555756</v>
      </c>
      <c r="Q43" s="139"/>
      <c r="R43" s="139">
        <f>VLOOKUP($B43,'[1]09-10-11'!$A$4:$EA$400,MATCH(R$2, '[1]09-10-11'!$A$4:$EA$4, 0))</f>
        <v>0</v>
      </c>
      <c r="S43" s="139"/>
      <c r="T43" s="139" t="e">
        <f>VLOOKUP($B43,'[1]09-10-11'!$A$4:$EA$400,MATCH(T$2, '[1]09-10-11'!$A$4:$EA$4, 0))</f>
        <v>#N/A</v>
      </c>
      <c r="U43" s="139"/>
      <c r="V43" s="139">
        <f>VLOOKUP($B43,'[1]09-10-11'!$A$4:$EA$400,MATCH(V$2, '[1]09-10-11'!$A$4:$EA$4, 0))</f>
        <v>450000</v>
      </c>
      <c r="W43" s="139"/>
      <c r="X43" s="139">
        <f>VLOOKUP($B43,'[1]09-10-11'!$A$4:$EA$400,MATCH(X$2, '[1]09-10-11'!$A$4:$EA$4, 0))</f>
        <v>505756</v>
      </c>
      <c r="Y43" s="53"/>
      <c r="Z43" s="139">
        <f>IF(AND(ISNUMBER($V43),ISNUMBER($X43)),IF((ABS($V43-$X43))&gt;0.49,$X43-$V43,0),"")</f>
        <v>55756</v>
      </c>
      <c r="AA43" s="139"/>
      <c r="AB43" s="297">
        <f>IF($V43="","",  IF($X43="","", IF($V43=0,"---",(IF(ISERROR(($X43/$V43)-1),"---",($X43/$V43)-1) ))))</f>
        <v>0.12390222222222214</v>
      </c>
      <c r="AC43" s="262"/>
      <c r="AD43" s="139">
        <f>IF(AND(ISNUMBER($P43),ISNUMBER($X43)),IF((ABS($P43-$X43))&gt;0.49,$X43-$P43,0),"")</f>
        <v>-50000</v>
      </c>
      <c r="AE43" s="139"/>
      <c r="AF43" s="297">
        <f>IF($P43="","",  IF($X43="","", IF($P43=0,"---",(IF(ISERROR(($X43/$P43)-1),"---",($X43/$P43)-1) ))))</f>
        <v>-8.996753971167204E-2</v>
      </c>
      <c r="AG43" s="139"/>
      <c r="AH43" s="139">
        <f>IF(AND(ISNUMBER($N43),ISNUMBER($X43)),IF((ABS($N43-$X43))&gt;0.49,$X43-$N43,0),"")</f>
        <v>0</v>
      </c>
      <c r="AI43" s="139"/>
      <c r="AJ43" s="297">
        <f>IF($N43="","",  IF($X43="","", IF($N43=0,"---",(IF(ISERROR(($X43/$N43)-1),"---",($X43/$N43)-1) ))))</f>
        <v>0</v>
      </c>
      <c r="AK43" s="262"/>
      <c r="AL43" s="139">
        <f>IF(AND(ISNUMBER($R43),ISNUMBER($X43)),IF((ABS($R43-$X43))&gt;0.49,$X43-$R43,0),"")</f>
        <v>505756</v>
      </c>
      <c r="AM43" s="139"/>
      <c r="AN43" s="297" t="str">
        <f>IF($R43="","",  IF($X43="","", IF($R43=0,"---",(IF(ISERROR(($X43/$R43)-1),"---",($X43/$R43)-1) ))))</f>
        <v>---</v>
      </c>
      <c r="AP43" s="139" t="str">
        <f>IF(AND(ISNUMBER($T43),ISNUMBER($X43)),IF((ABS($T43-$X43))&gt;0.49,$X43-$T43,0),"")</f>
        <v/>
      </c>
      <c r="AQ43" s="139"/>
      <c r="AR43" s="297" t="e">
        <f>IF($T43="","",  IF($X43="","", IF($T43=0,"---",(IF(ISERROR(($X43/$T43)-1),"---",($X43/$T43)-1) ))))</f>
        <v>#N/A</v>
      </c>
      <c r="AS43" s="139"/>
      <c r="AT43" s="139" t="str">
        <f>IF(AND(ISNUMBER($R43),ISNUMBER($T43)),IF((ABS($R43-$T43))&gt;0.49,$T43-$R43,0),"")</f>
        <v/>
      </c>
      <c r="AU43" s="139"/>
      <c r="AV43" s="297" t="e">
        <f>IF($R43="","",  IF($T43="","", IF($R43=0,"---",(IF(ISERROR(($T43/$R43)-1),"---",($T43/$R43)-1) ))))</f>
        <v>#N/A</v>
      </c>
      <c r="AW43" s="139"/>
      <c r="AX43" s="139">
        <f>IF(AND(ISNUMBER($N43),ISNUMBER($V43)),IF((ABS($N43-$V43))&gt;0.49,$V43-$N43,0),"")</f>
        <v>-55756</v>
      </c>
      <c r="AY43" s="139"/>
      <c r="AZ43" s="297">
        <f>IF($N43="","",  IF($V43="","", IF($N43=0,"---",(IF(ISERROR(($V43/$N43)-1),"---",($V43/$N43)-1) ))))</f>
        <v>-0.11024288392030945</v>
      </c>
      <c r="BA43" s="139"/>
      <c r="BB43" s="139">
        <f>IF(AND(ISNUMBER($P43),ISNUMBER($V43)),IF((ABS($P43-$V43))&gt;0.49,$V43-$P43,0),"")</f>
        <v>-105756</v>
      </c>
      <c r="BC43" s="139"/>
      <c r="BD43" s="297">
        <f>IF($P43="","",  IF($V43="","", IF($P43=0,"---",(IF(ISERROR(($V43/$P43)-1),"---",($V43/$P43)-1) ))))</f>
        <v>-0.19029214259495175</v>
      </c>
      <c r="BE43" s="139"/>
      <c r="BF43" s="139">
        <f>IF(AND(ISNUMBER($R43),ISNUMBER($V43)),IF((ABS($R43-$V43))&gt;0.49,$V43-$R43,0),"")</f>
        <v>450000</v>
      </c>
      <c r="BG43" s="139"/>
      <c r="BH43" s="297" t="str">
        <f>IF($R43="","",  IF($V43="","", IF($R43=0,"---",(IF(ISERROR(($V43/$R43)-1),"---",($V43/$R43)-1) ))))</f>
        <v>---</v>
      </c>
      <c r="BJ43" s="139" t="str">
        <f>IF(AND(ISNUMBER($T43),ISNUMBER($V43)),IF((ABS($T43-$V43))&gt;0.49,$V43-$T43,0),"")</f>
        <v/>
      </c>
      <c r="BK43" s="139"/>
      <c r="BL43" s="297" t="e">
        <f>IF($T43="","",  IF($V43="","", IF($T43=0,"---",(IF(ISERROR(($V43/$T43)-1),"---",($V43/$T43)-1) ))))</f>
        <v>#N/A</v>
      </c>
      <c r="BM43" s="139"/>
    </row>
    <row r="44" spans="1:65" ht="15.75" customHeight="1">
      <c r="B44" s="364">
        <v>35</v>
      </c>
      <c r="C44" s="78">
        <v>3</v>
      </c>
      <c r="D44" s="101" t="s">
        <v>316</v>
      </c>
      <c r="E44" s="105"/>
      <c r="F44" s="105"/>
      <c r="G44" s="105"/>
      <c r="H44" s="105"/>
      <c r="I44" s="105"/>
      <c r="J44" s="105"/>
      <c r="K44" s="108"/>
      <c r="L44" s="34" t="s">
        <v>29</v>
      </c>
      <c r="M44" s="207"/>
      <c r="N44" s="139">
        <f>VLOOKUP($B44,'[1]09-10-11'!$A$4:$EA$400,MATCH(N$2, '[1]09-10-11'!$A$4:$EA$4, 0))</f>
        <v>160000</v>
      </c>
      <c r="O44" s="136"/>
      <c r="P44" s="139">
        <f>VLOOKUP($B44,'[1]09-10-11'!$A$4:$EA$400,MATCH(P$2, '[1]09-10-11'!$A$4:$EA$4, 0))</f>
        <v>160000</v>
      </c>
      <c r="Q44" s="139"/>
      <c r="R44" s="139">
        <f>VLOOKUP($B44,'[1]09-10-11'!$A$4:$EA$400,MATCH(R$2, '[1]09-10-11'!$A$4:$EA$4, 0))</f>
        <v>0</v>
      </c>
      <c r="S44" s="139"/>
      <c r="T44" s="139" t="e">
        <f>VLOOKUP($B44,'[1]09-10-11'!$A$4:$EA$400,MATCH(T$2, '[1]09-10-11'!$A$4:$EA$4, 0))</f>
        <v>#N/A</v>
      </c>
      <c r="U44" s="139"/>
      <c r="V44" s="139">
        <f>VLOOKUP($B44,'[1]09-10-11'!$A$4:$EA$400,MATCH(V$2, '[1]09-10-11'!$A$4:$EA$4, 0))</f>
        <v>190000</v>
      </c>
      <c r="W44" s="139"/>
      <c r="X44" s="139">
        <f>VLOOKUP($B44,'[1]09-10-11'!$A$4:$EA$400,MATCH(X$2, '[1]09-10-11'!$A$4:$EA$4, 0))</f>
        <v>160000</v>
      </c>
      <c r="Y44" s="53"/>
      <c r="Z44" s="139">
        <f>IF(AND(ISNUMBER($V44),ISNUMBER($X44)),IF((ABS($V44-$X44))&gt;0.49,$X44-$V44,0),"")</f>
        <v>-30000</v>
      </c>
      <c r="AA44" s="139"/>
      <c r="AB44" s="297">
        <f>IF($V44="","",  IF($X44="","", IF($V44=0,"---",(IF(ISERROR(($X44/$V44)-1),"---",($X44/$V44)-1) ))))</f>
        <v>-0.15789473684210531</v>
      </c>
      <c r="AC44" s="262"/>
      <c r="AD44" s="139">
        <f>IF(AND(ISNUMBER($P44),ISNUMBER($X44)),IF((ABS($P44-$X44))&gt;0.49,$X44-$P44,0),"")</f>
        <v>0</v>
      </c>
      <c r="AE44" s="139"/>
      <c r="AF44" s="297">
        <f>IF($P44="","",  IF($X44="","", IF($P44=0,"---",(IF(ISERROR(($X44/$P44)-1),"---",($X44/$P44)-1) ))))</f>
        <v>0</v>
      </c>
      <c r="AG44" s="139"/>
      <c r="AH44" s="139">
        <f>IF(AND(ISNUMBER($N44),ISNUMBER($X44)),IF((ABS($N44-$X44))&gt;0.49,$X44-$N44,0),"")</f>
        <v>0</v>
      </c>
      <c r="AI44" s="139"/>
      <c r="AJ44" s="297">
        <f>IF($N44="","",  IF($X44="","", IF($N44=0,"---",(IF(ISERROR(($X44/$N44)-1),"---",($X44/$N44)-1) ))))</f>
        <v>0</v>
      </c>
      <c r="AK44" s="262"/>
      <c r="AL44" s="139">
        <f>IF(AND(ISNUMBER($R44),ISNUMBER($X44)),IF((ABS($R44-$X44))&gt;0.49,$X44-$R44,0),"")</f>
        <v>160000</v>
      </c>
      <c r="AM44" s="139"/>
      <c r="AN44" s="297" t="str">
        <f>IF($R44="","",  IF($X44="","", IF($R44=0,"---",(IF(ISERROR(($X44/$R44)-1),"---",($X44/$R44)-1) ))))</f>
        <v>---</v>
      </c>
      <c r="AP44" s="139" t="str">
        <f>IF(AND(ISNUMBER($T44),ISNUMBER($X44)),IF((ABS($T44-$X44))&gt;0.49,$X44-$T44,0),"")</f>
        <v/>
      </c>
      <c r="AQ44" s="139"/>
      <c r="AR44" s="297" t="e">
        <f>IF($T44="","",  IF($X44="","", IF($T44=0,"---",(IF(ISERROR(($X44/$T44)-1),"---",($X44/$T44)-1) ))))</f>
        <v>#N/A</v>
      </c>
      <c r="AS44" s="139"/>
      <c r="AT44" s="139" t="str">
        <f>IF(AND(ISNUMBER($R44),ISNUMBER($T44)),IF((ABS($R44-$T44))&gt;0.49,$T44-$R44,0),"")</f>
        <v/>
      </c>
      <c r="AU44" s="139"/>
      <c r="AV44" s="297" t="e">
        <f>IF($R44="","",  IF($T44="","", IF($R44=0,"---",(IF(ISERROR(($T44/$R44)-1),"---",($T44/$R44)-1) ))))</f>
        <v>#N/A</v>
      </c>
      <c r="AW44" s="139"/>
      <c r="AX44" s="139">
        <f>IF(AND(ISNUMBER($N44),ISNUMBER($V44)),IF((ABS($N44-$V44))&gt;0.49,$V44-$N44,0),"")</f>
        <v>30000</v>
      </c>
      <c r="AY44" s="139"/>
      <c r="AZ44" s="297">
        <f>IF($N44="","",  IF($V44="","", IF($N44=0,"---",(IF(ISERROR(($V44/$N44)-1),"---",($V44/$N44)-1) ))))</f>
        <v>0.1875</v>
      </c>
      <c r="BA44" s="139"/>
      <c r="BB44" s="139">
        <f>IF(AND(ISNUMBER($P44),ISNUMBER($V44)),IF((ABS($P44-$V44))&gt;0.49,$V44-$P44,0),"")</f>
        <v>30000</v>
      </c>
      <c r="BC44" s="139"/>
      <c r="BD44" s="297">
        <f>IF($P44="","",  IF($V44="","", IF($P44=0,"---",(IF(ISERROR(($V44/$P44)-1),"---",($V44/$P44)-1) ))))</f>
        <v>0.1875</v>
      </c>
      <c r="BE44" s="139"/>
      <c r="BF44" s="139">
        <f>IF(AND(ISNUMBER($R44),ISNUMBER($V44)),IF((ABS($R44-$V44))&gt;0.49,$V44-$R44,0),"")</f>
        <v>190000</v>
      </c>
      <c r="BG44" s="139"/>
      <c r="BH44" s="297" t="str">
        <f>IF($R44="","",  IF($V44="","", IF($R44=0,"---",(IF(ISERROR(($V44/$R44)-1),"---",($V44/$R44)-1) ))))</f>
        <v>---</v>
      </c>
      <c r="BJ44" s="139" t="str">
        <f>IF(AND(ISNUMBER($T44),ISNUMBER($V44)),IF((ABS($T44-$V44))&gt;0.49,$V44-$T44,0),"")</f>
        <v/>
      </c>
      <c r="BK44" s="139"/>
      <c r="BL44" s="297" t="e">
        <f>IF($T44="","",  IF($V44="","", IF($T44=0,"---",(IF(ISERROR(($V44/$T44)-1),"---",($V44/$T44)-1) ))))</f>
        <v>#N/A</v>
      </c>
      <c r="BM44" s="139"/>
    </row>
    <row r="45" spans="1:65" ht="15.75" customHeight="1">
      <c r="B45" s="365"/>
      <c r="C45" s="21"/>
      <c r="D45" s="101"/>
      <c r="E45" s="101"/>
      <c r="F45" s="101"/>
      <c r="G45" s="101"/>
      <c r="H45" s="101"/>
      <c r="I45" s="101"/>
      <c r="J45" s="101"/>
      <c r="K45" s="30"/>
      <c r="L45" s="26"/>
      <c r="M45" s="207"/>
      <c r="N45" s="207"/>
      <c r="O45" s="136"/>
      <c r="P45" s="237"/>
      <c r="Q45" s="237"/>
      <c r="R45" s="237"/>
      <c r="S45" s="237"/>
      <c r="T45" s="237"/>
      <c r="U45" s="237"/>
      <c r="V45" s="237"/>
      <c r="W45" s="237"/>
      <c r="X45" s="237"/>
      <c r="Y45" s="237"/>
      <c r="Z45" s="139"/>
      <c r="AA45" s="237"/>
      <c r="AB45" s="297"/>
      <c r="AC45" s="262"/>
      <c r="AD45" s="139"/>
      <c r="AE45" s="237"/>
      <c r="AF45" s="297"/>
      <c r="AG45" s="237"/>
      <c r="AH45" s="139"/>
      <c r="AI45" s="237"/>
      <c r="AJ45" s="297"/>
      <c r="AK45" s="262"/>
      <c r="AL45" s="139"/>
      <c r="AM45" s="237"/>
      <c r="AN45" s="297"/>
      <c r="AP45" s="139"/>
      <c r="AQ45" s="237"/>
      <c r="AR45" s="297"/>
      <c r="AS45" s="237"/>
      <c r="AT45" s="139"/>
      <c r="AU45" s="237"/>
      <c r="AV45" s="297"/>
      <c r="AW45" s="237"/>
      <c r="AX45" s="139"/>
      <c r="AY45" s="237"/>
      <c r="AZ45" s="297"/>
      <c r="BA45" s="237"/>
      <c r="BB45" s="139"/>
      <c r="BC45" s="237"/>
      <c r="BD45" s="297"/>
      <c r="BE45" s="237"/>
      <c r="BF45" s="139"/>
      <c r="BG45" s="237"/>
      <c r="BH45" s="297"/>
      <c r="BJ45" s="139"/>
      <c r="BK45" s="237"/>
      <c r="BL45" s="297"/>
      <c r="BM45" s="237"/>
    </row>
    <row r="46" spans="1:65" ht="15.75" customHeight="1">
      <c r="B46" s="365"/>
      <c r="C46" s="29"/>
      <c r="D46" s="105"/>
      <c r="E46" s="105"/>
      <c r="F46" s="105"/>
      <c r="G46" s="105"/>
      <c r="H46" s="105"/>
      <c r="I46" s="101"/>
      <c r="J46" s="105"/>
      <c r="K46" s="104"/>
      <c r="L46" s="102"/>
      <c r="M46" s="207"/>
      <c r="N46" s="139"/>
      <c r="O46" s="136"/>
      <c r="P46" s="139"/>
      <c r="Q46" s="139"/>
      <c r="R46" s="139"/>
      <c r="S46" s="139"/>
      <c r="T46" s="139"/>
      <c r="U46" s="139"/>
      <c r="V46" s="139"/>
      <c r="W46" s="139"/>
      <c r="X46" s="139"/>
      <c r="Y46" s="53"/>
      <c r="Z46" s="139"/>
      <c r="AA46" s="139"/>
      <c r="AB46" s="297"/>
      <c r="AC46" s="262"/>
      <c r="AD46" s="139"/>
      <c r="AE46" s="139"/>
      <c r="AF46" s="297"/>
      <c r="AG46" s="139"/>
      <c r="AH46" s="139"/>
      <c r="AI46" s="139"/>
      <c r="AJ46" s="297"/>
      <c r="AK46" s="262"/>
      <c r="AL46" s="139"/>
      <c r="AM46" s="139"/>
      <c r="AN46" s="297"/>
      <c r="AP46" s="139"/>
      <c r="AQ46" s="139"/>
      <c r="AR46" s="297"/>
      <c r="AS46" s="139"/>
      <c r="AT46" s="139"/>
      <c r="AU46" s="139"/>
      <c r="AV46" s="297"/>
      <c r="AW46" s="139"/>
      <c r="AX46" s="139"/>
      <c r="AY46" s="139"/>
      <c r="AZ46" s="297"/>
      <c r="BA46" s="139"/>
      <c r="BB46" s="139"/>
      <c r="BC46" s="139"/>
      <c r="BD46" s="297"/>
      <c r="BE46" s="139"/>
      <c r="BF46" s="139"/>
      <c r="BG46" s="139"/>
      <c r="BH46" s="297"/>
      <c r="BJ46" s="139"/>
      <c r="BK46" s="139"/>
      <c r="BL46" s="297"/>
      <c r="BM46" s="139"/>
    </row>
    <row r="47" spans="1:65" s="115" customFormat="1" ht="15.75" customHeight="1">
      <c r="A47" s="326"/>
      <c r="B47" s="365"/>
      <c r="C47" s="129" t="s">
        <v>286</v>
      </c>
      <c r="D47" s="129"/>
      <c r="E47" s="129"/>
      <c r="F47" s="129"/>
      <c r="G47" s="129"/>
      <c r="H47" s="129"/>
      <c r="I47" s="129"/>
      <c r="J47" s="129"/>
      <c r="K47" s="129"/>
      <c r="L47" s="310"/>
      <c r="M47" s="311"/>
      <c r="N47" s="312"/>
      <c r="O47" s="333"/>
      <c r="P47" s="312"/>
      <c r="Q47" s="312"/>
      <c r="R47" s="312"/>
      <c r="S47" s="312"/>
      <c r="T47" s="312"/>
      <c r="U47" s="312"/>
      <c r="V47" s="312"/>
      <c r="W47" s="312"/>
      <c r="X47" s="312"/>
      <c r="Y47" s="397"/>
      <c r="Z47" s="312" t="str">
        <f>IF(AND(ISNUMBER($V47),ISNUMBER($X47)),IF((ABS($V47-$X47))&gt;0.49,$X47-$V47,0),"")</f>
        <v/>
      </c>
      <c r="AA47" s="312"/>
      <c r="AB47" s="325" t="str">
        <f>IF($V47="","",  IF($X47="","", IF($V47=0,"---",(IF(ISERROR(($X47/$V47)-1),"---",($X47/$V47)-1) ))))</f>
        <v/>
      </c>
      <c r="AC47" s="324"/>
      <c r="AD47" s="312" t="str">
        <f>IF(AND(ISNUMBER($P47),ISNUMBER($X47)),IF((ABS($P47-$X47))&gt;0.49,$X47-$P47,0),"")</f>
        <v/>
      </c>
      <c r="AE47" s="312"/>
      <c r="AF47" s="325" t="str">
        <f>IF($P47="","",  IF($X47="","", IF($P47=0,"---",(IF(ISERROR(($X47/$P47)-1),"---",($X47/$P47)-1) ))))</f>
        <v/>
      </c>
      <c r="AG47" s="312"/>
      <c r="AH47" s="312" t="str">
        <f>IF(AND(ISNUMBER($N47),ISNUMBER($X47)),IF((ABS($N47-$X47))&gt;0.49,$X47-$N47,0),"")</f>
        <v/>
      </c>
      <c r="AI47" s="312"/>
      <c r="AJ47" s="325" t="str">
        <f>IF($N47="","",  IF($X47="","", IF($N47=0,"---",(IF(ISERROR(($X47/$N47)-1),"---",($X47/$N47)-1) ))))</f>
        <v/>
      </c>
      <c r="AK47" s="324"/>
      <c r="AL47" s="312" t="str">
        <f>IF(AND(ISNUMBER($R47),ISNUMBER($X47)),IF((ABS($R47-$X47))&gt;0.49,$X47-$R47,0),"")</f>
        <v/>
      </c>
      <c r="AM47" s="312"/>
      <c r="AN47" s="325" t="str">
        <f>IF($R47="","",  IF($X47="","", IF($R47=0,"---",(IF(ISERROR(($X47/$R47)-1),"---",($X47/$R47)-1) ))))</f>
        <v/>
      </c>
      <c r="AP47" s="312" t="str">
        <f>IF(AND(ISNUMBER($T47),ISNUMBER($X47)),IF((ABS($T47-$X47))&gt;0.49,$X47-$T47,0),"")</f>
        <v/>
      </c>
      <c r="AQ47" s="312"/>
      <c r="AR47" s="325" t="str">
        <f>IF($T47="","",  IF($X47="","", IF($T47=0,"---",(IF(ISERROR(($X47/$T47)-1),"---",($X47/$T47)-1) ))))</f>
        <v/>
      </c>
      <c r="AS47" s="312"/>
      <c r="AT47" s="312" t="str">
        <f>IF(AND(ISNUMBER($R47),ISNUMBER($T47)),IF((ABS($R47-$T47))&gt;0.49,$T47-$R47,0),"")</f>
        <v/>
      </c>
      <c r="AU47" s="312"/>
      <c r="AV47" s="325" t="str">
        <f>IF($R47="","",  IF($T47="","", IF($R47=0,"---",(IF(ISERROR(($T47/$R47)-1),"---",($T47/$R47)-1) ))))</f>
        <v/>
      </c>
      <c r="AW47" s="312"/>
      <c r="AX47" s="312" t="str">
        <f>IF(AND(ISNUMBER($N47),ISNUMBER($V47)),IF((ABS($N47-$V47))&gt;0.49,$V47-$N47,0),"")</f>
        <v/>
      </c>
      <c r="AY47" s="312"/>
      <c r="AZ47" s="325" t="str">
        <f>IF($N47="","",  IF($V47="","", IF($N47=0,"---",(IF(ISERROR(($V47/$N47)-1),"---",($V47/$N47)-1) ))))</f>
        <v/>
      </c>
      <c r="BA47" s="312"/>
      <c r="BB47" s="312" t="str">
        <f>IF(AND(ISNUMBER($P47),ISNUMBER($V47)),IF((ABS($P47-$V47))&gt;0.49,$V47-$P47,0),"")</f>
        <v/>
      </c>
      <c r="BC47" s="312"/>
      <c r="BD47" s="325" t="str">
        <f>IF($P47="","",  IF($V47="","", IF($P47=0,"---",(IF(ISERROR(($V47/$P47)-1),"---",($V47/$P47)-1) ))))</f>
        <v/>
      </c>
      <c r="BE47" s="312"/>
      <c r="BF47" s="312" t="str">
        <f>IF(AND(ISNUMBER($R47),ISNUMBER($V47)),IF((ABS($R47-$V47))&gt;0.49,$V47-$R47,0),"")</f>
        <v/>
      </c>
      <c r="BG47" s="312"/>
      <c r="BH47" s="325" t="str">
        <f>IF($R47="","",  IF($V47="","", IF($R47=0,"---",(IF(ISERROR(($V47/$R47)-1),"---",($V47/$R47)-1) ))))</f>
        <v/>
      </c>
      <c r="BJ47" s="312" t="str">
        <f>IF(AND(ISNUMBER($T47),ISNUMBER($V47)),IF((ABS($T47-$V47))&gt;0.49,$V47-$T47,0),"")</f>
        <v/>
      </c>
      <c r="BK47" s="312"/>
      <c r="BL47" s="325" t="str">
        <f>IF($T47="","",  IF($V47="","", IF($T47=0,"---",(IF(ISERROR(($V47/$T47)-1),"---",($V47/$T47)-1) ))))</f>
        <v/>
      </c>
      <c r="BM47" s="312"/>
    </row>
    <row r="48" spans="1:65" s="115" customFormat="1" ht="15.75" customHeight="1">
      <c r="A48" s="326"/>
      <c r="B48" s="365"/>
      <c r="C48" s="129"/>
      <c r="D48" s="129"/>
      <c r="E48" s="129"/>
      <c r="F48" s="129"/>
      <c r="G48" s="129"/>
      <c r="H48" s="129"/>
      <c r="I48" s="129"/>
      <c r="J48" s="129"/>
      <c r="K48" s="129"/>
      <c r="L48" s="310"/>
      <c r="M48" s="311"/>
      <c r="N48" s="311"/>
      <c r="O48" s="333"/>
      <c r="P48" s="311"/>
      <c r="Q48" s="311"/>
      <c r="R48" s="323"/>
      <c r="S48" s="323"/>
      <c r="T48" s="323"/>
      <c r="U48" s="311"/>
      <c r="V48" s="323"/>
      <c r="W48" s="323"/>
      <c r="X48" s="323"/>
      <c r="Y48" s="323"/>
      <c r="Z48" s="312"/>
      <c r="AA48" s="311"/>
      <c r="AB48" s="325"/>
      <c r="AC48" s="324"/>
      <c r="AD48" s="312"/>
      <c r="AE48" s="311"/>
      <c r="AF48" s="325"/>
      <c r="AG48" s="311"/>
      <c r="AH48" s="312"/>
      <c r="AI48" s="311"/>
      <c r="AJ48" s="325"/>
      <c r="AK48" s="324"/>
      <c r="AL48" s="312"/>
      <c r="AM48" s="311"/>
      <c r="AN48" s="325"/>
      <c r="AP48" s="312"/>
      <c r="AQ48" s="311"/>
      <c r="AR48" s="325"/>
      <c r="AS48" s="311"/>
      <c r="AT48" s="312"/>
      <c r="AU48" s="311"/>
      <c r="AV48" s="325"/>
      <c r="AW48" s="311"/>
      <c r="AX48" s="312"/>
      <c r="AY48" s="311"/>
      <c r="AZ48" s="325"/>
      <c r="BA48" s="311"/>
      <c r="BB48" s="312"/>
      <c r="BC48" s="311"/>
      <c r="BD48" s="325"/>
      <c r="BE48" s="311"/>
      <c r="BF48" s="312"/>
      <c r="BG48" s="311"/>
      <c r="BH48" s="325"/>
      <c r="BJ48" s="312"/>
      <c r="BK48" s="311"/>
      <c r="BL48" s="325"/>
      <c r="BM48" s="311"/>
    </row>
    <row r="49" spans="1:65" s="115" customFormat="1" ht="15.75" customHeight="1">
      <c r="A49" s="326"/>
      <c r="B49" s="365"/>
      <c r="C49" s="242" t="s">
        <v>254</v>
      </c>
      <c r="D49" s="243"/>
      <c r="F49" s="129"/>
      <c r="G49" s="129"/>
      <c r="H49" s="129"/>
      <c r="I49" s="129"/>
      <c r="J49" s="129"/>
      <c r="K49" s="129"/>
      <c r="L49" s="310"/>
      <c r="M49" s="311"/>
      <c r="N49" s="311"/>
      <c r="O49" s="333"/>
      <c r="P49" s="311"/>
      <c r="Q49" s="311"/>
      <c r="R49" s="323"/>
      <c r="S49" s="323"/>
      <c r="T49" s="323"/>
      <c r="U49" s="311"/>
      <c r="V49" s="323"/>
      <c r="W49" s="323"/>
      <c r="X49" s="323"/>
      <c r="Y49" s="323"/>
      <c r="Z49" s="312" t="str">
        <f>IF(AND(ISNUMBER($V49),ISNUMBER($X49)),IF((ABS($V49-$X49))&gt;0.49,$X49-$V49,0),"")</f>
        <v/>
      </c>
      <c r="AA49" s="311"/>
      <c r="AB49" s="325" t="str">
        <f>IF($V49="","",  IF($X49="","", IF($V49=0,"---",(IF(ISERROR(($X49/$V49)-1),"---",($X49/$V49)-1) ))))</f>
        <v/>
      </c>
      <c r="AC49" s="324"/>
      <c r="AD49" s="312" t="str">
        <f>IF(AND(ISNUMBER($P49),ISNUMBER($X49)),IF((ABS($P49-$X49))&gt;0.49,$X49-$P49,0),"")</f>
        <v/>
      </c>
      <c r="AE49" s="311"/>
      <c r="AF49" s="325" t="str">
        <f>IF($P49="","",  IF($X49="","", IF($P49=0,"---",(IF(ISERROR(($X49/$P49)-1),"---",($X49/$P49)-1) ))))</f>
        <v/>
      </c>
      <c r="AG49" s="311"/>
      <c r="AH49" s="312" t="str">
        <f>IF(AND(ISNUMBER($N49),ISNUMBER($X49)),IF((ABS($N49-$X49))&gt;0.49,$X49-$N49,0),"")</f>
        <v/>
      </c>
      <c r="AI49" s="311"/>
      <c r="AJ49" s="325" t="str">
        <f>IF($N49="","",  IF($X49="","", IF($N49=0,"---",(IF(ISERROR(($X49/$N49)-1),"---",($X49/$N49)-1) ))))</f>
        <v/>
      </c>
      <c r="AK49" s="324"/>
      <c r="AL49" s="312" t="str">
        <f>IF(AND(ISNUMBER($R49),ISNUMBER($X49)),IF((ABS($R49-$X49))&gt;0.49,$X49-$R49,0),"")</f>
        <v/>
      </c>
      <c r="AM49" s="311"/>
      <c r="AN49" s="325" t="str">
        <f>IF($R49="","",  IF($X49="","", IF($R49=0,"---",(IF(ISERROR(($X49/$R49)-1),"---",($X49/$R49)-1) ))))</f>
        <v/>
      </c>
      <c r="AP49" s="312" t="str">
        <f>IF(AND(ISNUMBER($T49),ISNUMBER($X49)),IF((ABS($T49-$X49))&gt;0.49,$X49-$T49,0),"")</f>
        <v/>
      </c>
      <c r="AQ49" s="311"/>
      <c r="AR49" s="325" t="str">
        <f>IF($T49="","",  IF($X49="","", IF($T49=0,"---",(IF(ISERROR(($X49/$T49)-1),"---",($X49/$T49)-1) ))))</f>
        <v/>
      </c>
      <c r="AS49" s="311"/>
      <c r="AT49" s="312" t="str">
        <f>IF(AND(ISNUMBER($R49),ISNUMBER($T49)),IF((ABS($R49-$T49))&gt;0.49,$T49-$R49,0),"")</f>
        <v/>
      </c>
      <c r="AU49" s="311"/>
      <c r="AV49" s="325" t="str">
        <f>IF($R49="","",  IF($T49="","", IF($R49=0,"---",(IF(ISERROR(($T49/$R49)-1),"---",($T49/$R49)-1) ))))</f>
        <v/>
      </c>
      <c r="AW49" s="311"/>
      <c r="AX49" s="312" t="str">
        <f>IF(AND(ISNUMBER($N49),ISNUMBER($V49)),IF((ABS($N49-$V49))&gt;0.49,$V49-$N49,0),"")</f>
        <v/>
      </c>
      <c r="AY49" s="311"/>
      <c r="AZ49" s="325" t="str">
        <f>IF($N49="","",  IF($V49="","", IF($N49=0,"---",(IF(ISERROR(($V49/$N49)-1),"---",($V49/$N49)-1) ))))</f>
        <v/>
      </c>
      <c r="BA49" s="311"/>
      <c r="BB49" s="312" t="str">
        <f>IF(AND(ISNUMBER($P49),ISNUMBER($V49)),IF((ABS($P49-$V49))&gt;0.49,$V49-$P49,0),"")</f>
        <v/>
      </c>
      <c r="BC49" s="311"/>
      <c r="BD49" s="325" t="str">
        <f>IF($P49="","",  IF($V49="","", IF($P49=0,"---",(IF(ISERROR(($V49/$P49)-1),"---",($V49/$P49)-1) ))))</f>
        <v/>
      </c>
      <c r="BE49" s="311"/>
      <c r="BF49" s="312" t="str">
        <f>IF(AND(ISNUMBER($R49),ISNUMBER($V49)),IF((ABS($R49-$V49))&gt;0.49,$V49-$R49,0),"")</f>
        <v/>
      </c>
      <c r="BG49" s="311"/>
      <c r="BH49" s="325" t="str">
        <f>IF($R49="","",  IF($V49="","", IF($R49=0,"---",(IF(ISERROR(($V49/$R49)-1),"---",($V49/$R49)-1) ))))</f>
        <v/>
      </c>
      <c r="BJ49" s="312" t="str">
        <f>IF(AND(ISNUMBER($T49),ISNUMBER($V49)),IF((ABS($T49-$V49))&gt;0.49,$V49-$T49,0),"")</f>
        <v/>
      </c>
      <c r="BK49" s="311"/>
      <c r="BL49" s="325" t="str">
        <f>IF($T49="","",  IF($V49="","", IF($T49=0,"---",(IF(ISERROR(($V49/$T49)-1),"---",($V49/$T49)-1) ))))</f>
        <v/>
      </c>
      <c r="BM49" s="311"/>
    </row>
    <row r="50" spans="1:65" s="115" customFormat="1" ht="15.75" customHeight="1">
      <c r="A50" s="326"/>
      <c r="B50" s="365"/>
      <c r="D50" s="129"/>
      <c r="F50" s="129"/>
      <c r="G50" s="129"/>
      <c r="H50" s="129"/>
      <c r="I50" s="129"/>
      <c r="J50" s="129"/>
      <c r="K50" s="129"/>
      <c r="L50" s="310"/>
      <c r="M50" s="311"/>
      <c r="N50" s="311"/>
      <c r="O50" s="333"/>
      <c r="P50" s="311"/>
      <c r="Q50" s="311"/>
      <c r="R50" s="323"/>
      <c r="S50" s="323"/>
      <c r="T50" s="323"/>
      <c r="U50" s="311"/>
      <c r="V50" s="323"/>
      <c r="W50" s="323"/>
      <c r="X50" s="323"/>
      <c r="Y50" s="323"/>
      <c r="Z50" s="312"/>
      <c r="AA50" s="311"/>
      <c r="AB50" s="325"/>
      <c r="AC50" s="324"/>
      <c r="AD50" s="312"/>
      <c r="AE50" s="311"/>
      <c r="AF50" s="325"/>
      <c r="AG50" s="311"/>
      <c r="AH50" s="312"/>
      <c r="AI50" s="311"/>
      <c r="AJ50" s="325"/>
      <c r="AK50" s="324"/>
      <c r="AL50" s="312"/>
      <c r="AM50" s="311"/>
      <c r="AN50" s="325"/>
      <c r="AP50" s="312"/>
      <c r="AQ50" s="311"/>
      <c r="AR50" s="325"/>
      <c r="AS50" s="311"/>
      <c r="AT50" s="312"/>
      <c r="AU50" s="311"/>
      <c r="AV50" s="325"/>
      <c r="AW50" s="311"/>
      <c r="AX50" s="312"/>
      <c r="AY50" s="311"/>
      <c r="AZ50" s="325"/>
      <c r="BA50" s="311"/>
      <c r="BB50" s="312"/>
      <c r="BC50" s="311"/>
      <c r="BD50" s="325"/>
      <c r="BE50" s="311"/>
      <c r="BF50" s="312"/>
      <c r="BG50" s="311"/>
      <c r="BH50" s="325"/>
      <c r="BJ50" s="312"/>
      <c r="BK50" s="311"/>
      <c r="BL50" s="325"/>
      <c r="BM50" s="311"/>
    </row>
    <row r="51" spans="1:65" s="115" customFormat="1" ht="15.75" customHeight="1">
      <c r="A51" s="326"/>
      <c r="B51" s="365"/>
      <c r="C51" s="115" t="s">
        <v>391</v>
      </c>
      <c r="D51" s="129"/>
      <c r="F51" s="176"/>
      <c r="G51" s="176"/>
      <c r="H51" s="176"/>
      <c r="I51" s="176"/>
      <c r="J51" s="176"/>
      <c r="K51" s="176"/>
      <c r="L51" s="310"/>
      <c r="M51" s="311"/>
      <c r="N51" s="311"/>
      <c r="O51" s="345"/>
      <c r="P51" s="311"/>
      <c r="Q51" s="311"/>
      <c r="R51" s="323"/>
      <c r="S51" s="323"/>
      <c r="T51" s="323"/>
      <c r="U51" s="311"/>
      <c r="V51" s="323"/>
      <c r="W51" s="323"/>
      <c r="X51" s="323"/>
      <c r="Y51" s="323"/>
      <c r="Z51" s="312"/>
      <c r="AA51" s="311"/>
      <c r="AB51" s="325"/>
      <c r="AC51" s="324"/>
      <c r="AD51" s="312"/>
      <c r="AE51" s="311"/>
      <c r="AF51" s="325"/>
      <c r="AG51" s="311"/>
      <c r="AH51" s="312"/>
      <c r="AI51" s="311"/>
      <c r="AJ51" s="325"/>
      <c r="AK51" s="324"/>
      <c r="AL51" s="312"/>
      <c r="AM51" s="311"/>
      <c r="AN51" s="325"/>
      <c r="AP51" s="312"/>
      <c r="AQ51" s="311"/>
      <c r="AR51" s="325"/>
      <c r="AS51" s="311"/>
      <c r="AT51" s="312"/>
      <c r="AU51" s="311"/>
      <c r="AV51" s="325"/>
      <c r="AW51" s="311"/>
      <c r="AX51" s="312"/>
      <c r="AY51" s="311"/>
      <c r="AZ51" s="325"/>
      <c r="BA51" s="311"/>
      <c r="BB51" s="312"/>
      <c r="BC51" s="311"/>
      <c r="BD51" s="325"/>
      <c r="BE51" s="311"/>
      <c r="BF51" s="312"/>
      <c r="BG51" s="311"/>
      <c r="BH51" s="325"/>
      <c r="BJ51" s="312"/>
      <c r="BK51" s="311"/>
      <c r="BL51" s="325"/>
      <c r="BM51" s="311"/>
    </row>
    <row r="52" spans="1:65" s="115" customFormat="1" ht="15.75" customHeight="1">
      <c r="A52" s="326"/>
      <c r="B52" s="365"/>
      <c r="C52" s="115" t="s">
        <v>392</v>
      </c>
      <c r="D52" s="129"/>
      <c r="F52" s="176"/>
      <c r="G52" s="176"/>
      <c r="H52" s="176"/>
      <c r="I52" s="176"/>
      <c r="J52" s="176"/>
      <c r="K52" s="176"/>
      <c r="L52" s="310"/>
      <c r="M52" s="311"/>
      <c r="N52" s="311"/>
      <c r="O52" s="345"/>
      <c r="P52" s="311"/>
      <c r="Q52" s="311"/>
      <c r="R52" s="323"/>
      <c r="S52" s="323"/>
      <c r="T52" s="323"/>
      <c r="U52" s="311"/>
      <c r="V52" s="323"/>
      <c r="W52" s="323"/>
      <c r="X52" s="323"/>
      <c r="Y52" s="323"/>
      <c r="Z52" s="312"/>
      <c r="AA52" s="311"/>
      <c r="AB52" s="325" t="str">
        <f>IF($V52="","",  IF($X52="","", IF($V52=0,"---",(IF(ISERROR(($X52/$V52)-1),"---",($X52/$V52)-1) ))))</f>
        <v/>
      </c>
      <c r="AC52" s="324"/>
      <c r="AD52" s="312"/>
      <c r="AE52" s="311"/>
      <c r="AF52" s="325" t="str">
        <f>IF($P52="","",  IF($X52="","", IF($P52=0,"---",(IF(ISERROR(($X52/$P52)-1),"---",($X52/$P52)-1) ))))</f>
        <v/>
      </c>
      <c r="AG52" s="311"/>
      <c r="AH52" s="312"/>
      <c r="AI52" s="311"/>
      <c r="AJ52" s="325" t="str">
        <f>IF($N52="","",  IF($X52="","", IF($N52=0,"---",(IF(ISERROR(($X52/$N52)-1),"---",($X52/$N52)-1) ))))</f>
        <v/>
      </c>
      <c r="AK52" s="324"/>
      <c r="AL52" s="312"/>
      <c r="AM52" s="311"/>
      <c r="AN52" s="325" t="str">
        <f>IF($R52="","",  IF($X52="","", IF($R52=0,"---",(IF(ISERROR(($X52/$R52)-1),"---",($X52/$R52)-1) ))))</f>
        <v/>
      </c>
      <c r="AP52" s="312"/>
      <c r="AQ52" s="311"/>
      <c r="AR52" s="325" t="str">
        <f>IF($T52="","",  IF($X52="","", IF($T52=0,"---",(IF(ISERROR(($X52/$T52)-1),"---",($X52/$T52)-1) ))))</f>
        <v/>
      </c>
      <c r="AS52" s="311"/>
      <c r="AT52" s="312"/>
      <c r="AU52" s="311"/>
      <c r="AV52" s="325" t="str">
        <f>IF($R52="","",  IF($T52="","", IF($R52=0,"---",(IF(ISERROR(($T52/$R52)-1),"---",($T52/$R52)-1) ))))</f>
        <v/>
      </c>
      <c r="AW52" s="311"/>
      <c r="AX52" s="312"/>
      <c r="AY52" s="311"/>
      <c r="AZ52" s="325" t="str">
        <f>IF($N52="","",  IF($V52="","", IF($N52=0,"---",(IF(ISERROR(($V52/$N52)-1),"---",($V52/$N52)-1) ))))</f>
        <v/>
      </c>
      <c r="BA52" s="311"/>
      <c r="BB52" s="312"/>
      <c r="BC52" s="311"/>
      <c r="BD52" s="325" t="str">
        <f>IF($P52="","",  IF($V52="","", IF($P52=0,"---",(IF(ISERROR(($V52/$P52)-1),"---",($V52/$P52)-1) ))))</f>
        <v/>
      </c>
      <c r="BE52" s="311"/>
      <c r="BF52" s="312"/>
      <c r="BG52" s="311"/>
      <c r="BH52" s="325" t="str">
        <f>IF($R52="","",  IF($V52="","", IF($R52=0,"---",(IF(ISERROR(($V52/$R52)-1),"---",($V52/$R52)-1) ))))</f>
        <v/>
      </c>
      <c r="BJ52" s="312"/>
      <c r="BK52" s="311"/>
      <c r="BL52" s="325" t="str">
        <f>IF($T52="","",  IF($V52="","", IF($T52=0,"---",(IF(ISERROR(($V52/$T52)-1),"---",($V52/$T52)-1) ))))</f>
        <v/>
      </c>
      <c r="BM52" s="311"/>
    </row>
    <row r="53" spans="1:65" s="115" customFormat="1" ht="15.75" customHeight="1">
      <c r="A53" s="326"/>
      <c r="B53" s="365"/>
      <c r="D53" s="129"/>
      <c r="F53" s="176"/>
      <c r="G53" s="176"/>
      <c r="H53" s="176"/>
      <c r="I53" s="176"/>
      <c r="J53" s="176"/>
      <c r="K53" s="176"/>
      <c r="L53" s="310"/>
      <c r="M53" s="311"/>
      <c r="N53" s="311"/>
      <c r="O53" s="345"/>
      <c r="P53" s="311"/>
      <c r="Q53" s="311"/>
      <c r="R53" s="323"/>
      <c r="S53" s="323"/>
      <c r="T53" s="323"/>
      <c r="U53" s="311"/>
      <c r="V53" s="323"/>
      <c r="W53" s="323"/>
      <c r="X53" s="323"/>
      <c r="Y53" s="323"/>
      <c r="Z53" s="312"/>
      <c r="AA53" s="311"/>
      <c r="AB53" s="325"/>
      <c r="AC53" s="324"/>
      <c r="AD53" s="312"/>
      <c r="AE53" s="311"/>
      <c r="AF53" s="325"/>
      <c r="AG53" s="311"/>
      <c r="AH53" s="312"/>
      <c r="AI53" s="311"/>
      <c r="AJ53" s="325"/>
      <c r="AK53" s="324"/>
      <c r="AL53" s="312"/>
      <c r="AM53" s="311"/>
      <c r="AN53" s="325"/>
      <c r="AP53" s="312"/>
      <c r="AQ53" s="311"/>
      <c r="AR53" s="325"/>
      <c r="AS53" s="311"/>
      <c r="AT53" s="312"/>
      <c r="AU53" s="311"/>
      <c r="AV53" s="325"/>
      <c r="AW53" s="311"/>
      <c r="AX53" s="312"/>
      <c r="AY53" s="311"/>
      <c r="AZ53" s="325"/>
      <c r="BA53" s="311"/>
      <c r="BB53" s="312"/>
      <c r="BC53" s="311"/>
      <c r="BD53" s="325"/>
      <c r="BE53" s="311"/>
      <c r="BF53" s="312"/>
      <c r="BG53" s="311"/>
      <c r="BH53" s="325"/>
      <c r="BJ53" s="312"/>
      <c r="BK53" s="311"/>
      <c r="BL53" s="325"/>
      <c r="BM53" s="311"/>
    </row>
    <row r="54" spans="1:65" s="115" customFormat="1" ht="15.75" customHeight="1">
      <c r="A54" s="326"/>
      <c r="B54" s="365"/>
      <c r="C54" s="115" t="s">
        <v>265</v>
      </c>
      <c r="D54" s="129"/>
      <c r="F54" s="176"/>
      <c r="G54" s="176"/>
      <c r="H54" s="176"/>
      <c r="I54" s="176"/>
      <c r="J54" s="176"/>
      <c r="K54" s="176"/>
      <c r="L54" s="310"/>
      <c r="M54" s="311"/>
      <c r="N54" s="311"/>
      <c r="O54" s="345"/>
      <c r="P54" s="311"/>
      <c r="Q54" s="311"/>
      <c r="R54" s="323"/>
      <c r="S54" s="323"/>
      <c r="T54" s="323"/>
      <c r="U54" s="311"/>
      <c r="V54" s="323"/>
      <c r="W54" s="323"/>
      <c r="X54" s="323"/>
      <c r="Y54" s="323"/>
      <c r="Z54" s="312"/>
      <c r="AA54" s="311"/>
      <c r="AB54" s="325" t="str">
        <f t="shared" ref="AB54:AB117" si="0">IF($V54="","",  IF($X54="","", IF($V54=0,"---",(IF(ISERROR(($X54/$V54)-1),"---",($X54/$V54)-1) ))))</f>
        <v/>
      </c>
      <c r="AC54" s="324"/>
      <c r="AD54" s="312"/>
      <c r="AE54" s="311"/>
      <c r="AF54" s="325" t="str">
        <f t="shared" ref="AF54:AF85" si="1">IF($P54="","",  IF($X54="","", IF($P54=0,"---",(IF(ISERROR(($X54/$P54)-1),"---",($X54/$P54)-1) ))))</f>
        <v/>
      </c>
      <c r="AG54" s="311"/>
      <c r="AH54" s="312"/>
      <c r="AI54" s="311"/>
      <c r="AJ54" s="325" t="str">
        <f t="shared" ref="AJ54:AJ85" si="2">IF($N54="","",  IF($X54="","", IF($N54=0,"---",(IF(ISERROR(($X54/$N54)-1),"---",($X54/$N54)-1) ))))</f>
        <v/>
      </c>
      <c r="AK54" s="324"/>
      <c r="AL54" s="312"/>
      <c r="AM54" s="311"/>
      <c r="AN54" s="325" t="str">
        <f t="shared" ref="AN54:AN117" si="3">IF($R54="","",  IF($X54="","", IF($R54=0,"---",(IF(ISERROR(($X54/$R54)-1),"---",($X54/$R54)-1) ))))</f>
        <v/>
      </c>
      <c r="AP54" s="312"/>
      <c r="AQ54" s="311"/>
      <c r="AR54" s="325" t="str">
        <f t="shared" ref="AR54:AR117" si="4">IF($T54="","",  IF($X54="","", IF($T54=0,"---",(IF(ISERROR(($X54/$T54)-1),"---",($X54/$T54)-1) ))))</f>
        <v/>
      </c>
      <c r="AS54" s="311"/>
      <c r="AT54" s="312"/>
      <c r="AU54" s="311"/>
      <c r="AV54" s="325" t="str">
        <f t="shared" ref="AV54:AV117" si="5">IF($R54="","",  IF($T54="","", IF($R54=0,"---",(IF(ISERROR(($T54/$R54)-1),"---",($T54/$R54)-1) ))))</f>
        <v/>
      </c>
      <c r="AW54" s="311"/>
      <c r="AX54" s="312"/>
      <c r="AY54" s="311"/>
      <c r="AZ54" s="325" t="str">
        <f t="shared" ref="AZ54:AZ85" si="6">IF($N54="","",  IF($V54="","", IF($N54=0,"---",(IF(ISERROR(($V54/$N54)-1),"---",($V54/$N54)-1) ))))</f>
        <v/>
      </c>
      <c r="BA54" s="311"/>
      <c r="BB54" s="312"/>
      <c r="BC54" s="311"/>
      <c r="BD54" s="325" t="str">
        <f t="shared" ref="BD54:BD85" si="7">IF($P54="","",  IF($V54="","", IF($P54=0,"---",(IF(ISERROR(($V54/$P54)-1),"---",($V54/$P54)-1) ))))</f>
        <v/>
      </c>
      <c r="BE54" s="311"/>
      <c r="BF54" s="312"/>
      <c r="BG54" s="311"/>
      <c r="BH54" s="325" t="str">
        <f t="shared" ref="BH54:BH117" si="8">IF($R54="","",  IF($V54="","", IF($R54=0,"---",(IF(ISERROR(($V54/$R54)-1),"---",($V54/$R54)-1) ))))</f>
        <v/>
      </c>
      <c r="BJ54" s="312"/>
      <c r="BK54" s="311"/>
      <c r="BL54" s="325" t="str">
        <f t="shared" ref="BL54:BL117" si="9">IF($T54="","",  IF($V54="","", IF($T54=0,"---",(IF(ISERROR(($V54/$T54)-1),"---",($V54/$T54)-1) ))))</f>
        <v/>
      </c>
      <c r="BM54" s="311"/>
    </row>
    <row r="55" spans="1:65" s="113" customFormat="1" ht="17.25" customHeight="1">
      <c r="A55" s="375"/>
      <c r="B55" s="366"/>
      <c r="C55" s="214"/>
      <c r="D55" s="209"/>
      <c r="L55" s="116"/>
      <c r="M55" s="207"/>
      <c r="N55" s="207"/>
      <c r="O55" s="117"/>
      <c r="P55" s="207"/>
      <c r="Q55" s="207"/>
      <c r="R55" s="237"/>
      <c r="S55" s="237"/>
      <c r="T55" s="237"/>
      <c r="U55" s="207"/>
      <c r="V55" s="237"/>
      <c r="W55" s="237"/>
      <c r="X55" s="237"/>
      <c r="Y55" s="237"/>
      <c r="Z55" s="139" t="str">
        <f t="shared" ref="Z55:Z118" si="10">IF(AND(ISNUMBER($V55),ISNUMBER($X55)),IF((ABS($V55-$X55))&gt;0.49,$X55-$V55,0),"")</f>
        <v/>
      </c>
      <c r="AA55" s="207"/>
      <c r="AB55" s="297" t="str">
        <f t="shared" si="0"/>
        <v/>
      </c>
      <c r="AC55" s="262"/>
      <c r="AD55" s="139" t="str">
        <f t="shared" ref="AD55:AD86" si="11">IF(AND(ISNUMBER($P55),ISNUMBER($X55)),IF((ABS($P55-$X55))&gt;0.49,$X55-$P55,0),"")</f>
        <v/>
      </c>
      <c r="AE55" s="207"/>
      <c r="AF55" s="297" t="str">
        <f t="shared" si="1"/>
        <v/>
      </c>
      <c r="AG55" s="207"/>
      <c r="AH55" s="139" t="str">
        <f t="shared" ref="AH55:AH86" si="12">IF(AND(ISNUMBER($N55),ISNUMBER($X55)),IF((ABS($N55-$X55))&gt;0.49,$X55-$N55,0),"")</f>
        <v/>
      </c>
      <c r="AI55" s="207"/>
      <c r="AJ55" s="297" t="str">
        <f t="shared" si="2"/>
        <v/>
      </c>
      <c r="AK55" s="262"/>
      <c r="AL55" s="139" t="str">
        <f t="shared" ref="AL55:AL118" si="13">IF(AND(ISNUMBER($R55),ISNUMBER($X55)),IF((ABS($R55-$X55))&gt;0.49,$X55-$R55,0),"")</f>
        <v/>
      </c>
      <c r="AM55" s="207"/>
      <c r="AN55" s="297" t="str">
        <f t="shared" si="3"/>
        <v/>
      </c>
      <c r="AP55" s="139" t="str">
        <f t="shared" ref="AP55:AP118" si="14">IF(AND(ISNUMBER($T55),ISNUMBER($X55)),IF((ABS($T55-$X55))&gt;0.49,$X55-$T55,0),"")</f>
        <v/>
      </c>
      <c r="AQ55" s="207"/>
      <c r="AR55" s="297" t="str">
        <f t="shared" si="4"/>
        <v/>
      </c>
      <c r="AS55" s="207"/>
      <c r="AT55" s="139" t="str">
        <f t="shared" ref="AT55:AT118" si="15">IF(AND(ISNUMBER($R55),ISNUMBER($T55)),IF((ABS($R55-$T55))&gt;0.49,$T55-$R55,0),"")</f>
        <v/>
      </c>
      <c r="AU55" s="207"/>
      <c r="AV55" s="297" t="str">
        <f t="shared" si="5"/>
        <v/>
      </c>
      <c r="AW55" s="207"/>
      <c r="AX55" s="139" t="str">
        <f t="shared" ref="AX55:AX86" si="16">IF(AND(ISNUMBER($N55),ISNUMBER($V55)),IF((ABS($N55-$V55))&gt;0.49,$V55-$N55,0),"")</f>
        <v/>
      </c>
      <c r="AY55" s="207"/>
      <c r="AZ55" s="297" t="str">
        <f t="shared" si="6"/>
        <v/>
      </c>
      <c r="BA55" s="207"/>
      <c r="BB55" s="139" t="str">
        <f t="shared" ref="BB55:BB86" si="17">IF(AND(ISNUMBER($P55),ISNUMBER($V55)),IF((ABS($P55-$V55))&gt;0.49,$V55-$P55,0),"")</f>
        <v/>
      </c>
      <c r="BC55" s="207"/>
      <c r="BD55" s="297" t="str">
        <f t="shared" si="7"/>
        <v/>
      </c>
      <c r="BE55" s="207"/>
      <c r="BF55" s="139" t="str">
        <f t="shared" ref="BF55:BF118" si="18">IF(AND(ISNUMBER($R55),ISNUMBER($V55)),IF((ABS($R55-$V55))&gt;0.49,$V55-$R55,0),"")</f>
        <v/>
      </c>
      <c r="BG55" s="207"/>
      <c r="BH55" s="297" t="str">
        <f t="shared" si="8"/>
        <v/>
      </c>
      <c r="BJ55" s="139" t="str">
        <f t="shared" ref="BJ55:BJ118" si="19">IF(AND(ISNUMBER($T55),ISNUMBER($V55)),IF((ABS($T55-$V55))&gt;0.49,$V55-$T55,0),"")</f>
        <v/>
      </c>
      <c r="BK55" s="207"/>
      <c r="BL55" s="297" t="str">
        <f t="shared" si="9"/>
        <v/>
      </c>
      <c r="BM55" s="207"/>
    </row>
    <row r="56" spans="1:65" s="251" customFormat="1" ht="17.25" customHeight="1">
      <c r="A56" s="375"/>
      <c r="B56" s="367"/>
      <c r="C56" s="252"/>
      <c r="D56" s="253"/>
      <c r="E56" s="254"/>
      <c r="L56" s="255"/>
      <c r="M56" s="237"/>
      <c r="N56" s="237"/>
      <c r="O56" s="246"/>
      <c r="P56" s="237"/>
      <c r="Q56" s="237"/>
      <c r="R56" s="237"/>
      <c r="S56" s="237"/>
      <c r="T56" s="237"/>
      <c r="U56" s="237"/>
      <c r="V56" s="237"/>
      <c r="W56" s="237"/>
      <c r="X56" s="237"/>
      <c r="Y56" s="237"/>
      <c r="Z56" s="139" t="str">
        <f t="shared" si="10"/>
        <v/>
      </c>
      <c r="AA56" s="237"/>
      <c r="AB56" s="297" t="str">
        <f t="shared" si="0"/>
        <v/>
      </c>
      <c r="AC56" s="262"/>
      <c r="AD56" s="139" t="str">
        <f t="shared" si="11"/>
        <v/>
      </c>
      <c r="AE56" s="237"/>
      <c r="AF56" s="297" t="str">
        <f t="shared" si="1"/>
        <v/>
      </c>
      <c r="AG56" s="237"/>
      <c r="AH56" s="139" t="str">
        <f t="shared" si="12"/>
        <v/>
      </c>
      <c r="AI56" s="237"/>
      <c r="AJ56" s="297" t="str">
        <f t="shared" si="2"/>
        <v/>
      </c>
      <c r="AK56" s="262"/>
      <c r="AL56" s="139" t="str">
        <f t="shared" si="13"/>
        <v/>
      </c>
      <c r="AM56" s="237"/>
      <c r="AN56" s="297" t="str">
        <f t="shared" si="3"/>
        <v/>
      </c>
      <c r="AP56" s="139" t="str">
        <f t="shared" si="14"/>
        <v/>
      </c>
      <c r="AQ56" s="237"/>
      <c r="AR56" s="297" t="str">
        <f t="shared" si="4"/>
        <v/>
      </c>
      <c r="AS56" s="237"/>
      <c r="AT56" s="139" t="str">
        <f t="shared" si="15"/>
        <v/>
      </c>
      <c r="AU56" s="237"/>
      <c r="AV56" s="297" t="str">
        <f t="shared" si="5"/>
        <v/>
      </c>
      <c r="AW56" s="237"/>
      <c r="AX56" s="139" t="str">
        <f t="shared" si="16"/>
        <v/>
      </c>
      <c r="AY56" s="237"/>
      <c r="AZ56" s="297" t="str">
        <f t="shared" si="6"/>
        <v/>
      </c>
      <c r="BA56" s="237"/>
      <c r="BB56" s="139" t="str">
        <f t="shared" si="17"/>
        <v/>
      </c>
      <c r="BC56" s="237"/>
      <c r="BD56" s="297" t="str">
        <f t="shared" si="7"/>
        <v/>
      </c>
      <c r="BE56" s="237"/>
      <c r="BF56" s="139" t="str">
        <f t="shared" si="18"/>
        <v/>
      </c>
      <c r="BG56" s="237"/>
      <c r="BH56" s="297" t="str">
        <f t="shared" si="8"/>
        <v/>
      </c>
      <c r="BJ56" s="139" t="str">
        <f t="shared" si="19"/>
        <v/>
      </c>
      <c r="BK56" s="237"/>
      <c r="BL56" s="297" t="str">
        <f t="shared" si="9"/>
        <v/>
      </c>
      <c r="BM56" s="237"/>
    </row>
    <row r="57" spans="1:65" ht="15.75" customHeight="1">
      <c r="B57" s="365"/>
      <c r="C57" s="21"/>
      <c r="D57" s="101"/>
      <c r="E57" s="101"/>
      <c r="F57" s="101"/>
      <c r="G57" s="101"/>
      <c r="H57" s="101"/>
      <c r="I57" s="101"/>
      <c r="J57" s="101"/>
      <c r="K57" s="104"/>
      <c r="L57" s="26"/>
      <c r="M57" s="207"/>
      <c r="N57" s="207"/>
      <c r="O57" s="142"/>
      <c r="P57" s="207"/>
      <c r="Q57" s="207"/>
      <c r="R57" s="237"/>
      <c r="S57" s="237"/>
      <c r="T57" s="237"/>
      <c r="U57" s="207"/>
      <c r="V57" s="237"/>
      <c r="W57" s="237"/>
      <c r="X57" s="237"/>
      <c r="Y57" s="237"/>
      <c r="Z57" s="139" t="str">
        <f t="shared" si="10"/>
        <v/>
      </c>
      <c r="AA57" s="207"/>
      <c r="AB57" s="297" t="str">
        <f t="shared" si="0"/>
        <v/>
      </c>
      <c r="AC57" s="262"/>
      <c r="AD57" s="139" t="str">
        <f t="shared" si="11"/>
        <v/>
      </c>
      <c r="AE57" s="207"/>
      <c r="AF57" s="297" t="str">
        <f t="shared" si="1"/>
        <v/>
      </c>
      <c r="AG57" s="207"/>
      <c r="AH57" s="139" t="str">
        <f t="shared" si="12"/>
        <v/>
      </c>
      <c r="AI57" s="207"/>
      <c r="AJ57" s="297" t="str">
        <f t="shared" si="2"/>
        <v/>
      </c>
      <c r="AK57" s="262"/>
      <c r="AL57" s="139" t="str">
        <f t="shared" si="13"/>
        <v/>
      </c>
      <c r="AM57" s="207"/>
      <c r="AN57" s="297" t="str">
        <f t="shared" si="3"/>
        <v/>
      </c>
      <c r="AP57" s="139" t="str">
        <f t="shared" si="14"/>
        <v/>
      </c>
      <c r="AQ57" s="207"/>
      <c r="AR57" s="297" t="str">
        <f t="shared" si="4"/>
        <v/>
      </c>
      <c r="AS57" s="207"/>
      <c r="AT57" s="139" t="str">
        <f t="shared" si="15"/>
        <v/>
      </c>
      <c r="AU57" s="207"/>
      <c r="AV57" s="297" t="str">
        <f t="shared" si="5"/>
        <v/>
      </c>
      <c r="AW57" s="207"/>
      <c r="AX57" s="139" t="str">
        <f t="shared" si="16"/>
        <v/>
      </c>
      <c r="AY57" s="207"/>
      <c r="AZ57" s="297" t="str">
        <f t="shared" si="6"/>
        <v/>
      </c>
      <c r="BA57" s="207"/>
      <c r="BB57" s="139" t="str">
        <f t="shared" si="17"/>
        <v/>
      </c>
      <c r="BC57" s="207"/>
      <c r="BD57" s="297" t="str">
        <f t="shared" si="7"/>
        <v/>
      </c>
      <c r="BE57" s="207"/>
      <c r="BF57" s="139" t="str">
        <f t="shared" si="18"/>
        <v/>
      </c>
      <c r="BG57" s="207"/>
      <c r="BH57" s="297" t="str">
        <f t="shared" si="8"/>
        <v/>
      </c>
      <c r="BJ57" s="139" t="str">
        <f t="shared" si="19"/>
        <v/>
      </c>
      <c r="BK57" s="207"/>
      <c r="BL57" s="297" t="str">
        <f t="shared" si="9"/>
        <v/>
      </c>
      <c r="BM57" s="207"/>
    </row>
    <row r="58" spans="1:65" ht="15.75" customHeight="1">
      <c r="B58" s="365"/>
      <c r="C58" s="20" t="s">
        <v>88</v>
      </c>
      <c r="D58" s="103"/>
      <c r="E58" s="103"/>
      <c r="F58" s="103"/>
      <c r="G58" s="103"/>
      <c r="H58" s="103"/>
      <c r="I58" s="103"/>
      <c r="J58" s="103"/>
      <c r="K58" s="104"/>
      <c r="L58" s="26"/>
      <c r="M58" s="207"/>
      <c r="N58" s="207"/>
      <c r="O58" s="142"/>
      <c r="P58" s="207"/>
      <c r="Q58" s="207"/>
      <c r="R58" s="237"/>
      <c r="S58" s="237"/>
      <c r="T58" s="237"/>
      <c r="U58" s="207"/>
      <c r="V58" s="237"/>
      <c r="W58" s="237"/>
      <c r="X58" s="237"/>
      <c r="Y58" s="237"/>
      <c r="Z58" s="139" t="str">
        <f t="shared" si="10"/>
        <v/>
      </c>
      <c r="AA58" s="207"/>
      <c r="AB58" s="297" t="str">
        <f t="shared" si="0"/>
        <v/>
      </c>
      <c r="AC58" s="262"/>
      <c r="AD58" s="139" t="str">
        <f t="shared" si="11"/>
        <v/>
      </c>
      <c r="AE58" s="207"/>
      <c r="AF58" s="297" t="str">
        <f t="shared" si="1"/>
        <v/>
      </c>
      <c r="AG58" s="207"/>
      <c r="AH58" s="139" t="str">
        <f t="shared" si="12"/>
        <v/>
      </c>
      <c r="AI58" s="207"/>
      <c r="AJ58" s="297" t="str">
        <f t="shared" si="2"/>
        <v/>
      </c>
      <c r="AK58" s="262"/>
      <c r="AL58" s="139" t="str">
        <f t="shared" si="13"/>
        <v/>
      </c>
      <c r="AM58" s="207"/>
      <c r="AN58" s="297" t="str">
        <f t="shared" si="3"/>
        <v/>
      </c>
      <c r="AP58" s="139" t="str">
        <f t="shared" si="14"/>
        <v/>
      </c>
      <c r="AQ58" s="207"/>
      <c r="AR58" s="297" t="str">
        <f t="shared" si="4"/>
        <v/>
      </c>
      <c r="AS58" s="207"/>
      <c r="AT58" s="139" t="str">
        <f t="shared" si="15"/>
        <v/>
      </c>
      <c r="AU58" s="207"/>
      <c r="AV58" s="297" t="str">
        <f t="shared" si="5"/>
        <v/>
      </c>
      <c r="AW58" s="207"/>
      <c r="AX58" s="139" t="str">
        <f t="shared" si="16"/>
        <v/>
      </c>
      <c r="AY58" s="207"/>
      <c r="AZ58" s="297" t="str">
        <f t="shared" si="6"/>
        <v/>
      </c>
      <c r="BA58" s="207"/>
      <c r="BB58" s="139" t="str">
        <f t="shared" si="17"/>
        <v/>
      </c>
      <c r="BC58" s="207"/>
      <c r="BD58" s="297" t="str">
        <f t="shared" si="7"/>
        <v/>
      </c>
      <c r="BE58" s="207"/>
      <c r="BF58" s="139" t="str">
        <f t="shared" si="18"/>
        <v/>
      </c>
      <c r="BG58" s="207"/>
      <c r="BH58" s="297" t="str">
        <f t="shared" si="8"/>
        <v/>
      </c>
      <c r="BJ58" s="139" t="str">
        <f t="shared" si="19"/>
        <v/>
      </c>
      <c r="BK58" s="207"/>
      <c r="BL58" s="297" t="str">
        <f t="shared" si="9"/>
        <v/>
      </c>
      <c r="BM58" s="207"/>
    </row>
    <row r="59" spans="1:65" s="98" customFormat="1" ht="15.75" customHeight="1">
      <c r="A59" s="84"/>
      <c r="B59" s="368"/>
      <c r="C59" s="33"/>
      <c r="D59" s="105"/>
      <c r="E59" s="105"/>
      <c r="F59" s="105"/>
      <c r="G59" s="105"/>
      <c r="H59" s="105"/>
      <c r="I59" s="105"/>
      <c r="J59" s="105"/>
      <c r="K59" s="108"/>
      <c r="L59" s="34"/>
      <c r="M59" s="207"/>
      <c r="N59" s="207"/>
      <c r="O59" s="145"/>
      <c r="P59" s="207"/>
      <c r="Q59" s="207"/>
      <c r="R59" s="237"/>
      <c r="S59" s="237"/>
      <c r="T59" s="237"/>
      <c r="U59" s="207"/>
      <c r="V59" s="237"/>
      <c r="W59" s="237"/>
      <c r="X59" s="237"/>
      <c r="Y59" s="237"/>
      <c r="Z59" s="139" t="str">
        <f t="shared" si="10"/>
        <v/>
      </c>
      <c r="AA59" s="207"/>
      <c r="AB59" s="297" t="str">
        <f t="shared" si="0"/>
        <v/>
      </c>
      <c r="AC59" s="262"/>
      <c r="AD59" s="139" t="str">
        <f t="shared" si="11"/>
        <v/>
      </c>
      <c r="AE59" s="207"/>
      <c r="AF59" s="297" t="str">
        <f t="shared" si="1"/>
        <v/>
      </c>
      <c r="AG59" s="207"/>
      <c r="AH59" s="139" t="str">
        <f t="shared" si="12"/>
        <v/>
      </c>
      <c r="AI59" s="207"/>
      <c r="AJ59" s="297" t="str">
        <f t="shared" si="2"/>
        <v/>
      </c>
      <c r="AK59" s="262"/>
      <c r="AL59" s="139" t="str">
        <f t="shared" si="13"/>
        <v/>
      </c>
      <c r="AM59" s="207"/>
      <c r="AN59" s="297" t="str">
        <f t="shared" si="3"/>
        <v/>
      </c>
      <c r="AP59" s="139" t="str">
        <f t="shared" si="14"/>
        <v/>
      </c>
      <c r="AQ59" s="207"/>
      <c r="AR59" s="297" t="str">
        <f t="shared" si="4"/>
        <v/>
      </c>
      <c r="AS59" s="207"/>
      <c r="AT59" s="139" t="str">
        <f t="shared" si="15"/>
        <v/>
      </c>
      <c r="AU59" s="207"/>
      <c r="AV59" s="297" t="str">
        <f t="shared" si="5"/>
        <v/>
      </c>
      <c r="AW59" s="207"/>
      <c r="AX59" s="139" t="str">
        <f t="shared" si="16"/>
        <v/>
      </c>
      <c r="AY59" s="207"/>
      <c r="AZ59" s="297" t="str">
        <f t="shared" si="6"/>
        <v/>
      </c>
      <c r="BA59" s="207"/>
      <c r="BB59" s="139" t="str">
        <f t="shared" si="17"/>
        <v/>
      </c>
      <c r="BC59" s="207"/>
      <c r="BD59" s="297" t="str">
        <f t="shared" si="7"/>
        <v/>
      </c>
      <c r="BE59" s="207"/>
      <c r="BF59" s="139" t="str">
        <f t="shared" si="18"/>
        <v/>
      </c>
      <c r="BG59" s="207"/>
      <c r="BH59" s="297" t="str">
        <f t="shared" si="8"/>
        <v/>
      </c>
      <c r="BJ59" s="139" t="str">
        <f t="shared" si="19"/>
        <v/>
      </c>
      <c r="BK59" s="207"/>
      <c r="BL59" s="297" t="str">
        <f t="shared" si="9"/>
        <v/>
      </c>
      <c r="BM59" s="207"/>
    </row>
    <row r="60" spans="1:65" ht="15.75" customHeight="1">
      <c r="B60" s="365"/>
      <c r="C60" s="78">
        <v>4</v>
      </c>
      <c r="D60" s="101" t="s">
        <v>45</v>
      </c>
      <c r="E60" s="105"/>
      <c r="F60" s="105"/>
      <c r="G60" s="105"/>
      <c r="H60" s="105"/>
      <c r="I60" s="105"/>
      <c r="J60" s="105"/>
      <c r="K60" s="166"/>
      <c r="L60" s="106"/>
      <c r="M60" s="207"/>
      <c r="N60" s="207"/>
      <c r="O60" s="145"/>
      <c r="P60" s="207"/>
      <c r="Q60" s="207"/>
      <c r="R60" s="237"/>
      <c r="S60" s="237"/>
      <c r="T60" s="237"/>
      <c r="U60" s="207"/>
      <c r="V60" s="237"/>
      <c r="W60" s="237"/>
      <c r="X60" s="237"/>
      <c r="Y60" s="237"/>
      <c r="Z60" s="139" t="str">
        <f t="shared" si="10"/>
        <v/>
      </c>
      <c r="AA60" s="207"/>
      <c r="AB60" s="297" t="str">
        <f t="shared" si="0"/>
        <v/>
      </c>
      <c r="AC60" s="262"/>
      <c r="AD60" s="139" t="str">
        <f t="shared" si="11"/>
        <v/>
      </c>
      <c r="AE60" s="207"/>
      <c r="AF60" s="297" t="str">
        <f t="shared" si="1"/>
        <v/>
      </c>
      <c r="AG60" s="207"/>
      <c r="AH60" s="139" t="str">
        <f t="shared" si="12"/>
        <v/>
      </c>
      <c r="AI60" s="207"/>
      <c r="AJ60" s="297" t="str">
        <f t="shared" si="2"/>
        <v/>
      </c>
      <c r="AK60" s="262"/>
      <c r="AL60" s="139" t="str">
        <f t="shared" si="13"/>
        <v/>
      </c>
      <c r="AM60" s="207"/>
      <c r="AN60" s="297" t="str">
        <f t="shared" si="3"/>
        <v/>
      </c>
      <c r="AP60" s="139" t="str">
        <f t="shared" si="14"/>
        <v/>
      </c>
      <c r="AQ60" s="207"/>
      <c r="AR60" s="297" t="str">
        <f t="shared" si="4"/>
        <v/>
      </c>
      <c r="AS60" s="207"/>
      <c r="AT60" s="139" t="str">
        <f t="shared" si="15"/>
        <v/>
      </c>
      <c r="AU60" s="207"/>
      <c r="AV60" s="297" t="str">
        <f t="shared" si="5"/>
        <v/>
      </c>
      <c r="AW60" s="207"/>
      <c r="AX60" s="139" t="str">
        <f t="shared" si="16"/>
        <v/>
      </c>
      <c r="AY60" s="207"/>
      <c r="AZ60" s="297" t="str">
        <f t="shared" si="6"/>
        <v/>
      </c>
      <c r="BA60" s="207"/>
      <c r="BB60" s="139" t="str">
        <f t="shared" si="17"/>
        <v/>
      </c>
      <c r="BC60" s="207"/>
      <c r="BD60" s="297" t="str">
        <f t="shared" si="7"/>
        <v/>
      </c>
      <c r="BE60" s="207"/>
      <c r="BF60" s="139" t="str">
        <f t="shared" si="18"/>
        <v/>
      </c>
      <c r="BG60" s="207"/>
      <c r="BH60" s="297" t="str">
        <f t="shared" si="8"/>
        <v/>
      </c>
      <c r="BJ60" s="139" t="str">
        <f t="shared" si="19"/>
        <v/>
      </c>
      <c r="BK60" s="207"/>
      <c r="BL60" s="297" t="str">
        <f t="shared" si="9"/>
        <v/>
      </c>
      <c r="BM60" s="207"/>
    </row>
    <row r="61" spans="1:65" ht="15.75" customHeight="1">
      <c r="B61" s="364">
        <v>20</v>
      </c>
      <c r="C61" s="23"/>
      <c r="D61" s="22" t="s">
        <v>38</v>
      </c>
      <c r="E61" s="105" t="s">
        <v>46</v>
      </c>
      <c r="F61" s="105"/>
      <c r="G61" s="105"/>
      <c r="H61" s="105"/>
      <c r="I61" s="105"/>
      <c r="J61" s="105"/>
      <c r="K61" s="110"/>
      <c r="L61" s="106" t="s">
        <v>29</v>
      </c>
      <c r="M61" s="207"/>
      <c r="N61" s="139">
        <f>VLOOKUP($B61,'[1]09-10-11'!$A$4:$EA$400,MATCH(N$2, '[1]09-10-11'!$A$4:$EA$4, 0))</f>
        <v>374751</v>
      </c>
      <c r="O61" s="143"/>
      <c r="P61" s="139">
        <f>VLOOKUP($B61,'[1]09-10-11'!$A$4:$EA$400,MATCH(P$2, '[1]09-10-11'!$A$4:$EA$4, 0))</f>
        <v>374751</v>
      </c>
      <c r="Q61" s="139"/>
      <c r="R61" s="139">
        <f>VLOOKUP($B61,'[1]09-10-11'!$A$4:$EA$400,MATCH(R$2, '[1]09-10-11'!$A$4:$EA$4, 0))</f>
        <v>374751</v>
      </c>
      <c r="S61" s="139"/>
      <c r="T61" s="139" t="e">
        <f>VLOOKUP($B61,'[1]09-10-11'!$A$4:$EA$400,MATCH(T$2, '[1]09-10-11'!$A$4:$EA$4, 0))</f>
        <v>#N/A</v>
      </c>
      <c r="U61" s="139"/>
      <c r="V61" s="139">
        <f>VLOOKUP($B61,'[1]09-10-11'!$A$4:$EA$400,MATCH(V$2, '[1]09-10-11'!$A$4:$EA$4, 0))</f>
        <v>374751</v>
      </c>
      <c r="W61" s="139"/>
      <c r="X61" s="139">
        <f>VLOOKUP($B61,'[1]09-10-11'!$A$4:$EA$400,MATCH(X$2, '[1]09-10-11'!$A$4:$EA$4, 0))</f>
        <v>374751</v>
      </c>
      <c r="Y61" s="53"/>
      <c r="Z61" s="139">
        <f t="shared" si="10"/>
        <v>0</v>
      </c>
      <c r="AA61" s="139"/>
      <c r="AB61" s="297">
        <f t="shared" si="0"/>
        <v>0</v>
      </c>
      <c r="AC61" s="262"/>
      <c r="AD61" s="139">
        <f t="shared" si="11"/>
        <v>0</v>
      </c>
      <c r="AE61" s="139"/>
      <c r="AF61" s="297">
        <f t="shared" si="1"/>
        <v>0</v>
      </c>
      <c r="AG61" s="139"/>
      <c r="AH61" s="139">
        <f t="shared" si="12"/>
        <v>0</v>
      </c>
      <c r="AI61" s="139"/>
      <c r="AJ61" s="297">
        <f t="shared" si="2"/>
        <v>0</v>
      </c>
      <c r="AK61" s="262"/>
      <c r="AL61" s="139">
        <f t="shared" si="13"/>
        <v>0</v>
      </c>
      <c r="AM61" s="139"/>
      <c r="AN61" s="297">
        <f t="shared" si="3"/>
        <v>0</v>
      </c>
      <c r="AP61" s="139" t="str">
        <f t="shared" si="14"/>
        <v/>
      </c>
      <c r="AQ61" s="139"/>
      <c r="AR61" s="297" t="e">
        <f t="shared" si="4"/>
        <v>#N/A</v>
      </c>
      <c r="AS61" s="139"/>
      <c r="AT61" s="139" t="str">
        <f t="shared" si="15"/>
        <v/>
      </c>
      <c r="AU61" s="139"/>
      <c r="AV61" s="297" t="e">
        <f t="shared" si="5"/>
        <v>#N/A</v>
      </c>
      <c r="AW61" s="139"/>
      <c r="AX61" s="139">
        <f t="shared" si="16"/>
        <v>0</v>
      </c>
      <c r="AY61" s="139"/>
      <c r="AZ61" s="297">
        <f t="shared" si="6"/>
        <v>0</v>
      </c>
      <c r="BA61" s="139"/>
      <c r="BB61" s="139">
        <f t="shared" si="17"/>
        <v>0</v>
      </c>
      <c r="BC61" s="139"/>
      <c r="BD61" s="297">
        <f t="shared" si="7"/>
        <v>0</v>
      </c>
      <c r="BE61" s="139"/>
      <c r="BF61" s="139">
        <f t="shared" si="18"/>
        <v>0</v>
      </c>
      <c r="BG61" s="139"/>
      <c r="BH61" s="297">
        <f t="shared" si="8"/>
        <v>0</v>
      </c>
      <c r="BJ61" s="139" t="str">
        <f t="shared" si="19"/>
        <v/>
      </c>
      <c r="BK61" s="139"/>
      <c r="BL61" s="297" t="e">
        <f t="shared" si="9"/>
        <v>#N/A</v>
      </c>
      <c r="BM61" s="139"/>
    </row>
    <row r="62" spans="1:65" ht="15.75" customHeight="1">
      <c r="B62" s="364">
        <v>22</v>
      </c>
      <c r="C62" s="23"/>
      <c r="D62" s="22" t="s">
        <v>13</v>
      </c>
      <c r="E62" s="105" t="s">
        <v>47</v>
      </c>
      <c r="F62" s="105"/>
      <c r="G62" s="105"/>
      <c r="H62" s="105"/>
      <c r="I62" s="105"/>
      <c r="J62" s="105"/>
      <c r="K62" s="52"/>
      <c r="L62" s="106" t="s">
        <v>29</v>
      </c>
      <c r="M62" s="207"/>
      <c r="N62" s="141">
        <f>VLOOKUP($B62,'[1]09-10-11'!$A$4:$EA$400,MATCH(N$2, '[1]09-10-11'!$A$4:$EA$4, 0))</f>
        <v>47614</v>
      </c>
      <c r="O62" s="143"/>
      <c r="P62" s="141">
        <f>VLOOKUP($B62,'[1]09-10-11'!$A$4:$EA$400,MATCH(P$2, '[1]09-10-11'!$A$4:$EA$4, 0))</f>
        <v>47614</v>
      </c>
      <c r="Q62" s="141"/>
      <c r="R62" s="141">
        <f>VLOOKUP($B62,'[1]09-10-11'!$A$4:$EA$400,MATCH(R$2, '[1]09-10-11'!$A$4:$EA$4, 0))</f>
        <v>47614</v>
      </c>
      <c r="S62" s="141"/>
      <c r="T62" s="141" t="e">
        <f>VLOOKUP($B62,'[1]09-10-11'!$A$4:$EA$400,MATCH(T$2, '[1]09-10-11'!$A$4:$EA$4, 0))</f>
        <v>#N/A</v>
      </c>
      <c r="U62" s="141"/>
      <c r="V62" s="141">
        <f>VLOOKUP($B62,'[1]09-10-11'!$A$4:$EA$400,MATCH(V$2, '[1]09-10-11'!$A$4:$EA$4, 0))</f>
        <v>47614</v>
      </c>
      <c r="W62" s="141"/>
      <c r="X62" s="141">
        <f>VLOOKUP($B62,'[1]09-10-11'!$A$4:$EA$400,MATCH(X$2, '[1]09-10-11'!$A$4:$EA$4, 0))</f>
        <v>47614</v>
      </c>
      <c r="Y62" s="53"/>
      <c r="Z62" s="141">
        <f t="shared" si="10"/>
        <v>0</v>
      </c>
      <c r="AA62" s="141"/>
      <c r="AB62" s="298">
        <f t="shared" si="0"/>
        <v>0</v>
      </c>
      <c r="AC62" s="256"/>
      <c r="AD62" s="141">
        <f t="shared" si="11"/>
        <v>0</v>
      </c>
      <c r="AE62" s="141"/>
      <c r="AF62" s="298">
        <f t="shared" si="1"/>
        <v>0</v>
      </c>
      <c r="AG62" s="53"/>
      <c r="AH62" s="141">
        <f t="shared" si="12"/>
        <v>0</v>
      </c>
      <c r="AI62" s="141"/>
      <c r="AJ62" s="298">
        <f t="shared" si="2"/>
        <v>0</v>
      </c>
      <c r="AK62" s="257"/>
      <c r="AL62" s="141">
        <f t="shared" si="13"/>
        <v>0</v>
      </c>
      <c r="AM62" s="141"/>
      <c r="AN62" s="298">
        <f t="shared" si="3"/>
        <v>0</v>
      </c>
      <c r="AP62" s="141" t="str">
        <f t="shared" si="14"/>
        <v/>
      </c>
      <c r="AQ62" s="141"/>
      <c r="AR62" s="298" t="e">
        <f t="shared" si="4"/>
        <v>#N/A</v>
      </c>
      <c r="AS62" s="53"/>
      <c r="AT62" s="141" t="str">
        <f t="shared" si="15"/>
        <v/>
      </c>
      <c r="AU62" s="141"/>
      <c r="AV62" s="298" t="e">
        <f t="shared" si="5"/>
        <v>#N/A</v>
      </c>
      <c r="AW62" s="53"/>
      <c r="AX62" s="141">
        <f t="shared" si="16"/>
        <v>0</v>
      </c>
      <c r="AY62" s="141"/>
      <c r="AZ62" s="298">
        <f t="shared" si="6"/>
        <v>0</v>
      </c>
      <c r="BA62" s="53"/>
      <c r="BB62" s="141">
        <f t="shared" si="17"/>
        <v>0</v>
      </c>
      <c r="BC62" s="141"/>
      <c r="BD62" s="298">
        <f t="shared" si="7"/>
        <v>0</v>
      </c>
      <c r="BE62" s="53"/>
      <c r="BF62" s="141">
        <f t="shared" si="18"/>
        <v>0</v>
      </c>
      <c r="BG62" s="141"/>
      <c r="BH62" s="298">
        <f t="shared" si="8"/>
        <v>0</v>
      </c>
      <c r="BJ62" s="141" t="str">
        <f t="shared" si="19"/>
        <v/>
      </c>
      <c r="BK62" s="141"/>
      <c r="BL62" s="298" t="e">
        <f t="shared" si="9"/>
        <v>#N/A</v>
      </c>
      <c r="BM62" s="53"/>
    </row>
    <row r="63" spans="1:65" ht="15.75" customHeight="1">
      <c r="B63" s="365"/>
      <c r="C63" s="23"/>
      <c r="D63" s="105"/>
      <c r="E63" s="105"/>
      <c r="F63" s="105"/>
      <c r="G63" s="105"/>
      <c r="H63" s="105"/>
      <c r="I63" s="105"/>
      <c r="J63" s="105"/>
      <c r="K63" s="52"/>
      <c r="L63" s="106"/>
      <c r="M63" s="207"/>
      <c r="N63" s="207"/>
      <c r="O63" s="143"/>
      <c r="P63" s="207"/>
      <c r="Q63" s="207"/>
      <c r="R63" s="237"/>
      <c r="S63" s="237"/>
      <c r="T63" s="237"/>
      <c r="U63" s="207"/>
      <c r="V63" s="237"/>
      <c r="W63" s="237"/>
      <c r="X63" s="237"/>
      <c r="Y63" s="237"/>
      <c r="Z63" s="139" t="str">
        <f t="shared" si="10"/>
        <v/>
      </c>
      <c r="AA63" s="207"/>
      <c r="AB63" s="297" t="str">
        <f t="shared" si="0"/>
        <v/>
      </c>
      <c r="AC63" s="262"/>
      <c r="AD63" s="139" t="str">
        <f t="shared" si="11"/>
        <v/>
      </c>
      <c r="AE63" s="207"/>
      <c r="AF63" s="297" t="str">
        <f t="shared" si="1"/>
        <v/>
      </c>
      <c r="AG63" s="207"/>
      <c r="AH63" s="139" t="str">
        <f t="shared" si="12"/>
        <v/>
      </c>
      <c r="AI63" s="207"/>
      <c r="AJ63" s="297" t="str">
        <f t="shared" si="2"/>
        <v/>
      </c>
      <c r="AK63" s="262"/>
      <c r="AL63" s="139" t="str">
        <f t="shared" si="13"/>
        <v/>
      </c>
      <c r="AM63" s="207"/>
      <c r="AN63" s="297" t="str">
        <f t="shared" si="3"/>
        <v/>
      </c>
      <c r="AP63" s="139" t="str">
        <f t="shared" si="14"/>
        <v/>
      </c>
      <c r="AQ63" s="207"/>
      <c r="AR63" s="297" t="str">
        <f t="shared" si="4"/>
        <v/>
      </c>
      <c r="AS63" s="207"/>
      <c r="AT63" s="139" t="str">
        <f t="shared" si="15"/>
        <v/>
      </c>
      <c r="AU63" s="207"/>
      <c r="AV63" s="297" t="str">
        <f t="shared" si="5"/>
        <v/>
      </c>
      <c r="AW63" s="207"/>
      <c r="AX63" s="139" t="str">
        <f t="shared" si="16"/>
        <v/>
      </c>
      <c r="AY63" s="207"/>
      <c r="AZ63" s="297" t="str">
        <f t="shared" si="6"/>
        <v/>
      </c>
      <c r="BA63" s="207"/>
      <c r="BB63" s="139" t="str">
        <f t="shared" si="17"/>
        <v/>
      </c>
      <c r="BC63" s="207"/>
      <c r="BD63" s="297" t="str">
        <f t="shared" si="7"/>
        <v/>
      </c>
      <c r="BE63" s="207"/>
      <c r="BF63" s="139" t="str">
        <f t="shared" si="18"/>
        <v/>
      </c>
      <c r="BG63" s="207"/>
      <c r="BH63" s="297" t="str">
        <f t="shared" si="8"/>
        <v/>
      </c>
      <c r="BJ63" s="139" t="str">
        <f t="shared" si="19"/>
        <v/>
      </c>
      <c r="BK63" s="207"/>
      <c r="BL63" s="297" t="str">
        <f t="shared" si="9"/>
        <v/>
      </c>
      <c r="BM63" s="207"/>
    </row>
    <row r="64" spans="1:65" ht="15.75" customHeight="1">
      <c r="B64" s="365"/>
      <c r="C64" s="23"/>
      <c r="D64" s="105"/>
      <c r="E64" s="105"/>
      <c r="F64" s="105"/>
      <c r="G64" s="105"/>
      <c r="H64" s="105"/>
      <c r="I64" s="105" t="s">
        <v>39</v>
      </c>
      <c r="J64" s="105"/>
      <c r="K64" s="52"/>
      <c r="L64" s="106"/>
      <c r="M64" s="207"/>
      <c r="N64" s="139">
        <f>SUM(N61:N63)</f>
        <v>422365</v>
      </c>
      <c r="O64" s="143"/>
      <c r="P64" s="139">
        <f>SUM(P61:P63)</f>
        <v>422365</v>
      </c>
      <c r="Q64" s="139"/>
      <c r="R64" s="139">
        <f>SUM(R61:R63)</f>
        <v>422365</v>
      </c>
      <c r="S64" s="139"/>
      <c r="T64" s="139" t="e">
        <f>SUM(T61:T63)</f>
        <v>#N/A</v>
      </c>
      <c r="U64" s="139"/>
      <c r="V64" s="139">
        <f>SUM(V61:V63)</f>
        <v>422365</v>
      </c>
      <c r="W64" s="139"/>
      <c r="X64" s="139">
        <f>SUM(X61:X63)</f>
        <v>422365</v>
      </c>
      <c r="Y64" s="53"/>
      <c r="Z64" s="139">
        <f t="shared" si="10"/>
        <v>0</v>
      </c>
      <c r="AA64" s="139"/>
      <c r="AB64" s="297">
        <f t="shared" si="0"/>
        <v>0</v>
      </c>
      <c r="AC64" s="262"/>
      <c r="AD64" s="139">
        <f t="shared" si="11"/>
        <v>0</v>
      </c>
      <c r="AE64" s="139"/>
      <c r="AF64" s="297">
        <f t="shared" si="1"/>
        <v>0</v>
      </c>
      <c r="AG64" s="139"/>
      <c r="AH64" s="139">
        <f t="shared" si="12"/>
        <v>0</v>
      </c>
      <c r="AI64" s="139"/>
      <c r="AJ64" s="297">
        <f t="shared" si="2"/>
        <v>0</v>
      </c>
      <c r="AK64" s="262"/>
      <c r="AL64" s="139">
        <f t="shared" si="13"/>
        <v>0</v>
      </c>
      <c r="AM64" s="139"/>
      <c r="AN64" s="297">
        <f t="shared" si="3"/>
        <v>0</v>
      </c>
      <c r="AP64" s="139" t="str">
        <f t="shared" si="14"/>
        <v/>
      </c>
      <c r="AQ64" s="139"/>
      <c r="AR64" s="297" t="e">
        <f t="shared" si="4"/>
        <v>#N/A</v>
      </c>
      <c r="AS64" s="139"/>
      <c r="AT64" s="139" t="str">
        <f t="shared" si="15"/>
        <v/>
      </c>
      <c r="AU64" s="139"/>
      <c r="AV64" s="297" t="e">
        <f t="shared" si="5"/>
        <v>#N/A</v>
      </c>
      <c r="AW64" s="139"/>
      <c r="AX64" s="139">
        <f t="shared" si="16"/>
        <v>0</v>
      </c>
      <c r="AY64" s="139"/>
      <c r="AZ64" s="297">
        <f t="shared" si="6"/>
        <v>0</v>
      </c>
      <c r="BA64" s="139"/>
      <c r="BB64" s="139">
        <f t="shared" si="17"/>
        <v>0</v>
      </c>
      <c r="BC64" s="139"/>
      <c r="BD64" s="297">
        <f t="shared" si="7"/>
        <v>0</v>
      </c>
      <c r="BE64" s="139"/>
      <c r="BF64" s="139">
        <f t="shared" si="18"/>
        <v>0</v>
      </c>
      <c r="BG64" s="139"/>
      <c r="BH64" s="297">
        <f t="shared" si="8"/>
        <v>0</v>
      </c>
      <c r="BJ64" s="139" t="str">
        <f t="shared" si="19"/>
        <v/>
      </c>
      <c r="BK64" s="139"/>
      <c r="BL64" s="297" t="e">
        <f t="shared" si="9"/>
        <v>#N/A</v>
      </c>
      <c r="BM64" s="139"/>
    </row>
    <row r="65" spans="1:65" ht="15.75" customHeight="1">
      <c r="B65" s="365"/>
      <c r="C65" s="23"/>
      <c r="D65" s="105"/>
      <c r="E65" s="105"/>
      <c r="F65" s="105"/>
      <c r="G65" s="105"/>
      <c r="H65" s="105"/>
      <c r="I65" s="105"/>
      <c r="J65" s="105"/>
      <c r="K65" s="52"/>
      <c r="L65" s="106"/>
      <c r="M65" s="207"/>
      <c r="N65" s="207"/>
      <c r="O65" s="143"/>
      <c r="P65" s="207"/>
      <c r="Q65" s="207"/>
      <c r="R65" s="237"/>
      <c r="S65" s="237"/>
      <c r="T65" s="237"/>
      <c r="U65" s="207"/>
      <c r="V65" s="237"/>
      <c r="W65" s="237"/>
      <c r="X65" s="237"/>
      <c r="Y65" s="237"/>
      <c r="Z65" s="139" t="str">
        <f t="shared" si="10"/>
        <v/>
      </c>
      <c r="AA65" s="207"/>
      <c r="AB65" s="297" t="str">
        <f t="shared" si="0"/>
        <v/>
      </c>
      <c r="AC65" s="262"/>
      <c r="AD65" s="139" t="str">
        <f t="shared" si="11"/>
        <v/>
      </c>
      <c r="AE65" s="207"/>
      <c r="AF65" s="297" t="str">
        <f t="shared" si="1"/>
        <v/>
      </c>
      <c r="AG65" s="207"/>
      <c r="AH65" s="139" t="str">
        <f t="shared" si="12"/>
        <v/>
      </c>
      <c r="AI65" s="207"/>
      <c r="AJ65" s="297" t="str">
        <f t="shared" si="2"/>
        <v/>
      </c>
      <c r="AK65" s="262"/>
      <c r="AL65" s="174" t="str">
        <f t="shared" si="13"/>
        <v/>
      </c>
      <c r="AM65" s="207"/>
      <c r="AN65" s="299" t="str">
        <f t="shared" si="3"/>
        <v/>
      </c>
      <c r="AP65" s="174" t="str">
        <f t="shared" si="14"/>
        <v/>
      </c>
      <c r="AQ65" s="207"/>
      <c r="AR65" s="299" t="str">
        <f t="shared" si="4"/>
        <v/>
      </c>
      <c r="AS65" s="207"/>
      <c r="AT65" s="139" t="str">
        <f t="shared" si="15"/>
        <v/>
      </c>
      <c r="AU65" s="207"/>
      <c r="AV65" s="297" t="str">
        <f t="shared" si="5"/>
        <v/>
      </c>
      <c r="AW65" s="207"/>
      <c r="AX65" s="139" t="str">
        <f t="shared" si="16"/>
        <v/>
      </c>
      <c r="AY65" s="207"/>
      <c r="AZ65" s="297" t="str">
        <f t="shared" si="6"/>
        <v/>
      </c>
      <c r="BA65" s="207"/>
      <c r="BB65" s="139" t="str">
        <f t="shared" si="17"/>
        <v/>
      </c>
      <c r="BC65" s="207"/>
      <c r="BD65" s="297" t="str">
        <f t="shared" si="7"/>
        <v/>
      </c>
      <c r="BE65" s="207"/>
      <c r="BF65" s="174" t="str">
        <f t="shared" si="18"/>
        <v/>
      </c>
      <c r="BG65" s="207"/>
      <c r="BH65" s="299" t="str">
        <f t="shared" si="8"/>
        <v/>
      </c>
      <c r="BJ65" s="174" t="str">
        <f t="shared" si="19"/>
        <v/>
      </c>
      <c r="BK65" s="207"/>
      <c r="BL65" s="299" t="str">
        <f t="shared" si="9"/>
        <v/>
      </c>
      <c r="BM65" s="207"/>
    </row>
    <row r="66" spans="1:65" ht="15.75" customHeight="1">
      <c r="B66" s="364">
        <v>2</v>
      </c>
      <c r="C66" s="78">
        <v>5</v>
      </c>
      <c r="D66" s="105" t="s">
        <v>206</v>
      </c>
      <c r="E66" s="105"/>
      <c r="F66" s="105"/>
      <c r="G66" s="105"/>
      <c r="H66" s="105"/>
      <c r="I66" s="105"/>
      <c r="J66" s="105"/>
      <c r="K66" s="52"/>
      <c r="L66" s="106" t="s">
        <v>29</v>
      </c>
      <c r="M66" s="207"/>
      <c r="N66" s="139">
        <f>VLOOKUP($B66,'[1]09-10-11'!$A$4:$EA$400,MATCH(N$2, '[1]09-10-11'!$A$4:$EA$4, 0))</f>
        <v>710</v>
      </c>
      <c r="O66" s="143"/>
      <c r="P66" s="139">
        <f>VLOOKUP($B66,'[1]09-10-11'!$A$4:$EA$400,MATCH(P$2, '[1]09-10-11'!$A$4:$EA$4, 0))</f>
        <v>0</v>
      </c>
      <c r="Q66" s="139"/>
      <c r="R66" s="139">
        <f>VLOOKUP($B66,'[1]09-10-11'!$A$4:$EA$400,MATCH(R$2, '[1]09-10-11'!$A$4:$EA$4, 0))</f>
        <v>0</v>
      </c>
      <c r="S66" s="139"/>
      <c r="T66" s="139" t="e">
        <f>VLOOKUP($B66,'[1]09-10-11'!$A$4:$EA$400,MATCH(T$2, '[1]09-10-11'!$A$4:$EA$4, 0))</f>
        <v>#N/A</v>
      </c>
      <c r="U66" s="139"/>
      <c r="V66" s="139">
        <f>VLOOKUP($B66,'[1]09-10-11'!$A$4:$EA$400,MATCH(V$2, '[1]09-10-11'!$A$4:$EA$4, 0))</f>
        <v>0</v>
      </c>
      <c r="W66" s="139"/>
      <c r="X66" s="139">
        <f>VLOOKUP($B66,'[1]09-10-11'!$A$4:$EA$400,MATCH(X$2, '[1]09-10-11'!$A$4:$EA$4, 0))</f>
        <v>0</v>
      </c>
      <c r="Y66" s="53"/>
      <c r="Z66" s="174">
        <f t="shared" si="10"/>
        <v>0</v>
      </c>
      <c r="AA66" s="174"/>
      <c r="AB66" s="299" t="str">
        <f t="shared" si="0"/>
        <v>---</v>
      </c>
      <c r="AC66" s="280"/>
      <c r="AD66" s="174">
        <f t="shared" si="11"/>
        <v>0</v>
      </c>
      <c r="AE66" s="174"/>
      <c r="AF66" s="299" t="str">
        <f t="shared" si="1"/>
        <v>---</v>
      </c>
      <c r="AG66" s="174"/>
      <c r="AH66" s="139">
        <f t="shared" si="12"/>
        <v>-710</v>
      </c>
      <c r="AI66" s="139"/>
      <c r="AJ66" s="299">
        <f t="shared" si="2"/>
        <v>-1</v>
      </c>
      <c r="AK66" s="280"/>
      <c r="AL66" s="174">
        <f t="shared" si="13"/>
        <v>0</v>
      </c>
      <c r="AM66" s="174"/>
      <c r="AN66" s="299" t="str">
        <f t="shared" si="3"/>
        <v>---</v>
      </c>
      <c r="AP66" s="174" t="str">
        <f t="shared" si="14"/>
        <v/>
      </c>
      <c r="AQ66" s="174"/>
      <c r="AR66" s="299" t="e">
        <f t="shared" si="4"/>
        <v>#N/A</v>
      </c>
      <c r="AS66" s="174"/>
      <c r="AT66" s="174" t="str">
        <f t="shared" si="15"/>
        <v/>
      </c>
      <c r="AU66" s="174"/>
      <c r="AV66" s="299" t="e">
        <f t="shared" si="5"/>
        <v>#N/A</v>
      </c>
      <c r="AW66" s="174"/>
      <c r="AX66" s="174">
        <f t="shared" si="16"/>
        <v>-710</v>
      </c>
      <c r="AY66" s="174"/>
      <c r="AZ66" s="299">
        <f t="shared" si="6"/>
        <v>-1</v>
      </c>
      <c r="BA66" s="174"/>
      <c r="BB66" s="174">
        <f t="shared" si="17"/>
        <v>0</v>
      </c>
      <c r="BC66" s="174"/>
      <c r="BD66" s="299" t="str">
        <f t="shared" si="7"/>
        <v>---</v>
      </c>
      <c r="BE66" s="174"/>
      <c r="BF66" s="174">
        <f t="shared" si="18"/>
        <v>0</v>
      </c>
      <c r="BG66" s="174"/>
      <c r="BH66" s="299" t="str">
        <f t="shared" si="8"/>
        <v>---</v>
      </c>
      <c r="BJ66" s="174" t="str">
        <f t="shared" si="19"/>
        <v/>
      </c>
      <c r="BK66" s="174"/>
      <c r="BL66" s="299" t="e">
        <f t="shared" si="9"/>
        <v>#N/A</v>
      </c>
      <c r="BM66" s="174"/>
    </row>
    <row r="67" spans="1:65" ht="15.75" customHeight="1">
      <c r="B67" s="364">
        <v>21</v>
      </c>
      <c r="C67" s="78">
        <v>6</v>
      </c>
      <c r="D67" s="105" t="s">
        <v>207</v>
      </c>
      <c r="E67" s="105"/>
      <c r="F67" s="105"/>
      <c r="G67" s="105"/>
      <c r="H67" s="105"/>
      <c r="I67" s="105"/>
      <c r="J67" s="105"/>
      <c r="K67" s="52"/>
      <c r="L67" s="106" t="s">
        <v>29</v>
      </c>
      <c r="M67" s="207"/>
      <c r="N67" s="139">
        <f>VLOOKUP($B67,'[1]09-10-11'!$A$4:$EA$400,MATCH(N$2, '[1]09-10-11'!$A$4:$EA$4, 0))</f>
        <v>37474</v>
      </c>
      <c r="O67" s="143"/>
      <c r="P67" s="139">
        <f>VLOOKUP($B67,'[1]09-10-11'!$A$4:$EA$400,MATCH(P$2, '[1]09-10-11'!$A$4:$EA$4, 0))</f>
        <v>44623</v>
      </c>
      <c r="Q67" s="139"/>
      <c r="R67" s="139">
        <f>VLOOKUP($B67,'[1]09-10-11'!$A$4:$EA$400,MATCH(R$2, '[1]09-10-11'!$A$4:$EA$4, 0))</f>
        <v>37474</v>
      </c>
      <c r="S67" s="139"/>
      <c r="T67" s="139" t="e">
        <f>VLOOKUP($B67,'[1]09-10-11'!$A$4:$EA$400,MATCH(T$2, '[1]09-10-11'!$A$4:$EA$4, 0))</f>
        <v>#N/A</v>
      </c>
      <c r="U67" s="139"/>
      <c r="V67" s="139">
        <f>VLOOKUP($B67,'[1]09-10-11'!$A$4:$EA$400,MATCH(V$2, '[1]09-10-11'!$A$4:$EA$4, 0))</f>
        <v>44623</v>
      </c>
      <c r="W67" s="139"/>
      <c r="X67" s="139">
        <f>VLOOKUP($B67,'[1]09-10-11'!$A$4:$EA$400,MATCH(X$2, '[1]09-10-11'!$A$4:$EA$4, 0))</f>
        <v>44623</v>
      </c>
      <c r="Y67" s="53"/>
      <c r="Z67" s="174">
        <f t="shared" si="10"/>
        <v>0</v>
      </c>
      <c r="AA67" s="174"/>
      <c r="AB67" s="299">
        <f t="shared" si="0"/>
        <v>0</v>
      </c>
      <c r="AC67" s="280"/>
      <c r="AD67" s="174">
        <f t="shared" si="11"/>
        <v>0</v>
      </c>
      <c r="AE67" s="174"/>
      <c r="AF67" s="299">
        <f t="shared" si="1"/>
        <v>0</v>
      </c>
      <c r="AG67" s="174"/>
      <c r="AH67" s="139">
        <f t="shared" si="12"/>
        <v>7149</v>
      </c>
      <c r="AI67" s="139"/>
      <c r="AJ67" s="299">
        <f t="shared" si="2"/>
        <v>0.19077226877301601</v>
      </c>
      <c r="AK67" s="280"/>
      <c r="AL67" s="174">
        <f t="shared" si="13"/>
        <v>7149</v>
      </c>
      <c r="AM67" s="174"/>
      <c r="AN67" s="299">
        <f t="shared" si="3"/>
        <v>0.19077226877301601</v>
      </c>
      <c r="AP67" s="174" t="str">
        <f t="shared" si="14"/>
        <v/>
      </c>
      <c r="AQ67" s="174"/>
      <c r="AR67" s="299" t="e">
        <f t="shared" si="4"/>
        <v>#N/A</v>
      </c>
      <c r="AS67" s="174"/>
      <c r="AT67" s="174" t="str">
        <f t="shared" si="15"/>
        <v/>
      </c>
      <c r="AU67" s="174"/>
      <c r="AV67" s="299" t="e">
        <f t="shared" si="5"/>
        <v>#N/A</v>
      </c>
      <c r="AW67" s="174"/>
      <c r="AX67" s="174">
        <f t="shared" si="16"/>
        <v>7149</v>
      </c>
      <c r="AY67" s="174"/>
      <c r="AZ67" s="299">
        <f t="shared" si="6"/>
        <v>0.19077226877301601</v>
      </c>
      <c r="BA67" s="174"/>
      <c r="BB67" s="174">
        <f t="shared" si="17"/>
        <v>0</v>
      </c>
      <c r="BC67" s="174"/>
      <c r="BD67" s="299">
        <f t="shared" si="7"/>
        <v>0</v>
      </c>
      <c r="BE67" s="174"/>
      <c r="BF67" s="174">
        <f t="shared" si="18"/>
        <v>7149</v>
      </c>
      <c r="BG67" s="174"/>
      <c r="BH67" s="299">
        <f t="shared" si="8"/>
        <v>0.19077226877301601</v>
      </c>
      <c r="BJ67" s="174" t="str">
        <f t="shared" si="19"/>
        <v/>
      </c>
      <c r="BK67" s="174"/>
      <c r="BL67" s="299" t="e">
        <f t="shared" si="9"/>
        <v>#N/A</v>
      </c>
      <c r="BM67" s="174"/>
    </row>
    <row r="68" spans="1:65">
      <c r="B68" s="365"/>
      <c r="D68" s="98"/>
      <c r="E68" s="98"/>
      <c r="F68" s="98"/>
      <c r="G68" s="98"/>
      <c r="H68" s="98"/>
      <c r="I68" s="98"/>
      <c r="J68" s="98"/>
      <c r="K68" s="98"/>
      <c r="L68" s="183"/>
      <c r="M68" s="207"/>
      <c r="N68" s="207"/>
      <c r="O68" s="184"/>
      <c r="P68" s="207"/>
      <c r="Q68" s="207"/>
      <c r="R68" s="237"/>
      <c r="S68" s="237"/>
      <c r="T68" s="237"/>
      <c r="U68" s="207"/>
      <c r="V68" s="237"/>
      <c r="W68" s="237"/>
      <c r="X68" s="237"/>
      <c r="Y68" s="237"/>
      <c r="Z68" s="139" t="str">
        <f t="shared" si="10"/>
        <v/>
      </c>
      <c r="AA68" s="207"/>
      <c r="AB68" s="297" t="str">
        <f t="shared" si="0"/>
        <v/>
      </c>
      <c r="AC68" s="262"/>
      <c r="AD68" s="139" t="str">
        <f t="shared" si="11"/>
        <v/>
      </c>
      <c r="AE68" s="207"/>
      <c r="AF68" s="297" t="str">
        <f t="shared" si="1"/>
        <v/>
      </c>
      <c r="AG68" s="207"/>
      <c r="AH68" s="139" t="str">
        <f t="shared" si="12"/>
        <v/>
      </c>
      <c r="AI68" s="207"/>
      <c r="AJ68" s="297" t="str">
        <f t="shared" si="2"/>
        <v/>
      </c>
      <c r="AK68" s="262"/>
      <c r="AL68" s="139" t="str">
        <f t="shared" si="13"/>
        <v/>
      </c>
      <c r="AM68" s="207"/>
      <c r="AN68" s="297" t="str">
        <f t="shared" si="3"/>
        <v/>
      </c>
      <c r="AP68" s="139" t="str">
        <f t="shared" si="14"/>
        <v/>
      </c>
      <c r="AQ68" s="207"/>
      <c r="AR68" s="297" t="str">
        <f t="shared" si="4"/>
        <v/>
      </c>
      <c r="AS68" s="207"/>
      <c r="AT68" s="139" t="str">
        <f t="shared" si="15"/>
        <v/>
      </c>
      <c r="AU68" s="207"/>
      <c r="AV68" s="297" t="str">
        <f t="shared" si="5"/>
        <v/>
      </c>
      <c r="AW68" s="207"/>
      <c r="AX68" s="139" t="str">
        <f t="shared" si="16"/>
        <v/>
      </c>
      <c r="AY68" s="207"/>
      <c r="AZ68" s="297" t="str">
        <f t="shared" si="6"/>
        <v/>
      </c>
      <c r="BA68" s="207"/>
      <c r="BB68" s="139" t="str">
        <f t="shared" si="17"/>
        <v/>
      </c>
      <c r="BC68" s="207"/>
      <c r="BD68" s="297" t="str">
        <f t="shared" si="7"/>
        <v/>
      </c>
      <c r="BE68" s="207"/>
      <c r="BF68" s="139" t="str">
        <f t="shared" si="18"/>
        <v/>
      </c>
      <c r="BG68" s="207"/>
      <c r="BH68" s="297" t="str">
        <f t="shared" si="8"/>
        <v/>
      </c>
      <c r="BJ68" s="139" t="str">
        <f t="shared" si="19"/>
        <v/>
      </c>
      <c r="BK68" s="207"/>
      <c r="BL68" s="297" t="str">
        <f t="shared" si="9"/>
        <v/>
      </c>
      <c r="BM68" s="207"/>
    </row>
    <row r="69" spans="1:65" ht="15.75" customHeight="1">
      <c r="B69" s="365"/>
      <c r="C69" s="23"/>
      <c r="D69" s="105"/>
      <c r="E69" s="105"/>
      <c r="F69" s="105"/>
      <c r="G69" s="105"/>
      <c r="H69" s="105"/>
      <c r="I69" s="105"/>
      <c r="J69" s="105"/>
      <c r="K69" s="52"/>
      <c r="L69" s="106"/>
      <c r="M69" s="207"/>
      <c r="N69" s="207"/>
      <c r="O69" s="143"/>
      <c r="P69" s="207"/>
      <c r="Q69" s="207"/>
      <c r="R69" s="139"/>
      <c r="S69" s="139"/>
      <c r="T69" s="139"/>
      <c r="U69" s="207"/>
      <c r="V69" s="139"/>
      <c r="W69" s="139"/>
      <c r="X69" s="139"/>
      <c r="Y69" s="53"/>
      <c r="Z69" s="139" t="str">
        <f t="shared" si="10"/>
        <v/>
      </c>
      <c r="AA69" s="207"/>
      <c r="AB69" s="297" t="str">
        <f t="shared" si="0"/>
        <v/>
      </c>
      <c r="AC69" s="262"/>
      <c r="AD69" s="139" t="str">
        <f t="shared" si="11"/>
        <v/>
      </c>
      <c r="AE69" s="207"/>
      <c r="AF69" s="297" t="str">
        <f t="shared" si="1"/>
        <v/>
      </c>
      <c r="AG69" s="207"/>
      <c r="AH69" s="139" t="str">
        <f t="shared" si="12"/>
        <v/>
      </c>
      <c r="AI69" s="207"/>
      <c r="AJ69" s="297" t="str">
        <f t="shared" si="2"/>
        <v/>
      </c>
      <c r="AK69" s="262"/>
      <c r="AL69" s="139" t="str">
        <f t="shared" si="13"/>
        <v/>
      </c>
      <c r="AM69" s="207"/>
      <c r="AN69" s="297" t="str">
        <f t="shared" si="3"/>
        <v/>
      </c>
      <c r="AP69" s="139" t="str">
        <f t="shared" si="14"/>
        <v/>
      </c>
      <c r="AQ69" s="207"/>
      <c r="AR69" s="297" t="str">
        <f t="shared" si="4"/>
        <v/>
      </c>
      <c r="AS69" s="207"/>
      <c r="AT69" s="139" t="str">
        <f t="shared" si="15"/>
        <v/>
      </c>
      <c r="AU69" s="207"/>
      <c r="AV69" s="297" t="str">
        <f t="shared" si="5"/>
        <v/>
      </c>
      <c r="AW69" s="207"/>
      <c r="AX69" s="139" t="str">
        <f t="shared" si="16"/>
        <v/>
      </c>
      <c r="AY69" s="207"/>
      <c r="AZ69" s="297" t="str">
        <f t="shared" si="6"/>
        <v/>
      </c>
      <c r="BA69" s="207"/>
      <c r="BB69" s="139" t="str">
        <f t="shared" si="17"/>
        <v/>
      </c>
      <c r="BC69" s="207"/>
      <c r="BD69" s="297" t="str">
        <f t="shared" si="7"/>
        <v/>
      </c>
      <c r="BE69" s="207"/>
      <c r="BF69" s="139" t="str">
        <f t="shared" si="18"/>
        <v/>
      </c>
      <c r="BG69" s="207"/>
      <c r="BH69" s="297" t="str">
        <f t="shared" si="8"/>
        <v/>
      </c>
      <c r="BJ69" s="139" t="str">
        <f t="shared" si="19"/>
        <v/>
      </c>
      <c r="BK69" s="207"/>
      <c r="BL69" s="297" t="str">
        <f t="shared" si="9"/>
        <v/>
      </c>
      <c r="BM69" s="207"/>
    </row>
    <row r="70" spans="1:65" s="98" customFormat="1" ht="15.75" customHeight="1">
      <c r="A70" s="84"/>
      <c r="B70" s="368"/>
      <c r="C70" s="107"/>
      <c r="D70" s="105" t="s">
        <v>232</v>
      </c>
      <c r="E70" s="105"/>
      <c r="F70" s="105"/>
      <c r="G70" s="179" t="s">
        <v>276</v>
      </c>
      <c r="H70" s="179"/>
      <c r="I70" s="218"/>
      <c r="J70" s="218"/>
      <c r="K70" s="219"/>
      <c r="L70" s="220" t="s">
        <v>29</v>
      </c>
      <c r="M70" s="215"/>
      <c r="N70" s="150">
        <f>N38+N43+N44+N64+N66+N67+N194</f>
        <v>15536107</v>
      </c>
      <c r="O70" s="150" t="e">
        <f>O38+O43+O44+O64+O66+O67+#REF!</f>
        <v>#REF!</v>
      </c>
      <c r="P70" s="150">
        <f>P38+P43+P44+P64+P66+P67</f>
        <v>16592546</v>
      </c>
      <c r="Q70" s="150"/>
      <c r="R70" s="150">
        <f>R38+R43+R44+R64+R66+R67+R194</f>
        <v>14869641</v>
      </c>
      <c r="S70" s="150"/>
      <c r="T70" s="150" t="e">
        <f>T38+T43+T44+T64+T66+T67+T194</f>
        <v>#N/A</v>
      </c>
      <c r="U70" s="150"/>
      <c r="V70" s="150">
        <f>V38+V43+V44+V64+V66+V67</f>
        <v>16016790</v>
      </c>
      <c r="W70" s="150"/>
      <c r="X70" s="150">
        <f>X38+X43+X44+X64+X66+X67</f>
        <v>16792546</v>
      </c>
      <c r="Y70" s="146"/>
      <c r="Z70" s="150">
        <f t="shared" si="10"/>
        <v>775756</v>
      </c>
      <c r="AA70" s="150" t="e">
        <f>AA38+AA43+AA44+AA64+AA66+AA67+#REF!</f>
        <v>#REF!</v>
      </c>
      <c r="AB70" s="301">
        <f t="shared" si="0"/>
        <v>4.8433924650320037E-2</v>
      </c>
      <c r="AC70" s="260"/>
      <c r="AD70" s="150">
        <f t="shared" si="11"/>
        <v>200000</v>
      </c>
      <c r="AE70" s="150" t="e">
        <f>AE38+AE43+AE44+AE64+AE66+AE67+#REF!</f>
        <v>#REF!</v>
      </c>
      <c r="AF70" s="301">
        <f t="shared" si="1"/>
        <v>1.205360527552557E-2</v>
      </c>
      <c r="AG70" s="150"/>
      <c r="AH70" s="150">
        <f t="shared" si="12"/>
        <v>1256439</v>
      </c>
      <c r="AI70" s="150" t="e">
        <f>AI38+AI43+AI44+AI64+AI66+AI67+#REF!</f>
        <v>#REF!</v>
      </c>
      <c r="AJ70" s="301">
        <f t="shared" si="2"/>
        <v>8.0872190182521342E-2</v>
      </c>
      <c r="AK70" s="260"/>
      <c r="AL70" s="150">
        <f t="shared" si="13"/>
        <v>1922905</v>
      </c>
      <c r="AM70" s="150" t="e">
        <f>AM38+AM43+AM44+AM64+AM66+AM67+#REF!</f>
        <v>#REF!</v>
      </c>
      <c r="AN70" s="301">
        <f t="shared" si="3"/>
        <v>0.12931751344904696</v>
      </c>
      <c r="AP70" s="150" t="str">
        <f t="shared" si="14"/>
        <v/>
      </c>
      <c r="AQ70" s="150" t="e">
        <f>AQ38+AQ43+AQ44+AQ64+AQ66+AQ67+#REF!</f>
        <v>#REF!</v>
      </c>
      <c r="AR70" s="301" t="e">
        <f t="shared" si="4"/>
        <v>#N/A</v>
      </c>
      <c r="AS70" s="150"/>
      <c r="AT70" s="150" t="str">
        <f t="shared" si="15"/>
        <v/>
      </c>
      <c r="AU70" s="150" t="e">
        <f>AU38+AU43+AU44+AU64+AU66+AU67+#REF!</f>
        <v>#REF!</v>
      </c>
      <c r="AV70" s="301" t="e">
        <f t="shared" si="5"/>
        <v>#N/A</v>
      </c>
      <c r="AW70" s="150"/>
      <c r="AX70" s="150">
        <f t="shared" si="16"/>
        <v>480683</v>
      </c>
      <c r="AY70" s="150" t="e">
        <f>AY38+AY43+AY44+AY64+AY66+AY67+#REF!</f>
        <v>#REF!</v>
      </c>
      <c r="AZ70" s="301">
        <f t="shared" si="6"/>
        <v>3.0939732842983014E-2</v>
      </c>
      <c r="BA70" s="150"/>
      <c r="BB70" s="150">
        <f t="shared" si="17"/>
        <v>-575756</v>
      </c>
      <c r="BC70" s="150" t="e">
        <f>BC38+BC43+BC44+BC64+BC66+BC67+#REF!</f>
        <v>#REF!</v>
      </c>
      <c r="BD70" s="301">
        <f t="shared" si="7"/>
        <v>-3.4699677795077433E-2</v>
      </c>
      <c r="BE70" s="150"/>
      <c r="BF70" s="150">
        <f t="shared" si="18"/>
        <v>1147149</v>
      </c>
      <c r="BG70" s="150" t="e">
        <f>BG38+BG43+BG44+BG64+BG66+BG67+#REF!</f>
        <v>#REF!</v>
      </c>
      <c r="BH70" s="301">
        <f t="shared" si="8"/>
        <v>7.7147054189136144E-2</v>
      </c>
      <c r="BJ70" s="150" t="str">
        <f t="shared" si="19"/>
        <v/>
      </c>
      <c r="BK70" s="150" t="e">
        <f>BK38+BK43+BK44+BK64+BK66+BK67+#REF!</f>
        <v>#REF!</v>
      </c>
      <c r="BL70" s="301" t="e">
        <f t="shared" si="9"/>
        <v>#N/A</v>
      </c>
      <c r="BM70" s="150"/>
    </row>
    <row r="71" spans="1:65" s="98" customFormat="1" ht="15.75" customHeight="1">
      <c r="A71" s="84"/>
      <c r="B71" s="368"/>
      <c r="C71" s="107"/>
      <c r="D71" s="105"/>
      <c r="E71" s="105"/>
      <c r="F71" s="105"/>
      <c r="G71" s="105" t="s">
        <v>48</v>
      </c>
      <c r="H71" s="105"/>
      <c r="I71" s="105"/>
      <c r="J71" s="105"/>
      <c r="K71" s="110"/>
      <c r="L71" s="106" t="s">
        <v>29</v>
      </c>
      <c r="M71" s="207"/>
      <c r="N71" s="139">
        <f>SUM(N72:N73)</f>
        <v>15536107</v>
      </c>
      <c r="O71" s="139">
        <f>SUM(O72:O73)</f>
        <v>0</v>
      </c>
      <c r="P71" s="139">
        <f>SUM(P72:P73)</f>
        <v>16592546</v>
      </c>
      <c r="Q71" s="139"/>
      <c r="R71" s="139">
        <f>SUM(R72:R73)</f>
        <v>14869641</v>
      </c>
      <c r="S71" s="139"/>
      <c r="T71" s="139" t="e">
        <f>SUM(T72:T73)</f>
        <v>#N/A</v>
      </c>
      <c r="U71" s="139"/>
      <c r="V71" s="139">
        <f>SUM(V72:V73)</f>
        <v>16016790</v>
      </c>
      <c r="W71" s="139"/>
      <c r="X71" s="139">
        <f>SUM(X72:X73)</f>
        <v>16792546</v>
      </c>
      <c r="Y71" s="53"/>
      <c r="Z71" s="139">
        <f t="shared" si="10"/>
        <v>775756</v>
      </c>
      <c r="AA71" s="139">
        <f>SUM(AA72:AA73)</f>
        <v>0</v>
      </c>
      <c r="AB71" s="297">
        <f t="shared" si="0"/>
        <v>4.8433924650320037E-2</v>
      </c>
      <c r="AC71" s="262"/>
      <c r="AD71" s="139">
        <f t="shared" si="11"/>
        <v>200000</v>
      </c>
      <c r="AE71" s="139">
        <f>SUM(AE72:AE73)</f>
        <v>0</v>
      </c>
      <c r="AF71" s="297">
        <f t="shared" si="1"/>
        <v>1.205360527552557E-2</v>
      </c>
      <c r="AG71" s="139"/>
      <c r="AH71" s="139">
        <f t="shared" si="12"/>
        <v>1256439</v>
      </c>
      <c r="AI71" s="139">
        <f>SUM(AI72:AI73)</f>
        <v>0</v>
      </c>
      <c r="AJ71" s="297">
        <f t="shared" si="2"/>
        <v>8.0872190182521342E-2</v>
      </c>
      <c r="AK71" s="262"/>
      <c r="AL71" s="139">
        <f t="shared" si="13"/>
        <v>1922905</v>
      </c>
      <c r="AM71" s="139">
        <f>SUM(AM72:AM73)</f>
        <v>0</v>
      </c>
      <c r="AN71" s="297">
        <f t="shared" si="3"/>
        <v>0.12931751344904696</v>
      </c>
      <c r="AP71" s="139" t="str">
        <f t="shared" si="14"/>
        <v/>
      </c>
      <c r="AQ71" s="139">
        <f>SUM(AQ72:AQ73)</f>
        <v>0</v>
      </c>
      <c r="AR71" s="297" t="e">
        <f t="shared" si="4"/>
        <v>#N/A</v>
      </c>
      <c r="AS71" s="139"/>
      <c r="AT71" s="139" t="str">
        <f t="shared" si="15"/>
        <v/>
      </c>
      <c r="AU71" s="139">
        <f>SUM(AU72:AU73)</f>
        <v>0</v>
      </c>
      <c r="AV71" s="297" t="e">
        <f t="shared" si="5"/>
        <v>#N/A</v>
      </c>
      <c r="AW71" s="139"/>
      <c r="AX71" s="139">
        <f t="shared" si="16"/>
        <v>480683</v>
      </c>
      <c r="AY71" s="139">
        <f>SUM(AY72:AY73)</f>
        <v>0</v>
      </c>
      <c r="AZ71" s="297">
        <f t="shared" si="6"/>
        <v>3.0939732842983014E-2</v>
      </c>
      <c r="BA71" s="139"/>
      <c r="BB71" s="139">
        <f t="shared" si="17"/>
        <v>-575756</v>
      </c>
      <c r="BC71" s="139">
        <f>SUM(BC72:BC73)</f>
        <v>0</v>
      </c>
      <c r="BD71" s="297">
        <f t="shared" si="7"/>
        <v>-3.4699677795077433E-2</v>
      </c>
      <c r="BE71" s="139"/>
      <c r="BF71" s="139">
        <f t="shared" si="18"/>
        <v>1147149</v>
      </c>
      <c r="BG71" s="139">
        <f>SUM(BG72:BG73)</f>
        <v>0</v>
      </c>
      <c r="BH71" s="297">
        <f t="shared" si="8"/>
        <v>7.7147054189136144E-2</v>
      </c>
      <c r="BJ71" s="139" t="str">
        <f t="shared" si="19"/>
        <v/>
      </c>
      <c r="BK71" s="139">
        <f>SUM(BK72:BK73)</f>
        <v>0</v>
      </c>
      <c r="BL71" s="297" t="e">
        <f t="shared" si="9"/>
        <v>#N/A</v>
      </c>
      <c r="BM71" s="139"/>
    </row>
    <row r="72" spans="1:65" s="98" customFormat="1" ht="15.75" customHeight="1">
      <c r="A72" s="84"/>
      <c r="B72" s="368"/>
      <c r="C72" s="105"/>
      <c r="D72" s="105"/>
      <c r="E72" s="107"/>
      <c r="F72" s="105"/>
      <c r="G72" s="105"/>
      <c r="H72" s="105" t="s">
        <v>49</v>
      </c>
      <c r="I72" s="105"/>
      <c r="J72" s="105"/>
      <c r="K72" s="110"/>
      <c r="L72" s="106"/>
      <c r="M72" s="207"/>
      <c r="N72" s="139">
        <f>N39+N43+N44+SUM(N64:N67)</f>
        <v>4694930</v>
      </c>
      <c r="O72" s="139">
        <f>O39+O43+O44+SUM(O64:O67)</f>
        <v>0</v>
      </c>
      <c r="P72" s="139">
        <f>P39+P43+P44+SUM(P64:P67)</f>
        <v>5751369</v>
      </c>
      <c r="Q72" s="139"/>
      <c r="R72" s="139">
        <f>R39+R43+R44+SUM(R64:R67)</f>
        <v>4028464</v>
      </c>
      <c r="S72" s="139"/>
      <c r="T72" s="139" t="e">
        <f>T39+T43+T44+SUM(T64:T67)</f>
        <v>#N/A</v>
      </c>
      <c r="U72" s="139"/>
      <c r="V72" s="139">
        <f>V39+V43+V44+SUM(V64:V67)</f>
        <v>5175613</v>
      </c>
      <c r="W72" s="139"/>
      <c r="X72" s="139">
        <f>X39+X43+X44+SUM(X64:X67)</f>
        <v>5951369</v>
      </c>
      <c r="Y72" s="53"/>
      <c r="Z72" s="139">
        <f t="shared" si="10"/>
        <v>775756</v>
      </c>
      <c r="AA72" s="139">
        <f>AA39+AA43+AA44+SUM(AA64:AA67)</f>
        <v>0</v>
      </c>
      <c r="AB72" s="297">
        <f t="shared" si="0"/>
        <v>0.14988678635748065</v>
      </c>
      <c r="AC72" s="262"/>
      <c r="AD72" s="139">
        <f t="shared" si="11"/>
        <v>200000</v>
      </c>
      <c r="AE72" s="139">
        <f>AE39+AE43+AE44+SUM(AE64:AE67)</f>
        <v>0</v>
      </c>
      <c r="AF72" s="297">
        <f t="shared" si="1"/>
        <v>3.4774329381404678E-2</v>
      </c>
      <c r="AG72" s="139"/>
      <c r="AH72" s="139">
        <f t="shared" si="12"/>
        <v>1256439</v>
      </c>
      <c r="AI72" s="139">
        <f>AI39+AI43+AI44+SUM(AI64:AI67)</f>
        <v>0</v>
      </c>
      <c r="AJ72" s="297">
        <f t="shared" si="2"/>
        <v>0.26761613059193645</v>
      </c>
      <c r="AK72" s="262"/>
      <c r="AL72" s="139">
        <f t="shared" si="13"/>
        <v>1922905</v>
      </c>
      <c r="AM72" s="139">
        <f>AM39+AM43+AM44+SUM(AM64:AM67)</f>
        <v>0</v>
      </c>
      <c r="AN72" s="297">
        <f t="shared" si="3"/>
        <v>0.47732957276023824</v>
      </c>
      <c r="AP72" s="139" t="str">
        <f t="shared" si="14"/>
        <v/>
      </c>
      <c r="AQ72" s="139">
        <f>AQ39+AQ43+AQ44+SUM(AQ64:AQ67)</f>
        <v>0</v>
      </c>
      <c r="AR72" s="297" t="e">
        <f t="shared" si="4"/>
        <v>#N/A</v>
      </c>
      <c r="AS72" s="139"/>
      <c r="AT72" s="139" t="str">
        <f t="shared" si="15"/>
        <v/>
      </c>
      <c r="AU72" s="139">
        <f>AU39+AU43+AU44+SUM(AU64:AU67)</f>
        <v>0</v>
      </c>
      <c r="AV72" s="297" t="e">
        <f t="shared" si="5"/>
        <v>#N/A</v>
      </c>
      <c r="AW72" s="139"/>
      <c r="AX72" s="139">
        <f t="shared" si="16"/>
        <v>480683</v>
      </c>
      <c r="AY72" s="139">
        <f>AY39+AY43+AY44+SUM(AY64:AY67)</f>
        <v>0</v>
      </c>
      <c r="AZ72" s="297">
        <f t="shared" si="6"/>
        <v>0.10238342211704965</v>
      </c>
      <c r="BA72" s="139"/>
      <c r="BB72" s="139">
        <f t="shared" si="17"/>
        <v>-575756</v>
      </c>
      <c r="BC72" s="139">
        <f>BC39+BC43+BC44+SUM(BC64:BC67)</f>
        <v>0</v>
      </c>
      <c r="BD72" s="297">
        <f t="shared" si="7"/>
        <v>-0.1001076439366001</v>
      </c>
      <c r="BE72" s="139"/>
      <c r="BF72" s="139">
        <f t="shared" si="18"/>
        <v>1147149</v>
      </c>
      <c r="BG72" s="139">
        <f>BG39+BG43+BG44+SUM(BG64:BG67)</f>
        <v>0</v>
      </c>
      <c r="BH72" s="297">
        <f t="shared" si="8"/>
        <v>0.28476089149611372</v>
      </c>
      <c r="BJ72" s="139" t="str">
        <f t="shared" si="19"/>
        <v/>
      </c>
      <c r="BK72" s="139">
        <f>BK39+BK43+BK44+SUM(BK64:BK67)</f>
        <v>0</v>
      </c>
      <c r="BL72" s="297" t="e">
        <f t="shared" si="9"/>
        <v>#N/A</v>
      </c>
      <c r="BM72" s="139"/>
    </row>
    <row r="73" spans="1:65" s="98" customFormat="1" ht="15.75" customHeight="1">
      <c r="A73" s="84"/>
      <c r="B73" s="368"/>
      <c r="C73" s="107"/>
      <c r="D73" s="105"/>
      <c r="E73" s="105"/>
      <c r="F73" s="105"/>
      <c r="G73" s="105"/>
      <c r="H73" s="105" t="s">
        <v>314</v>
      </c>
      <c r="I73" s="105"/>
      <c r="J73" s="105"/>
      <c r="K73" s="110"/>
      <c r="L73" s="106"/>
      <c r="M73" s="207"/>
      <c r="N73" s="139">
        <v>10841177</v>
      </c>
      <c r="O73" s="111"/>
      <c r="P73" s="139">
        <v>10841177</v>
      </c>
      <c r="Q73" s="139"/>
      <c r="R73" s="139">
        <v>10841177</v>
      </c>
      <c r="S73" s="139"/>
      <c r="T73" s="139">
        <v>10841177</v>
      </c>
      <c r="U73" s="139"/>
      <c r="V73" s="139">
        <v>10841177</v>
      </c>
      <c r="W73" s="139"/>
      <c r="X73" s="139">
        <v>10841177</v>
      </c>
      <c r="Y73" s="53"/>
      <c r="Z73" s="139">
        <f t="shared" si="10"/>
        <v>0</v>
      </c>
      <c r="AA73" s="139"/>
      <c r="AB73" s="297">
        <f t="shared" si="0"/>
        <v>0</v>
      </c>
      <c r="AC73" s="262"/>
      <c r="AD73" s="139">
        <f t="shared" si="11"/>
        <v>0</v>
      </c>
      <c r="AE73" s="139"/>
      <c r="AF73" s="297">
        <f t="shared" si="1"/>
        <v>0</v>
      </c>
      <c r="AG73" s="139"/>
      <c r="AH73" s="139">
        <f t="shared" si="12"/>
        <v>0</v>
      </c>
      <c r="AI73" s="139"/>
      <c r="AJ73" s="297">
        <f t="shared" si="2"/>
        <v>0</v>
      </c>
      <c r="AK73" s="262"/>
      <c r="AL73" s="139">
        <f t="shared" si="13"/>
        <v>0</v>
      </c>
      <c r="AM73" s="139"/>
      <c r="AN73" s="297">
        <f t="shared" si="3"/>
        <v>0</v>
      </c>
      <c r="AP73" s="139">
        <f t="shared" si="14"/>
        <v>0</v>
      </c>
      <c r="AQ73" s="139"/>
      <c r="AR73" s="297">
        <f t="shared" si="4"/>
        <v>0</v>
      </c>
      <c r="AS73" s="139"/>
      <c r="AT73" s="139">
        <f t="shared" si="15"/>
        <v>0</v>
      </c>
      <c r="AU73" s="139"/>
      <c r="AV73" s="297">
        <f t="shared" si="5"/>
        <v>0</v>
      </c>
      <c r="AW73" s="139"/>
      <c r="AX73" s="139">
        <f t="shared" si="16"/>
        <v>0</v>
      </c>
      <c r="AY73" s="139"/>
      <c r="AZ73" s="297">
        <f t="shared" si="6"/>
        <v>0</v>
      </c>
      <c r="BA73" s="139"/>
      <c r="BB73" s="139">
        <f t="shared" si="17"/>
        <v>0</v>
      </c>
      <c r="BC73" s="139"/>
      <c r="BD73" s="297">
        <f t="shared" si="7"/>
        <v>0</v>
      </c>
      <c r="BE73" s="139"/>
      <c r="BF73" s="139">
        <f t="shared" si="18"/>
        <v>0</v>
      </c>
      <c r="BG73" s="139"/>
      <c r="BH73" s="297">
        <f t="shared" si="8"/>
        <v>0</v>
      </c>
      <c r="BJ73" s="139">
        <f t="shared" si="19"/>
        <v>0</v>
      </c>
      <c r="BK73" s="139"/>
      <c r="BL73" s="297">
        <f t="shared" si="9"/>
        <v>0</v>
      </c>
      <c r="BM73" s="139"/>
    </row>
    <row r="74" spans="1:65" ht="15.75" customHeight="1">
      <c r="B74" s="365"/>
      <c r="C74" s="23"/>
      <c r="D74" s="101"/>
      <c r="E74" s="101"/>
      <c r="F74" s="101"/>
      <c r="G74" s="101"/>
      <c r="H74" s="101"/>
      <c r="I74" s="101"/>
      <c r="J74" s="101"/>
      <c r="K74" s="27"/>
      <c r="L74" s="102"/>
      <c r="M74" s="207"/>
      <c r="N74" s="207"/>
      <c r="O74" s="123"/>
      <c r="P74" s="207"/>
      <c r="Q74" s="207"/>
      <c r="R74" s="237"/>
      <c r="S74" s="237"/>
      <c r="T74" s="237"/>
      <c r="U74" s="207"/>
      <c r="V74" s="237"/>
      <c r="W74" s="237"/>
      <c r="X74" s="237"/>
      <c r="Y74" s="237"/>
      <c r="Z74" s="139" t="str">
        <f t="shared" si="10"/>
        <v/>
      </c>
      <c r="AA74" s="207"/>
      <c r="AB74" s="297" t="str">
        <f t="shared" si="0"/>
        <v/>
      </c>
      <c r="AC74" s="262"/>
      <c r="AD74" s="139" t="str">
        <f t="shared" si="11"/>
        <v/>
      </c>
      <c r="AE74" s="207"/>
      <c r="AF74" s="297" t="str">
        <f t="shared" si="1"/>
        <v/>
      </c>
      <c r="AG74" s="207"/>
      <c r="AH74" s="139" t="str">
        <f t="shared" si="12"/>
        <v/>
      </c>
      <c r="AI74" s="207"/>
      <c r="AJ74" s="297" t="str">
        <f t="shared" si="2"/>
        <v/>
      </c>
      <c r="AK74" s="262"/>
      <c r="AL74" s="139" t="str">
        <f t="shared" si="13"/>
        <v/>
      </c>
      <c r="AM74" s="207"/>
      <c r="AN74" s="297" t="str">
        <f t="shared" si="3"/>
        <v/>
      </c>
      <c r="AP74" s="139" t="str">
        <f t="shared" si="14"/>
        <v/>
      </c>
      <c r="AQ74" s="207"/>
      <c r="AR74" s="297" t="str">
        <f t="shared" si="4"/>
        <v/>
      </c>
      <c r="AS74" s="207"/>
      <c r="AT74" s="139" t="str">
        <f t="shared" si="15"/>
        <v/>
      </c>
      <c r="AU74" s="207"/>
      <c r="AV74" s="297" t="str">
        <f t="shared" si="5"/>
        <v/>
      </c>
      <c r="AW74" s="207"/>
      <c r="AX74" s="139" t="str">
        <f t="shared" si="16"/>
        <v/>
      </c>
      <c r="AY74" s="207"/>
      <c r="AZ74" s="297" t="str">
        <f t="shared" si="6"/>
        <v/>
      </c>
      <c r="BA74" s="207"/>
      <c r="BB74" s="139" t="str">
        <f t="shared" si="17"/>
        <v/>
      </c>
      <c r="BC74" s="207"/>
      <c r="BD74" s="297" t="str">
        <f t="shared" si="7"/>
        <v/>
      </c>
      <c r="BE74" s="207"/>
      <c r="BF74" s="139" t="str">
        <f t="shared" si="18"/>
        <v/>
      </c>
      <c r="BG74" s="207"/>
      <c r="BH74" s="297" t="str">
        <f t="shared" si="8"/>
        <v/>
      </c>
      <c r="BJ74" s="139" t="str">
        <f t="shared" si="19"/>
        <v/>
      </c>
      <c r="BK74" s="207"/>
      <c r="BL74" s="297" t="str">
        <f t="shared" si="9"/>
        <v/>
      </c>
      <c r="BM74" s="207"/>
    </row>
    <row r="75" spans="1:65" ht="15.75" customHeight="1">
      <c r="B75" s="365"/>
      <c r="C75" s="23"/>
      <c r="D75" s="101"/>
      <c r="E75" s="101"/>
      <c r="F75" s="101"/>
      <c r="G75" s="101"/>
      <c r="H75" s="101"/>
      <c r="I75" s="101"/>
      <c r="J75" s="101"/>
      <c r="K75" s="27"/>
      <c r="L75" s="102"/>
      <c r="M75" s="207"/>
      <c r="N75" s="207"/>
      <c r="O75" s="123"/>
      <c r="P75" s="207"/>
      <c r="Q75" s="207"/>
      <c r="R75" s="237"/>
      <c r="S75" s="237"/>
      <c r="T75" s="237"/>
      <c r="U75" s="207"/>
      <c r="V75" s="237"/>
      <c r="W75" s="237"/>
      <c r="X75" s="237"/>
      <c r="Y75" s="237"/>
      <c r="Z75" s="139" t="str">
        <f t="shared" si="10"/>
        <v/>
      </c>
      <c r="AA75" s="207"/>
      <c r="AB75" s="297" t="str">
        <f t="shared" si="0"/>
        <v/>
      </c>
      <c r="AC75" s="262"/>
      <c r="AD75" s="139" t="str">
        <f t="shared" si="11"/>
        <v/>
      </c>
      <c r="AE75" s="207"/>
      <c r="AF75" s="297" t="str">
        <f t="shared" si="1"/>
        <v/>
      </c>
      <c r="AG75" s="207"/>
      <c r="AH75" s="139" t="str">
        <f t="shared" si="12"/>
        <v/>
      </c>
      <c r="AI75" s="207"/>
      <c r="AJ75" s="297" t="str">
        <f t="shared" si="2"/>
        <v/>
      </c>
      <c r="AK75" s="262"/>
      <c r="AL75" s="139" t="str">
        <f t="shared" si="13"/>
        <v/>
      </c>
      <c r="AM75" s="207"/>
      <c r="AN75" s="297" t="str">
        <f t="shared" si="3"/>
        <v/>
      </c>
      <c r="AP75" s="139" t="str">
        <f t="shared" si="14"/>
        <v/>
      </c>
      <c r="AQ75" s="207"/>
      <c r="AR75" s="297" t="str">
        <f t="shared" si="4"/>
        <v/>
      </c>
      <c r="AS75" s="207"/>
      <c r="AT75" s="139" t="str">
        <f t="shared" si="15"/>
        <v/>
      </c>
      <c r="AU75" s="207"/>
      <c r="AV75" s="297" t="str">
        <f t="shared" si="5"/>
        <v/>
      </c>
      <c r="AW75" s="207"/>
      <c r="AX75" s="139" t="str">
        <f t="shared" si="16"/>
        <v/>
      </c>
      <c r="AY75" s="207"/>
      <c r="AZ75" s="297" t="str">
        <f t="shared" si="6"/>
        <v/>
      </c>
      <c r="BA75" s="207"/>
      <c r="BB75" s="139" t="str">
        <f t="shared" si="17"/>
        <v/>
      </c>
      <c r="BC75" s="207"/>
      <c r="BD75" s="297" t="str">
        <f t="shared" si="7"/>
        <v/>
      </c>
      <c r="BE75" s="207"/>
      <c r="BF75" s="139" t="str">
        <f t="shared" si="18"/>
        <v/>
      </c>
      <c r="BG75" s="207"/>
      <c r="BH75" s="297" t="str">
        <f t="shared" si="8"/>
        <v/>
      </c>
      <c r="BJ75" s="139" t="str">
        <f t="shared" si="19"/>
        <v/>
      </c>
      <c r="BK75" s="207"/>
      <c r="BL75" s="297" t="str">
        <f t="shared" si="9"/>
        <v/>
      </c>
      <c r="BM75" s="207"/>
    </row>
    <row r="76" spans="1:65" ht="15.75" customHeight="1">
      <c r="B76" s="365"/>
      <c r="C76" s="210"/>
      <c r="D76" s="211"/>
      <c r="E76" s="115"/>
      <c r="F76" s="101"/>
      <c r="G76" s="105"/>
      <c r="H76" s="105"/>
      <c r="I76" s="108"/>
      <c r="J76" s="108"/>
      <c r="K76" s="110"/>
      <c r="L76" s="106"/>
      <c r="M76" s="207"/>
      <c r="N76" s="207"/>
      <c r="O76" s="142"/>
      <c r="P76" s="207"/>
      <c r="Q76" s="207"/>
      <c r="R76" s="237"/>
      <c r="S76" s="237"/>
      <c r="T76" s="237"/>
      <c r="U76" s="207"/>
      <c r="V76" s="237"/>
      <c r="W76" s="237"/>
      <c r="X76" s="237"/>
      <c r="Y76" s="237"/>
      <c r="Z76" s="139" t="str">
        <f t="shared" si="10"/>
        <v/>
      </c>
      <c r="AA76" s="207"/>
      <c r="AB76" s="297" t="str">
        <f t="shared" si="0"/>
        <v/>
      </c>
      <c r="AC76" s="262"/>
      <c r="AD76" s="139" t="str">
        <f t="shared" si="11"/>
        <v/>
      </c>
      <c r="AE76" s="207"/>
      <c r="AF76" s="297" t="str">
        <f t="shared" si="1"/>
        <v/>
      </c>
      <c r="AG76" s="207"/>
      <c r="AH76" s="139" t="str">
        <f t="shared" si="12"/>
        <v/>
      </c>
      <c r="AI76" s="207"/>
      <c r="AJ76" s="297" t="str">
        <f t="shared" si="2"/>
        <v/>
      </c>
      <c r="AK76" s="262"/>
      <c r="AL76" s="139" t="str">
        <f t="shared" si="13"/>
        <v/>
      </c>
      <c r="AM76" s="207"/>
      <c r="AN76" s="297" t="str">
        <f t="shared" si="3"/>
        <v/>
      </c>
      <c r="AP76" s="139" t="str">
        <f t="shared" si="14"/>
        <v/>
      </c>
      <c r="AQ76" s="207"/>
      <c r="AR76" s="297" t="str">
        <f t="shared" si="4"/>
        <v/>
      </c>
      <c r="AS76" s="207"/>
      <c r="AT76" s="139" t="str">
        <f t="shared" si="15"/>
        <v/>
      </c>
      <c r="AU76" s="207"/>
      <c r="AV76" s="297" t="str">
        <f t="shared" si="5"/>
        <v/>
      </c>
      <c r="AW76" s="207"/>
      <c r="AX76" s="139" t="str">
        <f t="shared" si="16"/>
        <v/>
      </c>
      <c r="AY76" s="207"/>
      <c r="AZ76" s="297" t="str">
        <f t="shared" si="6"/>
        <v/>
      </c>
      <c r="BA76" s="207"/>
      <c r="BB76" s="139" t="str">
        <f t="shared" si="17"/>
        <v/>
      </c>
      <c r="BC76" s="207"/>
      <c r="BD76" s="297" t="str">
        <f t="shared" si="7"/>
        <v/>
      </c>
      <c r="BE76" s="207"/>
      <c r="BF76" s="139" t="str">
        <f t="shared" si="18"/>
        <v/>
      </c>
      <c r="BG76" s="207"/>
      <c r="BH76" s="297" t="str">
        <f t="shared" si="8"/>
        <v/>
      </c>
      <c r="BJ76" s="139" t="str">
        <f t="shared" si="19"/>
        <v/>
      </c>
      <c r="BK76" s="207"/>
      <c r="BL76" s="297" t="str">
        <f t="shared" si="9"/>
        <v/>
      </c>
      <c r="BM76" s="207"/>
    </row>
    <row r="77" spans="1:65" s="122" customFormat="1" ht="17.25" customHeight="1">
      <c r="A77" s="376"/>
      <c r="B77" s="372"/>
      <c r="C77" s="210"/>
      <c r="D77" s="211"/>
      <c r="E77" s="114"/>
      <c r="F77" s="114"/>
      <c r="G77" s="114"/>
      <c r="H77" s="114"/>
      <c r="I77" s="114"/>
      <c r="J77" s="114"/>
      <c r="K77" s="114"/>
      <c r="L77" s="344"/>
      <c r="M77" s="207"/>
      <c r="N77" s="207"/>
      <c r="O77" s="148"/>
      <c r="P77" s="207"/>
      <c r="Q77" s="207"/>
      <c r="R77" s="237"/>
      <c r="S77" s="237"/>
      <c r="T77" s="237"/>
      <c r="U77" s="207"/>
      <c r="V77" s="237"/>
      <c r="W77" s="237"/>
      <c r="X77" s="237"/>
      <c r="Y77" s="237"/>
      <c r="Z77" s="139" t="str">
        <f t="shared" si="10"/>
        <v/>
      </c>
      <c r="AA77" s="207"/>
      <c r="AB77" s="297" t="str">
        <f t="shared" si="0"/>
        <v/>
      </c>
      <c r="AC77" s="262"/>
      <c r="AD77" s="139" t="str">
        <f t="shared" si="11"/>
        <v/>
      </c>
      <c r="AE77" s="207"/>
      <c r="AF77" s="297" t="str">
        <f t="shared" si="1"/>
        <v/>
      </c>
      <c r="AG77" s="207"/>
      <c r="AH77" s="139" t="str">
        <f t="shared" si="12"/>
        <v/>
      </c>
      <c r="AI77" s="207"/>
      <c r="AJ77" s="297" t="str">
        <f t="shared" si="2"/>
        <v/>
      </c>
      <c r="AK77" s="262"/>
      <c r="AL77" s="139" t="str">
        <f t="shared" si="13"/>
        <v/>
      </c>
      <c r="AM77" s="207"/>
      <c r="AN77" s="297" t="str">
        <f t="shared" si="3"/>
        <v/>
      </c>
      <c r="AP77" s="139" t="str">
        <f t="shared" si="14"/>
        <v/>
      </c>
      <c r="AQ77" s="207"/>
      <c r="AR77" s="297" t="str">
        <f t="shared" si="4"/>
        <v/>
      </c>
      <c r="AS77" s="207"/>
      <c r="AT77" s="139" t="str">
        <f t="shared" si="15"/>
        <v/>
      </c>
      <c r="AU77" s="207"/>
      <c r="AV77" s="297" t="str">
        <f t="shared" si="5"/>
        <v/>
      </c>
      <c r="AW77" s="207"/>
      <c r="AX77" s="139" t="str">
        <f t="shared" si="16"/>
        <v/>
      </c>
      <c r="AY77" s="207"/>
      <c r="AZ77" s="297" t="str">
        <f t="shared" si="6"/>
        <v/>
      </c>
      <c r="BA77" s="207"/>
      <c r="BB77" s="139" t="str">
        <f t="shared" si="17"/>
        <v/>
      </c>
      <c r="BC77" s="207"/>
      <c r="BD77" s="297" t="str">
        <f t="shared" si="7"/>
        <v/>
      </c>
      <c r="BE77" s="207"/>
      <c r="BF77" s="139" t="str">
        <f t="shared" si="18"/>
        <v/>
      </c>
      <c r="BG77" s="207"/>
      <c r="BH77" s="297" t="str">
        <f t="shared" si="8"/>
        <v/>
      </c>
      <c r="BJ77" s="139" t="str">
        <f t="shared" si="19"/>
        <v/>
      </c>
      <c r="BK77" s="207"/>
      <c r="BL77" s="297" t="str">
        <f t="shared" si="9"/>
        <v/>
      </c>
      <c r="BM77" s="207"/>
    </row>
    <row r="78" spans="1:65" s="122" customFormat="1" ht="17.25" customHeight="1">
      <c r="A78" s="376"/>
      <c r="B78" s="372"/>
      <c r="C78" s="210"/>
      <c r="D78" s="211"/>
      <c r="E78" s="114"/>
      <c r="F78" s="114"/>
      <c r="G78" s="114"/>
      <c r="H78" s="114"/>
      <c r="I78" s="114"/>
      <c r="J78" s="114"/>
      <c r="K78" s="114"/>
      <c r="L78" s="344"/>
      <c r="M78" s="207"/>
      <c r="N78" s="207"/>
      <c r="O78" s="148"/>
      <c r="P78" s="207"/>
      <c r="Q78" s="207"/>
      <c r="R78" s="237"/>
      <c r="S78" s="237"/>
      <c r="T78" s="237"/>
      <c r="U78" s="207"/>
      <c r="V78" s="237"/>
      <c r="W78" s="237"/>
      <c r="X78" s="237"/>
      <c r="Y78" s="237"/>
      <c r="Z78" s="139" t="str">
        <f t="shared" si="10"/>
        <v/>
      </c>
      <c r="AA78" s="207"/>
      <c r="AB78" s="297" t="str">
        <f t="shared" si="0"/>
        <v/>
      </c>
      <c r="AC78" s="262"/>
      <c r="AD78" s="139" t="str">
        <f t="shared" si="11"/>
        <v/>
      </c>
      <c r="AE78" s="207"/>
      <c r="AF78" s="297" t="str">
        <f t="shared" si="1"/>
        <v/>
      </c>
      <c r="AG78" s="207"/>
      <c r="AH78" s="139" t="str">
        <f t="shared" si="12"/>
        <v/>
      </c>
      <c r="AI78" s="207"/>
      <c r="AJ78" s="297" t="str">
        <f t="shared" si="2"/>
        <v/>
      </c>
      <c r="AK78" s="262"/>
      <c r="AL78" s="139" t="str">
        <f t="shared" si="13"/>
        <v/>
      </c>
      <c r="AM78" s="207"/>
      <c r="AN78" s="297" t="str">
        <f t="shared" si="3"/>
        <v/>
      </c>
      <c r="AP78" s="139" t="str">
        <f t="shared" si="14"/>
        <v/>
      </c>
      <c r="AQ78" s="207"/>
      <c r="AR78" s="297" t="str">
        <f t="shared" si="4"/>
        <v/>
      </c>
      <c r="AS78" s="207"/>
      <c r="AT78" s="139" t="str">
        <f t="shared" si="15"/>
        <v/>
      </c>
      <c r="AU78" s="207"/>
      <c r="AV78" s="297" t="str">
        <f t="shared" si="5"/>
        <v/>
      </c>
      <c r="AW78" s="207"/>
      <c r="AX78" s="139" t="str">
        <f t="shared" si="16"/>
        <v/>
      </c>
      <c r="AY78" s="207"/>
      <c r="AZ78" s="297" t="str">
        <f t="shared" si="6"/>
        <v/>
      </c>
      <c r="BA78" s="207"/>
      <c r="BB78" s="139" t="str">
        <f t="shared" si="17"/>
        <v/>
      </c>
      <c r="BC78" s="207"/>
      <c r="BD78" s="297" t="str">
        <f t="shared" si="7"/>
        <v/>
      </c>
      <c r="BE78" s="207"/>
      <c r="BF78" s="139" t="str">
        <f t="shared" si="18"/>
        <v/>
      </c>
      <c r="BG78" s="207"/>
      <c r="BH78" s="297" t="str">
        <f t="shared" si="8"/>
        <v/>
      </c>
      <c r="BJ78" s="139" t="str">
        <f t="shared" si="19"/>
        <v/>
      </c>
      <c r="BK78" s="207"/>
      <c r="BL78" s="297" t="str">
        <f t="shared" si="9"/>
        <v/>
      </c>
      <c r="BM78" s="207"/>
    </row>
    <row r="79" spans="1:65" s="122" customFormat="1" ht="17.25" customHeight="1">
      <c r="A79" s="376"/>
      <c r="B79" s="372"/>
      <c r="C79" s="210"/>
      <c r="D79" s="211"/>
      <c r="E79" s="114"/>
      <c r="F79" s="114"/>
      <c r="G79" s="114"/>
      <c r="H79" s="114"/>
      <c r="I79" s="114"/>
      <c r="J79" s="114"/>
      <c r="K79" s="114"/>
      <c r="L79" s="344"/>
      <c r="M79" s="207"/>
      <c r="N79" s="207"/>
      <c r="O79" s="148"/>
      <c r="P79" s="207"/>
      <c r="Q79" s="207"/>
      <c r="R79" s="237"/>
      <c r="S79" s="237"/>
      <c r="T79" s="237"/>
      <c r="U79" s="207"/>
      <c r="V79" s="237"/>
      <c r="W79" s="237"/>
      <c r="X79" s="237"/>
      <c r="Y79" s="237"/>
      <c r="Z79" s="139" t="str">
        <f t="shared" si="10"/>
        <v/>
      </c>
      <c r="AA79" s="207"/>
      <c r="AB79" s="297" t="str">
        <f t="shared" si="0"/>
        <v/>
      </c>
      <c r="AC79" s="262"/>
      <c r="AD79" s="139" t="str">
        <f t="shared" si="11"/>
        <v/>
      </c>
      <c r="AE79" s="207"/>
      <c r="AF79" s="297" t="str">
        <f t="shared" si="1"/>
        <v/>
      </c>
      <c r="AG79" s="207"/>
      <c r="AH79" s="139" t="str">
        <f t="shared" si="12"/>
        <v/>
      </c>
      <c r="AI79" s="207"/>
      <c r="AJ79" s="297" t="str">
        <f t="shared" si="2"/>
        <v/>
      </c>
      <c r="AK79" s="262"/>
      <c r="AL79" s="139" t="str">
        <f t="shared" si="13"/>
        <v/>
      </c>
      <c r="AM79" s="207"/>
      <c r="AN79" s="297" t="str">
        <f t="shared" si="3"/>
        <v/>
      </c>
      <c r="AP79" s="139" t="str">
        <f t="shared" si="14"/>
        <v/>
      </c>
      <c r="AQ79" s="207"/>
      <c r="AR79" s="297" t="str">
        <f t="shared" si="4"/>
        <v/>
      </c>
      <c r="AS79" s="207"/>
      <c r="AT79" s="139" t="str">
        <f t="shared" si="15"/>
        <v/>
      </c>
      <c r="AU79" s="207"/>
      <c r="AV79" s="297" t="str">
        <f t="shared" si="5"/>
        <v/>
      </c>
      <c r="AW79" s="207"/>
      <c r="AX79" s="139" t="str">
        <f t="shared" si="16"/>
        <v/>
      </c>
      <c r="AY79" s="207"/>
      <c r="AZ79" s="297" t="str">
        <f t="shared" si="6"/>
        <v/>
      </c>
      <c r="BA79" s="207"/>
      <c r="BB79" s="139" t="str">
        <f t="shared" si="17"/>
        <v/>
      </c>
      <c r="BC79" s="207"/>
      <c r="BD79" s="297" t="str">
        <f t="shared" si="7"/>
        <v/>
      </c>
      <c r="BE79" s="207"/>
      <c r="BF79" s="139" t="str">
        <f t="shared" si="18"/>
        <v/>
      </c>
      <c r="BG79" s="207"/>
      <c r="BH79" s="297" t="str">
        <f t="shared" si="8"/>
        <v/>
      </c>
      <c r="BJ79" s="139" t="str">
        <f t="shared" si="19"/>
        <v/>
      </c>
      <c r="BK79" s="207"/>
      <c r="BL79" s="297" t="str">
        <f t="shared" si="9"/>
        <v/>
      </c>
      <c r="BM79" s="207"/>
    </row>
    <row r="80" spans="1:65" s="14" customFormat="1" ht="15.75" customHeight="1">
      <c r="A80" s="376"/>
      <c r="B80" s="373"/>
      <c r="C80" s="105"/>
      <c r="D80" s="105"/>
      <c r="E80" s="105"/>
      <c r="F80" s="105"/>
      <c r="G80" s="105"/>
      <c r="H80" s="105"/>
      <c r="I80" s="105"/>
      <c r="J80" s="105"/>
      <c r="K80" s="105"/>
      <c r="L80" s="106"/>
      <c r="M80" s="207"/>
      <c r="N80" s="207"/>
      <c r="O80" s="56"/>
      <c r="P80" s="207"/>
      <c r="Q80" s="207"/>
      <c r="R80" s="237"/>
      <c r="S80" s="237"/>
      <c r="T80" s="237"/>
      <c r="U80" s="207"/>
      <c r="V80" s="237"/>
      <c r="W80" s="237"/>
      <c r="X80" s="237"/>
      <c r="Y80" s="237"/>
      <c r="Z80" s="139" t="str">
        <f t="shared" si="10"/>
        <v/>
      </c>
      <c r="AA80" s="207"/>
      <c r="AB80" s="297" t="str">
        <f t="shared" si="0"/>
        <v/>
      </c>
      <c r="AC80" s="262"/>
      <c r="AD80" s="139" t="str">
        <f t="shared" si="11"/>
        <v/>
      </c>
      <c r="AE80" s="207"/>
      <c r="AF80" s="297" t="str">
        <f t="shared" si="1"/>
        <v/>
      </c>
      <c r="AG80" s="207"/>
      <c r="AH80" s="139" t="str">
        <f t="shared" si="12"/>
        <v/>
      </c>
      <c r="AI80" s="207"/>
      <c r="AJ80" s="297" t="str">
        <f t="shared" si="2"/>
        <v/>
      </c>
      <c r="AK80" s="262"/>
      <c r="AL80" s="139" t="str">
        <f t="shared" si="13"/>
        <v/>
      </c>
      <c r="AM80" s="207"/>
      <c r="AN80" s="297" t="str">
        <f t="shared" si="3"/>
        <v/>
      </c>
      <c r="AP80" s="139" t="str">
        <f t="shared" si="14"/>
        <v/>
      </c>
      <c r="AQ80" s="207"/>
      <c r="AR80" s="297" t="str">
        <f t="shared" si="4"/>
        <v/>
      </c>
      <c r="AS80" s="207"/>
      <c r="AT80" s="139" t="str">
        <f t="shared" si="15"/>
        <v/>
      </c>
      <c r="AU80" s="207"/>
      <c r="AV80" s="297" t="str">
        <f t="shared" si="5"/>
        <v/>
      </c>
      <c r="AW80" s="207"/>
      <c r="AX80" s="139" t="str">
        <f t="shared" si="16"/>
        <v/>
      </c>
      <c r="AY80" s="207"/>
      <c r="AZ80" s="297" t="str">
        <f t="shared" si="6"/>
        <v/>
      </c>
      <c r="BA80" s="207"/>
      <c r="BB80" s="139" t="str">
        <f t="shared" si="17"/>
        <v/>
      </c>
      <c r="BC80" s="207"/>
      <c r="BD80" s="297" t="str">
        <f t="shared" si="7"/>
        <v/>
      </c>
      <c r="BE80" s="207"/>
      <c r="BF80" s="139" t="str">
        <f t="shared" si="18"/>
        <v/>
      </c>
      <c r="BG80" s="207"/>
      <c r="BH80" s="297" t="str">
        <f t="shared" si="8"/>
        <v/>
      </c>
      <c r="BJ80" s="139" t="str">
        <f t="shared" si="19"/>
        <v/>
      </c>
      <c r="BK80" s="207"/>
      <c r="BL80" s="297" t="str">
        <f t="shared" si="9"/>
        <v/>
      </c>
      <c r="BM80" s="207"/>
    </row>
    <row r="81" spans="1:65" s="14" customFormat="1" ht="15.75" customHeight="1">
      <c r="A81" s="376"/>
      <c r="B81" s="373"/>
      <c r="C81" s="130" t="s">
        <v>283</v>
      </c>
      <c r="D81" s="179"/>
      <c r="E81" s="179"/>
      <c r="F81" s="179"/>
      <c r="G81" s="179"/>
      <c r="H81" s="179"/>
      <c r="I81" s="179"/>
      <c r="J81" s="179"/>
      <c r="K81" s="105"/>
      <c r="L81" s="106"/>
      <c r="M81" s="207"/>
      <c r="N81" s="207"/>
      <c r="O81" s="56"/>
      <c r="P81" s="207"/>
      <c r="Q81" s="207"/>
      <c r="R81" s="237"/>
      <c r="S81" s="237"/>
      <c r="T81" s="237"/>
      <c r="U81" s="207"/>
      <c r="V81" s="237"/>
      <c r="W81" s="237"/>
      <c r="X81" s="237"/>
      <c r="Y81" s="237"/>
      <c r="Z81" s="139" t="str">
        <f t="shared" si="10"/>
        <v/>
      </c>
      <c r="AA81" s="207"/>
      <c r="AB81" s="297" t="str">
        <f t="shared" si="0"/>
        <v/>
      </c>
      <c r="AC81" s="262"/>
      <c r="AD81" s="139" t="str">
        <f t="shared" si="11"/>
        <v/>
      </c>
      <c r="AE81" s="207"/>
      <c r="AF81" s="297" t="str">
        <f t="shared" si="1"/>
        <v/>
      </c>
      <c r="AG81" s="207"/>
      <c r="AH81" s="139" t="str">
        <f t="shared" si="12"/>
        <v/>
      </c>
      <c r="AI81" s="207"/>
      <c r="AJ81" s="297" t="str">
        <f t="shared" si="2"/>
        <v/>
      </c>
      <c r="AK81" s="262"/>
      <c r="AL81" s="139" t="str">
        <f t="shared" si="13"/>
        <v/>
      </c>
      <c r="AM81" s="207"/>
      <c r="AN81" s="297" t="str">
        <f t="shared" si="3"/>
        <v/>
      </c>
      <c r="AP81" s="139" t="str">
        <f t="shared" si="14"/>
        <v/>
      </c>
      <c r="AQ81" s="207"/>
      <c r="AR81" s="297" t="str">
        <f t="shared" si="4"/>
        <v/>
      </c>
      <c r="AS81" s="207"/>
      <c r="AT81" s="139" t="str">
        <f t="shared" si="15"/>
        <v/>
      </c>
      <c r="AU81" s="207"/>
      <c r="AV81" s="297" t="str">
        <f t="shared" si="5"/>
        <v/>
      </c>
      <c r="AW81" s="207"/>
      <c r="AX81" s="139" t="str">
        <f t="shared" si="16"/>
        <v/>
      </c>
      <c r="AY81" s="207"/>
      <c r="AZ81" s="297" t="str">
        <f t="shared" si="6"/>
        <v/>
      </c>
      <c r="BA81" s="207"/>
      <c r="BB81" s="139" t="str">
        <f t="shared" si="17"/>
        <v/>
      </c>
      <c r="BC81" s="207"/>
      <c r="BD81" s="297" t="str">
        <f t="shared" si="7"/>
        <v/>
      </c>
      <c r="BE81" s="207"/>
      <c r="BF81" s="139" t="str">
        <f t="shared" si="18"/>
        <v/>
      </c>
      <c r="BG81" s="207"/>
      <c r="BH81" s="297" t="str">
        <f t="shared" si="8"/>
        <v/>
      </c>
      <c r="BJ81" s="139" t="str">
        <f t="shared" si="19"/>
        <v/>
      </c>
      <c r="BK81" s="207"/>
      <c r="BL81" s="297" t="str">
        <f t="shared" si="9"/>
        <v/>
      </c>
      <c r="BM81" s="207"/>
    </row>
    <row r="82" spans="1:65" s="14" customFormat="1" ht="15.75" customHeight="1">
      <c r="A82" s="376"/>
      <c r="B82" s="373"/>
      <c r="C82" s="105"/>
      <c r="D82" s="105"/>
      <c r="E82" s="105"/>
      <c r="F82" s="105"/>
      <c r="G82" s="105"/>
      <c r="H82" s="105"/>
      <c r="I82" s="105"/>
      <c r="J82" s="105"/>
      <c r="K82" s="105"/>
      <c r="L82" s="106"/>
      <c r="M82" s="207"/>
      <c r="N82" s="229"/>
      <c r="O82" s="56"/>
      <c r="P82" s="229"/>
      <c r="Q82" s="229"/>
      <c r="R82" s="266"/>
      <c r="S82" s="266"/>
      <c r="T82" s="266"/>
      <c r="U82" s="229"/>
      <c r="V82" s="266"/>
      <c r="W82" s="266"/>
      <c r="X82" s="266"/>
      <c r="Y82" s="266"/>
      <c r="Z82" s="174" t="str">
        <f t="shared" si="10"/>
        <v/>
      </c>
      <c r="AA82" s="229"/>
      <c r="AB82" s="299" t="str">
        <f t="shared" si="0"/>
        <v/>
      </c>
      <c r="AC82" s="280"/>
      <c r="AD82" s="174" t="str">
        <f t="shared" si="11"/>
        <v/>
      </c>
      <c r="AE82" s="229"/>
      <c r="AF82" s="299" t="str">
        <f t="shared" si="1"/>
        <v/>
      </c>
      <c r="AG82" s="229"/>
      <c r="AH82" s="139" t="str">
        <f t="shared" si="12"/>
        <v/>
      </c>
      <c r="AI82" s="229"/>
      <c r="AJ82" s="299" t="str">
        <f t="shared" si="2"/>
        <v/>
      </c>
      <c r="AK82" s="280"/>
      <c r="AL82" s="139" t="str">
        <f t="shared" si="13"/>
        <v/>
      </c>
      <c r="AM82" s="229"/>
      <c r="AN82" s="297" t="str">
        <f t="shared" si="3"/>
        <v/>
      </c>
      <c r="AP82" s="139" t="str">
        <f t="shared" si="14"/>
        <v/>
      </c>
      <c r="AQ82" s="229"/>
      <c r="AR82" s="297" t="str">
        <f t="shared" si="4"/>
        <v/>
      </c>
      <c r="AS82" s="229"/>
      <c r="AT82" s="174" t="str">
        <f t="shared" si="15"/>
        <v/>
      </c>
      <c r="AU82" s="229"/>
      <c r="AV82" s="299" t="str">
        <f t="shared" si="5"/>
        <v/>
      </c>
      <c r="AW82" s="229"/>
      <c r="AX82" s="174" t="str">
        <f t="shared" si="16"/>
        <v/>
      </c>
      <c r="AY82" s="229"/>
      <c r="AZ82" s="299" t="str">
        <f t="shared" si="6"/>
        <v/>
      </c>
      <c r="BA82" s="229"/>
      <c r="BB82" s="174" t="str">
        <f t="shared" si="17"/>
        <v/>
      </c>
      <c r="BC82" s="229"/>
      <c r="BD82" s="299" t="str">
        <f t="shared" si="7"/>
        <v/>
      </c>
      <c r="BE82" s="229"/>
      <c r="BF82" s="139" t="str">
        <f t="shared" si="18"/>
        <v/>
      </c>
      <c r="BG82" s="229"/>
      <c r="BH82" s="297" t="str">
        <f t="shared" si="8"/>
        <v/>
      </c>
      <c r="BJ82" s="139" t="str">
        <f t="shared" si="19"/>
        <v/>
      </c>
      <c r="BK82" s="229"/>
      <c r="BL82" s="297" t="str">
        <f t="shared" si="9"/>
        <v/>
      </c>
      <c r="BM82" s="229"/>
    </row>
    <row r="83" spans="1:65" s="14" customFormat="1" ht="18.75" customHeight="1">
      <c r="A83" s="376"/>
      <c r="B83" s="373">
        <v>60.01</v>
      </c>
      <c r="C83" s="54" t="s">
        <v>35</v>
      </c>
      <c r="D83" s="105" t="s">
        <v>328</v>
      </c>
      <c r="E83" s="105"/>
      <c r="F83" s="105"/>
      <c r="G83" s="105"/>
      <c r="H83" s="105"/>
      <c r="I83" s="105"/>
      <c r="J83" s="105"/>
      <c r="K83" s="105"/>
      <c r="L83" s="106" t="s">
        <v>29</v>
      </c>
      <c r="M83" s="207"/>
      <c r="N83" s="139">
        <f>VLOOKUP($B83,'[1]09-10-11'!$A$4:$EA$400,MATCH(N$2, '[1]09-10-11'!$A$4:$EA$4, 0))</f>
        <v>250000</v>
      </c>
      <c r="O83" s="56"/>
      <c r="P83" s="139">
        <f>VLOOKUP($B83,'[1]09-10-11'!$A$4:$EA$400,MATCH(P$2, '[1]09-10-11'!$A$4:$EA$4, 0))</f>
        <v>750000</v>
      </c>
      <c r="Q83" s="139"/>
      <c r="R83" s="139">
        <f>VLOOKUP($B83,'[1]09-10-11'!$A$4:$EA$400,MATCH(R$2, '[1]09-10-11'!$A$4:$EA$4, 0))</f>
        <v>0</v>
      </c>
      <c r="S83" s="139"/>
      <c r="T83" s="139" t="e">
        <f>VLOOKUP($B83,'[1]09-10-11'!$A$4:$EA$400,MATCH(T$2, '[1]09-10-11'!$A$4:$EA$4, 0))</f>
        <v>#N/A</v>
      </c>
      <c r="U83" s="139"/>
      <c r="V83" s="139">
        <f>VLOOKUP($B83,'[1]09-10-11'!$A$4:$EA$400,MATCH(V$2, '[1]09-10-11'!$A$4:$EA$4, 0))</f>
        <v>0</v>
      </c>
      <c r="W83" s="139"/>
      <c r="X83" s="139">
        <f>VLOOKUP($B83,'[1]09-10-11'!$A$4:$EA$400,MATCH(X$2, '[1]09-10-11'!$A$4:$EA$4, 0))</f>
        <v>750000</v>
      </c>
      <c r="Y83" s="53"/>
      <c r="Z83" s="174">
        <f t="shared" si="10"/>
        <v>750000</v>
      </c>
      <c r="AA83" s="174"/>
      <c r="AB83" s="299" t="str">
        <f t="shared" si="0"/>
        <v>---</v>
      </c>
      <c r="AC83" s="280"/>
      <c r="AD83" s="174">
        <f t="shared" si="11"/>
        <v>0</v>
      </c>
      <c r="AE83" s="174"/>
      <c r="AF83" s="299">
        <f t="shared" si="1"/>
        <v>0</v>
      </c>
      <c r="AG83" s="174"/>
      <c r="AH83" s="139">
        <f t="shared" si="12"/>
        <v>500000</v>
      </c>
      <c r="AI83" s="139"/>
      <c r="AJ83" s="299">
        <f t="shared" si="2"/>
        <v>2</v>
      </c>
      <c r="AK83" s="280"/>
      <c r="AL83" s="139">
        <f t="shared" si="13"/>
        <v>750000</v>
      </c>
      <c r="AM83" s="139"/>
      <c r="AN83" s="297" t="str">
        <f t="shared" si="3"/>
        <v>---</v>
      </c>
      <c r="AP83" s="174" t="str">
        <f t="shared" si="14"/>
        <v/>
      </c>
      <c r="AQ83" s="174"/>
      <c r="AR83" s="299" t="e">
        <f t="shared" si="4"/>
        <v>#N/A</v>
      </c>
      <c r="AS83" s="174"/>
      <c r="AT83" s="174" t="str">
        <f t="shared" si="15"/>
        <v/>
      </c>
      <c r="AU83" s="174"/>
      <c r="AV83" s="299" t="e">
        <f t="shared" si="5"/>
        <v>#N/A</v>
      </c>
      <c r="AW83" s="174"/>
      <c r="AX83" s="174">
        <f t="shared" si="16"/>
        <v>-250000</v>
      </c>
      <c r="AY83" s="174"/>
      <c r="AZ83" s="299">
        <f t="shared" si="6"/>
        <v>-1</v>
      </c>
      <c r="BA83" s="174"/>
      <c r="BB83" s="174">
        <f t="shared" si="17"/>
        <v>-750000</v>
      </c>
      <c r="BC83" s="174"/>
      <c r="BD83" s="299">
        <f t="shared" si="7"/>
        <v>-1</v>
      </c>
      <c r="BE83" s="174"/>
      <c r="BF83" s="139">
        <f t="shared" si="18"/>
        <v>0</v>
      </c>
      <c r="BG83" s="139"/>
      <c r="BH83" s="297" t="str">
        <f t="shared" si="8"/>
        <v>---</v>
      </c>
      <c r="BJ83" s="174" t="str">
        <f t="shared" si="19"/>
        <v/>
      </c>
      <c r="BK83" s="174"/>
      <c r="BL83" s="299" t="e">
        <f t="shared" si="9"/>
        <v>#N/A</v>
      </c>
      <c r="BM83" s="174"/>
    </row>
    <row r="84" spans="1:65" s="14" customFormat="1" ht="15.75" customHeight="1">
      <c r="A84" s="376"/>
      <c r="B84" s="373">
        <v>60.02</v>
      </c>
      <c r="C84" s="54" t="s">
        <v>36</v>
      </c>
      <c r="D84" s="105" t="s">
        <v>284</v>
      </c>
      <c r="E84" s="105"/>
      <c r="F84" s="105"/>
      <c r="G84" s="105"/>
      <c r="H84" s="105"/>
      <c r="I84" s="105"/>
      <c r="J84" s="105"/>
      <c r="K84" s="105"/>
      <c r="L84" s="106" t="s">
        <v>33</v>
      </c>
      <c r="M84" s="207"/>
      <c r="N84" s="141">
        <f>VLOOKUP($B84,'[1]09-10-11'!$A$4:$EA$400,MATCH(N$2, '[1]09-10-11'!$A$4:$EA$4, 0))</f>
        <v>0</v>
      </c>
      <c r="O84" s="56"/>
      <c r="P84" s="141">
        <f>VLOOKUP($B84,'[1]09-10-11'!$A$4:$EA$400,MATCH(P$2, '[1]09-10-11'!$A$4:$EA$4, 0))</f>
        <v>1299982</v>
      </c>
      <c r="Q84" s="141"/>
      <c r="R84" s="141">
        <f>VLOOKUP($B84,'[1]09-10-11'!$A$4:$EA$400,MATCH(R$2, '[1]09-10-11'!$A$4:$EA$4, 0))</f>
        <v>0</v>
      </c>
      <c r="S84" s="141"/>
      <c r="T84" s="141" t="e">
        <f>VLOOKUP($B84,'[1]09-10-11'!$A$4:$EA$400,MATCH(T$2, '[1]09-10-11'!$A$4:$EA$4, 0))</f>
        <v>#N/A</v>
      </c>
      <c r="U84" s="141"/>
      <c r="V84" s="141">
        <f>VLOOKUP($B84,'[1]09-10-11'!$A$4:$EA$400,MATCH(V$2, '[1]09-10-11'!$A$4:$EA$4, 0))</f>
        <v>0</v>
      </c>
      <c r="W84" s="141"/>
      <c r="X84" s="141">
        <f>VLOOKUP($B84,'[1]09-10-11'!$A$4:$EA$400,MATCH(X$2, '[1]09-10-11'!$A$4:$EA$4, 0))</f>
        <v>1299982</v>
      </c>
      <c r="Y84" s="53"/>
      <c r="Z84" s="283">
        <f t="shared" si="10"/>
        <v>1299982</v>
      </c>
      <c r="AA84" s="283"/>
      <c r="AB84" s="300" t="str">
        <f t="shared" si="0"/>
        <v>---</v>
      </c>
      <c r="AC84" s="281"/>
      <c r="AD84" s="283">
        <f t="shared" si="11"/>
        <v>0</v>
      </c>
      <c r="AE84" s="283"/>
      <c r="AF84" s="300">
        <f t="shared" si="1"/>
        <v>0</v>
      </c>
      <c r="AG84" s="284"/>
      <c r="AH84" s="141">
        <f t="shared" si="12"/>
        <v>1299982</v>
      </c>
      <c r="AI84" s="141"/>
      <c r="AJ84" s="300" t="str">
        <f t="shared" si="2"/>
        <v>---</v>
      </c>
      <c r="AK84" s="261"/>
      <c r="AL84" s="141">
        <f t="shared" si="13"/>
        <v>1299982</v>
      </c>
      <c r="AM84" s="141"/>
      <c r="AN84" s="298" t="str">
        <f t="shared" si="3"/>
        <v>---</v>
      </c>
      <c r="AP84" s="283" t="str">
        <f t="shared" si="14"/>
        <v/>
      </c>
      <c r="AQ84" s="283"/>
      <c r="AR84" s="300" t="e">
        <f t="shared" si="4"/>
        <v>#N/A</v>
      </c>
      <c r="AS84" s="284"/>
      <c r="AT84" s="283" t="str">
        <f t="shared" si="15"/>
        <v/>
      </c>
      <c r="AU84" s="283"/>
      <c r="AV84" s="300" t="e">
        <f t="shared" si="5"/>
        <v>#N/A</v>
      </c>
      <c r="AW84" s="284"/>
      <c r="AX84" s="283">
        <f t="shared" si="16"/>
        <v>0</v>
      </c>
      <c r="AY84" s="283"/>
      <c r="AZ84" s="300" t="str">
        <f t="shared" si="6"/>
        <v>---</v>
      </c>
      <c r="BA84" s="284"/>
      <c r="BB84" s="283">
        <f t="shared" si="17"/>
        <v>-1299982</v>
      </c>
      <c r="BC84" s="283"/>
      <c r="BD84" s="300">
        <f t="shared" si="7"/>
        <v>-1</v>
      </c>
      <c r="BE84" s="284"/>
      <c r="BF84" s="141">
        <f t="shared" si="18"/>
        <v>0</v>
      </c>
      <c r="BG84" s="141"/>
      <c r="BH84" s="298" t="str">
        <f t="shared" si="8"/>
        <v>---</v>
      </c>
      <c r="BJ84" s="283" t="str">
        <f t="shared" si="19"/>
        <v/>
      </c>
      <c r="BK84" s="283"/>
      <c r="BL84" s="300" t="e">
        <f t="shared" si="9"/>
        <v>#N/A</v>
      </c>
      <c r="BM84" s="284"/>
    </row>
    <row r="85" spans="1:65" s="14" customFormat="1" ht="15.75" customHeight="1">
      <c r="A85" s="376"/>
      <c r="B85" s="373"/>
      <c r="C85" s="105"/>
      <c r="D85" s="105"/>
      <c r="E85" s="105"/>
      <c r="F85" s="105"/>
      <c r="G85" s="105"/>
      <c r="H85" s="105"/>
      <c r="I85" s="105"/>
      <c r="J85" s="105"/>
      <c r="K85" s="105"/>
      <c r="L85" s="106"/>
      <c r="M85" s="207"/>
      <c r="N85" s="207"/>
      <c r="O85" s="56"/>
      <c r="P85" s="207"/>
      <c r="Q85" s="207"/>
      <c r="R85" s="237"/>
      <c r="S85" s="237"/>
      <c r="T85" s="237"/>
      <c r="U85" s="207"/>
      <c r="V85" s="237"/>
      <c r="W85" s="237"/>
      <c r="X85" s="237"/>
      <c r="Y85" s="237"/>
      <c r="Z85" s="174" t="str">
        <f t="shared" si="10"/>
        <v/>
      </c>
      <c r="AA85" s="207"/>
      <c r="AB85" s="299" t="str">
        <f t="shared" si="0"/>
        <v/>
      </c>
      <c r="AC85" s="280"/>
      <c r="AD85" s="174" t="str">
        <f t="shared" si="11"/>
        <v/>
      </c>
      <c r="AE85" s="207"/>
      <c r="AF85" s="299" t="str">
        <f t="shared" si="1"/>
        <v/>
      </c>
      <c r="AG85" s="207"/>
      <c r="AH85" s="139" t="str">
        <f t="shared" si="12"/>
        <v/>
      </c>
      <c r="AI85" s="207"/>
      <c r="AJ85" s="299" t="str">
        <f t="shared" si="2"/>
        <v/>
      </c>
      <c r="AK85" s="280"/>
      <c r="AL85" s="139" t="str">
        <f t="shared" si="13"/>
        <v/>
      </c>
      <c r="AM85" s="207"/>
      <c r="AN85" s="297" t="str">
        <f t="shared" si="3"/>
        <v/>
      </c>
      <c r="AP85" s="139" t="str">
        <f t="shared" si="14"/>
        <v/>
      </c>
      <c r="AQ85" s="207"/>
      <c r="AR85" s="297" t="str">
        <f t="shared" si="4"/>
        <v/>
      </c>
      <c r="AS85" s="207"/>
      <c r="AT85" s="174" t="str">
        <f t="shared" si="15"/>
        <v/>
      </c>
      <c r="AU85" s="207"/>
      <c r="AV85" s="299" t="str">
        <f t="shared" si="5"/>
        <v/>
      </c>
      <c r="AW85" s="207"/>
      <c r="AX85" s="174" t="str">
        <f t="shared" si="16"/>
        <v/>
      </c>
      <c r="AY85" s="207"/>
      <c r="AZ85" s="299" t="str">
        <f t="shared" si="6"/>
        <v/>
      </c>
      <c r="BA85" s="207"/>
      <c r="BB85" s="174" t="str">
        <f t="shared" si="17"/>
        <v/>
      </c>
      <c r="BC85" s="207"/>
      <c r="BD85" s="299" t="str">
        <f t="shared" si="7"/>
        <v/>
      </c>
      <c r="BE85" s="207"/>
      <c r="BF85" s="139" t="str">
        <f t="shared" si="18"/>
        <v/>
      </c>
      <c r="BG85" s="207"/>
      <c r="BH85" s="297" t="str">
        <f t="shared" si="8"/>
        <v/>
      </c>
      <c r="BJ85" s="139" t="str">
        <f t="shared" si="19"/>
        <v/>
      </c>
      <c r="BK85" s="207"/>
      <c r="BL85" s="297" t="str">
        <f t="shared" si="9"/>
        <v/>
      </c>
      <c r="BM85" s="207"/>
    </row>
    <row r="86" spans="1:65" s="14" customFormat="1" ht="15.75" customHeight="1">
      <c r="A86" s="376"/>
      <c r="B86" s="373"/>
      <c r="C86" s="101"/>
      <c r="D86" s="101"/>
      <c r="E86" s="105"/>
      <c r="F86" s="105"/>
      <c r="G86" s="179" t="s">
        <v>273</v>
      </c>
      <c r="H86" s="179"/>
      <c r="I86" s="179"/>
      <c r="J86" s="179"/>
      <c r="K86" s="179"/>
      <c r="L86" s="220"/>
      <c r="M86" s="215"/>
      <c r="N86" s="150">
        <f>SUM(N87+N88)</f>
        <v>250000</v>
      </c>
      <c r="O86" s="222"/>
      <c r="P86" s="150">
        <f>SUM(P87+P88)</f>
        <v>2049982</v>
      </c>
      <c r="Q86" s="150"/>
      <c r="R86" s="150">
        <f>SUM(R87+R88)</f>
        <v>0</v>
      </c>
      <c r="S86" s="150"/>
      <c r="T86" s="150" t="e">
        <f>SUM(T87+T88)</f>
        <v>#N/A</v>
      </c>
      <c r="U86" s="150"/>
      <c r="V86" s="150">
        <f>SUM(V87+V88)</f>
        <v>0</v>
      </c>
      <c r="W86" s="150"/>
      <c r="X86" s="150">
        <f>SUM(X87+X88)</f>
        <v>2049982</v>
      </c>
      <c r="Y86" s="146"/>
      <c r="Z86" s="285">
        <f t="shared" si="10"/>
        <v>2049982</v>
      </c>
      <c r="AA86" s="285"/>
      <c r="AB86" s="302" t="str">
        <f t="shared" si="0"/>
        <v>---</v>
      </c>
      <c r="AC86" s="282"/>
      <c r="AD86" s="285">
        <f t="shared" si="11"/>
        <v>0</v>
      </c>
      <c r="AE86" s="285"/>
      <c r="AF86" s="302">
        <f t="shared" ref="AF86:AF117" si="20">IF($P86="","",  IF($X86="","", IF($P86=0,"---",(IF(ISERROR(($X86/$P86)-1),"---",($X86/$P86)-1) ))))</f>
        <v>0</v>
      </c>
      <c r="AG86" s="285"/>
      <c r="AH86" s="150">
        <f t="shared" si="12"/>
        <v>1799982</v>
      </c>
      <c r="AI86" s="150"/>
      <c r="AJ86" s="302">
        <f t="shared" ref="AJ86:AJ117" si="21">IF($N86="","",  IF($X86="","", IF($N86=0,"---",(IF(ISERROR(($X86/$N86)-1),"---",($X86/$N86)-1) ))))</f>
        <v>7.1999279999999999</v>
      </c>
      <c r="AK86" s="282"/>
      <c r="AL86" s="150">
        <f t="shared" si="13"/>
        <v>2049982</v>
      </c>
      <c r="AM86" s="150"/>
      <c r="AN86" s="301" t="str">
        <f t="shared" si="3"/>
        <v>---</v>
      </c>
      <c r="AP86" s="285" t="str">
        <f t="shared" si="14"/>
        <v/>
      </c>
      <c r="AQ86" s="285"/>
      <c r="AR86" s="302" t="e">
        <f t="shared" si="4"/>
        <v>#N/A</v>
      </c>
      <c r="AS86" s="285"/>
      <c r="AT86" s="285" t="str">
        <f t="shared" si="15"/>
        <v/>
      </c>
      <c r="AU86" s="285"/>
      <c r="AV86" s="302" t="e">
        <f t="shared" si="5"/>
        <v>#N/A</v>
      </c>
      <c r="AW86" s="285"/>
      <c r="AX86" s="285">
        <f t="shared" si="16"/>
        <v>-250000</v>
      </c>
      <c r="AY86" s="285"/>
      <c r="AZ86" s="302">
        <f t="shared" ref="AZ86:AZ117" si="22">IF($N86="","",  IF($V86="","", IF($N86=0,"---",(IF(ISERROR(($V86/$N86)-1),"---",($V86/$N86)-1) ))))</f>
        <v>-1</v>
      </c>
      <c r="BA86" s="285"/>
      <c r="BB86" s="285">
        <f t="shared" si="17"/>
        <v>-2049982</v>
      </c>
      <c r="BC86" s="285"/>
      <c r="BD86" s="302">
        <f t="shared" ref="BD86:BD117" si="23">IF($P86="","",  IF($V86="","", IF($P86=0,"---",(IF(ISERROR(($V86/$P86)-1),"---",($V86/$P86)-1) ))))</f>
        <v>-1</v>
      </c>
      <c r="BE86" s="285"/>
      <c r="BF86" s="150">
        <f t="shared" si="18"/>
        <v>0</v>
      </c>
      <c r="BG86" s="150"/>
      <c r="BH86" s="301" t="str">
        <f t="shared" si="8"/>
        <v>---</v>
      </c>
      <c r="BJ86" s="285" t="str">
        <f t="shared" si="19"/>
        <v/>
      </c>
      <c r="BK86" s="285"/>
      <c r="BL86" s="302" t="e">
        <f t="shared" si="9"/>
        <v>#N/A</v>
      </c>
      <c r="BM86" s="285"/>
    </row>
    <row r="87" spans="1:65" s="14" customFormat="1" ht="15.75" customHeight="1">
      <c r="A87" s="376"/>
      <c r="B87" s="373"/>
      <c r="C87" s="105"/>
      <c r="E87" s="105"/>
      <c r="F87" s="105"/>
      <c r="G87" s="105"/>
      <c r="H87" s="105" t="s">
        <v>58</v>
      </c>
      <c r="I87" s="105"/>
      <c r="J87" s="105"/>
      <c r="K87" s="105"/>
      <c r="L87" s="106"/>
      <c r="M87" s="207"/>
      <c r="N87" s="139">
        <f>N83</f>
        <v>250000</v>
      </c>
      <c r="O87" s="56"/>
      <c r="P87" s="139">
        <f>P83</f>
        <v>750000</v>
      </c>
      <c r="Q87" s="139"/>
      <c r="R87" s="139">
        <f>R83</f>
        <v>0</v>
      </c>
      <c r="S87" s="139"/>
      <c r="T87" s="139" t="e">
        <f>T83</f>
        <v>#N/A</v>
      </c>
      <c r="U87" s="139"/>
      <c r="V87" s="139">
        <f>V83</f>
        <v>0</v>
      </c>
      <c r="W87" s="139"/>
      <c r="X87" s="139">
        <f>X83</f>
        <v>750000</v>
      </c>
      <c r="Y87" s="53"/>
      <c r="Z87" s="174">
        <f t="shared" si="10"/>
        <v>750000</v>
      </c>
      <c r="AA87" s="174"/>
      <c r="AB87" s="299" t="str">
        <f t="shared" si="0"/>
        <v>---</v>
      </c>
      <c r="AC87" s="280"/>
      <c r="AD87" s="174">
        <f t="shared" ref="AD87:AD118" si="24">IF(AND(ISNUMBER($P87),ISNUMBER($X87)),IF((ABS($P87-$X87))&gt;0.49,$X87-$P87,0),"")</f>
        <v>0</v>
      </c>
      <c r="AE87" s="174"/>
      <c r="AF87" s="299">
        <f t="shared" si="20"/>
        <v>0</v>
      </c>
      <c r="AG87" s="174"/>
      <c r="AH87" s="139">
        <f t="shared" ref="AH87:AH118" si="25">IF(AND(ISNUMBER($N87),ISNUMBER($X87)),IF((ABS($N87-$X87))&gt;0.49,$X87-$N87,0),"")</f>
        <v>500000</v>
      </c>
      <c r="AI87" s="139"/>
      <c r="AJ87" s="299">
        <f t="shared" si="21"/>
        <v>2</v>
      </c>
      <c r="AK87" s="280"/>
      <c r="AL87" s="139">
        <f t="shared" si="13"/>
        <v>750000</v>
      </c>
      <c r="AM87" s="139"/>
      <c r="AN87" s="297" t="str">
        <f t="shared" si="3"/>
        <v>---</v>
      </c>
      <c r="AP87" s="174" t="str">
        <f t="shared" si="14"/>
        <v/>
      </c>
      <c r="AQ87" s="174"/>
      <c r="AR87" s="299" t="e">
        <f t="shared" si="4"/>
        <v>#N/A</v>
      </c>
      <c r="AS87" s="174"/>
      <c r="AT87" s="174" t="str">
        <f t="shared" si="15"/>
        <v/>
      </c>
      <c r="AU87" s="174"/>
      <c r="AV87" s="299" t="e">
        <f t="shared" si="5"/>
        <v>#N/A</v>
      </c>
      <c r="AW87" s="174"/>
      <c r="AX87" s="174">
        <f t="shared" ref="AX87:AX118" si="26">IF(AND(ISNUMBER($N87),ISNUMBER($V87)),IF((ABS($N87-$V87))&gt;0.49,$V87-$N87,0),"")</f>
        <v>-250000</v>
      </c>
      <c r="AY87" s="174"/>
      <c r="AZ87" s="299">
        <f t="shared" si="22"/>
        <v>-1</v>
      </c>
      <c r="BA87" s="174"/>
      <c r="BB87" s="174">
        <f t="shared" ref="BB87:BB118" si="27">IF(AND(ISNUMBER($P87),ISNUMBER($V87)),IF((ABS($P87-$V87))&gt;0.49,$V87-$P87,0),"")</f>
        <v>-750000</v>
      </c>
      <c r="BC87" s="174"/>
      <c r="BD87" s="299">
        <f t="shared" si="23"/>
        <v>-1</v>
      </c>
      <c r="BE87" s="174"/>
      <c r="BF87" s="139">
        <f t="shared" si="18"/>
        <v>0</v>
      </c>
      <c r="BG87" s="139"/>
      <c r="BH87" s="297" t="str">
        <f t="shared" si="8"/>
        <v>---</v>
      </c>
      <c r="BJ87" s="174" t="str">
        <f t="shared" si="19"/>
        <v/>
      </c>
      <c r="BK87" s="174"/>
      <c r="BL87" s="299" t="e">
        <f t="shared" si="9"/>
        <v>#N/A</v>
      </c>
      <c r="BM87" s="174"/>
    </row>
    <row r="88" spans="1:65" s="14" customFormat="1" ht="15.75" customHeight="1">
      <c r="A88" s="376"/>
      <c r="B88" s="373"/>
      <c r="C88" s="101"/>
      <c r="E88" s="105"/>
      <c r="F88" s="105"/>
      <c r="G88" s="105"/>
      <c r="H88" s="101" t="s">
        <v>72</v>
      </c>
      <c r="I88" s="105"/>
      <c r="J88" s="105"/>
      <c r="K88" s="105"/>
      <c r="L88" s="106"/>
      <c r="M88" s="207"/>
      <c r="N88" s="139">
        <f>N84</f>
        <v>0</v>
      </c>
      <c r="O88" s="56"/>
      <c r="P88" s="139">
        <f>P84</f>
        <v>1299982</v>
      </c>
      <c r="Q88" s="139"/>
      <c r="R88" s="139">
        <f>R84</f>
        <v>0</v>
      </c>
      <c r="S88" s="139"/>
      <c r="T88" s="139" t="e">
        <f>T84</f>
        <v>#N/A</v>
      </c>
      <c r="U88" s="139"/>
      <c r="V88" s="139">
        <f>V84</f>
        <v>0</v>
      </c>
      <c r="W88" s="139"/>
      <c r="X88" s="139">
        <f>X84</f>
        <v>1299982</v>
      </c>
      <c r="Y88" s="53"/>
      <c r="Z88" s="174">
        <f t="shared" si="10"/>
        <v>1299982</v>
      </c>
      <c r="AA88" s="174"/>
      <c r="AB88" s="299" t="str">
        <f t="shared" si="0"/>
        <v>---</v>
      </c>
      <c r="AC88" s="280"/>
      <c r="AD88" s="174">
        <f t="shared" si="24"/>
        <v>0</v>
      </c>
      <c r="AE88" s="174"/>
      <c r="AF88" s="299">
        <f t="shared" si="20"/>
        <v>0</v>
      </c>
      <c r="AG88" s="174"/>
      <c r="AH88" s="139">
        <f t="shared" si="25"/>
        <v>1299982</v>
      </c>
      <c r="AI88" s="139"/>
      <c r="AJ88" s="299" t="str">
        <f t="shared" si="21"/>
        <v>---</v>
      </c>
      <c r="AK88" s="280"/>
      <c r="AL88" s="139">
        <f t="shared" si="13"/>
        <v>1299982</v>
      </c>
      <c r="AM88" s="139"/>
      <c r="AN88" s="297" t="str">
        <f t="shared" si="3"/>
        <v>---</v>
      </c>
      <c r="AP88" s="174" t="str">
        <f t="shared" si="14"/>
        <v/>
      </c>
      <c r="AQ88" s="174"/>
      <c r="AR88" s="299" t="e">
        <f t="shared" si="4"/>
        <v>#N/A</v>
      </c>
      <c r="AS88" s="174"/>
      <c r="AT88" s="174" t="str">
        <f t="shared" si="15"/>
        <v/>
      </c>
      <c r="AU88" s="174"/>
      <c r="AV88" s="299" t="e">
        <f t="shared" si="5"/>
        <v>#N/A</v>
      </c>
      <c r="AW88" s="174"/>
      <c r="AX88" s="174">
        <f t="shared" si="26"/>
        <v>0</v>
      </c>
      <c r="AY88" s="174"/>
      <c r="AZ88" s="299" t="str">
        <f t="shared" si="22"/>
        <v>---</v>
      </c>
      <c r="BA88" s="174"/>
      <c r="BB88" s="174">
        <f t="shared" si="27"/>
        <v>-1299982</v>
      </c>
      <c r="BC88" s="174"/>
      <c r="BD88" s="299">
        <f t="shared" si="23"/>
        <v>-1</v>
      </c>
      <c r="BE88" s="174"/>
      <c r="BF88" s="139">
        <f t="shared" si="18"/>
        <v>0</v>
      </c>
      <c r="BG88" s="139"/>
      <c r="BH88" s="297" t="str">
        <f t="shared" si="8"/>
        <v>---</v>
      </c>
      <c r="BJ88" s="174" t="str">
        <f t="shared" si="19"/>
        <v/>
      </c>
      <c r="BK88" s="174"/>
      <c r="BL88" s="299" t="e">
        <f t="shared" si="9"/>
        <v>#N/A</v>
      </c>
      <c r="BM88" s="174"/>
    </row>
    <row r="89" spans="1:65" s="14" customFormat="1" ht="15.75" customHeight="1">
      <c r="A89" s="376"/>
      <c r="B89" s="373"/>
      <c r="C89" s="101"/>
      <c r="E89" s="105"/>
      <c r="F89" s="105"/>
      <c r="G89" s="105"/>
      <c r="H89" s="101"/>
      <c r="I89" s="105"/>
      <c r="J89" s="105"/>
      <c r="K89" s="105"/>
      <c r="L89" s="106"/>
      <c r="M89" s="207"/>
      <c r="N89" s="207"/>
      <c r="O89" s="56"/>
      <c r="P89" s="207"/>
      <c r="Q89" s="207"/>
      <c r="R89" s="237"/>
      <c r="S89" s="237"/>
      <c r="T89" s="237"/>
      <c r="U89" s="207"/>
      <c r="V89" s="237"/>
      <c r="W89" s="237"/>
      <c r="X89" s="237"/>
      <c r="Y89" s="237"/>
      <c r="Z89" s="174" t="str">
        <f t="shared" si="10"/>
        <v/>
      </c>
      <c r="AA89" s="207"/>
      <c r="AB89" s="299" t="str">
        <f t="shared" si="0"/>
        <v/>
      </c>
      <c r="AC89" s="280"/>
      <c r="AD89" s="174" t="str">
        <f t="shared" si="24"/>
        <v/>
      </c>
      <c r="AE89" s="207"/>
      <c r="AF89" s="299" t="str">
        <f t="shared" si="20"/>
        <v/>
      </c>
      <c r="AG89" s="207"/>
      <c r="AH89" s="139" t="str">
        <f t="shared" si="25"/>
        <v/>
      </c>
      <c r="AI89" s="207"/>
      <c r="AJ89" s="299" t="str">
        <f t="shared" si="21"/>
        <v/>
      </c>
      <c r="AK89" s="280"/>
      <c r="AL89" s="139" t="str">
        <f t="shared" si="13"/>
        <v/>
      </c>
      <c r="AM89" s="207"/>
      <c r="AN89" s="297" t="str">
        <f t="shared" si="3"/>
        <v/>
      </c>
      <c r="AP89" s="174" t="str">
        <f t="shared" si="14"/>
        <v/>
      </c>
      <c r="AQ89" s="207"/>
      <c r="AR89" s="299" t="str">
        <f t="shared" si="4"/>
        <v/>
      </c>
      <c r="AS89" s="207"/>
      <c r="AT89" s="174" t="str">
        <f t="shared" si="15"/>
        <v/>
      </c>
      <c r="AU89" s="207"/>
      <c r="AV89" s="299" t="str">
        <f t="shared" si="5"/>
        <v/>
      </c>
      <c r="AW89" s="207"/>
      <c r="AX89" s="174" t="str">
        <f t="shared" si="26"/>
        <v/>
      </c>
      <c r="AY89" s="207"/>
      <c r="AZ89" s="299" t="str">
        <f t="shared" si="22"/>
        <v/>
      </c>
      <c r="BA89" s="207"/>
      <c r="BB89" s="174" t="str">
        <f t="shared" si="27"/>
        <v/>
      </c>
      <c r="BC89" s="207"/>
      <c r="BD89" s="299" t="str">
        <f t="shared" si="23"/>
        <v/>
      </c>
      <c r="BE89" s="207"/>
      <c r="BF89" s="139" t="str">
        <f t="shared" si="18"/>
        <v/>
      </c>
      <c r="BG89" s="207"/>
      <c r="BH89" s="297" t="str">
        <f t="shared" si="8"/>
        <v/>
      </c>
      <c r="BJ89" s="174" t="str">
        <f t="shared" si="19"/>
        <v/>
      </c>
      <c r="BK89" s="207"/>
      <c r="BL89" s="299" t="str">
        <f t="shared" si="9"/>
        <v/>
      </c>
      <c r="BM89" s="207"/>
    </row>
    <row r="90" spans="1:65" s="14" customFormat="1" ht="15.75" customHeight="1">
      <c r="A90" s="376"/>
      <c r="B90" s="373"/>
      <c r="C90" s="105"/>
      <c r="D90" s="105"/>
      <c r="E90" s="105"/>
      <c r="F90" s="105"/>
      <c r="G90" s="105"/>
      <c r="H90" s="105"/>
      <c r="I90" s="105"/>
      <c r="J90" s="105"/>
      <c r="K90" s="105"/>
      <c r="L90" s="106"/>
      <c r="M90" s="207"/>
      <c r="N90" s="207"/>
      <c r="O90" s="56"/>
      <c r="P90" s="207"/>
      <c r="Q90" s="207"/>
      <c r="R90" s="237"/>
      <c r="S90" s="237"/>
      <c r="T90" s="237"/>
      <c r="U90" s="207"/>
      <c r="V90" s="237"/>
      <c r="W90" s="237"/>
      <c r="X90" s="237"/>
      <c r="Y90" s="237"/>
      <c r="Z90" s="139" t="str">
        <f t="shared" si="10"/>
        <v/>
      </c>
      <c r="AA90" s="207"/>
      <c r="AB90" s="297" t="str">
        <f t="shared" si="0"/>
        <v/>
      </c>
      <c r="AC90" s="262"/>
      <c r="AD90" s="139" t="str">
        <f t="shared" si="24"/>
        <v/>
      </c>
      <c r="AE90" s="207"/>
      <c r="AF90" s="297" t="str">
        <f t="shared" si="20"/>
        <v/>
      </c>
      <c r="AG90" s="207"/>
      <c r="AH90" s="139" t="str">
        <f t="shared" si="25"/>
        <v/>
      </c>
      <c r="AI90" s="207"/>
      <c r="AJ90" s="297" t="str">
        <f t="shared" si="21"/>
        <v/>
      </c>
      <c r="AK90" s="262"/>
      <c r="AL90" s="139" t="str">
        <f t="shared" si="13"/>
        <v/>
      </c>
      <c r="AM90" s="207"/>
      <c r="AN90" s="297" t="str">
        <f t="shared" si="3"/>
        <v/>
      </c>
      <c r="AP90" s="139" t="str">
        <f t="shared" si="14"/>
        <v/>
      </c>
      <c r="AQ90" s="207"/>
      <c r="AR90" s="297" t="str">
        <f t="shared" si="4"/>
        <v/>
      </c>
      <c r="AS90" s="207"/>
      <c r="AT90" s="139" t="str">
        <f t="shared" si="15"/>
        <v/>
      </c>
      <c r="AU90" s="207"/>
      <c r="AV90" s="297" t="str">
        <f t="shared" si="5"/>
        <v/>
      </c>
      <c r="AW90" s="207"/>
      <c r="AX90" s="139" t="str">
        <f t="shared" si="26"/>
        <v/>
      </c>
      <c r="AY90" s="207"/>
      <c r="AZ90" s="297" t="str">
        <f t="shared" si="22"/>
        <v/>
      </c>
      <c r="BA90" s="207"/>
      <c r="BB90" s="139" t="str">
        <f t="shared" si="27"/>
        <v/>
      </c>
      <c r="BC90" s="207"/>
      <c r="BD90" s="297" t="str">
        <f t="shared" si="23"/>
        <v/>
      </c>
      <c r="BE90" s="207"/>
      <c r="BF90" s="139" t="str">
        <f t="shared" si="18"/>
        <v/>
      </c>
      <c r="BG90" s="207"/>
      <c r="BH90" s="297" t="str">
        <f t="shared" si="8"/>
        <v/>
      </c>
      <c r="BJ90" s="139" t="str">
        <f t="shared" si="19"/>
        <v/>
      </c>
      <c r="BK90" s="207"/>
      <c r="BL90" s="297" t="str">
        <f t="shared" si="9"/>
        <v/>
      </c>
      <c r="BM90" s="207"/>
    </row>
    <row r="91" spans="1:65" ht="15.75" customHeight="1">
      <c r="B91" s="365"/>
      <c r="C91" s="20" t="s">
        <v>32</v>
      </c>
      <c r="D91" s="103"/>
      <c r="E91" s="103"/>
      <c r="F91" s="103"/>
      <c r="G91" s="103"/>
      <c r="H91" s="103"/>
      <c r="I91" s="103"/>
      <c r="J91" s="103"/>
      <c r="K91" s="101"/>
      <c r="L91" s="102"/>
      <c r="M91" s="207"/>
      <c r="N91" s="207"/>
      <c r="O91" s="142"/>
      <c r="P91" s="207"/>
      <c r="Q91" s="207"/>
      <c r="R91" s="237"/>
      <c r="S91" s="237"/>
      <c r="T91" s="237"/>
      <c r="U91" s="207"/>
      <c r="V91" s="237"/>
      <c r="W91" s="237"/>
      <c r="X91" s="237"/>
      <c r="Y91" s="237"/>
      <c r="Z91" s="139" t="str">
        <f t="shared" si="10"/>
        <v/>
      </c>
      <c r="AA91" s="207"/>
      <c r="AB91" s="297" t="str">
        <f t="shared" si="0"/>
        <v/>
      </c>
      <c r="AC91" s="262"/>
      <c r="AD91" s="139" t="str">
        <f t="shared" si="24"/>
        <v/>
      </c>
      <c r="AE91" s="207"/>
      <c r="AF91" s="297" t="str">
        <f t="shared" si="20"/>
        <v/>
      </c>
      <c r="AG91" s="207"/>
      <c r="AH91" s="139" t="str">
        <f t="shared" si="25"/>
        <v/>
      </c>
      <c r="AI91" s="207"/>
      <c r="AJ91" s="297" t="str">
        <f t="shared" si="21"/>
        <v/>
      </c>
      <c r="AK91" s="262"/>
      <c r="AL91" s="139" t="str">
        <f t="shared" si="13"/>
        <v/>
      </c>
      <c r="AM91" s="207"/>
      <c r="AN91" s="297" t="str">
        <f t="shared" si="3"/>
        <v/>
      </c>
      <c r="AP91" s="139" t="str">
        <f t="shared" si="14"/>
        <v/>
      </c>
      <c r="AQ91" s="207"/>
      <c r="AR91" s="297" t="str">
        <f t="shared" si="4"/>
        <v/>
      </c>
      <c r="AS91" s="207"/>
      <c r="AT91" s="139" t="str">
        <f t="shared" si="15"/>
        <v/>
      </c>
      <c r="AU91" s="207"/>
      <c r="AV91" s="297" t="str">
        <f t="shared" si="5"/>
        <v/>
      </c>
      <c r="AW91" s="207"/>
      <c r="AX91" s="139" t="str">
        <f t="shared" si="26"/>
        <v/>
      </c>
      <c r="AY91" s="207"/>
      <c r="AZ91" s="297" t="str">
        <f t="shared" si="22"/>
        <v/>
      </c>
      <c r="BA91" s="207"/>
      <c r="BB91" s="139" t="str">
        <f t="shared" si="27"/>
        <v/>
      </c>
      <c r="BC91" s="207"/>
      <c r="BD91" s="297" t="str">
        <f t="shared" si="23"/>
        <v/>
      </c>
      <c r="BE91" s="207"/>
      <c r="BF91" s="139" t="str">
        <f t="shared" si="18"/>
        <v/>
      </c>
      <c r="BG91" s="207"/>
      <c r="BH91" s="297" t="str">
        <f t="shared" si="8"/>
        <v/>
      </c>
      <c r="BJ91" s="139" t="str">
        <f t="shared" si="19"/>
        <v/>
      </c>
      <c r="BK91" s="207"/>
      <c r="BL91" s="297" t="str">
        <f t="shared" si="9"/>
        <v/>
      </c>
      <c r="BM91" s="207"/>
    </row>
    <row r="92" spans="1:65" ht="15.75" customHeight="1">
      <c r="B92" s="365"/>
      <c r="C92" s="101"/>
      <c r="D92" s="101"/>
      <c r="E92" s="101"/>
      <c r="F92" s="101"/>
      <c r="G92" s="101"/>
      <c r="H92" s="101"/>
      <c r="I92" s="101"/>
      <c r="J92" s="101"/>
      <c r="K92" s="101"/>
      <c r="L92" s="102"/>
      <c r="M92" s="207"/>
      <c r="N92" s="207"/>
      <c r="O92" s="142"/>
      <c r="P92" s="207"/>
      <c r="Q92" s="207"/>
      <c r="R92" s="237"/>
      <c r="S92" s="237"/>
      <c r="T92" s="237"/>
      <c r="U92" s="207"/>
      <c r="V92" s="237"/>
      <c r="W92" s="237"/>
      <c r="X92" s="237"/>
      <c r="Y92" s="237"/>
      <c r="Z92" s="139" t="str">
        <f t="shared" si="10"/>
        <v/>
      </c>
      <c r="AA92" s="207"/>
      <c r="AB92" s="297" t="str">
        <f t="shared" si="0"/>
        <v/>
      </c>
      <c r="AC92" s="262"/>
      <c r="AD92" s="139" t="str">
        <f t="shared" si="24"/>
        <v/>
      </c>
      <c r="AE92" s="207"/>
      <c r="AF92" s="297" t="str">
        <f t="shared" si="20"/>
        <v/>
      </c>
      <c r="AG92" s="207"/>
      <c r="AH92" s="139" t="str">
        <f t="shared" si="25"/>
        <v/>
      </c>
      <c r="AI92" s="207"/>
      <c r="AJ92" s="297" t="str">
        <f t="shared" si="21"/>
        <v/>
      </c>
      <c r="AK92" s="262"/>
      <c r="AL92" s="139" t="str">
        <f t="shared" si="13"/>
        <v/>
      </c>
      <c r="AM92" s="207"/>
      <c r="AN92" s="297" t="str">
        <f t="shared" si="3"/>
        <v/>
      </c>
      <c r="AP92" s="139" t="str">
        <f t="shared" si="14"/>
        <v/>
      </c>
      <c r="AQ92" s="207"/>
      <c r="AR92" s="297" t="str">
        <f t="shared" si="4"/>
        <v/>
      </c>
      <c r="AS92" s="207"/>
      <c r="AT92" s="139" t="str">
        <f t="shared" si="15"/>
        <v/>
      </c>
      <c r="AU92" s="207"/>
      <c r="AV92" s="297" t="str">
        <f t="shared" si="5"/>
        <v/>
      </c>
      <c r="AW92" s="207"/>
      <c r="AX92" s="139" t="str">
        <f t="shared" si="26"/>
        <v/>
      </c>
      <c r="AY92" s="207"/>
      <c r="AZ92" s="297" t="str">
        <f t="shared" si="22"/>
        <v/>
      </c>
      <c r="BA92" s="207"/>
      <c r="BB92" s="139" t="str">
        <f t="shared" si="27"/>
        <v/>
      </c>
      <c r="BC92" s="207"/>
      <c r="BD92" s="297" t="str">
        <f t="shared" si="23"/>
        <v/>
      </c>
      <c r="BE92" s="207"/>
      <c r="BF92" s="139" t="str">
        <f t="shared" si="18"/>
        <v/>
      </c>
      <c r="BG92" s="207"/>
      <c r="BH92" s="297" t="str">
        <f t="shared" si="8"/>
        <v/>
      </c>
      <c r="BJ92" s="139" t="str">
        <f t="shared" si="19"/>
        <v/>
      </c>
      <c r="BK92" s="207"/>
      <c r="BL92" s="297" t="str">
        <f t="shared" si="9"/>
        <v/>
      </c>
      <c r="BM92" s="207"/>
    </row>
    <row r="93" spans="1:65" ht="15.75" customHeight="1">
      <c r="B93" s="365"/>
      <c r="C93" s="54" t="s">
        <v>35</v>
      </c>
      <c r="D93" s="105" t="s">
        <v>50</v>
      </c>
      <c r="E93" s="105"/>
      <c r="F93" s="105"/>
      <c r="G93" s="105"/>
      <c r="H93" s="105"/>
      <c r="I93" s="105"/>
      <c r="J93" s="105"/>
      <c r="K93" s="105"/>
      <c r="L93" s="106"/>
      <c r="M93" s="207"/>
      <c r="N93" s="207"/>
      <c r="O93" s="143"/>
      <c r="P93" s="207"/>
      <c r="Q93" s="207"/>
      <c r="R93" s="237"/>
      <c r="S93" s="237"/>
      <c r="T93" s="237"/>
      <c r="U93" s="207"/>
      <c r="V93" s="237"/>
      <c r="W93" s="237"/>
      <c r="X93" s="237"/>
      <c r="Y93" s="237"/>
      <c r="Z93" s="174" t="str">
        <f t="shared" si="10"/>
        <v/>
      </c>
      <c r="AA93" s="207"/>
      <c r="AB93" s="299" t="str">
        <f t="shared" si="0"/>
        <v/>
      </c>
      <c r="AC93" s="262"/>
      <c r="AD93" s="174" t="str">
        <f t="shared" si="24"/>
        <v/>
      </c>
      <c r="AE93" s="207"/>
      <c r="AF93" s="299" t="str">
        <f t="shared" si="20"/>
        <v/>
      </c>
      <c r="AG93" s="207"/>
      <c r="AH93" s="139" t="str">
        <f t="shared" si="25"/>
        <v/>
      </c>
      <c r="AI93" s="207"/>
      <c r="AJ93" s="297" t="str">
        <f t="shared" si="21"/>
        <v/>
      </c>
      <c r="AK93" s="262"/>
      <c r="AL93" s="139" t="str">
        <f t="shared" si="13"/>
        <v/>
      </c>
      <c r="AM93" s="207"/>
      <c r="AN93" s="297" t="str">
        <f t="shared" si="3"/>
        <v/>
      </c>
      <c r="AP93" s="139" t="str">
        <f t="shared" si="14"/>
        <v/>
      </c>
      <c r="AQ93" s="207"/>
      <c r="AR93" s="297" t="str">
        <f t="shared" si="4"/>
        <v/>
      </c>
      <c r="AS93" s="207"/>
      <c r="AT93" s="174" t="str">
        <f t="shared" si="15"/>
        <v/>
      </c>
      <c r="AU93" s="207"/>
      <c r="AV93" s="299" t="str">
        <f t="shared" si="5"/>
        <v/>
      </c>
      <c r="AW93" s="207"/>
      <c r="AX93" s="174" t="str">
        <f t="shared" si="26"/>
        <v/>
      </c>
      <c r="AY93" s="207"/>
      <c r="AZ93" s="299" t="str">
        <f t="shared" si="22"/>
        <v/>
      </c>
      <c r="BA93" s="207"/>
      <c r="BB93" s="174" t="str">
        <f t="shared" si="27"/>
        <v/>
      </c>
      <c r="BC93" s="207"/>
      <c r="BD93" s="299" t="str">
        <f t="shared" si="23"/>
        <v/>
      </c>
      <c r="BE93" s="207"/>
      <c r="BF93" s="139" t="str">
        <f t="shared" si="18"/>
        <v/>
      </c>
      <c r="BG93" s="207"/>
      <c r="BH93" s="297" t="str">
        <f t="shared" si="8"/>
        <v/>
      </c>
      <c r="BJ93" s="139" t="str">
        <f t="shared" si="19"/>
        <v/>
      </c>
      <c r="BK93" s="207"/>
      <c r="BL93" s="297" t="str">
        <f t="shared" si="9"/>
        <v/>
      </c>
      <c r="BM93" s="207"/>
    </row>
    <row r="94" spans="1:65" ht="15.75" customHeight="1">
      <c r="B94" s="364">
        <v>27</v>
      </c>
      <c r="C94" s="107"/>
      <c r="D94" s="28" t="s">
        <v>38</v>
      </c>
      <c r="E94" s="105" t="s">
        <v>52</v>
      </c>
      <c r="F94" s="105"/>
      <c r="G94" s="105"/>
      <c r="H94" s="105"/>
      <c r="I94" s="105"/>
      <c r="J94" s="105"/>
      <c r="K94" s="52"/>
      <c r="L94" s="106" t="s">
        <v>29</v>
      </c>
      <c r="M94" s="207"/>
      <c r="N94" s="139">
        <f>VLOOKUP($B94,'[1]09-10-11'!$A$4:$EA$400,MATCH(N$2, '[1]09-10-11'!$A$4:$EA$4, 0))</f>
        <v>1151233</v>
      </c>
      <c r="O94" s="143"/>
      <c r="P94" s="139">
        <f>VLOOKUP($B94,'[1]09-10-11'!$A$4:$EA$400,MATCH(P$2, '[1]09-10-11'!$A$4:$EA$4, 0))</f>
        <v>1151233</v>
      </c>
      <c r="Q94" s="139"/>
      <c r="R94" s="139">
        <f>VLOOKUP($B94,'[1]09-10-11'!$A$4:$EA$400,MATCH(R$2, '[1]09-10-11'!$A$4:$EA$4, 0))</f>
        <v>1161233</v>
      </c>
      <c r="S94" s="139"/>
      <c r="T94" s="139" t="e">
        <f>VLOOKUP($B94,'[1]09-10-11'!$A$4:$EA$400,MATCH(T$2, '[1]09-10-11'!$A$4:$EA$4, 0))</f>
        <v>#N/A</v>
      </c>
      <c r="U94" s="139"/>
      <c r="V94" s="139">
        <f>VLOOKUP($B94,'[1]09-10-11'!$A$4:$EA$400,MATCH(V$2, '[1]09-10-11'!$A$4:$EA$4, 0))</f>
        <v>1168233</v>
      </c>
      <c r="W94" s="139"/>
      <c r="X94" s="139">
        <f>VLOOKUP($B94,'[1]09-10-11'!$A$4:$EA$400,MATCH(X$2, '[1]09-10-11'!$A$4:$EA$4, 0))</f>
        <v>1151233</v>
      </c>
      <c r="Y94" s="53"/>
      <c r="Z94" s="174">
        <f t="shared" si="10"/>
        <v>-17000</v>
      </c>
      <c r="AA94" s="174"/>
      <c r="AB94" s="299">
        <f t="shared" si="0"/>
        <v>-1.4551891617511248E-2</v>
      </c>
      <c r="AC94" s="262"/>
      <c r="AD94" s="174">
        <f t="shared" si="24"/>
        <v>0</v>
      </c>
      <c r="AE94" s="174"/>
      <c r="AF94" s="299">
        <f t="shared" si="20"/>
        <v>0</v>
      </c>
      <c r="AG94" s="174"/>
      <c r="AH94" s="139">
        <f t="shared" si="25"/>
        <v>0</v>
      </c>
      <c r="AI94" s="139"/>
      <c r="AJ94" s="297">
        <f t="shared" si="21"/>
        <v>0</v>
      </c>
      <c r="AK94" s="262"/>
      <c r="AL94" s="139">
        <f t="shared" si="13"/>
        <v>-10000</v>
      </c>
      <c r="AM94" s="174"/>
      <c r="AN94" s="297">
        <f t="shared" si="3"/>
        <v>-8.6115361861056616E-3</v>
      </c>
      <c r="AP94" s="139" t="str">
        <f t="shared" si="14"/>
        <v/>
      </c>
      <c r="AQ94" s="174"/>
      <c r="AR94" s="297" t="e">
        <f t="shared" si="4"/>
        <v>#N/A</v>
      </c>
      <c r="AS94" s="174"/>
      <c r="AT94" s="174" t="str">
        <f t="shared" si="15"/>
        <v/>
      </c>
      <c r="AU94" s="174"/>
      <c r="AV94" s="299" t="e">
        <f t="shared" si="5"/>
        <v>#N/A</v>
      </c>
      <c r="AW94" s="174"/>
      <c r="AX94" s="174">
        <f t="shared" si="26"/>
        <v>17000</v>
      </c>
      <c r="AY94" s="174"/>
      <c r="AZ94" s="299">
        <f t="shared" si="22"/>
        <v>1.4766776143491311E-2</v>
      </c>
      <c r="BA94" s="174"/>
      <c r="BB94" s="174">
        <f t="shared" si="27"/>
        <v>17000</v>
      </c>
      <c r="BC94" s="174"/>
      <c r="BD94" s="299">
        <f t="shared" si="23"/>
        <v>1.4766776143491311E-2</v>
      </c>
      <c r="BE94" s="174"/>
      <c r="BF94" s="139">
        <f t="shared" si="18"/>
        <v>7000</v>
      </c>
      <c r="BG94" s="174"/>
      <c r="BH94" s="297">
        <f t="shared" si="8"/>
        <v>6.0280753302739409E-3</v>
      </c>
      <c r="BJ94" s="139" t="str">
        <f t="shared" si="19"/>
        <v/>
      </c>
      <c r="BK94" s="174"/>
      <c r="BL94" s="297" t="e">
        <f t="shared" si="9"/>
        <v>#N/A</v>
      </c>
      <c r="BM94" s="174"/>
    </row>
    <row r="95" spans="1:65" ht="15.75" customHeight="1">
      <c r="B95" s="364">
        <v>28</v>
      </c>
      <c r="C95" s="107"/>
      <c r="D95" s="28" t="s">
        <v>13</v>
      </c>
      <c r="E95" s="105" t="s">
        <v>51</v>
      </c>
      <c r="F95" s="105"/>
      <c r="G95" s="105"/>
      <c r="H95" s="105"/>
      <c r="I95" s="105"/>
      <c r="J95" s="105"/>
      <c r="K95" s="52"/>
      <c r="L95" s="106" t="s">
        <v>29</v>
      </c>
      <c r="M95" s="207"/>
      <c r="N95" s="141">
        <f>VLOOKUP($B95,'[1]09-10-11'!$A$4:$EA$400,MATCH(N$2, '[1]09-10-11'!$A$4:$EA$4, 0))</f>
        <v>48316</v>
      </c>
      <c r="O95" s="143"/>
      <c r="P95" s="141">
        <f>VLOOKUP($B95,'[1]09-10-11'!$A$4:$EA$400,MATCH(P$2, '[1]09-10-11'!$A$4:$EA$4, 0))</f>
        <v>48316</v>
      </c>
      <c r="Q95" s="141"/>
      <c r="R95" s="141">
        <f>VLOOKUP($B95,'[1]09-10-11'!$A$4:$EA$400,MATCH(R$2, '[1]09-10-11'!$A$4:$EA$4, 0))</f>
        <v>48316</v>
      </c>
      <c r="S95" s="141"/>
      <c r="T95" s="141" t="e">
        <f>VLOOKUP($B95,'[1]09-10-11'!$A$4:$EA$400,MATCH(T$2, '[1]09-10-11'!$A$4:$EA$4, 0))</f>
        <v>#N/A</v>
      </c>
      <c r="U95" s="141"/>
      <c r="V95" s="141">
        <f>VLOOKUP($B95,'[1]09-10-11'!$A$4:$EA$400,MATCH(V$2, '[1]09-10-11'!$A$4:$EA$4, 0))</f>
        <v>48316</v>
      </c>
      <c r="W95" s="141"/>
      <c r="X95" s="141">
        <f>VLOOKUP($B95,'[1]09-10-11'!$A$4:$EA$400,MATCH(X$2, '[1]09-10-11'!$A$4:$EA$4, 0))</f>
        <v>48316</v>
      </c>
      <c r="Y95" s="53"/>
      <c r="Z95" s="283">
        <f t="shared" si="10"/>
        <v>0</v>
      </c>
      <c r="AA95" s="283"/>
      <c r="AB95" s="300">
        <f t="shared" si="0"/>
        <v>0</v>
      </c>
      <c r="AC95" s="256"/>
      <c r="AD95" s="283">
        <f t="shared" si="24"/>
        <v>0</v>
      </c>
      <c r="AE95" s="283"/>
      <c r="AF95" s="300">
        <f t="shared" si="20"/>
        <v>0</v>
      </c>
      <c r="AG95" s="284"/>
      <c r="AH95" s="141">
        <f t="shared" si="25"/>
        <v>0</v>
      </c>
      <c r="AI95" s="141"/>
      <c r="AJ95" s="298">
        <f t="shared" si="21"/>
        <v>0</v>
      </c>
      <c r="AK95" s="257"/>
      <c r="AL95" s="141">
        <f t="shared" si="13"/>
        <v>0</v>
      </c>
      <c r="AM95" s="283"/>
      <c r="AN95" s="298">
        <f t="shared" si="3"/>
        <v>0</v>
      </c>
      <c r="AP95" s="141" t="str">
        <f t="shared" si="14"/>
        <v/>
      </c>
      <c r="AQ95" s="283"/>
      <c r="AR95" s="298" t="e">
        <f t="shared" si="4"/>
        <v>#N/A</v>
      </c>
      <c r="AS95" s="284"/>
      <c r="AT95" s="283" t="str">
        <f t="shared" si="15"/>
        <v/>
      </c>
      <c r="AU95" s="283"/>
      <c r="AV95" s="300" t="e">
        <f t="shared" si="5"/>
        <v>#N/A</v>
      </c>
      <c r="AW95" s="284"/>
      <c r="AX95" s="283">
        <f t="shared" si="26"/>
        <v>0</v>
      </c>
      <c r="AY95" s="283"/>
      <c r="AZ95" s="300">
        <f t="shared" si="22"/>
        <v>0</v>
      </c>
      <c r="BA95" s="284"/>
      <c r="BB95" s="283">
        <f t="shared" si="27"/>
        <v>0</v>
      </c>
      <c r="BC95" s="283"/>
      <c r="BD95" s="300">
        <f t="shared" si="23"/>
        <v>0</v>
      </c>
      <c r="BE95" s="284"/>
      <c r="BF95" s="141">
        <f t="shared" si="18"/>
        <v>0</v>
      </c>
      <c r="BG95" s="283"/>
      <c r="BH95" s="298">
        <f t="shared" si="8"/>
        <v>0</v>
      </c>
      <c r="BJ95" s="141" t="str">
        <f t="shared" si="19"/>
        <v/>
      </c>
      <c r="BK95" s="283"/>
      <c r="BL95" s="298" t="e">
        <f t="shared" si="9"/>
        <v>#N/A</v>
      </c>
      <c r="BM95" s="284"/>
    </row>
    <row r="96" spans="1:65" ht="15.75" customHeight="1">
      <c r="B96" s="365"/>
      <c r="C96" s="107"/>
      <c r="D96" s="105"/>
      <c r="E96" s="105"/>
      <c r="F96" s="105"/>
      <c r="G96" s="105"/>
      <c r="H96" s="105"/>
      <c r="I96" s="105"/>
      <c r="J96" s="105"/>
      <c r="K96" s="52"/>
      <c r="L96" s="106"/>
      <c r="M96" s="207"/>
      <c r="N96" s="207"/>
      <c r="O96" s="143"/>
      <c r="P96" s="207"/>
      <c r="Q96" s="207"/>
      <c r="R96" s="237"/>
      <c r="S96" s="237"/>
      <c r="T96" s="237"/>
      <c r="U96" s="207"/>
      <c r="V96" s="237"/>
      <c r="W96" s="237"/>
      <c r="X96" s="237"/>
      <c r="Y96" s="237"/>
      <c r="Z96" s="174" t="str">
        <f t="shared" si="10"/>
        <v/>
      </c>
      <c r="AA96" s="207"/>
      <c r="AB96" s="299" t="str">
        <f t="shared" si="0"/>
        <v/>
      </c>
      <c r="AC96" s="262"/>
      <c r="AD96" s="174" t="str">
        <f t="shared" si="24"/>
        <v/>
      </c>
      <c r="AE96" s="207"/>
      <c r="AF96" s="299" t="str">
        <f t="shared" si="20"/>
        <v/>
      </c>
      <c r="AG96" s="207"/>
      <c r="AH96" s="139" t="str">
        <f t="shared" si="25"/>
        <v/>
      </c>
      <c r="AI96" s="207"/>
      <c r="AJ96" s="297" t="str">
        <f t="shared" si="21"/>
        <v/>
      </c>
      <c r="AK96" s="262"/>
      <c r="AL96" s="139" t="str">
        <f t="shared" si="13"/>
        <v/>
      </c>
      <c r="AM96" s="207"/>
      <c r="AN96" s="297" t="str">
        <f t="shared" si="3"/>
        <v/>
      </c>
      <c r="AP96" s="139" t="str">
        <f t="shared" si="14"/>
        <v/>
      </c>
      <c r="AQ96" s="207"/>
      <c r="AR96" s="297" t="str">
        <f t="shared" si="4"/>
        <v/>
      </c>
      <c r="AS96" s="207"/>
      <c r="AT96" s="174" t="str">
        <f t="shared" si="15"/>
        <v/>
      </c>
      <c r="AU96" s="207"/>
      <c r="AV96" s="299" t="str">
        <f t="shared" si="5"/>
        <v/>
      </c>
      <c r="AW96" s="207"/>
      <c r="AX96" s="174" t="str">
        <f t="shared" si="26"/>
        <v/>
      </c>
      <c r="AY96" s="207"/>
      <c r="AZ96" s="299" t="str">
        <f t="shared" si="22"/>
        <v/>
      </c>
      <c r="BA96" s="207"/>
      <c r="BB96" s="174" t="str">
        <f t="shared" si="27"/>
        <v/>
      </c>
      <c r="BC96" s="207"/>
      <c r="BD96" s="299" t="str">
        <f t="shared" si="23"/>
        <v/>
      </c>
      <c r="BE96" s="207"/>
      <c r="BF96" s="139" t="str">
        <f t="shared" si="18"/>
        <v/>
      </c>
      <c r="BG96" s="207"/>
      <c r="BH96" s="297" t="str">
        <f t="shared" si="8"/>
        <v/>
      </c>
      <c r="BJ96" s="139" t="str">
        <f t="shared" si="19"/>
        <v/>
      </c>
      <c r="BK96" s="207"/>
      <c r="BL96" s="297" t="str">
        <f t="shared" si="9"/>
        <v/>
      </c>
      <c r="BM96" s="207"/>
    </row>
    <row r="97" spans="2:65" ht="15.75" customHeight="1">
      <c r="B97" s="365"/>
      <c r="C97" s="107"/>
      <c r="D97" s="105"/>
      <c r="E97" s="105"/>
      <c r="F97" s="105"/>
      <c r="G97" s="105"/>
      <c r="H97" s="105"/>
      <c r="I97" s="105" t="s">
        <v>39</v>
      </c>
      <c r="J97" s="105"/>
      <c r="K97" s="52"/>
      <c r="L97" s="106"/>
      <c r="M97" s="207"/>
      <c r="N97" s="139">
        <f>SUM(N94:N96)</f>
        <v>1199549</v>
      </c>
      <c r="O97" s="143"/>
      <c r="P97" s="139">
        <f>SUM(P94:P96)</f>
        <v>1199549</v>
      </c>
      <c r="Q97" s="139"/>
      <c r="R97" s="139">
        <f>SUM(R94:R96)</f>
        <v>1209549</v>
      </c>
      <c r="S97" s="139"/>
      <c r="T97" s="139" t="e">
        <f>SUM(T94:T96)</f>
        <v>#N/A</v>
      </c>
      <c r="U97" s="139"/>
      <c r="V97" s="139">
        <f>SUM(V94:V96)</f>
        <v>1216549</v>
      </c>
      <c r="W97" s="139"/>
      <c r="X97" s="139">
        <f>SUM(X94:X96)</f>
        <v>1199549</v>
      </c>
      <c r="Y97" s="53"/>
      <c r="Z97" s="174">
        <f t="shared" si="10"/>
        <v>-17000</v>
      </c>
      <c r="AA97" s="174"/>
      <c r="AB97" s="299">
        <f t="shared" si="0"/>
        <v>-1.3973954193378102E-2</v>
      </c>
      <c r="AC97" s="262"/>
      <c r="AD97" s="174">
        <f t="shared" si="24"/>
        <v>0</v>
      </c>
      <c r="AE97" s="174"/>
      <c r="AF97" s="299">
        <f t="shared" si="20"/>
        <v>0</v>
      </c>
      <c r="AG97" s="174"/>
      <c r="AH97" s="139">
        <f t="shared" si="25"/>
        <v>0</v>
      </c>
      <c r="AI97" s="139"/>
      <c r="AJ97" s="297">
        <f t="shared" si="21"/>
        <v>0</v>
      </c>
      <c r="AK97" s="262"/>
      <c r="AL97" s="139">
        <f t="shared" si="13"/>
        <v>-10000</v>
      </c>
      <c r="AM97" s="174"/>
      <c r="AN97" s="297">
        <f t="shared" si="3"/>
        <v>-8.2675443491747602E-3</v>
      </c>
      <c r="AP97" s="139" t="str">
        <f t="shared" si="14"/>
        <v/>
      </c>
      <c r="AQ97" s="174"/>
      <c r="AR97" s="297" t="e">
        <f t="shared" si="4"/>
        <v>#N/A</v>
      </c>
      <c r="AS97" s="174"/>
      <c r="AT97" s="174" t="str">
        <f t="shared" si="15"/>
        <v/>
      </c>
      <c r="AU97" s="174"/>
      <c r="AV97" s="299" t="e">
        <f t="shared" si="5"/>
        <v>#N/A</v>
      </c>
      <c r="AW97" s="174"/>
      <c r="AX97" s="174">
        <f t="shared" si="26"/>
        <v>17000</v>
      </c>
      <c r="AY97" s="174"/>
      <c r="AZ97" s="299">
        <f t="shared" si="22"/>
        <v>1.4171992974026049E-2</v>
      </c>
      <c r="BA97" s="174"/>
      <c r="BB97" s="174">
        <f t="shared" si="27"/>
        <v>17000</v>
      </c>
      <c r="BC97" s="174"/>
      <c r="BD97" s="299">
        <f t="shared" si="23"/>
        <v>1.4171992974026049E-2</v>
      </c>
      <c r="BE97" s="174"/>
      <c r="BF97" s="139">
        <f t="shared" si="18"/>
        <v>7000</v>
      </c>
      <c r="BG97" s="174"/>
      <c r="BH97" s="297">
        <f t="shared" si="8"/>
        <v>5.7872810444223877E-3</v>
      </c>
      <c r="BJ97" s="139" t="str">
        <f t="shared" si="19"/>
        <v/>
      </c>
      <c r="BK97" s="174"/>
      <c r="BL97" s="297" t="e">
        <f t="shared" si="9"/>
        <v>#N/A</v>
      </c>
      <c r="BM97" s="174"/>
    </row>
    <row r="98" spans="2:65" ht="15.75" customHeight="1">
      <c r="B98" s="365"/>
      <c r="C98" s="107"/>
      <c r="D98" s="105"/>
      <c r="E98" s="105"/>
      <c r="F98" s="105"/>
      <c r="G98" s="105"/>
      <c r="H98" s="105"/>
      <c r="I98" s="105"/>
      <c r="J98" s="105"/>
      <c r="K98" s="52"/>
      <c r="L98" s="106"/>
      <c r="M98" s="207"/>
      <c r="N98" s="207"/>
      <c r="O98" s="143"/>
      <c r="P98" s="207"/>
      <c r="Q98" s="207"/>
      <c r="R98" s="237"/>
      <c r="S98" s="237"/>
      <c r="T98" s="237"/>
      <c r="U98" s="207"/>
      <c r="V98" s="237"/>
      <c r="W98" s="237"/>
      <c r="X98" s="237"/>
      <c r="Y98" s="237"/>
      <c r="Z98" s="174" t="str">
        <f t="shared" si="10"/>
        <v/>
      </c>
      <c r="AA98" s="207"/>
      <c r="AB98" s="299" t="str">
        <f t="shared" si="0"/>
        <v/>
      </c>
      <c r="AC98" s="262"/>
      <c r="AD98" s="174" t="str">
        <f t="shared" si="24"/>
        <v/>
      </c>
      <c r="AE98" s="207"/>
      <c r="AF98" s="299" t="str">
        <f t="shared" si="20"/>
        <v/>
      </c>
      <c r="AG98" s="207"/>
      <c r="AH98" s="139" t="str">
        <f t="shared" si="25"/>
        <v/>
      </c>
      <c r="AI98" s="207"/>
      <c r="AJ98" s="297" t="str">
        <f t="shared" si="21"/>
        <v/>
      </c>
      <c r="AK98" s="262"/>
      <c r="AL98" s="139" t="str">
        <f t="shared" si="13"/>
        <v/>
      </c>
      <c r="AM98" s="207"/>
      <c r="AN98" s="297" t="str">
        <f t="shared" si="3"/>
        <v/>
      </c>
      <c r="AP98" s="139" t="str">
        <f t="shared" si="14"/>
        <v/>
      </c>
      <c r="AQ98" s="207"/>
      <c r="AR98" s="297" t="str">
        <f t="shared" si="4"/>
        <v/>
      </c>
      <c r="AS98" s="207"/>
      <c r="AT98" s="174" t="str">
        <f t="shared" si="15"/>
        <v/>
      </c>
      <c r="AU98" s="207"/>
      <c r="AV98" s="299" t="str">
        <f t="shared" si="5"/>
        <v/>
      </c>
      <c r="AW98" s="207"/>
      <c r="AX98" s="174" t="str">
        <f t="shared" si="26"/>
        <v/>
      </c>
      <c r="AY98" s="207"/>
      <c r="AZ98" s="299" t="str">
        <f t="shared" si="22"/>
        <v/>
      </c>
      <c r="BA98" s="207"/>
      <c r="BB98" s="174" t="str">
        <f t="shared" si="27"/>
        <v/>
      </c>
      <c r="BC98" s="207"/>
      <c r="BD98" s="299" t="str">
        <f t="shared" si="23"/>
        <v/>
      </c>
      <c r="BE98" s="207"/>
      <c r="BF98" s="139" t="str">
        <f t="shared" si="18"/>
        <v/>
      </c>
      <c r="BG98" s="207"/>
      <c r="BH98" s="297" t="str">
        <f t="shared" si="8"/>
        <v/>
      </c>
      <c r="BJ98" s="139" t="str">
        <f t="shared" si="19"/>
        <v/>
      </c>
      <c r="BK98" s="207"/>
      <c r="BL98" s="297" t="str">
        <f t="shared" si="9"/>
        <v/>
      </c>
      <c r="BM98" s="207"/>
    </row>
    <row r="99" spans="2:65" ht="15.75" customHeight="1">
      <c r="B99" s="364">
        <v>29</v>
      </c>
      <c r="C99" s="54" t="s">
        <v>36</v>
      </c>
      <c r="D99" s="105" t="s">
        <v>10</v>
      </c>
      <c r="E99" s="105"/>
      <c r="F99" s="105"/>
      <c r="G99" s="105"/>
      <c r="H99" s="105"/>
      <c r="I99" s="105"/>
      <c r="J99" s="105"/>
      <c r="K99" s="52"/>
      <c r="L99" s="106" t="s">
        <v>29</v>
      </c>
      <c r="M99" s="207"/>
      <c r="N99" s="139">
        <f>VLOOKUP($B99,'[1]09-10-11'!$A$4:$EA$400,MATCH(N$2, '[1]09-10-11'!$A$4:$EA$4, 0))</f>
        <v>4835</v>
      </c>
      <c r="O99" s="143"/>
      <c r="P99" s="139">
        <f>VLOOKUP($B99,'[1]09-10-11'!$A$4:$EA$400,MATCH(P$2, '[1]09-10-11'!$A$4:$EA$4, 0))</f>
        <v>71648</v>
      </c>
      <c r="Q99" s="139"/>
      <c r="R99" s="139">
        <f>VLOOKUP($B99,'[1]09-10-11'!$A$4:$EA$400,MATCH(R$2, '[1]09-10-11'!$A$4:$EA$4, 0))</f>
        <v>4835</v>
      </c>
      <c r="S99" s="139"/>
      <c r="T99" s="139" t="e">
        <f>VLOOKUP($B99,'[1]09-10-11'!$A$4:$EA$400,MATCH(T$2, '[1]09-10-11'!$A$4:$EA$4, 0))</f>
        <v>#N/A</v>
      </c>
      <c r="U99" s="139"/>
      <c r="V99" s="139">
        <f>VLOOKUP($B99,'[1]09-10-11'!$A$4:$EA$400,MATCH(V$2, '[1]09-10-11'!$A$4:$EA$4, 0))</f>
        <v>4835</v>
      </c>
      <c r="W99" s="139"/>
      <c r="X99" s="139">
        <f>VLOOKUP($B99,'[1]09-10-11'!$A$4:$EA$400,MATCH(X$2, '[1]09-10-11'!$A$4:$EA$4, 0))</f>
        <v>4835</v>
      </c>
      <c r="Y99" s="53"/>
      <c r="Z99" s="174">
        <f t="shared" si="10"/>
        <v>0</v>
      </c>
      <c r="AA99" s="174"/>
      <c r="AB99" s="299">
        <f t="shared" si="0"/>
        <v>0</v>
      </c>
      <c r="AC99" s="262"/>
      <c r="AD99" s="174">
        <f t="shared" si="24"/>
        <v>-66813</v>
      </c>
      <c r="AE99" s="174"/>
      <c r="AF99" s="299">
        <f t="shared" si="20"/>
        <v>-0.93251730683340783</v>
      </c>
      <c r="AG99" s="174"/>
      <c r="AH99" s="139">
        <f t="shared" si="25"/>
        <v>0</v>
      </c>
      <c r="AI99" s="139"/>
      <c r="AJ99" s="297">
        <f t="shared" si="21"/>
        <v>0</v>
      </c>
      <c r="AK99" s="262"/>
      <c r="AL99" s="139">
        <f t="shared" si="13"/>
        <v>0</v>
      </c>
      <c r="AM99" s="174"/>
      <c r="AN99" s="297">
        <f t="shared" si="3"/>
        <v>0</v>
      </c>
      <c r="AP99" s="139" t="str">
        <f t="shared" si="14"/>
        <v/>
      </c>
      <c r="AQ99" s="174"/>
      <c r="AR99" s="297" t="e">
        <f t="shared" si="4"/>
        <v>#N/A</v>
      </c>
      <c r="AS99" s="174"/>
      <c r="AT99" s="174" t="str">
        <f t="shared" si="15"/>
        <v/>
      </c>
      <c r="AU99" s="174"/>
      <c r="AV99" s="299" t="e">
        <f t="shared" si="5"/>
        <v>#N/A</v>
      </c>
      <c r="AW99" s="174"/>
      <c r="AX99" s="174">
        <f t="shared" si="26"/>
        <v>0</v>
      </c>
      <c r="AY99" s="174"/>
      <c r="AZ99" s="299">
        <f t="shared" si="22"/>
        <v>0</v>
      </c>
      <c r="BA99" s="174"/>
      <c r="BB99" s="174">
        <f t="shared" si="27"/>
        <v>-66813</v>
      </c>
      <c r="BC99" s="174"/>
      <c r="BD99" s="299">
        <f t="shared" si="23"/>
        <v>-0.93251730683340783</v>
      </c>
      <c r="BE99" s="174"/>
      <c r="BF99" s="139">
        <f t="shared" si="18"/>
        <v>0</v>
      </c>
      <c r="BG99" s="174"/>
      <c r="BH99" s="297">
        <f t="shared" si="8"/>
        <v>0</v>
      </c>
      <c r="BJ99" s="139" t="str">
        <f t="shared" si="19"/>
        <v/>
      </c>
      <c r="BK99" s="174"/>
      <c r="BL99" s="297" t="e">
        <f t="shared" si="9"/>
        <v>#N/A</v>
      </c>
      <c r="BM99" s="174"/>
    </row>
    <row r="100" spans="2:65" ht="15.75" customHeight="1">
      <c r="B100" s="364">
        <v>30</v>
      </c>
      <c r="C100" s="54" t="s">
        <v>37</v>
      </c>
      <c r="D100" s="105" t="s">
        <v>11</v>
      </c>
      <c r="E100" s="105"/>
      <c r="F100" s="105"/>
      <c r="G100" s="105"/>
      <c r="H100" s="105"/>
      <c r="I100" s="105"/>
      <c r="J100" s="105"/>
      <c r="K100" s="52"/>
      <c r="L100" s="106" t="s">
        <v>29</v>
      </c>
      <c r="M100" s="207"/>
      <c r="N100" s="139">
        <f>VLOOKUP($B100,'[1]09-10-11'!$A$4:$EA$400,MATCH(N$2, '[1]09-10-11'!$A$4:$EA$4, 0))</f>
        <v>17406</v>
      </c>
      <c r="O100" s="143"/>
      <c r="P100" s="139">
        <f>VLOOKUP($B100,'[1]09-10-11'!$A$4:$EA$400,MATCH(P$2, '[1]09-10-11'!$A$4:$EA$4, 0))</f>
        <v>17406</v>
      </c>
      <c r="Q100" s="139"/>
      <c r="R100" s="139">
        <f>VLOOKUP($B100,'[1]09-10-11'!$A$4:$EA$400,MATCH(R$2, '[1]09-10-11'!$A$4:$EA$4, 0))</f>
        <v>17406</v>
      </c>
      <c r="S100" s="139"/>
      <c r="T100" s="139" t="e">
        <f>VLOOKUP($B100,'[1]09-10-11'!$A$4:$EA$400,MATCH(T$2, '[1]09-10-11'!$A$4:$EA$4, 0))</f>
        <v>#N/A</v>
      </c>
      <c r="U100" s="139"/>
      <c r="V100" s="139">
        <f>VLOOKUP($B100,'[1]09-10-11'!$A$4:$EA$400,MATCH(V$2, '[1]09-10-11'!$A$4:$EA$4, 0))</f>
        <v>17406</v>
      </c>
      <c r="W100" s="139"/>
      <c r="X100" s="139">
        <f>VLOOKUP($B100,'[1]09-10-11'!$A$4:$EA$400,MATCH(X$2, '[1]09-10-11'!$A$4:$EA$4, 0))</f>
        <v>17406</v>
      </c>
      <c r="Y100" s="53"/>
      <c r="Z100" s="174">
        <f t="shared" si="10"/>
        <v>0</v>
      </c>
      <c r="AA100" s="174"/>
      <c r="AB100" s="299">
        <f t="shared" si="0"/>
        <v>0</v>
      </c>
      <c r="AC100" s="262"/>
      <c r="AD100" s="174">
        <f t="shared" si="24"/>
        <v>0</v>
      </c>
      <c r="AE100" s="174"/>
      <c r="AF100" s="299">
        <f t="shared" si="20"/>
        <v>0</v>
      </c>
      <c r="AG100" s="174"/>
      <c r="AH100" s="139">
        <f t="shared" si="25"/>
        <v>0</v>
      </c>
      <c r="AI100" s="139"/>
      <c r="AJ100" s="297">
        <f t="shared" si="21"/>
        <v>0</v>
      </c>
      <c r="AK100" s="262"/>
      <c r="AL100" s="139">
        <f t="shared" si="13"/>
        <v>0</v>
      </c>
      <c r="AM100" s="174"/>
      <c r="AN100" s="297">
        <f t="shared" si="3"/>
        <v>0</v>
      </c>
      <c r="AP100" s="139" t="str">
        <f t="shared" si="14"/>
        <v/>
      </c>
      <c r="AQ100" s="174"/>
      <c r="AR100" s="297" t="e">
        <f t="shared" si="4"/>
        <v>#N/A</v>
      </c>
      <c r="AS100" s="174"/>
      <c r="AT100" s="174" t="str">
        <f t="shared" si="15"/>
        <v/>
      </c>
      <c r="AU100" s="174"/>
      <c r="AV100" s="299" t="e">
        <f t="shared" si="5"/>
        <v>#N/A</v>
      </c>
      <c r="AW100" s="174"/>
      <c r="AX100" s="174">
        <f t="shared" si="26"/>
        <v>0</v>
      </c>
      <c r="AY100" s="174"/>
      <c r="AZ100" s="299">
        <f t="shared" si="22"/>
        <v>0</v>
      </c>
      <c r="BA100" s="174"/>
      <c r="BB100" s="174">
        <f t="shared" si="27"/>
        <v>0</v>
      </c>
      <c r="BC100" s="174"/>
      <c r="BD100" s="299">
        <f t="shared" si="23"/>
        <v>0</v>
      </c>
      <c r="BE100" s="174"/>
      <c r="BF100" s="139">
        <f t="shared" si="18"/>
        <v>0</v>
      </c>
      <c r="BG100" s="174"/>
      <c r="BH100" s="297">
        <f t="shared" si="8"/>
        <v>0</v>
      </c>
      <c r="BJ100" s="139" t="str">
        <f t="shared" si="19"/>
        <v/>
      </c>
      <c r="BK100" s="174"/>
      <c r="BL100" s="297" t="e">
        <f t="shared" si="9"/>
        <v>#N/A</v>
      </c>
      <c r="BM100" s="174"/>
    </row>
    <row r="101" spans="2:65" ht="15.75" customHeight="1">
      <c r="B101" s="364">
        <v>31</v>
      </c>
      <c r="C101" s="54" t="s">
        <v>18</v>
      </c>
      <c r="D101" s="105" t="s">
        <v>12</v>
      </c>
      <c r="E101" s="105"/>
      <c r="F101" s="105"/>
      <c r="G101" s="105"/>
      <c r="H101" s="105"/>
      <c r="I101" s="105"/>
      <c r="J101" s="105"/>
      <c r="K101" s="52"/>
      <c r="L101" s="106" t="s">
        <v>29</v>
      </c>
      <c r="M101" s="207"/>
      <c r="N101" s="141">
        <f>VLOOKUP($B101,'[1]09-10-11'!$A$4:$EA$400,MATCH(N$2, '[1]09-10-11'!$A$4:$EA$4, 0))</f>
        <v>66813</v>
      </c>
      <c r="O101" s="143"/>
      <c r="P101" s="141">
        <f>VLOOKUP($B101,'[1]09-10-11'!$A$4:$EA$400,MATCH(P$2, '[1]09-10-11'!$A$4:$EA$4, 0))</f>
        <v>0</v>
      </c>
      <c r="Q101" s="141"/>
      <c r="R101" s="141">
        <f>VLOOKUP($B101,'[1]09-10-11'!$A$4:$EA$400,MATCH(R$2, '[1]09-10-11'!$A$4:$EA$4, 0))</f>
        <v>66813</v>
      </c>
      <c r="S101" s="141"/>
      <c r="T101" s="141" t="e">
        <f>VLOOKUP($B101,'[1]09-10-11'!$A$4:$EA$400,MATCH(T$2, '[1]09-10-11'!$A$4:$EA$4, 0))</f>
        <v>#N/A</v>
      </c>
      <c r="U101" s="141"/>
      <c r="V101" s="141">
        <f>VLOOKUP($B101,'[1]09-10-11'!$A$4:$EA$400,MATCH(V$2, '[1]09-10-11'!$A$4:$EA$4, 0))</f>
        <v>66813</v>
      </c>
      <c r="W101" s="141"/>
      <c r="X101" s="141">
        <f>VLOOKUP($B101,'[1]09-10-11'!$A$4:$EA$400,MATCH(X$2, '[1]09-10-11'!$A$4:$EA$4, 0))</f>
        <v>66813</v>
      </c>
      <c r="Y101" s="53"/>
      <c r="Z101" s="283">
        <f t="shared" si="10"/>
        <v>0</v>
      </c>
      <c r="AA101" s="283"/>
      <c r="AB101" s="300">
        <f t="shared" si="0"/>
        <v>0</v>
      </c>
      <c r="AC101" s="256"/>
      <c r="AD101" s="283">
        <f t="shared" si="24"/>
        <v>66813</v>
      </c>
      <c r="AE101" s="283"/>
      <c r="AF101" s="300" t="str">
        <f t="shared" si="20"/>
        <v>---</v>
      </c>
      <c r="AG101" s="284"/>
      <c r="AH101" s="141">
        <f t="shared" si="25"/>
        <v>0</v>
      </c>
      <c r="AI101" s="141"/>
      <c r="AJ101" s="298">
        <f t="shared" si="21"/>
        <v>0</v>
      </c>
      <c r="AK101" s="257"/>
      <c r="AL101" s="141">
        <f t="shared" si="13"/>
        <v>0</v>
      </c>
      <c r="AM101" s="283"/>
      <c r="AN101" s="300">
        <f t="shared" si="3"/>
        <v>0</v>
      </c>
      <c r="AP101" s="141" t="str">
        <f t="shared" si="14"/>
        <v/>
      </c>
      <c r="AQ101" s="283"/>
      <c r="AR101" s="298" t="e">
        <f t="shared" si="4"/>
        <v>#N/A</v>
      </c>
      <c r="AS101" s="284"/>
      <c r="AT101" s="283" t="str">
        <f t="shared" si="15"/>
        <v/>
      </c>
      <c r="AU101" s="283"/>
      <c r="AV101" s="300" t="e">
        <f t="shared" si="5"/>
        <v>#N/A</v>
      </c>
      <c r="AW101" s="284"/>
      <c r="AX101" s="283">
        <f t="shared" si="26"/>
        <v>0</v>
      </c>
      <c r="AY101" s="283"/>
      <c r="AZ101" s="300">
        <f t="shared" si="22"/>
        <v>0</v>
      </c>
      <c r="BA101" s="284"/>
      <c r="BB101" s="283">
        <f t="shared" si="27"/>
        <v>66813</v>
      </c>
      <c r="BC101" s="283"/>
      <c r="BD101" s="300" t="str">
        <f t="shared" si="23"/>
        <v>---</v>
      </c>
      <c r="BE101" s="284"/>
      <c r="BF101" s="141">
        <f t="shared" si="18"/>
        <v>0</v>
      </c>
      <c r="BG101" s="283"/>
      <c r="BH101" s="300">
        <f t="shared" si="8"/>
        <v>0</v>
      </c>
      <c r="BJ101" s="141" t="str">
        <f t="shared" si="19"/>
        <v/>
      </c>
      <c r="BK101" s="283"/>
      <c r="BL101" s="298" t="e">
        <f t="shared" si="9"/>
        <v>#N/A</v>
      </c>
      <c r="BM101" s="284"/>
    </row>
    <row r="102" spans="2:65" ht="15.75" customHeight="1">
      <c r="B102" s="365"/>
      <c r="C102" s="105"/>
      <c r="D102" s="105"/>
      <c r="E102" s="105"/>
      <c r="F102" s="105"/>
      <c r="G102" s="105"/>
      <c r="H102" s="105"/>
      <c r="I102" s="105"/>
      <c r="J102" s="105"/>
      <c r="K102" s="52"/>
      <c r="L102" s="106"/>
      <c r="M102" s="207"/>
      <c r="N102" s="207"/>
      <c r="O102" s="143"/>
      <c r="P102" s="207"/>
      <c r="Q102" s="207"/>
      <c r="R102" s="237"/>
      <c r="S102" s="237"/>
      <c r="T102" s="237"/>
      <c r="U102" s="207"/>
      <c r="V102" s="237"/>
      <c r="W102" s="237"/>
      <c r="X102" s="237"/>
      <c r="Y102" s="237"/>
      <c r="Z102" s="139" t="str">
        <f t="shared" si="10"/>
        <v/>
      </c>
      <c r="AA102" s="207"/>
      <c r="AB102" s="297" t="str">
        <f t="shared" si="0"/>
        <v/>
      </c>
      <c r="AC102" s="262"/>
      <c r="AD102" s="139" t="str">
        <f t="shared" si="24"/>
        <v/>
      </c>
      <c r="AE102" s="207"/>
      <c r="AF102" s="297" t="str">
        <f t="shared" si="20"/>
        <v/>
      </c>
      <c r="AG102" s="207"/>
      <c r="AH102" s="139" t="str">
        <f t="shared" si="25"/>
        <v/>
      </c>
      <c r="AI102" s="207"/>
      <c r="AJ102" s="297" t="str">
        <f t="shared" si="21"/>
        <v/>
      </c>
      <c r="AK102" s="262"/>
      <c r="AL102" s="139" t="str">
        <f t="shared" si="13"/>
        <v/>
      </c>
      <c r="AM102" s="207"/>
      <c r="AN102" s="297" t="str">
        <f t="shared" si="3"/>
        <v/>
      </c>
      <c r="AP102" s="139" t="str">
        <f t="shared" si="14"/>
        <v/>
      </c>
      <c r="AQ102" s="207"/>
      <c r="AR102" s="297" t="str">
        <f t="shared" si="4"/>
        <v/>
      </c>
      <c r="AS102" s="207"/>
      <c r="AT102" s="139" t="str">
        <f t="shared" si="15"/>
        <v/>
      </c>
      <c r="AU102" s="207"/>
      <c r="AV102" s="297" t="str">
        <f t="shared" si="5"/>
        <v/>
      </c>
      <c r="AW102" s="207"/>
      <c r="AX102" s="139" t="str">
        <f t="shared" si="26"/>
        <v/>
      </c>
      <c r="AY102" s="207"/>
      <c r="AZ102" s="297" t="str">
        <f t="shared" si="22"/>
        <v/>
      </c>
      <c r="BA102" s="207"/>
      <c r="BB102" s="139" t="str">
        <f t="shared" si="27"/>
        <v/>
      </c>
      <c r="BC102" s="207"/>
      <c r="BD102" s="297" t="str">
        <f t="shared" si="23"/>
        <v/>
      </c>
      <c r="BE102" s="207"/>
      <c r="BF102" s="139" t="str">
        <f t="shared" si="18"/>
        <v/>
      </c>
      <c r="BG102" s="207"/>
      <c r="BH102" s="297" t="str">
        <f t="shared" si="8"/>
        <v/>
      </c>
      <c r="BJ102" s="139" t="str">
        <f t="shared" si="19"/>
        <v/>
      </c>
      <c r="BK102" s="207"/>
      <c r="BL102" s="297" t="str">
        <f t="shared" si="9"/>
        <v/>
      </c>
      <c r="BM102" s="207"/>
    </row>
    <row r="103" spans="2:65" ht="15.75" customHeight="1">
      <c r="B103" s="365"/>
      <c r="C103" s="101"/>
      <c r="D103" s="101"/>
      <c r="E103" s="101"/>
      <c r="F103" s="101"/>
      <c r="G103" s="103" t="s">
        <v>273</v>
      </c>
      <c r="H103" s="103"/>
      <c r="I103" s="35"/>
      <c r="J103" s="35"/>
      <c r="K103" s="36"/>
      <c r="L103" s="37" t="s">
        <v>29</v>
      </c>
      <c r="M103" s="215"/>
      <c r="N103" s="150">
        <f>SUM(N97:N102)</f>
        <v>1288603</v>
      </c>
      <c r="O103" s="147"/>
      <c r="P103" s="150">
        <f>SUM(P97:P102)</f>
        <v>1288603</v>
      </c>
      <c r="Q103" s="150"/>
      <c r="R103" s="150">
        <f>SUM(R97:R102)</f>
        <v>1298603</v>
      </c>
      <c r="S103" s="150"/>
      <c r="T103" s="150" t="e">
        <f>SUM(T97:T102)</f>
        <v>#N/A</v>
      </c>
      <c r="U103" s="150"/>
      <c r="V103" s="150">
        <f>SUM(V97:V102)</f>
        <v>1305603</v>
      </c>
      <c r="W103" s="150"/>
      <c r="X103" s="150">
        <f>SUM(X97:X102)</f>
        <v>1288603</v>
      </c>
      <c r="Y103" s="146"/>
      <c r="Z103" s="150">
        <f t="shared" si="10"/>
        <v>-17000</v>
      </c>
      <c r="AA103" s="150"/>
      <c r="AB103" s="301">
        <f t="shared" si="0"/>
        <v>-1.302080341420786E-2</v>
      </c>
      <c r="AC103" s="260"/>
      <c r="AD103" s="150">
        <f t="shared" si="24"/>
        <v>0</v>
      </c>
      <c r="AE103" s="150"/>
      <c r="AF103" s="301">
        <f t="shared" si="20"/>
        <v>0</v>
      </c>
      <c r="AG103" s="150"/>
      <c r="AH103" s="150">
        <f t="shared" si="25"/>
        <v>0</v>
      </c>
      <c r="AI103" s="150"/>
      <c r="AJ103" s="301">
        <f t="shared" si="21"/>
        <v>0</v>
      </c>
      <c r="AK103" s="260"/>
      <c r="AL103" s="150">
        <f t="shared" si="13"/>
        <v>-10000</v>
      </c>
      <c r="AM103" s="150"/>
      <c r="AN103" s="301">
        <f t="shared" si="3"/>
        <v>-7.7005828571165003E-3</v>
      </c>
      <c r="AP103" s="150" t="str">
        <f t="shared" si="14"/>
        <v/>
      </c>
      <c r="AQ103" s="150"/>
      <c r="AR103" s="301" t="e">
        <f t="shared" si="4"/>
        <v>#N/A</v>
      </c>
      <c r="AS103" s="150"/>
      <c r="AT103" s="150" t="str">
        <f t="shared" si="15"/>
        <v/>
      </c>
      <c r="AU103" s="150"/>
      <c r="AV103" s="301" t="e">
        <f t="shared" si="5"/>
        <v>#N/A</v>
      </c>
      <c r="AW103" s="150"/>
      <c r="AX103" s="150">
        <f t="shared" si="26"/>
        <v>17000</v>
      </c>
      <c r="AY103" s="150"/>
      <c r="AZ103" s="301">
        <f t="shared" si="22"/>
        <v>1.3192581423448591E-2</v>
      </c>
      <c r="BA103" s="150"/>
      <c r="BB103" s="150">
        <f t="shared" si="27"/>
        <v>17000</v>
      </c>
      <c r="BC103" s="150"/>
      <c r="BD103" s="301">
        <f t="shared" si="23"/>
        <v>1.3192581423448591E-2</v>
      </c>
      <c r="BE103" s="150"/>
      <c r="BF103" s="150">
        <f t="shared" si="18"/>
        <v>7000</v>
      </c>
      <c r="BG103" s="150"/>
      <c r="BH103" s="301">
        <f t="shared" si="8"/>
        <v>5.3904079999815835E-3</v>
      </c>
      <c r="BJ103" s="150" t="str">
        <f t="shared" si="19"/>
        <v/>
      </c>
      <c r="BK103" s="150"/>
      <c r="BL103" s="301" t="e">
        <f t="shared" si="9"/>
        <v>#N/A</v>
      </c>
      <c r="BM103" s="150"/>
    </row>
    <row r="104" spans="2:65" ht="15.75" customHeight="1">
      <c r="B104" s="365"/>
      <c r="C104" s="101"/>
      <c r="D104" s="101"/>
      <c r="E104" s="101"/>
      <c r="F104" s="101"/>
      <c r="G104" s="101"/>
      <c r="H104" s="101"/>
      <c r="I104" s="101"/>
      <c r="J104" s="101"/>
      <c r="K104" s="24"/>
      <c r="L104" s="102"/>
      <c r="M104" s="207"/>
      <c r="N104" s="207"/>
      <c r="O104" s="56"/>
      <c r="P104" s="207"/>
      <c r="Q104" s="207"/>
      <c r="R104" s="237"/>
      <c r="S104" s="237"/>
      <c r="T104" s="237"/>
      <c r="U104" s="207"/>
      <c r="V104" s="237"/>
      <c r="W104" s="237"/>
      <c r="X104" s="237"/>
      <c r="Y104" s="237"/>
      <c r="Z104" s="139" t="str">
        <f t="shared" si="10"/>
        <v/>
      </c>
      <c r="AA104" s="207"/>
      <c r="AB104" s="297" t="str">
        <f t="shared" si="0"/>
        <v/>
      </c>
      <c r="AC104" s="262"/>
      <c r="AD104" s="139" t="str">
        <f t="shared" si="24"/>
        <v/>
      </c>
      <c r="AE104" s="207"/>
      <c r="AF104" s="297" t="str">
        <f t="shared" si="20"/>
        <v/>
      </c>
      <c r="AG104" s="207"/>
      <c r="AH104" s="139" t="str">
        <f t="shared" si="25"/>
        <v/>
      </c>
      <c r="AI104" s="207"/>
      <c r="AJ104" s="297" t="str">
        <f t="shared" si="21"/>
        <v/>
      </c>
      <c r="AK104" s="262"/>
      <c r="AL104" s="139" t="str">
        <f t="shared" si="13"/>
        <v/>
      </c>
      <c r="AM104" s="207"/>
      <c r="AN104" s="297" t="str">
        <f t="shared" si="3"/>
        <v/>
      </c>
      <c r="AP104" s="139" t="str">
        <f t="shared" si="14"/>
        <v/>
      </c>
      <c r="AQ104" s="207"/>
      <c r="AR104" s="297" t="str">
        <f t="shared" si="4"/>
        <v/>
      </c>
      <c r="AS104" s="207"/>
      <c r="AT104" s="139" t="str">
        <f t="shared" si="15"/>
        <v/>
      </c>
      <c r="AU104" s="207"/>
      <c r="AV104" s="297" t="str">
        <f t="shared" si="5"/>
        <v/>
      </c>
      <c r="AW104" s="207"/>
      <c r="AX104" s="139" t="str">
        <f t="shared" si="26"/>
        <v/>
      </c>
      <c r="AY104" s="207"/>
      <c r="AZ104" s="297" t="str">
        <f t="shared" si="22"/>
        <v/>
      </c>
      <c r="BA104" s="207"/>
      <c r="BB104" s="139" t="str">
        <f t="shared" si="27"/>
        <v/>
      </c>
      <c r="BC104" s="207"/>
      <c r="BD104" s="297" t="str">
        <f t="shared" si="23"/>
        <v/>
      </c>
      <c r="BE104" s="207"/>
      <c r="BF104" s="139" t="str">
        <f t="shared" si="18"/>
        <v/>
      </c>
      <c r="BG104" s="207"/>
      <c r="BH104" s="297" t="str">
        <f t="shared" si="8"/>
        <v/>
      </c>
      <c r="BJ104" s="139" t="str">
        <f t="shared" si="19"/>
        <v/>
      </c>
      <c r="BK104" s="207"/>
      <c r="BL104" s="297" t="str">
        <f t="shared" si="9"/>
        <v/>
      </c>
      <c r="BM104" s="207"/>
    </row>
    <row r="105" spans="2:65" ht="15.75" customHeight="1">
      <c r="B105" s="365"/>
      <c r="C105" s="125"/>
      <c r="D105" s="125"/>
      <c r="E105" s="125"/>
      <c r="F105" s="125"/>
      <c r="G105" s="125"/>
      <c r="H105" s="125"/>
      <c r="I105" s="125"/>
      <c r="J105" s="125"/>
      <c r="K105" s="43"/>
      <c r="L105" s="40"/>
      <c r="M105" s="207"/>
      <c r="N105" s="207"/>
      <c r="O105" s="56"/>
      <c r="P105" s="207"/>
      <c r="Q105" s="207"/>
      <c r="R105" s="237"/>
      <c r="S105" s="237"/>
      <c r="T105" s="237"/>
      <c r="U105" s="207"/>
      <c r="V105" s="237"/>
      <c r="W105" s="237"/>
      <c r="X105" s="237"/>
      <c r="Y105" s="237"/>
      <c r="Z105" s="139" t="str">
        <f t="shared" si="10"/>
        <v/>
      </c>
      <c r="AA105" s="207"/>
      <c r="AB105" s="297" t="str">
        <f t="shared" si="0"/>
        <v/>
      </c>
      <c r="AC105" s="262"/>
      <c r="AD105" s="139" t="str">
        <f t="shared" si="24"/>
        <v/>
      </c>
      <c r="AE105" s="207"/>
      <c r="AF105" s="297" t="str">
        <f t="shared" si="20"/>
        <v/>
      </c>
      <c r="AG105" s="207"/>
      <c r="AH105" s="139" t="str">
        <f t="shared" si="25"/>
        <v/>
      </c>
      <c r="AI105" s="207"/>
      <c r="AJ105" s="297" t="str">
        <f t="shared" si="21"/>
        <v/>
      </c>
      <c r="AK105" s="262"/>
      <c r="AL105" s="139" t="str">
        <f t="shared" si="13"/>
        <v/>
      </c>
      <c r="AM105" s="207"/>
      <c r="AN105" s="297" t="str">
        <f t="shared" si="3"/>
        <v/>
      </c>
      <c r="AP105" s="139" t="str">
        <f t="shared" si="14"/>
        <v/>
      </c>
      <c r="AQ105" s="207"/>
      <c r="AR105" s="297" t="str">
        <f t="shared" si="4"/>
        <v/>
      </c>
      <c r="AS105" s="207"/>
      <c r="AT105" s="139" t="str">
        <f t="shared" si="15"/>
        <v/>
      </c>
      <c r="AU105" s="207"/>
      <c r="AV105" s="297" t="str">
        <f t="shared" si="5"/>
        <v/>
      </c>
      <c r="AW105" s="207"/>
      <c r="AX105" s="139" t="str">
        <f t="shared" si="26"/>
        <v/>
      </c>
      <c r="AY105" s="207"/>
      <c r="AZ105" s="297" t="str">
        <f t="shared" si="22"/>
        <v/>
      </c>
      <c r="BA105" s="207"/>
      <c r="BB105" s="139" t="str">
        <f t="shared" si="27"/>
        <v/>
      </c>
      <c r="BC105" s="207"/>
      <c r="BD105" s="297" t="str">
        <f t="shared" si="23"/>
        <v/>
      </c>
      <c r="BE105" s="207"/>
      <c r="BF105" s="139" t="str">
        <f t="shared" si="18"/>
        <v/>
      </c>
      <c r="BG105" s="207"/>
      <c r="BH105" s="297" t="str">
        <f t="shared" si="8"/>
        <v/>
      </c>
      <c r="BJ105" s="139" t="str">
        <f t="shared" si="19"/>
        <v/>
      </c>
      <c r="BK105" s="207"/>
      <c r="BL105" s="297" t="str">
        <f t="shared" si="9"/>
        <v/>
      </c>
      <c r="BM105" s="207"/>
    </row>
    <row r="106" spans="2:65" ht="15.75" customHeight="1">
      <c r="B106" s="365"/>
      <c r="C106" s="210">
        <v>1</v>
      </c>
      <c r="D106" s="211" t="s">
        <v>379</v>
      </c>
      <c r="E106" s="125"/>
      <c r="F106" s="125"/>
      <c r="G106" s="125"/>
      <c r="H106" s="125"/>
      <c r="I106" s="125"/>
      <c r="J106" s="125"/>
      <c r="K106" s="43"/>
      <c r="L106" s="40"/>
      <c r="M106" s="207"/>
      <c r="N106" s="207"/>
      <c r="O106" s="56"/>
      <c r="P106" s="207"/>
      <c r="Q106" s="207"/>
      <c r="R106" s="237"/>
      <c r="S106" s="237"/>
      <c r="T106" s="237"/>
      <c r="U106" s="207"/>
      <c r="V106" s="237"/>
      <c r="W106" s="237"/>
      <c r="X106" s="237"/>
      <c r="Y106" s="237"/>
      <c r="Z106" s="139" t="str">
        <f t="shared" si="10"/>
        <v/>
      </c>
      <c r="AA106" s="207"/>
      <c r="AB106" s="297" t="str">
        <f t="shared" si="0"/>
        <v/>
      </c>
      <c r="AC106" s="262"/>
      <c r="AD106" s="139" t="str">
        <f t="shared" si="24"/>
        <v/>
      </c>
      <c r="AE106" s="207"/>
      <c r="AF106" s="297" t="str">
        <f t="shared" si="20"/>
        <v/>
      </c>
      <c r="AG106" s="207"/>
      <c r="AH106" s="139" t="str">
        <f t="shared" si="25"/>
        <v/>
      </c>
      <c r="AI106" s="207"/>
      <c r="AJ106" s="297" t="str">
        <f t="shared" si="21"/>
        <v/>
      </c>
      <c r="AK106" s="262"/>
      <c r="AL106" s="139" t="str">
        <f t="shared" si="13"/>
        <v/>
      </c>
      <c r="AM106" s="207"/>
      <c r="AN106" s="297" t="str">
        <f t="shared" si="3"/>
        <v/>
      </c>
      <c r="AP106" s="139" t="str">
        <f t="shared" si="14"/>
        <v/>
      </c>
      <c r="AQ106" s="207"/>
      <c r="AR106" s="297" t="str">
        <f t="shared" si="4"/>
        <v/>
      </c>
      <c r="AS106" s="207"/>
      <c r="AT106" s="139" t="str">
        <f t="shared" si="15"/>
        <v/>
      </c>
      <c r="AU106" s="207"/>
      <c r="AV106" s="297" t="str">
        <f t="shared" si="5"/>
        <v/>
      </c>
      <c r="AW106" s="207"/>
      <c r="AX106" s="139" t="str">
        <f t="shared" si="26"/>
        <v/>
      </c>
      <c r="AY106" s="207"/>
      <c r="AZ106" s="297" t="str">
        <f t="shared" si="22"/>
        <v/>
      </c>
      <c r="BA106" s="207"/>
      <c r="BB106" s="139" t="str">
        <f t="shared" si="27"/>
        <v/>
      </c>
      <c r="BC106" s="207"/>
      <c r="BD106" s="297" t="str">
        <f t="shared" si="23"/>
        <v/>
      </c>
      <c r="BE106" s="207"/>
      <c r="BF106" s="139" t="str">
        <f t="shared" si="18"/>
        <v/>
      </c>
      <c r="BG106" s="207"/>
      <c r="BH106" s="297" t="str">
        <f t="shared" si="8"/>
        <v/>
      </c>
      <c r="BJ106" s="139" t="str">
        <f t="shared" si="19"/>
        <v/>
      </c>
      <c r="BK106" s="207"/>
      <c r="BL106" s="297" t="str">
        <f t="shared" si="9"/>
        <v/>
      </c>
      <c r="BM106" s="207"/>
    </row>
    <row r="107" spans="2:65" ht="15.75" customHeight="1">
      <c r="B107" s="365"/>
      <c r="C107" s="210"/>
      <c r="D107" s="211"/>
      <c r="E107" s="129"/>
      <c r="F107" s="125"/>
      <c r="G107" s="125"/>
      <c r="H107" s="125"/>
      <c r="I107" s="125"/>
      <c r="J107" s="125"/>
      <c r="K107" s="43"/>
      <c r="L107" s="40"/>
      <c r="M107" s="207"/>
      <c r="N107" s="207"/>
      <c r="O107" s="56"/>
      <c r="P107" s="207"/>
      <c r="Q107" s="207"/>
      <c r="R107" s="237"/>
      <c r="S107" s="237"/>
      <c r="T107" s="237"/>
      <c r="U107" s="207"/>
      <c r="V107" s="237"/>
      <c r="W107" s="237"/>
      <c r="X107" s="237"/>
      <c r="Y107" s="237"/>
      <c r="Z107" s="139" t="str">
        <f t="shared" si="10"/>
        <v/>
      </c>
      <c r="AA107" s="207"/>
      <c r="AB107" s="297" t="str">
        <f t="shared" si="0"/>
        <v/>
      </c>
      <c r="AC107" s="262"/>
      <c r="AD107" s="139" t="str">
        <f t="shared" si="24"/>
        <v/>
      </c>
      <c r="AE107" s="207"/>
      <c r="AF107" s="297" t="str">
        <f t="shared" si="20"/>
        <v/>
      </c>
      <c r="AG107" s="207"/>
      <c r="AH107" s="139" t="str">
        <f t="shared" si="25"/>
        <v/>
      </c>
      <c r="AI107" s="207"/>
      <c r="AJ107" s="297" t="str">
        <f t="shared" si="21"/>
        <v/>
      </c>
      <c r="AK107" s="262"/>
      <c r="AL107" s="139" t="str">
        <f t="shared" si="13"/>
        <v/>
      </c>
      <c r="AM107" s="207"/>
      <c r="AN107" s="297" t="str">
        <f t="shared" si="3"/>
        <v/>
      </c>
      <c r="AP107" s="139" t="str">
        <f t="shared" si="14"/>
        <v/>
      </c>
      <c r="AQ107" s="207"/>
      <c r="AR107" s="297" t="str">
        <f t="shared" si="4"/>
        <v/>
      </c>
      <c r="AS107" s="207"/>
      <c r="AT107" s="139" t="str">
        <f t="shared" si="15"/>
        <v/>
      </c>
      <c r="AU107" s="207"/>
      <c r="AV107" s="297" t="str">
        <f t="shared" si="5"/>
        <v/>
      </c>
      <c r="AW107" s="207"/>
      <c r="AX107" s="139" t="str">
        <f t="shared" si="26"/>
        <v/>
      </c>
      <c r="AY107" s="207"/>
      <c r="AZ107" s="297" t="str">
        <f t="shared" si="22"/>
        <v/>
      </c>
      <c r="BA107" s="207"/>
      <c r="BB107" s="139" t="str">
        <f t="shared" si="27"/>
        <v/>
      </c>
      <c r="BC107" s="207"/>
      <c r="BD107" s="297" t="str">
        <f t="shared" si="23"/>
        <v/>
      </c>
      <c r="BE107" s="207"/>
      <c r="BF107" s="139" t="str">
        <f t="shared" si="18"/>
        <v/>
      </c>
      <c r="BG107" s="207"/>
      <c r="BH107" s="297" t="str">
        <f t="shared" si="8"/>
        <v/>
      </c>
      <c r="BJ107" s="139" t="str">
        <f t="shared" si="19"/>
        <v/>
      </c>
      <c r="BK107" s="207"/>
      <c r="BL107" s="297" t="str">
        <f t="shared" si="9"/>
        <v/>
      </c>
      <c r="BM107" s="207"/>
    </row>
    <row r="108" spans="2:65" ht="15.75" customHeight="1">
      <c r="B108" s="365"/>
      <c r="C108" s="101"/>
      <c r="D108" s="101"/>
      <c r="E108" s="101"/>
      <c r="F108" s="101"/>
      <c r="G108" s="101"/>
      <c r="H108" s="101"/>
      <c r="I108" s="101"/>
      <c r="J108" s="101"/>
      <c r="K108" s="101"/>
      <c r="L108" s="102"/>
      <c r="M108" s="207"/>
      <c r="N108" s="207"/>
      <c r="O108" s="142"/>
      <c r="P108" s="207"/>
      <c r="Q108" s="207"/>
      <c r="R108" s="237"/>
      <c r="S108" s="237"/>
      <c r="T108" s="237"/>
      <c r="U108" s="207"/>
      <c r="V108" s="237"/>
      <c r="W108" s="237"/>
      <c r="X108" s="237"/>
      <c r="Y108" s="237"/>
      <c r="Z108" s="139" t="str">
        <f t="shared" si="10"/>
        <v/>
      </c>
      <c r="AA108" s="207"/>
      <c r="AB108" s="297" t="str">
        <f t="shared" si="0"/>
        <v/>
      </c>
      <c r="AC108" s="262"/>
      <c r="AD108" s="139" t="str">
        <f t="shared" si="24"/>
        <v/>
      </c>
      <c r="AE108" s="207"/>
      <c r="AF108" s="297" t="str">
        <f t="shared" si="20"/>
        <v/>
      </c>
      <c r="AG108" s="207"/>
      <c r="AH108" s="139" t="str">
        <f t="shared" si="25"/>
        <v/>
      </c>
      <c r="AI108" s="207"/>
      <c r="AJ108" s="297" t="str">
        <f t="shared" si="21"/>
        <v/>
      </c>
      <c r="AK108" s="262"/>
      <c r="AL108" s="139" t="str">
        <f t="shared" si="13"/>
        <v/>
      </c>
      <c r="AM108" s="207"/>
      <c r="AN108" s="297" t="str">
        <f t="shared" si="3"/>
        <v/>
      </c>
      <c r="AP108" s="139" t="str">
        <f t="shared" si="14"/>
        <v/>
      </c>
      <c r="AQ108" s="207"/>
      <c r="AR108" s="297" t="str">
        <f t="shared" si="4"/>
        <v/>
      </c>
      <c r="AS108" s="207"/>
      <c r="AT108" s="139" t="str">
        <f t="shared" si="15"/>
        <v/>
      </c>
      <c r="AU108" s="207"/>
      <c r="AV108" s="297" t="str">
        <f t="shared" si="5"/>
        <v/>
      </c>
      <c r="AW108" s="207"/>
      <c r="AX108" s="139" t="str">
        <f t="shared" si="26"/>
        <v/>
      </c>
      <c r="AY108" s="207"/>
      <c r="AZ108" s="297" t="str">
        <f t="shared" si="22"/>
        <v/>
      </c>
      <c r="BA108" s="207"/>
      <c r="BB108" s="139" t="str">
        <f t="shared" si="27"/>
        <v/>
      </c>
      <c r="BC108" s="207"/>
      <c r="BD108" s="297" t="str">
        <f t="shared" si="23"/>
        <v/>
      </c>
      <c r="BE108" s="207"/>
      <c r="BF108" s="139" t="str">
        <f t="shared" si="18"/>
        <v/>
      </c>
      <c r="BG108" s="207"/>
      <c r="BH108" s="297" t="str">
        <f t="shared" si="8"/>
        <v/>
      </c>
      <c r="BJ108" s="139" t="str">
        <f t="shared" si="19"/>
        <v/>
      </c>
      <c r="BK108" s="207"/>
      <c r="BL108" s="297" t="str">
        <f t="shared" si="9"/>
        <v/>
      </c>
      <c r="BM108" s="207"/>
    </row>
    <row r="109" spans="2:65" ht="15.75" customHeight="1">
      <c r="B109" s="365"/>
      <c r="C109" s="20" t="s">
        <v>34</v>
      </c>
      <c r="D109" s="103"/>
      <c r="E109" s="103"/>
      <c r="F109" s="103"/>
      <c r="G109" s="103"/>
      <c r="H109" s="103"/>
      <c r="I109" s="103"/>
      <c r="J109" s="103"/>
      <c r="K109" s="101"/>
      <c r="L109" s="102"/>
      <c r="M109" s="207"/>
      <c r="N109" s="207"/>
      <c r="O109" s="142"/>
      <c r="P109" s="207"/>
      <c r="Q109" s="207"/>
      <c r="R109" s="237"/>
      <c r="S109" s="237"/>
      <c r="T109" s="237"/>
      <c r="U109" s="207"/>
      <c r="V109" s="237"/>
      <c r="W109" s="237"/>
      <c r="X109" s="237"/>
      <c r="Y109" s="237"/>
      <c r="Z109" s="139" t="str">
        <f t="shared" si="10"/>
        <v/>
      </c>
      <c r="AA109" s="207"/>
      <c r="AB109" s="297" t="str">
        <f t="shared" si="0"/>
        <v/>
      </c>
      <c r="AC109" s="262"/>
      <c r="AD109" s="139" t="str">
        <f t="shared" si="24"/>
        <v/>
      </c>
      <c r="AE109" s="207"/>
      <c r="AF109" s="297" t="str">
        <f t="shared" si="20"/>
        <v/>
      </c>
      <c r="AG109" s="207"/>
      <c r="AH109" s="139" t="str">
        <f t="shared" si="25"/>
        <v/>
      </c>
      <c r="AI109" s="207"/>
      <c r="AJ109" s="297" t="str">
        <f t="shared" si="21"/>
        <v/>
      </c>
      <c r="AK109" s="262"/>
      <c r="AL109" s="139" t="str">
        <f t="shared" si="13"/>
        <v/>
      </c>
      <c r="AM109" s="207"/>
      <c r="AN109" s="297" t="str">
        <f t="shared" si="3"/>
        <v/>
      </c>
      <c r="AP109" s="139" t="str">
        <f t="shared" si="14"/>
        <v/>
      </c>
      <c r="AQ109" s="207"/>
      <c r="AR109" s="297" t="str">
        <f t="shared" si="4"/>
        <v/>
      </c>
      <c r="AS109" s="207"/>
      <c r="AT109" s="139" t="str">
        <f t="shared" si="15"/>
        <v/>
      </c>
      <c r="AU109" s="207"/>
      <c r="AV109" s="297" t="str">
        <f t="shared" si="5"/>
        <v/>
      </c>
      <c r="AW109" s="207"/>
      <c r="AX109" s="139" t="str">
        <f t="shared" si="26"/>
        <v/>
      </c>
      <c r="AY109" s="207"/>
      <c r="AZ109" s="297" t="str">
        <f t="shared" si="22"/>
        <v/>
      </c>
      <c r="BA109" s="207"/>
      <c r="BB109" s="139" t="str">
        <f t="shared" si="27"/>
        <v/>
      </c>
      <c r="BC109" s="207"/>
      <c r="BD109" s="297" t="str">
        <f t="shared" si="23"/>
        <v/>
      </c>
      <c r="BE109" s="207"/>
      <c r="BF109" s="139" t="str">
        <f t="shared" si="18"/>
        <v/>
      </c>
      <c r="BG109" s="207"/>
      <c r="BH109" s="297" t="str">
        <f t="shared" si="8"/>
        <v/>
      </c>
      <c r="BJ109" s="139" t="str">
        <f t="shared" si="19"/>
        <v/>
      </c>
      <c r="BK109" s="207"/>
      <c r="BL109" s="297" t="str">
        <f t="shared" si="9"/>
        <v/>
      </c>
      <c r="BM109" s="207"/>
    </row>
    <row r="110" spans="2:65" ht="15.75" customHeight="1">
      <c r="B110" s="365"/>
      <c r="C110" s="101"/>
      <c r="D110" s="101"/>
      <c r="E110" s="101"/>
      <c r="F110" s="101"/>
      <c r="G110" s="101"/>
      <c r="H110" s="101"/>
      <c r="I110" s="101"/>
      <c r="J110" s="101"/>
      <c r="K110" s="101"/>
      <c r="L110" s="102"/>
      <c r="M110" s="207"/>
      <c r="N110" s="207"/>
      <c r="O110" s="142"/>
      <c r="P110" s="207"/>
      <c r="Q110" s="207"/>
      <c r="R110" s="237"/>
      <c r="S110" s="237"/>
      <c r="T110" s="237"/>
      <c r="U110" s="207"/>
      <c r="V110" s="237"/>
      <c r="W110" s="237"/>
      <c r="X110" s="237"/>
      <c r="Y110" s="237"/>
      <c r="Z110" s="139" t="str">
        <f t="shared" si="10"/>
        <v/>
      </c>
      <c r="AA110" s="207"/>
      <c r="AB110" s="297" t="str">
        <f t="shared" si="0"/>
        <v/>
      </c>
      <c r="AC110" s="262"/>
      <c r="AD110" s="139" t="str">
        <f t="shared" si="24"/>
        <v/>
      </c>
      <c r="AE110" s="207"/>
      <c r="AF110" s="297" t="str">
        <f t="shared" si="20"/>
        <v/>
      </c>
      <c r="AG110" s="207"/>
      <c r="AH110" s="139" t="str">
        <f t="shared" si="25"/>
        <v/>
      </c>
      <c r="AI110" s="207"/>
      <c r="AJ110" s="297" t="str">
        <f t="shared" si="21"/>
        <v/>
      </c>
      <c r="AK110" s="262"/>
      <c r="AL110" s="139" t="str">
        <f t="shared" si="13"/>
        <v/>
      </c>
      <c r="AM110" s="207"/>
      <c r="AN110" s="297" t="str">
        <f t="shared" si="3"/>
        <v/>
      </c>
      <c r="AP110" s="139" t="str">
        <f t="shared" si="14"/>
        <v/>
      </c>
      <c r="AQ110" s="207"/>
      <c r="AR110" s="297" t="str">
        <f t="shared" si="4"/>
        <v/>
      </c>
      <c r="AS110" s="207"/>
      <c r="AT110" s="139" t="str">
        <f t="shared" si="15"/>
        <v/>
      </c>
      <c r="AU110" s="207"/>
      <c r="AV110" s="297" t="str">
        <f t="shared" si="5"/>
        <v/>
      </c>
      <c r="AW110" s="207"/>
      <c r="AX110" s="139" t="str">
        <f t="shared" si="26"/>
        <v/>
      </c>
      <c r="AY110" s="207"/>
      <c r="AZ110" s="297" t="str">
        <f t="shared" si="22"/>
        <v/>
      </c>
      <c r="BA110" s="207"/>
      <c r="BB110" s="139" t="str">
        <f t="shared" si="27"/>
        <v/>
      </c>
      <c r="BC110" s="207"/>
      <c r="BD110" s="297" t="str">
        <f t="shared" si="23"/>
        <v/>
      </c>
      <c r="BE110" s="207"/>
      <c r="BF110" s="139" t="str">
        <f t="shared" si="18"/>
        <v/>
      </c>
      <c r="BG110" s="207"/>
      <c r="BH110" s="297" t="str">
        <f t="shared" si="8"/>
        <v/>
      </c>
      <c r="BJ110" s="139" t="str">
        <f t="shared" si="19"/>
        <v/>
      </c>
      <c r="BK110" s="207"/>
      <c r="BL110" s="297" t="str">
        <f t="shared" si="9"/>
        <v/>
      </c>
      <c r="BM110" s="207"/>
    </row>
    <row r="111" spans="2:65" ht="15.75" customHeight="1">
      <c r="B111" s="365"/>
      <c r="C111" s="96">
        <v>1</v>
      </c>
      <c r="D111" s="105" t="s">
        <v>92</v>
      </c>
      <c r="E111" s="105"/>
      <c r="F111" s="105"/>
      <c r="G111" s="105"/>
      <c r="H111" s="105"/>
      <c r="I111" s="105"/>
      <c r="J111" s="105"/>
      <c r="K111" s="105"/>
      <c r="L111" s="106"/>
      <c r="M111" s="207"/>
      <c r="N111" s="207"/>
      <c r="O111" s="143"/>
      <c r="P111" s="207"/>
      <c r="Q111" s="207"/>
      <c r="R111" s="237"/>
      <c r="S111" s="237"/>
      <c r="T111" s="237"/>
      <c r="U111" s="207"/>
      <c r="V111" s="237"/>
      <c r="W111" s="237"/>
      <c r="X111" s="237"/>
      <c r="Y111" s="237"/>
      <c r="Z111" s="139" t="str">
        <f t="shared" si="10"/>
        <v/>
      </c>
      <c r="AA111" s="207"/>
      <c r="AB111" s="297" t="str">
        <f t="shared" si="0"/>
        <v/>
      </c>
      <c r="AC111" s="262"/>
      <c r="AD111" s="139" t="str">
        <f t="shared" si="24"/>
        <v/>
      </c>
      <c r="AE111" s="207"/>
      <c r="AF111" s="297" t="str">
        <f t="shared" si="20"/>
        <v/>
      </c>
      <c r="AG111" s="207"/>
      <c r="AH111" s="139" t="str">
        <f t="shared" si="25"/>
        <v/>
      </c>
      <c r="AI111" s="207"/>
      <c r="AJ111" s="297" t="str">
        <f t="shared" si="21"/>
        <v/>
      </c>
      <c r="AK111" s="262"/>
      <c r="AL111" s="139" t="str">
        <f t="shared" si="13"/>
        <v/>
      </c>
      <c r="AM111" s="207"/>
      <c r="AN111" s="297" t="str">
        <f t="shared" si="3"/>
        <v/>
      </c>
      <c r="AP111" s="139" t="str">
        <f t="shared" si="14"/>
        <v/>
      </c>
      <c r="AQ111" s="207"/>
      <c r="AR111" s="297" t="str">
        <f t="shared" si="4"/>
        <v/>
      </c>
      <c r="AS111" s="207"/>
      <c r="AT111" s="139" t="str">
        <f t="shared" si="15"/>
        <v/>
      </c>
      <c r="AU111" s="207"/>
      <c r="AV111" s="297" t="str">
        <f t="shared" si="5"/>
        <v/>
      </c>
      <c r="AW111" s="207"/>
      <c r="AX111" s="139" t="str">
        <f t="shared" si="26"/>
        <v/>
      </c>
      <c r="AY111" s="207"/>
      <c r="AZ111" s="297" t="str">
        <f t="shared" si="22"/>
        <v/>
      </c>
      <c r="BA111" s="207"/>
      <c r="BB111" s="139" t="str">
        <f t="shared" si="27"/>
        <v/>
      </c>
      <c r="BC111" s="207"/>
      <c r="BD111" s="297" t="str">
        <f t="shared" si="23"/>
        <v/>
      </c>
      <c r="BE111" s="207"/>
      <c r="BF111" s="139" t="str">
        <f t="shared" si="18"/>
        <v/>
      </c>
      <c r="BG111" s="207"/>
      <c r="BH111" s="297" t="str">
        <f t="shared" si="8"/>
        <v/>
      </c>
      <c r="BJ111" s="139" t="str">
        <f t="shared" si="19"/>
        <v/>
      </c>
      <c r="BK111" s="207"/>
      <c r="BL111" s="297" t="str">
        <f t="shared" si="9"/>
        <v/>
      </c>
      <c r="BM111" s="207"/>
    </row>
    <row r="112" spans="2:65" ht="15.75" customHeight="1">
      <c r="B112" s="365"/>
      <c r="C112" s="96"/>
      <c r="D112" s="28" t="s">
        <v>38</v>
      </c>
      <c r="E112" s="105" t="s">
        <v>312</v>
      </c>
      <c r="F112" s="105"/>
      <c r="G112" s="105"/>
      <c r="H112" s="105"/>
      <c r="I112" s="105"/>
      <c r="J112" s="105"/>
      <c r="K112" s="108"/>
      <c r="L112" s="34"/>
      <c r="M112" s="207"/>
      <c r="N112" s="207"/>
      <c r="O112" s="143"/>
      <c r="P112" s="207"/>
      <c r="Q112" s="207"/>
      <c r="R112" s="237"/>
      <c r="S112" s="237"/>
      <c r="T112" s="237"/>
      <c r="U112" s="207"/>
      <c r="V112" s="237"/>
      <c r="W112" s="237"/>
      <c r="X112" s="237"/>
      <c r="Y112" s="237"/>
      <c r="Z112" s="139" t="str">
        <f t="shared" si="10"/>
        <v/>
      </c>
      <c r="AA112" s="207"/>
      <c r="AB112" s="297" t="str">
        <f t="shared" si="0"/>
        <v/>
      </c>
      <c r="AC112" s="262"/>
      <c r="AD112" s="139" t="str">
        <f t="shared" si="24"/>
        <v/>
      </c>
      <c r="AE112" s="207"/>
      <c r="AF112" s="297" t="str">
        <f t="shared" si="20"/>
        <v/>
      </c>
      <c r="AG112" s="207"/>
      <c r="AH112" s="139" t="str">
        <f t="shared" si="25"/>
        <v/>
      </c>
      <c r="AI112" s="207"/>
      <c r="AJ112" s="297" t="str">
        <f t="shared" si="21"/>
        <v/>
      </c>
      <c r="AK112" s="262"/>
      <c r="AL112" s="139" t="str">
        <f t="shared" si="13"/>
        <v/>
      </c>
      <c r="AM112" s="207"/>
      <c r="AN112" s="297" t="str">
        <f t="shared" si="3"/>
        <v/>
      </c>
      <c r="AP112" s="174" t="str">
        <f t="shared" si="14"/>
        <v/>
      </c>
      <c r="AQ112" s="207"/>
      <c r="AR112" s="299" t="str">
        <f t="shared" si="4"/>
        <v/>
      </c>
      <c r="AS112" s="207"/>
      <c r="AT112" s="139" t="str">
        <f t="shared" si="15"/>
        <v/>
      </c>
      <c r="AU112" s="207"/>
      <c r="AV112" s="297" t="str">
        <f t="shared" si="5"/>
        <v/>
      </c>
      <c r="AW112" s="207"/>
      <c r="AX112" s="139" t="str">
        <f t="shared" si="26"/>
        <v/>
      </c>
      <c r="AY112" s="207"/>
      <c r="AZ112" s="297" t="str">
        <f t="shared" si="22"/>
        <v/>
      </c>
      <c r="BA112" s="207"/>
      <c r="BB112" s="139" t="str">
        <f t="shared" si="27"/>
        <v/>
      </c>
      <c r="BC112" s="207"/>
      <c r="BD112" s="297" t="str">
        <f t="shared" si="23"/>
        <v/>
      </c>
      <c r="BE112" s="207"/>
      <c r="BF112" s="139" t="str">
        <f t="shared" si="18"/>
        <v/>
      </c>
      <c r="BG112" s="207"/>
      <c r="BH112" s="297" t="str">
        <f t="shared" si="8"/>
        <v/>
      </c>
      <c r="BJ112" s="174" t="str">
        <f t="shared" si="19"/>
        <v/>
      </c>
      <c r="BK112" s="207"/>
      <c r="BL112" s="299" t="str">
        <f t="shared" si="9"/>
        <v/>
      </c>
      <c r="BM112" s="207"/>
    </row>
    <row r="113" spans="2:65" ht="15.75" customHeight="1">
      <c r="B113" s="364">
        <v>88</v>
      </c>
      <c r="C113" s="54"/>
      <c r="D113" s="28"/>
      <c r="E113" s="105"/>
      <c r="F113" s="105" t="s">
        <v>282</v>
      </c>
      <c r="G113" s="105"/>
      <c r="H113" s="105"/>
      <c r="I113" s="105"/>
      <c r="J113" s="105"/>
      <c r="K113" s="105"/>
      <c r="L113" s="106" t="s">
        <v>29</v>
      </c>
      <c r="M113" s="207"/>
      <c r="N113" s="139">
        <f>VLOOKUP($B113,'[1]09-10-11'!$A$4:$EA$400,MATCH(N$2, '[1]09-10-11'!$A$4:$EA$4, 0))</f>
        <v>668389</v>
      </c>
      <c r="O113" s="143"/>
      <c r="P113" s="139">
        <f>VLOOKUP($B113,'[1]09-10-11'!$A$4:$EA$400,MATCH(P$2, '[1]09-10-11'!$A$4:$EA$4, 0))</f>
        <v>668389</v>
      </c>
      <c r="Q113" s="139"/>
      <c r="R113" s="139">
        <f>VLOOKUP($B113,'[1]09-10-11'!$A$4:$EA$400,MATCH(R$2, '[1]09-10-11'!$A$4:$EA$4, 0))</f>
        <v>0</v>
      </c>
      <c r="S113" s="139"/>
      <c r="T113" s="139" t="e">
        <f>VLOOKUP($B113,'[1]09-10-11'!$A$4:$EA$400,MATCH(T$2, '[1]09-10-11'!$A$4:$EA$4, 0))</f>
        <v>#N/A</v>
      </c>
      <c r="U113" s="139"/>
      <c r="V113" s="139">
        <f>VLOOKUP($B113,'[1]09-10-11'!$A$4:$EA$400,MATCH(V$2, '[1]09-10-11'!$A$4:$EA$4, 0))</f>
        <v>668389</v>
      </c>
      <c r="W113" s="139"/>
      <c r="X113" s="139">
        <f>VLOOKUP($B113,'[1]09-10-11'!$A$4:$EA$400,MATCH(X$2, '[1]09-10-11'!$A$4:$EA$4, 0))</f>
        <v>668389</v>
      </c>
      <c r="Y113" s="53"/>
      <c r="Z113" s="139">
        <f t="shared" si="10"/>
        <v>0</v>
      </c>
      <c r="AA113" s="139"/>
      <c r="AB113" s="297">
        <f t="shared" si="0"/>
        <v>0</v>
      </c>
      <c r="AC113" s="262"/>
      <c r="AD113" s="139">
        <f t="shared" si="24"/>
        <v>0</v>
      </c>
      <c r="AE113" s="139"/>
      <c r="AF113" s="297">
        <f t="shared" si="20"/>
        <v>0</v>
      </c>
      <c r="AG113" s="139"/>
      <c r="AH113" s="139">
        <f t="shared" si="25"/>
        <v>0</v>
      </c>
      <c r="AI113" s="139"/>
      <c r="AJ113" s="297">
        <f t="shared" si="21"/>
        <v>0</v>
      </c>
      <c r="AK113" s="262"/>
      <c r="AL113" s="139">
        <f t="shared" si="13"/>
        <v>668389</v>
      </c>
      <c r="AM113" s="139"/>
      <c r="AN113" s="297" t="str">
        <f t="shared" si="3"/>
        <v>---</v>
      </c>
      <c r="AP113" s="174" t="str">
        <f t="shared" si="14"/>
        <v/>
      </c>
      <c r="AQ113" s="174"/>
      <c r="AR113" s="299" t="e">
        <f t="shared" si="4"/>
        <v>#N/A</v>
      </c>
      <c r="AS113" s="139"/>
      <c r="AT113" s="139" t="str">
        <f t="shared" si="15"/>
        <v/>
      </c>
      <c r="AU113" s="139"/>
      <c r="AV113" s="297" t="e">
        <f t="shared" si="5"/>
        <v>#N/A</v>
      </c>
      <c r="AW113" s="139"/>
      <c r="AX113" s="139">
        <f t="shared" si="26"/>
        <v>0</v>
      </c>
      <c r="AY113" s="139"/>
      <c r="AZ113" s="297">
        <f t="shared" si="22"/>
        <v>0</v>
      </c>
      <c r="BA113" s="139"/>
      <c r="BB113" s="139">
        <f t="shared" si="27"/>
        <v>0</v>
      </c>
      <c r="BC113" s="139"/>
      <c r="BD113" s="297">
        <f t="shared" si="23"/>
        <v>0</v>
      </c>
      <c r="BE113" s="139"/>
      <c r="BF113" s="139">
        <f t="shared" si="18"/>
        <v>668389</v>
      </c>
      <c r="BG113" s="139"/>
      <c r="BH113" s="297" t="str">
        <f t="shared" si="8"/>
        <v>---</v>
      </c>
      <c r="BJ113" s="174" t="str">
        <f t="shared" si="19"/>
        <v/>
      </c>
      <c r="BK113" s="174"/>
      <c r="BL113" s="299" t="e">
        <f t="shared" si="9"/>
        <v>#N/A</v>
      </c>
      <c r="BM113" s="139"/>
    </row>
    <row r="114" spans="2:65" ht="15.75" customHeight="1">
      <c r="B114" s="364">
        <v>89</v>
      </c>
      <c r="C114" s="54"/>
      <c r="D114" s="28"/>
      <c r="E114" s="105"/>
      <c r="F114" s="101" t="s">
        <v>275</v>
      </c>
      <c r="G114" s="105"/>
      <c r="H114" s="105"/>
      <c r="I114" s="105"/>
      <c r="J114" s="105"/>
      <c r="K114" s="70"/>
      <c r="L114" s="106" t="s">
        <v>29</v>
      </c>
      <c r="M114" s="207"/>
      <c r="N114" s="141">
        <f>VLOOKUP($B114,'[1]09-10-11'!$A$4:$EA$400,MATCH(N$2, '[1]09-10-11'!$A$4:$EA$4, 0))</f>
        <v>1681441</v>
      </c>
      <c r="O114" s="111"/>
      <c r="P114" s="141">
        <f>VLOOKUP($B114,'[1]09-10-11'!$A$4:$EA$400,MATCH(P$2, '[1]09-10-11'!$A$4:$EA$4, 0))</f>
        <v>1681441</v>
      </c>
      <c r="Q114" s="141"/>
      <c r="R114" s="141">
        <f>VLOOKUP($B114,'[1]09-10-11'!$A$4:$EA$400,MATCH(R$2, '[1]09-10-11'!$A$4:$EA$4, 0))</f>
        <v>1681441</v>
      </c>
      <c r="S114" s="141"/>
      <c r="T114" s="141" t="e">
        <f>VLOOKUP($B114,'[1]09-10-11'!$A$4:$EA$400,MATCH(T$2, '[1]09-10-11'!$A$4:$EA$4, 0))</f>
        <v>#N/A</v>
      </c>
      <c r="U114" s="141"/>
      <c r="V114" s="141">
        <f>VLOOKUP($B114,'[1]09-10-11'!$A$4:$EA$400,MATCH(V$2, '[1]09-10-11'!$A$4:$EA$4, 0))</f>
        <v>1681441</v>
      </c>
      <c r="W114" s="141"/>
      <c r="X114" s="141">
        <f>VLOOKUP($B114,'[1]09-10-11'!$A$4:$EA$400,MATCH(X$2, '[1]09-10-11'!$A$4:$EA$4, 0))</f>
        <v>1681441</v>
      </c>
      <c r="Y114" s="53"/>
      <c r="Z114" s="141">
        <f t="shared" si="10"/>
        <v>0</v>
      </c>
      <c r="AA114" s="141"/>
      <c r="AB114" s="298">
        <f t="shared" si="0"/>
        <v>0</v>
      </c>
      <c r="AC114" s="256"/>
      <c r="AD114" s="141">
        <f t="shared" si="24"/>
        <v>0</v>
      </c>
      <c r="AE114" s="141"/>
      <c r="AF114" s="298">
        <f t="shared" si="20"/>
        <v>0</v>
      </c>
      <c r="AG114" s="53"/>
      <c r="AH114" s="141">
        <f t="shared" si="25"/>
        <v>0</v>
      </c>
      <c r="AI114" s="141"/>
      <c r="AJ114" s="298">
        <f t="shared" si="21"/>
        <v>0</v>
      </c>
      <c r="AK114" s="257"/>
      <c r="AL114" s="141">
        <f t="shared" si="13"/>
        <v>0</v>
      </c>
      <c r="AM114" s="141"/>
      <c r="AN114" s="298">
        <f t="shared" si="3"/>
        <v>0</v>
      </c>
      <c r="AP114" s="283" t="str">
        <f t="shared" si="14"/>
        <v/>
      </c>
      <c r="AQ114" s="283"/>
      <c r="AR114" s="300" t="e">
        <f t="shared" si="4"/>
        <v>#N/A</v>
      </c>
      <c r="AS114" s="53"/>
      <c r="AT114" s="141" t="str">
        <f t="shared" si="15"/>
        <v/>
      </c>
      <c r="AU114" s="141"/>
      <c r="AV114" s="298" t="e">
        <f t="shared" si="5"/>
        <v>#N/A</v>
      </c>
      <c r="AW114" s="53"/>
      <c r="AX114" s="141">
        <f t="shared" si="26"/>
        <v>0</v>
      </c>
      <c r="AY114" s="141"/>
      <c r="AZ114" s="298">
        <f t="shared" si="22"/>
        <v>0</v>
      </c>
      <c r="BA114" s="53"/>
      <c r="BB114" s="141">
        <f t="shared" si="27"/>
        <v>0</v>
      </c>
      <c r="BC114" s="141"/>
      <c r="BD114" s="298">
        <f t="shared" si="23"/>
        <v>0</v>
      </c>
      <c r="BE114" s="53"/>
      <c r="BF114" s="141">
        <f t="shared" si="18"/>
        <v>0</v>
      </c>
      <c r="BG114" s="141"/>
      <c r="BH114" s="298">
        <f t="shared" si="8"/>
        <v>0</v>
      </c>
      <c r="BJ114" s="283" t="str">
        <f t="shared" si="19"/>
        <v/>
      </c>
      <c r="BK114" s="283"/>
      <c r="BL114" s="300" t="e">
        <f t="shared" si="9"/>
        <v>#N/A</v>
      </c>
      <c r="BM114" s="53"/>
    </row>
    <row r="115" spans="2:65" ht="15.75" customHeight="1">
      <c r="B115" s="365"/>
      <c r="C115" s="54"/>
      <c r="D115" s="28"/>
      <c r="E115" s="105"/>
      <c r="F115" s="105"/>
      <c r="G115" s="105"/>
      <c r="H115" s="105"/>
      <c r="I115" s="105"/>
      <c r="J115" s="105"/>
      <c r="K115" s="52"/>
      <c r="L115" s="106"/>
      <c r="M115" s="207"/>
      <c r="N115" s="207"/>
      <c r="O115" s="143"/>
      <c r="P115" s="207"/>
      <c r="Q115" s="207"/>
      <c r="R115" s="237"/>
      <c r="S115" s="237"/>
      <c r="T115" s="237"/>
      <c r="U115" s="207"/>
      <c r="V115" s="237"/>
      <c r="W115" s="237"/>
      <c r="X115" s="237"/>
      <c r="Y115" s="237"/>
      <c r="Z115" s="139" t="str">
        <f t="shared" si="10"/>
        <v/>
      </c>
      <c r="AA115" s="207"/>
      <c r="AB115" s="297" t="str">
        <f t="shared" si="0"/>
        <v/>
      </c>
      <c r="AC115" s="262"/>
      <c r="AD115" s="139" t="str">
        <f t="shared" si="24"/>
        <v/>
      </c>
      <c r="AE115" s="207"/>
      <c r="AF115" s="297" t="str">
        <f t="shared" si="20"/>
        <v/>
      </c>
      <c r="AG115" s="207"/>
      <c r="AH115" s="139" t="str">
        <f t="shared" si="25"/>
        <v/>
      </c>
      <c r="AI115" s="207"/>
      <c r="AJ115" s="297" t="str">
        <f t="shared" si="21"/>
        <v/>
      </c>
      <c r="AK115" s="262"/>
      <c r="AL115" s="139" t="str">
        <f t="shared" si="13"/>
        <v/>
      </c>
      <c r="AM115" s="207"/>
      <c r="AN115" s="297" t="str">
        <f t="shared" si="3"/>
        <v/>
      </c>
      <c r="AP115" s="174" t="str">
        <f t="shared" si="14"/>
        <v/>
      </c>
      <c r="AQ115" s="207"/>
      <c r="AR115" s="299" t="str">
        <f t="shared" si="4"/>
        <v/>
      </c>
      <c r="AS115" s="207"/>
      <c r="AT115" s="139" t="str">
        <f t="shared" si="15"/>
        <v/>
      </c>
      <c r="AU115" s="207"/>
      <c r="AV115" s="297" t="str">
        <f t="shared" si="5"/>
        <v/>
      </c>
      <c r="AW115" s="207"/>
      <c r="AX115" s="139" t="str">
        <f t="shared" si="26"/>
        <v/>
      </c>
      <c r="AY115" s="207"/>
      <c r="AZ115" s="297" t="str">
        <f t="shared" si="22"/>
        <v/>
      </c>
      <c r="BA115" s="207"/>
      <c r="BB115" s="139" t="str">
        <f t="shared" si="27"/>
        <v/>
      </c>
      <c r="BC115" s="207"/>
      <c r="BD115" s="297" t="str">
        <f t="shared" si="23"/>
        <v/>
      </c>
      <c r="BE115" s="207"/>
      <c r="BF115" s="139" t="str">
        <f t="shared" si="18"/>
        <v/>
      </c>
      <c r="BG115" s="207"/>
      <c r="BH115" s="297" t="str">
        <f t="shared" si="8"/>
        <v/>
      </c>
      <c r="BJ115" s="174" t="str">
        <f t="shared" si="19"/>
        <v/>
      </c>
      <c r="BK115" s="207"/>
      <c r="BL115" s="299" t="str">
        <f t="shared" si="9"/>
        <v/>
      </c>
      <c r="BM115" s="207"/>
    </row>
    <row r="116" spans="2:65" ht="15.75" customHeight="1">
      <c r="B116" s="365"/>
      <c r="C116" s="54"/>
      <c r="D116" s="28"/>
      <c r="E116" s="105"/>
      <c r="F116" s="105"/>
      <c r="G116" s="105" t="s">
        <v>308</v>
      </c>
      <c r="H116" s="105"/>
      <c r="I116" s="105"/>
      <c r="J116" s="105"/>
      <c r="K116" s="52"/>
      <c r="L116" s="106" t="s">
        <v>29</v>
      </c>
      <c r="M116" s="207"/>
      <c r="N116" s="139">
        <f>SUM(N113:N115)</f>
        <v>2349830</v>
      </c>
      <c r="O116" s="143"/>
      <c r="P116" s="139">
        <f>SUM(P113:P115)</f>
        <v>2349830</v>
      </c>
      <c r="Q116" s="139"/>
      <c r="R116" s="139">
        <f>SUM(R113:R115)</f>
        <v>1681441</v>
      </c>
      <c r="S116" s="139"/>
      <c r="T116" s="139" t="e">
        <f>SUM(T113:T115)</f>
        <v>#N/A</v>
      </c>
      <c r="U116" s="139"/>
      <c r="V116" s="139">
        <f>SUM(V113:V115)</f>
        <v>2349830</v>
      </c>
      <c r="W116" s="139"/>
      <c r="X116" s="139">
        <f>SUM(X113:X115)</f>
        <v>2349830</v>
      </c>
      <c r="Y116" s="53"/>
      <c r="Z116" s="139">
        <f t="shared" si="10"/>
        <v>0</v>
      </c>
      <c r="AA116" s="139"/>
      <c r="AB116" s="297">
        <f t="shared" si="0"/>
        <v>0</v>
      </c>
      <c r="AC116" s="262"/>
      <c r="AD116" s="139">
        <f t="shared" si="24"/>
        <v>0</v>
      </c>
      <c r="AE116" s="139"/>
      <c r="AF116" s="297">
        <f t="shared" si="20"/>
        <v>0</v>
      </c>
      <c r="AG116" s="139"/>
      <c r="AH116" s="139">
        <f t="shared" si="25"/>
        <v>0</v>
      </c>
      <c r="AI116" s="139"/>
      <c r="AJ116" s="297">
        <f t="shared" si="21"/>
        <v>0</v>
      </c>
      <c r="AK116" s="262"/>
      <c r="AL116" s="139">
        <f t="shared" si="13"/>
        <v>668389</v>
      </c>
      <c r="AM116" s="139"/>
      <c r="AN116" s="297">
        <f t="shared" si="3"/>
        <v>0.39750963608000522</v>
      </c>
      <c r="AP116" s="174" t="str">
        <f t="shared" si="14"/>
        <v/>
      </c>
      <c r="AQ116" s="174"/>
      <c r="AR116" s="299" t="e">
        <f t="shared" si="4"/>
        <v>#N/A</v>
      </c>
      <c r="AS116" s="139"/>
      <c r="AT116" s="139" t="str">
        <f t="shared" si="15"/>
        <v/>
      </c>
      <c r="AU116" s="139"/>
      <c r="AV116" s="297" t="e">
        <f t="shared" si="5"/>
        <v>#N/A</v>
      </c>
      <c r="AW116" s="139"/>
      <c r="AX116" s="139">
        <f t="shared" si="26"/>
        <v>0</v>
      </c>
      <c r="AY116" s="139"/>
      <c r="AZ116" s="297">
        <f t="shared" si="22"/>
        <v>0</v>
      </c>
      <c r="BA116" s="139"/>
      <c r="BB116" s="139">
        <f t="shared" si="27"/>
        <v>0</v>
      </c>
      <c r="BC116" s="139"/>
      <c r="BD116" s="297">
        <f t="shared" si="23"/>
        <v>0</v>
      </c>
      <c r="BE116" s="139"/>
      <c r="BF116" s="139">
        <f t="shared" si="18"/>
        <v>668389</v>
      </c>
      <c r="BG116" s="139"/>
      <c r="BH116" s="297">
        <f t="shared" si="8"/>
        <v>0.39750963608000522</v>
      </c>
      <c r="BJ116" s="174" t="str">
        <f t="shared" si="19"/>
        <v/>
      </c>
      <c r="BK116" s="174"/>
      <c r="BL116" s="299" t="e">
        <f t="shared" si="9"/>
        <v>#N/A</v>
      </c>
      <c r="BM116" s="139"/>
    </row>
    <row r="117" spans="2:65" ht="15.75" customHeight="1">
      <c r="B117" s="365"/>
      <c r="C117" s="54"/>
      <c r="D117" s="28"/>
      <c r="E117" s="105"/>
      <c r="F117" s="105"/>
      <c r="G117" s="105"/>
      <c r="H117" s="105"/>
      <c r="I117" s="105"/>
      <c r="J117" s="105"/>
      <c r="K117" s="52"/>
      <c r="L117" s="106"/>
      <c r="M117" s="207"/>
      <c r="N117" s="207"/>
      <c r="O117" s="143"/>
      <c r="P117" s="207"/>
      <c r="Q117" s="207"/>
      <c r="R117" s="237"/>
      <c r="S117" s="237"/>
      <c r="T117" s="237"/>
      <c r="U117" s="207"/>
      <c r="V117" s="237"/>
      <c r="W117" s="237"/>
      <c r="X117" s="237"/>
      <c r="Y117" s="237"/>
      <c r="Z117" s="139" t="str">
        <f t="shared" si="10"/>
        <v/>
      </c>
      <c r="AA117" s="207"/>
      <c r="AB117" s="297" t="str">
        <f t="shared" si="0"/>
        <v/>
      </c>
      <c r="AC117" s="262"/>
      <c r="AD117" s="139" t="str">
        <f t="shared" si="24"/>
        <v/>
      </c>
      <c r="AE117" s="207"/>
      <c r="AF117" s="297" t="str">
        <f t="shared" si="20"/>
        <v/>
      </c>
      <c r="AG117" s="207"/>
      <c r="AH117" s="139" t="str">
        <f t="shared" si="25"/>
        <v/>
      </c>
      <c r="AI117" s="207"/>
      <c r="AJ117" s="297" t="str">
        <f t="shared" si="21"/>
        <v/>
      </c>
      <c r="AK117" s="262"/>
      <c r="AL117" s="139" t="str">
        <f t="shared" si="13"/>
        <v/>
      </c>
      <c r="AM117" s="207"/>
      <c r="AN117" s="297" t="str">
        <f t="shared" si="3"/>
        <v/>
      </c>
      <c r="AP117" s="174" t="str">
        <f t="shared" si="14"/>
        <v/>
      </c>
      <c r="AQ117" s="207"/>
      <c r="AR117" s="299" t="str">
        <f t="shared" si="4"/>
        <v/>
      </c>
      <c r="AS117" s="207"/>
      <c r="AT117" s="139" t="str">
        <f t="shared" si="15"/>
        <v/>
      </c>
      <c r="AU117" s="207"/>
      <c r="AV117" s="297" t="str">
        <f t="shared" si="5"/>
        <v/>
      </c>
      <c r="AW117" s="207"/>
      <c r="AX117" s="139" t="str">
        <f t="shared" si="26"/>
        <v/>
      </c>
      <c r="AY117" s="207"/>
      <c r="AZ117" s="297" t="str">
        <f t="shared" si="22"/>
        <v/>
      </c>
      <c r="BA117" s="207"/>
      <c r="BB117" s="139" t="str">
        <f t="shared" si="27"/>
        <v/>
      </c>
      <c r="BC117" s="207"/>
      <c r="BD117" s="297" t="str">
        <f t="shared" si="23"/>
        <v/>
      </c>
      <c r="BE117" s="207"/>
      <c r="BF117" s="139" t="str">
        <f t="shared" si="18"/>
        <v/>
      </c>
      <c r="BG117" s="207"/>
      <c r="BH117" s="297" t="str">
        <f t="shared" si="8"/>
        <v/>
      </c>
      <c r="BJ117" s="174" t="str">
        <f t="shared" si="19"/>
        <v/>
      </c>
      <c r="BK117" s="207"/>
      <c r="BL117" s="299" t="str">
        <f t="shared" si="9"/>
        <v/>
      </c>
      <c r="BM117" s="207"/>
    </row>
    <row r="118" spans="2:65" ht="15.75" customHeight="1">
      <c r="B118" s="364">
        <v>40</v>
      </c>
      <c r="C118" s="54"/>
      <c r="D118" s="28" t="s">
        <v>13</v>
      </c>
      <c r="E118" s="105" t="s">
        <v>313</v>
      </c>
      <c r="F118" s="105"/>
      <c r="G118" s="105"/>
      <c r="H118" s="105"/>
      <c r="I118" s="105"/>
      <c r="J118" s="105"/>
      <c r="K118" s="108"/>
      <c r="L118" s="34" t="s">
        <v>29</v>
      </c>
      <c r="M118" s="207"/>
      <c r="N118" s="139">
        <f>VLOOKUP($B118,'[1]09-10-11'!$A$4:$EA$400,MATCH(N$2, '[1]09-10-11'!$A$4:$EA$4, 0))</f>
        <v>152717</v>
      </c>
      <c r="O118" s="143"/>
      <c r="P118" s="139">
        <f>VLOOKUP($B118,'[1]09-10-11'!$A$4:$EA$400,MATCH(P$2, '[1]09-10-11'!$A$4:$EA$4, 0))</f>
        <v>202717</v>
      </c>
      <c r="Q118" s="139"/>
      <c r="R118" s="139">
        <f>VLOOKUP($B118,'[1]09-10-11'!$A$4:$EA$400,MATCH(R$2, '[1]09-10-11'!$A$4:$EA$4, 0))</f>
        <v>0</v>
      </c>
      <c r="S118" s="139"/>
      <c r="T118" s="139" t="e">
        <f>VLOOKUP($B118,'[1]09-10-11'!$A$4:$EA$400,MATCH(T$2, '[1]09-10-11'!$A$4:$EA$4, 0))</f>
        <v>#N/A</v>
      </c>
      <c r="U118" s="139"/>
      <c r="V118" s="139">
        <f>VLOOKUP($B118,'[1]09-10-11'!$A$4:$EA$400,MATCH(V$2, '[1]09-10-11'!$A$4:$EA$4, 0))</f>
        <v>152717</v>
      </c>
      <c r="W118" s="139"/>
      <c r="X118" s="139">
        <f>VLOOKUP($B118,'[1]09-10-11'!$A$4:$EA$400,MATCH(X$2, '[1]09-10-11'!$A$4:$EA$4, 0))</f>
        <v>202717</v>
      </c>
      <c r="Y118" s="53"/>
      <c r="Z118" s="139">
        <f t="shared" si="10"/>
        <v>50000</v>
      </c>
      <c r="AA118" s="139"/>
      <c r="AB118" s="297">
        <f t="shared" ref="AB118:AB180" si="28">IF($V118="","",  IF($X118="","", IF($V118=0,"---",(IF(ISERROR(($X118/$V118)-1),"---",($X118/$V118)-1) ))))</f>
        <v>0.32740297412861707</v>
      </c>
      <c r="AC118" s="262"/>
      <c r="AD118" s="139">
        <f t="shared" si="24"/>
        <v>0</v>
      </c>
      <c r="AE118" s="139"/>
      <c r="AF118" s="297">
        <f t="shared" ref="AF118:AF149" si="29">IF($P118="","",  IF($X118="","", IF($P118=0,"---",(IF(ISERROR(($X118/$P118)-1),"---",($X118/$P118)-1) ))))</f>
        <v>0</v>
      </c>
      <c r="AG118" s="139"/>
      <c r="AH118" s="139">
        <f t="shared" si="25"/>
        <v>50000</v>
      </c>
      <c r="AI118" s="139"/>
      <c r="AJ118" s="297">
        <f t="shared" ref="AJ118:AJ149" si="30">IF($N118="","",  IF($X118="","", IF($N118=0,"---",(IF(ISERROR(($X118/$N118)-1),"---",($X118/$N118)-1) ))))</f>
        <v>0.32740297412861707</v>
      </c>
      <c r="AK118" s="262"/>
      <c r="AL118" s="139">
        <f t="shared" si="13"/>
        <v>202717</v>
      </c>
      <c r="AM118" s="139"/>
      <c r="AN118" s="297" t="str">
        <f t="shared" ref="AN118:AN180" si="31">IF($R118="","",  IF($X118="","", IF($R118=0,"---",(IF(ISERROR(($X118/$R118)-1),"---",($X118/$R118)-1) ))))</f>
        <v>---</v>
      </c>
      <c r="AP118" s="174" t="str">
        <f t="shared" si="14"/>
        <v/>
      </c>
      <c r="AQ118" s="174"/>
      <c r="AR118" s="299" t="e">
        <f t="shared" ref="AR118:AR180" si="32">IF($T118="","",  IF($X118="","", IF($T118=0,"---",(IF(ISERROR(($X118/$T118)-1),"---",($X118/$T118)-1) ))))</f>
        <v>#N/A</v>
      </c>
      <c r="AS118" s="139"/>
      <c r="AT118" s="139" t="str">
        <f t="shared" si="15"/>
        <v/>
      </c>
      <c r="AU118" s="139"/>
      <c r="AV118" s="297" t="e">
        <f t="shared" ref="AV118:AV180" si="33">IF($R118="","",  IF($T118="","", IF($R118=0,"---",(IF(ISERROR(($T118/$R118)-1),"---",($T118/$R118)-1) ))))</f>
        <v>#N/A</v>
      </c>
      <c r="AW118" s="139"/>
      <c r="AX118" s="139">
        <f t="shared" si="26"/>
        <v>0</v>
      </c>
      <c r="AY118" s="139"/>
      <c r="AZ118" s="297">
        <f t="shared" ref="AZ118:AZ149" si="34">IF($N118="","",  IF($V118="","", IF($N118=0,"---",(IF(ISERROR(($V118/$N118)-1),"---",($V118/$N118)-1) ))))</f>
        <v>0</v>
      </c>
      <c r="BA118" s="139"/>
      <c r="BB118" s="139">
        <f t="shared" si="27"/>
        <v>-50000</v>
      </c>
      <c r="BC118" s="139"/>
      <c r="BD118" s="297">
        <f t="shared" ref="BD118:BD149" si="35">IF($P118="","",  IF($V118="","", IF($P118=0,"---",(IF(ISERROR(($V118/$P118)-1),"---",($V118/$P118)-1) ))))</f>
        <v>-0.24664926967151246</v>
      </c>
      <c r="BE118" s="139"/>
      <c r="BF118" s="139">
        <f t="shared" si="18"/>
        <v>152717</v>
      </c>
      <c r="BG118" s="139"/>
      <c r="BH118" s="297" t="str">
        <f t="shared" ref="BH118:BH180" si="36">IF($R118="","",  IF($V118="","", IF($R118=0,"---",(IF(ISERROR(($V118/$R118)-1),"---",($V118/$R118)-1) ))))</f>
        <v>---</v>
      </c>
      <c r="BJ118" s="174" t="str">
        <f t="shared" si="19"/>
        <v/>
      </c>
      <c r="BK118" s="174"/>
      <c r="BL118" s="299" t="e">
        <f t="shared" ref="BL118:BL180" si="37">IF($T118="","",  IF($V118="","", IF($T118=0,"---",(IF(ISERROR(($V118/$T118)-1),"---",($V118/$T118)-1) ))))</f>
        <v>#N/A</v>
      </c>
      <c r="BM118" s="139"/>
    </row>
    <row r="119" spans="2:65" ht="15.75" customHeight="1">
      <c r="B119" s="365"/>
      <c r="C119" s="54"/>
      <c r="D119" s="28"/>
      <c r="E119" s="105"/>
      <c r="F119" s="105"/>
      <c r="G119" s="105"/>
      <c r="H119" s="105"/>
      <c r="I119" s="105"/>
      <c r="J119" s="105"/>
      <c r="K119" s="108"/>
      <c r="L119" s="34"/>
      <c r="M119" s="207"/>
      <c r="N119" s="207"/>
      <c r="O119" s="143"/>
      <c r="P119" s="237"/>
      <c r="Q119" s="237"/>
      <c r="R119" s="237"/>
      <c r="S119" s="237"/>
      <c r="T119" s="237"/>
      <c r="U119" s="237"/>
      <c r="V119" s="237"/>
      <c r="W119" s="237"/>
      <c r="X119" s="237"/>
      <c r="Y119" s="237"/>
      <c r="Z119" s="139" t="str">
        <f t="shared" ref="Z119:Z181" si="38">IF(AND(ISNUMBER($V119),ISNUMBER($X119)),IF((ABS($V119-$X119))&gt;0.49,$X119-$V119,0),"")</f>
        <v/>
      </c>
      <c r="AA119" s="237"/>
      <c r="AB119" s="297" t="str">
        <f t="shared" si="28"/>
        <v/>
      </c>
      <c r="AC119" s="262"/>
      <c r="AD119" s="139" t="str">
        <f t="shared" ref="AD119:AD150" si="39">IF(AND(ISNUMBER($P119),ISNUMBER($X119)),IF((ABS($P119-$X119))&gt;0.49,$X119-$P119,0),"")</f>
        <v/>
      </c>
      <c r="AE119" s="237"/>
      <c r="AF119" s="297" t="str">
        <f t="shared" si="29"/>
        <v/>
      </c>
      <c r="AG119" s="237"/>
      <c r="AH119" s="139" t="str">
        <f t="shared" ref="AH119:AH150" si="40">IF(AND(ISNUMBER($N119),ISNUMBER($X119)),IF((ABS($N119-$X119))&gt;0.49,$X119-$N119,0),"")</f>
        <v/>
      </c>
      <c r="AI119" s="237"/>
      <c r="AJ119" s="297" t="str">
        <f t="shared" si="30"/>
        <v/>
      </c>
      <c r="AK119" s="262"/>
      <c r="AL119" s="139" t="str">
        <f t="shared" ref="AL119:AL181" si="41">IF(AND(ISNUMBER($R119),ISNUMBER($X119)),IF((ABS($R119-$X119))&gt;0.49,$X119-$R119,0),"")</f>
        <v/>
      </c>
      <c r="AM119" s="237"/>
      <c r="AN119" s="297" t="str">
        <f t="shared" si="31"/>
        <v/>
      </c>
      <c r="AP119" s="174" t="str">
        <f t="shared" ref="AP119:AP181" si="42">IF(AND(ISNUMBER($T119),ISNUMBER($X119)),IF((ABS($T119-$X119))&gt;0.49,$X119-$T119,0),"")</f>
        <v/>
      </c>
      <c r="AQ119" s="237"/>
      <c r="AR119" s="299" t="str">
        <f t="shared" si="32"/>
        <v/>
      </c>
      <c r="AS119" s="237"/>
      <c r="AT119" s="139" t="str">
        <f t="shared" ref="AT119:AT181" si="43">IF(AND(ISNUMBER($R119),ISNUMBER($T119)),IF((ABS($R119-$T119))&gt;0.49,$T119-$R119,0),"")</f>
        <v/>
      </c>
      <c r="AU119" s="237"/>
      <c r="AV119" s="297" t="str">
        <f t="shared" si="33"/>
        <v/>
      </c>
      <c r="AW119" s="237"/>
      <c r="AX119" s="139" t="str">
        <f t="shared" ref="AX119:AX150" si="44">IF(AND(ISNUMBER($N119),ISNUMBER($V119)),IF((ABS($N119-$V119))&gt;0.49,$V119-$N119,0),"")</f>
        <v/>
      </c>
      <c r="AY119" s="237"/>
      <c r="AZ119" s="297" t="str">
        <f t="shared" si="34"/>
        <v/>
      </c>
      <c r="BA119" s="237"/>
      <c r="BB119" s="139" t="str">
        <f t="shared" ref="BB119:BB150" si="45">IF(AND(ISNUMBER($P119),ISNUMBER($V119)),IF((ABS($P119-$V119))&gt;0.49,$V119-$P119,0),"")</f>
        <v/>
      </c>
      <c r="BC119" s="237"/>
      <c r="BD119" s="297" t="str">
        <f t="shared" si="35"/>
        <v/>
      </c>
      <c r="BE119" s="237"/>
      <c r="BF119" s="139" t="str">
        <f t="shared" ref="BF119:BF181" si="46">IF(AND(ISNUMBER($R119),ISNUMBER($V119)),IF((ABS($R119-$V119))&gt;0.49,$V119-$R119,0),"")</f>
        <v/>
      </c>
      <c r="BG119" s="237"/>
      <c r="BH119" s="297" t="str">
        <f t="shared" si="36"/>
        <v/>
      </c>
      <c r="BJ119" s="174" t="str">
        <f t="shared" ref="BJ119:BJ181" si="47">IF(AND(ISNUMBER($T119),ISNUMBER($V119)),IF((ABS($T119-$V119))&gt;0.49,$V119-$T119,0),"")</f>
        <v/>
      </c>
      <c r="BK119" s="237"/>
      <c r="BL119" s="299" t="str">
        <f t="shared" si="37"/>
        <v/>
      </c>
      <c r="BM119" s="237"/>
    </row>
    <row r="120" spans="2:65" ht="15.75" customHeight="1">
      <c r="B120" s="365">
        <v>51</v>
      </c>
      <c r="C120" s="96">
        <v>2</v>
      </c>
      <c r="D120" s="236" t="s">
        <v>362</v>
      </c>
      <c r="E120" s="105"/>
      <c r="F120" s="105"/>
      <c r="G120" s="105"/>
      <c r="H120" s="105"/>
      <c r="I120" s="105"/>
      <c r="J120" s="105"/>
      <c r="K120" s="108"/>
      <c r="L120" s="34" t="s">
        <v>29</v>
      </c>
      <c r="M120" s="207"/>
      <c r="N120" s="139">
        <f>VLOOKUP($B120,'[1]09-10-11'!$A$4:$EA$400,MATCH(N$2, '[1]09-10-11'!$A$4:$EA$4, 0))</f>
        <v>0</v>
      </c>
      <c r="O120" s="143"/>
      <c r="P120" s="139">
        <f>VLOOKUP($B120,'[1]09-10-11'!$A$4:$EA$400,MATCH(P$2, '[1]09-10-11'!$A$4:$EA$4, 0))</f>
        <v>200000</v>
      </c>
      <c r="Q120" s="139"/>
      <c r="R120" s="139">
        <f>VLOOKUP($B120,'[1]09-10-11'!$A$4:$EA$400,MATCH(R$2, '[1]09-10-11'!$A$4:$EA$4, 0))</f>
        <v>0</v>
      </c>
      <c r="S120" s="139"/>
      <c r="T120" s="139" t="e">
        <f>VLOOKUP($B120,'[1]09-10-11'!$A$4:$EA$400,MATCH(T$2, '[1]09-10-11'!$A$4:$EA$4, 0))</f>
        <v>#N/A</v>
      </c>
      <c r="U120" s="139"/>
      <c r="V120" s="139">
        <f>VLOOKUP($B120,'[1]09-10-11'!$A$4:$EA$400,MATCH(V$2, '[1]09-10-11'!$A$4:$EA$4, 0))</f>
        <v>0</v>
      </c>
      <c r="W120" s="139"/>
      <c r="X120" s="139">
        <f>VLOOKUP($B120,'[1]09-10-11'!$A$4:$EA$400,MATCH(X$2, '[1]09-10-11'!$A$4:$EA$4, 0))</f>
        <v>0</v>
      </c>
      <c r="Y120" s="53"/>
      <c r="Z120" s="174">
        <f t="shared" si="38"/>
        <v>0</v>
      </c>
      <c r="AA120" s="174"/>
      <c r="AB120" s="299" t="str">
        <f t="shared" si="28"/>
        <v>---</v>
      </c>
      <c r="AC120" s="280"/>
      <c r="AD120" s="174">
        <f t="shared" si="39"/>
        <v>-200000</v>
      </c>
      <c r="AE120" s="174"/>
      <c r="AF120" s="299">
        <f t="shared" si="29"/>
        <v>-1</v>
      </c>
      <c r="AG120" s="139"/>
      <c r="AH120" s="139">
        <f t="shared" si="40"/>
        <v>0</v>
      </c>
      <c r="AI120" s="139"/>
      <c r="AJ120" s="299" t="str">
        <f t="shared" si="30"/>
        <v>---</v>
      </c>
      <c r="AK120" s="280"/>
      <c r="AL120" s="139">
        <f t="shared" si="41"/>
        <v>0</v>
      </c>
      <c r="AM120" s="139"/>
      <c r="AN120" s="297" t="str">
        <f t="shared" si="31"/>
        <v>---</v>
      </c>
      <c r="AP120" s="174" t="str">
        <f t="shared" si="42"/>
        <v/>
      </c>
      <c r="AQ120" s="174"/>
      <c r="AR120" s="299" t="e">
        <f t="shared" si="32"/>
        <v>#N/A</v>
      </c>
      <c r="AS120" s="139"/>
      <c r="AT120" s="174" t="str">
        <f t="shared" si="43"/>
        <v/>
      </c>
      <c r="AU120" s="174"/>
      <c r="AV120" s="299" t="e">
        <f t="shared" si="33"/>
        <v>#N/A</v>
      </c>
      <c r="AW120" s="139"/>
      <c r="AX120" s="174">
        <f t="shared" si="44"/>
        <v>0</v>
      </c>
      <c r="AY120" s="174"/>
      <c r="AZ120" s="299" t="str">
        <f t="shared" si="34"/>
        <v>---</v>
      </c>
      <c r="BA120" s="139"/>
      <c r="BB120" s="174">
        <f t="shared" si="45"/>
        <v>-200000</v>
      </c>
      <c r="BC120" s="174"/>
      <c r="BD120" s="299">
        <f t="shared" si="35"/>
        <v>-1</v>
      </c>
      <c r="BE120" s="139"/>
      <c r="BF120" s="139">
        <f t="shared" si="46"/>
        <v>0</v>
      </c>
      <c r="BG120" s="139"/>
      <c r="BH120" s="297" t="str">
        <f t="shared" si="36"/>
        <v>---</v>
      </c>
      <c r="BJ120" s="174" t="str">
        <f t="shared" si="47"/>
        <v/>
      </c>
      <c r="BK120" s="174"/>
      <c r="BL120" s="299" t="e">
        <f t="shared" si="37"/>
        <v>#N/A</v>
      </c>
      <c r="BM120" s="139"/>
    </row>
    <row r="121" spans="2:65" ht="15.75" customHeight="1">
      <c r="B121" s="364">
        <v>108</v>
      </c>
      <c r="C121" s="96">
        <v>3</v>
      </c>
      <c r="D121" s="28" t="s">
        <v>204</v>
      </c>
      <c r="E121" s="28"/>
      <c r="F121" s="28"/>
      <c r="G121" s="28"/>
      <c r="H121" s="28"/>
      <c r="I121" s="28"/>
      <c r="J121" s="105"/>
      <c r="K121" s="110"/>
      <c r="L121" s="34" t="s">
        <v>29</v>
      </c>
      <c r="M121" s="207"/>
      <c r="N121" s="139">
        <f>VLOOKUP($B121,'[1]09-10-11'!$A$4:$EA$400,MATCH(N$2, '[1]09-10-11'!$A$4:$EA$4, 0))</f>
        <v>1151673</v>
      </c>
      <c r="O121" s="143"/>
      <c r="P121" s="139">
        <f>VLOOKUP($B121,'[1]09-10-11'!$A$4:$EA$400,MATCH(P$2, '[1]09-10-11'!$A$4:$EA$4, 0))</f>
        <v>1151673</v>
      </c>
      <c r="Q121" s="139"/>
      <c r="R121" s="139">
        <f>VLOOKUP($B121,'[1]09-10-11'!$A$4:$EA$400,MATCH(R$2, '[1]09-10-11'!$A$4:$EA$4, 0))</f>
        <v>1151673</v>
      </c>
      <c r="S121" s="139"/>
      <c r="T121" s="139" t="e">
        <f>VLOOKUP($B121,'[1]09-10-11'!$A$4:$EA$400,MATCH(T$2, '[1]09-10-11'!$A$4:$EA$4, 0))</f>
        <v>#N/A</v>
      </c>
      <c r="U121" s="139"/>
      <c r="V121" s="139">
        <f>VLOOKUP($B121,'[1]09-10-11'!$A$4:$EA$400,MATCH(V$2, '[1]09-10-11'!$A$4:$EA$4, 0))</f>
        <v>1166673</v>
      </c>
      <c r="W121" s="139"/>
      <c r="X121" s="139">
        <f>VLOOKUP($B121,'[1]09-10-11'!$A$4:$EA$400,MATCH(X$2, '[1]09-10-11'!$A$4:$EA$4, 0))</f>
        <v>1151673</v>
      </c>
      <c r="Y121" s="53"/>
      <c r="Z121" s="139">
        <f t="shared" si="38"/>
        <v>-15000</v>
      </c>
      <c r="AA121" s="139"/>
      <c r="AB121" s="297">
        <f t="shared" si="28"/>
        <v>-1.285707306160333E-2</v>
      </c>
      <c r="AC121" s="262"/>
      <c r="AD121" s="139">
        <f t="shared" si="39"/>
        <v>0</v>
      </c>
      <c r="AE121" s="139"/>
      <c r="AF121" s="297">
        <f t="shared" si="29"/>
        <v>0</v>
      </c>
      <c r="AG121" s="139"/>
      <c r="AH121" s="139">
        <f t="shared" si="40"/>
        <v>0</v>
      </c>
      <c r="AI121" s="139"/>
      <c r="AJ121" s="297">
        <f t="shared" si="30"/>
        <v>0</v>
      </c>
      <c r="AK121" s="262"/>
      <c r="AL121" s="139">
        <f t="shared" si="41"/>
        <v>0</v>
      </c>
      <c r="AM121" s="139"/>
      <c r="AN121" s="297">
        <f t="shared" si="31"/>
        <v>0</v>
      </c>
      <c r="AP121" s="174" t="str">
        <f t="shared" si="42"/>
        <v/>
      </c>
      <c r="AQ121" s="174"/>
      <c r="AR121" s="299" t="e">
        <f t="shared" si="32"/>
        <v>#N/A</v>
      </c>
      <c r="AS121" s="139"/>
      <c r="AT121" s="139" t="str">
        <f t="shared" si="43"/>
        <v/>
      </c>
      <c r="AU121" s="139"/>
      <c r="AV121" s="297" t="e">
        <f t="shared" si="33"/>
        <v>#N/A</v>
      </c>
      <c r="AW121" s="139"/>
      <c r="AX121" s="139">
        <f t="shared" si="44"/>
        <v>15000</v>
      </c>
      <c r="AY121" s="139"/>
      <c r="AZ121" s="297">
        <f t="shared" si="34"/>
        <v>1.3024530400556511E-2</v>
      </c>
      <c r="BA121" s="139"/>
      <c r="BB121" s="139">
        <f t="shared" si="45"/>
        <v>15000</v>
      </c>
      <c r="BC121" s="139"/>
      <c r="BD121" s="297">
        <f t="shared" si="35"/>
        <v>1.3024530400556511E-2</v>
      </c>
      <c r="BE121" s="139"/>
      <c r="BF121" s="139">
        <f t="shared" si="46"/>
        <v>15000</v>
      </c>
      <c r="BG121" s="139"/>
      <c r="BH121" s="297">
        <f t="shared" si="36"/>
        <v>1.3024530400556511E-2</v>
      </c>
      <c r="BJ121" s="174" t="str">
        <f t="shared" si="47"/>
        <v/>
      </c>
      <c r="BK121" s="174"/>
      <c r="BL121" s="299" t="e">
        <f t="shared" si="37"/>
        <v>#N/A</v>
      </c>
      <c r="BM121" s="139"/>
    </row>
    <row r="122" spans="2:65" ht="15.75" customHeight="1">
      <c r="B122" s="364">
        <v>56.5</v>
      </c>
      <c r="C122" s="78">
        <v>4</v>
      </c>
      <c r="D122" s="105" t="s">
        <v>114</v>
      </c>
      <c r="E122" s="105"/>
      <c r="F122" s="105"/>
      <c r="G122" s="105"/>
      <c r="H122" s="105"/>
      <c r="I122" s="105"/>
      <c r="J122" s="105"/>
      <c r="K122" s="105"/>
      <c r="L122" s="34" t="s">
        <v>29</v>
      </c>
      <c r="M122" s="207"/>
      <c r="N122" s="139">
        <f>VLOOKUP($B122,'[1]09-10-11'!$A$4:$EA$400,MATCH(N$2, '[1]09-10-11'!$A$4:$EA$4, 0))</f>
        <v>378000</v>
      </c>
      <c r="O122" s="142"/>
      <c r="P122" s="139">
        <f>VLOOKUP($B122,'[1]09-10-11'!$A$4:$EA$400,MATCH(P$2, '[1]09-10-11'!$A$4:$EA$4, 0))</f>
        <v>403000</v>
      </c>
      <c r="Q122" s="139"/>
      <c r="R122" s="139">
        <f>VLOOKUP($B122,'[1]09-10-11'!$A$4:$EA$400,MATCH(R$2, '[1]09-10-11'!$A$4:$EA$4, 0))</f>
        <v>300000</v>
      </c>
      <c r="S122" s="139"/>
      <c r="T122" s="139" t="e">
        <f>VLOOKUP($B122,'[1]09-10-11'!$A$4:$EA$400,MATCH(T$2, '[1]09-10-11'!$A$4:$EA$4, 0))</f>
        <v>#N/A</v>
      </c>
      <c r="U122" s="139"/>
      <c r="V122" s="139">
        <f>VLOOKUP($B122,'[1]09-10-11'!$A$4:$EA$400,MATCH(V$2, '[1]09-10-11'!$A$4:$EA$4, 0))</f>
        <v>378000</v>
      </c>
      <c r="W122" s="139"/>
      <c r="X122" s="139">
        <f>VLOOKUP($B122,'[1]09-10-11'!$A$4:$EA$400,MATCH(X$2, '[1]09-10-11'!$A$4:$EA$4, 0))</f>
        <v>403000</v>
      </c>
      <c r="Y122" s="53"/>
      <c r="Z122" s="139">
        <f t="shared" si="38"/>
        <v>25000</v>
      </c>
      <c r="AA122" s="139"/>
      <c r="AB122" s="297">
        <f t="shared" si="28"/>
        <v>6.6137566137566051E-2</v>
      </c>
      <c r="AC122" s="262"/>
      <c r="AD122" s="139">
        <f t="shared" si="39"/>
        <v>0</v>
      </c>
      <c r="AE122" s="139"/>
      <c r="AF122" s="297">
        <f t="shared" si="29"/>
        <v>0</v>
      </c>
      <c r="AG122" s="139"/>
      <c r="AH122" s="139">
        <f t="shared" si="40"/>
        <v>25000</v>
      </c>
      <c r="AI122" s="139"/>
      <c r="AJ122" s="297">
        <f t="shared" si="30"/>
        <v>6.6137566137566051E-2</v>
      </c>
      <c r="AK122" s="262"/>
      <c r="AL122" s="139">
        <f t="shared" si="41"/>
        <v>103000</v>
      </c>
      <c r="AM122" s="139"/>
      <c r="AN122" s="297">
        <f t="shared" si="31"/>
        <v>0.34333333333333327</v>
      </c>
      <c r="AP122" s="174" t="str">
        <f t="shared" si="42"/>
        <v/>
      </c>
      <c r="AQ122" s="174"/>
      <c r="AR122" s="299" t="e">
        <f t="shared" si="32"/>
        <v>#N/A</v>
      </c>
      <c r="AS122" s="139"/>
      <c r="AT122" s="139" t="str">
        <f t="shared" si="43"/>
        <v/>
      </c>
      <c r="AU122" s="139"/>
      <c r="AV122" s="297" t="e">
        <f t="shared" si="33"/>
        <v>#N/A</v>
      </c>
      <c r="AW122" s="139"/>
      <c r="AX122" s="139">
        <f t="shared" si="44"/>
        <v>0</v>
      </c>
      <c r="AY122" s="139"/>
      <c r="AZ122" s="297">
        <f t="shared" si="34"/>
        <v>0</v>
      </c>
      <c r="BA122" s="139"/>
      <c r="BB122" s="139">
        <f t="shared" si="45"/>
        <v>-25000</v>
      </c>
      <c r="BC122" s="139"/>
      <c r="BD122" s="297">
        <f t="shared" si="35"/>
        <v>-6.2034739454094323E-2</v>
      </c>
      <c r="BE122" s="139"/>
      <c r="BF122" s="139">
        <f t="shared" si="46"/>
        <v>78000</v>
      </c>
      <c r="BG122" s="139"/>
      <c r="BH122" s="297">
        <f t="shared" si="36"/>
        <v>0.26</v>
      </c>
      <c r="BJ122" s="174" t="str">
        <f t="shared" si="47"/>
        <v/>
      </c>
      <c r="BK122" s="174"/>
      <c r="BL122" s="299" t="e">
        <f t="shared" si="37"/>
        <v>#N/A</v>
      </c>
      <c r="BM122" s="139"/>
    </row>
    <row r="123" spans="2:65" ht="15.75" customHeight="1">
      <c r="B123" s="364">
        <v>57</v>
      </c>
      <c r="C123" s="78">
        <v>5</v>
      </c>
      <c r="D123" s="105" t="s">
        <v>135</v>
      </c>
      <c r="E123" s="105"/>
      <c r="F123" s="105"/>
      <c r="G123" s="105"/>
      <c r="H123" s="105"/>
      <c r="I123" s="105"/>
      <c r="J123" s="105"/>
      <c r="K123" s="52"/>
      <c r="L123" s="106" t="s">
        <v>29</v>
      </c>
      <c r="M123" s="207"/>
      <c r="N123" s="139">
        <f>VLOOKUP($B123,'[1]09-10-11'!$A$4:$EA$400,MATCH(N$2, '[1]09-10-11'!$A$4:$EA$4, 0))</f>
        <v>65042</v>
      </c>
      <c r="O123" s="142"/>
      <c r="P123" s="139">
        <f>VLOOKUP($B123,'[1]09-10-11'!$A$4:$EA$400,MATCH(P$2, '[1]09-10-11'!$A$4:$EA$4, 0))</f>
        <v>71542</v>
      </c>
      <c r="Q123" s="139"/>
      <c r="R123" s="139">
        <f>VLOOKUP($B123,'[1]09-10-11'!$A$4:$EA$400,MATCH(R$2, '[1]09-10-11'!$A$4:$EA$4, 0))</f>
        <v>65042</v>
      </c>
      <c r="S123" s="139"/>
      <c r="T123" s="139" t="e">
        <f>VLOOKUP($B123,'[1]09-10-11'!$A$4:$EA$400,MATCH(T$2, '[1]09-10-11'!$A$4:$EA$4, 0))</f>
        <v>#N/A</v>
      </c>
      <c r="U123" s="139"/>
      <c r="V123" s="139">
        <f>VLOOKUP($B123,'[1]09-10-11'!$A$4:$EA$400,MATCH(V$2, '[1]09-10-11'!$A$4:$EA$4, 0))</f>
        <v>70000</v>
      </c>
      <c r="W123" s="139"/>
      <c r="X123" s="139">
        <f>VLOOKUP($B123,'[1]09-10-11'!$A$4:$EA$400,MATCH(X$2, '[1]09-10-11'!$A$4:$EA$4, 0))</f>
        <v>71542</v>
      </c>
      <c r="Y123" s="53"/>
      <c r="Z123" s="139">
        <f t="shared" si="38"/>
        <v>1542</v>
      </c>
      <c r="AA123" s="139"/>
      <c r="AB123" s="297">
        <f t="shared" si="28"/>
        <v>2.2028571428571508E-2</v>
      </c>
      <c r="AC123" s="262"/>
      <c r="AD123" s="139">
        <f t="shared" si="39"/>
        <v>0</v>
      </c>
      <c r="AE123" s="139"/>
      <c r="AF123" s="297">
        <f t="shared" si="29"/>
        <v>0</v>
      </c>
      <c r="AG123" s="139"/>
      <c r="AH123" s="139">
        <f t="shared" si="40"/>
        <v>6500</v>
      </c>
      <c r="AI123" s="139"/>
      <c r="AJ123" s="297">
        <f t="shared" si="30"/>
        <v>9.9935426339903488E-2</v>
      </c>
      <c r="AK123" s="262"/>
      <c r="AL123" s="139">
        <f t="shared" si="41"/>
        <v>6500</v>
      </c>
      <c r="AM123" s="139"/>
      <c r="AN123" s="297">
        <f t="shared" si="31"/>
        <v>9.9935426339903488E-2</v>
      </c>
      <c r="AP123" s="174" t="str">
        <f t="shared" si="42"/>
        <v/>
      </c>
      <c r="AQ123" s="174"/>
      <c r="AR123" s="299" t="e">
        <f t="shared" si="32"/>
        <v>#N/A</v>
      </c>
      <c r="AS123" s="139"/>
      <c r="AT123" s="139" t="str">
        <f t="shared" si="43"/>
        <v/>
      </c>
      <c r="AU123" s="139"/>
      <c r="AV123" s="297" t="e">
        <f t="shared" si="33"/>
        <v>#N/A</v>
      </c>
      <c r="AW123" s="139"/>
      <c r="AX123" s="139">
        <f t="shared" si="44"/>
        <v>4958</v>
      </c>
      <c r="AY123" s="139"/>
      <c r="AZ123" s="297">
        <f t="shared" si="34"/>
        <v>7.6227668275883342E-2</v>
      </c>
      <c r="BA123" s="139"/>
      <c r="BB123" s="139">
        <f t="shared" si="45"/>
        <v>-1542</v>
      </c>
      <c r="BC123" s="139"/>
      <c r="BD123" s="297">
        <f t="shared" si="35"/>
        <v>-2.1553772609096744E-2</v>
      </c>
      <c r="BE123" s="139"/>
      <c r="BF123" s="139">
        <f t="shared" si="46"/>
        <v>4958</v>
      </c>
      <c r="BG123" s="139"/>
      <c r="BH123" s="297">
        <f t="shared" si="36"/>
        <v>7.6227668275883342E-2</v>
      </c>
      <c r="BJ123" s="174" t="str">
        <f t="shared" si="47"/>
        <v/>
      </c>
      <c r="BK123" s="174"/>
      <c r="BL123" s="299" t="e">
        <f t="shared" si="37"/>
        <v>#N/A</v>
      </c>
      <c r="BM123" s="139"/>
    </row>
    <row r="124" spans="2:65" ht="15.75" customHeight="1">
      <c r="B124" s="364">
        <v>58</v>
      </c>
      <c r="C124" s="78">
        <v>6</v>
      </c>
      <c r="D124" s="105" t="s">
        <v>224</v>
      </c>
      <c r="E124" s="105"/>
      <c r="F124" s="105"/>
      <c r="G124" s="105"/>
      <c r="H124" s="105"/>
      <c r="I124" s="105"/>
      <c r="J124" s="105"/>
      <c r="K124" s="52"/>
      <c r="L124" s="106" t="s">
        <v>29</v>
      </c>
      <c r="M124" s="207"/>
      <c r="N124" s="139">
        <f>VLOOKUP($B124,'[1]09-10-11'!$A$4:$EA$400,MATCH(N$2, '[1]09-10-11'!$A$4:$EA$4, 0))</f>
        <v>32397</v>
      </c>
      <c r="O124" s="142"/>
      <c r="P124" s="139">
        <f>VLOOKUP($B124,'[1]09-10-11'!$A$4:$EA$400,MATCH(P$2, '[1]09-10-11'!$A$4:$EA$4, 0))</f>
        <v>33397</v>
      </c>
      <c r="Q124" s="139"/>
      <c r="R124" s="139">
        <f>VLOOKUP($B124,'[1]09-10-11'!$A$4:$EA$400,MATCH(R$2, '[1]09-10-11'!$A$4:$EA$4, 0))</f>
        <v>33397</v>
      </c>
      <c r="S124" s="139"/>
      <c r="T124" s="139" t="e">
        <f>VLOOKUP($B124,'[1]09-10-11'!$A$4:$EA$400,MATCH(T$2, '[1]09-10-11'!$A$4:$EA$4, 0))</f>
        <v>#N/A</v>
      </c>
      <c r="U124" s="139"/>
      <c r="V124" s="139">
        <f>VLOOKUP($B124,'[1]09-10-11'!$A$4:$EA$400,MATCH(V$2, '[1]09-10-11'!$A$4:$EA$4, 0))</f>
        <v>33397</v>
      </c>
      <c r="W124" s="139"/>
      <c r="X124" s="139">
        <f>VLOOKUP($B124,'[1]09-10-11'!$A$4:$EA$400,MATCH(X$2, '[1]09-10-11'!$A$4:$EA$4, 0))</f>
        <v>33397</v>
      </c>
      <c r="Y124" s="53"/>
      <c r="Z124" s="139">
        <f t="shared" si="38"/>
        <v>0</v>
      </c>
      <c r="AA124" s="139"/>
      <c r="AB124" s="297">
        <f t="shared" si="28"/>
        <v>0</v>
      </c>
      <c r="AC124" s="262"/>
      <c r="AD124" s="139">
        <f t="shared" si="39"/>
        <v>0</v>
      </c>
      <c r="AE124" s="139"/>
      <c r="AF124" s="297">
        <f t="shared" si="29"/>
        <v>0</v>
      </c>
      <c r="AG124" s="139"/>
      <c r="AH124" s="139">
        <f t="shared" si="40"/>
        <v>1000</v>
      </c>
      <c r="AI124" s="139"/>
      <c r="AJ124" s="297">
        <f t="shared" si="30"/>
        <v>3.0867055591567105E-2</v>
      </c>
      <c r="AK124" s="262"/>
      <c r="AL124" s="139">
        <f t="shared" si="41"/>
        <v>0</v>
      </c>
      <c r="AM124" s="139"/>
      <c r="AN124" s="297">
        <f t="shared" si="31"/>
        <v>0</v>
      </c>
      <c r="AP124" s="174" t="str">
        <f t="shared" si="42"/>
        <v/>
      </c>
      <c r="AQ124" s="174"/>
      <c r="AR124" s="299" t="e">
        <f t="shared" si="32"/>
        <v>#N/A</v>
      </c>
      <c r="AS124" s="139"/>
      <c r="AT124" s="139" t="str">
        <f t="shared" si="43"/>
        <v/>
      </c>
      <c r="AU124" s="139"/>
      <c r="AV124" s="297" t="e">
        <f t="shared" si="33"/>
        <v>#N/A</v>
      </c>
      <c r="AW124" s="139"/>
      <c r="AX124" s="139">
        <f t="shared" si="44"/>
        <v>1000</v>
      </c>
      <c r="AY124" s="139"/>
      <c r="AZ124" s="297">
        <f t="shared" si="34"/>
        <v>3.0867055591567105E-2</v>
      </c>
      <c r="BA124" s="139"/>
      <c r="BB124" s="139">
        <f t="shared" si="45"/>
        <v>0</v>
      </c>
      <c r="BC124" s="139"/>
      <c r="BD124" s="297">
        <f t="shared" si="35"/>
        <v>0</v>
      </c>
      <c r="BE124" s="139"/>
      <c r="BF124" s="139">
        <f t="shared" si="46"/>
        <v>0</v>
      </c>
      <c r="BG124" s="139"/>
      <c r="BH124" s="297">
        <f t="shared" si="36"/>
        <v>0</v>
      </c>
      <c r="BJ124" s="174" t="str">
        <f t="shared" si="47"/>
        <v/>
      </c>
      <c r="BK124" s="174"/>
      <c r="BL124" s="299" t="e">
        <f t="shared" si="37"/>
        <v>#N/A</v>
      </c>
      <c r="BM124" s="139"/>
    </row>
    <row r="125" spans="2:65" ht="15.75" customHeight="1">
      <c r="B125" s="364">
        <v>60</v>
      </c>
      <c r="C125" s="78">
        <v>7</v>
      </c>
      <c r="D125" s="101" t="s">
        <v>93</v>
      </c>
      <c r="E125" s="101"/>
      <c r="F125" s="101"/>
      <c r="G125" s="101"/>
      <c r="H125" s="101"/>
      <c r="I125" s="101"/>
      <c r="J125" s="101"/>
      <c r="K125" s="24"/>
      <c r="L125" s="106" t="s">
        <v>29</v>
      </c>
      <c r="M125" s="207"/>
      <c r="N125" s="139">
        <f>VLOOKUP($B125,'[1]09-10-11'!$A$4:$EA$400,MATCH(N$2, '[1]09-10-11'!$A$4:$EA$4, 0))</f>
        <v>31453</v>
      </c>
      <c r="O125" s="142"/>
      <c r="P125" s="139">
        <f>VLOOKUP($B125,'[1]09-10-11'!$A$4:$EA$400,MATCH(P$2, '[1]09-10-11'!$A$4:$EA$4, 0))</f>
        <v>32453</v>
      </c>
      <c r="Q125" s="139"/>
      <c r="R125" s="139">
        <f>VLOOKUP($B125,'[1]09-10-11'!$A$4:$EA$400,MATCH(R$2, '[1]09-10-11'!$A$4:$EA$4, 0))</f>
        <v>32453</v>
      </c>
      <c r="S125" s="139"/>
      <c r="T125" s="139" t="e">
        <f>VLOOKUP($B125,'[1]09-10-11'!$A$4:$EA$400,MATCH(T$2, '[1]09-10-11'!$A$4:$EA$4, 0))</f>
        <v>#N/A</v>
      </c>
      <c r="U125" s="139"/>
      <c r="V125" s="139">
        <f>VLOOKUP($B125,'[1]09-10-11'!$A$4:$EA$400,MATCH(V$2, '[1]09-10-11'!$A$4:$EA$4, 0))</f>
        <v>32453</v>
      </c>
      <c r="W125" s="139"/>
      <c r="X125" s="139">
        <f>VLOOKUP($B125,'[1]09-10-11'!$A$4:$EA$400,MATCH(X$2, '[1]09-10-11'!$A$4:$EA$4, 0))</f>
        <v>32453</v>
      </c>
      <c r="Y125" s="53"/>
      <c r="Z125" s="139">
        <f t="shared" si="38"/>
        <v>0</v>
      </c>
      <c r="AA125" s="139"/>
      <c r="AB125" s="297">
        <f t="shared" si="28"/>
        <v>0</v>
      </c>
      <c r="AC125" s="262"/>
      <c r="AD125" s="139">
        <f t="shared" si="39"/>
        <v>0</v>
      </c>
      <c r="AE125" s="139"/>
      <c r="AF125" s="297">
        <f t="shared" si="29"/>
        <v>0</v>
      </c>
      <c r="AG125" s="139"/>
      <c r="AH125" s="139">
        <f t="shared" si="40"/>
        <v>1000</v>
      </c>
      <c r="AI125" s="139"/>
      <c r="AJ125" s="297">
        <f t="shared" si="30"/>
        <v>3.1793469621339776E-2</v>
      </c>
      <c r="AK125" s="262"/>
      <c r="AL125" s="139">
        <f t="shared" si="41"/>
        <v>0</v>
      </c>
      <c r="AM125" s="139"/>
      <c r="AN125" s="297">
        <f t="shared" si="31"/>
        <v>0</v>
      </c>
      <c r="AP125" s="174" t="str">
        <f t="shared" si="42"/>
        <v/>
      </c>
      <c r="AQ125" s="174"/>
      <c r="AR125" s="299" t="e">
        <f t="shared" si="32"/>
        <v>#N/A</v>
      </c>
      <c r="AS125" s="139"/>
      <c r="AT125" s="139" t="str">
        <f t="shared" si="43"/>
        <v/>
      </c>
      <c r="AU125" s="139"/>
      <c r="AV125" s="297" t="e">
        <f t="shared" si="33"/>
        <v>#N/A</v>
      </c>
      <c r="AW125" s="139"/>
      <c r="AX125" s="139">
        <f t="shared" si="44"/>
        <v>1000</v>
      </c>
      <c r="AY125" s="139"/>
      <c r="AZ125" s="297">
        <f t="shared" si="34"/>
        <v>3.1793469621339776E-2</v>
      </c>
      <c r="BA125" s="139"/>
      <c r="BB125" s="139">
        <f t="shared" si="45"/>
        <v>0</v>
      </c>
      <c r="BC125" s="139"/>
      <c r="BD125" s="297">
        <f t="shared" si="35"/>
        <v>0</v>
      </c>
      <c r="BE125" s="139"/>
      <c r="BF125" s="139">
        <f t="shared" si="46"/>
        <v>0</v>
      </c>
      <c r="BG125" s="139"/>
      <c r="BH125" s="297">
        <f t="shared" si="36"/>
        <v>0</v>
      </c>
      <c r="BJ125" s="174" t="str">
        <f t="shared" si="47"/>
        <v/>
      </c>
      <c r="BK125" s="174"/>
      <c r="BL125" s="299" t="e">
        <f t="shared" si="37"/>
        <v>#N/A</v>
      </c>
      <c r="BM125" s="139"/>
    </row>
    <row r="126" spans="2:65" ht="15.75" customHeight="1">
      <c r="B126" s="364">
        <v>61</v>
      </c>
      <c r="C126" s="78">
        <v>8</v>
      </c>
      <c r="D126" s="101" t="s">
        <v>55</v>
      </c>
      <c r="E126" s="101"/>
      <c r="F126" s="101"/>
      <c r="G126" s="101"/>
      <c r="H126" s="101"/>
      <c r="I126" s="101"/>
      <c r="J126" s="101"/>
      <c r="K126" s="24"/>
      <c r="L126" s="34" t="s">
        <v>29</v>
      </c>
      <c r="M126" s="207"/>
      <c r="N126" s="139">
        <f>VLOOKUP($B126,'[1]09-10-11'!$A$4:$EA$400,MATCH(N$2, '[1]09-10-11'!$A$4:$EA$4, 0))</f>
        <v>6575</v>
      </c>
      <c r="O126" s="142"/>
      <c r="P126" s="139">
        <f>VLOOKUP($B126,'[1]09-10-11'!$A$4:$EA$400,MATCH(P$2, '[1]09-10-11'!$A$4:$EA$4, 0))</f>
        <v>6575</v>
      </c>
      <c r="Q126" s="139"/>
      <c r="R126" s="139">
        <f>VLOOKUP($B126,'[1]09-10-11'!$A$4:$EA$400,MATCH(R$2, '[1]09-10-11'!$A$4:$EA$4, 0))</f>
        <v>6575</v>
      </c>
      <c r="S126" s="139"/>
      <c r="T126" s="139" t="e">
        <f>VLOOKUP($B126,'[1]09-10-11'!$A$4:$EA$400,MATCH(T$2, '[1]09-10-11'!$A$4:$EA$4, 0))</f>
        <v>#N/A</v>
      </c>
      <c r="U126" s="139"/>
      <c r="V126" s="139">
        <f>VLOOKUP($B126,'[1]09-10-11'!$A$4:$EA$400,MATCH(V$2, '[1]09-10-11'!$A$4:$EA$4, 0))</f>
        <v>6575</v>
      </c>
      <c r="W126" s="139"/>
      <c r="X126" s="139">
        <f>VLOOKUP($B126,'[1]09-10-11'!$A$4:$EA$400,MATCH(X$2, '[1]09-10-11'!$A$4:$EA$4, 0))</f>
        <v>6575</v>
      </c>
      <c r="Y126" s="53"/>
      <c r="Z126" s="139">
        <f t="shared" si="38"/>
        <v>0</v>
      </c>
      <c r="AA126" s="139"/>
      <c r="AB126" s="297">
        <f t="shared" si="28"/>
        <v>0</v>
      </c>
      <c r="AC126" s="262"/>
      <c r="AD126" s="139">
        <f t="shared" si="39"/>
        <v>0</v>
      </c>
      <c r="AE126" s="139"/>
      <c r="AF126" s="297">
        <f t="shared" si="29"/>
        <v>0</v>
      </c>
      <c r="AG126" s="139"/>
      <c r="AH126" s="139">
        <f t="shared" si="40"/>
        <v>0</v>
      </c>
      <c r="AI126" s="139"/>
      <c r="AJ126" s="297">
        <f t="shared" si="30"/>
        <v>0</v>
      </c>
      <c r="AK126" s="262"/>
      <c r="AL126" s="139">
        <f t="shared" si="41"/>
        <v>0</v>
      </c>
      <c r="AM126" s="139"/>
      <c r="AN126" s="297">
        <f t="shared" si="31"/>
        <v>0</v>
      </c>
      <c r="AP126" s="174" t="str">
        <f t="shared" si="42"/>
        <v/>
      </c>
      <c r="AQ126" s="174"/>
      <c r="AR126" s="299" t="e">
        <f t="shared" si="32"/>
        <v>#N/A</v>
      </c>
      <c r="AS126" s="139"/>
      <c r="AT126" s="139" t="str">
        <f t="shared" si="43"/>
        <v/>
      </c>
      <c r="AU126" s="139"/>
      <c r="AV126" s="297" t="e">
        <f t="shared" si="33"/>
        <v>#N/A</v>
      </c>
      <c r="AW126" s="139"/>
      <c r="AX126" s="139">
        <f t="shared" si="44"/>
        <v>0</v>
      </c>
      <c r="AY126" s="139"/>
      <c r="AZ126" s="297">
        <f t="shared" si="34"/>
        <v>0</v>
      </c>
      <c r="BA126" s="139"/>
      <c r="BB126" s="139">
        <f t="shared" si="45"/>
        <v>0</v>
      </c>
      <c r="BC126" s="139"/>
      <c r="BD126" s="297">
        <f t="shared" si="35"/>
        <v>0</v>
      </c>
      <c r="BE126" s="139"/>
      <c r="BF126" s="139">
        <f t="shared" si="46"/>
        <v>0</v>
      </c>
      <c r="BG126" s="139"/>
      <c r="BH126" s="297">
        <f t="shared" si="36"/>
        <v>0</v>
      </c>
      <c r="BJ126" s="174" t="str">
        <f t="shared" si="47"/>
        <v/>
      </c>
      <c r="BK126" s="174"/>
      <c r="BL126" s="299" t="e">
        <f t="shared" si="37"/>
        <v>#N/A</v>
      </c>
      <c r="BM126" s="139"/>
    </row>
    <row r="127" spans="2:65" ht="15.75" customHeight="1">
      <c r="B127" s="364">
        <v>62</v>
      </c>
      <c r="C127" s="78">
        <v>9</v>
      </c>
      <c r="D127" s="101" t="s">
        <v>94</v>
      </c>
      <c r="E127" s="101"/>
      <c r="F127" s="101"/>
      <c r="G127" s="101"/>
      <c r="H127" s="101"/>
      <c r="I127" s="101"/>
      <c r="J127" s="101"/>
      <c r="K127" s="24"/>
      <c r="L127" s="34" t="s">
        <v>29</v>
      </c>
      <c r="M127" s="207"/>
      <c r="N127" s="139">
        <f>VLOOKUP($B127,'[1]09-10-11'!$A$4:$EA$400,MATCH(N$2, '[1]09-10-11'!$A$4:$EA$4, 0))</f>
        <v>169840</v>
      </c>
      <c r="O127" s="142"/>
      <c r="P127" s="139">
        <f>VLOOKUP($B127,'[1]09-10-11'!$A$4:$EA$400,MATCH(P$2, '[1]09-10-11'!$A$4:$EA$4, 0))</f>
        <v>169840</v>
      </c>
      <c r="Q127" s="139"/>
      <c r="R127" s="139">
        <f>VLOOKUP($B127,'[1]09-10-11'!$A$4:$EA$400,MATCH(R$2, '[1]09-10-11'!$A$4:$EA$4, 0))</f>
        <v>169840</v>
      </c>
      <c r="S127" s="139"/>
      <c r="T127" s="139" t="e">
        <f>VLOOKUP($B127,'[1]09-10-11'!$A$4:$EA$400,MATCH(T$2, '[1]09-10-11'!$A$4:$EA$4, 0))</f>
        <v>#N/A</v>
      </c>
      <c r="U127" s="139"/>
      <c r="V127" s="139">
        <f>VLOOKUP($B127,'[1]09-10-11'!$A$4:$EA$400,MATCH(V$2, '[1]09-10-11'!$A$4:$EA$4, 0))</f>
        <v>175840</v>
      </c>
      <c r="W127" s="139"/>
      <c r="X127" s="139">
        <f>VLOOKUP($B127,'[1]09-10-11'!$A$4:$EA$400,MATCH(X$2, '[1]09-10-11'!$A$4:$EA$4, 0))</f>
        <v>169840</v>
      </c>
      <c r="Y127" s="53"/>
      <c r="Z127" s="139">
        <f t="shared" si="38"/>
        <v>-6000</v>
      </c>
      <c r="AA127" s="139"/>
      <c r="AB127" s="297">
        <f t="shared" si="28"/>
        <v>-3.4121929026387665E-2</v>
      </c>
      <c r="AC127" s="262"/>
      <c r="AD127" s="139">
        <f t="shared" si="39"/>
        <v>0</v>
      </c>
      <c r="AE127" s="139"/>
      <c r="AF127" s="297">
        <f t="shared" si="29"/>
        <v>0</v>
      </c>
      <c r="AG127" s="139"/>
      <c r="AH127" s="139">
        <f t="shared" si="40"/>
        <v>0</v>
      </c>
      <c r="AI127" s="139"/>
      <c r="AJ127" s="297">
        <f t="shared" si="30"/>
        <v>0</v>
      </c>
      <c r="AK127" s="262"/>
      <c r="AL127" s="139">
        <f t="shared" si="41"/>
        <v>0</v>
      </c>
      <c r="AM127" s="139"/>
      <c r="AN127" s="297">
        <f t="shared" si="31"/>
        <v>0</v>
      </c>
      <c r="AP127" s="174" t="str">
        <f t="shared" si="42"/>
        <v/>
      </c>
      <c r="AQ127" s="174"/>
      <c r="AR127" s="299" t="e">
        <f t="shared" si="32"/>
        <v>#N/A</v>
      </c>
      <c r="AS127" s="139"/>
      <c r="AT127" s="139" t="str">
        <f t="shared" si="43"/>
        <v/>
      </c>
      <c r="AU127" s="139"/>
      <c r="AV127" s="297" t="e">
        <f t="shared" si="33"/>
        <v>#N/A</v>
      </c>
      <c r="AW127" s="139"/>
      <c r="AX127" s="139">
        <f t="shared" si="44"/>
        <v>6000</v>
      </c>
      <c r="AY127" s="139"/>
      <c r="AZ127" s="297">
        <f t="shared" si="34"/>
        <v>3.5327366933584514E-2</v>
      </c>
      <c r="BA127" s="139"/>
      <c r="BB127" s="139">
        <f t="shared" si="45"/>
        <v>6000</v>
      </c>
      <c r="BC127" s="139"/>
      <c r="BD127" s="297">
        <f t="shared" si="35"/>
        <v>3.5327366933584514E-2</v>
      </c>
      <c r="BE127" s="139"/>
      <c r="BF127" s="139">
        <f t="shared" si="46"/>
        <v>6000</v>
      </c>
      <c r="BG127" s="139"/>
      <c r="BH127" s="297">
        <f t="shared" si="36"/>
        <v>3.5327366933584514E-2</v>
      </c>
      <c r="BJ127" s="174" t="str">
        <f t="shared" si="47"/>
        <v/>
      </c>
      <c r="BK127" s="174"/>
      <c r="BL127" s="299" t="e">
        <f t="shared" si="37"/>
        <v>#N/A</v>
      </c>
      <c r="BM127" s="139"/>
    </row>
    <row r="128" spans="2:65" ht="15.75" customHeight="1">
      <c r="B128" s="364">
        <v>63</v>
      </c>
      <c r="C128" s="78">
        <v>10</v>
      </c>
      <c r="D128" s="101" t="s">
        <v>136</v>
      </c>
      <c r="E128" s="101"/>
      <c r="F128" s="101"/>
      <c r="G128" s="101"/>
      <c r="H128" s="101"/>
      <c r="I128" s="101"/>
      <c r="J128" s="101"/>
      <c r="K128" s="104"/>
      <c r="L128" s="34" t="s">
        <v>29</v>
      </c>
      <c r="M128" s="207"/>
      <c r="N128" s="139">
        <f>VLOOKUP($B128,'[1]09-10-11'!$A$4:$EA$400,MATCH(N$2, '[1]09-10-11'!$A$4:$EA$4, 0))</f>
        <v>16699</v>
      </c>
      <c r="O128" s="142"/>
      <c r="P128" s="139">
        <f>VLOOKUP($B128,'[1]09-10-11'!$A$4:$EA$400,MATCH(P$2, '[1]09-10-11'!$A$4:$EA$4, 0))</f>
        <v>16699</v>
      </c>
      <c r="Q128" s="139"/>
      <c r="R128" s="139">
        <f>VLOOKUP($B128,'[1]09-10-11'!$A$4:$EA$400,MATCH(R$2, '[1]09-10-11'!$A$4:$EA$4, 0))</f>
        <v>16699</v>
      </c>
      <c r="S128" s="139"/>
      <c r="T128" s="139" t="e">
        <f>VLOOKUP($B128,'[1]09-10-11'!$A$4:$EA$400,MATCH(T$2, '[1]09-10-11'!$A$4:$EA$4, 0))</f>
        <v>#N/A</v>
      </c>
      <c r="U128" s="139"/>
      <c r="V128" s="139">
        <f>VLOOKUP($B128,'[1]09-10-11'!$A$4:$EA$400,MATCH(V$2, '[1]09-10-11'!$A$4:$EA$4, 0))</f>
        <v>16699</v>
      </c>
      <c r="W128" s="139"/>
      <c r="X128" s="139">
        <f>VLOOKUP($B128,'[1]09-10-11'!$A$4:$EA$400,MATCH(X$2, '[1]09-10-11'!$A$4:$EA$4, 0))</f>
        <v>16699</v>
      </c>
      <c r="Y128" s="53"/>
      <c r="Z128" s="139">
        <f t="shared" si="38"/>
        <v>0</v>
      </c>
      <c r="AA128" s="139"/>
      <c r="AB128" s="297">
        <f t="shared" si="28"/>
        <v>0</v>
      </c>
      <c r="AC128" s="262"/>
      <c r="AD128" s="139">
        <f t="shared" si="39"/>
        <v>0</v>
      </c>
      <c r="AE128" s="139"/>
      <c r="AF128" s="297">
        <f t="shared" si="29"/>
        <v>0</v>
      </c>
      <c r="AG128" s="139"/>
      <c r="AH128" s="139">
        <f t="shared" si="40"/>
        <v>0</v>
      </c>
      <c r="AI128" s="139"/>
      <c r="AJ128" s="297">
        <f t="shared" si="30"/>
        <v>0</v>
      </c>
      <c r="AK128" s="262"/>
      <c r="AL128" s="139">
        <f t="shared" si="41"/>
        <v>0</v>
      </c>
      <c r="AM128" s="139"/>
      <c r="AN128" s="297">
        <f t="shared" si="31"/>
        <v>0</v>
      </c>
      <c r="AP128" s="174" t="str">
        <f t="shared" si="42"/>
        <v/>
      </c>
      <c r="AQ128" s="174"/>
      <c r="AR128" s="299" t="e">
        <f t="shared" si="32"/>
        <v>#N/A</v>
      </c>
      <c r="AS128" s="139"/>
      <c r="AT128" s="139" t="str">
        <f t="shared" si="43"/>
        <v/>
      </c>
      <c r="AU128" s="139"/>
      <c r="AV128" s="297" t="e">
        <f t="shared" si="33"/>
        <v>#N/A</v>
      </c>
      <c r="AW128" s="139"/>
      <c r="AX128" s="139">
        <f t="shared" si="44"/>
        <v>0</v>
      </c>
      <c r="AY128" s="139"/>
      <c r="AZ128" s="297">
        <f t="shared" si="34"/>
        <v>0</v>
      </c>
      <c r="BA128" s="139"/>
      <c r="BB128" s="139">
        <f t="shared" si="45"/>
        <v>0</v>
      </c>
      <c r="BC128" s="139"/>
      <c r="BD128" s="297">
        <f t="shared" si="35"/>
        <v>0</v>
      </c>
      <c r="BE128" s="139"/>
      <c r="BF128" s="139">
        <f t="shared" si="46"/>
        <v>0</v>
      </c>
      <c r="BG128" s="139"/>
      <c r="BH128" s="297">
        <f t="shared" si="36"/>
        <v>0</v>
      </c>
      <c r="BJ128" s="174" t="str">
        <f t="shared" si="47"/>
        <v/>
      </c>
      <c r="BK128" s="174"/>
      <c r="BL128" s="299" t="e">
        <f t="shared" si="37"/>
        <v>#N/A</v>
      </c>
      <c r="BM128" s="139"/>
    </row>
    <row r="129" spans="2:65" ht="15.75" customHeight="1">
      <c r="B129" s="364">
        <v>64</v>
      </c>
      <c r="C129" s="78">
        <v>11</v>
      </c>
      <c r="D129" s="101" t="s">
        <v>128</v>
      </c>
      <c r="E129" s="101"/>
      <c r="F129" s="22"/>
      <c r="G129" s="22"/>
      <c r="H129" s="101"/>
      <c r="I129" s="101"/>
      <c r="J129" s="101"/>
      <c r="K129" s="104"/>
      <c r="L129" s="34" t="s">
        <v>29</v>
      </c>
      <c r="M129" s="207"/>
      <c r="N129" s="141">
        <f>VLOOKUP($B129,'[1]09-10-11'!$A$4:$EA$400,MATCH(N$2, '[1]09-10-11'!$A$4:$EA$4, 0))</f>
        <v>48445</v>
      </c>
      <c r="O129" s="142"/>
      <c r="P129" s="141">
        <f>VLOOKUP($B129,'[1]09-10-11'!$A$4:$EA$400,MATCH(P$2, '[1]09-10-11'!$A$4:$EA$4, 0))</f>
        <v>55445</v>
      </c>
      <c r="Q129" s="141"/>
      <c r="R129" s="141">
        <f>VLOOKUP($B129,'[1]09-10-11'!$A$4:$EA$400,MATCH(R$2, '[1]09-10-11'!$A$4:$EA$4, 0))</f>
        <v>43600</v>
      </c>
      <c r="S129" s="141"/>
      <c r="T129" s="141" t="e">
        <f>VLOOKUP($B129,'[1]09-10-11'!$A$4:$EA$400,MATCH(T$2, '[1]09-10-11'!$A$4:$EA$4, 0))</f>
        <v>#N/A</v>
      </c>
      <c r="U129" s="141"/>
      <c r="V129" s="141">
        <f>VLOOKUP($B129,'[1]09-10-11'!$A$4:$EA$400,MATCH(V$2, '[1]09-10-11'!$A$4:$EA$4, 0))</f>
        <v>51445</v>
      </c>
      <c r="W129" s="141"/>
      <c r="X129" s="141">
        <f>VLOOKUP($B129,'[1]09-10-11'!$A$4:$EA$400,MATCH(X$2, '[1]09-10-11'!$A$4:$EA$4, 0))</f>
        <v>55445</v>
      </c>
      <c r="Y129" s="53"/>
      <c r="Z129" s="141">
        <f t="shared" si="38"/>
        <v>4000</v>
      </c>
      <c r="AA129" s="141"/>
      <c r="AB129" s="298">
        <f t="shared" si="28"/>
        <v>7.7752940033045004E-2</v>
      </c>
      <c r="AC129" s="256"/>
      <c r="AD129" s="141">
        <f t="shared" si="39"/>
        <v>0</v>
      </c>
      <c r="AE129" s="141"/>
      <c r="AF129" s="298">
        <f t="shared" si="29"/>
        <v>0</v>
      </c>
      <c r="AG129" s="141"/>
      <c r="AH129" s="141">
        <f t="shared" si="40"/>
        <v>7000</v>
      </c>
      <c r="AI129" s="141"/>
      <c r="AJ129" s="298">
        <f t="shared" si="30"/>
        <v>0.14449375580555279</v>
      </c>
      <c r="AK129" s="257"/>
      <c r="AL129" s="141">
        <f t="shared" si="41"/>
        <v>11845</v>
      </c>
      <c r="AM129" s="141"/>
      <c r="AN129" s="298">
        <f t="shared" si="31"/>
        <v>0.27167431192660541</v>
      </c>
      <c r="AP129" s="141" t="str">
        <f t="shared" si="42"/>
        <v/>
      </c>
      <c r="AQ129" s="141"/>
      <c r="AR129" s="298" t="e">
        <f t="shared" si="32"/>
        <v>#N/A</v>
      </c>
      <c r="AS129" s="141"/>
      <c r="AT129" s="141" t="str">
        <f t="shared" si="43"/>
        <v/>
      </c>
      <c r="AU129" s="141"/>
      <c r="AV129" s="298" t="e">
        <f t="shared" si="33"/>
        <v>#N/A</v>
      </c>
      <c r="AW129" s="141"/>
      <c r="AX129" s="141">
        <f t="shared" si="44"/>
        <v>3000</v>
      </c>
      <c r="AY129" s="141"/>
      <c r="AZ129" s="298">
        <f t="shared" si="34"/>
        <v>6.1925895345236848E-2</v>
      </c>
      <c r="BA129" s="141"/>
      <c r="BB129" s="141">
        <f t="shared" si="45"/>
        <v>-4000</v>
      </c>
      <c r="BC129" s="141"/>
      <c r="BD129" s="298">
        <f t="shared" si="35"/>
        <v>-7.2143565695734546E-2</v>
      </c>
      <c r="BE129" s="141"/>
      <c r="BF129" s="141">
        <f t="shared" si="46"/>
        <v>7845</v>
      </c>
      <c r="BG129" s="141"/>
      <c r="BH129" s="298">
        <f t="shared" si="36"/>
        <v>0.17993119266055047</v>
      </c>
      <c r="BJ129" s="141" t="str">
        <f t="shared" si="47"/>
        <v/>
      </c>
      <c r="BK129" s="141"/>
      <c r="BL129" s="298" t="e">
        <f t="shared" si="37"/>
        <v>#N/A</v>
      </c>
      <c r="BM129" s="141"/>
    </row>
    <row r="130" spans="2:65" ht="15.75" customHeight="1">
      <c r="B130" s="365"/>
      <c r="C130" s="21"/>
      <c r="D130" s="101"/>
      <c r="E130" s="101"/>
      <c r="F130" s="101"/>
      <c r="G130" s="101"/>
      <c r="H130" s="101"/>
      <c r="I130" s="101"/>
      <c r="J130" s="135"/>
      <c r="K130" s="104"/>
      <c r="L130" s="26"/>
      <c r="M130" s="207"/>
      <c r="N130" s="207"/>
      <c r="O130" s="142"/>
      <c r="P130" s="207"/>
      <c r="Q130" s="207"/>
      <c r="R130" s="139"/>
      <c r="S130" s="139"/>
      <c r="T130" s="139"/>
      <c r="U130" s="207"/>
      <c r="V130" s="139"/>
      <c r="W130" s="139"/>
      <c r="X130" s="139"/>
      <c r="Y130" s="53"/>
      <c r="Z130" s="139" t="str">
        <f t="shared" si="38"/>
        <v/>
      </c>
      <c r="AA130" s="207"/>
      <c r="AB130" s="297" t="str">
        <f t="shared" si="28"/>
        <v/>
      </c>
      <c r="AC130" s="262"/>
      <c r="AD130" s="139" t="str">
        <f t="shared" si="39"/>
        <v/>
      </c>
      <c r="AE130" s="207"/>
      <c r="AF130" s="297" t="str">
        <f t="shared" si="29"/>
        <v/>
      </c>
      <c r="AG130" s="207"/>
      <c r="AH130" s="139" t="str">
        <f t="shared" si="40"/>
        <v/>
      </c>
      <c r="AI130" s="207"/>
      <c r="AJ130" s="297" t="str">
        <f t="shared" si="30"/>
        <v/>
      </c>
      <c r="AK130" s="262"/>
      <c r="AL130" s="139" t="str">
        <f t="shared" si="41"/>
        <v/>
      </c>
      <c r="AM130" s="207"/>
      <c r="AN130" s="297" t="str">
        <f t="shared" si="31"/>
        <v/>
      </c>
      <c r="AP130" s="139" t="str">
        <f t="shared" si="42"/>
        <v/>
      </c>
      <c r="AQ130" s="207"/>
      <c r="AR130" s="297" t="str">
        <f t="shared" si="32"/>
        <v/>
      </c>
      <c r="AS130" s="207"/>
      <c r="AT130" s="139" t="str">
        <f t="shared" si="43"/>
        <v/>
      </c>
      <c r="AU130" s="207"/>
      <c r="AV130" s="297" t="str">
        <f t="shared" si="33"/>
        <v/>
      </c>
      <c r="AW130" s="207"/>
      <c r="AX130" s="139" t="str">
        <f t="shared" si="44"/>
        <v/>
      </c>
      <c r="AY130" s="207"/>
      <c r="AZ130" s="297" t="str">
        <f t="shared" si="34"/>
        <v/>
      </c>
      <c r="BA130" s="207"/>
      <c r="BB130" s="139" t="str">
        <f t="shared" si="45"/>
        <v/>
      </c>
      <c r="BC130" s="207"/>
      <c r="BD130" s="297" t="str">
        <f t="shared" si="35"/>
        <v/>
      </c>
      <c r="BE130" s="207"/>
      <c r="BF130" s="139" t="str">
        <f t="shared" si="46"/>
        <v/>
      </c>
      <c r="BG130" s="207"/>
      <c r="BH130" s="297" t="str">
        <f t="shared" si="36"/>
        <v/>
      </c>
      <c r="BJ130" s="139" t="str">
        <f t="shared" si="47"/>
        <v/>
      </c>
      <c r="BK130" s="207"/>
      <c r="BL130" s="297" t="str">
        <f t="shared" si="37"/>
        <v/>
      </c>
      <c r="BM130" s="207"/>
    </row>
    <row r="131" spans="2:65" ht="15.75" customHeight="1">
      <c r="B131" s="365"/>
      <c r="C131" s="23"/>
      <c r="D131" s="101"/>
      <c r="E131" s="101"/>
      <c r="F131" s="101"/>
      <c r="G131" s="103" t="s">
        <v>276</v>
      </c>
      <c r="H131" s="103"/>
      <c r="I131" s="35"/>
      <c r="J131" s="35"/>
      <c r="K131" s="36"/>
      <c r="L131" s="37" t="s">
        <v>29</v>
      </c>
      <c r="M131" s="215"/>
      <c r="N131" s="150">
        <f>N116+SUM(N118:N130)</f>
        <v>4402671</v>
      </c>
      <c r="O131" s="131"/>
      <c r="P131" s="150">
        <f>P116+SUM(P118:P130)</f>
        <v>4693171</v>
      </c>
      <c r="Q131" s="150"/>
      <c r="R131" s="150">
        <f>R116+SUM(R118:R129)</f>
        <v>3500720</v>
      </c>
      <c r="S131" s="150"/>
      <c r="T131" s="150" t="e">
        <f>T116+SUM(T118:T129)</f>
        <v>#N/A</v>
      </c>
      <c r="U131" s="150"/>
      <c r="V131" s="150">
        <f>V116+SUM(V118:V129)</f>
        <v>4433629</v>
      </c>
      <c r="W131" s="150"/>
      <c r="X131" s="150">
        <f>X116+SUM(X118:X129)</f>
        <v>4493171</v>
      </c>
      <c r="Y131" s="146"/>
      <c r="Z131" s="150">
        <f t="shared" si="38"/>
        <v>59542</v>
      </c>
      <c r="AA131" s="150"/>
      <c r="AB131" s="301">
        <f t="shared" si="28"/>
        <v>1.3429630670495962E-2</v>
      </c>
      <c r="AC131" s="260"/>
      <c r="AD131" s="150">
        <f t="shared" si="39"/>
        <v>-200000</v>
      </c>
      <c r="AE131" s="150"/>
      <c r="AF131" s="301">
        <f t="shared" si="29"/>
        <v>-4.2615110337978268E-2</v>
      </c>
      <c r="AG131" s="150"/>
      <c r="AH131" s="150">
        <f t="shared" si="40"/>
        <v>90500</v>
      </c>
      <c r="AI131" s="150"/>
      <c r="AJ131" s="301">
        <f t="shared" si="30"/>
        <v>2.0555703571763617E-2</v>
      </c>
      <c r="AK131" s="260"/>
      <c r="AL131" s="150">
        <f t="shared" si="41"/>
        <v>992451</v>
      </c>
      <c r="AM131" s="150"/>
      <c r="AN131" s="301">
        <f t="shared" si="31"/>
        <v>0.28349910875477047</v>
      </c>
      <c r="AP131" s="150" t="str">
        <f t="shared" si="42"/>
        <v/>
      </c>
      <c r="AQ131" s="150"/>
      <c r="AR131" s="301" t="e">
        <f t="shared" si="32"/>
        <v>#N/A</v>
      </c>
      <c r="AS131" s="150"/>
      <c r="AT131" s="150" t="str">
        <f t="shared" si="43"/>
        <v/>
      </c>
      <c r="AU131" s="150"/>
      <c r="AV131" s="301" t="e">
        <f t="shared" si="33"/>
        <v>#N/A</v>
      </c>
      <c r="AW131" s="150"/>
      <c r="AX131" s="150">
        <f t="shared" si="44"/>
        <v>30958</v>
      </c>
      <c r="AY131" s="150"/>
      <c r="AZ131" s="301">
        <f t="shared" si="34"/>
        <v>7.031640565465791E-3</v>
      </c>
      <c r="BA131" s="150"/>
      <c r="BB131" s="150">
        <f t="shared" si="45"/>
        <v>-259542</v>
      </c>
      <c r="BC131" s="150"/>
      <c r="BD131" s="301">
        <f t="shared" si="35"/>
        <v>-5.5302054836697812E-2</v>
      </c>
      <c r="BE131" s="150"/>
      <c r="BF131" s="150">
        <f t="shared" si="46"/>
        <v>932909</v>
      </c>
      <c r="BG131" s="150"/>
      <c r="BH131" s="301">
        <f t="shared" si="36"/>
        <v>0.26649060764642707</v>
      </c>
      <c r="BJ131" s="150" t="str">
        <f t="shared" si="47"/>
        <v/>
      </c>
      <c r="BK131" s="150"/>
      <c r="BL131" s="301" t="e">
        <f t="shared" si="37"/>
        <v>#N/A</v>
      </c>
      <c r="BM131" s="150"/>
    </row>
    <row r="132" spans="2:65" ht="15.75" customHeight="1">
      <c r="B132" s="365"/>
      <c r="C132" s="23"/>
      <c r="D132" s="101"/>
      <c r="E132" s="101"/>
      <c r="F132" s="101"/>
      <c r="G132" s="101" t="s">
        <v>48</v>
      </c>
      <c r="H132" s="101"/>
      <c r="I132" s="101"/>
      <c r="J132" s="101"/>
      <c r="K132" s="27"/>
      <c r="L132" s="102" t="s">
        <v>29</v>
      </c>
      <c r="M132" s="207"/>
      <c r="N132" s="139">
        <f>SUM(N133:N134)</f>
        <v>4402671</v>
      </c>
      <c r="O132" s="139"/>
      <c r="P132" s="139">
        <f>SUM(P133:P134)</f>
        <v>4693171</v>
      </c>
      <c r="Q132" s="139"/>
      <c r="R132" s="139">
        <f>SUM(R133:R134)</f>
        <v>3500720</v>
      </c>
      <c r="S132" s="139"/>
      <c r="T132" s="139" t="e">
        <f>SUM(T133:T134)</f>
        <v>#N/A</v>
      </c>
      <c r="U132" s="139"/>
      <c r="V132" s="139">
        <f>SUM(V133:V134)</f>
        <v>4433629</v>
      </c>
      <c r="W132" s="139"/>
      <c r="X132" s="139">
        <f>SUM(X133:X134)</f>
        <v>4493171</v>
      </c>
      <c r="Y132" s="53"/>
      <c r="Z132" s="139">
        <f t="shared" si="38"/>
        <v>59542</v>
      </c>
      <c r="AA132" s="139"/>
      <c r="AB132" s="297">
        <f t="shared" si="28"/>
        <v>1.3429630670495962E-2</v>
      </c>
      <c r="AC132" s="262"/>
      <c r="AD132" s="139">
        <f t="shared" si="39"/>
        <v>-200000</v>
      </c>
      <c r="AE132" s="139"/>
      <c r="AF132" s="297">
        <f t="shared" si="29"/>
        <v>-4.2615110337978268E-2</v>
      </c>
      <c r="AG132" s="139"/>
      <c r="AH132" s="139">
        <f t="shared" si="40"/>
        <v>90500</v>
      </c>
      <c r="AI132" s="139"/>
      <c r="AJ132" s="297">
        <f t="shared" si="30"/>
        <v>2.0555703571763617E-2</v>
      </c>
      <c r="AK132" s="262"/>
      <c r="AL132" s="139">
        <f t="shared" si="41"/>
        <v>992451</v>
      </c>
      <c r="AM132" s="139"/>
      <c r="AN132" s="297">
        <f t="shared" si="31"/>
        <v>0.28349910875477047</v>
      </c>
      <c r="AP132" s="139" t="str">
        <f t="shared" si="42"/>
        <v/>
      </c>
      <c r="AQ132" s="139"/>
      <c r="AR132" s="297" t="e">
        <f t="shared" si="32"/>
        <v>#N/A</v>
      </c>
      <c r="AS132" s="139"/>
      <c r="AT132" s="139" t="str">
        <f t="shared" si="43"/>
        <v/>
      </c>
      <c r="AU132" s="139"/>
      <c r="AV132" s="297" t="e">
        <f t="shared" si="33"/>
        <v>#N/A</v>
      </c>
      <c r="AW132" s="139"/>
      <c r="AX132" s="139">
        <f t="shared" si="44"/>
        <v>30958</v>
      </c>
      <c r="AY132" s="139"/>
      <c r="AZ132" s="297">
        <f t="shared" si="34"/>
        <v>7.031640565465791E-3</v>
      </c>
      <c r="BA132" s="139"/>
      <c r="BB132" s="139">
        <f t="shared" si="45"/>
        <v>-259542</v>
      </c>
      <c r="BC132" s="139"/>
      <c r="BD132" s="297">
        <f t="shared" si="35"/>
        <v>-5.5302054836697812E-2</v>
      </c>
      <c r="BE132" s="139"/>
      <c r="BF132" s="139">
        <f t="shared" si="46"/>
        <v>932909</v>
      </c>
      <c r="BG132" s="139"/>
      <c r="BH132" s="297">
        <f t="shared" si="36"/>
        <v>0.26649060764642707</v>
      </c>
      <c r="BJ132" s="139" t="str">
        <f t="shared" si="47"/>
        <v/>
      </c>
      <c r="BK132" s="139"/>
      <c r="BL132" s="297" t="e">
        <f t="shared" si="37"/>
        <v>#N/A</v>
      </c>
      <c r="BM132" s="139"/>
    </row>
    <row r="133" spans="2:65" ht="15.75" customHeight="1">
      <c r="B133" s="365"/>
      <c r="C133" s="23"/>
      <c r="D133" s="101"/>
      <c r="E133" s="101"/>
      <c r="F133" s="101"/>
      <c r="G133" s="101"/>
      <c r="H133" s="101" t="s">
        <v>49</v>
      </c>
      <c r="I133" s="101"/>
      <c r="J133" s="101"/>
      <c r="K133" s="27"/>
      <c r="L133" s="102"/>
      <c r="M133" s="207"/>
      <c r="N133" s="139">
        <f>+N131-N114</f>
        <v>2721230</v>
      </c>
      <c r="O133" s="123"/>
      <c r="P133" s="139">
        <f>+P131-P114</f>
        <v>3011730</v>
      </c>
      <c r="Q133" s="139"/>
      <c r="R133" s="139">
        <f>+R131-R114</f>
        <v>1819279</v>
      </c>
      <c r="S133" s="139"/>
      <c r="T133" s="139" t="e">
        <f>+T131-T114</f>
        <v>#N/A</v>
      </c>
      <c r="U133" s="139"/>
      <c r="V133" s="139">
        <f>+V131-V114</f>
        <v>2752188</v>
      </c>
      <c r="W133" s="139"/>
      <c r="X133" s="139">
        <f>+X131-X114</f>
        <v>2811730</v>
      </c>
      <c r="Y133" s="53"/>
      <c r="Z133" s="139">
        <f t="shared" si="38"/>
        <v>59542</v>
      </c>
      <c r="AA133" s="139"/>
      <c r="AB133" s="297">
        <f t="shared" si="28"/>
        <v>2.1634423229808464E-2</v>
      </c>
      <c r="AC133" s="262"/>
      <c r="AD133" s="139">
        <f t="shared" si="39"/>
        <v>-200000</v>
      </c>
      <c r="AE133" s="139"/>
      <c r="AF133" s="297">
        <f t="shared" si="29"/>
        <v>-6.6407015237089695E-2</v>
      </c>
      <c r="AG133" s="139"/>
      <c r="AH133" s="139">
        <f t="shared" si="40"/>
        <v>90500</v>
      </c>
      <c r="AI133" s="139"/>
      <c r="AJ133" s="297">
        <f t="shared" si="30"/>
        <v>3.3257019803544674E-2</v>
      </c>
      <c r="AK133" s="262"/>
      <c r="AL133" s="139">
        <f t="shared" si="41"/>
        <v>992451</v>
      </c>
      <c r="AM133" s="139"/>
      <c r="AN133" s="297">
        <f t="shared" si="31"/>
        <v>0.54551885664595701</v>
      </c>
      <c r="AP133" s="139" t="str">
        <f t="shared" si="42"/>
        <v/>
      </c>
      <c r="AQ133" s="139"/>
      <c r="AR133" s="297" t="e">
        <f t="shared" si="32"/>
        <v>#N/A</v>
      </c>
      <c r="AS133" s="139"/>
      <c r="AT133" s="139" t="str">
        <f t="shared" si="43"/>
        <v/>
      </c>
      <c r="AU133" s="139"/>
      <c r="AV133" s="297" t="e">
        <f t="shared" si="33"/>
        <v>#N/A</v>
      </c>
      <c r="AW133" s="139"/>
      <c r="AX133" s="139">
        <f t="shared" si="44"/>
        <v>30958</v>
      </c>
      <c r="AY133" s="139"/>
      <c r="AZ133" s="297">
        <f t="shared" si="34"/>
        <v>1.1376473138984933E-2</v>
      </c>
      <c r="BA133" s="139"/>
      <c r="BB133" s="139">
        <f t="shared" si="45"/>
        <v>-259542</v>
      </c>
      <c r="BC133" s="139"/>
      <c r="BD133" s="297">
        <f t="shared" si="35"/>
        <v>-8.6177047743323576E-2</v>
      </c>
      <c r="BE133" s="139"/>
      <c r="BF133" s="139">
        <f t="shared" si="46"/>
        <v>932909</v>
      </c>
      <c r="BG133" s="139"/>
      <c r="BH133" s="297">
        <f t="shared" si="36"/>
        <v>0.51279050656881098</v>
      </c>
      <c r="BJ133" s="139" t="str">
        <f t="shared" si="47"/>
        <v/>
      </c>
      <c r="BK133" s="139"/>
      <c r="BL133" s="297" t="e">
        <f t="shared" si="37"/>
        <v>#N/A</v>
      </c>
      <c r="BM133" s="139"/>
    </row>
    <row r="134" spans="2:65" ht="15.75" customHeight="1">
      <c r="B134" s="365"/>
      <c r="C134" s="23"/>
      <c r="D134" s="101"/>
      <c r="E134" s="101"/>
      <c r="F134" s="101"/>
      <c r="G134" s="101"/>
      <c r="H134" s="101" t="s">
        <v>317</v>
      </c>
      <c r="I134" s="101"/>
      <c r="J134" s="8"/>
      <c r="K134" s="27"/>
      <c r="L134" s="102"/>
      <c r="M134" s="207"/>
      <c r="N134" s="139">
        <v>1681441</v>
      </c>
      <c r="O134" s="139"/>
      <c r="P134" s="139">
        <v>1681441</v>
      </c>
      <c r="Q134" s="139"/>
      <c r="R134" s="139">
        <v>1681441</v>
      </c>
      <c r="S134" s="139"/>
      <c r="T134" s="139">
        <v>1681441</v>
      </c>
      <c r="U134" s="139"/>
      <c r="V134" s="139">
        <v>1681441</v>
      </c>
      <c r="W134" s="139"/>
      <c r="X134" s="139">
        <v>1681441</v>
      </c>
      <c r="Y134" s="53"/>
      <c r="Z134" s="139">
        <f t="shared" si="38"/>
        <v>0</v>
      </c>
      <c r="AA134" s="139"/>
      <c r="AB134" s="297">
        <f t="shared" si="28"/>
        <v>0</v>
      </c>
      <c r="AC134" s="262"/>
      <c r="AD134" s="139">
        <f t="shared" si="39"/>
        <v>0</v>
      </c>
      <c r="AE134" s="139"/>
      <c r="AF134" s="297">
        <f t="shared" si="29"/>
        <v>0</v>
      </c>
      <c r="AG134" s="139"/>
      <c r="AH134" s="139">
        <f t="shared" si="40"/>
        <v>0</v>
      </c>
      <c r="AI134" s="139"/>
      <c r="AJ134" s="297">
        <f t="shared" si="30"/>
        <v>0</v>
      </c>
      <c r="AK134" s="262"/>
      <c r="AL134" s="139">
        <f t="shared" si="41"/>
        <v>0</v>
      </c>
      <c r="AM134" s="139"/>
      <c r="AN134" s="297">
        <f t="shared" si="31"/>
        <v>0</v>
      </c>
      <c r="AP134" s="139">
        <f t="shared" si="42"/>
        <v>0</v>
      </c>
      <c r="AQ134" s="139"/>
      <c r="AR134" s="297">
        <f t="shared" si="32"/>
        <v>0</v>
      </c>
      <c r="AS134" s="139"/>
      <c r="AT134" s="139">
        <f t="shared" si="43"/>
        <v>0</v>
      </c>
      <c r="AU134" s="139"/>
      <c r="AV134" s="297">
        <f t="shared" si="33"/>
        <v>0</v>
      </c>
      <c r="AW134" s="139"/>
      <c r="AX134" s="139">
        <f t="shared" si="44"/>
        <v>0</v>
      </c>
      <c r="AY134" s="139"/>
      <c r="AZ134" s="297">
        <f t="shared" si="34"/>
        <v>0</v>
      </c>
      <c r="BA134" s="139"/>
      <c r="BB134" s="139">
        <f t="shared" si="45"/>
        <v>0</v>
      </c>
      <c r="BC134" s="139"/>
      <c r="BD134" s="297">
        <f t="shared" si="35"/>
        <v>0</v>
      </c>
      <c r="BE134" s="139"/>
      <c r="BF134" s="139">
        <f t="shared" si="46"/>
        <v>0</v>
      </c>
      <c r="BG134" s="139"/>
      <c r="BH134" s="297">
        <f t="shared" si="36"/>
        <v>0</v>
      </c>
      <c r="BJ134" s="139">
        <f t="shared" si="47"/>
        <v>0</v>
      </c>
      <c r="BK134" s="139"/>
      <c r="BL134" s="297">
        <f t="shared" si="37"/>
        <v>0</v>
      </c>
      <c r="BM134" s="139"/>
    </row>
    <row r="135" spans="2:65" ht="15.75" customHeight="1">
      <c r="B135" s="365"/>
      <c r="C135" s="23"/>
      <c r="D135" s="101"/>
      <c r="E135" s="101"/>
      <c r="F135" s="101"/>
      <c r="G135" s="101"/>
      <c r="H135" s="101"/>
      <c r="I135" s="101"/>
      <c r="J135" s="101"/>
      <c r="K135" s="27"/>
      <c r="L135" s="102"/>
      <c r="M135" s="207"/>
      <c r="N135" s="207"/>
      <c r="O135" s="142"/>
      <c r="P135" s="207"/>
      <c r="Q135" s="207"/>
      <c r="R135" s="237"/>
      <c r="S135" s="237"/>
      <c r="T135" s="237"/>
      <c r="U135" s="207"/>
      <c r="V135" s="237"/>
      <c r="W135" s="237"/>
      <c r="X135" s="237"/>
      <c r="Y135" s="237"/>
      <c r="Z135" s="139" t="str">
        <f t="shared" si="38"/>
        <v/>
      </c>
      <c r="AA135" s="207"/>
      <c r="AB135" s="297" t="str">
        <f t="shared" si="28"/>
        <v/>
      </c>
      <c r="AC135" s="262"/>
      <c r="AD135" s="139" t="str">
        <f t="shared" si="39"/>
        <v/>
      </c>
      <c r="AE135" s="207"/>
      <c r="AF135" s="297" t="str">
        <f t="shared" si="29"/>
        <v/>
      </c>
      <c r="AG135" s="207"/>
      <c r="AH135" s="139" t="str">
        <f t="shared" si="40"/>
        <v/>
      </c>
      <c r="AI135" s="207"/>
      <c r="AJ135" s="297" t="str">
        <f t="shared" si="30"/>
        <v/>
      </c>
      <c r="AK135" s="262"/>
      <c r="AL135" s="139" t="str">
        <f t="shared" si="41"/>
        <v/>
      </c>
      <c r="AM135" s="207"/>
      <c r="AN135" s="297" t="str">
        <f t="shared" si="31"/>
        <v/>
      </c>
      <c r="AP135" s="139" t="str">
        <f t="shared" si="42"/>
        <v/>
      </c>
      <c r="AQ135" s="207"/>
      <c r="AR135" s="297" t="str">
        <f t="shared" si="32"/>
        <v/>
      </c>
      <c r="AS135" s="207"/>
      <c r="AT135" s="139" t="str">
        <f t="shared" si="43"/>
        <v/>
      </c>
      <c r="AU135" s="207"/>
      <c r="AV135" s="297" t="str">
        <f t="shared" si="33"/>
        <v/>
      </c>
      <c r="AW135" s="207"/>
      <c r="AX135" s="139" t="str">
        <f t="shared" si="44"/>
        <v/>
      </c>
      <c r="AY135" s="207"/>
      <c r="AZ135" s="297" t="str">
        <f t="shared" si="34"/>
        <v/>
      </c>
      <c r="BA135" s="207"/>
      <c r="BB135" s="139" t="str">
        <f t="shared" si="45"/>
        <v/>
      </c>
      <c r="BC135" s="207"/>
      <c r="BD135" s="297" t="str">
        <f t="shared" si="35"/>
        <v/>
      </c>
      <c r="BE135" s="207"/>
      <c r="BF135" s="139" t="str">
        <f t="shared" si="46"/>
        <v/>
      </c>
      <c r="BG135" s="207"/>
      <c r="BH135" s="297" t="str">
        <f t="shared" si="36"/>
        <v/>
      </c>
      <c r="BJ135" s="139" t="str">
        <f t="shared" si="47"/>
        <v/>
      </c>
      <c r="BK135" s="207"/>
      <c r="BL135" s="297" t="str">
        <f t="shared" si="37"/>
        <v/>
      </c>
      <c r="BM135" s="207"/>
    </row>
    <row r="136" spans="2:65" ht="15.75" customHeight="1">
      <c r="B136" s="365"/>
      <c r="C136" s="23"/>
      <c r="D136" s="101"/>
      <c r="E136" s="101"/>
      <c r="F136" s="101"/>
      <c r="G136" s="101"/>
      <c r="H136" s="101"/>
      <c r="I136" s="101"/>
      <c r="J136" s="101"/>
      <c r="K136" s="27"/>
      <c r="L136" s="102"/>
      <c r="M136" s="207"/>
      <c r="N136" s="139"/>
      <c r="O136" s="142"/>
      <c r="P136" s="139"/>
      <c r="Q136" s="207"/>
      <c r="R136" s="164"/>
      <c r="S136" s="164"/>
      <c r="T136" s="164"/>
      <c r="U136" s="207"/>
      <c r="V136" s="164"/>
      <c r="W136" s="164"/>
      <c r="X136" s="164"/>
      <c r="Y136" s="398"/>
      <c r="Z136" s="139" t="str">
        <f t="shared" si="38"/>
        <v/>
      </c>
      <c r="AA136" s="207"/>
      <c r="AB136" s="297" t="str">
        <f t="shared" si="28"/>
        <v/>
      </c>
      <c r="AC136" s="262"/>
      <c r="AD136" s="139" t="str">
        <f t="shared" si="39"/>
        <v/>
      </c>
      <c r="AE136" s="207"/>
      <c r="AF136" s="297" t="str">
        <f t="shared" si="29"/>
        <v/>
      </c>
      <c r="AG136" s="207"/>
      <c r="AH136" s="139" t="str">
        <f t="shared" si="40"/>
        <v/>
      </c>
      <c r="AI136" s="207"/>
      <c r="AJ136" s="297" t="str">
        <f t="shared" si="30"/>
        <v/>
      </c>
      <c r="AK136" s="262"/>
      <c r="AL136" s="139" t="str">
        <f t="shared" si="41"/>
        <v/>
      </c>
      <c r="AM136" s="207"/>
      <c r="AN136" s="297" t="str">
        <f t="shared" si="31"/>
        <v/>
      </c>
      <c r="AP136" s="139" t="str">
        <f t="shared" si="42"/>
        <v/>
      </c>
      <c r="AQ136" s="207"/>
      <c r="AR136" s="297" t="str">
        <f t="shared" si="32"/>
        <v/>
      </c>
      <c r="AS136" s="207"/>
      <c r="AT136" s="139" t="str">
        <f t="shared" si="43"/>
        <v/>
      </c>
      <c r="AU136" s="207"/>
      <c r="AV136" s="297" t="str">
        <f t="shared" si="33"/>
        <v/>
      </c>
      <c r="AW136" s="207"/>
      <c r="AX136" s="139" t="str">
        <f t="shared" si="44"/>
        <v/>
      </c>
      <c r="AY136" s="207"/>
      <c r="AZ136" s="297" t="str">
        <f t="shared" si="34"/>
        <v/>
      </c>
      <c r="BA136" s="207"/>
      <c r="BB136" s="139" t="str">
        <f t="shared" si="45"/>
        <v/>
      </c>
      <c r="BC136" s="207"/>
      <c r="BD136" s="297" t="str">
        <f t="shared" si="35"/>
        <v/>
      </c>
      <c r="BE136" s="207"/>
      <c r="BF136" s="139" t="str">
        <f t="shared" si="46"/>
        <v/>
      </c>
      <c r="BG136" s="207"/>
      <c r="BH136" s="297" t="str">
        <f t="shared" si="36"/>
        <v/>
      </c>
      <c r="BJ136" s="139" t="str">
        <f t="shared" si="47"/>
        <v/>
      </c>
      <c r="BK136" s="207"/>
      <c r="BL136" s="297" t="str">
        <f t="shared" si="37"/>
        <v/>
      </c>
      <c r="BM136" s="207"/>
    </row>
    <row r="137" spans="2:65" ht="15.75" customHeight="1">
      <c r="B137" s="365"/>
      <c r="C137" s="210"/>
      <c r="D137" s="211"/>
      <c r="E137" s="101"/>
      <c r="F137" s="101"/>
      <c r="G137" s="101"/>
      <c r="H137" s="101"/>
      <c r="I137" s="101"/>
      <c r="J137" s="101"/>
      <c r="K137" s="27"/>
      <c r="L137" s="102"/>
      <c r="M137" s="207"/>
      <c r="N137" s="207"/>
      <c r="O137" s="142"/>
      <c r="P137" s="207"/>
      <c r="Q137" s="207"/>
      <c r="R137" s="237"/>
      <c r="S137" s="237"/>
      <c r="T137" s="237"/>
      <c r="U137" s="207"/>
      <c r="V137" s="237"/>
      <c r="W137" s="237"/>
      <c r="X137" s="237"/>
      <c r="Y137" s="237"/>
      <c r="Z137" s="139" t="str">
        <f t="shared" si="38"/>
        <v/>
      </c>
      <c r="AA137" s="207"/>
      <c r="AB137" s="297" t="str">
        <f t="shared" si="28"/>
        <v/>
      </c>
      <c r="AC137" s="262"/>
      <c r="AD137" s="139" t="str">
        <f t="shared" si="39"/>
        <v/>
      </c>
      <c r="AE137" s="207"/>
      <c r="AF137" s="297" t="str">
        <f t="shared" si="29"/>
        <v/>
      </c>
      <c r="AG137" s="207"/>
      <c r="AH137" s="139" t="str">
        <f t="shared" si="40"/>
        <v/>
      </c>
      <c r="AI137" s="207"/>
      <c r="AJ137" s="297" t="str">
        <f t="shared" si="30"/>
        <v/>
      </c>
      <c r="AK137" s="262"/>
      <c r="AL137" s="139" t="str">
        <f t="shared" si="41"/>
        <v/>
      </c>
      <c r="AM137" s="207"/>
      <c r="AN137" s="297" t="str">
        <f t="shared" si="31"/>
        <v/>
      </c>
      <c r="AP137" s="139" t="str">
        <f t="shared" si="42"/>
        <v/>
      </c>
      <c r="AQ137" s="207"/>
      <c r="AR137" s="297" t="str">
        <f t="shared" si="32"/>
        <v/>
      </c>
      <c r="AS137" s="207"/>
      <c r="AT137" s="139" t="str">
        <f t="shared" si="43"/>
        <v/>
      </c>
      <c r="AU137" s="207"/>
      <c r="AV137" s="297" t="str">
        <f t="shared" si="33"/>
        <v/>
      </c>
      <c r="AW137" s="207"/>
      <c r="AX137" s="139" t="str">
        <f t="shared" si="44"/>
        <v/>
      </c>
      <c r="AY137" s="207"/>
      <c r="AZ137" s="297" t="str">
        <f t="shared" si="34"/>
        <v/>
      </c>
      <c r="BA137" s="207"/>
      <c r="BB137" s="139" t="str">
        <f t="shared" si="45"/>
        <v/>
      </c>
      <c r="BC137" s="207"/>
      <c r="BD137" s="297" t="str">
        <f t="shared" si="35"/>
        <v/>
      </c>
      <c r="BE137" s="207"/>
      <c r="BF137" s="139" t="str">
        <f t="shared" si="46"/>
        <v/>
      </c>
      <c r="BG137" s="207"/>
      <c r="BH137" s="297" t="str">
        <f t="shared" si="36"/>
        <v/>
      </c>
      <c r="BJ137" s="139" t="str">
        <f t="shared" si="47"/>
        <v/>
      </c>
      <c r="BK137" s="207"/>
      <c r="BL137" s="297" t="str">
        <f t="shared" si="37"/>
        <v/>
      </c>
      <c r="BM137" s="207"/>
    </row>
    <row r="138" spans="2:65" ht="16.5" customHeight="1">
      <c r="C138" s="210"/>
      <c r="D138" s="211"/>
      <c r="E138" s="115"/>
      <c r="F138" s="115"/>
      <c r="G138" s="115"/>
      <c r="H138" s="115"/>
      <c r="I138" s="115"/>
      <c r="J138" s="115"/>
      <c r="K138" s="115"/>
      <c r="L138" s="212"/>
      <c r="M138" s="207"/>
      <c r="N138" s="207"/>
      <c r="O138" s="205"/>
      <c r="P138" s="207"/>
      <c r="Q138" s="207"/>
      <c r="R138" s="164"/>
      <c r="S138" s="164"/>
      <c r="T138" s="164"/>
      <c r="U138" s="207"/>
      <c r="V138" s="164"/>
      <c r="W138" s="164"/>
      <c r="X138" s="164"/>
      <c r="Y138" s="398"/>
      <c r="Z138" s="139" t="str">
        <f t="shared" si="38"/>
        <v/>
      </c>
      <c r="AA138" s="207"/>
      <c r="AB138" s="297" t="str">
        <f t="shared" si="28"/>
        <v/>
      </c>
      <c r="AC138" s="262"/>
      <c r="AD138" s="139" t="str">
        <f t="shared" si="39"/>
        <v/>
      </c>
      <c r="AE138" s="207"/>
      <c r="AF138" s="297" t="str">
        <f t="shared" si="29"/>
        <v/>
      </c>
      <c r="AG138" s="207"/>
      <c r="AH138" s="139" t="str">
        <f t="shared" si="40"/>
        <v/>
      </c>
      <c r="AI138" s="207"/>
      <c r="AJ138" s="297" t="str">
        <f t="shared" si="30"/>
        <v/>
      </c>
      <c r="AK138" s="262"/>
      <c r="AL138" s="139" t="str">
        <f t="shared" si="41"/>
        <v/>
      </c>
      <c r="AM138" s="207"/>
      <c r="AN138" s="297" t="str">
        <f t="shared" si="31"/>
        <v/>
      </c>
      <c r="AP138" s="139" t="str">
        <f t="shared" si="42"/>
        <v/>
      </c>
      <c r="AQ138" s="207"/>
      <c r="AR138" s="297" t="str">
        <f t="shared" si="32"/>
        <v/>
      </c>
      <c r="AS138" s="207"/>
      <c r="AT138" s="139" t="str">
        <f t="shared" si="43"/>
        <v/>
      </c>
      <c r="AU138" s="207"/>
      <c r="AV138" s="297" t="str">
        <f t="shared" si="33"/>
        <v/>
      </c>
      <c r="AW138" s="207"/>
      <c r="AX138" s="139" t="str">
        <f t="shared" si="44"/>
        <v/>
      </c>
      <c r="AY138" s="207"/>
      <c r="AZ138" s="297" t="str">
        <f t="shared" si="34"/>
        <v/>
      </c>
      <c r="BA138" s="207"/>
      <c r="BB138" s="139" t="str">
        <f t="shared" si="45"/>
        <v/>
      </c>
      <c r="BC138" s="207"/>
      <c r="BD138" s="297" t="str">
        <f t="shared" si="35"/>
        <v/>
      </c>
      <c r="BE138" s="207"/>
      <c r="BF138" s="139" t="str">
        <f t="shared" si="46"/>
        <v/>
      </c>
      <c r="BG138" s="207"/>
      <c r="BH138" s="297" t="str">
        <f t="shared" si="36"/>
        <v/>
      </c>
      <c r="BJ138" s="139" t="str">
        <f t="shared" si="47"/>
        <v/>
      </c>
      <c r="BK138" s="207"/>
      <c r="BL138" s="297" t="str">
        <f t="shared" si="37"/>
        <v/>
      </c>
      <c r="BM138" s="207"/>
    </row>
    <row r="139" spans="2:65" ht="16.5" customHeight="1">
      <c r="C139" s="210"/>
      <c r="D139" s="211"/>
      <c r="E139" s="115"/>
      <c r="F139" s="115"/>
      <c r="G139" s="115"/>
      <c r="H139" s="115"/>
      <c r="I139" s="115"/>
      <c r="J139" s="115"/>
      <c r="K139" s="115"/>
      <c r="L139" s="212"/>
      <c r="M139" s="207"/>
      <c r="N139" s="207"/>
      <c r="O139" s="205"/>
      <c r="P139" s="207"/>
      <c r="Q139" s="207"/>
      <c r="R139" s="164"/>
      <c r="S139" s="164"/>
      <c r="T139" s="164"/>
      <c r="U139" s="207"/>
      <c r="V139" s="164"/>
      <c r="W139" s="164"/>
      <c r="X139" s="164"/>
      <c r="Y139" s="398"/>
      <c r="Z139" s="139" t="str">
        <f t="shared" si="38"/>
        <v/>
      </c>
      <c r="AA139" s="207"/>
      <c r="AB139" s="297" t="str">
        <f t="shared" si="28"/>
        <v/>
      </c>
      <c r="AC139" s="262"/>
      <c r="AD139" s="139" t="str">
        <f t="shared" si="39"/>
        <v/>
      </c>
      <c r="AE139" s="207"/>
      <c r="AF139" s="297" t="str">
        <f t="shared" si="29"/>
        <v/>
      </c>
      <c r="AG139" s="207"/>
      <c r="AH139" s="139" t="str">
        <f t="shared" si="40"/>
        <v/>
      </c>
      <c r="AI139" s="207"/>
      <c r="AJ139" s="297" t="str">
        <f t="shared" si="30"/>
        <v/>
      </c>
      <c r="AK139" s="262"/>
      <c r="AL139" s="139" t="str">
        <f t="shared" si="41"/>
        <v/>
      </c>
      <c r="AM139" s="207"/>
      <c r="AN139" s="297" t="str">
        <f t="shared" si="31"/>
        <v/>
      </c>
      <c r="AP139" s="139" t="str">
        <f t="shared" si="42"/>
        <v/>
      </c>
      <c r="AQ139" s="207"/>
      <c r="AR139" s="297" t="str">
        <f t="shared" si="32"/>
        <v/>
      </c>
      <c r="AS139" s="207"/>
      <c r="AT139" s="139" t="str">
        <f t="shared" si="43"/>
        <v/>
      </c>
      <c r="AU139" s="207"/>
      <c r="AV139" s="297" t="str">
        <f t="shared" si="33"/>
        <v/>
      </c>
      <c r="AW139" s="207"/>
      <c r="AX139" s="139" t="str">
        <f t="shared" si="44"/>
        <v/>
      </c>
      <c r="AY139" s="207"/>
      <c r="AZ139" s="297" t="str">
        <f t="shared" si="34"/>
        <v/>
      </c>
      <c r="BA139" s="207"/>
      <c r="BB139" s="139" t="str">
        <f t="shared" si="45"/>
        <v/>
      </c>
      <c r="BC139" s="207"/>
      <c r="BD139" s="297" t="str">
        <f t="shared" si="35"/>
        <v/>
      </c>
      <c r="BE139" s="207"/>
      <c r="BF139" s="139" t="str">
        <f t="shared" si="46"/>
        <v/>
      </c>
      <c r="BG139" s="207"/>
      <c r="BH139" s="297" t="str">
        <f t="shared" si="36"/>
        <v/>
      </c>
      <c r="BJ139" s="139" t="str">
        <f t="shared" si="47"/>
        <v/>
      </c>
      <c r="BK139" s="207"/>
      <c r="BL139" s="297" t="str">
        <f t="shared" si="37"/>
        <v/>
      </c>
      <c r="BM139" s="207"/>
    </row>
    <row r="140" spans="2:65" ht="16.5" customHeight="1">
      <c r="C140" s="210"/>
      <c r="D140" s="211"/>
      <c r="E140" s="211"/>
      <c r="F140" s="211"/>
      <c r="G140" s="211"/>
      <c r="H140" s="211"/>
      <c r="I140" s="211"/>
      <c r="J140" s="211"/>
      <c r="K140" s="211"/>
      <c r="L140" s="385"/>
      <c r="M140" s="211"/>
      <c r="N140" s="211"/>
      <c r="O140" s="211"/>
      <c r="P140" s="211"/>
      <c r="Q140" s="211"/>
      <c r="R140" s="253"/>
      <c r="S140" s="253"/>
      <c r="T140" s="253"/>
      <c r="U140" s="211"/>
      <c r="V140" s="253"/>
      <c r="W140" s="253"/>
      <c r="X140" s="253"/>
      <c r="Y140" s="399"/>
      <c r="Z140" s="139" t="str">
        <f t="shared" si="38"/>
        <v/>
      </c>
      <c r="AA140" s="211"/>
      <c r="AB140" s="297" t="str">
        <f t="shared" si="28"/>
        <v/>
      </c>
      <c r="AC140" s="262"/>
      <c r="AD140" s="139" t="str">
        <f t="shared" si="39"/>
        <v/>
      </c>
      <c r="AE140" s="211"/>
      <c r="AF140" s="297" t="str">
        <f t="shared" si="29"/>
        <v/>
      </c>
      <c r="AG140" s="211"/>
      <c r="AH140" s="139" t="str">
        <f t="shared" si="40"/>
        <v/>
      </c>
      <c r="AI140" s="211"/>
      <c r="AJ140" s="297" t="str">
        <f t="shared" si="30"/>
        <v/>
      </c>
      <c r="AK140" s="262"/>
      <c r="AL140" s="139" t="str">
        <f t="shared" si="41"/>
        <v/>
      </c>
      <c r="AM140" s="211"/>
      <c r="AN140" s="297" t="str">
        <f t="shared" si="31"/>
        <v/>
      </c>
      <c r="AP140" s="139" t="str">
        <f t="shared" si="42"/>
        <v/>
      </c>
      <c r="AQ140" s="211"/>
      <c r="AR140" s="297" t="str">
        <f t="shared" si="32"/>
        <v/>
      </c>
      <c r="AS140" s="211"/>
      <c r="AT140" s="139" t="str">
        <f t="shared" si="43"/>
        <v/>
      </c>
      <c r="AU140" s="211"/>
      <c r="AV140" s="297" t="str">
        <f t="shared" si="33"/>
        <v/>
      </c>
      <c r="AW140" s="211"/>
      <c r="AX140" s="139" t="str">
        <f t="shared" si="44"/>
        <v/>
      </c>
      <c r="AY140" s="211"/>
      <c r="AZ140" s="297" t="str">
        <f t="shared" si="34"/>
        <v/>
      </c>
      <c r="BA140" s="211"/>
      <c r="BB140" s="139" t="str">
        <f t="shared" si="45"/>
        <v/>
      </c>
      <c r="BC140" s="211"/>
      <c r="BD140" s="297" t="str">
        <f t="shared" si="35"/>
        <v/>
      </c>
      <c r="BE140" s="211"/>
      <c r="BF140" s="139" t="str">
        <f t="shared" si="46"/>
        <v/>
      </c>
      <c r="BG140" s="211"/>
      <c r="BH140" s="297" t="str">
        <f t="shared" si="36"/>
        <v/>
      </c>
      <c r="BJ140" s="139" t="str">
        <f t="shared" si="47"/>
        <v/>
      </c>
      <c r="BK140" s="211"/>
      <c r="BL140" s="297" t="str">
        <f t="shared" si="37"/>
        <v/>
      </c>
      <c r="BM140" s="211"/>
    </row>
    <row r="141" spans="2:65" ht="15.75" customHeight="1">
      <c r="B141" s="365"/>
      <c r="C141" s="44"/>
      <c r="D141" s="125"/>
      <c r="E141" s="101"/>
      <c r="F141" s="101"/>
      <c r="G141" s="101"/>
      <c r="H141" s="101"/>
      <c r="I141" s="101"/>
      <c r="J141" s="101"/>
      <c r="K141" s="104"/>
      <c r="L141" s="26"/>
      <c r="M141" s="207"/>
      <c r="N141" s="207"/>
      <c r="O141" s="142"/>
      <c r="P141" s="207"/>
      <c r="Q141" s="207"/>
      <c r="R141" s="237"/>
      <c r="S141" s="237"/>
      <c r="T141" s="237"/>
      <c r="U141" s="207"/>
      <c r="V141" s="237"/>
      <c r="W141" s="237"/>
      <c r="X141" s="237"/>
      <c r="Y141" s="237"/>
      <c r="Z141" s="139" t="str">
        <f t="shared" si="38"/>
        <v/>
      </c>
      <c r="AA141" s="207"/>
      <c r="AB141" s="297" t="str">
        <f t="shared" si="28"/>
        <v/>
      </c>
      <c r="AC141" s="262"/>
      <c r="AD141" s="139" t="str">
        <f t="shared" si="39"/>
        <v/>
      </c>
      <c r="AE141" s="207"/>
      <c r="AF141" s="297" t="str">
        <f t="shared" si="29"/>
        <v/>
      </c>
      <c r="AG141" s="207"/>
      <c r="AH141" s="139" t="str">
        <f t="shared" si="40"/>
        <v/>
      </c>
      <c r="AI141" s="207"/>
      <c r="AJ141" s="297" t="str">
        <f t="shared" si="30"/>
        <v/>
      </c>
      <c r="AK141" s="262"/>
      <c r="AL141" s="139" t="str">
        <f t="shared" si="41"/>
        <v/>
      </c>
      <c r="AM141" s="207"/>
      <c r="AN141" s="297" t="str">
        <f t="shared" si="31"/>
        <v/>
      </c>
      <c r="AP141" s="139" t="str">
        <f t="shared" si="42"/>
        <v/>
      </c>
      <c r="AQ141" s="207"/>
      <c r="AR141" s="297" t="str">
        <f t="shared" si="32"/>
        <v/>
      </c>
      <c r="AS141" s="207"/>
      <c r="AT141" s="139" t="str">
        <f t="shared" si="43"/>
        <v/>
      </c>
      <c r="AU141" s="207"/>
      <c r="AV141" s="297" t="str">
        <f t="shared" si="33"/>
        <v/>
      </c>
      <c r="AW141" s="207"/>
      <c r="AX141" s="139" t="str">
        <f t="shared" si="44"/>
        <v/>
      </c>
      <c r="AY141" s="207"/>
      <c r="AZ141" s="297" t="str">
        <f t="shared" si="34"/>
        <v/>
      </c>
      <c r="BA141" s="207"/>
      <c r="BB141" s="139" t="str">
        <f t="shared" si="45"/>
        <v/>
      </c>
      <c r="BC141" s="207"/>
      <c r="BD141" s="297" t="str">
        <f t="shared" si="35"/>
        <v/>
      </c>
      <c r="BE141" s="207"/>
      <c r="BF141" s="139" t="str">
        <f t="shared" si="46"/>
        <v/>
      </c>
      <c r="BG141" s="207"/>
      <c r="BH141" s="297" t="str">
        <f t="shared" si="36"/>
        <v/>
      </c>
      <c r="BJ141" s="139" t="str">
        <f t="shared" si="47"/>
        <v/>
      </c>
      <c r="BK141" s="207"/>
      <c r="BL141" s="297" t="str">
        <f t="shared" si="37"/>
        <v/>
      </c>
      <c r="BM141" s="207"/>
    </row>
    <row r="142" spans="2:65" ht="15.75" customHeight="1">
      <c r="B142" s="365"/>
      <c r="C142" s="20" t="s">
        <v>116</v>
      </c>
      <c r="D142" s="48"/>
      <c r="E142" s="48"/>
      <c r="F142" s="48"/>
      <c r="G142" s="48"/>
      <c r="H142" s="48"/>
      <c r="I142" s="48"/>
      <c r="J142" s="48"/>
      <c r="K142" s="43"/>
      <c r="L142" s="40"/>
      <c r="M142" s="207"/>
      <c r="N142" s="207"/>
      <c r="O142" s="142"/>
      <c r="P142" s="207"/>
      <c r="Q142" s="207"/>
      <c r="R142" s="237"/>
      <c r="S142" s="237"/>
      <c r="T142" s="237"/>
      <c r="U142" s="207"/>
      <c r="V142" s="237"/>
      <c r="W142" s="237"/>
      <c r="X142" s="237"/>
      <c r="Y142" s="237"/>
      <c r="Z142" s="139" t="str">
        <f t="shared" si="38"/>
        <v/>
      </c>
      <c r="AA142" s="207"/>
      <c r="AB142" s="297" t="str">
        <f t="shared" si="28"/>
        <v/>
      </c>
      <c r="AC142" s="262"/>
      <c r="AD142" s="139" t="str">
        <f t="shared" si="39"/>
        <v/>
      </c>
      <c r="AE142" s="207"/>
      <c r="AF142" s="297" t="str">
        <f t="shared" si="29"/>
        <v/>
      </c>
      <c r="AG142" s="207"/>
      <c r="AH142" s="139" t="str">
        <f t="shared" si="40"/>
        <v/>
      </c>
      <c r="AI142" s="207"/>
      <c r="AJ142" s="297" t="str">
        <f t="shared" si="30"/>
        <v/>
      </c>
      <c r="AK142" s="262"/>
      <c r="AL142" s="139" t="str">
        <f t="shared" si="41"/>
        <v/>
      </c>
      <c r="AM142" s="207"/>
      <c r="AN142" s="297" t="str">
        <f t="shared" si="31"/>
        <v/>
      </c>
      <c r="AP142" s="139" t="str">
        <f t="shared" si="42"/>
        <v/>
      </c>
      <c r="AQ142" s="207"/>
      <c r="AR142" s="297" t="str">
        <f t="shared" si="32"/>
        <v/>
      </c>
      <c r="AS142" s="207"/>
      <c r="AT142" s="139" t="str">
        <f t="shared" si="43"/>
        <v/>
      </c>
      <c r="AU142" s="207"/>
      <c r="AV142" s="297" t="str">
        <f t="shared" si="33"/>
        <v/>
      </c>
      <c r="AW142" s="207"/>
      <c r="AX142" s="139" t="str">
        <f t="shared" si="44"/>
        <v/>
      </c>
      <c r="AY142" s="207"/>
      <c r="AZ142" s="297" t="str">
        <f t="shared" si="34"/>
        <v/>
      </c>
      <c r="BA142" s="207"/>
      <c r="BB142" s="139" t="str">
        <f t="shared" si="45"/>
        <v/>
      </c>
      <c r="BC142" s="207"/>
      <c r="BD142" s="297" t="str">
        <f t="shared" si="35"/>
        <v/>
      </c>
      <c r="BE142" s="207"/>
      <c r="BF142" s="139" t="str">
        <f t="shared" si="46"/>
        <v/>
      </c>
      <c r="BG142" s="207"/>
      <c r="BH142" s="297" t="str">
        <f t="shared" si="36"/>
        <v/>
      </c>
      <c r="BJ142" s="139" t="str">
        <f t="shared" si="47"/>
        <v/>
      </c>
      <c r="BK142" s="207"/>
      <c r="BL142" s="297" t="str">
        <f t="shared" si="37"/>
        <v/>
      </c>
      <c r="BM142" s="207"/>
    </row>
    <row r="143" spans="2:65" ht="15.75" customHeight="1">
      <c r="B143" s="365"/>
      <c r="C143" s="33"/>
      <c r="D143" s="42"/>
      <c r="E143" s="42"/>
      <c r="F143" s="42"/>
      <c r="G143" s="42"/>
      <c r="H143" s="42"/>
      <c r="I143" s="42"/>
      <c r="J143" s="42"/>
      <c r="K143" s="43"/>
      <c r="L143" s="40"/>
      <c r="M143" s="207"/>
      <c r="N143" s="207"/>
      <c r="O143" s="142"/>
      <c r="P143" s="207"/>
      <c r="Q143" s="207"/>
      <c r="R143" s="237"/>
      <c r="S143" s="237"/>
      <c r="T143" s="237"/>
      <c r="U143" s="207"/>
      <c r="V143" s="237"/>
      <c r="W143" s="237"/>
      <c r="X143" s="237"/>
      <c r="Y143" s="237"/>
      <c r="Z143" s="139" t="str">
        <f t="shared" si="38"/>
        <v/>
      </c>
      <c r="AA143" s="207"/>
      <c r="AB143" s="297" t="str">
        <f t="shared" si="28"/>
        <v/>
      </c>
      <c r="AC143" s="262"/>
      <c r="AD143" s="139" t="str">
        <f t="shared" si="39"/>
        <v/>
      </c>
      <c r="AE143" s="207"/>
      <c r="AF143" s="297" t="str">
        <f t="shared" si="29"/>
        <v/>
      </c>
      <c r="AG143" s="207"/>
      <c r="AH143" s="139" t="str">
        <f t="shared" si="40"/>
        <v/>
      </c>
      <c r="AI143" s="207"/>
      <c r="AJ143" s="297" t="str">
        <f t="shared" si="30"/>
        <v/>
      </c>
      <c r="AK143" s="262"/>
      <c r="AL143" s="139" t="str">
        <f t="shared" si="41"/>
        <v/>
      </c>
      <c r="AM143" s="207"/>
      <c r="AN143" s="297" t="str">
        <f t="shared" si="31"/>
        <v/>
      </c>
      <c r="AP143" s="139" t="str">
        <f t="shared" si="42"/>
        <v/>
      </c>
      <c r="AQ143" s="207"/>
      <c r="AR143" s="297" t="str">
        <f t="shared" si="32"/>
        <v/>
      </c>
      <c r="AS143" s="207"/>
      <c r="AT143" s="139" t="str">
        <f t="shared" si="43"/>
        <v/>
      </c>
      <c r="AU143" s="207"/>
      <c r="AV143" s="297" t="str">
        <f t="shared" si="33"/>
        <v/>
      </c>
      <c r="AW143" s="207"/>
      <c r="AX143" s="139" t="str">
        <f t="shared" si="44"/>
        <v/>
      </c>
      <c r="AY143" s="207"/>
      <c r="AZ143" s="297" t="str">
        <f t="shared" si="34"/>
        <v/>
      </c>
      <c r="BA143" s="207"/>
      <c r="BB143" s="139" t="str">
        <f t="shared" si="45"/>
        <v/>
      </c>
      <c r="BC143" s="207"/>
      <c r="BD143" s="297" t="str">
        <f t="shared" si="35"/>
        <v/>
      </c>
      <c r="BE143" s="207"/>
      <c r="BF143" s="139" t="str">
        <f t="shared" si="46"/>
        <v/>
      </c>
      <c r="BG143" s="207"/>
      <c r="BH143" s="297" t="str">
        <f t="shared" si="36"/>
        <v/>
      </c>
      <c r="BJ143" s="139" t="str">
        <f t="shared" si="47"/>
        <v/>
      </c>
      <c r="BK143" s="207"/>
      <c r="BL143" s="297" t="str">
        <f t="shared" si="37"/>
        <v/>
      </c>
      <c r="BM143" s="207"/>
    </row>
    <row r="144" spans="2:65" ht="15.75" customHeight="1">
      <c r="B144" s="374">
        <v>104</v>
      </c>
      <c r="C144" s="21" t="s">
        <v>35</v>
      </c>
      <c r="D144" s="101" t="s">
        <v>354</v>
      </c>
      <c r="F144" s="101"/>
      <c r="H144" s="101"/>
      <c r="I144" s="101"/>
      <c r="J144" s="101"/>
      <c r="K144" s="24"/>
      <c r="L144" s="26" t="s">
        <v>29</v>
      </c>
      <c r="M144" s="207"/>
      <c r="N144" s="139">
        <f>VLOOKUP($B144,'[1]09-10-11'!$A$4:$EA$400,MATCH(N$2, '[1]09-10-11'!$A$4:$EA$4, 0))</f>
        <v>70000</v>
      </c>
      <c r="O144" s="123"/>
      <c r="P144" s="139">
        <f>VLOOKUP($B144,'[1]09-10-11'!$A$4:$EA$400,MATCH(P$2, '[1]09-10-11'!$A$4:$EA$4, 0))</f>
        <v>90000</v>
      </c>
      <c r="Q144" s="139"/>
      <c r="R144" s="139">
        <f>VLOOKUP($B144,'[1]09-10-11'!$A$4:$EA$400,MATCH(R$2, '[1]09-10-11'!$A$4:$EA$4, 0))</f>
        <v>0</v>
      </c>
      <c r="S144" s="139"/>
      <c r="T144" s="139" t="e">
        <f>VLOOKUP($B144,'[1]09-10-11'!$A$4:$EA$400,MATCH(T$2, '[1]09-10-11'!$A$4:$EA$4, 0))</f>
        <v>#N/A</v>
      </c>
      <c r="U144" s="139"/>
      <c r="V144" s="139">
        <f>VLOOKUP($B144,'[1]09-10-11'!$A$4:$EA$400,MATCH(V$2, '[1]09-10-11'!$A$4:$EA$4, 0))</f>
        <v>75000</v>
      </c>
      <c r="W144" s="139"/>
      <c r="X144" s="139">
        <f>VLOOKUP($B144,'[1]09-10-11'!$A$4:$EA$400,MATCH(X$2, '[1]09-10-11'!$A$4:$EA$4, 0))</f>
        <v>110000</v>
      </c>
      <c r="Y144" s="53"/>
      <c r="Z144" s="139">
        <f t="shared" si="38"/>
        <v>35000</v>
      </c>
      <c r="AA144" s="139"/>
      <c r="AB144" s="297">
        <f t="shared" si="28"/>
        <v>0.46666666666666656</v>
      </c>
      <c r="AC144" s="262"/>
      <c r="AD144" s="139">
        <f t="shared" si="39"/>
        <v>20000</v>
      </c>
      <c r="AE144" s="139"/>
      <c r="AF144" s="297">
        <f t="shared" si="29"/>
        <v>0.22222222222222232</v>
      </c>
      <c r="AG144" s="139"/>
      <c r="AH144" s="139">
        <f t="shared" si="40"/>
        <v>40000</v>
      </c>
      <c r="AI144" s="139"/>
      <c r="AJ144" s="297">
        <f t="shared" si="30"/>
        <v>0.5714285714285714</v>
      </c>
      <c r="AK144" s="262"/>
      <c r="AL144" s="139">
        <f t="shared" si="41"/>
        <v>110000</v>
      </c>
      <c r="AM144" s="139"/>
      <c r="AN144" s="297" t="str">
        <f t="shared" si="31"/>
        <v>---</v>
      </c>
      <c r="AP144" s="139" t="str">
        <f t="shared" si="42"/>
        <v/>
      </c>
      <c r="AQ144" s="139"/>
      <c r="AR144" s="297" t="e">
        <f t="shared" si="32"/>
        <v>#N/A</v>
      </c>
      <c r="AS144" s="139"/>
      <c r="AT144" s="139" t="str">
        <f t="shared" si="43"/>
        <v/>
      </c>
      <c r="AU144" s="139"/>
      <c r="AV144" s="297" t="e">
        <f t="shared" si="33"/>
        <v>#N/A</v>
      </c>
      <c r="AW144" s="139"/>
      <c r="AX144" s="139">
        <f t="shared" si="44"/>
        <v>5000</v>
      </c>
      <c r="AY144" s="139"/>
      <c r="AZ144" s="297">
        <f t="shared" si="34"/>
        <v>7.1428571428571397E-2</v>
      </c>
      <c r="BA144" s="139"/>
      <c r="BB144" s="139">
        <f t="shared" si="45"/>
        <v>-15000</v>
      </c>
      <c r="BC144" s="139"/>
      <c r="BD144" s="297">
        <f t="shared" si="35"/>
        <v>-0.16666666666666663</v>
      </c>
      <c r="BE144" s="139"/>
      <c r="BF144" s="139">
        <f t="shared" si="46"/>
        <v>75000</v>
      </c>
      <c r="BG144" s="139"/>
      <c r="BH144" s="297" t="str">
        <f t="shared" si="36"/>
        <v>---</v>
      </c>
      <c r="BJ144" s="139" t="str">
        <f t="shared" si="47"/>
        <v/>
      </c>
      <c r="BK144" s="139"/>
      <c r="BL144" s="297" t="e">
        <f t="shared" si="37"/>
        <v>#N/A</v>
      </c>
      <c r="BM144" s="139"/>
    </row>
    <row r="145" spans="2:65" ht="18" customHeight="1">
      <c r="B145" s="374">
        <v>105.1</v>
      </c>
      <c r="C145" s="21" t="s">
        <v>36</v>
      </c>
      <c r="D145" s="101" t="s">
        <v>390</v>
      </c>
      <c r="E145" s="22"/>
      <c r="F145" s="101"/>
      <c r="G145" s="101"/>
      <c r="H145" s="101"/>
      <c r="I145" s="101"/>
      <c r="J145" s="101"/>
      <c r="K145" s="104"/>
      <c r="L145" s="26" t="s">
        <v>29</v>
      </c>
      <c r="M145" s="207"/>
      <c r="N145" s="139">
        <f>VLOOKUP($B145,'[1]09-10-11'!$A$4:$EA$400,MATCH(N$2, '[1]09-10-11'!$A$4:$EA$4, 0))</f>
        <v>52509</v>
      </c>
      <c r="O145" s="142"/>
      <c r="P145" s="139">
        <f>VLOOKUP($B145,'[1]09-10-11'!$A$4:$EA$400,MATCH(P$2, '[1]09-10-11'!$A$4:$EA$4, 0))</f>
        <v>49561</v>
      </c>
      <c r="Q145" s="139"/>
      <c r="R145" s="139">
        <f>VLOOKUP($B145,'[1]09-10-11'!$A$4:$EA$400,MATCH(R$2, '[1]09-10-11'!$A$4:$EA$4, 0))</f>
        <v>0</v>
      </c>
      <c r="S145" s="139"/>
      <c r="T145" s="139" t="e">
        <f>VLOOKUP($B145,'[1]09-10-11'!$A$4:$EA$400,MATCH(T$2, '[1]09-10-11'!$A$4:$EA$4, 0))</f>
        <v>#N/A</v>
      </c>
      <c r="U145" s="139"/>
      <c r="V145" s="139">
        <f>VLOOKUP($B145,'[1]09-10-11'!$A$4:$EA$400,MATCH(V$2, '[1]09-10-11'!$A$4:$EA$4, 0))</f>
        <v>49561</v>
      </c>
      <c r="W145" s="139"/>
      <c r="X145" s="139">
        <f>VLOOKUP($B145,'[1]09-10-11'!$A$4:$EA$400,MATCH(X$2, '[1]09-10-11'!$A$4:$EA$4, 0))</f>
        <v>49561</v>
      </c>
      <c r="Y145" s="53"/>
      <c r="Z145" s="174">
        <f t="shared" si="38"/>
        <v>0</v>
      </c>
      <c r="AA145" s="174"/>
      <c r="AB145" s="299">
        <f t="shared" si="28"/>
        <v>0</v>
      </c>
      <c r="AC145" s="280"/>
      <c r="AD145" s="174">
        <f t="shared" si="39"/>
        <v>0</v>
      </c>
      <c r="AE145" s="174"/>
      <c r="AF145" s="299">
        <f t="shared" si="29"/>
        <v>0</v>
      </c>
      <c r="AG145" s="174"/>
      <c r="AH145" s="174">
        <f t="shared" si="40"/>
        <v>-2948</v>
      </c>
      <c r="AI145" s="174"/>
      <c r="AJ145" s="299">
        <f t="shared" si="30"/>
        <v>-5.6142756479841571E-2</v>
      </c>
      <c r="AK145" s="280"/>
      <c r="AL145" s="139">
        <f t="shared" si="41"/>
        <v>49561</v>
      </c>
      <c r="AM145" s="174"/>
      <c r="AN145" s="297" t="str">
        <f t="shared" si="31"/>
        <v>---</v>
      </c>
      <c r="AP145" s="139" t="str">
        <f t="shared" si="42"/>
        <v/>
      </c>
      <c r="AQ145" s="174"/>
      <c r="AR145" s="297" t="e">
        <f t="shared" si="32"/>
        <v>#N/A</v>
      </c>
      <c r="AS145" s="174"/>
      <c r="AT145" s="174" t="str">
        <f t="shared" si="43"/>
        <v/>
      </c>
      <c r="AU145" s="174"/>
      <c r="AV145" s="299" t="e">
        <f t="shared" si="33"/>
        <v>#N/A</v>
      </c>
      <c r="AW145" s="174"/>
      <c r="AX145" s="174">
        <f t="shared" si="44"/>
        <v>-2948</v>
      </c>
      <c r="AY145" s="174"/>
      <c r="AZ145" s="299">
        <f t="shared" si="34"/>
        <v>-5.6142756479841571E-2</v>
      </c>
      <c r="BA145" s="174"/>
      <c r="BB145" s="174">
        <f t="shared" si="45"/>
        <v>0</v>
      </c>
      <c r="BC145" s="174"/>
      <c r="BD145" s="299">
        <f t="shared" si="35"/>
        <v>0</v>
      </c>
      <c r="BE145" s="174"/>
      <c r="BF145" s="139">
        <f t="shared" si="46"/>
        <v>49561</v>
      </c>
      <c r="BG145" s="174"/>
      <c r="BH145" s="297" t="str">
        <f t="shared" si="36"/>
        <v>---</v>
      </c>
      <c r="BJ145" s="139" t="str">
        <f t="shared" si="47"/>
        <v/>
      </c>
      <c r="BK145" s="174"/>
      <c r="BL145" s="297" t="e">
        <f t="shared" si="37"/>
        <v>#N/A</v>
      </c>
      <c r="BM145" s="174"/>
    </row>
    <row r="146" spans="2:65" ht="18" customHeight="1">
      <c r="B146" s="374">
        <v>105.2</v>
      </c>
      <c r="C146" s="21" t="s">
        <v>37</v>
      </c>
      <c r="D146" s="101" t="s">
        <v>389</v>
      </c>
      <c r="E146" s="22"/>
      <c r="F146" s="101"/>
      <c r="G146" s="101"/>
      <c r="H146" s="101"/>
      <c r="I146" s="101"/>
      <c r="J146" s="101"/>
      <c r="K146" s="104"/>
      <c r="L146" s="26" t="s">
        <v>29</v>
      </c>
      <c r="M146" s="207"/>
      <c r="N146" s="139">
        <f>VLOOKUP($B146,'[1]09-10-11'!$A$4:$EA$400,MATCH(N$2, '[1]09-10-11'!$A$4:$EA$4, 0))</f>
        <v>44052</v>
      </c>
      <c r="O146" s="142"/>
      <c r="P146" s="139">
        <f>VLOOKUP($B146,'[1]09-10-11'!$A$4:$EA$400,MATCH(P$2, '[1]09-10-11'!$A$4:$EA$4, 0))</f>
        <v>60000</v>
      </c>
      <c r="Q146" s="139"/>
      <c r="R146" s="139">
        <f>VLOOKUP($B146,'[1]09-10-11'!$A$4:$EA$400,MATCH(R$2, '[1]09-10-11'!$A$4:$EA$4, 0))</f>
        <v>0</v>
      </c>
      <c r="S146" s="139"/>
      <c r="T146" s="139" t="e">
        <f>VLOOKUP($B146,'[1]09-10-11'!$A$4:$EA$400,MATCH(T$2, '[1]09-10-11'!$A$4:$EA$4, 0))</f>
        <v>#N/A</v>
      </c>
      <c r="U146" s="139"/>
      <c r="V146" s="139">
        <f>VLOOKUP($B146,'[1]09-10-11'!$A$4:$EA$400,MATCH(V$2, '[1]09-10-11'!$A$4:$EA$4, 0))</f>
        <v>47000</v>
      </c>
      <c r="W146" s="139"/>
      <c r="X146" s="139">
        <f>VLOOKUP($B146,'[1]09-10-11'!$A$4:$EA$400,MATCH(X$2, '[1]09-10-11'!$A$4:$EA$4, 0))</f>
        <v>60000</v>
      </c>
      <c r="Y146" s="53"/>
      <c r="Z146" s="174">
        <f t="shared" si="38"/>
        <v>13000</v>
      </c>
      <c r="AA146" s="174"/>
      <c r="AB146" s="299">
        <f t="shared" si="28"/>
        <v>0.27659574468085113</v>
      </c>
      <c r="AC146" s="280"/>
      <c r="AD146" s="174">
        <f t="shared" si="39"/>
        <v>0</v>
      </c>
      <c r="AE146" s="174"/>
      <c r="AF146" s="299">
        <f t="shared" si="29"/>
        <v>0</v>
      </c>
      <c r="AG146" s="174"/>
      <c r="AH146" s="174">
        <f t="shared" si="40"/>
        <v>15948</v>
      </c>
      <c r="AI146" s="174"/>
      <c r="AJ146" s="299">
        <f t="shared" si="30"/>
        <v>0.36202669572323609</v>
      </c>
      <c r="AK146" s="280"/>
      <c r="AL146" s="139">
        <f t="shared" si="41"/>
        <v>60000</v>
      </c>
      <c r="AM146" s="174"/>
      <c r="AN146" s="297" t="str">
        <f t="shared" si="31"/>
        <v>---</v>
      </c>
      <c r="AP146" s="139" t="str">
        <f t="shared" si="42"/>
        <v/>
      </c>
      <c r="AQ146" s="174"/>
      <c r="AR146" s="297" t="e">
        <f t="shared" si="32"/>
        <v>#N/A</v>
      </c>
      <c r="AS146" s="174"/>
      <c r="AT146" s="174" t="str">
        <f t="shared" si="43"/>
        <v/>
      </c>
      <c r="AU146" s="174"/>
      <c r="AV146" s="299" t="e">
        <f t="shared" si="33"/>
        <v>#N/A</v>
      </c>
      <c r="AW146" s="174"/>
      <c r="AX146" s="174">
        <f t="shared" si="44"/>
        <v>2948</v>
      </c>
      <c r="AY146" s="174"/>
      <c r="AZ146" s="299">
        <f t="shared" si="34"/>
        <v>6.6920911649868353E-2</v>
      </c>
      <c r="BA146" s="174"/>
      <c r="BB146" s="174">
        <f t="shared" si="45"/>
        <v>-13000</v>
      </c>
      <c r="BC146" s="174"/>
      <c r="BD146" s="299">
        <f t="shared" si="35"/>
        <v>-0.21666666666666667</v>
      </c>
      <c r="BE146" s="174"/>
      <c r="BF146" s="139">
        <f t="shared" si="46"/>
        <v>47000</v>
      </c>
      <c r="BG146" s="174"/>
      <c r="BH146" s="297" t="str">
        <f t="shared" si="36"/>
        <v>---</v>
      </c>
      <c r="BJ146" s="139" t="str">
        <f t="shared" si="47"/>
        <v/>
      </c>
      <c r="BK146" s="174"/>
      <c r="BL146" s="297" t="e">
        <f t="shared" si="37"/>
        <v>#N/A</v>
      </c>
      <c r="BM146" s="174"/>
    </row>
    <row r="147" spans="2:65" ht="15.75" customHeight="1">
      <c r="B147" s="365">
        <v>109.3</v>
      </c>
      <c r="C147" s="21" t="s">
        <v>18</v>
      </c>
      <c r="D147" s="101" t="s">
        <v>289</v>
      </c>
      <c r="E147" s="101"/>
      <c r="F147" s="101"/>
      <c r="G147" s="101"/>
      <c r="H147" s="101"/>
      <c r="I147" s="101"/>
      <c r="J147" s="101"/>
      <c r="K147" s="24"/>
      <c r="L147" s="102" t="s">
        <v>29</v>
      </c>
      <c r="M147" s="207"/>
      <c r="N147" s="141">
        <f>VLOOKUP($B147,'[1]09-10-11'!$A$4:$EA$400,MATCH(N$2, '[1]09-10-11'!$A$4:$EA$4, 0))</f>
        <v>56754</v>
      </c>
      <c r="O147" s="142"/>
      <c r="P147" s="141">
        <f>VLOOKUP($B147,'[1]09-10-11'!$A$4:$EA$400,MATCH(P$2, '[1]09-10-11'!$A$4:$EA$4, 0))</f>
        <v>150000</v>
      </c>
      <c r="Q147" s="141"/>
      <c r="R147" s="141">
        <f>VLOOKUP($B147,'[1]09-10-11'!$A$4:$EA$400,MATCH(R$2, '[1]09-10-11'!$A$4:$EA$4, 0))</f>
        <v>56754</v>
      </c>
      <c r="S147" s="141"/>
      <c r="T147" s="141" t="e">
        <f>VLOOKUP($B147,'[1]09-10-11'!$A$4:$EA$400,MATCH(T$2, '[1]09-10-11'!$A$4:$EA$4, 0))</f>
        <v>#N/A</v>
      </c>
      <c r="U147" s="141"/>
      <c r="V147" s="141">
        <f>VLOOKUP($B147,'[1]09-10-11'!$A$4:$EA$400,MATCH(V$2, '[1]09-10-11'!$A$4:$EA$4, 0))</f>
        <v>73254</v>
      </c>
      <c r="W147" s="141"/>
      <c r="X147" s="141">
        <f>VLOOKUP($B147,'[1]09-10-11'!$A$4:$EA$400,MATCH(X$2, '[1]09-10-11'!$A$4:$EA$4, 0))</f>
        <v>150000</v>
      </c>
      <c r="Y147" s="53"/>
      <c r="Z147" s="283">
        <f t="shared" si="38"/>
        <v>76746</v>
      </c>
      <c r="AA147" s="283"/>
      <c r="AB147" s="300">
        <f t="shared" si="28"/>
        <v>1.0476697518224261</v>
      </c>
      <c r="AC147" s="281"/>
      <c r="AD147" s="283">
        <f t="shared" si="39"/>
        <v>0</v>
      </c>
      <c r="AE147" s="283"/>
      <c r="AF147" s="300">
        <f t="shared" si="29"/>
        <v>0</v>
      </c>
      <c r="AG147" s="283"/>
      <c r="AH147" s="283">
        <f t="shared" si="40"/>
        <v>93246</v>
      </c>
      <c r="AI147" s="283"/>
      <c r="AJ147" s="300">
        <f t="shared" si="30"/>
        <v>1.6429855164393699</v>
      </c>
      <c r="AK147" s="261"/>
      <c r="AL147" s="141">
        <f t="shared" si="41"/>
        <v>93246</v>
      </c>
      <c r="AM147" s="283"/>
      <c r="AN147" s="298">
        <f t="shared" si="31"/>
        <v>1.6429855164393699</v>
      </c>
      <c r="AP147" s="141" t="str">
        <f t="shared" si="42"/>
        <v/>
      </c>
      <c r="AQ147" s="283"/>
      <c r="AR147" s="298" t="e">
        <f t="shared" si="32"/>
        <v>#N/A</v>
      </c>
      <c r="AS147" s="283"/>
      <c r="AT147" s="283" t="str">
        <f t="shared" si="43"/>
        <v/>
      </c>
      <c r="AU147" s="283"/>
      <c r="AV147" s="300" t="e">
        <f t="shared" si="33"/>
        <v>#N/A</v>
      </c>
      <c r="AW147" s="283"/>
      <c r="AX147" s="283">
        <f t="shared" si="44"/>
        <v>16500</v>
      </c>
      <c r="AY147" s="283"/>
      <c r="AZ147" s="300">
        <f t="shared" si="34"/>
        <v>0.29072840680833067</v>
      </c>
      <c r="BA147" s="283"/>
      <c r="BB147" s="283">
        <f t="shared" si="45"/>
        <v>-76746</v>
      </c>
      <c r="BC147" s="283"/>
      <c r="BD147" s="300">
        <f t="shared" si="35"/>
        <v>-0.51163999999999998</v>
      </c>
      <c r="BE147" s="283"/>
      <c r="BF147" s="141">
        <f t="shared" si="46"/>
        <v>16500</v>
      </c>
      <c r="BG147" s="283"/>
      <c r="BH147" s="298">
        <f t="shared" si="36"/>
        <v>0.29072840680833067</v>
      </c>
      <c r="BJ147" s="141" t="str">
        <f t="shared" si="47"/>
        <v/>
      </c>
      <c r="BK147" s="283"/>
      <c r="BL147" s="298" t="e">
        <f t="shared" si="37"/>
        <v>#N/A</v>
      </c>
      <c r="BM147" s="283"/>
    </row>
    <row r="148" spans="2:65" ht="15.75" customHeight="1">
      <c r="B148" s="365"/>
      <c r="C148" s="23"/>
      <c r="D148" s="101"/>
      <c r="E148" s="101"/>
      <c r="F148" s="101"/>
      <c r="G148" s="101"/>
      <c r="H148" s="101"/>
      <c r="I148" s="101"/>
      <c r="J148" s="101"/>
      <c r="K148" s="24"/>
      <c r="L148" s="102"/>
      <c r="M148" s="207"/>
      <c r="N148" s="207"/>
      <c r="O148" s="142"/>
      <c r="P148" s="207"/>
      <c r="Q148" s="207"/>
      <c r="R148" s="237"/>
      <c r="S148" s="237"/>
      <c r="T148" s="237"/>
      <c r="U148" s="207"/>
      <c r="V148" s="237"/>
      <c r="W148" s="237"/>
      <c r="X148" s="237"/>
      <c r="Y148" s="237"/>
      <c r="Z148" s="174" t="str">
        <f t="shared" si="38"/>
        <v/>
      </c>
      <c r="AA148" s="207"/>
      <c r="AB148" s="299" t="str">
        <f t="shared" si="28"/>
        <v/>
      </c>
      <c r="AC148" s="280"/>
      <c r="AD148" s="174" t="str">
        <f t="shared" si="39"/>
        <v/>
      </c>
      <c r="AE148" s="207"/>
      <c r="AF148" s="299" t="str">
        <f t="shared" si="29"/>
        <v/>
      </c>
      <c r="AG148" s="207"/>
      <c r="AH148" s="174" t="str">
        <f t="shared" si="40"/>
        <v/>
      </c>
      <c r="AI148" s="207"/>
      <c r="AJ148" s="299" t="str">
        <f t="shared" si="30"/>
        <v/>
      </c>
      <c r="AK148" s="280"/>
      <c r="AL148" s="139" t="str">
        <f t="shared" si="41"/>
        <v/>
      </c>
      <c r="AM148" s="207"/>
      <c r="AN148" s="297" t="str">
        <f t="shared" si="31"/>
        <v/>
      </c>
      <c r="AP148" s="139" t="str">
        <f t="shared" si="42"/>
        <v/>
      </c>
      <c r="AQ148" s="207"/>
      <c r="AR148" s="297" t="str">
        <f t="shared" si="32"/>
        <v/>
      </c>
      <c r="AS148" s="207"/>
      <c r="AT148" s="174" t="str">
        <f t="shared" si="43"/>
        <v/>
      </c>
      <c r="AU148" s="207"/>
      <c r="AV148" s="299" t="str">
        <f t="shared" si="33"/>
        <v/>
      </c>
      <c r="AW148" s="207"/>
      <c r="AX148" s="174" t="str">
        <f t="shared" si="44"/>
        <v/>
      </c>
      <c r="AY148" s="207"/>
      <c r="AZ148" s="299" t="str">
        <f t="shared" si="34"/>
        <v/>
      </c>
      <c r="BA148" s="207"/>
      <c r="BB148" s="174" t="str">
        <f t="shared" si="45"/>
        <v/>
      </c>
      <c r="BC148" s="207"/>
      <c r="BD148" s="299" t="str">
        <f t="shared" si="35"/>
        <v/>
      </c>
      <c r="BE148" s="207"/>
      <c r="BF148" s="139" t="str">
        <f t="shared" si="46"/>
        <v/>
      </c>
      <c r="BG148" s="207"/>
      <c r="BH148" s="297" t="str">
        <f t="shared" si="36"/>
        <v/>
      </c>
      <c r="BJ148" s="139" t="str">
        <f t="shared" si="47"/>
        <v/>
      </c>
      <c r="BK148" s="207"/>
      <c r="BL148" s="297" t="str">
        <f t="shared" si="37"/>
        <v/>
      </c>
      <c r="BM148" s="207"/>
    </row>
    <row r="149" spans="2:65" ht="15.75" customHeight="1">
      <c r="B149" s="365"/>
      <c r="C149" s="23"/>
      <c r="D149" s="101"/>
      <c r="E149" s="101"/>
      <c r="F149" s="101"/>
      <c r="G149" s="103" t="s">
        <v>174</v>
      </c>
      <c r="H149" s="103"/>
      <c r="I149" s="103"/>
      <c r="J149" s="103"/>
      <c r="K149" s="49"/>
      <c r="L149" s="37" t="s">
        <v>29</v>
      </c>
      <c r="M149" s="215"/>
      <c r="N149" s="150">
        <f>SUM(N144)+SUM(N145:N146)+N147</f>
        <v>223315</v>
      </c>
      <c r="O149" s="147"/>
      <c r="P149" s="150">
        <f>SUM(P144)+SUM(P145:P146)+P147</f>
        <v>349561</v>
      </c>
      <c r="Q149" s="150"/>
      <c r="R149" s="150">
        <f>SUM(R144)+SUM(R145:R146)+R147</f>
        <v>56754</v>
      </c>
      <c r="S149" s="150"/>
      <c r="T149" s="150" t="e">
        <f>SUM(T144)+SUM(T145:T146)+T147</f>
        <v>#N/A</v>
      </c>
      <c r="U149" s="150"/>
      <c r="V149" s="150">
        <f>SUM(V144)+SUM(V145:V146)+V147</f>
        <v>244815</v>
      </c>
      <c r="W149" s="150"/>
      <c r="X149" s="150">
        <f>SUM(X144)+SUM(X145:X146)+X147</f>
        <v>369561</v>
      </c>
      <c r="Y149" s="146"/>
      <c r="Z149" s="285">
        <f t="shared" si="38"/>
        <v>124746</v>
      </c>
      <c r="AA149" s="285"/>
      <c r="AB149" s="302">
        <f t="shared" si="28"/>
        <v>0.50955211077752582</v>
      </c>
      <c r="AC149" s="282"/>
      <c r="AD149" s="285">
        <f t="shared" si="39"/>
        <v>20000</v>
      </c>
      <c r="AE149" s="285"/>
      <c r="AF149" s="302">
        <f t="shared" si="29"/>
        <v>5.7214620624154389E-2</v>
      </c>
      <c r="AG149" s="285"/>
      <c r="AH149" s="285">
        <f t="shared" si="40"/>
        <v>146246</v>
      </c>
      <c r="AI149" s="285"/>
      <c r="AJ149" s="302">
        <f t="shared" si="30"/>
        <v>0.65488659516826009</v>
      </c>
      <c r="AK149" s="282"/>
      <c r="AL149" s="150">
        <f t="shared" si="41"/>
        <v>312807</v>
      </c>
      <c r="AM149" s="285"/>
      <c r="AN149" s="301">
        <f t="shared" si="31"/>
        <v>5.5116291362723331</v>
      </c>
      <c r="AP149" s="150" t="str">
        <f t="shared" si="42"/>
        <v/>
      </c>
      <c r="AQ149" s="285"/>
      <c r="AR149" s="301" t="e">
        <f t="shared" si="32"/>
        <v>#N/A</v>
      </c>
      <c r="AS149" s="285"/>
      <c r="AT149" s="285" t="str">
        <f t="shared" si="43"/>
        <v/>
      </c>
      <c r="AU149" s="285"/>
      <c r="AV149" s="302" t="e">
        <f t="shared" si="33"/>
        <v>#N/A</v>
      </c>
      <c r="AW149" s="285"/>
      <c r="AX149" s="285">
        <f t="shared" si="44"/>
        <v>21500</v>
      </c>
      <c r="AY149" s="285"/>
      <c r="AZ149" s="302">
        <f t="shared" si="34"/>
        <v>9.6276560016120616E-2</v>
      </c>
      <c r="BA149" s="285"/>
      <c r="BB149" s="285">
        <f t="shared" si="45"/>
        <v>-104746</v>
      </c>
      <c r="BC149" s="285"/>
      <c r="BD149" s="302">
        <f t="shared" si="35"/>
        <v>-0.29965013259488327</v>
      </c>
      <c r="BE149" s="285"/>
      <c r="BF149" s="150">
        <f t="shared" si="46"/>
        <v>188061</v>
      </c>
      <c r="BG149" s="285"/>
      <c r="BH149" s="301">
        <f t="shared" si="36"/>
        <v>3.3136166613806957</v>
      </c>
      <c r="BJ149" s="150" t="str">
        <f t="shared" si="47"/>
        <v/>
      </c>
      <c r="BK149" s="285"/>
      <c r="BL149" s="301" t="e">
        <f t="shared" si="37"/>
        <v>#N/A</v>
      </c>
      <c r="BM149" s="285"/>
    </row>
    <row r="150" spans="2:65" ht="15.75" customHeight="1">
      <c r="B150" s="365"/>
      <c r="C150" s="21"/>
      <c r="D150" s="125"/>
      <c r="E150" s="125"/>
      <c r="F150" s="125"/>
      <c r="G150" s="125"/>
      <c r="H150" s="125"/>
      <c r="I150" s="125"/>
      <c r="J150" s="125"/>
      <c r="K150" s="127"/>
      <c r="L150" s="40"/>
      <c r="M150" s="207"/>
      <c r="N150" s="207"/>
      <c r="O150" s="142"/>
      <c r="P150" s="207"/>
      <c r="Q150" s="207"/>
      <c r="R150" s="237"/>
      <c r="S150" s="237"/>
      <c r="T150" s="237"/>
      <c r="U150" s="207"/>
      <c r="V150" s="237"/>
      <c r="W150" s="237"/>
      <c r="X150" s="237"/>
      <c r="Y150" s="237"/>
      <c r="Z150" s="174" t="str">
        <f t="shared" si="38"/>
        <v/>
      </c>
      <c r="AA150" s="207"/>
      <c r="AB150" s="299" t="str">
        <f t="shared" si="28"/>
        <v/>
      </c>
      <c r="AC150" s="280"/>
      <c r="AD150" s="174" t="str">
        <f t="shared" si="39"/>
        <v/>
      </c>
      <c r="AE150" s="207"/>
      <c r="AF150" s="299" t="str">
        <f t="shared" ref="AF150:AF180" si="48">IF($P150="","",  IF($X150="","", IF($P150=0,"---",(IF(ISERROR(($X150/$P150)-1),"---",($X150/$P150)-1) ))))</f>
        <v/>
      </c>
      <c r="AG150" s="207"/>
      <c r="AH150" s="174" t="str">
        <f t="shared" si="40"/>
        <v/>
      </c>
      <c r="AI150" s="207"/>
      <c r="AJ150" s="299" t="str">
        <f t="shared" ref="AJ150:AJ180" si="49">IF($N150="","",  IF($X150="","", IF($N150=0,"---",(IF(ISERROR(($X150/$N150)-1),"---",($X150/$N150)-1) ))))</f>
        <v/>
      </c>
      <c r="AK150" s="280"/>
      <c r="AL150" s="139" t="str">
        <f t="shared" si="41"/>
        <v/>
      </c>
      <c r="AM150" s="207"/>
      <c r="AN150" s="297" t="str">
        <f t="shared" si="31"/>
        <v/>
      </c>
      <c r="AP150" s="139" t="str">
        <f t="shared" si="42"/>
        <v/>
      </c>
      <c r="AQ150" s="207"/>
      <c r="AR150" s="297" t="str">
        <f t="shared" si="32"/>
        <v/>
      </c>
      <c r="AS150" s="207"/>
      <c r="AT150" s="174" t="str">
        <f t="shared" si="43"/>
        <v/>
      </c>
      <c r="AU150" s="207"/>
      <c r="AV150" s="299" t="str">
        <f t="shared" si="33"/>
        <v/>
      </c>
      <c r="AW150" s="207"/>
      <c r="AX150" s="174" t="str">
        <f t="shared" si="44"/>
        <v/>
      </c>
      <c r="AY150" s="207"/>
      <c r="AZ150" s="299" t="str">
        <f t="shared" ref="AZ150:AZ180" si="50">IF($N150="","",  IF($V150="","", IF($N150=0,"---",(IF(ISERROR(($V150/$N150)-1),"---",($V150/$N150)-1) ))))</f>
        <v/>
      </c>
      <c r="BA150" s="207"/>
      <c r="BB150" s="174" t="str">
        <f t="shared" si="45"/>
        <v/>
      </c>
      <c r="BC150" s="207"/>
      <c r="BD150" s="299" t="str">
        <f t="shared" ref="BD150:BD180" si="51">IF($P150="","",  IF($V150="","", IF($P150=0,"---",(IF(ISERROR(($V150/$P150)-1),"---",($V150/$P150)-1) ))))</f>
        <v/>
      </c>
      <c r="BE150" s="207"/>
      <c r="BF150" s="139" t="str">
        <f t="shared" si="46"/>
        <v/>
      </c>
      <c r="BG150" s="207"/>
      <c r="BH150" s="297" t="str">
        <f t="shared" si="36"/>
        <v/>
      </c>
      <c r="BJ150" s="139" t="str">
        <f t="shared" si="47"/>
        <v/>
      </c>
      <c r="BK150" s="207"/>
      <c r="BL150" s="297" t="str">
        <f t="shared" si="37"/>
        <v/>
      </c>
      <c r="BM150" s="207"/>
    </row>
    <row r="151" spans="2:65" ht="15.75" customHeight="1">
      <c r="B151" s="365"/>
      <c r="C151" s="20" t="s">
        <v>100</v>
      </c>
      <c r="D151" s="103"/>
      <c r="E151" s="103"/>
      <c r="F151" s="103"/>
      <c r="G151" s="103"/>
      <c r="H151" s="103"/>
      <c r="I151" s="103"/>
      <c r="J151" s="103"/>
      <c r="K151" s="27"/>
      <c r="L151" s="102"/>
      <c r="M151" s="207"/>
      <c r="N151" s="207"/>
      <c r="O151" s="142"/>
      <c r="P151" s="207"/>
      <c r="Q151" s="207"/>
      <c r="R151" s="237"/>
      <c r="S151" s="237"/>
      <c r="T151" s="237"/>
      <c r="U151" s="207"/>
      <c r="V151" s="237"/>
      <c r="W151" s="237"/>
      <c r="X151" s="237"/>
      <c r="Y151" s="237"/>
      <c r="Z151" s="174" t="str">
        <f t="shared" si="38"/>
        <v/>
      </c>
      <c r="AA151" s="207"/>
      <c r="AB151" s="299" t="str">
        <f t="shared" si="28"/>
        <v/>
      </c>
      <c r="AC151" s="280"/>
      <c r="AD151" s="174" t="str">
        <f t="shared" ref="AD151:AD181" si="52">IF(AND(ISNUMBER($P151),ISNUMBER($X151)),IF((ABS($P151-$X151))&gt;0.49,$X151-$P151,0),"")</f>
        <v/>
      </c>
      <c r="AE151" s="207"/>
      <c r="AF151" s="299" t="str">
        <f t="shared" si="48"/>
        <v/>
      </c>
      <c r="AG151" s="207"/>
      <c r="AH151" s="174" t="str">
        <f t="shared" ref="AH151:AH181" si="53">IF(AND(ISNUMBER($N151),ISNUMBER($X151)),IF((ABS($N151-$X151))&gt;0.49,$X151-$N151,0),"")</f>
        <v/>
      </c>
      <c r="AI151" s="207"/>
      <c r="AJ151" s="299" t="str">
        <f t="shared" si="49"/>
        <v/>
      </c>
      <c r="AK151" s="280"/>
      <c r="AL151" s="139" t="str">
        <f t="shared" si="41"/>
        <v/>
      </c>
      <c r="AM151" s="207"/>
      <c r="AN151" s="297" t="str">
        <f t="shared" si="31"/>
        <v/>
      </c>
      <c r="AP151" s="139" t="str">
        <f t="shared" si="42"/>
        <v/>
      </c>
      <c r="AQ151" s="207"/>
      <c r="AR151" s="297" t="str">
        <f t="shared" si="32"/>
        <v/>
      </c>
      <c r="AS151" s="207"/>
      <c r="AT151" s="174" t="str">
        <f t="shared" si="43"/>
        <v/>
      </c>
      <c r="AU151" s="207"/>
      <c r="AV151" s="299" t="str">
        <f t="shared" si="33"/>
        <v/>
      </c>
      <c r="AW151" s="207"/>
      <c r="AX151" s="174" t="str">
        <f t="shared" ref="AX151:AX181" si="54">IF(AND(ISNUMBER($N151),ISNUMBER($V151)),IF((ABS($N151-$V151))&gt;0.49,$V151-$N151,0),"")</f>
        <v/>
      </c>
      <c r="AY151" s="207"/>
      <c r="AZ151" s="299" t="str">
        <f t="shared" si="50"/>
        <v/>
      </c>
      <c r="BA151" s="207"/>
      <c r="BB151" s="174" t="str">
        <f t="shared" ref="BB151:BB181" si="55">IF(AND(ISNUMBER($P151),ISNUMBER($V151)),IF((ABS($P151-$V151))&gt;0.49,$V151-$P151,0),"")</f>
        <v/>
      </c>
      <c r="BC151" s="207"/>
      <c r="BD151" s="299" t="str">
        <f t="shared" si="51"/>
        <v/>
      </c>
      <c r="BE151" s="207"/>
      <c r="BF151" s="139" t="str">
        <f t="shared" si="46"/>
        <v/>
      </c>
      <c r="BG151" s="207"/>
      <c r="BH151" s="297" t="str">
        <f t="shared" si="36"/>
        <v/>
      </c>
      <c r="BJ151" s="139" t="str">
        <f t="shared" si="47"/>
        <v/>
      </c>
      <c r="BK151" s="207"/>
      <c r="BL151" s="297" t="str">
        <f t="shared" si="37"/>
        <v/>
      </c>
      <c r="BM151" s="207"/>
    </row>
    <row r="152" spans="2:65" ht="15.75" customHeight="1">
      <c r="B152" s="365"/>
      <c r="C152" s="101"/>
      <c r="D152" s="101"/>
      <c r="E152" s="101"/>
      <c r="F152" s="101"/>
      <c r="G152" s="101"/>
      <c r="H152" s="101"/>
      <c r="I152" s="101"/>
      <c r="J152" s="101"/>
      <c r="K152" s="27"/>
      <c r="L152" s="102"/>
      <c r="M152" s="207"/>
      <c r="N152" s="207"/>
      <c r="O152" s="142"/>
      <c r="P152" s="207"/>
      <c r="Q152" s="207"/>
      <c r="R152" s="237"/>
      <c r="S152" s="237"/>
      <c r="T152" s="237"/>
      <c r="U152" s="207"/>
      <c r="V152" s="237"/>
      <c r="W152" s="237"/>
      <c r="X152" s="237"/>
      <c r="Y152" s="237"/>
      <c r="Z152" s="174" t="str">
        <f t="shared" si="38"/>
        <v/>
      </c>
      <c r="AA152" s="207"/>
      <c r="AB152" s="299" t="str">
        <f t="shared" si="28"/>
        <v/>
      </c>
      <c r="AC152" s="280"/>
      <c r="AD152" s="174" t="str">
        <f t="shared" si="52"/>
        <v/>
      </c>
      <c r="AE152" s="207"/>
      <c r="AF152" s="299" t="str">
        <f t="shared" si="48"/>
        <v/>
      </c>
      <c r="AG152" s="207"/>
      <c r="AH152" s="174" t="str">
        <f t="shared" si="53"/>
        <v/>
      </c>
      <c r="AI152" s="207"/>
      <c r="AJ152" s="299" t="str">
        <f t="shared" si="49"/>
        <v/>
      </c>
      <c r="AK152" s="280"/>
      <c r="AL152" s="139" t="str">
        <f t="shared" si="41"/>
        <v/>
      </c>
      <c r="AM152" s="207"/>
      <c r="AN152" s="297" t="str">
        <f t="shared" si="31"/>
        <v/>
      </c>
      <c r="AP152" s="139" t="str">
        <f t="shared" si="42"/>
        <v/>
      </c>
      <c r="AQ152" s="207"/>
      <c r="AR152" s="297" t="str">
        <f t="shared" si="32"/>
        <v/>
      </c>
      <c r="AS152" s="207"/>
      <c r="AT152" s="174" t="str">
        <f t="shared" si="43"/>
        <v/>
      </c>
      <c r="AU152" s="207"/>
      <c r="AV152" s="299" t="str">
        <f t="shared" si="33"/>
        <v/>
      </c>
      <c r="AW152" s="207"/>
      <c r="AX152" s="174" t="str">
        <f t="shared" si="54"/>
        <v/>
      </c>
      <c r="AY152" s="207"/>
      <c r="AZ152" s="299" t="str">
        <f t="shared" si="50"/>
        <v/>
      </c>
      <c r="BA152" s="207"/>
      <c r="BB152" s="174" t="str">
        <f t="shared" si="55"/>
        <v/>
      </c>
      <c r="BC152" s="207"/>
      <c r="BD152" s="299" t="str">
        <f t="shared" si="51"/>
        <v/>
      </c>
      <c r="BE152" s="207"/>
      <c r="BF152" s="139" t="str">
        <f t="shared" si="46"/>
        <v/>
      </c>
      <c r="BG152" s="207"/>
      <c r="BH152" s="297" t="str">
        <f t="shared" si="36"/>
        <v/>
      </c>
      <c r="BJ152" s="139" t="str">
        <f t="shared" si="47"/>
        <v/>
      </c>
      <c r="BK152" s="207"/>
      <c r="BL152" s="297" t="str">
        <f t="shared" si="37"/>
        <v/>
      </c>
      <c r="BM152" s="207"/>
    </row>
    <row r="153" spans="2:65" ht="15.75" customHeight="1">
      <c r="B153" s="364">
        <v>67</v>
      </c>
      <c r="C153" s="21" t="s">
        <v>35</v>
      </c>
      <c r="D153" s="101" t="s">
        <v>95</v>
      </c>
      <c r="E153" s="101"/>
      <c r="F153" s="101"/>
      <c r="G153" s="101"/>
      <c r="H153" s="101"/>
      <c r="I153" s="101"/>
      <c r="J153" s="101"/>
      <c r="K153" s="24"/>
      <c r="L153" s="102" t="s">
        <v>29</v>
      </c>
      <c r="M153" s="207"/>
      <c r="N153" s="139">
        <f>VLOOKUP($B153,'[1]09-10-11'!$A$4:$EA$400,MATCH(N$2, '[1]09-10-11'!$A$4:$EA$4, 0))</f>
        <v>100381</v>
      </c>
      <c r="O153" s="142"/>
      <c r="P153" s="139">
        <f>VLOOKUP($B153,'[1]09-10-11'!$A$4:$EA$400,MATCH(P$2, '[1]09-10-11'!$A$4:$EA$4, 0))</f>
        <v>100381</v>
      </c>
      <c r="Q153" s="139"/>
      <c r="R153" s="139">
        <f>VLOOKUP($B153,'[1]09-10-11'!$A$4:$EA$400,MATCH(R$2, '[1]09-10-11'!$A$4:$EA$4, 0))</f>
        <v>100381</v>
      </c>
      <c r="S153" s="139"/>
      <c r="T153" s="139" t="e">
        <f>VLOOKUP($B153,'[1]09-10-11'!$A$4:$EA$400,MATCH(T$2, '[1]09-10-11'!$A$4:$EA$4, 0))</f>
        <v>#N/A</v>
      </c>
      <c r="U153" s="139"/>
      <c r="V153" s="139">
        <f>VLOOKUP($B153,'[1]09-10-11'!$A$4:$EA$400,MATCH(V$2, '[1]09-10-11'!$A$4:$EA$4, 0))</f>
        <v>100381</v>
      </c>
      <c r="W153" s="139"/>
      <c r="X153" s="139">
        <f>VLOOKUP($B153,'[1]09-10-11'!$A$4:$EA$400,MATCH(X$2, '[1]09-10-11'!$A$4:$EA$4, 0))</f>
        <v>130381</v>
      </c>
      <c r="Y153" s="53"/>
      <c r="Z153" s="174">
        <f t="shared" si="38"/>
        <v>30000</v>
      </c>
      <c r="AA153" s="174"/>
      <c r="AB153" s="299">
        <f t="shared" si="28"/>
        <v>0.29886133830107298</v>
      </c>
      <c r="AC153" s="280"/>
      <c r="AD153" s="174">
        <f t="shared" si="52"/>
        <v>30000</v>
      </c>
      <c r="AE153" s="174"/>
      <c r="AF153" s="299">
        <f t="shared" si="48"/>
        <v>0.29886133830107298</v>
      </c>
      <c r="AG153" s="174"/>
      <c r="AH153" s="174">
        <f t="shared" si="53"/>
        <v>30000</v>
      </c>
      <c r="AI153" s="174"/>
      <c r="AJ153" s="299">
        <f t="shared" si="49"/>
        <v>0.29886133830107298</v>
      </c>
      <c r="AK153" s="280"/>
      <c r="AL153" s="139">
        <f t="shared" si="41"/>
        <v>30000</v>
      </c>
      <c r="AM153" s="174"/>
      <c r="AN153" s="297">
        <f t="shared" si="31"/>
        <v>0.29886133830107298</v>
      </c>
      <c r="AP153" s="139" t="str">
        <f t="shared" si="42"/>
        <v/>
      </c>
      <c r="AQ153" s="174"/>
      <c r="AR153" s="297" t="e">
        <f t="shared" si="32"/>
        <v>#N/A</v>
      </c>
      <c r="AS153" s="174"/>
      <c r="AT153" s="174" t="str">
        <f t="shared" si="43"/>
        <v/>
      </c>
      <c r="AU153" s="174"/>
      <c r="AV153" s="299" t="e">
        <f t="shared" si="33"/>
        <v>#N/A</v>
      </c>
      <c r="AW153" s="174"/>
      <c r="AX153" s="174">
        <f t="shared" si="54"/>
        <v>0</v>
      </c>
      <c r="AY153" s="174"/>
      <c r="AZ153" s="299">
        <f t="shared" si="50"/>
        <v>0</v>
      </c>
      <c r="BA153" s="174"/>
      <c r="BB153" s="174">
        <f t="shared" si="55"/>
        <v>0</v>
      </c>
      <c r="BC153" s="174"/>
      <c r="BD153" s="299">
        <f t="shared" si="51"/>
        <v>0</v>
      </c>
      <c r="BE153" s="174"/>
      <c r="BF153" s="139">
        <f t="shared" si="46"/>
        <v>0</v>
      </c>
      <c r="BG153" s="174"/>
      <c r="BH153" s="297">
        <f t="shared" si="36"/>
        <v>0</v>
      </c>
      <c r="BJ153" s="139" t="str">
        <f t="shared" si="47"/>
        <v/>
      </c>
      <c r="BK153" s="174"/>
      <c r="BL153" s="297" t="e">
        <f t="shared" si="37"/>
        <v>#N/A</v>
      </c>
      <c r="BM153" s="174"/>
    </row>
    <row r="154" spans="2:65" ht="15.75" customHeight="1">
      <c r="B154" s="364">
        <v>68</v>
      </c>
      <c r="C154" s="21" t="s">
        <v>36</v>
      </c>
      <c r="D154" s="101" t="s">
        <v>96</v>
      </c>
      <c r="E154" s="101"/>
      <c r="F154" s="101"/>
      <c r="G154" s="101"/>
      <c r="H154" s="101"/>
      <c r="I154" s="101"/>
      <c r="J154" s="101"/>
      <c r="K154" s="24"/>
      <c r="L154" s="102" t="s">
        <v>29</v>
      </c>
      <c r="M154" s="207"/>
      <c r="N154" s="139">
        <f>VLOOKUP($B154,'[1]09-10-11'!$A$4:$EA$400,MATCH(N$2, '[1]09-10-11'!$A$4:$EA$4, 0))</f>
        <v>17993</v>
      </c>
      <c r="O154" s="142"/>
      <c r="P154" s="139">
        <f>VLOOKUP($B154,'[1]09-10-11'!$A$4:$EA$400,MATCH(P$2, '[1]09-10-11'!$A$4:$EA$4, 0))</f>
        <v>67993</v>
      </c>
      <c r="Q154" s="139"/>
      <c r="R154" s="139">
        <f>VLOOKUP($B154,'[1]09-10-11'!$A$4:$EA$400,MATCH(R$2, '[1]09-10-11'!$A$4:$EA$4, 0))</f>
        <v>37993</v>
      </c>
      <c r="S154" s="139"/>
      <c r="T154" s="139" t="e">
        <f>VLOOKUP($B154,'[1]09-10-11'!$A$4:$EA$400,MATCH(T$2, '[1]09-10-11'!$A$4:$EA$4, 0))</f>
        <v>#N/A</v>
      </c>
      <c r="U154" s="139"/>
      <c r="V154" s="139">
        <f>VLOOKUP($B154,'[1]09-10-11'!$A$4:$EA$400,MATCH(V$2, '[1]09-10-11'!$A$4:$EA$4, 0))</f>
        <v>37993</v>
      </c>
      <c r="W154" s="139"/>
      <c r="X154" s="139">
        <f>VLOOKUP($B154,'[1]09-10-11'!$A$4:$EA$400,MATCH(X$2, '[1]09-10-11'!$A$4:$EA$4, 0))</f>
        <v>67993</v>
      </c>
      <c r="Y154" s="53"/>
      <c r="Z154" s="174">
        <f t="shared" si="38"/>
        <v>30000</v>
      </c>
      <c r="AA154" s="174"/>
      <c r="AB154" s="299">
        <f t="shared" si="28"/>
        <v>0.78961914036796244</v>
      </c>
      <c r="AC154" s="280"/>
      <c r="AD154" s="174">
        <f t="shared" si="52"/>
        <v>0</v>
      </c>
      <c r="AE154" s="174"/>
      <c r="AF154" s="299">
        <f t="shared" si="48"/>
        <v>0</v>
      </c>
      <c r="AG154" s="174"/>
      <c r="AH154" s="174">
        <f t="shared" si="53"/>
        <v>50000</v>
      </c>
      <c r="AI154" s="174"/>
      <c r="AJ154" s="299">
        <f t="shared" si="49"/>
        <v>2.778858444950814</v>
      </c>
      <c r="AK154" s="280"/>
      <c r="AL154" s="139">
        <f t="shared" si="41"/>
        <v>30000</v>
      </c>
      <c r="AM154" s="174"/>
      <c r="AN154" s="297">
        <f t="shared" si="31"/>
        <v>0.78961914036796244</v>
      </c>
      <c r="AP154" s="139" t="str">
        <f t="shared" si="42"/>
        <v/>
      </c>
      <c r="AQ154" s="174"/>
      <c r="AR154" s="297" t="e">
        <f t="shared" si="32"/>
        <v>#N/A</v>
      </c>
      <c r="AS154" s="174"/>
      <c r="AT154" s="174" t="str">
        <f t="shared" si="43"/>
        <v/>
      </c>
      <c r="AU154" s="174"/>
      <c r="AV154" s="299" t="e">
        <f t="shared" si="33"/>
        <v>#N/A</v>
      </c>
      <c r="AW154" s="174"/>
      <c r="AX154" s="174">
        <f t="shared" si="54"/>
        <v>20000</v>
      </c>
      <c r="AY154" s="174"/>
      <c r="AZ154" s="299">
        <f t="shared" si="50"/>
        <v>1.1115433779803259</v>
      </c>
      <c r="BA154" s="174"/>
      <c r="BB154" s="174">
        <f t="shared" si="55"/>
        <v>-30000</v>
      </c>
      <c r="BC154" s="174"/>
      <c r="BD154" s="299">
        <f t="shared" si="51"/>
        <v>-0.44122189048872673</v>
      </c>
      <c r="BE154" s="174"/>
      <c r="BF154" s="139">
        <f t="shared" si="46"/>
        <v>0</v>
      </c>
      <c r="BG154" s="174"/>
      <c r="BH154" s="297">
        <f t="shared" si="36"/>
        <v>0</v>
      </c>
      <c r="BJ154" s="139" t="str">
        <f t="shared" si="47"/>
        <v/>
      </c>
      <c r="BK154" s="174"/>
      <c r="BL154" s="297" t="e">
        <f t="shared" si="37"/>
        <v>#N/A</v>
      </c>
      <c r="BM154" s="174"/>
    </row>
    <row r="155" spans="2:65" ht="15.75" customHeight="1">
      <c r="B155" s="364">
        <v>69</v>
      </c>
      <c r="C155" s="21" t="s">
        <v>37</v>
      </c>
      <c r="D155" s="101" t="s">
        <v>97</v>
      </c>
      <c r="E155" s="101"/>
      <c r="F155" s="101"/>
      <c r="G155" s="101"/>
      <c r="H155" s="101"/>
      <c r="I155" s="101"/>
      <c r="J155" s="101"/>
      <c r="K155" s="24"/>
      <c r="L155" s="102" t="s">
        <v>29</v>
      </c>
      <c r="M155" s="207"/>
      <c r="N155" s="141">
        <f>VLOOKUP($B155,'[1]09-10-11'!$A$4:$EA$400,MATCH(N$2, '[1]09-10-11'!$A$4:$EA$4, 0))</f>
        <v>5565</v>
      </c>
      <c r="O155" s="142"/>
      <c r="P155" s="141">
        <f>VLOOKUP($B155,'[1]09-10-11'!$A$4:$EA$400,MATCH(P$2, '[1]09-10-11'!$A$4:$EA$4, 0))</f>
        <v>5565</v>
      </c>
      <c r="Q155" s="141"/>
      <c r="R155" s="141">
        <f>VLOOKUP($B155,'[1]09-10-11'!$A$4:$EA$400,MATCH(R$2, '[1]09-10-11'!$A$4:$EA$4, 0))</f>
        <v>5565</v>
      </c>
      <c r="S155" s="141"/>
      <c r="T155" s="141" t="e">
        <f>VLOOKUP($B155,'[1]09-10-11'!$A$4:$EA$400,MATCH(T$2, '[1]09-10-11'!$A$4:$EA$4, 0))</f>
        <v>#N/A</v>
      </c>
      <c r="U155" s="141"/>
      <c r="V155" s="141">
        <f>VLOOKUP($B155,'[1]09-10-11'!$A$4:$EA$400,MATCH(V$2, '[1]09-10-11'!$A$4:$EA$4, 0))</f>
        <v>5565</v>
      </c>
      <c r="W155" s="141"/>
      <c r="X155" s="141">
        <f>VLOOKUP($B155,'[1]09-10-11'!$A$4:$EA$400,MATCH(X$2, '[1]09-10-11'!$A$4:$EA$4, 0))</f>
        <v>6565</v>
      </c>
      <c r="Y155" s="53"/>
      <c r="Z155" s="283">
        <f t="shared" si="38"/>
        <v>1000</v>
      </c>
      <c r="AA155" s="283"/>
      <c r="AB155" s="300">
        <f t="shared" si="28"/>
        <v>0.17969451931716085</v>
      </c>
      <c r="AC155" s="281"/>
      <c r="AD155" s="283">
        <f t="shared" si="52"/>
        <v>1000</v>
      </c>
      <c r="AE155" s="283"/>
      <c r="AF155" s="300">
        <f t="shared" si="48"/>
        <v>0.17969451931716085</v>
      </c>
      <c r="AG155" s="283"/>
      <c r="AH155" s="283">
        <f t="shared" si="53"/>
        <v>1000</v>
      </c>
      <c r="AI155" s="283"/>
      <c r="AJ155" s="300">
        <f t="shared" si="49"/>
        <v>0.17969451931716085</v>
      </c>
      <c r="AK155" s="261"/>
      <c r="AL155" s="141">
        <f t="shared" si="41"/>
        <v>1000</v>
      </c>
      <c r="AM155" s="283"/>
      <c r="AN155" s="298">
        <f t="shared" si="31"/>
        <v>0.17969451931716085</v>
      </c>
      <c r="AP155" s="141" t="str">
        <f t="shared" si="42"/>
        <v/>
      </c>
      <c r="AQ155" s="283"/>
      <c r="AR155" s="298" t="e">
        <f t="shared" si="32"/>
        <v>#N/A</v>
      </c>
      <c r="AS155" s="283"/>
      <c r="AT155" s="283" t="str">
        <f t="shared" si="43"/>
        <v/>
      </c>
      <c r="AU155" s="283"/>
      <c r="AV155" s="300" t="e">
        <f t="shared" si="33"/>
        <v>#N/A</v>
      </c>
      <c r="AW155" s="283"/>
      <c r="AX155" s="283">
        <f t="shared" si="54"/>
        <v>0</v>
      </c>
      <c r="AY155" s="283"/>
      <c r="AZ155" s="300">
        <f t="shared" si="50"/>
        <v>0</v>
      </c>
      <c r="BA155" s="283"/>
      <c r="BB155" s="283">
        <f t="shared" si="55"/>
        <v>0</v>
      </c>
      <c r="BC155" s="283"/>
      <c r="BD155" s="300">
        <f t="shared" si="51"/>
        <v>0</v>
      </c>
      <c r="BE155" s="283"/>
      <c r="BF155" s="141">
        <f t="shared" si="46"/>
        <v>0</v>
      </c>
      <c r="BG155" s="283"/>
      <c r="BH155" s="298">
        <f t="shared" si="36"/>
        <v>0</v>
      </c>
      <c r="BJ155" s="141" t="str">
        <f t="shared" si="47"/>
        <v/>
      </c>
      <c r="BK155" s="283"/>
      <c r="BL155" s="298" t="e">
        <f t="shared" si="37"/>
        <v>#N/A</v>
      </c>
      <c r="BM155" s="283"/>
    </row>
    <row r="156" spans="2:65" ht="15.75" customHeight="1">
      <c r="B156" s="364"/>
      <c r="C156" s="23"/>
      <c r="D156" s="101"/>
      <c r="E156" s="101"/>
      <c r="F156" s="101"/>
      <c r="G156" s="101"/>
      <c r="H156" s="101"/>
      <c r="I156" s="101"/>
      <c r="J156" s="101"/>
      <c r="K156" s="24"/>
      <c r="L156" s="102"/>
      <c r="M156" s="207"/>
      <c r="N156" s="207"/>
      <c r="O156" s="142"/>
      <c r="P156" s="207"/>
      <c r="Q156" s="207"/>
      <c r="R156" s="237"/>
      <c r="S156" s="237"/>
      <c r="T156" s="237"/>
      <c r="U156" s="207"/>
      <c r="V156" s="237"/>
      <c r="W156" s="237"/>
      <c r="X156" s="237"/>
      <c r="Y156" s="237"/>
      <c r="Z156" s="174" t="str">
        <f t="shared" si="38"/>
        <v/>
      </c>
      <c r="AA156" s="207"/>
      <c r="AB156" s="299" t="str">
        <f t="shared" si="28"/>
        <v/>
      </c>
      <c r="AC156" s="280"/>
      <c r="AD156" s="174" t="str">
        <f t="shared" si="52"/>
        <v/>
      </c>
      <c r="AE156" s="207"/>
      <c r="AF156" s="299" t="str">
        <f t="shared" si="48"/>
        <v/>
      </c>
      <c r="AG156" s="207"/>
      <c r="AH156" s="174" t="str">
        <f t="shared" si="53"/>
        <v/>
      </c>
      <c r="AI156" s="207"/>
      <c r="AJ156" s="299" t="str">
        <f t="shared" si="49"/>
        <v/>
      </c>
      <c r="AK156" s="280"/>
      <c r="AL156" s="139" t="str">
        <f t="shared" si="41"/>
        <v/>
      </c>
      <c r="AM156" s="207"/>
      <c r="AN156" s="297" t="str">
        <f t="shared" si="31"/>
        <v/>
      </c>
      <c r="AP156" s="139" t="str">
        <f t="shared" si="42"/>
        <v/>
      </c>
      <c r="AQ156" s="207"/>
      <c r="AR156" s="297" t="str">
        <f t="shared" si="32"/>
        <v/>
      </c>
      <c r="AS156" s="207"/>
      <c r="AT156" s="174" t="str">
        <f t="shared" si="43"/>
        <v/>
      </c>
      <c r="AU156" s="207"/>
      <c r="AV156" s="299" t="str">
        <f t="shared" si="33"/>
        <v/>
      </c>
      <c r="AW156" s="207"/>
      <c r="AX156" s="174" t="str">
        <f t="shared" si="54"/>
        <v/>
      </c>
      <c r="AY156" s="207"/>
      <c r="AZ156" s="299" t="str">
        <f t="shared" si="50"/>
        <v/>
      </c>
      <c r="BA156" s="207"/>
      <c r="BB156" s="174" t="str">
        <f t="shared" si="55"/>
        <v/>
      </c>
      <c r="BC156" s="207"/>
      <c r="BD156" s="299" t="str">
        <f t="shared" si="51"/>
        <v/>
      </c>
      <c r="BE156" s="207"/>
      <c r="BF156" s="139" t="str">
        <f t="shared" si="46"/>
        <v/>
      </c>
      <c r="BG156" s="207"/>
      <c r="BH156" s="297" t="str">
        <f t="shared" si="36"/>
        <v/>
      </c>
      <c r="BJ156" s="139" t="str">
        <f t="shared" si="47"/>
        <v/>
      </c>
      <c r="BK156" s="207"/>
      <c r="BL156" s="297" t="str">
        <f t="shared" si="37"/>
        <v/>
      </c>
      <c r="BM156" s="207"/>
    </row>
    <row r="157" spans="2:65" ht="15.75" customHeight="1">
      <c r="B157" s="364"/>
      <c r="C157" s="23"/>
      <c r="D157" s="101"/>
      <c r="E157" s="101"/>
      <c r="F157" s="101"/>
      <c r="G157" s="103" t="s">
        <v>40</v>
      </c>
      <c r="H157" s="103"/>
      <c r="I157" s="35"/>
      <c r="J157" s="35"/>
      <c r="K157" s="36"/>
      <c r="L157" s="37" t="s">
        <v>29</v>
      </c>
      <c r="M157" s="215"/>
      <c r="N157" s="150">
        <f>SUM(N153:N156)</f>
        <v>123939</v>
      </c>
      <c r="O157" s="147"/>
      <c r="P157" s="150">
        <f>SUM(P153:P156)</f>
        <v>173939</v>
      </c>
      <c r="Q157" s="150"/>
      <c r="R157" s="150">
        <f>SUM(R153:R156)</f>
        <v>143939</v>
      </c>
      <c r="S157" s="150"/>
      <c r="T157" s="150" t="e">
        <f>SUM(T153:T156)</f>
        <v>#N/A</v>
      </c>
      <c r="U157" s="150"/>
      <c r="V157" s="150">
        <f>SUM(V153:V156)</f>
        <v>143939</v>
      </c>
      <c r="W157" s="150"/>
      <c r="X157" s="150">
        <f>SUM(X153:X156)</f>
        <v>204939</v>
      </c>
      <c r="Y157" s="146"/>
      <c r="Z157" s="285">
        <f t="shared" si="38"/>
        <v>61000</v>
      </c>
      <c r="AA157" s="285"/>
      <c r="AB157" s="302">
        <f t="shared" si="28"/>
        <v>0.4237906335322601</v>
      </c>
      <c r="AC157" s="282"/>
      <c r="AD157" s="285">
        <f t="shared" si="52"/>
        <v>31000</v>
      </c>
      <c r="AE157" s="285"/>
      <c r="AF157" s="302">
        <f t="shared" si="48"/>
        <v>0.17822340015752647</v>
      </c>
      <c r="AG157" s="285"/>
      <c r="AH157" s="285">
        <f t="shared" si="53"/>
        <v>81000</v>
      </c>
      <c r="AI157" s="285"/>
      <c r="AJ157" s="302">
        <f t="shared" si="49"/>
        <v>0.65354730956357554</v>
      </c>
      <c r="AK157" s="282"/>
      <c r="AL157" s="150">
        <f t="shared" si="41"/>
        <v>61000</v>
      </c>
      <c r="AM157" s="285"/>
      <c r="AN157" s="301">
        <f t="shared" si="31"/>
        <v>0.4237906335322601</v>
      </c>
      <c r="AP157" s="150" t="str">
        <f t="shared" si="42"/>
        <v/>
      </c>
      <c r="AQ157" s="285"/>
      <c r="AR157" s="301" t="e">
        <f t="shared" si="32"/>
        <v>#N/A</v>
      </c>
      <c r="AS157" s="285"/>
      <c r="AT157" s="285" t="str">
        <f t="shared" si="43"/>
        <v/>
      </c>
      <c r="AU157" s="285"/>
      <c r="AV157" s="302" t="e">
        <f t="shared" si="33"/>
        <v>#N/A</v>
      </c>
      <c r="AW157" s="285"/>
      <c r="AX157" s="285">
        <f t="shared" si="54"/>
        <v>20000</v>
      </c>
      <c r="AY157" s="285"/>
      <c r="AZ157" s="302">
        <f t="shared" si="50"/>
        <v>0.1613697060650805</v>
      </c>
      <c r="BA157" s="285"/>
      <c r="BB157" s="285">
        <f t="shared" si="55"/>
        <v>-30000</v>
      </c>
      <c r="BC157" s="285"/>
      <c r="BD157" s="302">
        <f t="shared" si="51"/>
        <v>-0.17247425821696116</v>
      </c>
      <c r="BE157" s="285"/>
      <c r="BF157" s="150">
        <f t="shared" si="46"/>
        <v>0</v>
      </c>
      <c r="BG157" s="285"/>
      <c r="BH157" s="301">
        <f t="shared" si="36"/>
        <v>0</v>
      </c>
      <c r="BJ157" s="150" t="str">
        <f t="shared" si="47"/>
        <v/>
      </c>
      <c r="BK157" s="285"/>
      <c r="BL157" s="301" t="e">
        <f t="shared" si="37"/>
        <v>#N/A</v>
      </c>
      <c r="BM157" s="285"/>
    </row>
    <row r="158" spans="2:65" ht="15.75" customHeight="1">
      <c r="B158" s="365"/>
      <c r="C158" s="21"/>
      <c r="D158" s="125"/>
      <c r="E158" s="125"/>
      <c r="F158" s="125"/>
      <c r="G158" s="125"/>
      <c r="H158" s="125"/>
      <c r="I158" s="125"/>
      <c r="J158" s="125"/>
      <c r="K158" s="127"/>
      <c r="L158" s="40"/>
      <c r="M158" s="207"/>
      <c r="N158" s="207"/>
      <c r="O158" s="142"/>
      <c r="P158" s="207"/>
      <c r="Q158" s="207"/>
      <c r="R158" s="237"/>
      <c r="S158" s="237"/>
      <c r="T158" s="237"/>
      <c r="U158" s="207"/>
      <c r="V158" s="237"/>
      <c r="W158" s="237"/>
      <c r="X158" s="237"/>
      <c r="Y158" s="237"/>
      <c r="Z158" s="174" t="str">
        <f t="shared" si="38"/>
        <v/>
      </c>
      <c r="AA158" s="207"/>
      <c r="AB158" s="299" t="str">
        <f t="shared" si="28"/>
        <v/>
      </c>
      <c r="AC158" s="280"/>
      <c r="AD158" s="174" t="str">
        <f t="shared" si="52"/>
        <v/>
      </c>
      <c r="AE158" s="207"/>
      <c r="AF158" s="299" t="str">
        <f t="shared" si="48"/>
        <v/>
      </c>
      <c r="AG158" s="207"/>
      <c r="AH158" s="174" t="str">
        <f t="shared" si="53"/>
        <v/>
      </c>
      <c r="AI158" s="207"/>
      <c r="AJ158" s="299" t="str">
        <f t="shared" si="49"/>
        <v/>
      </c>
      <c r="AK158" s="280"/>
      <c r="AL158" s="139" t="str">
        <f t="shared" si="41"/>
        <v/>
      </c>
      <c r="AM158" s="207"/>
      <c r="AN158" s="297" t="str">
        <f t="shared" si="31"/>
        <v/>
      </c>
      <c r="AP158" s="139" t="str">
        <f t="shared" si="42"/>
        <v/>
      </c>
      <c r="AQ158" s="207"/>
      <c r="AR158" s="297" t="str">
        <f t="shared" si="32"/>
        <v/>
      </c>
      <c r="AS158" s="207"/>
      <c r="AT158" s="174" t="str">
        <f t="shared" si="43"/>
        <v/>
      </c>
      <c r="AU158" s="207"/>
      <c r="AV158" s="299" t="str">
        <f t="shared" si="33"/>
        <v/>
      </c>
      <c r="AW158" s="207"/>
      <c r="AX158" s="174" t="str">
        <f t="shared" si="54"/>
        <v/>
      </c>
      <c r="AY158" s="207"/>
      <c r="AZ158" s="299" t="str">
        <f t="shared" si="50"/>
        <v/>
      </c>
      <c r="BA158" s="207"/>
      <c r="BB158" s="174" t="str">
        <f t="shared" si="55"/>
        <v/>
      </c>
      <c r="BC158" s="207"/>
      <c r="BD158" s="299" t="str">
        <f t="shared" si="51"/>
        <v/>
      </c>
      <c r="BE158" s="207"/>
      <c r="BF158" s="139" t="str">
        <f t="shared" si="46"/>
        <v/>
      </c>
      <c r="BG158" s="207"/>
      <c r="BH158" s="297" t="str">
        <f t="shared" si="36"/>
        <v/>
      </c>
      <c r="BJ158" s="139" t="str">
        <f t="shared" si="47"/>
        <v/>
      </c>
      <c r="BK158" s="207"/>
      <c r="BL158" s="297" t="str">
        <f t="shared" si="37"/>
        <v/>
      </c>
      <c r="BM158" s="207"/>
    </row>
    <row r="159" spans="2:65" ht="15.75" customHeight="1">
      <c r="B159" s="365"/>
      <c r="C159" s="21"/>
      <c r="D159" s="125"/>
      <c r="E159" s="125"/>
      <c r="F159" s="125"/>
      <c r="G159" s="125"/>
      <c r="H159" s="125"/>
      <c r="I159" s="125"/>
      <c r="J159" s="125"/>
      <c r="K159" s="127"/>
      <c r="L159" s="40"/>
      <c r="M159" s="207"/>
      <c r="N159" s="207"/>
      <c r="O159" s="142"/>
      <c r="P159" s="207"/>
      <c r="Q159" s="207"/>
      <c r="R159" s="237"/>
      <c r="S159" s="237"/>
      <c r="T159" s="237"/>
      <c r="U159" s="207"/>
      <c r="V159" s="237"/>
      <c r="W159" s="237"/>
      <c r="X159" s="237"/>
      <c r="Y159" s="237"/>
      <c r="Z159" s="174" t="str">
        <f t="shared" si="38"/>
        <v/>
      </c>
      <c r="AA159" s="207"/>
      <c r="AB159" s="299" t="str">
        <f t="shared" si="28"/>
        <v/>
      </c>
      <c r="AC159" s="280"/>
      <c r="AD159" s="174" t="str">
        <f t="shared" si="52"/>
        <v/>
      </c>
      <c r="AE159" s="207"/>
      <c r="AF159" s="299" t="str">
        <f t="shared" si="48"/>
        <v/>
      </c>
      <c r="AG159" s="207"/>
      <c r="AH159" s="174" t="str">
        <f t="shared" si="53"/>
        <v/>
      </c>
      <c r="AI159" s="207"/>
      <c r="AJ159" s="299" t="str">
        <f t="shared" si="49"/>
        <v/>
      </c>
      <c r="AK159" s="280"/>
      <c r="AL159" s="139" t="str">
        <f t="shared" si="41"/>
        <v/>
      </c>
      <c r="AM159" s="207"/>
      <c r="AN159" s="297" t="str">
        <f t="shared" si="31"/>
        <v/>
      </c>
      <c r="AP159" s="139" t="str">
        <f t="shared" si="42"/>
        <v/>
      </c>
      <c r="AQ159" s="207"/>
      <c r="AR159" s="297" t="str">
        <f t="shared" si="32"/>
        <v/>
      </c>
      <c r="AS159" s="207"/>
      <c r="AT159" s="174" t="str">
        <f t="shared" si="43"/>
        <v/>
      </c>
      <c r="AU159" s="207"/>
      <c r="AV159" s="299" t="str">
        <f t="shared" si="33"/>
        <v/>
      </c>
      <c r="AW159" s="207"/>
      <c r="AX159" s="174" t="str">
        <f t="shared" si="54"/>
        <v/>
      </c>
      <c r="AY159" s="207"/>
      <c r="AZ159" s="299" t="str">
        <f t="shared" si="50"/>
        <v/>
      </c>
      <c r="BA159" s="207"/>
      <c r="BB159" s="174" t="str">
        <f t="shared" si="55"/>
        <v/>
      </c>
      <c r="BC159" s="207"/>
      <c r="BD159" s="299" t="str">
        <f t="shared" si="51"/>
        <v/>
      </c>
      <c r="BE159" s="207"/>
      <c r="BF159" s="139" t="str">
        <f t="shared" si="46"/>
        <v/>
      </c>
      <c r="BG159" s="207"/>
      <c r="BH159" s="297" t="str">
        <f t="shared" si="36"/>
        <v/>
      </c>
      <c r="BJ159" s="139" t="str">
        <f t="shared" si="47"/>
        <v/>
      </c>
      <c r="BK159" s="207"/>
      <c r="BL159" s="297" t="str">
        <f t="shared" si="37"/>
        <v/>
      </c>
      <c r="BM159" s="207"/>
    </row>
    <row r="160" spans="2:65" ht="15.75" customHeight="1">
      <c r="B160" s="365"/>
      <c r="C160" s="21"/>
      <c r="D160" s="125"/>
      <c r="E160" s="125"/>
      <c r="F160" s="125"/>
      <c r="G160" s="125"/>
      <c r="H160" s="125"/>
      <c r="I160" s="125"/>
      <c r="J160" s="125"/>
      <c r="K160" s="127"/>
      <c r="L160" s="40"/>
      <c r="M160" s="207"/>
      <c r="N160" s="207"/>
      <c r="O160" s="142"/>
      <c r="P160" s="207"/>
      <c r="Q160" s="207"/>
      <c r="R160" s="237"/>
      <c r="S160" s="237"/>
      <c r="T160" s="237"/>
      <c r="U160" s="207"/>
      <c r="V160" s="237"/>
      <c r="W160" s="237"/>
      <c r="X160" s="237"/>
      <c r="Y160" s="237"/>
      <c r="Z160" s="174" t="str">
        <f t="shared" si="38"/>
        <v/>
      </c>
      <c r="AA160" s="207"/>
      <c r="AB160" s="299" t="str">
        <f t="shared" si="28"/>
        <v/>
      </c>
      <c r="AC160" s="280"/>
      <c r="AD160" s="174" t="str">
        <f t="shared" si="52"/>
        <v/>
      </c>
      <c r="AE160" s="207"/>
      <c r="AF160" s="299" t="str">
        <f t="shared" si="48"/>
        <v/>
      </c>
      <c r="AG160" s="207"/>
      <c r="AH160" s="174" t="str">
        <f t="shared" si="53"/>
        <v/>
      </c>
      <c r="AI160" s="207"/>
      <c r="AJ160" s="299" t="str">
        <f t="shared" si="49"/>
        <v/>
      </c>
      <c r="AK160" s="280"/>
      <c r="AL160" s="139" t="str">
        <f t="shared" si="41"/>
        <v/>
      </c>
      <c r="AM160" s="207"/>
      <c r="AN160" s="297" t="str">
        <f t="shared" si="31"/>
        <v/>
      </c>
      <c r="AP160" s="139" t="str">
        <f t="shared" si="42"/>
        <v/>
      </c>
      <c r="AQ160" s="207"/>
      <c r="AR160" s="297" t="str">
        <f t="shared" si="32"/>
        <v/>
      </c>
      <c r="AS160" s="207"/>
      <c r="AT160" s="174" t="str">
        <f t="shared" si="43"/>
        <v/>
      </c>
      <c r="AU160" s="207"/>
      <c r="AV160" s="299" t="str">
        <f t="shared" si="33"/>
        <v/>
      </c>
      <c r="AW160" s="207"/>
      <c r="AX160" s="174" t="str">
        <f t="shared" si="54"/>
        <v/>
      </c>
      <c r="AY160" s="207"/>
      <c r="AZ160" s="299" t="str">
        <f t="shared" si="50"/>
        <v/>
      </c>
      <c r="BA160" s="207"/>
      <c r="BB160" s="174" t="str">
        <f t="shared" si="55"/>
        <v/>
      </c>
      <c r="BC160" s="207"/>
      <c r="BD160" s="299" t="str">
        <f t="shared" si="51"/>
        <v/>
      </c>
      <c r="BE160" s="207"/>
      <c r="BF160" s="139" t="str">
        <f t="shared" si="46"/>
        <v/>
      </c>
      <c r="BG160" s="207"/>
      <c r="BH160" s="297" t="str">
        <f t="shared" si="36"/>
        <v/>
      </c>
      <c r="BJ160" s="139" t="str">
        <f t="shared" si="47"/>
        <v/>
      </c>
      <c r="BK160" s="207"/>
      <c r="BL160" s="297" t="str">
        <f t="shared" si="37"/>
        <v/>
      </c>
      <c r="BM160" s="207"/>
    </row>
    <row r="161" spans="2:65" ht="15.75" customHeight="1">
      <c r="B161" s="365"/>
      <c r="C161" s="101" t="s">
        <v>277</v>
      </c>
      <c r="D161" s="101"/>
      <c r="E161" s="101"/>
      <c r="F161" s="101"/>
      <c r="G161" s="101"/>
      <c r="H161" s="101"/>
      <c r="I161" s="101"/>
      <c r="J161" s="101"/>
      <c r="K161" s="27"/>
      <c r="L161" s="102"/>
      <c r="M161" s="207"/>
      <c r="N161" s="139">
        <f>SUM(N162+N163)</f>
        <v>21824635</v>
      </c>
      <c r="O161" s="142"/>
      <c r="P161" s="139">
        <f>SUM(P162+P163)</f>
        <v>25147802</v>
      </c>
      <c r="Q161" s="139"/>
      <c r="R161" s="139">
        <f>SUM(R162+R163)</f>
        <v>19869657</v>
      </c>
      <c r="S161" s="139"/>
      <c r="T161" s="139" t="e">
        <f>SUM(T162+T163)</f>
        <v>#N/A</v>
      </c>
      <c r="U161" s="139"/>
      <c r="V161" s="139">
        <f>SUM(V162+V163)</f>
        <v>22144776</v>
      </c>
      <c r="W161" s="139"/>
      <c r="X161" s="139">
        <f>SUM(X162+X163)</f>
        <v>25198802</v>
      </c>
      <c r="Y161" s="53"/>
      <c r="Z161" s="174">
        <f t="shared" si="38"/>
        <v>3054026</v>
      </c>
      <c r="AA161" s="174"/>
      <c r="AB161" s="299">
        <f t="shared" si="28"/>
        <v>0.1379118036687299</v>
      </c>
      <c r="AC161" s="280"/>
      <c r="AD161" s="174">
        <f t="shared" si="52"/>
        <v>51000</v>
      </c>
      <c r="AE161" s="174"/>
      <c r="AF161" s="299">
        <f t="shared" si="48"/>
        <v>2.0280102412131296E-3</v>
      </c>
      <c r="AG161" s="174"/>
      <c r="AH161" s="174">
        <f t="shared" si="53"/>
        <v>3374167</v>
      </c>
      <c r="AI161" s="174"/>
      <c r="AJ161" s="299">
        <f t="shared" si="49"/>
        <v>0.15460359359961795</v>
      </c>
      <c r="AK161" s="280"/>
      <c r="AL161" s="139">
        <f t="shared" si="41"/>
        <v>5329145</v>
      </c>
      <c r="AM161" s="174"/>
      <c r="AN161" s="297">
        <f t="shared" si="31"/>
        <v>0.26820518341106747</v>
      </c>
      <c r="AP161" s="139" t="str">
        <f t="shared" si="42"/>
        <v/>
      </c>
      <c r="AQ161" s="174"/>
      <c r="AR161" s="297" t="e">
        <f t="shared" si="32"/>
        <v>#N/A</v>
      </c>
      <c r="AS161" s="174"/>
      <c r="AT161" s="174" t="str">
        <f t="shared" si="43"/>
        <v/>
      </c>
      <c r="AU161" s="174"/>
      <c r="AV161" s="299" t="e">
        <f t="shared" si="33"/>
        <v>#N/A</v>
      </c>
      <c r="AW161" s="174"/>
      <c r="AX161" s="174">
        <f t="shared" si="54"/>
        <v>320141</v>
      </c>
      <c r="AY161" s="174"/>
      <c r="AZ161" s="299">
        <f t="shared" si="50"/>
        <v>1.4668790566256806E-2</v>
      </c>
      <c r="BA161" s="174"/>
      <c r="BB161" s="174">
        <f t="shared" si="55"/>
        <v>-3003026</v>
      </c>
      <c r="BC161" s="174"/>
      <c r="BD161" s="299">
        <f t="shared" si="51"/>
        <v>-0.11941504867900588</v>
      </c>
      <c r="BE161" s="174"/>
      <c r="BF161" s="139">
        <f t="shared" si="46"/>
        <v>2275119</v>
      </c>
      <c r="BG161" s="174"/>
      <c r="BH161" s="297">
        <f t="shared" si="36"/>
        <v>0.11450217786849559</v>
      </c>
      <c r="BJ161" s="139" t="str">
        <f t="shared" si="47"/>
        <v/>
      </c>
      <c r="BK161" s="174"/>
      <c r="BL161" s="297" t="e">
        <f t="shared" si="37"/>
        <v>#N/A</v>
      </c>
      <c r="BM161" s="174"/>
    </row>
    <row r="162" spans="2:65" ht="15.75" customHeight="1">
      <c r="B162" s="365"/>
      <c r="C162" s="101"/>
      <c r="D162" s="101" t="s">
        <v>58</v>
      </c>
      <c r="E162" s="101"/>
      <c r="F162" s="101"/>
      <c r="G162" s="101"/>
      <c r="H162" s="101"/>
      <c r="I162" s="101"/>
      <c r="J162" s="101"/>
      <c r="K162" s="27"/>
      <c r="L162" s="102" t="s">
        <v>29</v>
      </c>
      <c r="M162" s="207"/>
      <c r="N162" s="139">
        <f>N70+N87+N103+N131+N149+N157</f>
        <v>21824635</v>
      </c>
      <c r="O162" s="142"/>
      <c r="P162" s="139">
        <f>P70+P87+P103+P131+P149+P157</f>
        <v>23847820</v>
      </c>
      <c r="Q162" s="139"/>
      <c r="R162" s="139">
        <f>R70+R87+R103+R131+R149+R157</f>
        <v>19869657</v>
      </c>
      <c r="S162" s="139"/>
      <c r="T162" s="139" t="e">
        <f>T70+T87+T103+T131+T149+T157</f>
        <v>#N/A</v>
      </c>
      <c r="U162" s="139"/>
      <c r="V162" s="139">
        <f>V70+V87+V103+V131+V149+V157</f>
        <v>22144776</v>
      </c>
      <c r="W162" s="139"/>
      <c r="X162" s="139">
        <f>X70+X87+X103+X131+X149+X157</f>
        <v>23898820</v>
      </c>
      <c r="Y162" s="53"/>
      <c r="Z162" s="174">
        <f t="shared" si="38"/>
        <v>1754044</v>
      </c>
      <c r="AA162" s="174"/>
      <c r="AB162" s="299">
        <f t="shared" si="28"/>
        <v>7.9208026308326573E-2</v>
      </c>
      <c r="AC162" s="280"/>
      <c r="AD162" s="174">
        <f t="shared" si="52"/>
        <v>51000</v>
      </c>
      <c r="AE162" s="174"/>
      <c r="AF162" s="299">
        <f t="shared" si="48"/>
        <v>2.1385602541448279E-3</v>
      </c>
      <c r="AG162" s="174"/>
      <c r="AH162" s="174">
        <f t="shared" si="53"/>
        <v>2074185</v>
      </c>
      <c r="AI162" s="174"/>
      <c r="AJ162" s="299">
        <f t="shared" si="49"/>
        <v>9.5038702823666998E-2</v>
      </c>
      <c r="AK162" s="280"/>
      <c r="AL162" s="139">
        <f t="shared" si="41"/>
        <v>4029163</v>
      </c>
      <c r="AM162" s="174"/>
      <c r="AN162" s="297">
        <f t="shared" si="31"/>
        <v>0.20277969569379084</v>
      </c>
      <c r="AP162" s="174" t="str">
        <f t="shared" si="42"/>
        <v/>
      </c>
      <c r="AQ162" s="174"/>
      <c r="AR162" s="299" t="e">
        <f t="shared" si="32"/>
        <v>#N/A</v>
      </c>
      <c r="AS162" s="174"/>
      <c r="AT162" s="174" t="str">
        <f t="shared" si="43"/>
        <v/>
      </c>
      <c r="AU162" s="174"/>
      <c r="AV162" s="299" t="e">
        <f t="shared" si="33"/>
        <v>#N/A</v>
      </c>
      <c r="AW162" s="174"/>
      <c r="AX162" s="174">
        <f t="shared" si="54"/>
        <v>320141</v>
      </c>
      <c r="AY162" s="174"/>
      <c r="AZ162" s="299">
        <f t="shared" si="50"/>
        <v>1.4668790566256806E-2</v>
      </c>
      <c r="BA162" s="174"/>
      <c r="BB162" s="174">
        <f t="shared" si="55"/>
        <v>-1703044</v>
      </c>
      <c r="BC162" s="174"/>
      <c r="BD162" s="299">
        <f t="shared" si="51"/>
        <v>-7.1412984499212073E-2</v>
      </c>
      <c r="BE162" s="174"/>
      <c r="BF162" s="139">
        <f t="shared" si="46"/>
        <v>2275119</v>
      </c>
      <c r="BG162" s="174"/>
      <c r="BH162" s="297">
        <f t="shared" si="36"/>
        <v>0.11450217786849559</v>
      </c>
      <c r="BJ162" s="174" t="str">
        <f t="shared" si="47"/>
        <v/>
      </c>
      <c r="BK162" s="174"/>
      <c r="BL162" s="299" t="e">
        <f t="shared" si="37"/>
        <v>#N/A</v>
      </c>
      <c r="BM162" s="174"/>
    </row>
    <row r="163" spans="2:65" ht="15.75" customHeight="1">
      <c r="B163" s="365"/>
      <c r="C163" s="101"/>
      <c r="D163" s="101" t="s">
        <v>72</v>
      </c>
      <c r="E163" s="101"/>
      <c r="F163" s="101"/>
      <c r="G163" s="101"/>
      <c r="H163" s="101"/>
      <c r="I163" s="101"/>
      <c r="J163" s="101"/>
      <c r="K163" s="27"/>
      <c r="L163" s="102" t="s">
        <v>33</v>
      </c>
      <c r="M163" s="207"/>
      <c r="N163" s="139">
        <f>N88</f>
        <v>0</v>
      </c>
      <c r="O163" s="142"/>
      <c r="P163" s="139">
        <f>P88</f>
        <v>1299982</v>
      </c>
      <c r="Q163" s="139"/>
      <c r="R163" s="139">
        <f>R88</f>
        <v>0</v>
      </c>
      <c r="S163" s="139"/>
      <c r="T163" s="139" t="e">
        <f>T88</f>
        <v>#N/A</v>
      </c>
      <c r="U163" s="139"/>
      <c r="V163" s="139">
        <f>V88</f>
        <v>0</v>
      </c>
      <c r="W163" s="139"/>
      <c r="X163" s="139">
        <f>X88</f>
        <v>1299982</v>
      </c>
      <c r="Y163" s="53"/>
      <c r="Z163" s="174">
        <f t="shared" si="38"/>
        <v>1299982</v>
      </c>
      <c r="AA163" s="174"/>
      <c r="AB163" s="299" t="str">
        <f t="shared" si="28"/>
        <v>---</v>
      </c>
      <c r="AC163" s="280"/>
      <c r="AD163" s="174">
        <f t="shared" si="52"/>
        <v>0</v>
      </c>
      <c r="AE163" s="174"/>
      <c r="AF163" s="299">
        <f t="shared" si="48"/>
        <v>0</v>
      </c>
      <c r="AG163" s="174"/>
      <c r="AH163" s="174">
        <f t="shared" si="53"/>
        <v>1299982</v>
      </c>
      <c r="AI163" s="174"/>
      <c r="AJ163" s="299" t="str">
        <f t="shared" si="49"/>
        <v>---</v>
      </c>
      <c r="AK163" s="280"/>
      <c r="AL163" s="139">
        <f t="shared" si="41"/>
        <v>1299982</v>
      </c>
      <c r="AM163" s="174"/>
      <c r="AN163" s="297" t="str">
        <f t="shared" si="31"/>
        <v>---</v>
      </c>
      <c r="AP163" s="174" t="str">
        <f t="shared" si="42"/>
        <v/>
      </c>
      <c r="AQ163" s="174"/>
      <c r="AR163" s="299" t="e">
        <f t="shared" si="32"/>
        <v>#N/A</v>
      </c>
      <c r="AS163" s="174"/>
      <c r="AT163" s="174" t="str">
        <f t="shared" si="43"/>
        <v/>
      </c>
      <c r="AU163" s="174"/>
      <c r="AV163" s="299" t="e">
        <f t="shared" si="33"/>
        <v>#N/A</v>
      </c>
      <c r="AW163" s="174"/>
      <c r="AX163" s="174">
        <f t="shared" si="54"/>
        <v>0</v>
      </c>
      <c r="AY163" s="174"/>
      <c r="AZ163" s="299" t="str">
        <f t="shared" si="50"/>
        <v>---</v>
      </c>
      <c r="BA163" s="174"/>
      <c r="BB163" s="174">
        <f t="shared" si="55"/>
        <v>-1299982</v>
      </c>
      <c r="BC163" s="174"/>
      <c r="BD163" s="299">
        <f t="shared" si="51"/>
        <v>-1</v>
      </c>
      <c r="BE163" s="174"/>
      <c r="BF163" s="139">
        <f t="shared" si="46"/>
        <v>0</v>
      </c>
      <c r="BG163" s="174"/>
      <c r="BH163" s="297" t="str">
        <f t="shared" si="36"/>
        <v>---</v>
      </c>
      <c r="BJ163" s="174" t="str">
        <f t="shared" si="47"/>
        <v/>
      </c>
      <c r="BK163" s="174"/>
      <c r="BL163" s="299" t="e">
        <f t="shared" si="37"/>
        <v>#N/A</v>
      </c>
      <c r="BM163" s="174"/>
    </row>
    <row r="164" spans="2:65" ht="15.75" customHeight="1">
      <c r="B164" s="365"/>
      <c r="C164" s="101"/>
      <c r="D164" s="101"/>
      <c r="E164" s="101"/>
      <c r="F164" s="101"/>
      <c r="G164" s="101"/>
      <c r="H164" s="101"/>
      <c r="I164" s="101"/>
      <c r="J164" s="101"/>
      <c r="K164" s="27"/>
      <c r="L164" s="102"/>
      <c r="M164" s="207"/>
      <c r="N164" s="139"/>
      <c r="O164" s="142"/>
      <c r="P164" s="139"/>
      <c r="Q164" s="139"/>
      <c r="R164" s="139"/>
      <c r="S164" s="139"/>
      <c r="T164" s="139"/>
      <c r="U164" s="139"/>
      <c r="V164" s="139"/>
      <c r="W164" s="139"/>
      <c r="X164" s="139"/>
      <c r="Y164" s="53"/>
      <c r="Z164" s="174" t="str">
        <f t="shared" si="38"/>
        <v/>
      </c>
      <c r="AA164" s="174"/>
      <c r="AB164" s="299" t="str">
        <f t="shared" si="28"/>
        <v/>
      </c>
      <c r="AC164" s="280"/>
      <c r="AD164" s="174" t="str">
        <f t="shared" si="52"/>
        <v/>
      </c>
      <c r="AE164" s="174"/>
      <c r="AF164" s="299" t="str">
        <f t="shared" si="48"/>
        <v/>
      </c>
      <c r="AG164" s="174"/>
      <c r="AH164" s="174" t="str">
        <f t="shared" si="53"/>
        <v/>
      </c>
      <c r="AI164" s="174"/>
      <c r="AJ164" s="299" t="str">
        <f t="shared" si="49"/>
        <v/>
      </c>
      <c r="AK164" s="280"/>
      <c r="AL164" s="139" t="str">
        <f t="shared" si="41"/>
        <v/>
      </c>
      <c r="AM164" s="174"/>
      <c r="AN164" s="297" t="str">
        <f t="shared" si="31"/>
        <v/>
      </c>
      <c r="AP164" s="139" t="str">
        <f t="shared" si="42"/>
        <v/>
      </c>
      <c r="AQ164" s="174"/>
      <c r="AR164" s="297" t="str">
        <f t="shared" si="32"/>
        <v/>
      </c>
      <c r="AS164" s="174"/>
      <c r="AT164" s="174" t="str">
        <f t="shared" si="43"/>
        <v/>
      </c>
      <c r="AU164" s="174"/>
      <c r="AV164" s="299" t="str">
        <f t="shared" si="33"/>
        <v/>
      </c>
      <c r="AW164" s="174"/>
      <c r="AX164" s="174" t="str">
        <f t="shared" si="54"/>
        <v/>
      </c>
      <c r="AY164" s="174"/>
      <c r="AZ164" s="299" t="str">
        <f t="shared" si="50"/>
        <v/>
      </c>
      <c r="BA164" s="174"/>
      <c r="BB164" s="174" t="str">
        <f t="shared" si="55"/>
        <v/>
      </c>
      <c r="BC164" s="174"/>
      <c r="BD164" s="299" t="str">
        <f t="shared" si="51"/>
        <v/>
      </c>
      <c r="BE164" s="174"/>
      <c r="BF164" s="139" t="str">
        <f t="shared" si="46"/>
        <v/>
      </c>
      <c r="BG164" s="174"/>
      <c r="BH164" s="297" t="str">
        <f t="shared" si="36"/>
        <v/>
      </c>
      <c r="BJ164" s="139" t="str">
        <f t="shared" si="47"/>
        <v/>
      </c>
      <c r="BK164" s="174"/>
      <c r="BL164" s="297" t="str">
        <f t="shared" si="37"/>
        <v/>
      </c>
      <c r="BM164" s="174"/>
    </row>
    <row r="165" spans="2:65" ht="15.75" customHeight="1">
      <c r="B165" s="365"/>
      <c r="C165" s="101" t="s">
        <v>56</v>
      </c>
      <c r="D165" s="101"/>
      <c r="E165" s="101"/>
      <c r="F165" s="101"/>
      <c r="G165" s="101"/>
      <c r="H165" s="101"/>
      <c r="I165" s="101"/>
      <c r="J165" s="101"/>
      <c r="K165" s="27"/>
      <c r="L165" s="102"/>
      <c r="M165" s="207"/>
      <c r="N165" s="139">
        <f>SUM(N166+N167)</f>
        <v>21824635</v>
      </c>
      <c r="O165" s="123"/>
      <c r="P165" s="139">
        <f>SUM(P166+P167)</f>
        <v>25147802</v>
      </c>
      <c r="Q165" s="139"/>
      <c r="R165" s="139">
        <f>SUM(R166+R167)</f>
        <v>19869657</v>
      </c>
      <c r="S165" s="139"/>
      <c r="T165" s="139" t="e">
        <f>SUM(T166+T167)</f>
        <v>#N/A</v>
      </c>
      <c r="U165" s="139"/>
      <c r="V165" s="139">
        <f>SUM(V166+V167)</f>
        <v>22144776</v>
      </c>
      <c r="W165" s="139"/>
      <c r="X165" s="139">
        <f>SUM(X166+X167)</f>
        <v>25198802</v>
      </c>
      <c r="Y165" s="53"/>
      <c r="Z165" s="174">
        <f t="shared" si="38"/>
        <v>3054026</v>
      </c>
      <c r="AA165" s="174"/>
      <c r="AB165" s="299">
        <f t="shared" si="28"/>
        <v>0.1379118036687299</v>
      </c>
      <c r="AC165" s="280"/>
      <c r="AD165" s="174">
        <f t="shared" si="52"/>
        <v>51000</v>
      </c>
      <c r="AE165" s="174"/>
      <c r="AF165" s="299">
        <f t="shared" si="48"/>
        <v>2.0280102412131296E-3</v>
      </c>
      <c r="AG165" s="174"/>
      <c r="AH165" s="174">
        <f t="shared" si="53"/>
        <v>3374167</v>
      </c>
      <c r="AI165" s="174"/>
      <c r="AJ165" s="299">
        <f t="shared" si="49"/>
        <v>0.15460359359961795</v>
      </c>
      <c r="AK165" s="280"/>
      <c r="AL165" s="139">
        <f t="shared" si="41"/>
        <v>5329145</v>
      </c>
      <c r="AM165" s="174"/>
      <c r="AN165" s="297">
        <f t="shared" si="31"/>
        <v>0.26820518341106747</v>
      </c>
      <c r="AP165" s="139" t="str">
        <f t="shared" si="42"/>
        <v/>
      </c>
      <c r="AQ165" s="174"/>
      <c r="AR165" s="297" t="e">
        <f t="shared" si="32"/>
        <v>#N/A</v>
      </c>
      <c r="AS165" s="174"/>
      <c r="AT165" s="174" t="str">
        <f t="shared" si="43"/>
        <v/>
      </c>
      <c r="AU165" s="174"/>
      <c r="AV165" s="299" t="e">
        <f t="shared" si="33"/>
        <v>#N/A</v>
      </c>
      <c r="AW165" s="174"/>
      <c r="AX165" s="174">
        <f t="shared" si="54"/>
        <v>320141</v>
      </c>
      <c r="AY165" s="174"/>
      <c r="AZ165" s="299">
        <f t="shared" si="50"/>
        <v>1.4668790566256806E-2</v>
      </c>
      <c r="BA165" s="174"/>
      <c r="BB165" s="174">
        <f t="shared" si="55"/>
        <v>-3003026</v>
      </c>
      <c r="BC165" s="174"/>
      <c r="BD165" s="299">
        <f t="shared" si="51"/>
        <v>-0.11941504867900588</v>
      </c>
      <c r="BE165" s="174"/>
      <c r="BF165" s="139">
        <f t="shared" si="46"/>
        <v>2275119</v>
      </c>
      <c r="BG165" s="174"/>
      <c r="BH165" s="297">
        <f t="shared" si="36"/>
        <v>0.11450217786849559</v>
      </c>
      <c r="BJ165" s="139" t="str">
        <f t="shared" si="47"/>
        <v/>
      </c>
      <c r="BK165" s="174"/>
      <c r="BL165" s="297" t="e">
        <f t="shared" si="37"/>
        <v>#N/A</v>
      </c>
      <c r="BM165" s="174"/>
    </row>
    <row r="166" spans="2:65" ht="15.75" customHeight="1">
      <c r="B166" s="365"/>
      <c r="C166" s="101"/>
      <c r="D166" s="101" t="s">
        <v>58</v>
      </c>
      <c r="E166" s="101"/>
      <c r="F166" s="101"/>
      <c r="G166" s="101"/>
      <c r="H166" s="101"/>
      <c r="I166" s="101"/>
      <c r="J166" s="101"/>
      <c r="K166" s="27"/>
      <c r="L166" s="102" t="s">
        <v>29</v>
      </c>
      <c r="M166" s="207"/>
      <c r="N166" s="139">
        <f>N71+N87+N103+N132+N149+N157</f>
        <v>21824635</v>
      </c>
      <c r="O166" s="123"/>
      <c r="P166" s="139">
        <f>P71+P87+P103+P132+P149+P157</f>
        <v>23847820</v>
      </c>
      <c r="Q166" s="139"/>
      <c r="R166" s="139">
        <f>R71+R87+R103+R132+R149+R157</f>
        <v>19869657</v>
      </c>
      <c r="S166" s="139"/>
      <c r="T166" s="139" t="e">
        <f>T71+T87+T103+T132+T149+T157</f>
        <v>#N/A</v>
      </c>
      <c r="U166" s="139"/>
      <c r="V166" s="139">
        <f>V71+V87+V103+V132+V149+V157</f>
        <v>22144776</v>
      </c>
      <c r="W166" s="139"/>
      <c r="X166" s="139">
        <f>X71+X87+X103+X132+X149+X157</f>
        <v>23898820</v>
      </c>
      <c r="Y166" s="53"/>
      <c r="Z166" s="174">
        <f t="shared" si="38"/>
        <v>1754044</v>
      </c>
      <c r="AA166" s="174"/>
      <c r="AB166" s="299">
        <f t="shared" si="28"/>
        <v>7.9208026308326573E-2</v>
      </c>
      <c r="AC166" s="280"/>
      <c r="AD166" s="174">
        <f t="shared" si="52"/>
        <v>51000</v>
      </c>
      <c r="AE166" s="174"/>
      <c r="AF166" s="299">
        <f t="shared" si="48"/>
        <v>2.1385602541448279E-3</v>
      </c>
      <c r="AG166" s="174"/>
      <c r="AH166" s="174">
        <f t="shared" si="53"/>
        <v>2074185</v>
      </c>
      <c r="AI166" s="174"/>
      <c r="AJ166" s="299">
        <f t="shared" si="49"/>
        <v>9.5038702823666998E-2</v>
      </c>
      <c r="AK166" s="280"/>
      <c r="AL166" s="139">
        <f t="shared" si="41"/>
        <v>4029163</v>
      </c>
      <c r="AM166" s="174"/>
      <c r="AN166" s="297">
        <f t="shared" si="31"/>
        <v>0.20277969569379084</v>
      </c>
      <c r="AP166" s="139" t="str">
        <f t="shared" si="42"/>
        <v/>
      </c>
      <c r="AQ166" s="174"/>
      <c r="AR166" s="297" t="e">
        <f t="shared" si="32"/>
        <v>#N/A</v>
      </c>
      <c r="AS166" s="174"/>
      <c r="AT166" s="174" t="str">
        <f t="shared" si="43"/>
        <v/>
      </c>
      <c r="AU166" s="174"/>
      <c r="AV166" s="299" t="e">
        <f t="shared" si="33"/>
        <v>#N/A</v>
      </c>
      <c r="AW166" s="174"/>
      <c r="AX166" s="174">
        <f t="shared" si="54"/>
        <v>320141</v>
      </c>
      <c r="AY166" s="174"/>
      <c r="AZ166" s="299">
        <f t="shared" si="50"/>
        <v>1.4668790566256806E-2</v>
      </c>
      <c r="BA166" s="174"/>
      <c r="BB166" s="174">
        <f t="shared" si="55"/>
        <v>-1703044</v>
      </c>
      <c r="BC166" s="174"/>
      <c r="BD166" s="299">
        <f t="shared" si="51"/>
        <v>-7.1412984499212073E-2</v>
      </c>
      <c r="BE166" s="174"/>
      <c r="BF166" s="139">
        <f t="shared" si="46"/>
        <v>2275119</v>
      </c>
      <c r="BG166" s="174"/>
      <c r="BH166" s="297">
        <f t="shared" si="36"/>
        <v>0.11450217786849559</v>
      </c>
      <c r="BJ166" s="139" t="str">
        <f t="shared" si="47"/>
        <v/>
      </c>
      <c r="BK166" s="174"/>
      <c r="BL166" s="297" t="e">
        <f t="shared" si="37"/>
        <v>#N/A</v>
      </c>
      <c r="BM166" s="174"/>
    </row>
    <row r="167" spans="2:65" ht="15.75" customHeight="1">
      <c r="B167" s="365"/>
      <c r="C167" s="101"/>
      <c r="D167" s="101" t="s">
        <v>72</v>
      </c>
      <c r="E167" s="129"/>
      <c r="F167" s="101"/>
      <c r="G167" s="101"/>
      <c r="H167" s="101"/>
      <c r="I167" s="101"/>
      <c r="J167" s="101"/>
      <c r="K167" s="27"/>
      <c r="L167" s="102" t="s">
        <v>33</v>
      </c>
      <c r="M167" s="207"/>
      <c r="N167" s="139">
        <f>N88</f>
        <v>0</v>
      </c>
      <c r="O167" s="123"/>
      <c r="P167" s="139">
        <f>P88</f>
        <v>1299982</v>
      </c>
      <c r="Q167" s="139"/>
      <c r="R167" s="139">
        <f>R88</f>
        <v>0</v>
      </c>
      <c r="S167" s="139"/>
      <c r="T167" s="139" t="e">
        <f>T88</f>
        <v>#N/A</v>
      </c>
      <c r="U167" s="139"/>
      <c r="V167" s="139">
        <f>V88</f>
        <v>0</v>
      </c>
      <c r="W167" s="139"/>
      <c r="X167" s="139">
        <f>X88</f>
        <v>1299982</v>
      </c>
      <c r="Y167" s="53"/>
      <c r="Z167" s="174">
        <f t="shared" si="38"/>
        <v>1299982</v>
      </c>
      <c r="AA167" s="174"/>
      <c r="AB167" s="299" t="str">
        <f t="shared" si="28"/>
        <v>---</v>
      </c>
      <c r="AC167" s="280"/>
      <c r="AD167" s="174">
        <f t="shared" si="52"/>
        <v>0</v>
      </c>
      <c r="AE167" s="174"/>
      <c r="AF167" s="299">
        <f t="shared" si="48"/>
        <v>0</v>
      </c>
      <c r="AG167" s="174"/>
      <c r="AH167" s="174">
        <f t="shared" si="53"/>
        <v>1299982</v>
      </c>
      <c r="AI167" s="174"/>
      <c r="AJ167" s="299" t="str">
        <f t="shared" si="49"/>
        <v>---</v>
      </c>
      <c r="AK167" s="280"/>
      <c r="AL167" s="139">
        <f t="shared" si="41"/>
        <v>1299982</v>
      </c>
      <c r="AM167" s="174"/>
      <c r="AN167" s="297" t="str">
        <f t="shared" si="31"/>
        <v>---</v>
      </c>
      <c r="AP167" s="174" t="str">
        <f t="shared" si="42"/>
        <v/>
      </c>
      <c r="AQ167" s="174"/>
      <c r="AR167" s="299" t="e">
        <f t="shared" si="32"/>
        <v>#N/A</v>
      </c>
      <c r="AS167" s="174"/>
      <c r="AT167" s="174" t="str">
        <f t="shared" si="43"/>
        <v/>
      </c>
      <c r="AU167" s="174"/>
      <c r="AV167" s="299" t="e">
        <f t="shared" si="33"/>
        <v>#N/A</v>
      </c>
      <c r="AW167" s="174"/>
      <c r="AX167" s="174">
        <f t="shared" si="54"/>
        <v>0</v>
      </c>
      <c r="AY167" s="174"/>
      <c r="AZ167" s="299" t="str">
        <f t="shared" si="50"/>
        <v>---</v>
      </c>
      <c r="BA167" s="174"/>
      <c r="BB167" s="174">
        <f t="shared" si="55"/>
        <v>-1299982</v>
      </c>
      <c r="BC167" s="174"/>
      <c r="BD167" s="299">
        <f t="shared" si="51"/>
        <v>-1</v>
      </c>
      <c r="BE167" s="174"/>
      <c r="BF167" s="139">
        <f t="shared" si="46"/>
        <v>0</v>
      </c>
      <c r="BG167" s="174"/>
      <c r="BH167" s="297" t="str">
        <f t="shared" si="36"/>
        <v>---</v>
      </c>
      <c r="BJ167" s="174" t="str">
        <f t="shared" si="47"/>
        <v/>
      </c>
      <c r="BK167" s="174"/>
      <c r="BL167" s="299" t="e">
        <f t="shared" si="37"/>
        <v>#N/A</v>
      </c>
      <c r="BM167" s="174"/>
    </row>
    <row r="168" spans="2:65" ht="15.75" customHeight="1">
      <c r="B168" s="365"/>
      <c r="C168" s="162"/>
      <c r="D168" s="101"/>
      <c r="E168" s="129"/>
      <c r="F168" s="101"/>
      <c r="G168" s="101"/>
      <c r="H168" s="101"/>
      <c r="I168" s="101"/>
      <c r="J168" s="101"/>
      <c r="K168" s="27"/>
      <c r="L168" s="102"/>
      <c r="M168" s="207"/>
      <c r="N168" s="207"/>
      <c r="O168" s="123"/>
      <c r="P168" s="207"/>
      <c r="Q168" s="207"/>
      <c r="R168" s="237"/>
      <c r="S168" s="237"/>
      <c r="T168" s="237"/>
      <c r="U168" s="207"/>
      <c r="V168" s="237"/>
      <c r="W168" s="237"/>
      <c r="X168" s="237"/>
      <c r="Y168" s="237"/>
      <c r="Z168" s="174" t="str">
        <f t="shared" si="38"/>
        <v/>
      </c>
      <c r="AA168" s="207"/>
      <c r="AB168" s="299" t="str">
        <f t="shared" si="28"/>
        <v/>
      </c>
      <c r="AC168" s="280"/>
      <c r="AD168" s="174" t="str">
        <f t="shared" si="52"/>
        <v/>
      </c>
      <c r="AE168" s="207"/>
      <c r="AF168" s="299" t="str">
        <f t="shared" si="48"/>
        <v/>
      </c>
      <c r="AG168" s="207"/>
      <c r="AH168" s="174" t="str">
        <f t="shared" si="53"/>
        <v/>
      </c>
      <c r="AI168" s="207"/>
      <c r="AJ168" s="299" t="str">
        <f t="shared" si="49"/>
        <v/>
      </c>
      <c r="AK168" s="280"/>
      <c r="AL168" s="139" t="str">
        <f t="shared" si="41"/>
        <v/>
      </c>
      <c r="AM168" s="207"/>
      <c r="AN168" s="297" t="str">
        <f t="shared" si="31"/>
        <v/>
      </c>
      <c r="AP168" s="139" t="str">
        <f t="shared" si="42"/>
        <v/>
      </c>
      <c r="AQ168" s="207"/>
      <c r="AR168" s="297" t="str">
        <f t="shared" si="32"/>
        <v/>
      </c>
      <c r="AS168" s="207"/>
      <c r="AT168" s="174" t="str">
        <f t="shared" si="43"/>
        <v/>
      </c>
      <c r="AU168" s="207"/>
      <c r="AV168" s="299" t="str">
        <f t="shared" si="33"/>
        <v/>
      </c>
      <c r="AW168" s="207"/>
      <c r="AX168" s="174" t="str">
        <f t="shared" si="54"/>
        <v/>
      </c>
      <c r="AY168" s="207"/>
      <c r="AZ168" s="299" t="str">
        <f t="shared" si="50"/>
        <v/>
      </c>
      <c r="BA168" s="207"/>
      <c r="BB168" s="174" t="str">
        <f t="shared" si="55"/>
        <v/>
      </c>
      <c r="BC168" s="207"/>
      <c r="BD168" s="299" t="str">
        <f t="shared" si="51"/>
        <v/>
      </c>
      <c r="BE168" s="207"/>
      <c r="BF168" s="139" t="str">
        <f t="shared" si="46"/>
        <v/>
      </c>
      <c r="BG168" s="207"/>
      <c r="BH168" s="297" t="str">
        <f t="shared" si="36"/>
        <v/>
      </c>
      <c r="BJ168" s="139" t="str">
        <f t="shared" si="47"/>
        <v/>
      </c>
      <c r="BK168" s="207"/>
      <c r="BL168" s="297" t="str">
        <f t="shared" si="37"/>
        <v/>
      </c>
      <c r="BM168" s="207"/>
    </row>
    <row r="169" spans="2:65" ht="15.75" customHeight="1">
      <c r="B169" s="365"/>
      <c r="C169" s="101"/>
      <c r="D169" s="101"/>
      <c r="E169" s="101"/>
      <c r="F169" s="101"/>
      <c r="G169" s="101"/>
      <c r="H169" s="101"/>
      <c r="I169" s="101"/>
      <c r="J169" s="101"/>
      <c r="K169" s="27"/>
      <c r="L169" s="102"/>
      <c r="M169" s="207"/>
      <c r="N169" s="207"/>
      <c r="O169" s="123"/>
      <c r="P169" s="207"/>
      <c r="Q169" s="207"/>
      <c r="R169" s="237"/>
      <c r="S169" s="237"/>
      <c r="T169" s="237"/>
      <c r="U169" s="207"/>
      <c r="V169" s="237"/>
      <c r="W169" s="237"/>
      <c r="X169" s="237"/>
      <c r="Y169" s="237"/>
      <c r="Z169" s="174" t="str">
        <f t="shared" si="38"/>
        <v/>
      </c>
      <c r="AA169" s="207"/>
      <c r="AB169" s="299" t="str">
        <f t="shared" si="28"/>
        <v/>
      </c>
      <c r="AC169" s="280"/>
      <c r="AD169" s="174" t="str">
        <f t="shared" si="52"/>
        <v/>
      </c>
      <c r="AE169" s="207"/>
      <c r="AF169" s="299" t="str">
        <f t="shared" si="48"/>
        <v/>
      </c>
      <c r="AG169" s="207"/>
      <c r="AH169" s="174" t="str">
        <f t="shared" si="53"/>
        <v/>
      </c>
      <c r="AI169" s="207"/>
      <c r="AJ169" s="299" t="str">
        <f t="shared" si="49"/>
        <v/>
      </c>
      <c r="AK169" s="280"/>
      <c r="AL169" s="139" t="str">
        <f t="shared" si="41"/>
        <v/>
      </c>
      <c r="AM169" s="207"/>
      <c r="AN169" s="297" t="str">
        <f t="shared" si="31"/>
        <v/>
      </c>
      <c r="AP169" s="139" t="str">
        <f t="shared" si="42"/>
        <v/>
      </c>
      <c r="AQ169" s="207"/>
      <c r="AR169" s="297" t="str">
        <f t="shared" si="32"/>
        <v/>
      </c>
      <c r="AS169" s="207"/>
      <c r="AT169" s="174" t="str">
        <f t="shared" si="43"/>
        <v/>
      </c>
      <c r="AU169" s="207"/>
      <c r="AV169" s="299" t="str">
        <f t="shared" si="33"/>
        <v/>
      </c>
      <c r="AW169" s="207"/>
      <c r="AX169" s="174" t="str">
        <f t="shared" si="54"/>
        <v/>
      </c>
      <c r="AY169" s="207"/>
      <c r="AZ169" s="299" t="str">
        <f t="shared" si="50"/>
        <v/>
      </c>
      <c r="BA169" s="207"/>
      <c r="BB169" s="174" t="str">
        <f t="shared" si="55"/>
        <v/>
      </c>
      <c r="BC169" s="207"/>
      <c r="BD169" s="299" t="str">
        <f t="shared" si="51"/>
        <v/>
      </c>
      <c r="BE169" s="207"/>
      <c r="BF169" s="139" t="str">
        <f t="shared" si="46"/>
        <v/>
      </c>
      <c r="BG169" s="207"/>
      <c r="BH169" s="297" t="str">
        <f t="shared" si="36"/>
        <v/>
      </c>
      <c r="BJ169" s="139" t="str">
        <f t="shared" si="47"/>
        <v/>
      </c>
      <c r="BK169" s="207"/>
      <c r="BL169" s="297" t="str">
        <f t="shared" si="37"/>
        <v/>
      </c>
      <c r="BM169" s="207"/>
    </row>
    <row r="170" spans="2:65" ht="15.75" customHeight="1">
      <c r="B170" s="365"/>
      <c r="C170" s="210">
        <v>1</v>
      </c>
      <c r="D170" s="211" t="s">
        <v>388</v>
      </c>
      <c r="E170" s="101"/>
      <c r="F170" s="101"/>
      <c r="G170" s="101"/>
      <c r="H170" s="101"/>
      <c r="I170" s="101"/>
      <c r="J170" s="101"/>
      <c r="K170" s="27"/>
      <c r="L170" s="102"/>
      <c r="M170" s="207"/>
      <c r="N170" s="207"/>
      <c r="O170" s="142"/>
      <c r="P170" s="207"/>
      <c r="Q170" s="207"/>
      <c r="R170" s="237"/>
      <c r="S170" s="237"/>
      <c r="T170" s="237"/>
      <c r="U170" s="207"/>
      <c r="V170" s="237"/>
      <c r="W170" s="237"/>
      <c r="X170" s="237"/>
      <c r="Y170" s="237"/>
      <c r="Z170" s="139" t="str">
        <f t="shared" si="38"/>
        <v/>
      </c>
      <c r="AA170" s="207"/>
      <c r="AB170" s="297" t="str">
        <f t="shared" si="28"/>
        <v/>
      </c>
      <c r="AC170" s="262"/>
      <c r="AD170" s="139" t="str">
        <f t="shared" si="52"/>
        <v/>
      </c>
      <c r="AE170" s="207"/>
      <c r="AF170" s="297" t="str">
        <f t="shared" si="48"/>
        <v/>
      </c>
      <c r="AG170" s="207"/>
      <c r="AH170" s="139" t="str">
        <f t="shared" si="53"/>
        <v/>
      </c>
      <c r="AI170" s="207"/>
      <c r="AJ170" s="297" t="str">
        <f t="shared" si="49"/>
        <v/>
      </c>
      <c r="AK170" s="262"/>
      <c r="AL170" s="139" t="str">
        <f t="shared" si="41"/>
        <v/>
      </c>
      <c r="AM170" s="207"/>
      <c r="AN170" s="297" t="str">
        <f t="shared" si="31"/>
        <v/>
      </c>
      <c r="AP170" s="139" t="str">
        <f t="shared" si="42"/>
        <v/>
      </c>
      <c r="AQ170" s="207"/>
      <c r="AR170" s="297" t="str">
        <f t="shared" si="32"/>
        <v/>
      </c>
      <c r="AS170" s="207"/>
      <c r="AT170" s="139" t="str">
        <f t="shared" si="43"/>
        <v/>
      </c>
      <c r="AU170" s="207"/>
      <c r="AV170" s="297" t="str">
        <f t="shared" si="33"/>
        <v/>
      </c>
      <c r="AW170" s="207"/>
      <c r="AX170" s="139" t="str">
        <f t="shared" si="54"/>
        <v/>
      </c>
      <c r="AY170" s="207"/>
      <c r="AZ170" s="297" t="str">
        <f t="shared" si="50"/>
        <v/>
      </c>
      <c r="BA170" s="207"/>
      <c r="BB170" s="139" t="str">
        <f t="shared" si="55"/>
        <v/>
      </c>
      <c r="BC170" s="207"/>
      <c r="BD170" s="297" t="str">
        <f t="shared" si="51"/>
        <v/>
      </c>
      <c r="BE170" s="207"/>
      <c r="BF170" s="139" t="str">
        <f t="shared" si="46"/>
        <v/>
      </c>
      <c r="BG170" s="207"/>
      <c r="BH170" s="297" t="str">
        <f t="shared" si="36"/>
        <v/>
      </c>
      <c r="BJ170" s="139" t="str">
        <f t="shared" si="47"/>
        <v/>
      </c>
      <c r="BK170" s="207"/>
      <c r="BL170" s="297" t="str">
        <f t="shared" si="37"/>
        <v/>
      </c>
      <c r="BM170" s="207"/>
    </row>
    <row r="171" spans="2:65" ht="15.75" customHeight="1">
      <c r="B171" s="365"/>
      <c r="C171" s="210"/>
      <c r="D171" s="211"/>
      <c r="E171" s="101"/>
      <c r="F171" s="101"/>
      <c r="G171" s="101"/>
      <c r="H171" s="101"/>
      <c r="I171" s="101"/>
      <c r="J171" s="101"/>
      <c r="K171" s="27"/>
      <c r="L171" s="102"/>
      <c r="M171" s="207"/>
      <c r="N171" s="207"/>
      <c r="O171" s="142"/>
      <c r="P171" s="207"/>
      <c r="Q171" s="207"/>
      <c r="R171" s="237"/>
      <c r="S171" s="237"/>
      <c r="T171" s="237"/>
      <c r="U171" s="207"/>
      <c r="V171" s="237"/>
      <c r="W171" s="237"/>
      <c r="X171" s="237"/>
      <c r="Y171" s="237"/>
      <c r="Z171" s="139" t="str">
        <f t="shared" si="38"/>
        <v/>
      </c>
      <c r="AA171" s="207"/>
      <c r="AB171" s="297" t="str">
        <f t="shared" si="28"/>
        <v/>
      </c>
      <c r="AC171" s="262"/>
      <c r="AD171" s="139" t="str">
        <f t="shared" si="52"/>
        <v/>
      </c>
      <c r="AE171" s="207"/>
      <c r="AF171" s="297" t="str">
        <f t="shared" si="48"/>
        <v/>
      </c>
      <c r="AG171" s="207"/>
      <c r="AH171" s="139" t="str">
        <f t="shared" si="53"/>
        <v/>
      </c>
      <c r="AI171" s="207"/>
      <c r="AJ171" s="297" t="str">
        <f t="shared" si="49"/>
        <v/>
      </c>
      <c r="AK171" s="262"/>
      <c r="AL171" s="139" t="str">
        <f t="shared" si="41"/>
        <v/>
      </c>
      <c r="AM171" s="207"/>
      <c r="AN171" s="297" t="str">
        <f t="shared" si="31"/>
        <v/>
      </c>
      <c r="AP171" s="139" t="str">
        <f t="shared" si="42"/>
        <v/>
      </c>
      <c r="AQ171" s="207"/>
      <c r="AR171" s="297" t="str">
        <f t="shared" si="32"/>
        <v/>
      </c>
      <c r="AS171" s="207"/>
      <c r="AT171" s="139" t="str">
        <f t="shared" si="43"/>
        <v/>
      </c>
      <c r="AU171" s="207"/>
      <c r="AV171" s="297" t="str">
        <f t="shared" si="33"/>
        <v/>
      </c>
      <c r="AW171" s="207"/>
      <c r="AX171" s="139" t="str">
        <f t="shared" si="54"/>
        <v/>
      </c>
      <c r="AY171" s="207"/>
      <c r="AZ171" s="297" t="str">
        <f t="shared" si="50"/>
        <v/>
      </c>
      <c r="BA171" s="207"/>
      <c r="BB171" s="139" t="str">
        <f t="shared" si="55"/>
        <v/>
      </c>
      <c r="BC171" s="207"/>
      <c r="BD171" s="297" t="str">
        <f t="shared" si="51"/>
        <v/>
      </c>
      <c r="BE171" s="207"/>
      <c r="BF171" s="139" t="str">
        <f t="shared" si="46"/>
        <v/>
      </c>
      <c r="BG171" s="207"/>
      <c r="BH171" s="297" t="str">
        <f t="shared" si="36"/>
        <v/>
      </c>
      <c r="BJ171" s="139" t="str">
        <f t="shared" si="47"/>
        <v/>
      </c>
      <c r="BK171" s="207"/>
      <c r="BL171" s="297" t="str">
        <f t="shared" si="37"/>
        <v/>
      </c>
      <c r="BM171" s="207"/>
    </row>
    <row r="172" spans="2:65" ht="15.75" customHeight="1">
      <c r="B172" s="365"/>
      <c r="C172" s="44"/>
      <c r="D172" s="125"/>
      <c r="E172" s="101"/>
      <c r="F172" s="101"/>
      <c r="G172" s="101"/>
      <c r="H172" s="101"/>
      <c r="I172" s="101"/>
      <c r="J172" s="101"/>
      <c r="K172" s="104"/>
      <c r="L172" s="26"/>
      <c r="M172" s="207"/>
      <c r="N172" s="207"/>
      <c r="O172" s="142"/>
      <c r="P172" s="207"/>
      <c r="Q172" s="207"/>
      <c r="R172" s="237"/>
      <c r="S172" s="237"/>
      <c r="T172" s="237"/>
      <c r="U172" s="207"/>
      <c r="V172" s="237"/>
      <c r="W172" s="237"/>
      <c r="X172" s="237"/>
      <c r="Y172" s="237"/>
      <c r="Z172" s="139" t="str">
        <f t="shared" si="38"/>
        <v/>
      </c>
      <c r="AA172" s="207"/>
      <c r="AB172" s="297" t="str">
        <f t="shared" si="28"/>
        <v/>
      </c>
      <c r="AC172" s="262"/>
      <c r="AD172" s="139" t="str">
        <f t="shared" si="52"/>
        <v/>
      </c>
      <c r="AE172" s="207"/>
      <c r="AF172" s="297" t="str">
        <f t="shared" si="48"/>
        <v/>
      </c>
      <c r="AG172" s="207"/>
      <c r="AH172" s="139" t="str">
        <f t="shared" si="53"/>
        <v/>
      </c>
      <c r="AI172" s="207"/>
      <c r="AJ172" s="297" t="str">
        <f t="shared" si="49"/>
        <v/>
      </c>
      <c r="AK172" s="262"/>
      <c r="AL172" s="139" t="str">
        <f t="shared" si="41"/>
        <v/>
      </c>
      <c r="AM172" s="207"/>
      <c r="AN172" s="297" t="str">
        <f t="shared" si="31"/>
        <v/>
      </c>
      <c r="AP172" s="139" t="str">
        <f t="shared" si="42"/>
        <v/>
      </c>
      <c r="AQ172" s="207"/>
      <c r="AR172" s="297" t="str">
        <f t="shared" si="32"/>
        <v/>
      </c>
      <c r="AS172" s="207"/>
      <c r="AT172" s="139" t="str">
        <f t="shared" si="43"/>
        <v/>
      </c>
      <c r="AU172" s="207"/>
      <c r="AV172" s="297" t="str">
        <f t="shared" si="33"/>
        <v/>
      </c>
      <c r="AW172" s="207"/>
      <c r="AX172" s="139" t="str">
        <f t="shared" si="54"/>
        <v/>
      </c>
      <c r="AY172" s="207"/>
      <c r="AZ172" s="297" t="str">
        <f t="shared" si="50"/>
        <v/>
      </c>
      <c r="BA172" s="207"/>
      <c r="BB172" s="139" t="str">
        <f t="shared" si="55"/>
        <v/>
      </c>
      <c r="BC172" s="207"/>
      <c r="BD172" s="297" t="str">
        <f t="shared" si="51"/>
        <v/>
      </c>
      <c r="BE172" s="207"/>
      <c r="BF172" s="139" t="str">
        <f t="shared" si="46"/>
        <v/>
      </c>
      <c r="BG172" s="207"/>
      <c r="BH172" s="297" t="str">
        <f t="shared" si="36"/>
        <v/>
      </c>
      <c r="BJ172" s="139" t="str">
        <f t="shared" si="47"/>
        <v/>
      </c>
      <c r="BK172" s="207"/>
      <c r="BL172" s="297" t="str">
        <f t="shared" si="37"/>
        <v/>
      </c>
      <c r="BM172" s="207"/>
    </row>
    <row r="173" spans="2:65" ht="15.75" customHeight="1">
      <c r="B173" s="365"/>
      <c r="C173" s="19" t="s">
        <v>121</v>
      </c>
      <c r="D173" s="101"/>
      <c r="E173" s="101"/>
      <c r="F173" s="101"/>
      <c r="G173" s="101"/>
      <c r="H173" s="101"/>
      <c r="I173" s="101"/>
      <c r="J173" s="101"/>
      <c r="K173" s="43"/>
      <c r="L173" s="40"/>
      <c r="M173" s="207"/>
      <c r="N173" s="207"/>
      <c r="O173" s="142"/>
      <c r="P173" s="207"/>
      <c r="Q173" s="207"/>
      <c r="R173" s="237"/>
      <c r="S173" s="237"/>
      <c r="T173" s="237"/>
      <c r="U173" s="207"/>
      <c r="V173" s="237"/>
      <c r="W173" s="237"/>
      <c r="X173" s="237"/>
      <c r="Y173" s="237"/>
      <c r="Z173" s="139" t="str">
        <f t="shared" si="38"/>
        <v/>
      </c>
      <c r="AA173" s="207"/>
      <c r="AB173" s="297" t="str">
        <f t="shared" si="28"/>
        <v/>
      </c>
      <c r="AC173" s="262"/>
      <c r="AD173" s="139" t="str">
        <f t="shared" si="52"/>
        <v/>
      </c>
      <c r="AE173" s="207"/>
      <c r="AF173" s="297" t="str">
        <f t="shared" si="48"/>
        <v/>
      </c>
      <c r="AG173" s="207"/>
      <c r="AH173" s="139" t="str">
        <f t="shared" si="53"/>
        <v/>
      </c>
      <c r="AI173" s="207"/>
      <c r="AJ173" s="297" t="str">
        <f t="shared" si="49"/>
        <v/>
      </c>
      <c r="AK173" s="262"/>
      <c r="AL173" s="139" t="str">
        <f t="shared" si="41"/>
        <v/>
      </c>
      <c r="AM173" s="207"/>
      <c r="AN173" s="297" t="str">
        <f t="shared" si="31"/>
        <v/>
      </c>
      <c r="AP173" s="139" t="str">
        <f t="shared" si="42"/>
        <v/>
      </c>
      <c r="AQ173" s="207"/>
      <c r="AR173" s="297" t="str">
        <f t="shared" si="32"/>
        <v/>
      </c>
      <c r="AS173" s="207"/>
      <c r="AT173" s="139" t="str">
        <f t="shared" si="43"/>
        <v/>
      </c>
      <c r="AU173" s="207"/>
      <c r="AV173" s="297" t="str">
        <f t="shared" si="33"/>
        <v/>
      </c>
      <c r="AW173" s="207"/>
      <c r="AX173" s="139" t="str">
        <f t="shared" si="54"/>
        <v/>
      </c>
      <c r="AY173" s="207"/>
      <c r="AZ173" s="297" t="str">
        <f t="shared" si="50"/>
        <v/>
      </c>
      <c r="BA173" s="207"/>
      <c r="BB173" s="139" t="str">
        <f t="shared" si="55"/>
        <v/>
      </c>
      <c r="BC173" s="207"/>
      <c r="BD173" s="297" t="str">
        <f t="shared" si="51"/>
        <v/>
      </c>
      <c r="BE173" s="207"/>
      <c r="BF173" s="139" t="str">
        <f t="shared" si="46"/>
        <v/>
      </c>
      <c r="BG173" s="207"/>
      <c r="BH173" s="297" t="str">
        <f t="shared" si="36"/>
        <v/>
      </c>
      <c r="BJ173" s="139" t="str">
        <f t="shared" si="47"/>
        <v/>
      </c>
      <c r="BK173" s="207"/>
      <c r="BL173" s="297" t="str">
        <f t="shared" si="37"/>
        <v/>
      </c>
      <c r="BM173" s="207"/>
    </row>
    <row r="174" spans="2:65" ht="15.75" customHeight="1">
      <c r="B174" s="365"/>
      <c r="C174" s="101"/>
      <c r="D174" s="101"/>
      <c r="E174" s="101"/>
      <c r="F174" s="101"/>
      <c r="G174" s="101"/>
      <c r="H174" s="101"/>
      <c r="I174" s="101"/>
      <c r="J174" s="101"/>
      <c r="K174" s="24"/>
      <c r="L174" s="102"/>
      <c r="M174" s="207"/>
      <c r="N174" s="207"/>
      <c r="O174" s="142"/>
      <c r="P174" s="207"/>
      <c r="Q174" s="207"/>
      <c r="R174" s="237"/>
      <c r="S174" s="237"/>
      <c r="T174" s="237"/>
      <c r="U174" s="207"/>
      <c r="V174" s="237"/>
      <c r="W174" s="237"/>
      <c r="X174" s="237"/>
      <c r="Y174" s="237"/>
      <c r="Z174" s="139" t="str">
        <f t="shared" si="38"/>
        <v/>
      </c>
      <c r="AA174" s="207"/>
      <c r="AB174" s="297" t="str">
        <f t="shared" si="28"/>
        <v/>
      </c>
      <c r="AC174" s="262"/>
      <c r="AD174" s="139" t="str">
        <f t="shared" si="52"/>
        <v/>
      </c>
      <c r="AE174" s="207"/>
      <c r="AF174" s="297" t="str">
        <f t="shared" si="48"/>
        <v/>
      </c>
      <c r="AG174" s="207"/>
      <c r="AH174" s="139" t="str">
        <f t="shared" si="53"/>
        <v/>
      </c>
      <c r="AI174" s="207"/>
      <c r="AJ174" s="297" t="str">
        <f t="shared" si="49"/>
        <v/>
      </c>
      <c r="AK174" s="262"/>
      <c r="AL174" s="139" t="str">
        <f t="shared" si="41"/>
        <v/>
      </c>
      <c r="AM174" s="207"/>
      <c r="AN174" s="297" t="str">
        <f t="shared" si="31"/>
        <v/>
      </c>
      <c r="AP174" s="139" t="str">
        <f t="shared" si="42"/>
        <v/>
      </c>
      <c r="AQ174" s="207"/>
      <c r="AR174" s="297" t="str">
        <f t="shared" si="32"/>
        <v/>
      </c>
      <c r="AS174" s="207"/>
      <c r="AT174" s="139" t="str">
        <f t="shared" si="43"/>
        <v/>
      </c>
      <c r="AU174" s="207"/>
      <c r="AV174" s="297" t="str">
        <f t="shared" si="33"/>
        <v/>
      </c>
      <c r="AW174" s="207"/>
      <c r="AX174" s="139" t="str">
        <f t="shared" si="54"/>
        <v/>
      </c>
      <c r="AY174" s="207"/>
      <c r="AZ174" s="297" t="str">
        <f t="shared" si="50"/>
        <v/>
      </c>
      <c r="BA174" s="207"/>
      <c r="BB174" s="139" t="str">
        <f t="shared" si="55"/>
        <v/>
      </c>
      <c r="BC174" s="207"/>
      <c r="BD174" s="297" t="str">
        <f t="shared" si="51"/>
        <v/>
      </c>
      <c r="BE174" s="207"/>
      <c r="BF174" s="139" t="str">
        <f t="shared" si="46"/>
        <v/>
      </c>
      <c r="BG174" s="207"/>
      <c r="BH174" s="297" t="str">
        <f t="shared" si="36"/>
        <v/>
      </c>
      <c r="BJ174" s="139" t="str">
        <f t="shared" si="47"/>
        <v/>
      </c>
      <c r="BK174" s="207"/>
      <c r="BL174" s="297" t="str">
        <f t="shared" si="37"/>
        <v/>
      </c>
      <c r="BM174" s="207"/>
    </row>
    <row r="175" spans="2:65" ht="15.75" customHeight="1">
      <c r="B175" s="365"/>
      <c r="C175" s="20" t="s">
        <v>113</v>
      </c>
      <c r="D175" s="103"/>
      <c r="E175" s="103"/>
      <c r="F175" s="103"/>
      <c r="G175" s="103"/>
      <c r="H175" s="103"/>
      <c r="I175" s="103"/>
      <c r="J175" s="103"/>
      <c r="K175" s="43"/>
      <c r="L175" s="40"/>
      <c r="M175" s="207"/>
      <c r="N175" s="207"/>
      <c r="O175" s="142"/>
      <c r="P175" s="207"/>
      <c r="Q175" s="207"/>
      <c r="R175" s="237"/>
      <c r="S175" s="237"/>
      <c r="T175" s="237"/>
      <c r="U175" s="207"/>
      <c r="V175" s="237"/>
      <c r="W175" s="237"/>
      <c r="X175" s="237"/>
      <c r="Y175" s="237"/>
      <c r="Z175" s="139" t="str">
        <f t="shared" si="38"/>
        <v/>
      </c>
      <c r="AA175" s="207"/>
      <c r="AB175" s="297" t="str">
        <f t="shared" si="28"/>
        <v/>
      </c>
      <c r="AC175" s="262"/>
      <c r="AD175" s="139" t="str">
        <f t="shared" si="52"/>
        <v/>
      </c>
      <c r="AE175" s="207"/>
      <c r="AF175" s="297" t="str">
        <f t="shared" si="48"/>
        <v/>
      </c>
      <c r="AG175" s="207"/>
      <c r="AH175" s="139" t="str">
        <f t="shared" si="53"/>
        <v/>
      </c>
      <c r="AI175" s="207"/>
      <c r="AJ175" s="297" t="str">
        <f t="shared" si="49"/>
        <v/>
      </c>
      <c r="AK175" s="262"/>
      <c r="AL175" s="139" t="str">
        <f t="shared" si="41"/>
        <v/>
      </c>
      <c r="AM175" s="207"/>
      <c r="AN175" s="297" t="str">
        <f t="shared" si="31"/>
        <v/>
      </c>
      <c r="AP175" s="139" t="str">
        <f t="shared" si="42"/>
        <v/>
      </c>
      <c r="AQ175" s="207"/>
      <c r="AR175" s="297" t="str">
        <f t="shared" si="32"/>
        <v/>
      </c>
      <c r="AS175" s="207"/>
      <c r="AT175" s="139" t="str">
        <f t="shared" si="43"/>
        <v/>
      </c>
      <c r="AU175" s="207"/>
      <c r="AV175" s="297" t="str">
        <f t="shared" si="33"/>
        <v/>
      </c>
      <c r="AW175" s="207"/>
      <c r="AX175" s="139" t="str">
        <f t="shared" si="54"/>
        <v/>
      </c>
      <c r="AY175" s="207"/>
      <c r="AZ175" s="297" t="str">
        <f t="shared" si="50"/>
        <v/>
      </c>
      <c r="BA175" s="207"/>
      <c r="BB175" s="139" t="str">
        <f t="shared" si="55"/>
        <v/>
      </c>
      <c r="BC175" s="207"/>
      <c r="BD175" s="297" t="str">
        <f t="shared" si="51"/>
        <v/>
      </c>
      <c r="BE175" s="207"/>
      <c r="BF175" s="139" t="str">
        <f t="shared" si="46"/>
        <v/>
      </c>
      <c r="BG175" s="207"/>
      <c r="BH175" s="297" t="str">
        <f t="shared" si="36"/>
        <v/>
      </c>
      <c r="BJ175" s="139" t="str">
        <f t="shared" si="47"/>
        <v/>
      </c>
      <c r="BK175" s="207"/>
      <c r="BL175" s="297" t="str">
        <f t="shared" si="37"/>
        <v/>
      </c>
      <c r="BM175" s="207"/>
    </row>
    <row r="176" spans="2:65" ht="15.75" customHeight="1">
      <c r="B176" s="365"/>
      <c r="C176" s="101"/>
      <c r="D176" s="101"/>
      <c r="E176" s="101"/>
      <c r="F176" s="101"/>
      <c r="G176" s="101"/>
      <c r="H176" s="101"/>
      <c r="I176" s="101"/>
      <c r="J176" s="101"/>
      <c r="K176" s="24"/>
      <c r="L176" s="102"/>
      <c r="M176" s="207"/>
      <c r="N176" s="207"/>
      <c r="O176" s="142"/>
      <c r="P176" s="207"/>
      <c r="Q176" s="207"/>
      <c r="R176" s="237"/>
      <c r="S176" s="237"/>
      <c r="T176" s="237"/>
      <c r="U176" s="207"/>
      <c r="V176" s="237"/>
      <c r="W176" s="237"/>
      <c r="X176" s="237"/>
      <c r="Y176" s="237"/>
      <c r="Z176" s="139" t="str">
        <f t="shared" si="38"/>
        <v/>
      </c>
      <c r="AA176" s="207"/>
      <c r="AB176" s="297" t="str">
        <f t="shared" si="28"/>
        <v/>
      </c>
      <c r="AC176" s="262"/>
      <c r="AD176" s="139" t="str">
        <f t="shared" si="52"/>
        <v/>
      </c>
      <c r="AE176" s="207"/>
      <c r="AF176" s="297" t="str">
        <f t="shared" si="48"/>
        <v/>
      </c>
      <c r="AG176" s="207"/>
      <c r="AH176" s="139" t="str">
        <f t="shared" si="53"/>
        <v/>
      </c>
      <c r="AI176" s="207"/>
      <c r="AJ176" s="297" t="str">
        <f t="shared" si="49"/>
        <v/>
      </c>
      <c r="AK176" s="262"/>
      <c r="AL176" s="139" t="str">
        <f t="shared" si="41"/>
        <v/>
      </c>
      <c r="AM176" s="207"/>
      <c r="AN176" s="297" t="str">
        <f t="shared" si="31"/>
        <v/>
      </c>
      <c r="AP176" s="139" t="str">
        <f t="shared" si="42"/>
        <v/>
      </c>
      <c r="AQ176" s="207"/>
      <c r="AR176" s="297" t="str">
        <f t="shared" si="32"/>
        <v/>
      </c>
      <c r="AS176" s="207"/>
      <c r="AT176" s="139" t="str">
        <f t="shared" si="43"/>
        <v/>
      </c>
      <c r="AU176" s="207"/>
      <c r="AV176" s="297" t="str">
        <f t="shared" si="33"/>
        <v/>
      </c>
      <c r="AW176" s="207"/>
      <c r="AX176" s="139" t="str">
        <f t="shared" si="54"/>
        <v/>
      </c>
      <c r="AY176" s="207"/>
      <c r="AZ176" s="297" t="str">
        <f t="shared" si="50"/>
        <v/>
      </c>
      <c r="BA176" s="207"/>
      <c r="BB176" s="139" t="str">
        <f t="shared" si="55"/>
        <v/>
      </c>
      <c r="BC176" s="207"/>
      <c r="BD176" s="297" t="str">
        <f t="shared" si="51"/>
        <v/>
      </c>
      <c r="BE176" s="207"/>
      <c r="BF176" s="139" t="str">
        <f t="shared" si="46"/>
        <v/>
      </c>
      <c r="BG176" s="207"/>
      <c r="BH176" s="297" t="str">
        <f t="shared" si="36"/>
        <v/>
      </c>
      <c r="BJ176" s="139" t="str">
        <f t="shared" si="47"/>
        <v/>
      </c>
      <c r="BK176" s="207"/>
      <c r="BL176" s="297" t="str">
        <f t="shared" si="37"/>
        <v/>
      </c>
      <c r="BM176" s="207"/>
    </row>
    <row r="177" spans="1:65" s="98" customFormat="1" ht="15.75" customHeight="1">
      <c r="A177" s="84"/>
      <c r="B177" s="371">
        <v>50.01</v>
      </c>
      <c r="C177" s="96">
        <v>1</v>
      </c>
      <c r="D177" s="108" t="s">
        <v>359</v>
      </c>
      <c r="E177" s="105"/>
      <c r="F177" s="105"/>
      <c r="G177" s="105"/>
      <c r="H177" s="105"/>
      <c r="I177" s="105"/>
      <c r="J177" s="105"/>
      <c r="K177" s="52"/>
      <c r="L177" s="106" t="s">
        <v>29</v>
      </c>
      <c r="M177" s="207"/>
      <c r="N177" s="139">
        <f>VLOOKUP($B177,'[1]09-10-11'!$A$4:$EA$400,MATCH(N$2, '[1]09-10-11'!$A$4:$EA$4, 0))</f>
        <v>120000</v>
      </c>
      <c r="O177" s="151"/>
      <c r="P177" s="139">
        <f>VLOOKUP($B177,'[1]09-10-11'!$A$4:$EA$400,MATCH(P$2, '[1]09-10-11'!$A$4:$EA$4, 0))</f>
        <v>300000</v>
      </c>
      <c r="Q177" s="139"/>
      <c r="R177" s="139">
        <f>VLOOKUP($B177,'[1]09-10-11'!$A$4:$EA$400,MATCH(R$2, '[1]09-10-11'!$A$4:$EA$4, 0))</f>
        <v>0</v>
      </c>
      <c r="S177" s="139"/>
      <c r="T177" s="139" t="e">
        <f>VLOOKUP($B177,'[1]09-10-11'!$A$4:$EA$400,MATCH(T$2, '[1]09-10-11'!$A$4:$EA$4, 0))</f>
        <v>#N/A</v>
      </c>
      <c r="U177" s="139"/>
      <c r="V177" s="139">
        <f>VLOOKUP($B177,'[1]09-10-11'!$A$4:$EA$400,MATCH(V$2, '[1]09-10-11'!$A$4:$EA$4, 0))</f>
        <v>120000</v>
      </c>
      <c r="W177" s="139"/>
      <c r="X177" s="139">
        <f>VLOOKUP($B177,'[1]09-10-11'!$A$4:$EA$400,MATCH(X$2, '[1]09-10-11'!$A$4:$EA$4, 0))</f>
        <v>300000</v>
      </c>
      <c r="Y177" s="53"/>
      <c r="Z177" s="139">
        <f t="shared" si="38"/>
        <v>180000</v>
      </c>
      <c r="AA177" s="139"/>
      <c r="AB177" s="297">
        <f t="shared" si="28"/>
        <v>1.5</v>
      </c>
      <c r="AC177" s="262"/>
      <c r="AD177" s="139">
        <f t="shared" si="52"/>
        <v>0</v>
      </c>
      <c r="AE177" s="139"/>
      <c r="AF177" s="297">
        <f t="shared" si="48"/>
        <v>0</v>
      </c>
      <c r="AG177" s="139"/>
      <c r="AH177" s="139">
        <f t="shared" si="53"/>
        <v>180000</v>
      </c>
      <c r="AI177" s="139"/>
      <c r="AJ177" s="297">
        <f t="shared" si="49"/>
        <v>1.5</v>
      </c>
      <c r="AK177" s="262"/>
      <c r="AL177" s="139">
        <f t="shared" si="41"/>
        <v>300000</v>
      </c>
      <c r="AM177" s="139"/>
      <c r="AN177" s="297" t="str">
        <f t="shared" si="31"/>
        <v>---</v>
      </c>
      <c r="AP177" s="139" t="str">
        <f t="shared" si="42"/>
        <v/>
      </c>
      <c r="AQ177" s="139"/>
      <c r="AR177" s="297" t="e">
        <f t="shared" si="32"/>
        <v>#N/A</v>
      </c>
      <c r="AS177" s="139"/>
      <c r="AT177" s="139" t="str">
        <f t="shared" si="43"/>
        <v/>
      </c>
      <c r="AU177" s="139"/>
      <c r="AV177" s="297" t="e">
        <f t="shared" si="33"/>
        <v>#N/A</v>
      </c>
      <c r="AW177" s="139"/>
      <c r="AX177" s="139">
        <f t="shared" si="54"/>
        <v>0</v>
      </c>
      <c r="AY177" s="139"/>
      <c r="AZ177" s="297">
        <f t="shared" si="50"/>
        <v>0</v>
      </c>
      <c r="BA177" s="139"/>
      <c r="BB177" s="139">
        <f t="shared" si="55"/>
        <v>-180000</v>
      </c>
      <c r="BC177" s="139"/>
      <c r="BD177" s="297">
        <f t="shared" si="51"/>
        <v>-0.6</v>
      </c>
      <c r="BE177" s="139"/>
      <c r="BF177" s="139">
        <f t="shared" si="46"/>
        <v>120000</v>
      </c>
      <c r="BG177" s="139"/>
      <c r="BH177" s="297" t="str">
        <f t="shared" si="36"/>
        <v>---</v>
      </c>
      <c r="BJ177" s="139" t="str">
        <f t="shared" si="47"/>
        <v/>
      </c>
      <c r="BK177" s="139"/>
      <c r="BL177" s="297" t="e">
        <f t="shared" si="37"/>
        <v>#N/A</v>
      </c>
      <c r="BM177" s="139"/>
    </row>
    <row r="178" spans="1:65" ht="15.75" customHeight="1">
      <c r="B178" s="364">
        <v>79</v>
      </c>
      <c r="C178" s="78">
        <v>2</v>
      </c>
      <c r="D178" s="101" t="s">
        <v>375</v>
      </c>
      <c r="G178" s="101"/>
      <c r="H178" s="101"/>
      <c r="I178" s="101"/>
      <c r="J178" s="101"/>
      <c r="K178" s="101"/>
      <c r="L178" s="102" t="s">
        <v>29</v>
      </c>
      <c r="M178" s="207"/>
      <c r="N178" s="139">
        <f>VLOOKUP($B178,'[1]09-10-11'!$A$4:$EA$400,MATCH(N$2, '[1]09-10-11'!$A$4:$EA$4, 0))</f>
        <v>230000</v>
      </c>
      <c r="O178" s="149"/>
      <c r="P178" s="139">
        <f>VLOOKUP($B178,'[1]09-10-11'!$A$4:$EA$400,MATCH(P$2, '[1]09-10-11'!$A$4:$EA$4, 0))</f>
        <v>350000</v>
      </c>
      <c r="Q178" s="139"/>
      <c r="R178" s="139">
        <f>VLOOKUP($B178,'[1]09-10-11'!$A$4:$EA$400,MATCH(R$2, '[1]09-10-11'!$A$4:$EA$4, 0))</f>
        <v>0</v>
      </c>
      <c r="S178" s="139"/>
      <c r="T178" s="139" t="e">
        <f>VLOOKUP($B178,'[1]09-10-11'!$A$4:$EA$400,MATCH(T$2, '[1]09-10-11'!$A$4:$EA$4, 0))</f>
        <v>#N/A</v>
      </c>
      <c r="U178" s="139"/>
      <c r="V178" s="139">
        <f>VLOOKUP($B178,'[1]09-10-11'!$A$4:$EA$400,MATCH(V$2, '[1]09-10-11'!$A$4:$EA$4, 0))</f>
        <v>230000</v>
      </c>
      <c r="W178" s="139"/>
      <c r="X178" s="139">
        <f>VLOOKUP($B178,'[1]09-10-11'!$A$4:$EA$400,MATCH(X$2, '[1]09-10-11'!$A$4:$EA$4, 0))</f>
        <v>350000</v>
      </c>
      <c r="Y178" s="53"/>
      <c r="Z178" s="139">
        <f t="shared" si="38"/>
        <v>120000</v>
      </c>
      <c r="AA178" s="139"/>
      <c r="AB178" s="297">
        <f t="shared" si="28"/>
        <v>0.52173913043478271</v>
      </c>
      <c r="AC178" s="262"/>
      <c r="AD178" s="139">
        <f t="shared" si="52"/>
        <v>0</v>
      </c>
      <c r="AE178" s="139"/>
      <c r="AF178" s="297">
        <f t="shared" si="48"/>
        <v>0</v>
      </c>
      <c r="AG178" s="139"/>
      <c r="AH178" s="139">
        <f t="shared" si="53"/>
        <v>120000</v>
      </c>
      <c r="AI178" s="139"/>
      <c r="AJ178" s="297">
        <f t="shared" si="49"/>
        <v>0.52173913043478271</v>
      </c>
      <c r="AK178" s="262"/>
      <c r="AL178" s="139">
        <f t="shared" si="41"/>
        <v>350000</v>
      </c>
      <c r="AM178" s="139"/>
      <c r="AN178" s="297" t="str">
        <f t="shared" si="31"/>
        <v>---</v>
      </c>
      <c r="AP178" s="139" t="str">
        <f t="shared" si="42"/>
        <v/>
      </c>
      <c r="AQ178" s="139"/>
      <c r="AR178" s="297" t="e">
        <f t="shared" si="32"/>
        <v>#N/A</v>
      </c>
      <c r="AS178" s="139"/>
      <c r="AT178" s="139" t="str">
        <f t="shared" si="43"/>
        <v/>
      </c>
      <c r="AU178" s="139"/>
      <c r="AV178" s="297" t="e">
        <f t="shared" si="33"/>
        <v>#N/A</v>
      </c>
      <c r="AW178" s="139"/>
      <c r="AX178" s="139">
        <f t="shared" si="54"/>
        <v>0</v>
      </c>
      <c r="AY178" s="139"/>
      <c r="AZ178" s="297">
        <f t="shared" si="50"/>
        <v>0</v>
      </c>
      <c r="BA178" s="139"/>
      <c r="BB178" s="139">
        <f t="shared" si="55"/>
        <v>-120000</v>
      </c>
      <c r="BC178" s="139"/>
      <c r="BD178" s="297">
        <f t="shared" si="51"/>
        <v>-0.34285714285714286</v>
      </c>
      <c r="BE178" s="139"/>
      <c r="BF178" s="139">
        <f t="shared" si="46"/>
        <v>230000</v>
      </c>
      <c r="BG178" s="139"/>
      <c r="BH178" s="297" t="str">
        <f t="shared" si="36"/>
        <v>---</v>
      </c>
      <c r="BJ178" s="139" t="str">
        <f t="shared" si="47"/>
        <v/>
      </c>
      <c r="BK178" s="139"/>
      <c r="BL178" s="297" t="e">
        <f t="shared" si="37"/>
        <v>#N/A</v>
      </c>
      <c r="BM178" s="139"/>
    </row>
    <row r="179" spans="1:65" ht="15.75" customHeight="1">
      <c r="B179" s="364"/>
      <c r="C179" s="78"/>
      <c r="D179" s="101"/>
      <c r="G179" s="101"/>
      <c r="H179" s="101"/>
      <c r="I179" s="101"/>
      <c r="J179" s="101"/>
      <c r="K179" s="101"/>
      <c r="L179" s="102"/>
      <c r="M179" s="207"/>
      <c r="N179" s="139"/>
      <c r="O179" s="149"/>
      <c r="P179" s="139"/>
      <c r="Q179" s="139"/>
      <c r="R179" s="139"/>
      <c r="S179" s="139"/>
      <c r="T179" s="139"/>
      <c r="U179" s="139"/>
      <c r="V179" s="139"/>
      <c r="W179" s="139"/>
      <c r="X179" s="139"/>
      <c r="Y179" s="53"/>
      <c r="Z179" s="174" t="str">
        <f t="shared" si="38"/>
        <v/>
      </c>
      <c r="AA179" s="174"/>
      <c r="AB179" s="299" t="str">
        <f t="shared" si="28"/>
        <v/>
      </c>
      <c r="AC179" s="280"/>
      <c r="AD179" s="174" t="str">
        <f t="shared" si="52"/>
        <v/>
      </c>
      <c r="AE179" s="174"/>
      <c r="AF179" s="299" t="str">
        <f t="shared" si="48"/>
        <v/>
      </c>
      <c r="AG179" s="174"/>
      <c r="AH179" s="139" t="str">
        <f t="shared" si="53"/>
        <v/>
      </c>
      <c r="AI179" s="139"/>
      <c r="AJ179" s="299" t="str">
        <f t="shared" si="49"/>
        <v/>
      </c>
      <c r="AK179" s="280"/>
      <c r="AL179" s="139" t="str">
        <f t="shared" si="41"/>
        <v/>
      </c>
      <c r="AM179" s="174"/>
      <c r="AN179" s="297" t="str">
        <f t="shared" si="31"/>
        <v/>
      </c>
      <c r="AP179" s="139" t="str">
        <f t="shared" si="42"/>
        <v/>
      </c>
      <c r="AQ179" s="174"/>
      <c r="AR179" s="297" t="str">
        <f t="shared" si="32"/>
        <v/>
      </c>
      <c r="AS179" s="174"/>
      <c r="AT179" s="174" t="str">
        <f t="shared" si="43"/>
        <v/>
      </c>
      <c r="AU179" s="174"/>
      <c r="AV179" s="299" t="str">
        <f t="shared" si="33"/>
        <v/>
      </c>
      <c r="AW179" s="174"/>
      <c r="AX179" s="174" t="str">
        <f t="shared" si="54"/>
        <v/>
      </c>
      <c r="AY179" s="174"/>
      <c r="AZ179" s="299" t="str">
        <f t="shared" si="50"/>
        <v/>
      </c>
      <c r="BA179" s="174"/>
      <c r="BB179" s="174" t="str">
        <f t="shared" si="55"/>
        <v/>
      </c>
      <c r="BC179" s="174"/>
      <c r="BD179" s="299" t="str">
        <f t="shared" si="51"/>
        <v/>
      </c>
      <c r="BE179" s="174"/>
      <c r="BF179" s="139" t="str">
        <f t="shared" si="46"/>
        <v/>
      </c>
      <c r="BG179" s="174"/>
      <c r="BH179" s="297" t="str">
        <f t="shared" si="36"/>
        <v/>
      </c>
      <c r="BJ179" s="139" t="str">
        <f t="shared" si="47"/>
        <v/>
      </c>
      <c r="BK179" s="174"/>
      <c r="BL179" s="297" t="str">
        <f t="shared" si="37"/>
        <v/>
      </c>
      <c r="BM179" s="174"/>
    </row>
    <row r="180" spans="1:65" ht="15.75" customHeight="1">
      <c r="B180" s="364"/>
      <c r="C180" s="78">
        <v>3</v>
      </c>
      <c r="D180" s="101" t="s">
        <v>348</v>
      </c>
      <c r="G180" s="101"/>
      <c r="H180" s="101"/>
      <c r="I180" s="101"/>
      <c r="J180" s="101"/>
      <c r="K180" s="101"/>
      <c r="L180" s="102"/>
      <c r="M180" s="207"/>
      <c r="N180" s="139"/>
      <c r="O180" s="149"/>
      <c r="P180" s="139"/>
      <c r="Q180" s="139"/>
      <c r="R180" s="139"/>
      <c r="S180" s="139"/>
      <c r="T180" s="139"/>
      <c r="U180" s="139"/>
      <c r="V180" s="139"/>
      <c r="W180" s="139"/>
      <c r="X180" s="139"/>
      <c r="Y180" s="53"/>
      <c r="Z180" s="174" t="str">
        <f t="shared" si="38"/>
        <v/>
      </c>
      <c r="AA180" s="174"/>
      <c r="AB180" s="299" t="str">
        <f t="shared" si="28"/>
        <v/>
      </c>
      <c r="AC180" s="280"/>
      <c r="AD180" s="174" t="str">
        <f t="shared" si="52"/>
        <v/>
      </c>
      <c r="AE180" s="174"/>
      <c r="AF180" s="299" t="str">
        <f t="shared" si="48"/>
        <v/>
      </c>
      <c r="AG180" s="174"/>
      <c r="AH180" s="139" t="str">
        <f t="shared" si="53"/>
        <v/>
      </c>
      <c r="AI180" s="139"/>
      <c r="AJ180" s="299" t="str">
        <f t="shared" si="49"/>
        <v/>
      </c>
      <c r="AK180" s="280"/>
      <c r="AL180" s="139" t="str">
        <f t="shared" si="41"/>
        <v/>
      </c>
      <c r="AM180" s="174"/>
      <c r="AN180" s="297" t="str">
        <f t="shared" si="31"/>
        <v/>
      </c>
      <c r="AP180" s="139" t="str">
        <f t="shared" si="42"/>
        <v/>
      </c>
      <c r="AQ180" s="174"/>
      <c r="AR180" s="297" t="str">
        <f t="shared" si="32"/>
        <v/>
      </c>
      <c r="AS180" s="174"/>
      <c r="AT180" s="174" t="str">
        <f t="shared" si="43"/>
        <v/>
      </c>
      <c r="AU180" s="174"/>
      <c r="AV180" s="299" t="str">
        <f t="shared" si="33"/>
        <v/>
      </c>
      <c r="AW180" s="174"/>
      <c r="AX180" s="174" t="str">
        <f t="shared" si="54"/>
        <v/>
      </c>
      <c r="AY180" s="174"/>
      <c r="AZ180" s="299" t="str">
        <f t="shared" si="50"/>
        <v/>
      </c>
      <c r="BA180" s="174"/>
      <c r="BB180" s="174" t="str">
        <f t="shared" si="55"/>
        <v/>
      </c>
      <c r="BC180" s="174"/>
      <c r="BD180" s="299" t="str">
        <f t="shared" si="51"/>
        <v/>
      </c>
      <c r="BE180" s="174"/>
      <c r="BF180" s="139" t="str">
        <f t="shared" si="46"/>
        <v/>
      </c>
      <c r="BG180" s="174"/>
      <c r="BH180" s="297" t="str">
        <f t="shared" si="36"/>
        <v/>
      </c>
      <c r="BJ180" s="139" t="str">
        <f t="shared" si="47"/>
        <v/>
      </c>
      <c r="BK180" s="174"/>
      <c r="BL180" s="297" t="str">
        <f t="shared" si="37"/>
        <v/>
      </c>
      <c r="BM180" s="174"/>
    </row>
    <row r="181" spans="1:65" ht="15.75" customHeight="1">
      <c r="B181" s="364">
        <v>76.010000000000005</v>
      </c>
      <c r="D181" s="101" t="s">
        <v>38</v>
      </c>
      <c r="E181" s="101" t="s">
        <v>342</v>
      </c>
      <c r="F181" s="101"/>
      <c r="G181" s="101"/>
      <c r="H181" s="101"/>
      <c r="I181" s="101"/>
      <c r="J181" s="101"/>
      <c r="K181" s="104"/>
      <c r="L181" s="26" t="s">
        <v>29</v>
      </c>
      <c r="M181" s="207"/>
      <c r="N181" s="139">
        <f>VLOOKUP($B181,'[1]09-10-11'!$A$4:$EA$400,MATCH(N$2, '[1]09-10-11'!$A$4:$EA$4, 0))</f>
        <v>0</v>
      </c>
      <c r="O181" s="143"/>
      <c r="P181" s="139">
        <f>VLOOKUP($B181,'[1]09-10-11'!$A$4:$EA$400,MATCH(P$2, '[1]09-10-11'!$A$4:$EA$4, 0))</f>
        <v>138762</v>
      </c>
      <c r="Q181" s="139"/>
      <c r="R181" s="139">
        <f>VLOOKUP($B181,'[1]09-10-11'!$A$4:$EA$400,MATCH(R$2, '[1]09-10-11'!$A$4:$EA$4, 0))</f>
        <v>0</v>
      </c>
      <c r="S181" s="139"/>
      <c r="T181" s="139" t="e">
        <f>VLOOKUP($B181,'[1]09-10-11'!$A$4:$EA$400,MATCH(T$2, '[1]09-10-11'!$A$4:$EA$4, 0))</f>
        <v>#N/A</v>
      </c>
      <c r="U181" s="139"/>
      <c r="V181" s="139">
        <f>VLOOKUP($B181,'[1]09-10-11'!$A$4:$EA$400,MATCH(V$2, '[1]09-10-11'!$A$4:$EA$4, 0))</f>
        <v>0</v>
      </c>
      <c r="W181" s="139"/>
      <c r="X181" s="139">
        <f>VLOOKUP($B181,'[1]09-10-11'!$A$4:$EA$400,MATCH(X$2, '[1]09-10-11'!$A$4:$EA$4, 0))</f>
        <v>200000</v>
      </c>
      <c r="Y181" s="53"/>
      <c r="Z181" s="174">
        <f t="shared" si="38"/>
        <v>200000</v>
      </c>
      <c r="AA181" s="174"/>
      <c r="AB181" s="299" t="str">
        <f t="shared" ref="AB181:AB208" si="56">IF($V181="","",  IF($X181="","", IF($V181=0,"---",(IF(ISERROR(($X181/$V181)-1),"---",($X181/$V181)-1) ))))</f>
        <v>---</v>
      </c>
      <c r="AC181" s="280"/>
      <c r="AD181" s="174">
        <f t="shared" si="52"/>
        <v>61238</v>
      </c>
      <c r="AE181" s="174"/>
      <c r="AF181" s="299">
        <f t="shared" ref="AF181:AF208" si="57">IF($P181="","",  IF($X181="","", IF($P181=0,"---",(IF(ISERROR(($X181/$P181)-1),"---",($X181/$P181)-1) ))))</f>
        <v>0.44131678701661836</v>
      </c>
      <c r="AG181" s="174"/>
      <c r="AH181" s="139">
        <f t="shared" si="53"/>
        <v>200000</v>
      </c>
      <c r="AI181" s="139"/>
      <c r="AJ181" s="299" t="str">
        <f t="shared" ref="AJ181:AJ208" si="58">IF($N181="","",  IF($X181="","", IF($N181=0,"---",(IF(ISERROR(($X181/$N181)-1),"---",($X181/$N181)-1) ))))</f>
        <v>---</v>
      </c>
      <c r="AK181" s="280"/>
      <c r="AL181" s="139">
        <f t="shared" si="41"/>
        <v>200000</v>
      </c>
      <c r="AM181" s="174"/>
      <c r="AN181" s="297" t="str">
        <f t="shared" ref="AN181:AN208" si="59">IF($R181="","",  IF($X181="","", IF($R181=0,"---",(IF(ISERROR(($X181/$R181)-1),"---",($X181/$R181)-1) ))))</f>
        <v>---</v>
      </c>
      <c r="AP181" s="139" t="str">
        <f t="shared" si="42"/>
        <v/>
      </c>
      <c r="AQ181" s="174"/>
      <c r="AR181" s="299" t="e">
        <f t="shared" ref="AR181:AR208" si="60">IF($T181="","",  IF($X181="","", IF($T181=0,"---",(IF(ISERROR(($X181/$T181)-1),"---",($X181/$T181)-1) ))))</f>
        <v>#N/A</v>
      </c>
      <c r="AS181" s="174"/>
      <c r="AT181" s="174" t="str">
        <f t="shared" si="43"/>
        <v/>
      </c>
      <c r="AU181" s="174"/>
      <c r="AV181" s="299" t="e">
        <f t="shared" ref="AV181:AV208" si="61">IF($R181="","",  IF($T181="","", IF($R181=0,"---",(IF(ISERROR(($T181/$R181)-1),"---",($T181/$R181)-1) ))))</f>
        <v>#N/A</v>
      </c>
      <c r="AW181" s="174"/>
      <c r="AX181" s="174">
        <f t="shared" si="54"/>
        <v>0</v>
      </c>
      <c r="AY181" s="174"/>
      <c r="AZ181" s="299" t="str">
        <f t="shared" ref="AZ181:AZ208" si="62">IF($N181="","",  IF($V181="","", IF($N181=0,"---",(IF(ISERROR(($V181/$N181)-1),"---",($V181/$N181)-1) ))))</f>
        <v>---</v>
      </c>
      <c r="BA181" s="174"/>
      <c r="BB181" s="174">
        <f t="shared" si="55"/>
        <v>-138762</v>
      </c>
      <c r="BC181" s="174"/>
      <c r="BD181" s="299">
        <f t="shared" ref="BD181:BD208" si="63">IF($P181="","",  IF($V181="","", IF($P181=0,"---",(IF(ISERROR(($V181/$P181)-1),"---",($V181/$P181)-1) ))))</f>
        <v>-1</v>
      </c>
      <c r="BE181" s="174"/>
      <c r="BF181" s="139">
        <f t="shared" si="46"/>
        <v>0</v>
      </c>
      <c r="BG181" s="174"/>
      <c r="BH181" s="297" t="str">
        <f t="shared" ref="BH181:BH208" si="64">IF($R181="","",  IF($V181="","", IF($R181=0,"---",(IF(ISERROR(($V181/$R181)-1),"---",($V181/$R181)-1) ))))</f>
        <v>---</v>
      </c>
      <c r="BJ181" s="139" t="str">
        <f t="shared" si="47"/>
        <v/>
      </c>
      <c r="BK181" s="174"/>
      <c r="BL181" s="299" t="e">
        <f t="shared" ref="BL181:BL208" si="65">IF($T181="","",  IF($V181="","", IF($T181=0,"---",(IF(ISERROR(($V181/$T181)-1),"---",($V181/$T181)-1) ))))</f>
        <v>#N/A</v>
      </c>
      <c r="BM181" s="174"/>
    </row>
    <row r="182" spans="1:65" ht="15.75" customHeight="1">
      <c r="B182" s="364">
        <v>82</v>
      </c>
      <c r="C182" s="78"/>
      <c r="D182" s="121" t="s">
        <v>13</v>
      </c>
      <c r="E182" s="105" t="s">
        <v>296</v>
      </c>
      <c r="F182" s="105"/>
      <c r="G182" s="105"/>
      <c r="H182" s="105"/>
      <c r="I182" s="105"/>
      <c r="J182" s="105"/>
      <c r="K182" s="108"/>
      <c r="L182" s="34" t="s">
        <v>29</v>
      </c>
      <c r="M182" s="207"/>
      <c r="N182" s="139">
        <f>VLOOKUP($B182,'[1]09-10-11'!$A$4:$EA$400,MATCH(N$2, '[1]09-10-11'!$A$4:$EA$4, 0))</f>
        <v>13700</v>
      </c>
      <c r="O182" s="142"/>
      <c r="P182" s="139">
        <f>VLOOKUP($B182,'[1]09-10-11'!$A$4:$EA$400,MATCH(P$2, '[1]09-10-11'!$A$4:$EA$4, 0))</f>
        <v>0</v>
      </c>
      <c r="Q182" s="139"/>
      <c r="R182" s="139">
        <f>VLOOKUP($B182,'[1]09-10-11'!$A$4:$EA$400,MATCH(R$2, '[1]09-10-11'!$A$4:$EA$4, 0))</f>
        <v>0</v>
      </c>
      <c r="S182" s="139"/>
      <c r="T182" s="139" t="e">
        <f>VLOOKUP($B182,'[1]09-10-11'!$A$4:$EA$400,MATCH(T$2, '[1]09-10-11'!$A$4:$EA$4, 0))</f>
        <v>#N/A</v>
      </c>
      <c r="U182" s="139"/>
      <c r="V182" s="139">
        <f>VLOOKUP($B182,'[1]09-10-11'!$A$4:$EA$400,MATCH(V$2, '[1]09-10-11'!$A$4:$EA$4, 0))</f>
        <v>13700</v>
      </c>
      <c r="W182" s="139"/>
      <c r="X182" s="139">
        <f>VLOOKUP($B182,'[1]09-10-11'!$A$4:$EA$400,MATCH(X$2, '[1]09-10-11'!$A$4:$EA$4, 0))</f>
        <v>0</v>
      </c>
      <c r="Y182" s="53"/>
      <c r="Z182" s="174">
        <f t="shared" ref="Z182:Z208" si="66">IF(AND(ISNUMBER($V182),ISNUMBER($X182)),IF((ABS($V182-$X182))&gt;0.49,$X182-$V182,0),"")</f>
        <v>-13700</v>
      </c>
      <c r="AA182" s="174"/>
      <c r="AB182" s="299">
        <f t="shared" si="56"/>
        <v>-1</v>
      </c>
      <c r="AC182" s="280"/>
      <c r="AD182" s="174">
        <f t="shared" ref="AD182:AD208" si="67">IF(AND(ISNUMBER($P182),ISNUMBER($X182)),IF((ABS($P182-$X182))&gt;0.49,$X182-$P182,0),"")</f>
        <v>0</v>
      </c>
      <c r="AE182" s="174"/>
      <c r="AF182" s="299" t="str">
        <f t="shared" si="57"/>
        <v>---</v>
      </c>
      <c r="AG182" s="174"/>
      <c r="AH182" s="139">
        <f t="shared" ref="AH182:AH208" si="68">IF(AND(ISNUMBER($N182),ISNUMBER($X182)),IF((ABS($N182-$X182))&gt;0.49,$X182-$N182,0),"")</f>
        <v>-13700</v>
      </c>
      <c r="AI182" s="139"/>
      <c r="AJ182" s="299">
        <f t="shared" si="58"/>
        <v>-1</v>
      </c>
      <c r="AK182" s="280"/>
      <c r="AL182" s="139">
        <f t="shared" ref="AL182:AL208" si="69">IF(AND(ISNUMBER($R182),ISNUMBER($X182)),IF((ABS($R182-$X182))&gt;0.49,$X182-$R182,0),"")</f>
        <v>0</v>
      </c>
      <c r="AM182" s="174"/>
      <c r="AN182" s="299" t="str">
        <f t="shared" si="59"/>
        <v>---</v>
      </c>
      <c r="AP182" s="139" t="str">
        <f t="shared" ref="AP182:AP208" si="70">IF(AND(ISNUMBER($T182),ISNUMBER($X182)),IF((ABS($T182-$X182))&gt;0.49,$X182-$T182,0),"")</f>
        <v/>
      </c>
      <c r="AQ182" s="174"/>
      <c r="AR182" s="297" t="e">
        <f t="shared" si="60"/>
        <v>#N/A</v>
      </c>
      <c r="AS182" s="174"/>
      <c r="AT182" s="174" t="str">
        <f t="shared" ref="AT182:AT208" si="71">IF(AND(ISNUMBER($R182),ISNUMBER($T182)),IF((ABS($R182-$T182))&gt;0.49,$T182-$R182,0),"")</f>
        <v/>
      </c>
      <c r="AU182" s="174"/>
      <c r="AV182" s="299" t="e">
        <f t="shared" si="61"/>
        <v>#N/A</v>
      </c>
      <c r="AW182" s="174"/>
      <c r="AX182" s="174">
        <f t="shared" ref="AX182:AX208" si="72">IF(AND(ISNUMBER($N182),ISNUMBER($V182)),IF((ABS($N182-$V182))&gt;0.49,$V182-$N182,0),"")</f>
        <v>0</v>
      </c>
      <c r="AY182" s="174"/>
      <c r="AZ182" s="299">
        <f t="shared" si="62"/>
        <v>0</v>
      </c>
      <c r="BA182" s="174"/>
      <c r="BB182" s="174">
        <f t="shared" ref="BB182:BB208" si="73">IF(AND(ISNUMBER($P182),ISNUMBER($V182)),IF((ABS($P182-$V182))&gt;0.49,$V182-$P182,0),"")</f>
        <v>13700</v>
      </c>
      <c r="BC182" s="174"/>
      <c r="BD182" s="299" t="str">
        <f t="shared" si="63"/>
        <v>---</v>
      </c>
      <c r="BE182" s="174"/>
      <c r="BF182" s="139">
        <f t="shared" ref="BF182:BF208" si="74">IF(AND(ISNUMBER($R182),ISNUMBER($V182)),IF((ABS($R182-$V182))&gt;0.49,$V182-$R182,0),"")</f>
        <v>13700</v>
      </c>
      <c r="BG182" s="174"/>
      <c r="BH182" s="299" t="str">
        <f t="shared" si="64"/>
        <v>---</v>
      </c>
      <c r="BJ182" s="139" t="str">
        <f t="shared" ref="BJ182:BJ208" si="75">IF(AND(ISNUMBER($T182),ISNUMBER($V182)),IF((ABS($T182-$V182))&gt;0.49,$V182-$T182,0),"")</f>
        <v/>
      </c>
      <c r="BK182" s="174"/>
      <c r="BL182" s="297" t="e">
        <f t="shared" si="65"/>
        <v>#N/A</v>
      </c>
      <c r="BM182" s="174"/>
    </row>
    <row r="183" spans="1:65" ht="15.75" customHeight="1">
      <c r="B183" s="364">
        <v>84</v>
      </c>
      <c r="C183" s="78"/>
      <c r="D183" s="101" t="s">
        <v>15</v>
      </c>
      <c r="E183" s="101" t="s">
        <v>133</v>
      </c>
      <c r="F183" s="101"/>
      <c r="G183" s="101"/>
      <c r="H183" s="101"/>
      <c r="I183" s="101"/>
      <c r="J183" s="101"/>
      <c r="K183" s="104"/>
      <c r="L183" s="26" t="s">
        <v>29</v>
      </c>
      <c r="M183" s="207"/>
      <c r="N183" s="141">
        <f>VLOOKUP($B183,'[1]09-10-11'!$A$4:$EA$400,MATCH(N$2, '[1]09-10-11'!$A$4:$EA$4, 0))</f>
        <v>16368</v>
      </c>
      <c r="O183" s="143"/>
      <c r="P183" s="141">
        <f>VLOOKUP($B183,'[1]09-10-11'!$A$4:$EA$400,MATCH(P$2, '[1]09-10-11'!$A$4:$EA$4, 0))</f>
        <v>0</v>
      </c>
      <c r="Q183" s="141"/>
      <c r="R183" s="141">
        <f>VLOOKUP($B183,'[1]09-10-11'!$A$4:$EA$400,MATCH(R$2, '[1]09-10-11'!$A$4:$EA$4, 0))</f>
        <v>0</v>
      </c>
      <c r="S183" s="141"/>
      <c r="T183" s="141" t="e">
        <f>VLOOKUP($B183,'[1]09-10-11'!$A$4:$EA$400,MATCH(T$2, '[1]09-10-11'!$A$4:$EA$4, 0))</f>
        <v>#N/A</v>
      </c>
      <c r="U183" s="141"/>
      <c r="V183" s="141">
        <f>VLOOKUP($B183,'[1]09-10-11'!$A$4:$EA$400,MATCH(V$2, '[1]09-10-11'!$A$4:$EA$4, 0))</f>
        <v>16368</v>
      </c>
      <c r="W183" s="141"/>
      <c r="X183" s="141">
        <f>VLOOKUP($B183,'[1]09-10-11'!$A$4:$EA$400,MATCH(X$2, '[1]09-10-11'!$A$4:$EA$4, 0))</f>
        <v>0</v>
      </c>
      <c r="Y183" s="53"/>
      <c r="Z183" s="283">
        <f t="shared" si="66"/>
        <v>-16368</v>
      </c>
      <c r="AA183" s="283"/>
      <c r="AB183" s="300">
        <f t="shared" si="56"/>
        <v>-1</v>
      </c>
      <c r="AC183" s="281"/>
      <c r="AD183" s="283">
        <f t="shared" si="67"/>
        <v>0</v>
      </c>
      <c r="AE183" s="283"/>
      <c r="AF183" s="300" t="str">
        <f t="shared" si="57"/>
        <v>---</v>
      </c>
      <c r="AG183" s="284"/>
      <c r="AH183" s="141">
        <f t="shared" si="68"/>
        <v>-16368</v>
      </c>
      <c r="AI183" s="141"/>
      <c r="AJ183" s="300">
        <f t="shared" si="58"/>
        <v>-1</v>
      </c>
      <c r="AK183" s="261"/>
      <c r="AL183" s="141">
        <f t="shared" si="69"/>
        <v>0</v>
      </c>
      <c r="AM183" s="283"/>
      <c r="AN183" s="300" t="str">
        <f t="shared" si="59"/>
        <v>---</v>
      </c>
      <c r="AP183" s="141" t="str">
        <f t="shared" si="70"/>
        <v/>
      </c>
      <c r="AQ183" s="283"/>
      <c r="AR183" s="298" t="e">
        <f t="shared" si="60"/>
        <v>#N/A</v>
      </c>
      <c r="AS183" s="284"/>
      <c r="AT183" s="283" t="str">
        <f t="shared" si="71"/>
        <v/>
      </c>
      <c r="AU183" s="283"/>
      <c r="AV183" s="300" t="e">
        <f t="shared" si="61"/>
        <v>#N/A</v>
      </c>
      <c r="AW183" s="284"/>
      <c r="AX183" s="283">
        <f t="shared" si="72"/>
        <v>0</v>
      </c>
      <c r="AY183" s="283"/>
      <c r="AZ183" s="300">
        <f t="shared" si="62"/>
        <v>0</v>
      </c>
      <c r="BA183" s="284"/>
      <c r="BB183" s="283">
        <f t="shared" si="73"/>
        <v>16368</v>
      </c>
      <c r="BC183" s="283"/>
      <c r="BD183" s="300" t="str">
        <f t="shared" si="63"/>
        <v>---</v>
      </c>
      <c r="BE183" s="284"/>
      <c r="BF183" s="141">
        <f t="shared" si="74"/>
        <v>16368</v>
      </c>
      <c r="BG183" s="283"/>
      <c r="BH183" s="300" t="str">
        <f t="shared" si="64"/>
        <v>---</v>
      </c>
      <c r="BJ183" s="141" t="str">
        <f t="shared" si="75"/>
        <v/>
      </c>
      <c r="BK183" s="283"/>
      <c r="BL183" s="298" t="e">
        <f t="shared" si="65"/>
        <v>#N/A</v>
      </c>
      <c r="BM183" s="284"/>
    </row>
    <row r="184" spans="1:65">
      <c r="Z184" s="174" t="str">
        <f t="shared" si="66"/>
        <v/>
      </c>
      <c r="AA184" s="293"/>
      <c r="AB184" s="299" t="str">
        <f t="shared" si="56"/>
        <v/>
      </c>
      <c r="AC184" s="280"/>
      <c r="AD184" s="174" t="str">
        <f t="shared" si="67"/>
        <v/>
      </c>
      <c r="AE184" s="293"/>
      <c r="AF184" s="299" t="str">
        <f t="shared" si="57"/>
        <v/>
      </c>
      <c r="AG184" s="293"/>
      <c r="AH184" s="139" t="str">
        <f t="shared" si="68"/>
        <v/>
      </c>
      <c r="AI184"/>
      <c r="AJ184" s="299" t="str">
        <f t="shared" si="58"/>
        <v/>
      </c>
      <c r="AK184" s="280"/>
      <c r="AL184" s="139" t="str">
        <f t="shared" si="69"/>
        <v/>
      </c>
      <c r="AM184" s="293"/>
      <c r="AN184" s="297" t="str">
        <f t="shared" si="59"/>
        <v/>
      </c>
      <c r="AP184" s="139" t="str">
        <f t="shared" si="70"/>
        <v/>
      </c>
      <c r="AQ184" s="293"/>
      <c r="AR184" s="297" t="str">
        <f t="shared" si="60"/>
        <v/>
      </c>
      <c r="AS184" s="293"/>
      <c r="AT184" s="174" t="str">
        <f t="shared" si="71"/>
        <v/>
      </c>
      <c r="AU184" s="293"/>
      <c r="AV184" s="299" t="str">
        <f t="shared" si="61"/>
        <v/>
      </c>
      <c r="AW184" s="293"/>
      <c r="AX184" s="174" t="str">
        <f t="shared" si="72"/>
        <v/>
      </c>
      <c r="AY184" s="293"/>
      <c r="AZ184" s="299" t="str">
        <f t="shared" si="62"/>
        <v/>
      </c>
      <c r="BA184" s="293"/>
      <c r="BB184" s="174" t="str">
        <f t="shared" si="73"/>
        <v/>
      </c>
      <c r="BC184" s="293"/>
      <c r="BD184" s="299" t="str">
        <f t="shared" si="63"/>
        <v/>
      </c>
      <c r="BE184" s="293"/>
      <c r="BF184" s="139" t="str">
        <f t="shared" si="74"/>
        <v/>
      </c>
      <c r="BG184" s="293"/>
      <c r="BH184" s="297" t="str">
        <f t="shared" si="64"/>
        <v/>
      </c>
      <c r="BJ184" s="139" t="str">
        <f t="shared" si="75"/>
        <v/>
      </c>
      <c r="BK184" s="293"/>
      <c r="BL184" s="297" t="str">
        <f t="shared" si="65"/>
        <v/>
      </c>
      <c r="BM184" s="293"/>
    </row>
    <row r="185" spans="1:65">
      <c r="F185" s="105" t="s">
        <v>39</v>
      </c>
      <c r="N185" s="11">
        <f>SUM(N181:N183)</f>
        <v>30068</v>
      </c>
      <c r="O185" s="11">
        <f>SUM(O181:O183)</f>
        <v>0</v>
      </c>
      <c r="P185" s="11">
        <f>SUM(P181:P183)</f>
        <v>138762</v>
      </c>
      <c r="Q185" s="11"/>
      <c r="R185" s="100">
        <f>SUM(R181:R183)</f>
        <v>0</v>
      </c>
      <c r="S185" s="100"/>
      <c r="T185" s="100" t="e">
        <f>SUM(T181:T183)</f>
        <v>#N/A</v>
      </c>
      <c r="U185" s="11"/>
      <c r="V185" s="100">
        <f>SUM(V181:V183)</f>
        <v>30068</v>
      </c>
      <c r="W185" s="100"/>
      <c r="X185" s="100">
        <f>SUM(X181:X183)</f>
        <v>200000</v>
      </c>
      <c r="Y185" s="100"/>
      <c r="Z185" s="174">
        <f t="shared" si="66"/>
        <v>169932</v>
      </c>
      <c r="AA185" s="294"/>
      <c r="AB185" s="299">
        <f t="shared" si="56"/>
        <v>5.6515897299454574</v>
      </c>
      <c r="AC185" s="280"/>
      <c r="AD185" s="174">
        <f t="shared" si="67"/>
        <v>61238</v>
      </c>
      <c r="AE185" s="294"/>
      <c r="AF185" s="299">
        <f t="shared" si="57"/>
        <v>0.44131678701661836</v>
      </c>
      <c r="AG185" s="294"/>
      <c r="AH185" s="139">
        <f t="shared" si="68"/>
        <v>169932</v>
      </c>
      <c r="AI185" s="11"/>
      <c r="AJ185" s="299">
        <f t="shared" si="58"/>
        <v>5.6515897299454574</v>
      </c>
      <c r="AK185" s="280"/>
      <c r="AL185" s="139">
        <f t="shared" si="69"/>
        <v>200000</v>
      </c>
      <c r="AM185" s="294"/>
      <c r="AN185" s="297" t="str">
        <f t="shared" si="59"/>
        <v>---</v>
      </c>
      <c r="AP185" s="139" t="str">
        <f t="shared" si="70"/>
        <v/>
      </c>
      <c r="AQ185" s="294"/>
      <c r="AR185" s="297" t="e">
        <f t="shared" si="60"/>
        <v>#N/A</v>
      </c>
      <c r="AS185" s="294"/>
      <c r="AT185" s="174" t="str">
        <f t="shared" si="71"/>
        <v/>
      </c>
      <c r="AU185" s="294"/>
      <c r="AV185" s="299" t="e">
        <f t="shared" si="61"/>
        <v>#N/A</v>
      </c>
      <c r="AW185" s="294"/>
      <c r="AX185" s="174">
        <f t="shared" si="72"/>
        <v>0</v>
      </c>
      <c r="AY185" s="294"/>
      <c r="AZ185" s="299">
        <f t="shared" si="62"/>
        <v>0</v>
      </c>
      <c r="BA185" s="294"/>
      <c r="BB185" s="174">
        <f t="shared" si="73"/>
        <v>-108694</v>
      </c>
      <c r="BC185" s="294"/>
      <c r="BD185" s="299">
        <f t="shared" si="63"/>
        <v>-0.78331243423992158</v>
      </c>
      <c r="BE185" s="294"/>
      <c r="BF185" s="139">
        <f t="shared" si="74"/>
        <v>30068</v>
      </c>
      <c r="BG185" s="294"/>
      <c r="BH185" s="297" t="str">
        <f t="shared" si="64"/>
        <v>---</v>
      </c>
      <c r="BJ185" s="139" t="str">
        <f t="shared" si="75"/>
        <v/>
      </c>
      <c r="BK185" s="294"/>
      <c r="BL185" s="297" t="e">
        <f t="shared" si="65"/>
        <v>#N/A</v>
      </c>
      <c r="BM185" s="294"/>
    </row>
    <row r="186" spans="1:65" ht="15.75" customHeight="1">
      <c r="B186" s="364"/>
      <c r="C186" s="21"/>
      <c r="D186" s="101"/>
      <c r="E186" s="101"/>
      <c r="F186" s="101"/>
      <c r="G186" s="101"/>
      <c r="H186" s="101"/>
      <c r="I186" s="101"/>
      <c r="J186" s="101"/>
      <c r="K186" s="104"/>
      <c r="L186" s="26"/>
      <c r="M186" s="207"/>
      <c r="N186" s="207"/>
      <c r="O186" s="142"/>
      <c r="P186" s="207"/>
      <c r="Q186" s="207"/>
      <c r="R186" s="237"/>
      <c r="S186" s="237"/>
      <c r="T186" s="237"/>
      <c r="U186" s="207"/>
      <c r="V186" s="237"/>
      <c r="W186" s="237"/>
      <c r="X186" s="237"/>
      <c r="Y186" s="237"/>
      <c r="Z186" s="174" t="str">
        <f t="shared" si="66"/>
        <v/>
      </c>
      <c r="AA186" s="207"/>
      <c r="AB186" s="299" t="str">
        <f t="shared" si="56"/>
        <v/>
      </c>
      <c r="AC186" s="280"/>
      <c r="AD186" s="174" t="str">
        <f t="shared" si="67"/>
        <v/>
      </c>
      <c r="AE186" s="207"/>
      <c r="AF186" s="299" t="str">
        <f t="shared" si="57"/>
        <v/>
      </c>
      <c r="AG186" s="207"/>
      <c r="AH186" s="139" t="str">
        <f t="shared" si="68"/>
        <v/>
      </c>
      <c r="AI186" s="207"/>
      <c r="AJ186" s="299" t="str">
        <f t="shared" si="58"/>
        <v/>
      </c>
      <c r="AK186" s="280"/>
      <c r="AL186" s="139" t="str">
        <f t="shared" si="69"/>
        <v/>
      </c>
      <c r="AM186" s="207"/>
      <c r="AN186" s="297" t="str">
        <f t="shared" si="59"/>
        <v/>
      </c>
      <c r="AP186" s="139" t="str">
        <f t="shared" si="70"/>
        <v/>
      </c>
      <c r="AQ186" s="207"/>
      <c r="AR186" s="297" t="str">
        <f t="shared" si="60"/>
        <v/>
      </c>
      <c r="AS186" s="207"/>
      <c r="AT186" s="174" t="str">
        <f t="shared" si="71"/>
        <v/>
      </c>
      <c r="AU186" s="207"/>
      <c r="AV186" s="299" t="str">
        <f t="shared" si="61"/>
        <v/>
      </c>
      <c r="AW186" s="207"/>
      <c r="AX186" s="174" t="str">
        <f t="shared" si="72"/>
        <v/>
      </c>
      <c r="AY186" s="207"/>
      <c r="AZ186" s="299" t="str">
        <f t="shared" si="62"/>
        <v/>
      </c>
      <c r="BA186" s="207"/>
      <c r="BB186" s="174" t="str">
        <f t="shared" si="73"/>
        <v/>
      </c>
      <c r="BC186" s="207"/>
      <c r="BD186" s="299" t="str">
        <f t="shared" si="63"/>
        <v/>
      </c>
      <c r="BE186" s="207"/>
      <c r="BF186" s="139" t="str">
        <f t="shared" si="74"/>
        <v/>
      </c>
      <c r="BG186" s="207"/>
      <c r="BH186" s="297" t="str">
        <f t="shared" si="64"/>
        <v/>
      </c>
      <c r="BJ186" s="139" t="str">
        <f t="shared" si="75"/>
        <v/>
      </c>
      <c r="BK186" s="207"/>
      <c r="BL186" s="297" t="str">
        <f t="shared" si="65"/>
        <v/>
      </c>
      <c r="BM186" s="207"/>
    </row>
    <row r="187" spans="1:65" ht="15.75" customHeight="1">
      <c r="B187" s="364">
        <v>92</v>
      </c>
      <c r="C187" s="78">
        <v>4</v>
      </c>
      <c r="D187" s="101" t="s">
        <v>336</v>
      </c>
      <c r="F187" s="101"/>
      <c r="G187" s="101"/>
      <c r="H187" s="101"/>
      <c r="I187" s="101"/>
      <c r="J187" s="101"/>
      <c r="K187" s="24"/>
      <c r="L187" s="102" t="s">
        <v>29</v>
      </c>
      <c r="M187" s="207"/>
      <c r="N187" s="139">
        <f>VLOOKUP($B187,'[1]09-10-11'!$A$4:$EA$400,MATCH(N$2, '[1]09-10-11'!$A$4:$EA$4, 0))</f>
        <v>253172</v>
      </c>
      <c r="O187" s="142"/>
      <c r="P187" s="139">
        <f>VLOOKUP($B187,'[1]09-10-11'!$A$4:$EA$400,MATCH(P$2, '[1]09-10-11'!$A$4:$EA$4, 0))</f>
        <v>375000</v>
      </c>
      <c r="Q187" s="139"/>
      <c r="R187" s="139">
        <f>VLOOKUP($B187,'[1]09-10-11'!$A$4:$EA$400,MATCH(R$2, '[1]09-10-11'!$A$4:$EA$4, 0))</f>
        <v>275000</v>
      </c>
      <c r="S187" s="139"/>
      <c r="T187" s="139" t="e">
        <f>VLOOKUP($B187,'[1]09-10-11'!$A$4:$EA$400,MATCH(T$2, '[1]09-10-11'!$A$4:$EA$4, 0))</f>
        <v>#N/A</v>
      </c>
      <c r="U187" s="139"/>
      <c r="V187" s="139">
        <f>VLOOKUP($B187,'[1]09-10-11'!$A$4:$EA$400,MATCH(V$2, '[1]09-10-11'!$A$4:$EA$4, 0))</f>
        <v>333172</v>
      </c>
      <c r="W187" s="139"/>
      <c r="X187" s="139">
        <f>VLOOKUP($B187,'[1]09-10-11'!$A$4:$EA$400,MATCH(X$2, '[1]09-10-11'!$A$4:$EA$4, 0))</f>
        <v>400000</v>
      </c>
      <c r="Y187" s="53"/>
      <c r="Z187" s="174">
        <f t="shared" si="66"/>
        <v>66828</v>
      </c>
      <c r="AA187" s="174"/>
      <c r="AB187" s="299">
        <f t="shared" si="56"/>
        <v>0.20058108124332175</v>
      </c>
      <c r="AC187" s="280"/>
      <c r="AD187" s="174">
        <f t="shared" si="67"/>
        <v>25000</v>
      </c>
      <c r="AE187" s="174"/>
      <c r="AF187" s="299">
        <f t="shared" si="57"/>
        <v>6.6666666666666652E-2</v>
      </c>
      <c r="AG187" s="174"/>
      <c r="AH187" s="139">
        <f t="shared" si="68"/>
        <v>146828</v>
      </c>
      <c r="AI187" s="139"/>
      <c r="AJ187" s="299">
        <f t="shared" si="58"/>
        <v>0.57995354936564869</v>
      </c>
      <c r="AK187" s="280"/>
      <c r="AL187" s="139">
        <f t="shared" si="69"/>
        <v>125000</v>
      </c>
      <c r="AM187" s="174"/>
      <c r="AN187" s="297">
        <f t="shared" si="59"/>
        <v>0.45454545454545459</v>
      </c>
      <c r="AP187" s="139" t="str">
        <f t="shared" si="70"/>
        <v/>
      </c>
      <c r="AQ187" s="174"/>
      <c r="AR187" s="297" t="e">
        <f t="shared" si="60"/>
        <v>#N/A</v>
      </c>
      <c r="AS187" s="174"/>
      <c r="AT187" s="174" t="str">
        <f t="shared" si="71"/>
        <v/>
      </c>
      <c r="AU187" s="174"/>
      <c r="AV187" s="299" t="e">
        <f t="shared" si="61"/>
        <v>#N/A</v>
      </c>
      <c r="AW187" s="174"/>
      <c r="AX187" s="174">
        <f t="shared" si="72"/>
        <v>80000</v>
      </c>
      <c r="AY187" s="174"/>
      <c r="AZ187" s="299">
        <f t="shared" si="62"/>
        <v>0.31599070987312983</v>
      </c>
      <c r="BA187" s="174"/>
      <c r="BB187" s="174">
        <f t="shared" si="73"/>
        <v>-41828</v>
      </c>
      <c r="BC187" s="174"/>
      <c r="BD187" s="299">
        <f t="shared" si="63"/>
        <v>-0.11154133333333338</v>
      </c>
      <c r="BE187" s="174"/>
      <c r="BF187" s="139">
        <f t="shared" si="74"/>
        <v>58172</v>
      </c>
      <c r="BG187" s="174"/>
      <c r="BH187" s="297">
        <f t="shared" si="64"/>
        <v>0.21153454545454542</v>
      </c>
      <c r="BJ187" s="139" t="str">
        <f t="shared" si="75"/>
        <v/>
      </c>
      <c r="BK187" s="174"/>
      <c r="BL187" s="297" t="e">
        <f t="shared" si="65"/>
        <v>#N/A</v>
      </c>
      <c r="BM187" s="174"/>
    </row>
    <row r="188" spans="1:65" ht="16.5" customHeight="1">
      <c r="B188" s="364">
        <v>95</v>
      </c>
      <c r="C188" s="78">
        <v>5</v>
      </c>
      <c r="D188" s="87" t="s">
        <v>331</v>
      </c>
      <c r="F188" s="101"/>
      <c r="G188" s="101"/>
      <c r="H188" s="101"/>
      <c r="I188" s="101"/>
      <c r="J188" s="101"/>
      <c r="K188" s="24"/>
      <c r="L188" s="102" t="s">
        <v>29</v>
      </c>
      <c r="M188" s="207"/>
      <c r="N188" s="139">
        <f>VLOOKUP($B188,'[1]09-10-11'!$A$4:$EA$400,MATCH(N$2, '[1]09-10-11'!$A$4:$EA$4, 0))</f>
        <v>91647</v>
      </c>
      <c r="O188" s="142"/>
      <c r="P188" s="139">
        <f>VLOOKUP($B188,'[1]09-10-11'!$A$4:$EA$400,MATCH(P$2, '[1]09-10-11'!$A$4:$EA$4, 0))</f>
        <v>91647</v>
      </c>
      <c r="Q188" s="139"/>
      <c r="R188" s="139">
        <f>VLOOKUP($B188,'[1]09-10-11'!$A$4:$EA$400,MATCH(R$2, '[1]09-10-11'!$A$4:$EA$4, 0))</f>
        <v>0</v>
      </c>
      <c r="S188" s="139"/>
      <c r="T188" s="139" t="e">
        <f>VLOOKUP($B188,'[1]09-10-11'!$A$4:$EA$400,MATCH(T$2, '[1]09-10-11'!$A$4:$EA$4, 0))</f>
        <v>#N/A</v>
      </c>
      <c r="U188" s="139"/>
      <c r="V188" s="139">
        <f>VLOOKUP($B188,'[1]09-10-11'!$A$4:$EA$400,MATCH(V$2, '[1]09-10-11'!$A$4:$EA$4, 0))</f>
        <v>96647</v>
      </c>
      <c r="W188" s="139"/>
      <c r="X188" s="139">
        <f>VLOOKUP($B188,'[1]09-10-11'!$A$4:$EA$400,MATCH(X$2, '[1]09-10-11'!$A$4:$EA$4, 0))</f>
        <v>116647</v>
      </c>
      <c r="Y188" s="53"/>
      <c r="Z188" s="139">
        <f t="shared" si="66"/>
        <v>20000</v>
      </c>
      <c r="AA188" s="139"/>
      <c r="AB188" s="297">
        <f t="shared" si="56"/>
        <v>0.20693865303630732</v>
      </c>
      <c r="AC188" s="262"/>
      <c r="AD188" s="139">
        <f t="shared" si="67"/>
        <v>25000</v>
      </c>
      <c r="AE188" s="139"/>
      <c r="AF188" s="297">
        <f t="shared" si="57"/>
        <v>0.27278579768022948</v>
      </c>
      <c r="AG188" s="139"/>
      <c r="AH188" s="139">
        <f t="shared" si="68"/>
        <v>25000</v>
      </c>
      <c r="AI188" s="139"/>
      <c r="AJ188" s="297">
        <f t="shared" si="58"/>
        <v>0.27278579768022948</v>
      </c>
      <c r="AK188" s="262"/>
      <c r="AL188" s="139">
        <f t="shared" si="69"/>
        <v>116647</v>
      </c>
      <c r="AM188" s="139"/>
      <c r="AN188" s="297" t="str">
        <f t="shared" si="59"/>
        <v>---</v>
      </c>
      <c r="AP188" s="139" t="str">
        <f t="shared" si="70"/>
        <v/>
      </c>
      <c r="AQ188" s="139"/>
      <c r="AR188" s="297" t="e">
        <f t="shared" si="60"/>
        <v>#N/A</v>
      </c>
      <c r="AS188" s="139"/>
      <c r="AT188" s="139" t="str">
        <f t="shared" si="71"/>
        <v/>
      </c>
      <c r="AU188" s="139"/>
      <c r="AV188" s="297" t="e">
        <f t="shared" si="61"/>
        <v>#N/A</v>
      </c>
      <c r="AW188" s="139"/>
      <c r="AX188" s="139">
        <f t="shared" si="72"/>
        <v>5000</v>
      </c>
      <c r="AY188" s="139"/>
      <c r="AZ188" s="297">
        <f t="shared" si="62"/>
        <v>5.4557159536045896E-2</v>
      </c>
      <c r="BA188" s="139"/>
      <c r="BB188" s="139">
        <f t="shared" si="73"/>
        <v>5000</v>
      </c>
      <c r="BC188" s="139"/>
      <c r="BD188" s="297">
        <f t="shared" si="63"/>
        <v>5.4557159536045896E-2</v>
      </c>
      <c r="BE188" s="139"/>
      <c r="BF188" s="139">
        <f t="shared" si="74"/>
        <v>96647</v>
      </c>
      <c r="BG188" s="139"/>
      <c r="BH188" s="297" t="str">
        <f t="shared" si="64"/>
        <v>---</v>
      </c>
      <c r="BJ188" s="139" t="str">
        <f t="shared" si="75"/>
        <v/>
      </c>
      <c r="BK188" s="139"/>
      <c r="BL188" s="297" t="e">
        <f t="shared" si="65"/>
        <v>#N/A</v>
      </c>
      <c r="BM188" s="139"/>
    </row>
    <row r="189" spans="1:65" ht="15.75" customHeight="1">
      <c r="B189" s="364">
        <v>54</v>
      </c>
      <c r="C189" s="78">
        <v>6</v>
      </c>
      <c r="D189" s="101" t="s">
        <v>337</v>
      </c>
      <c r="E189" s="101"/>
      <c r="F189" s="101"/>
      <c r="G189" s="101"/>
      <c r="H189" s="101"/>
      <c r="I189" s="101"/>
      <c r="J189" s="101"/>
      <c r="K189" s="24"/>
      <c r="L189" s="102" t="s">
        <v>29</v>
      </c>
      <c r="M189" s="207"/>
      <c r="N189" s="139">
        <f>VLOOKUP($B189,'[1]09-10-11'!$A$4:$EA$400,MATCH(N$2, '[1]09-10-11'!$A$4:$EA$4, 0))</f>
        <v>28483</v>
      </c>
      <c r="O189" s="123"/>
      <c r="P189" s="139">
        <f>VLOOKUP($B189,'[1]09-10-11'!$A$4:$EA$400,MATCH(P$2, '[1]09-10-11'!$A$4:$EA$4, 0))</f>
        <v>28483</v>
      </c>
      <c r="Q189" s="139"/>
      <c r="R189" s="139">
        <f>VLOOKUP($B189,'[1]09-10-11'!$A$4:$EA$400,MATCH(R$2, '[1]09-10-11'!$A$4:$EA$4, 0))</f>
        <v>0</v>
      </c>
      <c r="S189" s="139"/>
      <c r="T189" s="139" t="e">
        <f>VLOOKUP($B189,'[1]09-10-11'!$A$4:$EA$400,MATCH(T$2, '[1]09-10-11'!$A$4:$EA$4, 0))</f>
        <v>#N/A</v>
      </c>
      <c r="U189" s="139"/>
      <c r="V189" s="139">
        <f>VLOOKUP($B189,'[1]09-10-11'!$A$4:$EA$400,MATCH(V$2, '[1]09-10-11'!$A$4:$EA$4, 0))</f>
        <v>28483</v>
      </c>
      <c r="W189" s="139"/>
      <c r="X189" s="139">
        <f>VLOOKUP($B189,'[1]09-10-11'!$A$4:$EA$400,MATCH(X$2, '[1]09-10-11'!$A$4:$EA$4, 0))</f>
        <v>28483</v>
      </c>
      <c r="Y189" s="53"/>
      <c r="Z189" s="139">
        <f t="shared" si="66"/>
        <v>0</v>
      </c>
      <c r="AA189" s="139"/>
      <c r="AB189" s="297">
        <f t="shared" si="56"/>
        <v>0</v>
      </c>
      <c r="AC189" s="262"/>
      <c r="AD189" s="139">
        <f t="shared" si="67"/>
        <v>0</v>
      </c>
      <c r="AE189" s="139"/>
      <c r="AF189" s="297">
        <f t="shared" si="57"/>
        <v>0</v>
      </c>
      <c r="AG189" s="139"/>
      <c r="AH189" s="139">
        <f t="shared" si="68"/>
        <v>0</v>
      </c>
      <c r="AI189" s="139"/>
      <c r="AJ189" s="297">
        <f t="shared" si="58"/>
        <v>0</v>
      </c>
      <c r="AK189" s="262"/>
      <c r="AL189" s="139">
        <f t="shared" si="69"/>
        <v>28483</v>
      </c>
      <c r="AM189" s="139"/>
      <c r="AN189" s="297" t="str">
        <f t="shared" si="59"/>
        <v>---</v>
      </c>
      <c r="AP189" s="139" t="str">
        <f t="shared" si="70"/>
        <v/>
      </c>
      <c r="AQ189" s="139"/>
      <c r="AR189" s="297" t="e">
        <f t="shared" si="60"/>
        <v>#N/A</v>
      </c>
      <c r="AS189" s="139"/>
      <c r="AT189" s="139" t="str">
        <f t="shared" si="71"/>
        <v/>
      </c>
      <c r="AU189" s="139"/>
      <c r="AV189" s="297" t="e">
        <f t="shared" si="61"/>
        <v>#N/A</v>
      </c>
      <c r="AW189" s="139"/>
      <c r="AX189" s="139">
        <f t="shared" si="72"/>
        <v>0</v>
      </c>
      <c r="AY189" s="139"/>
      <c r="AZ189" s="297">
        <f t="shared" si="62"/>
        <v>0</v>
      </c>
      <c r="BA189" s="139"/>
      <c r="BB189" s="139">
        <f t="shared" si="73"/>
        <v>0</v>
      </c>
      <c r="BC189" s="139"/>
      <c r="BD189" s="297">
        <f t="shared" si="63"/>
        <v>0</v>
      </c>
      <c r="BE189" s="139"/>
      <c r="BF189" s="139">
        <f t="shared" si="74"/>
        <v>28483</v>
      </c>
      <c r="BG189" s="139"/>
      <c r="BH189" s="297" t="str">
        <f t="shared" si="64"/>
        <v>---</v>
      </c>
      <c r="BJ189" s="139" t="str">
        <f t="shared" si="75"/>
        <v/>
      </c>
      <c r="BK189" s="139"/>
      <c r="BL189" s="297" t="e">
        <f t="shared" si="65"/>
        <v>#N/A</v>
      </c>
      <c r="BM189" s="139"/>
    </row>
    <row r="190" spans="1:65" ht="15.75" customHeight="1">
      <c r="B190" s="364">
        <v>39</v>
      </c>
      <c r="C190" s="78">
        <v>7</v>
      </c>
      <c r="D190" s="105" t="s">
        <v>338</v>
      </c>
      <c r="E190" s="105"/>
      <c r="F190" s="105"/>
      <c r="G190" s="105"/>
      <c r="H190" s="105"/>
      <c r="I190" s="105"/>
      <c r="J190" s="105"/>
      <c r="K190" s="52"/>
      <c r="L190" s="106" t="s">
        <v>29</v>
      </c>
      <c r="M190" s="207"/>
      <c r="N190" s="139">
        <f>VLOOKUP($B190,'[1]09-10-11'!$A$4:$EA$400,MATCH(N$2, '[1]09-10-11'!$A$4:$EA$4, 0))</f>
        <v>25741</v>
      </c>
      <c r="O190" s="143"/>
      <c r="P190" s="139">
        <f>VLOOKUP($B190,'[1]09-10-11'!$A$4:$EA$400,MATCH(P$2, '[1]09-10-11'!$A$4:$EA$4, 0))</f>
        <v>25741</v>
      </c>
      <c r="Q190" s="139"/>
      <c r="R190" s="139">
        <f>VLOOKUP($B190,'[1]09-10-11'!$A$4:$EA$400,MATCH(R$2, '[1]09-10-11'!$A$4:$EA$4, 0))</f>
        <v>0</v>
      </c>
      <c r="S190" s="139"/>
      <c r="T190" s="139" t="e">
        <f>VLOOKUP($B190,'[1]09-10-11'!$A$4:$EA$400,MATCH(T$2, '[1]09-10-11'!$A$4:$EA$4, 0))</f>
        <v>#N/A</v>
      </c>
      <c r="U190" s="139"/>
      <c r="V190" s="139">
        <f>VLOOKUP($B190,'[1]09-10-11'!$A$4:$EA$400,MATCH(V$2, '[1]09-10-11'!$A$4:$EA$4, 0))</f>
        <v>25741</v>
      </c>
      <c r="W190" s="139"/>
      <c r="X190" s="139">
        <f>VLOOKUP($B190,'[1]09-10-11'!$A$4:$EA$400,MATCH(X$2, '[1]09-10-11'!$A$4:$EA$4, 0))</f>
        <v>25741</v>
      </c>
      <c r="Y190" s="53"/>
      <c r="Z190" s="139">
        <f t="shared" si="66"/>
        <v>0</v>
      </c>
      <c r="AA190" s="139"/>
      <c r="AB190" s="297">
        <f t="shared" si="56"/>
        <v>0</v>
      </c>
      <c r="AC190" s="262"/>
      <c r="AD190" s="139">
        <f t="shared" si="67"/>
        <v>0</v>
      </c>
      <c r="AE190" s="139"/>
      <c r="AF190" s="297">
        <f t="shared" si="57"/>
        <v>0</v>
      </c>
      <c r="AG190" s="139"/>
      <c r="AH190" s="139">
        <f t="shared" si="68"/>
        <v>0</v>
      </c>
      <c r="AI190" s="139"/>
      <c r="AJ190" s="297">
        <f t="shared" si="58"/>
        <v>0</v>
      </c>
      <c r="AK190" s="262"/>
      <c r="AL190" s="139">
        <f t="shared" si="69"/>
        <v>25741</v>
      </c>
      <c r="AM190" s="139"/>
      <c r="AN190" s="297" t="str">
        <f t="shared" si="59"/>
        <v>---</v>
      </c>
      <c r="AP190" s="139" t="str">
        <f t="shared" si="70"/>
        <v/>
      </c>
      <c r="AQ190" s="139"/>
      <c r="AR190" s="297" t="e">
        <f t="shared" si="60"/>
        <v>#N/A</v>
      </c>
      <c r="AS190" s="139"/>
      <c r="AT190" s="139" t="str">
        <f t="shared" si="71"/>
        <v/>
      </c>
      <c r="AU190" s="139"/>
      <c r="AV190" s="297" t="e">
        <f t="shared" si="61"/>
        <v>#N/A</v>
      </c>
      <c r="AW190" s="139"/>
      <c r="AX190" s="139">
        <f t="shared" si="72"/>
        <v>0</v>
      </c>
      <c r="AY190" s="139"/>
      <c r="AZ190" s="297">
        <f t="shared" si="62"/>
        <v>0</v>
      </c>
      <c r="BA190" s="139"/>
      <c r="BB190" s="139">
        <f t="shared" si="73"/>
        <v>0</v>
      </c>
      <c r="BC190" s="139"/>
      <c r="BD190" s="297">
        <f t="shared" si="63"/>
        <v>0</v>
      </c>
      <c r="BE190" s="139"/>
      <c r="BF190" s="139">
        <f t="shared" si="74"/>
        <v>25741</v>
      </c>
      <c r="BG190" s="139"/>
      <c r="BH190" s="297" t="str">
        <f t="shared" si="64"/>
        <v>---</v>
      </c>
      <c r="BJ190" s="139" t="str">
        <f t="shared" si="75"/>
        <v/>
      </c>
      <c r="BK190" s="139"/>
      <c r="BL190" s="297" t="e">
        <f t="shared" si="65"/>
        <v>#N/A</v>
      </c>
      <c r="BM190" s="139"/>
    </row>
    <row r="191" spans="1:65" ht="15.75" customHeight="1">
      <c r="B191" s="364"/>
      <c r="C191" s="78"/>
      <c r="D191" s="105"/>
      <c r="E191" s="105"/>
      <c r="F191" s="105"/>
      <c r="G191" s="105"/>
      <c r="H191" s="105"/>
      <c r="I191" s="105"/>
      <c r="J191" s="105"/>
      <c r="K191" s="52"/>
      <c r="L191" s="106"/>
      <c r="M191" s="207"/>
      <c r="N191" s="139"/>
      <c r="O191" s="143"/>
      <c r="P191" s="139"/>
      <c r="Q191" s="139"/>
      <c r="R191" s="139"/>
      <c r="S191" s="139"/>
      <c r="T191" s="139"/>
      <c r="U191" s="139"/>
      <c r="V191" s="139"/>
      <c r="W191" s="139"/>
      <c r="X191" s="139"/>
      <c r="Y191" s="53"/>
      <c r="Z191" s="139" t="str">
        <f t="shared" si="66"/>
        <v/>
      </c>
      <c r="AA191" s="139"/>
      <c r="AB191" s="297" t="str">
        <f t="shared" si="56"/>
        <v/>
      </c>
      <c r="AC191" s="262"/>
      <c r="AD191" s="139" t="str">
        <f t="shared" si="67"/>
        <v/>
      </c>
      <c r="AE191" s="139"/>
      <c r="AF191" s="297" t="str">
        <f t="shared" si="57"/>
        <v/>
      </c>
      <c r="AG191" s="139"/>
      <c r="AH191" s="139" t="str">
        <f t="shared" si="68"/>
        <v/>
      </c>
      <c r="AI191" s="139"/>
      <c r="AJ191" s="297" t="str">
        <f t="shared" si="58"/>
        <v/>
      </c>
      <c r="AK191" s="262"/>
      <c r="AL191" s="139" t="str">
        <f t="shared" si="69"/>
        <v/>
      </c>
      <c r="AM191" s="139"/>
      <c r="AN191" s="297" t="str">
        <f t="shared" si="59"/>
        <v/>
      </c>
      <c r="AP191" s="139" t="str">
        <f t="shared" si="70"/>
        <v/>
      </c>
      <c r="AQ191" s="139"/>
      <c r="AR191" s="297" t="str">
        <f t="shared" si="60"/>
        <v/>
      </c>
      <c r="AS191" s="139"/>
      <c r="AT191" s="139" t="str">
        <f t="shared" si="71"/>
        <v/>
      </c>
      <c r="AU191" s="139"/>
      <c r="AV191" s="297" t="str">
        <f t="shared" si="61"/>
        <v/>
      </c>
      <c r="AW191" s="139"/>
      <c r="AX191" s="139" t="str">
        <f t="shared" si="72"/>
        <v/>
      </c>
      <c r="AY191" s="139"/>
      <c r="AZ191" s="297" t="str">
        <f t="shared" si="62"/>
        <v/>
      </c>
      <c r="BA191" s="139"/>
      <c r="BB191" s="139" t="str">
        <f t="shared" si="73"/>
        <v/>
      </c>
      <c r="BC191" s="139"/>
      <c r="BD191" s="297" t="str">
        <f t="shared" si="63"/>
        <v/>
      </c>
      <c r="BE191" s="139"/>
      <c r="BF191" s="139" t="str">
        <f t="shared" si="74"/>
        <v/>
      </c>
      <c r="BG191" s="139"/>
      <c r="BH191" s="297" t="str">
        <f t="shared" si="64"/>
        <v/>
      </c>
      <c r="BJ191" s="139" t="str">
        <f t="shared" si="75"/>
        <v/>
      </c>
      <c r="BK191" s="139"/>
      <c r="BL191" s="297" t="str">
        <f t="shared" si="65"/>
        <v/>
      </c>
      <c r="BM191" s="139"/>
    </row>
    <row r="192" spans="1:65" ht="15.75" customHeight="1">
      <c r="B192" s="364"/>
      <c r="C192" s="78">
        <v>8</v>
      </c>
      <c r="D192" s="105" t="s">
        <v>310</v>
      </c>
      <c r="E192" s="105"/>
      <c r="F192" s="105"/>
      <c r="G192" s="105"/>
      <c r="H192" s="105"/>
      <c r="I192" s="105"/>
      <c r="J192" s="105"/>
      <c r="K192" s="52"/>
      <c r="L192" s="106"/>
      <c r="M192" s="207"/>
      <c r="N192" s="139"/>
      <c r="O192" s="143"/>
      <c r="P192" s="139"/>
      <c r="Q192" s="139"/>
      <c r="R192" s="139"/>
      <c r="S192" s="139"/>
      <c r="T192" s="139"/>
      <c r="U192" s="139"/>
      <c r="V192" s="139"/>
      <c r="W192" s="139"/>
      <c r="X192" s="139"/>
      <c r="Y192" s="53"/>
      <c r="Z192" s="139" t="str">
        <f t="shared" si="66"/>
        <v/>
      </c>
      <c r="AA192" s="139"/>
      <c r="AB192" s="297" t="str">
        <f t="shared" si="56"/>
        <v/>
      </c>
      <c r="AC192" s="262"/>
      <c r="AD192" s="139" t="str">
        <f t="shared" si="67"/>
        <v/>
      </c>
      <c r="AE192" s="139"/>
      <c r="AF192" s="297" t="str">
        <f t="shared" si="57"/>
        <v/>
      </c>
      <c r="AG192" s="139"/>
      <c r="AH192" s="139" t="str">
        <f t="shared" si="68"/>
        <v/>
      </c>
      <c r="AI192" s="139"/>
      <c r="AJ192" s="297" t="str">
        <f t="shared" si="58"/>
        <v/>
      </c>
      <c r="AK192" s="262"/>
      <c r="AL192" s="139" t="str">
        <f t="shared" si="69"/>
        <v/>
      </c>
      <c r="AM192" s="139"/>
      <c r="AN192" s="297" t="str">
        <f t="shared" si="59"/>
        <v/>
      </c>
      <c r="AP192" s="139" t="str">
        <f t="shared" si="70"/>
        <v/>
      </c>
      <c r="AQ192" s="139"/>
      <c r="AR192" s="297" t="str">
        <f t="shared" si="60"/>
        <v/>
      </c>
      <c r="AS192" s="139"/>
      <c r="AT192" s="139" t="str">
        <f t="shared" si="71"/>
        <v/>
      </c>
      <c r="AU192" s="139"/>
      <c r="AV192" s="297" t="str">
        <f t="shared" si="61"/>
        <v/>
      </c>
      <c r="AW192" s="139"/>
      <c r="AX192" s="139" t="str">
        <f t="shared" si="72"/>
        <v/>
      </c>
      <c r="AY192" s="139"/>
      <c r="AZ192" s="297" t="str">
        <f t="shared" si="62"/>
        <v/>
      </c>
      <c r="BA192" s="139"/>
      <c r="BB192" s="139" t="str">
        <f t="shared" si="73"/>
        <v/>
      </c>
      <c r="BC192" s="139"/>
      <c r="BD192" s="297" t="str">
        <f t="shared" si="63"/>
        <v/>
      </c>
      <c r="BE192" s="139"/>
      <c r="BF192" s="139" t="str">
        <f t="shared" si="74"/>
        <v/>
      </c>
      <c r="BG192" s="139"/>
      <c r="BH192" s="297" t="str">
        <f t="shared" si="64"/>
        <v/>
      </c>
      <c r="BJ192" s="139" t="str">
        <f t="shared" si="75"/>
        <v/>
      </c>
      <c r="BK192" s="139"/>
      <c r="BL192" s="297" t="str">
        <f t="shared" si="65"/>
        <v/>
      </c>
      <c r="BM192" s="139"/>
    </row>
    <row r="193" spans="2:65" ht="15.75" customHeight="1">
      <c r="B193" s="364">
        <v>98.1</v>
      </c>
      <c r="C193" s="78"/>
      <c r="D193" s="101" t="s">
        <v>38</v>
      </c>
      <c r="E193" s="105" t="s">
        <v>309</v>
      </c>
      <c r="F193" s="105"/>
      <c r="G193" s="105"/>
      <c r="H193" s="105"/>
      <c r="I193" s="105"/>
      <c r="J193" s="105"/>
      <c r="K193" s="105"/>
      <c r="L193" s="106" t="s">
        <v>29</v>
      </c>
      <c r="M193" s="207"/>
      <c r="N193" s="139">
        <f>VLOOKUP($B193,'[1]09-10-11'!$A$4:$EA$400,MATCH(N$2, '[1]09-10-11'!$A$4:$EA$4, 0))</f>
        <v>48000</v>
      </c>
      <c r="O193" s="143"/>
      <c r="P193" s="139">
        <f>VLOOKUP($B193,'[1]09-10-11'!$A$4:$EA$400,MATCH(P$2, '[1]09-10-11'!$A$4:$EA$4, 0))</f>
        <v>41926</v>
      </c>
      <c r="Q193" s="139"/>
      <c r="R193" s="139">
        <f>VLOOKUP($B193,'[1]09-10-11'!$A$4:$EA$400,MATCH(R$2, '[1]09-10-11'!$A$4:$EA$4, 0))</f>
        <v>0</v>
      </c>
      <c r="S193" s="139"/>
      <c r="T193" s="139" t="e">
        <f>VLOOKUP($B193,'[1]09-10-11'!$A$4:$EA$400,MATCH(T$2, '[1]09-10-11'!$A$4:$EA$4, 0))</f>
        <v>#N/A</v>
      </c>
      <c r="U193" s="139"/>
      <c r="V193" s="139">
        <f>VLOOKUP($B193,'[1]09-10-11'!$A$4:$EA$400,MATCH(V$2, '[1]09-10-11'!$A$4:$EA$4, 0))</f>
        <v>41926</v>
      </c>
      <c r="W193" s="139"/>
      <c r="X193" s="139">
        <f>VLOOKUP($B193,'[1]09-10-11'!$A$4:$EA$400,MATCH(X$2, '[1]09-10-11'!$A$4:$EA$4, 0))</f>
        <v>63420</v>
      </c>
      <c r="Y193" s="53"/>
      <c r="Z193" s="174">
        <f t="shared" si="66"/>
        <v>21494</v>
      </c>
      <c r="AA193" s="174"/>
      <c r="AB193" s="299">
        <f t="shared" si="56"/>
        <v>0.51266517196966088</v>
      </c>
      <c r="AC193" s="280"/>
      <c r="AD193" s="174">
        <f t="shared" si="67"/>
        <v>21494</v>
      </c>
      <c r="AE193" s="174"/>
      <c r="AF193" s="299">
        <f t="shared" si="57"/>
        <v>0.51266517196966088</v>
      </c>
      <c r="AG193" s="174"/>
      <c r="AH193" s="139">
        <f t="shared" si="68"/>
        <v>15420</v>
      </c>
      <c r="AI193" s="139"/>
      <c r="AJ193" s="299">
        <f t="shared" si="58"/>
        <v>0.32125000000000004</v>
      </c>
      <c r="AK193" s="280"/>
      <c r="AL193" s="174">
        <f t="shared" si="69"/>
        <v>63420</v>
      </c>
      <c r="AM193" s="139"/>
      <c r="AN193" s="297" t="str">
        <f t="shared" si="59"/>
        <v>---</v>
      </c>
      <c r="AP193" s="174" t="str">
        <f t="shared" si="70"/>
        <v/>
      </c>
      <c r="AQ193" s="174"/>
      <c r="AR193" s="299" t="e">
        <f t="shared" si="60"/>
        <v>#N/A</v>
      </c>
      <c r="AS193" s="174"/>
      <c r="AT193" s="174" t="str">
        <f t="shared" si="71"/>
        <v/>
      </c>
      <c r="AU193" s="174"/>
      <c r="AV193" s="299" t="e">
        <f t="shared" si="61"/>
        <v>#N/A</v>
      </c>
      <c r="AW193" s="174"/>
      <c r="AX193" s="174">
        <f t="shared" si="72"/>
        <v>-6074</v>
      </c>
      <c r="AY193" s="174"/>
      <c r="AZ193" s="299">
        <f t="shared" si="62"/>
        <v>-0.12654166666666666</v>
      </c>
      <c r="BA193" s="174"/>
      <c r="BB193" s="174">
        <f t="shared" si="73"/>
        <v>0</v>
      </c>
      <c r="BC193" s="174"/>
      <c r="BD193" s="299">
        <f t="shared" si="63"/>
        <v>0</v>
      </c>
      <c r="BE193" s="174"/>
      <c r="BF193" s="174">
        <f t="shared" si="74"/>
        <v>41926</v>
      </c>
      <c r="BG193" s="139"/>
      <c r="BH193" s="297" t="str">
        <f t="shared" si="64"/>
        <v>---</v>
      </c>
      <c r="BJ193" s="174" t="str">
        <f t="shared" si="75"/>
        <v/>
      </c>
      <c r="BK193" s="174"/>
      <c r="BL193" s="299" t="e">
        <f t="shared" si="65"/>
        <v>#N/A</v>
      </c>
      <c r="BM193" s="174"/>
    </row>
    <row r="194" spans="2:65" ht="15.75" customHeight="1">
      <c r="B194" s="365">
        <v>14.01</v>
      </c>
      <c r="C194" s="78"/>
      <c r="D194" s="101" t="s">
        <v>13</v>
      </c>
      <c r="E194" s="101" t="s">
        <v>347</v>
      </c>
      <c r="F194" s="101"/>
      <c r="G194" s="101"/>
      <c r="H194" s="101"/>
      <c r="I194" s="101"/>
      <c r="K194" s="101"/>
      <c r="L194" s="102" t="s">
        <v>29</v>
      </c>
      <c r="M194" s="207"/>
      <c r="N194" s="139">
        <f>VLOOKUP($B194,'[1]09-10-11'!$A$4:$EA$400,MATCH(N$2, '[1]09-10-11'!$A$4:$EA$4, 0))</f>
        <v>0</v>
      </c>
      <c r="O194" s="62"/>
      <c r="P194" s="53">
        <f>VLOOKUP($B194,'[1]09-10-11'!$A$4:$EA$400,MATCH(P$2, '[1]09-10-11'!$A$4:$EA$4, 0))</f>
        <v>100000</v>
      </c>
      <c r="Q194" s="53"/>
      <c r="R194" s="53">
        <f>VLOOKUP($B194,'[1]09-10-11'!$A$4:$EA$400,MATCH(R$2, '[1]09-10-11'!$A$4:$EA$4, 0))</f>
        <v>0</v>
      </c>
      <c r="S194" s="53"/>
      <c r="T194" s="53" t="e">
        <f>VLOOKUP($B194,'[1]09-10-11'!$A$4:$EA$400,MATCH(T$2, '[1]09-10-11'!$A$4:$EA$4, 0))</f>
        <v>#N/A</v>
      </c>
      <c r="U194" s="53"/>
      <c r="V194" s="53">
        <f>VLOOKUP($B194,'[1]09-10-11'!$A$4:$EA$400,MATCH(V$2, '[1]09-10-11'!$A$4:$EA$4, 0))</f>
        <v>100000</v>
      </c>
      <c r="W194" s="53"/>
      <c r="X194" s="53">
        <f>VLOOKUP($B194,'[1]09-10-11'!$A$4:$EA$400,MATCH(X$2, '[1]09-10-11'!$A$4:$EA$4, 0))</f>
        <v>0</v>
      </c>
      <c r="Y194" s="53"/>
      <c r="Z194" s="174">
        <f t="shared" si="66"/>
        <v>-100000</v>
      </c>
      <c r="AA194" s="284"/>
      <c r="AB194" s="299">
        <f t="shared" si="56"/>
        <v>-1</v>
      </c>
      <c r="AC194" s="280"/>
      <c r="AD194" s="174">
        <f t="shared" si="67"/>
        <v>-100000</v>
      </c>
      <c r="AE194" s="284"/>
      <c r="AF194" s="299">
        <f t="shared" si="57"/>
        <v>-1</v>
      </c>
      <c r="AG194" s="284"/>
      <c r="AH194" s="139">
        <f t="shared" si="68"/>
        <v>0</v>
      </c>
      <c r="AI194" s="53"/>
      <c r="AJ194" s="299" t="str">
        <f t="shared" si="58"/>
        <v>---</v>
      </c>
      <c r="AK194" s="280"/>
      <c r="AL194" s="174">
        <f t="shared" si="69"/>
        <v>0</v>
      </c>
      <c r="AM194" s="53"/>
      <c r="AN194" s="297" t="str">
        <f t="shared" si="59"/>
        <v>---</v>
      </c>
      <c r="AP194" s="174" t="str">
        <f t="shared" si="70"/>
        <v/>
      </c>
      <c r="AQ194" s="284"/>
      <c r="AR194" s="299" t="e">
        <f t="shared" si="60"/>
        <v>#N/A</v>
      </c>
      <c r="AS194" s="284"/>
      <c r="AT194" s="174" t="str">
        <f t="shared" si="71"/>
        <v/>
      </c>
      <c r="AU194" s="284"/>
      <c r="AV194" s="299" t="e">
        <f t="shared" si="61"/>
        <v>#N/A</v>
      </c>
      <c r="AW194" s="284"/>
      <c r="AX194" s="174">
        <f t="shared" si="72"/>
        <v>100000</v>
      </c>
      <c r="AY194" s="284"/>
      <c r="AZ194" s="299" t="str">
        <f t="shared" si="62"/>
        <v>---</v>
      </c>
      <c r="BA194" s="284"/>
      <c r="BB194" s="174">
        <f t="shared" si="73"/>
        <v>0</v>
      </c>
      <c r="BC194" s="284"/>
      <c r="BD194" s="299">
        <f t="shared" si="63"/>
        <v>0</v>
      </c>
      <c r="BE194" s="284"/>
      <c r="BF194" s="174">
        <f t="shared" si="74"/>
        <v>100000</v>
      </c>
      <c r="BG194" s="53"/>
      <c r="BH194" s="297" t="str">
        <f t="shared" si="64"/>
        <v>---</v>
      </c>
      <c r="BJ194" s="174" t="str">
        <f t="shared" si="75"/>
        <v/>
      </c>
      <c r="BK194" s="284"/>
      <c r="BL194" s="299" t="e">
        <f t="shared" si="65"/>
        <v>#N/A</v>
      </c>
      <c r="BM194" s="284"/>
    </row>
    <row r="195" spans="2:65" ht="15.75" customHeight="1">
      <c r="B195" s="364">
        <v>42</v>
      </c>
      <c r="C195" s="78"/>
      <c r="D195" s="22" t="s">
        <v>15</v>
      </c>
      <c r="E195" s="105" t="s">
        <v>318</v>
      </c>
      <c r="F195" s="105"/>
      <c r="G195" s="105"/>
      <c r="H195" s="105"/>
      <c r="I195" s="105"/>
      <c r="J195" s="105"/>
      <c r="K195" s="105"/>
      <c r="L195" s="106" t="s">
        <v>29</v>
      </c>
      <c r="M195" s="207"/>
      <c r="N195" s="141">
        <f>VLOOKUP($B195,'[1]09-10-11'!$A$4:$EA$400,MATCH(N$2, '[1]09-10-11'!$A$4:$EA$4, 0))</f>
        <v>25000</v>
      </c>
      <c r="O195" s="143"/>
      <c r="P195" s="141">
        <f>VLOOKUP($B195,'[1]09-10-11'!$A$4:$EA$400,MATCH(P$2, '[1]09-10-11'!$A$4:$EA$4, 0))</f>
        <v>25000</v>
      </c>
      <c r="Q195" s="141"/>
      <c r="R195" s="141">
        <f>VLOOKUP($B195,'[1]09-10-11'!$A$4:$EA$400,MATCH(R$2, '[1]09-10-11'!$A$4:$EA$4, 0))</f>
        <v>0</v>
      </c>
      <c r="S195" s="141"/>
      <c r="T195" s="141" t="e">
        <f>VLOOKUP($B195,'[1]09-10-11'!$A$4:$EA$400,MATCH(T$2, '[1]09-10-11'!$A$4:$EA$4, 0))</f>
        <v>#N/A</v>
      </c>
      <c r="U195" s="141"/>
      <c r="V195" s="141">
        <f>VLOOKUP($B195,'[1]09-10-11'!$A$4:$EA$400,MATCH(V$2, '[1]09-10-11'!$A$4:$EA$4, 0))</f>
        <v>27000</v>
      </c>
      <c r="W195" s="141"/>
      <c r="X195" s="141">
        <f>VLOOKUP($B195,'[1]09-10-11'!$A$4:$EA$400,MATCH(X$2, '[1]09-10-11'!$A$4:$EA$4, 0))</f>
        <v>25000</v>
      </c>
      <c r="Y195" s="53"/>
      <c r="Z195" s="141">
        <f t="shared" si="66"/>
        <v>-2000</v>
      </c>
      <c r="AA195" s="141"/>
      <c r="AB195" s="298">
        <f t="shared" si="56"/>
        <v>-7.407407407407407E-2</v>
      </c>
      <c r="AC195" s="256"/>
      <c r="AD195" s="141">
        <f t="shared" si="67"/>
        <v>0</v>
      </c>
      <c r="AE195" s="141"/>
      <c r="AF195" s="298">
        <f t="shared" si="57"/>
        <v>0</v>
      </c>
      <c r="AG195" s="284"/>
      <c r="AH195" s="141">
        <f t="shared" si="68"/>
        <v>0</v>
      </c>
      <c r="AI195" s="141"/>
      <c r="AJ195" s="298">
        <f t="shared" si="58"/>
        <v>0</v>
      </c>
      <c r="AK195" s="257"/>
      <c r="AL195" s="283">
        <f t="shared" si="69"/>
        <v>25000</v>
      </c>
      <c r="AM195" s="141"/>
      <c r="AN195" s="298" t="str">
        <f t="shared" si="59"/>
        <v>---</v>
      </c>
      <c r="AP195" s="283" t="str">
        <f t="shared" si="70"/>
        <v/>
      </c>
      <c r="AQ195" s="283"/>
      <c r="AR195" s="300" t="e">
        <f t="shared" si="60"/>
        <v>#N/A</v>
      </c>
      <c r="AS195" s="284"/>
      <c r="AT195" s="141" t="str">
        <f t="shared" si="71"/>
        <v/>
      </c>
      <c r="AU195" s="141"/>
      <c r="AV195" s="298" t="e">
        <f t="shared" si="61"/>
        <v>#N/A</v>
      </c>
      <c r="AW195" s="284"/>
      <c r="AX195" s="141">
        <f t="shared" si="72"/>
        <v>2000</v>
      </c>
      <c r="AY195" s="141"/>
      <c r="AZ195" s="298">
        <f t="shared" si="62"/>
        <v>8.0000000000000071E-2</v>
      </c>
      <c r="BA195" s="284"/>
      <c r="BB195" s="141">
        <f t="shared" si="73"/>
        <v>2000</v>
      </c>
      <c r="BC195" s="141"/>
      <c r="BD195" s="298">
        <f t="shared" si="63"/>
        <v>8.0000000000000071E-2</v>
      </c>
      <c r="BE195" s="284"/>
      <c r="BF195" s="283">
        <f t="shared" si="74"/>
        <v>27000</v>
      </c>
      <c r="BG195" s="141"/>
      <c r="BH195" s="298" t="str">
        <f t="shared" si="64"/>
        <v>---</v>
      </c>
      <c r="BJ195" s="283" t="str">
        <f t="shared" si="75"/>
        <v/>
      </c>
      <c r="BK195" s="283"/>
      <c r="BL195" s="300" t="e">
        <f t="shared" si="65"/>
        <v>#N/A</v>
      </c>
      <c r="BM195" s="284"/>
    </row>
    <row r="196" spans="2:65" ht="15.75" customHeight="1">
      <c r="B196" s="364"/>
      <c r="C196" s="78"/>
      <c r="D196" s="22"/>
      <c r="E196" s="105"/>
      <c r="F196" s="105"/>
      <c r="G196" s="105"/>
      <c r="H196" s="105"/>
      <c r="I196" s="105"/>
      <c r="J196" s="105"/>
      <c r="K196" s="105"/>
      <c r="L196" s="106"/>
      <c r="M196" s="207"/>
      <c r="N196" s="139"/>
      <c r="O196" s="143"/>
      <c r="P196" s="139"/>
      <c r="Q196" s="139"/>
      <c r="R196" s="139"/>
      <c r="S196" s="139"/>
      <c r="T196" s="139"/>
      <c r="U196" s="139"/>
      <c r="V196" s="139"/>
      <c r="W196" s="139"/>
      <c r="X196" s="139"/>
      <c r="Y196" s="53"/>
      <c r="Z196" s="139" t="str">
        <f t="shared" si="66"/>
        <v/>
      </c>
      <c r="AA196" s="139"/>
      <c r="AB196" s="297" t="str">
        <f t="shared" si="56"/>
        <v/>
      </c>
      <c r="AC196" s="262"/>
      <c r="AD196" s="139" t="str">
        <f t="shared" si="67"/>
        <v/>
      </c>
      <c r="AE196" s="139"/>
      <c r="AF196" s="297" t="str">
        <f t="shared" si="57"/>
        <v/>
      </c>
      <c r="AG196" s="174"/>
      <c r="AH196" s="139" t="str">
        <f t="shared" si="68"/>
        <v/>
      </c>
      <c r="AI196" s="139"/>
      <c r="AJ196" s="297" t="str">
        <f t="shared" si="58"/>
        <v/>
      </c>
      <c r="AK196" s="262"/>
      <c r="AL196" s="174" t="str">
        <f t="shared" si="69"/>
        <v/>
      </c>
      <c r="AM196" s="139"/>
      <c r="AN196" s="297" t="str">
        <f t="shared" si="59"/>
        <v/>
      </c>
      <c r="AP196" s="174" t="str">
        <f t="shared" si="70"/>
        <v/>
      </c>
      <c r="AQ196" s="174"/>
      <c r="AR196" s="299" t="str">
        <f t="shared" si="60"/>
        <v/>
      </c>
      <c r="AS196" s="174"/>
      <c r="AT196" s="139" t="str">
        <f t="shared" si="71"/>
        <v/>
      </c>
      <c r="AU196" s="139"/>
      <c r="AV196" s="297" t="str">
        <f t="shared" si="61"/>
        <v/>
      </c>
      <c r="AW196" s="174"/>
      <c r="AX196" s="139" t="str">
        <f t="shared" si="72"/>
        <v/>
      </c>
      <c r="AY196" s="139"/>
      <c r="AZ196" s="297" t="str">
        <f t="shared" si="62"/>
        <v/>
      </c>
      <c r="BA196" s="174"/>
      <c r="BB196" s="139" t="str">
        <f t="shared" si="73"/>
        <v/>
      </c>
      <c r="BC196" s="139"/>
      <c r="BD196" s="297" t="str">
        <f t="shared" si="63"/>
        <v/>
      </c>
      <c r="BE196" s="174"/>
      <c r="BF196" s="174" t="str">
        <f t="shared" si="74"/>
        <v/>
      </c>
      <c r="BG196" s="139"/>
      <c r="BH196" s="297" t="str">
        <f t="shared" si="64"/>
        <v/>
      </c>
      <c r="BJ196" s="174" t="str">
        <f t="shared" si="75"/>
        <v/>
      </c>
      <c r="BK196" s="174"/>
      <c r="BL196" s="299" t="str">
        <f t="shared" si="65"/>
        <v/>
      </c>
      <c r="BM196" s="174"/>
    </row>
    <row r="197" spans="2:65" ht="15.75" customHeight="1">
      <c r="B197" s="364"/>
      <c r="C197" s="78"/>
      <c r="D197" s="22"/>
      <c r="E197" s="105"/>
      <c r="F197" s="105" t="s">
        <v>39</v>
      </c>
      <c r="G197" s="105"/>
      <c r="H197" s="105"/>
      <c r="I197" s="105"/>
      <c r="J197" s="105"/>
      <c r="K197" s="105"/>
      <c r="L197" s="106"/>
      <c r="M197" s="207"/>
      <c r="N197" s="139">
        <f>SUM(N193:N195)</f>
        <v>73000</v>
      </c>
      <c r="O197" s="143"/>
      <c r="P197" s="139">
        <f>SUM(P193:P195)</f>
        <v>166926</v>
      </c>
      <c r="Q197" s="139"/>
      <c r="R197" s="139">
        <f>SUM(R193:R195)</f>
        <v>0</v>
      </c>
      <c r="S197" s="139"/>
      <c r="T197" s="139" t="e">
        <f>SUM(T193:T195)</f>
        <v>#N/A</v>
      </c>
      <c r="U197" s="139"/>
      <c r="V197" s="139">
        <f>SUM(V193:V195)</f>
        <v>168926</v>
      </c>
      <c r="W197" s="139"/>
      <c r="X197" s="139">
        <f>SUM(X193:X195)</f>
        <v>88420</v>
      </c>
      <c r="Y197" s="53"/>
      <c r="Z197" s="139">
        <f t="shared" si="66"/>
        <v>-80506</v>
      </c>
      <c r="AA197" s="139"/>
      <c r="AB197" s="297">
        <f t="shared" si="56"/>
        <v>-0.47657554195328133</v>
      </c>
      <c r="AC197" s="262"/>
      <c r="AD197" s="139">
        <f t="shared" si="67"/>
        <v>-78506</v>
      </c>
      <c r="AE197" s="139"/>
      <c r="AF197" s="297">
        <f t="shared" si="57"/>
        <v>-0.47030420665444572</v>
      </c>
      <c r="AG197" s="174"/>
      <c r="AH197" s="139">
        <f t="shared" si="68"/>
        <v>15420</v>
      </c>
      <c r="AI197" s="139"/>
      <c r="AJ197" s="297">
        <f t="shared" si="58"/>
        <v>0.21123287671232882</v>
      </c>
      <c r="AK197" s="262"/>
      <c r="AL197" s="174">
        <f t="shared" si="69"/>
        <v>88420</v>
      </c>
      <c r="AM197" s="139"/>
      <c r="AN197" s="297" t="str">
        <f t="shared" si="59"/>
        <v>---</v>
      </c>
      <c r="AP197" s="174" t="str">
        <f t="shared" si="70"/>
        <v/>
      </c>
      <c r="AQ197" s="174"/>
      <c r="AR197" s="299" t="e">
        <f t="shared" si="60"/>
        <v>#N/A</v>
      </c>
      <c r="AS197" s="174"/>
      <c r="AT197" s="139" t="str">
        <f t="shared" si="71"/>
        <v/>
      </c>
      <c r="AU197" s="139"/>
      <c r="AV197" s="297" t="e">
        <f t="shared" si="61"/>
        <v>#N/A</v>
      </c>
      <c r="AW197" s="174"/>
      <c r="AX197" s="139">
        <f t="shared" si="72"/>
        <v>95926</v>
      </c>
      <c r="AY197" s="139"/>
      <c r="AZ197" s="297">
        <f t="shared" si="62"/>
        <v>1.3140547945205481</v>
      </c>
      <c r="BA197" s="174"/>
      <c r="BB197" s="139">
        <f t="shared" si="73"/>
        <v>2000</v>
      </c>
      <c r="BC197" s="139"/>
      <c r="BD197" s="297">
        <f t="shared" si="63"/>
        <v>1.1981357008494786E-2</v>
      </c>
      <c r="BE197" s="174"/>
      <c r="BF197" s="174">
        <f t="shared" si="74"/>
        <v>168926</v>
      </c>
      <c r="BG197" s="139"/>
      <c r="BH197" s="297" t="str">
        <f t="shared" si="64"/>
        <v>---</v>
      </c>
      <c r="BJ197" s="174" t="str">
        <f t="shared" si="75"/>
        <v/>
      </c>
      <c r="BK197" s="174"/>
      <c r="BL197" s="299" t="e">
        <f t="shared" si="65"/>
        <v>#N/A</v>
      </c>
      <c r="BM197" s="174"/>
    </row>
    <row r="198" spans="2:65" ht="15.75" customHeight="1">
      <c r="B198" s="364"/>
      <c r="C198" s="78"/>
      <c r="D198" s="22"/>
      <c r="E198" s="105"/>
      <c r="F198" s="105"/>
      <c r="G198" s="105"/>
      <c r="H198" s="105"/>
      <c r="I198" s="105"/>
      <c r="J198" s="105"/>
      <c r="K198" s="105"/>
      <c r="L198" s="106"/>
      <c r="M198" s="207"/>
      <c r="N198" s="139"/>
      <c r="O198" s="143"/>
      <c r="P198" s="139"/>
      <c r="Q198" s="139"/>
      <c r="R198" s="139"/>
      <c r="S198" s="139"/>
      <c r="T198" s="139"/>
      <c r="U198" s="139"/>
      <c r="V198" s="139"/>
      <c r="W198" s="139"/>
      <c r="X198" s="139"/>
      <c r="Y198" s="53"/>
      <c r="Z198" s="174" t="str">
        <f t="shared" si="66"/>
        <v/>
      </c>
      <c r="AA198" s="174"/>
      <c r="AB198" s="299" t="str">
        <f t="shared" si="56"/>
        <v/>
      </c>
      <c r="AC198" s="280"/>
      <c r="AD198" s="174" t="str">
        <f t="shared" si="67"/>
        <v/>
      </c>
      <c r="AE198" s="174"/>
      <c r="AF198" s="299" t="str">
        <f t="shared" si="57"/>
        <v/>
      </c>
      <c r="AG198" s="174"/>
      <c r="AH198" s="139" t="str">
        <f t="shared" si="68"/>
        <v/>
      </c>
      <c r="AI198" s="139"/>
      <c r="AJ198" s="299" t="str">
        <f t="shared" si="58"/>
        <v/>
      </c>
      <c r="AK198" s="280"/>
      <c r="AL198" s="174" t="str">
        <f t="shared" si="69"/>
        <v/>
      </c>
      <c r="AM198" s="139"/>
      <c r="AN198" s="297" t="str">
        <f t="shared" si="59"/>
        <v/>
      </c>
      <c r="AP198" s="174" t="str">
        <f t="shared" si="70"/>
        <v/>
      </c>
      <c r="AQ198" s="174"/>
      <c r="AR198" s="299" t="str">
        <f t="shared" si="60"/>
        <v/>
      </c>
      <c r="AS198" s="174"/>
      <c r="AT198" s="174" t="str">
        <f t="shared" si="71"/>
        <v/>
      </c>
      <c r="AU198" s="174"/>
      <c r="AV198" s="299" t="str">
        <f t="shared" si="61"/>
        <v/>
      </c>
      <c r="AW198" s="174"/>
      <c r="AX198" s="174" t="str">
        <f t="shared" si="72"/>
        <v/>
      </c>
      <c r="AY198" s="174"/>
      <c r="AZ198" s="299" t="str">
        <f t="shared" si="62"/>
        <v/>
      </c>
      <c r="BA198" s="174"/>
      <c r="BB198" s="174" t="str">
        <f t="shared" si="73"/>
        <v/>
      </c>
      <c r="BC198" s="174"/>
      <c r="BD198" s="299" t="str">
        <f t="shared" si="63"/>
        <v/>
      </c>
      <c r="BE198" s="174"/>
      <c r="BF198" s="174" t="str">
        <f t="shared" si="74"/>
        <v/>
      </c>
      <c r="BG198" s="139"/>
      <c r="BH198" s="297" t="str">
        <f t="shared" si="64"/>
        <v/>
      </c>
      <c r="BJ198" s="174" t="str">
        <f t="shared" si="75"/>
        <v/>
      </c>
      <c r="BK198" s="174"/>
      <c r="BL198" s="299" t="str">
        <f t="shared" si="65"/>
        <v/>
      </c>
      <c r="BM198" s="174"/>
    </row>
    <row r="199" spans="2:65" ht="15.75" customHeight="1">
      <c r="B199" s="364">
        <v>144.01</v>
      </c>
      <c r="C199" s="78">
        <v>9</v>
      </c>
      <c r="D199" s="101" t="s">
        <v>344</v>
      </c>
      <c r="E199" s="101"/>
      <c r="F199" s="101"/>
      <c r="G199" s="101"/>
      <c r="H199" s="101"/>
      <c r="I199" s="101"/>
      <c r="J199" s="101"/>
      <c r="K199" s="24"/>
      <c r="L199" s="102" t="s">
        <v>29</v>
      </c>
      <c r="M199" s="207"/>
      <c r="N199" s="139">
        <f>VLOOKUP($B199,'[1]09-10-11'!$A$4:$EA$400,MATCH(N$2, '[1]09-10-11'!$A$4:$EA$4, 0))</f>
        <v>0</v>
      </c>
      <c r="O199" s="142"/>
      <c r="P199" s="139">
        <f>VLOOKUP($B199,'[1]09-10-11'!$A$4:$EA$400,MATCH(P$2, '[1]09-10-11'!$A$4:$EA$4, 0))</f>
        <v>125000</v>
      </c>
      <c r="Q199" s="139"/>
      <c r="R199" s="139">
        <f>VLOOKUP($B199,'[1]09-10-11'!$A$4:$EA$400,MATCH(R$2, '[1]09-10-11'!$A$4:$EA$4, 0))</f>
        <v>0</v>
      </c>
      <c r="S199" s="139"/>
      <c r="T199" s="139" t="e">
        <f>VLOOKUP($B199,'[1]09-10-11'!$A$4:$EA$400,MATCH(T$2, '[1]09-10-11'!$A$4:$EA$4, 0))</f>
        <v>#N/A</v>
      </c>
      <c r="U199" s="139"/>
      <c r="V199" s="139">
        <f>VLOOKUP($B199,'[1]09-10-11'!$A$4:$EA$400,MATCH(V$2, '[1]09-10-11'!$A$4:$EA$4, 0))</f>
        <v>0</v>
      </c>
      <c r="W199" s="139"/>
      <c r="X199" s="139">
        <f>VLOOKUP($B199,'[1]09-10-11'!$A$4:$EA$400,MATCH(X$2, '[1]09-10-11'!$A$4:$EA$4, 0))</f>
        <v>125000</v>
      </c>
      <c r="Y199" s="53"/>
      <c r="Z199" s="174">
        <f t="shared" si="66"/>
        <v>125000</v>
      </c>
      <c r="AA199" s="174"/>
      <c r="AB199" s="299" t="str">
        <f t="shared" si="56"/>
        <v>---</v>
      </c>
      <c r="AC199" s="280"/>
      <c r="AD199" s="174">
        <f t="shared" si="67"/>
        <v>0</v>
      </c>
      <c r="AE199" s="174"/>
      <c r="AF199" s="299">
        <f t="shared" si="57"/>
        <v>0</v>
      </c>
      <c r="AG199" s="174"/>
      <c r="AH199" s="139">
        <f t="shared" si="68"/>
        <v>125000</v>
      </c>
      <c r="AI199" s="139"/>
      <c r="AJ199" s="299" t="str">
        <f t="shared" si="58"/>
        <v>---</v>
      </c>
      <c r="AK199" s="280"/>
      <c r="AL199" s="174">
        <f t="shared" si="69"/>
        <v>125000</v>
      </c>
      <c r="AM199" s="139"/>
      <c r="AN199" s="297" t="str">
        <f t="shared" si="59"/>
        <v>---</v>
      </c>
      <c r="AP199" s="174" t="str">
        <f t="shared" si="70"/>
        <v/>
      </c>
      <c r="AQ199" s="174"/>
      <c r="AR199" s="299" t="e">
        <f t="shared" si="60"/>
        <v>#N/A</v>
      </c>
      <c r="AS199" s="174"/>
      <c r="AT199" s="174" t="str">
        <f t="shared" si="71"/>
        <v/>
      </c>
      <c r="AU199" s="174"/>
      <c r="AV199" s="299" t="e">
        <f t="shared" si="61"/>
        <v>#N/A</v>
      </c>
      <c r="AW199" s="174"/>
      <c r="AX199" s="174">
        <f t="shared" si="72"/>
        <v>0</v>
      </c>
      <c r="AY199" s="174"/>
      <c r="AZ199" s="299" t="str">
        <f t="shared" si="62"/>
        <v>---</v>
      </c>
      <c r="BA199" s="174"/>
      <c r="BB199" s="174">
        <f t="shared" si="73"/>
        <v>-125000</v>
      </c>
      <c r="BC199" s="174"/>
      <c r="BD199" s="299">
        <f t="shared" si="63"/>
        <v>-1</v>
      </c>
      <c r="BE199" s="174"/>
      <c r="BF199" s="174">
        <f t="shared" si="74"/>
        <v>0</v>
      </c>
      <c r="BG199" s="139"/>
      <c r="BH199" s="297" t="str">
        <f t="shared" si="64"/>
        <v>---</v>
      </c>
      <c r="BJ199" s="174" t="str">
        <f t="shared" si="75"/>
        <v/>
      </c>
      <c r="BK199" s="174"/>
      <c r="BL199" s="299" t="e">
        <f t="shared" si="65"/>
        <v>#N/A</v>
      </c>
      <c r="BM199" s="174"/>
    </row>
    <row r="200" spans="2:65" ht="15.75" customHeight="1">
      <c r="B200" s="364"/>
      <c r="C200" s="78"/>
      <c r="D200" s="101"/>
      <c r="E200" s="101"/>
      <c r="F200" s="101"/>
      <c r="G200" s="101"/>
      <c r="H200" s="101"/>
      <c r="I200" s="101"/>
      <c r="J200" s="101"/>
      <c r="K200" s="24"/>
      <c r="L200" s="102"/>
      <c r="M200" s="207"/>
      <c r="N200" s="207"/>
      <c r="O200" s="142"/>
      <c r="P200" s="207"/>
      <c r="Q200" s="207"/>
      <c r="R200" s="237"/>
      <c r="S200" s="237"/>
      <c r="T200" s="237"/>
      <c r="U200" s="207"/>
      <c r="V200" s="237"/>
      <c r="W200" s="237"/>
      <c r="X200" s="237"/>
      <c r="Y200" s="237"/>
      <c r="Z200" s="174" t="str">
        <f t="shared" si="66"/>
        <v/>
      </c>
      <c r="AA200" s="207"/>
      <c r="AB200" s="299" t="str">
        <f t="shared" si="56"/>
        <v/>
      </c>
      <c r="AC200" s="280"/>
      <c r="AD200" s="174" t="str">
        <f t="shared" si="67"/>
        <v/>
      </c>
      <c r="AE200" s="207"/>
      <c r="AF200" s="299" t="str">
        <f t="shared" si="57"/>
        <v/>
      </c>
      <c r="AG200" s="207"/>
      <c r="AH200" s="139" t="str">
        <f t="shared" si="68"/>
        <v/>
      </c>
      <c r="AI200" s="207"/>
      <c r="AJ200" s="299" t="str">
        <f t="shared" si="58"/>
        <v/>
      </c>
      <c r="AK200" s="280"/>
      <c r="AL200" s="174" t="str">
        <f t="shared" si="69"/>
        <v/>
      </c>
      <c r="AM200" s="207"/>
      <c r="AN200" s="297" t="str">
        <f t="shared" si="59"/>
        <v/>
      </c>
      <c r="AP200" s="174" t="str">
        <f t="shared" si="70"/>
        <v/>
      </c>
      <c r="AQ200" s="207"/>
      <c r="AR200" s="299" t="str">
        <f t="shared" si="60"/>
        <v/>
      </c>
      <c r="AS200" s="207"/>
      <c r="AT200" s="174" t="str">
        <f t="shared" si="71"/>
        <v/>
      </c>
      <c r="AU200" s="207"/>
      <c r="AV200" s="299" t="str">
        <f t="shared" si="61"/>
        <v/>
      </c>
      <c r="AW200" s="207"/>
      <c r="AX200" s="174" t="str">
        <f t="shared" si="72"/>
        <v/>
      </c>
      <c r="AY200" s="207"/>
      <c r="AZ200" s="299" t="str">
        <f t="shared" si="62"/>
        <v/>
      </c>
      <c r="BA200" s="207"/>
      <c r="BB200" s="174" t="str">
        <f t="shared" si="73"/>
        <v/>
      </c>
      <c r="BC200" s="207"/>
      <c r="BD200" s="299" t="str">
        <f t="shared" si="63"/>
        <v/>
      </c>
      <c r="BE200" s="207"/>
      <c r="BF200" s="174" t="str">
        <f t="shared" si="74"/>
        <v/>
      </c>
      <c r="BG200" s="207"/>
      <c r="BH200" s="297" t="str">
        <f t="shared" si="64"/>
        <v/>
      </c>
      <c r="BJ200" s="174" t="str">
        <f t="shared" si="75"/>
        <v/>
      </c>
      <c r="BK200" s="207"/>
      <c r="BL200" s="299" t="str">
        <f t="shared" si="65"/>
        <v/>
      </c>
      <c r="BM200" s="207"/>
    </row>
    <row r="201" spans="2:65" ht="15" customHeight="1">
      <c r="B201" s="365">
        <v>98.4</v>
      </c>
      <c r="C201" s="78">
        <v>10</v>
      </c>
      <c r="D201" s="101" t="s">
        <v>345</v>
      </c>
      <c r="E201" s="101"/>
      <c r="F201" s="101"/>
      <c r="G201" s="101"/>
      <c r="H201" s="101"/>
      <c r="I201" s="101"/>
      <c r="J201" s="17"/>
      <c r="K201" s="101"/>
      <c r="L201" s="26" t="s">
        <v>33</v>
      </c>
      <c r="M201" s="207"/>
      <c r="N201" s="141">
        <f>VLOOKUP($B201,'[1]09-10-11'!$A$4:$EA$400,MATCH(N$2, '[1]09-10-11'!$A$4:$EA$4, 0))</f>
        <v>0</v>
      </c>
      <c r="O201" s="142"/>
      <c r="P201" s="141">
        <f>VLOOKUP($B201,'[1]09-10-11'!$A$4:$EA$400,MATCH(P$2, '[1]09-10-11'!$A$4:$EA$4, 0))</f>
        <v>1000000</v>
      </c>
      <c r="Q201" s="141"/>
      <c r="R201" s="141">
        <f>VLOOKUP($B201,'[1]09-10-11'!$A$4:$EA$400,MATCH(R$2, '[1]09-10-11'!$A$4:$EA$4, 0))</f>
        <v>0</v>
      </c>
      <c r="S201" s="141"/>
      <c r="T201" s="141" t="e">
        <f>VLOOKUP($B201,'[1]09-10-11'!$A$4:$EA$400,MATCH(T$2, '[1]09-10-11'!$A$4:$EA$4, 0))</f>
        <v>#N/A</v>
      </c>
      <c r="U201" s="141"/>
      <c r="V201" s="141">
        <f>VLOOKUP($B201,'[1]09-10-11'!$A$4:$EA$400,MATCH(V$2, '[1]09-10-11'!$A$4:$EA$4, 0))</f>
        <v>0</v>
      </c>
      <c r="W201" s="141"/>
      <c r="X201" s="141">
        <f>VLOOKUP($B201,'[1]09-10-11'!$A$4:$EA$400,MATCH(X$2, '[1]09-10-11'!$A$4:$EA$4, 0))</f>
        <v>5000000</v>
      </c>
      <c r="Y201" s="53"/>
      <c r="Z201" s="283">
        <f t="shared" si="66"/>
        <v>5000000</v>
      </c>
      <c r="AA201" s="283"/>
      <c r="AB201" s="300" t="str">
        <f t="shared" si="56"/>
        <v>---</v>
      </c>
      <c r="AC201" s="281"/>
      <c r="AD201" s="283">
        <f t="shared" si="67"/>
        <v>4000000</v>
      </c>
      <c r="AE201" s="283"/>
      <c r="AF201" s="300">
        <f t="shared" si="57"/>
        <v>4</v>
      </c>
      <c r="AG201" s="284"/>
      <c r="AH201" s="141">
        <f t="shared" si="68"/>
        <v>5000000</v>
      </c>
      <c r="AI201" s="141"/>
      <c r="AJ201" s="300" t="str">
        <f t="shared" si="58"/>
        <v>---</v>
      </c>
      <c r="AK201" s="261"/>
      <c r="AL201" s="283">
        <f t="shared" si="69"/>
        <v>5000000</v>
      </c>
      <c r="AM201" s="141"/>
      <c r="AN201" s="298" t="str">
        <f t="shared" si="59"/>
        <v>---</v>
      </c>
      <c r="AP201" s="283" t="str">
        <f t="shared" si="70"/>
        <v/>
      </c>
      <c r="AQ201" s="283"/>
      <c r="AR201" s="300" t="e">
        <f t="shared" si="60"/>
        <v>#N/A</v>
      </c>
      <c r="AS201" s="284"/>
      <c r="AT201" s="283" t="str">
        <f t="shared" si="71"/>
        <v/>
      </c>
      <c r="AU201" s="283"/>
      <c r="AV201" s="300" t="e">
        <f t="shared" si="61"/>
        <v>#N/A</v>
      </c>
      <c r="AW201" s="284"/>
      <c r="AX201" s="283">
        <f t="shared" si="72"/>
        <v>0</v>
      </c>
      <c r="AY201" s="283"/>
      <c r="AZ201" s="300" t="str">
        <f t="shared" si="62"/>
        <v>---</v>
      </c>
      <c r="BA201" s="284"/>
      <c r="BB201" s="283">
        <f t="shared" si="73"/>
        <v>-1000000</v>
      </c>
      <c r="BC201" s="283"/>
      <c r="BD201" s="300">
        <f t="shared" si="63"/>
        <v>-1</v>
      </c>
      <c r="BE201" s="284"/>
      <c r="BF201" s="283">
        <f t="shared" si="74"/>
        <v>0</v>
      </c>
      <c r="BG201" s="141"/>
      <c r="BH201" s="298" t="str">
        <f t="shared" si="64"/>
        <v>---</v>
      </c>
      <c r="BJ201" s="283" t="str">
        <f t="shared" si="75"/>
        <v/>
      </c>
      <c r="BK201" s="283"/>
      <c r="BL201" s="300" t="e">
        <f t="shared" si="65"/>
        <v>#N/A</v>
      </c>
      <c r="BM201" s="284"/>
    </row>
    <row r="202" spans="2:65" ht="15" customHeight="1">
      <c r="B202" s="365"/>
      <c r="C202" s="22"/>
      <c r="D202" s="101"/>
      <c r="E202" s="101"/>
      <c r="F202" s="101"/>
      <c r="G202" s="101"/>
      <c r="H202" s="101"/>
      <c r="I202" s="101"/>
      <c r="J202" s="101"/>
      <c r="K202" s="101"/>
      <c r="L202" s="102"/>
      <c r="M202" s="207"/>
      <c r="N202" s="207"/>
      <c r="O202" s="142"/>
      <c r="P202" s="207"/>
      <c r="Q202" s="207"/>
      <c r="R202" s="237"/>
      <c r="S202" s="237"/>
      <c r="T202" s="237"/>
      <c r="U202" s="207"/>
      <c r="V202" s="237"/>
      <c r="W202" s="237"/>
      <c r="X202" s="237"/>
      <c r="Y202" s="237"/>
      <c r="Z202" s="174" t="str">
        <f t="shared" si="66"/>
        <v/>
      </c>
      <c r="AA202" s="207"/>
      <c r="AB202" s="299" t="str">
        <f t="shared" si="56"/>
        <v/>
      </c>
      <c r="AC202" s="280"/>
      <c r="AD202" s="174" t="str">
        <f t="shared" si="67"/>
        <v/>
      </c>
      <c r="AE202" s="207"/>
      <c r="AF202" s="299" t="str">
        <f t="shared" si="57"/>
        <v/>
      </c>
      <c r="AG202" s="207"/>
      <c r="AH202" s="139" t="str">
        <f t="shared" si="68"/>
        <v/>
      </c>
      <c r="AI202" s="207"/>
      <c r="AJ202" s="299" t="str">
        <f t="shared" si="58"/>
        <v/>
      </c>
      <c r="AK202" s="280"/>
      <c r="AL202" s="174" t="str">
        <f t="shared" si="69"/>
        <v/>
      </c>
      <c r="AM202" s="207"/>
      <c r="AN202" s="297" t="str">
        <f t="shared" si="59"/>
        <v/>
      </c>
      <c r="AP202" s="174" t="str">
        <f t="shared" si="70"/>
        <v/>
      </c>
      <c r="AQ202" s="207"/>
      <c r="AR202" s="299" t="str">
        <f t="shared" si="60"/>
        <v/>
      </c>
      <c r="AS202" s="207"/>
      <c r="AT202" s="174" t="str">
        <f t="shared" si="71"/>
        <v/>
      </c>
      <c r="AU202" s="207"/>
      <c r="AV202" s="299" t="str">
        <f t="shared" si="61"/>
        <v/>
      </c>
      <c r="AW202" s="207"/>
      <c r="AX202" s="174" t="str">
        <f t="shared" si="72"/>
        <v/>
      </c>
      <c r="AY202" s="207"/>
      <c r="AZ202" s="299" t="str">
        <f t="shared" si="62"/>
        <v/>
      </c>
      <c r="BA202" s="207"/>
      <c r="BB202" s="174" t="str">
        <f t="shared" si="73"/>
        <v/>
      </c>
      <c r="BC202" s="207"/>
      <c r="BD202" s="299" t="str">
        <f t="shared" si="63"/>
        <v/>
      </c>
      <c r="BE202" s="207"/>
      <c r="BF202" s="174" t="str">
        <f t="shared" si="74"/>
        <v/>
      </c>
      <c r="BG202" s="207"/>
      <c r="BH202" s="297" t="str">
        <f t="shared" si="64"/>
        <v/>
      </c>
      <c r="BJ202" s="174" t="str">
        <f t="shared" si="75"/>
        <v/>
      </c>
      <c r="BK202" s="207"/>
      <c r="BL202" s="299" t="str">
        <f t="shared" si="65"/>
        <v/>
      </c>
      <c r="BM202" s="207"/>
    </row>
    <row r="203" spans="2:65" ht="15.75" customHeight="1">
      <c r="B203" s="365"/>
      <c r="C203" s="21"/>
      <c r="D203" s="101"/>
      <c r="E203" s="125"/>
      <c r="F203" s="125"/>
      <c r="G203" s="125"/>
      <c r="H203" s="125"/>
      <c r="I203" s="125"/>
      <c r="J203" s="125"/>
      <c r="K203" s="43"/>
      <c r="L203" s="102"/>
      <c r="M203" s="207"/>
      <c r="N203" s="207"/>
      <c r="O203" s="55"/>
      <c r="P203" s="207"/>
      <c r="Q203" s="207"/>
      <c r="R203" s="237"/>
      <c r="S203" s="237"/>
      <c r="T203" s="237"/>
      <c r="U203" s="207"/>
      <c r="V203" s="237"/>
      <c r="W203" s="237"/>
      <c r="X203" s="237"/>
      <c r="Y203" s="237"/>
      <c r="Z203" s="174" t="str">
        <f t="shared" si="66"/>
        <v/>
      </c>
      <c r="AA203" s="207"/>
      <c r="AB203" s="299" t="str">
        <f t="shared" si="56"/>
        <v/>
      </c>
      <c r="AC203" s="280"/>
      <c r="AD203" s="174" t="str">
        <f t="shared" si="67"/>
        <v/>
      </c>
      <c r="AE203" s="207"/>
      <c r="AF203" s="299" t="str">
        <f t="shared" si="57"/>
        <v/>
      </c>
      <c r="AG203" s="207"/>
      <c r="AH203" s="139" t="str">
        <f t="shared" si="68"/>
        <v/>
      </c>
      <c r="AI203" s="207"/>
      <c r="AJ203" s="299" t="str">
        <f t="shared" si="58"/>
        <v/>
      </c>
      <c r="AK203" s="280"/>
      <c r="AL203" s="174" t="str">
        <f t="shared" si="69"/>
        <v/>
      </c>
      <c r="AM203" s="207"/>
      <c r="AN203" s="297" t="str">
        <f t="shared" si="59"/>
        <v/>
      </c>
      <c r="AP203" s="174" t="str">
        <f t="shared" si="70"/>
        <v/>
      </c>
      <c r="AQ203" s="207"/>
      <c r="AR203" s="299" t="str">
        <f t="shared" si="60"/>
        <v/>
      </c>
      <c r="AS203" s="207"/>
      <c r="AT203" s="174" t="str">
        <f t="shared" si="71"/>
        <v/>
      </c>
      <c r="AU203" s="207"/>
      <c r="AV203" s="299" t="str">
        <f t="shared" si="61"/>
        <v/>
      </c>
      <c r="AW203" s="207"/>
      <c r="AX203" s="174" t="str">
        <f t="shared" si="72"/>
        <v/>
      </c>
      <c r="AY203" s="207"/>
      <c r="AZ203" s="299" t="str">
        <f t="shared" si="62"/>
        <v/>
      </c>
      <c r="BA203" s="207"/>
      <c r="BB203" s="174" t="str">
        <f t="shared" si="73"/>
        <v/>
      </c>
      <c r="BC203" s="207"/>
      <c r="BD203" s="299" t="str">
        <f t="shared" si="63"/>
        <v/>
      </c>
      <c r="BE203" s="207"/>
      <c r="BF203" s="174" t="str">
        <f t="shared" si="74"/>
        <v/>
      </c>
      <c r="BG203" s="207"/>
      <c r="BH203" s="297" t="str">
        <f t="shared" si="64"/>
        <v/>
      </c>
      <c r="BJ203" s="174" t="str">
        <f t="shared" si="75"/>
        <v/>
      </c>
      <c r="BK203" s="207"/>
      <c r="BL203" s="299" t="str">
        <f t="shared" si="65"/>
        <v/>
      </c>
      <c r="BM203" s="207"/>
    </row>
    <row r="204" spans="2:65" ht="18.75" customHeight="1">
      <c r="B204" s="365"/>
      <c r="C204" s="105" t="s">
        <v>339</v>
      </c>
      <c r="D204" s="105"/>
      <c r="E204" s="105"/>
      <c r="F204" s="105"/>
      <c r="G204" s="105"/>
      <c r="H204" s="105"/>
      <c r="I204" s="108"/>
      <c r="J204" s="108"/>
      <c r="K204" s="110"/>
      <c r="L204" s="106"/>
      <c r="M204" s="215"/>
      <c r="N204" s="133">
        <f>SUM(N177:N178)+SUM(N185:N195)+SUM(N199:N201)</f>
        <v>852111</v>
      </c>
      <c r="O204" s="147"/>
      <c r="P204" s="133">
        <f>SUM(P177:P178)+SUM(P185:P195)+SUM(P199:P201)</f>
        <v>2601559</v>
      </c>
      <c r="Q204" s="133"/>
      <c r="R204" s="133">
        <f>SUM(R177:R178)+SUM(R185:R195)+SUM(R199:R201)</f>
        <v>275000</v>
      </c>
      <c r="S204" s="133"/>
      <c r="T204" s="133" t="e">
        <f>SUM(T177:T178)+SUM(T185:T195)+SUM(T199:T201)</f>
        <v>#N/A</v>
      </c>
      <c r="U204" s="133"/>
      <c r="V204" s="133">
        <f>SUM(V177:V178)+SUM(V185:V195)+SUM(V199:V201)</f>
        <v>1033037</v>
      </c>
      <c r="W204" s="133"/>
      <c r="X204" s="133">
        <f>SUM(X177:X178)+SUM(X185:X195)+SUM(X199:X201)</f>
        <v>6634291</v>
      </c>
      <c r="Y204" s="203"/>
      <c r="Z204" s="285">
        <f t="shared" si="66"/>
        <v>5601254</v>
      </c>
      <c r="AA204" s="287"/>
      <c r="AB204" s="302">
        <f t="shared" si="56"/>
        <v>5.4221233121369323</v>
      </c>
      <c r="AC204" s="282"/>
      <c r="AD204" s="285">
        <f t="shared" si="67"/>
        <v>4032732</v>
      </c>
      <c r="AE204" s="287"/>
      <c r="AF204" s="302">
        <f t="shared" si="57"/>
        <v>1.5501212926556729</v>
      </c>
      <c r="AG204" s="287"/>
      <c r="AH204" s="150">
        <f t="shared" si="68"/>
        <v>5782180</v>
      </c>
      <c r="AI204" s="133"/>
      <c r="AJ204" s="302">
        <f t="shared" si="58"/>
        <v>6.7857121900785229</v>
      </c>
      <c r="AK204" s="282"/>
      <c r="AL204" s="285">
        <f t="shared" si="69"/>
        <v>6359291</v>
      </c>
      <c r="AM204" s="133"/>
      <c r="AN204" s="301">
        <f t="shared" si="59"/>
        <v>23.124694545454545</v>
      </c>
      <c r="AP204" s="285" t="str">
        <f t="shared" si="70"/>
        <v/>
      </c>
      <c r="AQ204" s="287"/>
      <c r="AR204" s="302" t="e">
        <f t="shared" si="60"/>
        <v>#N/A</v>
      </c>
      <c r="AS204" s="287"/>
      <c r="AT204" s="285" t="str">
        <f t="shared" si="71"/>
        <v/>
      </c>
      <c r="AU204" s="287"/>
      <c r="AV204" s="302" t="e">
        <f t="shared" si="61"/>
        <v>#N/A</v>
      </c>
      <c r="AW204" s="287"/>
      <c r="AX204" s="285">
        <f t="shared" si="72"/>
        <v>180926</v>
      </c>
      <c r="AY204" s="287"/>
      <c r="AZ204" s="302">
        <f t="shared" si="62"/>
        <v>0.21232679779981711</v>
      </c>
      <c r="BA204" s="287"/>
      <c r="BB204" s="285">
        <f t="shared" si="73"/>
        <v>-1568522</v>
      </c>
      <c r="BC204" s="287"/>
      <c r="BD204" s="302">
        <f t="shared" si="63"/>
        <v>-0.60291617449383228</v>
      </c>
      <c r="BE204" s="287"/>
      <c r="BF204" s="285">
        <f t="shared" si="74"/>
        <v>758037</v>
      </c>
      <c r="BG204" s="133"/>
      <c r="BH204" s="301">
        <f t="shared" si="64"/>
        <v>2.756498181818182</v>
      </c>
      <c r="BJ204" s="285" t="str">
        <f t="shared" si="75"/>
        <v/>
      </c>
      <c r="BK204" s="287"/>
      <c r="BL204" s="302" t="e">
        <f t="shared" si="65"/>
        <v>#N/A</v>
      </c>
      <c r="BM204" s="287"/>
    </row>
    <row r="205" spans="2:65" ht="15.75" customHeight="1">
      <c r="B205" s="365"/>
      <c r="C205" s="101"/>
      <c r="D205" s="101" t="s">
        <v>243</v>
      </c>
      <c r="E205" s="101"/>
      <c r="F205" s="101"/>
      <c r="G205" s="105"/>
      <c r="H205" s="105"/>
      <c r="I205" s="108"/>
      <c r="J205" s="108"/>
      <c r="K205" s="110"/>
      <c r="L205" s="106" t="s">
        <v>29</v>
      </c>
      <c r="M205" s="207"/>
      <c r="N205" s="15">
        <f>N177+N178+N187+N188+N189+N190+N199+N197+N185</f>
        <v>852111</v>
      </c>
      <c r="O205" s="143"/>
      <c r="P205" s="15">
        <f>P177+P178+P187+P188+P189+P190+P199+P197+P185</f>
        <v>1601559</v>
      </c>
      <c r="Q205" s="15"/>
      <c r="R205" s="15">
        <f>R177+R178+R187+R188+R189+R190+R199+R197+R185</f>
        <v>275000</v>
      </c>
      <c r="S205" s="15"/>
      <c r="T205" s="15" t="e">
        <f>T177+T178+T187+T188+T189+T190+T199+T197+T185</f>
        <v>#N/A</v>
      </c>
      <c r="U205" s="15"/>
      <c r="V205" s="15">
        <f>V177+V178+V187+V188+V189+V190+V199+V197+V185</f>
        <v>1033037</v>
      </c>
      <c r="W205" s="15"/>
      <c r="X205" s="15">
        <f>X177+X178+X187+X188+X189+X190+X199+X197+X185</f>
        <v>1634291</v>
      </c>
      <c r="Y205" s="13"/>
      <c r="Z205" s="174">
        <f t="shared" si="66"/>
        <v>601254</v>
      </c>
      <c r="AA205" s="288"/>
      <c r="AB205" s="299">
        <f t="shared" si="56"/>
        <v>0.58202561960510613</v>
      </c>
      <c r="AC205" s="280"/>
      <c r="AD205" s="174">
        <f t="shared" si="67"/>
        <v>32732</v>
      </c>
      <c r="AE205" s="288"/>
      <c r="AF205" s="299">
        <f t="shared" si="57"/>
        <v>2.0437586127017404E-2</v>
      </c>
      <c r="AG205" s="288"/>
      <c r="AH205" s="139">
        <f t="shared" si="68"/>
        <v>782180</v>
      </c>
      <c r="AI205" s="15"/>
      <c r="AJ205" s="299">
        <f t="shared" si="58"/>
        <v>0.91793205345312989</v>
      </c>
      <c r="AK205" s="280"/>
      <c r="AL205" s="174">
        <f t="shared" si="69"/>
        <v>1359291</v>
      </c>
      <c r="AM205" s="15"/>
      <c r="AN205" s="297">
        <f t="shared" si="59"/>
        <v>4.9428763636363637</v>
      </c>
      <c r="AP205" s="174" t="str">
        <f t="shared" si="70"/>
        <v/>
      </c>
      <c r="AQ205" s="288"/>
      <c r="AR205" s="299" t="e">
        <f t="shared" si="60"/>
        <v>#N/A</v>
      </c>
      <c r="AS205" s="288"/>
      <c r="AT205" s="174" t="str">
        <f t="shared" si="71"/>
        <v/>
      </c>
      <c r="AU205" s="288"/>
      <c r="AV205" s="299" t="e">
        <f t="shared" si="61"/>
        <v>#N/A</v>
      </c>
      <c r="AW205" s="288"/>
      <c r="AX205" s="174">
        <f t="shared" si="72"/>
        <v>180926</v>
      </c>
      <c r="AY205" s="288"/>
      <c r="AZ205" s="299">
        <f t="shared" si="62"/>
        <v>0.21232679779981711</v>
      </c>
      <c r="BA205" s="288"/>
      <c r="BB205" s="174">
        <f t="shared" si="73"/>
        <v>-568522</v>
      </c>
      <c r="BC205" s="288"/>
      <c r="BD205" s="299">
        <f t="shared" si="63"/>
        <v>-0.35498036600587302</v>
      </c>
      <c r="BE205" s="288"/>
      <c r="BF205" s="174">
        <f t="shared" si="74"/>
        <v>758037</v>
      </c>
      <c r="BG205" s="15"/>
      <c r="BH205" s="297">
        <f t="shared" si="64"/>
        <v>2.756498181818182</v>
      </c>
      <c r="BJ205" s="174" t="str">
        <f t="shared" si="75"/>
        <v/>
      </c>
      <c r="BK205" s="288"/>
      <c r="BL205" s="299" t="e">
        <f t="shared" si="65"/>
        <v>#N/A</v>
      </c>
      <c r="BM205" s="288"/>
    </row>
    <row r="206" spans="2:65" ht="15.75" customHeight="1">
      <c r="B206" s="365"/>
      <c r="C206" s="101"/>
      <c r="D206" s="101" t="s">
        <v>244</v>
      </c>
      <c r="E206" s="101"/>
      <c r="F206" s="101"/>
      <c r="G206" s="105"/>
      <c r="H206" s="105"/>
      <c r="I206" s="108"/>
      <c r="J206" s="108"/>
      <c r="K206" s="110"/>
      <c r="L206" s="106" t="s">
        <v>33</v>
      </c>
      <c r="M206" s="207"/>
      <c r="N206" s="139">
        <f>N201</f>
        <v>0</v>
      </c>
      <c r="O206" s="143"/>
      <c r="P206" s="139">
        <f>P201</f>
        <v>1000000</v>
      </c>
      <c r="Q206" s="139"/>
      <c r="R206" s="139">
        <f>R201</f>
        <v>0</v>
      </c>
      <c r="S206" s="139"/>
      <c r="T206" s="139" t="e">
        <f>T201</f>
        <v>#N/A</v>
      </c>
      <c r="U206" s="139"/>
      <c r="V206" s="139">
        <f>V201</f>
        <v>0</v>
      </c>
      <c r="W206" s="139"/>
      <c r="X206" s="139">
        <f>X201</f>
        <v>5000000</v>
      </c>
      <c r="Y206" s="53"/>
      <c r="Z206" s="174">
        <f t="shared" si="66"/>
        <v>5000000</v>
      </c>
      <c r="AA206" s="174"/>
      <c r="AB206" s="299" t="str">
        <f t="shared" si="56"/>
        <v>---</v>
      </c>
      <c r="AC206" s="280"/>
      <c r="AD206" s="174">
        <f t="shared" si="67"/>
        <v>4000000</v>
      </c>
      <c r="AE206" s="174"/>
      <c r="AF206" s="299">
        <f t="shared" si="57"/>
        <v>4</v>
      </c>
      <c r="AG206" s="174"/>
      <c r="AH206" s="139">
        <f t="shared" si="68"/>
        <v>5000000</v>
      </c>
      <c r="AI206" s="139"/>
      <c r="AJ206" s="299" t="str">
        <f t="shared" si="58"/>
        <v>---</v>
      </c>
      <c r="AK206" s="280"/>
      <c r="AL206" s="174">
        <f t="shared" si="69"/>
        <v>5000000</v>
      </c>
      <c r="AM206" s="139"/>
      <c r="AN206" s="297" t="str">
        <f t="shared" si="59"/>
        <v>---</v>
      </c>
      <c r="AP206" s="174" t="str">
        <f t="shared" si="70"/>
        <v/>
      </c>
      <c r="AQ206" s="174"/>
      <c r="AR206" s="299" t="e">
        <f t="shared" si="60"/>
        <v>#N/A</v>
      </c>
      <c r="AS206" s="174"/>
      <c r="AT206" s="174" t="str">
        <f t="shared" si="71"/>
        <v/>
      </c>
      <c r="AU206" s="174"/>
      <c r="AV206" s="299" t="e">
        <f t="shared" si="61"/>
        <v>#N/A</v>
      </c>
      <c r="AW206" s="174"/>
      <c r="AX206" s="174">
        <f t="shared" si="72"/>
        <v>0</v>
      </c>
      <c r="AY206" s="174"/>
      <c r="AZ206" s="299" t="str">
        <f t="shared" si="62"/>
        <v>---</v>
      </c>
      <c r="BA206" s="174"/>
      <c r="BB206" s="174">
        <f t="shared" si="73"/>
        <v>-1000000</v>
      </c>
      <c r="BC206" s="174"/>
      <c r="BD206" s="299">
        <f t="shared" si="63"/>
        <v>-1</v>
      </c>
      <c r="BE206" s="174"/>
      <c r="BF206" s="174">
        <f t="shared" si="74"/>
        <v>0</v>
      </c>
      <c r="BG206" s="139"/>
      <c r="BH206" s="297" t="str">
        <f t="shared" si="64"/>
        <v>---</v>
      </c>
      <c r="BJ206" s="174" t="str">
        <f t="shared" si="75"/>
        <v/>
      </c>
      <c r="BK206" s="174"/>
      <c r="BL206" s="299" t="e">
        <f t="shared" si="65"/>
        <v>#N/A</v>
      </c>
      <c r="BM206" s="174"/>
    </row>
    <row r="207" spans="2:65" ht="15.75" customHeight="1">
      <c r="B207" s="365"/>
      <c r="C207" s="31"/>
      <c r="D207" s="120"/>
      <c r="E207" s="83"/>
      <c r="F207" s="83"/>
      <c r="G207" s="83"/>
      <c r="H207" s="83"/>
      <c r="I207" s="83"/>
      <c r="J207" s="83"/>
      <c r="K207" s="83"/>
      <c r="L207" s="386"/>
      <c r="M207" s="207"/>
      <c r="N207" s="207"/>
      <c r="O207" s="152"/>
      <c r="P207" s="207"/>
      <c r="Q207" s="207"/>
      <c r="R207" s="237"/>
      <c r="S207" s="237"/>
      <c r="T207" s="237"/>
      <c r="U207" s="207"/>
      <c r="V207" s="237"/>
      <c r="W207" s="237"/>
      <c r="X207" s="237"/>
      <c r="Y207" s="237"/>
      <c r="Z207" s="174" t="str">
        <f t="shared" si="66"/>
        <v/>
      </c>
      <c r="AA207" s="207"/>
      <c r="AB207" s="299" t="str">
        <f t="shared" si="56"/>
        <v/>
      </c>
      <c r="AC207" s="280"/>
      <c r="AD207" s="174" t="str">
        <f t="shared" si="67"/>
        <v/>
      </c>
      <c r="AE207" s="207"/>
      <c r="AF207" s="299" t="str">
        <f t="shared" si="57"/>
        <v/>
      </c>
      <c r="AG207" s="207"/>
      <c r="AH207" s="139" t="str">
        <f t="shared" si="68"/>
        <v/>
      </c>
      <c r="AI207" s="207"/>
      <c r="AJ207" s="299" t="str">
        <f t="shared" si="58"/>
        <v/>
      </c>
      <c r="AK207" s="280"/>
      <c r="AL207" s="139" t="str">
        <f t="shared" si="69"/>
        <v/>
      </c>
      <c r="AM207" s="207"/>
      <c r="AN207" s="297" t="str">
        <f t="shared" si="59"/>
        <v/>
      </c>
      <c r="AP207" s="139" t="str">
        <f t="shared" si="70"/>
        <v/>
      </c>
      <c r="AQ207" s="207"/>
      <c r="AR207" s="297" t="str">
        <f t="shared" si="60"/>
        <v/>
      </c>
      <c r="AS207" s="207"/>
      <c r="AT207" s="174" t="str">
        <f t="shared" si="71"/>
        <v/>
      </c>
      <c r="AU207" s="207"/>
      <c r="AV207" s="299" t="str">
        <f t="shared" si="61"/>
        <v/>
      </c>
      <c r="AW207" s="207"/>
      <c r="AX207" s="174" t="str">
        <f t="shared" si="72"/>
        <v/>
      </c>
      <c r="AY207" s="207"/>
      <c r="AZ207" s="299" t="str">
        <f t="shared" si="62"/>
        <v/>
      </c>
      <c r="BA207" s="207"/>
      <c r="BB207" s="174" t="str">
        <f t="shared" si="73"/>
        <v/>
      </c>
      <c r="BC207" s="207"/>
      <c r="BD207" s="299" t="str">
        <f t="shared" si="63"/>
        <v/>
      </c>
      <c r="BE207" s="207"/>
      <c r="BF207" s="139" t="str">
        <f t="shared" si="74"/>
        <v/>
      </c>
      <c r="BG207" s="207"/>
      <c r="BH207" s="297" t="str">
        <f t="shared" si="64"/>
        <v/>
      </c>
      <c r="BJ207" s="139" t="str">
        <f t="shared" si="75"/>
        <v/>
      </c>
      <c r="BK207" s="207"/>
      <c r="BL207" s="297" t="str">
        <f t="shared" si="65"/>
        <v/>
      </c>
      <c r="BM207" s="207"/>
    </row>
    <row r="208" spans="2:65" ht="15.75" customHeight="1">
      <c r="B208" s="365"/>
      <c r="C208" s="200"/>
      <c r="D208" s="211"/>
      <c r="E208" s="202"/>
      <c r="F208" s="202"/>
      <c r="G208" s="202"/>
      <c r="H208" s="202"/>
      <c r="I208" s="202"/>
      <c r="J208" s="202"/>
      <c r="K208" s="202"/>
      <c r="L208" s="387"/>
      <c r="M208" s="207"/>
      <c r="N208" s="207"/>
      <c r="O208" s="152"/>
      <c r="P208" s="207"/>
      <c r="Q208" s="207"/>
      <c r="R208" s="237"/>
      <c r="S208" s="237"/>
      <c r="T208" s="237"/>
      <c r="U208" s="207"/>
      <c r="V208" s="237"/>
      <c r="W208" s="237"/>
      <c r="X208" s="237"/>
      <c r="Y208" s="237"/>
      <c r="Z208" s="139" t="str">
        <f t="shared" si="66"/>
        <v/>
      </c>
      <c r="AA208" s="207"/>
      <c r="AB208" s="297" t="str">
        <f t="shared" si="56"/>
        <v/>
      </c>
      <c r="AC208" s="262"/>
      <c r="AD208" s="139" t="str">
        <f t="shared" si="67"/>
        <v/>
      </c>
      <c r="AE208" s="207"/>
      <c r="AF208" s="297" t="str">
        <f t="shared" si="57"/>
        <v/>
      </c>
      <c r="AG208" s="207"/>
      <c r="AH208" s="139" t="str">
        <f t="shared" si="68"/>
        <v/>
      </c>
      <c r="AI208" s="207"/>
      <c r="AJ208" s="297" t="str">
        <f t="shared" si="58"/>
        <v/>
      </c>
      <c r="AK208" s="262"/>
      <c r="AL208" s="139" t="str">
        <f t="shared" si="69"/>
        <v/>
      </c>
      <c r="AM208" s="207"/>
      <c r="AN208" s="297" t="str">
        <f t="shared" si="59"/>
        <v/>
      </c>
      <c r="AP208" s="139" t="str">
        <f t="shared" si="70"/>
        <v/>
      </c>
      <c r="AQ208" s="207"/>
      <c r="AR208" s="297" t="str">
        <f t="shared" si="60"/>
        <v/>
      </c>
      <c r="AS208" s="207"/>
      <c r="AT208" s="139" t="str">
        <f t="shared" si="71"/>
        <v/>
      </c>
      <c r="AU208" s="207"/>
      <c r="AV208" s="297" t="str">
        <f t="shared" si="61"/>
        <v/>
      </c>
      <c r="AW208" s="207"/>
      <c r="AX208" s="139" t="str">
        <f t="shared" si="72"/>
        <v/>
      </c>
      <c r="AY208" s="207"/>
      <c r="AZ208" s="297" t="str">
        <f t="shared" si="62"/>
        <v/>
      </c>
      <c r="BA208" s="207"/>
      <c r="BB208" s="139" t="str">
        <f t="shared" si="73"/>
        <v/>
      </c>
      <c r="BC208" s="207"/>
      <c r="BD208" s="297" t="str">
        <f t="shared" si="63"/>
        <v/>
      </c>
      <c r="BE208" s="207"/>
      <c r="BF208" s="139" t="str">
        <f t="shared" si="74"/>
        <v/>
      </c>
      <c r="BG208" s="207"/>
      <c r="BH208" s="297" t="str">
        <f t="shared" si="64"/>
        <v/>
      </c>
      <c r="BJ208" s="139" t="str">
        <f t="shared" si="75"/>
        <v/>
      </c>
      <c r="BK208" s="207"/>
      <c r="BL208" s="297" t="str">
        <f t="shared" si="65"/>
        <v/>
      </c>
      <c r="BM208" s="207"/>
    </row>
    <row r="209" spans="2:65" ht="15.75" customHeight="1">
      <c r="B209" s="365"/>
      <c r="C209" s="200">
        <v>1</v>
      </c>
      <c r="D209" s="211" t="s">
        <v>368</v>
      </c>
      <c r="E209" s="202"/>
      <c r="F209" s="202"/>
      <c r="G209" s="202"/>
      <c r="H209" s="202"/>
      <c r="I209" s="202"/>
      <c r="J209" s="202"/>
      <c r="K209" s="202"/>
      <c r="L209" s="387"/>
      <c r="M209" s="207"/>
      <c r="N209" s="207"/>
      <c r="O209" s="152"/>
      <c r="P209" s="207"/>
      <c r="Q209" s="207"/>
      <c r="R209" s="237"/>
      <c r="S209" s="237"/>
      <c r="T209" s="237"/>
      <c r="U209" s="207"/>
      <c r="V209" s="237"/>
      <c r="W209" s="237"/>
      <c r="X209" s="237"/>
      <c r="Y209" s="237"/>
      <c r="Z209" s="139"/>
      <c r="AA209" s="207"/>
      <c r="AB209" s="297"/>
      <c r="AC209" s="262"/>
      <c r="AD209" s="139"/>
      <c r="AE209" s="207"/>
      <c r="AF209" s="297"/>
      <c r="AG209" s="207"/>
      <c r="AH209" s="139"/>
      <c r="AI209" s="207"/>
      <c r="AJ209" s="297"/>
      <c r="AK209" s="262"/>
      <c r="AL209" s="139"/>
      <c r="AM209" s="207"/>
      <c r="AN209" s="297"/>
      <c r="AP209" s="139"/>
      <c r="AQ209" s="207"/>
      <c r="AR209" s="297"/>
      <c r="AS209" s="207"/>
      <c r="AT209" s="139"/>
      <c r="AU209" s="207"/>
      <c r="AV209" s="297"/>
      <c r="AW209" s="207"/>
      <c r="AX209" s="139"/>
      <c r="AY209" s="207"/>
      <c r="AZ209" s="297"/>
      <c r="BA209" s="207"/>
      <c r="BB209" s="139"/>
      <c r="BC209" s="207"/>
      <c r="BD209" s="297"/>
      <c r="BE209" s="207"/>
      <c r="BF209" s="139"/>
      <c r="BG209" s="207"/>
      <c r="BH209" s="297"/>
      <c r="BJ209" s="139"/>
      <c r="BK209" s="207"/>
      <c r="BL209" s="297"/>
      <c r="BM209" s="207"/>
    </row>
    <row r="210" spans="2:65" ht="15.75" customHeight="1">
      <c r="B210" s="365"/>
      <c r="C210" s="210"/>
      <c r="D210" s="211"/>
      <c r="E210" s="202"/>
      <c r="F210" s="202"/>
      <c r="G210" s="202"/>
      <c r="H210" s="202"/>
      <c r="I210" s="202"/>
      <c r="J210" s="202"/>
      <c r="K210" s="202"/>
      <c r="L210" s="387"/>
      <c r="M210" s="207"/>
      <c r="N210" s="207"/>
      <c r="O210" s="152"/>
      <c r="P210" s="207"/>
      <c r="Q210" s="207"/>
      <c r="R210" s="237"/>
      <c r="S210" s="237"/>
      <c r="T210" s="237"/>
      <c r="U210" s="207"/>
      <c r="V210" s="237"/>
      <c r="W210" s="237"/>
      <c r="X210" s="237"/>
      <c r="Y210" s="237"/>
      <c r="Z210" s="139" t="str">
        <f t="shared" ref="Z210:Z255" si="76">IF(AND(ISNUMBER($V210),ISNUMBER($X210)),IF((ABS($V210-$X210))&gt;0.49,$X210-$V210,0),"")</f>
        <v/>
      </c>
      <c r="AA210" s="207"/>
      <c r="AB210" s="297" t="str">
        <f t="shared" ref="AB210:AB273" si="77">IF($V210="","",  IF($X210="","", IF($V210=0,"---",(IF(ISERROR(($X210/$V210)-1),"---",($X210/$V210)-1) ))))</f>
        <v/>
      </c>
      <c r="AC210" s="262"/>
      <c r="AD210" s="139" t="str">
        <f t="shared" ref="AD210:AD255" si="78">IF(AND(ISNUMBER($P210),ISNUMBER($X210)),IF((ABS($P210-$X210))&gt;0.49,$X210-$P210,0),"")</f>
        <v/>
      </c>
      <c r="AE210" s="207"/>
      <c r="AF210" s="297" t="str">
        <f t="shared" ref="AF210:AF241" si="79">IF($P210="","",  IF($X210="","", IF($P210=0,"---",(IF(ISERROR(($X210/$P210)-1),"---",($X210/$P210)-1) ))))</f>
        <v/>
      </c>
      <c r="AG210" s="207"/>
      <c r="AH210" s="139" t="str">
        <f t="shared" ref="AH210:AH255" si="80">IF(AND(ISNUMBER($N210),ISNUMBER($X210)),IF((ABS($N210-$X210))&gt;0.49,$X210-$N210,0),"")</f>
        <v/>
      </c>
      <c r="AI210" s="207"/>
      <c r="AJ210" s="297" t="str">
        <f t="shared" ref="AJ210:AJ241" si="81">IF($N210="","",  IF($X210="","", IF($N210=0,"---",(IF(ISERROR(($X210/$N210)-1),"---",($X210/$N210)-1) ))))</f>
        <v/>
      </c>
      <c r="AK210" s="262"/>
      <c r="AL210" s="139" t="str">
        <f t="shared" ref="AL210:AL255" si="82">IF(AND(ISNUMBER($R210),ISNUMBER($X210)),IF((ABS($R210-$X210))&gt;0.49,$X210-$R210,0),"")</f>
        <v/>
      </c>
      <c r="AM210" s="207"/>
      <c r="AN210" s="297" t="str">
        <f t="shared" ref="AN210:AN273" si="83">IF($R210="","",  IF($X210="","", IF($R210=0,"---",(IF(ISERROR(($X210/$R210)-1),"---",($X210/$R210)-1) ))))</f>
        <v/>
      </c>
      <c r="AP210" s="139" t="str">
        <f t="shared" ref="AP210:AP255" si="84">IF(AND(ISNUMBER($T210),ISNUMBER($X210)),IF((ABS($T210-$X210))&gt;0.49,$X210-$T210,0),"")</f>
        <v/>
      </c>
      <c r="AQ210" s="207"/>
      <c r="AR210" s="297" t="str">
        <f t="shared" ref="AR210:AR273" si="85">IF($T210="","",  IF($X210="","", IF($T210=0,"---",(IF(ISERROR(($X210/$T210)-1),"---",($X210/$T210)-1) ))))</f>
        <v/>
      </c>
      <c r="AS210" s="207"/>
      <c r="AT210" s="139" t="str">
        <f t="shared" ref="AT210:AT255" si="86">IF(AND(ISNUMBER($R210),ISNUMBER($T210)),IF((ABS($R210-$T210))&gt;0.49,$T210-$R210,0),"")</f>
        <v/>
      </c>
      <c r="AU210" s="207"/>
      <c r="AV210" s="297" t="str">
        <f t="shared" ref="AV210:AV273" si="87">IF($R210="","",  IF($T210="","", IF($R210=0,"---",(IF(ISERROR(($T210/$R210)-1),"---",($T210/$R210)-1) ))))</f>
        <v/>
      </c>
      <c r="AW210" s="207"/>
      <c r="AX210" s="139" t="str">
        <f t="shared" ref="AX210:AX255" si="88">IF(AND(ISNUMBER($N210),ISNUMBER($V210)),IF((ABS($N210-$V210))&gt;0.49,$V210-$N210,0),"")</f>
        <v/>
      </c>
      <c r="AY210" s="207"/>
      <c r="AZ210" s="297" t="str">
        <f t="shared" ref="AZ210:AZ241" si="89">IF($N210="","",  IF($V210="","", IF($N210=0,"---",(IF(ISERROR(($V210/$N210)-1),"---",($V210/$N210)-1) ))))</f>
        <v/>
      </c>
      <c r="BA210" s="207"/>
      <c r="BB210" s="139" t="str">
        <f t="shared" ref="BB210:BB255" si="90">IF(AND(ISNUMBER($P210),ISNUMBER($V210)),IF((ABS($P210-$V210))&gt;0.49,$V210-$P210,0),"")</f>
        <v/>
      </c>
      <c r="BC210" s="207"/>
      <c r="BD210" s="297" t="str">
        <f t="shared" ref="BD210:BD241" si="91">IF($P210="","",  IF($V210="","", IF($P210=0,"---",(IF(ISERROR(($V210/$P210)-1),"---",($V210/$P210)-1) ))))</f>
        <v/>
      </c>
      <c r="BE210" s="207"/>
      <c r="BF210" s="139" t="str">
        <f t="shared" ref="BF210:BF255" si="92">IF(AND(ISNUMBER($R210),ISNUMBER($V210)),IF((ABS($R210-$V210))&gt;0.49,$V210-$R210,0),"")</f>
        <v/>
      </c>
      <c r="BG210" s="207"/>
      <c r="BH210" s="297" t="str">
        <f t="shared" ref="BH210:BH273" si="93">IF($R210="","",  IF($V210="","", IF($R210=0,"---",(IF(ISERROR(($V210/$R210)-1),"---",($V210/$R210)-1) ))))</f>
        <v/>
      </c>
      <c r="BJ210" s="139" t="str">
        <f t="shared" ref="BJ210:BJ255" si="94">IF(AND(ISNUMBER($T210),ISNUMBER($V210)),IF((ABS($T210-$V210))&gt;0.49,$V210-$T210,0),"")</f>
        <v/>
      </c>
      <c r="BK210" s="207"/>
      <c r="BL210" s="297" t="str">
        <f t="shared" ref="BL210:BL273" si="95">IF($T210="","",  IF($V210="","", IF($T210=0,"---",(IF(ISERROR(($V210/$T210)-1),"---",($V210/$T210)-1) ))))</f>
        <v/>
      </c>
      <c r="BM210" s="207"/>
    </row>
    <row r="211" spans="2:65" ht="15.75" customHeight="1">
      <c r="B211" s="365"/>
      <c r="C211" s="44"/>
      <c r="D211" s="101"/>
      <c r="E211" s="101"/>
      <c r="F211" s="101"/>
      <c r="G211" s="101"/>
      <c r="H211" s="101"/>
      <c r="I211" s="101"/>
      <c r="J211" s="101"/>
      <c r="K211" s="101"/>
      <c r="L211" s="102"/>
      <c r="M211" s="207"/>
      <c r="N211" s="207"/>
      <c r="O211" s="142"/>
      <c r="P211" s="207"/>
      <c r="Q211" s="207"/>
      <c r="R211" s="237"/>
      <c r="S211" s="237"/>
      <c r="T211" s="237"/>
      <c r="U211" s="207"/>
      <c r="V211" s="237"/>
      <c r="W211" s="237"/>
      <c r="X211" s="237"/>
      <c r="Y211" s="237"/>
      <c r="Z211" s="139" t="str">
        <f t="shared" si="76"/>
        <v/>
      </c>
      <c r="AA211" s="207"/>
      <c r="AB211" s="297" t="str">
        <f t="shared" si="77"/>
        <v/>
      </c>
      <c r="AC211" s="262"/>
      <c r="AD211" s="139" t="str">
        <f t="shared" si="78"/>
        <v/>
      </c>
      <c r="AE211" s="207"/>
      <c r="AF211" s="297" t="str">
        <f t="shared" si="79"/>
        <v/>
      </c>
      <c r="AG211" s="207"/>
      <c r="AH211" s="139" t="str">
        <f t="shared" si="80"/>
        <v/>
      </c>
      <c r="AI211" s="207"/>
      <c r="AJ211" s="297" t="str">
        <f t="shared" si="81"/>
        <v/>
      </c>
      <c r="AK211" s="262"/>
      <c r="AL211" s="139" t="str">
        <f t="shared" si="82"/>
        <v/>
      </c>
      <c r="AM211" s="207"/>
      <c r="AN211" s="297" t="str">
        <f t="shared" si="83"/>
        <v/>
      </c>
      <c r="AP211" s="139" t="str">
        <f t="shared" si="84"/>
        <v/>
      </c>
      <c r="AQ211" s="207"/>
      <c r="AR211" s="297" t="str">
        <f t="shared" si="85"/>
        <v/>
      </c>
      <c r="AS211" s="207"/>
      <c r="AT211" s="139" t="str">
        <f t="shared" si="86"/>
        <v/>
      </c>
      <c r="AU211" s="207"/>
      <c r="AV211" s="297" t="str">
        <f t="shared" si="87"/>
        <v/>
      </c>
      <c r="AW211" s="207"/>
      <c r="AX211" s="139" t="str">
        <f t="shared" si="88"/>
        <v/>
      </c>
      <c r="AY211" s="207"/>
      <c r="AZ211" s="297" t="str">
        <f t="shared" si="89"/>
        <v/>
      </c>
      <c r="BA211" s="207"/>
      <c r="BB211" s="139" t="str">
        <f t="shared" si="90"/>
        <v/>
      </c>
      <c r="BC211" s="207"/>
      <c r="BD211" s="297" t="str">
        <f t="shared" si="91"/>
        <v/>
      </c>
      <c r="BE211" s="207"/>
      <c r="BF211" s="139" t="str">
        <f t="shared" si="92"/>
        <v/>
      </c>
      <c r="BG211" s="207"/>
      <c r="BH211" s="297" t="str">
        <f t="shared" si="93"/>
        <v/>
      </c>
      <c r="BJ211" s="139" t="str">
        <f t="shared" si="94"/>
        <v/>
      </c>
      <c r="BK211" s="207"/>
      <c r="BL211" s="297" t="str">
        <f t="shared" si="95"/>
        <v/>
      </c>
      <c r="BM211" s="207"/>
    </row>
    <row r="212" spans="2:65" ht="15.75" customHeight="1">
      <c r="B212" s="365"/>
      <c r="C212" s="19" t="s">
        <v>106</v>
      </c>
      <c r="D212" s="101"/>
      <c r="E212" s="101"/>
      <c r="F212" s="101"/>
      <c r="G212" s="101"/>
      <c r="H212" s="101"/>
      <c r="I212" s="101"/>
      <c r="J212" s="101"/>
      <c r="K212" s="101"/>
      <c r="L212" s="102"/>
      <c r="M212" s="207"/>
      <c r="N212" s="207"/>
      <c r="O212" s="142"/>
      <c r="P212" s="207"/>
      <c r="Q212" s="207"/>
      <c r="R212" s="237"/>
      <c r="S212" s="237"/>
      <c r="T212" s="237"/>
      <c r="U212" s="207"/>
      <c r="V212" s="237"/>
      <c r="W212" s="237"/>
      <c r="X212" s="237"/>
      <c r="Y212" s="237"/>
      <c r="Z212" s="139" t="str">
        <f t="shared" si="76"/>
        <v/>
      </c>
      <c r="AA212" s="207"/>
      <c r="AB212" s="297" t="str">
        <f t="shared" si="77"/>
        <v/>
      </c>
      <c r="AC212" s="262"/>
      <c r="AD212" s="139" t="str">
        <f t="shared" si="78"/>
        <v/>
      </c>
      <c r="AE212" s="207"/>
      <c r="AF212" s="297" t="str">
        <f t="shared" si="79"/>
        <v/>
      </c>
      <c r="AG212" s="207"/>
      <c r="AH212" s="139" t="str">
        <f t="shared" si="80"/>
        <v/>
      </c>
      <c r="AI212" s="207"/>
      <c r="AJ212" s="297" t="str">
        <f t="shared" si="81"/>
        <v/>
      </c>
      <c r="AK212" s="262"/>
      <c r="AL212" s="139" t="str">
        <f t="shared" si="82"/>
        <v/>
      </c>
      <c r="AM212" s="207"/>
      <c r="AN212" s="297" t="str">
        <f t="shared" si="83"/>
        <v/>
      </c>
      <c r="AP212" s="139" t="str">
        <f t="shared" si="84"/>
        <v/>
      </c>
      <c r="AQ212" s="207"/>
      <c r="AR212" s="297" t="str">
        <f t="shared" si="85"/>
        <v/>
      </c>
      <c r="AS212" s="207"/>
      <c r="AT212" s="139" t="str">
        <f t="shared" si="86"/>
        <v/>
      </c>
      <c r="AU212" s="207"/>
      <c r="AV212" s="297" t="str">
        <f t="shared" si="87"/>
        <v/>
      </c>
      <c r="AW212" s="207"/>
      <c r="AX212" s="139" t="str">
        <f t="shared" si="88"/>
        <v/>
      </c>
      <c r="AY212" s="207"/>
      <c r="AZ212" s="297" t="str">
        <f t="shared" si="89"/>
        <v/>
      </c>
      <c r="BA212" s="207"/>
      <c r="BB212" s="139" t="str">
        <f t="shared" si="90"/>
        <v/>
      </c>
      <c r="BC212" s="207"/>
      <c r="BD212" s="297" t="str">
        <f t="shared" si="91"/>
        <v/>
      </c>
      <c r="BE212" s="207"/>
      <c r="BF212" s="139" t="str">
        <f t="shared" si="92"/>
        <v/>
      </c>
      <c r="BG212" s="207"/>
      <c r="BH212" s="297" t="str">
        <f t="shared" si="93"/>
        <v/>
      </c>
      <c r="BJ212" s="139" t="str">
        <f t="shared" si="94"/>
        <v/>
      </c>
      <c r="BK212" s="207"/>
      <c r="BL212" s="297" t="str">
        <f t="shared" si="95"/>
        <v/>
      </c>
      <c r="BM212" s="207"/>
    </row>
    <row r="213" spans="2:65" ht="15.75" customHeight="1">
      <c r="B213" s="365"/>
      <c r="C213" s="101"/>
      <c r="D213" s="101"/>
      <c r="E213" s="101"/>
      <c r="F213" s="101"/>
      <c r="G213" s="101"/>
      <c r="H213" s="101"/>
      <c r="I213" s="101"/>
      <c r="J213" s="101"/>
      <c r="K213" s="101"/>
      <c r="L213" s="102"/>
      <c r="M213" s="207"/>
      <c r="N213" s="207"/>
      <c r="O213" s="142"/>
      <c r="P213" s="207"/>
      <c r="Q213" s="207"/>
      <c r="R213" s="237"/>
      <c r="S213" s="237"/>
      <c r="T213" s="237"/>
      <c r="U213" s="207"/>
      <c r="V213" s="237"/>
      <c r="W213" s="237"/>
      <c r="X213" s="237"/>
      <c r="Y213" s="237"/>
      <c r="Z213" s="139" t="str">
        <f t="shared" si="76"/>
        <v/>
      </c>
      <c r="AA213" s="207"/>
      <c r="AB213" s="297" t="str">
        <f t="shared" si="77"/>
        <v/>
      </c>
      <c r="AC213" s="262"/>
      <c r="AD213" s="139" t="str">
        <f t="shared" si="78"/>
        <v/>
      </c>
      <c r="AE213" s="207"/>
      <c r="AF213" s="297" t="str">
        <f t="shared" si="79"/>
        <v/>
      </c>
      <c r="AG213" s="207"/>
      <c r="AH213" s="139" t="str">
        <f t="shared" si="80"/>
        <v/>
      </c>
      <c r="AI213" s="207"/>
      <c r="AJ213" s="297" t="str">
        <f t="shared" si="81"/>
        <v/>
      </c>
      <c r="AK213" s="262"/>
      <c r="AL213" s="139" t="str">
        <f t="shared" si="82"/>
        <v/>
      </c>
      <c r="AM213" s="207"/>
      <c r="AN213" s="297" t="str">
        <f t="shared" si="83"/>
        <v/>
      </c>
      <c r="AP213" s="139" t="str">
        <f t="shared" si="84"/>
        <v/>
      </c>
      <c r="AQ213" s="207"/>
      <c r="AR213" s="297" t="str">
        <f t="shared" si="85"/>
        <v/>
      </c>
      <c r="AS213" s="207"/>
      <c r="AT213" s="139" t="str">
        <f t="shared" si="86"/>
        <v/>
      </c>
      <c r="AU213" s="207"/>
      <c r="AV213" s="297" t="str">
        <f t="shared" si="87"/>
        <v/>
      </c>
      <c r="AW213" s="207"/>
      <c r="AX213" s="139" t="str">
        <f t="shared" si="88"/>
        <v/>
      </c>
      <c r="AY213" s="207"/>
      <c r="AZ213" s="297" t="str">
        <f t="shared" si="89"/>
        <v/>
      </c>
      <c r="BA213" s="207"/>
      <c r="BB213" s="139" t="str">
        <f t="shared" si="90"/>
        <v/>
      </c>
      <c r="BC213" s="207"/>
      <c r="BD213" s="297" t="str">
        <f t="shared" si="91"/>
        <v/>
      </c>
      <c r="BE213" s="207"/>
      <c r="BF213" s="139" t="str">
        <f t="shared" si="92"/>
        <v/>
      </c>
      <c r="BG213" s="207"/>
      <c r="BH213" s="297" t="str">
        <f t="shared" si="93"/>
        <v/>
      </c>
      <c r="BJ213" s="139" t="str">
        <f t="shared" si="94"/>
        <v/>
      </c>
      <c r="BK213" s="207"/>
      <c r="BL213" s="297" t="str">
        <f t="shared" si="95"/>
        <v/>
      </c>
      <c r="BM213" s="207"/>
    </row>
    <row r="214" spans="2:65" ht="15.75" customHeight="1">
      <c r="B214" s="365">
        <v>109.6</v>
      </c>
      <c r="C214" s="20" t="s">
        <v>159</v>
      </c>
      <c r="D214" s="103"/>
      <c r="E214" s="103"/>
      <c r="F214" s="103"/>
      <c r="G214" s="103"/>
      <c r="H214" s="103"/>
      <c r="I214" s="103"/>
      <c r="J214" s="103"/>
      <c r="K214" s="103"/>
      <c r="L214" s="46" t="s">
        <v>29</v>
      </c>
      <c r="M214" s="215"/>
      <c r="N214" s="150">
        <f>VLOOKUP($B214,'[1]09-10-11'!$A$4:$EA$400,MATCH(N$2, '[1]09-10-11'!$A$4:$EA$4, 0))</f>
        <v>737400</v>
      </c>
      <c r="O214" s="147"/>
      <c r="P214" s="150">
        <f>VLOOKUP($B214,'[1]09-10-11'!$A$4:$EA$400,MATCH(P$2, '[1]09-10-11'!$A$4:$EA$4, 0))</f>
        <v>773400</v>
      </c>
      <c r="Q214" s="150"/>
      <c r="R214" s="150">
        <f>VLOOKUP($B214,'[1]09-10-11'!$A$4:$EA$400,MATCH(R$2, '[1]09-10-11'!$A$4:$EA$4, 0))</f>
        <v>737400</v>
      </c>
      <c r="S214" s="150"/>
      <c r="T214" s="150" t="e">
        <f>VLOOKUP($B214,'[1]09-10-11'!$A$4:$EA$400,MATCH(T$2, '[1]09-10-11'!$A$4:$EA$4, 0))</f>
        <v>#N/A</v>
      </c>
      <c r="U214" s="150"/>
      <c r="V214" s="150">
        <f>VLOOKUP($B214,'[1]09-10-11'!$A$4:$EA$400,MATCH(V$2, '[1]09-10-11'!$A$4:$EA$4, 0))</f>
        <v>737400</v>
      </c>
      <c r="W214" s="150"/>
      <c r="X214" s="150">
        <f>VLOOKUP($B214,'[1]09-10-11'!$A$4:$EA$400,MATCH(X$2, '[1]09-10-11'!$A$4:$EA$4, 0))</f>
        <v>800400</v>
      </c>
      <c r="Y214" s="146"/>
      <c r="Z214" s="150">
        <f t="shared" si="76"/>
        <v>63000</v>
      </c>
      <c r="AA214" s="150"/>
      <c r="AB214" s="301">
        <f t="shared" si="77"/>
        <v>8.5435313262815393E-2</v>
      </c>
      <c r="AC214" s="260"/>
      <c r="AD214" s="150">
        <f t="shared" si="78"/>
        <v>27000</v>
      </c>
      <c r="AE214" s="150"/>
      <c r="AF214" s="301">
        <f t="shared" si="79"/>
        <v>3.4910783553141922E-2</v>
      </c>
      <c r="AG214" s="150"/>
      <c r="AH214" s="150">
        <f t="shared" si="80"/>
        <v>63000</v>
      </c>
      <c r="AI214" s="150"/>
      <c r="AJ214" s="301">
        <f t="shared" si="81"/>
        <v>8.5435313262815393E-2</v>
      </c>
      <c r="AK214" s="260"/>
      <c r="AL214" s="150">
        <f t="shared" si="82"/>
        <v>63000</v>
      </c>
      <c r="AM214" s="150"/>
      <c r="AN214" s="301">
        <f t="shared" si="83"/>
        <v>8.5435313262815393E-2</v>
      </c>
      <c r="AP214" s="150" t="str">
        <f t="shared" si="84"/>
        <v/>
      </c>
      <c r="AQ214" s="150"/>
      <c r="AR214" s="301" t="e">
        <f t="shared" si="85"/>
        <v>#N/A</v>
      </c>
      <c r="AS214" s="150"/>
      <c r="AT214" s="150" t="str">
        <f t="shared" si="86"/>
        <v/>
      </c>
      <c r="AU214" s="150"/>
      <c r="AV214" s="301" t="e">
        <f t="shared" si="87"/>
        <v>#N/A</v>
      </c>
      <c r="AW214" s="150"/>
      <c r="AX214" s="150">
        <f t="shared" si="88"/>
        <v>0</v>
      </c>
      <c r="AY214" s="150"/>
      <c r="AZ214" s="301">
        <f t="shared" si="89"/>
        <v>0</v>
      </c>
      <c r="BA214" s="150"/>
      <c r="BB214" s="150">
        <f t="shared" si="90"/>
        <v>-36000</v>
      </c>
      <c r="BC214" s="150"/>
      <c r="BD214" s="301">
        <f t="shared" si="91"/>
        <v>-4.654771140418934E-2</v>
      </c>
      <c r="BE214" s="150"/>
      <c r="BF214" s="150">
        <f t="shared" si="92"/>
        <v>0</v>
      </c>
      <c r="BG214" s="150"/>
      <c r="BH214" s="301">
        <f t="shared" si="93"/>
        <v>0</v>
      </c>
      <c r="BJ214" s="150" t="str">
        <f t="shared" si="94"/>
        <v/>
      </c>
      <c r="BK214" s="150"/>
      <c r="BL214" s="301" t="e">
        <f t="shared" si="95"/>
        <v>#N/A</v>
      </c>
      <c r="BM214" s="150"/>
    </row>
    <row r="215" spans="2:65" ht="15.75" customHeight="1">
      <c r="B215" s="365"/>
      <c r="C215" s="101"/>
      <c r="D215" s="105"/>
      <c r="E215" s="105"/>
      <c r="F215" s="105"/>
      <c r="G215" s="105"/>
      <c r="H215" s="105"/>
      <c r="I215" s="105"/>
      <c r="J215" s="105"/>
      <c r="K215" s="108"/>
      <c r="L215" s="34"/>
      <c r="M215" s="207"/>
      <c r="N215" s="207"/>
      <c r="O215" s="56"/>
      <c r="P215" s="207"/>
      <c r="Q215" s="207"/>
      <c r="R215" s="237"/>
      <c r="S215" s="237"/>
      <c r="T215" s="237"/>
      <c r="U215" s="207"/>
      <c r="V215" s="237"/>
      <c r="W215" s="237"/>
      <c r="X215" s="237"/>
      <c r="Y215" s="237"/>
      <c r="Z215" s="139" t="str">
        <f t="shared" si="76"/>
        <v/>
      </c>
      <c r="AA215" s="207"/>
      <c r="AB215" s="297" t="str">
        <f t="shared" si="77"/>
        <v/>
      </c>
      <c r="AC215" s="262"/>
      <c r="AD215" s="139" t="str">
        <f t="shared" si="78"/>
        <v/>
      </c>
      <c r="AE215" s="207"/>
      <c r="AF215" s="297" t="str">
        <f t="shared" si="79"/>
        <v/>
      </c>
      <c r="AG215" s="207"/>
      <c r="AH215" s="139" t="str">
        <f t="shared" si="80"/>
        <v/>
      </c>
      <c r="AI215" s="207"/>
      <c r="AJ215" s="297" t="str">
        <f t="shared" si="81"/>
        <v/>
      </c>
      <c r="AK215" s="262"/>
      <c r="AL215" s="139" t="str">
        <f t="shared" si="82"/>
        <v/>
      </c>
      <c r="AM215" s="207"/>
      <c r="AN215" s="297" t="str">
        <f t="shared" si="83"/>
        <v/>
      </c>
      <c r="AP215" s="139" t="str">
        <f t="shared" si="84"/>
        <v/>
      </c>
      <c r="AQ215" s="207"/>
      <c r="AR215" s="297" t="str">
        <f t="shared" si="85"/>
        <v/>
      </c>
      <c r="AS215" s="207"/>
      <c r="AT215" s="139" t="str">
        <f t="shared" si="86"/>
        <v/>
      </c>
      <c r="AU215" s="207"/>
      <c r="AV215" s="297" t="str">
        <f t="shared" si="87"/>
        <v/>
      </c>
      <c r="AW215" s="207"/>
      <c r="AX215" s="139" t="str">
        <f t="shared" si="88"/>
        <v/>
      </c>
      <c r="AY215" s="207"/>
      <c r="AZ215" s="297" t="str">
        <f t="shared" si="89"/>
        <v/>
      </c>
      <c r="BA215" s="207"/>
      <c r="BB215" s="139" t="str">
        <f t="shared" si="90"/>
        <v/>
      </c>
      <c r="BC215" s="207"/>
      <c r="BD215" s="297" t="str">
        <f t="shared" si="91"/>
        <v/>
      </c>
      <c r="BE215" s="207"/>
      <c r="BF215" s="139" t="str">
        <f t="shared" si="92"/>
        <v/>
      </c>
      <c r="BG215" s="207"/>
      <c r="BH215" s="297" t="str">
        <f t="shared" si="93"/>
        <v/>
      </c>
      <c r="BJ215" s="139" t="str">
        <f t="shared" si="94"/>
        <v/>
      </c>
      <c r="BK215" s="207"/>
      <c r="BL215" s="297" t="str">
        <f t="shared" si="95"/>
        <v/>
      </c>
      <c r="BM215" s="207"/>
    </row>
    <row r="216" spans="2:65" ht="15.75" customHeight="1">
      <c r="B216" s="365"/>
      <c r="C216" s="101"/>
      <c r="D216" s="101"/>
      <c r="E216" s="101"/>
      <c r="F216" s="101"/>
      <c r="G216" s="101"/>
      <c r="H216" s="101"/>
      <c r="I216" s="101"/>
      <c r="J216" s="101"/>
      <c r="K216" s="27"/>
      <c r="L216" s="102"/>
      <c r="M216" s="207"/>
      <c r="N216" s="207"/>
      <c r="O216" s="56"/>
      <c r="P216" s="207"/>
      <c r="Q216" s="207"/>
      <c r="R216" s="237"/>
      <c r="S216" s="237"/>
      <c r="T216" s="237"/>
      <c r="U216" s="207"/>
      <c r="V216" s="237"/>
      <c r="W216" s="237"/>
      <c r="X216" s="237"/>
      <c r="Y216" s="237"/>
      <c r="Z216" s="139" t="str">
        <f t="shared" si="76"/>
        <v/>
      </c>
      <c r="AA216" s="207"/>
      <c r="AB216" s="297" t="str">
        <f t="shared" si="77"/>
        <v/>
      </c>
      <c r="AC216" s="262"/>
      <c r="AD216" s="139" t="str">
        <f t="shared" si="78"/>
        <v/>
      </c>
      <c r="AE216" s="207"/>
      <c r="AF216" s="297" t="str">
        <f t="shared" si="79"/>
        <v/>
      </c>
      <c r="AG216" s="207"/>
      <c r="AH216" s="139" t="str">
        <f t="shared" si="80"/>
        <v/>
      </c>
      <c r="AI216" s="207"/>
      <c r="AJ216" s="297" t="str">
        <f t="shared" si="81"/>
        <v/>
      </c>
      <c r="AK216" s="262"/>
      <c r="AL216" s="139" t="str">
        <f t="shared" si="82"/>
        <v/>
      </c>
      <c r="AM216" s="207"/>
      <c r="AN216" s="297" t="str">
        <f t="shared" si="83"/>
        <v/>
      </c>
      <c r="AP216" s="139" t="str">
        <f t="shared" si="84"/>
        <v/>
      </c>
      <c r="AQ216" s="207"/>
      <c r="AR216" s="297" t="str">
        <f t="shared" si="85"/>
        <v/>
      </c>
      <c r="AS216" s="207"/>
      <c r="AT216" s="139" t="str">
        <f t="shared" si="86"/>
        <v/>
      </c>
      <c r="AU216" s="207"/>
      <c r="AV216" s="297" t="str">
        <f t="shared" si="87"/>
        <v/>
      </c>
      <c r="AW216" s="207"/>
      <c r="AX216" s="139" t="str">
        <f t="shared" si="88"/>
        <v/>
      </c>
      <c r="AY216" s="207"/>
      <c r="AZ216" s="297" t="str">
        <f t="shared" si="89"/>
        <v/>
      </c>
      <c r="BA216" s="207"/>
      <c r="BB216" s="139" t="str">
        <f t="shared" si="90"/>
        <v/>
      </c>
      <c r="BC216" s="207"/>
      <c r="BD216" s="297" t="str">
        <f t="shared" si="91"/>
        <v/>
      </c>
      <c r="BE216" s="207"/>
      <c r="BF216" s="139" t="str">
        <f t="shared" si="92"/>
        <v/>
      </c>
      <c r="BG216" s="207"/>
      <c r="BH216" s="297" t="str">
        <f t="shared" si="93"/>
        <v/>
      </c>
      <c r="BJ216" s="139" t="str">
        <f t="shared" si="94"/>
        <v/>
      </c>
      <c r="BK216" s="207"/>
      <c r="BL216" s="297" t="str">
        <f t="shared" si="95"/>
        <v/>
      </c>
      <c r="BM216" s="207"/>
    </row>
    <row r="217" spans="2:65" ht="15.75" customHeight="1">
      <c r="B217" s="365"/>
      <c r="C217" s="101" t="s">
        <v>107</v>
      </c>
      <c r="D217" s="101"/>
      <c r="E217" s="101"/>
      <c r="F217" s="101"/>
      <c r="G217" s="101"/>
      <c r="H217" s="101"/>
      <c r="I217" s="101"/>
      <c r="J217" s="101"/>
      <c r="K217" s="27"/>
      <c r="L217" s="102"/>
      <c r="M217" s="207"/>
      <c r="N217" s="139">
        <f>SUM(N214)</f>
        <v>737400</v>
      </c>
      <c r="O217" s="142"/>
      <c r="P217" s="139">
        <f>SUM(P214)</f>
        <v>773400</v>
      </c>
      <c r="Q217" s="139"/>
      <c r="R217" s="139">
        <f>SUM(R214)</f>
        <v>737400</v>
      </c>
      <c r="S217" s="139"/>
      <c r="T217" s="139" t="e">
        <f>SUM(T214)</f>
        <v>#N/A</v>
      </c>
      <c r="U217" s="139"/>
      <c r="V217" s="139">
        <f>SUM(V214)</f>
        <v>737400</v>
      </c>
      <c r="W217" s="139"/>
      <c r="X217" s="139">
        <f>SUM(X214)</f>
        <v>800400</v>
      </c>
      <c r="Y217" s="53"/>
      <c r="Z217" s="139">
        <f t="shared" si="76"/>
        <v>63000</v>
      </c>
      <c r="AA217" s="139"/>
      <c r="AB217" s="297">
        <f t="shared" si="77"/>
        <v>8.5435313262815393E-2</v>
      </c>
      <c r="AC217" s="262"/>
      <c r="AD217" s="139">
        <f t="shared" si="78"/>
        <v>27000</v>
      </c>
      <c r="AE217" s="139"/>
      <c r="AF217" s="297">
        <f t="shared" si="79"/>
        <v>3.4910783553141922E-2</v>
      </c>
      <c r="AG217" s="139"/>
      <c r="AH217" s="139">
        <f t="shared" si="80"/>
        <v>63000</v>
      </c>
      <c r="AI217" s="139"/>
      <c r="AJ217" s="297">
        <f t="shared" si="81"/>
        <v>8.5435313262815393E-2</v>
      </c>
      <c r="AK217" s="262"/>
      <c r="AL217" s="139">
        <f t="shared" si="82"/>
        <v>63000</v>
      </c>
      <c r="AM217" s="139"/>
      <c r="AN217" s="297">
        <f t="shared" si="83"/>
        <v>8.5435313262815393E-2</v>
      </c>
      <c r="AP217" s="139" t="str">
        <f t="shared" si="84"/>
        <v/>
      </c>
      <c r="AQ217" s="139"/>
      <c r="AR217" s="297" t="e">
        <f t="shared" si="85"/>
        <v>#N/A</v>
      </c>
      <c r="AS217" s="139"/>
      <c r="AT217" s="139" t="str">
        <f t="shared" si="86"/>
        <v/>
      </c>
      <c r="AU217" s="139"/>
      <c r="AV217" s="297" t="e">
        <f t="shared" si="87"/>
        <v>#N/A</v>
      </c>
      <c r="AW217" s="139"/>
      <c r="AX217" s="139">
        <f t="shared" si="88"/>
        <v>0</v>
      </c>
      <c r="AY217" s="139"/>
      <c r="AZ217" s="297">
        <f t="shared" si="89"/>
        <v>0</v>
      </c>
      <c r="BA217" s="139"/>
      <c r="BB217" s="139">
        <f t="shared" si="90"/>
        <v>-36000</v>
      </c>
      <c r="BC217" s="139"/>
      <c r="BD217" s="297">
        <f t="shared" si="91"/>
        <v>-4.654771140418934E-2</v>
      </c>
      <c r="BE217" s="139"/>
      <c r="BF217" s="139">
        <f t="shared" si="92"/>
        <v>0</v>
      </c>
      <c r="BG217" s="139"/>
      <c r="BH217" s="297">
        <f t="shared" si="93"/>
        <v>0</v>
      </c>
      <c r="BJ217" s="139" t="str">
        <f t="shared" si="94"/>
        <v/>
      </c>
      <c r="BK217" s="139"/>
      <c r="BL217" s="297" t="e">
        <f t="shared" si="95"/>
        <v>#N/A</v>
      </c>
      <c r="BM217" s="139"/>
    </row>
    <row r="218" spans="2:65" ht="15.75" customHeight="1">
      <c r="B218" s="365"/>
      <c r="C218" s="101"/>
      <c r="D218" s="101"/>
      <c r="E218" s="101"/>
      <c r="F218" s="101"/>
      <c r="G218" s="101"/>
      <c r="H218" s="101"/>
      <c r="I218" s="101"/>
      <c r="J218" s="101"/>
      <c r="K218" s="27"/>
      <c r="L218" s="102"/>
      <c r="M218" s="207"/>
      <c r="N218" s="207"/>
      <c r="O218" s="142"/>
      <c r="P218" s="207"/>
      <c r="Q218" s="207"/>
      <c r="R218" s="237"/>
      <c r="S218" s="237"/>
      <c r="T218" s="237"/>
      <c r="U218" s="207"/>
      <c r="V218" s="237"/>
      <c r="W218" s="237"/>
      <c r="X218" s="237"/>
      <c r="Y218" s="237"/>
      <c r="Z218" s="139" t="str">
        <f t="shared" si="76"/>
        <v/>
      </c>
      <c r="AA218" s="207"/>
      <c r="AB218" s="297" t="str">
        <f t="shared" si="77"/>
        <v/>
      </c>
      <c r="AC218" s="262"/>
      <c r="AD218" s="139" t="str">
        <f t="shared" si="78"/>
        <v/>
      </c>
      <c r="AE218" s="207"/>
      <c r="AF218" s="297" t="str">
        <f t="shared" si="79"/>
        <v/>
      </c>
      <c r="AG218" s="207"/>
      <c r="AH218" s="139" t="str">
        <f t="shared" si="80"/>
        <v/>
      </c>
      <c r="AI218" s="207"/>
      <c r="AJ218" s="297" t="str">
        <f t="shared" si="81"/>
        <v/>
      </c>
      <c r="AK218" s="262"/>
      <c r="AL218" s="139" t="str">
        <f t="shared" si="82"/>
        <v/>
      </c>
      <c r="AM218" s="207"/>
      <c r="AN218" s="297" t="str">
        <f t="shared" si="83"/>
        <v/>
      </c>
      <c r="AP218" s="139" t="str">
        <f t="shared" si="84"/>
        <v/>
      </c>
      <c r="AQ218" s="207"/>
      <c r="AR218" s="297" t="str">
        <f t="shared" si="85"/>
        <v/>
      </c>
      <c r="AS218" s="207"/>
      <c r="AT218" s="139" t="str">
        <f t="shared" si="86"/>
        <v/>
      </c>
      <c r="AU218" s="207"/>
      <c r="AV218" s="297" t="str">
        <f t="shared" si="87"/>
        <v/>
      </c>
      <c r="AW218" s="207"/>
      <c r="AX218" s="139" t="str">
        <f t="shared" si="88"/>
        <v/>
      </c>
      <c r="AY218" s="207"/>
      <c r="AZ218" s="297" t="str">
        <f t="shared" si="89"/>
        <v/>
      </c>
      <c r="BA218" s="207"/>
      <c r="BB218" s="139" t="str">
        <f t="shared" si="90"/>
        <v/>
      </c>
      <c r="BC218" s="207"/>
      <c r="BD218" s="297" t="str">
        <f t="shared" si="91"/>
        <v/>
      </c>
      <c r="BE218" s="207"/>
      <c r="BF218" s="139" t="str">
        <f t="shared" si="92"/>
        <v/>
      </c>
      <c r="BG218" s="207"/>
      <c r="BH218" s="297" t="str">
        <f t="shared" si="93"/>
        <v/>
      </c>
      <c r="BJ218" s="139" t="str">
        <f t="shared" si="94"/>
        <v/>
      </c>
      <c r="BK218" s="207"/>
      <c r="BL218" s="297" t="str">
        <f t="shared" si="95"/>
        <v/>
      </c>
      <c r="BM218" s="207"/>
    </row>
    <row r="219" spans="2:65" ht="15.75" customHeight="1">
      <c r="B219" s="365"/>
      <c r="C219" s="101"/>
      <c r="D219" s="101"/>
      <c r="E219" s="101"/>
      <c r="F219" s="101"/>
      <c r="G219" s="101"/>
      <c r="H219" s="101"/>
      <c r="I219" s="101"/>
      <c r="J219" s="101"/>
      <c r="K219" s="27"/>
      <c r="L219" s="102"/>
      <c r="M219" s="207"/>
      <c r="N219" s="207"/>
      <c r="O219" s="142"/>
      <c r="P219" s="207"/>
      <c r="Q219" s="207"/>
      <c r="R219" s="237"/>
      <c r="S219" s="237"/>
      <c r="T219" s="237"/>
      <c r="U219" s="207"/>
      <c r="V219" s="237"/>
      <c r="W219" s="237"/>
      <c r="X219" s="237"/>
      <c r="Y219" s="237"/>
      <c r="Z219" s="139" t="str">
        <f t="shared" si="76"/>
        <v/>
      </c>
      <c r="AA219" s="207"/>
      <c r="AB219" s="297" t="str">
        <f t="shared" si="77"/>
        <v/>
      </c>
      <c r="AC219" s="262"/>
      <c r="AD219" s="139" t="str">
        <f t="shared" si="78"/>
        <v/>
      </c>
      <c r="AE219" s="207"/>
      <c r="AF219" s="297" t="str">
        <f t="shared" si="79"/>
        <v/>
      </c>
      <c r="AG219" s="207"/>
      <c r="AH219" s="139" t="str">
        <f t="shared" si="80"/>
        <v/>
      </c>
      <c r="AI219" s="207"/>
      <c r="AJ219" s="297" t="str">
        <f t="shared" si="81"/>
        <v/>
      </c>
      <c r="AK219" s="262"/>
      <c r="AL219" s="139" t="str">
        <f t="shared" si="82"/>
        <v/>
      </c>
      <c r="AM219" s="207"/>
      <c r="AN219" s="297" t="str">
        <f t="shared" si="83"/>
        <v/>
      </c>
      <c r="AP219" s="139" t="str">
        <f t="shared" si="84"/>
        <v/>
      </c>
      <c r="AQ219" s="207"/>
      <c r="AR219" s="297" t="str">
        <f t="shared" si="85"/>
        <v/>
      </c>
      <c r="AS219" s="207"/>
      <c r="AT219" s="139" t="str">
        <f t="shared" si="86"/>
        <v/>
      </c>
      <c r="AU219" s="207"/>
      <c r="AV219" s="297" t="str">
        <f t="shared" si="87"/>
        <v/>
      </c>
      <c r="AW219" s="207"/>
      <c r="AX219" s="139" t="str">
        <f t="shared" si="88"/>
        <v/>
      </c>
      <c r="AY219" s="207"/>
      <c r="AZ219" s="297" t="str">
        <f t="shared" si="89"/>
        <v/>
      </c>
      <c r="BA219" s="207"/>
      <c r="BB219" s="139" t="str">
        <f t="shared" si="90"/>
        <v/>
      </c>
      <c r="BC219" s="207"/>
      <c r="BD219" s="297" t="str">
        <f t="shared" si="91"/>
        <v/>
      </c>
      <c r="BE219" s="207"/>
      <c r="BF219" s="139" t="str">
        <f t="shared" si="92"/>
        <v/>
      </c>
      <c r="BG219" s="207"/>
      <c r="BH219" s="297" t="str">
        <f t="shared" si="93"/>
        <v/>
      </c>
      <c r="BJ219" s="139" t="str">
        <f t="shared" si="94"/>
        <v/>
      </c>
      <c r="BK219" s="207"/>
      <c r="BL219" s="297" t="str">
        <f t="shared" si="95"/>
        <v/>
      </c>
      <c r="BM219" s="207"/>
    </row>
    <row r="220" spans="2:65" ht="15.75" customHeight="1">
      <c r="B220" s="365"/>
      <c r="C220" s="101"/>
      <c r="D220" s="101"/>
      <c r="E220" s="101"/>
      <c r="F220" s="101"/>
      <c r="G220" s="101"/>
      <c r="H220" s="101"/>
      <c r="I220" s="101"/>
      <c r="J220" s="101"/>
      <c r="K220" s="27"/>
      <c r="L220" s="102"/>
      <c r="M220" s="207"/>
      <c r="N220" s="207"/>
      <c r="O220" s="142"/>
      <c r="P220" s="207"/>
      <c r="Q220" s="207"/>
      <c r="R220" s="237"/>
      <c r="S220" s="237"/>
      <c r="T220" s="237"/>
      <c r="U220" s="207"/>
      <c r="V220" s="237"/>
      <c r="W220" s="237"/>
      <c r="X220" s="237"/>
      <c r="Y220" s="237"/>
      <c r="Z220" s="139" t="str">
        <f t="shared" si="76"/>
        <v/>
      </c>
      <c r="AA220" s="207"/>
      <c r="AB220" s="297" t="str">
        <f t="shared" si="77"/>
        <v/>
      </c>
      <c r="AC220" s="262"/>
      <c r="AD220" s="139" t="str">
        <f t="shared" si="78"/>
        <v/>
      </c>
      <c r="AE220" s="207"/>
      <c r="AF220" s="297" t="str">
        <f t="shared" si="79"/>
        <v/>
      </c>
      <c r="AG220" s="207"/>
      <c r="AH220" s="139" t="str">
        <f t="shared" si="80"/>
        <v/>
      </c>
      <c r="AI220" s="207"/>
      <c r="AJ220" s="297" t="str">
        <f t="shared" si="81"/>
        <v/>
      </c>
      <c r="AK220" s="262"/>
      <c r="AL220" s="139" t="str">
        <f t="shared" si="82"/>
        <v/>
      </c>
      <c r="AM220" s="207"/>
      <c r="AN220" s="297" t="str">
        <f t="shared" si="83"/>
        <v/>
      </c>
      <c r="AP220" s="139" t="str">
        <f t="shared" si="84"/>
        <v/>
      </c>
      <c r="AQ220" s="207"/>
      <c r="AR220" s="297" t="str">
        <f t="shared" si="85"/>
        <v/>
      </c>
      <c r="AS220" s="207"/>
      <c r="AT220" s="139" t="str">
        <f t="shared" si="86"/>
        <v/>
      </c>
      <c r="AU220" s="207"/>
      <c r="AV220" s="297" t="str">
        <f t="shared" si="87"/>
        <v/>
      </c>
      <c r="AW220" s="207"/>
      <c r="AX220" s="139" t="str">
        <f t="shared" si="88"/>
        <v/>
      </c>
      <c r="AY220" s="207"/>
      <c r="AZ220" s="297" t="str">
        <f t="shared" si="89"/>
        <v/>
      </c>
      <c r="BA220" s="207"/>
      <c r="BB220" s="139" t="str">
        <f t="shared" si="90"/>
        <v/>
      </c>
      <c r="BC220" s="207"/>
      <c r="BD220" s="297" t="str">
        <f t="shared" si="91"/>
        <v/>
      </c>
      <c r="BE220" s="207"/>
      <c r="BF220" s="139" t="str">
        <f t="shared" si="92"/>
        <v/>
      </c>
      <c r="BG220" s="207"/>
      <c r="BH220" s="297" t="str">
        <f t="shared" si="93"/>
        <v/>
      </c>
      <c r="BJ220" s="139" t="str">
        <f t="shared" si="94"/>
        <v/>
      </c>
      <c r="BK220" s="207"/>
      <c r="BL220" s="297" t="str">
        <f t="shared" si="95"/>
        <v/>
      </c>
      <c r="BM220" s="207"/>
    </row>
    <row r="221" spans="2:65" ht="15.75" customHeight="1">
      <c r="B221" s="365"/>
      <c r="C221" s="19" t="s">
        <v>82</v>
      </c>
      <c r="D221" s="101"/>
      <c r="E221" s="101"/>
      <c r="F221" s="101"/>
      <c r="G221" s="101"/>
      <c r="H221" s="101"/>
      <c r="I221" s="101"/>
      <c r="J221" s="101"/>
      <c r="K221" s="101"/>
      <c r="L221" s="102"/>
      <c r="M221" s="207"/>
      <c r="N221" s="207"/>
      <c r="O221" s="142"/>
      <c r="P221" s="207"/>
      <c r="Q221" s="207"/>
      <c r="R221" s="237"/>
      <c r="S221" s="237"/>
      <c r="T221" s="237"/>
      <c r="U221" s="207"/>
      <c r="V221" s="237"/>
      <c r="W221" s="237"/>
      <c r="X221" s="237"/>
      <c r="Y221" s="237"/>
      <c r="Z221" s="139" t="str">
        <f t="shared" si="76"/>
        <v/>
      </c>
      <c r="AA221" s="207"/>
      <c r="AB221" s="297" t="str">
        <f t="shared" si="77"/>
        <v/>
      </c>
      <c r="AC221" s="262"/>
      <c r="AD221" s="139" t="str">
        <f t="shared" si="78"/>
        <v/>
      </c>
      <c r="AE221" s="207"/>
      <c r="AF221" s="297" t="str">
        <f t="shared" si="79"/>
        <v/>
      </c>
      <c r="AG221" s="207"/>
      <c r="AH221" s="139" t="str">
        <f t="shared" si="80"/>
        <v/>
      </c>
      <c r="AI221" s="207"/>
      <c r="AJ221" s="297" t="str">
        <f t="shared" si="81"/>
        <v/>
      </c>
      <c r="AK221" s="262"/>
      <c r="AL221" s="139" t="str">
        <f t="shared" si="82"/>
        <v/>
      </c>
      <c r="AM221" s="207"/>
      <c r="AN221" s="297" t="str">
        <f t="shared" si="83"/>
        <v/>
      </c>
      <c r="AP221" s="139" t="str">
        <f t="shared" si="84"/>
        <v/>
      </c>
      <c r="AQ221" s="207"/>
      <c r="AR221" s="297" t="str">
        <f t="shared" si="85"/>
        <v/>
      </c>
      <c r="AS221" s="207"/>
      <c r="AT221" s="139" t="str">
        <f t="shared" si="86"/>
        <v/>
      </c>
      <c r="AU221" s="207"/>
      <c r="AV221" s="297" t="str">
        <f t="shared" si="87"/>
        <v/>
      </c>
      <c r="AW221" s="207"/>
      <c r="AX221" s="139" t="str">
        <f t="shared" si="88"/>
        <v/>
      </c>
      <c r="AY221" s="207"/>
      <c r="AZ221" s="297" t="str">
        <f t="shared" si="89"/>
        <v/>
      </c>
      <c r="BA221" s="207"/>
      <c r="BB221" s="139" t="str">
        <f t="shared" si="90"/>
        <v/>
      </c>
      <c r="BC221" s="207"/>
      <c r="BD221" s="297" t="str">
        <f t="shared" si="91"/>
        <v/>
      </c>
      <c r="BE221" s="207"/>
      <c r="BF221" s="139" t="str">
        <f t="shared" si="92"/>
        <v/>
      </c>
      <c r="BG221" s="207"/>
      <c r="BH221" s="297" t="str">
        <f t="shared" si="93"/>
        <v/>
      </c>
      <c r="BJ221" s="139" t="str">
        <f t="shared" si="94"/>
        <v/>
      </c>
      <c r="BK221" s="207"/>
      <c r="BL221" s="297" t="str">
        <f t="shared" si="95"/>
        <v/>
      </c>
      <c r="BM221" s="207"/>
    </row>
    <row r="222" spans="2:65" ht="15.75" customHeight="1">
      <c r="B222" s="365"/>
      <c r="C222" s="50" t="s">
        <v>83</v>
      </c>
      <c r="D222" s="101"/>
      <c r="E222" s="101"/>
      <c r="F222" s="101"/>
      <c r="G222" s="101"/>
      <c r="H222" s="101"/>
      <c r="I222" s="101"/>
      <c r="J222" s="101"/>
      <c r="K222" s="101"/>
      <c r="L222" s="102"/>
      <c r="M222" s="207"/>
      <c r="N222" s="207"/>
      <c r="O222" s="142"/>
      <c r="P222" s="207"/>
      <c r="Q222" s="207"/>
      <c r="R222" s="237"/>
      <c r="S222" s="237"/>
      <c r="T222" s="237"/>
      <c r="U222" s="207"/>
      <c r="V222" s="237"/>
      <c r="W222" s="237"/>
      <c r="X222" s="237"/>
      <c r="Y222" s="237"/>
      <c r="Z222" s="139" t="str">
        <f t="shared" si="76"/>
        <v/>
      </c>
      <c r="AA222" s="207"/>
      <c r="AB222" s="297" t="str">
        <f t="shared" si="77"/>
        <v/>
      </c>
      <c r="AC222" s="262"/>
      <c r="AD222" s="139" t="str">
        <f t="shared" si="78"/>
        <v/>
      </c>
      <c r="AE222" s="207"/>
      <c r="AF222" s="297" t="str">
        <f t="shared" si="79"/>
        <v/>
      </c>
      <c r="AG222" s="207"/>
      <c r="AH222" s="139" t="str">
        <f t="shared" si="80"/>
        <v/>
      </c>
      <c r="AI222" s="207"/>
      <c r="AJ222" s="297" t="str">
        <f t="shared" si="81"/>
        <v/>
      </c>
      <c r="AK222" s="262"/>
      <c r="AL222" s="139" t="str">
        <f t="shared" si="82"/>
        <v/>
      </c>
      <c r="AM222" s="207"/>
      <c r="AN222" s="297" t="str">
        <f t="shared" si="83"/>
        <v/>
      </c>
      <c r="AP222" s="139" t="str">
        <f t="shared" si="84"/>
        <v/>
      </c>
      <c r="AQ222" s="207"/>
      <c r="AR222" s="297" t="str">
        <f t="shared" si="85"/>
        <v/>
      </c>
      <c r="AS222" s="207"/>
      <c r="AT222" s="139" t="str">
        <f t="shared" si="86"/>
        <v/>
      </c>
      <c r="AU222" s="207"/>
      <c r="AV222" s="297" t="str">
        <f t="shared" si="87"/>
        <v/>
      </c>
      <c r="AW222" s="207"/>
      <c r="AX222" s="139" t="str">
        <f t="shared" si="88"/>
        <v/>
      </c>
      <c r="AY222" s="207"/>
      <c r="AZ222" s="297" t="str">
        <f t="shared" si="89"/>
        <v/>
      </c>
      <c r="BA222" s="207"/>
      <c r="BB222" s="139" t="str">
        <f t="shared" si="90"/>
        <v/>
      </c>
      <c r="BC222" s="207"/>
      <c r="BD222" s="297" t="str">
        <f t="shared" si="91"/>
        <v/>
      </c>
      <c r="BE222" s="207"/>
      <c r="BF222" s="139" t="str">
        <f t="shared" si="92"/>
        <v/>
      </c>
      <c r="BG222" s="207"/>
      <c r="BH222" s="297" t="str">
        <f t="shared" si="93"/>
        <v/>
      </c>
      <c r="BJ222" s="139" t="str">
        <f t="shared" si="94"/>
        <v/>
      </c>
      <c r="BK222" s="207"/>
      <c r="BL222" s="297" t="str">
        <f t="shared" si="95"/>
        <v/>
      </c>
      <c r="BM222" s="207"/>
    </row>
    <row r="223" spans="2:65" ht="15.75" customHeight="1">
      <c r="B223" s="365"/>
      <c r="C223" s="101"/>
      <c r="D223" s="101"/>
      <c r="E223" s="101"/>
      <c r="F223" s="101"/>
      <c r="G223" s="101"/>
      <c r="H223" s="101"/>
      <c r="I223" s="101"/>
      <c r="J223" s="101"/>
      <c r="K223" s="101"/>
      <c r="L223" s="102"/>
      <c r="M223" s="207"/>
      <c r="N223" s="207"/>
      <c r="O223" s="142"/>
      <c r="P223" s="207"/>
      <c r="Q223" s="207"/>
      <c r="R223" s="237"/>
      <c r="S223" s="237"/>
      <c r="T223" s="237"/>
      <c r="U223" s="207"/>
      <c r="V223" s="237"/>
      <c r="W223" s="237"/>
      <c r="X223" s="237"/>
      <c r="Y223" s="237"/>
      <c r="Z223" s="139" t="str">
        <f t="shared" si="76"/>
        <v/>
      </c>
      <c r="AA223" s="207"/>
      <c r="AB223" s="297" t="str">
        <f t="shared" si="77"/>
        <v/>
      </c>
      <c r="AC223" s="262"/>
      <c r="AD223" s="139" t="str">
        <f t="shared" si="78"/>
        <v/>
      </c>
      <c r="AE223" s="207"/>
      <c r="AF223" s="297" t="str">
        <f t="shared" si="79"/>
        <v/>
      </c>
      <c r="AG223" s="207"/>
      <c r="AH223" s="139" t="str">
        <f t="shared" si="80"/>
        <v/>
      </c>
      <c r="AI223" s="207"/>
      <c r="AJ223" s="297" t="str">
        <f t="shared" si="81"/>
        <v/>
      </c>
      <c r="AK223" s="262"/>
      <c r="AL223" s="139" t="str">
        <f t="shared" si="82"/>
        <v/>
      </c>
      <c r="AM223" s="207"/>
      <c r="AN223" s="297" t="str">
        <f t="shared" si="83"/>
        <v/>
      </c>
      <c r="AP223" s="139" t="str">
        <f t="shared" si="84"/>
        <v/>
      </c>
      <c r="AQ223" s="207"/>
      <c r="AR223" s="297" t="str">
        <f t="shared" si="85"/>
        <v/>
      </c>
      <c r="AS223" s="207"/>
      <c r="AT223" s="139" t="str">
        <f t="shared" si="86"/>
        <v/>
      </c>
      <c r="AU223" s="207"/>
      <c r="AV223" s="297" t="str">
        <f t="shared" si="87"/>
        <v/>
      </c>
      <c r="AW223" s="207"/>
      <c r="AX223" s="139" t="str">
        <f t="shared" si="88"/>
        <v/>
      </c>
      <c r="AY223" s="207"/>
      <c r="AZ223" s="297" t="str">
        <f t="shared" si="89"/>
        <v/>
      </c>
      <c r="BA223" s="207"/>
      <c r="BB223" s="139" t="str">
        <f t="shared" si="90"/>
        <v/>
      </c>
      <c r="BC223" s="207"/>
      <c r="BD223" s="297" t="str">
        <f t="shared" si="91"/>
        <v/>
      </c>
      <c r="BE223" s="207"/>
      <c r="BF223" s="139" t="str">
        <f t="shared" si="92"/>
        <v/>
      </c>
      <c r="BG223" s="207"/>
      <c r="BH223" s="297" t="str">
        <f t="shared" si="93"/>
        <v/>
      </c>
      <c r="BJ223" s="139" t="str">
        <f t="shared" si="94"/>
        <v/>
      </c>
      <c r="BK223" s="207"/>
      <c r="BL223" s="297" t="str">
        <f t="shared" si="95"/>
        <v/>
      </c>
      <c r="BM223" s="207"/>
    </row>
    <row r="224" spans="2:65" ht="15.75" customHeight="1">
      <c r="B224" s="365"/>
      <c r="C224" s="20" t="s">
        <v>208</v>
      </c>
      <c r="D224" s="103"/>
      <c r="E224" s="103"/>
      <c r="F224" s="103"/>
      <c r="G224" s="103"/>
      <c r="H224" s="103"/>
      <c r="I224" s="103"/>
      <c r="J224" s="103"/>
      <c r="K224" s="101"/>
      <c r="L224" s="102"/>
      <c r="M224" s="207"/>
      <c r="N224" s="207"/>
      <c r="O224" s="142"/>
      <c r="P224" s="207"/>
      <c r="Q224" s="207"/>
      <c r="R224" s="237"/>
      <c r="S224" s="237"/>
      <c r="T224" s="237"/>
      <c r="U224" s="207"/>
      <c r="V224" s="237"/>
      <c r="W224" s="237"/>
      <c r="X224" s="237"/>
      <c r="Y224" s="237"/>
      <c r="Z224" s="139" t="str">
        <f t="shared" si="76"/>
        <v/>
      </c>
      <c r="AA224" s="207"/>
      <c r="AB224" s="297" t="str">
        <f t="shared" si="77"/>
        <v/>
      </c>
      <c r="AC224" s="262"/>
      <c r="AD224" s="139" t="str">
        <f t="shared" si="78"/>
        <v/>
      </c>
      <c r="AE224" s="207"/>
      <c r="AF224" s="297" t="str">
        <f t="shared" si="79"/>
        <v/>
      </c>
      <c r="AG224" s="207"/>
      <c r="AH224" s="139" t="str">
        <f t="shared" si="80"/>
        <v/>
      </c>
      <c r="AI224" s="207"/>
      <c r="AJ224" s="297" t="str">
        <f t="shared" si="81"/>
        <v/>
      </c>
      <c r="AK224" s="262"/>
      <c r="AL224" s="139" t="str">
        <f t="shared" si="82"/>
        <v/>
      </c>
      <c r="AM224" s="207"/>
      <c r="AN224" s="297" t="str">
        <f t="shared" si="83"/>
        <v/>
      </c>
      <c r="AP224" s="139" t="str">
        <f t="shared" si="84"/>
        <v/>
      </c>
      <c r="AQ224" s="207"/>
      <c r="AR224" s="297" t="str">
        <f t="shared" si="85"/>
        <v/>
      </c>
      <c r="AS224" s="207"/>
      <c r="AT224" s="139" t="str">
        <f t="shared" si="86"/>
        <v/>
      </c>
      <c r="AU224" s="207"/>
      <c r="AV224" s="297" t="str">
        <f t="shared" si="87"/>
        <v/>
      </c>
      <c r="AW224" s="207"/>
      <c r="AX224" s="139" t="str">
        <f t="shared" si="88"/>
        <v/>
      </c>
      <c r="AY224" s="207"/>
      <c r="AZ224" s="297" t="str">
        <f t="shared" si="89"/>
        <v/>
      </c>
      <c r="BA224" s="207"/>
      <c r="BB224" s="139" t="str">
        <f t="shared" si="90"/>
        <v/>
      </c>
      <c r="BC224" s="207"/>
      <c r="BD224" s="297" t="str">
        <f t="shared" si="91"/>
        <v/>
      </c>
      <c r="BE224" s="207"/>
      <c r="BF224" s="139" t="str">
        <f t="shared" si="92"/>
        <v/>
      </c>
      <c r="BG224" s="207"/>
      <c r="BH224" s="297" t="str">
        <f t="shared" si="93"/>
        <v/>
      </c>
      <c r="BJ224" s="139" t="str">
        <f t="shared" si="94"/>
        <v/>
      </c>
      <c r="BK224" s="207"/>
      <c r="BL224" s="297" t="str">
        <f t="shared" si="95"/>
        <v/>
      </c>
      <c r="BM224" s="207"/>
    </row>
    <row r="225" spans="2:65" ht="15.75" customHeight="1">
      <c r="B225" s="365"/>
      <c r="C225" s="101"/>
      <c r="D225" s="101"/>
      <c r="E225" s="101"/>
      <c r="F225" s="101"/>
      <c r="G225" s="101"/>
      <c r="H225" s="101"/>
      <c r="I225" s="101"/>
      <c r="J225" s="101"/>
      <c r="K225" s="101"/>
      <c r="L225" s="102"/>
      <c r="M225" s="207"/>
      <c r="N225" s="139"/>
      <c r="O225" s="142"/>
      <c r="P225" s="139"/>
      <c r="Q225" s="139"/>
      <c r="R225" s="139"/>
      <c r="S225" s="139"/>
      <c r="T225" s="139"/>
      <c r="U225" s="139"/>
      <c r="V225" s="139"/>
      <c r="W225" s="139"/>
      <c r="X225" s="139"/>
      <c r="Y225" s="53"/>
      <c r="Z225" s="139" t="str">
        <f t="shared" si="76"/>
        <v/>
      </c>
      <c r="AA225" s="139"/>
      <c r="AB225" s="297" t="str">
        <f t="shared" si="77"/>
        <v/>
      </c>
      <c r="AC225" s="262"/>
      <c r="AD225" s="139" t="str">
        <f t="shared" si="78"/>
        <v/>
      </c>
      <c r="AE225" s="139"/>
      <c r="AF225" s="297" t="str">
        <f t="shared" si="79"/>
        <v/>
      </c>
      <c r="AG225" s="139"/>
      <c r="AH225" s="139" t="str">
        <f t="shared" si="80"/>
        <v/>
      </c>
      <c r="AI225" s="139"/>
      <c r="AJ225" s="297" t="str">
        <f t="shared" si="81"/>
        <v/>
      </c>
      <c r="AK225" s="262"/>
      <c r="AL225" s="139" t="str">
        <f t="shared" si="82"/>
        <v/>
      </c>
      <c r="AM225" s="139"/>
      <c r="AN225" s="297" t="str">
        <f t="shared" si="83"/>
        <v/>
      </c>
      <c r="AP225" s="139" t="str">
        <f t="shared" si="84"/>
        <v/>
      </c>
      <c r="AQ225" s="139"/>
      <c r="AR225" s="297" t="str">
        <f t="shared" si="85"/>
        <v/>
      </c>
      <c r="AS225" s="139"/>
      <c r="AT225" s="139" t="str">
        <f t="shared" si="86"/>
        <v/>
      </c>
      <c r="AU225" s="139"/>
      <c r="AV225" s="297" t="str">
        <f t="shared" si="87"/>
        <v/>
      </c>
      <c r="AW225" s="139"/>
      <c r="AX225" s="139" t="str">
        <f t="shared" si="88"/>
        <v/>
      </c>
      <c r="AY225" s="139"/>
      <c r="AZ225" s="297" t="str">
        <f t="shared" si="89"/>
        <v/>
      </c>
      <c r="BA225" s="139"/>
      <c r="BB225" s="139" t="str">
        <f t="shared" si="90"/>
        <v/>
      </c>
      <c r="BC225" s="139"/>
      <c r="BD225" s="297" t="str">
        <f t="shared" si="91"/>
        <v/>
      </c>
      <c r="BE225" s="139"/>
      <c r="BF225" s="139" t="str">
        <f t="shared" si="92"/>
        <v/>
      </c>
      <c r="BG225" s="139"/>
      <c r="BH225" s="297" t="str">
        <f t="shared" si="93"/>
        <v/>
      </c>
      <c r="BJ225" s="139" t="str">
        <f t="shared" si="94"/>
        <v/>
      </c>
      <c r="BK225" s="139"/>
      <c r="BL225" s="297" t="str">
        <f t="shared" si="95"/>
        <v/>
      </c>
      <c r="BM225" s="139"/>
    </row>
    <row r="226" spans="2:65" ht="15.75" customHeight="1">
      <c r="B226" s="365"/>
      <c r="C226" s="21" t="s">
        <v>35</v>
      </c>
      <c r="D226" s="101" t="s">
        <v>57</v>
      </c>
      <c r="E226" s="101"/>
      <c r="F226" s="101"/>
      <c r="G226" s="101"/>
      <c r="H226" s="101"/>
      <c r="I226" s="101"/>
      <c r="J226" s="101"/>
      <c r="K226" s="101"/>
      <c r="L226" s="102"/>
      <c r="M226" s="207"/>
      <c r="N226" s="139"/>
      <c r="O226" s="142"/>
      <c r="P226" s="139"/>
      <c r="Q226" s="139"/>
      <c r="R226" s="139"/>
      <c r="S226" s="139"/>
      <c r="T226" s="139"/>
      <c r="U226" s="139"/>
      <c r="V226" s="139"/>
      <c r="W226" s="139"/>
      <c r="X226" s="139"/>
      <c r="Y226" s="53"/>
      <c r="Z226" s="139" t="str">
        <f t="shared" si="76"/>
        <v/>
      </c>
      <c r="AA226" s="139"/>
      <c r="AB226" s="297" t="str">
        <f t="shared" si="77"/>
        <v/>
      </c>
      <c r="AC226" s="262"/>
      <c r="AD226" s="139" t="str">
        <f t="shared" si="78"/>
        <v/>
      </c>
      <c r="AE226" s="139"/>
      <c r="AF226" s="297" t="str">
        <f t="shared" si="79"/>
        <v/>
      </c>
      <c r="AG226" s="139"/>
      <c r="AH226" s="139" t="str">
        <f t="shared" si="80"/>
        <v/>
      </c>
      <c r="AI226" s="139"/>
      <c r="AJ226" s="297" t="str">
        <f t="shared" si="81"/>
        <v/>
      </c>
      <c r="AK226" s="262"/>
      <c r="AL226" s="139" t="str">
        <f t="shared" si="82"/>
        <v/>
      </c>
      <c r="AM226" s="139"/>
      <c r="AN226" s="297" t="str">
        <f t="shared" si="83"/>
        <v/>
      </c>
      <c r="AP226" s="139" t="str">
        <f t="shared" si="84"/>
        <v/>
      </c>
      <c r="AQ226" s="139"/>
      <c r="AR226" s="297" t="str">
        <f t="shared" si="85"/>
        <v/>
      </c>
      <c r="AS226" s="139"/>
      <c r="AT226" s="139" t="str">
        <f t="shared" si="86"/>
        <v/>
      </c>
      <c r="AU226" s="139"/>
      <c r="AV226" s="297" t="str">
        <f t="shared" si="87"/>
        <v/>
      </c>
      <c r="AW226" s="139"/>
      <c r="AX226" s="139" t="str">
        <f t="shared" si="88"/>
        <v/>
      </c>
      <c r="AY226" s="139"/>
      <c r="AZ226" s="297" t="str">
        <f t="shared" si="89"/>
        <v/>
      </c>
      <c r="BA226" s="139"/>
      <c r="BB226" s="139" t="str">
        <f t="shared" si="90"/>
        <v/>
      </c>
      <c r="BC226" s="139"/>
      <c r="BD226" s="297" t="str">
        <f t="shared" si="91"/>
        <v/>
      </c>
      <c r="BE226" s="139"/>
      <c r="BF226" s="139" t="str">
        <f t="shared" si="92"/>
        <v/>
      </c>
      <c r="BG226" s="139"/>
      <c r="BH226" s="297" t="str">
        <f t="shared" si="93"/>
        <v/>
      </c>
      <c r="BJ226" s="139" t="str">
        <f t="shared" si="94"/>
        <v/>
      </c>
      <c r="BK226" s="139"/>
      <c r="BL226" s="297" t="str">
        <f t="shared" si="95"/>
        <v/>
      </c>
      <c r="BM226" s="139"/>
    </row>
    <row r="227" spans="2:65" ht="15.75" customHeight="1">
      <c r="B227" s="365"/>
      <c r="C227" s="101"/>
      <c r="D227" s="22" t="s">
        <v>38</v>
      </c>
      <c r="E227" s="101" t="s">
        <v>355</v>
      </c>
      <c r="F227" s="101"/>
      <c r="G227" s="101"/>
      <c r="H227" s="101"/>
      <c r="I227" s="101"/>
      <c r="J227" s="101"/>
      <c r="K227" s="101"/>
      <c r="L227" s="102"/>
      <c r="M227" s="207"/>
      <c r="N227" s="139"/>
      <c r="O227" s="142"/>
      <c r="P227" s="139"/>
      <c r="Q227" s="139"/>
      <c r="R227" s="139"/>
      <c r="S227" s="139"/>
      <c r="T227" s="139"/>
      <c r="U227" s="139"/>
      <c r="V227" s="139"/>
      <c r="W227" s="139"/>
      <c r="X227" s="139"/>
      <c r="Y227" s="53"/>
      <c r="Z227" s="139" t="str">
        <f t="shared" si="76"/>
        <v/>
      </c>
      <c r="AA227" s="139"/>
      <c r="AB227" s="297" t="str">
        <f t="shared" si="77"/>
        <v/>
      </c>
      <c r="AC227" s="262"/>
      <c r="AD227" s="139" t="str">
        <f t="shared" si="78"/>
        <v/>
      </c>
      <c r="AE227" s="139"/>
      <c r="AF227" s="297" t="str">
        <f t="shared" si="79"/>
        <v/>
      </c>
      <c r="AG227" s="139"/>
      <c r="AH227" s="139" t="str">
        <f t="shared" si="80"/>
        <v/>
      </c>
      <c r="AI227" s="139"/>
      <c r="AJ227" s="297" t="str">
        <f t="shared" si="81"/>
        <v/>
      </c>
      <c r="AK227" s="262"/>
      <c r="AL227" s="139" t="str">
        <f t="shared" si="82"/>
        <v/>
      </c>
      <c r="AM227" s="139"/>
      <c r="AN227" s="297" t="str">
        <f t="shared" si="83"/>
        <v/>
      </c>
      <c r="AP227" s="139" t="str">
        <f t="shared" si="84"/>
        <v/>
      </c>
      <c r="AQ227" s="139"/>
      <c r="AR227" s="297" t="str">
        <f t="shared" si="85"/>
        <v/>
      </c>
      <c r="AS227" s="139"/>
      <c r="AT227" s="139" t="str">
        <f t="shared" si="86"/>
        <v/>
      </c>
      <c r="AU227" s="139"/>
      <c r="AV227" s="297" t="str">
        <f t="shared" si="87"/>
        <v/>
      </c>
      <c r="AW227" s="139"/>
      <c r="AX227" s="139" t="str">
        <f t="shared" si="88"/>
        <v/>
      </c>
      <c r="AY227" s="139"/>
      <c r="AZ227" s="297" t="str">
        <f t="shared" si="89"/>
        <v/>
      </c>
      <c r="BA227" s="139"/>
      <c r="BB227" s="139" t="str">
        <f t="shared" si="90"/>
        <v/>
      </c>
      <c r="BC227" s="139"/>
      <c r="BD227" s="297" t="str">
        <f t="shared" si="91"/>
        <v/>
      </c>
      <c r="BE227" s="139"/>
      <c r="BF227" s="139" t="str">
        <f t="shared" si="92"/>
        <v/>
      </c>
      <c r="BG227" s="139"/>
      <c r="BH227" s="297" t="str">
        <f t="shared" si="93"/>
        <v/>
      </c>
      <c r="BJ227" s="139" t="str">
        <f t="shared" si="94"/>
        <v/>
      </c>
      <c r="BK227" s="139"/>
      <c r="BL227" s="297" t="str">
        <f t="shared" si="95"/>
        <v/>
      </c>
      <c r="BM227" s="139"/>
    </row>
    <row r="228" spans="2:65" ht="15.75" customHeight="1">
      <c r="B228" s="364">
        <v>119</v>
      </c>
      <c r="C228" s="23"/>
      <c r="D228" s="101"/>
      <c r="E228" s="101"/>
      <c r="F228" s="101" t="s">
        <v>282</v>
      </c>
      <c r="G228" s="101"/>
      <c r="H228" s="101"/>
      <c r="I228" s="101"/>
      <c r="J228" s="101"/>
      <c r="K228" s="24"/>
      <c r="L228" s="102" t="s">
        <v>29</v>
      </c>
      <c r="M228" s="207"/>
      <c r="N228" s="139">
        <f>VLOOKUP($B228,'[1]09-10-11'!$A$4:$EA$400,MATCH(N$2, '[1]09-10-11'!$A$4:$EA$4, 0))</f>
        <v>2214465</v>
      </c>
      <c r="O228" s="142"/>
      <c r="P228" s="139">
        <f>VLOOKUP($B228,'[1]09-10-11'!$A$4:$EA$400,MATCH(P$2, '[1]09-10-11'!$A$4:$EA$4, 0))</f>
        <v>2389465</v>
      </c>
      <c r="Q228" s="139"/>
      <c r="R228" s="139">
        <f>VLOOKUP($B228,'[1]09-10-11'!$A$4:$EA$400,MATCH(R$2, '[1]09-10-11'!$A$4:$EA$4, 0))</f>
        <v>2575817</v>
      </c>
      <c r="S228" s="139"/>
      <c r="T228" s="139" t="e">
        <f>VLOOKUP($B228,'[1]09-10-11'!$A$4:$EA$400,MATCH(T$2, '[1]09-10-11'!$A$4:$EA$4, 0))</f>
        <v>#N/A</v>
      </c>
      <c r="U228" s="139"/>
      <c r="V228" s="139">
        <f>VLOOKUP($B228,'[1]09-10-11'!$A$4:$EA$400,MATCH(V$2, '[1]09-10-11'!$A$4:$EA$4, 0))</f>
        <v>2629465</v>
      </c>
      <c r="W228" s="139"/>
      <c r="X228" s="139">
        <f>VLOOKUP($B228,'[1]09-10-11'!$A$4:$EA$400,MATCH(X$2, '[1]09-10-11'!$A$4:$EA$4, 0))</f>
        <v>2389465</v>
      </c>
      <c r="Y228" s="53"/>
      <c r="Z228" s="139">
        <f t="shared" si="76"/>
        <v>-240000</v>
      </c>
      <c r="AA228" s="139"/>
      <c r="AB228" s="297">
        <f t="shared" si="77"/>
        <v>-9.1273319857841817E-2</v>
      </c>
      <c r="AC228" s="262"/>
      <c r="AD228" s="139">
        <f t="shared" si="78"/>
        <v>0</v>
      </c>
      <c r="AE228" s="139"/>
      <c r="AF228" s="297">
        <f t="shared" si="79"/>
        <v>0</v>
      </c>
      <c r="AG228" s="139"/>
      <c r="AH228" s="139">
        <f t="shared" si="80"/>
        <v>175000</v>
      </c>
      <c r="AI228" s="139"/>
      <c r="AJ228" s="297">
        <f t="shared" si="81"/>
        <v>7.9025859519116448E-2</v>
      </c>
      <c r="AK228" s="262"/>
      <c r="AL228" s="139">
        <f t="shared" si="82"/>
        <v>-186352</v>
      </c>
      <c r="AM228" s="139"/>
      <c r="AN228" s="297">
        <f t="shared" si="83"/>
        <v>-7.2346754447229711E-2</v>
      </c>
      <c r="AP228" s="139" t="str">
        <f t="shared" si="84"/>
        <v/>
      </c>
      <c r="AQ228" s="139"/>
      <c r="AR228" s="297" t="e">
        <f t="shared" si="85"/>
        <v>#N/A</v>
      </c>
      <c r="AS228" s="139"/>
      <c r="AT228" s="139" t="str">
        <f t="shared" si="86"/>
        <v/>
      </c>
      <c r="AU228" s="139"/>
      <c r="AV228" s="297" t="e">
        <f t="shared" si="87"/>
        <v>#N/A</v>
      </c>
      <c r="AW228" s="139"/>
      <c r="AX228" s="139">
        <f t="shared" si="88"/>
        <v>415000</v>
      </c>
      <c r="AY228" s="139"/>
      <c r="AZ228" s="297">
        <f t="shared" si="89"/>
        <v>0.18740418114533308</v>
      </c>
      <c r="BA228" s="139"/>
      <c r="BB228" s="139">
        <f t="shared" si="90"/>
        <v>240000</v>
      </c>
      <c r="BC228" s="139"/>
      <c r="BD228" s="297">
        <f t="shared" si="91"/>
        <v>0.10044089367285136</v>
      </c>
      <c r="BE228" s="139"/>
      <c r="BF228" s="139">
        <f t="shared" si="92"/>
        <v>53648</v>
      </c>
      <c r="BG228" s="139"/>
      <c r="BH228" s="297">
        <f t="shared" si="93"/>
        <v>2.0827566554611598E-2</v>
      </c>
      <c r="BJ228" s="139" t="str">
        <f t="shared" si="94"/>
        <v/>
      </c>
      <c r="BK228" s="139"/>
      <c r="BL228" s="297" t="e">
        <f t="shared" si="95"/>
        <v>#N/A</v>
      </c>
      <c r="BM228" s="139"/>
    </row>
    <row r="229" spans="2:65" ht="15.75" customHeight="1">
      <c r="B229" s="364">
        <v>119.01</v>
      </c>
      <c r="C229" s="23"/>
      <c r="D229" s="101"/>
      <c r="E229" s="101"/>
      <c r="F229" s="101" t="s">
        <v>275</v>
      </c>
      <c r="G229" s="101"/>
      <c r="H229" s="101"/>
      <c r="I229" s="101"/>
      <c r="J229" s="101"/>
      <c r="K229" s="24"/>
      <c r="L229" s="102" t="s">
        <v>29</v>
      </c>
      <c r="M229" s="207"/>
      <c r="N229" s="141">
        <f>VLOOKUP($B229,'[1]09-10-11'!$A$4:$EA$400,MATCH(N$2, '[1]09-10-11'!$A$4:$EA$4, 0))</f>
        <v>9283383</v>
      </c>
      <c r="O229" s="123"/>
      <c r="P229" s="141">
        <f>VLOOKUP($B229,'[1]09-10-11'!$A$4:$EA$400,MATCH(P$2, '[1]09-10-11'!$A$4:$EA$4, 0))</f>
        <v>9283383</v>
      </c>
      <c r="Q229" s="141"/>
      <c r="R229" s="141">
        <f>VLOOKUP($B229,'[1]09-10-11'!$A$4:$EA$400,MATCH(R$2, '[1]09-10-11'!$A$4:$EA$4, 0))</f>
        <v>9424183</v>
      </c>
      <c r="S229" s="141"/>
      <c r="T229" s="141" t="e">
        <f>VLOOKUP($B229,'[1]09-10-11'!$A$4:$EA$400,MATCH(T$2, '[1]09-10-11'!$A$4:$EA$4, 0))</f>
        <v>#N/A</v>
      </c>
      <c r="U229" s="141"/>
      <c r="V229" s="141">
        <f>VLOOKUP($B229,'[1]09-10-11'!$A$4:$EA$400,MATCH(V$2, '[1]09-10-11'!$A$4:$EA$4, 0))</f>
        <v>9283383</v>
      </c>
      <c r="W229" s="141"/>
      <c r="X229" s="141">
        <f>VLOOKUP($B229,'[1]09-10-11'!$A$4:$EA$400,MATCH(X$2, '[1]09-10-11'!$A$4:$EA$4, 0))</f>
        <v>9283383</v>
      </c>
      <c r="Y229" s="53"/>
      <c r="Z229" s="141">
        <f t="shared" si="76"/>
        <v>0</v>
      </c>
      <c r="AA229" s="141"/>
      <c r="AB229" s="298">
        <f t="shared" si="77"/>
        <v>0</v>
      </c>
      <c r="AC229" s="256"/>
      <c r="AD229" s="141">
        <f t="shared" si="78"/>
        <v>0</v>
      </c>
      <c r="AE229" s="141"/>
      <c r="AF229" s="298">
        <f t="shared" si="79"/>
        <v>0</v>
      </c>
      <c r="AG229" s="141"/>
      <c r="AH229" s="141">
        <f t="shared" si="80"/>
        <v>0</v>
      </c>
      <c r="AI229" s="141"/>
      <c r="AJ229" s="298">
        <f t="shared" si="81"/>
        <v>0</v>
      </c>
      <c r="AK229" s="257"/>
      <c r="AL229" s="141">
        <f t="shared" si="82"/>
        <v>-140800</v>
      </c>
      <c r="AM229" s="141"/>
      <c r="AN229" s="298">
        <f t="shared" si="83"/>
        <v>-1.4940287131521068E-2</v>
      </c>
      <c r="AP229" s="141" t="str">
        <f t="shared" si="84"/>
        <v/>
      </c>
      <c r="AQ229" s="141"/>
      <c r="AR229" s="298" t="e">
        <f t="shared" si="85"/>
        <v>#N/A</v>
      </c>
      <c r="AS229" s="141"/>
      <c r="AT229" s="141" t="str">
        <f t="shared" si="86"/>
        <v/>
      </c>
      <c r="AU229" s="141"/>
      <c r="AV229" s="298" t="e">
        <f t="shared" si="87"/>
        <v>#N/A</v>
      </c>
      <c r="AW229" s="141"/>
      <c r="AX229" s="141">
        <f t="shared" si="88"/>
        <v>0</v>
      </c>
      <c r="AY229" s="141"/>
      <c r="AZ229" s="298">
        <f t="shared" si="89"/>
        <v>0</v>
      </c>
      <c r="BA229" s="141"/>
      <c r="BB229" s="141">
        <f t="shared" si="90"/>
        <v>0</v>
      </c>
      <c r="BC229" s="141"/>
      <c r="BD229" s="298">
        <f t="shared" si="91"/>
        <v>0</v>
      </c>
      <c r="BE229" s="141"/>
      <c r="BF229" s="141">
        <f t="shared" si="92"/>
        <v>-140800</v>
      </c>
      <c r="BG229" s="141"/>
      <c r="BH229" s="298">
        <f t="shared" si="93"/>
        <v>-1.4940287131521068E-2</v>
      </c>
      <c r="BJ229" s="141" t="str">
        <f t="shared" si="94"/>
        <v/>
      </c>
      <c r="BK229" s="141"/>
      <c r="BL229" s="298" t="e">
        <f t="shared" si="95"/>
        <v>#N/A</v>
      </c>
      <c r="BM229" s="141"/>
    </row>
    <row r="230" spans="2:65" ht="15.75" customHeight="1">
      <c r="B230" s="365"/>
      <c r="C230" s="23"/>
      <c r="D230" s="101"/>
      <c r="E230" s="101"/>
      <c r="F230" s="101"/>
      <c r="G230" s="101"/>
      <c r="H230" s="101"/>
      <c r="I230" s="101"/>
      <c r="J230" s="101" t="s">
        <v>31</v>
      </c>
      <c r="K230" s="24"/>
      <c r="L230" s="102"/>
      <c r="M230" s="207"/>
      <c r="N230" s="207"/>
      <c r="O230" s="142"/>
      <c r="P230" s="207"/>
      <c r="Q230" s="207"/>
      <c r="R230" s="237"/>
      <c r="S230" s="237"/>
      <c r="T230" s="237"/>
      <c r="U230" s="207"/>
      <c r="V230" s="237"/>
      <c r="W230" s="237"/>
      <c r="X230" s="237"/>
      <c r="Y230" s="237"/>
      <c r="Z230" s="139" t="str">
        <f t="shared" si="76"/>
        <v/>
      </c>
      <c r="AA230" s="207"/>
      <c r="AB230" s="297" t="str">
        <f t="shared" si="77"/>
        <v/>
      </c>
      <c r="AC230" s="262"/>
      <c r="AD230" s="139" t="str">
        <f t="shared" si="78"/>
        <v/>
      </c>
      <c r="AE230" s="207"/>
      <c r="AF230" s="297" t="str">
        <f t="shared" si="79"/>
        <v/>
      </c>
      <c r="AG230" s="207"/>
      <c r="AH230" s="139" t="str">
        <f t="shared" si="80"/>
        <v/>
      </c>
      <c r="AI230" s="207"/>
      <c r="AJ230" s="297" t="str">
        <f t="shared" si="81"/>
        <v/>
      </c>
      <c r="AK230" s="262"/>
      <c r="AL230" s="139" t="str">
        <f t="shared" si="82"/>
        <v/>
      </c>
      <c r="AM230" s="207"/>
      <c r="AN230" s="297" t="str">
        <f t="shared" si="83"/>
        <v/>
      </c>
      <c r="AP230" s="139" t="str">
        <f t="shared" si="84"/>
        <v/>
      </c>
      <c r="AQ230" s="207"/>
      <c r="AR230" s="297" t="str">
        <f t="shared" si="85"/>
        <v/>
      </c>
      <c r="AS230" s="207"/>
      <c r="AT230" s="139" t="str">
        <f t="shared" si="86"/>
        <v/>
      </c>
      <c r="AU230" s="207"/>
      <c r="AV230" s="297" t="str">
        <f t="shared" si="87"/>
        <v/>
      </c>
      <c r="AW230" s="207"/>
      <c r="AX230" s="139" t="str">
        <f t="shared" si="88"/>
        <v/>
      </c>
      <c r="AY230" s="207"/>
      <c r="AZ230" s="297" t="str">
        <f t="shared" si="89"/>
        <v/>
      </c>
      <c r="BA230" s="207"/>
      <c r="BB230" s="139" t="str">
        <f t="shared" si="90"/>
        <v/>
      </c>
      <c r="BC230" s="207"/>
      <c r="BD230" s="297" t="str">
        <f t="shared" si="91"/>
        <v/>
      </c>
      <c r="BE230" s="207"/>
      <c r="BF230" s="139" t="str">
        <f t="shared" si="92"/>
        <v/>
      </c>
      <c r="BG230" s="207"/>
      <c r="BH230" s="297" t="str">
        <f t="shared" si="93"/>
        <v/>
      </c>
      <c r="BJ230" s="139" t="str">
        <f t="shared" si="94"/>
        <v/>
      </c>
      <c r="BK230" s="207"/>
      <c r="BL230" s="297" t="str">
        <f t="shared" si="95"/>
        <v/>
      </c>
      <c r="BM230" s="207"/>
    </row>
    <row r="231" spans="2:65" ht="15.75" customHeight="1">
      <c r="B231" s="365"/>
      <c r="C231" s="23"/>
      <c r="D231" s="101"/>
      <c r="E231" s="101"/>
      <c r="F231" s="101"/>
      <c r="G231" s="101"/>
      <c r="H231" s="101" t="s">
        <v>39</v>
      </c>
      <c r="I231" s="101"/>
      <c r="J231" s="101"/>
      <c r="K231" s="24"/>
      <c r="L231" s="102"/>
      <c r="M231" s="207"/>
      <c r="N231" s="139">
        <f>SUM(N228:N229)</f>
        <v>11497848</v>
      </c>
      <c r="O231" s="142"/>
      <c r="P231" s="139">
        <f>SUM(P228:P229)</f>
        <v>11672848</v>
      </c>
      <c r="Q231" s="139"/>
      <c r="R231" s="139">
        <f>SUM(R228:R229)</f>
        <v>12000000</v>
      </c>
      <c r="S231" s="139"/>
      <c r="T231" s="139" t="e">
        <f>SUM(T228:T229)</f>
        <v>#N/A</v>
      </c>
      <c r="U231" s="139"/>
      <c r="V231" s="139">
        <f>SUM(V228:V229)</f>
        <v>11912848</v>
      </c>
      <c r="W231" s="139"/>
      <c r="X231" s="139">
        <f>SUM(X228:X229)</f>
        <v>11672848</v>
      </c>
      <c r="Y231" s="53"/>
      <c r="Z231" s="139">
        <f t="shared" si="76"/>
        <v>-240000</v>
      </c>
      <c r="AA231" s="139"/>
      <c r="AB231" s="297">
        <f t="shared" si="77"/>
        <v>-2.0146315977505935E-2</v>
      </c>
      <c r="AC231" s="262"/>
      <c r="AD231" s="139">
        <f t="shared" si="78"/>
        <v>0</v>
      </c>
      <c r="AE231" s="139"/>
      <c r="AF231" s="297">
        <f t="shared" si="79"/>
        <v>0</v>
      </c>
      <c r="AG231" s="139"/>
      <c r="AH231" s="139">
        <f t="shared" si="80"/>
        <v>175000</v>
      </c>
      <c r="AI231" s="139"/>
      <c r="AJ231" s="297">
        <f t="shared" si="81"/>
        <v>1.5220239474378117E-2</v>
      </c>
      <c r="AK231" s="262"/>
      <c r="AL231" s="139">
        <f t="shared" si="82"/>
        <v>-327152</v>
      </c>
      <c r="AM231" s="139"/>
      <c r="AN231" s="297">
        <f t="shared" si="83"/>
        <v>-2.7262666666666657E-2</v>
      </c>
      <c r="AP231" s="139" t="str">
        <f t="shared" si="84"/>
        <v/>
      </c>
      <c r="AQ231" s="139"/>
      <c r="AR231" s="297" t="e">
        <f t="shared" si="85"/>
        <v>#N/A</v>
      </c>
      <c r="AS231" s="139"/>
      <c r="AT231" s="139" t="str">
        <f t="shared" si="86"/>
        <v/>
      </c>
      <c r="AU231" s="139"/>
      <c r="AV231" s="297" t="e">
        <f t="shared" si="87"/>
        <v>#N/A</v>
      </c>
      <c r="AW231" s="139"/>
      <c r="AX231" s="139">
        <f t="shared" si="88"/>
        <v>415000</v>
      </c>
      <c r="AY231" s="139"/>
      <c r="AZ231" s="297">
        <f t="shared" si="89"/>
        <v>3.6093710753525299E-2</v>
      </c>
      <c r="BA231" s="139"/>
      <c r="BB231" s="139">
        <f t="shared" si="90"/>
        <v>240000</v>
      </c>
      <c r="BC231" s="139"/>
      <c r="BD231" s="297">
        <f t="shared" si="91"/>
        <v>2.0560535012535075E-2</v>
      </c>
      <c r="BE231" s="139"/>
      <c r="BF231" s="139">
        <f t="shared" si="92"/>
        <v>-87152</v>
      </c>
      <c r="BG231" s="139"/>
      <c r="BH231" s="297">
        <f t="shared" si="93"/>
        <v>-7.2626666666666395E-3</v>
      </c>
      <c r="BJ231" s="139" t="str">
        <f t="shared" si="94"/>
        <v/>
      </c>
      <c r="BK231" s="139"/>
      <c r="BL231" s="297" t="e">
        <f t="shared" si="95"/>
        <v>#N/A</v>
      </c>
      <c r="BM231" s="139"/>
    </row>
    <row r="232" spans="2:65" ht="15.75" customHeight="1">
      <c r="B232" s="365"/>
      <c r="C232" s="23"/>
      <c r="D232" s="101"/>
      <c r="E232" s="101"/>
      <c r="F232" s="101"/>
      <c r="G232" s="101"/>
      <c r="H232" s="101"/>
      <c r="I232" s="101"/>
      <c r="J232" s="101"/>
      <c r="K232" s="24"/>
      <c r="L232" s="102"/>
      <c r="M232" s="207"/>
      <c r="N232" s="237"/>
      <c r="O232" s="142"/>
      <c r="P232" s="207"/>
      <c r="Q232" s="207"/>
      <c r="R232" s="237"/>
      <c r="S232" s="237"/>
      <c r="T232" s="237"/>
      <c r="U232" s="207"/>
      <c r="V232" s="237"/>
      <c r="W232" s="237"/>
      <c r="X232" s="237"/>
      <c r="Y232" s="237"/>
      <c r="Z232" s="139" t="str">
        <f t="shared" si="76"/>
        <v/>
      </c>
      <c r="AA232" s="207"/>
      <c r="AB232" s="297" t="str">
        <f t="shared" si="77"/>
        <v/>
      </c>
      <c r="AC232" s="262"/>
      <c r="AD232" s="139" t="str">
        <f t="shared" si="78"/>
        <v/>
      </c>
      <c r="AE232" s="207"/>
      <c r="AF232" s="297" t="str">
        <f t="shared" si="79"/>
        <v/>
      </c>
      <c r="AG232" s="207"/>
      <c r="AH232" s="139" t="str">
        <f t="shared" si="80"/>
        <v/>
      </c>
      <c r="AI232" s="207"/>
      <c r="AJ232" s="297" t="str">
        <f t="shared" si="81"/>
        <v/>
      </c>
      <c r="AK232" s="262"/>
      <c r="AL232" s="139" t="str">
        <f t="shared" si="82"/>
        <v/>
      </c>
      <c r="AM232" s="207"/>
      <c r="AN232" s="297" t="str">
        <f t="shared" si="83"/>
        <v/>
      </c>
      <c r="AP232" s="139" t="str">
        <f t="shared" si="84"/>
        <v/>
      </c>
      <c r="AQ232" s="207"/>
      <c r="AR232" s="297" t="str">
        <f t="shared" si="85"/>
        <v/>
      </c>
      <c r="AS232" s="207"/>
      <c r="AT232" s="139" t="str">
        <f t="shared" si="86"/>
        <v/>
      </c>
      <c r="AU232" s="207"/>
      <c r="AV232" s="297" t="str">
        <f t="shared" si="87"/>
        <v/>
      </c>
      <c r="AW232" s="207"/>
      <c r="AX232" s="139" t="str">
        <f t="shared" si="88"/>
        <v/>
      </c>
      <c r="AY232" s="207"/>
      <c r="AZ232" s="297" t="str">
        <f t="shared" si="89"/>
        <v/>
      </c>
      <c r="BA232" s="207"/>
      <c r="BB232" s="139" t="str">
        <f t="shared" si="90"/>
        <v/>
      </c>
      <c r="BC232" s="207"/>
      <c r="BD232" s="297" t="str">
        <f t="shared" si="91"/>
        <v/>
      </c>
      <c r="BE232" s="207"/>
      <c r="BF232" s="139" t="str">
        <f t="shared" si="92"/>
        <v/>
      </c>
      <c r="BG232" s="207"/>
      <c r="BH232" s="297" t="str">
        <f t="shared" si="93"/>
        <v/>
      </c>
      <c r="BJ232" s="139" t="str">
        <f t="shared" si="94"/>
        <v/>
      </c>
      <c r="BK232" s="207"/>
      <c r="BL232" s="297" t="str">
        <f t="shared" si="95"/>
        <v/>
      </c>
      <c r="BM232" s="207"/>
    </row>
    <row r="233" spans="2:65" ht="15.75" customHeight="1">
      <c r="B233" s="365">
        <v>123.1</v>
      </c>
      <c r="C233" s="23"/>
      <c r="D233" s="22" t="s">
        <v>13</v>
      </c>
      <c r="E233" s="101" t="s">
        <v>356</v>
      </c>
      <c r="F233" s="101"/>
      <c r="G233" s="101"/>
      <c r="H233" s="101"/>
      <c r="I233" s="101"/>
      <c r="J233" s="101"/>
      <c r="K233" s="24"/>
      <c r="L233" s="102" t="s">
        <v>29</v>
      </c>
      <c r="M233" s="207"/>
      <c r="N233" s="139">
        <f>VLOOKUP($B233,'[1]09-10-11'!$A$4:$EA$400,MATCH(N$2, '[1]09-10-11'!$A$4:$EA$4, 0))</f>
        <v>353238</v>
      </c>
      <c r="O233" s="142"/>
      <c r="P233" s="139">
        <f>VLOOKUP($B233,'[1]09-10-11'!$A$4:$EA$400,MATCH(P$2, '[1]09-10-11'!$A$4:$EA$4, 0))</f>
        <v>403238</v>
      </c>
      <c r="Q233" s="139"/>
      <c r="R233" s="139">
        <f>VLOOKUP($B233,'[1]09-10-11'!$A$4:$EA$400,MATCH(R$2, '[1]09-10-11'!$A$4:$EA$4, 0))</f>
        <v>353238</v>
      </c>
      <c r="S233" s="139"/>
      <c r="T233" s="139" t="e">
        <f>VLOOKUP($B233,'[1]09-10-11'!$A$4:$EA$400,MATCH(T$2, '[1]09-10-11'!$A$4:$EA$4, 0))</f>
        <v>#N/A</v>
      </c>
      <c r="U233" s="139"/>
      <c r="V233" s="139">
        <f>VLOOKUP($B233,'[1]09-10-11'!$A$4:$EA$400,MATCH(V$2, '[1]09-10-11'!$A$4:$EA$4, 0))</f>
        <v>368238</v>
      </c>
      <c r="W233" s="139"/>
      <c r="X233" s="139">
        <f>VLOOKUP($B233,'[1]09-10-11'!$A$4:$EA$400,MATCH(X$2, '[1]09-10-11'!$A$4:$EA$4, 0))</f>
        <v>403238</v>
      </c>
      <c r="Y233" s="53"/>
      <c r="Z233" s="139">
        <f t="shared" si="76"/>
        <v>35000</v>
      </c>
      <c r="AA233" s="139"/>
      <c r="AB233" s="297">
        <f t="shared" si="77"/>
        <v>9.5047224892596649E-2</v>
      </c>
      <c r="AC233" s="262"/>
      <c r="AD233" s="139">
        <f t="shared" si="78"/>
        <v>0</v>
      </c>
      <c r="AE233" s="139"/>
      <c r="AF233" s="297">
        <f t="shared" si="79"/>
        <v>0</v>
      </c>
      <c r="AG233" s="139"/>
      <c r="AH233" s="139">
        <f t="shared" si="80"/>
        <v>50000</v>
      </c>
      <c r="AI233" s="139"/>
      <c r="AJ233" s="297">
        <f t="shared" si="81"/>
        <v>0.14154762511394581</v>
      </c>
      <c r="AK233" s="262"/>
      <c r="AL233" s="139">
        <f t="shared" si="82"/>
        <v>50000</v>
      </c>
      <c r="AM233" s="139"/>
      <c r="AN233" s="297">
        <f t="shared" si="83"/>
        <v>0.14154762511394581</v>
      </c>
      <c r="AP233" s="139" t="str">
        <f t="shared" si="84"/>
        <v/>
      </c>
      <c r="AQ233" s="139"/>
      <c r="AR233" s="297" t="e">
        <f t="shared" si="85"/>
        <v>#N/A</v>
      </c>
      <c r="AS233" s="139"/>
      <c r="AT233" s="139" t="str">
        <f t="shared" si="86"/>
        <v/>
      </c>
      <c r="AU233" s="139"/>
      <c r="AV233" s="297" t="e">
        <f t="shared" si="87"/>
        <v>#N/A</v>
      </c>
      <c r="AW233" s="139"/>
      <c r="AX233" s="139">
        <f t="shared" si="88"/>
        <v>15000</v>
      </c>
      <c r="AY233" s="139"/>
      <c r="AZ233" s="297">
        <f t="shared" si="89"/>
        <v>4.2464287534183853E-2</v>
      </c>
      <c r="BA233" s="139"/>
      <c r="BB233" s="139">
        <f t="shared" si="90"/>
        <v>-35000</v>
      </c>
      <c r="BC233" s="139"/>
      <c r="BD233" s="297">
        <f t="shared" si="91"/>
        <v>-8.6797375247372521E-2</v>
      </c>
      <c r="BE233" s="139"/>
      <c r="BF233" s="139">
        <f t="shared" si="92"/>
        <v>15000</v>
      </c>
      <c r="BG233" s="139"/>
      <c r="BH233" s="297">
        <f t="shared" si="93"/>
        <v>4.2464287534183853E-2</v>
      </c>
      <c r="BJ233" s="139" t="str">
        <f t="shared" si="94"/>
        <v/>
      </c>
      <c r="BK233" s="139"/>
      <c r="BL233" s="297" t="e">
        <f t="shared" si="95"/>
        <v>#N/A</v>
      </c>
      <c r="BM233" s="139"/>
    </row>
    <row r="234" spans="2:65" ht="15.75" customHeight="1">
      <c r="B234" s="365">
        <v>123.2</v>
      </c>
      <c r="C234" s="23"/>
      <c r="D234" s="22" t="s">
        <v>15</v>
      </c>
      <c r="E234" s="101" t="s">
        <v>357</v>
      </c>
      <c r="F234" s="101"/>
      <c r="G234" s="101"/>
      <c r="H234" s="101"/>
      <c r="I234" s="101"/>
      <c r="J234" s="101"/>
      <c r="K234" s="24"/>
      <c r="L234" s="102" t="s">
        <v>29</v>
      </c>
      <c r="M234" s="207"/>
      <c r="N234" s="141">
        <f>VLOOKUP($B234,'[1]09-10-11'!$A$4:$EA$400,MATCH(N$2, '[1]09-10-11'!$A$4:$EA$4, 0))</f>
        <v>438556</v>
      </c>
      <c r="O234" s="136"/>
      <c r="P234" s="141">
        <f>VLOOKUP($B234,'[1]09-10-11'!$A$4:$EA$400,MATCH(P$2, '[1]09-10-11'!$A$4:$EA$4, 0))</f>
        <v>503556</v>
      </c>
      <c r="Q234" s="141"/>
      <c r="R234" s="141">
        <f>VLOOKUP($B234,'[1]09-10-11'!$A$4:$EA$400,MATCH(R$2, '[1]09-10-11'!$A$4:$EA$4, 0))</f>
        <v>438556</v>
      </c>
      <c r="S234" s="141"/>
      <c r="T234" s="141" t="e">
        <f>VLOOKUP($B234,'[1]09-10-11'!$A$4:$EA$400,MATCH(T$2, '[1]09-10-11'!$A$4:$EA$4, 0))</f>
        <v>#N/A</v>
      </c>
      <c r="U234" s="141"/>
      <c r="V234" s="141">
        <f>VLOOKUP($B234,'[1]09-10-11'!$A$4:$EA$400,MATCH(V$2, '[1]09-10-11'!$A$4:$EA$4, 0))</f>
        <v>458556</v>
      </c>
      <c r="W234" s="141"/>
      <c r="X234" s="141">
        <f>VLOOKUP($B234,'[1]09-10-11'!$A$4:$EA$400,MATCH(X$2, '[1]09-10-11'!$A$4:$EA$4, 0))</f>
        <v>503556</v>
      </c>
      <c r="Y234" s="53"/>
      <c r="Z234" s="141">
        <f t="shared" si="76"/>
        <v>45000</v>
      </c>
      <c r="AA234" s="141"/>
      <c r="AB234" s="298">
        <f t="shared" si="77"/>
        <v>9.8134142830973659E-2</v>
      </c>
      <c r="AC234" s="256"/>
      <c r="AD234" s="141">
        <f t="shared" si="78"/>
        <v>0</v>
      </c>
      <c r="AE234" s="141"/>
      <c r="AF234" s="298">
        <f t="shared" si="79"/>
        <v>0</v>
      </c>
      <c r="AG234" s="141"/>
      <c r="AH234" s="141">
        <f t="shared" si="80"/>
        <v>65000</v>
      </c>
      <c r="AI234" s="141"/>
      <c r="AJ234" s="298">
        <f t="shared" si="81"/>
        <v>0.14821368308722271</v>
      </c>
      <c r="AK234" s="257"/>
      <c r="AL234" s="141">
        <f t="shared" si="82"/>
        <v>65000</v>
      </c>
      <c r="AM234" s="141"/>
      <c r="AN234" s="298">
        <f t="shared" si="83"/>
        <v>0.14821368308722271</v>
      </c>
      <c r="AP234" s="141" t="str">
        <f t="shared" si="84"/>
        <v/>
      </c>
      <c r="AQ234" s="141"/>
      <c r="AR234" s="298" t="e">
        <f t="shared" si="85"/>
        <v>#N/A</v>
      </c>
      <c r="AS234" s="141"/>
      <c r="AT234" s="141" t="str">
        <f t="shared" si="86"/>
        <v/>
      </c>
      <c r="AU234" s="141"/>
      <c r="AV234" s="298" t="e">
        <f t="shared" si="87"/>
        <v>#N/A</v>
      </c>
      <c r="AW234" s="141"/>
      <c r="AX234" s="141">
        <f t="shared" si="88"/>
        <v>20000</v>
      </c>
      <c r="AY234" s="141"/>
      <c r="AZ234" s="298">
        <f t="shared" si="89"/>
        <v>4.5604210180683946E-2</v>
      </c>
      <c r="BA234" s="141"/>
      <c r="BB234" s="141">
        <f t="shared" si="90"/>
        <v>-45000</v>
      </c>
      <c r="BC234" s="141"/>
      <c r="BD234" s="298">
        <f t="shared" si="91"/>
        <v>-8.9364440101994624E-2</v>
      </c>
      <c r="BE234" s="141"/>
      <c r="BF234" s="141">
        <f t="shared" si="92"/>
        <v>20000</v>
      </c>
      <c r="BG234" s="141"/>
      <c r="BH234" s="298">
        <f t="shared" si="93"/>
        <v>4.5604210180683946E-2</v>
      </c>
      <c r="BJ234" s="141" t="str">
        <f t="shared" si="94"/>
        <v/>
      </c>
      <c r="BK234" s="141"/>
      <c r="BL234" s="298" t="e">
        <f t="shared" si="95"/>
        <v>#N/A</v>
      </c>
      <c r="BM234" s="141"/>
    </row>
    <row r="235" spans="2:65" ht="15.75" customHeight="1">
      <c r="B235" s="365"/>
      <c r="C235" s="23"/>
      <c r="D235" s="101"/>
      <c r="E235" s="101"/>
      <c r="F235" s="101"/>
      <c r="G235" s="101"/>
      <c r="H235" s="101"/>
      <c r="I235" s="101"/>
      <c r="J235" s="101"/>
      <c r="K235" s="24"/>
      <c r="L235" s="102"/>
      <c r="M235" s="207"/>
      <c r="N235" s="237"/>
      <c r="O235" s="142"/>
      <c r="P235" s="207"/>
      <c r="Q235" s="207"/>
      <c r="R235" s="237"/>
      <c r="S235" s="237"/>
      <c r="T235" s="237"/>
      <c r="U235" s="207"/>
      <c r="V235" s="237"/>
      <c r="W235" s="237"/>
      <c r="X235" s="237"/>
      <c r="Y235" s="237"/>
      <c r="Z235" s="139" t="str">
        <f t="shared" si="76"/>
        <v/>
      </c>
      <c r="AA235" s="207"/>
      <c r="AB235" s="297" t="str">
        <f t="shared" si="77"/>
        <v/>
      </c>
      <c r="AC235" s="262"/>
      <c r="AD235" s="139" t="str">
        <f t="shared" si="78"/>
        <v/>
      </c>
      <c r="AE235" s="207"/>
      <c r="AF235" s="297" t="str">
        <f t="shared" si="79"/>
        <v/>
      </c>
      <c r="AG235" s="207"/>
      <c r="AH235" s="139" t="str">
        <f t="shared" si="80"/>
        <v/>
      </c>
      <c r="AI235" s="207"/>
      <c r="AJ235" s="297" t="str">
        <f t="shared" si="81"/>
        <v/>
      </c>
      <c r="AK235" s="262"/>
      <c r="AL235" s="139" t="str">
        <f t="shared" si="82"/>
        <v/>
      </c>
      <c r="AM235" s="207"/>
      <c r="AN235" s="297" t="str">
        <f t="shared" si="83"/>
        <v/>
      </c>
      <c r="AP235" s="139" t="str">
        <f t="shared" si="84"/>
        <v/>
      </c>
      <c r="AQ235" s="207"/>
      <c r="AR235" s="297" t="str">
        <f t="shared" si="85"/>
        <v/>
      </c>
      <c r="AS235" s="207"/>
      <c r="AT235" s="139" t="str">
        <f t="shared" si="86"/>
        <v/>
      </c>
      <c r="AU235" s="207"/>
      <c r="AV235" s="297" t="str">
        <f t="shared" si="87"/>
        <v/>
      </c>
      <c r="AW235" s="207"/>
      <c r="AX235" s="139" t="str">
        <f t="shared" si="88"/>
        <v/>
      </c>
      <c r="AY235" s="207"/>
      <c r="AZ235" s="297" t="str">
        <f t="shared" si="89"/>
        <v/>
      </c>
      <c r="BA235" s="207"/>
      <c r="BB235" s="139" t="str">
        <f t="shared" si="90"/>
        <v/>
      </c>
      <c r="BC235" s="207"/>
      <c r="BD235" s="297" t="str">
        <f t="shared" si="91"/>
        <v/>
      </c>
      <c r="BE235" s="207"/>
      <c r="BF235" s="139" t="str">
        <f t="shared" si="92"/>
        <v/>
      </c>
      <c r="BG235" s="207"/>
      <c r="BH235" s="297" t="str">
        <f t="shared" si="93"/>
        <v/>
      </c>
      <c r="BJ235" s="139" t="str">
        <f t="shared" si="94"/>
        <v/>
      </c>
      <c r="BK235" s="207"/>
      <c r="BL235" s="297" t="str">
        <f t="shared" si="95"/>
        <v/>
      </c>
      <c r="BM235" s="207"/>
    </row>
    <row r="236" spans="2:65" ht="15.75" customHeight="1">
      <c r="B236" s="365"/>
      <c r="C236" s="23"/>
      <c r="D236" s="101"/>
      <c r="E236" s="101"/>
      <c r="F236" s="101"/>
      <c r="G236" s="101"/>
      <c r="H236" s="101"/>
      <c r="I236" s="101" t="s">
        <v>53</v>
      </c>
      <c r="J236" s="101"/>
      <c r="K236" s="24"/>
      <c r="L236" s="102"/>
      <c r="M236" s="207"/>
      <c r="N236" s="139">
        <f>SUM(N230:N235)</f>
        <v>12289642</v>
      </c>
      <c r="O236" s="142"/>
      <c r="P236" s="139">
        <f>SUM(P230:P235)</f>
        <v>12579642</v>
      </c>
      <c r="Q236" s="139"/>
      <c r="R236" s="139">
        <f>SUM(R230:R235)</f>
        <v>12791794</v>
      </c>
      <c r="S236" s="139"/>
      <c r="T236" s="139" t="e">
        <f>SUM(T230:T235)</f>
        <v>#N/A</v>
      </c>
      <c r="U236" s="139"/>
      <c r="V236" s="139">
        <f>SUM(V230:V235)</f>
        <v>12739642</v>
      </c>
      <c r="W236" s="139"/>
      <c r="X236" s="139">
        <f>SUM(X230:X235)</f>
        <v>12579642</v>
      </c>
      <c r="Y236" s="53"/>
      <c r="Z236" s="139">
        <f t="shared" si="76"/>
        <v>-160000</v>
      </c>
      <c r="AA236" s="139"/>
      <c r="AB236" s="297">
        <f t="shared" si="77"/>
        <v>-1.2559222621797428E-2</v>
      </c>
      <c r="AC236" s="262"/>
      <c r="AD236" s="139">
        <f t="shared" si="78"/>
        <v>0</v>
      </c>
      <c r="AE236" s="139"/>
      <c r="AF236" s="297">
        <f t="shared" si="79"/>
        <v>0</v>
      </c>
      <c r="AG236" s="139"/>
      <c r="AH236" s="139">
        <f t="shared" si="80"/>
        <v>290000</v>
      </c>
      <c r="AI236" s="139"/>
      <c r="AJ236" s="297">
        <f t="shared" si="81"/>
        <v>2.3597107222488756E-2</v>
      </c>
      <c r="AK236" s="262"/>
      <c r="AL236" s="139">
        <f t="shared" si="82"/>
        <v>-212152</v>
      </c>
      <c r="AM236" s="139"/>
      <c r="AN236" s="297">
        <f t="shared" si="83"/>
        <v>-1.6585007544680619E-2</v>
      </c>
      <c r="AP236" s="139" t="str">
        <f t="shared" si="84"/>
        <v/>
      </c>
      <c r="AQ236" s="139"/>
      <c r="AR236" s="297" t="e">
        <f t="shared" si="85"/>
        <v>#N/A</v>
      </c>
      <c r="AS236" s="139"/>
      <c r="AT236" s="139" t="str">
        <f t="shared" si="86"/>
        <v/>
      </c>
      <c r="AU236" s="139"/>
      <c r="AV236" s="297" t="e">
        <f t="shared" si="87"/>
        <v>#N/A</v>
      </c>
      <c r="AW236" s="139"/>
      <c r="AX236" s="139">
        <f t="shared" si="88"/>
        <v>450000</v>
      </c>
      <c r="AY236" s="139"/>
      <c r="AZ236" s="297">
        <f t="shared" si="89"/>
        <v>3.6616200862482406E-2</v>
      </c>
      <c r="BA236" s="139"/>
      <c r="BB236" s="139">
        <f t="shared" si="90"/>
        <v>160000</v>
      </c>
      <c r="BC236" s="139"/>
      <c r="BD236" s="297">
        <f t="shared" si="91"/>
        <v>1.27189629084834E-2</v>
      </c>
      <c r="BE236" s="139"/>
      <c r="BF236" s="139">
        <f t="shared" si="92"/>
        <v>-52152</v>
      </c>
      <c r="BG236" s="139"/>
      <c r="BH236" s="297">
        <f t="shared" si="93"/>
        <v>-4.0769887319949127E-3</v>
      </c>
      <c r="BJ236" s="139" t="str">
        <f t="shared" si="94"/>
        <v/>
      </c>
      <c r="BK236" s="139"/>
      <c r="BL236" s="297" t="e">
        <f t="shared" si="95"/>
        <v>#N/A</v>
      </c>
      <c r="BM236" s="139"/>
    </row>
    <row r="237" spans="2:65" ht="15.75" customHeight="1">
      <c r="B237" s="365"/>
      <c r="C237" s="23"/>
      <c r="D237" s="101"/>
      <c r="E237" s="101"/>
      <c r="F237" s="101"/>
      <c r="G237" s="101"/>
      <c r="H237" s="101"/>
      <c r="I237" s="101"/>
      <c r="J237" s="101"/>
      <c r="K237" s="24"/>
      <c r="L237" s="102"/>
      <c r="M237" s="207"/>
      <c r="N237" s="207"/>
      <c r="O237" s="142"/>
      <c r="P237" s="207"/>
      <c r="Q237" s="207"/>
      <c r="R237" s="237"/>
      <c r="S237" s="237"/>
      <c r="T237" s="237"/>
      <c r="U237" s="207"/>
      <c r="V237" s="237"/>
      <c r="W237" s="237"/>
      <c r="X237" s="237"/>
      <c r="Y237" s="237"/>
      <c r="Z237" s="139" t="str">
        <f t="shared" si="76"/>
        <v/>
      </c>
      <c r="AA237" s="207"/>
      <c r="AB237" s="297" t="str">
        <f t="shared" si="77"/>
        <v/>
      </c>
      <c r="AC237" s="262"/>
      <c r="AD237" s="139" t="str">
        <f t="shared" si="78"/>
        <v/>
      </c>
      <c r="AE237" s="207"/>
      <c r="AF237" s="297" t="str">
        <f t="shared" si="79"/>
        <v/>
      </c>
      <c r="AG237" s="207"/>
      <c r="AH237" s="139" t="str">
        <f t="shared" si="80"/>
        <v/>
      </c>
      <c r="AI237" s="207"/>
      <c r="AJ237" s="297" t="str">
        <f t="shared" si="81"/>
        <v/>
      </c>
      <c r="AK237" s="262"/>
      <c r="AL237" s="139" t="str">
        <f t="shared" si="82"/>
        <v/>
      </c>
      <c r="AM237" s="207"/>
      <c r="AN237" s="297" t="str">
        <f t="shared" si="83"/>
        <v/>
      </c>
      <c r="AP237" s="139" t="str">
        <f t="shared" si="84"/>
        <v/>
      </c>
      <c r="AQ237" s="207"/>
      <c r="AR237" s="297" t="str">
        <f t="shared" si="85"/>
        <v/>
      </c>
      <c r="AS237" s="207"/>
      <c r="AT237" s="139" t="str">
        <f t="shared" si="86"/>
        <v/>
      </c>
      <c r="AU237" s="207"/>
      <c r="AV237" s="297" t="str">
        <f t="shared" si="87"/>
        <v/>
      </c>
      <c r="AW237" s="207"/>
      <c r="AX237" s="139" t="str">
        <f t="shared" si="88"/>
        <v/>
      </c>
      <c r="AY237" s="207"/>
      <c r="AZ237" s="297" t="str">
        <f t="shared" si="89"/>
        <v/>
      </c>
      <c r="BA237" s="207"/>
      <c r="BB237" s="139" t="str">
        <f t="shared" si="90"/>
        <v/>
      </c>
      <c r="BC237" s="207"/>
      <c r="BD237" s="297" t="str">
        <f t="shared" si="91"/>
        <v/>
      </c>
      <c r="BE237" s="207"/>
      <c r="BF237" s="139" t="str">
        <f t="shared" si="92"/>
        <v/>
      </c>
      <c r="BG237" s="207"/>
      <c r="BH237" s="297" t="str">
        <f t="shared" si="93"/>
        <v/>
      </c>
      <c r="BJ237" s="139" t="str">
        <f t="shared" si="94"/>
        <v/>
      </c>
      <c r="BK237" s="207"/>
      <c r="BL237" s="297" t="str">
        <f t="shared" si="95"/>
        <v/>
      </c>
      <c r="BM237" s="207"/>
    </row>
    <row r="238" spans="2:65" ht="15.75" customHeight="1">
      <c r="B238" s="365"/>
      <c r="C238" s="21" t="s">
        <v>36</v>
      </c>
      <c r="D238" s="101" t="s">
        <v>358</v>
      </c>
      <c r="E238" s="101"/>
      <c r="F238" s="101"/>
      <c r="G238" s="101"/>
      <c r="H238" s="101"/>
      <c r="I238" s="101"/>
      <c r="J238" s="101"/>
      <c r="K238" s="24"/>
      <c r="L238" s="102"/>
      <c r="M238" s="207"/>
      <c r="N238" s="207"/>
      <c r="O238" s="142"/>
      <c r="P238" s="207"/>
      <c r="Q238" s="207"/>
      <c r="R238" s="237"/>
      <c r="S238" s="237"/>
      <c r="T238" s="237"/>
      <c r="U238" s="207"/>
      <c r="V238" s="237"/>
      <c r="W238" s="237"/>
      <c r="X238" s="237"/>
      <c r="Y238" s="237"/>
      <c r="Z238" s="139" t="str">
        <f t="shared" si="76"/>
        <v/>
      </c>
      <c r="AA238" s="207"/>
      <c r="AB238" s="297" t="str">
        <f t="shared" si="77"/>
        <v/>
      </c>
      <c r="AC238" s="262"/>
      <c r="AD238" s="139" t="str">
        <f t="shared" si="78"/>
        <v/>
      </c>
      <c r="AE238" s="207"/>
      <c r="AF238" s="297" t="str">
        <f t="shared" si="79"/>
        <v/>
      </c>
      <c r="AG238" s="207"/>
      <c r="AH238" s="139" t="str">
        <f t="shared" si="80"/>
        <v/>
      </c>
      <c r="AI238" s="207"/>
      <c r="AJ238" s="297" t="str">
        <f t="shared" si="81"/>
        <v/>
      </c>
      <c r="AK238" s="262"/>
      <c r="AL238" s="139" t="str">
        <f t="shared" si="82"/>
        <v/>
      </c>
      <c r="AM238" s="207"/>
      <c r="AN238" s="297" t="str">
        <f t="shared" si="83"/>
        <v/>
      </c>
      <c r="AP238" s="139" t="str">
        <f t="shared" si="84"/>
        <v/>
      </c>
      <c r="AQ238" s="207"/>
      <c r="AR238" s="297" t="str">
        <f t="shared" si="85"/>
        <v/>
      </c>
      <c r="AS238" s="207"/>
      <c r="AT238" s="139" t="str">
        <f t="shared" si="86"/>
        <v/>
      </c>
      <c r="AU238" s="207"/>
      <c r="AV238" s="297" t="str">
        <f t="shared" si="87"/>
        <v/>
      </c>
      <c r="AW238" s="207"/>
      <c r="AX238" s="139" t="str">
        <f t="shared" si="88"/>
        <v/>
      </c>
      <c r="AY238" s="207"/>
      <c r="AZ238" s="297" t="str">
        <f t="shared" si="89"/>
        <v/>
      </c>
      <c r="BA238" s="207"/>
      <c r="BB238" s="139" t="str">
        <f t="shared" si="90"/>
        <v/>
      </c>
      <c r="BC238" s="207"/>
      <c r="BD238" s="297" t="str">
        <f t="shared" si="91"/>
        <v/>
      </c>
      <c r="BE238" s="207"/>
      <c r="BF238" s="139" t="str">
        <f t="shared" si="92"/>
        <v/>
      </c>
      <c r="BG238" s="207"/>
      <c r="BH238" s="297" t="str">
        <f t="shared" si="93"/>
        <v/>
      </c>
      <c r="BJ238" s="139" t="str">
        <f t="shared" si="94"/>
        <v/>
      </c>
      <c r="BK238" s="207"/>
      <c r="BL238" s="297" t="str">
        <f t="shared" si="95"/>
        <v/>
      </c>
      <c r="BM238" s="207"/>
    </row>
    <row r="239" spans="2:65" ht="15.75" customHeight="1">
      <c r="B239" s="364">
        <v>124</v>
      </c>
      <c r="C239" s="101"/>
      <c r="D239" s="22" t="s">
        <v>38</v>
      </c>
      <c r="E239" s="101" t="s">
        <v>141</v>
      </c>
      <c r="F239" s="101"/>
      <c r="G239" s="101"/>
      <c r="H239" s="101"/>
      <c r="I239" s="101"/>
      <c r="J239" s="101"/>
      <c r="K239" s="24"/>
      <c r="L239" s="102" t="s">
        <v>29</v>
      </c>
      <c r="M239" s="207"/>
      <c r="N239" s="139">
        <f>VLOOKUP($B239,'[1]09-10-11'!$A$4:$EA$400,MATCH(N$2, '[1]09-10-11'!$A$4:$EA$4, 0))</f>
        <v>41630</v>
      </c>
      <c r="O239" s="142"/>
      <c r="P239" s="139">
        <f>VLOOKUP($B239,'[1]09-10-11'!$A$4:$EA$400,MATCH(P$2, '[1]09-10-11'!$A$4:$EA$4, 0))</f>
        <v>41630</v>
      </c>
      <c r="Q239" s="139"/>
      <c r="R239" s="139">
        <f>VLOOKUP($B239,'[1]09-10-11'!$A$4:$EA$400,MATCH(R$2, '[1]09-10-11'!$A$4:$EA$4, 0))</f>
        <v>41630</v>
      </c>
      <c r="S239" s="139"/>
      <c r="T239" s="139" t="e">
        <f>VLOOKUP($B239,'[1]09-10-11'!$A$4:$EA$400,MATCH(T$2, '[1]09-10-11'!$A$4:$EA$4, 0))</f>
        <v>#N/A</v>
      </c>
      <c r="U239" s="139"/>
      <c r="V239" s="139">
        <f>VLOOKUP($B239,'[1]09-10-11'!$A$4:$EA$400,MATCH(V$2, '[1]09-10-11'!$A$4:$EA$4, 0))</f>
        <v>41630</v>
      </c>
      <c r="W239" s="139"/>
      <c r="X239" s="139">
        <f>VLOOKUP($B239,'[1]09-10-11'!$A$4:$EA$400,MATCH(X$2, '[1]09-10-11'!$A$4:$EA$4, 0))</f>
        <v>41630</v>
      </c>
      <c r="Y239" s="53"/>
      <c r="Z239" s="139">
        <f t="shared" si="76"/>
        <v>0</v>
      </c>
      <c r="AA239" s="139"/>
      <c r="AB239" s="297">
        <f t="shared" si="77"/>
        <v>0</v>
      </c>
      <c r="AC239" s="262"/>
      <c r="AD239" s="139">
        <f t="shared" si="78"/>
        <v>0</v>
      </c>
      <c r="AE239" s="139"/>
      <c r="AF239" s="297">
        <f t="shared" si="79"/>
        <v>0</v>
      </c>
      <c r="AG239" s="139"/>
      <c r="AH239" s="139">
        <f t="shared" si="80"/>
        <v>0</v>
      </c>
      <c r="AI239" s="139"/>
      <c r="AJ239" s="297">
        <f t="shared" si="81"/>
        <v>0</v>
      </c>
      <c r="AK239" s="262"/>
      <c r="AL239" s="139">
        <f t="shared" si="82"/>
        <v>0</v>
      </c>
      <c r="AM239" s="139"/>
      <c r="AN239" s="297">
        <f t="shared" si="83"/>
        <v>0</v>
      </c>
      <c r="AP239" s="139" t="str">
        <f t="shared" si="84"/>
        <v/>
      </c>
      <c r="AQ239" s="139"/>
      <c r="AR239" s="297" t="e">
        <f t="shared" si="85"/>
        <v>#N/A</v>
      </c>
      <c r="AS239" s="139"/>
      <c r="AT239" s="139" t="str">
        <f t="shared" si="86"/>
        <v/>
      </c>
      <c r="AU239" s="139"/>
      <c r="AV239" s="297" t="e">
        <f t="shared" si="87"/>
        <v>#N/A</v>
      </c>
      <c r="AW239" s="139"/>
      <c r="AX239" s="139">
        <f t="shared" si="88"/>
        <v>0</v>
      </c>
      <c r="AY239" s="139"/>
      <c r="AZ239" s="297">
        <f t="shared" si="89"/>
        <v>0</v>
      </c>
      <c r="BA239" s="139"/>
      <c r="BB239" s="139">
        <f t="shared" si="90"/>
        <v>0</v>
      </c>
      <c r="BC239" s="139"/>
      <c r="BD239" s="297">
        <f t="shared" si="91"/>
        <v>0</v>
      </c>
      <c r="BE239" s="139"/>
      <c r="BF239" s="139">
        <f t="shared" si="92"/>
        <v>0</v>
      </c>
      <c r="BG239" s="139"/>
      <c r="BH239" s="297">
        <f t="shared" si="93"/>
        <v>0</v>
      </c>
      <c r="BJ239" s="139" t="str">
        <f t="shared" si="94"/>
        <v/>
      </c>
      <c r="BK239" s="139"/>
      <c r="BL239" s="297" t="e">
        <f t="shared" si="95"/>
        <v>#N/A</v>
      </c>
      <c r="BM239" s="139"/>
    </row>
    <row r="240" spans="2:65" ht="20.25" customHeight="1">
      <c r="B240" s="364">
        <v>125</v>
      </c>
      <c r="C240" s="23"/>
      <c r="D240" s="22" t="s">
        <v>13</v>
      </c>
      <c r="E240" s="101" t="s">
        <v>320</v>
      </c>
      <c r="F240" s="101"/>
      <c r="G240" s="101"/>
      <c r="H240" s="101"/>
      <c r="I240" s="101"/>
      <c r="J240" s="101"/>
      <c r="K240" s="24"/>
      <c r="L240" s="102" t="s">
        <v>29</v>
      </c>
      <c r="M240" s="207"/>
      <c r="N240" s="139">
        <f>VLOOKUP($B240,'[1]09-10-11'!$A$4:$EA$400,MATCH(N$2, '[1]09-10-11'!$A$4:$EA$4, 0))</f>
        <v>44345</v>
      </c>
      <c r="O240" s="142"/>
      <c r="P240" s="139">
        <f>VLOOKUP($B240,'[1]09-10-11'!$A$4:$EA$400,MATCH(P$2, '[1]09-10-11'!$A$4:$EA$4, 0))</f>
        <v>54345</v>
      </c>
      <c r="Q240" s="139"/>
      <c r="R240" s="139">
        <f>VLOOKUP($B240,'[1]09-10-11'!$A$4:$EA$400,MATCH(R$2, '[1]09-10-11'!$A$4:$EA$4, 0))</f>
        <v>51928</v>
      </c>
      <c r="S240" s="139"/>
      <c r="T240" s="139" t="e">
        <f>VLOOKUP($B240,'[1]09-10-11'!$A$4:$EA$400,MATCH(T$2, '[1]09-10-11'!$A$4:$EA$4, 0))</f>
        <v>#N/A</v>
      </c>
      <c r="U240" s="139"/>
      <c r="V240" s="139">
        <f>VLOOKUP($B240,'[1]09-10-11'!$A$4:$EA$400,MATCH(V$2, '[1]09-10-11'!$A$4:$EA$4, 0))</f>
        <v>44345</v>
      </c>
      <c r="W240" s="139"/>
      <c r="X240" s="139">
        <f>VLOOKUP($B240,'[1]09-10-11'!$A$4:$EA$400,MATCH(X$2, '[1]09-10-11'!$A$4:$EA$4, 0))</f>
        <v>64345</v>
      </c>
      <c r="Y240" s="53"/>
      <c r="Z240" s="139">
        <f t="shared" si="76"/>
        <v>20000</v>
      </c>
      <c r="AA240" s="139"/>
      <c r="AB240" s="297">
        <f t="shared" si="77"/>
        <v>0.45100913293494194</v>
      </c>
      <c r="AC240" s="262"/>
      <c r="AD240" s="139">
        <f t="shared" si="78"/>
        <v>10000</v>
      </c>
      <c r="AE240" s="139"/>
      <c r="AF240" s="297">
        <f t="shared" si="79"/>
        <v>0.18400956849756178</v>
      </c>
      <c r="AG240" s="139"/>
      <c r="AH240" s="139">
        <f t="shared" si="80"/>
        <v>20000</v>
      </c>
      <c r="AI240" s="139"/>
      <c r="AJ240" s="297">
        <f t="shared" si="81"/>
        <v>0.45100913293494194</v>
      </c>
      <c r="AK240" s="262"/>
      <c r="AL240" s="139">
        <f t="shared" si="82"/>
        <v>12417</v>
      </c>
      <c r="AM240" s="139"/>
      <c r="AN240" s="297">
        <f t="shared" si="83"/>
        <v>0.23911955014635655</v>
      </c>
      <c r="AP240" s="139" t="str">
        <f t="shared" si="84"/>
        <v/>
      </c>
      <c r="AQ240" s="139"/>
      <c r="AR240" s="297" t="e">
        <f t="shared" si="85"/>
        <v>#N/A</v>
      </c>
      <c r="AS240" s="139"/>
      <c r="AT240" s="139" t="str">
        <f t="shared" si="86"/>
        <v/>
      </c>
      <c r="AU240" s="139"/>
      <c r="AV240" s="297" t="e">
        <f t="shared" si="87"/>
        <v>#N/A</v>
      </c>
      <c r="AW240" s="139"/>
      <c r="AX240" s="139">
        <f t="shared" si="88"/>
        <v>0</v>
      </c>
      <c r="AY240" s="139"/>
      <c r="AZ240" s="297">
        <f t="shared" si="89"/>
        <v>0</v>
      </c>
      <c r="BA240" s="139"/>
      <c r="BB240" s="139">
        <f t="shared" si="90"/>
        <v>-10000</v>
      </c>
      <c r="BC240" s="139"/>
      <c r="BD240" s="297">
        <f t="shared" si="91"/>
        <v>-0.18400956849756189</v>
      </c>
      <c r="BE240" s="139"/>
      <c r="BF240" s="139">
        <f t="shared" si="92"/>
        <v>-7583</v>
      </c>
      <c r="BG240" s="139"/>
      <c r="BH240" s="297">
        <f t="shared" si="93"/>
        <v>-0.14602911723925438</v>
      </c>
      <c r="BJ240" s="139" t="str">
        <f t="shared" si="94"/>
        <v/>
      </c>
      <c r="BK240" s="139"/>
      <c r="BL240" s="297" t="e">
        <f t="shared" si="95"/>
        <v>#N/A</v>
      </c>
      <c r="BM240" s="139"/>
    </row>
    <row r="241" spans="1:65" ht="15.75" customHeight="1">
      <c r="B241" s="364">
        <v>126</v>
      </c>
      <c r="C241" s="23"/>
      <c r="D241" s="22" t="s">
        <v>15</v>
      </c>
      <c r="E241" s="101" t="s">
        <v>129</v>
      </c>
      <c r="F241" s="101"/>
      <c r="G241" s="101"/>
      <c r="H241" s="101"/>
      <c r="I241" s="101"/>
      <c r="J241" s="101"/>
      <c r="K241" s="24"/>
      <c r="L241" s="102" t="s">
        <v>29</v>
      </c>
      <c r="M241" s="207"/>
      <c r="N241" s="139">
        <f>VLOOKUP($B241,'[1]09-10-11'!$A$4:$EA$400,MATCH(N$2, '[1]09-10-11'!$A$4:$EA$4, 0))</f>
        <v>83700</v>
      </c>
      <c r="O241" s="142"/>
      <c r="P241" s="139">
        <f>VLOOKUP($B241,'[1]09-10-11'!$A$4:$EA$400,MATCH(P$2, '[1]09-10-11'!$A$4:$EA$4, 0))</f>
        <v>83700</v>
      </c>
      <c r="Q241" s="139"/>
      <c r="R241" s="139">
        <f>VLOOKUP($B241,'[1]09-10-11'!$A$4:$EA$400,MATCH(R$2, '[1]09-10-11'!$A$4:$EA$4, 0))</f>
        <v>83700</v>
      </c>
      <c r="S241" s="139"/>
      <c r="T241" s="139" t="e">
        <f>VLOOKUP($B241,'[1]09-10-11'!$A$4:$EA$400,MATCH(T$2, '[1]09-10-11'!$A$4:$EA$4, 0))</f>
        <v>#N/A</v>
      </c>
      <c r="U241" s="139"/>
      <c r="V241" s="139">
        <f>VLOOKUP($B241,'[1]09-10-11'!$A$4:$EA$400,MATCH(V$2, '[1]09-10-11'!$A$4:$EA$4, 0))</f>
        <v>83700</v>
      </c>
      <c r="W241" s="139"/>
      <c r="X241" s="139">
        <f>VLOOKUP($B241,'[1]09-10-11'!$A$4:$EA$400,MATCH(X$2, '[1]09-10-11'!$A$4:$EA$4, 0))</f>
        <v>83700</v>
      </c>
      <c r="Y241" s="53"/>
      <c r="Z241" s="139">
        <f t="shared" si="76"/>
        <v>0</v>
      </c>
      <c r="AA241" s="139"/>
      <c r="AB241" s="297">
        <f t="shared" si="77"/>
        <v>0</v>
      </c>
      <c r="AC241" s="262"/>
      <c r="AD241" s="139">
        <f t="shared" si="78"/>
        <v>0</v>
      </c>
      <c r="AE241" s="139"/>
      <c r="AF241" s="297">
        <f t="shared" si="79"/>
        <v>0</v>
      </c>
      <c r="AG241" s="139"/>
      <c r="AH241" s="139">
        <f t="shared" si="80"/>
        <v>0</v>
      </c>
      <c r="AI241" s="139"/>
      <c r="AJ241" s="297">
        <f t="shared" si="81"/>
        <v>0</v>
      </c>
      <c r="AK241" s="262"/>
      <c r="AL241" s="139">
        <f t="shared" si="82"/>
        <v>0</v>
      </c>
      <c r="AM241" s="139"/>
      <c r="AN241" s="297">
        <f t="shared" si="83"/>
        <v>0</v>
      </c>
      <c r="AP241" s="139" t="str">
        <f t="shared" si="84"/>
        <v/>
      </c>
      <c r="AQ241" s="139"/>
      <c r="AR241" s="297" t="e">
        <f t="shared" si="85"/>
        <v>#N/A</v>
      </c>
      <c r="AS241" s="139"/>
      <c r="AT241" s="139" t="str">
        <f t="shared" si="86"/>
        <v/>
      </c>
      <c r="AU241" s="139"/>
      <c r="AV241" s="297" t="e">
        <f t="shared" si="87"/>
        <v>#N/A</v>
      </c>
      <c r="AW241" s="139"/>
      <c r="AX241" s="139">
        <f t="shared" si="88"/>
        <v>0</v>
      </c>
      <c r="AY241" s="139"/>
      <c r="AZ241" s="297">
        <f t="shared" si="89"/>
        <v>0</v>
      </c>
      <c r="BA241" s="139"/>
      <c r="BB241" s="139">
        <f t="shared" si="90"/>
        <v>0</v>
      </c>
      <c r="BC241" s="139"/>
      <c r="BD241" s="297">
        <f t="shared" si="91"/>
        <v>0</v>
      </c>
      <c r="BE241" s="139"/>
      <c r="BF241" s="139">
        <f t="shared" si="92"/>
        <v>0</v>
      </c>
      <c r="BG241" s="139"/>
      <c r="BH241" s="297">
        <f t="shared" si="93"/>
        <v>0</v>
      </c>
      <c r="BJ241" s="139" t="str">
        <f t="shared" si="94"/>
        <v/>
      </c>
      <c r="BK241" s="139"/>
      <c r="BL241" s="297" t="e">
        <f t="shared" si="95"/>
        <v>#N/A</v>
      </c>
      <c r="BM241" s="139"/>
    </row>
    <row r="242" spans="1:65" ht="15.75" customHeight="1">
      <c r="B242" s="364">
        <v>127</v>
      </c>
      <c r="C242" s="23"/>
      <c r="D242" s="22" t="s">
        <v>14</v>
      </c>
      <c r="E242" s="101" t="s">
        <v>130</v>
      </c>
      <c r="F242" s="101"/>
      <c r="G242" s="101"/>
      <c r="H242" s="101"/>
      <c r="I242" s="101"/>
      <c r="J242" s="101"/>
      <c r="K242" s="24"/>
      <c r="L242" s="102" t="s">
        <v>29</v>
      </c>
      <c r="M242" s="207"/>
      <c r="N242" s="139">
        <f>VLOOKUP($B242,'[1]09-10-11'!$A$4:$EA$400,MATCH(N$2, '[1]09-10-11'!$A$4:$EA$4, 0))</f>
        <v>27411</v>
      </c>
      <c r="O242" s="142"/>
      <c r="P242" s="139">
        <f>VLOOKUP($B242,'[1]09-10-11'!$A$4:$EA$400,MATCH(P$2, '[1]09-10-11'!$A$4:$EA$4, 0))</f>
        <v>27411</v>
      </c>
      <c r="Q242" s="139"/>
      <c r="R242" s="139">
        <f>VLOOKUP($B242,'[1]09-10-11'!$A$4:$EA$400,MATCH(R$2, '[1]09-10-11'!$A$4:$EA$4, 0))</f>
        <v>27411</v>
      </c>
      <c r="S242" s="139"/>
      <c r="T242" s="139" t="e">
        <f>VLOOKUP($B242,'[1]09-10-11'!$A$4:$EA$400,MATCH(T$2, '[1]09-10-11'!$A$4:$EA$4, 0))</f>
        <v>#N/A</v>
      </c>
      <c r="U242" s="139"/>
      <c r="V242" s="139">
        <f>VLOOKUP($B242,'[1]09-10-11'!$A$4:$EA$400,MATCH(V$2, '[1]09-10-11'!$A$4:$EA$4, 0))</f>
        <v>27411</v>
      </c>
      <c r="W242" s="139"/>
      <c r="X242" s="139">
        <f>VLOOKUP($B242,'[1]09-10-11'!$A$4:$EA$400,MATCH(X$2, '[1]09-10-11'!$A$4:$EA$4, 0))</f>
        <v>27411</v>
      </c>
      <c r="Y242" s="53"/>
      <c r="Z242" s="139">
        <f t="shared" si="76"/>
        <v>0</v>
      </c>
      <c r="AA242" s="139"/>
      <c r="AB242" s="297">
        <f t="shared" si="77"/>
        <v>0</v>
      </c>
      <c r="AC242" s="262"/>
      <c r="AD242" s="139">
        <f t="shared" si="78"/>
        <v>0</v>
      </c>
      <c r="AE242" s="139"/>
      <c r="AF242" s="297">
        <f t="shared" ref="AF242:AF273" si="96">IF($P242="","",  IF($X242="","", IF($P242=0,"---",(IF(ISERROR(($X242/$P242)-1),"---",($X242/$P242)-1) ))))</f>
        <v>0</v>
      </c>
      <c r="AG242" s="139"/>
      <c r="AH242" s="139">
        <f t="shared" si="80"/>
        <v>0</v>
      </c>
      <c r="AI242" s="139"/>
      <c r="AJ242" s="297">
        <f t="shared" ref="AJ242:AJ273" si="97">IF($N242="","",  IF($X242="","", IF($N242=0,"---",(IF(ISERROR(($X242/$N242)-1),"---",($X242/$N242)-1) ))))</f>
        <v>0</v>
      </c>
      <c r="AK242" s="262"/>
      <c r="AL242" s="139">
        <f t="shared" si="82"/>
        <v>0</v>
      </c>
      <c r="AM242" s="139"/>
      <c r="AN242" s="297">
        <f t="shared" si="83"/>
        <v>0</v>
      </c>
      <c r="AP242" s="139" t="str">
        <f t="shared" si="84"/>
        <v/>
      </c>
      <c r="AQ242" s="139"/>
      <c r="AR242" s="297" t="e">
        <f t="shared" si="85"/>
        <v>#N/A</v>
      </c>
      <c r="AS242" s="139"/>
      <c r="AT242" s="139" t="str">
        <f t="shared" si="86"/>
        <v/>
      </c>
      <c r="AU242" s="139"/>
      <c r="AV242" s="297" t="e">
        <f t="shared" si="87"/>
        <v>#N/A</v>
      </c>
      <c r="AW242" s="139"/>
      <c r="AX242" s="139">
        <f t="shared" si="88"/>
        <v>0</v>
      </c>
      <c r="AY242" s="139"/>
      <c r="AZ242" s="297">
        <f t="shared" ref="AZ242:AZ273" si="98">IF($N242="","",  IF($V242="","", IF($N242=0,"---",(IF(ISERROR(($V242/$N242)-1),"---",($V242/$N242)-1) ))))</f>
        <v>0</v>
      </c>
      <c r="BA242" s="139"/>
      <c r="BB242" s="139">
        <f t="shared" si="90"/>
        <v>0</v>
      </c>
      <c r="BC242" s="139"/>
      <c r="BD242" s="297">
        <f t="shared" ref="BD242:BD273" si="99">IF($P242="","",  IF($V242="","", IF($P242=0,"---",(IF(ISERROR(($V242/$P242)-1),"---",($V242/$P242)-1) ))))</f>
        <v>0</v>
      </c>
      <c r="BE242" s="139"/>
      <c r="BF242" s="139">
        <f t="shared" si="92"/>
        <v>0</v>
      </c>
      <c r="BG242" s="139"/>
      <c r="BH242" s="297">
        <f t="shared" si="93"/>
        <v>0</v>
      </c>
      <c r="BJ242" s="139" t="str">
        <f t="shared" si="94"/>
        <v/>
      </c>
      <c r="BK242" s="139"/>
      <c r="BL242" s="297" t="e">
        <f t="shared" si="95"/>
        <v>#N/A</v>
      </c>
      <c r="BM242" s="139"/>
    </row>
    <row r="243" spans="1:65" ht="15.75" customHeight="1">
      <c r="B243" s="364">
        <v>128</v>
      </c>
      <c r="C243" s="23"/>
      <c r="D243" s="22" t="s">
        <v>16</v>
      </c>
      <c r="E243" s="101" t="s">
        <v>281</v>
      </c>
      <c r="F243" s="101"/>
      <c r="G243" s="101"/>
      <c r="H243" s="101"/>
      <c r="I243" s="101"/>
      <c r="J243" s="101"/>
      <c r="K243" s="24"/>
      <c r="L243" s="102" t="s">
        <v>29</v>
      </c>
      <c r="M243" s="207"/>
      <c r="N243" s="141">
        <f>VLOOKUP($B243,'[1]09-10-11'!$A$4:$EA$400,MATCH(N$2, '[1]09-10-11'!$A$4:$EA$4, 0))</f>
        <v>28047</v>
      </c>
      <c r="O243" s="142"/>
      <c r="P243" s="141">
        <f>VLOOKUP($B243,'[1]09-10-11'!$A$4:$EA$400,MATCH(P$2, '[1]09-10-11'!$A$4:$EA$4, 0))</f>
        <v>28047</v>
      </c>
      <c r="Q243" s="141"/>
      <c r="R243" s="141">
        <f>VLOOKUP($B243,'[1]09-10-11'!$A$4:$EA$400,MATCH(R$2, '[1]09-10-11'!$A$4:$EA$4, 0))</f>
        <v>28047</v>
      </c>
      <c r="S243" s="141"/>
      <c r="T243" s="141" t="e">
        <f>VLOOKUP($B243,'[1]09-10-11'!$A$4:$EA$400,MATCH(T$2, '[1]09-10-11'!$A$4:$EA$4, 0))</f>
        <v>#N/A</v>
      </c>
      <c r="U243" s="141"/>
      <c r="V243" s="141">
        <f>VLOOKUP($B243,'[1]09-10-11'!$A$4:$EA$400,MATCH(V$2, '[1]09-10-11'!$A$4:$EA$4, 0))</f>
        <v>30047</v>
      </c>
      <c r="W243" s="141"/>
      <c r="X243" s="141">
        <f>VLOOKUP($B243,'[1]09-10-11'!$A$4:$EA$400,MATCH(X$2, '[1]09-10-11'!$A$4:$EA$4, 0))</f>
        <v>28047</v>
      </c>
      <c r="Y243" s="53"/>
      <c r="Z243" s="141">
        <f t="shared" si="76"/>
        <v>-2000</v>
      </c>
      <c r="AA243" s="141"/>
      <c r="AB243" s="298">
        <f t="shared" si="77"/>
        <v>-6.6562385595899776E-2</v>
      </c>
      <c r="AC243" s="256"/>
      <c r="AD243" s="141">
        <f t="shared" si="78"/>
        <v>0</v>
      </c>
      <c r="AE243" s="141"/>
      <c r="AF243" s="298">
        <f t="shared" si="96"/>
        <v>0</v>
      </c>
      <c r="AG243" s="141"/>
      <c r="AH243" s="141">
        <f t="shared" si="80"/>
        <v>0</v>
      </c>
      <c r="AI243" s="141"/>
      <c r="AJ243" s="298">
        <f t="shared" si="97"/>
        <v>0</v>
      </c>
      <c r="AK243" s="257"/>
      <c r="AL243" s="141">
        <f t="shared" si="82"/>
        <v>0</v>
      </c>
      <c r="AM243" s="141"/>
      <c r="AN243" s="298">
        <f t="shared" si="83"/>
        <v>0</v>
      </c>
      <c r="AP243" s="141" t="str">
        <f t="shared" si="84"/>
        <v/>
      </c>
      <c r="AQ243" s="141"/>
      <c r="AR243" s="298" t="e">
        <f t="shared" si="85"/>
        <v>#N/A</v>
      </c>
      <c r="AS243" s="141"/>
      <c r="AT243" s="141" t="str">
        <f t="shared" si="86"/>
        <v/>
      </c>
      <c r="AU243" s="141"/>
      <c r="AV243" s="298" t="e">
        <f t="shared" si="87"/>
        <v>#N/A</v>
      </c>
      <c r="AW243" s="141"/>
      <c r="AX243" s="141">
        <f t="shared" si="88"/>
        <v>2000</v>
      </c>
      <c r="AY243" s="141"/>
      <c r="AZ243" s="298">
        <f t="shared" si="98"/>
        <v>7.1308874389417687E-2</v>
      </c>
      <c r="BA243" s="141"/>
      <c r="BB243" s="141">
        <f t="shared" si="90"/>
        <v>2000</v>
      </c>
      <c r="BC243" s="141"/>
      <c r="BD243" s="298">
        <f t="shared" si="99"/>
        <v>7.1308874389417687E-2</v>
      </c>
      <c r="BE243" s="141"/>
      <c r="BF243" s="141">
        <f t="shared" si="92"/>
        <v>2000</v>
      </c>
      <c r="BG243" s="141"/>
      <c r="BH243" s="298">
        <f t="shared" si="93"/>
        <v>7.1308874389417687E-2</v>
      </c>
      <c r="BJ243" s="141" t="str">
        <f t="shared" si="94"/>
        <v/>
      </c>
      <c r="BK243" s="141"/>
      <c r="BL243" s="298" t="e">
        <f t="shared" si="95"/>
        <v>#N/A</v>
      </c>
      <c r="BM243" s="141"/>
    </row>
    <row r="244" spans="1:65" ht="15.75" customHeight="1">
      <c r="B244" s="365"/>
      <c r="C244" s="23"/>
      <c r="D244" s="22"/>
      <c r="E244" s="101"/>
      <c r="F244" s="101"/>
      <c r="G244" s="101"/>
      <c r="H244" s="101"/>
      <c r="I244" s="101"/>
      <c r="J244" s="101"/>
      <c r="K244" s="24"/>
      <c r="L244" s="26"/>
      <c r="M244" s="207"/>
      <c r="N244" s="207"/>
      <c r="O244" s="139"/>
      <c r="P244" s="207"/>
      <c r="Q244" s="207"/>
      <c r="R244" s="237"/>
      <c r="S244" s="237"/>
      <c r="T244" s="237"/>
      <c r="U244" s="207"/>
      <c r="V244" s="237"/>
      <c r="W244" s="237"/>
      <c r="X244" s="237"/>
      <c r="Y244" s="237"/>
      <c r="Z244" s="139" t="str">
        <f t="shared" si="76"/>
        <v/>
      </c>
      <c r="AA244" s="207"/>
      <c r="AB244" s="297" t="str">
        <f t="shared" si="77"/>
        <v/>
      </c>
      <c r="AC244" s="262"/>
      <c r="AD244" s="139" t="str">
        <f t="shared" si="78"/>
        <v/>
      </c>
      <c r="AE244" s="207"/>
      <c r="AF244" s="297" t="str">
        <f t="shared" si="96"/>
        <v/>
      </c>
      <c r="AG244" s="207"/>
      <c r="AH244" s="139" t="str">
        <f t="shared" si="80"/>
        <v/>
      </c>
      <c r="AI244" s="207"/>
      <c r="AJ244" s="297" t="str">
        <f t="shared" si="97"/>
        <v/>
      </c>
      <c r="AK244" s="262"/>
      <c r="AL244" s="139" t="str">
        <f t="shared" si="82"/>
        <v/>
      </c>
      <c r="AM244" s="207"/>
      <c r="AN244" s="297" t="str">
        <f t="shared" si="83"/>
        <v/>
      </c>
      <c r="AP244" s="139" t="str">
        <f t="shared" si="84"/>
        <v/>
      </c>
      <c r="AQ244" s="207"/>
      <c r="AR244" s="297" t="str">
        <f t="shared" si="85"/>
        <v/>
      </c>
      <c r="AS244" s="207"/>
      <c r="AT244" s="139" t="str">
        <f t="shared" si="86"/>
        <v/>
      </c>
      <c r="AU244" s="207"/>
      <c r="AV244" s="297" t="str">
        <f t="shared" si="87"/>
        <v/>
      </c>
      <c r="AW244" s="207"/>
      <c r="AX244" s="139" t="str">
        <f t="shared" si="88"/>
        <v/>
      </c>
      <c r="AY244" s="207"/>
      <c r="AZ244" s="297" t="str">
        <f t="shared" si="98"/>
        <v/>
      </c>
      <c r="BA244" s="207"/>
      <c r="BB244" s="139" t="str">
        <f t="shared" si="90"/>
        <v/>
      </c>
      <c r="BC244" s="207"/>
      <c r="BD244" s="297" t="str">
        <f t="shared" si="99"/>
        <v/>
      </c>
      <c r="BE244" s="207"/>
      <c r="BF244" s="139" t="str">
        <f t="shared" si="92"/>
        <v/>
      </c>
      <c r="BG244" s="207"/>
      <c r="BH244" s="297" t="str">
        <f t="shared" si="93"/>
        <v/>
      </c>
      <c r="BJ244" s="139" t="str">
        <f t="shared" si="94"/>
        <v/>
      </c>
      <c r="BK244" s="207"/>
      <c r="BL244" s="297" t="str">
        <f t="shared" si="95"/>
        <v/>
      </c>
      <c r="BM244" s="207"/>
    </row>
    <row r="245" spans="1:65" ht="15.75" customHeight="1">
      <c r="B245" s="365"/>
      <c r="C245" s="23"/>
      <c r="D245" s="22"/>
      <c r="E245" s="101"/>
      <c r="F245" s="101"/>
      <c r="G245" s="101"/>
      <c r="H245" s="101"/>
      <c r="I245" s="101" t="s">
        <v>39</v>
      </c>
      <c r="J245" s="101"/>
      <c r="K245" s="24"/>
      <c r="L245" s="26"/>
      <c r="M245" s="207"/>
      <c r="N245" s="139">
        <f>SUM(N239:N243)</f>
        <v>225133</v>
      </c>
      <c r="O245" s="139"/>
      <c r="P245" s="139">
        <f>SUM(P239:P243)</f>
        <v>235133</v>
      </c>
      <c r="Q245" s="139"/>
      <c r="R245" s="139">
        <f>SUM(R239:R243)</f>
        <v>232716</v>
      </c>
      <c r="S245" s="139"/>
      <c r="T245" s="139" t="e">
        <f>SUM(T239:T243)</f>
        <v>#N/A</v>
      </c>
      <c r="U245" s="139"/>
      <c r="V245" s="139">
        <f>SUM(V239:V243)</f>
        <v>227133</v>
      </c>
      <c r="W245" s="139"/>
      <c r="X245" s="139">
        <f>SUM(X239:X243)</f>
        <v>245133</v>
      </c>
      <c r="Y245" s="53"/>
      <c r="Z245" s="139">
        <f t="shared" si="76"/>
        <v>18000</v>
      </c>
      <c r="AA245" s="139"/>
      <c r="AB245" s="297">
        <f t="shared" si="77"/>
        <v>7.9248722114355852E-2</v>
      </c>
      <c r="AC245" s="262"/>
      <c r="AD245" s="139">
        <f t="shared" si="78"/>
        <v>10000</v>
      </c>
      <c r="AE245" s="139"/>
      <c r="AF245" s="297">
        <f t="shared" si="96"/>
        <v>4.252912181616364E-2</v>
      </c>
      <c r="AG245" s="139"/>
      <c r="AH245" s="139">
        <f t="shared" si="80"/>
        <v>20000</v>
      </c>
      <c r="AI245" s="139"/>
      <c r="AJ245" s="297">
        <f t="shared" si="97"/>
        <v>8.8836376719539034E-2</v>
      </c>
      <c r="AK245" s="262"/>
      <c r="AL245" s="139">
        <f t="shared" si="82"/>
        <v>12417</v>
      </c>
      <c r="AM245" s="139"/>
      <c r="AN245" s="297">
        <f t="shared" si="83"/>
        <v>5.3356881348940233E-2</v>
      </c>
      <c r="AP245" s="139" t="str">
        <f t="shared" si="84"/>
        <v/>
      </c>
      <c r="AQ245" s="139"/>
      <c r="AR245" s="297" t="e">
        <f t="shared" si="85"/>
        <v>#N/A</v>
      </c>
      <c r="AS245" s="139"/>
      <c r="AT245" s="139" t="str">
        <f t="shared" si="86"/>
        <v/>
      </c>
      <c r="AU245" s="139"/>
      <c r="AV245" s="297" t="e">
        <f t="shared" si="87"/>
        <v>#N/A</v>
      </c>
      <c r="AW245" s="139"/>
      <c r="AX245" s="139">
        <f t="shared" si="88"/>
        <v>2000</v>
      </c>
      <c r="AY245" s="139"/>
      <c r="AZ245" s="297">
        <f t="shared" si="98"/>
        <v>8.8836376719538812E-3</v>
      </c>
      <c r="BA245" s="139"/>
      <c r="BB245" s="139">
        <f t="shared" si="90"/>
        <v>-8000</v>
      </c>
      <c r="BC245" s="139"/>
      <c r="BD245" s="297">
        <f t="shared" si="99"/>
        <v>-3.4023297452930867E-2</v>
      </c>
      <c r="BE245" s="139"/>
      <c r="BF245" s="139">
        <f t="shared" si="92"/>
        <v>-5583</v>
      </c>
      <c r="BG245" s="139"/>
      <c r="BH245" s="297">
        <f t="shared" si="93"/>
        <v>-2.3990615170422336E-2</v>
      </c>
      <c r="BJ245" s="139" t="str">
        <f t="shared" si="94"/>
        <v/>
      </c>
      <c r="BK245" s="139"/>
      <c r="BL245" s="297" t="e">
        <f t="shared" si="95"/>
        <v>#N/A</v>
      </c>
      <c r="BM245" s="139"/>
    </row>
    <row r="246" spans="1:65" ht="15.75" customHeight="1">
      <c r="B246" s="365"/>
      <c r="C246" s="101"/>
      <c r="D246" s="101"/>
      <c r="E246" s="101"/>
      <c r="F246" s="101"/>
      <c r="G246" s="101"/>
      <c r="H246" s="101"/>
      <c r="I246" s="101"/>
      <c r="J246" s="101"/>
      <c r="K246" s="24"/>
      <c r="L246" s="102"/>
      <c r="M246" s="207"/>
      <c r="N246" s="207"/>
      <c r="O246" s="139"/>
      <c r="P246" s="207"/>
      <c r="Q246" s="207"/>
      <c r="R246" s="237"/>
      <c r="S246" s="237"/>
      <c r="T246" s="237"/>
      <c r="U246" s="207"/>
      <c r="V246" s="237"/>
      <c r="W246" s="237"/>
      <c r="X246" s="237"/>
      <c r="Y246" s="237"/>
      <c r="Z246" s="139" t="str">
        <f t="shared" si="76"/>
        <v/>
      </c>
      <c r="AA246" s="207"/>
      <c r="AB246" s="297" t="str">
        <f t="shared" si="77"/>
        <v/>
      </c>
      <c r="AC246" s="262"/>
      <c r="AD246" s="139" t="str">
        <f t="shared" si="78"/>
        <v/>
      </c>
      <c r="AE246" s="207"/>
      <c r="AF246" s="297" t="str">
        <f t="shared" si="96"/>
        <v/>
      </c>
      <c r="AG246" s="207"/>
      <c r="AH246" s="139" t="str">
        <f t="shared" si="80"/>
        <v/>
      </c>
      <c r="AI246" s="207"/>
      <c r="AJ246" s="297" t="str">
        <f t="shared" si="97"/>
        <v/>
      </c>
      <c r="AK246" s="262"/>
      <c r="AL246" s="139" t="str">
        <f t="shared" si="82"/>
        <v/>
      </c>
      <c r="AM246" s="207"/>
      <c r="AN246" s="297" t="str">
        <f t="shared" si="83"/>
        <v/>
      </c>
      <c r="AP246" s="174" t="str">
        <f t="shared" si="84"/>
        <v/>
      </c>
      <c r="AQ246" s="207"/>
      <c r="AR246" s="299" t="str">
        <f t="shared" si="85"/>
        <v/>
      </c>
      <c r="AS246" s="207"/>
      <c r="AT246" s="139" t="str">
        <f t="shared" si="86"/>
        <v/>
      </c>
      <c r="AU246" s="207"/>
      <c r="AV246" s="297" t="str">
        <f t="shared" si="87"/>
        <v/>
      </c>
      <c r="AW246" s="207"/>
      <c r="AX246" s="139" t="str">
        <f t="shared" si="88"/>
        <v/>
      </c>
      <c r="AY246" s="207"/>
      <c r="AZ246" s="297" t="str">
        <f t="shared" si="98"/>
        <v/>
      </c>
      <c r="BA246" s="207"/>
      <c r="BB246" s="139" t="str">
        <f t="shared" si="90"/>
        <v/>
      </c>
      <c r="BC246" s="207"/>
      <c r="BD246" s="297" t="str">
        <f t="shared" si="99"/>
        <v/>
      </c>
      <c r="BE246" s="207"/>
      <c r="BF246" s="139" t="str">
        <f t="shared" si="92"/>
        <v/>
      </c>
      <c r="BG246" s="207"/>
      <c r="BH246" s="297" t="str">
        <f t="shared" si="93"/>
        <v/>
      </c>
      <c r="BJ246" s="174" t="str">
        <f t="shared" si="94"/>
        <v/>
      </c>
      <c r="BK246" s="207"/>
      <c r="BL246" s="299" t="str">
        <f t="shared" si="95"/>
        <v/>
      </c>
      <c r="BM246" s="207"/>
    </row>
    <row r="247" spans="1:65" ht="19.5" customHeight="1">
      <c r="B247" s="364">
        <v>129</v>
      </c>
      <c r="C247" s="21" t="s">
        <v>37</v>
      </c>
      <c r="D247" s="101" t="s">
        <v>319</v>
      </c>
      <c r="E247" s="101"/>
      <c r="F247" s="101"/>
      <c r="G247" s="101"/>
      <c r="H247" s="101"/>
      <c r="I247" s="101"/>
      <c r="J247" s="101"/>
      <c r="K247" s="24"/>
      <c r="L247" s="26" t="s">
        <v>29</v>
      </c>
      <c r="M247" s="207"/>
      <c r="N247" s="141">
        <f>VLOOKUP($B247,'[1]09-10-11'!$A$4:$EA$400,MATCH(N$2, '[1]09-10-11'!$A$4:$EA$4, 0))</f>
        <v>7583</v>
      </c>
      <c r="O247" s="53"/>
      <c r="P247" s="141">
        <f>VLOOKUP($B247,'[1]09-10-11'!$A$4:$EA$400,MATCH(P$2, '[1]09-10-11'!$A$4:$EA$4, 0))</f>
        <v>7583</v>
      </c>
      <c r="Q247" s="141"/>
      <c r="R247" s="141">
        <f>VLOOKUP($B247,'[1]09-10-11'!$A$4:$EA$400,MATCH(R$2, '[1]09-10-11'!$A$4:$EA$4, 0))</f>
        <v>0</v>
      </c>
      <c r="S247" s="141"/>
      <c r="T247" s="141" t="e">
        <f>VLOOKUP($B247,'[1]09-10-11'!$A$4:$EA$400,MATCH(T$2, '[1]09-10-11'!$A$4:$EA$4, 0))</f>
        <v>#N/A</v>
      </c>
      <c r="U247" s="141"/>
      <c r="V247" s="141">
        <f>VLOOKUP($B247,'[1]09-10-11'!$A$4:$EA$400,MATCH(V$2, '[1]09-10-11'!$A$4:$EA$4, 0))</f>
        <v>10083</v>
      </c>
      <c r="W247" s="141"/>
      <c r="X247" s="141">
        <f>VLOOKUP($B247,'[1]09-10-11'!$A$4:$EA$400,MATCH(X$2, '[1]09-10-11'!$A$4:$EA$4, 0))</f>
        <v>7583</v>
      </c>
      <c r="Y247" s="53"/>
      <c r="Z247" s="141">
        <f t="shared" si="76"/>
        <v>-2500</v>
      </c>
      <c r="AA247" s="141"/>
      <c r="AB247" s="298">
        <f t="shared" si="77"/>
        <v>-0.24794208072994151</v>
      </c>
      <c r="AC247" s="256"/>
      <c r="AD247" s="141">
        <f t="shared" si="78"/>
        <v>0</v>
      </c>
      <c r="AE247" s="141"/>
      <c r="AF247" s="298">
        <f t="shared" si="96"/>
        <v>0</v>
      </c>
      <c r="AG247" s="141"/>
      <c r="AH247" s="141">
        <f t="shared" si="80"/>
        <v>0</v>
      </c>
      <c r="AI247" s="141"/>
      <c r="AJ247" s="298">
        <f t="shared" si="97"/>
        <v>0</v>
      </c>
      <c r="AK247" s="257"/>
      <c r="AL247" s="141">
        <f t="shared" si="82"/>
        <v>7583</v>
      </c>
      <c r="AM247" s="141"/>
      <c r="AN247" s="298" t="str">
        <f t="shared" si="83"/>
        <v>---</v>
      </c>
      <c r="AP247" s="283" t="str">
        <f t="shared" si="84"/>
        <v/>
      </c>
      <c r="AQ247" s="283"/>
      <c r="AR247" s="300" t="e">
        <f t="shared" si="85"/>
        <v>#N/A</v>
      </c>
      <c r="AS247" s="141"/>
      <c r="AT247" s="141" t="str">
        <f t="shared" si="86"/>
        <v/>
      </c>
      <c r="AU247" s="141"/>
      <c r="AV247" s="298" t="e">
        <f t="shared" si="87"/>
        <v>#N/A</v>
      </c>
      <c r="AW247" s="141"/>
      <c r="AX247" s="141">
        <f t="shared" si="88"/>
        <v>2500</v>
      </c>
      <c r="AY247" s="141"/>
      <c r="AZ247" s="298">
        <f t="shared" si="98"/>
        <v>0.32968482131082677</v>
      </c>
      <c r="BA247" s="141"/>
      <c r="BB247" s="141">
        <f t="shared" si="90"/>
        <v>2500</v>
      </c>
      <c r="BC247" s="141"/>
      <c r="BD247" s="298">
        <f t="shared" si="99"/>
        <v>0.32968482131082677</v>
      </c>
      <c r="BE247" s="141"/>
      <c r="BF247" s="141">
        <f t="shared" si="92"/>
        <v>10083</v>
      </c>
      <c r="BG247" s="141"/>
      <c r="BH247" s="298" t="str">
        <f t="shared" si="93"/>
        <v>---</v>
      </c>
      <c r="BJ247" s="283" t="str">
        <f t="shared" si="94"/>
        <v/>
      </c>
      <c r="BK247" s="283"/>
      <c r="BL247" s="300" t="e">
        <f t="shared" si="95"/>
        <v>#N/A</v>
      </c>
      <c r="BM247" s="141"/>
    </row>
    <row r="248" spans="1:65" ht="15.75" customHeight="1">
      <c r="B248" s="364">
        <v>129.001</v>
      </c>
      <c r="C248" s="21" t="s">
        <v>18</v>
      </c>
      <c r="D248" s="101" t="s">
        <v>245</v>
      </c>
      <c r="E248" s="101"/>
      <c r="F248" s="101"/>
      <c r="G248" s="101"/>
      <c r="H248" s="101"/>
      <c r="I248" s="101"/>
      <c r="J248" s="101"/>
      <c r="K248" s="24"/>
      <c r="L248" s="26" t="s">
        <v>29</v>
      </c>
      <c r="M248" s="207"/>
      <c r="N248" s="139">
        <f>VLOOKUP($B248,'[1]09-10-11'!$A$4:$EA$400,MATCH(N$2, '[1]09-10-11'!$A$4:$EA$4, 0))</f>
        <v>0</v>
      </c>
      <c r="O248" s="53"/>
      <c r="P248" s="139">
        <f>VLOOKUP($B248,'[1]09-10-11'!$A$4:$EA$400,MATCH(P$2, '[1]09-10-11'!$A$4:$EA$4, 0))</f>
        <v>0</v>
      </c>
      <c r="Q248" s="139"/>
      <c r="R248" s="139">
        <f>VLOOKUP($B248,'[1]09-10-11'!$A$4:$EA$400,MATCH(R$2, '[1]09-10-11'!$A$4:$EA$4, 0))</f>
        <v>0</v>
      </c>
      <c r="S248" s="139"/>
      <c r="T248" s="139" t="e">
        <f>VLOOKUP($B248,'[1]09-10-11'!$A$4:$EA$400,MATCH(T$2, '[1]09-10-11'!$A$4:$EA$4, 0))</f>
        <v>#N/A</v>
      </c>
      <c r="U248" s="139"/>
      <c r="V248" s="139">
        <f>VLOOKUP($B248,'[1]09-10-11'!$A$4:$EA$400,MATCH(V$2, '[1]09-10-11'!$A$4:$EA$4, 0))</f>
        <v>0</v>
      </c>
      <c r="W248" s="139"/>
      <c r="X248" s="139">
        <f>VLOOKUP($B248,'[1]09-10-11'!$A$4:$EA$400,MATCH(X$2, '[1]09-10-11'!$A$4:$EA$4, 0))</f>
        <v>0</v>
      </c>
      <c r="Y248" s="53"/>
      <c r="Z248" s="139">
        <f t="shared" si="76"/>
        <v>0</v>
      </c>
      <c r="AA248" s="139"/>
      <c r="AB248" s="297" t="str">
        <f t="shared" si="77"/>
        <v>---</v>
      </c>
      <c r="AC248" s="262"/>
      <c r="AD248" s="139">
        <f t="shared" si="78"/>
        <v>0</v>
      </c>
      <c r="AE248" s="139"/>
      <c r="AF248" s="297" t="str">
        <f t="shared" si="96"/>
        <v>---</v>
      </c>
      <c r="AG248" s="139"/>
      <c r="AH248" s="139">
        <f t="shared" si="80"/>
        <v>0</v>
      </c>
      <c r="AI248" s="139"/>
      <c r="AJ248" s="297" t="str">
        <f t="shared" si="97"/>
        <v>---</v>
      </c>
      <c r="AK248" s="262"/>
      <c r="AL248" s="139">
        <f t="shared" si="82"/>
        <v>0</v>
      </c>
      <c r="AM248" s="139"/>
      <c r="AN248" s="297" t="str">
        <f t="shared" si="83"/>
        <v>---</v>
      </c>
      <c r="AP248" s="139" t="str">
        <f t="shared" si="84"/>
        <v/>
      </c>
      <c r="AQ248" s="139"/>
      <c r="AR248" s="297" t="e">
        <f t="shared" si="85"/>
        <v>#N/A</v>
      </c>
      <c r="AS248" s="139"/>
      <c r="AT248" s="139" t="str">
        <f t="shared" si="86"/>
        <v/>
      </c>
      <c r="AU248" s="139"/>
      <c r="AV248" s="297" t="e">
        <f t="shared" si="87"/>
        <v>#N/A</v>
      </c>
      <c r="AW248" s="139"/>
      <c r="AX248" s="139">
        <f t="shared" si="88"/>
        <v>0</v>
      </c>
      <c r="AY248" s="139"/>
      <c r="AZ248" s="297" t="str">
        <f t="shared" si="98"/>
        <v>---</v>
      </c>
      <c r="BA248" s="139"/>
      <c r="BB248" s="139">
        <f t="shared" si="90"/>
        <v>0</v>
      </c>
      <c r="BC248" s="139"/>
      <c r="BD248" s="297" t="str">
        <f t="shared" si="99"/>
        <v>---</v>
      </c>
      <c r="BE248" s="139"/>
      <c r="BF248" s="139">
        <f t="shared" si="92"/>
        <v>0</v>
      </c>
      <c r="BG248" s="139"/>
      <c r="BH248" s="297" t="str">
        <f t="shared" si="93"/>
        <v>---</v>
      </c>
      <c r="BJ248" s="139" t="str">
        <f t="shared" si="94"/>
        <v/>
      </c>
      <c r="BK248" s="139"/>
      <c r="BL248" s="297" t="e">
        <f t="shared" si="95"/>
        <v>#N/A</v>
      </c>
      <c r="BM248" s="139"/>
    </row>
    <row r="249" spans="1:65" ht="15.75" customHeight="1">
      <c r="B249" s="365"/>
      <c r="C249" s="23"/>
      <c r="D249" s="101"/>
      <c r="E249" s="101"/>
      <c r="F249" s="101"/>
      <c r="G249" s="101"/>
      <c r="H249" s="101"/>
      <c r="I249" s="101"/>
      <c r="J249" s="101"/>
      <c r="K249" s="24"/>
      <c r="L249" s="102"/>
      <c r="M249" s="207"/>
      <c r="N249" s="207"/>
      <c r="O249" s="142"/>
      <c r="P249" s="207"/>
      <c r="Q249" s="207"/>
      <c r="R249" s="237"/>
      <c r="S249" s="237"/>
      <c r="T249" s="237"/>
      <c r="U249" s="207"/>
      <c r="V249" s="237"/>
      <c r="W249" s="237"/>
      <c r="X249" s="237"/>
      <c r="Y249" s="237"/>
      <c r="Z249" s="139" t="str">
        <f t="shared" si="76"/>
        <v/>
      </c>
      <c r="AA249" s="207"/>
      <c r="AB249" s="297" t="str">
        <f t="shared" si="77"/>
        <v/>
      </c>
      <c r="AC249" s="262"/>
      <c r="AD249" s="139" t="str">
        <f t="shared" si="78"/>
        <v/>
      </c>
      <c r="AE249" s="207"/>
      <c r="AF249" s="297" t="str">
        <f t="shared" si="96"/>
        <v/>
      </c>
      <c r="AG249" s="207"/>
      <c r="AH249" s="139" t="str">
        <f t="shared" si="80"/>
        <v/>
      </c>
      <c r="AI249" s="207"/>
      <c r="AJ249" s="297" t="str">
        <f t="shared" si="97"/>
        <v/>
      </c>
      <c r="AK249" s="262"/>
      <c r="AL249" s="139" t="str">
        <f t="shared" si="82"/>
        <v/>
      </c>
      <c r="AM249" s="207"/>
      <c r="AN249" s="297" t="str">
        <f t="shared" si="83"/>
        <v/>
      </c>
      <c r="AP249" s="139" t="str">
        <f t="shared" si="84"/>
        <v/>
      </c>
      <c r="AQ249" s="207"/>
      <c r="AR249" s="297" t="str">
        <f t="shared" si="85"/>
        <v/>
      </c>
      <c r="AS249" s="207"/>
      <c r="AT249" s="139" t="str">
        <f t="shared" si="86"/>
        <v/>
      </c>
      <c r="AU249" s="207"/>
      <c r="AV249" s="297" t="str">
        <f t="shared" si="87"/>
        <v/>
      </c>
      <c r="AW249" s="207"/>
      <c r="AX249" s="139" t="str">
        <f t="shared" si="88"/>
        <v/>
      </c>
      <c r="AY249" s="207"/>
      <c r="AZ249" s="297" t="str">
        <f t="shared" si="98"/>
        <v/>
      </c>
      <c r="BA249" s="207"/>
      <c r="BB249" s="139" t="str">
        <f t="shared" si="90"/>
        <v/>
      </c>
      <c r="BC249" s="207"/>
      <c r="BD249" s="297" t="str">
        <f t="shared" si="99"/>
        <v/>
      </c>
      <c r="BE249" s="207"/>
      <c r="BF249" s="139" t="str">
        <f t="shared" si="92"/>
        <v/>
      </c>
      <c r="BG249" s="207"/>
      <c r="BH249" s="297" t="str">
        <f t="shared" si="93"/>
        <v/>
      </c>
      <c r="BJ249" s="139" t="str">
        <f t="shared" si="94"/>
        <v/>
      </c>
      <c r="BK249" s="207"/>
      <c r="BL249" s="297" t="str">
        <f t="shared" si="95"/>
        <v/>
      </c>
      <c r="BM249" s="207"/>
    </row>
    <row r="250" spans="1:65" ht="15.75" customHeight="1">
      <c r="B250" s="365"/>
      <c r="C250" s="23"/>
      <c r="D250" s="101"/>
      <c r="E250" s="101"/>
      <c r="F250" s="101"/>
      <c r="G250" s="103" t="s">
        <v>276</v>
      </c>
      <c r="H250" s="103"/>
      <c r="I250" s="35"/>
      <c r="J250" s="35"/>
      <c r="K250" s="36"/>
      <c r="L250" s="37" t="s">
        <v>29</v>
      </c>
      <c r="M250" s="215"/>
      <c r="N250" s="150">
        <f>+N236+N245+N247</f>
        <v>12522358</v>
      </c>
      <c r="O250" s="119"/>
      <c r="P250" s="150">
        <f>+P236+P245+P247</f>
        <v>12822358</v>
      </c>
      <c r="Q250" s="150"/>
      <c r="R250" s="150">
        <f>+R236+R245+R247</f>
        <v>13024510</v>
      </c>
      <c r="S250" s="150"/>
      <c r="T250" s="150" t="e">
        <f>+T236+T245+T247</f>
        <v>#N/A</v>
      </c>
      <c r="U250" s="150"/>
      <c r="V250" s="150">
        <f>+V236+V245+V247</f>
        <v>12976858</v>
      </c>
      <c r="W250" s="150"/>
      <c r="X250" s="150">
        <f>+X236+X245+X247</f>
        <v>12832358</v>
      </c>
      <c r="Y250" s="146"/>
      <c r="Z250" s="150">
        <f t="shared" si="76"/>
        <v>-144500</v>
      </c>
      <c r="AA250" s="150"/>
      <c r="AB250" s="301">
        <f t="shared" si="77"/>
        <v>-1.1135206996947922E-2</v>
      </c>
      <c r="AC250" s="260"/>
      <c r="AD250" s="150">
        <f t="shared" si="78"/>
        <v>10000</v>
      </c>
      <c r="AE250" s="150"/>
      <c r="AF250" s="301">
        <f t="shared" si="96"/>
        <v>7.7988775543458289E-4</v>
      </c>
      <c r="AG250" s="150"/>
      <c r="AH250" s="150">
        <f t="shared" si="80"/>
        <v>310000</v>
      </c>
      <c r="AI250" s="150"/>
      <c r="AJ250" s="301">
        <f t="shared" si="97"/>
        <v>2.475572092732059E-2</v>
      </c>
      <c r="AK250" s="260"/>
      <c r="AL250" s="150">
        <f t="shared" si="82"/>
        <v>-192152</v>
      </c>
      <c r="AM250" s="150"/>
      <c r="AN250" s="301">
        <f t="shared" si="83"/>
        <v>-1.4753107794458264E-2</v>
      </c>
      <c r="AP250" s="150" t="str">
        <f t="shared" si="84"/>
        <v/>
      </c>
      <c r="AQ250" s="150"/>
      <c r="AR250" s="301" t="e">
        <f t="shared" si="85"/>
        <v>#N/A</v>
      </c>
      <c r="AS250" s="150"/>
      <c r="AT250" s="150" t="str">
        <f t="shared" si="86"/>
        <v/>
      </c>
      <c r="AU250" s="150"/>
      <c r="AV250" s="301" t="e">
        <f t="shared" si="87"/>
        <v>#N/A</v>
      </c>
      <c r="AW250" s="150"/>
      <c r="AX250" s="150">
        <f t="shared" si="88"/>
        <v>454500</v>
      </c>
      <c r="AY250" s="150"/>
      <c r="AZ250" s="301">
        <f t="shared" si="98"/>
        <v>3.6295081166023202E-2</v>
      </c>
      <c r="BA250" s="150"/>
      <c r="BB250" s="150">
        <f t="shared" si="90"/>
        <v>154500</v>
      </c>
      <c r="BC250" s="150"/>
      <c r="BD250" s="301">
        <f t="shared" si="99"/>
        <v>1.2049265821465927E-2</v>
      </c>
      <c r="BE250" s="150"/>
      <c r="BF250" s="150">
        <f t="shared" si="92"/>
        <v>-47652</v>
      </c>
      <c r="BG250" s="150"/>
      <c r="BH250" s="301">
        <f t="shared" si="93"/>
        <v>-3.6586405169944936E-3</v>
      </c>
      <c r="BJ250" s="150" t="str">
        <f t="shared" si="94"/>
        <v/>
      </c>
      <c r="BK250" s="150"/>
      <c r="BL250" s="301" t="e">
        <f t="shared" si="95"/>
        <v>#N/A</v>
      </c>
      <c r="BM250" s="150"/>
    </row>
    <row r="251" spans="1:65" ht="15.75" customHeight="1">
      <c r="B251" s="365"/>
      <c r="C251" s="23"/>
      <c r="D251" s="101"/>
      <c r="E251" s="101"/>
      <c r="F251" s="101"/>
      <c r="G251" s="101" t="s">
        <v>48</v>
      </c>
      <c r="H251" s="101"/>
      <c r="I251" s="101"/>
      <c r="J251" s="101"/>
      <c r="K251" s="101"/>
      <c r="L251" s="102" t="s">
        <v>29</v>
      </c>
      <c r="M251" s="207"/>
      <c r="N251" s="139">
        <f>SUM(N252:N253)</f>
        <v>12522358</v>
      </c>
      <c r="O251" s="142"/>
      <c r="P251" s="139">
        <f>SUM(P252:P253)</f>
        <v>12822358</v>
      </c>
      <c r="Q251" s="139"/>
      <c r="R251" s="139">
        <f>SUM(R252:R253)</f>
        <v>12883710</v>
      </c>
      <c r="S251" s="139"/>
      <c r="T251" s="139" t="e">
        <f>SUM(T252:T253)</f>
        <v>#N/A</v>
      </c>
      <c r="U251" s="139"/>
      <c r="V251" s="139">
        <f>SUM(V252:V253)</f>
        <v>12976858</v>
      </c>
      <c r="W251" s="139"/>
      <c r="X251" s="139">
        <f>SUM(X252:X253)</f>
        <v>12832358</v>
      </c>
      <c r="Y251" s="53"/>
      <c r="Z251" s="139">
        <f t="shared" si="76"/>
        <v>-144500</v>
      </c>
      <c r="AA251" s="139"/>
      <c r="AB251" s="297">
        <f t="shared" si="77"/>
        <v>-1.1135206996947922E-2</v>
      </c>
      <c r="AC251" s="262"/>
      <c r="AD251" s="139">
        <f t="shared" si="78"/>
        <v>10000</v>
      </c>
      <c r="AE251" s="139"/>
      <c r="AF251" s="297">
        <f t="shared" si="96"/>
        <v>7.7988775543458289E-4</v>
      </c>
      <c r="AG251" s="139"/>
      <c r="AH251" s="139">
        <f t="shared" si="80"/>
        <v>310000</v>
      </c>
      <c r="AI251" s="139"/>
      <c r="AJ251" s="297">
        <f t="shared" si="97"/>
        <v>2.475572092732059E-2</v>
      </c>
      <c r="AK251" s="262"/>
      <c r="AL251" s="139">
        <f t="shared" si="82"/>
        <v>-51352</v>
      </c>
      <c r="AM251" s="139"/>
      <c r="AN251" s="297">
        <f t="shared" si="83"/>
        <v>-3.9858084356136914E-3</v>
      </c>
      <c r="AP251" s="139" t="str">
        <f t="shared" si="84"/>
        <v/>
      </c>
      <c r="AQ251" s="139"/>
      <c r="AR251" s="297" t="e">
        <f t="shared" si="85"/>
        <v>#N/A</v>
      </c>
      <c r="AS251" s="139"/>
      <c r="AT251" s="139" t="str">
        <f t="shared" si="86"/>
        <v/>
      </c>
      <c r="AU251" s="139"/>
      <c r="AV251" s="297" t="e">
        <f t="shared" si="87"/>
        <v>#N/A</v>
      </c>
      <c r="AW251" s="139"/>
      <c r="AX251" s="139">
        <f t="shared" si="88"/>
        <v>454500</v>
      </c>
      <c r="AY251" s="139"/>
      <c r="AZ251" s="297">
        <f t="shared" si="98"/>
        <v>3.6295081166023202E-2</v>
      </c>
      <c r="BA251" s="139"/>
      <c r="BB251" s="139">
        <f t="shared" si="90"/>
        <v>154500</v>
      </c>
      <c r="BC251" s="139"/>
      <c r="BD251" s="297">
        <f t="shared" si="99"/>
        <v>1.2049265821465927E-2</v>
      </c>
      <c r="BE251" s="139"/>
      <c r="BF251" s="139">
        <f t="shared" si="92"/>
        <v>93148</v>
      </c>
      <c r="BG251" s="139"/>
      <c r="BH251" s="297">
        <f t="shared" si="93"/>
        <v>7.2299050506414719E-3</v>
      </c>
      <c r="BJ251" s="139" t="str">
        <f t="shared" si="94"/>
        <v/>
      </c>
      <c r="BK251" s="139"/>
      <c r="BL251" s="297" t="e">
        <f t="shared" si="95"/>
        <v>#N/A</v>
      </c>
      <c r="BM251" s="139"/>
    </row>
    <row r="252" spans="1:65" ht="15.75" customHeight="1">
      <c r="B252" s="365"/>
      <c r="C252" s="23"/>
      <c r="D252" s="101"/>
      <c r="E252" s="101"/>
      <c r="F252" s="101"/>
      <c r="G252" s="101"/>
      <c r="H252" s="101" t="s">
        <v>257</v>
      </c>
      <c r="I252" s="101"/>
      <c r="J252" s="101"/>
      <c r="K252" s="101"/>
      <c r="L252" s="102"/>
      <c r="M252" s="207"/>
      <c r="N252" s="139">
        <f>N250-N229</f>
        <v>3238975</v>
      </c>
      <c r="O252" s="142"/>
      <c r="P252" s="139">
        <f>P250-P229</f>
        <v>3538975</v>
      </c>
      <c r="Q252" s="139"/>
      <c r="R252" s="139">
        <f>R250-R229</f>
        <v>3600327</v>
      </c>
      <c r="S252" s="139"/>
      <c r="T252" s="139" t="e">
        <f>T250-T229</f>
        <v>#N/A</v>
      </c>
      <c r="U252" s="139"/>
      <c r="V252" s="139">
        <f>V250-V229</f>
        <v>3693475</v>
      </c>
      <c r="W252" s="139"/>
      <c r="X252" s="139">
        <f>X250-X229</f>
        <v>3548975</v>
      </c>
      <c r="Y252" s="53"/>
      <c r="Z252" s="139">
        <f t="shared" si="76"/>
        <v>-144500</v>
      </c>
      <c r="AA252" s="139"/>
      <c r="AB252" s="297">
        <f t="shared" si="77"/>
        <v>-3.9123048078029465E-2</v>
      </c>
      <c r="AC252" s="262"/>
      <c r="AD252" s="139">
        <f t="shared" si="78"/>
        <v>10000</v>
      </c>
      <c r="AE252" s="139"/>
      <c r="AF252" s="297">
        <f t="shared" si="96"/>
        <v>2.825676926228704E-3</v>
      </c>
      <c r="AG252" s="139"/>
      <c r="AH252" s="139">
        <f t="shared" si="80"/>
        <v>310000</v>
      </c>
      <c r="AI252" s="139"/>
      <c r="AJ252" s="297">
        <f t="shared" si="97"/>
        <v>9.5709290747844511E-2</v>
      </c>
      <c r="AK252" s="262"/>
      <c r="AL252" s="139">
        <f t="shared" si="82"/>
        <v>-51352</v>
      </c>
      <c r="AM252" s="139"/>
      <c r="AN252" s="297">
        <f t="shared" si="83"/>
        <v>-1.4263148875088283E-2</v>
      </c>
      <c r="AP252" s="139" t="str">
        <f t="shared" si="84"/>
        <v/>
      </c>
      <c r="AQ252" s="139"/>
      <c r="AR252" s="297" t="e">
        <f t="shared" si="85"/>
        <v>#N/A</v>
      </c>
      <c r="AS252" s="139"/>
      <c r="AT252" s="139" t="str">
        <f t="shared" si="86"/>
        <v/>
      </c>
      <c r="AU252" s="139"/>
      <c r="AV252" s="297" t="e">
        <f t="shared" si="87"/>
        <v>#N/A</v>
      </c>
      <c r="AW252" s="139"/>
      <c r="AX252" s="139">
        <f t="shared" si="88"/>
        <v>454500</v>
      </c>
      <c r="AY252" s="139"/>
      <c r="AZ252" s="297">
        <f t="shared" si="98"/>
        <v>0.14032216982224321</v>
      </c>
      <c r="BA252" s="139"/>
      <c r="BB252" s="139">
        <f t="shared" si="90"/>
        <v>154500</v>
      </c>
      <c r="BC252" s="139"/>
      <c r="BD252" s="297">
        <f t="shared" si="99"/>
        <v>4.36567085102324E-2</v>
      </c>
      <c r="BE252" s="139"/>
      <c r="BF252" s="139">
        <f t="shared" si="92"/>
        <v>93148</v>
      </c>
      <c r="BG252" s="139"/>
      <c r="BH252" s="297">
        <f t="shared" si="93"/>
        <v>2.5872094395870127E-2</v>
      </c>
      <c r="BJ252" s="139" t="str">
        <f t="shared" si="94"/>
        <v/>
      </c>
      <c r="BK252" s="139"/>
      <c r="BL252" s="297" t="e">
        <f t="shared" si="95"/>
        <v>#N/A</v>
      </c>
      <c r="BM252" s="139"/>
    </row>
    <row r="253" spans="1:65" ht="15.75" customHeight="1">
      <c r="B253" s="365"/>
      <c r="C253" s="23"/>
      <c r="D253" s="101"/>
      <c r="E253" s="101"/>
      <c r="F253" s="101"/>
      <c r="G253" s="101"/>
      <c r="H253" s="101" t="s">
        <v>317</v>
      </c>
      <c r="I253" s="101"/>
      <c r="J253" s="101"/>
      <c r="K253" s="101"/>
      <c r="L253" s="102"/>
      <c r="M253" s="207"/>
      <c r="N253" s="139">
        <v>9283383</v>
      </c>
      <c r="O253" s="142"/>
      <c r="P253" s="139">
        <v>9283383</v>
      </c>
      <c r="Q253" s="139"/>
      <c r="R253" s="139">
        <v>9283383</v>
      </c>
      <c r="S253" s="139"/>
      <c r="T253" s="139">
        <v>9283383</v>
      </c>
      <c r="U253" s="139"/>
      <c r="V253" s="139">
        <v>9283383</v>
      </c>
      <c r="W253" s="139"/>
      <c r="X253" s="139">
        <v>9283383</v>
      </c>
      <c r="Y253" s="53"/>
      <c r="Z253" s="139">
        <f t="shared" si="76"/>
        <v>0</v>
      </c>
      <c r="AA253" s="139"/>
      <c r="AB253" s="297">
        <f t="shared" si="77"/>
        <v>0</v>
      </c>
      <c r="AC253" s="262"/>
      <c r="AD253" s="139">
        <f t="shared" si="78"/>
        <v>0</v>
      </c>
      <c r="AE253" s="139"/>
      <c r="AF253" s="297">
        <f t="shared" si="96"/>
        <v>0</v>
      </c>
      <c r="AG253" s="139"/>
      <c r="AH253" s="139">
        <f t="shared" si="80"/>
        <v>0</v>
      </c>
      <c r="AI253" s="139"/>
      <c r="AJ253" s="297">
        <f t="shared" si="97"/>
        <v>0</v>
      </c>
      <c r="AK253" s="262"/>
      <c r="AL253" s="139">
        <f t="shared" si="82"/>
        <v>0</v>
      </c>
      <c r="AM253" s="139"/>
      <c r="AN253" s="297">
        <f t="shared" si="83"/>
        <v>0</v>
      </c>
      <c r="AP253" s="139">
        <f t="shared" si="84"/>
        <v>0</v>
      </c>
      <c r="AQ253" s="139"/>
      <c r="AR253" s="297">
        <f t="shared" si="85"/>
        <v>0</v>
      </c>
      <c r="AS253" s="139"/>
      <c r="AT253" s="139">
        <f t="shared" si="86"/>
        <v>0</v>
      </c>
      <c r="AU253" s="139"/>
      <c r="AV253" s="297">
        <f t="shared" si="87"/>
        <v>0</v>
      </c>
      <c r="AW253" s="139"/>
      <c r="AX253" s="139">
        <f t="shared" si="88"/>
        <v>0</v>
      </c>
      <c r="AY253" s="139"/>
      <c r="AZ253" s="297">
        <f t="shared" si="98"/>
        <v>0</v>
      </c>
      <c r="BA253" s="139"/>
      <c r="BB253" s="139">
        <f t="shared" si="90"/>
        <v>0</v>
      </c>
      <c r="BC253" s="139"/>
      <c r="BD253" s="297">
        <f t="shared" si="99"/>
        <v>0</v>
      </c>
      <c r="BE253" s="139"/>
      <c r="BF253" s="139">
        <f t="shared" si="92"/>
        <v>0</v>
      </c>
      <c r="BG253" s="139"/>
      <c r="BH253" s="297">
        <f t="shared" si="93"/>
        <v>0</v>
      </c>
      <c r="BJ253" s="139">
        <f t="shared" si="94"/>
        <v>0</v>
      </c>
      <c r="BK253" s="139"/>
      <c r="BL253" s="297">
        <f t="shared" si="95"/>
        <v>0</v>
      </c>
      <c r="BM253" s="139"/>
    </row>
    <row r="254" spans="1:65" ht="15.75" customHeight="1">
      <c r="B254" s="365"/>
      <c r="C254" s="23"/>
      <c r="D254" s="101"/>
      <c r="E254" s="101"/>
      <c r="F254" s="101"/>
      <c r="G254" s="101"/>
      <c r="H254" s="101"/>
      <c r="I254" s="101"/>
      <c r="J254" s="101"/>
      <c r="K254" s="24"/>
      <c r="L254" s="102"/>
      <c r="M254" s="207"/>
      <c r="N254" s="207"/>
      <c r="O254" s="142"/>
      <c r="P254" s="207"/>
      <c r="Q254" s="207"/>
      <c r="R254" s="237"/>
      <c r="S254" s="237"/>
      <c r="T254" s="237"/>
      <c r="U254" s="207"/>
      <c r="V254" s="237"/>
      <c r="W254" s="237"/>
      <c r="X254" s="237"/>
      <c r="Y254" s="237"/>
      <c r="Z254" s="139" t="str">
        <f t="shared" si="76"/>
        <v/>
      </c>
      <c r="AA254" s="207"/>
      <c r="AB254" s="297" t="str">
        <f t="shared" si="77"/>
        <v/>
      </c>
      <c r="AC254" s="262"/>
      <c r="AD254" s="139" t="str">
        <f t="shared" si="78"/>
        <v/>
      </c>
      <c r="AE254" s="207"/>
      <c r="AF254" s="297" t="str">
        <f t="shared" si="96"/>
        <v/>
      </c>
      <c r="AG254" s="207"/>
      <c r="AH254" s="139" t="str">
        <f t="shared" si="80"/>
        <v/>
      </c>
      <c r="AI254" s="207"/>
      <c r="AJ254" s="297" t="str">
        <f t="shared" si="97"/>
        <v/>
      </c>
      <c r="AK254" s="262"/>
      <c r="AL254" s="139" t="str">
        <f t="shared" si="82"/>
        <v/>
      </c>
      <c r="AM254" s="207"/>
      <c r="AN254" s="297" t="str">
        <f t="shared" si="83"/>
        <v/>
      </c>
      <c r="AP254" s="139" t="str">
        <f t="shared" si="84"/>
        <v/>
      </c>
      <c r="AQ254" s="207"/>
      <c r="AR254" s="297" t="str">
        <f t="shared" si="85"/>
        <v/>
      </c>
      <c r="AS254" s="207"/>
      <c r="AT254" s="139" t="str">
        <f t="shared" si="86"/>
        <v/>
      </c>
      <c r="AU254" s="207"/>
      <c r="AV254" s="297" t="str">
        <f t="shared" si="87"/>
        <v/>
      </c>
      <c r="AW254" s="207"/>
      <c r="AX254" s="139" t="str">
        <f t="shared" si="88"/>
        <v/>
      </c>
      <c r="AY254" s="207"/>
      <c r="AZ254" s="297" t="str">
        <f t="shared" si="98"/>
        <v/>
      </c>
      <c r="BA254" s="207"/>
      <c r="BB254" s="139" t="str">
        <f t="shared" si="90"/>
        <v/>
      </c>
      <c r="BC254" s="207"/>
      <c r="BD254" s="297" t="str">
        <f t="shared" si="99"/>
        <v/>
      </c>
      <c r="BE254" s="207"/>
      <c r="BF254" s="139" t="str">
        <f t="shared" si="92"/>
        <v/>
      </c>
      <c r="BG254" s="207"/>
      <c r="BH254" s="297" t="str">
        <f t="shared" si="93"/>
        <v/>
      </c>
      <c r="BJ254" s="139" t="str">
        <f t="shared" si="94"/>
        <v/>
      </c>
      <c r="BK254" s="207"/>
      <c r="BL254" s="297" t="str">
        <f t="shared" si="95"/>
        <v/>
      </c>
      <c r="BM254" s="207"/>
    </row>
    <row r="255" spans="1:65" s="98" customFormat="1" ht="15.75" customHeight="1">
      <c r="A255" s="84"/>
      <c r="B255" s="368"/>
      <c r="C255" s="276"/>
      <c r="E255" s="105"/>
      <c r="F255" s="105"/>
      <c r="G255" s="105"/>
      <c r="H255" s="105"/>
      <c r="I255" s="105"/>
      <c r="J255" s="105"/>
      <c r="K255" s="105"/>
      <c r="L255" s="106"/>
      <c r="M255" s="237"/>
      <c r="N255" s="139"/>
      <c r="O255" s="143"/>
      <c r="P255" s="139"/>
      <c r="Q255" s="237"/>
      <c r="R255" s="164"/>
      <c r="S255" s="164"/>
      <c r="T255" s="164"/>
      <c r="U255" s="237"/>
      <c r="V255" s="164"/>
      <c r="W255" s="164"/>
      <c r="X255" s="164"/>
      <c r="Y255" s="398"/>
      <c r="Z255" s="139" t="str">
        <f t="shared" si="76"/>
        <v/>
      </c>
      <c r="AA255" s="237"/>
      <c r="AB255" s="297" t="str">
        <f t="shared" si="77"/>
        <v/>
      </c>
      <c r="AC255" s="262"/>
      <c r="AD255" s="139" t="str">
        <f t="shared" si="78"/>
        <v/>
      </c>
      <c r="AE255" s="237"/>
      <c r="AF255" s="297" t="str">
        <f t="shared" si="96"/>
        <v/>
      </c>
      <c r="AG255" s="237"/>
      <c r="AH255" s="139" t="str">
        <f t="shared" si="80"/>
        <v/>
      </c>
      <c r="AI255" s="237"/>
      <c r="AJ255" s="297" t="str">
        <f t="shared" si="97"/>
        <v/>
      </c>
      <c r="AK255" s="262"/>
      <c r="AL255" s="139" t="str">
        <f t="shared" si="82"/>
        <v/>
      </c>
      <c r="AM255" s="237"/>
      <c r="AN255" s="297" t="str">
        <f t="shared" si="83"/>
        <v/>
      </c>
      <c r="AP255" s="139" t="str">
        <f t="shared" si="84"/>
        <v/>
      </c>
      <c r="AQ255" s="237"/>
      <c r="AR255" s="297" t="str">
        <f t="shared" si="85"/>
        <v/>
      </c>
      <c r="AS255" s="237"/>
      <c r="AT255" s="139" t="str">
        <f t="shared" si="86"/>
        <v/>
      </c>
      <c r="AU255" s="237"/>
      <c r="AV255" s="297" t="str">
        <f t="shared" si="87"/>
        <v/>
      </c>
      <c r="AW255" s="237"/>
      <c r="AX255" s="139" t="str">
        <f t="shared" si="88"/>
        <v/>
      </c>
      <c r="AY255" s="237"/>
      <c r="AZ255" s="297" t="str">
        <f t="shared" si="98"/>
        <v/>
      </c>
      <c r="BA255" s="237"/>
      <c r="BB255" s="139" t="str">
        <f t="shared" si="90"/>
        <v/>
      </c>
      <c r="BC255" s="237"/>
      <c r="BD255" s="297" t="str">
        <f t="shared" si="99"/>
        <v/>
      </c>
      <c r="BE255" s="237"/>
      <c r="BF255" s="139" t="str">
        <f t="shared" si="92"/>
        <v/>
      </c>
      <c r="BG255" s="237"/>
      <c r="BH255" s="297" t="str">
        <f t="shared" si="93"/>
        <v/>
      </c>
      <c r="BJ255" s="139" t="str">
        <f t="shared" si="94"/>
        <v/>
      </c>
      <c r="BK255" s="237"/>
      <c r="BL255" s="297" t="str">
        <f t="shared" si="95"/>
        <v/>
      </c>
      <c r="BM255" s="237"/>
    </row>
    <row r="256" spans="1:65" ht="15.75" customHeight="1">
      <c r="B256" s="365"/>
      <c r="C256" s="200"/>
      <c r="D256" s="211"/>
      <c r="E256" s="101"/>
      <c r="F256" s="101"/>
      <c r="G256" s="101"/>
      <c r="H256" s="101"/>
      <c r="I256" s="101"/>
      <c r="J256" s="101"/>
      <c r="K256" s="101"/>
      <c r="L256" s="102"/>
      <c r="M256" s="207"/>
      <c r="N256" s="207"/>
      <c r="O256" s="142"/>
      <c r="P256" s="207"/>
      <c r="Q256" s="207"/>
      <c r="R256" s="237"/>
      <c r="S256" s="237"/>
      <c r="T256" s="237"/>
      <c r="U256" s="207"/>
      <c r="V256" s="237"/>
      <c r="W256" s="237"/>
      <c r="X256" s="237"/>
      <c r="Y256" s="237"/>
      <c r="Z256" s="139"/>
      <c r="AA256" s="207"/>
      <c r="AB256" s="297" t="str">
        <f t="shared" si="77"/>
        <v/>
      </c>
      <c r="AC256" s="262"/>
      <c r="AD256" s="139"/>
      <c r="AE256" s="207"/>
      <c r="AF256" s="297" t="str">
        <f t="shared" si="96"/>
        <v/>
      </c>
      <c r="AG256" s="207"/>
      <c r="AH256" s="139"/>
      <c r="AI256" s="207"/>
      <c r="AJ256" s="297" t="str">
        <f t="shared" si="97"/>
        <v/>
      </c>
      <c r="AK256" s="262"/>
      <c r="AL256" s="139"/>
      <c r="AM256" s="207"/>
      <c r="AN256" s="297" t="str">
        <f t="shared" si="83"/>
        <v/>
      </c>
      <c r="AP256" s="139"/>
      <c r="AQ256" s="207"/>
      <c r="AR256" s="297" t="str">
        <f t="shared" si="85"/>
        <v/>
      </c>
      <c r="AS256" s="207"/>
      <c r="AT256" s="139"/>
      <c r="AU256" s="207"/>
      <c r="AV256" s="297" t="str">
        <f t="shared" si="87"/>
        <v/>
      </c>
      <c r="AW256" s="207"/>
      <c r="AX256" s="139"/>
      <c r="AY256" s="207"/>
      <c r="AZ256" s="297" t="str">
        <f t="shared" si="98"/>
        <v/>
      </c>
      <c r="BA256" s="207"/>
      <c r="BB256" s="139"/>
      <c r="BC256" s="207"/>
      <c r="BD256" s="297" t="str">
        <f t="shared" si="99"/>
        <v/>
      </c>
      <c r="BE256" s="207"/>
      <c r="BF256" s="139"/>
      <c r="BG256" s="207"/>
      <c r="BH256" s="297" t="str">
        <f t="shared" si="93"/>
        <v/>
      </c>
      <c r="BJ256" s="139"/>
      <c r="BK256" s="207"/>
      <c r="BL256" s="297" t="str">
        <f t="shared" si="95"/>
        <v/>
      </c>
      <c r="BM256" s="207"/>
    </row>
    <row r="257" spans="1:65" ht="15.75" customHeight="1">
      <c r="B257" s="365"/>
      <c r="C257" s="200">
        <v>1</v>
      </c>
      <c r="D257" s="208" t="s">
        <v>376</v>
      </c>
      <c r="E257" s="101"/>
      <c r="F257" s="101"/>
      <c r="G257" s="101"/>
      <c r="H257" s="101"/>
      <c r="I257" s="101"/>
      <c r="J257" s="101"/>
      <c r="K257" s="101"/>
      <c r="L257" s="102"/>
      <c r="M257" s="207"/>
      <c r="N257" s="207"/>
      <c r="O257" s="142"/>
      <c r="P257" s="207"/>
      <c r="Q257" s="207"/>
      <c r="R257" s="237"/>
      <c r="S257" s="237"/>
      <c r="T257" s="237"/>
      <c r="U257" s="207"/>
      <c r="V257" s="237"/>
      <c r="W257" s="237"/>
      <c r="X257" s="237"/>
      <c r="Y257" s="237"/>
      <c r="Z257" s="139"/>
      <c r="AA257" s="207"/>
      <c r="AB257" s="297" t="str">
        <f t="shared" si="77"/>
        <v/>
      </c>
      <c r="AC257" s="262"/>
      <c r="AD257" s="139"/>
      <c r="AE257" s="207"/>
      <c r="AF257" s="297" t="str">
        <f t="shared" si="96"/>
        <v/>
      </c>
      <c r="AG257" s="207"/>
      <c r="AH257" s="139"/>
      <c r="AI257" s="207"/>
      <c r="AJ257" s="297" t="str">
        <f t="shared" si="97"/>
        <v/>
      </c>
      <c r="AK257" s="262"/>
      <c r="AL257" s="139"/>
      <c r="AM257" s="207"/>
      <c r="AN257" s="297" t="str">
        <f t="shared" si="83"/>
        <v/>
      </c>
      <c r="AP257" s="139"/>
      <c r="AQ257" s="207"/>
      <c r="AR257" s="297" t="str">
        <f t="shared" si="85"/>
        <v/>
      </c>
      <c r="AS257" s="207"/>
      <c r="AT257" s="139"/>
      <c r="AU257" s="207"/>
      <c r="AV257" s="297" t="str">
        <f t="shared" si="87"/>
        <v/>
      </c>
      <c r="AW257" s="207"/>
      <c r="AX257" s="139"/>
      <c r="AY257" s="207"/>
      <c r="AZ257" s="297" t="str">
        <f t="shared" si="98"/>
        <v/>
      </c>
      <c r="BA257" s="207"/>
      <c r="BB257" s="139"/>
      <c r="BC257" s="207"/>
      <c r="BD257" s="297" t="str">
        <f t="shared" si="99"/>
        <v/>
      </c>
      <c r="BE257" s="207"/>
      <c r="BF257" s="139"/>
      <c r="BG257" s="207"/>
      <c r="BH257" s="297" t="str">
        <f t="shared" si="93"/>
        <v/>
      </c>
      <c r="BJ257" s="139"/>
      <c r="BK257" s="207"/>
      <c r="BL257" s="297" t="str">
        <f t="shared" si="95"/>
        <v/>
      </c>
      <c r="BM257" s="207"/>
    </row>
    <row r="258" spans="1:65" ht="15.75" customHeight="1">
      <c r="B258" s="365"/>
      <c r="C258" s="200"/>
      <c r="D258" s="208"/>
      <c r="E258" s="101"/>
      <c r="F258" s="101"/>
      <c r="G258" s="101"/>
      <c r="H258" s="101"/>
      <c r="I258" s="101"/>
      <c r="J258" s="101"/>
      <c r="K258" s="101"/>
      <c r="L258" s="102"/>
      <c r="M258" s="207"/>
      <c r="N258" s="207"/>
      <c r="O258" s="142"/>
      <c r="P258" s="207"/>
      <c r="Q258" s="207"/>
      <c r="R258" s="237"/>
      <c r="S258" s="237"/>
      <c r="T258" s="237"/>
      <c r="U258" s="207"/>
      <c r="V258" s="237"/>
      <c r="W258" s="237"/>
      <c r="X258" s="237"/>
      <c r="Y258" s="237"/>
      <c r="Z258" s="139"/>
      <c r="AA258" s="207"/>
      <c r="AB258" s="297" t="str">
        <f t="shared" si="77"/>
        <v/>
      </c>
      <c r="AC258" s="262"/>
      <c r="AD258" s="139"/>
      <c r="AE258" s="207"/>
      <c r="AF258" s="297" t="str">
        <f t="shared" si="96"/>
        <v/>
      </c>
      <c r="AG258" s="207"/>
      <c r="AH258" s="139"/>
      <c r="AI258" s="207"/>
      <c r="AJ258" s="297" t="str">
        <f t="shared" si="97"/>
        <v/>
      </c>
      <c r="AK258" s="262"/>
      <c r="AL258" s="139"/>
      <c r="AM258" s="207"/>
      <c r="AN258" s="297" t="str">
        <f t="shared" si="83"/>
        <v/>
      </c>
      <c r="AP258" s="139"/>
      <c r="AQ258" s="207"/>
      <c r="AR258" s="297" t="str">
        <f t="shared" si="85"/>
        <v/>
      </c>
      <c r="AS258" s="207"/>
      <c r="AT258" s="139"/>
      <c r="AU258" s="207"/>
      <c r="AV258" s="297" t="str">
        <f t="shared" si="87"/>
        <v/>
      </c>
      <c r="AW258" s="207"/>
      <c r="AX258" s="139"/>
      <c r="AY258" s="207"/>
      <c r="AZ258" s="297" t="str">
        <f t="shared" si="98"/>
        <v/>
      </c>
      <c r="BA258" s="207"/>
      <c r="BB258" s="139"/>
      <c r="BC258" s="207"/>
      <c r="BD258" s="297" t="str">
        <f t="shared" si="99"/>
        <v/>
      </c>
      <c r="BE258" s="207"/>
      <c r="BF258" s="139"/>
      <c r="BG258" s="207"/>
      <c r="BH258" s="297" t="str">
        <f t="shared" si="93"/>
        <v/>
      </c>
      <c r="BJ258" s="139"/>
      <c r="BK258" s="207"/>
      <c r="BL258" s="297" t="str">
        <f t="shared" si="95"/>
        <v/>
      </c>
      <c r="BM258" s="207"/>
    </row>
    <row r="259" spans="1:65" ht="15.75" customHeight="1">
      <c r="B259" s="365"/>
      <c r="C259" s="24"/>
      <c r="D259" s="101"/>
      <c r="E259" s="101"/>
      <c r="F259" s="101"/>
      <c r="G259" s="101"/>
      <c r="H259" s="101"/>
      <c r="I259" s="101"/>
      <c r="J259" s="101"/>
      <c r="K259" s="27"/>
      <c r="L259" s="102"/>
      <c r="M259" s="207"/>
      <c r="N259" s="207"/>
      <c r="O259" s="142"/>
      <c r="P259" s="207"/>
      <c r="Q259" s="207"/>
      <c r="R259" s="237"/>
      <c r="S259" s="237"/>
      <c r="T259" s="237"/>
      <c r="U259" s="207"/>
      <c r="V259" s="237"/>
      <c r="W259" s="237"/>
      <c r="X259" s="237"/>
      <c r="Y259" s="237"/>
      <c r="Z259" s="139" t="str">
        <f t="shared" ref="Z259:Z291" si="100">IF(AND(ISNUMBER($V259),ISNUMBER($X259)),IF((ABS($V259-$X259))&gt;0.49,$X259-$V259,0),"")</f>
        <v/>
      </c>
      <c r="AA259" s="207"/>
      <c r="AB259" s="297" t="str">
        <f t="shared" si="77"/>
        <v/>
      </c>
      <c r="AC259" s="262"/>
      <c r="AD259" s="139" t="str">
        <f t="shared" ref="AD259:AD291" si="101">IF(AND(ISNUMBER($P259),ISNUMBER($X259)),IF((ABS($P259-$X259))&gt;0.49,$X259-$P259,0),"")</f>
        <v/>
      </c>
      <c r="AE259" s="207"/>
      <c r="AF259" s="297" t="str">
        <f t="shared" si="96"/>
        <v/>
      </c>
      <c r="AG259" s="207"/>
      <c r="AH259" s="139" t="str">
        <f t="shared" ref="AH259:AH291" si="102">IF(AND(ISNUMBER($N259),ISNUMBER($X259)),IF((ABS($N259-$X259))&gt;0.49,$X259-$N259,0),"")</f>
        <v/>
      </c>
      <c r="AI259" s="207"/>
      <c r="AJ259" s="297" t="str">
        <f t="shared" si="97"/>
        <v/>
      </c>
      <c r="AK259" s="262"/>
      <c r="AL259" s="139" t="str">
        <f t="shared" ref="AL259:AL291" si="103">IF(AND(ISNUMBER($R259),ISNUMBER($X259)),IF((ABS($R259-$X259))&gt;0.49,$X259-$R259,0),"")</f>
        <v/>
      </c>
      <c r="AM259" s="207"/>
      <c r="AN259" s="297" t="str">
        <f t="shared" si="83"/>
        <v/>
      </c>
      <c r="AP259" s="139" t="str">
        <f t="shared" ref="AP259:AP291" si="104">IF(AND(ISNUMBER($T259),ISNUMBER($X259)),IF((ABS($T259-$X259))&gt;0.49,$X259-$T259,0),"")</f>
        <v/>
      </c>
      <c r="AQ259" s="207"/>
      <c r="AR259" s="297" t="str">
        <f t="shared" si="85"/>
        <v/>
      </c>
      <c r="AS259" s="207"/>
      <c r="AT259" s="139" t="str">
        <f t="shared" ref="AT259:AT291" si="105">IF(AND(ISNUMBER($R259),ISNUMBER($T259)),IF((ABS($R259-$T259))&gt;0.49,$T259-$R259,0),"")</f>
        <v/>
      </c>
      <c r="AU259" s="207"/>
      <c r="AV259" s="297" t="str">
        <f t="shared" si="87"/>
        <v/>
      </c>
      <c r="AW259" s="207"/>
      <c r="AX259" s="139" t="str">
        <f t="shared" ref="AX259:AX291" si="106">IF(AND(ISNUMBER($N259),ISNUMBER($V259)),IF((ABS($N259-$V259))&gt;0.49,$V259-$N259,0),"")</f>
        <v/>
      </c>
      <c r="AY259" s="207"/>
      <c r="AZ259" s="297" t="str">
        <f t="shared" si="98"/>
        <v/>
      </c>
      <c r="BA259" s="207"/>
      <c r="BB259" s="139" t="str">
        <f t="shared" ref="BB259:BB291" si="107">IF(AND(ISNUMBER($P259),ISNUMBER($V259)),IF((ABS($P259-$V259))&gt;0.49,$V259-$P259,0),"")</f>
        <v/>
      </c>
      <c r="BC259" s="207"/>
      <c r="BD259" s="297" t="str">
        <f t="shared" si="99"/>
        <v/>
      </c>
      <c r="BE259" s="207"/>
      <c r="BF259" s="139" t="str">
        <f t="shared" ref="BF259:BF291" si="108">IF(AND(ISNUMBER($R259),ISNUMBER($V259)),IF((ABS($R259-$V259))&gt;0.49,$V259-$R259,0),"")</f>
        <v/>
      </c>
      <c r="BG259" s="207"/>
      <c r="BH259" s="297" t="str">
        <f t="shared" si="93"/>
        <v/>
      </c>
      <c r="BJ259" s="139" t="str">
        <f t="shared" ref="BJ259:BJ291" si="109">IF(AND(ISNUMBER($T259),ISNUMBER($V259)),IF((ABS($T259-$V259))&gt;0.49,$V259-$T259,0),"")</f>
        <v/>
      </c>
      <c r="BK259" s="207"/>
      <c r="BL259" s="297" t="str">
        <f t="shared" si="95"/>
        <v/>
      </c>
      <c r="BM259" s="207"/>
    </row>
    <row r="260" spans="1:65" ht="15.75" customHeight="1">
      <c r="B260" s="365"/>
      <c r="C260" s="20" t="s">
        <v>340</v>
      </c>
      <c r="D260" s="103"/>
      <c r="E260" s="103"/>
      <c r="F260" s="103"/>
      <c r="G260" s="103"/>
      <c r="H260" s="103"/>
      <c r="I260" s="103"/>
      <c r="J260" s="103"/>
      <c r="K260" s="27"/>
      <c r="L260" s="102"/>
      <c r="M260" s="207"/>
      <c r="N260" s="139"/>
      <c r="O260" s="142"/>
      <c r="P260" s="139"/>
      <c r="Q260" s="139"/>
      <c r="R260" s="139"/>
      <c r="S260" s="139"/>
      <c r="T260" s="139"/>
      <c r="U260" s="139"/>
      <c r="V260" s="139"/>
      <c r="W260" s="139"/>
      <c r="X260" s="139"/>
      <c r="Y260" s="53"/>
      <c r="Z260" s="139" t="str">
        <f t="shared" si="100"/>
        <v/>
      </c>
      <c r="AA260" s="139"/>
      <c r="AB260" s="297" t="str">
        <f t="shared" si="77"/>
        <v/>
      </c>
      <c r="AC260" s="262"/>
      <c r="AD260" s="139" t="str">
        <f t="shared" si="101"/>
        <v/>
      </c>
      <c r="AE260" s="139"/>
      <c r="AF260" s="297" t="str">
        <f t="shared" si="96"/>
        <v/>
      </c>
      <c r="AG260" s="139"/>
      <c r="AH260" s="139" t="str">
        <f t="shared" si="102"/>
        <v/>
      </c>
      <c r="AI260" s="139"/>
      <c r="AJ260" s="297" t="str">
        <f t="shared" si="97"/>
        <v/>
      </c>
      <c r="AK260" s="262"/>
      <c r="AL260" s="139" t="str">
        <f t="shared" si="103"/>
        <v/>
      </c>
      <c r="AM260" s="139"/>
      <c r="AN260" s="297" t="str">
        <f t="shared" si="83"/>
        <v/>
      </c>
      <c r="AP260" s="139" t="str">
        <f t="shared" si="104"/>
        <v/>
      </c>
      <c r="AQ260" s="139"/>
      <c r="AR260" s="297" t="str">
        <f t="shared" si="85"/>
        <v/>
      </c>
      <c r="AS260" s="139"/>
      <c r="AT260" s="139" t="str">
        <f t="shared" si="105"/>
        <v/>
      </c>
      <c r="AU260" s="139"/>
      <c r="AV260" s="297" t="str">
        <f t="shared" si="87"/>
        <v/>
      </c>
      <c r="AW260" s="139"/>
      <c r="AX260" s="139" t="str">
        <f t="shared" si="106"/>
        <v/>
      </c>
      <c r="AY260" s="139"/>
      <c r="AZ260" s="297" t="str">
        <f t="shared" si="98"/>
        <v/>
      </c>
      <c r="BA260" s="139"/>
      <c r="BB260" s="139" t="str">
        <f t="shared" si="107"/>
        <v/>
      </c>
      <c r="BC260" s="139"/>
      <c r="BD260" s="297" t="str">
        <f t="shared" si="99"/>
        <v/>
      </c>
      <c r="BE260" s="139"/>
      <c r="BF260" s="139" t="str">
        <f t="shared" si="108"/>
        <v/>
      </c>
      <c r="BG260" s="139"/>
      <c r="BH260" s="297" t="str">
        <f t="shared" si="93"/>
        <v/>
      </c>
      <c r="BJ260" s="139" t="str">
        <f t="shared" si="109"/>
        <v/>
      </c>
      <c r="BK260" s="139"/>
      <c r="BL260" s="297" t="str">
        <f t="shared" si="95"/>
        <v/>
      </c>
      <c r="BM260" s="139"/>
    </row>
    <row r="261" spans="1:65" ht="15.75" customHeight="1">
      <c r="B261" s="365"/>
      <c r="C261" s="101"/>
      <c r="D261" s="101"/>
      <c r="E261" s="101"/>
      <c r="F261" s="101"/>
      <c r="G261" s="101"/>
      <c r="H261" s="101"/>
      <c r="I261" s="101"/>
      <c r="J261" s="101"/>
      <c r="K261" s="27"/>
      <c r="L261" s="102"/>
      <c r="M261" s="207"/>
      <c r="N261" s="139"/>
      <c r="O261" s="142"/>
      <c r="P261" s="139"/>
      <c r="Q261" s="139"/>
      <c r="R261" s="139"/>
      <c r="S261" s="139"/>
      <c r="T261" s="139"/>
      <c r="U261" s="139"/>
      <c r="V261" s="139"/>
      <c r="W261" s="139"/>
      <c r="X261" s="139"/>
      <c r="Y261" s="53"/>
      <c r="Z261" s="139" t="str">
        <f t="shared" si="100"/>
        <v/>
      </c>
      <c r="AA261" s="139"/>
      <c r="AB261" s="297" t="str">
        <f t="shared" si="77"/>
        <v/>
      </c>
      <c r="AC261" s="262"/>
      <c r="AD261" s="139" t="str">
        <f t="shared" si="101"/>
        <v/>
      </c>
      <c r="AE261" s="139"/>
      <c r="AF261" s="297" t="str">
        <f t="shared" si="96"/>
        <v/>
      </c>
      <c r="AG261" s="139"/>
      <c r="AH261" s="139" t="str">
        <f t="shared" si="102"/>
        <v/>
      </c>
      <c r="AI261" s="139"/>
      <c r="AJ261" s="297" t="str">
        <f t="shared" si="97"/>
        <v/>
      </c>
      <c r="AK261" s="262"/>
      <c r="AL261" s="139" t="str">
        <f t="shared" si="103"/>
        <v/>
      </c>
      <c r="AM261" s="139"/>
      <c r="AN261" s="297" t="str">
        <f t="shared" si="83"/>
        <v/>
      </c>
      <c r="AP261" s="139" t="str">
        <f t="shared" si="104"/>
        <v/>
      </c>
      <c r="AQ261" s="139"/>
      <c r="AR261" s="297" t="str">
        <f t="shared" si="85"/>
        <v/>
      </c>
      <c r="AS261" s="139"/>
      <c r="AT261" s="139" t="str">
        <f t="shared" si="105"/>
        <v/>
      </c>
      <c r="AU261" s="139"/>
      <c r="AV261" s="297" t="str">
        <f t="shared" si="87"/>
        <v/>
      </c>
      <c r="AW261" s="139"/>
      <c r="AX261" s="139" t="str">
        <f t="shared" si="106"/>
        <v/>
      </c>
      <c r="AY261" s="139"/>
      <c r="AZ261" s="297" t="str">
        <f t="shared" si="98"/>
        <v/>
      </c>
      <c r="BA261" s="139"/>
      <c r="BB261" s="139" t="str">
        <f t="shared" si="107"/>
        <v/>
      </c>
      <c r="BC261" s="139"/>
      <c r="BD261" s="297" t="str">
        <f t="shared" si="99"/>
        <v/>
      </c>
      <c r="BE261" s="139"/>
      <c r="BF261" s="139" t="str">
        <f t="shared" si="108"/>
        <v/>
      </c>
      <c r="BG261" s="139"/>
      <c r="BH261" s="297" t="str">
        <f t="shared" si="93"/>
        <v/>
      </c>
      <c r="BJ261" s="139" t="str">
        <f t="shared" si="109"/>
        <v/>
      </c>
      <c r="BK261" s="139"/>
      <c r="BL261" s="297" t="str">
        <f t="shared" si="95"/>
        <v/>
      </c>
      <c r="BM261" s="139"/>
    </row>
    <row r="262" spans="1:65" ht="15.75" customHeight="1">
      <c r="B262" s="365"/>
      <c r="C262" s="21" t="s">
        <v>35</v>
      </c>
      <c r="D262" s="101" t="s">
        <v>127</v>
      </c>
      <c r="E262" s="101"/>
      <c r="F262" s="101"/>
      <c r="G262" s="101"/>
      <c r="H262" s="101"/>
      <c r="I262" s="101"/>
      <c r="J262" s="101"/>
      <c r="K262" s="27"/>
      <c r="L262" s="102"/>
      <c r="M262" s="207"/>
      <c r="N262" s="139"/>
      <c r="O262" s="142"/>
      <c r="P262" s="139"/>
      <c r="Q262" s="139"/>
      <c r="R262" s="139"/>
      <c r="S262" s="139"/>
      <c r="T262" s="139"/>
      <c r="U262" s="139"/>
      <c r="V262" s="139"/>
      <c r="W262" s="139"/>
      <c r="X262" s="139"/>
      <c r="Y262" s="53"/>
      <c r="Z262" s="139" t="str">
        <f t="shared" si="100"/>
        <v/>
      </c>
      <c r="AA262" s="139"/>
      <c r="AB262" s="297" t="str">
        <f t="shared" si="77"/>
        <v/>
      </c>
      <c r="AC262" s="262"/>
      <c r="AD262" s="139" t="str">
        <f t="shared" si="101"/>
        <v/>
      </c>
      <c r="AE262" s="139"/>
      <c r="AF262" s="297" t="str">
        <f t="shared" si="96"/>
        <v/>
      </c>
      <c r="AG262" s="139"/>
      <c r="AH262" s="139" t="str">
        <f t="shared" si="102"/>
        <v/>
      </c>
      <c r="AI262" s="139"/>
      <c r="AJ262" s="297" t="str">
        <f t="shared" si="97"/>
        <v/>
      </c>
      <c r="AK262" s="262"/>
      <c r="AL262" s="139" t="str">
        <f t="shared" si="103"/>
        <v/>
      </c>
      <c r="AM262" s="139"/>
      <c r="AN262" s="297" t="str">
        <f t="shared" si="83"/>
        <v/>
      </c>
      <c r="AP262" s="139" t="str">
        <f t="shared" si="104"/>
        <v/>
      </c>
      <c r="AQ262" s="139"/>
      <c r="AR262" s="297" t="str">
        <f t="shared" si="85"/>
        <v/>
      </c>
      <c r="AS262" s="139"/>
      <c r="AT262" s="139" t="str">
        <f t="shared" si="105"/>
        <v/>
      </c>
      <c r="AU262" s="139"/>
      <c r="AV262" s="297" t="str">
        <f t="shared" si="87"/>
        <v/>
      </c>
      <c r="AW262" s="139"/>
      <c r="AX262" s="139" t="str">
        <f t="shared" si="106"/>
        <v/>
      </c>
      <c r="AY262" s="139"/>
      <c r="AZ262" s="297" t="str">
        <f t="shared" si="98"/>
        <v/>
      </c>
      <c r="BA262" s="139"/>
      <c r="BB262" s="139" t="str">
        <f t="shared" si="107"/>
        <v/>
      </c>
      <c r="BC262" s="139"/>
      <c r="BD262" s="297" t="str">
        <f t="shared" si="99"/>
        <v/>
      </c>
      <c r="BE262" s="139"/>
      <c r="BF262" s="139" t="str">
        <f t="shared" si="108"/>
        <v/>
      </c>
      <c r="BG262" s="139"/>
      <c r="BH262" s="297" t="str">
        <f t="shared" si="93"/>
        <v/>
      </c>
      <c r="BJ262" s="139" t="str">
        <f t="shared" si="109"/>
        <v/>
      </c>
      <c r="BK262" s="139"/>
      <c r="BL262" s="297" t="str">
        <f t="shared" si="95"/>
        <v/>
      </c>
      <c r="BM262" s="139"/>
    </row>
    <row r="263" spans="1:65" ht="15.75" customHeight="1">
      <c r="B263" s="364">
        <v>117.5</v>
      </c>
      <c r="C263" s="101"/>
      <c r="D263" s="22" t="s">
        <v>38</v>
      </c>
      <c r="E263" s="101" t="s">
        <v>266</v>
      </c>
      <c r="F263" s="101"/>
      <c r="G263" s="101"/>
      <c r="H263" s="101"/>
      <c r="I263" s="101"/>
      <c r="J263" s="101"/>
      <c r="K263" s="24"/>
      <c r="L263" s="102" t="s">
        <v>33</v>
      </c>
      <c r="M263" s="207"/>
      <c r="N263" s="139">
        <f>VLOOKUP($B263,'[1]09-10-11'!$A$4:$EA$400,MATCH(N$2, '[1]09-10-11'!$A$4:$EA$4, 0))</f>
        <v>3052454</v>
      </c>
      <c r="O263" s="142"/>
      <c r="P263" s="139">
        <f>VLOOKUP($B263,'[1]09-10-11'!$A$4:$EA$400,MATCH(P$2, '[1]09-10-11'!$A$4:$EA$4, 0))</f>
        <v>3350594</v>
      </c>
      <c r="Q263" s="139"/>
      <c r="R263" s="139">
        <f>VLOOKUP($B263,'[1]09-10-11'!$A$4:$EA$400,MATCH(R$2, '[1]09-10-11'!$A$4:$EA$4, 0))</f>
        <v>3350594</v>
      </c>
      <c r="S263" s="139"/>
      <c r="T263" s="139" t="e">
        <f>VLOOKUP($B263,'[1]09-10-11'!$A$4:$EA$400,MATCH(T$2, '[1]09-10-11'!$A$4:$EA$4, 0))</f>
        <v>#N/A</v>
      </c>
      <c r="U263" s="139"/>
      <c r="V263" s="139">
        <f>VLOOKUP($B263,'[1]09-10-11'!$A$4:$EA$400,MATCH(V$2, '[1]09-10-11'!$A$4:$EA$4, 0))</f>
        <v>3118130</v>
      </c>
      <c r="W263" s="139"/>
      <c r="X263" s="139">
        <f>VLOOKUP($B263,'[1]09-10-11'!$A$4:$EA$400,MATCH(X$2, '[1]09-10-11'!$A$4:$EA$4, 0))</f>
        <v>3360645</v>
      </c>
      <c r="Y263" s="53"/>
      <c r="Z263" s="139">
        <f t="shared" si="100"/>
        <v>242515</v>
      </c>
      <c r="AA263" s="139"/>
      <c r="AB263" s="297">
        <f t="shared" si="77"/>
        <v>7.7775782279763783E-2</v>
      </c>
      <c r="AC263" s="262"/>
      <c r="AD263" s="139">
        <f t="shared" si="101"/>
        <v>10051</v>
      </c>
      <c r="AE263" s="139"/>
      <c r="AF263" s="297">
        <f t="shared" si="96"/>
        <v>2.999766608547727E-3</v>
      </c>
      <c r="AG263" s="139"/>
      <c r="AH263" s="139">
        <f t="shared" si="102"/>
        <v>308191</v>
      </c>
      <c r="AI263" s="139"/>
      <c r="AJ263" s="297">
        <f t="shared" si="97"/>
        <v>0.10096499406706871</v>
      </c>
      <c r="AK263" s="262"/>
      <c r="AL263" s="139">
        <f t="shared" si="103"/>
        <v>10051</v>
      </c>
      <c r="AM263" s="139"/>
      <c r="AN263" s="297">
        <f t="shared" si="83"/>
        <v>2.999766608547727E-3</v>
      </c>
      <c r="AP263" s="139" t="str">
        <f t="shared" si="104"/>
        <v/>
      </c>
      <c r="AQ263" s="139"/>
      <c r="AR263" s="297" t="e">
        <f t="shared" si="85"/>
        <v>#N/A</v>
      </c>
      <c r="AS263" s="139"/>
      <c r="AT263" s="139" t="str">
        <f t="shared" si="105"/>
        <v/>
      </c>
      <c r="AU263" s="139"/>
      <c r="AV263" s="297" t="e">
        <f t="shared" si="87"/>
        <v>#N/A</v>
      </c>
      <c r="AW263" s="139"/>
      <c r="AX263" s="139">
        <f t="shared" si="106"/>
        <v>65676</v>
      </c>
      <c r="AY263" s="139"/>
      <c r="AZ263" s="297">
        <f t="shared" si="98"/>
        <v>2.1515803350353524E-2</v>
      </c>
      <c r="BA263" s="139"/>
      <c r="BB263" s="139">
        <f t="shared" si="107"/>
        <v>-232464</v>
      </c>
      <c r="BC263" s="139"/>
      <c r="BD263" s="297">
        <f t="shared" si="99"/>
        <v>-6.9379936811204246E-2</v>
      </c>
      <c r="BE263" s="139"/>
      <c r="BF263" s="139">
        <f t="shared" si="108"/>
        <v>-232464</v>
      </c>
      <c r="BG263" s="139"/>
      <c r="BH263" s="297">
        <f t="shared" si="93"/>
        <v>-6.9379936811204246E-2</v>
      </c>
      <c r="BJ263" s="139" t="str">
        <f t="shared" si="109"/>
        <v/>
      </c>
      <c r="BK263" s="139"/>
      <c r="BL263" s="297" t="e">
        <f t="shared" si="95"/>
        <v>#N/A</v>
      </c>
      <c r="BM263" s="139"/>
    </row>
    <row r="264" spans="1:65" ht="15.75" customHeight="1">
      <c r="B264" s="364">
        <v>117.6</v>
      </c>
      <c r="C264" s="23"/>
      <c r="D264" s="22" t="s">
        <v>13</v>
      </c>
      <c r="E264" s="101" t="s">
        <v>209</v>
      </c>
      <c r="F264" s="101"/>
      <c r="G264" s="101"/>
      <c r="H264" s="101"/>
      <c r="I264" s="101"/>
      <c r="J264" s="101"/>
      <c r="K264" s="24"/>
      <c r="L264" s="102" t="s">
        <v>33</v>
      </c>
      <c r="M264" s="207"/>
      <c r="N264" s="141">
        <f>VLOOKUP($B264,'[1]09-10-11'!$A$4:$EA$400,MATCH(N$2, '[1]09-10-11'!$A$4:$EA$4, 0))</f>
        <v>39160</v>
      </c>
      <c r="O264" s="142"/>
      <c r="P264" s="141">
        <f>VLOOKUP($B264,'[1]09-10-11'!$A$4:$EA$400,MATCH(P$2, '[1]09-10-11'!$A$4:$EA$4, 0))</f>
        <v>41176</v>
      </c>
      <c r="Q264" s="141"/>
      <c r="R264" s="141">
        <f>VLOOKUP($B264,'[1]09-10-11'!$A$4:$EA$400,MATCH(R$2, '[1]09-10-11'!$A$4:$EA$4, 0))</f>
        <v>41176</v>
      </c>
      <c r="S264" s="141"/>
      <c r="T264" s="141" t="e">
        <f>VLOOKUP($B264,'[1]09-10-11'!$A$4:$EA$400,MATCH(T$2, '[1]09-10-11'!$A$4:$EA$4, 0))</f>
        <v>#N/A</v>
      </c>
      <c r="U264" s="141"/>
      <c r="V264" s="141">
        <f>VLOOKUP($B264,'[1]09-10-11'!$A$4:$EA$400,MATCH(V$2, '[1]09-10-11'!$A$4:$EA$4, 0))</f>
        <v>43000</v>
      </c>
      <c r="W264" s="141"/>
      <c r="X264" s="141">
        <f>VLOOKUP($B264,'[1]09-10-11'!$A$4:$EA$400,MATCH(X$2, '[1]09-10-11'!$A$4:$EA$4, 0))</f>
        <v>41300</v>
      </c>
      <c r="Y264" s="53"/>
      <c r="Z264" s="141">
        <f t="shared" si="100"/>
        <v>-1700</v>
      </c>
      <c r="AA264" s="141"/>
      <c r="AB264" s="298">
        <f t="shared" si="77"/>
        <v>-3.9534883720930281E-2</v>
      </c>
      <c r="AC264" s="256"/>
      <c r="AD264" s="141">
        <f t="shared" si="101"/>
        <v>124</v>
      </c>
      <c r="AE264" s="141"/>
      <c r="AF264" s="298">
        <f t="shared" si="96"/>
        <v>3.0114629881483612E-3</v>
      </c>
      <c r="AG264" s="53"/>
      <c r="AH264" s="141">
        <f t="shared" si="102"/>
        <v>2140</v>
      </c>
      <c r="AI264" s="141"/>
      <c r="AJ264" s="298">
        <f t="shared" si="97"/>
        <v>5.4647599591419738E-2</v>
      </c>
      <c r="AK264" s="257"/>
      <c r="AL264" s="141">
        <f t="shared" si="103"/>
        <v>124</v>
      </c>
      <c r="AM264" s="141"/>
      <c r="AN264" s="298">
        <f t="shared" si="83"/>
        <v>3.0114629881483612E-3</v>
      </c>
      <c r="AP264" s="141" t="str">
        <f t="shared" si="104"/>
        <v/>
      </c>
      <c r="AQ264" s="141"/>
      <c r="AR264" s="298" t="e">
        <f t="shared" si="85"/>
        <v>#N/A</v>
      </c>
      <c r="AS264" s="53"/>
      <c r="AT264" s="141" t="str">
        <f t="shared" si="105"/>
        <v/>
      </c>
      <c r="AU264" s="141"/>
      <c r="AV264" s="298" t="e">
        <f t="shared" si="87"/>
        <v>#N/A</v>
      </c>
      <c r="AW264" s="53"/>
      <c r="AX264" s="141">
        <f t="shared" si="106"/>
        <v>3840</v>
      </c>
      <c r="AY264" s="141"/>
      <c r="AZ264" s="298">
        <f t="shared" si="98"/>
        <v>9.8059244126659895E-2</v>
      </c>
      <c r="BA264" s="53"/>
      <c r="BB264" s="141">
        <f t="shared" si="107"/>
        <v>1824</v>
      </c>
      <c r="BC264" s="141"/>
      <c r="BD264" s="298">
        <f t="shared" si="99"/>
        <v>4.4297649115989879E-2</v>
      </c>
      <c r="BE264" s="53"/>
      <c r="BF264" s="141">
        <f t="shared" si="108"/>
        <v>1824</v>
      </c>
      <c r="BG264" s="141"/>
      <c r="BH264" s="298">
        <f t="shared" si="93"/>
        <v>4.4297649115989879E-2</v>
      </c>
      <c r="BJ264" s="141" t="str">
        <f t="shared" si="109"/>
        <v/>
      </c>
      <c r="BK264" s="141"/>
      <c r="BL264" s="298" t="e">
        <f t="shared" si="95"/>
        <v>#N/A</v>
      </c>
      <c r="BM264" s="53"/>
    </row>
    <row r="265" spans="1:65" ht="15.75" customHeight="1">
      <c r="B265" s="364"/>
      <c r="C265" s="23"/>
      <c r="D265" s="22"/>
      <c r="E265" s="101"/>
      <c r="F265" s="101"/>
      <c r="G265" s="101"/>
      <c r="H265" s="101"/>
      <c r="I265" s="101"/>
      <c r="J265" s="101"/>
      <c r="K265" s="24"/>
      <c r="L265" s="102"/>
      <c r="M265" s="207"/>
      <c r="N265" s="237"/>
      <c r="O265" s="142"/>
      <c r="P265" s="237"/>
      <c r="Q265" s="237"/>
      <c r="R265" s="237"/>
      <c r="S265" s="237"/>
      <c r="T265" s="237"/>
      <c r="U265" s="237"/>
      <c r="V265" s="237"/>
      <c r="W265" s="237"/>
      <c r="X265" s="237"/>
      <c r="Y265" s="237"/>
      <c r="Z265" s="139" t="str">
        <f t="shared" si="100"/>
        <v/>
      </c>
      <c r="AA265" s="237"/>
      <c r="AB265" s="297" t="str">
        <f t="shared" si="77"/>
        <v/>
      </c>
      <c r="AC265" s="262"/>
      <c r="AD265" s="139" t="str">
        <f t="shared" si="101"/>
        <v/>
      </c>
      <c r="AE265" s="237"/>
      <c r="AF265" s="297" t="str">
        <f t="shared" si="96"/>
        <v/>
      </c>
      <c r="AG265" s="237"/>
      <c r="AH265" s="139" t="str">
        <f t="shared" si="102"/>
        <v/>
      </c>
      <c r="AI265" s="237"/>
      <c r="AJ265" s="297" t="str">
        <f t="shared" si="97"/>
        <v/>
      </c>
      <c r="AK265" s="262"/>
      <c r="AL265" s="139" t="str">
        <f t="shared" si="103"/>
        <v/>
      </c>
      <c r="AM265" s="237"/>
      <c r="AN265" s="297" t="str">
        <f t="shared" si="83"/>
        <v/>
      </c>
      <c r="AP265" s="139" t="str">
        <f t="shared" si="104"/>
        <v/>
      </c>
      <c r="AQ265" s="237"/>
      <c r="AR265" s="297" t="str">
        <f t="shared" si="85"/>
        <v/>
      </c>
      <c r="AS265" s="237"/>
      <c r="AT265" s="139" t="str">
        <f t="shared" si="105"/>
        <v/>
      </c>
      <c r="AU265" s="237"/>
      <c r="AV265" s="297" t="str">
        <f t="shared" si="87"/>
        <v/>
      </c>
      <c r="AW265" s="237"/>
      <c r="AX265" s="139" t="str">
        <f t="shared" si="106"/>
        <v/>
      </c>
      <c r="AY265" s="237"/>
      <c r="AZ265" s="297" t="str">
        <f t="shared" si="98"/>
        <v/>
      </c>
      <c r="BA265" s="237"/>
      <c r="BB265" s="139" t="str">
        <f t="shared" si="107"/>
        <v/>
      </c>
      <c r="BC265" s="237"/>
      <c r="BD265" s="297" t="str">
        <f t="shared" si="99"/>
        <v/>
      </c>
      <c r="BE265" s="237"/>
      <c r="BF265" s="139" t="str">
        <f t="shared" si="108"/>
        <v/>
      </c>
      <c r="BG265" s="237"/>
      <c r="BH265" s="297" t="str">
        <f t="shared" si="93"/>
        <v/>
      </c>
      <c r="BJ265" s="139" t="str">
        <f t="shared" si="109"/>
        <v/>
      </c>
      <c r="BK265" s="237"/>
      <c r="BL265" s="297" t="str">
        <f t="shared" si="95"/>
        <v/>
      </c>
      <c r="BM265" s="237"/>
    </row>
    <row r="266" spans="1:65" ht="15.75" customHeight="1">
      <c r="B266" s="364"/>
      <c r="C266" s="23"/>
      <c r="D266" s="101"/>
      <c r="E266" s="101"/>
      <c r="F266" s="101"/>
      <c r="G266" s="101"/>
      <c r="H266" s="101" t="s">
        <v>39</v>
      </c>
      <c r="I266" s="101"/>
      <c r="J266" s="101"/>
      <c r="K266" s="24"/>
      <c r="L266" s="102"/>
      <c r="M266" s="207"/>
      <c r="N266" s="139">
        <f>SUM(N263:N264)</f>
        <v>3091614</v>
      </c>
      <c r="O266" s="142"/>
      <c r="P266" s="139">
        <f>SUM(P263:P264)</f>
        <v>3391770</v>
      </c>
      <c r="Q266" s="139"/>
      <c r="R266" s="139">
        <f>SUM(R263:R264)</f>
        <v>3391770</v>
      </c>
      <c r="S266" s="139"/>
      <c r="T266" s="139" t="e">
        <f>SUM(T263:T264)</f>
        <v>#N/A</v>
      </c>
      <c r="U266" s="139"/>
      <c r="V266" s="139">
        <f>SUM(V263:V264)</f>
        <v>3161130</v>
      </c>
      <c r="W266" s="139"/>
      <c r="X266" s="139">
        <f>SUM(X263:X264)</f>
        <v>3401945</v>
      </c>
      <c r="Y266" s="53"/>
      <c r="Z266" s="139">
        <f t="shared" si="100"/>
        <v>240815</v>
      </c>
      <c r="AA266" s="139"/>
      <c r="AB266" s="297">
        <f t="shared" si="77"/>
        <v>7.6180036885544089E-2</v>
      </c>
      <c r="AC266" s="262"/>
      <c r="AD266" s="139">
        <f t="shared" si="101"/>
        <v>10175</v>
      </c>
      <c r="AE266" s="139"/>
      <c r="AF266" s="297">
        <f t="shared" si="96"/>
        <v>2.9999086022931554E-3</v>
      </c>
      <c r="AG266" s="139"/>
      <c r="AH266" s="139">
        <f t="shared" si="102"/>
        <v>310331</v>
      </c>
      <c r="AI266" s="139"/>
      <c r="AJ266" s="297">
        <f t="shared" si="97"/>
        <v>0.10037831372221762</v>
      </c>
      <c r="AK266" s="262"/>
      <c r="AL266" s="139">
        <f t="shared" si="103"/>
        <v>10175</v>
      </c>
      <c r="AM266" s="139"/>
      <c r="AN266" s="297">
        <f t="shared" si="83"/>
        <v>2.9999086022931554E-3</v>
      </c>
      <c r="AP266" s="139" t="str">
        <f t="shared" si="104"/>
        <v/>
      </c>
      <c r="AQ266" s="139"/>
      <c r="AR266" s="297" t="e">
        <f t="shared" si="85"/>
        <v>#N/A</v>
      </c>
      <c r="AS266" s="139"/>
      <c r="AT266" s="139" t="str">
        <f t="shared" si="105"/>
        <v/>
      </c>
      <c r="AU266" s="139"/>
      <c r="AV266" s="297" t="e">
        <f t="shared" si="87"/>
        <v>#N/A</v>
      </c>
      <c r="AW266" s="139"/>
      <c r="AX266" s="139">
        <f t="shared" si="106"/>
        <v>69516</v>
      </c>
      <c r="AY266" s="139"/>
      <c r="AZ266" s="297">
        <f t="shared" si="98"/>
        <v>2.2485342607453607E-2</v>
      </c>
      <c r="BA266" s="139"/>
      <c r="BB266" s="139">
        <f t="shared" si="107"/>
        <v>-230640</v>
      </c>
      <c r="BC266" s="139"/>
      <c r="BD266" s="297">
        <f t="shared" si="99"/>
        <v>-6.7999893860727578E-2</v>
      </c>
      <c r="BE266" s="139"/>
      <c r="BF266" s="139">
        <f t="shared" si="108"/>
        <v>-230640</v>
      </c>
      <c r="BG266" s="139"/>
      <c r="BH266" s="297">
        <f t="shared" si="93"/>
        <v>-6.7999893860727578E-2</v>
      </c>
      <c r="BJ266" s="139" t="str">
        <f t="shared" si="109"/>
        <v/>
      </c>
      <c r="BK266" s="139"/>
      <c r="BL266" s="297" t="e">
        <f t="shared" si="95"/>
        <v>#N/A</v>
      </c>
      <c r="BM266" s="139"/>
    </row>
    <row r="267" spans="1:65" s="98" customFormat="1" ht="15.75" customHeight="1">
      <c r="A267" s="84"/>
      <c r="B267" s="371"/>
      <c r="C267" s="107"/>
      <c r="D267" s="105"/>
      <c r="E267" s="105"/>
      <c r="F267" s="105"/>
      <c r="G267" s="105"/>
      <c r="H267" s="105" t="s">
        <v>77</v>
      </c>
      <c r="J267" s="105"/>
      <c r="K267" s="118"/>
      <c r="L267" s="106" t="s">
        <v>33</v>
      </c>
      <c r="M267" s="207"/>
      <c r="N267" s="139">
        <v>3335074</v>
      </c>
      <c r="O267" s="111"/>
      <c r="P267" s="139">
        <v>3391770</v>
      </c>
      <c r="Q267" s="139"/>
      <c r="R267" s="139">
        <v>3391770</v>
      </c>
      <c r="S267" s="139"/>
      <c r="T267" s="139">
        <v>3391770</v>
      </c>
      <c r="U267" s="139"/>
      <c r="V267" s="139">
        <v>3391770</v>
      </c>
      <c r="W267" s="139"/>
      <c r="X267" s="139">
        <v>3391770</v>
      </c>
      <c r="Y267" s="53"/>
      <c r="Z267" s="139">
        <f t="shared" si="100"/>
        <v>0</v>
      </c>
      <c r="AA267" s="139"/>
      <c r="AB267" s="297">
        <f t="shared" si="77"/>
        <v>0</v>
      </c>
      <c r="AC267" s="262"/>
      <c r="AD267" s="139">
        <f t="shared" si="101"/>
        <v>0</v>
      </c>
      <c r="AE267" s="139"/>
      <c r="AF267" s="297">
        <f t="shared" si="96"/>
        <v>0</v>
      </c>
      <c r="AG267" s="139"/>
      <c r="AH267" s="139">
        <f t="shared" si="102"/>
        <v>56696</v>
      </c>
      <c r="AI267" s="139"/>
      <c r="AJ267" s="297">
        <f t="shared" si="97"/>
        <v>1.699992264039718E-2</v>
      </c>
      <c r="AK267" s="262"/>
      <c r="AL267" s="139">
        <f t="shared" si="103"/>
        <v>0</v>
      </c>
      <c r="AM267" s="139"/>
      <c r="AN267" s="297">
        <f t="shared" si="83"/>
        <v>0</v>
      </c>
      <c r="AP267" s="139">
        <f t="shared" si="104"/>
        <v>0</v>
      </c>
      <c r="AQ267" s="139"/>
      <c r="AR267" s="297">
        <f t="shared" si="85"/>
        <v>0</v>
      </c>
      <c r="AS267" s="139"/>
      <c r="AT267" s="139">
        <f t="shared" si="105"/>
        <v>0</v>
      </c>
      <c r="AU267" s="139"/>
      <c r="AV267" s="297">
        <f t="shared" si="87"/>
        <v>0</v>
      </c>
      <c r="AW267" s="139"/>
      <c r="AX267" s="139">
        <f t="shared" si="106"/>
        <v>56696</v>
      </c>
      <c r="AY267" s="139"/>
      <c r="AZ267" s="297">
        <f t="shared" si="98"/>
        <v>1.699992264039718E-2</v>
      </c>
      <c r="BA267" s="139"/>
      <c r="BB267" s="139">
        <f t="shared" si="107"/>
        <v>0</v>
      </c>
      <c r="BC267" s="139"/>
      <c r="BD267" s="297">
        <f t="shared" si="99"/>
        <v>0</v>
      </c>
      <c r="BE267" s="139"/>
      <c r="BF267" s="139">
        <f t="shared" si="108"/>
        <v>0</v>
      </c>
      <c r="BG267" s="139"/>
      <c r="BH267" s="297">
        <f t="shared" si="93"/>
        <v>0</v>
      </c>
      <c r="BJ267" s="139">
        <f t="shared" si="109"/>
        <v>0</v>
      </c>
      <c r="BK267" s="139"/>
      <c r="BL267" s="297">
        <f t="shared" si="95"/>
        <v>0</v>
      </c>
      <c r="BM267" s="139"/>
    </row>
    <row r="268" spans="1:65" ht="15.75" customHeight="1">
      <c r="B268" s="364"/>
      <c r="C268" s="23"/>
      <c r="D268" s="101"/>
      <c r="E268" s="101"/>
      <c r="F268" s="101"/>
      <c r="G268" s="101"/>
      <c r="H268" s="101"/>
      <c r="I268" s="101"/>
      <c r="J268" s="101"/>
      <c r="K268" s="24"/>
      <c r="L268" s="102"/>
      <c r="M268" s="207"/>
      <c r="N268" s="207"/>
      <c r="O268" s="142"/>
      <c r="P268" s="207"/>
      <c r="Q268" s="207"/>
      <c r="R268" s="237"/>
      <c r="S268" s="237"/>
      <c r="T268" s="237"/>
      <c r="U268" s="207"/>
      <c r="V268" s="237"/>
      <c r="W268" s="237"/>
      <c r="X268" s="237"/>
      <c r="Y268" s="237"/>
      <c r="Z268" s="139" t="str">
        <f t="shared" si="100"/>
        <v/>
      </c>
      <c r="AA268" s="207"/>
      <c r="AB268" s="297" t="str">
        <f t="shared" si="77"/>
        <v/>
      </c>
      <c r="AC268" s="262"/>
      <c r="AD268" s="139" t="str">
        <f t="shared" si="101"/>
        <v/>
      </c>
      <c r="AE268" s="207"/>
      <c r="AF268" s="297" t="str">
        <f t="shared" si="96"/>
        <v/>
      </c>
      <c r="AG268" s="207"/>
      <c r="AH268" s="139" t="str">
        <f t="shared" si="102"/>
        <v/>
      </c>
      <c r="AI268" s="207"/>
      <c r="AJ268" s="297" t="str">
        <f t="shared" si="97"/>
        <v/>
      </c>
      <c r="AK268" s="262"/>
      <c r="AL268" s="139" t="str">
        <f t="shared" si="103"/>
        <v/>
      </c>
      <c r="AM268" s="207"/>
      <c r="AN268" s="297" t="str">
        <f t="shared" si="83"/>
        <v/>
      </c>
      <c r="AP268" s="139" t="str">
        <f t="shared" si="104"/>
        <v/>
      </c>
      <c r="AQ268" s="207"/>
      <c r="AR268" s="297" t="str">
        <f t="shared" si="85"/>
        <v/>
      </c>
      <c r="AS268" s="207"/>
      <c r="AT268" s="139" t="str">
        <f t="shared" si="105"/>
        <v/>
      </c>
      <c r="AU268" s="207"/>
      <c r="AV268" s="297" t="str">
        <f t="shared" si="87"/>
        <v/>
      </c>
      <c r="AW268" s="207"/>
      <c r="AX268" s="139" t="str">
        <f t="shared" si="106"/>
        <v/>
      </c>
      <c r="AY268" s="207"/>
      <c r="AZ268" s="297" t="str">
        <f t="shared" si="98"/>
        <v/>
      </c>
      <c r="BA268" s="207"/>
      <c r="BB268" s="139" t="str">
        <f t="shared" si="107"/>
        <v/>
      </c>
      <c r="BC268" s="207"/>
      <c r="BD268" s="297" t="str">
        <f t="shared" si="99"/>
        <v/>
      </c>
      <c r="BE268" s="207"/>
      <c r="BF268" s="139" t="str">
        <f t="shared" si="108"/>
        <v/>
      </c>
      <c r="BG268" s="207"/>
      <c r="BH268" s="297" t="str">
        <f t="shared" si="93"/>
        <v/>
      </c>
      <c r="BJ268" s="139" t="str">
        <f t="shared" si="109"/>
        <v/>
      </c>
      <c r="BK268" s="207"/>
      <c r="BL268" s="297" t="str">
        <f t="shared" si="95"/>
        <v/>
      </c>
      <c r="BM268" s="207"/>
    </row>
    <row r="269" spans="1:65" ht="15.75" customHeight="1">
      <c r="B269" s="364">
        <v>117.7</v>
      </c>
      <c r="C269" s="78">
        <v>2</v>
      </c>
      <c r="D269" s="101" t="s">
        <v>59</v>
      </c>
      <c r="E269" s="101"/>
      <c r="F269" s="101"/>
      <c r="G269" s="101"/>
      <c r="H269" s="101"/>
      <c r="I269" s="101"/>
      <c r="J269" s="101"/>
      <c r="K269" s="24"/>
      <c r="L269" s="102" t="s">
        <v>29</v>
      </c>
      <c r="M269" s="207"/>
      <c r="N269" s="139">
        <f>VLOOKUP($B269,'[1]09-10-11'!$A$4:$EA$400,MATCH(N$2, '[1]09-10-11'!$A$4:$EA$4, 0))</f>
        <v>13000</v>
      </c>
      <c r="O269" s="142"/>
      <c r="P269" s="139">
        <f>VLOOKUP($B269,'[1]09-10-11'!$A$4:$EA$400,MATCH(P$2, '[1]09-10-11'!$A$4:$EA$4, 0))</f>
        <v>13000</v>
      </c>
      <c r="Q269" s="139"/>
      <c r="R269" s="139">
        <f>VLOOKUP($B269,'[1]09-10-11'!$A$4:$EA$400,MATCH(R$2, '[1]09-10-11'!$A$4:$EA$4, 0))</f>
        <v>13000</v>
      </c>
      <c r="S269" s="139"/>
      <c r="T269" s="139" t="e">
        <f>VLOOKUP($B269,'[1]09-10-11'!$A$4:$EA$400,MATCH(T$2, '[1]09-10-11'!$A$4:$EA$4, 0))</f>
        <v>#N/A</v>
      </c>
      <c r="U269" s="139"/>
      <c r="V269" s="139">
        <f>VLOOKUP($B269,'[1]09-10-11'!$A$4:$EA$400,MATCH(V$2, '[1]09-10-11'!$A$4:$EA$4, 0))</f>
        <v>13000</v>
      </c>
      <c r="W269" s="139"/>
      <c r="X269" s="139">
        <f>VLOOKUP($B269,'[1]09-10-11'!$A$4:$EA$400,MATCH(X$2, '[1]09-10-11'!$A$4:$EA$4, 0))</f>
        <v>13000</v>
      </c>
      <c r="Y269" s="53"/>
      <c r="Z269" s="139">
        <f t="shared" si="100"/>
        <v>0</v>
      </c>
      <c r="AA269" s="139"/>
      <c r="AB269" s="297">
        <f t="shared" si="77"/>
        <v>0</v>
      </c>
      <c r="AC269" s="262"/>
      <c r="AD269" s="139">
        <f t="shared" si="101"/>
        <v>0</v>
      </c>
      <c r="AE269" s="139"/>
      <c r="AF269" s="297">
        <f t="shared" si="96"/>
        <v>0</v>
      </c>
      <c r="AG269" s="139"/>
      <c r="AH269" s="139">
        <f t="shared" si="102"/>
        <v>0</v>
      </c>
      <c r="AI269" s="139"/>
      <c r="AJ269" s="297">
        <f t="shared" si="97"/>
        <v>0</v>
      </c>
      <c r="AK269" s="262"/>
      <c r="AL269" s="139">
        <f t="shared" si="103"/>
        <v>0</v>
      </c>
      <c r="AM269" s="139"/>
      <c r="AN269" s="297">
        <f t="shared" si="83"/>
        <v>0</v>
      </c>
      <c r="AP269" s="139" t="str">
        <f t="shared" si="104"/>
        <v/>
      </c>
      <c r="AQ269" s="139"/>
      <c r="AR269" s="297" t="e">
        <f t="shared" si="85"/>
        <v>#N/A</v>
      </c>
      <c r="AS269" s="139"/>
      <c r="AT269" s="139" t="str">
        <f t="shared" si="105"/>
        <v/>
      </c>
      <c r="AU269" s="139"/>
      <c r="AV269" s="297" t="e">
        <f t="shared" si="87"/>
        <v>#N/A</v>
      </c>
      <c r="AW269" s="139"/>
      <c r="AX269" s="139">
        <f t="shared" si="106"/>
        <v>0</v>
      </c>
      <c r="AY269" s="139"/>
      <c r="AZ269" s="297">
        <f t="shared" si="98"/>
        <v>0</v>
      </c>
      <c r="BA269" s="139"/>
      <c r="BB269" s="139">
        <f t="shared" si="107"/>
        <v>0</v>
      </c>
      <c r="BC269" s="139"/>
      <c r="BD269" s="297">
        <f t="shared" si="99"/>
        <v>0</v>
      </c>
      <c r="BE269" s="139"/>
      <c r="BF269" s="139">
        <f t="shared" si="108"/>
        <v>0</v>
      </c>
      <c r="BG269" s="139"/>
      <c r="BH269" s="297">
        <f t="shared" si="93"/>
        <v>0</v>
      </c>
      <c r="BJ269" s="139" t="str">
        <f t="shared" si="109"/>
        <v/>
      </c>
      <c r="BK269" s="139"/>
      <c r="BL269" s="297" t="e">
        <f t="shared" si="95"/>
        <v>#N/A</v>
      </c>
      <c r="BM269" s="139"/>
    </row>
    <row r="270" spans="1:65" ht="15.75" customHeight="1">
      <c r="B270" s="364">
        <v>117.8</v>
      </c>
      <c r="C270" s="78">
        <v>3</v>
      </c>
      <c r="D270" s="108" t="s">
        <v>247</v>
      </c>
      <c r="E270" s="101"/>
      <c r="F270" s="101"/>
      <c r="G270" s="101"/>
      <c r="H270" s="101"/>
      <c r="I270" s="101"/>
      <c r="J270" s="101"/>
      <c r="K270" s="24"/>
      <c r="L270" s="102" t="s">
        <v>29</v>
      </c>
      <c r="M270" s="207"/>
      <c r="N270" s="139">
        <f>VLOOKUP($B270,'[1]09-10-11'!$A$4:$EA$400,MATCH(N$2, '[1]09-10-11'!$A$4:$EA$4, 0))</f>
        <v>30188</v>
      </c>
      <c r="O270" s="142"/>
      <c r="P270" s="139">
        <f>VLOOKUP($B270,'[1]09-10-11'!$A$4:$EA$400,MATCH(P$2, '[1]09-10-11'!$A$4:$EA$4, 0))</f>
        <v>30188</v>
      </c>
      <c r="Q270" s="139"/>
      <c r="R270" s="139">
        <f>VLOOKUP($B270,'[1]09-10-11'!$A$4:$EA$400,MATCH(R$2, '[1]09-10-11'!$A$4:$EA$4, 0))</f>
        <v>30188</v>
      </c>
      <c r="S270" s="139"/>
      <c r="T270" s="139" t="e">
        <f>VLOOKUP($B270,'[1]09-10-11'!$A$4:$EA$400,MATCH(T$2, '[1]09-10-11'!$A$4:$EA$4, 0))</f>
        <v>#N/A</v>
      </c>
      <c r="U270" s="139"/>
      <c r="V270" s="139">
        <f>VLOOKUP($B270,'[1]09-10-11'!$A$4:$EA$400,MATCH(V$2, '[1]09-10-11'!$A$4:$EA$4, 0))</f>
        <v>30188</v>
      </c>
      <c r="W270" s="139"/>
      <c r="X270" s="139">
        <f>VLOOKUP($B270,'[1]09-10-11'!$A$4:$EA$400,MATCH(X$2, '[1]09-10-11'!$A$4:$EA$4, 0))</f>
        <v>30188</v>
      </c>
      <c r="Y270" s="53"/>
      <c r="Z270" s="139">
        <f t="shared" si="100"/>
        <v>0</v>
      </c>
      <c r="AA270" s="139"/>
      <c r="AB270" s="297">
        <f t="shared" si="77"/>
        <v>0</v>
      </c>
      <c r="AC270" s="262"/>
      <c r="AD270" s="139">
        <f t="shared" si="101"/>
        <v>0</v>
      </c>
      <c r="AE270" s="139"/>
      <c r="AF270" s="297">
        <f t="shared" si="96"/>
        <v>0</v>
      </c>
      <c r="AG270" s="139"/>
      <c r="AH270" s="139">
        <f t="shared" si="102"/>
        <v>0</v>
      </c>
      <c r="AI270" s="139"/>
      <c r="AJ270" s="297">
        <f t="shared" si="97"/>
        <v>0</v>
      </c>
      <c r="AK270" s="262"/>
      <c r="AL270" s="139">
        <f t="shared" si="103"/>
        <v>0</v>
      </c>
      <c r="AM270" s="139"/>
      <c r="AN270" s="297">
        <f t="shared" si="83"/>
        <v>0</v>
      </c>
      <c r="AP270" s="139" t="str">
        <f t="shared" si="104"/>
        <v/>
      </c>
      <c r="AQ270" s="139"/>
      <c r="AR270" s="297" t="e">
        <f t="shared" si="85"/>
        <v>#N/A</v>
      </c>
      <c r="AS270" s="139"/>
      <c r="AT270" s="139" t="str">
        <f t="shared" si="105"/>
        <v/>
      </c>
      <c r="AU270" s="139"/>
      <c r="AV270" s="297" t="e">
        <f t="shared" si="87"/>
        <v>#N/A</v>
      </c>
      <c r="AW270" s="139"/>
      <c r="AX270" s="139">
        <f t="shared" si="106"/>
        <v>0</v>
      </c>
      <c r="AY270" s="139"/>
      <c r="AZ270" s="297">
        <f t="shared" si="98"/>
        <v>0</v>
      </c>
      <c r="BA270" s="139"/>
      <c r="BB270" s="139">
        <f t="shared" si="107"/>
        <v>0</v>
      </c>
      <c r="BC270" s="139"/>
      <c r="BD270" s="297">
        <f t="shared" si="99"/>
        <v>0</v>
      </c>
      <c r="BE270" s="139"/>
      <c r="BF270" s="139">
        <f t="shared" si="108"/>
        <v>0</v>
      </c>
      <c r="BG270" s="139"/>
      <c r="BH270" s="297">
        <f t="shared" si="93"/>
        <v>0</v>
      </c>
      <c r="BJ270" s="139" t="str">
        <f t="shared" si="109"/>
        <v/>
      </c>
      <c r="BK270" s="139"/>
      <c r="BL270" s="297" t="e">
        <f t="shared" si="95"/>
        <v>#N/A</v>
      </c>
      <c r="BM270" s="139"/>
    </row>
    <row r="271" spans="1:65" ht="15.75" customHeight="1">
      <c r="B271" s="364">
        <v>117.9</v>
      </c>
      <c r="C271" s="78">
        <v>4</v>
      </c>
      <c r="D271" s="108" t="s">
        <v>248</v>
      </c>
      <c r="E271" s="101"/>
      <c r="F271" s="101"/>
      <c r="G271" s="101"/>
      <c r="H271" s="101"/>
      <c r="I271" s="101"/>
      <c r="J271" s="101"/>
      <c r="K271" s="24"/>
      <c r="L271" s="102" t="s">
        <v>29</v>
      </c>
      <c r="M271" s="207"/>
      <c r="N271" s="139">
        <f>VLOOKUP($B271,'[1]09-10-11'!$A$4:$EA$400,MATCH(N$2, '[1]09-10-11'!$A$4:$EA$4, 0))</f>
        <v>5796</v>
      </c>
      <c r="O271" s="142"/>
      <c r="P271" s="139">
        <f>VLOOKUP($B271,'[1]09-10-11'!$A$4:$EA$400,MATCH(P$2, '[1]09-10-11'!$A$4:$EA$4, 0))</f>
        <v>5796</v>
      </c>
      <c r="Q271" s="139"/>
      <c r="R271" s="139">
        <f>VLOOKUP($B271,'[1]09-10-11'!$A$4:$EA$400,MATCH(R$2, '[1]09-10-11'!$A$4:$EA$4, 0))</f>
        <v>5796</v>
      </c>
      <c r="S271" s="139"/>
      <c r="T271" s="139" t="e">
        <f>VLOOKUP($B271,'[1]09-10-11'!$A$4:$EA$400,MATCH(T$2, '[1]09-10-11'!$A$4:$EA$4, 0))</f>
        <v>#N/A</v>
      </c>
      <c r="U271" s="139"/>
      <c r="V271" s="139">
        <f>VLOOKUP($B271,'[1]09-10-11'!$A$4:$EA$400,MATCH(V$2, '[1]09-10-11'!$A$4:$EA$4, 0))</f>
        <v>5796</v>
      </c>
      <c r="W271" s="139"/>
      <c r="X271" s="139">
        <f>VLOOKUP($B271,'[1]09-10-11'!$A$4:$EA$400,MATCH(X$2, '[1]09-10-11'!$A$4:$EA$4, 0))</f>
        <v>5796</v>
      </c>
      <c r="Y271" s="53"/>
      <c r="Z271" s="174">
        <f t="shared" si="100"/>
        <v>0</v>
      </c>
      <c r="AA271" s="174"/>
      <c r="AB271" s="299">
        <f t="shared" si="77"/>
        <v>0</v>
      </c>
      <c r="AC271" s="280"/>
      <c r="AD271" s="174">
        <f t="shared" si="101"/>
        <v>0</v>
      </c>
      <c r="AE271" s="174"/>
      <c r="AF271" s="299">
        <f t="shared" si="96"/>
        <v>0</v>
      </c>
      <c r="AG271" s="174"/>
      <c r="AH271" s="139">
        <f t="shared" si="102"/>
        <v>0</v>
      </c>
      <c r="AI271" s="139"/>
      <c r="AJ271" s="299">
        <f t="shared" si="97"/>
        <v>0</v>
      </c>
      <c r="AK271" s="280"/>
      <c r="AL271" s="139">
        <f t="shared" si="103"/>
        <v>0</v>
      </c>
      <c r="AM271" s="174"/>
      <c r="AN271" s="297">
        <f t="shared" si="83"/>
        <v>0</v>
      </c>
      <c r="AP271" s="139" t="str">
        <f t="shared" si="104"/>
        <v/>
      </c>
      <c r="AQ271" s="174"/>
      <c r="AR271" s="297" t="e">
        <f t="shared" si="85"/>
        <v>#N/A</v>
      </c>
      <c r="AS271" s="174"/>
      <c r="AT271" s="174" t="str">
        <f t="shared" si="105"/>
        <v/>
      </c>
      <c r="AU271" s="174"/>
      <c r="AV271" s="299" t="e">
        <f t="shared" si="87"/>
        <v>#N/A</v>
      </c>
      <c r="AW271" s="174"/>
      <c r="AX271" s="174">
        <f t="shared" si="106"/>
        <v>0</v>
      </c>
      <c r="AY271" s="174"/>
      <c r="AZ271" s="299">
        <f t="shared" si="98"/>
        <v>0</v>
      </c>
      <c r="BA271" s="174"/>
      <c r="BB271" s="174">
        <f t="shared" si="107"/>
        <v>0</v>
      </c>
      <c r="BC271" s="174"/>
      <c r="BD271" s="299">
        <f t="shared" si="99"/>
        <v>0</v>
      </c>
      <c r="BE271" s="174"/>
      <c r="BF271" s="139">
        <f t="shared" si="108"/>
        <v>0</v>
      </c>
      <c r="BG271" s="174"/>
      <c r="BH271" s="297">
        <f t="shared" si="93"/>
        <v>0</v>
      </c>
      <c r="BJ271" s="139" t="str">
        <f t="shared" si="109"/>
        <v/>
      </c>
      <c r="BK271" s="174"/>
      <c r="BL271" s="297" t="e">
        <f t="shared" si="95"/>
        <v>#N/A</v>
      </c>
      <c r="BM271" s="174"/>
    </row>
    <row r="272" spans="1:65" ht="15.75" customHeight="1">
      <c r="B272" s="364">
        <v>110.1</v>
      </c>
      <c r="C272" s="78">
        <v>5</v>
      </c>
      <c r="D272" s="108" t="s">
        <v>301</v>
      </c>
      <c r="E272" s="101"/>
      <c r="F272" s="101"/>
      <c r="G272" s="101"/>
      <c r="H272" s="101"/>
      <c r="I272" s="101"/>
      <c r="J272" s="101"/>
      <c r="K272" s="24"/>
      <c r="L272" s="102" t="s">
        <v>29</v>
      </c>
      <c r="M272" s="207"/>
      <c r="N272" s="139">
        <f>VLOOKUP($B272,'[1]09-10-11'!$A$4:$EA$400,MATCH(N$2, '[1]09-10-11'!$A$4:$EA$4, 0))</f>
        <v>17650</v>
      </c>
      <c r="O272" s="142"/>
      <c r="P272" s="139">
        <f>VLOOKUP($B272,'[1]09-10-11'!$A$4:$EA$400,MATCH(P$2, '[1]09-10-11'!$A$4:$EA$4, 0))</f>
        <v>17650</v>
      </c>
      <c r="Q272" s="139"/>
      <c r="R272" s="139">
        <f>VLOOKUP($B272,'[1]09-10-11'!$A$4:$EA$400,MATCH(R$2, '[1]09-10-11'!$A$4:$EA$4, 0))</f>
        <v>17650</v>
      </c>
      <c r="S272" s="139"/>
      <c r="T272" s="139" t="e">
        <f>VLOOKUP($B272,'[1]09-10-11'!$A$4:$EA$400,MATCH(T$2, '[1]09-10-11'!$A$4:$EA$4, 0))</f>
        <v>#N/A</v>
      </c>
      <c r="U272" s="139"/>
      <c r="V272" s="139">
        <f>VLOOKUP($B272,'[1]09-10-11'!$A$4:$EA$400,MATCH(V$2, '[1]09-10-11'!$A$4:$EA$4, 0))</f>
        <v>17650</v>
      </c>
      <c r="W272" s="139"/>
      <c r="X272" s="139">
        <f>VLOOKUP($B272,'[1]09-10-11'!$A$4:$EA$400,MATCH(X$2, '[1]09-10-11'!$A$4:$EA$4, 0))</f>
        <v>17650</v>
      </c>
      <c r="Y272" s="53"/>
      <c r="Z272" s="174">
        <f t="shared" si="100"/>
        <v>0</v>
      </c>
      <c r="AA272" s="174"/>
      <c r="AB272" s="299">
        <f t="shared" si="77"/>
        <v>0</v>
      </c>
      <c r="AC272" s="280"/>
      <c r="AD272" s="174">
        <f t="shared" si="101"/>
        <v>0</v>
      </c>
      <c r="AE272" s="174"/>
      <c r="AF272" s="299">
        <f t="shared" si="96"/>
        <v>0</v>
      </c>
      <c r="AG272" s="174"/>
      <c r="AH272" s="139">
        <f t="shared" si="102"/>
        <v>0</v>
      </c>
      <c r="AI272" s="139"/>
      <c r="AJ272" s="299">
        <f t="shared" si="97"/>
        <v>0</v>
      </c>
      <c r="AK272" s="280"/>
      <c r="AL272" s="174">
        <f t="shared" si="103"/>
        <v>0</v>
      </c>
      <c r="AM272" s="174"/>
      <c r="AN272" s="299">
        <f t="shared" si="83"/>
        <v>0</v>
      </c>
      <c r="AP272" s="139" t="str">
        <f t="shared" si="104"/>
        <v/>
      </c>
      <c r="AQ272" s="174"/>
      <c r="AR272" s="299" t="e">
        <f t="shared" si="85"/>
        <v>#N/A</v>
      </c>
      <c r="AS272" s="174"/>
      <c r="AT272" s="174" t="str">
        <f t="shared" si="105"/>
        <v/>
      </c>
      <c r="AU272" s="174"/>
      <c r="AV272" s="299" t="e">
        <f t="shared" si="87"/>
        <v>#N/A</v>
      </c>
      <c r="AW272" s="174"/>
      <c r="AX272" s="174">
        <f t="shared" si="106"/>
        <v>0</v>
      </c>
      <c r="AY272" s="174"/>
      <c r="AZ272" s="299">
        <f t="shared" si="98"/>
        <v>0</v>
      </c>
      <c r="BA272" s="174"/>
      <c r="BB272" s="174">
        <f t="shared" si="107"/>
        <v>0</v>
      </c>
      <c r="BC272" s="174"/>
      <c r="BD272" s="299">
        <f t="shared" si="99"/>
        <v>0</v>
      </c>
      <c r="BE272" s="174"/>
      <c r="BF272" s="174">
        <f t="shared" si="108"/>
        <v>0</v>
      </c>
      <c r="BG272" s="174"/>
      <c r="BH272" s="299">
        <f t="shared" si="93"/>
        <v>0</v>
      </c>
      <c r="BJ272" s="139" t="str">
        <f t="shared" si="109"/>
        <v/>
      </c>
      <c r="BK272" s="174"/>
      <c r="BL272" s="299" t="e">
        <f t="shared" si="95"/>
        <v>#N/A</v>
      </c>
      <c r="BM272" s="174"/>
    </row>
    <row r="273" spans="1:65" ht="15.75" customHeight="1">
      <c r="B273" s="364">
        <v>110.3</v>
      </c>
      <c r="C273" s="78">
        <v>6</v>
      </c>
      <c r="D273" s="108" t="s">
        <v>299</v>
      </c>
      <c r="E273" s="101"/>
      <c r="F273" s="101"/>
      <c r="G273" s="101"/>
      <c r="H273" s="101"/>
      <c r="I273" s="101"/>
      <c r="J273" s="101"/>
      <c r="K273" s="24"/>
      <c r="L273" s="102" t="s">
        <v>29</v>
      </c>
      <c r="M273" s="207"/>
      <c r="N273" s="139">
        <f>VLOOKUP($B273,'[1]09-10-11'!$A$4:$EA$400,MATCH(N$2, '[1]09-10-11'!$A$4:$EA$4, 0))</f>
        <v>27548</v>
      </c>
      <c r="O273" s="142"/>
      <c r="P273" s="139">
        <f>VLOOKUP($B273,'[1]09-10-11'!$A$4:$EA$400,MATCH(P$2, '[1]09-10-11'!$A$4:$EA$4, 0))</f>
        <v>30548</v>
      </c>
      <c r="Q273" s="139"/>
      <c r="R273" s="139">
        <f>VLOOKUP($B273,'[1]09-10-11'!$A$4:$EA$400,MATCH(R$2, '[1]09-10-11'!$A$4:$EA$4, 0))</f>
        <v>27548</v>
      </c>
      <c r="S273" s="139"/>
      <c r="T273" s="139" t="e">
        <f>VLOOKUP($B273,'[1]09-10-11'!$A$4:$EA$400,MATCH(T$2, '[1]09-10-11'!$A$4:$EA$4, 0))</f>
        <v>#N/A</v>
      </c>
      <c r="U273" s="139"/>
      <c r="V273" s="139">
        <f>VLOOKUP($B273,'[1]09-10-11'!$A$4:$EA$400,MATCH(V$2, '[1]09-10-11'!$A$4:$EA$4, 0))</f>
        <v>27548</v>
      </c>
      <c r="W273" s="139"/>
      <c r="X273" s="139">
        <f>VLOOKUP($B273,'[1]09-10-11'!$A$4:$EA$400,MATCH(X$2, '[1]09-10-11'!$A$4:$EA$4, 0))</f>
        <v>30548</v>
      </c>
      <c r="Y273" s="53"/>
      <c r="Z273" s="174">
        <f t="shared" si="100"/>
        <v>3000</v>
      </c>
      <c r="AA273" s="174"/>
      <c r="AB273" s="299">
        <f t="shared" si="77"/>
        <v>0.10890082764629017</v>
      </c>
      <c r="AC273" s="280"/>
      <c r="AD273" s="174">
        <f t="shared" si="101"/>
        <v>0</v>
      </c>
      <c r="AE273" s="174"/>
      <c r="AF273" s="299">
        <f t="shared" si="96"/>
        <v>0</v>
      </c>
      <c r="AG273" s="174"/>
      <c r="AH273" s="139">
        <f t="shared" si="102"/>
        <v>3000</v>
      </c>
      <c r="AI273" s="139"/>
      <c r="AJ273" s="299">
        <f t="shared" si="97"/>
        <v>0.10890082764629017</v>
      </c>
      <c r="AK273" s="280"/>
      <c r="AL273" s="174">
        <f t="shared" si="103"/>
        <v>3000</v>
      </c>
      <c r="AM273" s="174"/>
      <c r="AN273" s="299">
        <f t="shared" si="83"/>
        <v>0.10890082764629017</v>
      </c>
      <c r="AP273" s="139" t="str">
        <f t="shared" si="104"/>
        <v/>
      </c>
      <c r="AQ273" s="174"/>
      <c r="AR273" s="299" t="e">
        <f t="shared" si="85"/>
        <v>#N/A</v>
      </c>
      <c r="AS273" s="174"/>
      <c r="AT273" s="174" t="str">
        <f t="shared" si="105"/>
        <v/>
      </c>
      <c r="AU273" s="174"/>
      <c r="AV273" s="299" t="e">
        <f t="shared" si="87"/>
        <v>#N/A</v>
      </c>
      <c r="AW273" s="174"/>
      <c r="AX273" s="174">
        <f t="shared" si="106"/>
        <v>0</v>
      </c>
      <c r="AY273" s="174"/>
      <c r="AZ273" s="299">
        <f t="shared" si="98"/>
        <v>0</v>
      </c>
      <c r="BA273" s="174"/>
      <c r="BB273" s="174">
        <f t="shared" si="107"/>
        <v>-3000</v>
      </c>
      <c r="BC273" s="174"/>
      <c r="BD273" s="299">
        <f t="shared" si="99"/>
        <v>-9.8206101872463036E-2</v>
      </c>
      <c r="BE273" s="174"/>
      <c r="BF273" s="174">
        <f t="shared" si="108"/>
        <v>0</v>
      </c>
      <c r="BG273" s="174"/>
      <c r="BH273" s="299">
        <f t="shared" si="93"/>
        <v>0</v>
      </c>
      <c r="BJ273" s="139" t="str">
        <f t="shared" si="109"/>
        <v/>
      </c>
      <c r="BK273" s="174"/>
      <c r="BL273" s="299" t="e">
        <f t="shared" si="95"/>
        <v>#N/A</v>
      </c>
      <c r="BM273" s="174"/>
    </row>
    <row r="274" spans="1:65" ht="15.75" customHeight="1">
      <c r="B274" s="364"/>
      <c r="C274" s="78">
        <v>7</v>
      </c>
      <c r="D274" s="101" t="s">
        <v>60</v>
      </c>
      <c r="E274" s="101"/>
      <c r="F274" s="101"/>
      <c r="G274" s="101"/>
      <c r="H274" s="101"/>
      <c r="I274" s="101"/>
      <c r="J274" s="101"/>
      <c r="K274" s="24"/>
      <c r="L274" s="102"/>
      <c r="M274" s="207"/>
      <c r="N274" s="139"/>
      <c r="O274" s="142"/>
      <c r="P274" s="139"/>
      <c r="Q274" s="139"/>
      <c r="R274" s="139"/>
      <c r="S274" s="139"/>
      <c r="T274" s="139"/>
      <c r="U274" s="139"/>
      <c r="V274" s="139"/>
      <c r="W274" s="139"/>
      <c r="X274" s="139"/>
      <c r="Y274" s="53"/>
      <c r="Z274" s="174" t="str">
        <f t="shared" si="100"/>
        <v/>
      </c>
      <c r="AA274" s="174"/>
      <c r="AB274" s="299" t="str">
        <f t="shared" ref="AB274:AB337" si="110">IF($V274="","",  IF($X274="","", IF($V274=0,"---",(IF(ISERROR(($X274/$V274)-1),"---",($X274/$V274)-1) ))))</f>
        <v/>
      </c>
      <c r="AC274" s="280"/>
      <c r="AD274" s="174" t="str">
        <f t="shared" si="101"/>
        <v/>
      </c>
      <c r="AE274" s="174"/>
      <c r="AF274" s="299" t="str">
        <f t="shared" ref="AF274:AF305" si="111">IF($P274="","",  IF($X274="","", IF($P274=0,"---",(IF(ISERROR(($X274/$P274)-1),"---",($X274/$P274)-1) ))))</f>
        <v/>
      </c>
      <c r="AG274" s="174"/>
      <c r="AH274" s="139" t="str">
        <f t="shared" si="102"/>
        <v/>
      </c>
      <c r="AI274" s="139"/>
      <c r="AJ274" s="299" t="str">
        <f t="shared" ref="AJ274:AJ305" si="112">IF($N274="","",  IF($X274="","", IF($N274=0,"---",(IF(ISERROR(($X274/$N274)-1),"---",($X274/$N274)-1) ))))</f>
        <v/>
      </c>
      <c r="AK274" s="280"/>
      <c r="AL274" s="174" t="str">
        <f t="shared" si="103"/>
        <v/>
      </c>
      <c r="AM274" s="174"/>
      <c r="AN274" s="299" t="str">
        <f t="shared" ref="AN274:AN337" si="113">IF($R274="","",  IF($X274="","", IF($R274=0,"---",(IF(ISERROR(($X274/$R274)-1),"---",($X274/$R274)-1) ))))</f>
        <v/>
      </c>
      <c r="AP274" s="139" t="str">
        <f t="shared" si="104"/>
        <v/>
      </c>
      <c r="AQ274" s="174"/>
      <c r="AR274" s="299" t="str">
        <f t="shared" ref="AR274:AR337" si="114">IF($T274="","",  IF($X274="","", IF($T274=0,"---",(IF(ISERROR(($X274/$T274)-1),"---",($X274/$T274)-1) ))))</f>
        <v/>
      </c>
      <c r="AS274" s="174"/>
      <c r="AT274" s="174" t="str">
        <f t="shared" si="105"/>
        <v/>
      </c>
      <c r="AU274" s="174"/>
      <c r="AV274" s="299" t="str">
        <f t="shared" ref="AV274:AV337" si="115">IF($R274="","",  IF($T274="","", IF($R274=0,"---",(IF(ISERROR(($T274/$R274)-1),"---",($T274/$R274)-1) ))))</f>
        <v/>
      </c>
      <c r="AW274" s="174"/>
      <c r="AX274" s="174" t="str">
        <f t="shared" si="106"/>
        <v/>
      </c>
      <c r="AY274" s="174"/>
      <c r="AZ274" s="299" t="str">
        <f t="shared" ref="AZ274:AZ305" si="116">IF($N274="","",  IF($V274="","", IF($N274=0,"---",(IF(ISERROR(($V274/$N274)-1),"---",($V274/$N274)-1) ))))</f>
        <v/>
      </c>
      <c r="BA274" s="174"/>
      <c r="BB274" s="174" t="str">
        <f t="shared" si="107"/>
        <v/>
      </c>
      <c r="BC274" s="174"/>
      <c r="BD274" s="299" t="str">
        <f t="shared" ref="BD274:BD305" si="117">IF($P274="","",  IF($V274="","", IF($P274=0,"---",(IF(ISERROR(($V274/$P274)-1),"---",($V274/$P274)-1) ))))</f>
        <v/>
      </c>
      <c r="BE274" s="174"/>
      <c r="BF274" s="174" t="str">
        <f t="shared" si="108"/>
        <v/>
      </c>
      <c r="BG274" s="174"/>
      <c r="BH274" s="299" t="str">
        <f t="shared" ref="BH274:BH337" si="118">IF($R274="","",  IF($V274="","", IF($R274=0,"---",(IF(ISERROR(($V274/$R274)-1),"---",($V274/$R274)-1) ))))</f>
        <v/>
      </c>
      <c r="BJ274" s="139" t="str">
        <f t="shared" si="109"/>
        <v/>
      </c>
      <c r="BK274" s="174"/>
      <c r="BL274" s="299" t="str">
        <f t="shared" ref="BL274:BL337" si="119">IF($T274="","",  IF($V274="","", IF($T274=0,"---",(IF(ISERROR(($V274/$T274)-1),"---",($V274/$T274)-1) ))))</f>
        <v/>
      </c>
      <c r="BM274" s="174"/>
    </row>
    <row r="275" spans="1:65" ht="18" customHeight="1">
      <c r="B275" s="364">
        <v>110.4</v>
      </c>
      <c r="C275" s="101"/>
      <c r="D275" s="89" t="s">
        <v>225</v>
      </c>
      <c r="E275" s="101" t="s">
        <v>324</v>
      </c>
      <c r="F275" s="101"/>
      <c r="G275" s="101"/>
      <c r="H275" s="101"/>
      <c r="I275" s="101"/>
      <c r="J275" s="101"/>
      <c r="K275" s="24"/>
      <c r="L275" s="102" t="s">
        <v>29</v>
      </c>
      <c r="M275" s="207"/>
      <c r="N275" s="139">
        <f>VLOOKUP($B275,'[1]09-10-11'!$A$4:$EA$400,MATCH(N$2, '[1]09-10-11'!$A$4:$EA$4, 0))</f>
        <v>22878</v>
      </c>
      <c r="O275" s="142"/>
      <c r="P275" s="139">
        <f>VLOOKUP($B275,'[1]09-10-11'!$A$4:$EA$400,MATCH(P$2, '[1]09-10-11'!$A$4:$EA$4, 0))</f>
        <v>0</v>
      </c>
      <c r="Q275" s="139"/>
      <c r="R275" s="139">
        <f>VLOOKUP($B275,'[1]09-10-11'!$A$4:$EA$400,MATCH(R$2, '[1]09-10-11'!$A$4:$EA$4, 0))</f>
        <v>0</v>
      </c>
      <c r="S275" s="139"/>
      <c r="T275" s="139" t="e">
        <f>VLOOKUP($B275,'[1]09-10-11'!$A$4:$EA$400,MATCH(T$2, '[1]09-10-11'!$A$4:$EA$4, 0))</f>
        <v>#N/A</v>
      </c>
      <c r="U275" s="139"/>
      <c r="V275" s="139">
        <f>VLOOKUP($B275,'[1]09-10-11'!$A$4:$EA$400,MATCH(V$2, '[1]09-10-11'!$A$4:$EA$4, 0))</f>
        <v>0</v>
      </c>
      <c r="W275" s="139"/>
      <c r="X275" s="139">
        <f>VLOOKUP($B275,'[1]09-10-11'!$A$4:$EA$400,MATCH(X$2, '[1]09-10-11'!$A$4:$EA$4, 0))</f>
        <v>0</v>
      </c>
      <c r="Y275" s="53"/>
      <c r="Z275" s="174">
        <f t="shared" si="100"/>
        <v>0</v>
      </c>
      <c r="AA275" s="174"/>
      <c r="AB275" s="299" t="str">
        <f t="shared" si="110"/>
        <v>---</v>
      </c>
      <c r="AC275" s="280"/>
      <c r="AD275" s="174">
        <f t="shared" si="101"/>
        <v>0</v>
      </c>
      <c r="AE275" s="174"/>
      <c r="AF275" s="299" t="str">
        <f t="shared" si="111"/>
        <v>---</v>
      </c>
      <c r="AG275" s="174"/>
      <c r="AH275" s="139">
        <f t="shared" si="102"/>
        <v>-22878</v>
      </c>
      <c r="AI275" s="139"/>
      <c r="AJ275" s="299">
        <f t="shared" si="112"/>
        <v>-1</v>
      </c>
      <c r="AK275" s="280"/>
      <c r="AL275" s="174">
        <f t="shared" si="103"/>
        <v>0</v>
      </c>
      <c r="AM275" s="174"/>
      <c r="AN275" s="299" t="str">
        <f t="shared" si="113"/>
        <v>---</v>
      </c>
      <c r="AP275" s="139" t="str">
        <f t="shared" si="104"/>
        <v/>
      </c>
      <c r="AQ275" s="174"/>
      <c r="AR275" s="299" t="e">
        <f t="shared" si="114"/>
        <v>#N/A</v>
      </c>
      <c r="AS275" s="174"/>
      <c r="AT275" s="174" t="str">
        <f t="shared" si="105"/>
        <v/>
      </c>
      <c r="AU275" s="174"/>
      <c r="AV275" s="299" t="e">
        <f t="shared" si="115"/>
        <v>#N/A</v>
      </c>
      <c r="AW275" s="174"/>
      <c r="AX275" s="174">
        <f t="shared" si="106"/>
        <v>-22878</v>
      </c>
      <c r="AY275" s="174"/>
      <c r="AZ275" s="299">
        <f t="shared" si="116"/>
        <v>-1</v>
      </c>
      <c r="BA275" s="174"/>
      <c r="BB275" s="174">
        <f t="shared" si="107"/>
        <v>0</v>
      </c>
      <c r="BC275" s="174"/>
      <c r="BD275" s="299" t="str">
        <f t="shared" si="117"/>
        <v>---</v>
      </c>
      <c r="BE275" s="174"/>
      <c r="BF275" s="174">
        <f t="shared" si="108"/>
        <v>0</v>
      </c>
      <c r="BG275" s="174"/>
      <c r="BH275" s="299" t="str">
        <f t="shared" si="118"/>
        <v>---</v>
      </c>
      <c r="BJ275" s="139" t="str">
        <f t="shared" si="109"/>
        <v/>
      </c>
      <c r="BK275" s="174"/>
      <c r="BL275" s="299" t="e">
        <f t="shared" si="119"/>
        <v>#N/A</v>
      </c>
      <c r="BM275" s="174"/>
    </row>
    <row r="276" spans="1:65" ht="19.5" customHeight="1">
      <c r="B276" s="364">
        <v>111</v>
      </c>
      <c r="C276" s="23"/>
      <c r="D276" s="89" t="s">
        <v>222</v>
      </c>
      <c r="E276" s="101" t="s">
        <v>323</v>
      </c>
      <c r="F276" s="101"/>
      <c r="G276" s="101"/>
      <c r="H276" s="101"/>
      <c r="I276" s="101"/>
      <c r="J276" s="101"/>
      <c r="K276" s="24"/>
      <c r="L276" s="102" t="s">
        <v>29</v>
      </c>
      <c r="M276" s="207"/>
      <c r="N276" s="139">
        <f>VLOOKUP($B276,'[1]09-10-11'!$A$4:$EA$400,MATCH(N$2, '[1]09-10-11'!$A$4:$EA$4, 0))</f>
        <v>78305</v>
      </c>
      <c r="O276" s="142"/>
      <c r="P276" s="139">
        <f>VLOOKUP($B276,'[1]09-10-11'!$A$4:$EA$400,MATCH(P$2, '[1]09-10-11'!$A$4:$EA$4, 0))</f>
        <v>0</v>
      </c>
      <c r="Q276" s="139"/>
      <c r="R276" s="139">
        <f>VLOOKUP($B276,'[1]09-10-11'!$A$4:$EA$400,MATCH(R$2, '[1]09-10-11'!$A$4:$EA$4, 0))</f>
        <v>0</v>
      </c>
      <c r="S276" s="139"/>
      <c r="T276" s="139" t="e">
        <f>VLOOKUP($B276,'[1]09-10-11'!$A$4:$EA$400,MATCH(T$2, '[1]09-10-11'!$A$4:$EA$4, 0))</f>
        <v>#N/A</v>
      </c>
      <c r="U276" s="139"/>
      <c r="V276" s="139">
        <f>VLOOKUP($B276,'[1]09-10-11'!$A$4:$EA$400,MATCH(V$2, '[1]09-10-11'!$A$4:$EA$4, 0))</f>
        <v>0</v>
      </c>
      <c r="W276" s="139"/>
      <c r="X276" s="139">
        <f>VLOOKUP($B276,'[1]09-10-11'!$A$4:$EA$400,MATCH(X$2, '[1]09-10-11'!$A$4:$EA$4, 0))</f>
        <v>0</v>
      </c>
      <c r="Y276" s="53"/>
      <c r="Z276" s="174">
        <f t="shared" si="100"/>
        <v>0</v>
      </c>
      <c r="AA276" s="174"/>
      <c r="AB276" s="299" t="str">
        <f t="shared" si="110"/>
        <v>---</v>
      </c>
      <c r="AC276" s="280"/>
      <c r="AD276" s="174">
        <f t="shared" si="101"/>
        <v>0</v>
      </c>
      <c r="AE276" s="174"/>
      <c r="AF276" s="299" t="str">
        <f t="shared" si="111"/>
        <v>---</v>
      </c>
      <c r="AG276" s="174"/>
      <c r="AH276" s="139">
        <f t="shared" si="102"/>
        <v>-78305</v>
      </c>
      <c r="AI276" s="139"/>
      <c r="AJ276" s="299">
        <f t="shared" si="112"/>
        <v>-1</v>
      </c>
      <c r="AK276" s="280"/>
      <c r="AL276" s="174">
        <f t="shared" si="103"/>
        <v>0</v>
      </c>
      <c r="AM276" s="174"/>
      <c r="AN276" s="299" t="str">
        <f t="shared" si="113"/>
        <v>---</v>
      </c>
      <c r="AP276" s="139" t="str">
        <f t="shared" si="104"/>
        <v/>
      </c>
      <c r="AQ276" s="174"/>
      <c r="AR276" s="299" t="e">
        <f t="shared" si="114"/>
        <v>#N/A</v>
      </c>
      <c r="AS276" s="174"/>
      <c r="AT276" s="174" t="str">
        <f t="shared" si="105"/>
        <v/>
      </c>
      <c r="AU276" s="174"/>
      <c r="AV276" s="299" t="e">
        <f t="shared" si="115"/>
        <v>#N/A</v>
      </c>
      <c r="AW276" s="174"/>
      <c r="AX276" s="174">
        <f t="shared" si="106"/>
        <v>-78305</v>
      </c>
      <c r="AY276" s="174"/>
      <c r="AZ276" s="299">
        <f t="shared" si="116"/>
        <v>-1</v>
      </c>
      <c r="BA276" s="174"/>
      <c r="BB276" s="174">
        <f t="shared" si="107"/>
        <v>0</v>
      </c>
      <c r="BC276" s="174"/>
      <c r="BD276" s="299" t="str">
        <f t="shared" si="117"/>
        <v>---</v>
      </c>
      <c r="BE276" s="174"/>
      <c r="BF276" s="174">
        <f t="shared" si="108"/>
        <v>0</v>
      </c>
      <c r="BG276" s="174"/>
      <c r="BH276" s="299" t="str">
        <f t="shared" si="118"/>
        <v>---</v>
      </c>
      <c r="BJ276" s="139" t="str">
        <f t="shared" si="109"/>
        <v/>
      </c>
      <c r="BK276" s="174"/>
      <c r="BL276" s="299" t="e">
        <f t="shared" si="119"/>
        <v>#N/A</v>
      </c>
      <c r="BM276" s="174"/>
    </row>
    <row r="277" spans="1:65" ht="15.75" customHeight="1">
      <c r="B277" s="364">
        <v>112</v>
      </c>
      <c r="C277" s="23"/>
      <c r="D277" s="89" t="s">
        <v>223</v>
      </c>
      <c r="E277" s="101" t="s">
        <v>61</v>
      </c>
      <c r="F277" s="101"/>
      <c r="G277" s="101"/>
      <c r="H277" s="101"/>
      <c r="I277" s="101"/>
      <c r="J277" s="101"/>
      <c r="K277" s="24"/>
      <c r="L277" s="102" t="s">
        <v>29</v>
      </c>
      <c r="M277" s="207"/>
      <c r="N277" s="139">
        <f>VLOOKUP($B277,'[1]09-10-11'!$A$4:$EA$400,MATCH(N$2, '[1]09-10-11'!$A$4:$EA$4, 0))</f>
        <v>33317</v>
      </c>
      <c r="O277" s="142"/>
      <c r="P277" s="139">
        <f>VLOOKUP($B277,'[1]09-10-11'!$A$4:$EA$400,MATCH(P$2, '[1]09-10-11'!$A$4:$EA$4, 0))</f>
        <v>33317</v>
      </c>
      <c r="Q277" s="139"/>
      <c r="R277" s="139">
        <f>VLOOKUP($B277,'[1]09-10-11'!$A$4:$EA$400,MATCH(R$2, '[1]09-10-11'!$A$4:$EA$4, 0))</f>
        <v>33317</v>
      </c>
      <c r="S277" s="139"/>
      <c r="T277" s="139" t="e">
        <f>VLOOKUP($B277,'[1]09-10-11'!$A$4:$EA$400,MATCH(T$2, '[1]09-10-11'!$A$4:$EA$4, 0))</f>
        <v>#N/A</v>
      </c>
      <c r="U277" s="139"/>
      <c r="V277" s="139">
        <f>VLOOKUP($B277,'[1]09-10-11'!$A$4:$EA$400,MATCH(V$2, '[1]09-10-11'!$A$4:$EA$4, 0))</f>
        <v>33317</v>
      </c>
      <c r="W277" s="139"/>
      <c r="X277" s="139">
        <f>VLOOKUP($B277,'[1]09-10-11'!$A$4:$EA$400,MATCH(X$2, '[1]09-10-11'!$A$4:$EA$4, 0))</f>
        <v>35317</v>
      </c>
      <c r="Y277" s="53"/>
      <c r="Z277" s="174">
        <f t="shared" si="100"/>
        <v>2000</v>
      </c>
      <c r="AA277" s="174"/>
      <c r="AB277" s="299">
        <f t="shared" si="110"/>
        <v>6.0029414413062421E-2</v>
      </c>
      <c r="AC277" s="280"/>
      <c r="AD277" s="174">
        <f t="shared" si="101"/>
        <v>2000</v>
      </c>
      <c r="AE277" s="174"/>
      <c r="AF277" s="299">
        <f t="shared" si="111"/>
        <v>6.0029414413062421E-2</v>
      </c>
      <c r="AG277" s="174"/>
      <c r="AH277" s="139">
        <f t="shared" si="102"/>
        <v>2000</v>
      </c>
      <c r="AI277" s="139"/>
      <c r="AJ277" s="299">
        <f t="shared" si="112"/>
        <v>6.0029414413062421E-2</v>
      </c>
      <c r="AK277" s="280"/>
      <c r="AL277" s="174">
        <f t="shared" si="103"/>
        <v>2000</v>
      </c>
      <c r="AM277" s="174"/>
      <c r="AN277" s="299">
        <f t="shared" si="113"/>
        <v>6.0029414413062421E-2</v>
      </c>
      <c r="AP277" s="139" t="str">
        <f t="shared" si="104"/>
        <v/>
      </c>
      <c r="AQ277" s="174"/>
      <c r="AR277" s="299" t="e">
        <f t="shared" si="114"/>
        <v>#N/A</v>
      </c>
      <c r="AS277" s="174"/>
      <c r="AT277" s="174" t="str">
        <f t="shared" si="105"/>
        <v/>
      </c>
      <c r="AU277" s="174"/>
      <c r="AV277" s="299" t="e">
        <f t="shared" si="115"/>
        <v>#N/A</v>
      </c>
      <c r="AW277" s="174"/>
      <c r="AX277" s="174">
        <f t="shared" si="106"/>
        <v>0</v>
      </c>
      <c r="AY277" s="174"/>
      <c r="AZ277" s="299">
        <f t="shared" si="116"/>
        <v>0</v>
      </c>
      <c r="BA277" s="174"/>
      <c r="BB277" s="174">
        <f t="shared" si="107"/>
        <v>0</v>
      </c>
      <c r="BC277" s="174"/>
      <c r="BD277" s="299">
        <f t="shared" si="117"/>
        <v>0</v>
      </c>
      <c r="BE277" s="174"/>
      <c r="BF277" s="174">
        <f t="shared" si="108"/>
        <v>0</v>
      </c>
      <c r="BG277" s="174"/>
      <c r="BH277" s="299">
        <f t="shared" si="118"/>
        <v>0</v>
      </c>
      <c r="BJ277" s="139" t="str">
        <f t="shared" si="109"/>
        <v/>
      </c>
      <c r="BK277" s="174"/>
      <c r="BL277" s="299" t="e">
        <f t="shared" si="119"/>
        <v>#N/A</v>
      </c>
      <c r="BM277" s="174"/>
    </row>
    <row r="278" spans="1:65" ht="15.75" customHeight="1">
      <c r="B278" s="364">
        <v>115</v>
      </c>
      <c r="C278" s="78">
        <v>8</v>
      </c>
      <c r="D278" s="108" t="s">
        <v>300</v>
      </c>
      <c r="E278" s="101"/>
      <c r="F278" s="101"/>
      <c r="G278" s="101"/>
      <c r="H278" s="101"/>
      <c r="I278" s="101"/>
      <c r="J278" s="101"/>
      <c r="K278" s="24"/>
      <c r="L278" s="102" t="s">
        <v>29</v>
      </c>
      <c r="M278" s="207"/>
      <c r="N278" s="139">
        <f>VLOOKUP($B278,'[1]09-10-11'!$A$4:$EA$400,MATCH(N$2, '[1]09-10-11'!$A$4:$EA$4, 0))</f>
        <v>9127</v>
      </c>
      <c r="O278" s="142"/>
      <c r="P278" s="139">
        <f>VLOOKUP($B278,'[1]09-10-11'!$A$4:$EA$400,MATCH(P$2, '[1]09-10-11'!$A$4:$EA$4, 0))</f>
        <v>9840</v>
      </c>
      <c r="Q278" s="139"/>
      <c r="R278" s="139">
        <f>VLOOKUP($B278,'[1]09-10-11'!$A$4:$EA$400,MATCH(R$2, '[1]09-10-11'!$A$4:$EA$4, 0))</f>
        <v>10336</v>
      </c>
      <c r="S278" s="139"/>
      <c r="T278" s="139" t="e">
        <f>VLOOKUP($B278,'[1]09-10-11'!$A$4:$EA$400,MATCH(T$2, '[1]09-10-11'!$A$4:$EA$4, 0))</f>
        <v>#N/A</v>
      </c>
      <c r="U278" s="139"/>
      <c r="V278" s="139">
        <f>VLOOKUP($B278,'[1]09-10-11'!$A$4:$EA$400,MATCH(V$2, '[1]09-10-11'!$A$4:$EA$4, 0))</f>
        <v>10336</v>
      </c>
      <c r="W278" s="139"/>
      <c r="X278" s="139">
        <f>VLOOKUP($B278,'[1]09-10-11'!$A$4:$EA$400,MATCH(X$2, '[1]09-10-11'!$A$4:$EA$4, 0))</f>
        <v>9840</v>
      </c>
      <c r="Y278" s="53"/>
      <c r="Z278" s="174">
        <f t="shared" si="100"/>
        <v>-496</v>
      </c>
      <c r="AA278" s="174"/>
      <c r="AB278" s="299">
        <f t="shared" si="110"/>
        <v>-4.7987616099071206E-2</v>
      </c>
      <c r="AC278" s="280"/>
      <c r="AD278" s="174">
        <f t="shared" si="101"/>
        <v>0</v>
      </c>
      <c r="AE278" s="174"/>
      <c r="AF278" s="299">
        <f t="shared" si="111"/>
        <v>0</v>
      </c>
      <c r="AG278" s="174"/>
      <c r="AH278" s="139">
        <f t="shared" si="102"/>
        <v>713</v>
      </c>
      <c r="AI278" s="139"/>
      <c r="AJ278" s="299">
        <f t="shared" si="112"/>
        <v>7.8119864139366779E-2</v>
      </c>
      <c r="AK278" s="280"/>
      <c r="AL278" s="174">
        <f t="shared" si="103"/>
        <v>-496</v>
      </c>
      <c r="AM278" s="174"/>
      <c r="AN278" s="299">
        <f t="shared" si="113"/>
        <v>-4.7987616099071206E-2</v>
      </c>
      <c r="AP278" s="139" t="str">
        <f t="shared" si="104"/>
        <v/>
      </c>
      <c r="AQ278" s="174"/>
      <c r="AR278" s="299" t="e">
        <f t="shared" si="114"/>
        <v>#N/A</v>
      </c>
      <c r="AS278" s="174"/>
      <c r="AT278" s="174" t="str">
        <f t="shared" si="105"/>
        <v/>
      </c>
      <c r="AU278" s="174"/>
      <c r="AV278" s="299" t="e">
        <f t="shared" si="115"/>
        <v>#N/A</v>
      </c>
      <c r="AW278" s="174"/>
      <c r="AX278" s="174">
        <f t="shared" si="106"/>
        <v>1209</v>
      </c>
      <c r="AY278" s="174"/>
      <c r="AZ278" s="299">
        <f t="shared" si="116"/>
        <v>0.13246411745370867</v>
      </c>
      <c r="BA278" s="174"/>
      <c r="BB278" s="174">
        <f t="shared" si="107"/>
        <v>496</v>
      </c>
      <c r="BC278" s="174"/>
      <c r="BD278" s="299">
        <f t="shared" si="117"/>
        <v>5.0406504065040547E-2</v>
      </c>
      <c r="BE278" s="174"/>
      <c r="BF278" s="174">
        <f t="shared" si="108"/>
        <v>0</v>
      </c>
      <c r="BG278" s="174"/>
      <c r="BH278" s="299">
        <f t="shared" si="118"/>
        <v>0</v>
      </c>
      <c r="BJ278" s="139" t="str">
        <f t="shared" si="109"/>
        <v/>
      </c>
      <c r="BK278" s="174"/>
      <c r="BL278" s="299" t="e">
        <f t="shared" si="119"/>
        <v>#N/A</v>
      </c>
      <c r="BM278" s="174"/>
    </row>
    <row r="279" spans="1:65" ht="19.5" customHeight="1">
      <c r="B279" s="364">
        <v>116</v>
      </c>
      <c r="C279" s="78">
        <v>9</v>
      </c>
      <c r="D279" s="108" t="s">
        <v>322</v>
      </c>
      <c r="E279" s="101"/>
      <c r="F279" s="101"/>
      <c r="G279" s="101"/>
      <c r="H279" s="101"/>
      <c r="I279" s="101"/>
      <c r="J279" s="101"/>
      <c r="K279" s="24"/>
      <c r="L279" s="102" t="s">
        <v>29</v>
      </c>
      <c r="M279" s="207"/>
      <c r="N279" s="139">
        <f>VLOOKUP($B279,'[1]09-10-11'!$A$4:$EA$400,MATCH(N$2, '[1]09-10-11'!$A$4:$EA$4, 0))</f>
        <v>103970</v>
      </c>
      <c r="O279" s="142"/>
      <c r="P279" s="139">
        <f>VLOOKUP($B279,'[1]09-10-11'!$A$4:$EA$400,MATCH(P$2, '[1]09-10-11'!$A$4:$EA$4, 0))</f>
        <v>0</v>
      </c>
      <c r="Q279" s="139"/>
      <c r="R279" s="139">
        <f>VLOOKUP($B279,'[1]09-10-11'!$A$4:$EA$400,MATCH(R$2, '[1]09-10-11'!$A$4:$EA$4, 0))</f>
        <v>0</v>
      </c>
      <c r="S279" s="139"/>
      <c r="T279" s="139" t="e">
        <f>VLOOKUP($B279,'[1]09-10-11'!$A$4:$EA$400,MATCH(T$2, '[1]09-10-11'!$A$4:$EA$4, 0))</f>
        <v>#N/A</v>
      </c>
      <c r="U279" s="139"/>
      <c r="V279" s="139">
        <f>VLOOKUP($B279,'[1]09-10-11'!$A$4:$EA$400,MATCH(V$2, '[1]09-10-11'!$A$4:$EA$4, 0))</f>
        <v>0</v>
      </c>
      <c r="W279" s="139"/>
      <c r="X279" s="139">
        <f>VLOOKUP($B279,'[1]09-10-11'!$A$4:$EA$400,MATCH(X$2, '[1]09-10-11'!$A$4:$EA$4, 0))</f>
        <v>0</v>
      </c>
      <c r="Y279" s="53"/>
      <c r="Z279" s="174">
        <f t="shared" si="100"/>
        <v>0</v>
      </c>
      <c r="AA279" s="174"/>
      <c r="AB279" s="299" t="str">
        <f t="shared" si="110"/>
        <v>---</v>
      </c>
      <c r="AC279" s="280"/>
      <c r="AD279" s="174">
        <f t="shared" si="101"/>
        <v>0</v>
      </c>
      <c r="AE279" s="174"/>
      <c r="AF279" s="299" t="str">
        <f t="shared" si="111"/>
        <v>---</v>
      </c>
      <c r="AG279" s="174"/>
      <c r="AH279" s="139">
        <f t="shared" si="102"/>
        <v>-103970</v>
      </c>
      <c r="AI279" s="139"/>
      <c r="AJ279" s="299">
        <f t="shared" si="112"/>
        <v>-1</v>
      </c>
      <c r="AK279" s="280"/>
      <c r="AL279" s="174">
        <f t="shared" si="103"/>
        <v>0</v>
      </c>
      <c r="AM279" s="174"/>
      <c r="AN279" s="299" t="str">
        <f t="shared" si="113"/>
        <v>---</v>
      </c>
      <c r="AP279" s="139" t="str">
        <f t="shared" si="104"/>
        <v/>
      </c>
      <c r="AQ279" s="174"/>
      <c r="AR279" s="299" t="e">
        <f t="shared" si="114"/>
        <v>#N/A</v>
      </c>
      <c r="AS279" s="174"/>
      <c r="AT279" s="174" t="str">
        <f t="shared" si="105"/>
        <v/>
      </c>
      <c r="AU279" s="174"/>
      <c r="AV279" s="299" t="e">
        <f t="shared" si="115"/>
        <v>#N/A</v>
      </c>
      <c r="AW279" s="174"/>
      <c r="AX279" s="174">
        <f t="shared" si="106"/>
        <v>-103970</v>
      </c>
      <c r="AY279" s="174"/>
      <c r="AZ279" s="299">
        <f t="shared" si="116"/>
        <v>-1</v>
      </c>
      <c r="BA279" s="174"/>
      <c r="BB279" s="174">
        <f t="shared" si="107"/>
        <v>0</v>
      </c>
      <c r="BC279" s="174"/>
      <c r="BD279" s="299" t="str">
        <f t="shared" si="117"/>
        <v>---</v>
      </c>
      <c r="BE279" s="174"/>
      <c r="BF279" s="174">
        <f t="shared" si="108"/>
        <v>0</v>
      </c>
      <c r="BG279" s="174"/>
      <c r="BH279" s="299" t="str">
        <f t="shared" si="118"/>
        <v>---</v>
      </c>
      <c r="BJ279" s="139" t="str">
        <f t="shared" si="109"/>
        <v/>
      </c>
      <c r="BK279" s="174"/>
      <c r="BL279" s="299" t="e">
        <f t="shared" si="119"/>
        <v>#N/A</v>
      </c>
      <c r="BM279" s="174"/>
    </row>
    <row r="280" spans="1:65" ht="18.75" customHeight="1">
      <c r="B280" s="364">
        <v>117</v>
      </c>
      <c r="C280" s="78">
        <v>10</v>
      </c>
      <c r="D280" s="108" t="s">
        <v>321</v>
      </c>
      <c r="E280" s="101"/>
      <c r="F280" s="101"/>
      <c r="G280" s="101"/>
      <c r="H280" s="101"/>
      <c r="I280" s="101"/>
      <c r="J280" s="101"/>
      <c r="K280" s="24"/>
      <c r="L280" s="102" t="s">
        <v>29</v>
      </c>
      <c r="M280" s="207"/>
      <c r="N280" s="141">
        <f>VLOOKUP($B280,'[1]09-10-11'!$A$4:$EA$400,MATCH(N$2, '[1]09-10-11'!$A$4:$EA$4, 0))</f>
        <v>33000</v>
      </c>
      <c r="O280" s="142"/>
      <c r="P280" s="141">
        <f>VLOOKUP($B280,'[1]09-10-11'!$A$4:$EA$400,MATCH(P$2, '[1]09-10-11'!$A$4:$EA$4, 0))</f>
        <v>0</v>
      </c>
      <c r="Q280" s="141"/>
      <c r="R280" s="141">
        <f>VLOOKUP($B280,'[1]09-10-11'!$A$4:$EA$400,MATCH(R$2, '[1]09-10-11'!$A$4:$EA$4, 0))</f>
        <v>0</v>
      </c>
      <c r="S280" s="141"/>
      <c r="T280" s="141" t="e">
        <f>VLOOKUP($B280,'[1]09-10-11'!$A$4:$EA$400,MATCH(T$2, '[1]09-10-11'!$A$4:$EA$4, 0))</f>
        <v>#N/A</v>
      </c>
      <c r="U280" s="141"/>
      <c r="V280" s="141">
        <f>VLOOKUP($B280,'[1]09-10-11'!$A$4:$EA$400,MATCH(V$2, '[1]09-10-11'!$A$4:$EA$4, 0))</f>
        <v>0</v>
      </c>
      <c r="W280" s="141"/>
      <c r="X280" s="141">
        <f>VLOOKUP($B280,'[1]09-10-11'!$A$4:$EA$400,MATCH(X$2, '[1]09-10-11'!$A$4:$EA$4, 0))</f>
        <v>0</v>
      </c>
      <c r="Y280" s="53"/>
      <c r="Z280" s="283">
        <f t="shared" si="100"/>
        <v>0</v>
      </c>
      <c r="AA280" s="283"/>
      <c r="AB280" s="300" t="str">
        <f t="shared" si="110"/>
        <v>---</v>
      </c>
      <c r="AC280" s="281"/>
      <c r="AD280" s="283">
        <f t="shared" si="101"/>
        <v>0</v>
      </c>
      <c r="AE280" s="283"/>
      <c r="AF280" s="300" t="str">
        <f t="shared" si="111"/>
        <v>---</v>
      </c>
      <c r="AG280" s="284"/>
      <c r="AH280" s="141">
        <f t="shared" si="102"/>
        <v>-33000</v>
      </c>
      <c r="AI280" s="141"/>
      <c r="AJ280" s="300">
        <f t="shared" si="112"/>
        <v>-1</v>
      </c>
      <c r="AK280" s="261"/>
      <c r="AL280" s="283">
        <f t="shared" si="103"/>
        <v>0</v>
      </c>
      <c r="AM280" s="283"/>
      <c r="AN280" s="300" t="str">
        <f t="shared" si="113"/>
        <v>---</v>
      </c>
      <c r="AP280" s="141" t="str">
        <f t="shared" si="104"/>
        <v/>
      </c>
      <c r="AQ280" s="283"/>
      <c r="AR280" s="300" t="e">
        <f t="shared" si="114"/>
        <v>#N/A</v>
      </c>
      <c r="AS280" s="284"/>
      <c r="AT280" s="283" t="str">
        <f t="shared" si="105"/>
        <v/>
      </c>
      <c r="AU280" s="283"/>
      <c r="AV280" s="300" t="e">
        <f t="shared" si="115"/>
        <v>#N/A</v>
      </c>
      <c r="AW280" s="284"/>
      <c r="AX280" s="283">
        <f t="shared" si="106"/>
        <v>-33000</v>
      </c>
      <c r="AY280" s="283"/>
      <c r="AZ280" s="300">
        <f t="shared" si="116"/>
        <v>-1</v>
      </c>
      <c r="BA280" s="284"/>
      <c r="BB280" s="283">
        <f t="shared" si="107"/>
        <v>0</v>
      </c>
      <c r="BC280" s="283"/>
      <c r="BD280" s="300" t="str">
        <f t="shared" si="117"/>
        <v>---</v>
      </c>
      <c r="BE280" s="284"/>
      <c r="BF280" s="283">
        <f t="shared" si="108"/>
        <v>0</v>
      </c>
      <c r="BG280" s="283"/>
      <c r="BH280" s="300" t="str">
        <f t="shared" si="118"/>
        <v>---</v>
      </c>
      <c r="BJ280" s="141" t="str">
        <f t="shared" si="109"/>
        <v/>
      </c>
      <c r="BK280" s="283"/>
      <c r="BL280" s="300" t="e">
        <f t="shared" si="119"/>
        <v>#N/A</v>
      </c>
      <c r="BM280" s="284"/>
    </row>
    <row r="281" spans="1:65" ht="15.75" customHeight="1">
      <c r="B281" s="364"/>
      <c r="C281" s="21"/>
      <c r="D281" s="101"/>
      <c r="E281" s="101"/>
      <c r="F281" s="101"/>
      <c r="G281" s="101"/>
      <c r="H281" s="101"/>
      <c r="I281" s="101"/>
      <c r="J281" s="101"/>
      <c r="K281" s="24"/>
      <c r="L281" s="102"/>
      <c r="M281" s="207"/>
      <c r="N281" s="207"/>
      <c r="O281" s="142"/>
      <c r="P281" s="207"/>
      <c r="Q281" s="207"/>
      <c r="R281" s="237"/>
      <c r="S281" s="237"/>
      <c r="T281" s="237"/>
      <c r="U281" s="207"/>
      <c r="V281" s="237"/>
      <c r="W281" s="237"/>
      <c r="X281" s="237"/>
      <c r="Y281" s="237"/>
      <c r="Z281" s="139" t="str">
        <f t="shared" si="100"/>
        <v/>
      </c>
      <c r="AA281" s="207"/>
      <c r="AB281" s="297" t="str">
        <f t="shared" si="110"/>
        <v/>
      </c>
      <c r="AC281" s="262"/>
      <c r="AD281" s="139" t="str">
        <f t="shared" si="101"/>
        <v/>
      </c>
      <c r="AE281" s="207"/>
      <c r="AF281" s="297" t="str">
        <f t="shared" si="111"/>
        <v/>
      </c>
      <c r="AG281" s="207"/>
      <c r="AH281" s="139" t="str">
        <f t="shared" si="102"/>
        <v/>
      </c>
      <c r="AI281" s="207"/>
      <c r="AJ281" s="297" t="str">
        <f t="shared" si="112"/>
        <v/>
      </c>
      <c r="AK281" s="262"/>
      <c r="AL281" s="139" t="str">
        <f t="shared" si="103"/>
        <v/>
      </c>
      <c r="AM281" s="207"/>
      <c r="AN281" s="297" t="str">
        <f t="shared" si="113"/>
        <v/>
      </c>
      <c r="AP281" s="139" t="str">
        <f t="shared" si="104"/>
        <v/>
      </c>
      <c r="AQ281" s="207"/>
      <c r="AR281" s="297" t="str">
        <f t="shared" si="114"/>
        <v/>
      </c>
      <c r="AS281" s="207"/>
      <c r="AT281" s="139" t="str">
        <f t="shared" si="105"/>
        <v/>
      </c>
      <c r="AU281" s="207"/>
      <c r="AV281" s="297" t="str">
        <f t="shared" si="115"/>
        <v/>
      </c>
      <c r="AW281" s="207"/>
      <c r="AX281" s="139" t="str">
        <f t="shared" si="106"/>
        <v/>
      </c>
      <c r="AY281" s="207"/>
      <c r="AZ281" s="297" t="str">
        <f t="shared" si="116"/>
        <v/>
      </c>
      <c r="BA281" s="207"/>
      <c r="BB281" s="139" t="str">
        <f t="shared" si="107"/>
        <v/>
      </c>
      <c r="BC281" s="207"/>
      <c r="BD281" s="297" t="str">
        <f t="shared" si="117"/>
        <v/>
      </c>
      <c r="BE281" s="207"/>
      <c r="BF281" s="139" t="str">
        <f t="shared" si="108"/>
        <v/>
      </c>
      <c r="BG281" s="207"/>
      <c r="BH281" s="297" t="str">
        <f t="shared" si="118"/>
        <v/>
      </c>
      <c r="BJ281" s="139" t="str">
        <f t="shared" si="109"/>
        <v/>
      </c>
      <c r="BK281" s="207"/>
      <c r="BL281" s="297" t="str">
        <f t="shared" si="119"/>
        <v/>
      </c>
      <c r="BM281" s="207"/>
    </row>
    <row r="282" spans="1:65" ht="15.75" customHeight="1">
      <c r="B282" s="364"/>
      <c r="C282" s="23"/>
      <c r="D282" s="101"/>
      <c r="E282" s="101"/>
      <c r="F282" s="101"/>
      <c r="G282" s="101"/>
      <c r="H282" s="101"/>
      <c r="I282" s="101"/>
      <c r="J282" s="101" t="s">
        <v>39</v>
      </c>
      <c r="K282" s="24"/>
      <c r="L282" s="102"/>
      <c r="M282" s="207"/>
      <c r="N282" s="16">
        <f>SUM(N269:N273)+SUM(N278:N280)+SUM(N274:N277)</f>
        <v>374779</v>
      </c>
      <c r="O282" s="142"/>
      <c r="P282" s="16">
        <f>SUM(P269:P273)+SUM(P278:P280)+SUM(P274:P277)</f>
        <v>140339</v>
      </c>
      <c r="Q282" s="16"/>
      <c r="R282" s="16">
        <f>SUM(R269:R273)+SUM(R278:R280)+SUM(R274:R277)</f>
        <v>137835</v>
      </c>
      <c r="S282" s="16"/>
      <c r="T282" s="16" t="e">
        <f>SUM(T269:T273)+SUM(T278:T280)+SUM(T274:T277)</f>
        <v>#N/A</v>
      </c>
      <c r="U282" s="16"/>
      <c r="V282" s="16">
        <f>SUM(V269:V273)+SUM(V278:V280)+SUM(V274:V277)</f>
        <v>137835</v>
      </c>
      <c r="W282" s="16"/>
      <c r="X282" s="16">
        <f>SUM(X269:X273)+SUM(X278:X280)+SUM(X274:X277)</f>
        <v>142339</v>
      </c>
      <c r="Y282" s="13"/>
      <c r="Z282" s="141">
        <f t="shared" si="100"/>
        <v>4504</v>
      </c>
      <c r="AA282" s="16"/>
      <c r="AB282" s="298">
        <f t="shared" si="110"/>
        <v>3.2676751188014608E-2</v>
      </c>
      <c r="AC282" s="256"/>
      <c r="AD282" s="141">
        <f t="shared" si="101"/>
        <v>2000</v>
      </c>
      <c r="AE282" s="16"/>
      <c r="AF282" s="298">
        <f t="shared" si="111"/>
        <v>1.4251206008308426E-2</v>
      </c>
      <c r="AG282" s="13"/>
      <c r="AH282" s="141">
        <f t="shared" si="102"/>
        <v>-232440</v>
      </c>
      <c r="AI282" s="16"/>
      <c r="AJ282" s="298">
        <f t="shared" si="112"/>
        <v>-0.62020550777925121</v>
      </c>
      <c r="AK282" s="257"/>
      <c r="AL282" s="141">
        <f t="shared" si="103"/>
        <v>4504</v>
      </c>
      <c r="AM282" s="16"/>
      <c r="AN282" s="298">
        <f t="shared" si="113"/>
        <v>3.2676751188014608E-2</v>
      </c>
      <c r="AP282" s="141" t="str">
        <f t="shared" si="104"/>
        <v/>
      </c>
      <c r="AQ282" s="16"/>
      <c r="AR282" s="298" t="e">
        <f t="shared" si="114"/>
        <v>#N/A</v>
      </c>
      <c r="AS282" s="13"/>
      <c r="AT282" s="141" t="str">
        <f t="shared" si="105"/>
        <v/>
      </c>
      <c r="AU282" s="16"/>
      <c r="AV282" s="298" t="e">
        <f t="shared" si="115"/>
        <v>#N/A</v>
      </c>
      <c r="AW282" s="13"/>
      <c r="AX282" s="141">
        <f t="shared" si="106"/>
        <v>-236944</v>
      </c>
      <c r="AY282" s="16"/>
      <c r="AZ282" s="298">
        <f t="shared" si="116"/>
        <v>-0.63222325690606995</v>
      </c>
      <c r="BA282" s="13"/>
      <c r="BB282" s="141">
        <f t="shared" si="107"/>
        <v>-2504</v>
      </c>
      <c r="BC282" s="16"/>
      <c r="BD282" s="298">
        <f t="shared" si="117"/>
        <v>-1.7842509922402217E-2</v>
      </c>
      <c r="BE282" s="13"/>
      <c r="BF282" s="141">
        <f t="shared" si="108"/>
        <v>0</v>
      </c>
      <c r="BG282" s="16"/>
      <c r="BH282" s="298">
        <f t="shared" si="118"/>
        <v>0</v>
      </c>
      <c r="BJ282" s="141" t="str">
        <f t="shared" si="109"/>
        <v/>
      </c>
      <c r="BK282" s="16"/>
      <c r="BL282" s="298" t="e">
        <f t="shared" si="119"/>
        <v>#N/A</v>
      </c>
      <c r="BM282" s="13"/>
    </row>
    <row r="283" spans="1:65" ht="15.75" customHeight="1">
      <c r="B283" s="364"/>
      <c r="C283" s="23"/>
      <c r="D283" s="101"/>
      <c r="E283" s="101"/>
      <c r="F283" s="101"/>
      <c r="G283" s="101"/>
      <c r="H283" s="101"/>
      <c r="I283" s="101"/>
      <c r="J283" s="101"/>
      <c r="K283" s="24"/>
      <c r="L283" s="102"/>
      <c r="M283" s="207"/>
      <c r="N283" s="207"/>
      <c r="O283" s="136"/>
      <c r="P283" s="207"/>
      <c r="Q283" s="207"/>
      <c r="R283" s="237"/>
      <c r="S283" s="237"/>
      <c r="T283" s="237"/>
      <c r="U283" s="207"/>
      <c r="V283" s="237"/>
      <c r="W283" s="237"/>
      <c r="X283" s="237"/>
      <c r="Y283" s="237"/>
      <c r="Z283" s="139" t="str">
        <f t="shared" si="100"/>
        <v/>
      </c>
      <c r="AA283" s="207"/>
      <c r="AB283" s="297" t="str">
        <f t="shared" si="110"/>
        <v/>
      </c>
      <c r="AC283" s="262"/>
      <c r="AD283" s="139" t="str">
        <f t="shared" si="101"/>
        <v/>
      </c>
      <c r="AE283" s="207"/>
      <c r="AF283" s="297" t="str">
        <f t="shared" si="111"/>
        <v/>
      </c>
      <c r="AG283" s="207"/>
      <c r="AH283" s="139" t="str">
        <f t="shared" si="102"/>
        <v/>
      </c>
      <c r="AI283" s="207"/>
      <c r="AJ283" s="297" t="str">
        <f t="shared" si="112"/>
        <v/>
      </c>
      <c r="AK283" s="262"/>
      <c r="AL283" s="139" t="str">
        <f t="shared" si="103"/>
        <v/>
      </c>
      <c r="AM283" s="207"/>
      <c r="AN283" s="297" t="str">
        <f t="shared" si="113"/>
        <v/>
      </c>
      <c r="AP283" s="139" t="str">
        <f t="shared" si="104"/>
        <v/>
      </c>
      <c r="AQ283" s="207"/>
      <c r="AR283" s="297" t="str">
        <f t="shared" si="114"/>
        <v/>
      </c>
      <c r="AS283" s="207"/>
      <c r="AT283" s="139" t="str">
        <f t="shared" si="105"/>
        <v/>
      </c>
      <c r="AU283" s="207"/>
      <c r="AV283" s="297" t="str">
        <f t="shared" si="115"/>
        <v/>
      </c>
      <c r="AW283" s="207"/>
      <c r="AX283" s="139" t="str">
        <f t="shared" si="106"/>
        <v/>
      </c>
      <c r="AY283" s="207"/>
      <c r="AZ283" s="297" t="str">
        <f t="shared" si="116"/>
        <v/>
      </c>
      <c r="BA283" s="207"/>
      <c r="BB283" s="139" t="str">
        <f t="shared" si="107"/>
        <v/>
      </c>
      <c r="BC283" s="207"/>
      <c r="BD283" s="297" t="str">
        <f t="shared" si="117"/>
        <v/>
      </c>
      <c r="BE283" s="207"/>
      <c r="BF283" s="139" t="str">
        <f t="shared" si="108"/>
        <v/>
      </c>
      <c r="BG283" s="207"/>
      <c r="BH283" s="297" t="str">
        <f t="shared" si="118"/>
        <v/>
      </c>
      <c r="BJ283" s="139" t="str">
        <f t="shared" si="109"/>
        <v/>
      </c>
      <c r="BK283" s="207"/>
      <c r="BL283" s="297" t="str">
        <f t="shared" si="119"/>
        <v/>
      </c>
      <c r="BM283" s="207"/>
    </row>
    <row r="284" spans="1:65" ht="15.75" customHeight="1">
      <c r="B284" s="364"/>
      <c r="C284" s="23"/>
      <c r="D284" s="101"/>
      <c r="E284" s="101"/>
      <c r="F284" s="101"/>
      <c r="G284" s="103" t="s">
        <v>40</v>
      </c>
      <c r="H284" s="103"/>
      <c r="I284" s="35"/>
      <c r="J284" s="35"/>
      <c r="K284" s="36"/>
      <c r="L284" s="37"/>
      <c r="M284" s="215"/>
      <c r="N284" s="150">
        <f>SUM(N266+N282)</f>
        <v>3466393</v>
      </c>
      <c r="O284" s="147"/>
      <c r="P284" s="150">
        <f>SUM(P266+P282)</f>
        <v>3532109</v>
      </c>
      <c r="Q284" s="150"/>
      <c r="R284" s="150">
        <f>SUM(R266+R282)</f>
        <v>3529605</v>
      </c>
      <c r="S284" s="150"/>
      <c r="T284" s="150" t="e">
        <f>SUM(T266+T282)</f>
        <v>#N/A</v>
      </c>
      <c r="U284" s="150"/>
      <c r="V284" s="150">
        <f>SUM(V266+V282)</f>
        <v>3298965</v>
      </c>
      <c r="W284" s="150"/>
      <c r="X284" s="150">
        <f>SUM(X266+X282)</f>
        <v>3544284</v>
      </c>
      <c r="Y284" s="146"/>
      <c r="Z284" s="150">
        <f t="shared" si="100"/>
        <v>245319</v>
      </c>
      <c r="AA284" s="150"/>
      <c r="AB284" s="301">
        <f t="shared" si="110"/>
        <v>7.4362413666104299E-2</v>
      </c>
      <c r="AC284" s="260"/>
      <c r="AD284" s="150">
        <f t="shared" si="101"/>
        <v>12175</v>
      </c>
      <c r="AE284" s="150"/>
      <c r="AF284" s="301">
        <f t="shared" si="111"/>
        <v>3.4469491173687583E-3</v>
      </c>
      <c r="AG284" s="150"/>
      <c r="AH284" s="150">
        <f t="shared" si="102"/>
        <v>77891</v>
      </c>
      <c r="AI284" s="150"/>
      <c r="AJ284" s="301">
        <f t="shared" si="112"/>
        <v>2.247033155213507E-2</v>
      </c>
      <c r="AK284" s="260"/>
      <c r="AL284" s="150">
        <f t="shared" si="103"/>
        <v>14679</v>
      </c>
      <c r="AM284" s="150"/>
      <c r="AN284" s="301">
        <f t="shared" si="113"/>
        <v>4.1588223044788375E-3</v>
      </c>
      <c r="AP284" s="150" t="str">
        <f t="shared" si="104"/>
        <v/>
      </c>
      <c r="AQ284" s="150"/>
      <c r="AR284" s="301" t="e">
        <f t="shared" si="114"/>
        <v>#N/A</v>
      </c>
      <c r="AS284" s="150"/>
      <c r="AT284" s="150" t="str">
        <f t="shared" si="105"/>
        <v/>
      </c>
      <c r="AU284" s="150"/>
      <c r="AV284" s="301" t="e">
        <f t="shared" si="115"/>
        <v>#N/A</v>
      </c>
      <c r="AW284" s="150"/>
      <c r="AX284" s="150">
        <f t="shared" si="106"/>
        <v>-167428</v>
      </c>
      <c r="AY284" s="150"/>
      <c r="AZ284" s="301">
        <f t="shared" si="116"/>
        <v>-4.8300351402740582E-2</v>
      </c>
      <c r="BA284" s="150"/>
      <c r="BB284" s="150">
        <f t="shared" si="107"/>
        <v>-233144</v>
      </c>
      <c r="BC284" s="150"/>
      <c r="BD284" s="301">
        <f t="shared" si="117"/>
        <v>-6.6007022999573395E-2</v>
      </c>
      <c r="BE284" s="150"/>
      <c r="BF284" s="150">
        <f t="shared" si="108"/>
        <v>-230640</v>
      </c>
      <c r="BG284" s="150"/>
      <c r="BH284" s="301">
        <f t="shared" si="118"/>
        <v>-6.5344422392873969E-2</v>
      </c>
      <c r="BJ284" s="150" t="str">
        <f t="shared" si="109"/>
        <v/>
      </c>
      <c r="BK284" s="150"/>
      <c r="BL284" s="301" t="e">
        <f t="shared" si="119"/>
        <v>#N/A</v>
      </c>
      <c r="BM284" s="150"/>
    </row>
    <row r="285" spans="1:65" ht="15.75" customHeight="1">
      <c r="B285" s="364"/>
      <c r="C285" s="23"/>
      <c r="D285" s="101"/>
      <c r="E285" s="101"/>
      <c r="F285" s="101"/>
      <c r="G285" s="101"/>
      <c r="H285" s="101" t="s">
        <v>58</v>
      </c>
      <c r="I285" s="101"/>
      <c r="J285" s="101"/>
      <c r="K285" s="24"/>
      <c r="L285" s="102" t="s">
        <v>29</v>
      </c>
      <c r="M285" s="207"/>
      <c r="N285" s="139">
        <f>N282</f>
        <v>374779</v>
      </c>
      <c r="O285" s="123"/>
      <c r="P285" s="139">
        <f>P282</f>
        <v>140339</v>
      </c>
      <c r="Q285" s="139"/>
      <c r="R285" s="139">
        <f>R282</f>
        <v>137835</v>
      </c>
      <c r="S285" s="139"/>
      <c r="T285" s="139" t="e">
        <f>T282</f>
        <v>#N/A</v>
      </c>
      <c r="U285" s="139"/>
      <c r="V285" s="139">
        <f>V282</f>
        <v>137835</v>
      </c>
      <c r="W285" s="139"/>
      <c r="X285" s="139">
        <f>X282</f>
        <v>142339</v>
      </c>
      <c r="Y285" s="53"/>
      <c r="Z285" s="139">
        <f t="shared" si="100"/>
        <v>4504</v>
      </c>
      <c r="AA285" s="139"/>
      <c r="AB285" s="297">
        <f t="shared" si="110"/>
        <v>3.2676751188014608E-2</v>
      </c>
      <c r="AC285" s="262"/>
      <c r="AD285" s="139">
        <f t="shared" si="101"/>
        <v>2000</v>
      </c>
      <c r="AE285" s="139"/>
      <c r="AF285" s="297">
        <f t="shared" si="111"/>
        <v>1.4251206008308426E-2</v>
      </c>
      <c r="AG285" s="139"/>
      <c r="AH285" s="139">
        <f t="shared" si="102"/>
        <v>-232440</v>
      </c>
      <c r="AI285" s="139"/>
      <c r="AJ285" s="297">
        <f t="shared" si="112"/>
        <v>-0.62020550777925121</v>
      </c>
      <c r="AK285" s="262"/>
      <c r="AL285" s="139">
        <f t="shared" si="103"/>
        <v>4504</v>
      </c>
      <c r="AM285" s="139"/>
      <c r="AN285" s="297">
        <f t="shared" si="113"/>
        <v>3.2676751188014608E-2</v>
      </c>
      <c r="AP285" s="139" t="str">
        <f t="shared" si="104"/>
        <v/>
      </c>
      <c r="AQ285" s="139"/>
      <c r="AR285" s="297" t="e">
        <f t="shared" si="114"/>
        <v>#N/A</v>
      </c>
      <c r="AS285" s="139"/>
      <c r="AT285" s="139" t="str">
        <f t="shared" si="105"/>
        <v/>
      </c>
      <c r="AU285" s="139"/>
      <c r="AV285" s="297" t="e">
        <f t="shared" si="115"/>
        <v>#N/A</v>
      </c>
      <c r="AW285" s="139"/>
      <c r="AX285" s="139">
        <f t="shared" si="106"/>
        <v>-236944</v>
      </c>
      <c r="AY285" s="139"/>
      <c r="AZ285" s="297">
        <f t="shared" si="116"/>
        <v>-0.63222325690606995</v>
      </c>
      <c r="BA285" s="139"/>
      <c r="BB285" s="139">
        <f t="shared" si="107"/>
        <v>-2504</v>
      </c>
      <c r="BC285" s="139"/>
      <c r="BD285" s="297">
        <f t="shared" si="117"/>
        <v>-1.7842509922402217E-2</v>
      </c>
      <c r="BE285" s="139"/>
      <c r="BF285" s="139">
        <f t="shared" si="108"/>
        <v>0</v>
      </c>
      <c r="BG285" s="139"/>
      <c r="BH285" s="297">
        <f t="shared" si="118"/>
        <v>0</v>
      </c>
      <c r="BJ285" s="139" t="str">
        <f t="shared" si="109"/>
        <v/>
      </c>
      <c r="BK285" s="139"/>
      <c r="BL285" s="297" t="e">
        <f t="shared" si="119"/>
        <v>#N/A</v>
      </c>
      <c r="BM285" s="139"/>
    </row>
    <row r="286" spans="1:65" ht="15.75" customHeight="1">
      <c r="B286" s="364"/>
      <c r="C286" s="23"/>
      <c r="D286" s="101"/>
      <c r="E286" s="101"/>
      <c r="F286" s="101"/>
      <c r="G286" s="101"/>
      <c r="H286" s="101" t="s">
        <v>72</v>
      </c>
      <c r="I286" s="101"/>
      <c r="J286" s="101"/>
      <c r="K286" s="51"/>
      <c r="L286" s="102" t="s">
        <v>33</v>
      </c>
      <c r="M286" s="207"/>
      <c r="N286" s="139">
        <f>N266</f>
        <v>3091614</v>
      </c>
      <c r="O286" s="123"/>
      <c r="P286" s="139">
        <f>P266</f>
        <v>3391770</v>
      </c>
      <c r="Q286" s="139"/>
      <c r="R286" s="139">
        <f>R266</f>
        <v>3391770</v>
      </c>
      <c r="S286" s="139"/>
      <c r="T286" s="139" t="e">
        <f>T266</f>
        <v>#N/A</v>
      </c>
      <c r="U286" s="139"/>
      <c r="V286" s="139">
        <f>V266</f>
        <v>3161130</v>
      </c>
      <c r="W286" s="139"/>
      <c r="X286" s="139">
        <f>X266</f>
        <v>3401945</v>
      </c>
      <c r="Y286" s="53"/>
      <c r="Z286" s="139">
        <f t="shared" si="100"/>
        <v>240815</v>
      </c>
      <c r="AA286" s="139"/>
      <c r="AB286" s="297">
        <f t="shared" si="110"/>
        <v>7.6180036885544089E-2</v>
      </c>
      <c r="AC286" s="262"/>
      <c r="AD286" s="139">
        <f t="shared" si="101"/>
        <v>10175</v>
      </c>
      <c r="AE286" s="139"/>
      <c r="AF286" s="297">
        <f t="shared" si="111"/>
        <v>2.9999086022931554E-3</v>
      </c>
      <c r="AG286" s="139"/>
      <c r="AH286" s="139">
        <f t="shared" si="102"/>
        <v>310331</v>
      </c>
      <c r="AI286" s="139"/>
      <c r="AJ286" s="297">
        <f t="shared" si="112"/>
        <v>0.10037831372221762</v>
      </c>
      <c r="AK286" s="262"/>
      <c r="AL286" s="139">
        <f t="shared" si="103"/>
        <v>10175</v>
      </c>
      <c r="AM286" s="139"/>
      <c r="AN286" s="297">
        <f t="shared" si="113"/>
        <v>2.9999086022931554E-3</v>
      </c>
      <c r="AP286" s="139" t="str">
        <f t="shared" si="104"/>
        <v/>
      </c>
      <c r="AQ286" s="139"/>
      <c r="AR286" s="297" t="e">
        <f t="shared" si="114"/>
        <v>#N/A</v>
      </c>
      <c r="AS286" s="139"/>
      <c r="AT286" s="139" t="str">
        <f t="shared" si="105"/>
        <v/>
      </c>
      <c r="AU286" s="139"/>
      <c r="AV286" s="297" t="e">
        <f t="shared" si="115"/>
        <v>#N/A</v>
      </c>
      <c r="AW286" s="139"/>
      <c r="AX286" s="139">
        <f t="shared" si="106"/>
        <v>69516</v>
      </c>
      <c r="AY286" s="139"/>
      <c r="AZ286" s="297">
        <f t="shared" si="116"/>
        <v>2.2485342607453607E-2</v>
      </c>
      <c r="BA286" s="139"/>
      <c r="BB286" s="139">
        <f t="shared" si="107"/>
        <v>-230640</v>
      </c>
      <c r="BC286" s="139"/>
      <c r="BD286" s="297">
        <f t="shared" si="117"/>
        <v>-6.7999893860727578E-2</v>
      </c>
      <c r="BE286" s="139"/>
      <c r="BF286" s="139">
        <f t="shared" si="108"/>
        <v>-230640</v>
      </c>
      <c r="BG286" s="139"/>
      <c r="BH286" s="297">
        <f t="shared" si="118"/>
        <v>-6.7999893860727578E-2</v>
      </c>
      <c r="BJ286" s="139" t="str">
        <f t="shared" si="109"/>
        <v/>
      </c>
      <c r="BK286" s="139"/>
      <c r="BL286" s="297" t="e">
        <f t="shared" si="119"/>
        <v>#N/A</v>
      </c>
      <c r="BM286" s="139"/>
    </row>
    <row r="287" spans="1:65" ht="15.75" customHeight="1">
      <c r="B287" s="364"/>
      <c r="C287" s="23"/>
      <c r="D287" s="101"/>
      <c r="E287" s="101"/>
      <c r="F287" s="101"/>
      <c r="G287" s="101"/>
      <c r="H287" s="101"/>
      <c r="I287" s="101"/>
      <c r="J287" s="101"/>
      <c r="K287" s="51"/>
      <c r="L287" s="102"/>
      <c r="M287" s="207"/>
      <c r="N287" s="207"/>
      <c r="O287" s="142"/>
      <c r="P287" s="207"/>
      <c r="Q287" s="207"/>
      <c r="R287" s="237"/>
      <c r="S287" s="237"/>
      <c r="T287" s="237"/>
      <c r="U287" s="207"/>
      <c r="V287" s="237"/>
      <c r="W287" s="237"/>
      <c r="X287" s="237"/>
      <c r="Y287" s="237"/>
      <c r="Z287" s="139" t="str">
        <f t="shared" si="100"/>
        <v/>
      </c>
      <c r="AA287" s="207"/>
      <c r="AB287" s="297" t="str">
        <f t="shared" si="110"/>
        <v/>
      </c>
      <c r="AC287" s="262"/>
      <c r="AD287" s="139" t="str">
        <f t="shared" si="101"/>
        <v/>
      </c>
      <c r="AE287" s="207"/>
      <c r="AF287" s="297" t="str">
        <f t="shared" si="111"/>
        <v/>
      </c>
      <c r="AG287" s="207"/>
      <c r="AH287" s="139" t="str">
        <f t="shared" si="102"/>
        <v/>
      </c>
      <c r="AI287" s="207"/>
      <c r="AJ287" s="297" t="str">
        <f t="shared" si="112"/>
        <v/>
      </c>
      <c r="AK287" s="262"/>
      <c r="AL287" s="139" t="str">
        <f t="shared" si="103"/>
        <v/>
      </c>
      <c r="AM287" s="207"/>
      <c r="AN287" s="297" t="str">
        <f t="shared" si="113"/>
        <v/>
      </c>
      <c r="AP287" s="139" t="str">
        <f t="shared" si="104"/>
        <v/>
      </c>
      <c r="AQ287" s="207"/>
      <c r="AR287" s="297" t="str">
        <f t="shared" si="114"/>
        <v/>
      </c>
      <c r="AS287" s="207"/>
      <c r="AT287" s="139" t="str">
        <f t="shared" si="105"/>
        <v/>
      </c>
      <c r="AU287" s="207"/>
      <c r="AV287" s="297" t="str">
        <f t="shared" si="115"/>
        <v/>
      </c>
      <c r="AW287" s="207"/>
      <c r="AX287" s="139" t="str">
        <f t="shared" si="106"/>
        <v/>
      </c>
      <c r="AY287" s="207"/>
      <c r="AZ287" s="297" t="str">
        <f t="shared" si="116"/>
        <v/>
      </c>
      <c r="BA287" s="207"/>
      <c r="BB287" s="139" t="str">
        <f t="shared" si="107"/>
        <v/>
      </c>
      <c r="BC287" s="207"/>
      <c r="BD287" s="297" t="str">
        <f t="shared" si="117"/>
        <v/>
      </c>
      <c r="BE287" s="207"/>
      <c r="BF287" s="139" t="str">
        <f t="shared" si="108"/>
        <v/>
      </c>
      <c r="BG287" s="207"/>
      <c r="BH287" s="297" t="str">
        <f t="shared" si="118"/>
        <v/>
      </c>
      <c r="BJ287" s="139" t="str">
        <f t="shared" si="109"/>
        <v/>
      </c>
      <c r="BK287" s="207"/>
      <c r="BL287" s="297" t="str">
        <f t="shared" si="119"/>
        <v/>
      </c>
      <c r="BM287" s="207"/>
    </row>
    <row r="288" spans="1:65" s="98" customFormat="1" ht="15.75" customHeight="1">
      <c r="A288" s="84"/>
      <c r="B288" s="371"/>
      <c r="C288" s="277"/>
      <c r="D288" s="201"/>
      <c r="E288" s="105"/>
      <c r="F288" s="105"/>
      <c r="G288" s="105"/>
      <c r="H288" s="105"/>
      <c r="I288" s="105"/>
      <c r="J288" s="105"/>
      <c r="K288" s="118"/>
      <c r="L288" s="106"/>
      <c r="M288" s="237"/>
      <c r="N288" s="139"/>
      <c r="O288" s="143"/>
      <c r="P288" s="139"/>
      <c r="Q288" s="237"/>
      <c r="R288" s="164"/>
      <c r="S288" s="164"/>
      <c r="T288" s="164"/>
      <c r="U288" s="237"/>
      <c r="V288" s="164"/>
      <c r="W288" s="164"/>
      <c r="X288" s="164"/>
      <c r="Y288" s="398"/>
      <c r="Z288" s="139" t="str">
        <f t="shared" si="100"/>
        <v/>
      </c>
      <c r="AA288" s="237"/>
      <c r="AB288" s="297" t="str">
        <f t="shared" si="110"/>
        <v/>
      </c>
      <c r="AC288" s="262"/>
      <c r="AD288" s="139" t="str">
        <f t="shared" si="101"/>
        <v/>
      </c>
      <c r="AE288" s="237"/>
      <c r="AF288" s="297" t="str">
        <f t="shared" si="111"/>
        <v/>
      </c>
      <c r="AG288" s="237"/>
      <c r="AH288" s="139" t="str">
        <f t="shared" si="102"/>
        <v/>
      </c>
      <c r="AI288" s="237"/>
      <c r="AJ288" s="297" t="str">
        <f t="shared" si="112"/>
        <v/>
      </c>
      <c r="AK288" s="262"/>
      <c r="AL288" s="139" t="str">
        <f t="shared" si="103"/>
        <v/>
      </c>
      <c r="AM288" s="237"/>
      <c r="AN288" s="297" t="str">
        <f t="shared" si="113"/>
        <v/>
      </c>
      <c r="AP288" s="139" t="str">
        <f t="shared" si="104"/>
        <v/>
      </c>
      <c r="AQ288" s="237"/>
      <c r="AR288" s="297" t="str">
        <f t="shared" si="114"/>
        <v/>
      </c>
      <c r="AS288" s="237"/>
      <c r="AT288" s="139" t="str">
        <f t="shared" si="105"/>
        <v/>
      </c>
      <c r="AU288" s="237"/>
      <c r="AV288" s="297" t="str">
        <f t="shared" si="115"/>
        <v/>
      </c>
      <c r="AW288" s="237"/>
      <c r="AX288" s="139" t="str">
        <f t="shared" si="106"/>
        <v/>
      </c>
      <c r="AY288" s="237"/>
      <c r="AZ288" s="297" t="str">
        <f t="shared" si="116"/>
        <v/>
      </c>
      <c r="BA288" s="237"/>
      <c r="BB288" s="139" t="str">
        <f t="shared" si="107"/>
        <v/>
      </c>
      <c r="BC288" s="237"/>
      <c r="BD288" s="297" t="str">
        <f t="shared" si="117"/>
        <v/>
      </c>
      <c r="BE288" s="237"/>
      <c r="BF288" s="139" t="str">
        <f t="shared" si="108"/>
        <v/>
      </c>
      <c r="BG288" s="237"/>
      <c r="BH288" s="297" t="str">
        <f t="shared" si="118"/>
        <v/>
      </c>
      <c r="BJ288" s="139" t="str">
        <f t="shared" si="109"/>
        <v/>
      </c>
      <c r="BK288" s="237"/>
      <c r="BL288" s="297" t="str">
        <f t="shared" si="119"/>
        <v/>
      </c>
      <c r="BM288" s="237"/>
    </row>
    <row r="289" spans="1:65" s="115" customFormat="1" ht="15.75" customHeight="1">
      <c r="A289" s="326"/>
      <c r="B289" s="364"/>
      <c r="C289" s="115" t="s">
        <v>393</v>
      </c>
      <c r="D289" s="201"/>
      <c r="E289" s="129"/>
      <c r="F289" s="129"/>
      <c r="G289" s="129"/>
      <c r="H289" s="129"/>
      <c r="I289" s="129"/>
      <c r="J289" s="129"/>
      <c r="K289" s="342"/>
      <c r="L289" s="310"/>
      <c r="M289" s="311"/>
      <c r="N289" s="311"/>
      <c r="O289" s="330"/>
      <c r="P289" s="311"/>
      <c r="Q289" s="311"/>
      <c r="R289" s="329"/>
      <c r="S289" s="329"/>
      <c r="T289" s="329"/>
      <c r="U289" s="311"/>
      <c r="V289" s="329"/>
      <c r="W289" s="329"/>
      <c r="X289" s="329"/>
      <c r="Y289" s="400"/>
      <c r="Z289" s="312" t="str">
        <f t="shared" si="100"/>
        <v/>
      </c>
      <c r="AA289" s="311"/>
      <c r="AB289" s="325" t="str">
        <f t="shared" si="110"/>
        <v/>
      </c>
      <c r="AC289" s="324"/>
      <c r="AD289" s="312" t="str">
        <f t="shared" si="101"/>
        <v/>
      </c>
      <c r="AE289" s="311"/>
      <c r="AF289" s="325" t="str">
        <f t="shared" si="111"/>
        <v/>
      </c>
      <c r="AG289" s="311"/>
      <c r="AH289" s="312" t="str">
        <f t="shared" si="102"/>
        <v/>
      </c>
      <c r="AI289" s="311"/>
      <c r="AJ289" s="325" t="str">
        <f t="shared" si="112"/>
        <v/>
      </c>
      <c r="AK289" s="324"/>
      <c r="AL289" s="312" t="str">
        <f t="shared" si="103"/>
        <v/>
      </c>
      <c r="AM289" s="311"/>
      <c r="AN289" s="325" t="str">
        <f t="shared" si="113"/>
        <v/>
      </c>
      <c r="AP289" s="312" t="str">
        <f t="shared" si="104"/>
        <v/>
      </c>
      <c r="AQ289" s="311"/>
      <c r="AR289" s="325" t="str">
        <f t="shared" si="114"/>
        <v/>
      </c>
      <c r="AS289" s="311"/>
      <c r="AT289" s="312" t="str">
        <f t="shared" si="105"/>
        <v/>
      </c>
      <c r="AU289" s="311"/>
      <c r="AV289" s="325" t="str">
        <f t="shared" si="115"/>
        <v/>
      </c>
      <c r="AW289" s="311"/>
      <c r="AX289" s="312" t="str">
        <f t="shared" si="106"/>
        <v/>
      </c>
      <c r="AY289" s="311"/>
      <c r="AZ289" s="325" t="str">
        <f t="shared" si="116"/>
        <v/>
      </c>
      <c r="BA289" s="311"/>
      <c r="BB289" s="312" t="str">
        <f t="shared" si="107"/>
        <v/>
      </c>
      <c r="BC289" s="311"/>
      <c r="BD289" s="325" t="str">
        <f t="shared" si="117"/>
        <v/>
      </c>
      <c r="BE289" s="311"/>
      <c r="BF289" s="312" t="str">
        <f t="shared" si="108"/>
        <v/>
      </c>
      <c r="BG289" s="311"/>
      <c r="BH289" s="325" t="str">
        <f t="shared" si="118"/>
        <v/>
      </c>
      <c r="BJ289" s="312" t="str">
        <f t="shared" si="109"/>
        <v/>
      </c>
      <c r="BK289" s="311"/>
      <c r="BL289" s="325" t="str">
        <f t="shared" si="119"/>
        <v/>
      </c>
      <c r="BM289" s="311"/>
    </row>
    <row r="290" spans="1:65" s="115" customFormat="1" ht="15.75" customHeight="1">
      <c r="A290" s="326"/>
      <c r="B290" s="364"/>
      <c r="C290" s="115" t="s">
        <v>392</v>
      </c>
      <c r="D290" s="227"/>
      <c r="F290" s="331"/>
      <c r="G290" s="331"/>
      <c r="H290" s="331"/>
      <c r="I290" s="331"/>
      <c r="J290" s="331"/>
      <c r="K290" s="343"/>
      <c r="L290" s="344"/>
      <c r="M290" s="311"/>
      <c r="N290" s="311"/>
      <c r="O290" s="333"/>
      <c r="P290" s="311"/>
      <c r="Q290" s="311"/>
      <c r="R290" s="323"/>
      <c r="S290" s="323"/>
      <c r="T290" s="323"/>
      <c r="U290" s="311"/>
      <c r="V290" s="323"/>
      <c r="W290" s="323"/>
      <c r="X290" s="323"/>
      <c r="Y290" s="323"/>
      <c r="Z290" s="312" t="str">
        <f t="shared" si="100"/>
        <v/>
      </c>
      <c r="AA290" s="311"/>
      <c r="AB290" s="325" t="str">
        <f t="shared" si="110"/>
        <v/>
      </c>
      <c r="AC290" s="324"/>
      <c r="AD290" s="312" t="str">
        <f t="shared" si="101"/>
        <v/>
      </c>
      <c r="AE290" s="311"/>
      <c r="AF290" s="325" t="str">
        <f t="shared" si="111"/>
        <v/>
      </c>
      <c r="AG290" s="311"/>
      <c r="AH290" s="312" t="str">
        <f t="shared" si="102"/>
        <v/>
      </c>
      <c r="AI290" s="311"/>
      <c r="AJ290" s="325" t="str">
        <f t="shared" si="112"/>
        <v/>
      </c>
      <c r="AK290" s="324"/>
      <c r="AL290" s="312" t="str">
        <f t="shared" si="103"/>
        <v/>
      </c>
      <c r="AM290" s="311"/>
      <c r="AN290" s="325" t="str">
        <f t="shared" si="113"/>
        <v/>
      </c>
      <c r="AP290" s="312" t="str">
        <f t="shared" si="104"/>
        <v/>
      </c>
      <c r="AQ290" s="311"/>
      <c r="AR290" s="325" t="str">
        <f t="shared" si="114"/>
        <v/>
      </c>
      <c r="AS290" s="311"/>
      <c r="AT290" s="312" t="str">
        <f t="shared" si="105"/>
        <v/>
      </c>
      <c r="AU290" s="311"/>
      <c r="AV290" s="325" t="str">
        <f t="shared" si="115"/>
        <v/>
      </c>
      <c r="AW290" s="311"/>
      <c r="AX290" s="312" t="str">
        <f t="shared" si="106"/>
        <v/>
      </c>
      <c r="AY290" s="311"/>
      <c r="AZ290" s="325" t="str">
        <f t="shared" si="116"/>
        <v/>
      </c>
      <c r="BA290" s="311"/>
      <c r="BB290" s="312" t="str">
        <f t="shared" si="107"/>
        <v/>
      </c>
      <c r="BC290" s="311"/>
      <c r="BD290" s="325" t="str">
        <f t="shared" si="117"/>
        <v/>
      </c>
      <c r="BE290" s="311"/>
      <c r="BF290" s="312" t="str">
        <f t="shared" si="108"/>
        <v/>
      </c>
      <c r="BG290" s="311"/>
      <c r="BH290" s="325" t="str">
        <f t="shared" si="118"/>
        <v/>
      </c>
      <c r="BJ290" s="312" t="str">
        <f t="shared" si="109"/>
        <v/>
      </c>
      <c r="BK290" s="311"/>
      <c r="BL290" s="325" t="str">
        <f t="shared" si="119"/>
        <v/>
      </c>
      <c r="BM290" s="311"/>
    </row>
    <row r="291" spans="1:65" ht="15.75" customHeight="1">
      <c r="B291" s="364"/>
      <c r="C291" s="115"/>
      <c r="D291" s="227"/>
      <c r="E291" s="129"/>
      <c r="F291" s="125"/>
      <c r="G291" s="125"/>
      <c r="H291" s="125"/>
      <c r="I291" s="125"/>
      <c r="J291" s="125"/>
      <c r="K291" s="43"/>
      <c r="L291" s="40"/>
      <c r="M291" s="207"/>
      <c r="N291" s="207"/>
      <c r="O291" s="55"/>
      <c r="P291" s="207"/>
      <c r="Q291" s="207"/>
      <c r="R291" s="237"/>
      <c r="S291" s="237"/>
      <c r="T291" s="237"/>
      <c r="U291" s="207"/>
      <c r="V291" s="237"/>
      <c r="W291" s="237"/>
      <c r="X291" s="237"/>
      <c r="Y291" s="237"/>
      <c r="Z291" s="139" t="str">
        <f t="shared" si="100"/>
        <v/>
      </c>
      <c r="AA291" s="207"/>
      <c r="AB291" s="297" t="str">
        <f t="shared" si="110"/>
        <v/>
      </c>
      <c r="AC291" s="262"/>
      <c r="AD291" s="139" t="str">
        <f t="shared" si="101"/>
        <v/>
      </c>
      <c r="AE291" s="207"/>
      <c r="AF291" s="297" t="str">
        <f t="shared" si="111"/>
        <v/>
      </c>
      <c r="AG291" s="207"/>
      <c r="AH291" s="139" t="str">
        <f t="shared" si="102"/>
        <v/>
      </c>
      <c r="AI291" s="207"/>
      <c r="AJ291" s="297" t="str">
        <f t="shared" si="112"/>
        <v/>
      </c>
      <c r="AK291" s="262"/>
      <c r="AL291" s="139" t="str">
        <f t="shared" si="103"/>
        <v/>
      </c>
      <c r="AM291" s="207"/>
      <c r="AN291" s="297" t="str">
        <f t="shared" si="113"/>
        <v/>
      </c>
      <c r="AP291" s="139" t="str">
        <f t="shared" si="104"/>
        <v/>
      </c>
      <c r="AQ291" s="207"/>
      <c r="AR291" s="297" t="str">
        <f t="shared" si="114"/>
        <v/>
      </c>
      <c r="AS291" s="207"/>
      <c r="AT291" s="139" t="str">
        <f t="shared" si="105"/>
        <v/>
      </c>
      <c r="AU291" s="207"/>
      <c r="AV291" s="297" t="str">
        <f t="shared" si="115"/>
        <v/>
      </c>
      <c r="AW291" s="207"/>
      <c r="AX291" s="139" t="str">
        <f t="shared" si="106"/>
        <v/>
      </c>
      <c r="AY291" s="207"/>
      <c r="AZ291" s="297" t="str">
        <f t="shared" si="116"/>
        <v/>
      </c>
      <c r="BA291" s="207"/>
      <c r="BB291" s="139" t="str">
        <f t="shared" si="107"/>
        <v/>
      </c>
      <c r="BC291" s="207"/>
      <c r="BD291" s="297" t="str">
        <f t="shared" si="117"/>
        <v/>
      </c>
      <c r="BE291" s="207"/>
      <c r="BF291" s="139" t="str">
        <f t="shared" si="108"/>
        <v/>
      </c>
      <c r="BG291" s="207"/>
      <c r="BH291" s="297" t="str">
        <f t="shared" si="118"/>
        <v/>
      </c>
      <c r="BJ291" s="139" t="str">
        <f t="shared" si="109"/>
        <v/>
      </c>
      <c r="BK291" s="207"/>
      <c r="BL291" s="297" t="str">
        <f t="shared" si="119"/>
        <v/>
      </c>
      <c r="BM291" s="207"/>
    </row>
    <row r="292" spans="1:65" ht="15.75" customHeight="1">
      <c r="B292" s="364"/>
      <c r="C292" s="206">
        <v>1</v>
      </c>
      <c r="D292" s="235" t="s">
        <v>378</v>
      </c>
      <c r="E292" s="129"/>
      <c r="F292" s="125"/>
      <c r="G292" s="125"/>
      <c r="H292" s="125"/>
      <c r="I292" s="125"/>
      <c r="J292" s="125"/>
      <c r="K292" s="43"/>
      <c r="L292" s="40"/>
      <c r="M292" s="207"/>
      <c r="N292" s="207"/>
      <c r="O292" s="55"/>
      <c r="P292" s="207"/>
      <c r="Q292" s="207"/>
      <c r="R292" s="237"/>
      <c r="S292" s="237"/>
      <c r="T292" s="237"/>
      <c r="U292" s="207"/>
      <c r="V292" s="237"/>
      <c r="W292" s="237"/>
      <c r="X292" s="237"/>
      <c r="Y292" s="237"/>
      <c r="Z292" s="139"/>
      <c r="AA292" s="207"/>
      <c r="AB292" s="297" t="str">
        <f t="shared" si="110"/>
        <v/>
      </c>
      <c r="AC292" s="262"/>
      <c r="AD292" s="139"/>
      <c r="AE292" s="207"/>
      <c r="AF292" s="297" t="str">
        <f t="shared" si="111"/>
        <v/>
      </c>
      <c r="AG292" s="207"/>
      <c r="AH292" s="139"/>
      <c r="AI292" s="207"/>
      <c r="AJ292" s="297" t="str">
        <f t="shared" si="112"/>
        <v/>
      </c>
      <c r="AK292" s="262"/>
      <c r="AL292" s="139"/>
      <c r="AM292" s="207"/>
      <c r="AN292" s="297" t="str">
        <f t="shared" si="113"/>
        <v/>
      </c>
      <c r="AP292" s="139"/>
      <c r="AQ292" s="207"/>
      <c r="AR292" s="297" t="str">
        <f t="shared" si="114"/>
        <v/>
      </c>
      <c r="AS292" s="207"/>
      <c r="AT292" s="139"/>
      <c r="AU292" s="207"/>
      <c r="AV292" s="297" t="str">
        <f t="shared" si="115"/>
        <v/>
      </c>
      <c r="AW292" s="207"/>
      <c r="AX292" s="139"/>
      <c r="AY292" s="207"/>
      <c r="AZ292" s="297" t="str">
        <f t="shared" si="116"/>
        <v/>
      </c>
      <c r="BA292" s="207"/>
      <c r="BB292" s="139"/>
      <c r="BC292" s="207"/>
      <c r="BD292" s="297" t="str">
        <f t="shared" si="117"/>
        <v/>
      </c>
      <c r="BE292" s="207"/>
      <c r="BF292" s="139"/>
      <c r="BG292" s="207"/>
      <c r="BH292" s="297" t="str">
        <f t="shared" si="118"/>
        <v/>
      </c>
      <c r="BJ292" s="139"/>
      <c r="BK292" s="207"/>
      <c r="BL292" s="297" t="str">
        <f t="shared" si="119"/>
        <v/>
      </c>
      <c r="BM292" s="207"/>
    </row>
    <row r="293" spans="1:65" ht="15.75" customHeight="1">
      <c r="B293" s="364"/>
      <c r="C293" s="115"/>
      <c r="D293" s="227" t="s">
        <v>380</v>
      </c>
      <c r="E293" s="129"/>
      <c r="F293" s="125"/>
      <c r="G293" s="125"/>
      <c r="H293" s="125"/>
      <c r="I293" s="125"/>
      <c r="J293" s="125"/>
      <c r="K293" s="43"/>
      <c r="L293" s="40"/>
      <c r="M293" s="207"/>
      <c r="N293" s="207"/>
      <c r="O293" s="55"/>
      <c r="P293" s="207"/>
      <c r="Q293" s="207"/>
      <c r="R293" s="237"/>
      <c r="S293" s="237"/>
      <c r="T293" s="237"/>
      <c r="U293" s="207"/>
      <c r="V293" s="237"/>
      <c r="W293" s="237"/>
      <c r="X293" s="237"/>
      <c r="Y293" s="237"/>
      <c r="Z293" s="139" t="str">
        <f t="shared" ref="Z293:Z356" si="120">IF(AND(ISNUMBER($V293),ISNUMBER($X293)),IF((ABS($V293-$X293))&gt;0.49,$X293-$V293,0),"")</f>
        <v/>
      </c>
      <c r="AA293" s="207"/>
      <c r="AB293" s="297" t="str">
        <f t="shared" si="110"/>
        <v/>
      </c>
      <c r="AC293" s="262"/>
      <c r="AD293" s="139" t="str">
        <f t="shared" ref="AD293:AD324" si="121">IF(AND(ISNUMBER($P293),ISNUMBER($X293)),IF((ABS($P293-$X293))&gt;0.49,$X293-$P293,0),"")</f>
        <v/>
      </c>
      <c r="AE293" s="207"/>
      <c r="AF293" s="297" t="str">
        <f t="shared" si="111"/>
        <v/>
      </c>
      <c r="AG293" s="207"/>
      <c r="AH293" s="139" t="str">
        <f t="shared" ref="AH293:AH324" si="122">IF(AND(ISNUMBER($N293),ISNUMBER($X293)),IF((ABS($N293-$X293))&gt;0.49,$X293-$N293,0),"")</f>
        <v/>
      </c>
      <c r="AI293" s="207"/>
      <c r="AJ293" s="297" t="str">
        <f t="shared" si="112"/>
        <v/>
      </c>
      <c r="AK293" s="262"/>
      <c r="AL293" s="139" t="str">
        <f t="shared" ref="AL293:AL356" si="123">IF(AND(ISNUMBER($R293),ISNUMBER($X293)),IF((ABS($R293-$X293))&gt;0.49,$X293-$R293,0),"")</f>
        <v/>
      </c>
      <c r="AM293" s="207"/>
      <c r="AN293" s="297" t="str">
        <f t="shared" si="113"/>
        <v/>
      </c>
      <c r="AP293" s="139" t="str">
        <f t="shared" ref="AP293:AP356" si="124">IF(AND(ISNUMBER($T293),ISNUMBER($X293)),IF((ABS($T293-$X293))&gt;0.49,$X293-$T293,0),"")</f>
        <v/>
      </c>
      <c r="AQ293" s="207"/>
      <c r="AR293" s="297" t="str">
        <f t="shared" si="114"/>
        <v/>
      </c>
      <c r="AS293" s="207"/>
      <c r="AT293" s="139" t="str">
        <f t="shared" ref="AT293:AT356" si="125">IF(AND(ISNUMBER($R293),ISNUMBER($T293)),IF((ABS($R293-$T293))&gt;0.49,$T293-$R293,0),"")</f>
        <v/>
      </c>
      <c r="AU293" s="207"/>
      <c r="AV293" s="297" t="str">
        <f t="shared" si="115"/>
        <v/>
      </c>
      <c r="AW293" s="207"/>
      <c r="AX293" s="139" t="str">
        <f t="shared" ref="AX293:AX324" si="126">IF(AND(ISNUMBER($N293),ISNUMBER($V293)),IF((ABS($N293-$V293))&gt;0.49,$V293-$N293,0),"")</f>
        <v/>
      </c>
      <c r="AY293" s="207"/>
      <c r="AZ293" s="297" t="str">
        <f t="shared" si="116"/>
        <v/>
      </c>
      <c r="BA293" s="207"/>
      <c r="BB293" s="139" t="str">
        <f t="shared" ref="BB293:BB324" si="127">IF(AND(ISNUMBER($P293),ISNUMBER($V293)),IF((ABS($P293-$V293))&gt;0.49,$V293-$P293,0),"")</f>
        <v/>
      </c>
      <c r="BC293" s="207"/>
      <c r="BD293" s="297" t="str">
        <f t="shared" si="117"/>
        <v/>
      </c>
      <c r="BE293" s="207"/>
      <c r="BF293" s="139" t="str">
        <f t="shared" ref="BF293:BF356" si="128">IF(AND(ISNUMBER($R293),ISNUMBER($V293)),IF((ABS($R293-$V293))&gt;0.49,$V293-$R293,0),"")</f>
        <v/>
      </c>
      <c r="BG293" s="207"/>
      <c r="BH293" s="297" t="str">
        <f t="shared" si="118"/>
        <v/>
      </c>
      <c r="BJ293" s="139" t="str">
        <f t="shared" ref="BJ293:BJ356" si="129">IF(AND(ISNUMBER($T293),ISNUMBER($V293)),IF((ABS($T293-$V293))&gt;0.49,$V293-$T293,0),"")</f>
        <v/>
      </c>
      <c r="BK293" s="207"/>
      <c r="BL293" s="297" t="str">
        <f t="shared" si="119"/>
        <v/>
      </c>
      <c r="BM293" s="207"/>
    </row>
    <row r="294" spans="1:65" ht="15.75" customHeight="1">
      <c r="B294" s="365"/>
      <c r="C294" s="39"/>
      <c r="D294" s="227"/>
      <c r="E294" s="101"/>
      <c r="F294" s="101"/>
      <c r="G294" s="101"/>
      <c r="H294" s="101"/>
      <c r="I294" s="101"/>
      <c r="J294" s="101"/>
      <c r="K294" s="27"/>
      <c r="L294" s="102"/>
      <c r="M294" s="207"/>
      <c r="N294" s="207"/>
      <c r="O294" s="142"/>
      <c r="P294" s="207"/>
      <c r="Q294" s="207"/>
      <c r="R294" s="237"/>
      <c r="S294" s="237"/>
      <c r="T294" s="237"/>
      <c r="U294" s="207"/>
      <c r="V294" s="237"/>
      <c r="W294" s="237"/>
      <c r="X294" s="237"/>
      <c r="Y294" s="237"/>
      <c r="Z294" s="139" t="str">
        <f t="shared" si="120"/>
        <v/>
      </c>
      <c r="AA294" s="207"/>
      <c r="AB294" s="297" t="str">
        <f t="shared" si="110"/>
        <v/>
      </c>
      <c r="AC294" s="262"/>
      <c r="AD294" s="139" t="str">
        <f t="shared" si="121"/>
        <v/>
      </c>
      <c r="AE294" s="207"/>
      <c r="AF294" s="297" t="str">
        <f t="shared" si="111"/>
        <v/>
      </c>
      <c r="AG294" s="207"/>
      <c r="AH294" s="139" t="str">
        <f t="shared" si="122"/>
        <v/>
      </c>
      <c r="AI294" s="207"/>
      <c r="AJ294" s="297" t="str">
        <f t="shared" si="112"/>
        <v/>
      </c>
      <c r="AK294" s="262"/>
      <c r="AL294" s="139" t="str">
        <f t="shared" si="123"/>
        <v/>
      </c>
      <c r="AM294" s="207"/>
      <c r="AN294" s="297" t="str">
        <f t="shared" si="113"/>
        <v/>
      </c>
      <c r="AP294" s="139" t="str">
        <f t="shared" si="124"/>
        <v/>
      </c>
      <c r="AQ294" s="207"/>
      <c r="AR294" s="297" t="str">
        <f t="shared" si="114"/>
        <v/>
      </c>
      <c r="AS294" s="207"/>
      <c r="AT294" s="139" t="str">
        <f t="shared" si="125"/>
        <v/>
      </c>
      <c r="AU294" s="207"/>
      <c r="AV294" s="297" t="str">
        <f t="shared" si="115"/>
        <v/>
      </c>
      <c r="AW294" s="207"/>
      <c r="AX294" s="139" t="str">
        <f t="shared" si="126"/>
        <v/>
      </c>
      <c r="AY294" s="207"/>
      <c r="AZ294" s="297" t="str">
        <f t="shared" si="116"/>
        <v/>
      </c>
      <c r="BA294" s="207"/>
      <c r="BB294" s="139" t="str">
        <f t="shared" si="127"/>
        <v/>
      </c>
      <c r="BC294" s="207"/>
      <c r="BD294" s="297" t="str">
        <f t="shared" si="117"/>
        <v/>
      </c>
      <c r="BE294" s="207"/>
      <c r="BF294" s="139" t="str">
        <f t="shared" si="128"/>
        <v/>
      </c>
      <c r="BG294" s="207"/>
      <c r="BH294" s="297" t="str">
        <f t="shared" si="118"/>
        <v/>
      </c>
      <c r="BJ294" s="139" t="str">
        <f t="shared" si="129"/>
        <v/>
      </c>
      <c r="BK294" s="207"/>
      <c r="BL294" s="297" t="str">
        <f t="shared" si="119"/>
        <v/>
      </c>
      <c r="BM294" s="207"/>
    </row>
    <row r="295" spans="1:65" ht="15.75" customHeight="1">
      <c r="B295" s="364">
        <v>130</v>
      </c>
      <c r="C295" s="20" t="s">
        <v>85</v>
      </c>
      <c r="D295" s="103"/>
      <c r="E295" s="103"/>
      <c r="F295" s="103"/>
      <c r="G295" s="103"/>
      <c r="H295" s="103"/>
      <c r="I295" s="103"/>
      <c r="J295" s="103"/>
      <c r="K295" s="49"/>
      <c r="L295" s="37" t="s">
        <v>29</v>
      </c>
      <c r="M295" s="215"/>
      <c r="N295" s="150">
        <f>VLOOKUP($B295,'[1]09-10-11'!$A$4:$EA$400,MATCH(N$2, '[1]09-10-11'!$A$4:$EA$4, 0))</f>
        <v>24931</v>
      </c>
      <c r="O295" s="147"/>
      <c r="P295" s="150">
        <f>VLOOKUP($B295,'[1]09-10-11'!$A$4:$EA$400,MATCH(P$2, '[1]09-10-11'!$A$4:$EA$4, 0))</f>
        <v>24931</v>
      </c>
      <c r="Q295" s="150"/>
      <c r="R295" s="150">
        <f>VLOOKUP($B295,'[1]09-10-11'!$A$4:$EA$400,MATCH(R$2, '[1]09-10-11'!$A$4:$EA$4, 0))</f>
        <v>25431</v>
      </c>
      <c r="S295" s="150"/>
      <c r="T295" s="150" t="e">
        <f>VLOOKUP($B295,'[1]09-10-11'!$A$4:$EA$400,MATCH(T$2, '[1]09-10-11'!$A$4:$EA$4, 0))</f>
        <v>#N/A</v>
      </c>
      <c r="U295" s="150"/>
      <c r="V295" s="150">
        <f>VLOOKUP($B295,'[1]09-10-11'!$A$4:$EA$400,MATCH(V$2, '[1]09-10-11'!$A$4:$EA$4, 0))</f>
        <v>25431</v>
      </c>
      <c r="W295" s="150"/>
      <c r="X295" s="150">
        <f>VLOOKUP($B295,'[1]09-10-11'!$A$4:$EA$400,MATCH(X$2, '[1]09-10-11'!$A$4:$EA$4, 0))</f>
        <v>24931</v>
      </c>
      <c r="Y295" s="146"/>
      <c r="Z295" s="150">
        <f t="shared" si="120"/>
        <v>-500</v>
      </c>
      <c r="AA295" s="150"/>
      <c r="AB295" s="301">
        <f t="shared" si="110"/>
        <v>-1.9661043608194761E-2</v>
      </c>
      <c r="AC295" s="260"/>
      <c r="AD295" s="150">
        <f t="shared" si="121"/>
        <v>0</v>
      </c>
      <c r="AE295" s="150"/>
      <c r="AF295" s="301">
        <f t="shared" si="111"/>
        <v>0</v>
      </c>
      <c r="AG295" s="150"/>
      <c r="AH295" s="150">
        <f t="shared" si="122"/>
        <v>0</v>
      </c>
      <c r="AI295" s="150"/>
      <c r="AJ295" s="301">
        <f t="shared" si="112"/>
        <v>0</v>
      </c>
      <c r="AK295" s="260"/>
      <c r="AL295" s="150">
        <f t="shared" si="123"/>
        <v>-500</v>
      </c>
      <c r="AM295" s="150"/>
      <c r="AN295" s="301">
        <f t="shared" si="113"/>
        <v>-1.9661043608194761E-2</v>
      </c>
      <c r="AP295" s="150" t="str">
        <f t="shared" si="124"/>
        <v/>
      </c>
      <c r="AQ295" s="150"/>
      <c r="AR295" s="301" t="e">
        <f t="shared" si="114"/>
        <v>#N/A</v>
      </c>
      <c r="AS295" s="150"/>
      <c r="AT295" s="150" t="str">
        <f t="shared" si="125"/>
        <v/>
      </c>
      <c r="AU295" s="150"/>
      <c r="AV295" s="301" t="e">
        <f t="shared" si="115"/>
        <v>#N/A</v>
      </c>
      <c r="AW295" s="150"/>
      <c r="AX295" s="150">
        <f t="shared" si="126"/>
        <v>500</v>
      </c>
      <c r="AY295" s="150"/>
      <c r="AZ295" s="301">
        <f t="shared" si="116"/>
        <v>2.0055352773655333E-2</v>
      </c>
      <c r="BA295" s="150"/>
      <c r="BB295" s="150">
        <f t="shared" si="127"/>
        <v>500</v>
      </c>
      <c r="BC295" s="150"/>
      <c r="BD295" s="301">
        <f t="shared" si="117"/>
        <v>2.0055352773655333E-2</v>
      </c>
      <c r="BE295" s="150"/>
      <c r="BF295" s="150">
        <f t="shared" si="128"/>
        <v>0</v>
      </c>
      <c r="BG295" s="150"/>
      <c r="BH295" s="301">
        <f t="shared" si="118"/>
        <v>0</v>
      </c>
      <c r="BJ295" s="150" t="str">
        <f t="shared" si="129"/>
        <v/>
      </c>
      <c r="BK295" s="150"/>
      <c r="BL295" s="301" t="e">
        <f t="shared" si="119"/>
        <v>#N/A</v>
      </c>
      <c r="BM295" s="150"/>
    </row>
    <row r="296" spans="1:65" ht="15.75" customHeight="1">
      <c r="B296" s="364"/>
      <c r="C296" s="101"/>
      <c r="D296" s="101"/>
      <c r="E296" s="101"/>
      <c r="F296" s="101"/>
      <c r="G296" s="101"/>
      <c r="H296" s="101"/>
      <c r="I296" s="101"/>
      <c r="J296" s="101"/>
      <c r="K296" s="24"/>
      <c r="L296" s="102"/>
      <c r="M296" s="207"/>
      <c r="N296" s="207"/>
      <c r="O296" s="56"/>
      <c r="P296" s="207"/>
      <c r="Q296" s="207"/>
      <c r="R296" s="237"/>
      <c r="S296" s="237"/>
      <c r="T296" s="237"/>
      <c r="U296" s="207"/>
      <c r="V296" s="237"/>
      <c r="W296" s="237"/>
      <c r="X296" s="237"/>
      <c r="Y296" s="237"/>
      <c r="Z296" s="139" t="str">
        <f t="shared" si="120"/>
        <v/>
      </c>
      <c r="AA296" s="207"/>
      <c r="AB296" s="297" t="str">
        <f t="shared" si="110"/>
        <v/>
      </c>
      <c r="AC296" s="262"/>
      <c r="AD296" s="139" t="str">
        <f t="shared" si="121"/>
        <v/>
      </c>
      <c r="AE296" s="207"/>
      <c r="AF296" s="297" t="str">
        <f t="shared" si="111"/>
        <v/>
      </c>
      <c r="AG296" s="207"/>
      <c r="AH296" s="139" t="str">
        <f t="shared" si="122"/>
        <v/>
      </c>
      <c r="AI296" s="207"/>
      <c r="AJ296" s="297" t="str">
        <f t="shared" si="112"/>
        <v/>
      </c>
      <c r="AK296" s="262"/>
      <c r="AL296" s="139" t="str">
        <f t="shared" si="123"/>
        <v/>
      </c>
      <c r="AM296" s="207"/>
      <c r="AN296" s="297" t="str">
        <f t="shared" si="113"/>
        <v/>
      </c>
      <c r="AP296" s="139" t="str">
        <f t="shared" si="124"/>
        <v/>
      </c>
      <c r="AQ296" s="207"/>
      <c r="AR296" s="297" t="str">
        <f t="shared" si="114"/>
        <v/>
      </c>
      <c r="AS296" s="207"/>
      <c r="AT296" s="139" t="str">
        <f t="shared" si="125"/>
        <v/>
      </c>
      <c r="AU296" s="207"/>
      <c r="AV296" s="297" t="str">
        <f t="shared" si="115"/>
        <v/>
      </c>
      <c r="AW296" s="207"/>
      <c r="AX296" s="139" t="str">
        <f t="shared" si="126"/>
        <v/>
      </c>
      <c r="AY296" s="207"/>
      <c r="AZ296" s="297" t="str">
        <f t="shared" si="116"/>
        <v/>
      </c>
      <c r="BA296" s="207"/>
      <c r="BB296" s="139" t="str">
        <f t="shared" si="127"/>
        <v/>
      </c>
      <c r="BC296" s="207"/>
      <c r="BD296" s="297" t="str">
        <f t="shared" si="117"/>
        <v/>
      </c>
      <c r="BE296" s="207"/>
      <c r="BF296" s="139" t="str">
        <f t="shared" si="128"/>
        <v/>
      </c>
      <c r="BG296" s="207"/>
      <c r="BH296" s="297" t="str">
        <f t="shared" si="118"/>
        <v/>
      </c>
      <c r="BJ296" s="139" t="str">
        <f t="shared" si="129"/>
        <v/>
      </c>
      <c r="BK296" s="207"/>
      <c r="BL296" s="297" t="str">
        <f t="shared" si="119"/>
        <v/>
      </c>
      <c r="BM296" s="207"/>
    </row>
    <row r="297" spans="1:65" ht="15.75" customHeight="1">
      <c r="B297" s="364"/>
      <c r="C297" s="125"/>
      <c r="D297" s="101"/>
      <c r="E297" s="101"/>
      <c r="F297" s="101"/>
      <c r="G297" s="101"/>
      <c r="H297" s="125"/>
      <c r="I297" s="125"/>
      <c r="J297" s="101"/>
      <c r="K297" s="27"/>
      <c r="L297" s="102"/>
      <c r="M297" s="207"/>
      <c r="N297" s="207"/>
      <c r="O297" s="56"/>
      <c r="P297" s="207"/>
      <c r="Q297" s="207"/>
      <c r="R297" s="237"/>
      <c r="S297" s="237"/>
      <c r="T297" s="237"/>
      <c r="U297" s="207"/>
      <c r="V297" s="237"/>
      <c r="W297" s="237"/>
      <c r="X297" s="237"/>
      <c r="Y297" s="237"/>
      <c r="Z297" s="139" t="str">
        <f t="shared" si="120"/>
        <v/>
      </c>
      <c r="AA297" s="207"/>
      <c r="AB297" s="297" t="str">
        <f t="shared" si="110"/>
        <v/>
      </c>
      <c r="AC297" s="262"/>
      <c r="AD297" s="139" t="str">
        <f t="shared" si="121"/>
        <v/>
      </c>
      <c r="AE297" s="207"/>
      <c r="AF297" s="297" t="str">
        <f t="shared" si="111"/>
        <v/>
      </c>
      <c r="AG297" s="207"/>
      <c r="AH297" s="139" t="str">
        <f t="shared" si="122"/>
        <v/>
      </c>
      <c r="AI297" s="207"/>
      <c r="AJ297" s="297" t="str">
        <f t="shared" si="112"/>
        <v/>
      </c>
      <c r="AK297" s="262"/>
      <c r="AL297" s="139" t="str">
        <f t="shared" si="123"/>
        <v/>
      </c>
      <c r="AM297" s="207"/>
      <c r="AN297" s="297" t="str">
        <f t="shared" si="113"/>
        <v/>
      </c>
      <c r="AP297" s="139" t="str">
        <f t="shared" si="124"/>
        <v/>
      </c>
      <c r="AQ297" s="207"/>
      <c r="AR297" s="297" t="str">
        <f t="shared" si="114"/>
        <v/>
      </c>
      <c r="AS297" s="207"/>
      <c r="AT297" s="139" t="str">
        <f t="shared" si="125"/>
        <v/>
      </c>
      <c r="AU297" s="207"/>
      <c r="AV297" s="297" t="str">
        <f t="shared" si="115"/>
        <v/>
      </c>
      <c r="AW297" s="207"/>
      <c r="AX297" s="139" t="str">
        <f t="shared" si="126"/>
        <v/>
      </c>
      <c r="AY297" s="207"/>
      <c r="AZ297" s="297" t="str">
        <f t="shared" si="116"/>
        <v/>
      </c>
      <c r="BA297" s="207"/>
      <c r="BB297" s="139" t="str">
        <f t="shared" si="127"/>
        <v/>
      </c>
      <c r="BC297" s="207"/>
      <c r="BD297" s="297" t="str">
        <f t="shared" si="117"/>
        <v/>
      </c>
      <c r="BE297" s="207"/>
      <c r="BF297" s="139" t="str">
        <f t="shared" si="128"/>
        <v/>
      </c>
      <c r="BG297" s="207"/>
      <c r="BH297" s="297" t="str">
        <f t="shared" si="118"/>
        <v/>
      </c>
      <c r="BJ297" s="139" t="str">
        <f t="shared" si="129"/>
        <v/>
      </c>
      <c r="BK297" s="207"/>
      <c r="BL297" s="297" t="str">
        <f t="shared" si="119"/>
        <v/>
      </c>
      <c r="BM297" s="207"/>
    </row>
    <row r="298" spans="1:65" ht="15.75" customHeight="1">
      <c r="B298" s="364"/>
      <c r="C298" s="101"/>
      <c r="D298" s="101"/>
      <c r="E298" s="101"/>
      <c r="F298" s="101"/>
      <c r="G298" s="101"/>
      <c r="H298" s="101"/>
      <c r="I298" s="101"/>
      <c r="J298" s="101"/>
      <c r="K298" s="27"/>
      <c r="L298" s="102"/>
      <c r="M298" s="207"/>
      <c r="N298" s="207"/>
      <c r="O298" s="142"/>
      <c r="P298" s="207"/>
      <c r="Q298" s="207"/>
      <c r="R298" s="237"/>
      <c r="S298" s="237"/>
      <c r="T298" s="237"/>
      <c r="U298" s="207"/>
      <c r="V298" s="237"/>
      <c r="W298" s="237"/>
      <c r="X298" s="237"/>
      <c r="Y298" s="237"/>
      <c r="Z298" s="139" t="str">
        <f t="shared" si="120"/>
        <v/>
      </c>
      <c r="AA298" s="207"/>
      <c r="AB298" s="297" t="str">
        <f t="shared" si="110"/>
        <v/>
      </c>
      <c r="AC298" s="262"/>
      <c r="AD298" s="139" t="str">
        <f t="shared" si="121"/>
        <v/>
      </c>
      <c r="AE298" s="207"/>
      <c r="AF298" s="297" t="str">
        <f t="shared" si="111"/>
        <v/>
      </c>
      <c r="AG298" s="207"/>
      <c r="AH298" s="139" t="str">
        <f t="shared" si="122"/>
        <v/>
      </c>
      <c r="AI298" s="207"/>
      <c r="AJ298" s="297" t="str">
        <f t="shared" si="112"/>
        <v/>
      </c>
      <c r="AK298" s="262"/>
      <c r="AL298" s="139" t="str">
        <f t="shared" si="123"/>
        <v/>
      </c>
      <c r="AM298" s="207"/>
      <c r="AN298" s="297" t="str">
        <f t="shared" si="113"/>
        <v/>
      </c>
      <c r="AP298" s="139" t="str">
        <f t="shared" si="124"/>
        <v/>
      </c>
      <c r="AQ298" s="207"/>
      <c r="AR298" s="297" t="str">
        <f t="shared" si="114"/>
        <v/>
      </c>
      <c r="AS298" s="207"/>
      <c r="AT298" s="139" t="str">
        <f t="shared" si="125"/>
        <v/>
      </c>
      <c r="AU298" s="207"/>
      <c r="AV298" s="297" t="str">
        <f t="shared" si="115"/>
        <v/>
      </c>
      <c r="AW298" s="207"/>
      <c r="AX298" s="139" t="str">
        <f t="shared" si="126"/>
        <v/>
      </c>
      <c r="AY298" s="207"/>
      <c r="AZ298" s="297" t="str">
        <f t="shared" si="116"/>
        <v/>
      </c>
      <c r="BA298" s="207"/>
      <c r="BB298" s="139" t="str">
        <f t="shared" si="127"/>
        <v/>
      </c>
      <c r="BC298" s="207"/>
      <c r="BD298" s="297" t="str">
        <f t="shared" si="117"/>
        <v/>
      </c>
      <c r="BE298" s="207"/>
      <c r="BF298" s="139" t="str">
        <f t="shared" si="128"/>
        <v/>
      </c>
      <c r="BG298" s="207"/>
      <c r="BH298" s="297" t="str">
        <f t="shared" si="118"/>
        <v/>
      </c>
      <c r="BJ298" s="139" t="str">
        <f t="shared" si="129"/>
        <v/>
      </c>
      <c r="BK298" s="207"/>
      <c r="BL298" s="297" t="str">
        <f t="shared" si="119"/>
        <v/>
      </c>
      <c r="BM298" s="207"/>
    </row>
    <row r="299" spans="1:65" ht="15.75" customHeight="1">
      <c r="B299" s="364">
        <v>131</v>
      </c>
      <c r="C299" s="130" t="s">
        <v>118</v>
      </c>
      <c r="D299" s="179"/>
      <c r="E299" s="179"/>
      <c r="F299" s="179"/>
      <c r="G299" s="179"/>
      <c r="H299" s="179"/>
      <c r="I299" s="179"/>
      <c r="J299" s="179"/>
      <c r="K299" s="179"/>
      <c r="L299" s="220" t="s">
        <v>29</v>
      </c>
      <c r="M299" s="215"/>
      <c r="N299" s="150">
        <f>VLOOKUP($B299,'[1]09-10-11'!$A$4:$EA$400,MATCH(N$2, '[1]09-10-11'!$A$4:$EA$4, 0))</f>
        <v>67016</v>
      </c>
      <c r="O299" s="147"/>
      <c r="P299" s="150">
        <f>VLOOKUP($B299,'[1]09-10-11'!$A$4:$EA$400,MATCH(P$2, '[1]09-10-11'!$A$4:$EA$4, 0))</f>
        <v>67016</v>
      </c>
      <c r="Q299" s="150"/>
      <c r="R299" s="150">
        <f>VLOOKUP($B299,'[1]09-10-11'!$A$4:$EA$400,MATCH(R$2, '[1]09-10-11'!$A$4:$EA$4, 0))</f>
        <v>68016</v>
      </c>
      <c r="S299" s="150"/>
      <c r="T299" s="150" t="e">
        <f>VLOOKUP($B299,'[1]09-10-11'!$A$4:$EA$400,MATCH(T$2, '[1]09-10-11'!$A$4:$EA$4, 0))</f>
        <v>#N/A</v>
      </c>
      <c r="U299" s="150"/>
      <c r="V299" s="150">
        <f>VLOOKUP($B299,'[1]09-10-11'!$A$4:$EA$400,MATCH(V$2, '[1]09-10-11'!$A$4:$EA$4, 0))</f>
        <v>70016</v>
      </c>
      <c r="W299" s="150"/>
      <c r="X299" s="150">
        <f>VLOOKUP($B299,'[1]09-10-11'!$A$4:$EA$400,MATCH(X$2, '[1]09-10-11'!$A$4:$EA$4, 0))</f>
        <v>67016</v>
      </c>
      <c r="Y299" s="146"/>
      <c r="Z299" s="150">
        <f t="shared" si="120"/>
        <v>-3000</v>
      </c>
      <c r="AA299" s="150"/>
      <c r="AB299" s="301">
        <f t="shared" si="110"/>
        <v>-4.2847349177330907E-2</v>
      </c>
      <c r="AC299" s="260"/>
      <c r="AD299" s="150">
        <f t="shared" si="121"/>
        <v>0</v>
      </c>
      <c r="AE299" s="150"/>
      <c r="AF299" s="301">
        <f t="shared" si="111"/>
        <v>0</v>
      </c>
      <c r="AG299" s="150"/>
      <c r="AH299" s="150">
        <f t="shared" si="122"/>
        <v>0</v>
      </c>
      <c r="AI299" s="150"/>
      <c r="AJ299" s="301">
        <f t="shared" si="112"/>
        <v>0</v>
      </c>
      <c r="AK299" s="260"/>
      <c r="AL299" s="150">
        <f t="shared" si="123"/>
        <v>-1000</v>
      </c>
      <c r="AM299" s="150"/>
      <c r="AN299" s="301">
        <f t="shared" si="113"/>
        <v>-1.4702422959303685E-2</v>
      </c>
      <c r="AP299" s="150" t="str">
        <f t="shared" si="124"/>
        <v/>
      </c>
      <c r="AQ299" s="150"/>
      <c r="AR299" s="301" t="e">
        <f t="shared" si="114"/>
        <v>#N/A</v>
      </c>
      <c r="AS299" s="150"/>
      <c r="AT299" s="150" t="str">
        <f t="shared" si="125"/>
        <v/>
      </c>
      <c r="AU299" s="150"/>
      <c r="AV299" s="301" t="e">
        <f t="shared" si="115"/>
        <v>#N/A</v>
      </c>
      <c r="AW299" s="150"/>
      <c r="AX299" s="150">
        <f t="shared" si="126"/>
        <v>3000</v>
      </c>
      <c r="AY299" s="150"/>
      <c r="AZ299" s="301">
        <f t="shared" si="116"/>
        <v>4.4765429151247371E-2</v>
      </c>
      <c r="BA299" s="150"/>
      <c r="BB299" s="150">
        <f t="shared" si="127"/>
        <v>3000</v>
      </c>
      <c r="BC299" s="150"/>
      <c r="BD299" s="301">
        <f t="shared" si="117"/>
        <v>4.4765429151247371E-2</v>
      </c>
      <c r="BE299" s="150"/>
      <c r="BF299" s="150">
        <f t="shared" si="128"/>
        <v>2000</v>
      </c>
      <c r="BG299" s="150"/>
      <c r="BH299" s="301">
        <f t="shared" si="118"/>
        <v>2.940484591860737E-2</v>
      </c>
      <c r="BJ299" s="150" t="str">
        <f t="shared" si="129"/>
        <v/>
      </c>
      <c r="BK299" s="150"/>
      <c r="BL299" s="301" t="e">
        <f t="shared" si="119"/>
        <v>#N/A</v>
      </c>
      <c r="BM299" s="150"/>
    </row>
    <row r="300" spans="1:65" ht="15.75" customHeight="1">
      <c r="B300" s="364"/>
      <c r="C300" s="101"/>
      <c r="D300" s="101"/>
      <c r="E300" s="101"/>
      <c r="F300" s="101"/>
      <c r="G300" s="101"/>
      <c r="H300" s="101"/>
      <c r="I300" s="101"/>
      <c r="J300" s="101" t="s">
        <v>31</v>
      </c>
      <c r="K300" s="24"/>
      <c r="L300" s="102"/>
      <c r="M300" s="207"/>
      <c r="N300" s="207"/>
      <c r="O300" s="142"/>
      <c r="P300" s="207"/>
      <c r="Q300" s="207"/>
      <c r="R300" s="237"/>
      <c r="S300" s="237"/>
      <c r="T300" s="237"/>
      <c r="U300" s="207"/>
      <c r="V300" s="237"/>
      <c r="W300" s="237"/>
      <c r="X300" s="237"/>
      <c r="Y300" s="237"/>
      <c r="Z300" s="139" t="str">
        <f t="shared" si="120"/>
        <v/>
      </c>
      <c r="AA300" s="207"/>
      <c r="AB300" s="297" t="str">
        <f t="shared" si="110"/>
        <v/>
      </c>
      <c r="AC300" s="262"/>
      <c r="AD300" s="139" t="str">
        <f t="shared" si="121"/>
        <v/>
      </c>
      <c r="AE300" s="207"/>
      <c r="AF300" s="297" t="str">
        <f t="shared" si="111"/>
        <v/>
      </c>
      <c r="AG300" s="207"/>
      <c r="AH300" s="139" t="str">
        <f t="shared" si="122"/>
        <v/>
      </c>
      <c r="AI300" s="207"/>
      <c r="AJ300" s="297" t="str">
        <f t="shared" si="112"/>
        <v/>
      </c>
      <c r="AK300" s="262"/>
      <c r="AL300" s="139" t="str">
        <f t="shared" si="123"/>
        <v/>
      </c>
      <c r="AM300" s="207"/>
      <c r="AN300" s="297" t="str">
        <f t="shared" si="113"/>
        <v/>
      </c>
      <c r="AP300" s="139" t="str">
        <f t="shared" si="124"/>
        <v/>
      </c>
      <c r="AQ300" s="207"/>
      <c r="AR300" s="297" t="str">
        <f t="shared" si="114"/>
        <v/>
      </c>
      <c r="AS300" s="207"/>
      <c r="AT300" s="139" t="str">
        <f t="shared" si="125"/>
        <v/>
      </c>
      <c r="AU300" s="207"/>
      <c r="AV300" s="297" t="str">
        <f t="shared" si="115"/>
        <v/>
      </c>
      <c r="AW300" s="207"/>
      <c r="AX300" s="139" t="str">
        <f t="shared" si="126"/>
        <v/>
      </c>
      <c r="AY300" s="207"/>
      <c r="AZ300" s="297" t="str">
        <f t="shared" si="116"/>
        <v/>
      </c>
      <c r="BA300" s="207"/>
      <c r="BB300" s="139" t="str">
        <f t="shared" si="127"/>
        <v/>
      </c>
      <c r="BC300" s="207"/>
      <c r="BD300" s="297" t="str">
        <f t="shared" si="117"/>
        <v/>
      </c>
      <c r="BE300" s="207"/>
      <c r="BF300" s="139" t="str">
        <f t="shared" si="128"/>
        <v/>
      </c>
      <c r="BG300" s="207"/>
      <c r="BH300" s="297" t="str">
        <f t="shared" si="118"/>
        <v/>
      </c>
      <c r="BJ300" s="139" t="str">
        <f t="shared" si="129"/>
        <v/>
      </c>
      <c r="BK300" s="207"/>
      <c r="BL300" s="297" t="str">
        <f t="shared" si="119"/>
        <v/>
      </c>
      <c r="BM300" s="207"/>
    </row>
    <row r="301" spans="1:65" ht="15.75" customHeight="1">
      <c r="B301" s="364"/>
      <c r="C301" s="39"/>
      <c r="D301" s="101"/>
      <c r="E301" s="101"/>
      <c r="F301" s="101"/>
      <c r="G301" s="101"/>
      <c r="H301" s="125"/>
      <c r="I301" s="125"/>
      <c r="J301" s="101"/>
      <c r="K301" s="27"/>
      <c r="L301" s="102"/>
      <c r="M301" s="207"/>
      <c r="N301" s="207"/>
      <c r="O301" s="139"/>
      <c r="P301" s="207"/>
      <c r="Q301" s="207"/>
      <c r="R301" s="237"/>
      <c r="S301" s="237"/>
      <c r="T301" s="237"/>
      <c r="U301" s="207"/>
      <c r="V301" s="237"/>
      <c r="W301" s="237"/>
      <c r="X301" s="237"/>
      <c r="Y301" s="237"/>
      <c r="Z301" s="139" t="str">
        <f t="shared" si="120"/>
        <v/>
      </c>
      <c r="AA301" s="207"/>
      <c r="AB301" s="297" t="str">
        <f t="shared" si="110"/>
        <v/>
      </c>
      <c r="AC301" s="262"/>
      <c r="AD301" s="139" t="str">
        <f t="shared" si="121"/>
        <v/>
      </c>
      <c r="AE301" s="207"/>
      <c r="AF301" s="297" t="str">
        <f t="shared" si="111"/>
        <v/>
      </c>
      <c r="AG301" s="207"/>
      <c r="AH301" s="139" t="str">
        <f t="shared" si="122"/>
        <v/>
      </c>
      <c r="AI301" s="207"/>
      <c r="AJ301" s="297" t="str">
        <f t="shared" si="112"/>
        <v/>
      </c>
      <c r="AK301" s="262"/>
      <c r="AL301" s="139" t="str">
        <f t="shared" si="123"/>
        <v/>
      </c>
      <c r="AM301" s="207"/>
      <c r="AN301" s="297" t="str">
        <f t="shared" si="113"/>
        <v/>
      </c>
      <c r="AP301" s="139" t="str">
        <f t="shared" si="124"/>
        <v/>
      </c>
      <c r="AQ301" s="207"/>
      <c r="AR301" s="297" t="str">
        <f t="shared" si="114"/>
        <v/>
      </c>
      <c r="AS301" s="207"/>
      <c r="AT301" s="139" t="str">
        <f t="shared" si="125"/>
        <v/>
      </c>
      <c r="AU301" s="207"/>
      <c r="AV301" s="297" t="str">
        <f t="shared" si="115"/>
        <v/>
      </c>
      <c r="AW301" s="207"/>
      <c r="AX301" s="139" t="str">
        <f t="shared" si="126"/>
        <v/>
      </c>
      <c r="AY301" s="207"/>
      <c r="AZ301" s="297" t="str">
        <f t="shared" si="116"/>
        <v/>
      </c>
      <c r="BA301" s="207"/>
      <c r="BB301" s="139" t="str">
        <f t="shared" si="127"/>
        <v/>
      </c>
      <c r="BC301" s="207"/>
      <c r="BD301" s="297" t="str">
        <f t="shared" si="117"/>
        <v/>
      </c>
      <c r="BE301" s="207"/>
      <c r="BF301" s="139" t="str">
        <f t="shared" si="128"/>
        <v/>
      </c>
      <c r="BG301" s="207"/>
      <c r="BH301" s="297" t="str">
        <f t="shared" si="118"/>
        <v/>
      </c>
      <c r="BJ301" s="139" t="str">
        <f t="shared" si="129"/>
        <v/>
      </c>
      <c r="BK301" s="207"/>
      <c r="BL301" s="297" t="str">
        <f t="shared" si="119"/>
        <v/>
      </c>
      <c r="BM301" s="207"/>
    </row>
    <row r="302" spans="1:65" ht="15.75" customHeight="1">
      <c r="B302" s="364"/>
      <c r="C302" s="101"/>
      <c r="D302" s="101"/>
      <c r="E302" s="101"/>
      <c r="F302" s="101"/>
      <c r="G302" s="101"/>
      <c r="H302" s="101"/>
      <c r="I302" s="101"/>
      <c r="J302" s="101"/>
      <c r="K302" s="27"/>
      <c r="L302" s="102"/>
      <c r="M302" s="207"/>
      <c r="N302" s="207"/>
      <c r="O302" s="142"/>
      <c r="P302" s="207"/>
      <c r="Q302" s="207"/>
      <c r="R302" s="237"/>
      <c r="S302" s="237"/>
      <c r="T302" s="237"/>
      <c r="U302" s="207"/>
      <c r="V302" s="237"/>
      <c r="W302" s="237"/>
      <c r="X302" s="237"/>
      <c r="Y302" s="237"/>
      <c r="Z302" s="139" t="str">
        <f t="shared" si="120"/>
        <v/>
      </c>
      <c r="AA302" s="207"/>
      <c r="AB302" s="297" t="str">
        <f t="shared" si="110"/>
        <v/>
      </c>
      <c r="AC302" s="262"/>
      <c r="AD302" s="139" t="str">
        <f t="shared" si="121"/>
        <v/>
      </c>
      <c r="AE302" s="207"/>
      <c r="AF302" s="297" t="str">
        <f t="shared" si="111"/>
        <v/>
      </c>
      <c r="AG302" s="207"/>
      <c r="AH302" s="139" t="str">
        <f t="shared" si="122"/>
        <v/>
      </c>
      <c r="AI302" s="207"/>
      <c r="AJ302" s="297" t="str">
        <f t="shared" si="112"/>
        <v/>
      </c>
      <c r="AK302" s="262"/>
      <c r="AL302" s="139" t="str">
        <f t="shared" si="123"/>
        <v/>
      </c>
      <c r="AM302" s="207"/>
      <c r="AN302" s="297" t="str">
        <f t="shared" si="113"/>
        <v/>
      </c>
      <c r="AP302" s="139" t="str">
        <f t="shared" si="124"/>
        <v/>
      </c>
      <c r="AQ302" s="207"/>
      <c r="AR302" s="297" t="str">
        <f t="shared" si="114"/>
        <v/>
      </c>
      <c r="AS302" s="207"/>
      <c r="AT302" s="139" t="str">
        <f t="shared" si="125"/>
        <v/>
      </c>
      <c r="AU302" s="207"/>
      <c r="AV302" s="297" t="str">
        <f t="shared" si="115"/>
        <v/>
      </c>
      <c r="AW302" s="207"/>
      <c r="AX302" s="139" t="str">
        <f t="shared" si="126"/>
        <v/>
      </c>
      <c r="AY302" s="207"/>
      <c r="AZ302" s="297" t="str">
        <f t="shared" si="116"/>
        <v/>
      </c>
      <c r="BA302" s="207"/>
      <c r="BB302" s="139" t="str">
        <f t="shared" si="127"/>
        <v/>
      </c>
      <c r="BC302" s="207"/>
      <c r="BD302" s="297" t="str">
        <f t="shared" si="117"/>
        <v/>
      </c>
      <c r="BE302" s="207"/>
      <c r="BF302" s="139" t="str">
        <f t="shared" si="128"/>
        <v/>
      </c>
      <c r="BG302" s="207"/>
      <c r="BH302" s="297" t="str">
        <f t="shared" si="118"/>
        <v/>
      </c>
      <c r="BJ302" s="139" t="str">
        <f t="shared" si="129"/>
        <v/>
      </c>
      <c r="BK302" s="207"/>
      <c r="BL302" s="297" t="str">
        <f t="shared" si="119"/>
        <v/>
      </c>
      <c r="BM302" s="207"/>
    </row>
    <row r="303" spans="1:65" ht="15.75" customHeight="1">
      <c r="B303" s="364">
        <v>133</v>
      </c>
      <c r="C303" s="130" t="s">
        <v>119</v>
      </c>
      <c r="D303" s="179"/>
      <c r="E303" s="179"/>
      <c r="F303" s="179"/>
      <c r="G303" s="179"/>
      <c r="H303" s="179"/>
      <c r="I303" s="179"/>
      <c r="J303" s="179"/>
      <c r="K303" s="241"/>
      <c r="L303" s="220" t="s">
        <v>29</v>
      </c>
      <c r="M303" s="215"/>
      <c r="N303" s="150">
        <f>VLOOKUP($B303,'[1]09-10-11'!$A$4:$EA$400,MATCH(N$2, '[1]09-10-11'!$A$4:$EA$4, 0))</f>
        <v>120275</v>
      </c>
      <c r="O303" s="147"/>
      <c r="P303" s="150">
        <f>VLOOKUP($B303,'[1]09-10-11'!$A$4:$EA$400,MATCH(P$2, '[1]09-10-11'!$A$4:$EA$4, 0))</f>
        <v>120275</v>
      </c>
      <c r="Q303" s="150"/>
      <c r="R303" s="150">
        <f>VLOOKUP($B303,'[1]09-10-11'!$A$4:$EA$400,MATCH(R$2, '[1]09-10-11'!$A$4:$EA$4, 0))</f>
        <v>121275</v>
      </c>
      <c r="S303" s="150"/>
      <c r="T303" s="150" t="e">
        <f>VLOOKUP($B303,'[1]09-10-11'!$A$4:$EA$400,MATCH(T$2, '[1]09-10-11'!$A$4:$EA$4, 0))</f>
        <v>#N/A</v>
      </c>
      <c r="U303" s="150"/>
      <c r="V303" s="150">
        <f>VLOOKUP($B303,'[1]09-10-11'!$A$4:$EA$400,MATCH(V$2, '[1]09-10-11'!$A$4:$EA$4, 0))</f>
        <v>121275</v>
      </c>
      <c r="W303" s="150"/>
      <c r="X303" s="150">
        <f>VLOOKUP($B303,'[1]09-10-11'!$A$4:$EA$400,MATCH(X$2, '[1]09-10-11'!$A$4:$EA$4, 0))</f>
        <v>120275</v>
      </c>
      <c r="Y303" s="146"/>
      <c r="Z303" s="150">
        <f t="shared" si="120"/>
        <v>-1000</v>
      </c>
      <c r="AA303" s="150"/>
      <c r="AB303" s="301">
        <f t="shared" si="110"/>
        <v>-8.2457225314368499E-3</v>
      </c>
      <c r="AC303" s="260"/>
      <c r="AD303" s="150">
        <f t="shared" si="121"/>
        <v>0</v>
      </c>
      <c r="AE303" s="150"/>
      <c r="AF303" s="301">
        <f t="shared" si="111"/>
        <v>0</v>
      </c>
      <c r="AG303" s="150"/>
      <c r="AH303" s="150">
        <f t="shared" si="122"/>
        <v>0</v>
      </c>
      <c r="AI303" s="150"/>
      <c r="AJ303" s="301">
        <f t="shared" si="112"/>
        <v>0</v>
      </c>
      <c r="AK303" s="260"/>
      <c r="AL303" s="150">
        <f t="shared" si="123"/>
        <v>-1000</v>
      </c>
      <c r="AM303" s="150"/>
      <c r="AN303" s="301">
        <f t="shared" si="113"/>
        <v>-8.2457225314368499E-3</v>
      </c>
      <c r="AP303" s="150" t="str">
        <f t="shared" si="124"/>
        <v/>
      </c>
      <c r="AQ303" s="150"/>
      <c r="AR303" s="301" t="e">
        <f t="shared" si="114"/>
        <v>#N/A</v>
      </c>
      <c r="AS303" s="150"/>
      <c r="AT303" s="150" t="str">
        <f t="shared" si="125"/>
        <v/>
      </c>
      <c r="AU303" s="150"/>
      <c r="AV303" s="301" t="e">
        <f t="shared" si="115"/>
        <v>#N/A</v>
      </c>
      <c r="AW303" s="150"/>
      <c r="AX303" s="150">
        <f t="shared" si="126"/>
        <v>1000</v>
      </c>
      <c r="AY303" s="150"/>
      <c r="AZ303" s="301">
        <f t="shared" si="116"/>
        <v>8.314279775514466E-3</v>
      </c>
      <c r="BA303" s="150"/>
      <c r="BB303" s="150">
        <f t="shared" si="127"/>
        <v>1000</v>
      </c>
      <c r="BC303" s="150"/>
      <c r="BD303" s="301">
        <f t="shared" si="117"/>
        <v>8.314279775514466E-3</v>
      </c>
      <c r="BE303" s="150"/>
      <c r="BF303" s="150">
        <f t="shared" si="128"/>
        <v>0</v>
      </c>
      <c r="BG303" s="150"/>
      <c r="BH303" s="301">
        <f t="shared" si="118"/>
        <v>0</v>
      </c>
      <c r="BJ303" s="150" t="str">
        <f t="shared" si="129"/>
        <v/>
      </c>
      <c r="BK303" s="150"/>
      <c r="BL303" s="301" t="e">
        <f t="shared" si="119"/>
        <v>#N/A</v>
      </c>
      <c r="BM303" s="150"/>
    </row>
    <row r="304" spans="1:65" ht="15.75" customHeight="1">
      <c r="B304" s="364"/>
      <c r="C304" s="101"/>
      <c r="D304" s="101"/>
      <c r="E304" s="101"/>
      <c r="F304" s="101"/>
      <c r="G304" s="101"/>
      <c r="H304" s="101"/>
      <c r="I304" s="101"/>
      <c r="J304" s="101" t="s">
        <v>31</v>
      </c>
      <c r="K304" s="25"/>
      <c r="L304" s="102"/>
      <c r="M304" s="207"/>
      <c r="N304" s="207"/>
      <c r="O304" s="142"/>
      <c r="P304" s="207"/>
      <c r="Q304" s="207"/>
      <c r="R304" s="237"/>
      <c r="S304" s="237"/>
      <c r="T304" s="237"/>
      <c r="U304" s="207"/>
      <c r="V304" s="237"/>
      <c r="W304" s="237"/>
      <c r="X304" s="237"/>
      <c r="Y304" s="237"/>
      <c r="Z304" s="139" t="str">
        <f t="shared" si="120"/>
        <v/>
      </c>
      <c r="AA304" s="207"/>
      <c r="AB304" s="297" t="str">
        <f t="shared" si="110"/>
        <v/>
      </c>
      <c r="AC304" s="262"/>
      <c r="AD304" s="139" t="str">
        <f t="shared" si="121"/>
        <v/>
      </c>
      <c r="AE304" s="207"/>
      <c r="AF304" s="297" t="str">
        <f t="shared" si="111"/>
        <v/>
      </c>
      <c r="AG304" s="207"/>
      <c r="AH304" s="139" t="str">
        <f t="shared" si="122"/>
        <v/>
      </c>
      <c r="AI304" s="207"/>
      <c r="AJ304" s="297" t="str">
        <f t="shared" si="112"/>
        <v/>
      </c>
      <c r="AK304" s="262"/>
      <c r="AL304" s="139" t="str">
        <f t="shared" si="123"/>
        <v/>
      </c>
      <c r="AM304" s="207"/>
      <c r="AN304" s="297" t="str">
        <f t="shared" si="113"/>
        <v/>
      </c>
      <c r="AP304" s="139" t="str">
        <f t="shared" si="124"/>
        <v/>
      </c>
      <c r="AQ304" s="207"/>
      <c r="AR304" s="297" t="str">
        <f t="shared" si="114"/>
        <v/>
      </c>
      <c r="AS304" s="207"/>
      <c r="AT304" s="139" t="str">
        <f t="shared" si="125"/>
        <v/>
      </c>
      <c r="AU304" s="207"/>
      <c r="AV304" s="297" t="str">
        <f t="shared" si="115"/>
        <v/>
      </c>
      <c r="AW304" s="207"/>
      <c r="AX304" s="139" t="str">
        <f t="shared" si="126"/>
        <v/>
      </c>
      <c r="AY304" s="207"/>
      <c r="AZ304" s="297" t="str">
        <f t="shared" si="116"/>
        <v/>
      </c>
      <c r="BA304" s="207"/>
      <c r="BB304" s="139" t="str">
        <f t="shared" si="127"/>
        <v/>
      </c>
      <c r="BC304" s="207"/>
      <c r="BD304" s="297" t="str">
        <f t="shared" si="117"/>
        <v/>
      </c>
      <c r="BE304" s="207"/>
      <c r="BF304" s="139" t="str">
        <f t="shared" si="128"/>
        <v/>
      </c>
      <c r="BG304" s="207"/>
      <c r="BH304" s="297" t="str">
        <f t="shared" si="118"/>
        <v/>
      </c>
      <c r="BJ304" s="139" t="str">
        <f t="shared" si="129"/>
        <v/>
      </c>
      <c r="BK304" s="207"/>
      <c r="BL304" s="297" t="str">
        <f t="shared" si="119"/>
        <v/>
      </c>
      <c r="BM304" s="207"/>
    </row>
    <row r="305" spans="2:65" ht="15.75" customHeight="1">
      <c r="B305" s="364"/>
      <c r="C305" s="23"/>
      <c r="D305" s="101"/>
      <c r="E305" s="101"/>
      <c r="F305" s="101"/>
      <c r="G305" s="101"/>
      <c r="H305" s="101"/>
      <c r="I305" s="101"/>
      <c r="J305" s="101"/>
      <c r="K305" s="27"/>
      <c r="L305" s="388"/>
      <c r="M305" s="207"/>
      <c r="N305" s="207"/>
      <c r="O305" s="53"/>
      <c r="P305" s="207"/>
      <c r="Q305" s="207"/>
      <c r="R305" s="237"/>
      <c r="S305" s="237"/>
      <c r="T305" s="237"/>
      <c r="U305" s="207"/>
      <c r="V305" s="237"/>
      <c r="W305" s="237"/>
      <c r="X305" s="237"/>
      <c r="Y305" s="237"/>
      <c r="Z305" s="139" t="str">
        <f t="shared" si="120"/>
        <v/>
      </c>
      <c r="AA305" s="207"/>
      <c r="AB305" s="297" t="str">
        <f t="shared" si="110"/>
        <v/>
      </c>
      <c r="AC305" s="262"/>
      <c r="AD305" s="139" t="str">
        <f t="shared" si="121"/>
        <v/>
      </c>
      <c r="AE305" s="207"/>
      <c r="AF305" s="297" t="str">
        <f t="shared" si="111"/>
        <v/>
      </c>
      <c r="AG305" s="207"/>
      <c r="AH305" s="139" t="str">
        <f t="shared" si="122"/>
        <v/>
      </c>
      <c r="AI305" s="207"/>
      <c r="AJ305" s="297" t="str">
        <f t="shared" si="112"/>
        <v/>
      </c>
      <c r="AK305" s="262"/>
      <c r="AL305" s="139" t="str">
        <f t="shared" si="123"/>
        <v/>
      </c>
      <c r="AM305" s="207"/>
      <c r="AN305" s="297" t="str">
        <f t="shared" si="113"/>
        <v/>
      </c>
      <c r="AP305" s="139" t="str">
        <f t="shared" si="124"/>
        <v/>
      </c>
      <c r="AQ305" s="207"/>
      <c r="AR305" s="297" t="str">
        <f t="shared" si="114"/>
        <v/>
      </c>
      <c r="AS305" s="207"/>
      <c r="AT305" s="139" t="str">
        <f t="shared" si="125"/>
        <v/>
      </c>
      <c r="AU305" s="207"/>
      <c r="AV305" s="297" t="str">
        <f t="shared" si="115"/>
        <v/>
      </c>
      <c r="AW305" s="207"/>
      <c r="AX305" s="139" t="str">
        <f t="shared" si="126"/>
        <v/>
      </c>
      <c r="AY305" s="207"/>
      <c r="AZ305" s="297" t="str">
        <f t="shared" si="116"/>
        <v/>
      </c>
      <c r="BA305" s="207"/>
      <c r="BB305" s="139" t="str">
        <f t="shared" si="127"/>
        <v/>
      </c>
      <c r="BC305" s="207"/>
      <c r="BD305" s="297" t="str">
        <f t="shared" si="117"/>
        <v/>
      </c>
      <c r="BE305" s="207"/>
      <c r="BF305" s="139" t="str">
        <f t="shared" si="128"/>
        <v/>
      </c>
      <c r="BG305" s="207"/>
      <c r="BH305" s="297" t="str">
        <f t="shared" si="118"/>
        <v/>
      </c>
      <c r="BJ305" s="139" t="str">
        <f t="shared" si="129"/>
        <v/>
      </c>
      <c r="BK305" s="207"/>
      <c r="BL305" s="297" t="str">
        <f t="shared" si="119"/>
        <v/>
      </c>
      <c r="BM305" s="207"/>
    </row>
    <row r="306" spans="2:65" ht="15.75" customHeight="1">
      <c r="B306" s="365"/>
      <c r="C306" s="39"/>
      <c r="D306" s="101"/>
      <c r="E306" s="101"/>
      <c r="F306" s="101"/>
      <c r="G306" s="101"/>
      <c r="H306" s="125"/>
      <c r="I306" s="125"/>
      <c r="J306" s="101"/>
      <c r="K306" s="27"/>
      <c r="L306" s="102"/>
      <c r="M306" s="207"/>
      <c r="N306" s="207"/>
      <c r="O306" s="139"/>
      <c r="P306" s="207"/>
      <c r="Q306" s="207"/>
      <c r="R306" s="237"/>
      <c r="S306" s="237"/>
      <c r="T306" s="237"/>
      <c r="U306" s="207"/>
      <c r="V306" s="237"/>
      <c r="W306" s="237"/>
      <c r="X306" s="237"/>
      <c r="Y306" s="237"/>
      <c r="Z306" s="139" t="str">
        <f t="shared" si="120"/>
        <v/>
      </c>
      <c r="AA306" s="207"/>
      <c r="AB306" s="297" t="str">
        <f t="shared" si="110"/>
        <v/>
      </c>
      <c r="AC306" s="262"/>
      <c r="AD306" s="139" t="str">
        <f t="shared" si="121"/>
        <v/>
      </c>
      <c r="AE306" s="207"/>
      <c r="AF306" s="297" t="str">
        <f t="shared" ref="AF306:AF337" si="130">IF($P306="","",  IF($X306="","", IF($P306=0,"---",(IF(ISERROR(($X306/$P306)-1),"---",($X306/$P306)-1) ))))</f>
        <v/>
      </c>
      <c r="AG306" s="207"/>
      <c r="AH306" s="139" t="str">
        <f t="shared" si="122"/>
        <v/>
      </c>
      <c r="AI306" s="207"/>
      <c r="AJ306" s="297" t="str">
        <f t="shared" ref="AJ306:AJ337" si="131">IF($N306="","",  IF($X306="","", IF($N306=0,"---",(IF(ISERROR(($X306/$N306)-1),"---",($X306/$N306)-1) ))))</f>
        <v/>
      </c>
      <c r="AK306" s="262"/>
      <c r="AL306" s="139" t="str">
        <f t="shared" si="123"/>
        <v/>
      </c>
      <c r="AM306" s="207"/>
      <c r="AN306" s="297" t="str">
        <f t="shared" si="113"/>
        <v/>
      </c>
      <c r="AP306" s="139" t="str">
        <f t="shared" si="124"/>
        <v/>
      </c>
      <c r="AQ306" s="207"/>
      <c r="AR306" s="297" t="str">
        <f t="shared" si="114"/>
        <v/>
      </c>
      <c r="AS306" s="207"/>
      <c r="AT306" s="139" t="str">
        <f t="shared" si="125"/>
        <v/>
      </c>
      <c r="AU306" s="207"/>
      <c r="AV306" s="297" t="str">
        <f t="shared" si="115"/>
        <v/>
      </c>
      <c r="AW306" s="207"/>
      <c r="AX306" s="139" t="str">
        <f t="shared" si="126"/>
        <v/>
      </c>
      <c r="AY306" s="207"/>
      <c r="AZ306" s="297" t="str">
        <f t="shared" ref="AZ306:AZ337" si="132">IF($N306="","",  IF($V306="","", IF($N306=0,"---",(IF(ISERROR(($V306/$N306)-1),"---",($V306/$N306)-1) ))))</f>
        <v/>
      </c>
      <c r="BA306" s="207"/>
      <c r="BB306" s="139" t="str">
        <f t="shared" si="127"/>
        <v/>
      </c>
      <c r="BC306" s="207"/>
      <c r="BD306" s="297" t="str">
        <f t="shared" ref="BD306:BD337" si="133">IF($P306="","",  IF($V306="","", IF($P306=0,"---",(IF(ISERROR(($V306/$P306)-1),"---",($V306/$P306)-1) ))))</f>
        <v/>
      </c>
      <c r="BE306" s="207"/>
      <c r="BF306" s="139" t="str">
        <f t="shared" si="128"/>
        <v/>
      </c>
      <c r="BG306" s="207"/>
      <c r="BH306" s="297" t="str">
        <f t="shared" si="118"/>
        <v/>
      </c>
      <c r="BJ306" s="139" t="str">
        <f t="shared" si="129"/>
        <v/>
      </c>
      <c r="BK306" s="207"/>
      <c r="BL306" s="297" t="str">
        <f t="shared" si="119"/>
        <v/>
      </c>
      <c r="BM306" s="207"/>
    </row>
    <row r="307" spans="2:65" ht="15.75" customHeight="1">
      <c r="B307" s="365"/>
      <c r="C307" s="23"/>
      <c r="D307" s="101"/>
      <c r="E307" s="101"/>
      <c r="F307" s="101"/>
      <c r="G307" s="101"/>
      <c r="H307" s="101"/>
      <c r="I307" s="101"/>
      <c r="J307" s="101"/>
      <c r="K307" s="25"/>
      <c r="L307" s="102"/>
      <c r="M307" s="207"/>
      <c r="N307" s="207"/>
      <c r="O307" s="123"/>
      <c r="P307" s="207"/>
      <c r="Q307" s="207"/>
      <c r="R307" s="237"/>
      <c r="S307" s="237"/>
      <c r="T307" s="237"/>
      <c r="U307" s="207"/>
      <c r="V307" s="237"/>
      <c r="W307" s="237"/>
      <c r="X307" s="237"/>
      <c r="Y307" s="237"/>
      <c r="Z307" s="139" t="str">
        <f t="shared" si="120"/>
        <v/>
      </c>
      <c r="AA307" s="207"/>
      <c r="AB307" s="297" t="str">
        <f t="shared" si="110"/>
        <v/>
      </c>
      <c r="AC307" s="262"/>
      <c r="AD307" s="139" t="str">
        <f t="shared" si="121"/>
        <v/>
      </c>
      <c r="AE307" s="207"/>
      <c r="AF307" s="297" t="str">
        <f t="shared" si="130"/>
        <v/>
      </c>
      <c r="AG307" s="207"/>
      <c r="AH307" s="139" t="str">
        <f t="shared" si="122"/>
        <v/>
      </c>
      <c r="AI307" s="207"/>
      <c r="AJ307" s="297" t="str">
        <f t="shared" si="131"/>
        <v/>
      </c>
      <c r="AK307" s="262"/>
      <c r="AL307" s="139" t="str">
        <f t="shared" si="123"/>
        <v/>
      </c>
      <c r="AM307" s="207"/>
      <c r="AN307" s="297" t="str">
        <f t="shared" si="113"/>
        <v/>
      </c>
      <c r="AP307" s="139" t="str">
        <f t="shared" si="124"/>
        <v/>
      </c>
      <c r="AQ307" s="207"/>
      <c r="AR307" s="297" t="str">
        <f t="shared" si="114"/>
        <v/>
      </c>
      <c r="AS307" s="207"/>
      <c r="AT307" s="139" t="str">
        <f t="shared" si="125"/>
        <v/>
      </c>
      <c r="AU307" s="207"/>
      <c r="AV307" s="297" t="str">
        <f t="shared" si="115"/>
        <v/>
      </c>
      <c r="AW307" s="207"/>
      <c r="AX307" s="139" t="str">
        <f t="shared" si="126"/>
        <v/>
      </c>
      <c r="AY307" s="207"/>
      <c r="AZ307" s="297" t="str">
        <f t="shared" si="132"/>
        <v/>
      </c>
      <c r="BA307" s="207"/>
      <c r="BB307" s="139" t="str">
        <f t="shared" si="127"/>
        <v/>
      </c>
      <c r="BC307" s="207"/>
      <c r="BD307" s="297" t="str">
        <f t="shared" si="133"/>
        <v/>
      </c>
      <c r="BE307" s="207"/>
      <c r="BF307" s="139" t="str">
        <f t="shared" si="128"/>
        <v/>
      </c>
      <c r="BG307" s="207"/>
      <c r="BH307" s="297" t="str">
        <f t="shared" si="118"/>
        <v/>
      </c>
      <c r="BJ307" s="139" t="str">
        <f t="shared" si="129"/>
        <v/>
      </c>
      <c r="BK307" s="207"/>
      <c r="BL307" s="297" t="str">
        <f t="shared" si="119"/>
        <v/>
      </c>
      <c r="BM307" s="207"/>
    </row>
    <row r="308" spans="2:65" ht="15.75" customHeight="1">
      <c r="B308" s="365"/>
      <c r="C308" s="101" t="s">
        <v>278</v>
      </c>
      <c r="D308" s="101"/>
      <c r="E308" s="101"/>
      <c r="F308" s="101"/>
      <c r="G308" s="101"/>
      <c r="H308" s="101"/>
      <c r="I308" s="101"/>
      <c r="J308" s="27"/>
      <c r="K308" s="25"/>
      <c r="L308" s="102"/>
      <c r="M308" s="207"/>
      <c r="N308" s="139">
        <f>N309+N310</f>
        <v>16200973</v>
      </c>
      <c r="O308" s="123"/>
      <c r="P308" s="139">
        <f>P309+P310</f>
        <v>16566689</v>
      </c>
      <c r="Q308" s="139"/>
      <c r="R308" s="139">
        <f>R309+R310</f>
        <v>16768837</v>
      </c>
      <c r="S308" s="139"/>
      <c r="T308" s="139" t="e">
        <f>T309+T310</f>
        <v>#N/A</v>
      </c>
      <c r="U308" s="139"/>
      <c r="V308" s="139">
        <f>V309+V310</f>
        <v>16492545</v>
      </c>
      <c r="W308" s="139"/>
      <c r="X308" s="139">
        <f>X309+X310</f>
        <v>16588864</v>
      </c>
      <c r="Y308" s="53"/>
      <c r="Z308" s="139">
        <f t="shared" si="120"/>
        <v>96319</v>
      </c>
      <c r="AA308" s="139"/>
      <c r="AB308" s="297">
        <f t="shared" si="110"/>
        <v>5.8401538392043317E-3</v>
      </c>
      <c r="AC308" s="262"/>
      <c r="AD308" s="139">
        <f t="shared" si="121"/>
        <v>22175</v>
      </c>
      <c r="AE308" s="139"/>
      <c r="AF308" s="297">
        <f t="shared" si="130"/>
        <v>1.3385293826666533E-3</v>
      </c>
      <c r="AG308" s="139"/>
      <c r="AH308" s="139">
        <f t="shared" si="122"/>
        <v>387891</v>
      </c>
      <c r="AI308" s="139"/>
      <c r="AJ308" s="297">
        <f t="shared" si="131"/>
        <v>2.3942450863907894E-2</v>
      </c>
      <c r="AK308" s="262"/>
      <c r="AL308" s="139">
        <f t="shared" si="123"/>
        <v>-179973</v>
      </c>
      <c r="AM308" s="139"/>
      <c r="AN308" s="297">
        <f t="shared" si="113"/>
        <v>-1.0732586881248785E-2</v>
      </c>
      <c r="AP308" s="139" t="str">
        <f t="shared" si="124"/>
        <v/>
      </c>
      <c r="AQ308" s="139"/>
      <c r="AR308" s="297" t="e">
        <f t="shared" si="114"/>
        <v>#N/A</v>
      </c>
      <c r="AS308" s="139"/>
      <c r="AT308" s="139" t="str">
        <f t="shared" si="125"/>
        <v/>
      </c>
      <c r="AU308" s="139"/>
      <c r="AV308" s="297" t="e">
        <f t="shared" si="115"/>
        <v>#N/A</v>
      </c>
      <c r="AW308" s="139"/>
      <c r="AX308" s="139">
        <f t="shared" si="126"/>
        <v>291572</v>
      </c>
      <c r="AY308" s="139"/>
      <c r="AZ308" s="297">
        <f t="shared" si="132"/>
        <v>1.7997190662560891E-2</v>
      </c>
      <c r="BA308" s="139"/>
      <c r="BB308" s="139">
        <f t="shared" si="127"/>
        <v>-74144</v>
      </c>
      <c r="BC308" s="139"/>
      <c r="BD308" s="297">
        <f t="shared" si="133"/>
        <v>-4.4754869243939233E-3</v>
      </c>
      <c r="BE308" s="139"/>
      <c r="BF308" s="139">
        <f t="shared" si="128"/>
        <v>-276292</v>
      </c>
      <c r="BG308" s="139"/>
      <c r="BH308" s="297">
        <f t="shared" si="118"/>
        <v>-1.6476515336156017E-2</v>
      </c>
      <c r="BJ308" s="139" t="str">
        <f t="shared" si="129"/>
        <v/>
      </c>
      <c r="BK308" s="139"/>
      <c r="BL308" s="297" t="e">
        <f t="shared" si="119"/>
        <v>#N/A</v>
      </c>
      <c r="BM308" s="139"/>
    </row>
    <row r="309" spans="2:65" ht="15.75" customHeight="1">
      <c r="B309" s="365"/>
      <c r="C309" s="101"/>
      <c r="D309" s="101" t="s">
        <v>58</v>
      </c>
      <c r="E309" s="101"/>
      <c r="F309" s="101"/>
      <c r="G309" s="101"/>
      <c r="H309" s="101"/>
      <c r="I309" s="101"/>
      <c r="J309" s="101"/>
      <c r="K309" s="25"/>
      <c r="L309" s="102" t="s">
        <v>29</v>
      </c>
      <c r="M309" s="139">
        <f>M250+M285+SUM(M295)+M299+M303</f>
        <v>0</v>
      </c>
      <c r="N309" s="139">
        <f>N250+N285+SUM(N295)+N299+N303</f>
        <v>13109359</v>
      </c>
      <c r="O309" s="139">
        <f>O250+O285+SUM(O295)+O299+O303</f>
        <v>0</v>
      </c>
      <c r="P309" s="139">
        <f>P250+P285+SUM(P295)+P299+P303</f>
        <v>13174919</v>
      </c>
      <c r="Q309" s="139"/>
      <c r="R309" s="139">
        <f>R250+R285+SUM(R295)+R299+R303</f>
        <v>13377067</v>
      </c>
      <c r="S309" s="139"/>
      <c r="T309" s="139" t="e">
        <f>T250+T285+SUM(T295)+T299+T303</f>
        <v>#N/A</v>
      </c>
      <c r="U309" s="139"/>
      <c r="V309" s="139">
        <f>V250+V285+SUM(V295)+V299+V303</f>
        <v>13331415</v>
      </c>
      <c r="W309" s="139"/>
      <c r="X309" s="139">
        <f>X250+X285+SUM(X295)+X299+X303</f>
        <v>13186919</v>
      </c>
      <c r="Y309" s="53"/>
      <c r="Z309" s="139">
        <f t="shared" si="120"/>
        <v>-144496</v>
      </c>
      <c r="AA309" s="139"/>
      <c r="AB309" s="297">
        <f t="shared" si="110"/>
        <v>-1.0838759426512468E-2</v>
      </c>
      <c r="AC309" s="262"/>
      <c r="AD309" s="139">
        <f t="shared" si="121"/>
        <v>12000</v>
      </c>
      <c r="AE309" s="139"/>
      <c r="AF309" s="297">
        <f t="shared" si="130"/>
        <v>9.1082153901678176E-4</v>
      </c>
      <c r="AG309" s="139"/>
      <c r="AH309" s="139">
        <f t="shared" si="122"/>
        <v>77560</v>
      </c>
      <c r="AI309" s="139"/>
      <c r="AJ309" s="297">
        <f t="shared" si="131"/>
        <v>5.9163838598057517E-3</v>
      </c>
      <c r="AK309" s="262"/>
      <c r="AL309" s="139">
        <f t="shared" si="123"/>
        <v>-190148</v>
      </c>
      <c r="AM309" s="139"/>
      <c r="AN309" s="297">
        <f t="shared" si="113"/>
        <v>-1.4214476162824008E-2</v>
      </c>
      <c r="AP309" s="139" t="str">
        <f t="shared" si="124"/>
        <v/>
      </c>
      <c r="AQ309" s="139"/>
      <c r="AR309" s="297" t="e">
        <f t="shared" si="114"/>
        <v>#N/A</v>
      </c>
      <c r="AS309" s="139"/>
      <c r="AT309" s="139" t="str">
        <f t="shared" si="125"/>
        <v/>
      </c>
      <c r="AU309" s="139"/>
      <c r="AV309" s="297" t="e">
        <f t="shared" si="115"/>
        <v>#N/A</v>
      </c>
      <c r="AW309" s="139"/>
      <c r="AX309" s="139">
        <f t="shared" si="126"/>
        <v>222056</v>
      </c>
      <c r="AY309" s="139"/>
      <c r="AZ309" s="297">
        <f t="shared" si="132"/>
        <v>1.6938738194598235E-2</v>
      </c>
      <c r="BA309" s="139"/>
      <c r="BB309" s="139">
        <f t="shared" si="127"/>
        <v>156496</v>
      </c>
      <c r="BC309" s="139"/>
      <c r="BD309" s="297">
        <f t="shared" si="133"/>
        <v>1.187832729749605E-2</v>
      </c>
      <c r="BE309" s="139"/>
      <c r="BF309" s="139">
        <f t="shared" si="128"/>
        <v>-45652</v>
      </c>
      <c r="BG309" s="139"/>
      <c r="BH309" s="297">
        <f t="shared" si="118"/>
        <v>-3.4127062382209861E-3</v>
      </c>
      <c r="BJ309" s="139" t="str">
        <f t="shared" si="129"/>
        <v/>
      </c>
      <c r="BK309" s="139"/>
      <c r="BL309" s="297" t="e">
        <f t="shared" si="119"/>
        <v>#N/A</v>
      </c>
      <c r="BM309" s="139"/>
    </row>
    <row r="310" spans="2:65" ht="15.75" customHeight="1">
      <c r="B310" s="365"/>
      <c r="C310" s="101"/>
      <c r="D310" s="101" t="s">
        <v>72</v>
      </c>
      <c r="E310" s="101"/>
      <c r="F310" s="101"/>
      <c r="G310" s="101"/>
      <c r="H310" s="101"/>
      <c r="I310" s="101"/>
      <c r="J310" s="101"/>
      <c r="K310" s="27"/>
      <c r="L310" s="102" t="s">
        <v>33</v>
      </c>
      <c r="M310" s="207"/>
      <c r="N310" s="139">
        <f>+N286</f>
        <v>3091614</v>
      </c>
      <c r="O310" s="123"/>
      <c r="P310" s="139">
        <f>+P286</f>
        <v>3391770</v>
      </c>
      <c r="Q310" s="139"/>
      <c r="R310" s="139">
        <f>+R286</f>
        <v>3391770</v>
      </c>
      <c r="S310" s="139"/>
      <c r="T310" s="139" t="e">
        <f>+T286</f>
        <v>#N/A</v>
      </c>
      <c r="U310" s="139"/>
      <c r="V310" s="139">
        <f>+V286</f>
        <v>3161130</v>
      </c>
      <c r="W310" s="139"/>
      <c r="X310" s="139">
        <f>+X286</f>
        <v>3401945</v>
      </c>
      <c r="Y310" s="53"/>
      <c r="Z310" s="139">
        <f t="shared" si="120"/>
        <v>240815</v>
      </c>
      <c r="AA310" s="139"/>
      <c r="AB310" s="297">
        <f t="shared" si="110"/>
        <v>7.6180036885544089E-2</v>
      </c>
      <c r="AC310" s="262"/>
      <c r="AD310" s="139">
        <f t="shared" si="121"/>
        <v>10175</v>
      </c>
      <c r="AE310" s="139"/>
      <c r="AF310" s="297">
        <f t="shared" si="130"/>
        <v>2.9999086022931554E-3</v>
      </c>
      <c r="AG310" s="139"/>
      <c r="AH310" s="139">
        <f t="shared" si="122"/>
        <v>310331</v>
      </c>
      <c r="AI310" s="139"/>
      <c r="AJ310" s="297">
        <f t="shared" si="131"/>
        <v>0.10037831372221762</v>
      </c>
      <c r="AK310" s="262"/>
      <c r="AL310" s="139">
        <f t="shared" si="123"/>
        <v>10175</v>
      </c>
      <c r="AM310" s="139"/>
      <c r="AN310" s="297">
        <f t="shared" si="113"/>
        <v>2.9999086022931554E-3</v>
      </c>
      <c r="AP310" s="139" t="str">
        <f t="shared" si="124"/>
        <v/>
      </c>
      <c r="AQ310" s="139"/>
      <c r="AR310" s="297" t="e">
        <f t="shared" si="114"/>
        <v>#N/A</v>
      </c>
      <c r="AS310" s="139"/>
      <c r="AT310" s="139" t="str">
        <f t="shared" si="125"/>
        <v/>
      </c>
      <c r="AU310" s="139"/>
      <c r="AV310" s="297" t="e">
        <f t="shared" si="115"/>
        <v>#N/A</v>
      </c>
      <c r="AW310" s="139"/>
      <c r="AX310" s="139">
        <f t="shared" si="126"/>
        <v>69516</v>
      </c>
      <c r="AY310" s="139"/>
      <c r="AZ310" s="297">
        <f t="shared" si="132"/>
        <v>2.2485342607453607E-2</v>
      </c>
      <c r="BA310" s="139"/>
      <c r="BB310" s="139">
        <f t="shared" si="127"/>
        <v>-230640</v>
      </c>
      <c r="BC310" s="139"/>
      <c r="BD310" s="297">
        <f t="shared" si="133"/>
        <v>-6.7999893860727578E-2</v>
      </c>
      <c r="BE310" s="139"/>
      <c r="BF310" s="139">
        <f t="shared" si="128"/>
        <v>-230640</v>
      </c>
      <c r="BG310" s="139"/>
      <c r="BH310" s="297">
        <f t="shared" si="118"/>
        <v>-6.7999893860727578E-2</v>
      </c>
      <c r="BJ310" s="139" t="str">
        <f t="shared" si="129"/>
        <v/>
      </c>
      <c r="BK310" s="139"/>
      <c r="BL310" s="297" t="e">
        <f t="shared" si="119"/>
        <v>#N/A</v>
      </c>
      <c r="BM310" s="139"/>
    </row>
    <row r="311" spans="2:65" ht="15.75" customHeight="1">
      <c r="B311" s="365"/>
      <c r="C311" s="101"/>
      <c r="D311" s="101"/>
      <c r="E311" s="101"/>
      <c r="F311" s="101"/>
      <c r="G311" s="101"/>
      <c r="H311" s="101"/>
      <c r="I311" s="101"/>
      <c r="J311" s="101"/>
      <c r="K311" s="27"/>
      <c r="L311" s="102"/>
      <c r="M311" s="207"/>
      <c r="N311" s="139" t="s">
        <v>144</v>
      </c>
      <c r="O311" s="139"/>
      <c r="P311" s="139" t="s">
        <v>144</v>
      </c>
      <c r="Q311" s="139"/>
      <c r="R311" s="139" t="s">
        <v>144</v>
      </c>
      <c r="S311" s="139"/>
      <c r="T311" s="139" t="s">
        <v>144</v>
      </c>
      <c r="U311" s="139"/>
      <c r="V311" s="139" t="s">
        <v>144</v>
      </c>
      <c r="W311" s="139"/>
      <c r="X311" s="139" t="s">
        <v>144</v>
      </c>
      <c r="Y311" s="53"/>
      <c r="Z311" s="139" t="str">
        <f t="shared" si="120"/>
        <v/>
      </c>
      <c r="AA311" s="139"/>
      <c r="AB311" s="297" t="str">
        <f t="shared" si="110"/>
        <v/>
      </c>
      <c r="AC311" s="262"/>
      <c r="AD311" s="139" t="str">
        <f t="shared" si="121"/>
        <v/>
      </c>
      <c r="AE311" s="139"/>
      <c r="AF311" s="297" t="str">
        <f t="shared" si="130"/>
        <v/>
      </c>
      <c r="AG311" s="139"/>
      <c r="AH311" s="139" t="str">
        <f t="shared" si="122"/>
        <v/>
      </c>
      <c r="AI311" s="139"/>
      <c r="AJ311" s="297" t="str">
        <f t="shared" si="131"/>
        <v/>
      </c>
      <c r="AK311" s="262"/>
      <c r="AL311" s="139" t="str">
        <f t="shared" si="123"/>
        <v/>
      </c>
      <c r="AM311" s="139"/>
      <c r="AN311" s="297" t="str">
        <f t="shared" si="113"/>
        <v/>
      </c>
      <c r="AP311" s="139" t="str">
        <f t="shared" si="124"/>
        <v/>
      </c>
      <c r="AQ311" s="139"/>
      <c r="AR311" s="297" t="str">
        <f t="shared" si="114"/>
        <v/>
      </c>
      <c r="AS311" s="139"/>
      <c r="AT311" s="139" t="str">
        <f t="shared" si="125"/>
        <v/>
      </c>
      <c r="AU311" s="139"/>
      <c r="AV311" s="297" t="str">
        <f t="shared" si="115"/>
        <v/>
      </c>
      <c r="AW311" s="139"/>
      <c r="AX311" s="139" t="str">
        <f t="shared" si="126"/>
        <v/>
      </c>
      <c r="AY311" s="139"/>
      <c r="AZ311" s="297" t="str">
        <f t="shared" si="132"/>
        <v/>
      </c>
      <c r="BA311" s="139"/>
      <c r="BB311" s="139" t="str">
        <f t="shared" si="127"/>
        <v/>
      </c>
      <c r="BC311" s="139"/>
      <c r="BD311" s="297" t="str">
        <f t="shared" si="133"/>
        <v/>
      </c>
      <c r="BE311" s="139"/>
      <c r="BF311" s="139" t="str">
        <f t="shared" si="128"/>
        <v/>
      </c>
      <c r="BG311" s="139"/>
      <c r="BH311" s="297" t="str">
        <f t="shared" si="118"/>
        <v/>
      </c>
      <c r="BJ311" s="139" t="str">
        <f t="shared" si="129"/>
        <v/>
      </c>
      <c r="BK311" s="139"/>
      <c r="BL311" s="297" t="str">
        <f t="shared" si="119"/>
        <v/>
      </c>
      <c r="BM311" s="139"/>
    </row>
    <row r="312" spans="2:65" ht="15.75" customHeight="1">
      <c r="B312" s="365"/>
      <c r="C312" s="101" t="s">
        <v>62</v>
      </c>
      <c r="D312" s="101"/>
      <c r="E312" s="101"/>
      <c r="F312" s="101"/>
      <c r="G312" s="101"/>
      <c r="H312" s="101"/>
      <c r="I312" s="101"/>
      <c r="J312" s="101"/>
      <c r="K312" s="27"/>
      <c r="L312" s="102"/>
      <c r="M312" s="207"/>
      <c r="N312" s="139">
        <f>N313+N314</f>
        <v>16200973</v>
      </c>
      <c r="O312" s="139"/>
      <c r="P312" s="139">
        <f>P313+P314</f>
        <v>16566689</v>
      </c>
      <c r="Q312" s="139"/>
      <c r="R312" s="139">
        <f>R313+R314</f>
        <v>16628037</v>
      </c>
      <c r="S312" s="139"/>
      <c r="T312" s="139" t="e">
        <f>T313+T314</f>
        <v>#N/A</v>
      </c>
      <c r="U312" s="139"/>
      <c r="V312" s="139">
        <f>V313+V314</f>
        <v>16492545</v>
      </c>
      <c r="W312" s="139"/>
      <c r="X312" s="139">
        <f>X313+X314</f>
        <v>16588864</v>
      </c>
      <c r="Y312" s="53"/>
      <c r="Z312" s="139">
        <f t="shared" si="120"/>
        <v>96319</v>
      </c>
      <c r="AA312" s="139"/>
      <c r="AB312" s="297">
        <f t="shared" si="110"/>
        <v>5.8401538392043317E-3</v>
      </c>
      <c r="AC312" s="262"/>
      <c r="AD312" s="139">
        <f t="shared" si="121"/>
        <v>22175</v>
      </c>
      <c r="AE312" s="139"/>
      <c r="AF312" s="297">
        <f t="shared" si="130"/>
        <v>1.3385293826666533E-3</v>
      </c>
      <c r="AG312" s="139"/>
      <c r="AH312" s="139">
        <f t="shared" si="122"/>
        <v>387891</v>
      </c>
      <c r="AI312" s="139"/>
      <c r="AJ312" s="297">
        <f t="shared" si="131"/>
        <v>2.3942450863907894E-2</v>
      </c>
      <c r="AK312" s="262"/>
      <c r="AL312" s="139">
        <f t="shared" si="123"/>
        <v>-39173</v>
      </c>
      <c r="AM312" s="139"/>
      <c r="AN312" s="297">
        <f t="shared" si="113"/>
        <v>-2.3558403195759192E-3</v>
      </c>
      <c r="AP312" s="139" t="str">
        <f t="shared" si="124"/>
        <v/>
      </c>
      <c r="AQ312" s="139"/>
      <c r="AR312" s="297" t="e">
        <f t="shared" si="114"/>
        <v>#N/A</v>
      </c>
      <c r="AS312" s="139"/>
      <c r="AT312" s="139" t="str">
        <f t="shared" si="125"/>
        <v/>
      </c>
      <c r="AU312" s="139"/>
      <c r="AV312" s="297" t="e">
        <f t="shared" si="115"/>
        <v>#N/A</v>
      </c>
      <c r="AW312" s="139"/>
      <c r="AX312" s="139">
        <f t="shared" si="126"/>
        <v>291572</v>
      </c>
      <c r="AY312" s="139"/>
      <c r="AZ312" s="297">
        <f t="shared" si="132"/>
        <v>1.7997190662560891E-2</v>
      </c>
      <c r="BA312" s="139"/>
      <c r="BB312" s="139">
        <f t="shared" si="127"/>
        <v>-74144</v>
      </c>
      <c r="BC312" s="139"/>
      <c r="BD312" s="297">
        <f t="shared" si="133"/>
        <v>-4.4754869243939233E-3</v>
      </c>
      <c r="BE312" s="139"/>
      <c r="BF312" s="139">
        <f t="shared" si="128"/>
        <v>-135492</v>
      </c>
      <c r="BG312" s="139"/>
      <c r="BH312" s="297">
        <f t="shared" si="118"/>
        <v>-8.1484062129522083E-3</v>
      </c>
      <c r="BJ312" s="139" t="str">
        <f t="shared" si="129"/>
        <v/>
      </c>
      <c r="BK312" s="139"/>
      <c r="BL312" s="297" t="e">
        <f t="shared" si="119"/>
        <v>#N/A</v>
      </c>
      <c r="BM312" s="139"/>
    </row>
    <row r="313" spans="2:65" ht="15.75" customHeight="1">
      <c r="B313" s="365"/>
      <c r="C313" s="101"/>
      <c r="D313" s="101" t="s">
        <v>58</v>
      </c>
      <c r="E313" s="101"/>
      <c r="F313" s="101"/>
      <c r="G313" s="101"/>
      <c r="H313" s="101"/>
      <c r="I313" s="101"/>
      <c r="J313" s="101"/>
      <c r="K313" s="27"/>
      <c r="L313" s="102" t="s">
        <v>29</v>
      </c>
      <c r="M313" s="207"/>
      <c r="N313" s="139">
        <f>N251+N285+SUM(N295)+N299+N303</f>
        <v>13109359</v>
      </c>
      <c r="O313" s="139"/>
      <c r="P313" s="139">
        <f>P251+P285+SUM(P295)+P299+P303</f>
        <v>13174919</v>
      </c>
      <c r="Q313" s="139"/>
      <c r="R313" s="139">
        <f>R251+R285+SUM(R295)+R299+R303</f>
        <v>13236267</v>
      </c>
      <c r="S313" s="139"/>
      <c r="T313" s="139" t="e">
        <f>T251+T285+SUM(T295)+T299+T303</f>
        <v>#N/A</v>
      </c>
      <c r="U313" s="139"/>
      <c r="V313" s="139">
        <f>V251+V285+SUM(V295)+V299+V303</f>
        <v>13331415</v>
      </c>
      <c r="W313" s="139"/>
      <c r="X313" s="139">
        <f>X251+X285+SUM(X295)+X299+X303</f>
        <v>13186919</v>
      </c>
      <c r="Y313" s="53"/>
      <c r="Z313" s="139">
        <f t="shared" si="120"/>
        <v>-144496</v>
      </c>
      <c r="AA313" s="139"/>
      <c r="AB313" s="297">
        <f t="shared" si="110"/>
        <v>-1.0838759426512468E-2</v>
      </c>
      <c r="AC313" s="262"/>
      <c r="AD313" s="139">
        <f t="shared" si="121"/>
        <v>12000</v>
      </c>
      <c r="AE313" s="139"/>
      <c r="AF313" s="297">
        <f t="shared" si="130"/>
        <v>9.1082153901678176E-4</v>
      </c>
      <c r="AG313" s="139"/>
      <c r="AH313" s="139">
        <f t="shared" si="122"/>
        <v>77560</v>
      </c>
      <c r="AI313" s="139"/>
      <c r="AJ313" s="297">
        <f t="shared" si="131"/>
        <v>5.9163838598057517E-3</v>
      </c>
      <c r="AK313" s="262"/>
      <c r="AL313" s="139">
        <f t="shared" si="123"/>
        <v>-49348</v>
      </c>
      <c r="AM313" s="139"/>
      <c r="AN313" s="297">
        <f t="shared" si="113"/>
        <v>-3.7282415049499917E-3</v>
      </c>
      <c r="AP313" s="139" t="str">
        <f t="shared" si="124"/>
        <v/>
      </c>
      <c r="AQ313" s="139"/>
      <c r="AR313" s="297" t="e">
        <f t="shared" si="114"/>
        <v>#N/A</v>
      </c>
      <c r="AS313" s="139"/>
      <c r="AT313" s="139" t="str">
        <f t="shared" si="125"/>
        <v/>
      </c>
      <c r="AU313" s="139"/>
      <c r="AV313" s="297" t="e">
        <f t="shared" si="115"/>
        <v>#N/A</v>
      </c>
      <c r="AW313" s="139"/>
      <c r="AX313" s="139">
        <f t="shared" si="126"/>
        <v>222056</v>
      </c>
      <c r="AY313" s="139"/>
      <c r="AZ313" s="297">
        <f t="shared" si="132"/>
        <v>1.6938738194598235E-2</v>
      </c>
      <c r="BA313" s="139"/>
      <c r="BB313" s="139">
        <f t="shared" si="127"/>
        <v>156496</v>
      </c>
      <c r="BC313" s="139"/>
      <c r="BD313" s="297">
        <f t="shared" si="133"/>
        <v>1.187832729749605E-2</v>
      </c>
      <c r="BE313" s="139"/>
      <c r="BF313" s="139">
        <f t="shared" si="128"/>
        <v>95148</v>
      </c>
      <c r="BG313" s="139"/>
      <c r="BH313" s="297">
        <f t="shared" si="118"/>
        <v>7.1884316023542727E-3</v>
      </c>
      <c r="BJ313" s="139" t="str">
        <f t="shared" si="129"/>
        <v/>
      </c>
      <c r="BK313" s="139"/>
      <c r="BL313" s="297" t="e">
        <f t="shared" si="119"/>
        <v>#N/A</v>
      </c>
      <c r="BM313" s="139"/>
    </row>
    <row r="314" spans="2:65" ht="15.75" customHeight="1">
      <c r="B314" s="365"/>
      <c r="C314" s="101"/>
      <c r="D314" s="101" t="s">
        <v>72</v>
      </c>
      <c r="E314" s="101"/>
      <c r="F314" s="101"/>
      <c r="G314" s="101"/>
      <c r="H314" s="101"/>
      <c r="I314" s="101"/>
      <c r="J314" s="101"/>
      <c r="K314" s="27"/>
      <c r="L314" s="102" t="s">
        <v>33</v>
      </c>
      <c r="M314" s="207"/>
      <c r="N314" s="139">
        <f>+N286</f>
        <v>3091614</v>
      </c>
      <c r="O314" s="139"/>
      <c r="P314" s="139">
        <f>+P286</f>
        <v>3391770</v>
      </c>
      <c r="Q314" s="139"/>
      <c r="R314" s="139">
        <f>+R286</f>
        <v>3391770</v>
      </c>
      <c r="S314" s="139"/>
      <c r="T314" s="139" t="e">
        <f>+T286</f>
        <v>#N/A</v>
      </c>
      <c r="U314" s="139"/>
      <c r="V314" s="139">
        <f>+V286</f>
        <v>3161130</v>
      </c>
      <c r="W314" s="139"/>
      <c r="X314" s="139">
        <f>+X286</f>
        <v>3401945</v>
      </c>
      <c r="Y314" s="53"/>
      <c r="Z314" s="139">
        <f t="shared" si="120"/>
        <v>240815</v>
      </c>
      <c r="AA314" s="139"/>
      <c r="AB314" s="297">
        <f t="shared" si="110"/>
        <v>7.6180036885544089E-2</v>
      </c>
      <c r="AC314" s="262"/>
      <c r="AD314" s="139">
        <f t="shared" si="121"/>
        <v>10175</v>
      </c>
      <c r="AE314" s="139"/>
      <c r="AF314" s="297">
        <f t="shared" si="130"/>
        <v>2.9999086022931554E-3</v>
      </c>
      <c r="AG314" s="139"/>
      <c r="AH314" s="139">
        <f t="shared" si="122"/>
        <v>310331</v>
      </c>
      <c r="AI314" s="139"/>
      <c r="AJ314" s="297">
        <f t="shared" si="131"/>
        <v>0.10037831372221762</v>
      </c>
      <c r="AK314" s="262"/>
      <c r="AL314" s="139">
        <f t="shared" si="123"/>
        <v>10175</v>
      </c>
      <c r="AM314" s="139"/>
      <c r="AN314" s="297">
        <f t="shared" si="113"/>
        <v>2.9999086022931554E-3</v>
      </c>
      <c r="AP314" s="139" t="str">
        <f t="shared" si="124"/>
        <v/>
      </c>
      <c r="AQ314" s="139"/>
      <c r="AR314" s="297" t="e">
        <f t="shared" si="114"/>
        <v>#N/A</v>
      </c>
      <c r="AS314" s="139"/>
      <c r="AT314" s="139" t="str">
        <f t="shared" si="125"/>
        <v/>
      </c>
      <c r="AU314" s="139"/>
      <c r="AV314" s="297" t="e">
        <f t="shared" si="115"/>
        <v>#N/A</v>
      </c>
      <c r="AW314" s="139"/>
      <c r="AX314" s="139">
        <f t="shared" si="126"/>
        <v>69516</v>
      </c>
      <c r="AY314" s="139"/>
      <c r="AZ314" s="297">
        <f t="shared" si="132"/>
        <v>2.2485342607453607E-2</v>
      </c>
      <c r="BA314" s="139"/>
      <c r="BB314" s="139">
        <f t="shared" si="127"/>
        <v>-230640</v>
      </c>
      <c r="BC314" s="139"/>
      <c r="BD314" s="297">
        <f t="shared" si="133"/>
        <v>-6.7999893860727578E-2</v>
      </c>
      <c r="BE314" s="139"/>
      <c r="BF314" s="139">
        <f t="shared" si="128"/>
        <v>-230640</v>
      </c>
      <c r="BG314" s="139"/>
      <c r="BH314" s="297">
        <f t="shared" si="118"/>
        <v>-6.7999893860727578E-2</v>
      </c>
      <c r="BJ314" s="139" t="str">
        <f t="shared" si="129"/>
        <v/>
      </c>
      <c r="BK314" s="139"/>
      <c r="BL314" s="297" t="e">
        <f t="shared" si="119"/>
        <v>#N/A</v>
      </c>
      <c r="BM314" s="139"/>
    </row>
    <row r="315" spans="2:65" ht="15.75" customHeight="1">
      <c r="B315" s="365"/>
      <c r="C315" s="101"/>
      <c r="D315" s="101"/>
      <c r="E315" s="101"/>
      <c r="F315" s="101"/>
      <c r="G315" s="101"/>
      <c r="H315" s="101"/>
      <c r="I315" s="101"/>
      <c r="J315" s="101"/>
      <c r="K315" s="27"/>
      <c r="L315" s="102"/>
      <c r="M315" s="207"/>
      <c r="N315" s="207"/>
      <c r="O315" s="142"/>
      <c r="P315" s="207"/>
      <c r="Q315" s="207"/>
      <c r="R315" s="237"/>
      <c r="S315" s="237"/>
      <c r="T315" s="237"/>
      <c r="U315" s="207"/>
      <c r="V315" s="237"/>
      <c r="W315" s="237"/>
      <c r="X315" s="237"/>
      <c r="Y315" s="237"/>
      <c r="Z315" s="139" t="str">
        <f t="shared" si="120"/>
        <v/>
      </c>
      <c r="AA315" s="207"/>
      <c r="AB315" s="297" t="str">
        <f t="shared" si="110"/>
        <v/>
      </c>
      <c r="AC315" s="262"/>
      <c r="AD315" s="139" t="str">
        <f t="shared" si="121"/>
        <v/>
      </c>
      <c r="AE315" s="207"/>
      <c r="AF315" s="297" t="str">
        <f t="shared" si="130"/>
        <v/>
      </c>
      <c r="AG315" s="207"/>
      <c r="AH315" s="139" t="str">
        <f t="shared" si="122"/>
        <v/>
      </c>
      <c r="AI315" s="207"/>
      <c r="AJ315" s="297" t="str">
        <f t="shared" si="131"/>
        <v/>
      </c>
      <c r="AK315" s="262"/>
      <c r="AL315" s="139" t="str">
        <f t="shared" si="123"/>
        <v/>
      </c>
      <c r="AM315" s="207"/>
      <c r="AN315" s="297" t="str">
        <f t="shared" si="113"/>
        <v/>
      </c>
      <c r="AP315" s="139" t="str">
        <f t="shared" si="124"/>
        <v/>
      </c>
      <c r="AQ315" s="207"/>
      <c r="AR315" s="297" t="str">
        <f t="shared" si="114"/>
        <v/>
      </c>
      <c r="AS315" s="207"/>
      <c r="AT315" s="139" t="str">
        <f t="shared" si="125"/>
        <v/>
      </c>
      <c r="AU315" s="207"/>
      <c r="AV315" s="297" t="str">
        <f t="shared" si="115"/>
        <v/>
      </c>
      <c r="AW315" s="207"/>
      <c r="AX315" s="139" t="str">
        <f t="shared" si="126"/>
        <v/>
      </c>
      <c r="AY315" s="207"/>
      <c r="AZ315" s="297" t="str">
        <f t="shared" si="132"/>
        <v/>
      </c>
      <c r="BA315" s="207"/>
      <c r="BB315" s="139" t="str">
        <f t="shared" si="127"/>
        <v/>
      </c>
      <c r="BC315" s="207"/>
      <c r="BD315" s="297" t="str">
        <f t="shared" si="133"/>
        <v/>
      </c>
      <c r="BE315" s="207"/>
      <c r="BF315" s="139" t="str">
        <f t="shared" si="128"/>
        <v/>
      </c>
      <c r="BG315" s="207"/>
      <c r="BH315" s="297" t="str">
        <f t="shared" si="118"/>
        <v/>
      </c>
      <c r="BJ315" s="139" t="str">
        <f t="shared" si="129"/>
        <v/>
      </c>
      <c r="BK315" s="207"/>
      <c r="BL315" s="297" t="str">
        <f t="shared" si="119"/>
        <v/>
      </c>
      <c r="BM315" s="207"/>
    </row>
    <row r="316" spans="2:65" ht="15.75" customHeight="1">
      <c r="B316" s="365"/>
      <c r="C316" s="101"/>
      <c r="D316" s="101"/>
      <c r="E316" s="101"/>
      <c r="F316" s="101"/>
      <c r="G316" s="101"/>
      <c r="H316" s="101"/>
      <c r="I316" s="101"/>
      <c r="J316" s="101"/>
      <c r="K316" s="27"/>
      <c r="L316" s="102"/>
      <c r="M316" s="207"/>
      <c r="N316" s="207"/>
      <c r="O316" s="142"/>
      <c r="P316" s="207"/>
      <c r="Q316" s="207"/>
      <c r="R316" s="237"/>
      <c r="S316" s="237"/>
      <c r="T316" s="237"/>
      <c r="U316" s="207"/>
      <c r="V316" s="237"/>
      <c r="W316" s="237"/>
      <c r="X316" s="237"/>
      <c r="Y316" s="237"/>
      <c r="Z316" s="139" t="str">
        <f t="shared" si="120"/>
        <v/>
      </c>
      <c r="AA316" s="207"/>
      <c r="AB316" s="297" t="str">
        <f t="shared" si="110"/>
        <v/>
      </c>
      <c r="AC316" s="262"/>
      <c r="AD316" s="139" t="str">
        <f t="shared" si="121"/>
        <v/>
      </c>
      <c r="AE316" s="207"/>
      <c r="AF316" s="297" t="str">
        <f t="shared" si="130"/>
        <v/>
      </c>
      <c r="AG316" s="207"/>
      <c r="AH316" s="139" t="str">
        <f t="shared" si="122"/>
        <v/>
      </c>
      <c r="AI316" s="207"/>
      <c r="AJ316" s="297" t="str">
        <f t="shared" si="131"/>
        <v/>
      </c>
      <c r="AK316" s="262"/>
      <c r="AL316" s="139" t="str">
        <f t="shared" si="123"/>
        <v/>
      </c>
      <c r="AM316" s="207"/>
      <c r="AN316" s="297" t="str">
        <f t="shared" si="113"/>
        <v/>
      </c>
      <c r="AP316" s="139" t="str">
        <f t="shared" si="124"/>
        <v/>
      </c>
      <c r="AQ316" s="207"/>
      <c r="AR316" s="297" t="str">
        <f t="shared" si="114"/>
        <v/>
      </c>
      <c r="AS316" s="207"/>
      <c r="AT316" s="139" t="str">
        <f t="shared" si="125"/>
        <v/>
      </c>
      <c r="AU316" s="207"/>
      <c r="AV316" s="297" t="str">
        <f t="shared" si="115"/>
        <v/>
      </c>
      <c r="AW316" s="207"/>
      <c r="AX316" s="139" t="str">
        <f t="shared" si="126"/>
        <v/>
      </c>
      <c r="AY316" s="207"/>
      <c r="AZ316" s="297" t="str">
        <f t="shared" si="132"/>
        <v/>
      </c>
      <c r="BA316" s="207"/>
      <c r="BB316" s="139" t="str">
        <f t="shared" si="127"/>
        <v/>
      </c>
      <c r="BC316" s="207"/>
      <c r="BD316" s="297" t="str">
        <f t="shared" si="133"/>
        <v/>
      </c>
      <c r="BE316" s="207"/>
      <c r="BF316" s="139" t="str">
        <f t="shared" si="128"/>
        <v/>
      </c>
      <c r="BG316" s="207"/>
      <c r="BH316" s="297" t="str">
        <f t="shared" si="118"/>
        <v/>
      </c>
      <c r="BJ316" s="139" t="str">
        <f t="shared" si="129"/>
        <v/>
      </c>
      <c r="BK316" s="207"/>
      <c r="BL316" s="297" t="str">
        <f t="shared" si="119"/>
        <v/>
      </c>
      <c r="BM316" s="207"/>
    </row>
    <row r="317" spans="2:65" ht="15.75" customHeight="1">
      <c r="B317" s="365"/>
      <c r="C317" s="31"/>
      <c r="D317" s="125"/>
      <c r="E317" s="101"/>
      <c r="F317" s="101"/>
      <c r="G317" s="101"/>
      <c r="H317" s="101"/>
      <c r="I317" s="101"/>
      <c r="J317" s="101"/>
      <c r="K317" s="27"/>
      <c r="L317" s="102"/>
      <c r="M317" s="207"/>
      <c r="N317" s="207"/>
      <c r="O317" s="142"/>
      <c r="P317" s="207"/>
      <c r="Q317" s="207"/>
      <c r="R317" s="237"/>
      <c r="S317" s="237"/>
      <c r="T317" s="237"/>
      <c r="U317" s="207"/>
      <c r="V317" s="237"/>
      <c r="W317" s="237"/>
      <c r="X317" s="237"/>
      <c r="Y317" s="237"/>
      <c r="Z317" s="139" t="str">
        <f t="shared" si="120"/>
        <v/>
      </c>
      <c r="AA317" s="207"/>
      <c r="AB317" s="297" t="str">
        <f t="shared" si="110"/>
        <v/>
      </c>
      <c r="AC317" s="262"/>
      <c r="AD317" s="139" t="str">
        <f t="shared" si="121"/>
        <v/>
      </c>
      <c r="AE317" s="207"/>
      <c r="AF317" s="297" t="str">
        <f t="shared" si="130"/>
        <v/>
      </c>
      <c r="AG317" s="207"/>
      <c r="AH317" s="139" t="str">
        <f t="shared" si="122"/>
        <v/>
      </c>
      <c r="AI317" s="207"/>
      <c r="AJ317" s="297" t="str">
        <f t="shared" si="131"/>
        <v/>
      </c>
      <c r="AK317" s="262"/>
      <c r="AL317" s="139" t="str">
        <f t="shared" si="123"/>
        <v/>
      </c>
      <c r="AM317" s="207"/>
      <c r="AN317" s="297" t="str">
        <f t="shared" si="113"/>
        <v/>
      </c>
      <c r="AP317" s="139" t="str">
        <f t="shared" si="124"/>
        <v/>
      </c>
      <c r="AQ317" s="207"/>
      <c r="AR317" s="297" t="str">
        <f t="shared" si="114"/>
        <v/>
      </c>
      <c r="AS317" s="207"/>
      <c r="AT317" s="139" t="str">
        <f t="shared" si="125"/>
        <v/>
      </c>
      <c r="AU317" s="207"/>
      <c r="AV317" s="297" t="str">
        <f t="shared" si="115"/>
        <v/>
      </c>
      <c r="AW317" s="207"/>
      <c r="AX317" s="139" t="str">
        <f t="shared" si="126"/>
        <v/>
      </c>
      <c r="AY317" s="207"/>
      <c r="AZ317" s="297" t="str">
        <f t="shared" si="132"/>
        <v/>
      </c>
      <c r="BA317" s="207"/>
      <c r="BB317" s="139" t="str">
        <f t="shared" si="127"/>
        <v/>
      </c>
      <c r="BC317" s="207"/>
      <c r="BD317" s="297" t="str">
        <f t="shared" si="133"/>
        <v/>
      </c>
      <c r="BE317" s="207"/>
      <c r="BF317" s="139" t="str">
        <f t="shared" si="128"/>
        <v/>
      </c>
      <c r="BG317" s="207"/>
      <c r="BH317" s="297" t="str">
        <f t="shared" si="118"/>
        <v/>
      </c>
      <c r="BJ317" s="139" t="str">
        <f t="shared" si="129"/>
        <v/>
      </c>
      <c r="BK317" s="207"/>
      <c r="BL317" s="297" t="str">
        <f t="shared" si="119"/>
        <v/>
      </c>
      <c r="BM317" s="207"/>
    </row>
    <row r="318" spans="2:65" ht="15.75" customHeight="1">
      <c r="B318" s="365"/>
      <c r="C318" s="101"/>
      <c r="D318" s="101"/>
      <c r="E318" s="101"/>
      <c r="F318" s="101"/>
      <c r="G318" s="101"/>
      <c r="H318" s="101"/>
      <c r="I318" s="101"/>
      <c r="J318" s="101"/>
      <c r="K318" s="27"/>
      <c r="L318" s="102"/>
      <c r="M318" s="207"/>
      <c r="N318" s="207"/>
      <c r="O318" s="142"/>
      <c r="P318" s="207"/>
      <c r="Q318" s="207"/>
      <c r="R318" s="237"/>
      <c r="S318" s="237"/>
      <c r="T318" s="237"/>
      <c r="U318" s="207"/>
      <c r="V318" s="237"/>
      <c r="W318" s="237"/>
      <c r="X318" s="237"/>
      <c r="Y318" s="237"/>
      <c r="Z318" s="139" t="str">
        <f t="shared" si="120"/>
        <v/>
      </c>
      <c r="AA318" s="207"/>
      <c r="AB318" s="297" t="str">
        <f t="shared" si="110"/>
        <v/>
      </c>
      <c r="AC318" s="262"/>
      <c r="AD318" s="139" t="str">
        <f t="shared" si="121"/>
        <v/>
      </c>
      <c r="AE318" s="207"/>
      <c r="AF318" s="297" t="str">
        <f t="shared" si="130"/>
        <v/>
      </c>
      <c r="AG318" s="207"/>
      <c r="AH318" s="139" t="str">
        <f t="shared" si="122"/>
        <v/>
      </c>
      <c r="AI318" s="207"/>
      <c r="AJ318" s="297" t="str">
        <f t="shared" si="131"/>
        <v/>
      </c>
      <c r="AK318" s="262"/>
      <c r="AL318" s="139" t="str">
        <f t="shared" si="123"/>
        <v/>
      </c>
      <c r="AM318" s="207"/>
      <c r="AN318" s="297" t="str">
        <f t="shared" si="113"/>
        <v/>
      </c>
      <c r="AP318" s="139" t="str">
        <f t="shared" si="124"/>
        <v/>
      </c>
      <c r="AQ318" s="207"/>
      <c r="AR318" s="297" t="str">
        <f t="shared" si="114"/>
        <v/>
      </c>
      <c r="AS318" s="207"/>
      <c r="AT318" s="139" t="str">
        <f t="shared" si="125"/>
        <v/>
      </c>
      <c r="AU318" s="207"/>
      <c r="AV318" s="297" t="str">
        <f t="shared" si="115"/>
        <v/>
      </c>
      <c r="AW318" s="207"/>
      <c r="AX318" s="139" t="str">
        <f t="shared" si="126"/>
        <v/>
      </c>
      <c r="AY318" s="207"/>
      <c r="AZ318" s="297" t="str">
        <f t="shared" si="132"/>
        <v/>
      </c>
      <c r="BA318" s="207"/>
      <c r="BB318" s="139" t="str">
        <f t="shared" si="127"/>
        <v/>
      </c>
      <c r="BC318" s="207"/>
      <c r="BD318" s="297" t="str">
        <f t="shared" si="133"/>
        <v/>
      </c>
      <c r="BE318" s="207"/>
      <c r="BF318" s="139" t="str">
        <f t="shared" si="128"/>
        <v/>
      </c>
      <c r="BG318" s="207"/>
      <c r="BH318" s="297" t="str">
        <f t="shared" si="118"/>
        <v/>
      </c>
      <c r="BJ318" s="139" t="str">
        <f t="shared" si="129"/>
        <v/>
      </c>
      <c r="BK318" s="207"/>
      <c r="BL318" s="297" t="str">
        <f t="shared" si="119"/>
        <v/>
      </c>
      <c r="BM318" s="207"/>
    </row>
    <row r="319" spans="2:65" ht="15.75" customHeight="1">
      <c r="B319" s="365"/>
      <c r="C319" s="19" t="s">
        <v>291</v>
      </c>
      <c r="D319" s="101"/>
      <c r="E319" s="101"/>
      <c r="F319" s="101"/>
      <c r="G319" s="101"/>
      <c r="H319" s="101"/>
      <c r="I319" s="101"/>
      <c r="J319" s="101"/>
      <c r="K319" s="27"/>
      <c r="L319" s="102"/>
      <c r="M319" s="207"/>
      <c r="N319" s="139"/>
      <c r="O319" s="142"/>
      <c r="P319" s="139"/>
      <c r="Q319" s="139"/>
      <c r="R319" s="139"/>
      <c r="S319" s="139"/>
      <c r="T319" s="139"/>
      <c r="U319" s="139"/>
      <c r="V319" s="139"/>
      <c r="W319" s="139"/>
      <c r="X319" s="139"/>
      <c r="Y319" s="53"/>
      <c r="Z319" s="139" t="str">
        <f t="shared" si="120"/>
        <v/>
      </c>
      <c r="AA319" s="139"/>
      <c r="AB319" s="297" t="str">
        <f t="shared" si="110"/>
        <v/>
      </c>
      <c r="AC319" s="262"/>
      <c r="AD319" s="139" t="str">
        <f t="shared" si="121"/>
        <v/>
      </c>
      <c r="AE319" s="139"/>
      <c r="AF319" s="297" t="str">
        <f t="shared" si="130"/>
        <v/>
      </c>
      <c r="AG319" s="139"/>
      <c r="AH319" s="139" t="str">
        <f t="shared" si="122"/>
        <v/>
      </c>
      <c r="AI319" s="139"/>
      <c r="AJ319" s="297" t="str">
        <f t="shared" si="131"/>
        <v/>
      </c>
      <c r="AK319" s="262"/>
      <c r="AL319" s="139" t="str">
        <f t="shared" si="123"/>
        <v/>
      </c>
      <c r="AM319" s="139"/>
      <c r="AN319" s="297" t="str">
        <f t="shared" si="113"/>
        <v/>
      </c>
      <c r="AP319" s="139" t="str">
        <f t="shared" si="124"/>
        <v/>
      </c>
      <c r="AQ319" s="139"/>
      <c r="AR319" s="297" t="str">
        <f t="shared" si="114"/>
        <v/>
      </c>
      <c r="AS319" s="139"/>
      <c r="AT319" s="139" t="str">
        <f t="shared" si="125"/>
        <v/>
      </c>
      <c r="AU319" s="139"/>
      <c r="AV319" s="297" t="str">
        <f t="shared" si="115"/>
        <v/>
      </c>
      <c r="AW319" s="139"/>
      <c r="AX319" s="139" t="str">
        <f t="shared" si="126"/>
        <v/>
      </c>
      <c r="AY319" s="139"/>
      <c r="AZ319" s="297" t="str">
        <f t="shared" si="132"/>
        <v/>
      </c>
      <c r="BA319" s="139"/>
      <c r="BB319" s="139" t="str">
        <f t="shared" si="127"/>
        <v/>
      </c>
      <c r="BC319" s="139"/>
      <c r="BD319" s="297" t="str">
        <f t="shared" si="133"/>
        <v/>
      </c>
      <c r="BE319" s="139"/>
      <c r="BF319" s="139" t="str">
        <f t="shared" si="128"/>
        <v/>
      </c>
      <c r="BG319" s="139"/>
      <c r="BH319" s="297" t="str">
        <f t="shared" si="118"/>
        <v/>
      </c>
      <c r="BJ319" s="139" t="str">
        <f t="shared" si="129"/>
        <v/>
      </c>
      <c r="BK319" s="139"/>
      <c r="BL319" s="297" t="str">
        <f t="shared" si="119"/>
        <v/>
      </c>
      <c r="BM319" s="139"/>
    </row>
    <row r="320" spans="2:65" ht="15.75" customHeight="1">
      <c r="B320" s="365"/>
      <c r="C320" s="101"/>
      <c r="D320" s="101"/>
      <c r="E320" s="101"/>
      <c r="F320" s="101"/>
      <c r="G320" s="101"/>
      <c r="H320" s="101"/>
      <c r="I320" s="101"/>
      <c r="J320" s="101"/>
      <c r="K320" s="27"/>
      <c r="L320" s="102"/>
      <c r="M320" s="207"/>
      <c r="N320" s="139"/>
      <c r="O320" s="142"/>
      <c r="P320" s="139"/>
      <c r="Q320" s="139"/>
      <c r="R320" s="139"/>
      <c r="S320" s="139"/>
      <c r="T320" s="139"/>
      <c r="U320" s="139"/>
      <c r="V320" s="139"/>
      <c r="W320" s="139"/>
      <c r="X320" s="139"/>
      <c r="Y320" s="53"/>
      <c r="Z320" s="139" t="str">
        <f t="shared" si="120"/>
        <v/>
      </c>
      <c r="AA320" s="139"/>
      <c r="AB320" s="297" t="str">
        <f t="shared" si="110"/>
        <v/>
      </c>
      <c r="AC320" s="262"/>
      <c r="AD320" s="139" t="str">
        <f t="shared" si="121"/>
        <v/>
      </c>
      <c r="AE320" s="139"/>
      <c r="AF320" s="297" t="str">
        <f t="shared" si="130"/>
        <v/>
      </c>
      <c r="AG320" s="139"/>
      <c r="AH320" s="139" t="str">
        <f t="shared" si="122"/>
        <v/>
      </c>
      <c r="AI320" s="139"/>
      <c r="AJ320" s="297" t="str">
        <f t="shared" si="131"/>
        <v/>
      </c>
      <c r="AK320" s="262"/>
      <c r="AL320" s="139" t="str">
        <f t="shared" si="123"/>
        <v/>
      </c>
      <c r="AM320" s="139"/>
      <c r="AN320" s="297" t="str">
        <f t="shared" si="113"/>
        <v/>
      </c>
      <c r="AP320" s="139" t="str">
        <f t="shared" si="124"/>
        <v/>
      </c>
      <c r="AQ320" s="139"/>
      <c r="AR320" s="297" t="str">
        <f t="shared" si="114"/>
        <v/>
      </c>
      <c r="AS320" s="139"/>
      <c r="AT320" s="139" t="str">
        <f t="shared" si="125"/>
        <v/>
      </c>
      <c r="AU320" s="139"/>
      <c r="AV320" s="297" t="str">
        <f t="shared" si="115"/>
        <v/>
      </c>
      <c r="AW320" s="139"/>
      <c r="AX320" s="139" t="str">
        <f t="shared" si="126"/>
        <v/>
      </c>
      <c r="AY320" s="139"/>
      <c r="AZ320" s="297" t="str">
        <f t="shared" si="132"/>
        <v/>
      </c>
      <c r="BA320" s="139"/>
      <c r="BB320" s="139" t="str">
        <f t="shared" si="127"/>
        <v/>
      </c>
      <c r="BC320" s="139"/>
      <c r="BD320" s="297" t="str">
        <f t="shared" si="133"/>
        <v/>
      </c>
      <c r="BE320" s="139"/>
      <c r="BF320" s="139" t="str">
        <f t="shared" si="128"/>
        <v/>
      </c>
      <c r="BG320" s="139"/>
      <c r="BH320" s="297" t="str">
        <f t="shared" si="118"/>
        <v/>
      </c>
      <c r="BJ320" s="139" t="str">
        <f t="shared" si="129"/>
        <v/>
      </c>
      <c r="BK320" s="139"/>
      <c r="BL320" s="297" t="str">
        <f t="shared" si="119"/>
        <v/>
      </c>
      <c r="BM320" s="139"/>
    </row>
    <row r="321" spans="2:65" ht="15.75" customHeight="1">
      <c r="B321" s="365"/>
      <c r="C321" s="20" t="s">
        <v>151</v>
      </c>
      <c r="D321" s="103"/>
      <c r="E321" s="103"/>
      <c r="F321" s="103"/>
      <c r="G321" s="103"/>
      <c r="H321" s="103"/>
      <c r="I321" s="103"/>
      <c r="J321" s="103"/>
      <c r="K321" s="27"/>
      <c r="L321" s="102"/>
      <c r="M321" s="207"/>
      <c r="N321" s="139"/>
      <c r="O321" s="142"/>
      <c r="P321" s="139"/>
      <c r="Q321" s="139"/>
      <c r="R321" s="139"/>
      <c r="S321" s="139"/>
      <c r="T321" s="139"/>
      <c r="U321" s="139"/>
      <c r="V321" s="139"/>
      <c r="W321" s="139"/>
      <c r="X321" s="139"/>
      <c r="Y321" s="53"/>
      <c r="Z321" s="139" t="str">
        <f t="shared" si="120"/>
        <v/>
      </c>
      <c r="AA321" s="139"/>
      <c r="AB321" s="297" t="str">
        <f t="shared" si="110"/>
        <v/>
      </c>
      <c r="AC321" s="262"/>
      <c r="AD321" s="139" t="str">
        <f t="shared" si="121"/>
        <v/>
      </c>
      <c r="AE321" s="139"/>
      <c r="AF321" s="297" t="str">
        <f t="shared" si="130"/>
        <v/>
      </c>
      <c r="AG321" s="139"/>
      <c r="AH321" s="139" t="str">
        <f t="shared" si="122"/>
        <v/>
      </c>
      <c r="AI321" s="139"/>
      <c r="AJ321" s="297" t="str">
        <f t="shared" si="131"/>
        <v/>
      </c>
      <c r="AK321" s="262"/>
      <c r="AL321" s="139" t="str">
        <f t="shared" si="123"/>
        <v/>
      </c>
      <c r="AM321" s="139"/>
      <c r="AN321" s="297" t="str">
        <f t="shared" si="113"/>
        <v/>
      </c>
      <c r="AP321" s="139" t="str">
        <f t="shared" si="124"/>
        <v/>
      </c>
      <c r="AQ321" s="139"/>
      <c r="AR321" s="297" t="str">
        <f t="shared" si="114"/>
        <v/>
      </c>
      <c r="AS321" s="139"/>
      <c r="AT321" s="139" t="str">
        <f t="shared" si="125"/>
        <v/>
      </c>
      <c r="AU321" s="139"/>
      <c r="AV321" s="297" t="str">
        <f t="shared" si="115"/>
        <v/>
      </c>
      <c r="AW321" s="139"/>
      <c r="AX321" s="139" t="str">
        <f t="shared" si="126"/>
        <v/>
      </c>
      <c r="AY321" s="139"/>
      <c r="AZ321" s="297" t="str">
        <f t="shared" si="132"/>
        <v/>
      </c>
      <c r="BA321" s="139"/>
      <c r="BB321" s="139" t="str">
        <f t="shared" si="127"/>
        <v/>
      </c>
      <c r="BC321" s="139"/>
      <c r="BD321" s="297" t="str">
        <f t="shared" si="133"/>
        <v/>
      </c>
      <c r="BE321" s="139"/>
      <c r="BF321" s="139" t="str">
        <f t="shared" si="128"/>
        <v/>
      </c>
      <c r="BG321" s="139"/>
      <c r="BH321" s="297" t="str">
        <f t="shared" si="118"/>
        <v/>
      </c>
      <c r="BJ321" s="139" t="str">
        <f t="shared" si="129"/>
        <v/>
      </c>
      <c r="BK321" s="139"/>
      <c r="BL321" s="297" t="str">
        <f t="shared" si="119"/>
        <v/>
      </c>
      <c r="BM321" s="139"/>
    </row>
    <row r="322" spans="2:65" ht="15.75" customHeight="1">
      <c r="B322" s="365"/>
      <c r="C322" s="101"/>
      <c r="D322" s="101"/>
      <c r="E322" s="101"/>
      <c r="F322" s="101"/>
      <c r="G322" s="101"/>
      <c r="H322" s="101"/>
      <c r="I322" s="101"/>
      <c r="J322" s="101"/>
      <c r="K322" s="27"/>
      <c r="L322" s="102"/>
      <c r="M322" s="207"/>
      <c r="N322" s="139"/>
      <c r="O322" s="142"/>
      <c r="P322" s="139"/>
      <c r="Q322" s="139"/>
      <c r="R322" s="139"/>
      <c r="S322" s="139"/>
      <c r="T322" s="139"/>
      <c r="U322" s="139"/>
      <c r="V322" s="139"/>
      <c r="W322" s="139"/>
      <c r="X322" s="139"/>
      <c r="Y322" s="53"/>
      <c r="Z322" s="139" t="str">
        <f t="shared" si="120"/>
        <v/>
      </c>
      <c r="AA322" s="139"/>
      <c r="AB322" s="297" t="str">
        <f t="shared" si="110"/>
        <v/>
      </c>
      <c r="AC322" s="262"/>
      <c r="AD322" s="139" t="str">
        <f t="shared" si="121"/>
        <v/>
      </c>
      <c r="AE322" s="139"/>
      <c r="AF322" s="297" t="str">
        <f t="shared" si="130"/>
        <v/>
      </c>
      <c r="AG322" s="139"/>
      <c r="AH322" s="139" t="str">
        <f t="shared" si="122"/>
        <v/>
      </c>
      <c r="AI322" s="139"/>
      <c r="AJ322" s="297" t="str">
        <f t="shared" si="131"/>
        <v/>
      </c>
      <c r="AK322" s="262"/>
      <c r="AL322" s="139" t="str">
        <f t="shared" si="123"/>
        <v/>
      </c>
      <c r="AM322" s="139"/>
      <c r="AN322" s="297" t="str">
        <f t="shared" si="113"/>
        <v/>
      </c>
      <c r="AP322" s="139" t="str">
        <f t="shared" si="124"/>
        <v/>
      </c>
      <c r="AQ322" s="139"/>
      <c r="AR322" s="297" t="str">
        <f t="shared" si="114"/>
        <v/>
      </c>
      <c r="AS322" s="139"/>
      <c r="AT322" s="139" t="str">
        <f t="shared" si="125"/>
        <v/>
      </c>
      <c r="AU322" s="139"/>
      <c r="AV322" s="297" t="str">
        <f t="shared" si="115"/>
        <v/>
      </c>
      <c r="AW322" s="139"/>
      <c r="AX322" s="139" t="str">
        <f t="shared" si="126"/>
        <v/>
      </c>
      <c r="AY322" s="139"/>
      <c r="AZ322" s="297" t="str">
        <f t="shared" si="132"/>
        <v/>
      </c>
      <c r="BA322" s="139"/>
      <c r="BB322" s="139" t="str">
        <f t="shared" si="127"/>
        <v/>
      </c>
      <c r="BC322" s="139"/>
      <c r="BD322" s="297" t="str">
        <f t="shared" si="133"/>
        <v/>
      </c>
      <c r="BE322" s="139"/>
      <c r="BF322" s="139" t="str">
        <f t="shared" si="128"/>
        <v/>
      </c>
      <c r="BG322" s="139"/>
      <c r="BH322" s="297" t="str">
        <f t="shared" si="118"/>
        <v/>
      </c>
      <c r="BJ322" s="139" t="str">
        <f t="shared" si="129"/>
        <v/>
      </c>
      <c r="BK322" s="139"/>
      <c r="BL322" s="297" t="str">
        <f t="shared" si="119"/>
        <v/>
      </c>
      <c r="BM322" s="139"/>
    </row>
    <row r="323" spans="2:65" ht="15.75" customHeight="1">
      <c r="B323" s="365"/>
      <c r="C323" s="22" t="s">
        <v>35</v>
      </c>
      <c r="D323" s="101" t="s">
        <v>152</v>
      </c>
      <c r="E323" s="101"/>
      <c r="F323" s="101"/>
      <c r="G323" s="101"/>
      <c r="H323" s="101"/>
      <c r="I323" s="101"/>
      <c r="J323" s="102"/>
      <c r="K323" s="24"/>
      <c r="L323" s="26"/>
      <c r="M323" s="207"/>
      <c r="N323" s="139"/>
      <c r="O323" s="142"/>
      <c r="P323" s="139"/>
      <c r="Q323" s="139"/>
      <c r="R323" s="139"/>
      <c r="S323" s="139"/>
      <c r="T323" s="139"/>
      <c r="U323" s="139"/>
      <c r="V323" s="139"/>
      <c r="W323" s="139"/>
      <c r="X323" s="139"/>
      <c r="Y323" s="53"/>
      <c r="Z323" s="139" t="str">
        <f t="shared" si="120"/>
        <v/>
      </c>
      <c r="AA323" s="139"/>
      <c r="AB323" s="297" t="str">
        <f t="shared" si="110"/>
        <v/>
      </c>
      <c r="AC323" s="262"/>
      <c r="AD323" s="139" t="str">
        <f t="shared" si="121"/>
        <v/>
      </c>
      <c r="AE323" s="139"/>
      <c r="AF323" s="297" t="str">
        <f t="shared" si="130"/>
        <v/>
      </c>
      <c r="AG323" s="139"/>
      <c r="AH323" s="139" t="str">
        <f t="shared" si="122"/>
        <v/>
      </c>
      <c r="AI323" s="139"/>
      <c r="AJ323" s="297" t="str">
        <f t="shared" si="131"/>
        <v/>
      </c>
      <c r="AK323" s="262"/>
      <c r="AL323" s="139" t="str">
        <f t="shared" si="123"/>
        <v/>
      </c>
      <c r="AM323" s="139"/>
      <c r="AN323" s="297" t="str">
        <f t="shared" si="113"/>
        <v/>
      </c>
      <c r="AP323" s="139" t="str">
        <f t="shared" si="124"/>
        <v/>
      </c>
      <c r="AQ323" s="139"/>
      <c r="AR323" s="297" t="str">
        <f t="shared" si="114"/>
        <v/>
      </c>
      <c r="AS323" s="139"/>
      <c r="AT323" s="139" t="str">
        <f t="shared" si="125"/>
        <v/>
      </c>
      <c r="AU323" s="139"/>
      <c r="AV323" s="297" t="str">
        <f t="shared" si="115"/>
        <v/>
      </c>
      <c r="AW323" s="139"/>
      <c r="AX323" s="139" t="str">
        <f t="shared" si="126"/>
        <v/>
      </c>
      <c r="AY323" s="139"/>
      <c r="AZ323" s="297" t="str">
        <f t="shared" si="132"/>
        <v/>
      </c>
      <c r="BA323" s="139"/>
      <c r="BB323" s="139" t="str">
        <f t="shared" si="127"/>
        <v/>
      </c>
      <c r="BC323" s="139"/>
      <c r="BD323" s="297" t="str">
        <f t="shared" si="133"/>
        <v/>
      </c>
      <c r="BE323" s="139"/>
      <c r="BF323" s="139" t="str">
        <f t="shared" si="128"/>
        <v/>
      </c>
      <c r="BG323" s="139"/>
      <c r="BH323" s="297" t="str">
        <f t="shared" si="118"/>
        <v/>
      </c>
      <c r="BJ323" s="139" t="str">
        <f t="shared" si="129"/>
        <v/>
      </c>
      <c r="BK323" s="139"/>
      <c r="BL323" s="297" t="str">
        <f t="shared" si="119"/>
        <v/>
      </c>
      <c r="BM323" s="139"/>
    </row>
    <row r="324" spans="2:65" ht="15.75" customHeight="1">
      <c r="B324" s="365"/>
      <c r="C324" s="101"/>
      <c r="D324" s="22" t="s">
        <v>38</v>
      </c>
      <c r="E324" s="101" t="s">
        <v>213</v>
      </c>
      <c r="F324" s="101"/>
      <c r="G324" s="101"/>
      <c r="H324" s="101"/>
      <c r="I324" s="101"/>
      <c r="J324" s="101"/>
      <c r="K324" s="27"/>
      <c r="L324" s="102"/>
      <c r="M324" s="207"/>
      <c r="N324" s="207"/>
      <c r="O324" s="142"/>
      <c r="P324" s="207"/>
      <c r="Q324" s="207"/>
      <c r="R324" s="237"/>
      <c r="S324" s="237"/>
      <c r="T324" s="237"/>
      <c r="U324" s="207"/>
      <c r="V324" s="237"/>
      <c r="W324" s="237"/>
      <c r="X324" s="237"/>
      <c r="Y324" s="237"/>
      <c r="Z324" s="139" t="str">
        <f t="shared" si="120"/>
        <v/>
      </c>
      <c r="AA324" s="207"/>
      <c r="AB324" s="297" t="str">
        <f t="shared" si="110"/>
        <v/>
      </c>
      <c r="AC324" s="262"/>
      <c r="AD324" s="139" t="str">
        <f t="shared" si="121"/>
        <v/>
      </c>
      <c r="AE324" s="207"/>
      <c r="AF324" s="297" t="str">
        <f t="shared" si="130"/>
        <v/>
      </c>
      <c r="AG324" s="207"/>
      <c r="AH324" s="139" t="str">
        <f t="shared" si="122"/>
        <v/>
      </c>
      <c r="AI324" s="207"/>
      <c r="AJ324" s="297" t="str">
        <f t="shared" si="131"/>
        <v/>
      </c>
      <c r="AK324" s="262"/>
      <c r="AL324" s="139" t="str">
        <f t="shared" si="123"/>
        <v/>
      </c>
      <c r="AM324" s="207"/>
      <c r="AN324" s="297" t="str">
        <f t="shared" si="113"/>
        <v/>
      </c>
      <c r="AP324" s="139" t="str">
        <f t="shared" si="124"/>
        <v/>
      </c>
      <c r="AQ324" s="207"/>
      <c r="AR324" s="297" t="str">
        <f t="shared" si="114"/>
        <v/>
      </c>
      <c r="AS324" s="207"/>
      <c r="AT324" s="139" t="str">
        <f t="shared" si="125"/>
        <v/>
      </c>
      <c r="AU324" s="207"/>
      <c r="AV324" s="297" t="str">
        <f t="shared" si="115"/>
        <v/>
      </c>
      <c r="AW324" s="207"/>
      <c r="AX324" s="139" t="str">
        <f t="shared" si="126"/>
        <v/>
      </c>
      <c r="AY324" s="207"/>
      <c r="AZ324" s="297" t="str">
        <f t="shared" si="132"/>
        <v/>
      </c>
      <c r="BA324" s="207"/>
      <c r="BB324" s="139" t="str">
        <f t="shared" si="127"/>
        <v/>
      </c>
      <c r="BC324" s="207"/>
      <c r="BD324" s="297" t="str">
        <f t="shared" si="133"/>
        <v/>
      </c>
      <c r="BE324" s="207"/>
      <c r="BF324" s="139" t="str">
        <f t="shared" si="128"/>
        <v/>
      </c>
      <c r="BG324" s="207"/>
      <c r="BH324" s="297" t="str">
        <f t="shared" si="118"/>
        <v/>
      </c>
      <c r="BJ324" s="139" t="str">
        <f t="shared" si="129"/>
        <v/>
      </c>
      <c r="BK324" s="207"/>
      <c r="BL324" s="297" t="str">
        <f t="shared" si="119"/>
        <v/>
      </c>
      <c r="BM324" s="207"/>
    </row>
    <row r="325" spans="2:65" ht="15.75" customHeight="1">
      <c r="B325" s="364">
        <v>140</v>
      </c>
      <c r="C325" s="23"/>
      <c r="D325" s="101"/>
      <c r="E325" s="101"/>
      <c r="F325" s="101" t="s">
        <v>282</v>
      </c>
      <c r="G325" s="101"/>
      <c r="H325" s="101"/>
      <c r="I325" s="101"/>
      <c r="J325" s="101"/>
      <c r="K325" s="101"/>
      <c r="L325" s="102" t="s">
        <v>29</v>
      </c>
      <c r="M325" s="207"/>
      <c r="N325" s="139">
        <f>VLOOKUP($B325,'[1]09-10-11'!$A$4:$EA$400,MATCH(N$2, '[1]09-10-11'!$A$4:$EA$4, 0))</f>
        <v>326598</v>
      </c>
      <c r="O325" s="123"/>
      <c r="P325" s="139">
        <f>VLOOKUP($B325,'[1]09-10-11'!$A$4:$EA$400,MATCH(P$2, '[1]09-10-11'!$A$4:$EA$4, 0))</f>
        <v>526598</v>
      </c>
      <c r="Q325" s="139"/>
      <c r="R325" s="139">
        <f>VLOOKUP($B325,'[1]09-10-11'!$A$4:$EA$400,MATCH(R$2, '[1]09-10-11'!$A$4:$EA$4, 0))</f>
        <v>326598</v>
      </c>
      <c r="S325" s="139"/>
      <c r="T325" s="139" t="e">
        <f>VLOOKUP($B325,'[1]09-10-11'!$A$4:$EA$400,MATCH(T$2, '[1]09-10-11'!$A$4:$EA$4, 0))</f>
        <v>#N/A</v>
      </c>
      <c r="U325" s="139"/>
      <c r="V325" s="139">
        <f>VLOOKUP($B325,'[1]09-10-11'!$A$4:$EA$400,MATCH(V$2, '[1]09-10-11'!$A$4:$EA$4, 0))</f>
        <v>326598</v>
      </c>
      <c r="W325" s="139"/>
      <c r="X325" s="139">
        <f>VLOOKUP($B325,'[1]09-10-11'!$A$4:$EA$400,MATCH(X$2, '[1]09-10-11'!$A$4:$EA$4, 0))</f>
        <v>526598</v>
      </c>
      <c r="Y325" s="53"/>
      <c r="Z325" s="139">
        <f t="shared" si="120"/>
        <v>200000</v>
      </c>
      <c r="AA325" s="139"/>
      <c r="AB325" s="297">
        <f t="shared" si="110"/>
        <v>0.61237362139388485</v>
      </c>
      <c r="AC325" s="262"/>
      <c r="AD325" s="139">
        <f t="shared" ref="AD325:AD356" si="134">IF(AND(ISNUMBER($P325),ISNUMBER($X325)),IF((ABS($P325-$X325))&gt;0.49,$X325-$P325,0),"")</f>
        <v>0</v>
      </c>
      <c r="AE325" s="139"/>
      <c r="AF325" s="297">
        <f t="shared" si="130"/>
        <v>0</v>
      </c>
      <c r="AG325" s="139"/>
      <c r="AH325" s="139">
        <f t="shared" ref="AH325:AH356" si="135">IF(AND(ISNUMBER($N325),ISNUMBER($X325)),IF((ABS($N325-$X325))&gt;0.49,$X325-$N325,0),"")</f>
        <v>200000</v>
      </c>
      <c r="AI325" s="139"/>
      <c r="AJ325" s="297">
        <f t="shared" si="131"/>
        <v>0.61237362139388485</v>
      </c>
      <c r="AK325" s="262"/>
      <c r="AL325" s="139">
        <f t="shared" si="123"/>
        <v>200000</v>
      </c>
      <c r="AM325" s="139"/>
      <c r="AN325" s="297">
        <f t="shared" si="113"/>
        <v>0.61237362139388485</v>
      </c>
      <c r="AP325" s="139" t="str">
        <f t="shared" si="124"/>
        <v/>
      </c>
      <c r="AQ325" s="139"/>
      <c r="AR325" s="297" t="e">
        <f t="shared" si="114"/>
        <v>#N/A</v>
      </c>
      <c r="AS325" s="139"/>
      <c r="AT325" s="139" t="str">
        <f t="shared" si="125"/>
        <v/>
      </c>
      <c r="AU325" s="139"/>
      <c r="AV325" s="297" t="e">
        <f t="shared" si="115"/>
        <v>#N/A</v>
      </c>
      <c r="AW325" s="139"/>
      <c r="AX325" s="139">
        <f t="shared" ref="AX325:AX356" si="136">IF(AND(ISNUMBER($N325),ISNUMBER($V325)),IF((ABS($N325-$V325))&gt;0.49,$V325-$N325,0),"")</f>
        <v>0</v>
      </c>
      <c r="AY325" s="139"/>
      <c r="AZ325" s="297">
        <f t="shared" si="132"/>
        <v>0</v>
      </c>
      <c r="BA325" s="139"/>
      <c r="BB325" s="139">
        <f t="shared" ref="BB325:BB356" si="137">IF(AND(ISNUMBER($P325),ISNUMBER($V325)),IF((ABS($P325-$V325))&gt;0.49,$V325-$P325,0),"")</f>
        <v>-200000</v>
      </c>
      <c r="BC325" s="139"/>
      <c r="BD325" s="297">
        <f t="shared" si="133"/>
        <v>-0.3797963531954166</v>
      </c>
      <c r="BE325" s="139"/>
      <c r="BF325" s="139">
        <f t="shared" si="128"/>
        <v>0</v>
      </c>
      <c r="BG325" s="139"/>
      <c r="BH325" s="297">
        <f t="shared" si="118"/>
        <v>0</v>
      </c>
      <c r="BJ325" s="139" t="str">
        <f t="shared" si="129"/>
        <v/>
      </c>
      <c r="BK325" s="139"/>
      <c r="BL325" s="297" t="e">
        <f t="shared" si="119"/>
        <v>#N/A</v>
      </c>
      <c r="BM325" s="139"/>
    </row>
    <row r="326" spans="2:65" ht="15.75" customHeight="1">
      <c r="B326" s="364">
        <v>140.1</v>
      </c>
      <c r="C326" s="23"/>
      <c r="D326" s="101"/>
      <c r="E326" s="101"/>
      <c r="F326" s="101" t="s">
        <v>275</v>
      </c>
      <c r="G326" s="101"/>
      <c r="H326" s="101"/>
      <c r="I326" s="101"/>
      <c r="J326" s="101"/>
      <c r="K326" s="24"/>
      <c r="L326" s="102" t="s">
        <v>29</v>
      </c>
      <c r="M326" s="207"/>
      <c r="N326" s="141">
        <f>VLOOKUP($B326,'[1]09-10-11'!$A$4:$EA$400,MATCH(N$2, '[1]09-10-11'!$A$4:$EA$4, 0))</f>
        <v>791000</v>
      </c>
      <c r="O326" s="62"/>
      <c r="P326" s="141">
        <f>VLOOKUP($B326,'[1]09-10-11'!$A$4:$EA$400,MATCH(P$2, '[1]09-10-11'!$A$4:$EA$4, 0))</f>
        <v>791000</v>
      </c>
      <c r="Q326" s="141"/>
      <c r="R326" s="141">
        <f>VLOOKUP($B326,'[1]09-10-11'!$A$4:$EA$400,MATCH(R$2, '[1]09-10-11'!$A$4:$EA$4, 0))</f>
        <v>791000</v>
      </c>
      <c r="S326" s="141"/>
      <c r="T326" s="141" t="e">
        <f>VLOOKUP($B326,'[1]09-10-11'!$A$4:$EA$400,MATCH(T$2, '[1]09-10-11'!$A$4:$EA$4, 0))</f>
        <v>#N/A</v>
      </c>
      <c r="U326" s="141"/>
      <c r="V326" s="141">
        <f>VLOOKUP($B326,'[1]09-10-11'!$A$4:$EA$400,MATCH(V$2, '[1]09-10-11'!$A$4:$EA$4, 0))</f>
        <v>791000</v>
      </c>
      <c r="W326" s="141"/>
      <c r="X326" s="141">
        <f>VLOOKUP($B326,'[1]09-10-11'!$A$4:$EA$400,MATCH(X$2, '[1]09-10-11'!$A$4:$EA$4, 0))</f>
        <v>791000</v>
      </c>
      <c r="Y326" s="53"/>
      <c r="Z326" s="141">
        <f t="shared" si="120"/>
        <v>0</v>
      </c>
      <c r="AA326" s="141"/>
      <c r="AB326" s="298">
        <f t="shared" si="110"/>
        <v>0</v>
      </c>
      <c r="AC326" s="256"/>
      <c r="AD326" s="141">
        <f t="shared" si="134"/>
        <v>0</v>
      </c>
      <c r="AE326" s="141"/>
      <c r="AF326" s="298">
        <f t="shared" si="130"/>
        <v>0</v>
      </c>
      <c r="AG326" s="53"/>
      <c r="AH326" s="141">
        <f t="shared" si="135"/>
        <v>0</v>
      </c>
      <c r="AI326" s="141"/>
      <c r="AJ326" s="298">
        <f t="shared" si="131"/>
        <v>0</v>
      </c>
      <c r="AK326" s="257"/>
      <c r="AL326" s="141">
        <f t="shared" si="123"/>
        <v>0</v>
      </c>
      <c r="AM326" s="141"/>
      <c r="AN326" s="298">
        <f t="shared" si="113"/>
        <v>0</v>
      </c>
      <c r="AP326" s="141" t="str">
        <f t="shared" si="124"/>
        <v/>
      </c>
      <c r="AQ326" s="141"/>
      <c r="AR326" s="298" t="e">
        <f t="shared" si="114"/>
        <v>#N/A</v>
      </c>
      <c r="AS326" s="53"/>
      <c r="AT326" s="141" t="str">
        <f t="shared" si="125"/>
        <v/>
      </c>
      <c r="AU326" s="141"/>
      <c r="AV326" s="298" t="e">
        <f t="shared" si="115"/>
        <v>#N/A</v>
      </c>
      <c r="AW326" s="53"/>
      <c r="AX326" s="141">
        <f t="shared" si="136"/>
        <v>0</v>
      </c>
      <c r="AY326" s="141"/>
      <c r="AZ326" s="298">
        <f t="shared" si="132"/>
        <v>0</v>
      </c>
      <c r="BA326" s="53"/>
      <c r="BB326" s="141">
        <f t="shared" si="137"/>
        <v>0</v>
      </c>
      <c r="BC326" s="141"/>
      <c r="BD326" s="298">
        <f t="shared" si="133"/>
        <v>0</v>
      </c>
      <c r="BE326" s="53"/>
      <c r="BF326" s="141">
        <f t="shared" si="128"/>
        <v>0</v>
      </c>
      <c r="BG326" s="141"/>
      <c r="BH326" s="298">
        <f t="shared" si="118"/>
        <v>0</v>
      </c>
      <c r="BJ326" s="141" t="str">
        <f t="shared" si="129"/>
        <v/>
      </c>
      <c r="BK326" s="141"/>
      <c r="BL326" s="298" t="e">
        <f t="shared" si="119"/>
        <v>#N/A</v>
      </c>
      <c r="BM326" s="53"/>
    </row>
    <row r="327" spans="2:65" ht="15.75" customHeight="1">
      <c r="B327" s="364"/>
      <c r="C327" s="23"/>
      <c r="D327" s="101"/>
      <c r="E327" s="101"/>
      <c r="F327" s="101"/>
      <c r="G327" s="101"/>
      <c r="H327" s="101"/>
      <c r="I327" s="101"/>
      <c r="J327" s="22"/>
      <c r="K327" s="24"/>
      <c r="L327" s="102"/>
      <c r="M327" s="207"/>
      <c r="N327" s="207"/>
      <c r="O327" s="123"/>
      <c r="P327" s="207"/>
      <c r="Q327" s="207"/>
      <c r="R327" s="237"/>
      <c r="S327" s="237"/>
      <c r="T327" s="237"/>
      <c r="U327" s="207"/>
      <c r="V327" s="237"/>
      <c r="W327" s="237"/>
      <c r="X327" s="237"/>
      <c r="Y327" s="237"/>
      <c r="Z327" s="139" t="str">
        <f t="shared" si="120"/>
        <v/>
      </c>
      <c r="AA327" s="207"/>
      <c r="AB327" s="297" t="str">
        <f t="shared" si="110"/>
        <v/>
      </c>
      <c r="AC327" s="262"/>
      <c r="AD327" s="139" t="str">
        <f t="shared" si="134"/>
        <v/>
      </c>
      <c r="AE327" s="207"/>
      <c r="AF327" s="297" t="str">
        <f t="shared" si="130"/>
        <v/>
      </c>
      <c r="AG327" s="207"/>
      <c r="AH327" s="139" t="str">
        <f t="shared" si="135"/>
        <v/>
      </c>
      <c r="AI327" s="207"/>
      <c r="AJ327" s="297" t="str">
        <f t="shared" si="131"/>
        <v/>
      </c>
      <c r="AK327" s="262"/>
      <c r="AL327" s="139" t="str">
        <f t="shared" si="123"/>
        <v/>
      </c>
      <c r="AM327" s="207"/>
      <c r="AN327" s="297" t="str">
        <f t="shared" si="113"/>
        <v/>
      </c>
      <c r="AP327" s="139" t="str">
        <f t="shared" si="124"/>
        <v/>
      </c>
      <c r="AQ327" s="207"/>
      <c r="AR327" s="297" t="str">
        <f t="shared" si="114"/>
        <v/>
      </c>
      <c r="AS327" s="207"/>
      <c r="AT327" s="139" t="str">
        <f t="shared" si="125"/>
        <v/>
      </c>
      <c r="AU327" s="207"/>
      <c r="AV327" s="297" t="str">
        <f t="shared" si="115"/>
        <v/>
      </c>
      <c r="AW327" s="207"/>
      <c r="AX327" s="139" t="str">
        <f t="shared" si="136"/>
        <v/>
      </c>
      <c r="AY327" s="207"/>
      <c r="AZ327" s="297" t="str">
        <f t="shared" si="132"/>
        <v/>
      </c>
      <c r="BA327" s="207"/>
      <c r="BB327" s="139" t="str">
        <f t="shared" si="137"/>
        <v/>
      </c>
      <c r="BC327" s="207"/>
      <c r="BD327" s="297" t="str">
        <f t="shared" si="133"/>
        <v/>
      </c>
      <c r="BE327" s="207"/>
      <c r="BF327" s="139" t="str">
        <f t="shared" si="128"/>
        <v/>
      </c>
      <c r="BG327" s="207"/>
      <c r="BH327" s="297" t="str">
        <f t="shared" si="118"/>
        <v/>
      </c>
      <c r="BJ327" s="139" t="str">
        <f t="shared" si="129"/>
        <v/>
      </c>
      <c r="BK327" s="207"/>
      <c r="BL327" s="297" t="str">
        <f t="shared" si="119"/>
        <v/>
      </c>
      <c r="BM327" s="207"/>
    </row>
    <row r="328" spans="2:65" ht="15.75" customHeight="1">
      <c r="B328" s="364"/>
      <c r="C328" s="23"/>
      <c r="D328" s="101"/>
      <c r="E328" s="101"/>
      <c r="F328" s="101"/>
      <c r="G328" s="101"/>
      <c r="H328" s="101" t="s">
        <v>39</v>
      </c>
      <c r="I328" s="101"/>
      <c r="J328" s="101"/>
      <c r="K328" s="24"/>
      <c r="L328" s="102"/>
      <c r="M328" s="207"/>
      <c r="N328" s="139">
        <f>SUM(N325:N326)</f>
        <v>1117598</v>
      </c>
      <c r="O328" s="123"/>
      <c r="P328" s="139">
        <f>SUM(P325:P326)</f>
        <v>1317598</v>
      </c>
      <c r="Q328" s="139"/>
      <c r="R328" s="139">
        <f>SUM(R325:R326)</f>
        <v>1117598</v>
      </c>
      <c r="S328" s="139"/>
      <c r="T328" s="139" t="e">
        <f>SUM(T325:T326)</f>
        <v>#N/A</v>
      </c>
      <c r="U328" s="139"/>
      <c r="V328" s="139">
        <f>SUM(V325:V326)</f>
        <v>1117598</v>
      </c>
      <c r="W328" s="139"/>
      <c r="X328" s="139">
        <f>SUM(X325:X326)</f>
        <v>1317598</v>
      </c>
      <c r="Y328" s="53"/>
      <c r="Z328" s="139">
        <f t="shared" si="120"/>
        <v>200000</v>
      </c>
      <c r="AA328" s="139"/>
      <c r="AB328" s="297">
        <f t="shared" si="110"/>
        <v>0.17895522361349969</v>
      </c>
      <c r="AC328" s="262"/>
      <c r="AD328" s="139">
        <f t="shared" si="134"/>
        <v>0</v>
      </c>
      <c r="AE328" s="139"/>
      <c r="AF328" s="297">
        <f t="shared" si="130"/>
        <v>0</v>
      </c>
      <c r="AG328" s="139"/>
      <c r="AH328" s="139">
        <f t="shared" si="135"/>
        <v>200000</v>
      </c>
      <c r="AI328" s="139"/>
      <c r="AJ328" s="297">
        <f t="shared" si="131"/>
        <v>0.17895522361349969</v>
      </c>
      <c r="AK328" s="262"/>
      <c r="AL328" s="139">
        <f t="shared" si="123"/>
        <v>200000</v>
      </c>
      <c r="AM328" s="139"/>
      <c r="AN328" s="297">
        <f t="shared" si="113"/>
        <v>0.17895522361349969</v>
      </c>
      <c r="AP328" s="139" t="str">
        <f t="shared" si="124"/>
        <v/>
      </c>
      <c r="AQ328" s="139"/>
      <c r="AR328" s="297" t="e">
        <f t="shared" si="114"/>
        <v>#N/A</v>
      </c>
      <c r="AS328" s="139"/>
      <c r="AT328" s="139" t="str">
        <f t="shared" si="125"/>
        <v/>
      </c>
      <c r="AU328" s="139"/>
      <c r="AV328" s="297" t="e">
        <f t="shared" si="115"/>
        <v>#N/A</v>
      </c>
      <c r="AW328" s="139"/>
      <c r="AX328" s="139">
        <f t="shared" si="136"/>
        <v>0</v>
      </c>
      <c r="AY328" s="139"/>
      <c r="AZ328" s="297">
        <f t="shared" si="132"/>
        <v>0</v>
      </c>
      <c r="BA328" s="139"/>
      <c r="BB328" s="139">
        <f t="shared" si="137"/>
        <v>-200000</v>
      </c>
      <c r="BC328" s="139"/>
      <c r="BD328" s="297">
        <f t="shared" si="133"/>
        <v>-0.15179136580353036</v>
      </c>
      <c r="BE328" s="139"/>
      <c r="BF328" s="139">
        <f t="shared" si="128"/>
        <v>0</v>
      </c>
      <c r="BG328" s="139"/>
      <c r="BH328" s="297">
        <f t="shared" si="118"/>
        <v>0</v>
      </c>
      <c r="BJ328" s="139" t="str">
        <f t="shared" si="129"/>
        <v/>
      </c>
      <c r="BK328" s="139"/>
      <c r="BL328" s="297" t="e">
        <f t="shared" si="119"/>
        <v>#N/A</v>
      </c>
      <c r="BM328" s="139"/>
    </row>
    <row r="329" spans="2:65" ht="15.75" customHeight="1">
      <c r="B329" s="364"/>
      <c r="C329" s="23"/>
      <c r="D329" s="101"/>
      <c r="E329" s="101"/>
      <c r="F329" s="101"/>
      <c r="G329" s="101"/>
      <c r="H329" s="101"/>
      <c r="I329" s="101"/>
      <c r="J329" s="101"/>
      <c r="K329" s="24"/>
      <c r="L329" s="102"/>
      <c r="M329" s="207"/>
      <c r="N329" s="207"/>
      <c r="O329" s="123"/>
      <c r="P329" s="207"/>
      <c r="Q329" s="207"/>
      <c r="R329" s="237"/>
      <c r="S329" s="237"/>
      <c r="T329" s="237"/>
      <c r="U329" s="207"/>
      <c r="V329" s="237"/>
      <c r="W329" s="237"/>
      <c r="X329" s="237"/>
      <c r="Y329" s="237"/>
      <c r="Z329" s="139" t="str">
        <f t="shared" si="120"/>
        <v/>
      </c>
      <c r="AA329" s="207"/>
      <c r="AB329" s="297" t="str">
        <f t="shared" si="110"/>
        <v/>
      </c>
      <c r="AC329" s="262"/>
      <c r="AD329" s="139" t="str">
        <f t="shared" si="134"/>
        <v/>
      </c>
      <c r="AE329" s="207"/>
      <c r="AF329" s="297" t="str">
        <f t="shared" si="130"/>
        <v/>
      </c>
      <c r="AG329" s="207"/>
      <c r="AH329" s="139" t="str">
        <f t="shared" si="135"/>
        <v/>
      </c>
      <c r="AI329" s="207"/>
      <c r="AJ329" s="297" t="str">
        <f t="shared" si="131"/>
        <v/>
      </c>
      <c r="AK329" s="262"/>
      <c r="AL329" s="139" t="str">
        <f t="shared" si="123"/>
        <v/>
      </c>
      <c r="AM329" s="207"/>
      <c r="AN329" s="297" t="str">
        <f t="shared" si="113"/>
        <v/>
      </c>
      <c r="AP329" s="139" t="str">
        <f t="shared" si="124"/>
        <v/>
      </c>
      <c r="AQ329" s="207"/>
      <c r="AR329" s="297" t="str">
        <f t="shared" si="114"/>
        <v/>
      </c>
      <c r="AS329" s="207"/>
      <c r="AT329" s="139" t="str">
        <f t="shared" si="125"/>
        <v/>
      </c>
      <c r="AU329" s="207"/>
      <c r="AV329" s="297" t="str">
        <f t="shared" si="115"/>
        <v/>
      </c>
      <c r="AW329" s="207"/>
      <c r="AX329" s="139" t="str">
        <f t="shared" si="136"/>
        <v/>
      </c>
      <c r="AY329" s="207"/>
      <c r="AZ329" s="297" t="str">
        <f t="shared" si="132"/>
        <v/>
      </c>
      <c r="BA329" s="207"/>
      <c r="BB329" s="139" t="str">
        <f t="shared" si="137"/>
        <v/>
      </c>
      <c r="BC329" s="207"/>
      <c r="BD329" s="297" t="str">
        <f t="shared" si="133"/>
        <v/>
      </c>
      <c r="BE329" s="207"/>
      <c r="BF329" s="139" t="str">
        <f t="shared" si="128"/>
        <v/>
      </c>
      <c r="BG329" s="207"/>
      <c r="BH329" s="297" t="str">
        <f t="shared" si="118"/>
        <v/>
      </c>
      <c r="BJ329" s="139" t="str">
        <f t="shared" si="129"/>
        <v/>
      </c>
      <c r="BK329" s="207"/>
      <c r="BL329" s="297" t="str">
        <f t="shared" si="119"/>
        <v/>
      </c>
      <c r="BM329" s="207"/>
    </row>
    <row r="330" spans="2:65" ht="15.75" customHeight="1">
      <c r="B330" s="364">
        <v>141</v>
      </c>
      <c r="C330" s="23"/>
      <c r="D330" s="22" t="s">
        <v>13</v>
      </c>
      <c r="E330" s="101" t="s">
        <v>63</v>
      </c>
      <c r="F330" s="101"/>
      <c r="G330" s="101"/>
      <c r="H330" s="101"/>
      <c r="I330" s="101"/>
      <c r="J330" s="101"/>
      <c r="K330" s="24"/>
      <c r="L330" s="102" t="s">
        <v>29</v>
      </c>
      <c r="M330" s="207"/>
      <c r="N330" s="141">
        <f>VLOOKUP($B330,'[1]09-10-11'!$A$4:$EA$400,MATCH(N$2, '[1]09-10-11'!$A$4:$EA$4, 0))</f>
        <v>7421</v>
      </c>
      <c r="O330" s="123"/>
      <c r="P330" s="141">
        <f>VLOOKUP($B330,'[1]09-10-11'!$A$4:$EA$400,MATCH(P$2, '[1]09-10-11'!$A$4:$EA$4, 0))</f>
        <v>9421</v>
      </c>
      <c r="Q330" s="141"/>
      <c r="R330" s="141">
        <f>VLOOKUP($B330,'[1]09-10-11'!$A$4:$EA$400,MATCH(R$2, '[1]09-10-11'!$A$4:$EA$4, 0))</f>
        <v>3816</v>
      </c>
      <c r="S330" s="141"/>
      <c r="T330" s="141" t="e">
        <f>VLOOKUP($B330,'[1]09-10-11'!$A$4:$EA$400,MATCH(T$2, '[1]09-10-11'!$A$4:$EA$4, 0))</f>
        <v>#N/A</v>
      </c>
      <c r="U330" s="141"/>
      <c r="V330" s="141">
        <f>VLOOKUP($B330,'[1]09-10-11'!$A$4:$EA$400,MATCH(V$2, '[1]09-10-11'!$A$4:$EA$4, 0))</f>
        <v>7421</v>
      </c>
      <c r="W330" s="141"/>
      <c r="X330" s="141">
        <f>VLOOKUP($B330,'[1]09-10-11'!$A$4:$EA$400,MATCH(X$2, '[1]09-10-11'!$A$4:$EA$4, 0))</f>
        <v>9421</v>
      </c>
      <c r="Y330" s="53"/>
      <c r="Z330" s="141">
        <f t="shared" si="120"/>
        <v>2000</v>
      </c>
      <c r="AA330" s="141"/>
      <c r="AB330" s="298">
        <f t="shared" si="110"/>
        <v>0.26950545748551402</v>
      </c>
      <c r="AC330" s="256"/>
      <c r="AD330" s="141">
        <f t="shared" si="134"/>
        <v>0</v>
      </c>
      <c r="AE330" s="141"/>
      <c r="AF330" s="298">
        <f t="shared" si="130"/>
        <v>0</v>
      </c>
      <c r="AG330" s="53"/>
      <c r="AH330" s="141">
        <f t="shared" si="135"/>
        <v>2000</v>
      </c>
      <c r="AI330" s="141"/>
      <c r="AJ330" s="298">
        <f t="shared" si="131"/>
        <v>0.26950545748551402</v>
      </c>
      <c r="AK330" s="257"/>
      <c r="AL330" s="141">
        <f t="shared" si="123"/>
        <v>5605</v>
      </c>
      <c r="AM330" s="141"/>
      <c r="AN330" s="298">
        <f t="shared" si="113"/>
        <v>1.4688155136268346</v>
      </c>
      <c r="AP330" s="141" t="str">
        <f t="shared" si="124"/>
        <v/>
      </c>
      <c r="AQ330" s="141"/>
      <c r="AR330" s="298" t="e">
        <f t="shared" si="114"/>
        <v>#N/A</v>
      </c>
      <c r="AS330" s="53"/>
      <c r="AT330" s="141" t="str">
        <f t="shared" si="125"/>
        <v/>
      </c>
      <c r="AU330" s="141"/>
      <c r="AV330" s="298" t="e">
        <f t="shared" si="115"/>
        <v>#N/A</v>
      </c>
      <c r="AW330" s="53"/>
      <c r="AX330" s="141">
        <f t="shared" si="136"/>
        <v>0</v>
      </c>
      <c r="AY330" s="141"/>
      <c r="AZ330" s="298">
        <f t="shared" si="132"/>
        <v>0</v>
      </c>
      <c r="BA330" s="53"/>
      <c r="BB330" s="141">
        <f t="shared" si="137"/>
        <v>-2000</v>
      </c>
      <c r="BC330" s="141"/>
      <c r="BD330" s="298">
        <f t="shared" si="133"/>
        <v>-0.21229168878038429</v>
      </c>
      <c r="BE330" s="53"/>
      <c r="BF330" s="141">
        <f t="shared" si="128"/>
        <v>3605</v>
      </c>
      <c r="BG330" s="141"/>
      <c r="BH330" s="298">
        <f t="shared" si="118"/>
        <v>0.94470649895178194</v>
      </c>
      <c r="BJ330" s="141" t="str">
        <f t="shared" si="129"/>
        <v/>
      </c>
      <c r="BK330" s="141"/>
      <c r="BL330" s="298" t="e">
        <f t="shared" si="119"/>
        <v>#N/A</v>
      </c>
      <c r="BM330" s="53"/>
    </row>
    <row r="331" spans="2:65" ht="15.75" customHeight="1">
      <c r="B331" s="364"/>
      <c r="C331" s="23"/>
      <c r="D331" s="22"/>
      <c r="E331" s="22"/>
      <c r="F331" s="101"/>
      <c r="G331" s="101"/>
      <c r="H331" s="101"/>
      <c r="I331" s="101"/>
      <c r="J331" s="101"/>
      <c r="K331" s="101"/>
      <c r="L331" s="102"/>
      <c r="M331" s="207"/>
      <c r="N331" s="207"/>
      <c r="O331" s="123"/>
      <c r="P331" s="207"/>
      <c r="Q331" s="207"/>
      <c r="R331" s="207"/>
      <c r="S331" s="207"/>
      <c r="T331" s="207"/>
      <c r="U331" s="207"/>
      <c r="V331" s="207"/>
      <c r="W331" s="207"/>
      <c r="X331" s="207"/>
      <c r="Y331" s="207"/>
      <c r="Z331" s="139" t="str">
        <f t="shared" si="120"/>
        <v/>
      </c>
      <c r="AA331" s="207"/>
      <c r="AB331" s="297" t="str">
        <f t="shared" si="110"/>
        <v/>
      </c>
      <c r="AC331" s="262"/>
      <c r="AD331" s="139" t="str">
        <f t="shared" si="134"/>
        <v/>
      </c>
      <c r="AE331" s="207"/>
      <c r="AF331" s="297" t="str">
        <f t="shared" si="130"/>
        <v/>
      </c>
      <c r="AG331" s="207"/>
      <c r="AH331" s="139" t="str">
        <f t="shared" si="135"/>
        <v/>
      </c>
      <c r="AI331" s="207"/>
      <c r="AJ331" s="297" t="str">
        <f t="shared" si="131"/>
        <v/>
      </c>
      <c r="AK331" s="262"/>
      <c r="AL331" s="139" t="str">
        <f t="shared" si="123"/>
        <v/>
      </c>
      <c r="AM331" s="207"/>
      <c r="AN331" s="297" t="str">
        <f t="shared" si="113"/>
        <v/>
      </c>
      <c r="AP331" s="139" t="str">
        <f t="shared" si="124"/>
        <v/>
      </c>
      <c r="AQ331" s="207"/>
      <c r="AR331" s="297" t="str">
        <f t="shared" si="114"/>
        <v/>
      </c>
      <c r="AS331" s="207"/>
      <c r="AT331" s="139" t="str">
        <f t="shared" si="125"/>
        <v/>
      </c>
      <c r="AU331" s="207"/>
      <c r="AV331" s="297" t="str">
        <f t="shared" si="115"/>
        <v/>
      </c>
      <c r="AW331" s="207"/>
      <c r="AX331" s="139" t="str">
        <f t="shared" si="136"/>
        <v/>
      </c>
      <c r="AY331" s="207"/>
      <c r="AZ331" s="297" t="str">
        <f t="shared" si="132"/>
        <v/>
      </c>
      <c r="BA331" s="207"/>
      <c r="BB331" s="139" t="str">
        <f t="shared" si="137"/>
        <v/>
      </c>
      <c r="BC331" s="207"/>
      <c r="BD331" s="297" t="str">
        <f t="shared" si="133"/>
        <v/>
      </c>
      <c r="BE331" s="207"/>
      <c r="BF331" s="139" t="str">
        <f t="shared" si="128"/>
        <v/>
      </c>
      <c r="BG331" s="207"/>
      <c r="BH331" s="297" t="str">
        <f t="shared" si="118"/>
        <v/>
      </c>
      <c r="BJ331" s="139" t="str">
        <f t="shared" si="129"/>
        <v/>
      </c>
      <c r="BK331" s="207"/>
      <c r="BL331" s="297" t="str">
        <f t="shared" si="119"/>
        <v/>
      </c>
      <c r="BM331" s="207"/>
    </row>
    <row r="332" spans="2:65" ht="15.75" customHeight="1">
      <c r="B332" s="364"/>
      <c r="C332" s="23"/>
      <c r="D332" s="22"/>
      <c r="E332" s="22"/>
      <c r="F332" s="101"/>
      <c r="G332" s="101"/>
      <c r="H332" s="101"/>
      <c r="I332" s="101" t="s">
        <v>153</v>
      </c>
      <c r="J332" s="101"/>
      <c r="K332" s="101"/>
      <c r="L332" s="102"/>
      <c r="M332" s="207"/>
      <c r="N332" s="139">
        <f>SUM(N327:N331)</f>
        <v>1125019</v>
      </c>
      <c r="O332" s="123"/>
      <c r="P332" s="139">
        <f>SUM(P327:P331)</f>
        <v>1327019</v>
      </c>
      <c r="Q332" s="139"/>
      <c r="R332" s="139">
        <f>SUM(R327:R331)</f>
        <v>1121414</v>
      </c>
      <c r="S332" s="139"/>
      <c r="T332" s="139" t="e">
        <f>SUM(T327:T331)</f>
        <v>#N/A</v>
      </c>
      <c r="U332" s="139"/>
      <c r="V332" s="139">
        <f>SUM(V327:V331)</f>
        <v>1125019</v>
      </c>
      <c r="W332" s="139"/>
      <c r="X332" s="139">
        <f>SUM(X327:X331)</f>
        <v>1327019</v>
      </c>
      <c r="Y332" s="53"/>
      <c r="Z332" s="139">
        <f t="shared" si="120"/>
        <v>202000</v>
      </c>
      <c r="AA332" s="139"/>
      <c r="AB332" s="297">
        <f t="shared" si="110"/>
        <v>0.1795525231129429</v>
      </c>
      <c r="AC332" s="262"/>
      <c r="AD332" s="139">
        <f t="shared" si="134"/>
        <v>0</v>
      </c>
      <c r="AE332" s="139"/>
      <c r="AF332" s="297">
        <f t="shared" si="130"/>
        <v>0</v>
      </c>
      <c r="AG332" s="139"/>
      <c r="AH332" s="139">
        <f t="shared" si="135"/>
        <v>202000</v>
      </c>
      <c r="AI332" s="139"/>
      <c r="AJ332" s="297">
        <f t="shared" si="131"/>
        <v>0.1795525231129429</v>
      </c>
      <c r="AK332" s="262"/>
      <c r="AL332" s="139">
        <f t="shared" si="123"/>
        <v>205605</v>
      </c>
      <c r="AM332" s="139"/>
      <c r="AN332" s="297">
        <f t="shared" si="113"/>
        <v>0.18334442052622846</v>
      </c>
      <c r="AP332" s="139" t="str">
        <f t="shared" si="124"/>
        <v/>
      </c>
      <c r="AQ332" s="139"/>
      <c r="AR332" s="297" t="e">
        <f t="shared" si="114"/>
        <v>#N/A</v>
      </c>
      <c r="AS332" s="139"/>
      <c r="AT332" s="139" t="str">
        <f t="shared" si="125"/>
        <v/>
      </c>
      <c r="AU332" s="139"/>
      <c r="AV332" s="297" t="e">
        <f t="shared" si="115"/>
        <v>#N/A</v>
      </c>
      <c r="AW332" s="139"/>
      <c r="AX332" s="139">
        <f t="shared" si="136"/>
        <v>0</v>
      </c>
      <c r="AY332" s="139"/>
      <c r="AZ332" s="297">
        <f t="shared" si="132"/>
        <v>0</v>
      </c>
      <c r="BA332" s="139"/>
      <c r="BB332" s="139">
        <f t="shared" si="137"/>
        <v>-202000</v>
      </c>
      <c r="BC332" s="139"/>
      <c r="BD332" s="297">
        <f t="shared" si="133"/>
        <v>-0.15222088003261447</v>
      </c>
      <c r="BE332" s="139"/>
      <c r="BF332" s="139">
        <f t="shared" si="128"/>
        <v>3605</v>
      </c>
      <c r="BG332" s="139"/>
      <c r="BH332" s="297">
        <f t="shared" si="118"/>
        <v>3.2146914520418957E-3</v>
      </c>
      <c r="BJ332" s="139" t="str">
        <f t="shared" si="129"/>
        <v/>
      </c>
      <c r="BK332" s="139"/>
      <c r="BL332" s="297" t="e">
        <f t="shared" si="119"/>
        <v>#N/A</v>
      </c>
      <c r="BM332" s="139"/>
    </row>
    <row r="333" spans="2:65" ht="15.75" customHeight="1">
      <c r="B333" s="364"/>
      <c r="C333" s="23"/>
      <c r="D333" s="22"/>
      <c r="E333" s="101"/>
      <c r="F333" s="101"/>
      <c r="G333" s="101"/>
      <c r="H333" s="101"/>
      <c r="I333" s="101"/>
      <c r="J333" s="101"/>
      <c r="K333" s="24"/>
      <c r="L333" s="102"/>
      <c r="M333" s="207"/>
      <c r="N333" s="207"/>
      <c r="O333" s="123"/>
      <c r="P333" s="207"/>
      <c r="Q333" s="207"/>
      <c r="R333" s="207"/>
      <c r="S333" s="207"/>
      <c r="T333" s="207"/>
      <c r="U333" s="207"/>
      <c r="V333" s="207"/>
      <c r="W333" s="207"/>
      <c r="X333" s="207"/>
      <c r="Y333" s="207"/>
      <c r="Z333" s="139" t="str">
        <f t="shared" si="120"/>
        <v/>
      </c>
      <c r="AA333" s="207"/>
      <c r="AB333" s="297" t="str">
        <f t="shared" si="110"/>
        <v/>
      </c>
      <c r="AC333" s="262"/>
      <c r="AD333" s="139" t="str">
        <f t="shared" si="134"/>
        <v/>
      </c>
      <c r="AE333" s="207"/>
      <c r="AF333" s="297" t="str">
        <f t="shared" si="130"/>
        <v/>
      </c>
      <c r="AG333" s="207"/>
      <c r="AH333" s="139" t="str">
        <f t="shared" si="135"/>
        <v/>
      </c>
      <c r="AI333" s="207"/>
      <c r="AJ333" s="297" t="str">
        <f t="shared" si="131"/>
        <v/>
      </c>
      <c r="AK333" s="262"/>
      <c r="AL333" s="139" t="str">
        <f t="shared" si="123"/>
        <v/>
      </c>
      <c r="AM333" s="207"/>
      <c r="AN333" s="297" t="str">
        <f t="shared" si="113"/>
        <v/>
      </c>
      <c r="AP333" s="139" t="str">
        <f t="shared" si="124"/>
        <v/>
      </c>
      <c r="AQ333" s="207"/>
      <c r="AR333" s="297" t="str">
        <f t="shared" si="114"/>
        <v/>
      </c>
      <c r="AS333" s="207"/>
      <c r="AT333" s="139" t="str">
        <f t="shared" si="125"/>
        <v/>
      </c>
      <c r="AU333" s="207"/>
      <c r="AV333" s="297" t="str">
        <f t="shared" si="115"/>
        <v/>
      </c>
      <c r="AW333" s="207"/>
      <c r="AX333" s="139" t="str">
        <f t="shared" si="136"/>
        <v/>
      </c>
      <c r="AY333" s="207"/>
      <c r="AZ333" s="297" t="str">
        <f t="shared" si="132"/>
        <v/>
      </c>
      <c r="BA333" s="207"/>
      <c r="BB333" s="139" t="str">
        <f t="shared" si="137"/>
        <v/>
      </c>
      <c r="BC333" s="207"/>
      <c r="BD333" s="297" t="str">
        <f t="shared" si="133"/>
        <v/>
      </c>
      <c r="BE333" s="207"/>
      <c r="BF333" s="139" t="str">
        <f t="shared" si="128"/>
        <v/>
      </c>
      <c r="BG333" s="207"/>
      <c r="BH333" s="297" t="str">
        <f t="shared" si="118"/>
        <v/>
      </c>
      <c r="BJ333" s="139" t="str">
        <f t="shared" si="129"/>
        <v/>
      </c>
      <c r="BK333" s="207"/>
      <c r="BL333" s="297" t="str">
        <f t="shared" si="119"/>
        <v/>
      </c>
      <c r="BM333" s="207"/>
    </row>
    <row r="334" spans="2:65" ht="15.75" customHeight="1">
      <c r="B334" s="364"/>
      <c r="C334" s="21" t="s">
        <v>36</v>
      </c>
      <c r="D334" s="101" t="s">
        <v>210</v>
      </c>
      <c r="E334" s="101"/>
      <c r="F334" s="101"/>
      <c r="G334" s="101"/>
      <c r="H334" s="101"/>
      <c r="I334" s="101"/>
      <c r="J334" s="101"/>
      <c r="K334" s="27"/>
      <c r="L334" s="102"/>
      <c r="M334" s="207"/>
      <c r="N334" s="207"/>
      <c r="O334" s="123"/>
      <c r="P334" s="207"/>
      <c r="Q334" s="207"/>
      <c r="R334" s="207"/>
      <c r="S334" s="207"/>
      <c r="T334" s="207"/>
      <c r="U334" s="207"/>
      <c r="V334" s="207"/>
      <c r="W334" s="207"/>
      <c r="X334" s="207"/>
      <c r="Y334" s="207"/>
      <c r="Z334" s="139" t="str">
        <f t="shared" si="120"/>
        <v/>
      </c>
      <c r="AA334" s="207"/>
      <c r="AB334" s="297" t="str">
        <f t="shared" si="110"/>
        <v/>
      </c>
      <c r="AC334" s="262"/>
      <c r="AD334" s="139" t="str">
        <f t="shared" si="134"/>
        <v/>
      </c>
      <c r="AE334" s="207"/>
      <c r="AF334" s="297" t="str">
        <f t="shared" si="130"/>
        <v/>
      </c>
      <c r="AG334" s="207"/>
      <c r="AH334" s="139" t="str">
        <f t="shared" si="135"/>
        <v/>
      </c>
      <c r="AI334" s="207"/>
      <c r="AJ334" s="297" t="str">
        <f t="shared" si="131"/>
        <v/>
      </c>
      <c r="AK334" s="262"/>
      <c r="AL334" s="139" t="str">
        <f t="shared" si="123"/>
        <v/>
      </c>
      <c r="AM334" s="207"/>
      <c r="AN334" s="297" t="str">
        <f t="shared" si="113"/>
        <v/>
      </c>
      <c r="AP334" s="139" t="str">
        <f t="shared" si="124"/>
        <v/>
      </c>
      <c r="AQ334" s="207"/>
      <c r="AR334" s="297" t="str">
        <f t="shared" si="114"/>
        <v/>
      </c>
      <c r="AS334" s="207"/>
      <c r="AT334" s="139" t="str">
        <f t="shared" si="125"/>
        <v/>
      </c>
      <c r="AU334" s="207"/>
      <c r="AV334" s="297" t="str">
        <f t="shared" si="115"/>
        <v/>
      </c>
      <c r="AW334" s="207"/>
      <c r="AX334" s="139" t="str">
        <f t="shared" si="136"/>
        <v/>
      </c>
      <c r="AY334" s="207"/>
      <c r="AZ334" s="297" t="str">
        <f t="shared" si="132"/>
        <v/>
      </c>
      <c r="BA334" s="207"/>
      <c r="BB334" s="139" t="str">
        <f t="shared" si="137"/>
        <v/>
      </c>
      <c r="BC334" s="207"/>
      <c r="BD334" s="297" t="str">
        <f t="shared" si="133"/>
        <v/>
      </c>
      <c r="BE334" s="207"/>
      <c r="BF334" s="139" t="str">
        <f t="shared" si="128"/>
        <v/>
      </c>
      <c r="BG334" s="207"/>
      <c r="BH334" s="297" t="str">
        <f t="shared" si="118"/>
        <v/>
      </c>
      <c r="BJ334" s="139" t="str">
        <f t="shared" si="129"/>
        <v/>
      </c>
      <c r="BK334" s="207"/>
      <c r="BL334" s="297" t="str">
        <f t="shared" si="119"/>
        <v/>
      </c>
      <c r="BM334" s="207"/>
    </row>
    <row r="335" spans="2:65" ht="15.75" customHeight="1">
      <c r="B335" s="364">
        <v>143</v>
      </c>
      <c r="C335" s="101"/>
      <c r="D335" s="22" t="s">
        <v>38</v>
      </c>
      <c r="E335" s="101" t="s">
        <v>325</v>
      </c>
      <c r="F335" s="101"/>
      <c r="G335" s="101"/>
      <c r="H335" s="101"/>
      <c r="I335" s="101"/>
      <c r="J335" s="101"/>
      <c r="K335" s="24"/>
      <c r="L335" s="102" t="s">
        <v>29</v>
      </c>
      <c r="M335" s="207"/>
      <c r="N335" s="139">
        <f>VLOOKUP($B335,'[1]09-10-11'!$A$4:$EA$400,MATCH(N$2, '[1]09-10-11'!$A$4:$EA$4, 0))</f>
        <v>568955</v>
      </c>
      <c r="O335" s="123"/>
      <c r="P335" s="139">
        <f>VLOOKUP($B335,'[1]09-10-11'!$A$4:$EA$400,MATCH(P$2, '[1]09-10-11'!$A$4:$EA$4, 0))</f>
        <v>568955</v>
      </c>
      <c r="Q335" s="139"/>
      <c r="R335" s="139">
        <f>VLOOKUP($B335,'[1]09-10-11'!$A$4:$EA$400,MATCH(R$2, '[1]09-10-11'!$A$4:$EA$4, 0))</f>
        <v>568955</v>
      </c>
      <c r="S335" s="139"/>
      <c r="T335" s="139" t="e">
        <f>VLOOKUP($B335,'[1]09-10-11'!$A$4:$EA$400,MATCH(T$2, '[1]09-10-11'!$A$4:$EA$4, 0))</f>
        <v>#N/A</v>
      </c>
      <c r="U335" s="139"/>
      <c r="V335" s="139">
        <f>VLOOKUP($B335,'[1]09-10-11'!$A$4:$EA$400,MATCH(V$2, '[1]09-10-11'!$A$4:$EA$4, 0))</f>
        <v>581955</v>
      </c>
      <c r="W335" s="139"/>
      <c r="X335" s="139">
        <f>VLOOKUP($B335,'[1]09-10-11'!$A$4:$EA$400,MATCH(X$2, '[1]09-10-11'!$A$4:$EA$4, 0))</f>
        <v>568955</v>
      </c>
      <c r="Y335" s="53"/>
      <c r="Z335" s="139">
        <f t="shared" si="120"/>
        <v>-13000</v>
      </c>
      <c r="AA335" s="139"/>
      <c r="AB335" s="297">
        <f t="shared" si="110"/>
        <v>-2.233849696282364E-2</v>
      </c>
      <c r="AC335" s="262"/>
      <c r="AD335" s="139">
        <f t="shared" si="134"/>
        <v>0</v>
      </c>
      <c r="AE335" s="139"/>
      <c r="AF335" s="297">
        <f t="shared" si="130"/>
        <v>0</v>
      </c>
      <c r="AG335" s="139"/>
      <c r="AH335" s="139">
        <f t="shared" si="135"/>
        <v>0</v>
      </c>
      <c r="AI335" s="139"/>
      <c r="AJ335" s="297">
        <f t="shared" si="131"/>
        <v>0</v>
      </c>
      <c r="AK335" s="262"/>
      <c r="AL335" s="139">
        <f t="shared" si="123"/>
        <v>0</v>
      </c>
      <c r="AM335" s="139"/>
      <c r="AN335" s="297">
        <f t="shared" si="113"/>
        <v>0</v>
      </c>
      <c r="AP335" s="139" t="str">
        <f t="shared" si="124"/>
        <v/>
      </c>
      <c r="AQ335" s="139"/>
      <c r="AR335" s="297" t="e">
        <f t="shared" si="114"/>
        <v>#N/A</v>
      </c>
      <c r="AS335" s="139"/>
      <c r="AT335" s="139" t="str">
        <f t="shared" si="125"/>
        <v/>
      </c>
      <c r="AU335" s="139"/>
      <c r="AV335" s="297" t="e">
        <f t="shared" si="115"/>
        <v>#N/A</v>
      </c>
      <c r="AW335" s="139"/>
      <c r="AX335" s="139">
        <f t="shared" si="136"/>
        <v>13000</v>
      </c>
      <c r="AY335" s="139"/>
      <c r="AZ335" s="297">
        <f t="shared" si="132"/>
        <v>2.2848907207072555E-2</v>
      </c>
      <c r="BA335" s="139"/>
      <c r="BB335" s="139">
        <f t="shared" si="137"/>
        <v>13000</v>
      </c>
      <c r="BC335" s="139"/>
      <c r="BD335" s="297">
        <f t="shared" si="133"/>
        <v>2.2848907207072555E-2</v>
      </c>
      <c r="BE335" s="139"/>
      <c r="BF335" s="139">
        <f t="shared" si="128"/>
        <v>13000</v>
      </c>
      <c r="BG335" s="139"/>
      <c r="BH335" s="297">
        <f t="shared" si="118"/>
        <v>2.2848907207072555E-2</v>
      </c>
      <c r="BJ335" s="139" t="str">
        <f t="shared" si="129"/>
        <v/>
      </c>
      <c r="BK335" s="139"/>
      <c r="BL335" s="297" t="e">
        <f t="shared" si="119"/>
        <v>#N/A</v>
      </c>
      <c r="BM335" s="139"/>
    </row>
    <row r="336" spans="2:65" ht="15.75" customHeight="1">
      <c r="B336" s="364">
        <v>144</v>
      </c>
      <c r="C336" s="23"/>
      <c r="D336" s="22" t="s">
        <v>13</v>
      </c>
      <c r="E336" s="101" t="s">
        <v>326</v>
      </c>
      <c r="F336" s="101"/>
      <c r="G336" s="101"/>
      <c r="H336" s="101"/>
      <c r="I336" s="101"/>
      <c r="J336" s="101"/>
      <c r="K336" s="24"/>
      <c r="L336" s="102" t="s">
        <v>29</v>
      </c>
      <c r="M336" s="207"/>
      <c r="N336" s="141">
        <f>VLOOKUP($B336,'[1]09-10-11'!$A$4:$EA$400,MATCH(N$2, '[1]09-10-11'!$A$4:$EA$4, 0))</f>
        <v>13712</v>
      </c>
      <c r="O336" s="123"/>
      <c r="P336" s="141">
        <f>VLOOKUP($B336,'[1]09-10-11'!$A$4:$EA$400,MATCH(P$2, '[1]09-10-11'!$A$4:$EA$4, 0))</f>
        <v>19712</v>
      </c>
      <c r="Q336" s="141"/>
      <c r="R336" s="141">
        <f>VLOOKUP($B336,'[1]09-10-11'!$A$4:$EA$400,MATCH(R$2, '[1]09-10-11'!$A$4:$EA$4, 0))</f>
        <v>10240</v>
      </c>
      <c r="S336" s="141"/>
      <c r="T336" s="141" t="e">
        <f>VLOOKUP($B336,'[1]09-10-11'!$A$4:$EA$400,MATCH(T$2, '[1]09-10-11'!$A$4:$EA$4, 0))</f>
        <v>#N/A</v>
      </c>
      <c r="U336" s="141"/>
      <c r="V336" s="141">
        <f>VLOOKUP($B336,'[1]09-10-11'!$A$4:$EA$400,MATCH(V$2, '[1]09-10-11'!$A$4:$EA$4, 0))</f>
        <v>13712</v>
      </c>
      <c r="W336" s="141"/>
      <c r="X336" s="141">
        <f>VLOOKUP($B336,'[1]09-10-11'!$A$4:$EA$400,MATCH(X$2, '[1]09-10-11'!$A$4:$EA$4, 0))</f>
        <v>24712</v>
      </c>
      <c r="Y336" s="53"/>
      <c r="Z336" s="141">
        <f t="shared" si="120"/>
        <v>11000</v>
      </c>
      <c r="AA336" s="141"/>
      <c r="AB336" s="298">
        <f t="shared" si="110"/>
        <v>0.80221703617269546</v>
      </c>
      <c r="AC336" s="256"/>
      <c r="AD336" s="141">
        <f t="shared" si="134"/>
        <v>5000</v>
      </c>
      <c r="AE336" s="141"/>
      <c r="AF336" s="298">
        <f t="shared" si="130"/>
        <v>0.25365259740259738</v>
      </c>
      <c r="AG336" s="53"/>
      <c r="AH336" s="141">
        <f t="shared" si="135"/>
        <v>11000</v>
      </c>
      <c r="AI336" s="141"/>
      <c r="AJ336" s="298">
        <f t="shared" si="131"/>
        <v>0.80221703617269546</v>
      </c>
      <c r="AK336" s="257"/>
      <c r="AL336" s="141">
        <f t="shared" si="123"/>
        <v>14472</v>
      </c>
      <c r="AM336" s="141"/>
      <c r="AN336" s="298">
        <f t="shared" si="113"/>
        <v>1.4132812499999998</v>
      </c>
      <c r="AP336" s="141" t="str">
        <f t="shared" si="124"/>
        <v/>
      </c>
      <c r="AQ336" s="141"/>
      <c r="AR336" s="298" t="e">
        <f t="shared" si="114"/>
        <v>#N/A</v>
      </c>
      <c r="AS336" s="53"/>
      <c r="AT336" s="141" t="str">
        <f t="shared" si="125"/>
        <v/>
      </c>
      <c r="AU336" s="141"/>
      <c r="AV336" s="298" t="e">
        <f t="shared" si="115"/>
        <v>#N/A</v>
      </c>
      <c r="AW336" s="53"/>
      <c r="AX336" s="141">
        <f t="shared" si="136"/>
        <v>0</v>
      </c>
      <c r="AY336" s="141"/>
      <c r="AZ336" s="298">
        <f t="shared" si="132"/>
        <v>0</v>
      </c>
      <c r="BA336" s="53"/>
      <c r="BB336" s="141">
        <f t="shared" si="137"/>
        <v>-6000</v>
      </c>
      <c r="BC336" s="141"/>
      <c r="BD336" s="298">
        <f t="shared" si="133"/>
        <v>-0.30438311688311692</v>
      </c>
      <c r="BE336" s="53"/>
      <c r="BF336" s="141">
        <f t="shared" si="128"/>
        <v>3472</v>
      </c>
      <c r="BG336" s="141"/>
      <c r="BH336" s="298">
        <f t="shared" si="118"/>
        <v>0.33906250000000004</v>
      </c>
      <c r="BJ336" s="141" t="str">
        <f t="shared" si="129"/>
        <v/>
      </c>
      <c r="BK336" s="141"/>
      <c r="BL336" s="298" t="e">
        <f t="shared" si="119"/>
        <v>#N/A</v>
      </c>
      <c r="BM336" s="53"/>
    </row>
    <row r="337" spans="2:65" ht="15.75" customHeight="1">
      <c r="B337" s="364"/>
      <c r="C337" s="23"/>
      <c r="D337" s="101"/>
      <c r="E337" s="101"/>
      <c r="F337" s="101"/>
      <c r="G337" s="101"/>
      <c r="H337" s="101"/>
      <c r="I337" s="101"/>
      <c r="J337" s="101"/>
      <c r="K337" s="24"/>
      <c r="L337" s="102"/>
      <c r="M337" s="207"/>
      <c r="N337" s="207"/>
      <c r="O337" s="123"/>
      <c r="P337" s="207"/>
      <c r="Q337" s="207"/>
      <c r="R337" s="207"/>
      <c r="S337" s="207"/>
      <c r="T337" s="207"/>
      <c r="U337" s="207"/>
      <c r="V337" s="207"/>
      <c r="W337" s="207"/>
      <c r="X337" s="207"/>
      <c r="Y337" s="207"/>
      <c r="Z337" s="139" t="str">
        <f t="shared" si="120"/>
        <v/>
      </c>
      <c r="AA337" s="207"/>
      <c r="AB337" s="297" t="str">
        <f t="shared" si="110"/>
        <v/>
      </c>
      <c r="AC337" s="262"/>
      <c r="AD337" s="139" t="str">
        <f t="shared" si="134"/>
        <v/>
      </c>
      <c r="AE337" s="207"/>
      <c r="AF337" s="297" t="str">
        <f t="shared" si="130"/>
        <v/>
      </c>
      <c r="AG337" s="207"/>
      <c r="AH337" s="139" t="str">
        <f t="shared" si="135"/>
        <v/>
      </c>
      <c r="AI337" s="207"/>
      <c r="AJ337" s="297" t="str">
        <f t="shared" si="131"/>
        <v/>
      </c>
      <c r="AK337" s="262"/>
      <c r="AL337" s="139" t="str">
        <f t="shared" si="123"/>
        <v/>
      </c>
      <c r="AM337" s="207"/>
      <c r="AN337" s="297" t="str">
        <f t="shared" si="113"/>
        <v/>
      </c>
      <c r="AP337" s="139" t="str">
        <f t="shared" si="124"/>
        <v/>
      </c>
      <c r="AQ337" s="207"/>
      <c r="AR337" s="297" t="str">
        <f t="shared" si="114"/>
        <v/>
      </c>
      <c r="AS337" s="207"/>
      <c r="AT337" s="139" t="str">
        <f t="shared" si="125"/>
        <v/>
      </c>
      <c r="AU337" s="207"/>
      <c r="AV337" s="297" t="str">
        <f t="shared" si="115"/>
        <v/>
      </c>
      <c r="AW337" s="207"/>
      <c r="AX337" s="139" t="str">
        <f t="shared" si="136"/>
        <v/>
      </c>
      <c r="AY337" s="207"/>
      <c r="AZ337" s="297" t="str">
        <f t="shared" si="132"/>
        <v/>
      </c>
      <c r="BA337" s="207"/>
      <c r="BB337" s="139" t="str">
        <f t="shared" si="137"/>
        <v/>
      </c>
      <c r="BC337" s="207"/>
      <c r="BD337" s="297" t="str">
        <f t="shared" si="133"/>
        <v/>
      </c>
      <c r="BE337" s="207"/>
      <c r="BF337" s="139" t="str">
        <f t="shared" si="128"/>
        <v/>
      </c>
      <c r="BG337" s="207"/>
      <c r="BH337" s="297" t="str">
        <f t="shared" si="118"/>
        <v/>
      </c>
      <c r="BJ337" s="139" t="str">
        <f t="shared" si="129"/>
        <v/>
      </c>
      <c r="BK337" s="207"/>
      <c r="BL337" s="297" t="str">
        <f t="shared" si="119"/>
        <v/>
      </c>
      <c r="BM337" s="207"/>
    </row>
    <row r="338" spans="2:65" ht="15.75" customHeight="1">
      <c r="B338" s="364"/>
      <c r="C338" s="23"/>
      <c r="D338" s="101"/>
      <c r="E338" s="101"/>
      <c r="F338" s="101"/>
      <c r="G338" s="101"/>
      <c r="H338" s="101"/>
      <c r="I338" s="101" t="s">
        <v>125</v>
      </c>
      <c r="J338" s="101"/>
      <c r="K338" s="24"/>
      <c r="L338" s="102"/>
      <c r="M338" s="207"/>
      <c r="N338" s="139">
        <f>SUM(N334:N337)</f>
        <v>582667</v>
      </c>
      <c r="O338" s="139">
        <f>SUM(O334:O337)</f>
        <v>0</v>
      </c>
      <c r="P338" s="139">
        <f>SUM(P334:P337)</f>
        <v>588667</v>
      </c>
      <c r="Q338" s="139"/>
      <c r="R338" s="139">
        <f>SUM(R334:R337)</f>
        <v>579195</v>
      </c>
      <c r="S338" s="139"/>
      <c r="T338" s="139" t="e">
        <f>SUM(T334:T337)</f>
        <v>#N/A</v>
      </c>
      <c r="U338" s="139"/>
      <c r="V338" s="139">
        <f>SUM(V334:V337)</f>
        <v>595667</v>
      </c>
      <c r="W338" s="139"/>
      <c r="X338" s="139">
        <f>SUM(X334:X337)</f>
        <v>593667</v>
      </c>
      <c r="Y338" s="53"/>
      <c r="Z338" s="139">
        <f t="shared" si="120"/>
        <v>-2000</v>
      </c>
      <c r="AA338" s="139"/>
      <c r="AB338" s="297">
        <f t="shared" ref="AB338:AB397" si="138">IF($V338="","",  IF($X338="","", IF($V338=0,"---",(IF(ISERROR(($X338/$V338)-1),"---",($X338/$V338)-1) ))))</f>
        <v>-3.3575806616784609E-3</v>
      </c>
      <c r="AC338" s="262"/>
      <c r="AD338" s="139">
        <f t="shared" si="134"/>
        <v>5000</v>
      </c>
      <c r="AE338" s="139"/>
      <c r="AF338" s="297">
        <f t="shared" ref="AF338:AF369" si="139">IF($P338="","",  IF($X338="","", IF($P338=0,"---",(IF(ISERROR(($X338/$P338)-1),"---",($X338/$P338)-1) ))))</f>
        <v>8.4937664248208034E-3</v>
      </c>
      <c r="AG338" s="139"/>
      <c r="AH338" s="139">
        <f t="shared" si="135"/>
        <v>11000</v>
      </c>
      <c r="AI338" s="139"/>
      <c r="AJ338" s="297">
        <f t="shared" ref="AJ338:AJ369" si="140">IF($N338="","",  IF($X338="","", IF($N338=0,"---",(IF(ISERROR(($X338/$N338)-1),"---",($X338/$N338)-1) ))))</f>
        <v>1.8878707735292988E-2</v>
      </c>
      <c r="AK338" s="262"/>
      <c r="AL338" s="139">
        <f t="shared" si="123"/>
        <v>14472</v>
      </c>
      <c r="AM338" s="139"/>
      <c r="AN338" s="297">
        <f t="shared" ref="AN338:AN397" si="141">IF($R338="","",  IF($X338="","", IF($R338=0,"---",(IF(ISERROR(($X338/$R338)-1),"---",($X338/$R338)-1) ))))</f>
        <v>2.4986403542848201E-2</v>
      </c>
      <c r="AP338" s="139" t="str">
        <f t="shared" si="124"/>
        <v/>
      </c>
      <c r="AQ338" s="139"/>
      <c r="AR338" s="297" t="e">
        <f t="shared" ref="AR338:AR397" si="142">IF($T338="","",  IF($X338="","", IF($T338=0,"---",(IF(ISERROR(($X338/$T338)-1),"---",($X338/$T338)-1) ))))</f>
        <v>#N/A</v>
      </c>
      <c r="AS338" s="139"/>
      <c r="AT338" s="139" t="str">
        <f t="shared" si="125"/>
        <v/>
      </c>
      <c r="AU338" s="139"/>
      <c r="AV338" s="297" t="e">
        <f t="shared" ref="AV338:AV397" si="143">IF($R338="","",  IF($T338="","", IF($R338=0,"---",(IF(ISERROR(($T338/$R338)-1),"---",($T338/$R338)-1) ))))</f>
        <v>#N/A</v>
      </c>
      <c r="AW338" s="139"/>
      <c r="AX338" s="139">
        <f t="shared" si="136"/>
        <v>13000</v>
      </c>
      <c r="AY338" s="139"/>
      <c r="AZ338" s="297">
        <f t="shared" ref="AZ338:AZ369" si="144">IF($N338="","",  IF($V338="","", IF($N338=0,"---",(IF(ISERROR(($V338/$N338)-1),"---",($V338/$N338)-1) ))))</f>
        <v>2.2311200050800784E-2</v>
      </c>
      <c r="BA338" s="139"/>
      <c r="BB338" s="139">
        <f t="shared" si="137"/>
        <v>7000</v>
      </c>
      <c r="BC338" s="139"/>
      <c r="BD338" s="297">
        <f t="shared" ref="BD338:BD369" si="145">IF($P338="","",  IF($V338="","", IF($P338=0,"---",(IF(ISERROR(($V338/$P338)-1),"---",($V338/$P338)-1) ))))</f>
        <v>1.1891272994749125E-2</v>
      </c>
      <c r="BE338" s="139"/>
      <c r="BF338" s="139">
        <f t="shared" si="128"/>
        <v>16472</v>
      </c>
      <c r="BG338" s="139"/>
      <c r="BH338" s="297">
        <f t="shared" ref="BH338:BH397" si="146">IF($R338="","",  IF($V338="","", IF($R338=0,"---",(IF(ISERROR(($V338/$R338)-1),"---",($V338/$R338)-1) ))))</f>
        <v>2.8439472025828971E-2</v>
      </c>
      <c r="BJ338" s="139" t="str">
        <f t="shared" si="129"/>
        <v/>
      </c>
      <c r="BK338" s="139"/>
      <c r="BL338" s="297" t="e">
        <f t="shared" ref="BL338:BL397" si="147">IF($T338="","",  IF($V338="","", IF($T338=0,"---",(IF(ISERROR(($V338/$T338)-1),"---",($V338/$T338)-1) ))))</f>
        <v>#N/A</v>
      </c>
      <c r="BM338" s="139"/>
    </row>
    <row r="339" spans="2:65" ht="15.75" customHeight="1">
      <c r="B339" s="364"/>
      <c r="C339" s="23"/>
      <c r="D339" s="101"/>
      <c r="E339" s="101"/>
      <c r="F339" s="101"/>
      <c r="G339" s="101"/>
      <c r="H339" s="101"/>
      <c r="I339" s="101"/>
      <c r="J339" s="101"/>
      <c r="K339" s="24"/>
      <c r="L339" s="102"/>
      <c r="M339" s="207"/>
      <c r="N339" s="207"/>
      <c r="O339" s="123"/>
      <c r="P339" s="207"/>
      <c r="Q339" s="207"/>
      <c r="R339" s="237"/>
      <c r="S339" s="237"/>
      <c r="T339" s="237"/>
      <c r="U339" s="207"/>
      <c r="V339" s="237"/>
      <c r="W339" s="237"/>
      <c r="X339" s="237"/>
      <c r="Y339" s="237"/>
      <c r="Z339" s="139" t="str">
        <f t="shared" si="120"/>
        <v/>
      </c>
      <c r="AA339" s="207"/>
      <c r="AB339" s="297" t="str">
        <f t="shared" si="138"/>
        <v/>
      </c>
      <c r="AC339" s="262"/>
      <c r="AD339" s="139" t="str">
        <f t="shared" si="134"/>
        <v/>
      </c>
      <c r="AE339" s="207"/>
      <c r="AF339" s="297" t="str">
        <f t="shared" si="139"/>
        <v/>
      </c>
      <c r="AG339" s="207"/>
      <c r="AH339" s="139" t="str">
        <f t="shared" si="135"/>
        <v/>
      </c>
      <c r="AI339" s="207"/>
      <c r="AJ339" s="297" t="str">
        <f t="shared" si="140"/>
        <v/>
      </c>
      <c r="AK339" s="262"/>
      <c r="AL339" s="139" t="str">
        <f t="shared" si="123"/>
        <v/>
      </c>
      <c r="AM339" s="207"/>
      <c r="AN339" s="297" t="str">
        <f t="shared" si="141"/>
        <v/>
      </c>
      <c r="AP339" s="139" t="str">
        <f t="shared" si="124"/>
        <v/>
      </c>
      <c r="AQ339" s="207"/>
      <c r="AR339" s="297" t="str">
        <f t="shared" si="142"/>
        <v/>
      </c>
      <c r="AS339" s="207"/>
      <c r="AT339" s="139" t="str">
        <f t="shared" si="125"/>
        <v/>
      </c>
      <c r="AU339" s="207"/>
      <c r="AV339" s="297" t="str">
        <f t="shared" si="143"/>
        <v/>
      </c>
      <c r="AW339" s="207"/>
      <c r="AX339" s="139" t="str">
        <f t="shared" si="136"/>
        <v/>
      </c>
      <c r="AY339" s="207"/>
      <c r="AZ339" s="297" t="str">
        <f t="shared" si="144"/>
        <v/>
      </c>
      <c r="BA339" s="207"/>
      <c r="BB339" s="139" t="str">
        <f t="shared" si="137"/>
        <v/>
      </c>
      <c r="BC339" s="207"/>
      <c r="BD339" s="297" t="str">
        <f t="shared" si="145"/>
        <v/>
      </c>
      <c r="BE339" s="207"/>
      <c r="BF339" s="139" t="str">
        <f t="shared" si="128"/>
        <v/>
      </c>
      <c r="BG339" s="207"/>
      <c r="BH339" s="297" t="str">
        <f t="shared" si="146"/>
        <v/>
      </c>
      <c r="BJ339" s="139" t="str">
        <f t="shared" si="129"/>
        <v/>
      </c>
      <c r="BK339" s="207"/>
      <c r="BL339" s="297" t="str">
        <f t="shared" si="147"/>
        <v/>
      </c>
      <c r="BM339" s="207"/>
    </row>
    <row r="340" spans="2:65">
      <c r="B340" s="364"/>
      <c r="C340" s="101"/>
      <c r="D340" s="81"/>
      <c r="E340" s="82"/>
      <c r="F340" s="81"/>
      <c r="G340" s="81"/>
      <c r="H340" s="81"/>
      <c r="I340" s="81"/>
      <c r="J340" s="81"/>
      <c r="K340" s="101"/>
      <c r="L340" s="102"/>
      <c r="M340" s="207"/>
      <c r="N340" s="207"/>
      <c r="O340" s="142"/>
      <c r="P340" s="207"/>
      <c r="Q340" s="207"/>
      <c r="R340" s="237"/>
      <c r="S340" s="237"/>
      <c r="T340" s="237"/>
      <c r="U340" s="207"/>
      <c r="V340" s="237"/>
      <c r="W340" s="237"/>
      <c r="X340" s="237"/>
      <c r="Y340" s="237"/>
      <c r="Z340" s="139" t="str">
        <f t="shared" si="120"/>
        <v/>
      </c>
      <c r="AA340" s="207"/>
      <c r="AB340" s="297" t="str">
        <f t="shared" si="138"/>
        <v/>
      </c>
      <c r="AC340" s="262"/>
      <c r="AD340" s="139" t="str">
        <f t="shared" si="134"/>
        <v/>
      </c>
      <c r="AE340" s="207"/>
      <c r="AF340" s="297" t="str">
        <f t="shared" si="139"/>
        <v/>
      </c>
      <c r="AG340" s="207"/>
      <c r="AH340" s="139" t="str">
        <f t="shared" si="135"/>
        <v/>
      </c>
      <c r="AI340" s="207"/>
      <c r="AJ340" s="297" t="str">
        <f t="shared" si="140"/>
        <v/>
      </c>
      <c r="AK340" s="262"/>
      <c r="AL340" s="139" t="str">
        <f t="shared" si="123"/>
        <v/>
      </c>
      <c r="AM340" s="207"/>
      <c r="AN340" s="297" t="str">
        <f t="shared" si="141"/>
        <v/>
      </c>
      <c r="AP340" s="139" t="str">
        <f t="shared" si="124"/>
        <v/>
      </c>
      <c r="AQ340" s="207"/>
      <c r="AR340" s="297" t="str">
        <f t="shared" si="142"/>
        <v/>
      </c>
      <c r="AS340" s="207"/>
      <c r="AT340" s="139" t="str">
        <f t="shared" si="125"/>
        <v/>
      </c>
      <c r="AU340" s="207"/>
      <c r="AV340" s="297" t="str">
        <f t="shared" si="143"/>
        <v/>
      </c>
      <c r="AW340" s="207"/>
      <c r="AX340" s="139" t="str">
        <f t="shared" si="136"/>
        <v/>
      </c>
      <c r="AY340" s="207"/>
      <c r="AZ340" s="297" t="str">
        <f t="shared" si="144"/>
        <v/>
      </c>
      <c r="BA340" s="207"/>
      <c r="BB340" s="139" t="str">
        <f t="shared" si="137"/>
        <v/>
      </c>
      <c r="BC340" s="207"/>
      <c r="BD340" s="297" t="str">
        <f t="shared" si="145"/>
        <v/>
      </c>
      <c r="BE340" s="207"/>
      <c r="BF340" s="139" t="str">
        <f t="shared" si="128"/>
        <v/>
      </c>
      <c r="BG340" s="207"/>
      <c r="BH340" s="297" t="str">
        <f t="shared" si="146"/>
        <v/>
      </c>
      <c r="BJ340" s="139" t="str">
        <f t="shared" si="129"/>
        <v/>
      </c>
      <c r="BK340" s="207"/>
      <c r="BL340" s="297" t="str">
        <f t="shared" si="147"/>
        <v/>
      </c>
      <c r="BM340" s="207"/>
    </row>
    <row r="341" spans="2:65" ht="15.75" customHeight="1">
      <c r="B341" s="365"/>
      <c r="C341" s="21"/>
      <c r="D341" s="101"/>
      <c r="E341" s="101"/>
      <c r="F341" s="101"/>
      <c r="G341" s="103" t="s">
        <v>276</v>
      </c>
      <c r="H341" s="103"/>
      <c r="I341" s="35"/>
      <c r="J341" s="35"/>
      <c r="K341" s="36"/>
      <c r="L341" s="37" t="s">
        <v>29</v>
      </c>
      <c r="M341" s="215"/>
      <c r="N341" s="150">
        <f>N332+SUM(N337:N339)</f>
        <v>1707686</v>
      </c>
      <c r="O341" s="119"/>
      <c r="P341" s="150">
        <f>P332+SUM(P337:P339)</f>
        <v>1915686</v>
      </c>
      <c r="Q341" s="150"/>
      <c r="R341" s="150">
        <f>R332+SUM(R337:R339)</f>
        <v>1700609</v>
      </c>
      <c r="S341" s="150"/>
      <c r="T341" s="150" t="e">
        <f>T332+SUM(T337:T339)</f>
        <v>#N/A</v>
      </c>
      <c r="U341" s="150"/>
      <c r="V341" s="150">
        <f>V332+SUM(V337:V339)</f>
        <v>1720686</v>
      </c>
      <c r="W341" s="150"/>
      <c r="X341" s="150">
        <f>X332+SUM(X337:X339)</f>
        <v>1920686</v>
      </c>
      <c r="Y341" s="146"/>
      <c r="Z341" s="150">
        <f t="shared" si="120"/>
        <v>200000</v>
      </c>
      <c r="AA341" s="150"/>
      <c r="AB341" s="301">
        <f t="shared" si="138"/>
        <v>0.11623271183702322</v>
      </c>
      <c r="AC341" s="260"/>
      <c r="AD341" s="150">
        <f t="shared" si="134"/>
        <v>5000</v>
      </c>
      <c r="AE341" s="150"/>
      <c r="AF341" s="301">
        <f t="shared" si="139"/>
        <v>2.6100310802501525E-3</v>
      </c>
      <c r="AG341" s="150"/>
      <c r="AH341" s="150">
        <f t="shared" si="135"/>
        <v>213000</v>
      </c>
      <c r="AI341" s="150"/>
      <c r="AJ341" s="301">
        <f t="shared" si="140"/>
        <v>0.12473019044484768</v>
      </c>
      <c r="AK341" s="260"/>
      <c r="AL341" s="150">
        <f t="shared" si="123"/>
        <v>220077</v>
      </c>
      <c r="AM341" s="150"/>
      <c r="AN341" s="301">
        <f t="shared" si="141"/>
        <v>0.12941069934358818</v>
      </c>
      <c r="AP341" s="150" t="str">
        <f t="shared" si="124"/>
        <v/>
      </c>
      <c r="AQ341" s="150"/>
      <c r="AR341" s="301" t="e">
        <f t="shared" si="142"/>
        <v>#N/A</v>
      </c>
      <c r="AS341" s="150"/>
      <c r="AT341" s="150" t="str">
        <f t="shared" si="125"/>
        <v/>
      </c>
      <c r="AU341" s="150"/>
      <c r="AV341" s="301" t="e">
        <f t="shared" si="143"/>
        <v>#N/A</v>
      </c>
      <c r="AW341" s="150"/>
      <c r="AX341" s="150">
        <f t="shared" si="136"/>
        <v>13000</v>
      </c>
      <c r="AY341" s="150"/>
      <c r="AZ341" s="301">
        <f t="shared" si="144"/>
        <v>7.6126407313756861E-3</v>
      </c>
      <c r="BA341" s="150"/>
      <c r="BB341" s="150">
        <f t="shared" si="137"/>
        <v>-195000</v>
      </c>
      <c r="BC341" s="150"/>
      <c r="BD341" s="301">
        <f t="shared" si="145"/>
        <v>-0.10179121212975406</v>
      </c>
      <c r="BE341" s="150"/>
      <c r="BF341" s="150">
        <f t="shared" si="128"/>
        <v>20077</v>
      </c>
      <c r="BG341" s="150"/>
      <c r="BH341" s="301">
        <f t="shared" si="146"/>
        <v>1.1805770756240896E-2</v>
      </c>
      <c r="BJ341" s="150" t="str">
        <f t="shared" si="129"/>
        <v/>
      </c>
      <c r="BK341" s="150"/>
      <c r="BL341" s="301" t="e">
        <f t="shared" si="147"/>
        <v>#N/A</v>
      </c>
      <c r="BM341" s="150"/>
    </row>
    <row r="342" spans="2:65" ht="15.75" customHeight="1">
      <c r="B342" s="365"/>
      <c r="C342" s="23"/>
      <c r="D342" s="101"/>
      <c r="E342" s="101"/>
      <c r="F342" s="101"/>
      <c r="G342" s="101" t="s">
        <v>48</v>
      </c>
      <c r="H342" s="101"/>
      <c r="I342" s="101"/>
      <c r="J342" s="101"/>
      <c r="K342" s="27"/>
      <c r="L342" s="102" t="s">
        <v>29</v>
      </c>
      <c r="M342" s="207"/>
      <c r="N342" s="139">
        <f>SUM(N343:N344)</f>
        <v>1707686</v>
      </c>
      <c r="O342" s="139"/>
      <c r="P342" s="139">
        <f>SUM(P343:P344)</f>
        <v>1915686</v>
      </c>
      <c r="Q342" s="139"/>
      <c r="R342" s="139">
        <f>SUM(R343:R344)</f>
        <v>1700609</v>
      </c>
      <c r="S342" s="139"/>
      <c r="T342" s="139" t="e">
        <f>SUM(T343:T344)</f>
        <v>#N/A</v>
      </c>
      <c r="U342" s="139"/>
      <c r="V342" s="139">
        <f>SUM(V343:V344)</f>
        <v>1720686</v>
      </c>
      <c r="W342" s="139"/>
      <c r="X342" s="139">
        <f>SUM(X343:X344)</f>
        <v>1920686</v>
      </c>
      <c r="Y342" s="53"/>
      <c r="Z342" s="139">
        <f t="shared" si="120"/>
        <v>200000</v>
      </c>
      <c r="AA342" s="139"/>
      <c r="AB342" s="297">
        <f t="shared" si="138"/>
        <v>0.11623271183702322</v>
      </c>
      <c r="AC342" s="262"/>
      <c r="AD342" s="139">
        <f t="shared" si="134"/>
        <v>5000</v>
      </c>
      <c r="AE342" s="139"/>
      <c r="AF342" s="297">
        <f t="shared" si="139"/>
        <v>2.6100310802501525E-3</v>
      </c>
      <c r="AG342" s="139"/>
      <c r="AH342" s="139">
        <f t="shared" si="135"/>
        <v>213000</v>
      </c>
      <c r="AI342" s="139"/>
      <c r="AJ342" s="297">
        <f t="shared" si="140"/>
        <v>0.12473019044484768</v>
      </c>
      <c r="AK342" s="262"/>
      <c r="AL342" s="139">
        <f t="shared" si="123"/>
        <v>220077</v>
      </c>
      <c r="AM342" s="139"/>
      <c r="AN342" s="297">
        <f t="shared" si="141"/>
        <v>0.12941069934358818</v>
      </c>
      <c r="AP342" s="139" t="str">
        <f t="shared" si="124"/>
        <v/>
      </c>
      <c r="AQ342" s="139"/>
      <c r="AR342" s="297" t="e">
        <f t="shared" si="142"/>
        <v>#N/A</v>
      </c>
      <c r="AS342" s="139"/>
      <c r="AT342" s="139" t="str">
        <f t="shared" si="125"/>
        <v/>
      </c>
      <c r="AU342" s="139"/>
      <c r="AV342" s="297" t="e">
        <f t="shared" si="143"/>
        <v>#N/A</v>
      </c>
      <c r="AW342" s="139"/>
      <c r="AX342" s="139">
        <f t="shared" si="136"/>
        <v>13000</v>
      </c>
      <c r="AY342" s="139"/>
      <c r="AZ342" s="297">
        <f t="shared" si="144"/>
        <v>7.6126407313756861E-3</v>
      </c>
      <c r="BA342" s="139"/>
      <c r="BB342" s="139">
        <f t="shared" si="137"/>
        <v>-195000</v>
      </c>
      <c r="BC342" s="139"/>
      <c r="BD342" s="297">
        <f t="shared" si="145"/>
        <v>-0.10179121212975406</v>
      </c>
      <c r="BE342" s="139"/>
      <c r="BF342" s="139">
        <f t="shared" si="128"/>
        <v>20077</v>
      </c>
      <c r="BG342" s="139"/>
      <c r="BH342" s="297">
        <f t="shared" si="146"/>
        <v>1.1805770756240896E-2</v>
      </c>
      <c r="BJ342" s="139" t="str">
        <f t="shared" si="129"/>
        <v/>
      </c>
      <c r="BK342" s="139"/>
      <c r="BL342" s="297" t="e">
        <f t="shared" si="147"/>
        <v>#N/A</v>
      </c>
      <c r="BM342" s="139"/>
    </row>
    <row r="343" spans="2:65" ht="15.75" customHeight="1">
      <c r="B343" s="365"/>
      <c r="C343" s="23"/>
      <c r="D343" s="101"/>
      <c r="E343" s="101"/>
      <c r="F343" s="101"/>
      <c r="G343" s="101"/>
      <c r="H343" s="101" t="s">
        <v>49</v>
      </c>
      <c r="I343" s="101"/>
      <c r="J343" s="101"/>
      <c r="K343" s="27"/>
      <c r="L343" s="102"/>
      <c r="M343" s="207"/>
      <c r="N343" s="139">
        <f>N341-N326</f>
        <v>916686</v>
      </c>
      <c r="O343" s="123"/>
      <c r="P343" s="139">
        <f>P341-P326</f>
        <v>1124686</v>
      </c>
      <c r="Q343" s="139"/>
      <c r="R343" s="139">
        <f>R341-R326</f>
        <v>909609</v>
      </c>
      <c r="S343" s="139"/>
      <c r="T343" s="139" t="e">
        <f>T341-T326</f>
        <v>#N/A</v>
      </c>
      <c r="U343" s="139"/>
      <c r="V343" s="139">
        <f>V341-V326</f>
        <v>929686</v>
      </c>
      <c r="W343" s="139"/>
      <c r="X343" s="139">
        <f>X341-X326</f>
        <v>1129686</v>
      </c>
      <c r="Y343" s="53"/>
      <c r="Z343" s="139">
        <f t="shared" si="120"/>
        <v>200000</v>
      </c>
      <c r="AA343" s="139"/>
      <c r="AB343" s="297">
        <f t="shared" si="138"/>
        <v>0.21512639751485985</v>
      </c>
      <c r="AC343" s="262"/>
      <c r="AD343" s="139">
        <f t="shared" si="134"/>
        <v>5000</v>
      </c>
      <c r="AE343" s="139"/>
      <c r="AF343" s="297">
        <f t="shared" si="139"/>
        <v>4.445685284603984E-3</v>
      </c>
      <c r="AG343" s="139"/>
      <c r="AH343" s="139">
        <f t="shared" si="135"/>
        <v>213000</v>
      </c>
      <c r="AI343" s="139"/>
      <c r="AJ343" s="297">
        <f t="shared" si="140"/>
        <v>0.23235873570666499</v>
      </c>
      <c r="AK343" s="262"/>
      <c r="AL343" s="139">
        <f t="shared" si="123"/>
        <v>220077</v>
      </c>
      <c r="AM343" s="139"/>
      <c r="AN343" s="297">
        <f t="shared" si="141"/>
        <v>0.24194681451041045</v>
      </c>
      <c r="AP343" s="139" t="str">
        <f t="shared" si="124"/>
        <v/>
      </c>
      <c r="AQ343" s="139"/>
      <c r="AR343" s="297" t="e">
        <f t="shared" si="142"/>
        <v>#N/A</v>
      </c>
      <c r="AS343" s="139"/>
      <c r="AT343" s="139" t="str">
        <f t="shared" si="125"/>
        <v/>
      </c>
      <c r="AU343" s="139"/>
      <c r="AV343" s="297" t="e">
        <f t="shared" si="143"/>
        <v>#N/A</v>
      </c>
      <c r="AW343" s="139"/>
      <c r="AX343" s="139">
        <f t="shared" si="136"/>
        <v>13000</v>
      </c>
      <c r="AY343" s="139"/>
      <c r="AZ343" s="297">
        <f t="shared" si="144"/>
        <v>1.4181519080688432E-2</v>
      </c>
      <c r="BA343" s="139"/>
      <c r="BB343" s="139">
        <f t="shared" si="137"/>
        <v>-195000</v>
      </c>
      <c r="BC343" s="139"/>
      <c r="BD343" s="297">
        <f t="shared" si="145"/>
        <v>-0.17338172609955138</v>
      </c>
      <c r="BE343" s="139"/>
      <c r="BF343" s="139">
        <f t="shared" si="128"/>
        <v>20077</v>
      </c>
      <c r="BG343" s="139"/>
      <c r="BH343" s="297">
        <f t="shared" si="146"/>
        <v>2.2072121098186237E-2</v>
      </c>
      <c r="BJ343" s="139" t="str">
        <f t="shared" si="129"/>
        <v/>
      </c>
      <c r="BK343" s="139"/>
      <c r="BL343" s="297" t="e">
        <f t="shared" si="147"/>
        <v>#N/A</v>
      </c>
      <c r="BM343" s="139"/>
    </row>
    <row r="344" spans="2:65" ht="15.75" customHeight="1">
      <c r="B344" s="365"/>
      <c r="C344" s="23"/>
      <c r="D344" s="101"/>
      <c r="E344" s="101"/>
      <c r="F344" s="101"/>
      <c r="G344" s="101"/>
      <c r="H344" s="101" t="s">
        <v>317</v>
      </c>
      <c r="I344" s="101"/>
      <c r="J344" s="101"/>
      <c r="K344" s="27"/>
      <c r="L344" s="102"/>
      <c r="M344" s="207"/>
      <c r="N344" s="139">
        <v>791000</v>
      </c>
      <c r="O344" s="123"/>
      <c r="P344" s="139">
        <v>791000</v>
      </c>
      <c r="Q344" s="139"/>
      <c r="R344" s="139">
        <v>791000</v>
      </c>
      <c r="S344" s="139"/>
      <c r="T344" s="139">
        <v>791000</v>
      </c>
      <c r="U344" s="139"/>
      <c r="V344" s="139">
        <v>791000</v>
      </c>
      <c r="W344" s="139"/>
      <c r="X344" s="139">
        <v>791000</v>
      </c>
      <c r="Y344" s="53"/>
      <c r="Z344" s="139">
        <f t="shared" si="120"/>
        <v>0</v>
      </c>
      <c r="AA344" s="139"/>
      <c r="AB344" s="297">
        <f t="shared" si="138"/>
        <v>0</v>
      </c>
      <c r="AC344" s="262"/>
      <c r="AD344" s="139">
        <f t="shared" si="134"/>
        <v>0</v>
      </c>
      <c r="AE344" s="139"/>
      <c r="AF344" s="297">
        <f t="shared" si="139"/>
        <v>0</v>
      </c>
      <c r="AG344" s="139"/>
      <c r="AH344" s="139">
        <f t="shared" si="135"/>
        <v>0</v>
      </c>
      <c r="AI344" s="139"/>
      <c r="AJ344" s="297">
        <f t="shared" si="140"/>
        <v>0</v>
      </c>
      <c r="AK344" s="262"/>
      <c r="AL344" s="139">
        <f t="shared" si="123"/>
        <v>0</v>
      </c>
      <c r="AM344" s="139"/>
      <c r="AN344" s="297">
        <f t="shared" si="141"/>
        <v>0</v>
      </c>
      <c r="AP344" s="139">
        <f t="shared" si="124"/>
        <v>0</v>
      </c>
      <c r="AQ344" s="139"/>
      <c r="AR344" s="297">
        <f t="shared" si="142"/>
        <v>0</v>
      </c>
      <c r="AS344" s="139"/>
      <c r="AT344" s="139">
        <f t="shared" si="125"/>
        <v>0</v>
      </c>
      <c r="AU344" s="139"/>
      <c r="AV344" s="297">
        <f t="shared" si="143"/>
        <v>0</v>
      </c>
      <c r="AW344" s="139"/>
      <c r="AX344" s="139">
        <f t="shared" si="136"/>
        <v>0</v>
      </c>
      <c r="AY344" s="139"/>
      <c r="AZ344" s="297">
        <f t="shared" si="144"/>
        <v>0</v>
      </c>
      <c r="BA344" s="139"/>
      <c r="BB344" s="139">
        <f t="shared" si="137"/>
        <v>0</v>
      </c>
      <c r="BC344" s="139"/>
      <c r="BD344" s="297">
        <f t="shared" si="145"/>
        <v>0</v>
      </c>
      <c r="BE344" s="139"/>
      <c r="BF344" s="139">
        <f t="shared" si="128"/>
        <v>0</v>
      </c>
      <c r="BG344" s="139"/>
      <c r="BH344" s="297">
        <f t="shared" si="146"/>
        <v>0</v>
      </c>
      <c r="BJ344" s="139">
        <f t="shared" si="129"/>
        <v>0</v>
      </c>
      <c r="BK344" s="139"/>
      <c r="BL344" s="297">
        <f t="shared" si="147"/>
        <v>0</v>
      </c>
      <c r="BM344" s="139"/>
    </row>
    <row r="345" spans="2:65" ht="15.75" customHeight="1">
      <c r="B345" s="365"/>
      <c r="C345" s="39"/>
      <c r="D345" s="101"/>
      <c r="E345" s="22"/>
      <c r="F345" s="101"/>
      <c r="G345" s="101"/>
      <c r="H345" s="101"/>
      <c r="I345" s="101"/>
      <c r="J345" s="125"/>
      <c r="K345" s="127"/>
      <c r="L345" s="40"/>
      <c r="M345" s="207"/>
      <c r="N345" s="207"/>
      <c r="O345" s="123"/>
      <c r="P345" s="207"/>
      <c r="Q345" s="207"/>
      <c r="R345" s="237"/>
      <c r="S345" s="237"/>
      <c r="T345" s="237"/>
      <c r="U345" s="207"/>
      <c r="V345" s="237"/>
      <c r="W345" s="237"/>
      <c r="X345" s="237"/>
      <c r="Y345" s="237"/>
      <c r="Z345" s="139" t="str">
        <f t="shared" si="120"/>
        <v/>
      </c>
      <c r="AA345" s="207"/>
      <c r="AB345" s="297" t="str">
        <f t="shared" si="138"/>
        <v/>
      </c>
      <c r="AC345" s="262"/>
      <c r="AD345" s="139" t="str">
        <f t="shared" si="134"/>
        <v/>
      </c>
      <c r="AE345" s="207"/>
      <c r="AF345" s="297" t="str">
        <f t="shared" si="139"/>
        <v/>
      </c>
      <c r="AG345" s="207"/>
      <c r="AH345" s="139" t="str">
        <f t="shared" si="135"/>
        <v/>
      </c>
      <c r="AI345" s="207"/>
      <c r="AJ345" s="297" t="str">
        <f t="shared" si="140"/>
        <v/>
      </c>
      <c r="AK345" s="262"/>
      <c r="AL345" s="139" t="str">
        <f t="shared" si="123"/>
        <v/>
      </c>
      <c r="AM345" s="207"/>
      <c r="AN345" s="297" t="str">
        <f t="shared" si="141"/>
        <v/>
      </c>
      <c r="AP345" s="139" t="str">
        <f t="shared" si="124"/>
        <v/>
      </c>
      <c r="AQ345" s="207"/>
      <c r="AR345" s="297" t="str">
        <f t="shared" si="142"/>
        <v/>
      </c>
      <c r="AS345" s="207"/>
      <c r="AT345" s="139" t="str">
        <f t="shared" si="125"/>
        <v/>
      </c>
      <c r="AU345" s="207"/>
      <c r="AV345" s="297" t="str">
        <f t="shared" si="143"/>
        <v/>
      </c>
      <c r="AW345" s="207"/>
      <c r="AX345" s="139" t="str">
        <f t="shared" si="136"/>
        <v/>
      </c>
      <c r="AY345" s="207"/>
      <c r="AZ345" s="297" t="str">
        <f t="shared" si="144"/>
        <v/>
      </c>
      <c r="BA345" s="207"/>
      <c r="BB345" s="139" t="str">
        <f t="shared" si="137"/>
        <v/>
      </c>
      <c r="BC345" s="207"/>
      <c r="BD345" s="297" t="str">
        <f t="shared" si="145"/>
        <v/>
      </c>
      <c r="BE345" s="207"/>
      <c r="BF345" s="139" t="str">
        <f t="shared" si="128"/>
        <v/>
      </c>
      <c r="BG345" s="207"/>
      <c r="BH345" s="297" t="str">
        <f t="shared" si="146"/>
        <v/>
      </c>
      <c r="BJ345" s="139" t="str">
        <f t="shared" si="129"/>
        <v/>
      </c>
      <c r="BK345" s="207"/>
      <c r="BL345" s="297" t="str">
        <f t="shared" si="147"/>
        <v/>
      </c>
      <c r="BM345" s="207"/>
    </row>
    <row r="346" spans="2:65" ht="15.75" customHeight="1">
      <c r="B346" s="365"/>
      <c r="C346" s="39"/>
      <c r="D346" s="101"/>
      <c r="E346" s="22"/>
      <c r="F346" s="101"/>
      <c r="G346" s="125"/>
      <c r="H346" s="101"/>
      <c r="I346" s="101"/>
      <c r="J346" s="125"/>
      <c r="K346" s="127"/>
      <c r="L346" s="40"/>
      <c r="M346" s="207"/>
      <c r="N346" s="207"/>
      <c r="O346" s="123"/>
      <c r="P346" s="207"/>
      <c r="Q346" s="207"/>
      <c r="R346" s="139"/>
      <c r="S346" s="139"/>
      <c r="T346" s="139"/>
      <c r="U346" s="207"/>
      <c r="V346" s="139"/>
      <c r="W346" s="139"/>
      <c r="X346" s="139"/>
      <c r="Y346" s="53"/>
      <c r="Z346" s="139" t="str">
        <f t="shared" si="120"/>
        <v/>
      </c>
      <c r="AA346" s="207"/>
      <c r="AB346" s="297" t="str">
        <f t="shared" si="138"/>
        <v/>
      </c>
      <c r="AC346" s="262"/>
      <c r="AD346" s="139" t="str">
        <f t="shared" si="134"/>
        <v/>
      </c>
      <c r="AE346" s="207"/>
      <c r="AF346" s="297" t="str">
        <f t="shared" si="139"/>
        <v/>
      </c>
      <c r="AG346" s="207"/>
      <c r="AH346" s="139" t="str">
        <f t="shared" si="135"/>
        <v/>
      </c>
      <c r="AI346" s="207"/>
      <c r="AJ346" s="297" t="str">
        <f t="shared" si="140"/>
        <v/>
      </c>
      <c r="AK346" s="262"/>
      <c r="AL346" s="139" t="str">
        <f t="shared" si="123"/>
        <v/>
      </c>
      <c r="AM346" s="207"/>
      <c r="AN346" s="297" t="str">
        <f t="shared" si="141"/>
        <v/>
      </c>
      <c r="AP346" s="139" t="str">
        <f t="shared" si="124"/>
        <v/>
      </c>
      <c r="AQ346" s="207"/>
      <c r="AR346" s="297" t="str">
        <f t="shared" si="142"/>
        <v/>
      </c>
      <c r="AS346" s="207"/>
      <c r="AT346" s="139" t="str">
        <f t="shared" si="125"/>
        <v/>
      </c>
      <c r="AU346" s="207"/>
      <c r="AV346" s="297" t="str">
        <f t="shared" si="143"/>
        <v/>
      </c>
      <c r="AW346" s="207"/>
      <c r="AX346" s="139" t="str">
        <f t="shared" si="136"/>
        <v/>
      </c>
      <c r="AY346" s="207"/>
      <c r="AZ346" s="297" t="str">
        <f t="shared" si="144"/>
        <v/>
      </c>
      <c r="BA346" s="207"/>
      <c r="BB346" s="139" t="str">
        <f t="shared" si="137"/>
        <v/>
      </c>
      <c r="BC346" s="207"/>
      <c r="BD346" s="297" t="str">
        <f t="shared" si="145"/>
        <v/>
      </c>
      <c r="BE346" s="207"/>
      <c r="BF346" s="139" t="str">
        <f t="shared" si="128"/>
        <v/>
      </c>
      <c r="BG346" s="207"/>
      <c r="BH346" s="297" t="str">
        <f t="shared" si="146"/>
        <v/>
      </c>
      <c r="BJ346" s="139" t="str">
        <f t="shared" si="129"/>
        <v/>
      </c>
      <c r="BK346" s="207"/>
      <c r="BL346" s="297" t="str">
        <f t="shared" si="147"/>
        <v/>
      </c>
      <c r="BM346" s="207"/>
    </row>
    <row r="347" spans="2:65" ht="15.75" customHeight="1">
      <c r="B347" s="365"/>
      <c r="C347" s="39"/>
      <c r="D347" s="101"/>
      <c r="E347" s="22"/>
      <c r="F347" s="101"/>
      <c r="G347" s="101"/>
      <c r="H347" s="101"/>
      <c r="I347" s="101"/>
      <c r="J347" s="125"/>
      <c r="K347" s="127"/>
      <c r="L347" s="40"/>
      <c r="M347" s="207"/>
      <c r="N347" s="207"/>
      <c r="O347" s="123"/>
      <c r="P347" s="207"/>
      <c r="Q347" s="207"/>
      <c r="R347" s="237"/>
      <c r="S347" s="237"/>
      <c r="T347" s="237"/>
      <c r="U347" s="207"/>
      <c r="V347" s="237"/>
      <c r="W347" s="237"/>
      <c r="X347" s="237"/>
      <c r="Y347" s="237"/>
      <c r="Z347" s="139" t="str">
        <f t="shared" si="120"/>
        <v/>
      </c>
      <c r="AA347" s="207"/>
      <c r="AB347" s="297" t="str">
        <f t="shared" si="138"/>
        <v/>
      </c>
      <c r="AC347" s="262"/>
      <c r="AD347" s="139" t="str">
        <f t="shared" si="134"/>
        <v/>
      </c>
      <c r="AE347" s="207"/>
      <c r="AF347" s="297" t="str">
        <f t="shared" si="139"/>
        <v/>
      </c>
      <c r="AG347" s="207"/>
      <c r="AH347" s="139" t="str">
        <f t="shared" si="135"/>
        <v/>
      </c>
      <c r="AI347" s="207"/>
      <c r="AJ347" s="297" t="str">
        <f t="shared" si="140"/>
        <v/>
      </c>
      <c r="AK347" s="262"/>
      <c r="AL347" s="139" t="str">
        <f t="shared" si="123"/>
        <v/>
      </c>
      <c r="AM347" s="207"/>
      <c r="AN347" s="297" t="str">
        <f t="shared" si="141"/>
        <v/>
      </c>
      <c r="AP347" s="139" t="str">
        <f t="shared" si="124"/>
        <v/>
      </c>
      <c r="AQ347" s="207"/>
      <c r="AR347" s="297" t="str">
        <f t="shared" si="142"/>
        <v/>
      </c>
      <c r="AS347" s="207"/>
      <c r="AT347" s="139" t="str">
        <f t="shared" si="125"/>
        <v/>
      </c>
      <c r="AU347" s="207"/>
      <c r="AV347" s="297" t="str">
        <f t="shared" si="143"/>
        <v/>
      </c>
      <c r="AW347" s="207"/>
      <c r="AX347" s="139" t="str">
        <f t="shared" si="136"/>
        <v/>
      </c>
      <c r="AY347" s="207"/>
      <c r="AZ347" s="297" t="str">
        <f t="shared" si="144"/>
        <v/>
      </c>
      <c r="BA347" s="207"/>
      <c r="BB347" s="139" t="str">
        <f t="shared" si="137"/>
        <v/>
      </c>
      <c r="BC347" s="207"/>
      <c r="BD347" s="297" t="str">
        <f t="shared" si="145"/>
        <v/>
      </c>
      <c r="BE347" s="207"/>
      <c r="BF347" s="139" t="str">
        <f t="shared" si="128"/>
        <v/>
      </c>
      <c r="BG347" s="207"/>
      <c r="BH347" s="297" t="str">
        <f t="shared" si="146"/>
        <v/>
      </c>
      <c r="BJ347" s="139" t="str">
        <f t="shared" si="129"/>
        <v/>
      </c>
      <c r="BK347" s="207"/>
      <c r="BL347" s="297" t="str">
        <f t="shared" si="147"/>
        <v/>
      </c>
      <c r="BM347" s="207"/>
    </row>
    <row r="348" spans="2:65" ht="15.75" customHeight="1">
      <c r="B348" s="365"/>
      <c r="C348" s="101" t="s">
        <v>292</v>
      </c>
      <c r="D348" s="101"/>
      <c r="E348" s="101"/>
      <c r="F348" s="101"/>
      <c r="G348" s="101"/>
      <c r="H348" s="101"/>
      <c r="I348" s="101"/>
      <c r="J348" s="101"/>
      <c r="K348" s="27"/>
      <c r="L348" s="102"/>
      <c r="M348" s="207"/>
      <c r="N348" s="139">
        <f>N341</f>
        <v>1707686</v>
      </c>
      <c r="O348" s="111"/>
      <c r="P348" s="139">
        <f>P341</f>
        <v>1915686</v>
      </c>
      <c r="Q348" s="139"/>
      <c r="R348" s="139">
        <f>R341</f>
        <v>1700609</v>
      </c>
      <c r="S348" s="139"/>
      <c r="T348" s="139" t="e">
        <f>T341</f>
        <v>#N/A</v>
      </c>
      <c r="U348" s="139"/>
      <c r="V348" s="139">
        <f>V341</f>
        <v>1720686</v>
      </c>
      <c r="W348" s="139"/>
      <c r="X348" s="139">
        <f>X341</f>
        <v>1920686</v>
      </c>
      <c r="Y348" s="53"/>
      <c r="Z348" s="139">
        <f t="shared" si="120"/>
        <v>200000</v>
      </c>
      <c r="AA348" s="139"/>
      <c r="AB348" s="297">
        <f t="shared" si="138"/>
        <v>0.11623271183702322</v>
      </c>
      <c r="AC348" s="262"/>
      <c r="AD348" s="139">
        <f t="shared" si="134"/>
        <v>5000</v>
      </c>
      <c r="AE348" s="139"/>
      <c r="AF348" s="297">
        <f t="shared" si="139"/>
        <v>2.6100310802501525E-3</v>
      </c>
      <c r="AG348" s="139"/>
      <c r="AH348" s="139">
        <f t="shared" si="135"/>
        <v>213000</v>
      </c>
      <c r="AI348" s="139"/>
      <c r="AJ348" s="297">
        <f t="shared" si="140"/>
        <v>0.12473019044484768</v>
      </c>
      <c r="AK348" s="262"/>
      <c r="AL348" s="139">
        <f t="shared" si="123"/>
        <v>220077</v>
      </c>
      <c r="AM348" s="139"/>
      <c r="AN348" s="297">
        <f t="shared" si="141"/>
        <v>0.12941069934358818</v>
      </c>
      <c r="AP348" s="139" t="str">
        <f t="shared" si="124"/>
        <v/>
      </c>
      <c r="AQ348" s="139"/>
      <c r="AR348" s="297" t="e">
        <f t="shared" si="142"/>
        <v>#N/A</v>
      </c>
      <c r="AS348" s="139"/>
      <c r="AT348" s="139" t="str">
        <f t="shared" si="125"/>
        <v/>
      </c>
      <c r="AU348" s="139"/>
      <c r="AV348" s="297" t="e">
        <f t="shared" si="143"/>
        <v>#N/A</v>
      </c>
      <c r="AW348" s="139"/>
      <c r="AX348" s="139">
        <f t="shared" si="136"/>
        <v>13000</v>
      </c>
      <c r="AY348" s="139"/>
      <c r="AZ348" s="297">
        <f t="shared" si="144"/>
        <v>7.6126407313756861E-3</v>
      </c>
      <c r="BA348" s="139"/>
      <c r="BB348" s="139">
        <f t="shared" si="137"/>
        <v>-195000</v>
      </c>
      <c r="BC348" s="139"/>
      <c r="BD348" s="297">
        <f t="shared" si="145"/>
        <v>-0.10179121212975406</v>
      </c>
      <c r="BE348" s="139"/>
      <c r="BF348" s="139">
        <f t="shared" si="128"/>
        <v>20077</v>
      </c>
      <c r="BG348" s="139"/>
      <c r="BH348" s="297">
        <f t="shared" si="146"/>
        <v>1.1805770756240896E-2</v>
      </c>
      <c r="BJ348" s="139" t="str">
        <f t="shared" si="129"/>
        <v/>
      </c>
      <c r="BK348" s="139"/>
      <c r="BL348" s="297" t="e">
        <f t="shared" si="147"/>
        <v>#N/A</v>
      </c>
      <c r="BM348" s="139"/>
    </row>
    <row r="349" spans="2:65" ht="15.75" customHeight="1">
      <c r="B349" s="365"/>
      <c r="C349" s="101"/>
      <c r="D349" s="101"/>
      <c r="E349" s="101"/>
      <c r="F349" s="101"/>
      <c r="G349" s="101"/>
      <c r="H349" s="101"/>
      <c r="I349" s="101"/>
      <c r="J349" s="101"/>
      <c r="K349" s="27"/>
      <c r="L349" s="102"/>
      <c r="M349" s="207"/>
      <c r="N349" s="164"/>
      <c r="O349" s="111"/>
      <c r="P349" s="164"/>
      <c r="Q349" s="164"/>
      <c r="R349" s="164"/>
      <c r="S349" s="164"/>
      <c r="T349" s="164"/>
      <c r="U349" s="164"/>
      <c r="V349" s="164"/>
      <c r="W349" s="164"/>
      <c r="X349" s="164"/>
      <c r="Y349" s="398"/>
      <c r="Z349" s="139" t="str">
        <f t="shared" si="120"/>
        <v/>
      </c>
      <c r="AA349" s="164"/>
      <c r="AB349" s="297" t="str">
        <f t="shared" si="138"/>
        <v/>
      </c>
      <c r="AC349" s="262"/>
      <c r="AD349" s="139" t="str">
        <f t="shared" si="134"/>
        <v/>
      </c>
      <c r="AE349" s="164"/>
      <c r="AF349" s="297" t="str">
        <f t="shared" si="139"/>
        <v/>
      </c>
      <c r="AG349" s="164"/>
      <c r="AH349" s="139" t="str">
        <f t="shared" si="135"/>
        <v/>
      </c>
      <c r="AI349" s="164"/>
      <c r="AJ349" s="297" t="str">
        <f t="shared" si="140"/>
        <v/>
      </c>
      <c r="AK349" s="262"/>
      <c r="AL349" s="139" t="str">
        <f t="shared" si="123"/>
        <v/>
      </c>
      <c r="AM349" s="164"/>
      <c r="AN349" s="297" t="str">
        <f t="shared" si="141"/>
        <v/>
      </c>
      <c r="AP349" s="139" t="str">
        <f t="shared" si="124"/>
        <v/>
      </c>
      <c r="AQ349" s="164"/>
      <c r="AR349" s="297" t="str">
        <f t="shared" si="142"/>
        <v/>
      </c>
      <c r="AS349" s="164"/>
      <c r="AT349" s="139" t="str">
        <f t="shared" si="125"/>
        <v/>
      </c>
      <c r="AU349" s="164"/>
      <c r="AV349" s="297" t="str">
        <f t="shared" si="143"/>
        <v/>
      </c>
      <c r="AW349" s="164"/>
      <c r="AX349" s="139" t="str">
        <f t="shared" si="136"/>
        <v/>
      </c>
      <c r="AY349" s="164"/>
      <c r="AZ349" s="297" t="str">
        <f t="shared" si="144"/>
        <v/>
      </c>
      <c r="BA349" s="164"/>
      <c r="BB349" s="139" t="str">
        <f t="shared" si="137"/>
        <v/>
      </c>
      <c r="BC349" s="164"/>
      <c r="BD349" s="297" t="str">
        <f t="shared" si="145"/>
        <v/>
      </c>
      <c r="BE349" s="164"/>
      <c r="BF349" s="139" t="str">
        <f t="shared" si="128"/>
        <v/>
      </c>
      <c r="BG349" s="164"/>
      <c r="BH349" s="297" t="str">
        <f t="shared" si="146"/>
        <v/>
      </c>
      <c r="BJ349" s="139" t="str">
        <f t="shared" si="129"/>
        <v/>
      </c>
      <c r="BK349" s="164"/>
      <c r="BL349" s="297" t="str">
        <f t="shared" si="147"/>
        <v/>
      </c>
      <c r="BM349" s="164"/>
    </row>
    <row r="350" spans="2:65" ht="15.75" customHeight="1">
      <c r="B350" s="365"/>
      <c r="C350" s="101" t="s">
        <v>293</v>
      </c>
      <c r="D350" s="101"/>
      <c r="E350" s="101"/>
      <c r="F350" s="101"/>
      <c r="G350" s="101"/>
      <c r="H350" s="101"/>
      <c r="I350" s="101"/>
      <c r="J350" s="101"/>
      <c r="K350" s="27"/>
      <c r="L350" s="102"/>
      <c r="M350" s="207"/>
      <c r="N350" s="139">
        <f>N342</f>
        <v>1707686</v>
      </c>
      <c r="O350" s="111"/>
      <c r="P350" s="139">
        <f>P342</f>
        <v>1915686</v>
      </c>
      <c r="Q350" s="139"/>
      <c r="R350" s="139">
        <f>R342</f>
        <v>1700609</v>
      </c>
      <c r="S350" s="139"/>
      <c r="T350" s="139" t="e">
        <f>T342</f>
        <v>#N/A</v>
      </c>
      <c r="U350" s="139"/>
      <c r="V350" s="139">
        <f>V342</f>
        <v>1720686</v>
      </c>
      <c r="W350" s="139"/>
      <c r="X350" s="139">
        <f>X342</f>
        <v>1920686</v>
      </c>
      <c r="Y350" s="53"/>
      <c r="Z350" s="139">
        <f t="shared" si="120"/>
        <v>200000</v>
      </c>
      <c r="AA350" s="139"/>
      <c r="AB350" s="297">
        <f t="shared" si="138"/>
        <v>0.11623271183702322</v>
      </c>
      <c r="AC350" s="262"/>
      <c r="AD350" s="139">
        <f t="shared" si="134"/>
        <v>5000</v>
      </c>
      <c r="AE350" s="139"/>
      <c r="AF350" s="297">
        <f t="shared" si="139"/>
        <v>2.6100310802501525E-3</v>
      </c>
      <c r="AG350" s="139"/>
      <c r="AH350" s="139">
        <f t="shared" si="135"/>
        <v>213000</v>
      </c>
      <c r="AI350" s="139"/>
      <c r="AJ350" s="297">
        <f t="shared" si="140"/>
        <v>0.12473019044484768</v>
      </c>
      <c r="AK350" s="262"/>
      <c r="AL350" s="139">
        <f t="shared" si="123"/>
        <v>220077</v>
      </c>
      <c r="AM350" s="139"/>
      <c r="AN350" s="297">
        <f t="shared" si="141"/>
        <v>0.12941069934358818</v>
      </c>
      <c r="AP350" s="139" t="str">
        <f t="shared" si="124"/>
        <v/>
      </c>
      <c r="AQ350" s="139"/>
      <c r="AR350" s="297" t="e">
        <f t="shared" si="142"/>
        <v>#N/A</v>
      </c>
      <c r="AS350" s="139"/>
      <c r="AT350" s="139" t="str">
        <f t="shared" si="125"/>
        <v/>
      </c>
      <c r="AU350" s="139"/>
      <c r="AV350" s="297" t="e">
        <f t="shared" si="143"/>
        <v>#N/A</v>
      </c>
      <c r="AW350" s="139"/>
      <c r="AX350" s="139">
        <f t="shared" si="136"/>
        <v>13000</v>
      </c>
      <c r="AY350" s="139"/>
      <c r="AZ350" s="297">
        <f t="shared" si="144"/>
        <v>7.6126407313756861E-3</v>
      </c>
      <c r="BA350" s="139"/>
      <c r="BB350" s="139">
        <f t="shared" si="137"/>
        <v>-195000</v>
      </c>
      <c r="BC350" s="139"/>
      <c r="BD350" s="297">
        <f t="shared" si="145"/>
        <v>-0.10179121212975406</v>
      </c>
      <c r="BE350" s="139"/>
      <c r="BF350" s="139">
        <f t="shared" si="128"/>
        <v>20077</v>
      </c>
      <c r="BG350" s="139"/>
      <c r="BH350" s="297">
        <f t="shared" si="146"/>
        <v>1.1805770756240896E-2</v>
      </c>
      <c r="BJ350" s="139" t="str">
        <f t="shared" si="129"/>
        <v/>
      </c>
      <c r="BK350" s="139"/>
      <c r="BL350" s="297" t="e">
        <f t="shared" si="147"/>
        <v>#N/A</v>
      </c>
      <c r="BM350" s="139"/>
    </row>
    <row r="351" spans="2:65" ht="15.75" customHeight="1">
      <c r="B351" s="365"/>
      <c r="C351" s="101"/>
      <c r="D351" s="101"/>
      <c r="E351" s="101"/>
      <c r="F351" s="101"/>
      <c r="G351" s="101"/>
      <c r="H351" s="101"/>
      <c r="I351" s="101"/>
      <c r="J351" s="101"/>
      <c r="K351" s="27"/>
      <c r="L351" s="102"/>
      <c r="M351" s="207"/>
      <c r="N351" s="139"/>
      <c r="O351" s="111"/>
      <c r="P351" s="139"/>
      <c r="Q351" s="139"/>
      <c r="R351" s="139"/>
      <c r="S351" s="139"/>
      <c r="T351" s="139"/>
      <c r="U351" s="139"/>
      <c r="V351" s="139"/>
      <c r="W351" s="139"/>
      <c r="X351" s="139"/>
      <c r="Y351" s="53"/>
      <c r="Z351" s="139" t="str">
        <f t="shared" si="120"/>
        <v/>
      </c>
      <c r="AA351" s="139"/>
      <c r="AB351" s="297" t="str">
        <f t="shared" si="138"/>
        <v/>
      </c>
      <c r="AC351" s="262"/>
      <c r="AD351" s="139" t="str">
        <f t="shared" si="134"/>
        <v/>
      </c>
      <c r="AE351" s="139"/>
      <c r="AF351" s="297" t="str">
        <f t="shared" si="139"/>
        <v/>
      </c>
      <c r="AG351" s="139"/>
      <c r="AH351" s="139" t="str">
        <f t="shared" si="135"/>
        <v/>
      </c>
      <c r="AI351" s="139"/>
      <c r="AJ351" s="297" t="str">
        <f t="shared" si="140"/>
        <v/>
      </c>
      <c r="AK351" s="262"/>
      <c r="AL351" s="139" t="str">
        <f t="shared" si="123"/>
        <v/>
      </c>
      <c r="AM351" s="139"/>
      <c r="AN351" s="297" t="str">
        <f t="shared" si="141"/>
        <v/>
      </c>
      <c r="AP351" s="139" t="str">
        <f t="shared" si="124"/>
        <v/>
      </c>
      <c r="AQ351" s="139"/>
      <c r="AR351" s="297" t="str">
        <f t="shared" si="142"/>
        <v/>
      </c>
      <c r="AS351" s="139"/>
      <c r="AT351" s="139" t="str">
        <f t="shared" si="125"/>
        <v/>
      </c>
      <c r="AU351" s="139"/>
      <c r="AV351" s="297" t="str">
        <f t="shared" si="143"/>
        <v/>
      </c>
      <c r="AW351" s="139"/>
      <c r="AX351" s="139" t="str">
        <f t="shared" si="136"/>
        <v/>
      </c>
      <c r="AY351" s="139"/>
      <c r="AZ351" s="297" t="str">
        <f t="shared" si="144"/>
        <v/>
      </c>
      <c r="BA351" s="139"/>
      <c r="BB351" s="139" t="str">
        <f t="shared" si="137"/>
        <v/>
      </c>
      <c r="BC351" s="139"/>
      <c r="BD351" s="297" t="str">
        <f t="shared" si="145"/>
        <v/>
      </c>
      <c r="BE351" s="139"/>
      <c r="BF351" s="139" t="str">
        <f t="shared" si="128"/>
        <v/>
      </c>
      <c r="BG351" s="139"/>
      <c r="BH351" s="297" t="str">
        <f t="shared" si="146"/>
        <v/>
      </c>
      <c r="BJ351" s="139" t="str">
        <f t="shared" si="129"/>
        <v/>
      </c>
      <c r="BK351" s="139"/>
      <c r="BL351" s="297" t="str">
        <f t="shared" si="147"/>
        <v/>
      </c>
      <c r="BM351" s="139"/>
    </row>
    <row r="352" spans="2:65" ht="15.75" customHeight="1">
      <c r="B352" s="365"/>
      <c r="C352" s="101"/>
      <c r="D352" s="101"/>
      <c r="E352" s="101"/>
      <c r="F352" s="101"/>
      <c r="G352" s="101"/>
      <c r="H352" s="101"/>
      <c r="I352" s="101"/>
      <c r="J352" s="101"/>
      <c r="K352" s="27"/>
      <c r="L352" s="102"/>
      <c r="M352" s="207"/>
      <c r="N352" s="139"/>
      <c r="O352" s="111"/>
      <c r="P352" s="139"/>
      <c r="Q352" s="139"/>
      <c r="R352" s="139"/>
      <c r="S352" s="139"/>
      <c r="T352" s="139"/>
      <c r="U352" s="139"/>
      <c r="V352" s="139"/>
      <c r="W352" s="139"/>
      <c r="X352" s="139"/>
      <c r="Y352" s="53"/>
      <c r="Z352" s="139" t="str">
        <f t="shared" si="120"/>
        <v/>
      </c>
      <c r="AA352" s="139"/>
      <c r="AB352" s="297" t="str">
        <f t="shared" si="138"/>
        <v/>
      </c>
      <c r="AC352" s="262"/>
      <c r="AD352" s="139" t="str">
        <f t="shared" si="134"/>
        <v/>
      </c>
      <c r="AE352" s="139"/>
      <c r="AF352" s="297" t="str">
        <f t="shared" si="139"/>
        <v/>
      </c>
      <c r="AG352" s="139"/>
      <c r="AH352" s="139" t="str">
        <f t="shared" si="135"/>
        <v/>
      </c>
      <c r="AI352" s="139"/>
      <c r="AJ352" s="297" t="str">
        <f t="shared" si="140"/>
        <v/>
      </c>
      <c r="AK352" s="262"/>
      <c r="AL352" s="139" t="str">
        <f t="shared" si="123"/>
        <v/>
      </c>
      <c r="AM352" s="139"/>
      <c r="AN352" s="297" t="str">
        <f t="shared" si="141"/>
        <v/>
      </c>
      <c r="AP352" s="139" t="str">
        <f t="shared" si="124"/>
        <v/>
      </c>
      <c r="AQ352" s="139"/>
      <c r="AR352" s="297" t="str">
        <f t="shared" si="142"/>
        <v/>
      </c>
      <c r="AS352" s="139"/>
      <c r="AT352" s="139" t="str">
        <f t="shared" si="125"/>
        <v/>
      </c>
      <c r="AU352" s="139"/>
      <c r="AV352" s="297" t="str">
        <f t="shared" si="143"/>
        <v/>
      </c>
      <c r="AW352" s="139"/>
      <c r="AX352" s="139" t="str">
        <f t="shared" si="136"/>
        <v/>
      </c>
      <c r="AY352" s="139"/>
      <c r="AZ352" s="297" t="str">
        <f t="shared" si="144"/>
        <v/>
      </c>
      <c r="BA352" s="139"/>
      <c r="BB352" s="139" t="str">
        <f t="shared" si="137"/>
        <v/>
      </c>
      <c r="BC352" s="139"/>
      <c r="BD352" s="297" t="str">
        <f t="shared" si="145"/>
        <v/>
      </c>
      <c r="BE352" s="139"/>
      <c r="BF352" s="139" t="str">
        <f t="shared" si="128"/>
        <v/>
      </c>
      <c r="BG352" s="139"/>
      <c r="BH352" s="297" t="str">
        <f t="shared" si="146"/>
        <v/>
      </c>
      <c r="BJ352" s="139" t="str">
        <f t="shared" si="129"/>
        <v/>
      </c>
      <c r="BK352" s="139"/>
      <c r="BL352" s="297" t="str">
        <f t="shared" si="147"/>
        <v/>
      </c>
      <c r="BM352" s="139"/>
    </row>
    <row r="353" spans="1:65" ht="15.75" customHeight="1">
      <c r="B353" s="365"/>
      <c r="C353" s="200"/>
      <c r="D353" s="211"/>
      <c r="E353" s="101"/>
      <c r="F353" s="101"/>
      <c r="G353" s="101"/>
      <c r="H353" s="101"/>
      <c r="I353" s="101"/>
      <c r="J353" s="101"/>
      <c r="K353" s="27"/>
      <c r="L353" s="102"/>
      <c r="M353" s="207"/>
      <c r="N353" s="139"/>
      <c r="O353" s="111"/>
      <c r="P353" s="139"/>
      <c r="Q353" s="139"/>
      <c r="R353" s="139"/>
      <c r="S353" s="139"/>
      <c r="T353" s="139"/>
      <c r="U353" s="139"/>
      <c r="V353" s="139"/>
      <c r="W353" s="139"/>
      <c r="X353" s="139"/>
      <c r="Y353" s="53"/>
      <c r="Z353" s="139" t="str">
        <f t="shared" si="120"/>
        <v/>
      </c>
      <c r="AA353" s="139"/>
      <c r="AB353" s="297" t="str">
        <f t="shared" si="138"/>
        <v/>
      </c>
      <c r="AC353" s="262"/>
      <c r="AD353" s="139" t="str">
        <f t="shared" si="134"/>
        <v/>
      </c>
      <c r="AE353" s="139"/>
      <c r="AF353" s="297" t="str">
        <f t="shared" si="139"/>
        <v/>
      </c>
      <c r="AG353" s="139"/>
      <c r="AH353" s="139" t="str">
        <f t="shared" si="135"/>
        <v/>
      </c>
      <c r="AI353" s="139"/>
      <c r="AJ353" s="297" t="str">
        <f t="shared" si="140"/>
        <v/>
      </c>
      <c r="AK353" s="262"/>
      <c r="AL353" s="139" t="str">
        <f t="shared" si="123"/>
        <v/>
      </c>
      <c r="AM353" s="139"/>
      <c r="AN353" s="297" t="str">
        <f t="shared" si="141"/>
        <v/>
      </c>
      <c r="AP353" s="139" t="str">
        <f t="shared" si="124"/>
        <v/>
      </c>
      <c r="AQ353" s="139"/>
      <c r="AR353" s="297" t="str">
        <f t="shared" si="142"/>
        <v/>
      </c>
      <c r="AS353" s="139"/>
      <c r="AT353" s="139" t="str">
        <f t="shared" si="125"/>
        <v/>
      </c>
      <c r="AU353" s="139"/>
      <c r="AV353" s="297" t="str">
        <f t="shared" si="143"/>
        <v/>
      </c>
      <c r="AW353" s="139"/>
      <c r="AX353" s="139" t="str">
        <f t="shared" si="136"/>
        <v/>
      </c>
      <c r="AY353" s="139"/>
      <c r="AZ353" s="297" t="str">
        <f t="shared" si="144"/>
        <v/>
      </c>
      <c r="BA353" s="139"/>
      <c r="BB353" s="139" t="str">
        <f t="shared" si="137"/>
        <v/>
      </c>
      <c r="BC353" s="139"/>
      <c r="BD353" s="297" t="str">
        <f t="shared" si="145"/>
        <v/>
      </c>
      <c r="BE353" s="139"/>
      <c r="BF353" s="139" t="str">
        <f t="shared" si="128"/>
        <v/>
      </c>
      <c r="BG353" s="139"/>
      <c r="BH353" s="297" t="str">
        <f t="shared" si="146"/>
        <v/>
      </c>
      <c r="BJ353" s="139" t="str">
        <f t="shared" si="129"/>
        <v/>
      </c>
      <c r="BK353" s="139"/>
      <c r="BL353" s="297" t="str">
        <f t="shared" si="147"/>
        <v/>
      </c>
      <c r="BM353" s="139"/>
    </row>
    <row r="354" spans="1:65" ht="15.75" customHeight="1">
      <c r="B354" s="365"/>
      <c r="C354" s="200"/>
      <c r="D354" s="211"/>
      <c r="E354" s="101"/>
      <c r="F354" s="101"/>
      <c r="G354" s="101"/>
      <c r="H354" s="101"/>
      <c r="I354" s="101"/>
      <c r="J354" s="101"/>
      <c r="K354" s="27"/>
      <c r="L354" s="102"/>
      <c r="M354" s="207"/>
      <c r="N354" s="207"/>
      <c r="O354" s="111"/>
      <c r="P354" s="207"/>
      <c r="Q354" s="207"/>
      <c r="R354" s="237"/>
      <c r="S354" s="237"/>
      <c r="T354" s="237"/>
      <c r="U354" s="207"/>
      <c r="V354" s="237"/>
      <c r="W354" s="237"/>
      <c r="X354" s="237"/>
      <c r="Y354" s="237"/>
      <c r="Z354" s="139" t="str">
        <f t="shared" si="120"/>
        <v/>
      </c>
      <c r="AA354" s="207"/>
      <c r="AB354" s="297" t="str">
        <f t="shared" si="138"/>
        <v/>
      </c>
      <c r="AC354" s="262"/>
      <c r="AD354" s="139" t="str">
        <f t="shared" si="134"/>
        <v/>
      </c>
      <c r="AE354" s="207"/>
      <c r="AF354" s="297" t="str">
        <f t="shared" si="139"/>
        <v/>
      </c>
      <c r="AG354" s="207"/>
      <c r="AH354" s="139" t="str">
        <f t="shared" si="135"/>
        <v/>
      </c>
      <c r="AI354" s="207"/>
      <c r="AJ354" s="297" t="str">
        <f t="shared" si="140"/>
        <v/>
      </c>
      <c r="AK354" s="262"/>
      <c r="AL354" s="139" t="str">
        <f t="shared" si="123"/>
        <v/>
      </c>
      <c r="AM354" s="207"/>
      <c r="AN354" s="297" t="str">
        <f t="shared" si="141"/>
        <v/>
      </c>
      <c r="AP354" s="139" t="str">
        <f t="shared" si="124"/>
        <v/>
      </c>
      <c r="AQ354" s="207"/>
      <c r="AR354" s="297" t="str">
        <f t="shared" si="142"/>
        <v/>
      </c>
      <c r="AS354" s="207"/>
      <c r="AT354" s="139" t="str">
        <f t="shared" si="125"/>
        <v/>
      </c>
      <c r="AU354" s="207"/>
      <c r="AV354" s="297" t="str">
        <f t="shared" si="143"/>
        <v/>
      </c>
      <c r="AW354" s="207"/>
      <c r="AX354" s="139" t="str">
        <f t="shared" si="136"/>
        <v/>
      </c>
      <c r="AY354" s="207"/>
      <c r="AZ354" s="297" t="str">
        <f t="shared" si="144"/>
        <v/>
      </c>
      <c r="BA354" s="207"/>
      <c r="BB354" s="139" t="str">
        <f t="shared" si="137"/>
        <v/>
      </c>
      <c r="BC354" s="207"/>
      <c r="BD354" s="297" t="str">
        <f t="shared" si="145"/>
        <v/>
      </c>
      <c r="BE354" s="207"/>
      <c r="BF354" s="139" t="str">
        <f t="shared" si="128"/>
        <v/>
      </c>
      <c r="BG354" s="207"/>
      <c r="BH354" s="297" t="str">
        <f t="shared" si="146"/>
        <v/>
      </c>
      <c r="BJ354" s="139" t="str">
        <f t="shared" si="129"/>
        <v/>
      </c>
      <c r="BK354" s="207"/>
      <c r="BL354" s="297" t="str">
        <f t="shared" si="147"/>
        <v/>
      </c>
      <c r="BM354" s="207"/>
    </row>
    <row r="355" spans="1:65" s="98" customFormat="1" ht="15.75" customHeight="1">
      <c r="A355" s="84"/>
      <c r="B355" s="368"/>
      <c r="C355" s="105"/>
      <c r="D355" s="105"/>
      <c r="E355" s="105"/>
      <c r="F355" s="105"/>
      <c r="G355" s="105"/>
      <c r="H355" s="105"/>
      <c r="I355" s="105"/>
      <c r="J355" s="105"/>
      <c r="K355" s="110"/>
      <c r="L355" s="106"/>
      <c r="M355" s="237"/>
      <c r="N355" s="237"/>
      <c r="O355" s="143"/>
      <c r="P355" s="237"/>
      <c r="Q355" s="237"/>
      <c r="R355" s="237"/>
      <c r="S355" s="237"/>
      <c r="T355" s="237"/>
      <c r="U355" s="237"/>
      <c r="V355" s="237"/>
      <c r="W355" s="237"/>
      <c r="X355" s="237"/>
      <c r="Y355" s="237"/>
      <c r="Z355" s="139" t="str">
        <f t="shared" si="120"/>
        <v/>
      </c>
      <c r="AA355" s="237"/>
      <c r="AB355" s="297" t="str">
        <f t="shared" si="138"/>
        <v/>
      </c>
      <c r="AC355" s="262"/>
      <c r="AD355" s="139" t="str">
        <f t="shared" si="134"/>
        <v/>
      </c>
      <c r="AE355" s="237"/>
      <c r="AF355" s="297" t="str">
        <f t="shared" si="139"/>
        <v/>
      </c>
      <c r="AG355" s="237"/>
      <c r="AH355" s="139" t="str">
        <f t="shared" si="135"/>
        <v/>
      </c>
      <c r="AI355" s="237"/>
      <c r="AJ355" s="297" t="str">
        <f t="shared" si="140"/>
        <v/>
      </c>
      <c r="AK355" s="262"/>
      <c r="AL355" s="139" t="str">
        <f t="shared" si="123"/>
        <v/>
      </c>
      <c r="AM355" s="237"/>
      <c r="AN355" s="297" t="str">
        <f t="shared" si="141"/>
        <v/>
      </c>
      <c r="AP355" s="139" t="str">
        <f t="shared" si="124"/>
        <v/>
      </c>
      <c r="AQ355" s="237"/>
      <c r="AR355" s="297" t="str">
        <f t="shared" si="142"/>
        <v/>
      </c>
      <c r="AS355" s="237"/>
      <c r="AT355" s="139" t="str">
        <f t="shared" si="125"/>
        <v/>
      </c>
      <c r="AU355" s="237"/>
      <c r="AV355" s="297" t="str">
        <f t="shared" si="143"/>
        <v/>
      </c>
      <c r="AW355" s="237"/>
      <c r="AX355" s="139" t="str">
        <f t="shared" si="136"/>
        <v/>
      </c>
      <c r="AY355" s="237"/>
      <c r="AZ355" s="297" t="str">
        <f t="shared" si="144"/>
        <v/>
      </c>
      <c r="BA355" s="237"/>
      <c r="BB355" s="139" t="str">
        <f t="shared" si="137"/>
        <v/>
      </c>
      <c r="BC355" s="237"/>
      <c r="BD355" s="297" t="str">
        <f t="shared" si="145"/>
        <v/>
      </c>
      <c r="BE355" s="237"/>
      <c r="BF355" s="139" t="str">
        <f t="shared" si="128"/>
        <v/>
      </c>
      <c r="BG355" s="237"/>
      <c r="BH355" s="297" t="str">
        <f t="shared" si="146"/>
        <v/>
      </c>
      <c r="BJ355" s="139" t="str">
        <f t="shared" si="129"/>
        <v/>
      </c>
      <c r="BK355" s="237"/>
      <c r="BL355" s="297" t="str">
        <f t="shared" si="147"/>
        <v/>
      </c>
      <c r="BM355" s="237"/>
    </row>
    <row r="356" spans="1:65" ht="15.75" customHeight="1">
      <c r="B356" s="365"/>
      <c r="C356" s="19" t="s">
        <v>120</v>
      </c>
      <c r="D356" s="101"/>
      <c r="E356" s="101"/>
      <c r="F356" s="101"/>
      <c r="G356" s="101"/>
      <c r="H356" s="101"/>
      <c r="I356" s="101"/>
      <c r="J356" s="101"/>
      <c r="K356" s="27"/>
      <c r="L356" s="102"/>
      <c r="M356" s="207"/>
      <c r="N356" s="207"/>
      <c r="O356" s="142"/>
      <c r="P356" s="207"/>
      <c r="Q356" s="207"/>
      <c r="R356" s="237"/>
      <c r="S356" s="237"/>
      <c r="T356" s="237"/>
      <c r="U356" s="207"/>
      <c r="V356" s="237"/>
      <c r="W356" s="237"/>
      <c r="X356" s="237"/>
      <c r="Y356" s="237"/>
      <c r="Z356" s="139" t="str">
        <f t="shared" si="120"/>
        <v/>
      </c>
      <c r="AA356" s="207"/>
      <c r="AB356" s="297" t="str">
        <f t="shared" si="138"/>
        <v/>
      </c>
      <c r="AC356" s="262"/>
      <c r="AD356" s="139" t="str">
        <f t="shared" si="134"/>
        <v/>
      </c>
      <c r="AE356" s="207"/>
      <c r="AF356" s="297" t="str">
        <f t="shared" si="139"/>
        <v/>
      </c>
      <c r="AG356" s="207"/>
      <c r="AH356" s="139" t="str">
        <f t="shared" si="135"/>
        <v/>
      </c>
      <c r="AI356" s="207"/>
      <c r="AJ356" s="297" t="str">
        <f t="shared" si="140"/>
        <v/>
      </c>
      <c r="AK356" s="262"/>
      <c r="AL356" s="139" t="str">
        <f t="shared" si="123"/>
        <v/>
      </c>
      <c r="AM356" s="207"/>
      <c r="AN356" s="297" t="str">
        <f t="shared" si="141"/>
        <v/>
      </c>
      <c r="AP356" s="139" t="str">
        <f t="shared" si="124"/>
        <v/>
      </c>
      <c r="AQ356" s="207"/>
      <c r="AR356" s="297" t="str">
        <f t="shared" si="142"/>
        <v/>
      </c>
      <c r="AS356" s="207"/>
      <c r="AT356" s="139" t="str">
        <f t="shared" si="125"/>
        <v/>
      </c>
      <c r="AU356" s="207"/>
      <c r="AV356" s="297" t="str">
        <f t="shared" si="143"/>
        <v/>
      </c>
      <c r="AW356" s="207"/>
      <c r="AX356" s="139" t="str">
        <f t="shared" si="136"/>
        <v/>
      </c>
      <c r="AY356" s="207"/>
      <c r="AZ356" s="297" t="str">
        <f t="shared" si="144"/>
        <v/>
      </c>
      <c r="BA356" s="207"/>
      <c r="BB356" s="139" t="str">
        <f t="shared" si="137"/>
        <v/>
      </c>
      <c r="BC356" s="207"/>
      <c r="BD356" s="297" t="str">
        <f t="shared" si="145"/>
        <v/>
      </c>
      <c r="BE356" s="207"/>
      <c r="BF356" s="139" t="str">
        <f t="shared" si="128"/>
        <v/>
      </c>
      <c r="BG356" s="207"/>
      <c r="BH356" s="297" t="str">
        <f t="shared" si="146"/>
        <v/>
      </c>
      <c r="BJ356" s="139" t="str">
        <f t="shared" si="129"/>
        <v/>
      </c>
      <c r="BK356" s="207"/>
      <c r="BL356" s="297" t="str">
        <f t="shared" si="147"/>
        <v/>
      </c>
      <c r="BM356" s="207"/>
    </row>
    <row r="357" spans="1:65" ht="15.75" customHeight="1">
      <c r="B357" s="365"/>
      <c r="C357" s="19"/>
      <c r="D357" s="101"/>
      <c r="E357" s="101"/>
      <c r="F357" s="101"/>
      <c r="G357" s="101"/>
      <c r="H357" s="101"/>
      <c r="I357" s="101"/>
      <c r="J357" s="101"/>
      <c r="K357" s="27"/>
      <c r="L357" s="102"/>
      <c r="M357" s="207"/>
      <c r="N357" s="207"/>
      <c r="O357" s="142"/>
      <c r="P357" s="207"/>
      <c r="Q357" s="207"/>
      <c r="R357" s="139"/>
      <c r="S357" s="139"/>
      <c r="T357" s="139"/>
      <c r="U357" s="207"/>
      <c r="V357" s="139"/>
      <c r="W357" s="139"/>
      <c r="X357" s="139"/>
      <c r="Y357" s="53"/>
      <c r="Z357" s="139" t="str">
        <f t="shared" ref="Z357:Z397" si="148">IF(AND(ISNUMBER($V357),ISNUMBER($X357)),IF((ABS($V357-$X357))&gt;0.49,$X357-$V357,0),"")</f>
        <v/>
      </c>
      <c r="AA357" s="207"/>
      <c r="AB357" s="297" t="str">
        <f t="shared" si="138"/>
        <v/>
      </c>
      <c r="AC357" s="262"/>
      <c r="AD357" s="139" t="str">
        <f t="shared" ref="AD357:AD388" si="149">IF(AND(ISNUMBER($P357),ISNUMBER($X357)),IF((ABS($P357-$X357))&gt;0.49,$X357-$P357,0),"")</f>
        <v/>
      </c>
      <c r="AE357" s="207"/>
      <c r="AF357" s="297" t="str">
        <f t="shared" si="139"/>
        <v/>
      </c>
      <c r="AG357" s="207"/>
      <c r="AH357" s="139" t="str">
        <f t="shared" ref="AH357:AH388" si="150">IF(AND(ISNUMBER($N357),ISNUMBER($X357)),IF((ABS($N357-$X357))&gt;0.49,$X357-$N357,0),"")</f>
        <v/>
      </c>
      <c r="AI357" s="207"/>
      <c r="AJ357" s="297" t="str">
        <f t="shared" si="140"/>
        <v/>
      </c>
      <c r="AK357" s="262"/>
      <c r="AL357" s="139" t="str">
        <f t="shared" ref="AL357:AL397" si="151">IF(AND(ISNUMBER($R357),ISNUMBER($X357)),IF((ABS($R357-$X357))&gt;0.49,$X357-$R357,0),"")</f>
        <v/>
      </c>
      <c r="AM357" s="207"/>
      <c r="AN357" s="297" t="str">
        <f t="shared" si="141"/>
        <v/>
      </c>
      <c r="AP357" s="139" t="str">
        <f t="shared" ref="AP357:AP397" si="152">IF(AND(ISNUMBER($T357),ISNUMBER($X357)),IF((ABS($T357-$X357))&gt;0.49,$X357-$T357,0),"")</f>
        <v/>
      </c>
      <c r="AQ357" s="207"/>
      <c r="AR357" s="297" t="str">
        <f t="shared" si="142"/>
        <v/>
      </c>
      <c r="AS357" s="207"/>
      <c r="AT357" s="139" t="str">
        <f t="shared" ref="AT357:AT397" si="153">IF(AND(ISNUMBER($R357),ISNUMBER($T357)),IF((ABS($R357-$T357))&gt;0.49,$T357-$R357,0),"")</f>
        <v/>
      </c>
      <c r="AU357" s="207"/>
      <c r="AV357" s="297" t="str">
        <f t="shared" si="143"/>
        <v/>
      </c>
      <c r="AW357" s="207"/>
      <c r="AX357" s="139" t="str">
        <f t="shared" ref="AX357:AX388" si="154">IF(AND(ISNUMBER($N357),ISNUMBER($V357)),IF((ABS($N357-$V357))&gt;0.49,$V357-$N357,0),"")</f>
        <v/>
      </c>
      <c r="AY357" s="207"/>
      <c r="AZ357" s="297" t="str">
        <f t="shared" si="144"/>
        <v/>
      </c>
      <c r="BA357" s="207"/>
      <c r="BB357" s="139" t="str">
        <f t="shared" ref="BB357:BB388" si="155">IF(AND(ISNUMBER($P357),ISNUMBER($V357)),IF((ABS($P357-$V357))&gt;0.49,$V357-$P357,0),"")</f>
        <v/>
      </c>
      <c r="BC357" s="207"/>
      <c r="BD357" s="297" t="str">
        <f t="shared" si="145"/>
        <v/>
      </c>
      <c r="BE357" s="207"/>
      <c r="BF357" s="139" t="str">
        <f t="shared" ref="BF357:BF397" si="156">IF(AND(ISNUMBER($R357),ISNUMBER($V357)),IF((ABS($R357-$V357))&gt;0.49,$V357-$R357,0),"")</f>
        <v/>
      </c>
      <c r="BG357" s="207"/>
      <c r="BH357" s="297" t="str">
        <f t="shared" si="146"/>
        <v/>
      </c>
      <c r="BJ357" s="139" t="str">
        <f t="shared" ref="BJ357:BJ397" si="157">IF(AND(ISNUMBER($T357),ISNUMBER($V357)),IF((ABS($T357-$V357))&gt;0.49,$V357-$T357,0),"")</f>
        <v/>
      </c>
      <c r="BK357" s="207"/>
      <c r="BL357" s="297" t="str">
        <f t="shared" si="147"/>
        <v/>
      </c>
      <c r="BM357" s="207"/>
    </row>
    <row r="358" spans="1:65" ht="15.75" customHeight="1">
      <c r="B358" s="365"/>
      <c r="C358" s="20" t="s">
        <v>22</v>
      </c>
      <c r="D358" s="103"/>
      <c r="E358" s="103"/>
      <c r="F358" s="103"/>
      <c r="G358" s="103"/>
      <c r="H358" s="103"/>
      <c r="I358" s="103"/>
      <c r="J358" s="103"/>
      <c r="M358" s="207"/>
      <c r="N358" s="207"/>
      <c r="O358" s="134"/>
      <c r="P358" s="207"/>
      <c r="Q358" s="207"/>
      <c r="R358" s="237"/>
      <c r="S358" s="237"/>
      <c r="T358" s="237"/>
      <c r="U358" s="207"/>
      <c r="V358" s="237"/>
      <c r="W358" s="237"/>
      <c r="X358" s="237"/>
      <c r="Y358" s="237"/>
      <c r="Z358" s="139" t="str">
        <f t="shared" si="148"/>
        <v/>
      </c>
      <c r="AA358" s="207"/>
      <c r="AB358" s="297" t="str">
        <f t="shared" si="138"/>
        <v/>
      </c>
      <c r="AC358" s="262"/>
      <c r="AD358" s="139" t="str">
        <f t="shared" si="149"/>
        <v/>
      </c>
      <c r="AE358" s="207"/>
      <c r="AF358" s="297" t="str">
        <f t="shared" si="139"/>
        <v/>
      </c>
      <c r="AG358" s="207"/>
      <c r="AH358" s="139" t="str">
        <f t="shared" si="150"/>
        <v/>
      </c>
      <c r="AI358" s="207"/>
      <c r="AJ358" s="297" t="str">
        <f t="shared" si="140"/>
        <v/>
      </c>
      <c r="AK358" s="262"/>
      <c r="AL358" s="139" t="str">
        <f t="shared" si="151"/>
        <v/>
      </c>
      <c r="AM358" s="207"/>
      <c r="AN358" s="297" t="str">
        <f t="shared" si="141"/>
        <v/>
      </c>
      <c r="AP358" s="139" t="str">
        <f t="shared" si="152"/>
        <v/>
      </c>
      <c r="AQ358" s="207"/>
      <c r="AR358" s="297" t="str">
        <f t="shared" si="142"/>
        <v/>
      </c>
      <c r="AS358" s="207"/>
      <c r="AT358" s="139" t="str">
        <f t="shared" si="153"/>
        <v/>
      </c>
      <c r="AU358" s="207"/>
      <c r="AV358" s="297" t="str">
        <f t="shared" si="143"/>
        <v/>
      </c>
      <c r="AW358" s="207"/>
      <c r="AX358" s="139" t="str">
        <f t="shared" si="154"/>
        <v/>
      </c>
      <c r="AY358" s="207"/>
      <c r="AZ358" s="297" t="str">
        <f t="shared" si="144"/>
        <v/>
      </c>
      <c r="BA358" s="207"/>
      <c r="BB358" s="139" t="str">
        <f t="shared" si="155"/>
        <v/>
      </c>
      <c r="BC358" s="207"/>
      <c r="BD358" s="297" t="str">
        <f t="shared" si="145"/>
        <v/>
      </c>
      <c r="BE358" s="207"/>
      <c r="BF358" s="139" t="str">
        <f t="shared" si="156"/>
        <v/>
      </c>
      <c r="BG358" s="207"/>
      <c r="BH358" s="297" t="str">
        <f t="shared" si="146"/>
        <v/>
      </c>
      <c r="BJ358" s="139" t="str">
        <f t="shared" si="157"/>
        <v/>
      </c>
      <c r="BK358" s="207"/>
      <c r="BL358" s="297" t="str">
        <f t="shared" si="147"/>
        <v/>
      </c>
      <c r="BM358" s="207"/>
    </row>
    <row r="359" spans="1:65" ht="15.75" customHeight="1">
      <c r="B359" s="365"/>
      <c r="C359" s="33"/>
      <c r="D359" s="105"/>
      <c r="E359" s="105"/>
      <c r="F359" s="105"/>
      <c r="G359" s="105"/>
      <c r="H359" s="105"/>
      <c r="I359" s="105"/>
      <c r="J359" s="105"/>
      <c r="M359" s="207"/>
      <c r="N359" s="207"/>
      <c r="O359" s="134"/>
      <c r="P359" s="207"/>
      <c r="Q359" s="207"/>
      <c r="R359" s="139"/>
      <c r="S359" s="139"/>
      <c r="T359" s="139"/>
      <c r="U359" s="207"/>
      <c r="V359" s="139"/>
      <c r="W359" s="139"/>
      <c r="X359" s="139"/>
      <c r="Y359" s="53"/>
      <c r="Z359" s="139" t="str">
        <f t="shared" si="148"/>
        <v/>
      </c>
      <c r="AA359" s="207"/>
      <c r="AB359" s="297" t="str">
        <f t="shared" si="138"/>
        <v/>
      </c>
      <c r="AC359" s="262"/>
      <c r="AD359" s="139" t="str">
        <f t="shared" si="149"/>
        <v/>
      </c>
      <c r="AE359" s="207"/>
      <c r="AF359" s="297" t="str">
        <f t="shared" si="139"/>
        <v/>
      </c>
      <c r="AG359" s="207"/>
      <c r="AH359" s="139" t="str">
        <f t="shared" si="150"/>
        <v/>
      </c>
      <c r="AI359" s="207"/>
      <c r="AJ359" s="297" t="str">
        <f t="shared" si="140"/>
        <v/>
      </c>
      <c r="AK359" s="262"/>
      <c r="AL359" s="139" t="str">
        <f t="shared" si="151"/>
        <v/>
      </c>
      <c r="AM359" s="207"/>
      <c r="AN359" s="297" t="str">
        <f t="shared" si="141"/>
        <v/>
      </c>
      <c r="AP359" s="139" t="str">
        <f t="shared" si="152"/>
        <v/>
      </c>
      <c r="AQ359" s="207"/>
      <c r="AR359" s="297" t="str">
        <f t="shared" si="142"/>
        <v/>
      </c>
      <c r="AS359" s="207"/>
      <c r="AT359" s="139" t="str">
        <f t="shared" si="153"/>
        <v/>
      </c>
      <c r="AU359" s="207"/>
      <c r="AV359" s="297" t="str">
        <f t="shared" si="143"/>
        <v/>
      </c>
      <c r="AW359" s="207"/>
      <c r="AX359" s="139" t="str">
        <f t="shared" si="154"/>
        <v/>
      </c>
      <c r="AY359" s="207"/>
      <c r="AZ359" s="297" t="str">
        <f t="shared" si="144"/>
        <v/>
      </c>
      <c r="BA359" s="207"/>
      <c r="BB359" s="139" t="str">
        <f t="shared" si="155"/>
        <v/>
      </c>
      <c r="BC359" s="207"/>
      <c r="BD359" s="297" t="str">
        <f t="shared" si="145"/>
        <v/>
      </c>
      <c r="BE359" s="207"/>
      <c r="BF359" s="139" t="str">
        <f t="shared" si="156"/>
        <v/>
      </c>
      <c r="BG359" s="207"/>
      <c r="BH359" s="297" t="str">
        <f t="shared" si="146"/>
        <v/>
      </c>
      <c r="BJ359" s="139" t="str">
        <f t="shared" si="157"/>
        <v/>
      </c>
      <c r="BK359" s="207"/>
      <c r="BL359" s="297" t="str">
        <f t="shared" si="147"/>
        <v/>
      </c>
      <c r="BM359" s="207"/>
    </row>
    <row r="360" spans="1:65" ht="15.75" customHeight="1">
      <c r="B360" s="365"/>
      <c r="C360" s="21" t="s">
        <v>35</v>
      </c>
      <c r="D360" s="101" t="s">
        <v>124</v>
      </c>
      <c r="E360" s="101"/>
      <c r="F360" s="101"/>
      <c r="G360" s="101"/>
      <c r="H360" s="101"/>
      <c r="I360" s="101"/>
      <c r="J360" s="101"/>
      <c r="K360" s="27"/>
      <c r="L360" s="102"/>
      <c r="M360" s="207"/>
      <c r="N360" s="207"/>
      <c r="O360" s="142"/>
      <c r="P360" s="207"/>
      <c r="Q360" s="207"/>
      <c r="R360" s="237"/>
      <c r="S360" s="237"/>
      <c r="T360" s="237"/>
      <c r="U360" s="207"/>
      <c r="V360" s="237"/>
      <c r="W360" s="237"/>
      <c r="X360" s="237"/>
      <c r="Y360" s="237"/>
      <c r="Z360" s="139" t="str">
        <f t="shared" si="148"/>
        <v/>
      </c>
      <c r="AA360" s="207"/>
      <c r="AB360" s="297" t="str">
        <f t="shared" si="138"/>
        <v/>
      </c>
      <c r="AC360" s="262"/>
      <c r="AD360" s="139" t="str">
        <f t="shared" si="149"/>
        <v/>
      </c>
      <c r="AE360" s="207"/>
      <c r="AF360" s="297" t="str">
        <f t="shared" si="139"/>
        <v/>
      </c>
      <c r="AG360" s="207"/>
      <c r="AH360" s="139" t="str">
        <f t="shared" si="150"/>
        <v/>
      </c>
      <c r="AI360" s="207"/>
      <c r="AJ360" s="297" t="str">
        <f t="shared" si="140"/>
        <v/>
      </c>
      <c r="AK360" s="262"/>
      <c r="AL360" s="139" t="str">
        <f t="shared" si="151"/>
        <v/>
      </c>
      <c r="AM360" s="207"/>
      <c r="AN360" s="297" t="str">
        <f t="shared" si="141"/>
        <v/>
      </c>
      <c r="AP360" s="139" t="str">
        <f t="shared" si="152"/>
        <v/>
      </c>
      <c r="AQ360" s="207"/>
      <c r="AR360" s="297" t="str">
        <f t="shared" si="142"/>
        <v/>
      </c>
      <c r="AS360" s="207"/>
      <c r="AT360" s="139" t="str">
        <f t="shared" si="153"/>
        <v/>
      </c>
      <c r="AU360" s="207"/>
      <c r="AV360" s="297" t="str">
        <f t="shared" si="143"/>
        <v/>
      </c>
      <c r="AW360" s="207"/>
      <c r="AX360" s="139" t="str">
        <f t="shared" si="154"/>
        <v/>
      </c>
      <c r="AY360" s="207"/>
      <c r="AZ360" s="297" t="str">
        <f t="shared" si="144"/>
        <v/>
      </c>
      <c r="BA360" s="207"/>
      <c r="BB360" s="139" t="str">
        <f t="shared" si="155"/>
        <v/>
      </c>
      <c r="BC360" s="207"/>
      <c r="BD360" s="297" t="str">
        <f t="shared" si="145"/>
        <v/>
      </c>
      <c r="BE360" s="207"/>
      <c r="BF360" s="139" t="str">
        <f t="shared" si="156"/>
        <v/>
      </c>
      <c r="BG360" s="207"/>
      <c r="BH360" s="297" t="str">
        <f t="shared" si="146"/>
        <v/>
      </c>
      <c r="BJ360" s="139" t="str">
        <f t="shared" si="157"/>
        <v/>
      </c>
      <c r="BK360" s="207"/>
      <c r="BL360" s="297" t="str">
        <f t="shared" si="147"/>
        <v/>
      </c>
      <c r="BM360" s="207"/>
    </row>
    <row r="361" spans="1:65" ht="15.75" customHeight="1">
      <c r="B361" s="364">
        <v>147</v>
      </c>
      <c r="C361" s="101"/>
      <c r="D361" s="22" t="s">
        <v>38</v>
      </c>
      <c r="E361" s="101" t="s">
        <v>287</v>
      </c>
      <c r="F361" s="101"/>
      <c r="G361" s="101"/>
      <c r="H361" s="101"/>
      <c r="I361" s="101"/>
      <c r="J361" s="101"/>
      <c r="K361" s="24"/>
      <c r="L361" s="102" t="s">
        <v>29</v>
      </c>
      <c r="M361" s="207"/>
      <c r="N361" s="139">
        <f>VLOOKUP($B361,'[1]09-10-11'!$A$4:$EA$400,MATCH(N$2, '[1]09-10-11'!$A$4:$EA$4, 0))</f>
        <v>22475352</v>
      </c>
      <c r="O361" s="123"/>
      <c r="P361" s="139">
        <f>VLOOKUP($B361,'[1]09-10-11'!$A$4:$EA$400,MATCH(P$2, '[1]09-10-11'!$A$4:$EA$4, 0))</f>
        <v>22475352</v>
      </c>
      <c r="Q361" s="139"/>
      <c r="R361" s="139">
        <f>VLOOKUP($B361,'[1]09-10-11'!$A$4:$EA$400,MATCH(R$2, '[1]09-10-11'!$A$4:$EA$4, 0))</f>
        <v>22105352</v>
      </c>
      <c r="S361" s="139"/>
      <c r="T361" s="139" t="e">
        <f>VLOOKUP($B361,'[1]09-10-11'!$A$4:$EA$400,MATCH(T$2, '[1]09-10-11'!$A$4:$EA$4, 0))</f>
        <v>#N/A</v>
      </c>
      <c r="U361" s="139"/>
      <c r="V361" s="139">
        <f>VLOOKUP($B361,'[1]09-10-11'!$A$4:$EA$400,MATCH(V$2, '[1]09-10-11'!$A$4:$EA$4, 0))</f>
        <v>22475352</v>
      </c>
      <c r="W361" s="139"/>
      <c r="X361" s="139">
        <f>VLOOKUP($B361,'[1]09-10-11'!$A$4:$EA$400,MATCH(X$2, '[1]09-10-11'!$A$4:$EA$4, 0))</f>
        <v>22475352</v>
      </c>
      <c r="Y361" s="53"/>
      <c r="Z361" s="139">
        <f t="shared" si="148"/>
        <v>0</v>
      </c>
      <c r="AA361" s="139"/>
      <c r="AB361" s="297">
        <f t="shared" si="138"/>
        <v>0</v>
      </c>
      <c r="AC361" s="262"/>
      <c r="AD361" s="139">
        <f t="shared" si="149"/>
        <v>0</v>
      </c>
      <c r="AE361" s="139"/>
      <c r="AF361" s="297">
        <f t="shared" si="139"/>
        <v>0</v>
      </c>
      <c r="AG361" s="139"/>
      <c r="AH361" s="139">
        <f t="shared" si="150"/>
        <v>0</v>
      </c>
      <c r="AI361" s="139"/>
      <c r="AJ361" s="297">
        <f t="shared" si="140"/>
        <v>0</v>
      </c>
      <c r="AK361" s="262"/>
      <c r="AL361" s="139">
        <f t="shared" si="151"/>
        <v>370000</v>
      </c>
      <c r="AM361" s="139"/>
      <c r="AN361" s="297">
        <f t="shared" si="141"/>
        <v>1.6738027967163838E-2</v>
      </c>
      <c r="AP361" s="139" t="str">
        <f t="shared" si="152"/>
        <v/>
      </c>
      <c r="AQ361" s="139"/>
      <c r="AR361" s="297" t="e">
        <f t="shared" si="142"/>
        <v>#N/A</v>
      </c>
      <c r="AS361" s="139"/>
      <c r="AT361" s="139" t="str">
        <f t="shared" si="153"/>
        <v/>
      </c>
      <c r="AU361" s="139"/>
      <c r="AV361" s="297" t="e">
        <f t="shared" si="143"/>
        <v>#N/A</v>
      </c>
      <c r="AW361" s="139"/>
      <c r="AX361" s="139">
        <f t="shared" si="154"/>
        <v>0</v>
      </c>
      <c r="AY361" s="139"/>
      <c r="AZ361" s="297">
        <f t="shared" si="144"/>
        <v>0</v>
      </c>
      <c r="BA361" s="139"/>
      <c r="BB361" s="139">
        <f t="shared" si="155"/>
        <v>0</v>
      </c>
      <c r="BC361" s="139"/>
      <c r="BD361" s="297">
        <f t="shared" si="145"/>
        <v>0</v>
      </c>
      <c r="BE361" s="139"/>
      <c r="BF361" s="139">
        <f t="shared" si="156"/>
        <v>370000</v>
      </c>
      <c r="BG361" s="139"/>
      <c r="BH361" s="297">
        <f t="shared" si="146"/>
        <v>1.6738027967163838E-2</v>
      </c>
      <c r="BJ361" s="139" t="str">
        <f t="shared" si="157"/>
        <v/>
      </c>
      <c r="BK361" s="139"/>
      <c r="BL361" s="297" t="e">
        <f t="shared" si="147"/>
        <v>#N/A</v>
      </c>
      <c r="BM361" s="139"/>
    </row>
    <row r="362" spans="1:65" ht="19.5" customHeight="1">
      <c r="B362" s="364">
        <v>147.19999999999999</v>
      </c>
      <c r="C362" s="101"/>
      <c r="D362" s="22" t="s">
        <v>13</v>
      </c>
      <c r="E362" s="101" t="s">
        <v>352</v>
      </c>
      <c r="F362" s="101"/>
      <c r="G362" s="101"/>
      <c r="H362" s="101"/>
      <c r="I362" s="101"/>
      <c r="J362" s="101"/>
      <c r="K362" s="24"/>
      <c r="L362" s="102" t="s">
        <v>33</v>
      </c>
      <c r="M362" s="207"/>
      <c r="N362" s="139">
        <f>VLOOKUP($B362,'[1]09-10-11'!$A$4:$EA$400,MATCH(N$2, '[1]09-10-11'!$A$4:$EA$4, 0))</f>
        <v>5152933</v>
      </c>
      <c r="O362" s="123"/>
      <c r="P362" s="139">
        <f>VLOOKUP($B362,'[1]09-10-11'!$A$4:$EA$400,MATCH(P$2, '[1]09-10-11'!$A$4:$EA$4, 0))</f>
        <v>6460396</v>
      </c>
      <c r="Q362" s="139"/>
      <c r="R362" s="139">
        <f>VLOOKUP($B362,'[1]09-10-11'!$A$4:$EA$400,MATCH(R$2, '[1]09-10-11'!$A$4:$EA$4, 0))</f>
        <v>6519000</v>
      </c>
      <c r="S362" s="139"/>
      <c r="T362" s="139" t="e">
        <f>VLOOKUP($B362,'[1]09-10-11'!$A$4:$EA$400,MATCH(T$2, '[1]09-10-11'!$A$4:$EA$4, 0))</f>
        <v>#N/A</v>
      </c>
      <c r="U362" s="139"/>
      <c r="V362" s="139">
        <f>VLOOKUP($B362,'[1]09-10-11'!$A$4:$EA$400,MATCH(V$2, '[1]09-10-11'!$A$4:$EA$4, 0))</f>
        <v>6460396</v>
      </c>
      <c r="W362" s="139"/>
      <c r="X362" s="139">
        <f>VLOOKUP($B362,'[1]09-10-11'!$A$4:$EA$400,MATCH(X$2, '[1]09-10-11'!$A$4:$EA$4, 0))</f>
        <v>6777000</v>
      </c>
      <c r="Y362" s="53"/>
      <c r="Z362" s="139">
        <f t="shared" si="148"/>
        <v>316604</v>
      </c>
      <c r="AA362" s="139"/>
      <c r="AB362" s="297">
        <f t="shared" si="138"/>
        <v>4.9006902982417833E-2</v>
      </c>
      <c r="AC362" s="262"/>
      <c r="AD362" s="139">
        <f t="shared" si="149"/>
        <v>316604</v>
      </c>
      <c r="AE362" s="139"/>
      <c r="AF362" s="297">
        <f t="shared" si="139"/>
        <v>4.9006902982417833E-2</v>
      </c>
      <c r="AG362" s="139"/>
      <c r="AH362" s="139">
        <f t="shared" si="150"/>
        <v>1624067</v>
      </c>
      <c r="AI362" s="139"/>
      <c r="AJ362" s="297">
        <f t="shared" si="140"/>
        <v>0.31517331973848672</v>
      </c>
      <c r="AK362" s="262"/>
      <c r="AL362" s="139">
        <f t="shared" si="151"/>
        <v>258000</v>
      </c>
      <c r="AM362" s="139"/>
      <c r="AN362" s="297">
        <f t="shared" si="141"/>
        <v>3.9576622181316079E-2</v>
      </c>
      <c r="AP362" s="139" t="str">
        <f t="shared" si="152"/>
        <v/>
      </c>
      <c r="AQ362" s="139"/>
      <c r="AR362" s="297" t="e">
        <f t="shared" si="142"/>
        <v>#N/A</v>
      </c>
      <c r="AS362" s="139"/>
      <c r="AT362" s="139" t="str">
        <f t="shared" si="153"/>
        <v/>
      </c>
      <c r="AU362" s="139"/>
      <c r="AV362" s="297" t="e">
        <f t="shared" si="143"/>
        <v>#N/A</v>
      </c>
      <c r="AW362" s="139"/>
      <c r="AX362" s="139">
        <f t="shared" si="154"/>
        <v>1307463</v>
      </c>
      <c r="AY362" s="139"/>
      <c r="AZ362" s="297">
        <f t="shared" si="144"/>
        <v>0.25373180672056095</v>
      </c>
      <c r="BA362" s="139"/>
      <c r="BB362" s="139">
        <f t="shared" si="155"/>
        <v>0</v>
      </c>
      <c r="BC362" s="139"/>
      <c r="BD362" s="297">
        <f t="shared" si="145"/>
        <v>0</v>
      </c>
      <c r="BE362" s="139"/>
      <c r="BF362" s="139">
        <f t="shared" si="156"/>
        <v>-58604</v>
      </c>
      <c r="BG362" s="139"/>
      <c r="BH362" s="297">
        <f t="shared" si="146"/>
        <v>-8.989722350053686E-3</v>
      </c>
      <c r="BJ362" s="139" t="str">
        <f t="shared" si="157"/>
        <v/>
      </c>
      <c r="BK362" s="139"/>
      <c r="BL362" s="297" t="e">
        <f t="shared" si="147"/>
        <v>#N/A</v>
      </c>
      <c r="BM362" s="139"/>
    </row>
    <row r="363" spans="1:65" ht="15.75" customHeight="1">
      <c r="B363" s="364">
        <v>147.30000000000001</v>
      </c>
      <c r="C363" s="101"/>
      <c r="D363" s="22" t="s">
        <v>15</v>
      </c>
      <c r="E363" s="101" t="s">
        <v>262</v>
      </c>
      <c r="F363" s="101"/>
      <c r="G363" s="101"/>
      <c r="H363" s="101"/>
      <c r="I363" s="101"/>
      <c r="J363" s="101"/>
      <c r="K363" s="24"/>
      <c r="L363" s="102" t="s">
        <v>33</v>
      </c>
      <c r="M363" s="207"/>
      <c r="N363" s="141">
        <f>VLOOKUP($B363,'[1]09-10-11'!$A$4:$EA$400,MATCH(N$2, '[1]09-10-11'!$A$4:$EA$4, 0))</f>
        <v>0</v>
      </c>
      <c r="O363" s="123"/>
      <c r="P363" s="141">
        <f>VLOOKUP($B363,'[1]09-10-11'!$A$4:$EA$400,MATCH(P$2, '[1]09-10-11'!$A$4:$EA$4, 0))</f>
        <v>0</v>
      </c>
      <c r="Q363" s="141"/>
      <c r="R363" s="141">
        <f>VLOOKUP($B363,'[1]09-10-11'!$A$4:$EA$400,MATCH(R$2, '[1]09-10-11'!$A$4:$EA$4, 0))</f>
        <v>0</v>
      </c>
      <c r="S363" s="141"/>
      <c r="T363" s="141" t="e">
        <f>VLOOKUP($B363,'[1]09-10-11'!$A$4:$EA$400,MATCH(T$2, '[1]09-10-11'!$A$4:$EA$4, 0))</f>
        <v>#N/A</v>
      </c>
      <c r="U363" s="141"/>
      <c r="V363" s="141">
        <f>VLOOKUP($B363,'[1]09-10-11'!$A$4:$EA$400,MATCH(V$2, '[1]09-10-11'!$A$4:$EA$4, 0))</f>
        <v>0</v>
      </c>
      <c r="W363" s="141"/>
      <c r="X363" s="141">
        <f>VLOOKUP($B363,'[1]09-10-11'!$A$4:$EA$400,MATCH(X$2, '[1]09-10-11'!$A$4:$EA$4, 0))</f>
        <v>1574000</v>
      </c>
      <c r="Y363" s="53"/>
      <c r="Z363" s="283">
        <f t="shared" si="148"/>
        <v>1574000</v>
      </c>
      <c r="AA363" s="283"/>
      <c r="AB363" s="300" t="str">
        <f t="shared" si="138"/>
        <v>---</v>
      </c>
      <c r="AC363" s="281"/>
      <c r="AD363" s="283">
        <f t="shared" si="149"/>
        <v>1574000</v>
      </c>
      <c r="AE363" s="283"/>
      <c r="AF363" s="300" t="str">
        <f t="shared" si="139"/>
        <v>---</v>
      </c>
      <c r="AG363" s="284"/>
      <c r="AH363" s="141">
        <f t="shared" si="150"/>
        <v>1574000</v>
      </c>
      <c r="AI363" s="141"/>
      <c r="AJ363" s="300" t="str">
        <f t="shared" si="140"/>
        <v>---</v>
      </c>
      <c r="AK363" s="261"/>
      <c r="AL363" s="283">
        <f t="shared" si="151"/>
        <v>1574000</v>
      </c>
      <c r="AM363" s="283"/>
      <c r="AN363" s="300" t="str">
        <f t="shared" si="141"/>
        <v>---</v>
      </c>
      <c r="AP363" s="283" t="str">
        <f t="shared" si="152"/>
        <v/>
      </c>
      <c r="AQ363" s="283"/>
      <c r="AR363" s="300" t="e">
        <f t="shared" si="142"/>
        <v>#N/A</v>
      </c>
      <c r="AS363" s="284"/>
      <c r="AT363" s="283" t="str">
        <f t="shared" si="153"/>
        <v/>
      </c>
      <c r="AU363" s="283"/>
      <c r="AV363" s="300" t="e">
        <f t="shared" si="143"/>
        <v>#N/A</v>
      </c>
      <c r="AW363" s="284"/>
      <c r="AX363" s="283">
        <f t="shared" si="154"/>
        <v>0</v>
      </c>
      <c r="AY363" s="283"/>
      <c r="AZ363" s="300" t="str">
        <f t="shared" si="144"/>
        <v>---</v>
      </c>
      <c r="BA363" s="284"/>
      <c r="BB363" s="283">
        <f t="shared" si="155"/>
        <v>0</v>
      </c>
      <c r="BC363" s="283"/>
      <c r="BD363" s="300" t="str">
        <f t="shared" si="145"/>
        <v>---</v>
      </c>
      <c r="BE363" s="284"/>
      <c r="BF363" s="283">
        <f t="shared" si="156"/>
        <v>0</v>
      </c>
      <c r="BG363" s="283"/>
      <c r="BH363" s="300" t="str">
        <f t="shared" si="146"/>
        <v>---</v>
      </c>
      <c r="BJ363" s="283" t="str">
        <f t="shared" si="157"/>
        <v/>
      </c>
      <c r="BK363" s="283"/>
      <c r="BL363" s="300" t="e">
        <f t="shared" si="147"/>
        <v>#N/A</v>
      </c>
      <c r="BM363" s="284"/>
    </row>
    <row r="364" spans="1:65" ht="15.75" customHeight="1">
      <c r="B364" s="365"/>
      <c r="C364" s="21"/>
      <c r="D364" s="22"/>
      <c r="E364" s="101"/>
      <c r="F364" s="101"/>
      <c r="G364" s="101"/>
      <c r="H364" s="101"/>
      <c r="I364" s="101"/>
      <c r="J364" s="101"/>
      <c r="K364" s="24"/>
      <c r="L364" s="26"/>
      <c r="M364" s="207"/>
      <c r="N364" s="207"/>
      <c r="O364" s="123"/>
      <c r="P364" s="207"/>
      <c r="Q364" s="207"/>
      <c r="R364" s="237"/>
      <c r="S364" s="237"/>
      <c r="T364" s="237"/>
      <c r="U364" s="207"/>
      <c r="V364" s="237"/>
      <c r="W364" s="237"/>
      <c r="X364" s="237"/>
      <c r="Y364" s="237"/>
      <c r="Z364" s="139" t="str">
        <f t="shared" si="148"/>
        <v/>
      </c>
      <c r="AA364" s="207"/>
      <c r="AB364" s="297" t="str">
        <f t="shared" si="138"/>
        <v/>
      </c>
      <c r="AC364" s="262"/>
      <c r="AD364" s="139" t="str">
        <f t="shared" si="149"/>
        <v/>
      </c>
      <c r="AE364" s="207"/>
      <c r="AF364" s="297" t="str">
        <f t="shared" si="139"/>
        <v/>
      </c>
      <c r="AG364" s="207"/>
      <c r="AH364" s="139" t="str">
        <f t="shared" si="150"/>
        <v/>
      </c>
      <c r="AI364" s="207"/>
      <c r="AJ364" s="297" t="str">
        <f t="shared" si="140"/>
        <v/>
      </c>
      <c r="AK364" s="262"/>
      <c r="AL364" s="139" t="str">
        <f t="shared" si="151"/>
        <v/>
      </c>
      <c r="AM364" s="207"/>
      <c r="AN364" s="297" t="str">
        <f t="shared" si="141"/>
        <v/>
      </c>
      <c r="AP364" s="139" t="str">
        <f t="shared" si="152"/>
        <v/>
      </c>
      <c r="AQ364" s="207"/>
      <c r="AR364" s="297" t="str">
        <f t="shared" si="142"/>
        <v/>
      </c>
      <c r="AS364" s="207"/>
      <c r="AT364" s="139" t="str">
        <f t="shared" si="153"/>
        <v/>
      </c>
      <c r="AU364" s="207"/>
      <c r="AV364" s="297" t="str">
        <f t="shared" si="143"/>
        <v/>
      </c>
      <c r="AW364" s="207"/>
      <c r="AX364" s="139" t="str">
        <f t="shared" si="154"/>
        <v/>
      </c>
      <c r="AY364" s="207"/>
      <c r="AZ364" s="297" t="str">
        <f t="shared" si="144"/>
        <v/>
      </c>
      <c r="BA364" s="207"/>
      <c r="BB364" s="139" t="str">
        <f t="shared" si="155"/>
        <v/>
      </c>
      <c r="BC364" s="207"/>
      <c r="BD364" s="297" t="str">
        <f t="shared" si="145"/>
        <v/>
      </c>
      <c r="BE364" s="207"/>
      <c r="BF364" s="139" t="str">
        <f t="shared" si="156"/>
        <v/>
      </c>
      <c r="BG364" s="207"/>
      <c r="BH364" s="297" t="str">
        <f t="shared" si="146"/>
        <v/>
      </c>
      <c r="BJ364" s="139" t="str">
        <f t="shared" si="157"/>
        <v/>
      </c>
      <c r="BK364" s="207"/>
      <c r="BL364" s="297" t="str">
        <f t="shared" si="147"/>
        <v/>
      </c>
      <c r="BM364" s="207"/>
    </row>
    <row r="365" spans="1:65" ht="15.75" customHeight="1">
      <c r="B365" s="365"/>
      <c r="C365" s="21"/>
      <c r="D365" s="22"/>
      <c r="E365" s="101"/>
      <c r="F365" s="101"/>
      <c r="G365" s="101"/>
      <c r="H365" s="101"/>
      <c r="I365" s="101" t="s">
        <v>215</v>
      </c>
      <c r="J365" s="101"/>
      <c r="K365" s="24"/>
      <c r="L365" s="102"/>
      <c r="M365" s="207"/>
      <c r="N365" s="139">
        <f>SUM(N366:N367)</f>
        <v>27628285</v>
      </c>
      <c r="O365" s="123"/>
      <c r="P365" s="139">
        <f>SUM(P366:P367)</f>
        <v>28935748</v>
      </c>
      <c r="Q365" s="139"/>
      <c r="R365" s="139">
        <f>SUM(R366:R367)</f>
        <v>28624352</v>
      </c>
      <c r="S365" s="139"/>
      <c r="T365" s="139" t="e">
        <f>SUM(T366:T367)</f>
        <v>#N/A</v>
      </c>
      <c r="U365" s="139"/>
      <c r="V365" s="139">
        <f>SUM(V366:V367)</f>
        <v>28935748</v>
      </c>
      <c r="W365" s="139"/>
      <c r="X365" s="139">
        <f>SUM(X366:X367)</f>
        <v>30826352</v>
      </c>
      <c r="Y365" s="53"/>
      <c r="Z365" s="139">
        <f t="shared" si="148"/>
        <v>1890604</v>
      </c>
      <c r="AA365" s="139"/>
      <c r="AB365" s="297">
        <f t="shared" si="138"/>
        <v>6.5338003358337282E-2</v>
      </c>
      <c r="AC365" s="262"/>
      <c r="AD365" s="139">
        <f t="shared" si="149"/>
        <v>1890604</v>
      </c>
      <c r="AE365" s="139"/>
      <c r="AF365" s="297">
        <f t="shared" si="139"/>
        <v>6.5338003358337282E-2</v>
      </c>
      <c r="AG365" s="139"/>
      <c r="AH365" s="139">
        <f t="shared" si="150"/>
        <v>3198067</v>
      </c>
      <c r="AI365" s="139"/>
      <c r="AJ365" s="297">
        <f t="shared" si="140"/>
        <v>0.11575336652275015</v>
      </c>
      <c r="AK365" s="262"/>
      <c r="AL365" s="139">
        <f t="shared" si="151"/>
        <v>2202000</v>
      </c>
      <c r="AM365" s="139"/>
      <c r="AN365" s="297">
        <f t="shared" si="141"/>
        <v>7.6927505642747862E-2</v>
      </c>
      <c r="AP365" s="139" t="str">
        <f t="shared" si="152"/>
        <v/>
      </c>
      <c r="AQ365" s="139"/>
      <c r="AR365" s="297" t="e">
        <f t="shared" si="142"/>
        <v>#N/A</v>
      </c>
      <c r="AS365" s="139"/>
      <c r="AT365" s="139" t="str">
        <f t="shared" si="153"/>
        <v/>
      </c>
      <c r="AU365" s="139"/>
      <c r="AV365" s="297" t="e">
        <f t="shared" si="143"/>
        <v>#N/A</v>
      </c>
      <c r="AW365" s="139"/>
      <c r="AX365" s="139">
        <f t="shared" si="154"/>
        <v>1307463</v>
      </c>
      <c r="AY365" s="139"/>
      <c r="AZ365" s="297">
        <f t="shared" si="144"/>
        <v>4.7323349965443073E-2</v>
      </c>
      <c r="BA365" s="139"/>
      <c r="BB365" s="139">
        <f t="shared" si="155"/>
        <v>0</v>
      </c>
      <c r="BC365" s="139"/>
      <c r="BD365" s="297">
        <f t="shared" si="145"/>
        <v>0</v>
      </c>
      <c r="BE365" s="139"/>
      <c r="BF365" s="139">
        <f t="shared" si="156"/>
        <v>311396</v>
      </c>
      <c r="BG365" s="139"/>
      <c r="BH365" s="297">
        <f t="shared" si="146"/>
        <v>1.0878709149468202E-2</v>
      </c>
      <c r="BJ365" s="139" t="str">
        <f t="shared" si="157"/>
        <v/>
      </c>
      <c r="BK365" s="139"/>
      <c r="BL365" s="297" t="e">
        <f t="shared" si="147"/>
        <v>#N/A</v>
      </c>
      <c r="BM365" s="139"/>
    </row>
    <row r="366" spans="1:65" ht="15.75" customHeight="1">
      <c r="B366" s="365"/>
      <c r="C366" s="101"/>
      <c r="D366" s="101"/>
      <c r="E366" s="101"/>
      <c r="F366" s="101"/>
      <c r="G366" s="101"/>
      <c r="H366" s="101"/>
      <c r="I366" s="101"/>
      <c r="J366" s="101" t="s">
        <v>58</v>
      </c>
      <c r="K366" s="27"/>
      <c r="L366" s="102" t="s">
        <v>29</v>
      </c>
      <c r="M366" s="207"/>
      <c r="N366" s="139">
        <f>N361</f>
        <v>22475352</v>
      </c>
      <c r="O366" s="142"/>
      <c r="P366" s="139">
        <f>P361</f>
        <v>22475352</v>
      </c>
      <c r="Q366" s="139"/>
      <c r="R366" s="139">
        <f>R361</f>
        <v>22105352</v>
      </c>
      <c r="S366" s="139"/>
      <c r="T366" s="139" t="e">
        <f>T361</f>
        <v>#N/A</v>
      </c>
      <c r="U366" s="139"/>
      <c r="V366" s="139">
        <f>V361</f>
        <v>22475352</v>
      </c>
      <c r="W366" s="139"/>
      <c r="X366" s="139">
        <f>X361</f>
        <v>22475352</v>
      </c>
      <c r="Y366" s="53"/>
      <c r="Z366" s="139">
        <f t="shared" si="148"/>
        <v>0</v>
      </c>
      <c r="AA366" s="139"/>
      <c r="AB366" s="297">
        <f t="shared" si="138"/>
        <v>0</v>
      </c>
      <c r="AC366" s="262"/>
      <c r="AD366" s="139">
        <f t="shared" si="149"/>
        <v>0</v>
      </c>
      <c r="AE366" s="139"/>
      <c r="AF366" s="297">
        <f t="shared" si="139"/>
        <v>0</v>
      </c>
      <c r="AG366" s="139"/>
      <c r="AH366" s="139">
        <f t="shared" si="150"/>
        <v>0</v>
      </c>
      <c r="AI366" s="139"/>
      <c r="AJ366" s="297">
        <f t="shared" si="140"/>
        <v>0</v>
      </c>
      <c r="AK366" s="262"/>
      <c r="AL366" s="139">
        <f t="shared" si="151"/>
        <v>370000</v>
      </c>
      <c r="AM366" s="139"/>
      <c r="AN366" s="297">
        <f t="shared" si="141"/>
        <v>1.6738027967163838E-2</v>
      </c>
      <c r="AP366" s="139" t="str">
        <f t="shared" si="152"/>
        <v/>
      </c>
      <c r="AQ366" s="139"/>
      <c r="AR366" s="297" t="e">
        <f t="shared" si="142"/>
        <v>#N/A</v>
      </c>
      <c r="AS366" s="139"/>
      <c r="AT366" s="139" t="str">
        <f t="shared" si="153"/>
        <v/>
      </c>
      <c r="AU366" s="139"/>
      <c r="AV366" s="297" t="e">
        <f t="shared" si="143"/>
        <v>#N/A</v>
      </c>
      <c r="AW366" s="139"/>
      <c r="AX366" s="139">
        <f t="shared" si="154"/>
        <v>0</v>
      </c>
      <c r="AY366" s="139"/>
      <c r="AZ366" s="297">
        <f t="shared" si="144"/>
        <v>0</v>
      </c>
      <c r="BA366" s="139"/>
      <c r="BB366" s="139">
        <f t="shared" si="155"/>
        <v>0</v>
      </c>
      <c r="BC366" s="139"/>
      <c r="BD366" s="297">
        <f t="shared" si="145"/>
        <v>0</v>
      </c>
      <c r="BE366" s="139"/>
      <c r="BF366" s="139">
        <f t="shared" si="156"/>
        <v>370000</v>
      </c>
      <c r="BG366" s="139"/>
      <c r="BH366" s="297">
        <f t="shared" si="146"/>
        <v>1.6738027967163838E-2</v>
      </c>
      <c r="BJ366" s="139" t="str">
        <f t="shared" si="157"/>
        <v/>
      </c>
      <c r="BK366" s="139"/>
      <c r="BL366" s="297" t="e">
        <f t="shared" si="147"/>
        <v>#N/A</v>
      </c>
      <c r="BM366" s="139"/>
    </row>
    <row r="367" spans="1:65" ht="15.75" customHeight="1">
      <c r="B367" s="365"/>
      <c r="C367" s="74"/>
      <c r="D367" s="126"/>
      <c r="E367" s="17"/>
      <c r="F367" s="17"/>
      <c r="G367" s="126"/>
      <c r="H367" s="17"/>
      <c r="I367" s="126"/>
      <c r="J367" s="105" t="s">
        <v>244</v>
      </c>
      <c r="K367" s="17"/>
      <c r="L367" s="165" t="s">
        <v>33</v>
      </c>
      <c r="M367" s="207"/>
      <c r="N367" s="139">
        <f>SUM(N362)+SUM(N363:N363)</f>
        <v>5152933</v>
      </c>
      <c r="O367" s="136"/>
      <c r="P367" s="139">
        <f>SUM(P362)+SUM(P363:P363)</f>
        <v>6460396</v>
      </c>
      <c r="Q367" s="139"/>
      <c r="R367" s="139">
        <f>SUM(R362)+SUM(R363:R363)</f>
        <v>6519000</v>
      </c>
      <c r="S367" s="139"/>
      <c r="T367" s="139" t="e">
        <f>SUM(T362)+SUM(T363:T363)</f>
        <v>#N/A</v>
      </c>
      <c r="U367" s="139"/>
      <c r="V367" s="139">
        <f>SUM(V362)+SUM(V363:V363)</f>
        <v>6460396</v>
      </c>
      <c r="W367" s="139"/>
      <c r="X367" s="139">
        <f>SUM(X362)+SUM(X363:X363)</f>
        <v>8351000</v>
      </c>
      <c r="Y367" s="53"/>
      <c r="Z367" s="139">
        <f t="shared" si="148"/>
        <v>1890604</v>
      </c>
      <c r="AA367" s="139"/>
      <c r="AB367" s="297">
        <f t="shared" si="138"/>
        <v>0.29264521865223125</v>
      </c>
      <c r="AC367" s="262"/>
      <c r="AD367" s="139">
        <f t="shared" si="149"/>
        <v>1890604</v>
      </c>
      <c r="AE367" s="139"/>
      <c r="AF367" s="297">
        <f t="shared" si="139"/>
        <v>0.29264521865223125</v>
      </c>
      <c r="AG367" s="139"/>
      <c r="AH367" s="139">
        <f t="shared" si="150"/>
        <v>3198067</v>
      </c>
      <c r="AI367" s="139"/>
      <c r="AJ367" s="297">
        <f t="shared" si="140"/>
        <v>0.62063042542955627</v>
      </c>
      <c r="AK367" s="262"/>
      <c r="AL367" s="139">
        <f t="shared" si="151"/>
        <v>1832000</v>
      </c>
      <c r="AM367" s="139"/>
      <c r="AN367" s="297">
        <f t="shared" si="141"/>
        <v>0.28102469703942323</v>
      </c>
      <c r="AP367" s="139" t="str">
        <f t="shared" si="152"/>
        <v/>
      </c>
      <c r="AQ367" s="139"/>
      <c r="AR367" s="297" t="e">
        <f t="shared" si="142"/>
        <v>#N/A</v>
      </c>
      <c r="AS367" s="139"/>
      <c r="AT367" s="139" t="str">
        <f t="shared" si="153"/>
        <v/>
      </c>
      <c r="AU367" s="139"/>
      <c r="AV367" s="297" t="e">
        <f t="shared" si="143"/>
        <v>#N/A</v>
      </c>
      <c r="AW367" s="139"/>
      <c r="AX367" s="139">
        <f t="shared" si="154"/>
        <v>1307463</v>
      </c>
      <c r="AY367" s="139"/>
      <c r="AZ367" s="297">
        <f t="shared" si="144"/>
        <v>0.25373180672056095</v>
      </c>
      <c r="BA367" s="139"/>
      <c r="BB367" s="139">
        <f t="shared" si="155"/>
        <v>0</v>
      </c>
      <c r="BC367" s="139"/>
      <c r="BD367" s="297">
        <f t="shared" si="145"/>
        <v>0</v>
      </c>
      <c r="BE367" s="139"/>
      <c r="BF367" s="139">
        <f t="shared" si="156"/>
        <v>-58604</v>
      </c>
      <c r="BG367" s="139"/>
      <c r="BH367" s="297">
        <f t="shared" si="146"/>
        <v>-8.989722350053686E-3</v>
      </c>
      <c r="BJ367" s="139" t="str">
        <f t="shared" si="157"/>
        <v/>
      </c>
      <c r="BK367" s="139"/>
      <c r="BL367" s="297" t="e">
        <f t="shared" si="147"/>
        <v>#N/A</v>
      </c>
      <c r="BM367" s="139"/>
    </row>
    <row r="368" spans="1:65" ht="21" customHeight="1">
      <c r="B368" s="365"/>
      <c r="C368" s="74"/>
      <c r="D368" s="126"/>
      <c r="E368" s="17"/>
      <c r="F368" s="17"/>
      <c r="G368" s="126"/>
      <c r="H368" s="17"/>
      <c r="I368" s="126"/>
      <c r="J368" s="17"/>
      <c r="K368" s="17"/>
      <c r="L368" s="165"/>
      <c r="M368" s="207"/>
      <c r="N368" s="207"/>
      <c r="O368" s="136"/>
      <c r="P368" s="207"/>
      <c r="Q368" s="207"/>
      <c r="R368" s="237"/>
      <c r="S368" s="237"/>
      <c r="T368" s="237"/>
      <c r="U368" s="207"/>
      <c r="V368" s="237"/>
      <c r="W368" s="237"/>
      <c r="X368" s="237"/>
      <c r="Y368" s="237"/>
      <c r="Z368" s="139" t="str">
        <f t="shared" si="148"/>
        <v/>
      </c>
      <c r="AA368" s="207"/>
      <c r="AB368" s="297" t="str">
        <f t="shared" si="138"/>
        <v/>
      </c>
      <c r="AC368" s="262"/>
      <c r="AD368" s="139" t="str">
        <f t="shared" si="149"/>
        <v/>
      </c>
      <c r="AE368" s="207"/>
      <c r="AF368" s="297" t="str">
        <f t="shared" si="139"/>
        <v/>
      </c>
      <c r="AG368" s="207"/>
      <c r="AH368" s="139" t="str">
        <f t="shared" si="150"/>
        <v/>
      </c>
      <c r="AI368" s="207"/>
      <c r="AJ368" s="297" t="str">
        <f t="shared" si="140"/>
        <v/>
      </c>
      <c r="AK368" s="262"/>
      <c r="AL368" s="139" t="str">
        <f t="shared" si="151"/>
        <v/>
      </c>
      <c r="AM368" s="207"/>
      <c r="AN368" s="297" t="str">
        <f t="shared" si="141"/>
        <v/>
      </c>
      <c r="AP368" s="139" t="str">
        <f t="shared" si="152"/>
        <v/>
      </c>
      <c r="AQ368" s="207"/>
      <c r="AR368" s="297" t="str">
        <f t="shared" si="142"/>
        <v/>
      </c>
      <c r="AS368" s="207"/>
      <c r="AT368" s="139" t="str">
        <f t="shared" si="153"/>
        <v/>
      </c>
      <c r="AU368" s="207"/>
      <c r="AV368" s="297" t="str">
        <f t="shared" si="143"/>
        <v/>
      </c>
      <c r="AW368" s="207"/>
      <c r="AX368" s="139" t="str">
        <f t="shared" si="154"/>
        <v/>
      </c>
      <c r="AY368" s="207"/>
      <c r="AZ368" s="297" t="str">
        <f t="shared" si="144"/>
        <v/>
      </c>
      <c r="BA368" s="207"/>
      <c r="BB368" s="139" t="str">
        <f t="shared" si="155"/>
        <v/>
      </c>
      <c r="BC368" s="207"/>
      <c r="BD368" s="297" t="str">
        <f t="shared" si="145"/>
        <v/>
      </c>
      <c r="BE368" s="207"/>
      <c r="BF368" s="139" t="str">
        <f t="shared" si="156"/>
        <v/>
      </c>
      <c r="BG368" s="207"/>
      <c r="BH368" s="297" t="str">
        <f t="shared" si="146"/>
        <v/>
      </c>
      <c r="BJ368" s="139" t="str">
        <f t="shared" si="157"/>
        <v/>
      </c>
      <c r="BK368" s="207"/>
      <c r="BL368" s="297" t="str">
        <f t="shared" si="147"/>
        <v/>
      </c>
      <c r="BM368" s="207"/>
    </row>
    <row r="369" spans="2:65" ht="20.25" customHeight="1" thickBot="1">
      <c r="B369" s="365"/>
      <c r="C369" s="228"/>
      <c r="D369" s="72"/>
      <c r="E369" s="17"/>
      <c r="F369" s="17"/>
      <c r="G369" s="17"/>
      <c r="H369" s="17"/>
      <c r="I369" s="17"/>
      <c r="J369" s="17"/>
      <c r="K369" s="30"/>
      <c r="L369" s="165"/>
      <c r="M369" s="207"/>
      <c r="N369" s="207"/>
      <c r="O369" s="62"/>
      <c r="P369" s="207"/>
      <c r="Q369" s="207"/>
      <c r="R369" s="237"/>
      <c r="S369" s="237"/>
      <c r="T369" s="237"/>
      <c r="U369" s="207"/>
      <c r="V369" s="237"/>
      <c r="W369" s="237"/>
      <c r="X369" s="237"/>
      <c r="Y369" s="237"/>
      <c r="Z369" s="139" t="str">
        <f t="shared" si="148"/>
        <v/>
      </c>
      <c r="AA369" s="207"/>
      <c r="AB369" s="297" t="str">
        <f t="shared" si="138"/>
        <v/>
      </c>
      <c r="AC369" s="262"/>
      <c r="AD369" s="139" t="str">
        <f t="shared" si="149"/>
        <v/>
      </c>
      <c r="AE369" s="207"/>
      <c r="AF369" s="297" t="str">
        <f t="shared" si="139"/>
        <v/>
      </c>
      <c r="AG369" s="207"/>
      <c r="AH369" s="139" t="str">
        <f t="shared" si="150"/>
        <v/>
      </c>
      <c r="AI369" s="207"/>
      <c r="AJ369" s="297" t="str">
        <f t="shared" si="140"/>
        <v/>
      </c>
      <c r="AK369" s="262"/>
      <c r="AL369" s="139" t="str">
        <f t="shared" si="151"/>
        <v/>
      </c>
      <c r="AM369" s="207"/>
      <c r="AN369" s="297" t="str">
        <f t="shared" si="141"/>
        <v/>
      </c>
      <c r="AP369" s="139" t="str">
        <f t="shared" si="152"/>
        <v/>
      </c>
      <c r="AQ369" s="207"/>
      <c r="AR369" s="297" t="str">
        <f t="shared" si="142"/>
        <v/>
      </c>
      <c r="AS369" s="207"/>
      <c r="AT369" s="139" t="str">
        <f t="shared" si="153"/>
        <v/>
      </c>
      <c r="AU369" s="207"/>
      <c r="AV369" s="297" t="str">
        <f t="shared" si="143"/>
        <v/>
      </c>
      <c r="AW369" s="207"/>
      <c r="AX369" s="139" t="str">
        <f t="shared" si="154"/>
        <v/>
      </c>
      <c r="AY369" s="207"/>
      <c r="AZ369" s="297" t="str">
        <f t="shared" si="144"/>
        <v/>
      </c>
      <c r="BA369" s="207"/>
      <c r="BB369" s="139" t="str">
        <f t="shared" si="155"/>
        <v/>
      </c>
      <c r="BC369" s="207"/>
      <c r="BD369" s="297" t="str">
        <f t="shared" si="145"/>
        <v/>
      </c>
      <c r="BE369" s="207"/>
      <c r="BF369" s="139" t="str">
        <f t="shared" si="156"/>
        <v/>
      </c>
      <c r="BG369" s="207"/>
      <c r="BH369" s="297" t="str">
        <f t="shared" si="146"/>
        <v/>
      </c>
      <c r="BJ369" s="139" t="str">
        <f t="shared" si="157"/>
        <v/>
      </c>
      <c r="BK369" s="207"/>
      <c r="BL369" s="297" t="str">
        <f t="shared" si="147"/>
        <v/>
      </c>
      <c r="BM369" s="207"/>
    </row>
    <row r="370" spans="2:65" ht="17.25" customHeight="1">
      <c r="B370" s="365"/>
      <c r="C370" s="185"/>
      <c r="D370" s="186"/>
      <c r="E370" s="187"/>
      <c r="F370" s="187"/>
      <c r="G370" s="187"/>
      <c r="H370" s="187"/>
      <c r="I370" s="187"/>
      <c r="J370" s="187"/>
      <c r="K370" s="188"/>
      <c r="L370" s="189"/>
      <c r="M370" s="216"/>
      <c r="N370" s="216"/>
      <c r="O370" s="190"/>
      <c r="P370" s="216"/>
      <c r="Q370" s="216"/>
      <c r="R370" s="267"/>
      <c r="S370" s="267"/>
      <c r="T370" s="267"/>
      <c r="U370" s="216"/>
      <c r="V370" s="267"/>
      <c r="W370" s="267"/>
      <c r="X370" s="267"/>
      <c r="Y370" s="237"/>
      <c r="Z370" s="271" t="str">
        <f t="shared" si="148"/>
        <v/>
      </c>
      <c r="AA370" s="216"/>
      <c r="AB370" s="346" t="str">
        <f t="shared" si="138"/>
        <v/>
      </c>
      <c r="AC370" s="272"/>
      <c r="AD370" s="271" t="str">
        <f t="shared" si="149"/>
        <v/>
      </c>
      <c r="AE370" s="216"/>
      <c r="AF370" s="346" t="str">
        <f t="shared" ref="AF370:AF397" si="158">IF($P370="","",  IF($X370="","", IF($P370=0,"---",(IF(ISERROR(($X370/$P370)-1),"---",($X370/$P370)-1) ))))</f>
        <v/>
      </c>
      <c r="AG370" s="216"/>
      <c r="AH370" s="271" t="str">
        <f t="shared" si="150"/>
        <v/>
      </c>
      <c r="AI370" s="216"/>
      <c r="AJ370" s="346" t="str">
        <f t="shared" ref="AJ370:AJ397" si="159">IF($N370="","",  IF($X370="","", IF($N370=0,"---",(IF(ISERROR(($X370/$N370)-1),"---",($X370/$N370)-1) ))))</f>
        <v/>
      </c>
      <c r="AK370" s="272"/>
      <c r="AL370" s="271" t="str">
        <f t="shared" si="151"/>
        <v/>
      </c>
      <c r="AM370" s="216"/>
      <c r="AN370" s="304" t="str">
        <f t="shared" si="141"/>
        <v/>
      </c>
      <c r="AP370" s="271" t="str">
        <f t="shared" si="152"/>
        <v/>
      </c>
      <c r="AQ370" s="216"/>
      <c r="AR370" s="346" t="str">
        <f t="shared" si="142"/>
        <v/>
      </c>
      <c r="AS370" s="216"/>
      <c r="AT370" s="271" t="str">
        <f t="shared" si="153"/>
        <v/>
      </c>
      <c r="AU370" s="216"/>
      <c r="AV370" s="346" t="str">
        <f t="shared" si="143"/>
        <v/>
      </c>
      <c r="AW370" s="216"/>
      <c r="AX370" s="271" t="str">
        <f t="shared" si="154"/>
        <v/>
      </c>
      <c r="AY370" s="216"/>
      <c r="AZ370" s="346" t="str">
        <f t="shared" ref="AZ370:AZ397" si="160">IF($N370="","",  IF($V370="","", IF($N370=0,"---",(IF(ISERROR(($V370/$N370)-1),"---",($V370/$N370)-1) ))))</f>
        <v/>
      </c>
      <c r="BA370" s="216"/>
      <c r="BB370" s="271" t="str">
        <f t="shared" si="155"/>
        <v/>
      </c>
      <c r="BC370" s="216"/>
      <c r="BD370" s="346" t="str">
        <f t="shared" ref="BD370:BD397" si="161">IF($P370="","",  IF($V370="","", IF($P370=0,"---",(IF(ISERROR(($V370/$P370)-1),"---",($V370/$P370)-1) ))))</f>
        <v/>
      </c>
      <c r="BE370" s="216"/>
      <c r="BF370" s="271" t="str">
        <f t="shared" si="156"/>
        <v/>
      </c>
      <c r="BG370" s="216"/>
      <c r="BH370" s="304" t="str">
        <f t="shared" si="146"/>
        <v/>
      </c>
      <c r="BJ370" s="271" t="str">
        <f t="shared" si="157"/>
        <v/>
      </c>
      <c r="BK370" s="216"/>
      <c r="BL370" s="346" t="str">
        <f t="shared" si="147"/>
        <v/>
      </c>
      <c r="BM370" s="216"/>
    </row>
    <row r="371" spans="2:65" ht="18" customHeight="1">
      <c r="B371" s="365"/>
      <c r="C371" s="191"/>
      <c r="D371" s="71" t="s">
        <v>191</v>
      </c>
      <c r="E371" s="17"/>
      <c r="F371" s="17"/>
      <c r="G371" s="126"/>
      <c r="H371" s="126"/>
      <c r="I371" s="126"/>
      <c r="J371" s="126"/>
      <c r="K371" s="75"/>
      <c r="L371" s="86"/>
      <c r="M371" s="207"/>
      <c r="N371" s="207"/>
      <c r="O371" s="137"/>
      <c r="P371" s="207"/>
      <c r="Q371" s="207"/>
      <c r="R371" s="237"/>
      <c r="S371" s="237"/>
      <c r="T371" s="237"/>
      <c r="U371" s="207"/>
      <c r="V371" s="237"/>
      <c r="W371" s="237"/>
      <c r="X371" s="237"/>
      <c r="Y371" s="237"/>
      <c r="Z371" s="53" t="str">
        <f t="shared" si="148"/>
        <v/>
      </c>
      <c r="AA371" s="207"/>
      <c r="AB371" s="347" t="str">
        <f t="shared" si="138"/>
        <v/>
      </c>
      <c r="AC371" s="257"/>
      <c r="AD371" s="53" t="str">
        <f t="shared" si="149"/>
        <v/>
      </c>
      <c r="AE371" s="207"/>
      <c r="AF371" s="347" t="str">
        <f t="shared" si="158"/>
        <v/>
      </c>
      <c r="AG371" s="207"/>
      <c r="AH371" s="53" t="str">
        <f t="shared" si="150"/>
        <v/>
      </c>
      <c r="AI371" s="207"/>
      <c r="AJ371" s="347" t="str">
        <f t="shared" si="159"/>
        <v/>
      </c>
      <c r="AK371" s="257"/>
      <c r="AL371" s="53" t="str">
        <f t="shared" si="151"/>
        <v/>
      </c>
      <c r="AM371" s="207"/>
      <c r="AN371" s="305" t="str">
        <f t="shared" si="141"/>
        <v/>
      </c>
      <c r="AP371" s="53" t="str">
        <f t="shared" si="152"/>
        <v/>
      </c>
      <c r="AQ371" s="207"/>
      <c r="AR371" s="347" t="str">
        <f t="shared" si="142"/>
        <v/>
      </c>
      <c r="AS371" s="207"/>
      <c r="AT371" s="53" t="str">
        <f t="shared" si="153"/>
        <v/>
      </c>
      <c r="AU371" s="207"/>
      <c r="AV371" s="347" t="str">
        <f t="shared" si="143"/>
        <v/>
      </c>
      <c r="AW371" s="207"/>
      <c r="AX371" s="53" t="str">
        <f t="shared" si="154"/>
        <v/>
      </c>
      <c r="AY371" s="207"/>
      <c r="AZ371" s="347" t="str">
        <f t="shared" si="160"/>
        <v/>
      </c>
      <c r="BA371" s="207"/>
      <c r="BB371" s="53" t="str">
        <f t="shared" si="155"/>
        <v/>
      </c>
      <c r="BC371" s="207"/>
      <c r="BD371" s="347" t="str">
        <f t="shared" si="161"/>
        <v/>
      </c>
      <c r="BE371" s="207"/>
      <c r="BF371" s="53" t="str">
        <f t="shared" si="156"/>
        <v/>
      </c>
      <c r="BG371" s="207"/>
      <c r="BH371" s="305" t="str">
        <f t="shared" si="146"/>
        <v/>
      </c>
      <c r="BJ371" s="53" t="str">
        <f t="shared" si="157"/>
        <v/>
      </c>
      <c r="BK371" s="207"/>
      <c r="BL371" s="347" t="str">
        <f t="shared" si="147"/>
        <v/>
      </c>
      <c r="BM371" s="207"/>
    </row>
    <row r="372" spans="2:65" ht="17.25" customHeight="1">
      <c r="B372" s="365"/>
      <c r="C372" s="192"/>
      <c r="D372" s="17"/>
      <c r="E372" s="70" t="s">
        <v>192</v>
      </c>
      <c r="F372" s="17"/>
      <c r="G372" s="17"/>
      <c r="H372" s="17"/>
      <c r="I372" s="17"/>
      <c r="J372" s="17"/>
      <c r="K372" s="30"/>
      <c r="L372" s="76" t="s">
        <v>29</v>
      </c>
      <c r="M372" s="207"/>
      <c r="N372" s="13">
        <v>22475352</v>
      </c>
      <c r="O372" s="57"/>
      <c r="P372" s="13">
        <v>22475352</v>
      </c>
      <c r="Q372" s="13"/>
      <c r="R372" s="13">
        <v>22105352</v>
      </c>
      <c r="S372" s="13"/>
      <c r="T372" s="13">
        <v>22105352</v>
      </c>
      <c r="U372" s="13"/>
      <c r="V372" s="13">
        <v>22475352</v>
      </c>
      <c r="W372" s="13"/>
      <c r="X372" s="13">
        <v>22475352</v>
      </c>
      <c r="Y372" s="13"/>
      <c r="Z372" s="284">
        <f t="shared" si="148"/>
        <v>0</v>
      </c>
      <c r="AA372" s="291"/>
      <c r="AB372" s="348">
        <f t="shared" si="138"/>
        <v>0</v>
      </c>
      <c r="AC372" s="261"/>
      <c r="AD372" s="284">
        <f t="shared" si="149"/>
        <v>0</v>
      </c>
      <c r="AE372" s="291"/>
      <c r="AF372" s="348">
        <f t="shared" si="158"/>
        <v>0</v>
      </c>
      <c r="AG372" s="291"/>
      <c r="AH372" s="53">
        <f t="shared" si="150"/>
        <v>0</v>
      </c>
      <c r="AI372" s="13"/>
      <c r="AJ372" s="348">
        <f t="shared" si="159"/>
        <v>0</v>
      </c>
      <c r="AK372" s="261"/>
      <c r="AL372" s="53">
        <f t="shared" si="151"/>
        <v>370000</v>
      </c>
      <c r="AM372" s="291"/>
      <c r="AN372" s="305">
        <f t="shared" si="141"/>
        <v>1.6738027967163838E-2</v>
      </c>
      <c r="AP372" s="53">
        <f t="shared" si="152"/>
        <v>370000</v>
      </c>
      <c r="AQ372" s="291"/>
      <c r="AR372" s="347">
        <f t="shared" si="142"/>
        <v>1.6738027967163838E-2</v>
      </c>
      <c r="AS372" s="291"/>
      <c r="AT372" s="284">
        <f t="shared" si="153"/>
        <v>0</v>
      </c>
      <c r="AU372" s="291"/>
      <c r="AV372" s="348">
        <f t="shared" si="143"/>
        <v>0</v>
      </c>
      <c r="AW372" s="291"/>
      <c r="AX372" s="284">
        <f t="shared" si="154"/>
        <v>0</v>
      </c>
      <c r="AY372" s="291"/>
      <c r="AZ372" s="348">
        <f t="shared" si="160"/>
        <v>0</v>
      </c>
      <c r="BA372" s="291"/>
      <c r="BB372" s="284">
        <f t="shared" si="155"/>
        <v>0</v>
      </c>
      <c r="BC372" s="291"/>
      <c r="BD372" s="348">
        <f t="shared" si="161"/>
        <v>0</v>
      </c>
      <c r="BE372" s="291"/>
      <c r="BF372" s="53">
        <f t="shared" si="156"/>
        <v>370000</v>
      </c>
      <c r="BG372" s="291"/>
      <c r="BH372" s="305">
        <f t="shared" si="146"/>
        <v>1.6738027967163838E-2</v>
      </c>
      <c r="BJ372" s="53">
        <f t="shared" si="157"/>
        <v>370000</v>
      </c>
      <c r="BK372" s="291"/>
      <c r="BL372" s="347">
        <f t="shared" si="147"/>
        <v>1.6738027967163838E-2</v>
      </c>
      <c r="BM372" s="291"/>
    </row>
    <row r="373" spans="2:65" ht="20.25" customHeight="1">
      <c r="B373" s="365"/>
      <c r="C373" s="192"/>
      <c r="D373" s="72"/>
      <c r="E373" s="70"/>
      <c r="F373" s="17" t="s">
        <v>377</v>
      </c>
      <c r="G373" s="17"/>
      <c r="H373" s="17"/>
      <c r="I373" s="17"/>
      <c r="J373" s="17"/>
      <c r="K373" s="30"/>
      <c r="L373" s="76" t="s">
        <v>29</v>
      </c>
      <c r="M373" s="207"/>
      <c r="N373" s="13">
        <v>8520352</v>
      </c>
      <c r="O373" s="57"/>
      <c r="P373" s="13">
        <v>5343704</v>
      </c>
      <c r="Q373" s="13"/>
      <c r="R373" s="13">
        <v>5343704</v>
      </c>
      <c r="S373" s="13"/>
      <c r="T373" s="13">
        <v>5343704</v>
      </c>
      <c r="U373" s="13"/>
      <c r="V373" s="13">
        <v>5343704</v>
      </c>
      <c r="W373" s="13"/>
      <c r="X373" s="13">
        <v>5343704</v>
      </c>
      <c r="Y373" s="13"/>
      <c r="Z373" s="284">
        <f t="shared" si="148"/>
        <v>0</v>
      </c>
      <c r="AA373" s="291"/>
      <c r="AB373" s="348">
        <f t="shared" si="138"/>
        <v>0</v>
      </c>
      <c r="AC373" s="261"/>
      <c r="AD373" s="284">
        <f t="shared" si="149"/>
        <v>0</v>
      </c>
      <c r="AE373" s="291"/>
      <c r="AF373" s="348">
        <f t="shared" si="158"/>
        <v>0</v>
      </c>
      <c r="AG373" s="291"/>
      <c r="AH373" s="53">
        <f t="shared" si="150"/>
        <v>-3176648</v>
      </c>
      <c r="AI373" s="13"/>
      <c r="AJ373" s="348">
        <f t="shared" si="159"/>
        <v>-0.37283060605946794</v>
      </c>
      <c r="AK373" s="261"/>
      <c r="AL373" s="53">
        <f t="shared" si="151"/>
        <v>0</v>
      </c>
      <c r="AM373" s="291"/>
      <c r="AN373" s="305">
        <f t="shared" si="141"/>
        <v>0</v>
      </c>
      <c r="AP373" s="53">
        <f t="shared" si="152"/>
        <v>0</v>
      </c>
      <c r="AQ373" s="291"/>
      <c r="AR373" s="347">
        <f t="shared" si="142"/>
        <v>0</v>
      </c>
      <c r="AS373" s="291"/>
      <c r="AT373" s="284">
        <f t="shared" si="153"/>
        <v>0</v>
      </c>
      <c r="AU373" s="291"/>
      <c r="AV373" s="348">
        <f t="shared" si="143"/>
        <v>0</v>
      </c>
      <c r="AW373" s="291"/>
      <c r="AX373" s="284">
        <f t="shared" si="154"/>
        <v>-3176648</v>
      </c>
      <c r="AY373" s="291"/>
      <c r="AZ373" s="348">
        <f t="shared" si="160"/>
        <v>-0.37283060605946794</v>
      </c>
      <c r="BA373" s="291"/>
      <c r="BB373" s="284">
        <f t="shared" si="155"/>
        <v>0</v>
      </c>
      <c r="BC373" s="291"/>
      <c r="BD373" s="348">
        <f t="shared" si="161"/>
        <v>0</v>
      </c>
      <c r="BE373" s="291"/>
      <c r="BF373" s="53">
        <f t="shared" si="156"/>
        <v>0</v>
      </c>
      <c r="BG373" s="291"/>
      <c r="BH373" s="305">
        <f t="shared" si="146"/>
        <v>0</v>
      </c>
      <c r="BJ373" s="53">
        <f t="shared" si="157"/>
        <v>0</v>
      </c>
      <c r="BK373" s="291"/>
      <c r="BL373" s="347">
        <f t="shared" si="147"/>
        <v>0</v>
      </c>
      <c r="BM373" s="291"/>
    </row>
    <row r="374" spans="2:65" ht="17.25" customHeight="1">
      <c r="B374" s="365"/>
      <c r="C374" s="192"/>
      <c r="D374" s="72"/>
      <c r="E374" s="17" t="s">
        <v>194</v>
      </c>
      <c r="F374" s="17"/>
      <c r="G374" s="17"/>
      <c r="H374" s="17"/>
      <c r="I374" s="17"/>
      <c r="J374" s="17"/>
      <c r="K374" s="30"/>
      <c r="L374" s="76" t="s">
        <v>33</v>
      </c>
      <c r="M374" s="207"/>
      <c r="N374" s="13">
        <v>6079531</v>
      </c>
      <c r="O374" s="62"/>
      <c r="P374" s="13">
        <v>6460396</v>
      </c>
      <c r="Q374" s="13"/>
      <c r="R374" s="13">
        <v>6519000</v>
      </c>
      <c r="S374" s="13"/>
      <c r="T374" s="13">
        <v>6519000</v>
      </c>
      <c r="U374" s="13"/>
      <c r="V374" s="13">
        <v>6460396</v>
      </c>
      <c r="W374" s="13"/>
      <c r="X374" s="13">
        <v>6460396</v>
      </c>
      <c r="Y374" s="13"/>
      <c r="Z374" s="284">
        <f t="shared" si="148"/>
        <v>0</v>
      </c>
      <c r="AA374" s="291"/>
      <c r="AB374" s="348">
        <f t="shared" si="138"/>
        <v>0</v>
      </c>
      <c r="AC374" s="261"/>
      <c r="AD374" s="284">
        <f t="shared" si="149"/>
        <v>0</v>
      </c>
      <c r="AE374" s="291"/>
      <c r="AF374" s="348">
        <f t="shared" si="158"/>
        <v>0</v>
      </c>
      <c r="AG374" s="291"/>
      <c r="AH374" s="53">
        <f t="shared" si="150"/>
        <v>380865</v>
      </c>
      <c r="AI374" s="13"/>
      <c r="AJ374" s="348">
        <f t="shared" si="159"/>
        <v>6.2647102218904793E-2</v>
      </c>
      <c r="AK374" s="261"/>
      <c r="AL374" s="53">
        <f t="shared" si="151"/>
        <v>-58604</v>
      </c>
      <c r="AM374" s="291"/>
      <c r="AN374" s="305">
        <f t="shared" si="141"/>
        <v>-8.989722350053686E-3</v>
      </c>
      <c r="AP374" s="53">
        <f t="shared" si="152"/>
        <v>-58604</v>
      </c>
      <c r="AQ374" s="291"/>
      <c r="AR374" s="347">
        <f t="shared" si="142"/>
        <v>-8.989722350053686E-3</v>
      </c>
      <c r="AS374" s="291"/>
      <c r="AT374" s="284">
        <f t="shared" si="153"/>
        <v>0</v>
      </c>
      <c r="AU374" s="291"/>
      <c r="AV374" s="348">
        <f t="shared" si="143"/>
        <v>0</v>
      </c>
      <c r="AW374" s="291"/>
      <c r="AX374" s="284">
        <f t="shared" si="154"/>
        <v>380865</v>
      </c>
      <c r="AY374" s="291"/>
      <c r="AZ374" s="348">
        <f t="shared" si="160"/>
        <v>6.2647102218904793E-2</v>
      </c>
      <c r="BA374" s="291"/>
      <c r="BB374" s="284">
        <f t="shared" si="155"/>
        <v>0</v>
      </c>
      <c r="BC374" s="291"/>
      <c r="BD374" s="348">
        <f t="shared" si="161"/>
        <v>0</v>
      </c>
      <c r="BE374" s="291"/>
      <c r="BF374" s="53">
        <f t="shared" si="156"/>
        <v>-58604</v>
      </c>
      <c r="BG374" s="291"/>
      <c r="BH374" s="305">
        <f t="shared" si="146"/>
        <v>-8.989722350053686E-3</v>
      </c>
      <c r="BJ374" s="53">
        <f t="shared" si="157"/>
        <v>-58604</v>
      </c>
      <c r="BK374" s="291"/>
      <c r="BL374" s="347">
        <f t="shared" si="147"/>
        <v>-8.989722350053686E-3</v>
      </c>
      <c r="BM374" s="291"/>
    </row>
    <row r="375" spans="2:65" ht="17.25" customHeight="1">
      <c r="B375" s="365"/>
      <c r="C375" s="192"/>
      <c r="D375" s="72"/>
      <c r="E375" s="17"/>
      <c r="F375" s="17" t="s">
        <v>193</v>
      </c>
      <c r="G375" s="17"/>
      <c r="H375" s="17"/>
      <c r="I375" s="17"/>
      <c r="J375" s="17"/>
      <c r="K375" s="30"/>
      <c r="L375" s="76" t="s">
        <v>33</v>
      </c>
      <c r="M375" s="207"/>
      <c r="N375" s="13">
        <v>-363531</v>
      </c>
      <c r="O375" s="62"/>
      <c r="P375" s="13">
        <v>0</v>
      </c>
      <c r="Q375" s="13"/>
      <c r="R375" s="13">
        <v>0</v>
      </c>
      <c r="S375" s="13"/>
      <c r="T375" s="13">
        <v>0</v>
      </c>
      <c r="U375" s="13"/>
      <c r="V375" s="13">
        <v>0</v>
      </c>
      <c r="W375" s="13"/>
      <c r="X375" s="13">
        <v>0</v>
      </c>
      <c r="Y375" s="13"/>
      <c r="Z375" s="284">
        <f t="shared" si="148"/>
        <v>0</v>
      </c>
      <c r="AA375" s="291"/>
      <c r="AB375" s="348" t="str">
        <f t="shared" si="138"/>
        <v>---</v>
      </c>
      <c r="AC375" s="261"/>
      <c r="AD375" s="284">
        <f t="shared" si="149"/>
        <v>0</v>
      </c>
      <c r="AE375" s="291"/>
      <c r="AF375" s="348" t="str">
        <f t="shared" si="158"/>
        <v>---</v>
      </c>
      <c r="AG375" s="291"/>
      <c r="AH375" s="53">
        <f t="shared" si="150"/>
        <v>363531</v>
      </c>
      <c r="AI375" s="13"/>
      <c r="AJ375" s="348">
        <f t="shared" si="159"/>
        <v>-1</v>
      </c>
      <c r="AK375" s="261"/>
      <c r="AL375" s="53">
        <f t="shared" si="151"/>
        <v>0</v>
      </c>
      <c r="AM375" s="291"/>
      <c r="AN375" s="305" t="str">
        <f t="shared" si="141"/>
        <v>---</v>
      </c>
      <c r="AP375" s="53">
        <f t="shared" si="152"/>
        <v>0</v>
      </c>
      <c r="AQ375" s="291"/>
      <c r="AR375" s="347" t="str">
        <f t="shared" si="142"/>
        <v>---</v>
      </c>
      <c r="AS375" s="291"/>
      <c r="AT375" s="284">
        <f t="shared" si="153"/>
        <v>0</v>
      </c>
      <c r="AU375" s="291"/>
      <c r="AV375" s="348" t="str">
        <f t="shared" si="143"/>
        <v>---</v>
      </c>
      <c r="AW375" s="291"/>
      <c r="AX375" s="284">
        <f t="shared" si="154"/>
        <v>363531</v>
      </c>
      <c r="AY375" s="291"/>
      <c r="AZ375" s="348">
        <f t="shared" si="160"/>
        <v>-1</v>
      </c>
      <c r="BA375" s="291"/>
      <c r="BB375" s="284">
        <f t="shared" si="155"/>
        <v>0</v>
      </c>
      <c r="BC375" s="291"/>
      <c r="BD375" s="348" t="str">
        <f t="shared" si="161"/>
        <v>---</v>
      </c>
      <c r="BE375" s="291"/>
      <c r="BF375" s="53">
        <f t="shared" si="156"/>
        <v>0</v>
      </c>
      <c r="BG375" s="291"/>
      <c r="BH375" s="305" t="str">
        <f t="shared" si="146"/>
        <v>---</v>
      </c>
      <c r="BJ375" s="53">
        <f t="shared" si="157"/>
        <v>0</v>
      </c>
      <c r="BK375" s="291"/>
      <c r="BL375" s="347" t="str">
        <f t="shared" si="147"/>
        <v>---</v>
      </c>
      <c r="BM375" s="291"/>
    </row>
    <row r="376" spans="2:65" ht="17.25" customHeight="1">
      <c r="B376" s="365"/>
      <c r="C376" s="192"/>
      <c r="D376" s="72"/>
      <c r="E376" s="17" t="s">
        <v>285</v>
      </c>
      <c r="F376" s="17"/>
      <c r="G376" s="17"/>
      <c r="H376" s="17"/>
      <c r="I376" s="17"/>
      <c r="J376" s="17"/>
      <c r="K376" s="30"/>
      <c r="L376" s="76" t="s">
        <v>33</v>
      </c>
      <c r="M376" s="207"/>
      <c r="N376" s="13">
        <v>0</v>
      </c>
      <c r="O376" s="62"/>
      <c r="P376" s="13">
        <v>0</v>
      </c>
      <c r="Q376" s="13"/>
      <c r="R376" s="13">
        <v>0</v>
      </c>
      <c r="S376" s="13"/>
      <c r="T376" s="13">
        <v>0</v>
      </c>
      <c r="U376" s="13"/>
      <c r="V376" s="13">
        <v>0</v>
      </c>
      <c r="W376" s="13"/>
      <c r="X376" s="13">
        <v>0</v>
      </c>
      <c r="Y376" s="13"/>
      <c r="Z376" s="284">
        <f t="shared" si="148"/>
        <v>0</v>
      </c>
      <c r="AA376" s="291"/>
      <c r="AB376" s="348" t="str">
        <f t="shared" si="138"/>
        <v>---</v>
      </c>
      <c r="AC376" s="261"/>
      <c r="AD376" s="284">
        <f t="shared" si="149"/>
        <v>0</v>
      </c>
      <c r="AE376" s="291"/>
      <c r="AF376" s="348" t="str">
        <f t="shared" si="158"/>
        <v>---</v>
      </c>
      <c r="AG376" s="291"/>
      <c r="AH376" s="53">
        <f t="shared" si="150"/>
        <v>0</v>
      </c>
      <c r="AI376" s="13"/>
      <c r="AJ376" s="348" t="str">
        <f t="shared" si="159"/>
        <v>---</v>
      </c>
      <c r="AK376" s="261"/>
      <c r="AL376" s="53">
        <f t="shared" si="151"/>
        <v>0</v>
      </c>
      <c r="AM376" s="291"/>
      <c r="AN376" s="305" t="str">
        <f t="shared" si="141"/>
        <v>---</v>
      </c>
      <c r="AP376" s="53">
        <f t="shared" si="152"/>
        <v>0</v>
      </c>
      <c r="AQ376" s="291"/>
      <c r="AR376" s="347" t="str">
        <f t="shared" si="142"/>
        <v>---</v>
      </c>
      <c r="AS376" s="291"/>
      <c r="AT376" s="284">
        <f t="shared" si="153"/>
        <v>0</v>
      </c>
      <c r="AU376" s="291"/>
      <c r="AV376" s="348" t="str">
        <f t="shared" si="143"/>
        <v>---</v>
      </c>
      <c r="AW376" s="291"/>
      <c r="AX376" s="284">
        <f t="shared" si="154"/>
        <v>0</v>
      </c>
      <c r="AY376" s="291"/>
      <c r="AZ376" s="348" t="str">
        <f t="shared" si="160"/>
        <v>---</v>
      </c>
      <c r="BA376" s="291"/>
      <c r="BB376" s="284">
        <f t="shared" si="155"/>
        <v>0</v>
      </c>
      <c r="BC376" s="291"/>
      <c r="BD376" s="348" t="str">
        <f t="shared" si="161"/>
        <v>---</v>
      </c>
      <c r="BE376" s="291"/>
      <c r="BF376" s="53">
        <f t="shared" si="156"/>
        <v>0</v>
      </c>
      <c r="BG376" s="291"/>
      <c r="BH376" s="305" t="str">
        <f t="shared" si="146"/>
        <v>---</v>
      </c>
      <c r="BJ376" s="53">
        <f t="shared" si="157"/>
        <v>0</v>
      </c>
      <c r="BK376" s="291"/>
      <c r="BL376" s="347" t="str">
        <f t="shared" si="147"/>
        <v>---</v>
      </c>
      <c r="BM376" s="291"/>
    </row>
    <row r="377" spans="2:65" ht="17.25" customHeight="1">
      <c r="B377" s="365"/>
      <c r="C377" s="193"/>
      <c r="D377" s="17"/>
      <c r="E377" s="17"/>
      <c r="F377" s="17"/>
      <c r="G377" s="73" t="s">
        <v>195</v>
      </c>
      <c r="H377" s="73"/>
      <c r="I377" s="38"/>
      <c r="J377" s="38"/>
      <c r="K377" s="64"/>
      <c r="L377" s="77"/>
      <c r="M377" s="215"/>
      <c r="N377" s="146">
        <f>SUM(N372:N376)</f>
        <v>36711704</v>
      </c>
      <c r="O377" s="132"/>
      <c r="P377" s="146">
        <f>SUM(P372:P376)</f>
        <v>34279452</v>
      </c>
      <c r="Q377" s="146"/>
      <c r="R377" s="146">
        <f>SUM(R372:R376)</f>
        <v>33968056</v>
      </c>
      <c r="S377" s="146"/>
      <c r="T377" s="146">
        <f>SUM(T372:T376)</f>
        <v>33968056</v>
      </c>
      <c r="U377" s="146"/>
      <c r="V377" s="146">
        <f>SUM(V372:V376)</f>
        <v>34279452</v>
      </c>
      <c r="W377" s="146"/>
      <c r="X377" s="146">
        <f>SUM(X372:X376)</f>
        <v>34279452</v>
      </c>
      <c r="Y377" s="146"/>
      <c r="Z377" s="290">
        <f t="shared" si="148"/>
        <v>0</v>
      </c>
      <c r="AA377" s="290"/>
      <c r="AB377" s="349">
        <f t="shared" si="138"/>
        <v>0</v>
      </c>
      <c r="AC377" s="263"/>
      <c r="AD377" s="290">
        <f t="shared" si="149"/>
        <v>0</v>
      </c>
      <c r="AE377" s="290"/>
      <c r="AF377" s="349">
        <f t="shared" si="158"/>
        <v>0</v>
      </c>
      <c r="AG377" s="290"/>
      <c r="AH377" s="146">
        <f t="shared" si="150"/>
        <v>-2432252</v>
      </c>
      <c r="AI377" s="146"/>
      <c r="AJ377" s="349">
        <f t="shared" si="159"/>
        <v>-6.625276778217648E-2</v>
      </c>
      <c r="AK377" s="263"/>
      <c r="AL377" s="146">
        <f t="shared" si="151"/>
        <v>311396</v>
      </c>
      <c r="AM377" s="290"/>
      <c r="AN377" s="306">
        <f t="shared" si="141"/>
        <v>9.1673188480376755E-3</v>
      </c>
      <c r="AP377" s="146">
        <f t="shared" si="152"/>
        <v>311396</v>
      </c>
      <c r="AQ377" s="290"/>
      <c r="AR377" s="351">
        <f t="shared" si="142"/>
        <v>9.1673188480376755E-3</v>
      </c>
      <c r="AS377" s="290"/>
      <c r="AT377" s="290">
        <f t="shared" si="153"/>
        <v>0</v>
      </c>
      <c r="AU377" s="290"/>
      <c r="AV377" s="349">
        <f t="shared" si="143"/>
        <v>0</v>
      </c>
      <c r="AW377" s="290"/>
      <c r="AX377" s="290">
        <f t="shared" si="154"/>
        <v>-2432252</v>
      </c>
      <c r="AY377" s="290"/>
      <c r="AZ377" s="349">
        <f t="shared" si="160"/>
        <v>-6.625276778217648E-2</v>
      </c>
      <c r="BA377" s="290"/>
      <c r="BB377" s="290">
        <f t="shared" si="155"/>
        <v>0</v>
      </c>
      <c r="BC377" s="290"/>
      <c r="BD377" s="349">
        <f t="shared" si="161"/>
        <v>0</v>
      </c>
      <c r="BE377" s="290"/>
      <c r="BF377" s="146">
        <f t="shared" si="156"/>
        <v>311396</v>
      </c>
      <c r="BG377" s="290"/>
      <c r="BH377" s="306">
        <f t="shared" si="146"/>
        <v>9.1673188480376755E-3</v>
      </c>
      <c r="BJ377" s="146">
        <f t="shared" si="157"/>
        <v>311396</v>
      </c>
      <c r="BK377" s="290"/>
      <c r="BL377" s="351">
        <f t="shared" si="147"/>
        <v>9.1673188480376755E-3</v>
      </c>
      <c r="BM377" s="290"/>
    </row>
    <row r="378" spans="2:65" ht="17.25" customHeight="1">
      <c r="B378" s="365"/>
      <c r="C378" s="192"/>
      <c r="D378" s="72"/>
      <c r="E378" s="17"/>
      <c r="F378" s="17"/>
      <c r="G378" s="17"/>
      <c r="H378" s="17"/>
      <c r="I378" s="17"/>
      <c r="J378" s="17"/>
      <c r="K378" s="30"/>
      <c r="L378" s="76"/>
      <c r="M378" s="207"/>
      <c r="N378" s="13" t="s">
        <v>144</v>
      </c>
      <c r="O378" s="57"/>
      <c r="P378" s="13" t="s">
        <v>144</v>
      </c>
      <c r="Q378" s="13"/>
      <c r="R378" s="13" t="s">
        <v>144</v>
      </c>
      <c r="S378" s="13"/>
      <c r="T378" s="13" t="s">
        <v>144</v>
      </c>
      <c r="U378" s="13"/>
      <c r="V378" s="13" t="s">
        <v>144</v>
      </c>
      <c r="W378" s="13"/>
      <c r="X378" s="13" t="s">
        <v>144</v>
      </c>
      <c r="Y378" s="13"/>
      <c r="Z378" s="284" t="str">
        <f t="shared" si="148"/>
        <v/>
      </c>
      <c r="AA378" s="291"/>
      <c r="AB378" s="348" t="str">
        <f t="shared" si="138"/>
        <v/>
      </c>
      <c r="AC378" s="261"/>
      <c r="AD378" s="284" t="str">
        <f t="shared" si="149"/>
        <v/>
      </c>
      <c r="AE378" s="291"/>
      <c r="AF378" s="348" t="str">
        <f t="shared" si="158"/>
        <v/>
      </c>
      <c r="AG378" s="291"/>
      <c r="AH378" s="53" t="str">
        <f t="shared" si="150"/>
        <v/>
      </c>
      <c r="AI378" s="13"/>
      <c r="AJ378" s="348" t="str">
        <f t="shared" si="159"/>
        <v/>
      </c>
      <c r="AK378" s="261"/>
      <c r="AL378" s="53" t="str">
        <f t="shared" si="151"/>
        <v/>
      </c>
      <c r="AM378" s="291"/>
      <c r="AN378" s="305" t="str">
        <f t="shared" si="141"/>
        <v/>
      </c>
      <c r="AP378" s="53" t="str">
        <f t="shared" si="152"/>
        <v/>
      </c>
      <c r="AQ378" s="291"/>
      <c r="AR378" s="347" t="str">
        <f t="shared" si="142"/>
        <v/>
      </c>
      <c r="AS378" s="291"/>
      <c r="AT378" s="284" t="str">
        <f t="shared" si="153"/>
        <v/>
      </c>
      <c r="AU378" s="291"/>
      <c r="AV378" s="348" t="str">
        <f t="shared" si="143"/>
        <v/>
      </c>
      <c r="AW378" s="291"/>
      <c r="AX378" s="284" t="str">
        <f t="shared" si="154"/>
        <v/>
      </c>
      <c r="AY378" s="291"/>
      <c r="AZ378" s="348" t="str">
        <f t="shared" si="160"/>
        <v/>
      </c>
      <c r="BA378" s="291"/>
      <c r="BB378" s="284" t="str">
        <f t="shared" si="155"/>
        <v/>
      </c>
      <c r="BC378" s="291"/>
      <c r="BD378" s="348" t="str">
        <f t="shared" si="161"/>
        <v/>
      </c>
      <c r="BE378" s="291"/>
      <c r="BF378" s="53" t="str">
        <f t="shared" si="156"/>
        <v/>
      </c>
      <c r="BG378" s="291"/>
      <c r="BH378" s="305" t="str">
        <f t="shared" si="146"/>
        <v/>
      </c>
      <c r="BJ378" s="53" t="str">
        <f t="shared" si="157"/>
        <v/>
      </c>
      <c r="BK378" s="291"/>
      <c r="BL378" s="347" t="str">
        <f t="shared" si="147"/>
        <v/>
      </c>
      <c r="BM378" s="291"/>
    </row>
    <row r="379" spans="2:65" ht="17.25">
      <c r="B379" s="365"/>
      <c r="C379" s="194"/>
      <c r="D379" s="17"/>
      <c r="E379" s="17" t="s">
        <v>176</v>
      </c>
      <c r="F379" s="17"/>
      <c r="G379" s="17"/>
      <c r="H379" s="17"/>
      <c r="I379" s="17"/>
      <c r="J379" s="17"/>
      <c r="K379" s="17"/>
      <c r="L379" s="165" t="s">
        <v>29</v>
      </c>
      <c r="M379" s="207"/>
      <c r="N379" s="13">
        <v>25652000</v>
      </c>
      <c r="O379" s="62"/>
      <c r="P379" s="13">
        <v>25695000</v>
      </c>
      <c r="Q379" s="13"/>
      <c r="R379" s="13">
        <v>25857000</v>
      </c>
      <c r="S379" s="13"/>
      <c r="T379" s="13">
        <v>25857000</v>
      </c>
      <c r="U379" s="13"/>
      <c r="V379" s="13">
        <v>25695000</v>
      </c>
      <c r="W379" s="13"/>
      <c r="X379" s="13">
        <v>25695000</v>
      </c>
      <c r="Y379" s="13"/>
      <c r="Z379" s="284">
        <f t="shared" si="148"/>
        <v>0</v>
      </c>
      <c r="AA379" s="291"/>
      <c r="AB379" s="348">
        <f t="shared" si="138"/>
        <v>0</v>
      </c>
      <c r="AC379" s="261"/>
      <c r="AD379" s="284">
        <f t="shared" si="149"/>
        <v>0</v>
      </c>
      <c r="AE379" s="291"/>
      <c r="AF379" s="348">
        <f t="shared" si="158"/>
        <v>0</v>
      </c>
      <c r="AG379" s="291"/>
      <c r="AH379" s="53">
        <f t="shared" si="150"/>
        <v>43000</v>
      </c>
      <c r="AI379" s="13"/>
      <c r="AJ379" s="348">
        <f t="shared" si="159"/>
        <v>1.676282551068109E-3</v>
      </c>
      <c r="AK379" s="261"/>
      <c r="AL379" s="53">
        <f t="shared" si="151"/>
        <v>-162000</v>
      </c>
      <c r="AM379" s="291"/>
      <c r="AN379" s="305">
        <f t="shared" si="141"/>
        <v>-6.2652279846849845E-3</v>
      </c>
      <c r="AP379" s="53">
        <f t="shared" si="152"/>
        <v>-162000</v>
      </c>
      <c r="AQ379" s="291"/>
      <c r="AR379" s="347">
        <f t="shared" si="142"/>
        <v>-6.2652279846849845E-3</v>
      </c>
      <c r="AS379" s="291"/>
      <c r="AT379" s="284">
        <f t="shared" si="153"/>
        <v>0</v>
      </c>
      <c r="AU379" s="291"/>
      <c r="AV379" s="348">
        <f t="shared" si="143"/>
        <v>0</v>
      </c>
      <c r="AW379" s="291"/>
      <c r="AX379" s="284">
        <f t="shared" si="154"/>
        <v>43000</v>
      </c>
      <c r="AY379" s="291"/>
      <c r="AZ379" s="348">
        <f t="shared" si="160"/>
        <v>1.676282551068109E-3</v>
      </c>
      <c r="BA379" s="291"/>
      <c r="BB379" s="284">
        <f t="shared" si="155"/>
        <v>0</v>
      </c>
      <c r="BC379" s="291"/>
      <c r="BD379" s="348">
        <f t="shared" si="161"/>
        <v>0</v>
      </c>
      <c r="BE379" s="291"/>
      <c r="BF379" s="53">
        <f t="shared" si="156"/>
        <v>-162000</v>
      </c>
      <c r="BG379" s="291"/>
      <c r="BH379" s="305">
        <f t="shared" si="146"/>
        <v>-6.2652279846849845E-3</v>
      </c>
      <c r="BJ379" s="53">
        <f t="shared" si="157"/>
        <v>-162000</v>
      </c>
      <c r="BK379" s="291"/>
      <c r="BL379" s="347">
        <f t="shared" si="147"/>
        <v>-6.2652279846849845E-3</v>
      </c>
      <c r="BM379" s="291"/>
    </row>
    <row r="380" spans="2:65" ht="18" customHeight="1">
      <c r="B380" s="365"/>
      <c r="C380" s="194"/>
      <c r="D380" s="17"/>
      <c r="E380" s="17" t="s">
        <v>186</v>
      </c>
      <c r="F380" s="17"/>
      <c r="G380" s="17"/>
      <c r="H380" s="17"/>
      <c r="I380" s="17"/>
      <c r="J380" s="17"/>
      <c r="K380" s="17"/>
      <c r="L380" s="165" t="s">
        <v>33</v>
      </c>
      <c r="M380" s="207"/>
      <c r="N380" s="13">
        <v>5716000</v>
      </c>
      <c r="O380" s="136"/>
      <c r="P380" s="13">
        <v>6460396</v>
      </c>
      <c r="Q380" s="13"/>
      <c r="R380" s="13">
        <v>6519000</v>
      </c>
      <c r="S380" s="13"/>
      <c r="T380" s="13">
        <v>6519000</v>
      </c>
      <c r="U380" s="13"/>
      <c r="V380" s="13">
        <v>6460396</v>
      </c>
      <c r="W380" s="13"/>
      <c r="X380" s="13">
        <v>6460396</v>
      </c>
      <c r="Y380" s="13"/>
      <c r="Z380" s="284">
        <f t="shared" si="148"/>
        <v>0</v>
      </c>
      <c r="AA380" s="291"/>
      <c r="AB380" s="348">
        <f t="shared" si="138"/>
        <v>0</v>
      </c>
      <c r="AC380" s="261"/>
      <c r="AD380" s="284">
        <f t="shared" si="149"/>
        <v>0</v>
      </c>
      <c r="AE380" s="291"/>
      <c r="AF380" s="348">
        <f t="shared" si="158"/>
        <v>0</v>
      </c>
      <c r="AG380" s="291"/>
      <c r="AH380" s="53">
        <f t="shared" si="150"/>
        <v>744396</v>
      </c>
      <c r="AI380" s="13"/>
      <c r="AJ380" s="348">
        <f t="shared" si="159"/>
        <v>0.13023023093072084</v>
      </c>
      <c r="AK380" s="261"/>
      <c r="AL380" s="53">
        <f t="shared" si="151"/>
        <v>-58604</v>
      </c>
      <c r="AM380" s="291"/>
      <c r="AN380" s="305">
        <f t="shared" si="141"/>
        <v>-8.989722350053686E-3</v>
      </c>
      <c r="AP380" s="53">
        <f t="shared" si="152"/>
        <v>-58604</v>
      </c>
      <c r="AQ380" s="291"/>
      <c r="AR380" s="347">
        <f t="shared" si="142"/>
        <v>-8.989722350053686E-3</v>
      </c>
      <c r="AS380" s="291"/>
      <c r="AT380" s="284">
        <f t="shared" si="153"/>
        <v>0</v>
      </c>
      <c r="AU380" s="291"/>
      <c r="AV380" s="348">
        <f t="shared" si="143"/>
        <v>0</v>
      </c>
      <c r="AW380" s="291"/>
      <c r="AX380" s="284">
        <f t="shared" si="154"/>
        <v>744396</v>
      </c>
      <c r="AY380" s="291"/>
      <c r="AZ380" s="348">
        <f t="shared" si="160"/>
        <v>0.13023023093072084</v>
      </c>
      <c r="BA380" s="291"/>
      <c r="BB380" s="284">
        <f t="shared" si="155"/>
        <v>0</v>
      </c>
      <c r="BC380" s="291"/>
      <c r="BD380" s="348">
        <f t="shared" si="161"/>
        <v>0</v>
      </c>
      <c r="BE380" s="291"/>
      <c r="BF380" s="53">
        <f t="shared" si="156"/>
        <v>-58604</v>
      </c>
      <c r="BG380" s="291"/>
      <c r="BH380" s="305">
        <f t="shared" si="146"/>
        <v>-8.989722350053686E-3</v>
      </c>
      <c r="BJ380" s="53">
        <f t="shared" si="157"/>
        <v>-58604</v>
      </c>
      <c r="BK380" s="291"/>
      <c r="BL380" s="347">
        <f t="shared" si="147"/>
        <v>-8.989722350053686E-3</v>
      </c>
      <c r="BM380" s="291"/>
    </row>
    <row r="381" spans="2:65" ht="17.25" customHeight="1">
      <c r="B381" s="365"/>
      <c r="C381" s="193"/>
      <c r="D381" s="17"/>
      <c r="E381" s="17"/>
      <c r="F381" s="17"/>
      <c r="G381" s="73" t="s">
        <v>196</v>
      </c>
      <c r="H381" s="73"/>
      <c r="I381" s="38"/>
      <c r="J381" s="38"/>
      <c r="K381" s="64"/>
      <c r="L381" s="77"/>
      <c r="M381" s="215"/>
      <c r="N381" s="146">
        <f>SUM(N379:N380)</f>
        <v>31368000</v>
      </c>
      <c r="O381" s="132"/>
      <c r="P381" s="146">
        <f>SUM(P379:P380)</f>
        <v>32155396</v>
      </c>
      <c r="Q381" s="146"/>
      <c r="R381" s="146">
        <f>SUM(R379:R380)</f>
        <v>32376000</v>
      </c>
      <c r="S381" s="146"/>
      <c r="T381" s="146">
        <f>SUM(T379:T380)</f>
        <v>32376000</v>
      </c>
      <c r="U381" s="146"/>
      <c r="V381" s="146">
        <f>SUM(V379:V380)</f>
        <v>32155396</v>
      </c>
      <c r="W381" s="146"/>
      <c r="X381" s="146">
        <f>SUM(X379:X380)</f>
        <v>32155396</v>
      </c>
      <c r="Y381" s="146"/>
      <c r="Z381" s="290">
        <f t="shared" si="148"/>
        <v>0</v>
      </c>
      <c r="AA381" s="290"/>
      <c r="AB381" s="349">
        <f t="shared" si="138"/>
        <v>0</v>
      </c>
      <c r="AC381" s="263"/>
      <c r="AD381" s="290">
        <f t="shared" si="149"/>
        <v>0</v>
      </c>
      <c r="AE381" s="290"/>
      <c r="AF381" s="349">
        <f t="shared" si="158"/>
        <v>0</v>
      </c>
      <c r="AG381" s="290"/>
      <c r="AH381" s="146">
        <f t="shared" si="150"/>
        <v>787396</v>
      </c>
      <c r="AI381" s="146"/>
      <c r="AJ381" s="349">
        <f t="shared" si="159"/>
        <v>2.5101887273654588E-2</v>
      </c>
      <c r="AK381" s="263"/>
      <c r="AL381" s="146">
        <f t="shared" si="151"/>
        <v>-220604</v>
      </c>
      <c r="AM381" s="290"/>
      <c r="AN381" s="306">
        <f t="shared" si="141"/>
        <v>-6.8138127007659754E-3</v>
      </c>
      <c r="AP381" s="146">
        <f t="shared" si="152"/>
        <v>-220604</v>
      </c>
      <c r="AQ381" s="290"/>
      <c r="AR381" s="351">
        <f t="shared" si="142"/>
        <v>-6.8138127007659754E-3</v>
      </c>
      <c r="AS381" s="290"/>
      <c r="AT381" s="290">
        <f t="shared" si="153"/>
        <v>0</v>
      </c>
      <c r="AU381" s="290"/>
      <c r="AV381" s="349">
        <f t="shared" si="143"/>
        <v>0</v>
      </c>
      <c r="AW381" s="290"/>
      <c r="AX381" s="290">
        <f t="shared" si="154"/>
        <v>787396</v>
      </c>
      <c r="AY381" s="290"/>
      <c r="AZ381" s="349">
        <f t="shared" si="160"/>
        <v>2.5101887273654588E-2</v>
      </c>
      <c r="BA381" s="290"/>
      <c r="BB381" s="290">
        <f t="shared" si="155"/>
        <v>0</v>
      </c>
      <c r="BC381" s="290"/>
      <c r="BD381" s="349">
        <f t="shared" si="161"/>
        <v>0</v>
      </c>
      <c r="BE381" s="290"/>
      <c r="BF381" s="146">
        <f t="shared" si="156"/>
        <v>-220604</v>
      </c>
      <c r="BG381" s="290"/>
      <c r="BH381" s="306">
        <f t="shared" si="146"/>
        <v>-6.8138127007659754E-3</v>
      </c>
      <c r="BJ381" s="146">
        <f t="shared" si="157"/>
        <v>-220604</v>
      </c>
      <c r="BK381" s="290"/>
      <c r="BL381" s="351">
        <f t="shared" si="147"/>
        <v>-6.8138127007659754E-3</v>
      </c>
      <c r="BM381" s="290"/>
    </row>
    <row r="382" spans="2:65" ht="18" customHeight="1">
      <c r="B382" s="365"/>
      <c r="C382" s="194"/>
      <c r="D382" s="17"/>
      <c r="E382" s="17"/>
      <c r="F382" s="17"/>
      <c r="G382" s="17"/>
      <c r="H382" s="17"/>
      <c r="I382" s="17"/>
      <c r="J382" s="17"/>
      <c r="K382" s="17"/>
      <c r="L382" s="165"/>
      <c r="M382" s="207"/>
      <c r="N382" s="13" t="s">
        <v>144</v>
      </c>
      <c r="O382" s="136"/>
      <c r="P382" s="13" t="s">
        <v>144</v>
      </c>
      <c r="Q382" s="13"/>
      <c r="R382" s="13" t="s">
        <v>144</v>
      </c>
      <c r="S382" s="13"/>
      <c r="T382" s="13" t="s">
        <v>144</v>
      </c>
      <c r="U382" s="13"/>
      <c r="V382" s="13" t="s">
        <v>144</v>
      </c>
      <c r="W382" s="13"/>
      <c r="X382" s="13" t="s">
        <v>144</v>
      </c>
      <c r="Y382" s="13"/>
      <c r="Z382" s="284" t="str">
        <f t="shared" si="148"/>
        <v/>
      </c>
      <c r="AA382" s="291"/>
      <c r="AB382" s="348" t="str">
        <f t="shared" si="138"/>
        <v/>
      </c>
      <c r="AC382" s="261"/>
      <c r="AD382" s="284" t="str">
        <f t="shared" si="149"/>
        <v/>
      </c>
      <c r="AE382" s="291"/>
      <c r="AF382" s="348" t="str">
        <f t="shared" si="158"/>
        <v/>
      </c>
      <c r="AG382" s="291"/>
      <c r="AH382" s="53" t="str">
        <f t="shared" si="150"/>
        <v/>
      </c>
      <c r="AI382" s="13"/>
      <c r="AJ382" s="348" t="str">
        <f t="shared" si="159"/>
        <v/>
      </c>
      <c r="AK382" s="261"/>
      <c r="AL382" s="53" t="str">
        <f t="shared" si="151"/>
        <v/>
      </c>
      <c r="AM382" s="291"/>
      <c r="AN382" s="305" t="str">
        <f t="shared" si="141"/>
        <v/>
      </c>
      <c r="AP382" s="53" t="str">
        <f t="shared" si="152"/>
        <v/>
      </c>
      <c r="AQ382" s="291"/>
      <c r="AR382" s="347" t="str">
        <f t="shared" si="142"/>
        <v/>
      </c>
      <c r="AS382" s="291"/>
      <c r="AT382" s="284" t="str">
        <f t="shared" si="153"/>
        <v/>
      </c>
      <c r="AU382" s="291"/>
      <c r="AV382" s="348" t="str">
        <f t="shared" si="143"/>
        <v/>
      </c>
      <c r="AW382" s="291"/>
      <c r="AX382" s="284" t="str">
        <f t="shared" si="154"/>
        <v/>
      </c>
      <c r="AY382" s="291"/>
      <c r="AZ382" s="348" t="str">
        <f t="shared" si="160"/>
        <v/>
      </c>
      <c r="BA382" s="291"/>
      <c r="BB382" s="284" t="str">
        <f t="shared" si="155"/>
        <v/>
      </c>
      <c r="BC382" s="291"/>
      <c r="BD382" s="348" t="str">
        <f t="shared" si="161"/>
        <v/>
      </c>
      <c r="BE382" s="291"/>
      <c r="BF382" s="53" t="str">
        <f t="shared" si="156"/>
        <v/>
      </c>
      <c r="BG382" s="291"/>
      <c r="BH382" s="305" t="str">
        <f t="shared" si="146"/>
        <v/>
      </c>
      <c r="BJ382" s="53" t="str">
        <f t="shared" si="157"/>
        <v/>
      </c>
      <c r="BK382" s="291"/>
      <c r="BL382" s="347" t="str">
        <f t="shared" si="147"/>
        <v/>
      </c>
      <c r="BM382" s="291"/>
    </row>
    <row r="383" spans="2:65" ht="15.75" customHeight="1">
      <c r="B383" s="365"/>
      <c r="C383" s="192"/>
      <c r="D383" s="72"/>
      <c r="E383" s="17" t="s">
        <v>197</v>
      </c>
      <c r="F383" s="17"/>
      <c r="G383" s="17"/>
      <c r="H383" s="17"/>
      <c r="I383" s="9"/>
      <c r="J383" s="17"/>
      <c r="K383" s="30"/>
      <c r="L383" s="76" t="s">
        <v>29</v>
      </c>
      <c r="M383" s="207"/>
      <c r="N383" s="13">
        <v>5343704</v>
      </c>
      <c r="O383" s="62"/>
      <c r="P383" s="13">
        <v>2124056</v>
      </c>
      <c r="Q383" s="13"/>
      <c r="R383" s="13">
        <v>1592056</v>
      </c>
      <c r="S383" s="13"/>
      <c r="T383" s="13">
        <v>1592056</v>
      </c>
      <c r="U383" s="13"/>
      <c r="V383" s="13">
        <v>2124056</v>
      </c>
      <c r="W383" s="13"/>
      <c r="X383" s="13">
        <v>2124056</v>
      </c>
      <c r="Y383" s="13"/>
      <c r="Z383" s="284">
        <f t="shared" si="148"/>
        <v>0</v>
      </c>
      <c r="AA383" s="291"/>
      <c r="AB383" s="348">
        <f t="shared" si="138"/>
        <v>0</v>
      </c>
      <c r="AC383" s="261"/>
      <c r="AD383" s="284">
        <f t="shared" si="149"/>
        <v>0</v>
      </c>
      <c r="AE383" s="291"/>
      <c r="AF383" s="348">
        <f t="shared" si="158"/>
        <v>0</v>
      </c>
      <c r="AG383" s="291"/>
      <c r="AH383" s="53">
        <f t="shared" si="150"/>
        <v>-3219648</v>
      </c>
      <c r="AI383" s="13"/>
      <c r="AJ383" s="348">
        <f t="shared" si="159"/>
        <v>-0.60251241460979132</v>
      </c>
      <c r="AK383" s="261"/>
      <c r="AL383" s="53">
        <f t="shared" si="151"/>
        <v>532000</v>
      </c>
      <c r="AM383" s="291"/>
      <c r="AN383" s="305">
        <f t="shared" si="141"/>
        <v>0.33415909993115811</v>
      </c>
      <c r="AP383" s="53">
        <f t="shared" si="152"/>
        <v>532000</v>
      </c>
      <c r="AQ383" s="291"/>
      <c r="AR383" s="347">
        <f t="shared" si="142"/>
        <v>0.33415909993115811</v>
      </c>
      <c r="AS383" s="291"/>
      <c r="AT383" s="284">
        <f t="shared" si="153"/>
        <v>0</v>
      </c>
      <c r="AU383" s="291"/>
      <c r="AV383" s="348">
        <f t="shared" si="143"/>
        <v>0</v>
      </c>
      <c r="AW383" s="291"/>
      <c r="AX383" s="284">
        <f t="shared" si="154"/>
        <v>-3219648</v>
      </c>
      <c r="AY383" s="291"/>
      <c r="AZ383" s="348">
        <f t="shared" si="160"/>
        <v>-0.60251241460979132</v>
      </c>
      <c r="BA383" s="291"/>
      <c r="BB383" s="284">
        <f t="shared" si="155"/>
        <v>0</v>
      </c>
      <c r="BC383" s="291"/>
      <c r="BD383" s="348">
        <f t="shared" si="161"/>
        <v>0</v>
      </c>
      <c r="BE383" s="291"/>
      <c r="BF383" s="53">
        <f t="shared" si="156"/>
        <v>532000</v>
      </c>
      <c r="BG383" s="291"/>
      <c r="BH383" s="305">
        <f t="shared" si="146"/>
        <v>0.33415909993115811</v>
      </c>
      <c r="BJ383" s="53">
        <f t="shared" si="157"/>
        <v>532000</v>
      </c>
      <c r="BK383" s="291"/>
      <c r="BL383" s="347">
        <f t="shared" si="147"/>
        <v>0.33415909993115811</v>
      </c>
      <c r="BM383" s="291"/>
    </row>
    <row r="384" spans="2:65" ht="15.75" customHeight="1">
      <c r="B384" s="365"/>
      <c r="C384" s="192"/>
      <c r="D384" s="72"/>
      <c r="E384" s="17" t="s">
        <v>198</v>
      </c>
      <c r="F384" s="17"/>
      <c r="G384" s="17"/>
      <c r="H384" s="17"/>
      <c r="I384" s="9"/>
      <c r="J384" s="17"/>
      <c r="K384" s="30"/>
      <c r="L384" s="76" t="s">
        <v>33</v>
      </c>
      <c r="M384" s="207"/>
      <c r="N384" s="13">
        <v>0</v>
      </c>
      <c r="O384" s="136"/>
      <c r="P384" s="13">
        <v>0</v>
      </c>
      <c r="Q384" s="13"/>
      <c r="R384" s="13">
        <v>0</v>
      </c>
      <c r="S384" s="13"/>
      <c r="T384" s="13">
        <v>0</v>
      </c>
      <c r="U384" s="13"/>
      <c r="V384" s="13">
        <v>0</v>
      </c>
      <c r="W384" s="13"/>
      <c r="X384" s="13">
        <v>0</v>
      </c>
      <c r="Y384" s="13"/>
      <c r="Z384" s="284">
        <f t="shared" si="148"/>
        <v>0</v>
      </c>
      <c r="AA384" s="291"/>
      <c r="AB384" s="348" t="str">
        <f t="shared" si="138"/>
        <v>---</v>
      </c>
      <c r="AC384" s="261"/>
      <c r="AD384" s="284">
        <f t="shared" si="149"/>
        <v>0</v>
      </c>
      <c r="AE384" s="291"/>
      <c r="AF384" s="348" t="str">
        <f t="shared" si="158"/>
        <v>---</v>
      </c>
      <c r="AG384" s="291"/>
      <c r="AH384" s="53">
        <f t="shared" si="150"/>
        <v>0</v>
      </c>
      <c r="AI384" s="13"/>
      <c r="AJ384" s="348" t="str">
        <f t="shared" si="159"/>
        <v>---</v>
      </c>
      <c r="AK384" s="261"/>
      <c r="AL384" s="53">
        <f t="shared" si="151"/>
        <v>0</v>
      </c>
      <c r="AM384" s="291"/>
      <c r="AN384" s="307" t="str">
        <f t="shared" si="141"/>
        <v>---</v>
      </c>
      <c r="AP384" s="53">
        <f t="shared" si="152"/>
        <v>0</v>
      </c>
      <c r="AQ384" s="291"/>
      <c r="AR384" s="348" t="str">
        <f t="shared" si="142"/>
        <v>---</v>
      </c>
      <c r="AS384" s="291"/>
      <c r="AT384" s="284">
        <f t="shared" si="153"/>
        <v>0</v>
      </c>
      <c r="AU384" s="291"/>
      <c r="AV384" s="348" t="str">
        <f t="shared" si="143"/>
        <v>---</v>
      </c>
      <c r="AW384" s="291"/>
      <c r="AX384" s="284">
        <f t="shared" si="154"/>
        <v>0</v>
      </c>
      <c r="AY384" s="291"/>
      <c r="AZ384" s="348" t="str">
        <f t="shared" si="160"/>
        <v>---</v>
      </c>
      <c r="BA384" s="291"/>
      <c r="BB384" s="284">
        <f t="shared" si="155"/>
        <v>0</v>
      </c>
      <c r="BC384" s="291"/>
      <c r="BD384" s="348" t="str">
        <f t="shared" si="161"/>
        <v>---</v>
      </c>
      <c r="BE384" s="291"/>
      <c r="BF384" s="53">
        <f t="shared" si="156"/>
        <v>0</v>
      </c>
      <c r="BG384" s="291"/>
      <c r="BH384" s="307" t="str">
        <f t="shared" si="146"/>
        <v>---</v>
      </c>
      <c r="BJ384" s="53">
        <f t="shared" si="157"/>
        <v>0</v>
      </c>
      <c r="BK384" s="291"/>
      <c r="BL384" s="348" t="str">
        <f t="shared" si="147"/>
        <v>---</v>
      </c>
      <c r="BM384" s="291"/>
    </row>
    <row r="385" spans="1:65" ht="18" customHeight="1">
      <c r="B385" s="365"/>
      <c r="C385" s="194"/>
      <c r="D385" s="17"/>
      <c r="E385" s="17"/>
      <c r="F385" s="17"/>
      <c r="G385" s="73" t="s">
        <v>199</v>
      </c>
      <c r="H385" s="73"/>
      <c r="I385" s="38"/>
      <c r="J385" s="38"/>
      <c r="K385" s="64"/>
      <c r="L385" s="77"/>
      <c r="M385" s="215"/>
      <c r="N385" s="203">
        <f>SUM(N383:N384)</f>
        <v>5343704</v>
      </c>
      <c r="O385" s="132"/>
      <c r="P385" s="203">
        <f>SUM(P383:P384)</f>
        <v>2124056</v>
      </c>
      <c r="Q385" s="203"/>
      <c r="R385" s="203">
        <f>SUM(R383:R384)</f>
        <v>1592056</v>
      </c>
      <c r="S385" s="203"/>
      <c r="T385" s="203">
        <f>SUM(T383:T384)</f>
        <v>1592056</v>
      </c>
      <c r="U385" s="203"/>
      <c r="V385" s="203">
        <f>SUM(V383:V384)</f>
        <v>2124056</v>
      </c>
      <c r="W385" s="203"/>
      <c r="X385" s="203">
        <f>SUM(X383:X384)</f>
        <v>2124056</v>
      </c>
      <c r="Y385" s="203"/>
      <c r="Z385" s="290">
        <f t="shared" si="148"/>
        <v>0</v>
      </c>
      <c r="AA385" s="292"/>
      <c r="AB385" s="349">
        <f t="shared" si="138"/>
        <v>0</v>
      </c>
      <c r="AC385" s="263"/>
      <c r="AD385" s="290">
        <f t="shared" si="149"/>
        <v>0</v>
      </c>
      <c r="AE385" s="292"/>
      <c r="AF385" s="349">
        <f t="shared" si="158"/>
        <v>0</v>
      </c>
      <c r="AG385" s="292"/>
      <c r="AH385" s="146">
        <f t="shared" si="150"/>
        <v>-3219648</v>
      </c>
      <c r="AI385" s="203"/>
      <c r="AJ385" s="349">
        <f t="shared" si="159"/>
        <v>-0.60251241460979132</v>
      </c>
      <c r="AK385" s="263"/>
      <c r="AL385" s="146">
        <f t="shared" si="151"/>
        <v>532000</v>
      </c>
      <c r="AM385" s="292"/>
      <c r="AN385" s="306">
        <f t="shared" si="141"/>
        <v>0.33415909993115811</v>
      </c>
      <c r="AP385" s="146">
        <f t="shared" si="152"/>
        <v>532000</v>
      </c>
      <c r="AQ385" s="292"/>
      <c r="AR385" s="351">
        <f t="shared" si="142"/>
        <v>0.33415909993115811</v>
      </c>
      <c r="AS385" s="292"/>
      <c r="AT385" s="290">
        <f t="shared" si="153"/>
        <v>0</v>
      </c>
      <c r="AU385" s="292"/>
      <c r="AV385" s="349">
        <f t="shared" si="143"/>
        <v>0</v>
      </c>
      <c r="AW385" s="292"/>
      <c r="AX385" s="290">
        <f t="shared" si="154"/>
        <v>-3219648</v>
      </c>
      <c r="AY385" s="292"/>
      <c r="AZ385" s="349">
        <f t="shared" si="160"/>
        <v>-0.60251241460979132</v>
      </c>
      <c r="BA385" s="292"/>
      <c r="BB385" s="290">
        <f t="shared" si="155"/>
        <v>0</v>
      </c>
      <c r="BC385" s="292"/>
      <c r="BD385" s="349">
        <f t="shared" si="161"/>
        <v>0</v>
      </c>
      <c r="BE385" s="292"/>
      <c r="BF385" s="146">
        <f t="shared" si="156"/>
        <v>532000</v>
      </c>
      <c r="BG385" s="292"/>
      <c r="BH385" s="306">
        <f t="shared" si="146"/>
        <v>0.33415909993115811</v>
      </c>
      <c r="BJ385" s="146">
        <f t="shared" si="157"/>
        <v>532000</v>
      </c>
      <c r="BK385" s="292"/>
      <c r="BL385" s="351">
        <f t="shared" si="147"/>
        <v>0.33415909993115811</v>
      </c>
      <c r="BM385" s="292"/>
    </row>
    <row r="386" spans="1:65" ht="18" customHeight="1">
      <c r="B386" s="365"/>
      <c r="C386" s="194"/>
      <c r="D386" s="17"/>
      <c r="E386" s="17"/>
      <c r="F386" s="17"/>
      <c r="G386" s="17"/>
      <c r="H386" s="17"/>
      <c r="I386" s="17"/>
      <c r="J386" s="17"/>
      <c r="K386" s="17"/>
      <c r="L386" s="165"/>
      <c r="M386" s="207"/>
      <c r="N386" s="13" t="s">
        <v>144</v>
      </c>
      <c r="O386" s="136"/>
      <c r="P386" s="13"/>
      <c r="Q386" s="13"/>
      <c r="R386" s="13" t="s">
        <v>144</v>
      </c>
      <c r="S386" s="13"/>
      <c r="T386" s="13" t="s">
        <v>144</v>
      </c>
      <c r="U386" s="13"/>
      <c r="V386" s="13" t="s">
        <v>144</v>
      </c>
      <c r="W386" s="13"/>
      <c r="X386" s="13" t="s">
        <v>144</v>
      </c>
      <c r="Y386" s="13"/>
      <c r="Z386" s="284" t="str">
        <f t="shared" si="148"/>
        <v/>
      </c>
      <c r="AA386" s="291"/>
      <c r="AB386" s="348" t="str">
        <f t="shared" si="138"/>
        <v/>
      </c>
      <c r="AC386" s="261"/>
      <c r="AD386" s="284" t="str">
        <f t="shared" si="149"/>
        <v/>
      </c>
      <c r="AE386" s="291"/>
      <c r="AF386" s="348" t="str">
        <f t="shared" si="158"/>
        <v/>
      </c>
      <c r="AG386" s="291"/>
      <c r="AH386" s="53" t="str">
        <f t="shared" si="150"/>
        <v/>
      </c>
      <c r="AI386" s="13"/>
      <c r="AJ386" s="348" t="str">
        <f t="shared" si="159"/>
        <v/>
      </c>
      <c r="AK386" s="261"/>
      <c r="AL386" s="53" t="str">
        <f t="shared" si="151"/>
        <v/>
      </c>
      <c r="AM386" s="291"/>
      <c r="AN386" s="305" t="str">
        <f t="shared" si="141"/>
        <v/>
      </c>
      <c r="AP386" s="53" t="str">
        <f t="shared" si="152"/>
        <v/>
      </c>
      <c r="AQ386" s="291"/>
      <c r="AR386" s="347" t="str">
        <f t="shared" si="142"/>
        <v/>
      </c>
      <c r="AS386" s="291"/>
      <c r="AT386" s="284" t="str">
        <f t="shared" si="153"/>
        <v/>
      </c>
      <c r="AU386" s="291"/>
      <c r="AV386" s="348" t="str">
        <f t="shared" si="143"/>
        <v/>
      </c>
      <c r="AW386" s="291"/>
      <c r="AX386" s="284" t="str">
        <f t="shared" si="154"/>
        <v/>
      </c>
      <c r="AY386" s="291"/>
      <c r="AZ386" s="348" t="str">
        <f t="shared" si="160"/>
        <v/>
      </c>
      <c r="BA386" s="291"/>
      <c r="BB386" s="284" t="str">
        <f t="shared" si="155"/>
        <v/>
      </c>
      <c r="BC386" s="291"/>
      <c r="BD386" s="348" t="str">
        <f t="shared" si="161"/>
        <v/>
      </c>
      <c r="BE386" s="291"/>
      <c r="BF386" s="53" t="str">
        <f t="shared" si="156"/>
        <v/>
      </c>
      <c r="BG386" s="291"/>
      <c r="BH386" s="305" t="str">
        <f t="shared" si="146"/>
        <v/>
      </c>
      <c r="BJ386" s="53" t="str">
        <f t="shared" si="157"/>
        <v/>
      </c>
      <c r="BK386" s="291"/>
      <c r="BL386" s="347" t="str">
        <f t="shared" si="147"/>
        <v/>
      </c>
      <c r="BM386" s="291"/>
    </row>
    <row r="387" spans="1:65" ht="15.75" customHeight="1">
      <c r="B387" s="365"/>
      <c r="C387" s="193"/>
      <c r="D387" s="17"/>
      <c r="E387" s="17"/>
      <c r="F387" s="17" t="s">
        <v>90</v>
      </c>
      <c r="G387" s="17"/>
      <c r="H387" s="17"/>
      <c r="I387" s="17"/>
      <c r="J387" s="17"/>
      <c r="K387" s="124"/>
      <c r="L387" s="165"/>
      <c r="M387" s="207"/>
      <c r="N387" s="13" t="s">
        <v>144</v>
      </c>
      <c r="O387" s="62"/>
      <c r="P387" s="13" t="s">
        <v>144</v>
      </c>
      <c r="Q387" s="13"/>
      <c r="R387" s="13" t="s">
        <v>144</v>
      </c>
      <c r="S387" s="13"/>
      <c r="T387" s="13" t="s">
        <v>144</v>
      </c>
      <c r="U387" s="13"/>
      <c r="V387" s="13" t="s">
        <v>144</v>
      </c>
      <c r="W387" s="13"/>
      <c r="X387" s="13" t="s">
        <v>144</v>
      </c>
      <c r="Y387" s="13"/>
      <c r="Z387" s="53" t="str">
        <f t="shared" si="148"/>
        <v/>
      </c>
      <c r="AA387" s="13"/>
      <c r="AB387" s="347" t="str">
        <f t="shared" si="138"/>
        <v/>
      </c>
      <c r="AC387" s="257"/>
      <c r="AD387" s="53" t="str">
        <f t="shared" si="149"/>
        <v/>
      </c>
      <c r="AE387" s="13"/>
      <c r="AF387" s="347" t="str">
        <f t="shared" si="158"/>
        <v/>
      </c>
      <c r="AG387" s="13"/>
      <c r="AH387" s="53" t="str">
        <f t="shared" si="150"/>
        <v/>
      </c>
      <c r="AI387" s="13"/>
      <c r="AJ387" s="347" t="str">
        <f t="shared" si="159"/>
        <v/>
      </c>
      <c r="AK387" s="257"/>
      <c r="AL387" s="53" t="str">
        <f t="shared" si="151"/>
        <v/>
      </c>
      <c r="AM387" s="13"/>
      <c r="AN387" s="305" t="str">
        <f t="shared" si="141"/>
        <v/>
      </c>
      <c r="AP387" s="53" t="str">
        <f t="shared" si="152"/>
        <v/>
      </c>
      <c r="AQ387" s="13"/>
      <c r="AR387" s="347" t="str">
        <f t="shared" si="142"/>
        <v/>
      </c>
      <c r="AS387" s="13"/>
      <c r="AT387" s="53" t="str">
        <f t="shared" si="153"/>
        <v/>
      </c>
      <c r="AU387" s="13"/>
      <c r="AV387" s="347" t="str">
        <f t="shared" si="143"/>
        <v/>
      </c>
      <c r="AW387" s="13"/>
      <c r="AX387" s="53" t="str">
        <f t="shared" si="154"/>
        <v/>
      </c>
      <c r="AY387" s="13"/>
      <c r="AZ387" s="347" t="str">
        <f t="shared" si="160"/>
        <v/>
      </c>
      <c r="BA387" s="13"/>
      <c r="BB387" s="53" t="str">
        <f t="shared" si="155"/>
        <v/>
      </c>
      <c r="BC387" s="13"/>
      <c r="BD387" s="347" t="str">
        <f t="shared" si="161"/>
        <v/>
      </c>
      <c r="BE387" s="13"/>
      <c r="BF387" s="53" t="str">
        <f t="shared" si="156"/>
        <v/>
      </c>
      <c r="BG387" s="13"/>
      <c r="BH387" s="305" t="str">
        <f t="shared" si="146"/>
        <v/>
      </c>
      <c r="BJ387" s="53" t="str">
        <f t="shared" si="157"/>
        <v/>
      </c>
      <c r="BK387" s="13"/>
      <c r="BL387" s="347" t="str">
        <f t="shared" si="147"/>
        <v/>
      </c>
      <c r="BM387" s="13"/>
    </row>
    <row r="388" spans="1:65" ht="15.75" customHeight="1">
      <c r="B388" s="365"/>
      <c r="C388" s="193"/>
      <c r="D388" s="17"/>
      <c r="E388" s="17"/>
      <c r="F388" s="17"/>
      <c r="G388" s="17"/>
      <c r="H388" s="17" t="s">
        <v>203</v>
      </c>
      <c r="I388" s="17"/>
      <c r="J388" s="17"/>
      <c r="K388" s="124"/>
      <c r="L388" s="165"/>
      <c r="M388" s="207"/>
      <c r="N388" s="154">
        <v>4860</v>
      </c>
      <c r="O388" s="62"/>
      <c r="P388" s="154">
        <v>4860</v>
      </c>
      <c r="Q388" s="154"/>
      <c r="R388" s="268">
        <v>4860</v>
      </c>
      <c r="S388" s="268"/>
      <c r="T388" s="268">
        <v>4860</v>
      </c>
      <c r="U388" s="154"/>
      <c r="V388" s="268">
        <v>4860</v>
      </c>
      <c r="W388" s="268"/>
      <c r="X388" s="154">
        <v>4860</v>
      </c>
      <c r="Y388" s="154"/>
      <c r="Z388" s="53">
        <f t="shared" si="148"/>
        <v>0</v>
      </c>
      <c r="AA388" s="154"/>
      <c r="AB388" s="347">
        <f t="shared" si="138"/>
        <v>0</v>
      </c>
      <c r="AC388" s="257"/>
      <c r="AD388" s="53">
        <f t="shared" si="149"/>
        <v>0</v>
      </c>
      <c r="AE388" s="154"/>
      <c r="AF388" s="347">
        <f t="shared" si="158"/>
        <v>0</v>
      </c>
      <c r="AG388" s="154"/>
      <c r="AH388" s="53">
        <f t="shared" si="150"/>
        <v>0</v>
      </c>
      <c r="AI388" s="154"/>
      <c r="AJ388" s="347">
        <f t="shared" si="159"/>
        <v>0</v>
      </c>
      <c r="AK388" s="257"/>
      <c r="AL388" s="53">
        <f t="shared" si="151"/>
        <v>0</v>
      </c>
      <c r="AM388" s="154"/>
      <c r="AN388" s="305">
        <f t="shared" si="141"/>
        <v>0</v>
      </c>
      <c r="AP388" s="53">
        <f t="shared" si="152"/>
        <v>0</v>
      </c>
      <c r="AQ388" s="154"/>
      <c r="AR388" s="347">
        <f t="shared" si="142"/>
        <v>0</v>
      </c>
      <c r="AS388" s="154"/>
      <c r="AT388" s="53">
        <f t="shared" si="153"/>
        <v>0</v>
      </c>
      <c r="AU388" s="154"/>
      <c r="AV388" s="347">
        <f t="shared" si="143"/>
        <v>0</v>
      </c>
      <c r="AW388" s="154"/>
      <c r="AX388" s="53">
        <f t="shared" si="154"/>
        <v>0</v>
      </c>
      <c r="AY388" s="154"/>
      <c r="AZ388" s="347">
        <f t="shared" si="160"/>
        <v>0</v>
      </c>
      <c r="BA388" s="154"/>
      <c r="BB388" s="53">
        <f t="shared" si="155"/>
        <v>0</v>
      </c>
      <c r="BC388" s="154"/>
      <c r="BD388" s="347">
        <f t="shared" si="161"/>
        <v>0</v>
      </c>
      <c r="BE388" s="154"/>
      <c r="BF388" s="53">
        <f t="shared" si="156"/>
        <v>0</v>
      </c>
      <c r="BG388" s="154"/>
      <c r="BH388" s="305">
        <f t="shared" si="146"/>
        <v>0</v>
      </c>
      <c r="BJ388" s="53">
        <f t="shared" si="157"/>
        <v>0</v>
      </c>
      <c r="BK388" s="154"/>
      <c r="BL388" s="347">
        <f t="shared" si="147"/>
        <v>0</v>
      </c>
      <c r="BM388" s="154"/>
    </row>
    <row r="389" spans="1:65" ht="15.75" customHeight="1">
      <c r="B389" s="365"/>
      <c r="C389" s="193"/>
      <c r="D389" s="17"/>
      <c r="E389" s="17"/>
      <c r="F389" s="17"/>
      <c r="G389" s="17"/>
      <c r="H389" s="17" t="s">
        <v>177</v>
      </c>
      <c r="I389" s="17"/>
      <c r="J389" s="17"/>
      <c r="K389" s="124"/>
      <c r="L389" s="165"/>
      <c r="M389" s="207"/>
      <c r="N389" s="154">
        <v>915</v>
      </c>
      <c r="O389" s="62"/>
      <c r="P389" s="154">
        <v>1055</v>
      </c>
      <c r="Q389" s="154"/>
      <c r="R389" s="268">
        <v>1055</v>
      </c>
      <c r="S389" s="268"/>
      <c r="T389" s="268">
        <v>1055</v>
      </c>
      <c r="U389" s="154"/>
      <c r="V389" s="268">
        <v>1055</v>
      </c>
      <c r="W389" s="268"/>
      <c r="X389" s="154">
        <v>1055</v>
      </c>
      <c r="Y389" s="154"/>
      <c r="Z389" s="53">
        <f t="shared" si="148"/>
        <v>0</v>
      </c>
      <c r="AA389" s="154"/>
      <c r="AB389" s="347">
        <f t="shared" si="138"/>
        <v>0</v>
      </c>
      <c r="AC389" s="257"/>
      <c r="AD389" s="53">
        <f t="shared" ref="AD389:AD397" si="162">IF(AND(ISNUMBER($P389),ISNUMBER($X389)),IF((ABS($P389-$X389))&gt;0.49,$X389-$P389,0),"")</f>
        <v>0</v>
      </c>
      <c r="AE389" s="154"/>
      <c r="AF389" s="347">
        <f t="shared" si="158"/>
        <v>0</v>
      </c>
      <c r="AG389" s="154"/>
      <c r="AH389" s="53">
        <f t="shared" ref="AH389:AH397" si="163">IF(AND(ISNUMBER($N389),ISNUMBER($X389)),IF((ABS($N389-$X389))&gt;0.49,$X389-$N389,0),"")</f>
        <v>140</v>
      </c>
      <c r="AI389" s="154"/>
      <c r="AJ389" s="347">
        <f t="shared" si="159"/>
        <v>0.15300546448087426</v>
      </c>
      <c r="AK389" s="257"/>
      <c r="AL389" s="53">
        <f t="shared" si="151"/>
        <v>0</v>
      </c>
      <c r="AM389" s="154"/>
      <c r="AN389" s="305">
        <f t="shared" si="141"/>
        <v>0</v>
      </c>
      <c r="AP389" s="53">
        <f t="shared" si="152"/>
        <v>0</v>
      </c>
      <c r="AQ389" s="154"/>
      <c r="AR389" s="347">
        <f t="shared" si="142"/>
        <v>0</v>
      </c>
      <c r="AS389" s="154"/>
      <c r="AT389" s="53">
        <f t="shared" si="153"/>
        <v>0</v>
      </c>
      <c r="AU389" s="154"/>
      <c r="AV389" s="347">
        <f t="shared" si="143"/>
        <v>0</v>
      </c>
      <c r="AW389" s="154"/>
      <c r="AX389" s="53">
        <f t="shared" ref="AX389:AX397" si="164">IF(AND(ISNUMBER($N389),ISNUMBER($V389)),IF((ABS($N389-$V389))&gt;0.49,$V389-$N389,0),"")</f>
        <v>140</v>
      </c>
      <c r="AY389" s="154"/>
      <c r="AZ389" s="347">
        <f t="shared" si="160"/>
        <v>0.15300546448087426</v>
      </c>
      <c r="BA389" s="154"/>
      <c r="BB389" s="53">
        <f t="shared" ref="BB389:BB397" si="165">IF(AND(ISNUMBER($P389),ISNUMBER($V389)),IF((ABS($P389-$V389))&gt;0.49,$V389-$P389,0),"")</f>
        <v>0</v>
      </c>
      <c r="BC389" s="154"/>
      <c r="BD389" s="347">
        <f t="shared" si="161"/>
        <v>0</v>
      </c>
      <c r="BE389" s="154"/>
      <c r="BF389" s="53">
        <f t="shared" si="156"/>
        <v>0</v>
      </c>
      <c r="BG389" s="154"/>
      <c r="BH389" s="305">
        <f t="shared" si="146"/>
        <v>0</v>
      </c>
      <c r="BJ389" s="53">
        <f t="shared" si="157"/>
        <v>0</v>
      </c>
      <c r="BK389" s="154"/>
      <c r="BL389" s="347">
        <f t="shared" si="147"/>
        <v>0</v>
      </c>
      <c r="BM389" s="154"/>
    </row>
    <row r="390" spans="1:65" ht="15.75" customHeight="1">
      <c r="B390" s="365"/>
      <c r="C390" s="193"/>
      <c r="D390" s="17"/>
      <c r="E390" s="17"/>
      <c r="F390" s="17"/>
      <c r="G390" s="17" t="s">
        <v>200</v>
      </c>
      <c r="H390" s="17"/>
      <c r="I390" s="17"/>
      <c r="J390" s="17"/>
      <c r="K390" s="124"/>
      <c r="L390" s="165"/>
      <c r="M390" s="207"/>
      <c r="N390" s="154">
        <v>5775</v>
      </c>
      <c r="O390" s="62"/>
      <c r="P390" s="154">
        <v>5915</v>
      </c>
      <c r="Q390" s="154"/>
      <c r="R390" s="268">
        <v>5915</v>
      </c>
      <c r="S390" s="268"/>
      <c r="T390" s="268">
        <v>5915</v>
      </c>
      <c r="U390" s="154"/>
      <c r="V390" s="268">
        <v>5915</v>
      </c>
      <c r="W390" s="268"/>
      <c r="X390" s="154">
        <v>5915</v>
      </c>
      <c r="Y390" s="154"/>
      <c r="Z390" s="53">
        <f t="shared" si="148"/>
        <v>0</v>
      </c>
      <c r="AA390" s="154"/>
      <c r="AB390" s="347">
        <f t="shared" si="138"/>
        <v>0</v>
      </c>
      <c r="AC390" s="257"/>
      <c r="AD390" s="53">
        <f t="shared" si="162"/>
        <v>0</v>
      </c>
      <c r="AE390" s="154"/>
      <c r="AF390" s="347">
        <f t="shared" si="158"/>
        <v>0</v>
      </c>
      <c r="AG390" s="154"/>
      <c r="AH390" s="53">
        <f t="shared" si="163"/>
        <v>140</v>
      </c>
      <c r="AI390" s="154"/>
      <c r="AJ390" s="347">
        <f t="shared" si="159"/>
        <v>2.4242424242424176E-2</v>
      </c>
      <c r="AK390" s="257"/>
      <c r="AL390" s="53">
        <f t="shared" si="151"/>
        <v>0</v>
      </c>
      <c r="AM390" s="154"/>
      <c r="AN390" s="305">
        <f t="shared" si="141"/>
        <v>0</v>
      </c>
      <c r="AP390" s="53">
        <f t="shared" si="152"/>
        <v>0</v>
      </c>
      <c r="AQ390" s="154"/>
      <c r="AR390" s="347">
        <f t="shared" si="142"/>
        <v>0</v>
      </c>
      <c r="AS390" s="154"/>
      <c r="AT390" s="53">
        <f t="shared" si="153"/>
        <v>0</v>
      </c>
      <c r="AU390" s="154"/>
      <c r="AV390" s="347">
        <f t="shared" si="143"/>
        <v>0</v>
      </c>
      <c r="AW390" s="154"/>
      <c r="AX390" s="53">
        <f t="shared" si="164"/>
        <v>140</v>
      </c>
      <c r="AY390" s="154"/>
      <c r="AZ390" s="347">
        <f t="shared" si="160"/>
        <v>2.4242424242424176E-2</v>
      </c>
      <c r="BA390" s="154"/>
      <c r="BB390" s="53">
        <f t="shared" si="165"/>
        <v>0</v>
      </c>
      <c r="BC390" s="154"/>
      <c r="BD390" s="347">
        <f t="shared" si="161"/>
        <v>0</v>
      </c>
      <c r="BE390" s="154"/>
      <c r="BF390" s="53">
        <f t="shared" si="156"/>
        <v>0</v>
      </c>
      <c r="BG390" s="154"/>
      <c r="BH390" s="305">
        <f t="shared" si="146"/>
        <v>0</v>
      </c>
      <c r="BJ390" s="53">
        <f t="shared" si="157"/>
        <v>0</v>
      </c>
      <c r="BK390" s="154"/>
      <c r="BL390" s="347">
        <f t="shared" si="147"/>
        <v>0</v>
      </c>
      <c r="BM390" s="154"/>
    </row>
    <row r="391" spans="1:65" ht="15.75" customHeight="1">
      <c r="B391" s="365"/>
      <c r="C391" s="193"/>
      <c r="D391" s="17"/>
      <c r="E391" s="17"/>
      <c r="F391" s="17"/>
      <c r="G391" s="17"/>
      <c r="H391" s="17"/>
      <c r="I391" s="17"/>
      <c r="J391" s="17"/>
      <c r="K391" s="124"/>
      <c r="L391" s="165"/>
      <c r="M391" s="207"/>
      <c r="N391" s="154" t="s">
        <v>144</v>
      </c>
      <c r="O391" s="62"/>
      <c r="P391" s="154" t="s">
        <v>144</v>
      </c>
      <c r="Q391" s="154"/>
      <c r="R391" s="268" t="s">
        <v>144</v>
      </c>
      <c r="S391" s="268"/>
      <c r="T391" s="268" t="s">
        <v>144</v>
      </c>
      <c r="U391" s="154"/>
      <c r="V391" s="268" t="s">
        <v>144</v>
      </c>
      <c r="W391" s="268"/>
      <c r="X391" s="154" t="s">
        <v>144</v>
      </c>
      <c r="Y391" s="154"/>
      <c r="Z391" s="53" t="str">
        <f t="shared" si="148"/>
        <v/>
      </c>
      <c r="AA391" s="154"/>
      <c r="AB391" s="347" t="str">
        <f t="shared" si="138"/>
        <v/>
      </c>
      <c r="AC391" s="257"/>
      <c r="AD391" s="53" t="str">
        <f t="shared" si="162"/>
        <v/>
      </c>
      <c r="AE391" s="154"/>
      <c r="AF391" s="347" t="str">
        <f t="shared" si="158"/>
        <v/>
      </c>
      <c r="AG391" s="154"/>
      <c r="AH391" s="53" t="str">
        <f t="shared" si="163"/>
        <v/>
      </c>
      <c r="AI391" s="154"/>
      <c r="AJ391" s="347" t="str">
        <f t="shared" si="159"/>
        <v/>
      </c>
      <c r="AK391" s="257"/>
      <c r="AL391" s="53" t="str">
        <f t="shared" si="151"/>
        <v/>
      </c>
      <c r="AM391" s="154"/>
      <c r="AN391" s="305" t="str">
        <f t="shared" si="141"/>
        <v/>
      </c>
      <c r="AP391" s="53" t="str">
        <f t="shared" si="152"/>
        <v/>
      </c>
      <c r="AQ391" s="154"/>
      <c r="AR391" s="347" t="str">
        <f t="shared" si="142"/>
        <v/>
      </c>
      <c r="AS391" s="154"/>
      <c r="AT391" s="53" t="str">
        <f t="shared" si="153"/>
        <v/>
      </c>
      <c r="AU391" s="154"/>
      <c r="AV391" s="347" t="str">
        <f t="shared" si="143"/>
        <v/>
      </c>
      <c r="AW391" s="154"/>
      <c r="AX391" s="53" t="str">
        <f t="shared" si="164"/>
        <v/>
      </c>
      <c r="AY391" s="154"/>
      <c r="AZ391" s="347" t="str">
        <f t="shared" si="160"/>
        <v/>
      </c>
      <c r="BA391" s="154"/>
      <c r="BB391" s="53" t="str">
        <f t="shared" si="165"/>
        <v/>
      </c>
      <c r="BC391" s="154"/>
      <c r="BD391" s="347" t="str">
        <f t="shared" si="161"/>
        <v/>
      </c>
      <c r="BE391" s="154"/>
      <c r="BF391" s="53" t="str">
        <f t="shared" si="156"/>
        <v/>
      </c>
      <c r="BG391" s="154"/>
      <c r="BH391" s="305" t="str">
        <f t="shared" si="146"/>
        <v/>
      </c>
      <c r="BJ391" s="53" t="str">
        <f t="shared" si="157"/>
        <v/>
      </c>
      <c r="BK391" s="154"/>
      <c r="BL391" s="347" t="str">
        <f t="shared" si="147"/>
        <v/>
      </c>
      <c r="BM391" s="154"/>
    </row>
    <row r="392" spans="1:65" ht="15.75" customHeight="1">
      <c r="B392" s="365"/>
      <c r="C392" s="193"/>
      <c r="D392" s="17"/>
      <c r="E392" s="71"/>
      <c r="F392" s="17" t="s">
        <v>91</v>
      </c>
      <c r="G392" s="17"/>
      <c r="H392" s="17"/>
      <c r="I392" s="17"/>
      <c r="J392" s="17"/>
      <c r="K392" s="124"/>
      <c r="L392" s="165"/>
      <c r="M392" s="207"/>
      <c r="N392" s="13">
        <v>8237</v>
      </c>
      <c r="O392" s="57"/>
      <c r="P392" s="13">
        <v>8376</v>
      </c>
      <c r="Q392" s="13"/>
      <c r="R392" s="13">
        <v>8411</v>
      </c>
      <c r="S392" s="13"/>
      <c r="T392" s="13">
        <v>8411</v>
      </c>
      <c r="U392" s="13"/>
      <c r="V392" s="13">
        <v>8411</v>
      </c>
      <c r="W392" s="13"/>
      <c r="X392" s="13">
        <v>8376</v>
      </c>
      <c r="Y392" s="13"/>
      <c r="Z392" s="53">
        <f t="shared" si="148"/>
        <v>-35</v>
      </c>
      <c r="AA392" s="13"/>
      <c r="AB392" s="347">
        <f t="shared" si="138"/>
        <v>-4.1612174533348645E-3</v>
      </c>
      <c r="AC392" s="257"/>
      <c r="AD392" s="53">
        <f t="shared" si="162"/>
        <v>0</v>
      </c>
      <c r="AE392" s="13"/>
      <c r="AF392" s="347">
        <f t="shared" si="158"/>
        <v>0</v>
      </c>
      <c r="AG392" s="13"/>
      <c r="AH392" s="53">
        <f t="shared" si="163"/>
        <v>139</v>
      </c>
      <c r="AI392" s="13"/>
      <c r="AJ392" s="347">
        <f t="shared" si="159"/>
        <v>1.6875075877139656E-2</v>
      </c>
      <c r="AK392" s="257"/>
      <c r="AL392" s="53">
        <f t="shared" si="151"/>
        <v>-35</v>
      </c>
      <c r="AM392" s="13"/>
      <c r="AN392" s="305">
        <f t="shared" si="141"/>
        <v>-4.1612174533348645E-3</v>
      </c>
      <c r="AP392" s="53">
        <f t="shared" si="152"/>
        <v>-35</v>
      </c>
      <c r="AQ392" s="13"/>
      <c r="AR392" s="347">
        <f t="shared" si="142"/>
        <v>-4.1612174533348645E-3</v>
      </c>
      <c r="AS392" s="13"/>
      <c r="AT392" s="53">
        <f t="shared" si="153"/>
        <v>0</v>
      </c>
      <c r="AU392" s="13"/>
      <c r="AV392" s="347">
        <f t="shared" si="143"/>
        <v>0</v>
      </c>
      <c r="AW392" s="13"/>
      <c r="AX392" s="53">
        <f t="shared" si="164"/>
        <v>174</v>
      </c>
      <c r="AY392" s="13"/>
      <c r="AZ392" s="347">
        <f t="shared" si="160"/>
        <v>2.1124195702318715E-2</v>
      </c>
      <c r="BA392" s="13"/>
      <c r="BB392" s="53">
        <f t="shared" si="165"/>
        <v>35</v>
      </c>
      <c r="BC392" s="13"/>
      <c r="BD392" s="347">
        <f t="shared" si="161"/>
        <v>4.1786055396371147E-3</v>
      </c>
      <c r="BE392" s="13"/>
      <c r="BF392" s="53">
        <f t="shared" si="156"/>
        <v>0</v>
      </c>
      <c r="BG392" s="13"/>
      <c r="BH392" s="305">
        <f t="shared" si="146"/>
        <v>0</v>
      </c>
      <c r="BJ392" s="53">
        <f t="shared" si="157"/>
        <v>0</v>
      </c>
      <c r="BK392" s="13"/>
      <c r="BL392" s="347">
        <f t="shared" si="147"/>
        <v>0</v>
      </c>
      <c r="BM392" s="13"/>
    </row>
    <row r="393" spans="1:65" ht="15.75" customHeight="1" thickBot="1">
      <c r="B393" s="365"/>
      <c r="C393" s="195"/>
      <c r="D393" s="196"/>
      <c r="E393" s="197"/>
      <c r="F393" s="197"/>
      <c r="G393" s="196"/>
      <c r="H393" s="197"/>
      <c r="I393" s="196"/>
      <c r="J393" s="197"/>
      <c r="K393" s="197"/>
      <c r="L393" s="198"/>
      <c r="M393" s="217"/>
      <c r="N393" s="217"/>
      <c r="O393" s="199"/>
      <c r="P393" s="217"/>
      <c r="Q393" s="217"/>
      <c r="R393" s="269"/>
      <c r="S393" s="269"/>
      <c r="T393" s="269"/>
      <c r="U393" s="217"/>
      <c r="V393" s="269"/>
      <c r="W393" s="269"/>
      <c r="X393" s="269"/>
      <c r="Y393" s="237"/>
      <c r="Z393" s="273" t="str">
        <f t="shared" si="148"/>
        <v/>
      </c>
      <c r="AA393" s="217"/>
      <c r="AB393" s="350" t="str">
        <f t="shared" si="138"/>
        <v/>
      </c>
      <c r="AC393" s="274"/>
      <c r="AD393" s="273" t="str">
        <f t="shared" si="162"/>
        <v/>
      </c>
      <c r="AE393" s="217"/>
      <c r="AF393" s="350" t="str">
        <f t="shared" si="158"/>
        <v/>
      </c>
      <c r="AG393" s="217"/>
      <c r="AH393" s="273" t="str">
        <f t="shared" si="163"/>
        <v/>
      </c>
      <c r="AI393" s="217"/>
      <c r="AJ393" s="350" t="str">
        <f t="shared" si="159"/>
        <v/>
      </c>
      <c r="AK393" s="274"/>
      <c r="AL393" s="273" t="str">
        <f t="shared" si="151"/>
        <v/>
      </c>
      <c r="AM393" s="217"/>
      <c r="AN393" s="308" t="str">
        <f t="shared" si="141"/>
        <v/>
      </c>
      <c r="AP393" s="273" t="str">
        <f t="shared" si="152"/>
        <v/>
      </c>
      <c r="AQ393" s="217"/>
      <c r="AR393" s="350" t="str">
        <f t="shared" si="142"/>
        <v/>
      </c>
      <c r="AS393" s="217"/>
      <c r="AT393" s="273" t="str">
        <f t="shared" si="153"/>
        <v/>
      </c>
      <c r="AU393" s="217"/>
      <c r="AV393" s="350" t="str">
        <f t="shared" si="143"/>
        <v/>
      </c>
      <c r="AW393" s="217"/>
      <c r="AX393" s="273" t="str">
        <f t="shared" si="164"/>
        <v/>
      </c>
      <c r="AY393" s="217"/>
      <c r="AZ393" s="350" t="str">
        <f t="shared" si="160"/>
        <v/>
      </c>
      <c r="BA393" s="217"/>
      <c r="BB393" s="273" t="str">
        <f t="shared" si="165"/>
        <v/>
      </c>
      <c r="BC393" s="217"/>
      <c r="BD393" s="350" t="str">
        <f t="shared" si="161"/>
        <v/>
      </c>
      <c r="BE393" s="217"/>
      <c r="BF393" s="273" t="str">
        <f t="shared" si="156"/>
        <v/>
      </c>
      <c r="BG393" s="217"/>
      <c r="BH393" s="308" t="str">
        <f t="shared" si="146"/>
        <v/>
      </c>
      <c r="BJ393" s="273" t="str">
        <f t="shared" si="157"/>
        <v/>
      </c>
      <c r="BK393" s="217"/>
      <c r="BL393" s="350" t="str">
        <f t="shared" si="147"/>
        <v/>
      </c>
      <c r="BM393" s="217"/>
    </row>
    <row r="394" spans="1:65" ht="15.75" customHeight="1">
      <c r="B394" s="365"/>
      <c r="C394" s="74"/>
      <c r="D394" s="126"/>
      <c r="E394" s="17"/>
      <c r="F394" s="17"/>
      <c r="G394" s="126"/>
      <c r="H394" s="17"/>
      <c r="I394" s="126"/>
      <c r="J394" s="17"/>
      <c r="K394" s="17"/>
      <c r="L394" s="165"/>
      <c r="M394" s="207"/>
      <c r="N394" s="207"/>
      <c r="O394" s="136"/>
      <c r="P394" s="207"/>
      <c r="Q394" s="207"/>
      <c r="R394" s="237"/>
      <c r="S394" s="237"/>
      <c r="T394" s="237"/>
      <c r="U394" s="207"/>
      <c r="V394" s="237"/>
      <c r="W394" s="237"/>
      <c r="X394" s="237"/>
      <c r="Y394" s="237"/>
      <c r="Z394" s="139" t="str">
        <f t="shared" si="148"/>
        <v/>
      </c>
      <c r="AA394" s="207"/>
      <c r="AB394" s="297" t="str">
        <f t="shared" si="138"/>
        <v/>
      </c>
      <c r="AC394" s="262"/>
      <c r="AD394" s="139" t="str">
        <f t="shared" si="162"/>
        <v/>
      </c>
      <c r="AE394" s="207"/>
      <c r="AF394" s="297" t="str">
        <f t="shared" si="158"/>
        <v/>
      </c>
      <c r="AG394" s="207"/>
      <c r="AH394" s="139" t="str">
        <f t="shared" si="163"/>
        <v/>
      </c>
      <c r="AI394" s="207"/>
      <c r="AJ394" s="297" t="str">
        <f t="shared" si="159"/>
        <v/>
      </c>
      <c r="AK394" s="262"/>
      <c r="AL394" s="139" t="str">
        <f t="shared" si="151"/>
        <v/>
      </c>
      <c r="AM394" s="207"/>
      <c r="AN394" s="297" t="str">
        <f t="shared" si="141"/>
        <v/>
      </c>
      <c r="AP394" s="139" t="str">
        <f t="shared" si="152"/>
        <v/>
      </c>
      <c r="AQ394" s="207"/>
      <c r="AR394" s="297" t="str">
        <f t="shared" si="142"/>
        <v/>
      </c>
      <c r="AS394" s="207"/>
      <c r="AT394" s="139" t="str">
        <f t="shared" si="153"/>
        <v/>
      </c>
      <c r="AU394" s="207"/>
      <c r="AV394" s="297" t="str">
        <f t="shared" si="143"/>
        <v/>
      </c>
      <c r="AW394" s="207"/>
      <c r="AX394" s="139" t="str">
        <f t="shared" si="164"/>
        <v/>
      </c>
      <c r="AY394" s="207"/>
      <c r="AZ394" s="297" t="str">
        <f t="shared" si="160"/>
        <v/>
      </c>
      <c r="BA394" s="207"/>
      <c r="BB394" s="139" t="str">
        <f t="shared" si="165"/>
        <v/>
      </c>
      <c r="BC394" s="207"/>
      <c r="BD394" s="297" t="str">
        <f t="shared" si="161"/>
        <v/>
      </c>
      <c r="BE394" s="207"/>
      <c r="BF394" s="139" t="str">
        <f t="shared" si="156"/>
        <v/>
      </c>
      <c r="BG394" s="207"/>
      <c r="BH394" s="297" t="str">
        <f t="shared" si="146"/>
        <v/>
      </c>
      <c r="BJ394" s="139" t="str">
        <f t="shared" si="157"/>
        <v/>
      </c>
      <c r="BK394" s="207"/>
      <c r="BL394" s="297" t="str">
        <f t="shared" si="147"/>
        <v/>
      </c>
      <c r="BM394" s="207"/>
    </row>
    <row r="395" spans="1:65" ht="15.75" customHeight="1">
      <c r="B395" s="365"/>
      <c r="C395" s="74"/>
      <c r="D395" s="126"/>
      <c r="E395" s="17"/>
      <c r="F395" s="17"/>
      <c r="G395" s="126"/>
      <c r="H395" s="17"/>
      <c r="I395" s="126"/>
      <c r="J395" s="17"/>
      <c r="K395" s="17"/>
      <c r="L395" s="165"/>
      <c r="M395" s="207"/>
      <c r="N395" s="207"/>
      <c r="O395" s="136"/>
      <c r="P395" s="207"/>
      <c r="Q395" s="207"/>
      <c r="R395" s="237"/>
      <c r="S395" s="237"/>
      <c r="T395" s="237"/>
      <c r="U395" s="207"/>
      <c r="V395" s="237"/>
      <c r="W395" s="237"/>
      <c r="X395" s="237"/>
      <c r="Y395" s="237"/>
      <c r="Z395" s="139" t="str">
        <f t="shared" si="148"/>
        <v/>
      </c>
      <c r="AA395" s="207"/>
      <c r="AB395" s="297" t="str">
        <f t="shared" si="138"/>
        <v/>
      </c>
      <c r="AC395" s="262"/>
      <c r="AD395" s="139" t="str">
        <f t="shared" si="162"/>
        <v/>
      </c>
      <c r="AE395" s="207"/>
      <c r="AF395" s="297" t="str">
        <f t="shared" si="158"/>
        <v/>
      </c>
      <c r="AG395" s="207"/>
      <c r="AH395" s="139" t="str">
        <f t="shared" si="163"/>
        <v/>
      </c>
      <c r="AI395" s="207"/>
      <c r="AJ395" s="297" t="str">
        <f t="shared" si="159"/>
        <v/>
      </c>
      <c r="AK395" s="262"/>
      <c r="AL395" s="139" t="str">
        <f t="shared" si="151"/>
        <v/>
      </c>
      <c r="AM395" s="207"/>
      <c r="AN395" s="297" t="str">
        <f t="shared" si="141"/>
        <v/>
      </c>
      <c r="AP395" s="139" t="str">
        <f t="shared" si="152"/>
        <v/>
      </c>
      <c r="AQ395" s="207"/>
      <c r="AR395" s="297" t="str">
        <f t="shared" si="142"/>
        <v/>
      </c>
      <c r="AS395" s="207"/>
      <c r="AT395" s="139" t="str">
        <f t="shared" si="153"/>
        <v/>
      </c>
      <c r="AU395" s="207"/>
      <c r="AV395" s="297" t="str">
        <f t="shared" si="143"/>
        <v/>
      </c>
      <c r="AW395" s="207"/>
      <c r="AX395" s="139" t="str">
        <f t="shared" si="164"/>
        <v/>
      </c>
      <c r="AY395" s="207"/>
      <c r="AZ395" s="297" t="str">
        <f t="shared" si="160"/>
        <v/>
      </c>
      <c r="BA395" s="207"/>
      <c r="BB395" s="139" t="str">
        <f t="shared" si="165"/>
        <v/>
      </c>
      <c r="BC395" s="207"/>
      <c r="BD395" s="297" t="str">
        <f t="shared" si="161"/>
        <v/>
      </c>
      <c r="BE395" s="207"/>
      <c r="BF395" s="139" t="str">
        <f t="shared" si="156"/>
        <v/>
      </c>
      <c r="BG395" s="207"/>
      <c r="BH395" s="297" t="str">
        <f t="shared" si="146"/>
        <v/>
      </c>
      <c r="BJ395" s="139" t="str">
        <f t="shared" si="157"/>
        <v/>
      </c>
      <c r="BK395" s="207"/>
      <c r="BL395" s="297" t="str">
        <f t="shared" si="147"/>
        <v/>
      </c>
      <c r="BM395" s="207"/>
    </row>
    <row r="396" spans="1:65" s="115" customFormat="1" ht="15.75" customHeight="1">
      <c r="A396" s="326"/>
      <c r="B396" s="365"/>
      <c r="C396" s="115" t="s">
        <v>393</v>
      </c>
      <c r="D396" s="338"/>
      <c r="E396" s="339"/>
      <c r="F396" s="339"/>
      <c r="G396" s="338"/>
      <c r="H396" s="339"/>
      <c r="I396" s="338"/>
      <c r="J396" s="339"/>
      <c r="K396" s="339"/>
      <c r="L396" s="340"/>
      <c r="M396" s="311"/>
      <c r="N396" s="311"/>
      <c r="O396" s="341"/>
      <c r="P396" s="311"/>
      <c r="Q396" s="311"/>
      <c r="R396" s="323"/>
      <c r="S396" s="323"/>
      <c r="T396" s="323"/>
      <c r="U396" s="311"/>
      <c r="V396" s="323"/>
      <c r="W396" s="323"/>
      <c r="X396" s="323"/>
      <c r="Y396" s="323"/>
      <c r="Z396" s="312" t="str">
        <f t="shared" si="148"/>
        <v/>
      </c>
      <c r="AA396" s="311"/>
      <c r="AB396" s="325" t="str">
        <f t="shared" si="138"/>
        <v/>
      </c>
      <c r="AC396" s="324"/>
      <c r="AD396" s="312" t="str">
        <f t="shared" si="162"/>
        <v/>
      </c>
      <c r="AE396" s="311"/>
      <c r="AF396" s="325" t="str">
        <f t="shared" si="158"/>
        <v/>
      </c>
      <c r="AG396" s="311"/>
      <c r="AH396" s="312" t="str">
        <f t="shared" si="163"/>
        <v/>
      </c>
      <c r="AI396" s="311"/>
      <c r="AJ396" s="325" t="str">
        <f t="shared" si="159"/>
        <v/>
      </c>
      <c r="AK396" s="324"/>
      <c r="AL396" s="312" t="str">
        <f t="shared" si="151"/>
        <v/>
      </c>
      <c r="AM396" s="311"/>
      <c r="AN396" s="325" t="str">
        <f t="shared" si="141"/>
        <v/>
      </c>
      <c r="AP396" s="312" t="str">
        <f t="shared" si="152"/>
        <v/>
      </c>
      <c r="AQ396" s="311"/>
      <c r="AR396" s="325" t="str">
        <f t="shared" si="142"/>
        <v/>
      </c>
      <c r="AS396" s="311"/>
      <c r="AT396" s="312" t="str">
        <f t="shared" si="153"/>
        <v/>
      </c>
      <c r="AU396" s="311"/>
      <c r="AV396" s="325" t="str">
        <f t="shared" si="143"/>
        <v/>
      </c>
      <c r="AW396" s="311"/>
      <c r="AX396" s="312" t="str">
        <f t="shared" si="164"/>
        <v/>
      </c>
      <c r="AY396" s="311"/>
      <c r="AZ396" s="325" t="str">
        <f t="shared" si="160"/>
        <v/>
      </c>
      <c r="BA396" s="311"/>
      <c r="BB396" s="312" t="str">
        <f t="shared" si="165"/>
        <v/>
      </c>
      <c r="BC396" s="311"/>
      <c r="BD396" s="325" t="str">
        <f t="shared" si="161"/>
        <v/>
      </c>
      <c r="BE396" s="311"/>
      <c r="BF396" s="312" t="str">
        <f t="shared" si="156"/>
        <v/>
      </c>
      <c r="BG396" s="311"/>
      <c r="BH396" s="325" t="str">
        <f t="shared" si="146"/>
        <v/>
      </c>
      <c r="BJ396" s="312" t="str">
        <f t="shared" si="157"/>
        <v/>
      </c>
      <c r="BK396" s="311"/>
      <c r="BL396" s="325" t="str">
        <f t="shared" si="147"/>
        <v/>
      </c>
      <c r="BM396" s="311"/>
    </row>
    <row r="397" spans="1:65" s="115" customFormat="1" ht="15.75" customHeight="1">
      <c r="A397" s="326"/>
      <c r="B397" s="365"/>
      <c r="C397" s="115" t="s">
        <v>392</v>
      </c>
      <c r="D397" s="144"/>
      <c r="E397" s="129"/>
      <c r="F397" s="339"/>
      <c r="G397" s="338"/>
      <c r="H397" s="339"/>
      <c r="I397" s="338"/>
      <c r="J397" s="339"/>
      <c r="K397" s="339"/>
      <c r="L397" s="340"/>
      <c r="M397" s="311"/>
      <c r="N397" s="311"/>
      <c r="O397" s="341"/>
      <c r="P397" s="311"/>
      <c r="Q397" s="311"/>
      <c r="R397" s="323"/>
      <c r="S397" s="323"/>
      <c r="T397" s="323"/>
      <c r="U397" s="311"/>
      <c r="V397" s="323"/>
      <c r="W397" s="323"/>
      <c r="X397" s="323"/>
      <c r="Y397" s="323"/>
      <c r="Z397" s="312" t="str">
        <f t="shared" si="148"/>
        <v/>
      </c>
      <c r="AA397" s="311"/>
      <c r="AB397" s="325" t="str">
        <f t="shared" si="138"/>
        <v/>
      </c>
      <c r="AC397" s="324"/>
      <c r="AD397" s="312" t="str">
        <f t="shared" si="162"/>
        <v/>
      </c>
      <c r="AE397" s="311"/>
      <c r="AF397" s="325" t="str">
        <f t="shared" si="158"/>
        <v/>
      </c>
      <c r="AG397" s="311"/>
      <c r="AH397" s="312" t="str">
        <f t="shared" si="163"/>
        <v/>
      </c>
      <c r="AI397" s="311"/>
      <c r="AJ397" s="325" t="str">
        <f t="shared" si="159"/>
        <v/>
      </c>
      <c r="AK397" s="324"/>
      <c r="AL397" s="312" t="str">
        <f t="shared" si="151"/>
        <v/>
      </c>
      <c r="AM397" s="311"/>
      <c r="AN397" s="325" t="str">
        <f t="shared" si="141"/>
        <v/>
      </c>
      <c r="AP397" s="312" t="str">
        <f t="shared" si="152"/>
        <v/>
      </c>
      <c r="AQ397" s="311"/>
      <c r="AR397" s="325" t="str">
        <f t="shared" si="142"/>
        <v/>
      </c>
      <c r="AS397" s="311"/>
      <c r="AT397" s="312" t="str">
        <f t="shared" si="153"/>
        <v/>
      </c>
      <c r="AU397" s="311"/>
      <c r="AV397" s="325" t="str">
        <f t="shared" si="143"/>
        <v/>
      </c>
      <c r="AW397" s="311"/>
      <c r="AX397" s="312" t="str">
        <f t="shared" si="164"/>
        <v/>
      </c>
      <c r="AY397" s="311"/>
      <c r="AZ397" s="325" t="str">
        <f t="shared" si="160"/>
        <v/>
      </c>
      <c r="BA397" s="311"/>
      <c r="BB397" s="312" t="str">
        <f t="shared" si="165"/>
        <v/>
      </c>
      <c r="BC397" s="311"/>
      <c r="BD397" s="325" t="str">
        <f t="shared" si="161"/>
        <v/>
      </c>
      <c r="BE397" s="311"/>
      <c r="BF397" s="312" t="str">
        <f t="shared" si="156"/>
        <v/>
      </c>
      <c r="BG397" s="311"/>
      <c r="BH397" s="325" t="str">
        <f t="shared" si="146"/>
        <v/>
      </c>
      <c r="BJ397" s="312" t="str">
        <f t="shared" si="157"/>
        <v/>
      </c>
      <c r="BK397" s="311"/>
      <c r="BL397" s="325" t="str">
        <f t="shared" si="147"/>
        <v/>
      </c>
      <c r="BM397" s="311"/>
    </row>
    <row r="398" spans="1:65" ht="15.75" customHeight="1">
      <c r="B398" s="365"/>
      <c r="C398" s="115"/>
      <c r="D398" s="144"/>
      <c r="E398" s="129"/>
      <c r="F398" s="17"/>
      <c r="G398" s="126"/>
      <c r="H398" s="17"/>
      <c r="I398" s="126"/>
      <c r="J398" s="17"/>
      <c r="K398" s="17"/>
      <c r="L398" s="165"/>
      <c r="M398" s="207"/>
      <c r="N398" s="207"/>
      <c r="O398" s="136"/>
      <c r="P398" s="207"/>
      <c r="Q398" s="207"/>
      <c r="R398" s="237"/>
      <c r="S398" s="237"/>
      <c r="T398" s="237"/>
      <c r="U398" s="207"/>
      <c r="V398" s="237"/>
      <c r="W398" s="237"/>
      <c r="X398" s="237"/>
      <c r="Y398" s="237"/>
      <c r="Z398" s="139"/>
      <c r="AA398" s="207"/>
      <c r="AB398" s="297"/>
      <c r="AC398" s="262"/>
      <c r="AD398" s="139"/>
      <c r="AE398" s="207"/>
      <c r="AF398" s="297"/>
      <c r="AG398" s="207"/>
      <c r="AH398" s="139"/>
      <c r="AI398" s="207"/>
      <c r="AJ398" s="297"/>
      <c r="AK398" s="262"/>
      <c r="AL398" s="139"/>
      <c r="AM398" s="207"/>
      <c r="AN398" s="297"/>
      <c r="AP398" s="139"/>
      <c r="AQ398" s="207"/>
      <c r="AR398" s="297"/>
      <c r="AS398" s="207"/>
      <c r="AT398" s="139"/>
      <c r="AU398" s="207"/>
      <c r="AV398" s="297"/>
      <c r="AW398" s="207"/>
      <c r="AX398" s="139"/>
      <c r="AY398" s="207"/>
      <c r="AZ398" s="297"/>
      <c r="BA398" s="207"/>
      <c r="BB398" s="139"/>
      <c r="BC398" s="207"/>
      <c r="BD398" s="297"/>
      <c r="BE398" s="207"/>
      <c r="BF398" s="139"/>
      <c r="BG398" s="207"/>
      <c r="BH398" s="297"/>
      <c r="BJ398" s="139"/>
      <c r="BK398" s="207"/>
      <c r="BL398" s="297"/>
      <c r="BM398" s="207"/>
    </row>
    <row r="399" spans="1:65" ht="15.75" customHeight="1">
      <c r="B399" s="365"/>
      <c r="C399" s="206">
        <v>1</v>
      </c>
      <c r="D399" s="227" t="s">
        <v>350</v>
      </c>
      <c r="E399" s="129"/>
      <c r="F399" s="17"/>
      <c r="G399" s="126"/>
      <c r="H399" s="17"/>
      <c r="I399" s="126"/>
      <c r="J399" s="17"/>
      <c r="K399" s="17"/>
      <c r="L399" s="165"/>
      <c r="M399" s="207"/>
      <c r="N399" s="207"/>
      <c r="O399" s="136"/>
      <c r="P399" s="207"/>
      <c r="Q399" s="207"/>
      <c r="R399" s="237"/>
      <c r="S399" s="237"/>
      <c r="T399" s="237"/>
      <c r="U399" s="207"/>
      <c r="V399" s="237"/>
      <c r="W399" s="237"/>
      <c r="X399" s="237"/>
      <c r="Y399" s="237"/>
      <c r="Z399" s="139" t="str">
        <f>IF(AND(ISNUMBER($V399),ISNUMBER($X399)),IF((ABS($V399-$X399))&gt;0.49,$X399-$V399,0),"")</f>
        <v/>
      </c>
      <c r="AA399" s="207"/>
      <c r="AB399" s="297" t="str">
        <f>IF($V399="","",  IF($X399="","", IF($V399=0,"---",(IF(ISERROR(($X399/$V399)-1),"---",($X399/$V399)-1) ))))</f>
        <v/>
      </c>
      <c r="AC399" s="262"/>
      <c r="AD399" s="139" t="str">
        <f>IF(AND(ISNUMBER($P399),ISNUMBER($X399)),IF((ABS($P399-$X399))&gt;0.49,$X399-$P399,0),"")</f>
        <v/>
      </c>
      <c r="AE399" s="207"/>
      <c r="AF399" s="297" t="str">
        <f>IF($P399="","",  IF($X399="","", IF($P399=0,"---",(IF(ISERROR(($X399/$P399)-1),"---",($X399/$P399)-1) ))))</f>
        <v/>
      </c>
      <c r="AG399" s="207"/>
      <c r="AH399" s="139" t="str">
        <f>IF(AND(ISNUMBER($N399),ISNUMBER($X399)),IF((ABS($N399-$X399))&gt;0.49,$X399-$N399,0),"")</f>
        <v/>
      </c>
      <c r="AI399" s="207"/>
      <c r="AJ399" s="297" t="str">
        <f>IF($N399="","",  IF($X399="","", IF($N399=0,"---",(IF(ISERROR(($X399/$N399)-1),"---",($X399/$N399)-1) ))))</f>
        <v/>
      </c>
      <c r="AK399" s="262"/>
      <c r="AL399" s="139" t="str">
        <f>IF(AND(ISNUMBER($R399),ISNUMBER($X399)),IF((ABS($R399-$X399))&gt;0.49,$X399-$R399,0),"")</f>
        <v/>
      </c>
      <c r="AM399" s="207"/>
      <c r="AN399" s="297" t="str">
        <f>IF($R399="","",  IF($X399="","", IF($R399=0,"---",(IF(ISERROR(($X399/$R399)-1),"---",($X399/$R399)-1) ))))</f>
        <v/>
      </c>
      <c r="AP399" s="139" t="str">
        <f>IF(AND(ISNUMBER($T399),ISNUMBER($X399)),IF((ABS($T399-$X399))&gt;0.49,$X399-$T399,0),"")</f>
        <v/>
      </c>
      <c r="AQ399" s="207"/>
      <c r="AR399" s="297" t="str">
        <f>IF($T399="","",  IF($X399="","", IF($T399=0,"---",(IF(ISERROR(($X399/$T399)-1),"---",($X399/$T399)-1) ))))</f>
        <v/>
      </c>
      <c r="AS399" s="207"/>
      <c r="AT399" s="139" t="str">
        <f>IF(AND(ISNUMBER($R399),ISNUMBER($T399)),IF((ABS($R399-$T399))&gt;0.49,$T399-$R399,0),"")</f>
        <v/>
      </c>
      <c r="AU399" s="207"/>
      <c r="AV399" s="297" t="str">
        <f>IF($R399="","",  IF($T399="","", IF($R399=0,"---",(IF(ISERROR(($T399/$R399)-1),"---",($T399/$R399)-1) ))))</f>
        <v/>
      </c>
      <c r="AW399" s="207"/>
      <c r="AX399" s="139" t="str">
        <f>IF(AND(ISNUMBER($N399),ISNUMBER($V399)),IF((ABS($N399-$V399))&gt;0.49,$V399-$N399,0),"")</f>
        <v/>
      </c>
      <c r="AY399" s="207"/>
      <c r="AZ399" s="297" t="str">
        <f>IF($N399="","",  IF($V399="","", IF($N399=0,"---",(IF(ISERROR(($V399/$N399)-1),"---",($V399/$N399)-1) ))))</f>
        <v/>
      </c>
      <c r="BA399" s="207"/>
      <c r="BB399" s="139" t="str">
        <f>IF(AND(ISNUMBER($P399),ISNUMBER($V399)),IF((ABS($P399-$V399))&gt;0.49,$V399-$P399,0),"")</f>
        <v/>
      </c>
      <c r="BC399" s="207"/>
      <c r="BD399" s="297" t="str">
        <f>IF($P399="","",  IF($V399="","", IF($P399=0,"---",(IF(ISERROR(($V399/$P399)-1),"---",($V399/$P399)-1) ))))</f>
        <v/>
      </c>
      <c r="BE399" s="207"/>
      <c r="BF399" s="139" t="str">
        <f>IF(AND(ISNUMBER($R399),ISNUMBER($V399)),IF((ABS($R399-$V399))&gt;0.49,$V399-$R399,0),"")</f>
        <v/>
      </c>
      <c r="BG399" s="207"/>
      <c r="BH399" s="297" t="str">
        <f>IF($R399="","",  IF($V399="","", IF($R399=0,"---",(IF(ISERROR(($V399/$R399)-1),"---",($V399/$R399)-1) ))))</f>
        <v/>
      </c>
      <c r="BJ399" s="139" t="str">
        <f>IF(AND(ISNUMBER($T399),ISNUMBER($V399)),IF((ABS($T399-$V399))&gt;0.49,$V399-$T399,0),"")</f>
        <v/>
      </c>
      <c r="BK399" s="207"/>
      <c r="BL399" s="297" t="str">
        <f>IF($T399="","",  IF($V399="","", IF($T399=0,"---",(IF(ISERROR(($V399/$T399)-1),"---",($V399/$T399)-1) ))))</f>
        <v/>
      </c>
      <c r="BM399" s="207"/>
    </row>
    <row r="400" spans="1:65" ht="15.75" customHeight="1">
      <c r="B400" s="365"/>
      <c r="C400" s="206">
        <v>2</v>
      </c>
      <c r="D400" s="227" t="s">
        <v>384</v>
      </c>
      <c r="E400" s="129"/>
      <c r="F400" s="17"/>
      <c r="G400" s="126"/>
      <c r="H400" s="17"/>
      <c r="I400" s="126"/>
      <c r="J400" s="17"/>
      <c r="K400" s="17"/>
      <c r="L400" s="165"/>
      <c r="M400" s="207"/>
      <c r="N400" s="207"/>
      <c r="O400" s="136"/>
      <c r="P400" s="207"/>
      <c r="Q400" s="207"/>
      <c r="R400" s="237"/>
      <c r="S400" s="237"/>
      <c r="T400" s="237"/>
      <c r="U400" s="207"/>
      <c r="V400" s="237"/>
      <c r="W400" s="237"/>
      <c r="X400" s="237"/>
      <c r="Y400" s="237"/>
      <c r="Z400" s="139"/>
      <c r="AA400" s="207"/>
      <c r="AB400" s="297"/>
      <c r="AC400" s="262"/>
      <c r="AD400" s="139"/>
      <c r="AE400" s="207"/>
      <c r="AF400" s="297"/>
      <c r="AG400" s="207"/>
      <c r="AH400" s="139"/>
      <c r="AI400" s="207"/>
      <c r="AJ400" s="297"/>
      <c r="AK400" s="262"/>
      <c r="AL400" s="139"/>
      <c r="AM400" s="207"/>
      <c r="AN400" s="297"/>
      <c r="AP400" s="139"/>
      <c r="AQ400" s="207"/>
      <c r="AR400" s="297"/>
      <c r="AS400" s="207"/>
      <c r="AT400" s="139"/>
      <c r="AU400" s="207"/>
      <c r="AV400" s="297"/>
      <c r="AW400" s="207"/>
      <c r="AX400" s="139"/>
      <c r="AY400" s="207"/>
      <c r="AZ400" s="297"/>
      <c r="BA400" s="207"/>
      <c r="BB400" s="139"/>
      <c r="BC400" s="207"/>
      <c r="BD400" s="297"/>
      <c r="BE400" s="207"/>
      <c r="BF400" s="139"/>
      <c r="BG400" s="207"/>
      <c r="BH400" s="297"/>
      <c r="BJ400" s="139"/>
      <c r="BK400" s="207"/>
      <c r="BL400" s="297"/>
      <c r="BM400" s="207"/>
    </row>
    <row r="401" spans="2:65">
      <c r="B401" s="365"/>
      <c r="M401" s="207"/>
      <c r="N401" s="207"/>
      <c r="O401" s="134"/>
      <c r="P401" s="207"/>
      <c r="Q401" s="207"/>
      <c r="R401" s="237"/>
      <c r="S401" s="237"/>
      <c r="T401" s="237"/>
      <c r="U401" s="207"/>
      <c r="V401" s="237"/>
      <c r="W401" s="237"/>
      <c r="X401" s="237"/>
      <c r="Y401" s="237"/>
      <c r="Z401" s="139" t="str">
        <f t="shared" ref="Z401:Z433" si="166">IF(AND(ISNUMBER($V401),ISNUMBER($X401)),IF((ABS($V401-$X401))&gt;0.49,$X401-$V401,0),"")</f>
        <v/>
      </c>
      <c r="AA401" s="207"/>
      <c r="AB401" s="297" t="str">
        <f t="shared" ref="AB401:AB433" si="167">IF($V401="","",  IF($X401="","", IF($V401=0,"---",(IF(ISERROR(($X401/$V401)-1),"---",($X401/$V401)-1) ))))</f>
        <v/>
      </c>
      <c r="AC401" s="262"/>
      <c r="AD401" s="139" t="str">
        <f t="shared" ref="AD401:AD433" si="168">IF(AND(ISNUMBER($P401),ISNUMBER($X401)),IF((ABS($P401-$X401))&gt;0.49,$X401-$P401,0),"")</f>
        <v/>
      </c>
      <c r="AE401" s="207"/>
      <c r="AF401" s="297" t="str">
        <f t="shared" ref="AF401:AF433" si="169">IF($P401="","",  IF($X401="","", IF($P401=0,"---",(IF(ISERROR(($X401/$P401)-1),"---",($X401/$P401)-1) ))))</f>
        <v/>
      </c>
      <c r="AG401" s="207"/>
      <c r="AH401" s="139" t="str">
        <f t="shared" ref="AH401:AH433" si="170">IF(AND(ISNUMBER($N401),ISNUMBER($X401)),IF((ABS($N401-$X401))&gt;0.49,$X401-$N401,0),"")</f>
        <v/>
      </c>
      <c r="AI401" s="207"/>
      <c r="AJ401" s="297" t="str">
        <f t="shared" ref="AJ401:AJ433" si="171">IF($N401="","",  IF($X401="","", IF($N401=0,"---",(IF(ISERROR(($X401/$N401)-1),"---",($X401/$N401)-1) ))))</f>
        <v/>
      </c>
      <c r="AK401" s="262"/>
      <c r="AL401" s="139" t="str">
        <f t="shared" ref="AL401:AL433" si="172">IF(AND(ISNUMBER($R401),ISNUMBER($X401)),IF((ABS($R401-$X401))&gt;0.49,$X401-$R401,0),"")</f>
        <v/>
      </c>
      <c r="AM401" s="207"/>
      <c r="AN401" s="297" t="str">
        <f t="shared" ref="AN401:AN433" si="173">IF($R401="","",  IF($X401="","", IF($R401=0,"---",(IF(ISERROR(($X401/$R401)-1),"---",($X401/$R401)-1) ))))</f>
        <v/>
      </c>
      <c r="AP401" s="139" t="str">
        <f t="shared" ref="AP401:AP433" si="174">IF(AND(ISNUMBER($T401),ISNUMBER($X401)),IF((ABS($T401-$X401))&gt;0.49,$X401-$T401,0),"")</f>
        <v/>
      </c>
      <c r="AQ401" s="207"/>
      <c r="AR401" s="297" t="str">
        <f t="shared" ref="AR401:AR433" si="175">IF($T401="","",  IF($X401="","", IF($T401=0,"---",(IF(ISERROR(($X401/$T401)-1),"---",($X401/$T401)-1) ))))</f>
        <v/>
      </c>
      <c r="AS401" s="207"/>
      <c r="AT401" s="139" t="str">
        <f t="shared" ref="AT401:AT433" si="176">IF(AND(ISNUMBER($R401),ISNUMBER($T401)),IF((ABS($R401-$T401))&gt;0.49,$T401-$R401,0),"")</f>
        <v/>
      </c>
      <c r="AU401" s="207"/>
      <c r="AV401" s="297" t="str">
        <f t="shared" ref="AV401:AV433" si="177">IF($R401="","",  IF($T401="","", IF($R401=0,"---",(IF(ISERROR(($T401/$R401)-1),"---",($T401/$R401)-1) ))))</f>
        <v/>
      </c>
      <c r="AW401" s="207"/>
      <c r="AX401" s="139" t="str">
        <f t="shared" ref="AX401:AX433" si="178">IF(AND(ISNUMBER($N401),ISNUMBER($V401)),IF((ABS($N401-$V401))&gt;0.49,$V401-$N401,0),"")</f>
        <v/>
      </c>
      <c r="AY401" s="207"/>
      <c r="AZ401" s="297" t="str">
        <f t="shared" ref="AZ401:AZ433" si="179">IF($N401="","",  IF($V401="","", IF($N401=0,"---",(IF(ISERROR(($V401/$N401)-1),"---",($V401/$N401)-1) ))))</f>
        <v/>
      </c>
      <c r="BA401" s="207"/>
      <c r="BB401" s="139" t="str">
        <f t="shared" ref="BB401:BB433" si="180">IF(AND(ISNUMBER($P401),ISNUMBER($V401)),IF((ABS($P401-$V401))&gt;0.49,$V401-$P401,0),"")</f>
        <v/>
      </c>
      <c r="BC401" s="207"/>
      <c r="BD401" s="297" t="str">
        <f t="shared" ref="BD401:BD433" si="181">IF($P401="","",  IF($V401="","", IF($P401=0,"---",(IF(ISERROR(($V401/$P401)-1),"---",($V401/$P401)-1) ))))</f>
        <v/>
      </c>
      <c r="BE401" s="207"/>
      <c r="BF401" s="139" t="str">
        <f t="shared" ref="BF401:BF433" si="182">IF(AND(ISNUMBER($R401),ISNUMBER($V401)),IF((ABS($R401-$V401))&gt;0.49,$V401-$R401,0),"")</f>
        <v/>
      </c>
      <c r="BG401" s="207"/>
      <c r="BH401" s="297" t="str">
        <f t="shared" ref="BH401:BH433" si="183">IF($R401="","",  IF($V401="","", IF($R401=0,"---",(IF(ISERROR(($V401/$R401)-1),"---",($V401/$R401)-1) ))))</f>
        <v/>
      </c>
      <c r="BJ401" s="139" t="str">
        <f t="shared" ref="BJ401:BJ433" si="184">IF(AND(ISNUMBER($T401),ISNUMBER($V401)),IF((ABS($T401-$V401))&gt;0.49,$V401-$T401,0),"")</f>
        <v/>
      </c>
      <c r="BK401" s="207"/>
      <c r="BL401" s="297" t="str">
        <f t="shared" ref="BL401:BL433" si="185">IF($T401="","",  IF($V401="","", IF($T401=0,"---",(IF(ISERROR(($V401/$T401)-1),"---",($V401/$T401)-1) ))))</f>
        <v/>
      </c>
      <c r="BM401" s="207"/>
    </row>
    <row r="402" spans="2:65" ht="15.75" customHeight="1">
      <c r="B402" s="365"/>
      <c r="C402" s="21" t="s">
        <v>36</v>
      </c>
      <c r="D402" s="101" t="s">
        <v>2</v>
      </c>
      <c r="E402" s="101"/>
      <c r="F402" s="101"/>
      <c r="G402" s="101"/>
      <c r="H402" s="101"/>
      <c r="I402" s="101"/>
      <c r="J402" s="101"/>
      <c r="K402" s="24"/>
      <c r="L402" s="102"/>
      <c r="M402" s="207"/>
      <c r="N402" s="207"/>
      <c r="O402" s="123"/>
      <c r="P402" s="207"/>
      <c r="Q402" s="207"/>
      <c r="R402" s="237"/>
      <c r="S402" s="237"/>
      <c r="T402" s="237"/>
      <c r="U402" s="207"/>
      <c r="V402" s="237"/>
      <c r="W402" s="237"/>
      <c r="X402" s="237"/>
      <c r="Y402" s="237"/>
      <c r="Z402" s="139" t="str">
        <f t="shared" si="166"/>
        <v/>
      </c>
      <c r="AA402" s="207"/>
      <c r="AB402" s="297" t="str">
        <f t="shared" si="167"/>
        <v/>
      </c>
      <c r="AC402" s="262"/>
      <c r="AD402" s="139" t="str">
        <f t="shared" si="168"/>
        <v/>
      </c>
      <c r="AE402" s="207"/>
      <c r="AF402" s="297" t="str">
        <f t="shared" si="169"/>
        <v/>
      </c>
      <c r="AG402" s="207"/>
      <c r="AH402" s="139" t="str">
        <f t="shared" si="170"/>
        <v/>
      </c>
      <c r="AI402" s="207"/>
      <c r="AJ402" s="297" t="str">
        <f t="shared" si="171"/>
        <v/>
      </c>
      <c r="AK402" s="262"/>
      <c r="AL402" s="139" t="str">
        <f t="shared" si="172"/>
        <v/>
      </c>
      <c r="AM402" s="207"/>
      <c r="AN402" s="297" t="str">
        <f t="shared" si="173"/>
        <v/>
      </c>
      <c r="AP402" s="139" t="str">
        <f t="shared" si="174"/>
        <v/>
      </c>
      <c r="AQ402" s="207"/>
      <c r="AR402" s="297" t="str">
        <f t="shared" si="175"/>
        <v/>
      </c>
      <c r="AS402" s="207"/>
      <c r="AT402" s="139" t="str">
        <f t="shared" si="176"/>
        <v/>
      </c>
      <c r="AU402" s="207"/>
      <c r="AV402" s="297" t="str">
        <f t="shared" si="177"/>
        <v/>
      </c>
      <c r="AW402" s="207"/>
      <c r="AX402" s="139" t="str">
        <f t="shared" si="178"/>
        <v/>
      </c>
      <c r="AY402" s="207"/>
      <c r="AZ402" s="297" t="str">
        <f t="shared" si="179"/>
        <v/>
      </c>
      <c r="BA402" s="207"/>
      <c r="BB402" s="139" t="str">
        <f t="shared" si="180"/>
        <v/>
      </c>
      <c r="BC402" s="207"/>
      <c r="BD402" s="297" t="str">
        <f t="shared" si="181"/>
        <v/>
      </c>
      <c r="BE402" s="207"/>
      <c r="BF402" s="139" t="str">
        <f t="shared" si="182"/>
        <v/>
      </c>
      <c r="BG402" s="207"/>
      <c r="BH402" s="297" t="str">
        <f t="shared" si="183"/>
        <v/>
      </c>
      <c r="BJ402" s="139" t="str">
        <f t="shared" si="184"/>
        <v/>
      </c>
      <c r="BK402" s="207"/>
      <c r="BL402" s="297" t="str">
        <f t="shared" si="185"/>
        <v/>
      </c>
      <c r="BM402" s="207"/>
    </row>
    <row r="403" spans="2:65" ht="15.75" customHeight="1">
      <c r="B403" s="364">
        <v>148</v>
      </c>
      <c r="C403" s="101"/>
      <c r="D403" s="22" t="s">
        <v>38</v>
      </c>
      <c r="E403" s="105" t="s">
        <v>268</v>
      </c>
      <c r="F403" s="105"/>
      <c r="G403" s="105"/>
      <c r="H403" s="105"/>
      <c r="I403" s="105"/>
      <c r="J403" s="105"/>
      <c r="K403" s="52"/>
      <c r="L403" s="106" t="s">
        <v>29</v>
      </c>
      <c r="M403" s="207"/>
      <c r="N403" s="139">
        <f>VLOOKUP($B403,'[1]09-10-11'!$A$4:$EA$400,MATCH(N$2, '[1]09-10-11'!$A$4:$EA$4, 0))</f>
        <v>733130</v>
      </c>
      <c r="O403" s="111"/>
      <c r="P403" s="139">
        <f>VLOOKUP($B403,'[1]09-10-11'!$A$4:$EA$400,MATCH(P$2, '[1]09-10-11'!$A$4:$EA$4, 0))</f>
        <v>733130</v>
      </c>
      <c r="Q403" s="139"/>
      <c r="R403" s="139">
        <f>VLOOKUP($B403,'[1]09-10-11'!$A$4:$EA$400,MATCH(R$2, '[1]09-10-11'!$A$4:$EA$4, 0))</f>
        <v>733130</v>
      </c>
      <c r="S403" s="139"/>
      <c r="T403" s="139" t="e">
        <f>VLOOKUP($B403,'[1]09-10-11'!$A$4:$EA$400,MATCH(T$2, '[1]09-10-11'!$A$4:$EA$4, 0))</f>
        <v>#N/A</v>
      </c>
      <c r="U403" s="139"/>
      <c r="V403" s="139">
        <f>VLOOKUP($B403,'[1]09-10-11'!$A$4:$EA$400,MATCH(V$2, '[1]09-10-11'!$A$4:$EA$4, 0))</f>
        <v>733130</v>
      </c>
      <c r="W403" s="139"/>
      <c r="X403" s="139">
        <f>VLOOKUP($B403,'[1]09-10-11'!$A$4:$EA$400,MATCH(X$2, '[1]09-10-11'!$A$4:$EA$4, 0))</f>
        <v>733130</v>
      </c>
      <c r="Y403" s="53"/>
      <c r="Z403" s="139">
        <f t="shared" si="166"/>
        <v>0</v>
      </c>
      <c r="AA403" s="139"/>
      <c r="AB403" s="297">
        <f t="shared" si="167"/>
        <v>0</v>
      </c>
      <c r="AC403" s="262"/>
      <c r="AD403" s="139">
        <f t="shared" si="168"/>
        <v>0</v>
      </c>
      <c r="AE403" s="139"/>
      <c r="AF403" s="297">
        <f t="shared" si="169"/>
        <v>0</v>
      </c>
      <c r="AG403" s="139"/>
      <c r="AH403" s="139">
        <f t="shared" si="170"/>
        <v>0</v>
      </c>
      <c r="AI403" s="139"/>
      <c r="AJ403" s="297">
        <f t="shared" si="171"/>
        <v>0</v>
      </c>
      <c r="AK403" s="262"/>
      <c r="AL403" s="139">
        <f t="shared" si="172"/>
        <v>0</v>
      </c>
      <c r="AM403" s="139"/>
      <c r="AN403" s="297">
        <f t="shared" si="173"/>
        <v>0</v>
      </c>
      <c r="AP403" s="139" t="str">
        <f t="shared" si="174"/>
        <v/>
      </c>
      <c r="AQ403" s="139"/>
      <c r="AR403" s="297" t="e">
        <f t="shared" si="175"/>
        <v>#N/A</v>
      </c>
      <c r="AS403" s="139"/>
      <c r="AT403" s="139" t="str">
        <f t="shared" si="176"/>
        <v/>
      </c>
      <c r="AU403" s="139"/>
      <c r="AV403" s="297" t="e">
        <f t="shared" si="177"/>
        <v>#N/A</v>
      </c>
      <c r="AW403" s="139"/>
      <c r="AX403" s="139">
        <f t="shared" si="178"/>
        <v>0</v>
      </c>
      <c r="AY403" s="139"/>
      <c r="AZ403" s="297">
        <f t="shared" si="179"/>
        <v>0</v>
      </c>
      <c r="BA403" s="139"/>
      <c r="BB403" s="139">
        <f t="shared" si="180"/>
        <v>0</v>
      </c>
      <c r="BC403" s="139"/>
      <c r="BD403" s="297">
        <f t="shared" si="181"/>
        <v>0</v>
      </c>
      <c r="BE403" s="139"/>
      <c r="BF403" s="139">
        <f t="shared" si="182"/>
        <v>0</v>
      </c>
      <c r="BG403" s="139"/>
      <c r="BH403" s="297">
        <f t="shared" si="183"/>
        <v>0</v>
      </c>
      <c r="BJ403" s="139" t="str">
        <f t="shared" si="184"/>
        <v/>
      </c>
      <c r="BK403" s="139"/>
      <c r="BL403" s="297" t="e">
        <f t="shared" si="185"/>
        <v>#N/A</v>
      </c>
      <c r="BM403" s="139"/>
    </row>
    <row r="404" spans="2:65" ht="15.75" customHeight="1">
      <c r="B404" s="364">
        <v>149</v>
      </c>
      <c r="C404" s="23"/>
      <c r="D404" s="22" t="s">
        <v>13</v>
      </c>
      <c r="E404" s="101" t="s">
        <v>269</v>
      </c>
      <c r="F404" s="101"/>
      <c r="G404" s="101"/>
      <c r="H404" s="101"/>
      <c r="I404" s="101"/>
      <c r="J404" s="101"/>
      <c r="K404" s="24"/>
      <c r="L404" s="102" t="s">
        <v>29</v>
      </c>
      <c r="M404" s="207"/>
      <c r="N404" s="141">
        <f>VLOOKUP($B404,'[1]09-10-11'!$A$4:$EA$400,MATCH(N$2, '[1]09-10-11'!$A$4:$EA$4, 0))</f>
        <v>989728</v>
      </c>
      <c r="O404" s="123"/>
      <c r="P404" s="141">
        <f>VLOOKUP($B404,'[1]09-10-11'!$A$4:$EA$400,MATCH(P$2, '[1]09-10-11'!$A$4:$EA$4, 0))</f>
        <v>989728</v>
      </c>
      <c r="Q404" s="141"/>
      <c r="R404" s="141">
        <f>VLOOKUP($B404,'[1]09-10-11'!$A$4:$EA$400,MATCH(R$2, '[1]09-10-11'!$A$4:$EA$4, 0))</f>
        <v>989728</v>
      </c>
      <c r="S404" s="141"/>
      <c r="T404" s="141" t="e">
        <f>VLOOKUP($B404,'[1]09-10-11'!$A$4:$EA$400,MATCH(T$2, '[1]09-10-11'!$A$4:$EA$4, 0))</f>
        <v>#N/A</v>
      </c>
      <c r="U404" s="141"/>
      <c r="V404" s="141">
        <f>VLOOKUP($B404,'[1]09-10-11'!$A$4:$EA$400,MATCH(V$2, '[1]09-10-11'!$A$4:$EA$4, 0))</f>
        <v>989728</v>
      </c>
      <c r="W404" s="141"/>
      <c r="X404" s="141">
        <f>VLOOKUP($B404,'[1]09-10-11'!$A$4:$EA$400,MATCH(X$2, '[1]09-10-11'!$A$4:$EA$4, 0))</f>
        <v>989728</v>
      </c>
      <c r="Y404" s="53"/>
      <c r="Z404" s="141">
        <f t="shared" si="166"/>
        <v>0</v>
      </c>
      <c r="AA404" s="141"/>
      <c r="AB404" s="298">
        <f t="shared" si="167"/>
        <v>0</v>
      </c>
      <c r="AC404" s="256"/>
      <c r="AD404" s="141">
        <f t="shared" si="168"/>
        <v>0</v>
      </c>
      <c r="AE404" s="141"/>
      <c r="AF404" s="298">
        <f t="shared" si="169"/>
        <v>0</v>
      </c>
      <c r="AG404" s="53"/>
      <c r="AH404" s="141">
        <f t="shared" si="170"/>
        <v>0</v>
      </c>
      <c r="AI404" s="141"/>
      <c r="AJ404" s="298">
        <f t="shared" si="171"/>
        <v>0</v>
      </c>
      <c r="AK404" s="256"/>
      <c r="AL404" s="141">
        <f t="shared" si="172"/>
        <v>0</v>
      </c>
      <c r="AM404" s="141"/>
      <c r="AN404" s="298">
        <f t="shared" si="173"/>
        <v>0</v>
      </c>
      <c r="AP404" s="141" t="str">
        <f t="shared" si="174"/>
        <v/>
      </c>
      <c r="AQ404" s="141"/>
      <c r="AR404" s="298" t="e">
        <f t="shared" si="175"/>
        <v>#N/A</v>
      </c>
      <c r="AS404" s="53"/>
      <c r="AT404" s="141" t="str">
        <f t="shared" si="176"/>
        <v/>
      </c>
      <c r="AU404" s="141"/>
      <c r="AV404" s="298" t="e">
        <f t="shared" si="177"/>
        <v>#N/A</v>
      </c>
      <c r="AW404" s="53"/>
      <c r="AX404" s="141">
        <f t="shared" si="178"/>
        <v>0</v>
      </c>
      <c r="AY404" s="141"/>
      <c r="AZ404" s="298">
        <f t="shared" si="179"/>
        <v>0</v>
      </c>
      <c r="BA404" s="53"/>
      <c r="BB404" s="141">
        <f t="shared" si="180"/>
        <v>0</v>
      </c>
      <c r="BC404" s="141"/>
      <c r="BD404" s="298">
        <f t="shared" si="181"/>
        <v>0</v>
      </c>
      <c r="BE404" s="53"/>
      <c r="BF404" s="141">
        <f t="shared" si="182"/>
        <v>0</v>
      </c>
      <c r="BG404" s="141"/>
      <c r="BH404" s="298">
        <f t="shared" si="183"/>
        <v>0</v>
      </c>
      <c r="BJ404" s="141" t="str">
        <f t="shared" si="184"/>
        <v/>
      </c>
      <c r="BK404" s="141"/>
      <c r="BL404" s="298" t="e">
        <f t="shared" si="185"/>
        <v>#N/A</v>
      </c>
      <c r="BM404" s="53"/>
    </row>
    <row r="405" spans="2:65" ht="15.75" customHeight="1">
      <c r="B405" s="365"/>
      <c r="C405" s="23"/>
      <c r="D405" s="22"/>
      <c r="E405" s="101"/>
      <c r="F405" s="101"/>
      <c r="G405" s="101"/>
      <c r="H405" s="101"/>
      <c r="I405" s="101"/>
      <c r="J405" s="101"/>
      <c r="K405" s="24"/>
      <c r="L405" s="102"/>
      <c r="M405" s="207"/>
      <c r="N405" s="207"/>
      <c r="O405" s="123"/>
      <c r="P405" s="207"/>
      <c r="Q405" s="207"/>
      <c r="R405" s="237"/>
      <c r="S405" s="237"/>
      <c r="T405" s="237"/>
      <c r="U405" s="207"/>
      <c r="V405" s="237"/>
      <c r="W405" s="237"/>
      <c r="X405" s="237"/>
      <c r="Y405" s="237"/>
      <c r="Z405" s="139" t="str">
        <f t="shared" si="166"/>
        <v/>
      </c>
      <c r="AA405" s="207"/>
      <c r="AB405" s="297" t="str">
        <f t="shared" si="167"/>
        <v/>
      </c>
      <c r="AC405" s="262"/>
      <c r="AD405" s="139" t="str">
        <f t="shared" si="168"/>
        <v/>
      </c>
      <c r="AE405" s="207"/>
      <c r="AF405" s="297" t="str">
        <f t="shared" si="169"/>
        <v/>
      </c>
      <c r="AG405" s="207"/>
      <c r="AH405" s="139" t="str">
        <f t="shared" si="170"/>
        <v/>
      </c>
      <c r="AI405" s="207"/>
      <c r="AJ405" s="297" t="str">
        <f t="shared" si="171"/>
        <v/>
      </c>
      <c r="AK405" s="262"/>
      <c r="AL405" s="139" t="str">
        <f t="shared" si="172"/>
        <v/>
      </c>
      <c r="AM405" s="207"/>
      <c r="AN405" s="297" t="str">
        <f t="shared" si="173"/>
        <v/>
      </c>
      <c r="AP405" s="139" t="str">
        <f t="shared" si="174"/>
        <v/>
      </c>
      <c r="AQ405" s="207"/>
      <c r="AR405" s="297" t="str">
        <f t="shared" si="175"/>
        <v/>
      </c>
      <c r="AS405" s="207"/>
      <c r="AT405" s="139" t="str">
        <f t="shared" si="176"/>
        <v/>
      </c>
      <c r="AU405" s="207"/>
      <c r="AV405" s="297" t="str">
        <f t="shared" si="177"/>
        <v/>
      </c>
      <c r="AW405" s="207"/>
      <c r="AX405" s="139" t="str">
        <f t="shared" si="178"/>
        <v/>
      </c>
      <c r="AY405" s="207"/>
      <c r="AZ405" s="297" t="str">
        <f t="shared" si="179"/>
        <v/>
      </c>
      <c r="BA405" s="207"/>
      <c r="BB405" s="139" t="str">
        <f t="shared" si="180"/>
        <v/>
      </c>
      <c r="BC405" s="207"/>
      <c r="BD405" s="297" t="str">
        <f t="shared" si="181"/>
        <v/>
      </c>
      <c r="BE405" s="207"/>
      <c r="BF405" s="139" t="str">
        <f t="shared" si="182"/>
        <v/>
      </c>
      <c r="BG405" s="207"/>
      <c r="BH405" s="297" t="str">
        <f t="shared" si="183"/>
        <v/>
      </c>
      <c r="BJ405" s="139" t="str">
        <f t="shared" si="184"/>
        <v/>
      </c>
      <c r="BK405" s="207"/>
      <c r="BL405" s="297" t="str">
        <f t="shared" si="185"/>
        <v/>
      </c>
      <c r="BM405" s="207"/>
    </row>
    <row r="406" spans="2:65" ht="15.75" customHeight="1">
      <c r="B406" s="365"/>
      <c r="C406" s="23"/>
      <c r="D406" s="101"/>
      <c r="E406" s="101"/>
      <c r="F406" s="101"/>
      <c r="G406" s="101"/>
      <c r="H406" s="101"/>
      <c r="I406" s="101" t="s">
        <v>76</v>
      </c>
      <c r="J406" s="101"/>
      <c r="K406" s="24"/>
      <c r="L406" s="102"/>
      <c r="M406" s="207"/>
      <c r="N406" s="139">
        <f>SUM(N403:N404)</f>
        <v>1722858</v>
      </c>
      <c r="O406" s="123"/>
      <c r="P406" s="139">
        <f>SUM(P403:P404)</f>
        <v>1722858</v>
      </c>
      <c r="Q406" s="139"/>
      <c r="R406" s="139">
        <f>SUM(R403:R404)</f>
        <v>1722858</v>
      </c>
      <c r="S406" s="139"/>
      <c r="T406" s="139" t="e">
        <f>SUM(T403:T404)</f>
        <v>#N/A</v>
      </c>
      <c r="U406" s="139"/>
      <c r="V406" s="139">
        <f>SUM(V403:V404)</f>
        <v>1722858</v>
      </c>
      <c r="W406" s="139"/>
      <c r="X406" s="139">
        <f>SUM(X403:X404)</f>
        <v>1722858</v>
      </c>
      <c r="Y406" s="53"/>
      <c r="Z406" s="174">
        <f t="shared" si="166"/>
        <v>0</v>
      </c>
      <c r="AA406" s="174"/>
      <c r="AB406" s="299">
        <f t="shared" si="167"/>
        <v>0</v>
      </c>
      <c r="AC406" s="280"/>
      <c r="AD406" s="174">
        <f t="shared" si="168"/>
        <v>0</v>
      </c>
      <c r="AE406" s="174"/>
      <c r="AF406" s="299">
        <f t="shared" si="169"/>
        <v>0</v>
      </c>
      <c r="AG406" s="174"/>
      <c r="AH406" s="139">
        <f t="shared" si="170"/>
        <v>0</v>
      </c>
      <c r="AI406" s="139"/>
      <c r="AJ406" s="299">
        <f t="shared" si="171"/>
        <v>0</v>
      </c>
      <c r="AK406" s="280"/>
      <c r="AL406" s="139">
        <f t="shared" si="172"/>
        <v>0</v>
      </c>
      <c r="AM406" s="174"/>
      <c r="AN406" s="297">
        <f t="shared" si="173"/>
        <v>0</v>
      </c>
      <c r="AP406" s="139" t="str">
        <f t="shared" si="174"/>
        <v/>
      </c>
      <c r="AQ406" s="174"/>
      <c r="AR406" s="297" t="e">
        <f t="shared" si="175"/>
        <v>#N/A</v>
      </c>
      <c r="AS406" s="174"/>
      <c r="AT406" s="174" t="str">
        <f t="shared" si="176"/>
        <v/>
      </c>
      <c r="AU406" s="174"/>
      <c r="AV406" s="299" t="e">
        <f t="shared" si="177"/>
        <v>#N/A</v>
      </c>
      <c r="AW406" s="174"/>
      <c r="AX406" s="174">
        <f t="shared" si="178"/>
        <v>0</v>
      </c>
      <c r="AY406" s="174"/>
      <c r="AZ406" s="299">
        <f t="shared" si="179"/>
        <v>0</v>
      </c>
      <c r="BA406" s="174"/>
      <c r="BB406" s="174">
        <f t="shared" si="180"/>
        <v>0</v>
      </c>
      <c r="BC406" s="174"/>
      <c r="BD406" s="299">
        <f t="shared" si="181"/>
        <v>0</v>
      </c>
      <c r="BE406" s="174"/>
      <c r="BF406" s="139">
        <f t="shared" si="182"/>
        <v>0</v>
      </c>
      <c r="BG406" s="174"/>
      <c r="BH406" s="297">
        <f t="shared" si="183"/>
        <v>0</v>
      </c>
      <c r="BJ406" s="139" t="str">
        <f t="shared" si="184"/>
        <v/>
      </c>
      <c r="BK406" s="174"/>
      <c r="BL406" s="297" t="e">
        <f t="shared" si="185"/>
        <v>#N/A</v>
      </c>
      <c r="BM406" s="174"/>
    </row>
    <row r="407" spans="2:65" ht="15.75" customHeight="1">
      <c r="B407" s="365"/>
      <c r="C407" s="23"/>
      <c r="D407" s="101"/>
      <c r="E407" s="101"/>
      <c r="F407" s="101"/>
      <c r="G407" s="101"/>
      <c r="H407" s="101"/>
      <c r="I407" s="101"/>
      <c r="J407" s="101"/>
      <c r="K407" s="24"/>
      <c r="L407" s="102"/>
      <c r="M407" s="207"/>
      <c r="N407" s="207"/>
      <c r="O407" s="123"/>
      <c r="P407" s="207"/>
      <c r="Q407" s="207"/>
      <c r="R407" s="237"/>
      <c r="S407" s="237"/>
      <c r="T407" s="237"/>
      <c r="U407" s="207"/>
      <c r="V407" s="237"/>
      <c r="W407" s="237"/>
      <c r="X407" s="237"/>
      <c r="Y407" s="237"/>
      <c r="Z407" s="174" t="str">
        <f t="shared" si="166"/>
        <v/>
      </c>
      <c r="AA407" s="207"/>
      <c r="AB407" s="299" t="str">
        <f t="shared" si="167"/>
        <v/>
      </c>
      <c r="AC407" s="280"/>
      <c r="AD407" s="174" t="str">
        <f t="shared" si="168"/>
        <v/>
      </c>
      <c r="AE407" s="207"/>
      <c r="AF407" s="299" t="str">
        <f t="shared" si="169"/>
        <v/>
      </c>
      <c r="AG407" s="207"/>
      <c r="AH407" s="139" t="str">
        <f t="shared" si="170"/>
        <v/>
      </c>
      <c r="AI407" s="207"/>
      <c r="AJ407" s="299" t="str">
        <f t="shared" si="171"/>
        <v/>
      </c>
      <c r="AK407" s="280"/>
      <c r="AL407" s="139" t="str">
        <f t="shared" si="172"/>
        <v/>
      </c>
      <c r="AM407" s="207"/>
      <c r="AN407" s="297" t="str">
        <f t="shared" si="173"/>
        <v/>
      </c>
      <c r="AP407" s="139" t="str">
        <f t="shared" si="174"/>
        <v/>
      </c>
      <c r="AQ407" s="207"/>
      <c r="AR407" s="297" t="str">
        <f t="shared" si="175"/>
        <v/>
      </c>
      <c r="AS407" s="207"/>
      <c r="AT407" s="174" t="str">
        <f t="shared" si="176"/>
        <v/>
      </c>
      <c r="AU407" s="207"/>
      <c r="AV407" s="299" t="str">
        <f t="shared" si="177"/>
        <v/>
      </c>
      <c r="AW407" s="207"/>
      <c r="AX407" s="174" t="str">
        <f t="shared" si="178"/>
        <v/>
      </c>
      <c r="AY407" s="207"/>
      <c r="AZ407" s="299" t="str">
        <f t="shared" si="179"/>
        <v/>
      </c>
      <c r="BA407" s="207"/>
      <c r="BB407" s="174" t="str">
        <f t="shared" si="180"/>
        <v/>
      </c>
      <c r="BC407" s="207"/>
      <c r="BD407" s="299" t="str">
        <f t="shared" si="181"/>
        <v/>
      </c>
      <c r="BE407" s="207"/>
      <c r="BF407" s="139" t="str">
        <f t="shared" si="182"/>
        <v/>
      </c>
      <c r="BG407" s="207"/>
      <c r="BH407" s="297" t="str">
        <f t="shared" si="183"/>
        <v/>
      </c>
      <c r="BJ407" s="139" t="str">
        <f t="shared" si="184"/>
        <v/>
      </c>
      <c r="BK407" s="207"/>
      <c r="BL407" s="297" t="str">
        <f t="shared" si="185"/>
        <v/>
      </c>
      <c r="BM407" s="207"/>
    </row>
    <row r="408" spans="2:65" ht="18" customHeight="1">
      <c r="B408" s="364">
        <v>244.01</v>
      </c>
      <c r="C408" s="21" t="s">
        <v>37</v>
      </c>
      <c r="D408" s="101" t="s">
        <v>349</v>
      </c>
      <c r="E408" s="101"/>
      <c r="F408" s="101"/>
      <c r="G408" s="101"/>
      <c r="H408" s="101"/>
      <c r="I408" s="101"/>
      <c r="J408" s="101"/>
      <c r="K408" s="24"/>
      <c r="L408" s="102" t="s">
        <v>33</v>
      </c>
      <c r="M408" s="207"/>
      <c r="N408" s="141">
        <f>VLOOKUP($B408,'[1]09-10-11'!$A$4:$EA$400,MATCH(N$2, '[1]09-10-11'!$A$4:$EA$4, 0))</f>
        <v>369</v>
      </c>
      <c r="O408" s="62"/>
      <c r="P408" s="141">
        <f>VLOOKUP($B408,'[1]09-10-11'!$A$4:$EA$400,MATCH(P$2, '[1]09-10-11'!$A$4:$EA$4, 0))</f>
        <v>0</v>
      </c>
      <c r="Q408" s="141"/>
      <c r="R408" s="141">
        <f>VLOOKUP($B408,'[1]09-10-11'!$A$4:$EA$400,MATCH(R$2, '[1]09-10-11'!$A$4:$EA$4, 0))</f>
        <v>396</v>
      </c>
      <c r="S408" s="141"/>
      <c r="T408" s="141" t="e">
        <f>VLOOKUP($B408,'[1]09-10-11'!$A$4:$EA$400,MATCH(T$2, '[1]09-10-11'!$A$4:$EA$4, 0))</f>
        <v>#N/A</v>
      </c>
      <c r="U408" s="141"/>
      <c r="V408" s="141">
        <f>VLOOKUP($B408,'[1]09-10-11'!$A$4:$EA$400,MATCH(V$2, '[1]09-10-11'!$A$4:$EA$4, 0))</f>
        <v>0</v>
      </c>
      <c r="W408" s="141"/>
      <c r="X408" s="141">
        <f>VLOOKUP($B408,'[1]09-10-11'!$A$4:$EA$400,MATCH(X$2, '[1]09-10-11'!$A$4:$EA$4, 0))</f>
        <v>0</v>
      </c>
      <c r="Y408" s="53"/>
      <c r="Z408" s="283">
        <f t="shared" si="166"/>
        <v>0</v>
      </c>
      <c r="AA408" s="283"/>
      <c r="AB408" s="300" t="str">
        <f t="shared" si="167"/>
        <v>---</v>
      </c>
      <c r="AC408" s="281"/>
      <c r="AD408" s="283">
        <f t="shared" si="168"/>
        <v>0</v>
      </c>
      <c r="AE408" s="283"/>
      <c r="AF408" s="300" t="str">
        <f t="shared" si="169"/>
        <v>---</v>
      </c>
      <c r="AG408" s="284"/>
      <c r="AH408" s="141">
        <f t="shared" si="170"/>
        <v>-369</v>
      </c>
      <c r="AI408" s="141"/>
      <c r="AJ408" s="300">
        <f t="shared" si="171"/>
        <v>-1</v>
      </c>
      <c r="AK408" s="281"/>
      <c r="AL408" s="141">
        <f t="shared" si="172"/>
        <v>-396</v>
      </c>
      <c r="AM408" s="283"/>
      <c r="AN408" s="300">
        <f t="shared" si="173"/>
        <v>-1</v>
      </c>
      <c r="AP408" s="141" t="str">
        <f t="shared" si="174"/>
        <v/>
      </c>
      <c r="AQ408" s="283"/>
      <c r="AR408" s="298" t="e">
        <f t="shared" si="175"/>
        <v>#N/A</v>
      </c>
      <c r="AS408" s="284"/>
      <c r="AT408" s="283" t="str">
        <f t="shared" si="176"/>
        <v/>
      </c>
      <c r="AU408" s="283"/>
      <c r="AV408" s="300" t="e">
        <f t="shared" si="177"/>
        <v>#N/A</v>
      </c>
      <c r="AW408" s="284"/>
      <c r="AX408" s="283">
        <f t="shared" si="178"/>
        <v>-369</v>
      </c>
      <c r="AY408" s="283"/>
      <c r="AZ408" s="300">
        <f t="shared" si="179"/>
        <v>-1</v>
      </c>
      <c r="BA408" s="284"/>
      <c r="BB408" s="283">
        <f t="shared" si="180"/>
        <v>0</v>
      </c>
      <c r="BC408" s="283"/>
      <c r="BD408" s="300" t="str">
        <f t="shared" si="181"/>
        <v>---</v>
      </c>
      <c r="BE408" s="284"/>
      <c r="BF408" s="141">
        <f t="shared" si="182"/>
        <v>-396</v>
      </c>
      <c r="BG408" s="283"/>
      <c r="BH408" s="300">
        <f t="shared" si="183"/>
        <v>-1</v>
      </c>
      <c r="BJ408" s="141" t="str">
        <f t="shared" si="184"/>
        <v/>
      </c>
      <c r="BK408" s="283"/>
      <c r="BL408" s="298" t="e">
        <f t="shared" si="185"/>
        <v>#N/A</v>
      </c>
      <c r="BM408" s="284"/>
    </row>
    <row r="409" spans="2:65" ht="15.75" customHeight="1">
      <c r="B409" s="365"/>
      <c r="C409" s="21"/>
      <c r="D409" s="101"/>
      <c r="E409" s="101"/>
      <c r="F409" s="101"/>
      <c r="G409" s="101"/>
      <c r="H409" s="101"/>
      <c r="I409" s="101"/>
      <c r="J409" s="101"/>
      <c r="K409" s="27"/>
      <c r="L409" s="102"/>
      <c r="M409" s="207"/>
      <c r="N409" s="207"/>
      <c r="O409" s="123"/>
      <c r="P409" s="207"/>
      <c r="Q409" s="207"/>
      <c r="R409" s="237"/>
      <c r="S409" s="237"/>
      <c r="T409" s="237"/>
      <c r="U409" s="207"/>
      <c r="V409" s="237"/>
      <c r="W409" s="237"/>
      <c r="X409" s="237"/>
      <c r="Y409" s="237"/>
      <c r="Z409" s="174" t="str">
        <f t="shared" si="166"/>
        <v/>
      </c>
      <c r="AA409" s="207"/>
      <c r="AB409" s="299" t="str">
        <f t="shared" si="167"/>
        <v/>
      </c>
      <c r="AC409" s="280"/>
      <c r="AD409" s="174" t="str">
        <f t="shared" si="168"/>
        <v/>
      </c>
      <c r="AE409" s="207"/>
      <c r="AF409" s="299" t="str">
        <f t="shared" si="169"/>
        <v/>
      </c>
      <c r="AG409" s="207"/>
      <c r="AH409" s="139" t="str">
        <f t="shared" si="170"/>
        <v/>
      </c>
      <c r="AI409" s="207"/>
      <c r="AJ409" s="299" t="str">
        <f t="shared" si="171"/>
        <v/>
      </c>
      <c r="AK409" s="280"/>
      <c r="AL409" s="139" t="str">
        <f t="shared" si="172"/>
        <v/>
      </c>
      <c r="AM409" s="207"/>
      <c r="AN409" s="297" t="str">
        <f t="shared" si="173"/>
        <v/>
      </c>
      <c r="AP409" s="139" t="str">
        <f t="shared" si="174"/>
        <v/>
      </c>
      <c r="AQ409" s="207"/>
      <c r="AR409" s="297" t="str">
        <f t="shared" si="175"/>
        <v/>
      </c>
      <c r="AS409" s="207"/>
      <c r="AT409" s="174" t="str">
        <f t="shared" si="176"/>
        <v/>
      </c>
      <c r="AU409" s="207"/>
      <c r="AV409" s="299" t="str">
        <f t="shared" si="177"/>
        <v/>
      </c>
      <c r="AW409" s="207"/>
      <c r="AX409" s="174" t="str">
        <f t="shared" si="178"/>
        <v/>
      </c>
      <c r="AY409" s="207"/>
      <c r="AZ409" s="299" t="str">
        <f t="shared" si="179"/>
        <v/>
      </c>
      <c r="BA409" s="207"/>
      <c r="BB409" s="174" t="str">
        <f t="shared" si="180"/>
        <v/>
      </c>
      <c r="BC409" s="207"/>
      <c r="BD409" s="299" t="str">
        <f t="shared" si="181"/>
        <v/>
      </c>
      <c r="BE409" s="207"/>
      <c r="BF409" s="139" t="str">
        <f t="shared" si="182"/>
        <v/>
      </c>
      <c r="BG409" s="207"/>
      <c r="BH409" s="297" t="str">
        <f t="shared" si="183"/>
        <v/>
      </c>
      <c r="BJ409" s="139" t="str">
        <f t="shared" si="184"/>
        <v/>
      </c>
      <c r="BK409" s="207"/>
      <c r="BL409" s="297" t="str">
        <f t="shared" si="185"/>
        <v/>
      </c>
      <c r="BM409" s="207"/>
    </row>
    <row r="410" spans="2:65" ht="15.75" customHeight="1">
      <c r="B410" s="365"/>
      <c r="C410" s="23"/>
      <c r="D410" s="101"/>
      <c r="E410" s="101"/>
      <c r="F410" s="101"/>
      <c r="G410" s="103" t="s">
        <v>40</v>
      </c>
      <c r="H410" s="103"/>
      <c r="I410" s="35"/>
      <c r="J410" s="35"/>
      <c r="K410" s="36"/>
      <c r="L410" s="37"/>
      <c r="M410" s="215"/>
      <c r="N410" s="150">
        <f>SUM(N411:N412)</f>
        <v>29351512</v>
      </c>
      <c r="O410" s="119"/>
      <c r="P410" s="150">
        <f>SUM(P411:P412)</f>
        <v>30658606</v>
      </c>
      <c r="Q410" s="150"/>
      <c r="R410" s="150">
        <f>SUM(R411:R412)</f>
        <v>30347606</v>
      </c>
      <c r="S410" s="150"/>
      <c r="T410" s="150" t="e">
        <f>SUM(T411:T412)</f>
        <v>#N/A</v>
      </c>
      <c r="U410" s="150"/>
      <c r="V410" s="150">
        <f>SUM(V411:V412)</f>
        <v>30658606</v>
      </c>
      <c r="W410" s="150"/>
      <c r="X410" s="150">
        <f>SUM(X411:X412)</f>
        <v>32549210</v>
      </c>
      <c r="Y410" s="146"/>
      <c r="Z410" s="150">
        <f t="shared" si="166"/>
        <v>1890604</v>
      </c>
      <c r="AA410" s="150"/>
      <c r="AB410" s="301">
        <f t="shared" si="167"/>
        <v>6.1666339298009909E-2</v>
      </c>
      <c r="AC410" s="260"/>
      <c r="AD410" s="150">
        <f t="shared" si="168"/>
        <v>1890604</v>
      </c>
      <c r="AE410" s="150"/>
      <c r="AF410" s="301">
        <f t="shared" si="169"/>
        <v>6.1666339298009909E-2</v>
      </c>
      <c r="AG410" s="150"/>
      <c r="AH410" s="150">
        <f t="shared" si="170"/>
        <v>3197698</v>
      </c>
      <c r="AI410" s="150"/>
      <c r="AJ410" s="301">
        <f t="shared" si="171"/>
        <v>0.10894491568270825</v>
      </c>
      <c r="AK410" s="260"/>
      <c r="AL410" s="139">
        <f t="shared" si="172"/>
        <v>2201604</v>
      </c>
      <c r="AM410" s="150"/>
      <c r="AN410" s="297">
        <f t="shared" si="173"/>
        <v>7.2546216660384966E-2</v>
      </c>
      <c r="AP410" s="139" t="str">
        <f t="shared" si="174"/>
        <v/>
      </c>
      <c r="AQ410" s="150"/>
      <c r="AR410" s="297" t="e">
        <f t="shared" si="175"/>
        <v>#N/A</v>
      </c>
      <c r="AS410" s="150"/>
      <c r="AT410" s="150" t="str">
        <f t="shared" si="176"/>
        <v/>
      </c>
      <c r="AU410" s="150"/>
      <c r="AV410" s="301" t="e">
        <f t="shared" si="177"/>
        <v>#N/A</v>
      </c>
      <c r="AW410" s="150"/>
      <c r="AX410" s="150">
        <f t="shared" si="178"/>
        <v>1307094</v>
      </c>
      <c r="AY410" s="150"/>
      <c r="AZ410" s="301">
        <f t="shared" si="179"/>
        <v>4.4532424769122558E-2</v>
      </c>
      <c r="BA410" s="150"/>
      <c r="BB410" s="150">
        <f t="shared" si="180"/>
        <v>0</v>
      </c>
      <c r="BC410" s="150"/>
      <c r="BD410" s="301">
        <f t="shared" si="181"/>
        <v>0</v>
      </c>
      <c r="BE410" s="150"/>
      <c r="BF410" s="139">
        <f t="shared" si="182"/>
        <v>311000</v>
      </c>
      <c r="BG410" s="150"/>
      <c r="BH410" s="297">
        <f t="shared" si="183"/>
        <v>1.024792532234664E-2</v>
      </c>
      <c r="BJ410" s="139" t="str">
        <f t="shared" si="184"/>
        <v/>
      </c>
      <c r="BK410" s="150"/>
      <c r="BL410" s="297" t="e">
        <f t="shared" si="185"/>
        <v>#N/A</v>
      </c>
      <c r="BM410" s="150"/>
    </row>
    <row r="411" spans="2:65" ht="15.75" customHeight="1">
      <c r="B411" s="365"/>
      <c r="C411" s="23"/>
      <c r="D411" s="101"/>
      <c r="E411" s="101"/>
      <c r="F411" s="101"/>
      <c r="G411" s="125"/>
      <c r="H411" s="101" t="s">
        <v>58</v>
      </c>
      <c r="I411" s="125"/>
      <c r="J411" s="101"/>
      <c r="K411" s="27"/>
      <c r="L411" s="102" t="s">
        <v>29</v>
      </c>
      <c r="M411" s="207"/>
      <c r="N411" s="139">
        <f>SUM(N366+N406)</f>
        <v>24198210</v>
      </c>
      <c r="O411" s="123"/>
      <c r="P411" s="139">
        <f>SUM(P366+P406)</f>
        <v>24198210</v>
      </c>
      <c r="Q411" s="139"/>
      <c r="R411" s="139">
        <f>SUM(R366+R406)</f>
        <v>23828210</v>
      </c>
      <c r="S411" s="139"/>
      <c r="T411" s="139" t="e">
        <f>SUM(T366+T406)</f>
        <v>#N/A</v>
      </c>
      <c r="U411" s="139"/>
      <c r="V411" s="139">
        <f>SUM(V366+V406)</f>
        <v>24198210</v>
      </c>
      <c r="W411" s="139"/>
      <c r="X411" s="139">
        <f>SUM(X366+X406)</f>
        <v>24198210</v>
      </c>
      <c r="Y411" s="53"/>
      <c r="Z411" s="139">
        <f t="shared" si="166"/>
        <v>0</v>
      </c>
      <c r="AA411" s="139"/>
      <c r="AB411" s="297">
        <f t="shared" si="167"/>
        <v>0</v>
      </c>
      <c r="AC411" s="262"/>
      <c r="AD411" s="139">
        <f t="shared" si="168"/>
        <v>0</v>
      </c>
      <c r="AE411" s="139"/>
      <c r="AF411" s="297">
        <f t="shared" si="169"/>
        <v>0</v>
      </c>
      <c r="AG411" s="139"/>
      <c r="AH411" s="139">
        <f t="shared" si="170"/>
        <v>0</v>
      </c>
      <c r="AI411" s="139"/>
      <c r="AJ411" s="297">
        <f t="shared" si="171"/>
        <v>0</v>
      </c>
      <c r="AK411" s="262"/>
      <c r="AL411" s="139">
        <f t="shared" si="172"/>
        <v>370000</v>
      </c>
      <c r="AM411" s="139"/>
      <c r="AN411" s="297">
        <f t="shared" si="173"/>
        <v>1.5527813461439166E-2</v>
      </c>
      <c r="AP411" s="139" t="str">
        <f t="shared" si="174"/>
        <v/>
      </c>
      <c r="AQ411" s="139"/>
      <c r="AR411" s="297" t="e">
        <f t="shared" si="175"/>
        <v>#N/A</v>
      </c>
      <c r="AS411" s="139"/>
      <c r="AT411" s="139" t="str">
        <f t="shared" si="176"/>
        <v/>
      </c>
      <c r="AU411" s="139"/>
      <c r="AV411" s="297" t="e">
        <f t="shared" si="177"/>
        <v>#N/A</v>
      </c>
      <c r="AW411" s="139"/>
      <c r="AX411" s="139">
        <f t="shared" si="178"/>
        <v>0</v>
      </c>
      <c r="AY411" s="139"/>
      <c r="AZ411" s="297">
        <f t="shared" si="179"/>
        <v>0</v>
      </c>
      <c r="BA411" s="139"/>
      <c r="BB411" s="139">
        <f t="shared" si="180"/>
        <v>0</v>
      </c>
      <c r="BC411" s="139"/>
      <c r="BD411" s="297">
        <f t="shared" si="181"/>
        <v>0</v>
      </c>
      <c r="BE411" s="139"/>
      <c r="BF411" s="139">
        <f t="shared" si="182"/>
        <v>370000</v>
      </c>
      <c r="BG411" s="139"/>
      <c r="BH411" s="297">
        <f t="shared" si="183"/>
        <v>1.5527813461439166E-2</v>
      </c>
      <c r="BJ411" s="139" t="str">
        <f t="shared" si="184"/>
        <v/>
      </c>
      <c r="BK411" s="139"/>
      <c r="BL411" s="297" t="e">
        <f t="shared" si="185"/>
        <v>#N/A</v>
      </c>
      <c r="BM411" s="139"/>
    </row>
    <row r="412" spans="2:65" ht="15.75" customHeight="1">
      <c r="B412" s="365"/>
      <c r="C412" s="23"/>
      <c r="D412" s="101"/>
      <c r="E412" s="101"/>
      <c r="F412" s="101"/>
      <c r="G412" s="125"/>
      <c r="H412" s="101" t="s">
        <v>72</v>
      </c>
      <c r="I412" s="125"/>
      <c r="J412" s="101"/>
      <c r="K412" s="27"/>
      <c r="L412" s="102" t="s">
        <v>33</v>
      </c>
      <c r="M412" s="207"/>
      <c r="N412" s="139">
        <f>SUM(N367+N408)</f>
        <v>5153302</v>
      </c>
      <c r="O412" s="123"/>
      <c r="P412" s="139">
        <f>SUM(P367+P408)</f>
        <v>6460396</v>
      </c>
      <c r="Q412" s="139"/>
      <c r="R412" s="139">
        <f>SUM(R367+R408)</f>
        <v>6519396</v>
      </c>
      <c r="S412" s="139"/>
      <c r="T412" s="139" t="e">
        <f>SUM(T367+T408)</f>
        <v>#N/A</v>
      </c>
      <c r="U412" s="139"/>
      <c r="V412" s="139">
        <f>SUM(V367+V408)</f>
        <v>6460396</v>
      </c>
      <c r="W412" s="139"/>
      <c r="X412" s="139">
        <f>SUM(X367+X408)</f>
        <v>8351000</v>
      </c>
      <c r="Y412" s="53"/>
      <c r="Z412" s="139">
        <f t="shared" si="166"/>
        <v>1890604</v>
      </c>
      <c r="AA412" s="139"/>
      <c r="AB412" s="297">
        <f t="shared" si="167"/>
        <v>0.29264521865223125</v>
      </c>
      <c r="AC412" s="262"/>
      <c r="AD412" s="139">
        <f t="shared" si="168"/>
        <v>1890604</v>
      </c>
      <c r="AE412" s="139"/>
      <c r="AF412" s="297">
        <f t="shared" si="169"/>
        <v>0.29264521865223125</v>
      </c>
      <c r="AG412" s="139"/>
      <c r="AH412" s="139">
        <f t="shared" si="170"/>
        <v>3197698</v>
      </c>
      <c r="AI412" s="139"/>
      <c r="AJ412" s="297">
        <f t="shared" si="171"/>
        <v>0.62051438087657185</v>
      </c>
      <c r="AK412" s="262"/>
      <c r="AL412" s="139">
        <f t="shared" si="172"/>
        <v>1831604</v>
      </c>
      <c r="AM412" s="139"/>
      <c r="AN412" s="297">
        <f t="shared" si="173"/>
        <v>0.28094688526360412</v>
      </c>
      <c r="AP412" s="139" t="str">
        <f t="shared" si="174"/>
        <v/>
      </c>
      <c r="AQ412" s="139"/>
      <c r="AR412" s="297" t="e">
        <f t="shared" si="175"/>
        <v>#N/A</v>
      </c>
      <c r="AS412" s="139"/>
      <c r="AT412" s="139" t="str">
        <f t="shared" si="176"/>
        <v/>
      </c>
      <c r="AU412" s="139"/>
      <c r="AV412" s="297" t="e">
        <f t="shared" si="177"/>
        <v>#N/A</v>
      </c>
      <c r="AW412" s="139"/>
      <c r="AX412" s="139">
        <f t="shared" si="178"/>
        <v>1307094</v>
      </c>
      <c r="AY412" s="139"/>
      <c r="AZ412" s="297">
        <f t="shared" si="179"/>
        <v>0.25364203378726891</v>
      </c>
      <c r="BA412" s="139"/>
      <c r="BB412" s="139">
        <f t="shared" si="180"/>
        <v>0</v>
      </c>
      <c r="BC412" s="139"/>
      <c r="BD412" s="297">
        <f t="shared" si="181"/>
        <v>0</v>
      </c>
      <c r="BE412" s="139"/>
      <c r="BF412" s="139">
        <f t="shared" si="182"/>
        <v>-59000</v>
      </c>
      <c r="BG412" s="139"/>
      <c r="BH412" s="297">
        <f t="shared" si="183"/>
        <v>-9.049918121249223E-3</v>
      </c>
      <c r="BJ412" s="139" t="str">
        <f t="shared" si="184"/>
        <v/>
      </c>
      <c r="BK412" s="139"/>
      <c r="BL412" s="297" t="e">
        <f t="shared" si="185"/>
        <v>#N/A</v>
      </c>
      <c r="BM412" s="139"/>
    </row>
    <row r="413" spans="2:65" ht="15.75" customHeight="1">
      <c r="B413" s="365"/>
      <c r="M413" s="207"/>
      <c r="N413" s="207"/>
      <c r="O413" s="134"/>
      <c r="P413" s="207"/>
      <c r="Q413" s="207"/>
      <c r="R413" s="237"/>
      <c r="S413" s="237"/>
      <c r="T413" s="237"/>
      <c r="U413" s="207"/>
      <c r="V413" s="237"/>
      <c r="W413" s="237"/>
      <c r="X413" s="237"/>
      <c r="Y413" s="237"/>
      <c r="Z413" s="139" t="str">
        <f t="shared" si="166"/>
        <v/>
      </c>
      <c r="AA413" s="207"/>
      <c r="AB413" s="297" t="str">
        <f t="shared" si="167"/>
        <v/>
      </c>
      <c r="AC413" s="262"/>
      <c r="AD413" s="139" t="str">
        <f t="shared" si="168"/>
        <v/>
      </c>
      <c r="AE413" s="207"/>
      <c r="AF413" s="297" t="str">
        <f t="shared" si="169"/>
        <v/>
      </c>
      <c r="AG413" s="207"/>
      <c r="AH413" s="139" t="str">
        <f t="shared" si="170"/>
        <v/>
      </c>
      <c r="AI413" s="207"/>
      <c r="AJ413" s="297" t="str">
        <f t="shared" si="171"/>
        <v/>
      </c>
      <c r="AK413" s="262"/>
      <c r="AL413" s="139" t="str">
        <f t="shared" si="172"/>
        <v/>
      </c>
      <c r="AM413" s="207"/>
      <c r="AN413" s="297" t="str">
        <f t="shared" si="173"/>
        <v/>
      </c>
      <c r="AP413" s="139" t="str">
        <f t="shared" si="174"/>
        <v/>
      </c>
      <c r="AQ413" s="207"/>
      <c r="AR413" s="297" t="str">
        <f t="shared" si="175"/>
        <v/>
      </c>
      <c r="AS413" s="207"/>
      <c r="AT413" s="139" t="str">
        <f t="shared" si="176"/>
        <v/>
      </c>
      <c r="AU413" s="207"/>
      <c r="AV413" s="297" t="str">
        <f t="shared" si="177"/>
        <v/>
      </c>
      <c r="AW413" s="207"/>
      <c r="AX413" s="139" t="str">
        <f t="shared" si="178"/>
        <v/>
      </c>
      <c r="AY413" s="207"/>
      <c r="AZ413" s="297" t="str">
        <f t="shared" si="179"/>
        <v/>
      </c>
      <c r="BA413" s="207"/>
      <c r="BB413" s="139" t="str">
        <f t="shared" si="180"/>
        <v/>
      </c>
      <c r="BC413" s="207"/>
      <c r="BD413" s="297" t="str">
        <f t="shared" si="181"/>
        <v/>
      </c>
      <c r="BE413" s="207"/>
      <c r="BF413" s="139" t="str">
        <f t="shared" si="182"/>
        <v/>
      </c>
      <c r="BG413" s="207"/>
      <c r="BH413" s="297" t="str">
        <f t="shared" si="183"/>
        <v/>
      </c>
      <c r="BJ413" s="139" t="str">
        <f t="shared" si="184"/>
        <v/>
      </c>
      <c r="BK413" s="207"/>
      <c r="BL413" s="297" t="str">
        <f t="shared" si="185"/>
        <v/>
      </c>
      <c r="BM413" s="207"/>
    </row>
    <row r="414" spans="2:65" ht="15.75" customHeight="1">
      <c r="B414" s="365"/>
      <c r="C414" s="130" t="s">
        <v>258</v>
      </c>
      <c r="D414" s="179"/>
      <c r="E414" s="179"/>
      <c r="F414" s="179"/>
      <c r="G414" s="179"/>
      <c r="H414" s="179"/>
      <c r="I414" s="179"/>
      <c r="J414" s="179"/>
      <c r="K414" s="27"/>
      <c r="L414" s="102"/>
      <c r="M414" s="207"/>
      <c r="N414" s="207"/>
      <c r="O414" s="123"/>
      <c r="P414" s="207"/>
      <c r="Q414" s="207"/>
      <c r="R414" s="275"/>
      <c r="S414" s="275"/>
      <c r="T414" s="275"/>
      <c r="U414" s="207"/>
      <c r="V414" s="275"/>
      <c r="W414" s="275"/>
      <c r="X414" s="275"/>
      <c r="Y414" s="275"/>
      <c r="Z414" s="174" t="str">
        <f t="shared" si="166"/>
        <v/>
      </c>
      <c r="AA414" s="207"/>
      <c r="AB414" s="299" t="str">
        <f t="shared" si="167"/>
        <v/>
      </c>
      <c r="AC414" s="280"/>
      <c r="AD414" s="174" t="str">
        <f t="shared" si="168"/>
        <v/>
      </c>
      <c r="AE414" s="207"/>
      <c r="AF414" s="299" t="str">
        <f t="shared" si="169"/>
        <v/>
      </c>
      <c r="AG414" s="207"/>
      <c r="AH414" s="139" t="str">
        <f t="shared" si="170"/>
        <v/>
      </c>
      <c r="AI414" s="207"/>
      <c r="AJ414" s="299" t="str">
        <f t="shared" si="171"/>
        <v/>
      </c>
      <c r="AK414" s="280"/>
      <c r="AL414" s="139" t="str">
        <f t="shared" si="172"/>
        <v/>
      </c>
      <c r="AM414" s="207"/>
      <c r="AN414" s="297" t="str">
        <f t="shared" si="173"/>
        <v/>
      </c>
      <c r="AP414" s="139" t="str">
        <f t="shared" si="174"/>
        <v/>
      </c>
      <c r="AQ414" s="207"/>
      <c r="AR414" s="297" t="str">
        <f t="shared" si="175"/>
        <v/>
      </c>
      <c r="AS414" s="207"/>
      <c r="AT414" s="174" t="str">
        <f t="shared" si="176"/>
        <v/>
      </c>
      <c r="AU414" s="207"/>
      <c r="AV414" s="299" t="str">
        <f t="shared" si="177"/>
        <v/>
      </c>
      <c r="AW414" s="207"/>
      <c r="AX414" s="174" t="str">
        <f t="shared" si="178"/>
        <v/>
      </c>
      <c r="AY414" s="207"/>
      <c r="AZ414" s="299" t="str">
        <f t="shared" si="179"/>
        <v/>
      </c>
      <c r="BA414" s="207"/>
      <c r="BB414" s="174" t="str">
        <f t="shared" si="180"/>
        <v/>
      </c>
      <c r="BC414" s="207"/>
      <c r="BD414" s="299" t="str">
        <f t="shared" si="181"/>
        <v/>
      </c>
      <c r="BE414" s="207"/>
      <c r="BF414" s="139" t="str">
        <f t="shared" si="182"/>
        <v/>
      </c>
      <c r="BG414" s="207"/>
      <c r="BH414" s="297" t="str">
        <f t="shared" si="183"/>
        <v/>
      </c>
      <c r="BJ414" s="139" t="str">
        <f t="shared" si="184"/>
        <v/>
      </c>
      <c r="BK414" s="207"/>
      <c r="BL414" s="297" t="str">
        <f t="shared" si="185"/>
        <v/>
      </c>
      <c r="BM414" s="207"/>
    </row>
    <row r="415" spans="2:65" ht="15.75" customHeight="1">
      <c r="B415" s="365"/>
      <c r="C415" s="21"/>
      <c r="D415" s="101"/>
      <c r="E415" s="101"/>
      <c r="F415" s="101"/>
      <c r="G415" s="101"/>
      <c r="H415" s="101"/>
      <c r="I415" s="101"/>
      <c r="J415" s="101"/>
      <c r="K415" s="27"/>
      <c r="L415" s="102"/>
      <c r="M415" s="207"/>
      <c r="N415" s="207"/>
      <c r="O415" s="123"/>
      <c r="P415" s="207"/>
      <c r="Q415" s="207"/>
      <c r="R415" s="237"/>
      <c r="S415" s="237"/>
      <c r="T415" s="237"/>
      <c r="U415" s="207"/>
      <c r="V415" s="237"/>
      <c r="W415" s="237"/>
      <c r="X415" s="237"/>
      <c r="Y415" s="237"/>
      <c r="Z415" s="174" t="str">
        <f t="shared" si="166"/>
        <v/>
      </c>
      <c r="AA415" s="207"/>
      <c r="AB415" s="299" t="str">
        <f t="shared" si="167"/>
        <v/>
      </c>
      <c r="AC415" s="280"/>
      <c r="AD415" s="174" t="str">
        <f t="shared" si="168"/>
        <v/>
      </c>
      <c r="AE415" s="207"/>
      <c r="AF415" s="299" t="str">
        <f t="shared" si="169"/>
        <v/>
      </c>
      <c r="AG415" s="207"/>
      <c r="AH415" s="139" t="str">
        <f t="shared" si="170"/>
        <v/>
      </c>
      <c r="AI415" s="207"/>
      <c r="AJ415" s="299" t="str">
        <f t="shared" si="171"/>
        <v/>
      </c>
      <c r="AK415" s="280"/>
      <c r="AL415" s="139" t="str">
        <f t="shared" si="172"/>
        <v/>
      </c>
      <c r="AM415" s="207"/>
      <c r="AN415" s="297" t="str">
        <f t="shared" si="173"/>
        <v/>
      </c>
      <c r="AP415" s="139" t="str">
        <f t="shared" si="174"/>
        <v/>
      </c>
      <c r="AQ415" s="207"/>
      <c r="AR415" s="297" t="str">
        <f t="shared" si="175"/>
        <v/>
      </c>
      <c r="AS415" s="207"/>
      <c r="AT415" s="174" t="str">
        <f t="shared" si="176"/>
        <v/>
      </c>
      <c r="AU415" s="207"/>
      <c r="AV415" s="299" t="str">
        <f t="shared" si="177"/>
        <v/>
      </c>
      <c r="AW415" s="207"/>
      <c r="AX415" s="174" t="str">
        <f t="shared" si="178"/>
        <v/>
      </c>
      <c r="AY415" s="207"/>
      <c r="AZ415" s="299" t="str">
        <f t="shared" si="179"/>
        <v/>
      </c>
      <c r="BA415" s="207"/>
      <c r="BB415" s="174" t="str">
        <f t="shared" si="180"/>
        <v/>
      </c>
      <c r="BC415" s="207"/>
      <c r="BD415" s="299" t="str">
        <f t="shared" si="181"/>
        <v/>
      </c>
      <c r="BE415" s="207"/>
      <c r="BF415" s="139" t="str">
        <f t="shared" si="182"/>
        <v/>
      </c>
      <c r="BG415" s="207"/>
      <c r="BH415" s="297" t="str">
        <f t="shared" si="183"/>
        <v/>
      </c>
      <c r="BJ415" s="139" t="str">
        <f t="shared" si="184"/>
        <v/>
      </c>
      <c r="BK415" s="207"/>
      <c r="BL415" s="297" t="str">
        <f t="shared" si="185"/>
        <v/>
      </c>
      <c r="BM415" s="207"/>
    </row>
    <row r="416" spans="2:65" ht="15.75" customHeight="1">
      <c r="B416" s="365">
        <v>191</v>
      </c>
      <c r="C416" s="21" t="s">
        <v>35</v>
      </c>
      <c r="D416" s="101" t="s">
        <v>259</v>
      </c>
      <c r="E416" s="101"/>
      <c r="F416" s="101"/>
      <c r="G416" s="101"/>
      <c r="H416" s="101"/>
      <c r="I416" s="101"/>
      <c r="J416" s="101"/>
      <c r="K416" s="27"/>
      <c r="L416" s="102" t="s">
        <v>33</v>
      </c>
      <c r="M416" s="207"/>
      <c r="N416" s="139">
        <f>VLOOKUP($B416,'[1]09-10-11'!$A$4:$EA$400,MATCH(N$2, '[1]09-10-11'!$A$4:$EA$4, 0))</f>
        <v>0</v>
      </c>
      <c r="O416" s="123"/>
      <c r="P416" s="139">
        <f>VLOOKUP($B416,'[1]09-10-11'!$A$4:$EA$400,MATCH(P$2, '[1]09-10-11'!$A$4:$EA$4, 0))</f>
        <v>0</v>
      </c>
      <c r="Q416" s="139"/>
      <c r="R416" s="139">
        <f>VLOOKUP($B416,'[1]09-10-11'!$A$4:$EA$400,MATCH(R$2, '[1]09-10-11'!$A$4:$EA$4, 0))</f>
        <v>0</v>
      </c>
      <c r="S416" s="139"/>
      <c r="T416" s="139" t="e">
        <f>VLOOKUP($B416,'[1]09-10-11'!$A$4:$EA$400,MATCH(T$2, '[1]09-10-11'!$A$4:$EA$4, 0))</f>
        <v>#N/A</v>
      </c>
      <c r="U416" s="139"/>
      <c r="V416" s="139">
        <f>VLOOKUP($B416,'[1]09-10-11'!$A$4:$EA$400,MATCH(V$2, '[1]09-10-11'!$A$4:$EA$4, 0))</f>
        <v>0</v>
      </c>
      <c r="W416" s="139"/>
      <c r="X416" s="139">
        <f>VLOOKUP($B416,'[1]09-10-11'!$A$4:$EA$400,MATCH(X$2, '[1]09-10-11'!$A$4:$EA$4, 0))</f>
        <v>0</v>
      </c>
      <c r="Y416" s="53"/>
      <c r="Z416" s="174">
        <f t="shared" si="166"/>
        <v>0</v>
      </c>
      <c r="AA416" s="174"/>
      <c r="AB416" s="299" t="str">
        <f t="shared" si="167"/>
        <v>---</v>
      </c>
      <c r="AC416" s="280"/>
      <c r="AD416" s="174">
        <f t="shared" si="168"/>
        <v>0</v>
      </c>
      <c r="AE416" s="174"/>
      <c r="AF416" s="299" t="str">
        <f t="shared" si="169"/>
        <v>---</v>
      </c>
      <c r="AG416" s="174"/>
      <c r="AH416" s="139">
        <f t="shared" si="170"/>
        <v>0</v>
      </c>
      <c r="AI416" s="139"/>
      <c r="AJ416" s="299" t="str">
        <f t="shared" si="171"/>
        <v>---</v>
      </c>
      <c r="AK416" s="280"/>
      <c r="AL416" s="174">
        <f t="shared" si="172"/>
        <v>0</v>
      </c>
      <c r="AM416" s="174"/>
      <c r="AN416" s="299" t="str">
        <f t="shared" si="173"/>
        <v>---</v>
      </c>
      <c r="AP416" s="139" t="str">
        <f t="shared" si="174"/>
        <v/>
      </c>
      <c r="AQ416" s="174"/>
      <c r="AR416" s="299" t="e">
        <f t="shared" si="175"/>
        <v>#N/A</v>
      </c>
      <c r="AS416" s="174"/>
      <c r="AT416" s="174" t="str">
        <f t="shared" si="176"/>
        <v/>
      </c>
      <c r="AU416" s="174"/>
      <c r="AV416" s="299" t="e">
        <f t="shared" si="177"/>
        <v>#N/A</v>
      </c>
      <c r="AW416" s="174"/>
      <c r="AX416" s="174">
        <f t="shared" si="178"/>
        <v>0</v>
      </c>
      <c r="AY416" s="174"/>
      <c r="AZ416" s="299" t="str">
        <f t="shared" si="179"/>
        <v>---</v>
      </c>
      <c r="BA416" s="174"/>
      <c r="BB416" s="174">
        <f t="shared" si="180"/>
        <v>0</v>
      </c>
      <c r="BC416" s="174"/>
      <c r="BD416" s="299" t="str">
        <f t="shared" si="181"/>
        <v>---</v>
      </c>
      <c r="BE416" s="174"/>
      <c r="BF416" s="174">
        <f t="shared" si="182"/>
        <v>0</v>
      </c>
      <c r="BG416" s="174"/>
      <c r="BH416" s="299" t="str">
        <f t="shared" si="183"/>
        <v>---</v>
      </c>
      <c r="BJ416" s="139" t="str">
        <f t="shared" si="184"/>
        <v/>
      </c>
      <c r="BK416" s="174"/>
      <c r="BL416" s="299" t="e">
        <f t="shared" si="185"/>
        <v>#N/A</v>
      </c>
      <c r="BM416" s="174"/>
    </row>
    <row r="417" spans="1:65" ht="15.75" customHeight="1">
      <c r="B417" s="365">
        <v>192</v>
      </c>
      <c r="C417" s="21" t="s">
        <v>36</v>
      </c>
      <c r="D417" s="101" t="s">
        <v>260</v>
      </c>
      <c r="E417" s="101"/>
      <c r="F417" s="101"/>
      <c r="G417" s="101"/>
      <c r="H417" s="101"/>
      <c r="I417" s="101"/>
      <c r="J417" s="101"/>
      <c r="K417" s="27"/>
      <c r="L417" s="102" t="s">
        <v>33</v>
      </c>
      <c r="M417" s="207"/>
      <c r="N417" s="141">
        <f>VLOOKUP($B417,'[1]09-10-11'!$A$4:$EA$400,MATCH(N$2, '[1]09-10-11'!$A$4:$EA$4, 0))</f>
        <v>0</v>
      </c>
      <c r="O417" s="123"/>
      <c r="P417" s="141">
        <f>VLOOKUP($B417,'[1]09-10-11'!$A$4:$EA$400,MATCH(P$2, '[1]09-10-11'!$A$4:$EA$4, 0))</f>
        <v>-876857</v>
      </c>
      <c r="Q417" s="141"/>
      <c r="R417" s="141">
        <f>VLOOKUP($B417,'[1]09-10-11'!$A$4:$EA$400,MATCH(R$2, '[1]09-10-11'!$A$4:$EA$4, 0))</f>
        <v>0</v>
      </c>
      <c r="S417" s="141"/>
      <c r="T417" s="141" t="e">
        <f>VLOOKUP($B417,'[1]09-10-11'!$A$4:$EA$400,MATCH(T$2, '[1]09-10-11'!$A$4:$EA$4, 0))</f>
        <v>#N/A</v>
      </c>
      <c r="U417" s="141"/>
      <c r="V417" s="141">
        <f>VLOOKUP($B417,'[1]09-10-11'!$A$4:$EA$400,MATCH(V$2, '[1]09-10-11'!$A$4:$EA$4, 0))</f>
        <v>0</v>
      </c>
      <c r="W417" s="141"/>
      <c r="X417" s="141">
        <f>VLOOKUP($B417,'[1]09-10-11'!$A$4:$EA$400,MATCH(X$2, '[1]09-10-11'!$A$4:$EA$4, 0))</f>
        <v>-876857</v>
      </c>
      <c r="Y417" s="53"/>
      <c r="Z417" s="283">
        <f t="shared" si="166"/>
        <v>-876857</v>
      </c>
      <c r="AA417" s="283"/>
      <c r="AB417" s="300" t="str">
        <f t="shared" si="167"/>
        <v>---</v>
      </c>
      <c r="AC417" s="281"/>
      <c r="AD417" s="283">
        <f t="shared" si="168"/>
        <v>0</v>
      </c>
      <c r="AE417" s="283"/>
      <c r="AF417" s="300">
        <f t="shared" si="169"/>
        <v>0</v>
      </c>
      <c r="AG417" s="284"/>
      <c r="AH417" s="141">
        <f t="shared" si="170"/>
        <v>-876857</v>
      </c>
      <c r="AI417" s="141"/>
      <c r="AJ417" s="300" t="str">
        <f t="shared" si="171"/>
        <v>---</v>
      </c>
      <c r="AK417" s="281"/>
      <c r="AL417" s="283">
        <f t="shared" si="172"/>
        <v>-876857</v>
      </c>
      <c r="AM417" s="283"/>
      <c r="AN417" s="300" t="str">
        <f t="shared" si="173"/>
        <v>---</v>
      </c>
      <c r="AP417" s="141" t="str">
        <f t="shared" si="174"/>
        <v/>
      </c>
      <c r="AQ417" s="283"/>
      <c r="AR417" s="300" t="e">
        <f t="shared" si="175"/>
        <v>#N/A</v>
      </c>
      <c r="AS417" s="284"/>
      <c r="AT417" s="283" t="str">
        <f t="shared" si="176"/>
        <v/>
      </c>
      <c r="AU417" s="283"/>
      <c r="AV417" s="300" t="e">
        <f t="shared" si="177"/>
        <v>#N/A</v>
      </c>
      <c r="AW417" s="284"/>
      <c r="AX417" s="283">
        <f t="shared" si="178"/>
        <v>0</v>
      </c>
      <c r="AY417" s="283"/>
      <c r="AZ417" s="300" t="str">
        <f t="shared" si="179"/>
        <v>---</v>
      </c>
      <c r="BA417" s="284"/>
      <c r="BB417" s="283">
        <f t="shared" si="180"/>
        <v>876857</v>
      </c>
      <c r="BC417" s="283"/>
      <c r="BD417" s="300">
        <f t="shared" si="181"/>
        <v>-1</v>
      </c>
      <c r="BE417" s="284"/>
      <c r="BF417" s="283">
        <f t="shared" si="182"/>
        <v>0</v>
      </c>
      <c r="BG417" s="283"/>
      <c r="BH417" s="300" t="str">
        <f t="shared" si="183"/>
        <v>---</v>
      </c>
      <c r="BJ417" s="141" t="str">
        <f t="shared" si="184"/>
        <v/>
      </c>
      <c r="BK417" s="283"/>
      <c r="BL417" s="300" t="e">
        <f t="shared" si="185"/>
        <v>#N/A</v>
      </c>
      <c r="BM417" s="284"/>
    </row>
    <row r="418" spans="1:65" ht="15.75" customHeight="1">
      <c r="B418" s="365"/>
      <c r="C418" s="21"/>
      <c r="D418" s="101"/>
      <c r="E418" s="101"/>
      <c r="F418" s="101"/>
      <c r="G418" s="101"/>
      <c r="H418" s="101"/>
      <c r="I418" s="101"/>
      <c r="J418" s="101"/>
      <c r="K418" s="27"/>
      <c r="L418" s="102"/>
      <c r="M418" s="207"/>
      <c r="N418" s="207"/>
      <c r="O418" s="123"/>
      <c r="P418" s="207"/>
      <c r="Q418" s="207"/>
      <c r="R418" s="237"/>
      <c r="S418" s="237"/>
      <c r="T418" s="237"/>
      <c r="U418" s="207"/>
      <c r="V418" s="237"/>
      <c r="W418" s="237"/>
      <c r="X418" s="237"/>
      <c r="Y418" s="237"/>
      <c r="Z418" s="174" t="str">
        <f t="shared" si="166"/>
        <v/>
      </c>
      <c r="AA418" s="207"/>
      <c r="AB418" s="299" t="str">
        <f t="shared" si="167"/>
        <v/>
      </c>
      <c r="AC418" s="280"/>
      <c r="AD418" s="174" t="str">
        <f t="shared" si="168"/>
        <v/>
      </c>
      <c r="AE418" s="207"/>
      <c r="AF418" s="299" t="str">
        <f t="shared" si="169"/>
        <v/>
      </c>
      <c r="AG418" s="207"/>
      <c r="AH418" s="139" t="str">
        <f t="shared" si="170"/>
        <v/>
      </c>
      <c r="AI418" s="207"/>
      <c r="AJ418" s="299" t="str">
        <f t="shared" si="171"/>
        <v/>
      </c>
      <c r="AK418" s="280"/>
      <c r="AL418" s="139" t="str">
        <f t="shared" si="172"/>
        <v/>
      </c>
      <c r="AM418" s="207"/>
      <c r="AN418" s="297" t="str">
        <f t="shared" si="173"/>
        <v/>
      </c>
      <c r="AP418" s="139" t="str">
        <f t="shared" si="174"/>
        <v/>
      </c>
      <c r="AQ418" s="207"/>
      <c r="AR418" s="297" t="str">
        <f t="shared" si="175"/>
        <v/>
      </c>
      <c r="AS418" s="207"/>
      <c r="AT418" s="174" t="str">
        <f t="shared" si="176"/>
        <v/>
      </c>
      <c r="AU418" s="207"/>
      <c r="AV418" s="299" t="str">
        <f t="shared" si="177"/>
        <v/>
      </c>
      <c r="AW418" s="207"/>
      <c r="AX418" s="174" t="str">
        <f t="shared" si="178"/>
        <v/>
      </c>
      <c r="AY418" s="207"/>
      <c r="AZ418" s="299" t="str">
        <f t="shared" si="179"/>
        <v/>
      </c>
      <c r="BA418" s="207"/>
      <c r="BB418" s="174" t="str">
        <f t="shared" si="180"/>
        <v/>
      </c>
      <c r="BC418" s="207"/>
      <c r="BD418" s="299" t="str">
        <f t="shared" si="181"/>
        <v/>
      </c>
      <c r="BE418" s="207"/>
      <c r="BF418" s="139" t="str">
        <f t="shared" si="182"/>
        <v/>
      </c>
      <c r="BG418" s="207"/>
      <c r="BH418" s="297" t="str">
        <f t="shared" si="183"/>
        <v/>
      </c>
      <c r="BJ418" s="139" t="str">
        <f t="shared" si="184"/>
        <v/>
      </c>
      <c r="BK418" s="207"/>
      <c r="BL418" s="297" t="str">
        <f t="shared" si="185"/>
        <v/>
      </c>
      <c r="BM418" s="207"/>
    </row>
    <row r="419" spans="1:65" ht="15.75" customHeight="1">
      <c r="B419" s="365"/>
      <c r="C419" s="23"/>
      <c r="D419" s="101"/>
      <c r="E419" s="101"/>
      <c r="F419" s="101"/>
      <c r="G419" s="103" t="s">
        <v>261</v>
      </c>
      <c r="H419" s="103"/>
      <c r="I419" s="35"/>
      <c r="J419" s="35"/>
      <c r="K419" s="36"/>
      <c r="L419" s="37"/>
      <c r="M419" s="215"/>
      <c r="N419" s="150">
        <f>N416</f>
        <v>0</v>
      </c>
      <c r="O419" s="119"/>
      <c r="P419" s="150">
        <f>P416</f>
        <v>0</v>
      </c>
      <c r="Q419" s="150"/>
      <c r="R419" s="150">
        <f>R416</f>
        <v>0</v>
      </c>
      <c r="S419" s="150"/>
      <c r="T419" s="150" t="e">
        <f>T416</f>
        <v>#N/A</v>
      </c>
      <c r="U419" s="150"/>
      <c r="V419" s="150">
        <f>V416</f>
        <v>0</v>
      </c>
      <c r="W419" s="150"/>
      <c r="X419" s="150">
        <f>X416</f>
        <v>0</v>
      </c>
      <c r="Y419" s="146"/>
      <c r="Z419" s="285">
        <f t="shared" si="166"/>
        <v>0</v>
      </c>
      <c r="AA419" s="285"/>
      <c r="AB419" s="302" t="str">
        <f t="shared" si="167"/>
        <v>---</v>
      </c>
      <c r="AC419" s="282"/>
      <c r="AD419" s="285">
        <f t="shared" si="168"/>
        <v>0</v>
      </c>
      <c r="AE419" s="285"/>
      <c r="AF419" s="302" t="str">
        <f t="shared" si="169"/>
        <v>---</v>
      </c>
      <c r="AG419" s="285"/>
      <c r="AH419" s="150">
        <f t="shared" si="170"/>
        <v>0</v>
      </c>
      <c r="AI419" s="150"/>
      <c r="AJ419" s="302" t="str">
        <f t="shared" si="171"/>
        <v>---</v>
      </c>
      <c r="AK419" s="282"/>
      <c r="AL419" s="285">
        <f t="shared" si="172"/>
        <v>0</v>
      </c>
      <c r="AM419" s="285"/>
      <c r="AN419" s="302" t="str">
        <f t="shared" si="173"/>
        <v>---</v>
      </c>
      <c r="AP419" s="285" t="str">
        <f t="shared" si="174"/>
        <v/>
      </c>
      <c r="AQ419" s="285"/>
      <c r="AR419" s="302" t="e">
        <f t="shared" si="175"/>
        <v>#N/A</v>
      </c>
      <c r="AS419" s="285"/>
      <c r="AT419" s="285" t="str">
        <f t="shared" si="176"/>
        <v/>
      </c>
      <c r="AU419" s="285"/>
      <c r="AV419" s="302" t="e">
        <f t="shared" si="177"/>
        <v>#N/A</v>
      </c>
      <c r="AW419" s="285"/>
      <c r="AX419" s="285">
        <f t="shared" si="178"/>
        <v>0</v>
      </c>
      <c r="AY419" s="285"/>
      <c r="AZ419" s="302" t="str">
        <f t="shared" si="179"/>
        <v>---</v>
      </c>
      <c r="BA419" s="285"/>
      <c r="BB419" s="285">
        <f t="shared" si="180"/>
        <v>0</v>
      </c>
      <c r="BC419" s="285"/>
      <c r="BD419" s="302" t="str">
        <f t="shared" si="181"/>
        <v>---</v>
      </c>
      <c r="BE419" s="285"/>
      <c r="BF419" s="285">
        <f t="shared" si="182"/>
        <v>0</v>
      </c>
      <c r="BG419" s="285"/>
      <c r="BH419" s="302" t="str">
        <f t="shared" si="183"/>
        <v>---</v>
      </c>
      <c r="BJ419" s="285" t="str">
        <f t="shared" si="184"/>
        <v/>
      </c>
      <c r="BK419" s="285"/>
      <c r="BL419" s="302" t="e">
        <f t="shared" si="185"/>
        <v>#N/A</v>
      </c>
      <c r="BM419" s="285"/>
    </row>
    <row r="420" spans="1:65" s="98" customFormat="1" ht="15.75" customHeight="1">
      <c r="A420" s="84"/>
      <c r="B420" s="368"/>
      <c r="C420" s="107"/>
      <c r="D420" s="105"/>
      <c r="E420" s="105"/>
      <c r="F420" s="105"/>
      <c r="G420" s="105"/>
      <c r="H420" s="105"/>
      <c r="I420" s="108"/>
      <c r="J420" s="108"/>
      <c r="K420" s="110"/>
      <c r="L420" s="106"/>
      <c r="M420" s="207"/>
      <c r="N420" s="207"/>
      <c r="O420" s="111"/>
      <c r="P420" s="207"/>
      <c r="Q420" s="207"/>
      <c r="R420" s="237"/>
      <c r="S420" s="237"/>
      <c r="T420" s="237"/>
      <c r="U420" s="207"/>
      <c r="V420" s="237"/>
      <c r="W420" s="237"/>
      <c r="X420" s="237"/>
      <c r="Y420" s="237"/>
      <c r="Z420" s="174" t="str">
        <f t="shared" si="166"/>
        <v/>
      </c>
      <c r="AA420" s="207"/>
      <c r="AB420" s="299" t="str">
        <f t="shared" si="167"/>
        <v/>
      </c>
      <c r="AC420" s="280"/>
      <c r="AD420" s="174" t="str">
        <f t="shared" si="168"/>
        <v/>
      </c>
      <c r="AE420" s="207"/>
      <c r="AF420" s="299" t="str">
        <f t="shared" si="169"/>
        <v/>
      </c>
      <c r="AG420" s="207"/>
      <c r="AH420" s="139" t="str">
        <f t="shared" si="170"/>
        <v/>
      </c>
      <c r="AI420" s="207"/>
      <c r="AJ420" s="299" t="str">
        <f t="shared" si="171"/>
        <v/>
      </c>
      <c r="AK420" s="280"/>
      <c r="AL420" s="139" t="str">
        <f t="shared" si="172"/>
        <v/>
      </c>
      <c r="AM420" s="207"/>
      <c r="AN420" s="297" t="str">
        <f t="shared" si="173"/>
        <v/>
      </c>
      <c r="AP420" s="139" t="str">
        <f t="shared" si="174"/>
        <v/>
      </c>
      <c r="AQ420" s="207"/>
      <c r="AR420" s="297" t="str">
        <f t="shared" si="175"/>
        <v/>
      </c>
      <c r="AS420" s="207"/>
      <c r="AT420" s="174" t="str">
        <f t="shared" si="176"/>
        <v/>
      </c>
      <c r="AU420" s="207"/>
      <c r="AV420" s="299" t="str">
        <f t="shared" si="177"/>
        <v/>
      </c>
      <c r="AW420" s="207"/>
      <c r="AX420" s="174" t="str">
        <f t="shared" si="178"/>
        <v/>
      </c>
      <c r="AY420" s="207"/>
      <c r="AZ420" s="299" t="str">
        <f t="shared" si="179"/>
        <v/>
      </c>
      <c r="BA420" s="207"/>
      <c r="BB420" s="174" t="str">
        <f t="shared" si="180"/>
        <v/>
      </c>
      <c r="BC420" s="207"/>
      <c r="BD420" s="299" t="str">
        <f t="shared" si="181"/>
        <v/>
      </c>
      <c r="BE420" s="207"/>
      <c r="BF420" s="139" t="str">
        <f t="shared" si="182"/>
        <v/>
      </c>
      <c r="BG420" s="207"/>
      <c r="BH420" s="297" t="str">
        <f t="shared" si="183"/>
        <v/>
      </c>
      <c r="BJ420" s="139" t="str">
        <f t="shared" si="184"/>
        <v/>
      </c>
      <c r="BK420" s="207"/>
      <c r="BL420" s="297" t="str">
        <f t="shared" si="185"/>
        <v/>
      </c>
      <c r="BM420" s="207"/>
    </row>
    <row r="421" spans="1:65" ht="15.75" customHeight="1">
      <c r="B421" s="364"/>
      <c r="C421" s="23"/>
      <c r="D421" s="125"/>
      <c r="E421" s="101"/>
      <c r="F421" s="101"/>
      <c r="G421" s="125"/>
      <c r="H421" s="101"/>
      <c r="I421" s="125"/>
      <c r="J421" s="101"/>
      <c r="K421" s="27"/>
      <c r="L421" s="32"/>
      <c r="M421" s="207"/>
      <c r="N421" s="207"/>
      <c r="O421" s="55"/>
      <c r="P421" s="207"/>
      <c r="Q421" s="207"/>
      <c r="R421" s="237"/>
      <c r="S421" s="237"/>
      <c r="T421" s="237"/>
      <c r="U421" s="207"/>
      <c r="V421" s="237"/>
      <c r="W421" s="237"/>
      <c r="X421" s="237"/>
      <c r="Y421" s="237"/>
      <c r="Z421" s="139" t="str">
        <f t="shared" si="166"/>
        <v/>
      </c>
      <c r="AA421" s="207"/>
      <c r="AB421" s="297" t="str">
        <f t="shared" si="167"/>
        <v/>
      </c>
      <c r="AC421" s="262"/>
      <c r="AD421" s="139" t="str">
        <f t="shared" si="168"/>
        <v/>
      </c>
      <c r="AE421" s="207"/>
      <c r="AF421" s="297" t="str">
        <f t="shared" si="169"/>
        <v/>
      </c>
      <c r="AG421" s="207"/>
      <c r="AH421" s="139" t="str">
        <f t="shared" si="170"/>
        <v/>
      </c>
      <c r="AI421" s="207"/>
      <c r="AJ421" s="297" t="str">
        <f t="shared" si="171"/>
        <v/>
      </c>
      <c r="AK421" s="262"/>
      <c r="AL421" s="139" t="str">
        <f t="shared" si="172"/>
        <v/>
      </c>
      <c r="AM421" s="207"/>
      <c r="AN421" s="297" t="str">
        <f t="shared" si="173"/>
        <v/>
      </c>
      <c r="AP421" s="139" t="str">
        <f t="shared" si="174"/>
        <v/>
      </c>
      <c r="AQ421" s="207"/>
      <c r="AR421" s="297" t="str">
        <f t="shared" si="175"/>
        <v/>
      </c>
      <c r="AS421" s="207"/>
      <c r="AT421" s="139" t="str">
        <f t="shared" si="176"/>
        <v/>
      </c>
      <c r="AU421" s="207"/>
      <c r="AV421" s="297" t="str">
        <f t="shared" si="177"/>
        <v/>
      </c>
      <c r="AW421" s="207"/>
      <c r="AX421" s="139" t="str">
        <f t="shared" si="178"/>
        <v/>
      </c>
      <c r="AY421" s="207"/>
      <c r="AZ421" s="297" t="str">
        <f t="shared" si="179"/>
        <v/>
      </c>
      <c r="BA421" s="207"/>
      <c r="BB421" s="139" t="str">
        <f t="shared" si="180"/>
        <v/>
      </c>
      <c r="BC421" s="207"/>
      <c r="BD421" s="297" t="str">
        <f t="shared" si="181"/>
        <v/>
      </c>
      <c r="BE421" s="207"/>
      <c r="BF421" s="139" t="str">
        <f t="shared" si="182"/>
        <v/>
      </c>
      <c r="BG421" s="207"/>
      <c r="BH421" s="297" t="str">
        <f t="shared" si="183"/>
        <v/>
      </c>
      <c r="BJ421" s="139" t="str">
        <f t="shared" si="184"/>
        <v/>
      </c>
      <c r="BK421" s="207"/>
      <c r="BL421" s="297" t="str">
        <f t="shared" si="185"/>
        <v/>
      </c>
      <c r="BM421" s="207"/>
    </row>
    <row r="422" spans="1:65" ht="17.25" customHeight="1">
      <c r="B422" s="364"/>
      <c r="C422" s="20" t="s">
        <v>353</v>
      </c>
      <c r="D422" s="103"/>
      <c r="E422" s="103"/>
      <c r="F422" s="103"/>
      <c r="G422" s="103"/>
      <c r="H422" s="103"/>
      <c r="I422" s="103"/>
      <c r="J422" s="103"/>
      <c r="K422" s="110"/>
      <c r="L422" s="34"/>
      <c r="M422" s="207"/>
      <c r="N422" s="207"/>
      <c r="O422" s="56"/>
      <c r="P422" s="207"/>
      <c r="Q422" s="207"/>
      <c r="R422" s="237"/>
      <c r="S422" s="237"/>
      <c r="T422" s="237"/>
      <c r="U422" s="207"/>
      <c r="V422" s="237"/>
      <c r="W422" s="237"/>
      <c r="X422" s="237"/>
      <c r="Y422" s="237"/>
      <c r="Z422" s="139" t="str">
        <f t="shared" si="166"/>
        <v/>
      </c>
      <c r="AA422" s="207"/>
      <c r="AB422" s="297" t="str">
        <f t="shared" si="167"/>
        <v/>
      </c>
      <c r="AC422" s="262"/>
      <c r="AD422" s="139" t="str">
        <f t="shared" si="168"/>
        <v/>
      </c>
      <c r="AE422" s="207"/>
      <c r="AF422" s="297" t="str">
        <f t="shared" si="169"/>
        <v/>
      </c>
      <c r="AG422" s="207"/>
      <c r="AH422" s="139" t="str">
        <f t="shared" si="170"/>
        <v/>
      </c>
      <c r="AI422" s="207"/>
      <c r="AJ422" s="297" t="str">
        <f t="shared" si="171"/>
        <v/>
      </c>
      <c r="AK422" s="262"/>
      <c r="AL422" s="139" t="str">
        <f t="shared" si="172"/>
        <v/>
      </c>
      <c r="AM422" s="207"/>
      <c r="AN422" s="297" t="str">
        <f t="shared" si="173"/>
        <v/>
      </c>
      <c r="AP422" s="139" t="str">
        <f t="shared" si="174"/>
        <v/>
      </c>
      <c r="AQ422" s="207"/>
      <c r="AR422" s="297" t="str">
        <f t="shared" si="175"/>
        <v/>
      </c>
      <c r="AS422" s="207"/>
      <c r="AT422" s="139" t="str">
        <f t="shared" si="176"/>
        <v/>
      </c>
      <c r="AU422" s="207"/>
      <c r="AV422" s="297" t="str">
        <f t="shared" si="177"/>
        <v/>
      </c>
      <c r="AW422" s="207"/>
      <c r="AX422" s="139" t="str">
        <f t="shared" si="178"/>
        <v/>
      </c>
      <c r="AY422" s="207"/>
      <c r="AZ422" s="297" t="str">
        <f t="shared" si="179"/>
        <v/>
      </c>
      <c r="BA422" s="207"/>
      <c r="BB422" s="139" t="str">
        <f t="shared" si="180"/>
        <v/>
      </c>
      <c r="BC422" s="207"/>
      <c r="BD422" s="297" t="str">
        <f t="shared" si="181"/>
        <v/>
      </c>
      <c r="BE422" s="207"/>
      <c r="BF422" s="139" t="str">
        <f t="shared" si="182"/>
        <v/>
      </c>
      <c r="BG422" s="207"/>
      <c r="BH422" s="297" t="str">
        <f t="shared" si="183"/>
        <v/>
      </c>
      <c r="BJ422" s="139" t="str">
        <f t="shared" si="184"/>
        <v/>
      </c>
      <c r="BK422" s="207"/>
      <c r="BL422" s="297" t="str">
        <f t="shared" si="185"/>
        <v/>
      </c>
      <c r="BM422" s="207"/>
    </row>
    <row r="423" spans="1:65" ht="15.75" customHeight="1">
      <c r="B423" s="364"/>
      <c r="C423" s="23"/>
      <c r="D423" s="125"/>
      <c r="E423" s="101"/>
      <c r="F423" s="101"/>
      <c r="G423" s="125"/>
      <c r="H423" s="101"/>
      <c r="I423" s="125"/>
      <c r="J423" s="101"/>
      <c r="K423" s="27"/>
      <c r="L423" s="32"/>
      <c r="M423" s="207"/>
      <c r="N423" s="207"/>
      <c r="O423" s="55"/>
      <c r="P423" s="207"/>
      <c r="Q423" s="207"/>
      <c r="R423" s="237"/>
      <c r="S423" s="237"/>
      <c r="T423" s="237"/>
      <c r="U423" s="207"/>
      <c r="V423" s="237"/>
      <c r="W423" s="237"/>
      <c r="X423" s="237"/>
      <c r="Y423" s="237"/>
      <c r="Z423" s="139" t="str">
        <f t="shared" si="166"/>
        <v/>
      </c>
      <c r="AA423" s="207"/>
      <c r="AB423" s="297" t="str">
        <f t="shared" si="167"/>
        <v/>
      </c>
      <c r="AC423" s="262"/>
      <c r="AD423" s="139" t="str">
        <f t="shared" si="168"/>
        <v/>
      </c>
      <c r="AE423" s="207"/>
      <c r="AF423" s="297" t="str">
        <f t="shared" si="169"/>
        <v/>
      </c>
      <c r="AG423" s="207"/>
      <c r="AH423" s="139" t="str">
        <f t="shared" si="170"/>
        <v/>
      </c>
      <c r="AI423" s="207"/>
      <c r="AJ423" s="297" t="str">
        <f t="shared" si="171"/>
        <v/>
      </c>
      <c r="AK423" s="262"/>
      <c r="AL423" s="139" t="str">
        <f t="shared" si="172"/>
        <v/>
      </c>
      <c r="AM423" s="207"/>
      <c r="AN423" s="297" t="str">
        <f t="shared" si="173"/>
        <v/>
      </c>
      <c r="AP423" s="139" t="str">
        <f t="shared" si="174"/>
        <v/>
      </c>
      <c r="AQ423" s="207"/>
      <c r="AR423" s="297" t="str">
        <f t="shared" si="175"/>
        <v/>
      </c>
      <c r="AS423" s="207"/>
      <c r="AT423" s="139" t="str">
        <f t="shared" si="176"/>
        <v/>
      </c>
      <c r="AU423" s="207"/>
      <c r="AV423" s="297" t="str">
        <f t="shared" si="177"/>
        <v/>
      </c>
      <c r="AW423" s="207"/>
      <c r="AX423" s="139" t="str">
        <f t="shared" si="178"/>
        <v/>
      </c>
      <c r="AY423" s="207"/>
      <c r="AZ423" s="297" t="str">
        <f t="shared" si="179"/>
        <v/>
      </c>
      <c r="BA423" s="207"/>
      <c r="BB423" s="139" t="str">
        <f t="shared" si="180"/>
        <v/>
      </c>
      <c r="BC423" s="207"/>
      <c r="BD423" s="297" t="str">
        <f t="shared" si="181"/>
        <v/>
      </c>
      <c r="BE423" s="207"/>
      <c r="BF423" s="139" t="str">
        <f t="shared" si="182"/>
        <v/>
      </c>
      <c r="BG423" s="207"/>
      <c r="BH423" s="297" t="str">
        <f t="shared" si="183"/>
        <v/>
      </c>
      <c r="BJ423" s="139" t="str">
        <f t="shared" si="184"/>
        <v/>
      </c>
      <c r="BK423" s="207"/>
      <c r="BL423" s="297" t="str">
        <f t="shared" si="185"/>
        <v/>
      </c>
      <c r="BM423" s="207"/>
    </row>
    <row r="424" spans="1:65" ht="15.75" customHeight="1">
      <c r="B424" s="364">
        <v>168</v>
      </c>
      <c r="C424" s="78">
        <v>1</v>
      </c>
      <c r="D424" s="101" t="s">
        <v>214</v>
      </c>
      <c r="F424" s="101"/>
      <c r="G424" s="125"/>
      <c r="H424" s="101"/>
      <c r="I424" s="125"/>
      <c r="J424" s="101"/>
      <c r="K424" s="27"/>
      <c r="L424" s="26" t="s">
        <v>33</v>
      </c>
      <c r="M424" s="207"/>
      <c r="N424" s="139">
        <f>VLOOKUP($B424,'[1]09-10-11'!$A$4:$EA$400,MATCH(N$2, '[1]09-10-11'!$A$4:$EA$4, 0))</f>
        <v>15884</v>
      </c>
      <c r="O424" s="55"/>
      <c r="P424" s="139">
        <f>VLOOKUP($B424,'[1]09-10-11'!$A$4:$EA$400,MATCH(P$2, '[1]09-10-11'!$A$4:$EA$4, 0))</f>
        <v>11725</v>
      </c>
      <c r="Q424" s="139"/>
      <c r="R424" s="139">
        <f>VLOOKUP($B424,'[1]09-10-11'!$A$4:$EA$400,MATCH(R$2, '[1]09-10-11'!$A$4:$EA$4, 0))</f>
        <v>11725</v>
      </c>
      <c r="S424" s="139"/>
      <c r="T424" s="139" t="e">
        <f>VLOOKUP($B424,'[1]09-10-11'!$A$4:$EA$400,MATCH(T$2, '[1]09-10-11'!$A$4:$EA$4, 0))</f>
        <v>#N/A</v>
      </c>
      <c r="U424" s="139"/>
      <c r="V424" s="139">
        <f>VLOOKUP($B424,'[1]09-10-11'!$A$4:$EA$400,MATCH(V$2, '[1]09-10-11'!$A$4:$EA$4, 0))</f>
        <v>11725</v>
      </c>
      <c r="W424" s="139"/>
      <c r="X424" s="139">
        <f>VLOOKUP($B424,'[1]09-10-11'!$A$4:$EA$400,MATCH(X$2, '[1]09-10-11'!$A$4:$EA$4, 0))</f>
        <v>13115</v>
      </c>
      <c r="Y424" s="53"/>
      <c r="Z424" s="174">
        <f t="shared" si="166"/>
        <v>1390</v>
      </c>
      <c r="AA424" s="174"/>
      <c r="AB424" s="299">
        <f t="shared" si="167"/>
        <v>0.11855010660980803</v>
      </c>
      <c r="AC424" s="262"/>
      <c r="AD424" s="174">
        <f t="shared" si="168"/>
        <v>1390</v>
      </c>
      <c r="AE424" s="174"/>
      <c r="AF424" s="299">
        <f t="shared" si="169"/>
        <v>0.11855010660980803</v>
      </c>
      <c r="AG424" s="174"/>
      <c r="AH424" s="139">
        <f t="shared" si="170"/>
        <v>-2769</v>
      </c>
      <c r="AI424" s="139"/>
      <c r="AJ424" s="297">
        <f t="shared" si="171"/>
        <v>-0.17432636615462105</v>
      </c>
      <c r="AK424" s="262"/>
      <c r="AL424" s="139">
        <f t="shared" si="172"/>
        <v>1390</v>
      </c>
      <c r="AM424" s="174"/>
      <c r="AN424" s="297">
        <f t="shared" si="173"/>
        <v>0.11855010660980803</v>
      </c>
      <c r="AP424" s="139" t="str">
        <f t="shared" si="174"/>
        <v/>
      </c>
      <c r="AQ424" s="174"/>
      <c r="AR424" s="297" t="e">
        <f t="shared" si="175"/>
        <v>#N/A</v>
      </c>
      <c r="AS424" s="174"/>
      <c r="AT424" s="174" t="str">
        <f t="shared" si="176"/>
        <v/>
      </c>
      <c r="AU424" s="174"/>
      <c r="AV424" s="299" t="e">
        <f t="shared" si="177"/>
        <v>#N/A</v>
      </c>
      <c r="AW424" s="174"/>
      <c r="AX424" s="174">
        <f t="shared" si="178"/>
        <v>-4159</v>
      </c>
      <c r="AY424" s="174"/>
      <c r="AZ424" s="299">
        <f t="shared" si="179"/>
        <v>-0.26183580961974318</v>
      </c>
      <c r="BA424" s="174"/>
      <c r="BB424" s="174">
        <f t="shared" si="180"/>
        <v>0</v>
      </c>
      <c r="BC424" s="174"/>
      <c r="BD424" s="299">
        <f t="shared" si="181"/>
        <v>0</v>
      </c>
      <c r="BE424" s="174"/>
      <c r="BF424" s="139">
        <f t="shared" si="182"/>
        <v>0</v>
      </c>
      <c r="BG424" s="174"/>
      <c r="BH424" s="297">
        <f t="shared" si="183"/>
        <v>0</v>
      </c>
      <c r="BJ424" s="139" t="str">
        <f t="shared" si="184"/>
        <v/>
      </c>
      <c r="BK424" s="174"/>
      <c r="BL424" s="297" t="e">
        <f t="shared" si="185"/>
        <v>#N/A</v>
      </c>
      <c r="BM424" s="174"/>
    </row>
    <row r="425" spans="1:65" ht="15.75" customHeight="1">
      <c r="B425" s="364">
        <v>169.01</v>
      </c>
      <c r="C425" s="78">
        <v>2</v>
      </c>
      <c r="D425" s="101" t="s">
        <v>249</v>
      </c>
      <c r="F425" s="101"/>
      <c r="G425" s="125"/>
      <c r="H425" s="101"/>
      <c r="I425" s="125"/>
      <c r="J425" s="101"/>
      <c r="K425" s="27"/>
      <c r="L425" s="26" t="s">
        <v>33</v>
      </c>
      <c r="M425" s="207"/>
      <c r="N425" s="139">
        <f>VLOOKUP($B425,'[1]09-10-11'!$A$4:$EA$400,MATCH(N$2, '[1]09-10-11'!$A$4:$EA$4, 0))</f>
        <v>21</v>
      </c>
      <c r="O425" s="80"/>
      <c r="P425" s="139">
        <f>VLOOKUP($B425,'[1]09-10-11'!$A$4:$EA$400,MATCH(P$2, '[1]09-10-11'!$A$4:$EA$4, 0))</f>
        <v>0</v>
      </c>
      <c r="Q425" s="139"/>
      <c r="R425" s="139">
        <f>VLOOKUP($B425,'[1]09-10-11'!$A$4:$EA$400,MATCH(R$2, '[1]09-10-11'!$A$4:$EA$4, 0))</f>
        <v>0</v>
      </c>
      <c r="S425" s="139"/>
      <c r="T425" s="139" t="e">
        <f>VLOOKUP($B425,'[1]09-10-11'!$A$4:$EA$400,MATCH(T$2, '[1]09-10-11'!$A$4:$EA$4, 0))</f>
        <v>#N/A</v>
      </c>
      <c r="U425" s="139"/>
      <c r="V425" s="139">
        <f>VLOOKUP($B425,'[1]09-10-11'!$A$4:$EA$400,MATCH(V$2, '[1]09-10-11'!$A$4:$EA$4, 0))</f>
        <v>0</v>
      </c>
      <c r="W425" s="139"/>
      <c r="X425" s="139">
        <f>VLOOKUP($B425,'[1]09-10-11'!$A$4:$EA$400,MATCH(X$2, '[1]09-10-11'!$A$4:$EA$4, 0))</f>
        <v>0</v>
      </c>
      <c r="Y425" s="53"/>
      <c r="Z425" s="174">
        <f t="shared" si="166"/>
        <v>0</v>
      </c>
      <c r="AA425" s="174"/>
      <c r="AB425" s="299" t="str">
        <f t="shared" si="167"/>
        <v>---</v>
      </c>
      <c r="AC425" s="262"/>
      <c r="AD425" s="174">
        <f t="shared" si="168"/>
        <v>0</v>
      </c>
      <c r="AE425" s="174"/>
      <c r="AF425" s="299" t="str">
        <f t="shared" si="169"/>
        <v>---</v>
      </c>
      <c r="AG425" s="174"/>
      <c r="AH425" s="139">
        <f t="shared" si="170"/>
        <v>-21</v>
      </c>
      <c r="AI425" s="139"/>
      <c r="AJ425" s="297">
        <f t="shared" si="171"/>
        <v>-1</v>
      </c>
      <c r="AK425" s="262"/>
      <c r="AL425" s="139">
        <f t="shared" si="172"/>
        <v>0</v>
      </c>
      <c r="AM425" s="174"/>
      <c r="AN425" s="299" t="str">
        <f t="shared" si="173"/>
        <v>---</v>
      </c>
      <c r="AP425" s="139" t="str">
        <f t="shared" si="174"/>
        <v/>
      </c>
      <c r="AQ425" s="174"/>
      <c r="AR425" s="297" t="e">
        <f t="shared" si="175"/>
        <v>#N/A</v>
      </c>
      <c r="AS425" s="174"/>
      <c r="AT425" s="174" t="str">
        <f t="shared" si="176"/>
        <v/>
      </c>
      <c r="AU425" s="174"/>
      <c r="AV425" s="299" t="e">
        <f t="shared" si="177"/>
        <v>#N/A</v>
      </c>
      <c r="AW425" s="174"/>
      <c r="AX425" s="174">
        <f t="shared" si="178"/>
        <v>-21</v>
      </c>
      <c r="AY425" s="174"/>
      <c r="AZ425" s="299">
        <f t="shared" si="179"/>
        <v>-1</v>
      </c>
      <c r="BA425" s="174"/>
      <c r="BB425" s="174">
        <f t="shared" si="180"/>
        <v>0</v>
      </c>
      <c r="BC425" s="174"/>
      <c r="BD425" s="299" t="str">
        <f t="shared" si="181"/>
        <v>---</v>
      </c>
      <c r="BE425" s="174"/>
      <c r="BF425" s="139">
        <f t="shared" si="182"/>
        <v>0</v>
      </c>
      <c r="BG425" s="174"/>
      <c r="BH425" s="299" t="str">
        <f t="shared" si="183"/>
        <v>---</v>
      </c>
      <c r="BJ425" s="139" t="str">
        <f t="shared" si="184"/>
        <v/>
      </c>
      <c r="BK425" s="174"/>
      <c r="BL425" s="297" t="e">
        <f t="shared" si="185"/>
        <v>#N/A</v>
      </c>
      <c r="BM425" s="174"/>
    </row>
    <row r="426" spans="1:65" ht="15.75" customHeight="1">
      <c r="B426" s="364">
        <v>169.02</v>
      </c>
      <c r="C426" s="78">
        <v>3</v>
      </c>
      <c r="D426" s="101" t="s">
        <v>147</v>
      </c>
      <c r="F426" s="101"/>
      <c r="G426" s="125"/>
      <c r="H426" s="101"/>
      <c r="I426" s="125"/>
      <c r="J426" s="101"/>
      <c r="K426" s="27"/>
      <c r="L426" s="26" t="s">
        <v>33</v>
      </c>
      <c r="M426" s="207"/>
      <c r="N426" s="139">
        <f>VLOOKUP($B426,'[1]09-10-11'!$A$4:$EA$400,MATCH(N$2, '[1]09-10-11'!$A$4:$EA$4, 0))</f>
        <v>-31199</v>
      </c>
      <c r="O426" s="80"/>
      <c r="P426" s="139">
        <f>VLOOKUP($B426,'[1]09-10-11'!$A$4:$EA$400,MATCH(P$2, '[1]09-10-11'!$A$4:$EA$4, 0))</f>
        <v>0</v>
      </c>
      <c r="Q426" s="139"/>
      <c r="R426" s="139">
        <f>VLOOKUP($B426,'[1]09-10-11'!$A$4:$EA$400,MATCH(R$2, '[1]09-10-11'!$A$4:$EA$4, 0))</f>
        <v>0</v>
      </c>
      <c r="S426" s="139"/>
      <c r="T426" s="139" t="e">
        <f>VLOOKUP($B426,'[1]09-10-11'!$A$4:$EA$400,MATCH(T$2, '[1]09-10-11'!$A$4:$EA$4, 0))</f>
        <v>#N/A</v>
      </c>
      <c r="U426" s="139"/>
      <c r="V426" s="139">
        <f>VLOOKUP($B426,'[1]09-10-11'!$A$4:$EA$400,MATCH(V$2, '[1]09-10-11'!$A$4:$EA$4, 0))</f>
        <v>0</v>
      </c>
      <c r="W426" s="139"/>
      <c r="X426" s="139">
        <f>VLOOKUP($B426,'[1]09-10-11'!$A$4:$EA$400,MATCH(X$2, '[1]09-10-11'!$A$4:$EA$4, 0))</f>
        <v>0</v>
      </c>
      <c r="Y426" s="53"/>
      <c r="Z426" s="174">
        <f t="shared" si="166"/>
        <v>0</v>
      </c>
      <c r="AA426" s="174"/>
      <c r="AB426" s="299" t="str">
        <f t="shared" si="167"/>
        <v>---</v>
      </c>
      <c r="AC426" s="262"/>
      <c r="AD426" s="174">
        <f t="shared" si="168"/>
        <v>0</v>
      </c>
      <c r="AE426" s="174"/>
      <c r="AF426" s="299" t="str">
        <f t="shared" si="169"/>
        <v>---</v>
      </c>
      <c r="AG426" s="174"/>
      <c r="AH426" s="139">
        <f t="shared" si="170"/>
        <v>31199</v>
      </c>
      <c r="AI426" s="139"/>
      <c r="AJ426" s="297">
        <f t="shared" si="171"/>
        <v>-1</v>
      </c>
      <c r="AK426" s="262"/>
      <c r="AL426" s="139">
        <f t="shared" si="172"/>
        <v>0</v>
      </c>
      <c r="AM426" s="174"/>
      <c r="AN426" s="299" t="str">
        <f t="shared" si="173"/>
        <v>---</v>
      </c>
      <c r="AP426" s="139" t="str">
        <f t="shared" si="174"/>
        <v/>
      </c>
      <c r="AQ426" s="174"/>
      <c r="AR426" s="297" t="e">
        <f t="shared" si="175"/>
        <v>#N/A</v>
      </c>
      <c r="AS426" s="174"/>
      <c r="AT426" s="174" t="str">
        <f t="shared" si="176"/>
        <v/>
      </c>
      <c r="AU426" s="174"/>
      <c r="AV426" s="299" t="e">
        <f t="shared" si="177"/>
        <v>#N/A</v>
      </c>
      <c r="AW426" s="174"/>
      <c r="AX426" s="174">
        <f t="shared" si="178"/>
        <v>31199</v>
      </c>
      <c r="AY426" s="174"/>
      <c r="AZ426" s="299">
        <f t="shared" si="179"/>
        <v>-1</v>
      </c>
      <c r="BA426" s="174"/>
      <c r="BB426" s="174">
        <f t="shared" si="180"/>
        <v>0</v>
      </c>
      <c r="BC426" s="174"/>
      <c r="BD426" s="299" t="str">
        <f t="shared" si="181"/>
        <v>---</v>
      </c>
      <c r="BE426" s="174"/>
      <c r="BF426" s="139">
        <f t="shared" si="182"/>
        <v>0</v>
      </c>
      <c r="BG426" s="174"/>
      <c r="BH426" s="299" t="str">
        <f t="shared" si="183"/>
        <v>---</v>
      </c>
      <c r="BJ426" s="139" t="str">
        <f t="shared" si="184"/>
        <v/>
      </c>
      <c r="BK426" s="174"/>
      <c r="BL426" s="297" t="e">
        <f t="shared" si="185"/>
        <v>#N/A</v>
      </c>
      <c r="BM426" s="174"/>
    </row>
    <row r="427" spans="1:65" ht="15.75" customHeight="1">
      <c r="B427" s="364">
        <v>169.03</v>
      </c>
      <c r="C427" s="78">
        <v>4</v>
      </c>
      <c r="D427" s="101" t="s">
        <v>148</v>
      </c>
      <c r="F427" s="101"/>
      <c r="G427" s="125"/>
      <c r="H427" s="101"/>
      <c r="I427" s="125"/>
      <c r="J427" s="101"/>
      <c r="K427" s="27"/>
      <c r="L427" s="26" t="s">
        <v>33</v>
      </c>
      <c r="M427" s="207"/>
      <c r="N427" s="141">
        <f>VLOOKUP($B427,'[1]09-10-11'!$A$4:$EA$400,MATCH(N$2, '[1]09-10-11'!$A$4:$EA$4, 0))</f>
        <v>-31178</v>
      </c>
      <c r="O427" s="80"/>
      <c r="P427" s="141">
        <f>VLOOKUP($B427,'[1]09-10-11'!$A$4:$EA$400,MATCH(P$2, '[1]09-10-11'!$A$4:$EA$4, 0))</f>
        <v>0</v>
      </c>
      <c r="Q427" s="141"/>
      <c r="R427" s="141">
        <f>VLOOKUP($B427,'[1]09-10-11'!$A$4:$EA$400,MATCH(R$2, '[1]09-10-11'!$A$4:$EA$4, 0))</f>
        <v>0</v>
      </c>
      <c r="S427" s="141"/>
      <c r="T427" s="141" t="e">
        <f>VLOOKUP($B427,'[1]09-10-11'!$A$4:$EA$400,MATCH(T$2, '[1]09-10-11'!$A$4:$EA$4, 0))</f>
        <v>#N/A</v>
      </c>
      <c r="U427" s="141"/>
      <c r="V427" s="141">
        <f>VLOOKUP($B427,'[1]09-10-11'!$A$4:$EA$400,MATCH(V$2, '[1]09-10-11'!$A$4:$EA$4, 0))</f>
        <v>0</v>
      </c>
      <c r="W427" s="141"/>
      <c r="X427" s="141">
        <f>VLOOKUP($B427,'[1]09-10-11'!$A$4:$EA$400,MATCH(X$2, '[1]09-10-11'!$A$4:$EA$4, 0))</f>
        <v>0</v>
      </c>
      <c r="Y427" s="53"/>
      <c r="Z427" s="283">
        <f t="shared" si="166"/>
        <v>0</v>
      </c>
      <c r="AA427" s="283"/>
      <c r="AB427" s="300" t="str">
        <f t="shared" si="167"/>
        <v>---</v>
      </c>
      <c r="AC427" s="256"/>
      <c r="AD427" s="283">
        <f t="shared" si="168"/>
        <v>0</v>
      </c>
      <c r="AE427" s="283"/>
      <c r="AF427" s="300" t="str">
        <f t="shared" si="169"/>
        <v>---</v>
      </c>
      <c r="AG427" s="284"/>
      <c r="AH427" s="141">
        <f t="shared" si="170"/>
        <v>31178</v>
      </c>
      <c r="AI427" s="141"/>
      <c r="AJ427" s="298">
        <f t="shared" si="171"/>
        <v>-1</v>
      </c>
      <c r="AK427" s="256"/>
      <c r="AL427" s="141">
        <f t="shared" si="172"/>
        <v>0</v>
      </c>
      <c r="AM427" s="283"/>
      <c r="AN427" s="300" t="str">
        <f t="shared" si="173"/>
        <v>---</v>
      </c>
      <c r="AP427" s="141" t="str">
        <f t="shared" si="174"/>
        <v/>
      </c>
      <c r="AQ427" s="283"/>
      <c r="AR427" s="298" t="e">
        <f t="shared" si="175"/>
        <v>#N/A</v>
      </c>
      <c r="AS427" s="284"/>
      <c r="AT427" s="283" t="str">
        <f t="shared" si="176"/>
        <v/>
      </c>
      <c r="AU427" s="283"/>
      <c r="AV427" s="300" t="e">
        <f t="shared" si="177"/>
        <v>#N/A</v>
      </c>
      <c r="AW427" s="284"/>
      <c r="AX427" s="283">
        <f t="shared" si="178"/>
        <v>31178</v>
      </c>
      <c r="AY427" s="283"/>
      <c r="AZ427" s="300">
        <f t="shared" si="179"/>
        <v>-1</v>
      </c>
      <c r="BA427" s="284"/>
      <c r="BB427" s="283">
        <f t="shared" si="180"/>
        <v>0</v>
      </c>
      <c r="BC427" s="283"/>
      <c r="BD427" s="300" t="str">
        <f t="shared" si="181"/>
        <v>---</v>
      </c>
      <c r="BE427" s="284"/>
      <c r="BF427" s="141">
        <f t="shared" si="182"/>
        <v>0</v>
      </c>
      <c r="BG427" s="283"/>
      <c r="BH427" s="300" t="str">
        <f t="shared" si="183"/>
        <v>---</v>
      </c>
      <c r="BJ427" s="141" t="str">
        <f t="shared" si="184"/>
        <v/>
      </c>
      <c r="BK427" s="283"/>
      <c r="BL427" s="298" t="e">
        <f t="shared" si="185"/>
        <v>#N/A</v>
      </c>
      <c r="BM427" s="284"/>
    </row>
    <row r="428" spans="1:65">
      <c r="M428" s="207"/>
      <c r="N428" s="207"/>
      <c r="P428" s="207"/>
      <c r="Q428" s="207"/>
      <c r="R428" s="237"/>
      <c r="S428" s="237"/>
      <c r="T428" s="237"/>
      <c r="U428" s="207"/>
      <c r="V428" s="237"/>
      <c r="W428" s="237"/>
      <c r="X428" s="237"/>
      <c r="Y428" s="237"/>
      <c r="Z428" s="139" t="str">
        <f t="shared" si="166"/>
        <v/>
      </c>
      <c r="AA428" s="207"/>
      <c r="AB428" s="297" t="str">
        <f t="shared" si="167"/>
        <v/>
      </c>
      <c r="AC428" s="262"/>
      <c r="AD428" s="139" t="str">
        <f t="shared" si="168"/>
        <v/>
      </c>
      <c r="AE428" s="207"/>
      <c r="AF428" s="297" t="str">
        <f t="shared" si="169"/>
        <v/>
      </c>
      <c r="AG428" s="207"/>
      <c r="AH428" s="139" t="str">
        <f t="shared" si="170"/>
        <v/>
      </c>
      <c r="AI428" s="207"/>
      <c r="AJ428" s="297" t="str">
        <f t="shared" si="171"/>
        <v/>
      </c>
      <c r="AK428" s="262"/>
      <c r="AL428" s="139" t="str">
        <f t="shared" si="172"/>
        <v/>
      </c>
      <c r="AM428" s="207"/>
      <c r="AN428" s="297" t="str">
        <f t="shared" si="173"/>
        <v/>
      </c>
      <c r="AP428" s="139" t="str">
        <f t="shared" si="174"/>
        <v/>
      </c>
      <c r="AQ428" s="207"/>
      <c r="AR428" s="297" t="str">
        <f t="shared" si="175"/>
        <v/>
      </c>
      <c r="AS428" s="207"/>
      <c r="AT428" s="139" t="str">
        <f t="shared" si="176"/>
        <v/>
      </c>
      <c r="AU428" s="207"/>
      <c r="AV428" s="297" t="str">
        <f t="shared" si="177"/>
        <v/>
      </c>
      <c r="AW428" s="207"/>
      <c r="AX428" s="139" t="str">
        <f t="shared" si="178"/>
        <v/>
      </c>
      <c r="AY428" s="207"/>
      <c r="AZ428" s="297" t="str">
        <f t="shared" si="179"/>
        <v/>
      </c>
      <c r="BA428" s="207"/>
      <c r="BB428" s="139" t="str">
        <f t="shared" si="180"/>
        <v/>
      </c>
      <c r="BC428" s="207"/>
      <c r="BD428" s="297" t="str">
        <f t="shared" si="181"/>
        <v/>
      </c>
      <c r="BE428" s="207"/>
      <c r="BF428" s="139" t="str">
        <f t="shared" si="182"/>
        <v/>
      </c>
      <c r="BG428" s="207"/>
      <c r="BH428" s="297" t="str">
        <f t="shared" si="183"/>
        <v/>
      </c>
      <c r="BJ428" s="139" t="str">
        <f t="shared" si="184"/>
        <v/>
      </c>
      <c r="BK428" s="207"/>
      <c r="BL428" s="297" t="str">
        <f t="shared" si="185"/>
        <v/>
      </c>
      <c r="BM428" s="207"/>
    </row>
    <row r="429" spans="1:65" ht="15.75" customHeight="1">
      <c r="B429" s="364"/>
      <c r="C429" s="78"/>
      <c r="D429" s="101"/>
      <c r="E429" s="101"/>
      <c r="F429" s="101"/>
      <c r="G429" s="125"/>
      <c r="H429" s="101" t="s">
        <v>250</v>
      </c>
      <c r="I429" s="125"/>
      <c r="J429" s="101"/>
      <c r="K429" s="27"/>
      <c r="L429" s="26"/>
      <c r="M429" s="207"/>
      <c r="N429" s="140">
        <f>SUM(N424+N425)</f>
        <v>15905</v>
      </c>
      <c r="O429" s="80"/>
      <c r="P429" s="140">
        <f>SUM(P424+P425)</f>
        <v>11725</v>
      </c>
      <c r="Q429" s="140"/>
      <c r="R429" s="53">
        <f>SUM(R424+R425)</f>
        <v>11725</v>
      </c>
      <c r="S429" s="53"/>
      <c r="T429" s="53" t="e">
        <f>SUM(T424+T425)</f>
        <v>#N/A</v>
      </c>
      <c r="U429" s="140"/>
      <c r="V429" s="53">
        <f>SUM(V424+V425)</f>
        <v>11725</v>
      </c>
      <c r="W429" s="53"/>
      <c r="X429" s="53">
        <f>SUM(X424+X425)</f>
        <v>13115</v>
      </c>
      <c r="Y429" s="53"/>
      <c r="Z429" s="139">
        <f t="shared" si="166"/>
        <v>1390</v>
      </c>
      <c r="AA429" s="140"/>
      <c r="AB429" s="297">
        <f t="shared" si="167"/>
        <v>0.11855010660980803</v>
      </c>
      <c r="AC429" s="262"/>
      <c r="AD429" s="139">
        <f t="shared" si="168"/>
        <v>1390</v>
      </c>
      <c r="AE429" s="140"/>
      <c r="AF429" s="297">
        <f t="shared" si="169"/>
        <v>0.11855010660980803</v>
      </c>
      <c r="AG429" s="140"/>
      <c r="AH429" s="139">
        <f t="shared" si="170"/>
        <v>-2790</v>
      </c>
      <c r="AI429" s="140"/>
      <c r="AJ429" s="297">
        <f t="shared" si="171"/>
        <v>-0.17541653568060356</v>
      </c>
      <c r="AK429" s="262"/>
      <c r="AL429" s="139">
        <f t="shared" si="172"/>
        <v>1390</v>
      </c>
      <c r="AM429" s="140"/>
      <c r="AN429" s="297">
        <f t="shared" si="173"/>
        <v>0.11855010660980803</v>
      </c>
      <c r="AP429" s="139" t="str">
        <f t="shared" si="174"/>
        <v/>
      </c>
      <c r="AQ429" s="140"/>
      <c r="AR429" s="297" t="e">
        <f t="shared" si="175"/>
        <v>#N/A</v>
      </c>
      <c r="AS429" s="140"/>
      <c r="AT429" s="139" t="str">
        <f t="shared" si="176"/>
        <v/>
      </c>
      <c r="AU429" s="140"/>
      <c r="AV429" s="297" t="e">
        <f t="shared" si="177"/>
        <v>#N/A</v>
      </c>
      <c r="AW429" s="140"/>
      <c r="AX429" s="139">
        <f t="shared" si="178"/>
        <v>-4180</v>
      </c>
      <c r="AY429" s="140"/>
      <c r="AZ429" s="297">
        <f t="shared" si="179"/>
        <v>-0.26281043696950646</v>
      </c>
      <c r="BA429" s="140"/>
      <c r="BB429" s="139">
        <f t="shared" si="180"/>
        <v>0</v>
      </c>
      <c r="BC429" s="140"/>
      <c r="BD429" s="297">
        <f t="shared" si="181"/>
        <v>0</v>
      </c>
      <c r="BE429" s="140"/>
      <c r="BF429" s="139">
        <f t="shared" si="182"/>
        <v>0</v>
      </c>
      <c r="BG429" s="140"/>
      <c r="BH429" s="297">
        <f t="shared" si="183"/>
        <v>0</v>
      </c>
      <c r="BJ429" s="139" t="str">
        <f t="shared" si="184"/>
        <v/>
      </c>
      <c r="BK429" s="140"/>
      <c r="BL429" s="297" t="e">
        <f t="shared" si="185"/>
        <v>#N/A</v>
      </c>
      <c r="BM429" s="140"/>
    </row>
    <row r="430" spans="1:65" ht="15.75" customHeight="1">
      <c r="B430" s="364"/>
      <c r="C430" s="78"/>
      <c r="D430" s="101"/>
      <c r="E430" s="101"/>
      <c r="F430" s="101"/>
      <c r="G430" s="125"/>
      <c r="H430" s="101" t="s">
        <v>361</v>
      </c>
      <c r="I430" s="125"/>
      <c r="J430" s="101"/>
      <c r="K430" s="27"/>
      <c r="L430" s="26"/>
      <c r="M430" s="207"/>
      <c r="N430" s="140">
        <f>SUM(N424+N427)</f>
        <v>-15294</v>
      </c>
      <c r="O430" s="80"/>
      <c r="P430" s="140">
        <f>SUM(P424+P427)</f>
        <v>11725</v>
      </c>
      <c r="Q430" s="140"/>
      <c r="R430" s="53">
        <f>SUM(R424+R427)</f>
        <v>11725</v>
      </c>
      <c r="S430" s="53"/>
      <c r="T430" s="53" t="e">
        <f>SUM(T424+T427)</f>
        <v>#N/A</v>
      </c>
      <c r="U430" s="140"/>
      <c r="V430" s="53">
        <f>SUM(V424+V427)</f>
        <v>11725</v>
      </c>
      <c r="W430" s="53"/>
      <c r="X430" s="53">
        <f>SUM(X424+X427)</f>
        <v>13115</v>
      </c>
      <c r="Y430" s="53"/>
      <c r="Z430" s="139">
        <f t="shared" si="166"/>
        <v>1390</v>
      </c>
      <c r="AA430" s="140"/>
      <c r="AB430" s="297">
        <f t="shared" si="167"/>
        <v>0.11855010660980803</v>
      </c>
      <c r="AC430" s="262"/>
      <c r="AD430" s="139">
        <f t="shared" si="168"/>
        <v>1390</v>
      </c>
      <c r="AE430" s="140"/>
      <c r="AF430" s="297">
        <f t="shared" si="169"/>
        <v>0.11855010660980803</v>
      </c>
      <c r="AG430" s="140"/>
      <c r="AH430" s="139">
        <f t="shared" si="170"/>
        <v>28409</v>
      </c>
      <c r="AI430" s="140"/>
      <c r="AJ430" s="297">
        <f t="shared" si="171"/>
        <v>-1.857525827121747</v>
      </c>
      <c r="AK430" s="262"/>
      <c r="AL430" s="139">
        <f t="shared" si="172"/>
        <v>1390</v>
      </c>
      <c r="AM430" s="140"/>
      <c r="AN430" s="297">
        <f t="shared" si="173"/>
        <v>0.11855010660980803</v>
      </c>
      <c r="AP430" s="139" t="str">
        <f t="shared" si="174"/>
        <v/>
      </c>
      <c r="AQ430" s="140"/>
      <c r="AR430" s="297" t="e">
        <f t="shared" si="175"/>
        <v>#N/A</v>
      </c>
      <c r="AS430" s="140"/>
      <c r="AT430" s="139" t="str">
        <f t="shared" si="176"/>
        <v/>
      </c>
      <c r="AU430" s="140"/>
      <c r="AV430" s="297" t="e">
        <f t="shared" si="177"/>
        <v>#N/A</v>
      </c>
      <c r="AW430" s="140"/>
      <c r="AX430" s="139">
        <f t="shared" si="178"/>
        <v>27019</v>
      </c>
      <c r="AY430" s="140"/>
      <c r="AZ430" s="297">
        <f t="shared" si="179"/>
        <v>-1.7666405126193279</v>
      </c>
      <c r="BA430" s="140"/>
      <c r="BB430" s="139">
        <f t="shared" si="180"/>
        <v>0</v>
      </c>
      <c r="BC430" s="140"/>
      <c r="BD430" s="297">
        <f t="shared" si="181"/>
        <v>0</v>
      </c>
      <c r="BE430" s="140"/>
      <c r="BF430" s="139">
        <f t="shared" si="182"/>
        <v>0</v>
      </c>
      <c r="BG430" s="140"/>
      <c r="BH430" s="297">
        <f t="shared" si="183"/>
        <v>0</v>
      </c>
      <c r="BJ430" s="139" t="str">
        <f t="shared" si="184"/>
        <v/>
      </c>
      <c r="BK430" s="140"/>
      <c r="BL430" s="297" t="e">
        <f t="shared" si="185"/>
        <v>#N/A</v>
      </c>
      <c r="BM430" s="140"/>
    </row>
    <row r="431" spans="1:65" ht="15.75" customHeight="1">
      <c r="B431" s="364"/>
      <c r="C431" s="78"/>
      <c r="D431" s="101"/>
      <c r="E431" s="101"/>
      <c r="F431" s="101"/>
      <c r="G431" s="125"/>
      <c r="H431" s="101"/>
      <c r="I431" s="125"/>
      <c r="J431" s="101"/>
      <c r="K431" s="27"/>
      <c r="L431" s="26"/>
      <c r="M431" s="207"/>
      <c r="N431" s="207"/>
      <c r="O431" s="55"/>
      <c r="P431" s="207"/>
      <c r="Q431" s="207"/>
      <c r="R431" s="237"/>
      <c r="S431" s="237"/>
      <c r="T431" s="237"/>
      <c r="U431" s="207"/>
      <c r="V431" s="237"/>
      <c r="W431" s="237"/>
      <c r="X431" s="237"/>
      <c r="Y431" s="237"/>
      <c r="Z431" s="139" t="str">
        <f t="shared" si="166"/>
        <v/>
      </c>
      <c r="AA431" s="207"/>
      <c r="AB431" s="297" t="str">
        <f t="shared" si="167"/>
        <v/>
      </c>
      <c r="AC431" s="262"/>
      <c r="AD431" s="139" t="str">
        <f t="shared" si="168"/>
        <v/>
      </c>
      <c r="AE431" s="207"/>
      <c r="AF431" s="297" t="str">
        <f t="shared" si="169"/>
        <v/>
      </c>
      <c r="AG431" s="207"/>
      <c r="AH431" s="139" t="str">
        <f t="shared" si="170"/>
        <v/>
      </c>
      <c r="AI431" s="207"/>
      <c r="AJ431" s="297" t="str">
        <f t="shared" si="171"/>
        <v/>
      </c>
      <c r="AK431" s="262"/>
      <c r="AL431" s="139" t="str">
        <f t="shared" si="172"/>
        <v/>
      </c>
      <c r="AM431" s="207"/>
      <c r="AN431" s="297" t="str">
        <f t="shared" si="173"/>
        <v/>
      </c>
      <c r="AP431" s="139" t="str">
        <f t="shared" si="174"/>
        <v/>
      </c>
      <c r="AQ431" s="207"/>
      <c r="AR431" s="297" t="str">
        <f t="shared" si="175"/>
        <v/>
      </c>
      <c r="AS431" s="207"/>
      <c r="AT431" s="139" t="str">
        <f t="shared" si="176"/>
        <v/>
      </c>
      <c r="AU431" s="207"/>
      <c r="AV431" s="297" t="str">
        <f t="shared" si="177"/>
        <v/>
      </c>
      <c r="AW431" s="207"/>
      <c r="AX431" s="139" t="str">
        <f t="shared" si="178"/>
        <v/>
      </c>
      <c r="AY431" s="207"/>
      <c r="AZ431" s="297" t="str">
        <f t="shared" si="179"/>
        <v/>
      </c>
      <c r="BA431" s="207"/>
      <c r="BB431" s="139" t="str">
        <f t="shared" si="180"/>
        <v/>
      </c>
      <c r="BC431" s="207"/>
      <c r="BD431" s="297" t="str">
        <f t="shared" si="181"/>
        <v/>
      </c>
      <c r="BE431" s="207"/>
      <c r="BF431" s="139" t="str">
        <f t="shared" si="182"/>
        <v/>
      </c>
      <c r="BG431" s="207"/>
      <c r="BH431" s="297" t="str">
        <f t="shared" si="183"/>
        <v/>
      </c>
      <c r="BJ431" s="139" t="str">
        <f t="shared" si="184"/>
        <v/>
      </c>
      <c r="BK431" s="207"/>
      <c r="BL431" s="297" t="str">
        <f t="shared" si="185"/>
        <v/>
      </c>
      <c r="BM431" s="207"/>
    </row>
    <row r="432" spans="1:65" ht="15.75" customHeight="1">
      <c r="B432" s="364"/>
      <c r="C432" s="101"/>
      <c r="D432" s="101"/>
      <c r="E432" s="101"/>
      <c r="F432" s="101"/>
      <c r="G432" s="103" t="s">
        <v>40</v>
      </c>
      <c r="H432" s="103"/>
      <c r="I432" s="48"/>
      <c r="J432" s="103"/>
      <c r="K432" s="36"/>
      <c r="L432" s="37" t="s">
        <v>33</v>
      </c>
      <c r="M432" s="215"/>
      <c r="N432" s="150">
        <f>N429</f>
        <v>15905</v>
      </c>
      <c r="O432" s="161"/>
      <c r="P432" s="150">
        <f>P429</f>
        <v>11725</v>
      </c>
      <c r="Q432" s="150"/>
      <c r="R432" s="150">
        <f>R429</f>
        <v>11725</v>
      </c>
      <c r="S432" s="150"/>
      <c r="T432" s="150" t="e">
        <f>T429</f>
        <v>#N/A</v>
      </c>
      <c r="U432" s="150"/>
      <c r="V432" s="150">
        <f>V429</f>
        <v>11725</v>
      </c>
      <c r="W432" s="150"/>
      <c r="X432" s="150">
        <f>X429</f>
        <v>13115</v>
      </c>
      <c r="Y432" s="146"/>
      <c r="Z432" s="150">
        <f t="shared" si="166"/>
        <v>1390</v>
      </c>
      <c r="AA432" s="150"/>
      <c r="AB432" s="301">
        <f t="shared" si="167"/>
        <v>0.11855010660980803</v>
      </c>
      <c r="AC432" s="260"/>
      <c r="AD432" s="150">
        <f t="shared" si="168"/>
        <v>1390</v>
      </c>
      <c r="AE432" s="150"/>
      <c r="AF432" s="301">
        <f t="shared" si="169"/>
        <v>0.11855010660980803</v>
      </c>
      <c r="AG432" s="150"/>
      <c r="AH432" s="150">
        <f t="shared" si="170"/>
        <v>-2790</v>
      </c>
      <c r="AI432" s="150"/>
      <c r="AJ432" s="301">
        <f t="shared" si="171"/>
        <v>-0.17541653568060356</v>
      </c>
      <c r="AK432" s="260"/>
      <c r="AL432" s="150">
        <f t="shared" si="172"/>
        <v>1390</v>
      </c>
      <c r="AM432" s="150"/>
      <c r="AN432" s="301">
        <f t="shared" si="173"/>
        <v>0.11855010660980803</v>
      </c>
      <c r="AP432" s="150" t="str">
        <f t="shared" si="174"/>
        <v/>
      </c>
      <c r="AQ432" s="150"/>
      <c r="AR432" s="301" t="e">
        <f t="shared" si="175"/>
        <v>#N/A</v>
      </c>
      <c r="AS432" s="150"/>
      <c r="AT432" s="150" t="str">
        <f t="shared" si="176"/>
        <v/>
      </c>
      <c r="AU432" s="150"/>
      <c r="AV432" s="301" t="e">
        <f t="shared" si="177"/>
        <v>#N/A</v>
      </c>
      <c r="AW432" s="150"/>
      <c r="AX432" s="150">
        <f t="shared" si="178"/>
        <v>-4180</v>
      </c>
      <c r="AY432" s="150"/>
      <c r="AZ432" s="301">
        <f t="shared" si="179"/>
        <v>-0.26281043696950646</v>
      </c>
      <c r="BA432" s="150"/>
      <c r="BB432" s="150">
        <f t="shared" si="180"/>
        <v>0</v>
      </c>
      <c r="BC432" s="150"/>
      <c r="BD432" s="301">
        <f t="shared" si="181"/>
        <v>0</v>
      </c>
      <c r="BE432" s="150"/>
      <c r="BF432" s="150">
        <f t="shared" si="182"/>
        <v>0</v>
      </c>
      <c r="BG432" s="150"/>
      <c r="BH432" s="301">
        <f t="shared" si="183"/>
        <v>0</v>
      </c>
      <c r="BJ432" s="150" t="str">
        <f t="shared" si="184"/>
        <v/>
      </c>
      <c r="BK432" s="150"/>
      <c r="BL432" s="301" t="e">
        <f t="shared" si="185"/>
        <v>#N/A</v>
      </c>
      <c r="BM432" s="150"/>
    </row>
    <row r="433" spans="1:65" ht="15.75" customHeight="1">
      <c r="B433" s="364"/>
      <c r="C433" s="78"/>
      <c r="D433" s="101"/>
      <c r="E433" s="101"/>
      <c r="F433" s="101"/>
      <c r="G433" s="125"/>
      <c r="H433" s="101"/>
      <c r="I433" s="125"/>
      <c r="J433" s="101"/>
      <c r="K433" s="27"/>
      <c r="L433" s="26"/>
      <c r="M433" s="207"/>
      <c r="N433" s="207"/>
      <c r="O433" s="55"/>
      <c r="P433" s="207"/>
      <c r="Q433" s="207"/>
      <c r="R433" s="237"/>
      <c r="S433" s="237"/>
      <c r="T433" s="237"/>
      <c r="U433" s="207"/>
      <c r="V433" s="237"/>
      <c r="W433" s="237"/>
      <c r="X433" s="237"/>
      <c r="Y433" s="237"/>
      <c r="Z433" s="139" t="str">
        <f t="shared" si="166"/>
        <v/>
      </c>
      <c r="AA433" s="207"/>
      <c r="AB433" s="297" t="str">
        <f t="shared" si="167"/>
        <v/>
      </c>
      <c r="AC433" s="262"/>
      <c r="AD433" s="139" t="str">
        <f t="shared" si="168"/>
        <v/>
      </c>
      <c r="AE433" s="207"/>
      <c r="AF433" s="297" t="str">
        <f t="shared" si="169"/>
        <v/>
      </c>
      <c r="AG433" s="207"/>
      <c r="AH433" s="139" t="str">
        <f t="shared" si="170"/>
        <v/>
      </c>
      <c r="AI433" s="207"/>
      <c r="AJ433" s="297" t="str">
        <f t="shared" si="171"/>
        <v/>
      </c>
      <c r="AK433" s="262"/>
      <c r="AL433" s="139" t="str">
        <f t="shared" si="172"/>
        <v/>
      </c>
      <c r="AM433" s="207"/>
      <c r="AN433" s="297" t="str">
        <f t="shared" si="173"/>
        <v/>
      </c>
      <c r="AP433" s="139" t="str">
        <f t="shared" si="174"/>
        <v/>
      </c>
      <c r="AQ433" s="207"/>
      <c r="AR433" s="297" t="str">
        <f t="shared" si="175"/>
        <v/>
      </c>
      <c r="AS433" s="207"/>
      <c r="AT433" s="139" t="str">
        <f t="shared" si="176"/>
        <v/>
      </c>
      <c r="AU433" s="207"/>
      <c r="AV433" s="297" t="str">
        <f t="shared" si="177"/>
        <v/>
      </c>
      <c r="AW433" s="207"/>
      <c r="AX433" s="139" t="str">
        <f t="shared" si="178"/>
        <v/>
      </c>
      <c r="AY433" s="207"/>
      <c r="AZ433" s="297" t="str">
        <f t="shared" si="179"/>
        <v/>
      </c>
      <c r="BA433" s="207"/>
      <c r="BB433" s="139" t="str">
        <f t="shared" si="180"/>
        <v/>
      </c>
      <c r="BC433" s="207"/>
      <c r="BD433" s="297" t="str">
        <f t="shared" si="181"/>
        <v/>
      </c>
      <c r="BE433" s="207"/>
      <c r="BF433" s="139" t="str">
        <f t="shared" si="182"/>
        <v/>
      </c>
      <c r="BG433" s="207"/>
      <c r="BH433" s="297" t="str">
        <f t="shared" si="183"/>
        <v/>
      </c>
      <c r="BJ433" s="139" t="str">
        <f t="shared" si="184"/>
        <v/>
      </c>
      <c r="BK433" s="207"/>
      <c r="BL433" s="297" t="str">
        <f t="shared" si="185"/>
        <v/>
      </c>
      <c r="BM433" s="207"/>
    </row>
    <row r="434" spans="1:65" s="115" customFormat="1" ht="15.75" customHeight="1">
      <c r="A434" s="326"/>
      <c r="B434" s="364"/>
      <c r="C434" s="115" t="s">
        <v>394</v>
      </c>
      <c r="D434" s="129"/>
      <c r="E434" s="129"/>
      <c r="F434" s="129"/>
      <c r="G434" s="331"/>
      <c r="H434" s="129"/>
      <c r="I434" s="331"/>
      <c r="J434" s="129"/>
      <c r="K434" s="320"/>
      <c r="L434" s="332"/>
      <c r="M434" s="311"/>
      <c r="N434" s="311"/>
      <c r="O434" s="333"/>
      <c r="P434" s="311"/>
      <c r="Q434" s="311"/>
      <c r="R434" s="323"/>
      <c r="S434" s="323"/>
      <c r="T434" s="323"/>
      <c r="U434" s="311"/>
      <c r="V434" s="323"/>
      <c r="W434" s="323"/>
      <c r="X434" s="323"/>
      <c r="Y434" s="323"/>
      <c r="Z434" s="312"/>
      <c r="AA434" s="311"/>
      <c r="AB434" s="325"/>
      <c r="AC434" s="324"/>
      <c r="AD434" s="312"/>
      <c r="AE434" s="311"/>
      <c r="AF434" s="325"/>
      <c r="AG434" s="311"/>
      <c r="AH434" s="312"/>
      <c r="AI434" s="311"/>
      <c r="AJ434" s="325"/>
      <c r="AK434" s="324"/>
      <c r="AL434" s="312"/>
      <c r="AM434" s="311"/>
      <c r="AN434" s="325"/>
      <c r="AP434" s="312"/>
      <c r="AQ434" s="311"/>
      <c r="AR434" s="325"/>
      <c r="AS434" s="311"/>
      <c r="AT434" s="312"/>
      <c r="AU434" s="311"/>
      <c r="AV434" s="325"/>
      <c r="AW434" s="311"/>
      <c r="AX434" s="312"/>
      <c r="AY434" s="311"/>
      <c r="AZ434" s="325"/>
      <c r="BA434" s="311"/>
      <c r="BB434" s="312"/>
      <c r="BC434" s="311"/>
      <c r="BD434" s="325"/>
      <c r="BE434" s="311"/>
      <c r="BF434" s="312"/>
      <c r="BG434" s="311"/>
      <c r="BH434" s="325"/>
      <c r="BJ434" s="312"/>
      <c r="BK434" s="311"/>
      <c r="BL434" s="325"/>
      <c r="BM434" s="311"/>
    </row>
    <row r="435" spans="1:65" s="115" customFormat="1" ht="15.75" customHeight="1">
      <c r="A435" s="326"/>
      <c r="B435" s="364"/>
      <c r="C435" s="115" t="s">
        <v>392</v>
      </c>
      <c r="D435" s="334"/>
      <c r="E435" s="129"/>
      <c r="F435" s="129"/>
      <c r="G435" s="129"/>
      <c r="H435" s="129"/>
      <c r="I435" s="129"/>
      <c r="J435" s="129"/>
      <c r="K435" s="320"/>
      <c r="L435" s="335"/>
      <c r="M435" s="311"/>
      <c r="N435" s="311"/>
      <c r="O435" s="333"/>
      <c r="P435" s="311"/>
      <c r="Q435" s="311"/>
      <c r="R435" s="323"/>
      <c r="S435" s="323"/>
      <c r="T435" s="323"/>
      <c r="U435" s="311"/>
      <c r="V435" s="323"/>
      <c r="W435" s="323"/>
      <c r="X435" s="323"/>
      <c r="Y435" s="323"/>
      <c r="Z435" s="312"/>
      <c r="AA435" s="311"/>
      <c r="AB435" s="325"/>
      <c r="AC435" s="324"/>
      <c r="AD435" s="312"/>
      <c r="AE435" s="311"/>
      <c r="AF435" s="325"/>
      <c r="AG435" s="311"/>
      <c r="AH435" s="312"/>
      <c r="AI435" s="311"/>
      <c r="AJ435" s="325"/>
      <c r="AK435" s="324"/>
      <c r="AL435" s="312"/>
      <c r="AM435" s="311"/>
      <c r="AN435" s="325"/>
      <c r="AP435" s="312"/>
      <c r="AQ435" s="311"/>
      <c r="AR435" s="325"/>
      <c r="AS435" s="311"/>
      <c r="AT435" s="312"/>
      <c r="AU435" s="311"/>
      <c r="AV435" s="325"/>
      <c r="AW435" s="311"/>
      <c r="AX435" s="312"/>
      <c r="AY435" s="311"/>
      <c r="AZ435" s="325"/>
      <c r="BA435" s="311"/>
      <c r="BB435" s="312"/>
      <c r="BC435" s="311"/>
      <c r="BD435" s="325"/>
      <c r="BE435" s="311"/>
      <c r="BF435" s="312"/>
      <c r="BG435" s="311"/>
      <c r="BH435" s="325"/>
      <c r="BJ435" s="312"/>
      <c r="BK435" s="311"/>
      <c r="BL435" s="325"/>
      <c r="BM435" s="311"/>
    </row>
    <row r="436" spans="1:65" s="115" customFormat="1" ht="15.75" customHeight="1">
      <c r="A436" s="326"/>
      <c r="B436" s="364"/>
      <c r="D436" s="334"/>
      <c r="E436" s="129"/>
      <c r="F436" s="129"/>
      <c r="G436" s="129"/>
      <c r="H436" s="129"/>
      <c r="I436" s="129"/>
      <c r="J436" s="129"/>
      <c r="K436" s="320"/>
      <c r="L436" s="335"/>
      <c r="M436" s="311"/>
      <c r="N436" s="311"/>
      <c r="O436" s="333"/>
      <c r="P436" s="311"/>
      <c r="Q436" s="311"/>
      <c r="R436" s="323"/>
      <c r="S436" s="323"/>
      <c r="T436" s="323"/>
      <c r="U436" s="311"/>
      <c r="V436" s="323"/>
      <c r="W436" s="323"/>
      <c r="X436" s="323"/>
      <c r="Y436" s="323"/>
      <c r="Z436" s="312"/>
      <c r="AA436" s="311"/>
      <c r="AB436" s="325"/>
      <c r="AC436" s="324"/>
      <c r="AD436" s="312"/>
      <c r="AE436" s="311"/>
      <c r="AF436" s="325"/>
      <c r="AG436" s="311"/>
      <c r="AH436" s="312"/>
      <c r="AI436" s="311"/>
      <c r="AJ436" s="325"/>
      <c r="AK436" s="324"/>
      <c r="AL436" s="312"/>
      <c r="AM436" s="311"/>
      <c r="AN436" s="325"/>
      <c r="AP436" s="312"/>
      <c r="AQ436" s="311"/>
      <c r="AR436" s="325"/>
      <c r="AS436" s="311"/>
      <c r="AT436" s="312"/>
      <c r="AU436" s="311"/>
      <c r="AV436" s="325"/>
      <c r="AW436" s="311"/>
      <c r="AX436" s="312"/>
      <c r="AY436" s="311"/>
      <c r="AZ436" s="325"/>
      <c r="BA436" s="311"/>
      <c r="BB436" s="312"/>
      <c r="BC436" s="311"/>
      <c r="BD436" s="325"/>
      <c r="BE436" s="311"/>
      <c r="BF436" s="312"/>
      <c r="BG436" s="311"/>
      <c r="BH436" s="325"/>
      <c r="BJ436" s="312"/>
      <c r="BK436" s="311"/>
      <c r="BL436" s="325"/>
      <c r="BM436" s="311"/>
    </row>
    <row r="437" spans="1:65" s="115" customFormat="1" ht="15.75" customHeight="1">
      <c r="A437" s="326"/>
      <c r="B437" s="364"/>
      <c r="C437" s="115" t="s">
        <v>385</v>
      </c>
      <c r="D437" s="211"/>
      <c r="E437" s="129"/>
      <c r="F437" s="336"/>
      <c r="G437" s="336"/>
      <c r="H437" s="336"/>
      <c r="I437" s="336"/>
      <c r="J437" s="336"/>
      <c r="K437" s="336"/>
      <c r="L437" s="389"/>
      <c r="M437" s="311"/>
      <c r="N437" s="311"/>
      <c r="O437" s="337"/>
      <c r="P437" s="311"/>
      <c r="Q437" s="311"/>
      <c r="R437" s="323"/>
      <c r="S437" s="323"/>
      <c r="T437" s="323"/>
      <c r="U437" s="311"/>
      <c r="V437" s="323"/>
      <c r="W437" s="323"/>
      <c r="X437" s="323"/>
      <c r="Y437" s="323"/>
      <c r="Z437" s="312" t="str">
        <f>IF(AND(ISNUMBER($V437),ISNUMBER($X437)),IF((ABS($V437-$X437))&gt;0.49,$X437-$V437,0),"")</f>
        <v/>
      </c>
      <c r="AA437" s="311"/>
      <c r="AB437" s="325" t="str">
        <f>IF($V437="","",  IF($X437="","", IF($V437=0,"---",(IF(ISERROR(($X437/$V437)-1),"---",($X437/$V437)-1) ))))</f>
        <v/>
      </c>
      <c r="AC437" s="324"/>
      <c r="AD437" s="312" t="str">
        <f>IF(AND(ISNUMBER($P437),ISNUMBER($X437)),IF((ABS($P437-$X437))&gt;0.49,$X437-$P437,0),"")</f>
        <v/>
      </c>
      <c r="AE437" s="311"/>
      <c r="AF437" s="325" t="str">
        <f>IF($P437="","",  IF($X437="","", IF($P437=0,"---",(IF(ISERROR(($X437/$P437)-1),"---",($X437/$P437)-1) ))))</f>
        <v/>
      </c>
      <c r="AG437" s="311"/>
      <c r="AH437" s="312" t="str">
        <f>IF(AND(ISNUMBER($N437),ISNUMBER($X437)),IF((ABS($N437-$X437))&gt;0.49,$X437-$N437,0),"")</f>
        <v/>
      </c>
      <c r="AI437" s="311"/>
      <c r="AJ437" s="325" t="str">
        <f>IF($N437="","",  IF($X437="","", IF($N437=0,"---",(IF(ISERROR(($X437/$N437)-1),"---",($X437/$N437)-1) ))))</f>
        <v/>
      </c>
      <c r="AK437" s="324"/>
      <c r="AL437" s="312" t="str">
        <f>IF(AND(ISNUMBER($R437),ISNUMBER($X437)),IF((ABS($R437-$X437))&gt;0.49,$X437-$R437,0),"")</f>
        <v/>
      </c>
      <c r="AM437" s="311"/>
      <c r="AN437" s="325" t="str">
        <f>IF($R437="","",  IF($X437="","", IF($R437=0,"---",(IF(ISERROR(($X437/$R437)-1),"---",($X437/$R437)-1) ))))</f>
        <v/>
      </c>
      <c r="AP437" s="312" t="str">
        <f>IF(AND(ISNUMBER($T437),ISNUMBER($X437)),IF((ABS($T437-$X437))&gt;0.49,$X437-$T437,0),"")</f>
        <v/>
      </c>
      <c r="AQ437" s="311"/>
      <c r="AR437" s="325" t="str">
        <f>IF($T437="","",  IF($X437="","", IF($T437=0,"---",(IF(ISERROR(($X437/$T437)-1),"---",($X437/$T437)-1) ))))</f>
        <v/>
      </c>
      <c r="AS437" s="311"/>
      <c r="AT437" s="312" t="str">
        <f>IF(AND(ISNUMBER($R437),ISNUMBER($T437)),IF((ABS($R437-$T437))&gt;0.49,$T437-$R437,0),"")</f>
        <v/>
      </c>
      <c r="AU437" s="311"/>
      <c r="AV437" s="325" t="str">
        <f>IF($R437="","",  IF($T437="","", IF($R437=0,"---",(IF(ISERROR(($T437/$R437)-1),"---",($T437/$R437)-1) ))))</f>
        <v/>
      </c>
      <c r="AW437" s="311"/>
      <c r="AX437" s="312" t="str">
        <f>IF(AND(ISNUMBER($N437),ISNUMBER($V437)),IF((ABS($N437-$V437))&gt;0.49,$V437-$N437,0),"")</f>
        <v/>
      </c>
      <c r="AY437" s="311"/>
      <c r="AZ437" s="325" t="str">
        <f>IF($N437="","",  IF($V437="","", IF($N437=0,"---",(IF(ISERROR(($V437/$N437)-1),"---",($V437/$N437)-1) ))))</f>
        <v/>
      </c>
      <c r="BA437" s="311"/>
      <c r="BB437" s="312" t="str">
        <f>IF(AND(ISNUMBER($P437),ISNUMBER($V437)),IF((ABS($P437-$V437))&gt;0.49,$V437-$P437,0),"")</f>
        <v/>
      </c>
      <c r="BC437" s="311"/>
      <c r="BD437" s="325" t="str">
        <f>IF($P437="","",  IF($V437="","", IF($P437=0,"---",(IF(ISERROR(($V437/$P437)-1),"---",($V437/$P437)-1) ))))</f>
        <v/>
      </c>
      <c r="BE437" s="311"/>
      <c r="BF437" s="312" t="str">
        <f>IF(AND(ISNUMBER($R437),ISNUMBER($V437)),IF((ABS($R437-$V437))&gt;0.49,$V437-$R437,0),"")</f>
        <v/>
      </c>
      <c r="BG437" s="311"/>
      <c r="BH437" s="325" t="str">
        <f>IF($R437="","",  IF($V437="","", IF($R437=0,"---",(IF(ISERROR(($V437/$R437)-1),"---",($V437/$R437)-1) ))))</f>
        <v/>
      </c>
      <c r="BJ437" s="312" t="str">
        <f>IF(AND(ISNUMBER($T437),ISNUMBER($V437)),IF((ABS($T437-$V437))&gt;0.49,$V437-$T437,0),"")</f>
        <v/>
      </c>
      <c r="BK437" s="311"/>
      <c r="BL437" s="325" t="str">
        <f>IF($T437="","",  IF($V437="","", IF($T437=0,"---",(IF(ISERROR(($V437/$T437)-1),"---",($V437/$T437)-1) ))))</f>
        <v/>
      </c>
      <c r="BM437" s="311"/>
    </row>
    <row r="438" spans="1:65" ht="15.75" customHeight="1">
      <c r="B438" s="364"/>
      <c r="C438" s="115"/>
      <c r="D438" s="211"/>
      <c r="E438" s="129"/>
      <c r="F438" s="88"/>
      <c r="G438" s="88"/>
      <c r="H438" s="88"/>
      <c r="I438" s="88"/>
      <c r="J438" s="88"/>
      <c r="K438" s="88"/>
      <c r="L438" s="390"/>
      <c r="M438" s="207"/>
      <c r="N438" s="207"/>
      <c r="O438" s="155"/>
      <c r="P438" s="207"/>
      <c r="Q438" s="207"/>
      <c r="R438" s="237"/>
      <c r="S438" s="237"/>
      <c r="T438" s="237"/>
      <c r="U438" s="207"/>
      <c r="V438" s="237"/>
      <c r="W438" s="237"/>
      <c r="X438" s="237"/>
      <c r="Y438" s="237"/>
      <c r="Z438" s="139"/>
      <c r="AA438" s="207"/>
      <c r="AB438" s="297"/>
      <c r="AC438" s="262"/>
      <c r="AD438" s="139"/>
      <c r="AE438" s="207"/>
      <c r="AF438" s="297"/>
      <c r="AG438" s="207"/>
      <c r="AH438" s="139"/>
      <c r="AI438" s="207"/>
      <c r="AJ438" s="297"/>
      <c r="AK438" s="262"/>
      <c r="AL438" s="139"/>
      <c r="AM438" s="207"/>
      <c r="AN438" s="297"/>
      <c r="AP438" s="139"/>
      <c r="AQ438" s="207"/>
      <c r="AR438" s="297"/>
      <c r="AS438" s="207"/>
      <c r="AT438" s="139"/>
      <c r="AU438" s="207"/>
      <c r="AV438" s="297"/>
      <c r="AW438" s="207"/>
      <c r="AX438" s="139"/>
      <c r="AY438" s="207"/>
      <c r="AZ438" s="297"/>
      <c r="BA438" s="207"/>
      <c r="BB438" s="139"/>
      <c r="BC438" s="207"/>
      <c r="BD438" s="297"/>
      <c r="BE438" s="207"/>
      <c r="BF438" s="139"/>
      <c r="BG438" s="207"/>
      <c r="BH438" s="297"/>
      <c r="BJ438" s="139"/>
      <c r="BK438" s="207"/>
      <c r="BL438" s="297"/>
      <c r="BM438" s="207"/>
    </row>
    <row r="439" spans="1:65" ht="15.75" customHeight="1">
      <c r="B439" s="364"/>
      <c r="C439" s="206">
        <v>1</v>
      </c>
      <c r="D439" s="227" t="s">
        <v>350</v>
      </c>
      <c r="E439" s="129"/>
      <c r="F439" s="88"/>
      <c r="G439" s="88"/>
      <c r="H439" s="88"/>
      <c r="I439" s="88"/>
      <c r="J439" s="88"/>
      <c r="K439" s="88"/>
      <c r="L439" s="390"/>
      <c r="M439" s="207"/>
      <c r="N439" s="207"/>
      <c r="O439" s="155"/>
      <c r="P439" s="207"/>
      <c r="Q439" s="207"/>
      <c r="R439" s="237"/>
      <c r="S439" s="237"/>
      <c r="T439" s="237"/>
      <c r="U439" s="207"/>
      <c r="V439" s="237"/>
      <c r="W439" s="237"/>
      <c r="X439" s="237"/>
      <c r="Y439" s="237"/>
      <c r="Z439" s="139" t="str">
        <f t="shared" ref="Z439:Z494" si="186">IF(AND(ISNUMBER($V439),ISNUMBER($X439)),IF((ABS($V439-$X439))&gt;0.49,$X439-$V439,0),"")</f>
        <v/>
      </c>
      <c r="AA439" s="207"/>
      <c r="AB439" s="297" t="str">
        <f t="shared" ref="AB439:AB494" si="187">IF($V439="","",  IF($X439="","", IF($V439=0,"---",(IF(ISERROR(($X439/$V439)-1),"---",($X439/$V439)-1) ))))</f>
        <v/>
      </c>
      <c r="AC439" s="262"/>
      <c r="AD439" s="139" t="str">
        <f t="shared" ref="AD439:AD470" si="188">IF(AND(ISNUMBER($P439),ISNUMBER($X439)),IF((ABS($P439-$X439))&gt;0.49,$X439-$P439,0),"")</f>
        <v/>
      </c>
      <c r="AE439" s="207"/>
      <c r="AF439" s="297" t="str">
        <f t="shared" ref="AF439:AF470" si="189">IF($P439="","",  IF($X439="","", IF($P439=0,"---",(IF(ISERROR(($X439/$P439)-1),"---",($X439/$P439)-1) ))))</f>
        <v/>
      </c>
      <c r="AG439" s="207"/>
      <c r="AH439" s="139" t="str">
        <f t="shared" ref="AH439:AH470" si="190">IF(AND(ISNUMBER($N439),ISNUMBER($X439)),IF((ABS($N439-$X439))&gt;0.49,$X439-$N439,0),"")</f>
        <v/>
      </c>
      <c r="AI439" s="207"/>
      <c r="AJ439" s="297" t="str">
        <f t="shared" ref="AJ439:AJ470" si="191">IF($N439="","",  IF($X439="","", IF($N439=0,"---",(IF(ISERROR(($X439/$N439)-1),"---",($X439/$N439)-1) ))))</f>
        <v/>
      </c>
      <c r="AK439" s="262"/>
      <c r="AL439" s="139" t="str">
        <f t="shared" ref="AL439:AL494" si="192">IF(AND(ISNUMBER($R439),ISNUMBER($X439)),IF((ABS($R439-$X439))&gt;0.49,$X439-$R439,0),"")</f>
        <v/>
      </c>
      <c r="AM439" s="207"/>
      <c r="AN439" s="297" t="str">
        <f t="shared" ref="AN439:AN494" si="193">IF($R439="","",  IF($X439="","", IF($R439=0,"---",(IF(ISERROR(($X439/$R439)-1),"---",($X439/$R439)-1) ))))</f>
        <v/>
      </c>
      <c r="AP439" s="139" t="str">
        <f t="shared" ref="AP439:AP494" si="194">IF(AND(ISNUMBER($T439),ISNUMBER($X439)),IF((ABS($T439-$X439))&gt;0.49,$X439-$T439,0),"")</f>
        <v/>
      </c>
      <c r="AQ439" s="207"/>
      <c r="AR439" s="297" t="str">
        <f t="shared" ref="AR439:AR494" si="195">IF($T439="","",  IF($X439="","", IF($T439=0,"---",(IF(ISERROR(($X439/$T439)-1),"---",($X439/$T439)-1) ))))</f>
        <v/>
      </c>
      <c r="AS439" s="207"/>
      <c r="AT439" s="139" t="str">
        <f t="shared" ref="AT439:AT494" si="196">IF(AND(ISNUMBER($R439),ISNUMBER($T439)),IF((ABS($R439-$T439))&gt;0.49,$T439-$R439,0),"")</f>
        <v/>
      </c>
      <c r="AU439" s="207"/>
      <c r="AV439" s="297" t="str">
        <f t="shared" ref="AV439:AV494" si="197">IF($R439="","",  IF($T439="","", IF($R439=0,"---",(IF(ISERROR(($T439/$R439)-1),"---",($T439/$R439)-1) ))))</f>
        <v/>
      </c>
      <c r="AW439" s="207"/>
      <c r="AX439" s="139" t="str">
        <f t="shared" ref="AX439:AX470" si="198">IF(AND(ISNUMBER($N439),ISNUMBER($V439)),IF((ABS($N439-$V439))&gt;0.49,$V439-$N439,0),"")</f>
        <v/>
      </c>
      <c r="AY439" s="207"/>
      <c r="AZ439" s="297" t="str">
        <f t="shared" ref="AZ439:AZ470" si="199">IF($N439="","",  IF($V439="","", IF($N439=0,"---",(IF(ISERROR(($V439/$N439)-1),"---",($V439/$N439)-1) ))))</f>
        <v/>
      </c>
      <c r="BA439" s="207"/>
      <c r="BB439" s="139" t="str">
        <f t="shared" ref="BB439:BB470" si="200">IF(AND(ISNUMBER($P439),ISNUMBER($V439)),IF((ABS($P439-$V439))&gt;0.49,$V439-$P439,0),"")</f>
        <v/>
      </c>
      <c r="BC439" s="207"/>
      <c r="BD439" s="297" t="str">
        <f t="shared" ref="BD439:BD470" si="201">IF($P439="","",  IF($V439="","", IF($P439=0,"---",(IF(ISERROR(($V439/$P439)-1),"---",($V439/$P439)-1) ))))</f>
        <v/>
      </c>
      <c r="BE439" s="207"/>
      <c r="BF439" s="139" t="str">
        <f t="shared" ref="BF439:BF494" si="202">IF(AND(ISNUMBER($R439),ISNUMBER($V439)),IF((ABS($R439-$V439))&gt;0.49,$V439-$R439,0),"")</f>
        <v/>
      </c>
      <c r="BG439" s="207"/>
      <c r="BH439" s="297" t="str">
        <f t="shared" ref="BH439:BH494" si="203">IF($R439="","",  IF($V439="","", IF($R439=0,"---",(IF(ISERROR(($V439/$R439)-1),"---",($V439/$R439)-1) ))))</f>
        <v/>
      </c>
      <c r="BJ439" s="139" t="str">
        <f t="shared" ref="BJ439:BJ494" si="204">IF(AND(ISNUMBER($T439),ISNUMBER($V439)),IF((ABS($T439-$V439))&gt;0.49,$V439-$T439,0),"")</f>
        <v/>
      </c>
      <c r="BK439" s="207"/>
      <c r="BL439" s="297" t="str">
        <f t="shared" ref="BL439:BL494" si="205">IF($T439="","",  IF($V439="","", IF($T439=0,"---",(IF(ISERROR(($V439/$T439)-1),"---",($V439/$T439)-1) ))))</f>
        <v/>
      </c>
      <c r="BM439" s="207"/>
    </row>
    <row r="440" spans="1:65" ht="15.75" customHeight="1">
      <c r="B440" s="364"/>
      <c r="C440" s="115"/>
      <c r="D440" s="227"/>
      <c r="E440" s="129"/>
      <c r="F440" s="88"/>
      <c r="G440" s="88"/>
      <c r="H440" s="88"/>
      <c r="I440" s="88"/>
      <c r="J440" s="88"/>
      <c r="K440" s="88"/>
      <c r="L440" s="390"/>
      <c r="M440" s="207"/>
      <c r="N440" s="207"/>
      <c r="O440" s="155"/>
      <c r="P440" s="207"/>
      <c r="Q440" s="207"/>
      <c r="R440" s="237"/>
      <c r="S440" s="237"/>
      <c r="T440" s="237"/>
      <c r="U440" s="207"/>
      <c r="V440" s="237"/>
      <c r="W440" s="237"/>
      <c r="X440" s="237"/>
      <c r="Y440" s="237"/>
      <c r="Z440" s="139" t="str">
        <f t="shared" si="186"/>
        <v/>
      </c>
      <c r="AA440" s="207"/>
      <c r="AB440" s="297" t="str">
        <f t="shared" si="187"/>
        <v/>
      </c>
      <c r="AC440" s="262"/>
      <c r="AD440" s="139" t="str">
        <f t="shared" si="188"/>
        <v/>
      </c>
      <c r="AE440" s="207"/>
      <c r="AF440" s="297" t="str">
        <f t="shared" si="189"/>
        <v/>
      </c>
      <c r="AG440" s="207"/>
      <c r="AH440" s="139" t="str">
        <f t="shared" si="190"/>
        <v/>
      </c>
      <c r="AI440" s="207"/>
      <c r="AJ440" s="297" t="str">
        <f t="shared" si="191"/>
        <v/>
      </c>
      <c r="AK440" s="262"/>
      <c r="AL440" s="139" t="str">
        <f t="shared" si="192"/>
        <v/>
      </c>
      <c r="AM440" s="207"/>
      <c r="AN440" s="297" t="str">
        <f t="shared" si="193"/>
        <v/>
      </c>
      <c r="AP440" s="139" t="str">
        <f t="shared" si="194"/>
        <v/>
      </c>
      <c r="AQ440" s="207"/>
      <c r="AR440" s="297" t="str">
        <f t="shared" si="195"/>
        <v/>
      </c>
      <c r="AS440" s="207"/>
      <c r="AT440" s="139" t="str">
        <f t="shared" si="196"/>
        <v/>
      </c>
      <c r="AU440" s="207"/>
      <c r="AV440" s="297" t="str">
        <f t="shared" si="197"/>
        <v/>
      </c>
      <c r="AW440" s="207"/>
      <c r="AX440" s="139" t="str">
        <f t="shared" si="198"/>
        <v/>
      </c>
      <c r="AY440" s="207"/>
      <c r="AZ440" s="297" t="str">
        <f t="shared" si="199"/>
        <v/>
      </c>
      <c r="BA440" s="207"/>
      <c r="BB440" s="139" t="str">
        <f t="shared" si="200"/>
        <v/>
      </c>
      <c r="BC440" s="207"/>
      <c r="BD440" s="297" t="str">
        <f t="shared" si="201"/>
        <v/>
      </c>
      <c r="BE440" s="207"/>
      <c r="BF440" s="139" t="str">
        <f t="shared" si="202"/>
        <v/>
      </c>
      <c r="BG440" s="207"/>
      <c r="BH440" s="297" t="str">
        <f t="shared" si="203"/>
        <v/>
      </c>
      <c r="BJ440" s="139" t="str">
        <f t="shared" si="204"/>
        <v/>
      </c>
      <c r="BK440" s="207"/>
      <c r="BL440" s="297" t="str">
        <f t="shared" si="205"/>
        <v/>
      </c>
      <c r="BM440" s="207"/>
    </row>
    <row r="441" spans="1:65" ht="15.75" customHeight="1">
      <c r="B441" s="364"/>
      <c r="C441" s="74"/>
      <c r="D441" s="125"/>
      <c r="E441" s="101"/>
      <c r="F441" s="101"/>
      <c r="G441" s="125"/>
      <c r="H441" s="101"/>
      <c r="I441" s="125"/>
      <c r="J441" s="101"/>
      <c r="K441" s="101"/>
      <c r="L441" s="102"/>
      <c r="M441" s="207"/>
      <c r="N441" s="207"/>
      <c r="O441" s="142"/>
      <c r="P441" s="207"/>
      <c r="Q441" s="207"/>
      <c r="R441" s="237"/>
      <c r="S441" s="237"/>
      <c r="T441" s="237"/>
      <c r="U441" s="207"/>
      <c r="V441" s="237"/>
      <c r="W441" s="237"/>
      <c r="X441" s="237"/>
      <c r="Y441" s="237"/>
      <c r="Z441" s="139" t="str">
        <f t="shared" si="186"/>
        <v/>
      </c>
      <c r="AA441" s="207"/>
      <c r="AB441" s="297" t="str">
        <f t="shared" si="187"/>
        <v/>
      </c>
      <c r="AC441" s="262"/>
      <c r="AD441" s="139" t="str">
        <f t="shared" si="188"/>
        <v/>
      </c>
      <c r="AE441" s="207"/>
      <c r="AF441" s="297" t="str">
        <f t="shared" si="189"/>
        <v/>
      </c>
      <c r="AG441" s="207"/>
      <c r="AH441" s="139" t="str">
        <f t="shared" si="190"/>
        <v/>
      </c>
      <c r="AI441" s="207"/>
      <c r="AJ441" s="297" t="str">
        <f t="shared" si="191"/>
        <v/>
      </c>
      <c r="AK441" s="262"/>
      <c r="AL441" s="139" t="str">
        <f t="shared" si="192"/>
        <v/>
      </c>
      <c r="AM441" s="207"/>
      <c r="AN441" s="297" t="str">
        <f t="shared" si="193"/>
        <v/>
      </c>
      <c r="AP441" s="139" t="str">
        <f t="shared" si="194"/>
        <v/>
      </c>
      <c r="AQ441" s="207"/>
      <c r="AR441" s="297" t="str">
        <f t="shared" si="195"/>
        <v/>
      </c>
      <c r="AS441" s="207"/>
      <c r="AT441" s="139" t="str">
        <f t="shared" si="196"/>
        <v/>
      </c>
      <c r="AU441" s="207"/>
      <c r="AV441" s="297" t="str">
        <f t="shared" si="197"/>
        <v/>
      </c>
      <c r="AW441" s="207"/>
      <c r="AX441" s="139" t="str">
        <f t="shared" si="198"/>
        <v/>
      </c>
      <c r="AY441" s="207"/>
      <c r="AZ441" s="297" t="str">
        <f t="shared" si="199"/>
        <v/>
      </c>
      <c r="BA441" s="207"/>
      <c r="BB441" s="139" t="str">
        <f t="shared" si="200"/>
        <v/>
      </c>
      <c r="BC441" s="207"/>
      <c r="BD441" s="297" t="str">
        <f t="shared" si="201"/>
        <v/>
      </c>
      <c r="BE441" s="207"/>
      <c r="BF441" s="139" t="str">
        <f t="shared" si="202"/>
        <v/>
      </c>
      <c r="BG441" s="207"/>
      <c r="BH441" s="297" t="str">
        <f t="shared" si="203"/>
        <v/>
      </c>
      <c r="BJ441" s="139" t="str">
        <f t="shared" si="204"/>
        <v/>
      </c>
      <c r="BK441" s="207"/>
      <c r="BL441" s="297" t="str">
        <f t="shared" si="205"/>
        <v/>
      </c>
      <c r="BM441" s="207"/>
    </row>
    <row r="442" spans="1:65" ht="15.75" customHeight="1">
      <c r="B442" s="364"/>
      <c r="C442" s="20" t="s">
        <v>272</v>
      </c>
      <c r="D442" s="103"/>
      <c r="E442" s="103"/>
      <c r="F442" s="103"/>
      <c r="G442" s="103"/>
      <c r="H442" s="103"/>
      <c r="I442" s="103"/>
      <c r="J442" s="103"/>
      <c r="K442" s="25"/>
      <c r="L442" s="102"/>
      <c r="M442" s="207"/>
      <c r="N442" s="207"/>
      <c r="O442" s="142"/>
      <c r="P442" s="207"/>
      <c r="Q442" s="207"/>
      <c r="R442" s="237"/>
      <c r="S442" s="237"/>
      <c r="T442" s="237"/>
      <c r="U442" s="207"/>
      <c r="V442" s="237"/>
      <c r="W442" s="237"/>
      <c r="X442" s="237"/>
      <c r="Y442" s="237"/>
      <c r="Z442" s="139" t="str">
        <f t="shared" si="186"/>
        <v/>
      </c>
      <c r="AA442" s="207"/>
      <c r="AB442" s="297" t="str">
        <f t="shared" si="187"/>
        <v/>
      </c>
      <c r="AC442" s="262"/>
      <c r="AD442" s="139" t="str">
        <f t="shared" si="188"/>
        <v/>
      </c>
      <c r="AE442" s="207"/>
      <c r="AF442" s="297" t="str">
        <f t="shared" si="189"/>
        <v/>
      </c>
      <c r="AG442" s="207"/>
      <c r="AH442" s="139" t="str">
        <f t="shared" si="190"/>
        <v/>
      </c>
      <c r="AI442" s="207"/>
      <c r="AJ442" s="297" t="str">
        <f t="shared" si="191"/>
        <v/>
      </c>
      <c r="AK442" s="262"/>
      <c r="AL442" s="139" t="str">
        <f t="shared" si="192"/>
        <v/>
      </c>
      <c r="AM442" s="207"/>
      <c r="AN442" s="297" t="str">
        <f t="shared" si="193"/>
        <v/>
      </c>
      <c r="AP442" s="139" t="str">
        <f t="shared" si="194"/>
        <v/>
      </c>
      <c r="AQ442" s="207"/>
      <c r="AR442" s="297" t="str">
        <f t="shared" si="195"/>
        <v/>
      </c>
      <c r="AS442" s="207"/>
      <c r="AT442" s="139" t="str">
        <f t="shared" si="196"/>
        <v/>
      </c>
      <c r="AU442" s="207"/>
      <c r="AV442" s="297" t="str">
        <f t="shared" si="197"/>
        <v/>
      </c>
      <c r="AW442" s="207"/>
      <c r="AX442" s="139" t="str">
        <f t="shared" si="198"/>
        <v/>
      </c>
      <c r="AY442" s="207"/>
      <c r="AZ442" s="297" t="str">
        <f t="shared" si="199"/>
        <v/>
      </c>
      <c r="BA442" s="207"/>
      <c r="BB442" s="139" t="str">
        <f t="shared" si="200"/>
        <v/>
      </c>
      <c r="BC442" s="207"/>
      <c r="BD442" s="297" t="str">
        <f t="shared" si="201"/>
        <v/>
      </c>
      <c r="BE442" s="207"/>
      <c r="BF442" s="139" t="str">
        <f t="shared" si="202"/>
        <v/>
      </c>
      <c r="BG442" s="207"/>
      <c r="BH442" s="297" t="str">
        <f t="shared" si="203"/>
        <v/>
      </c>
      <c r="BJ442" s="139" t="str">
        <f t="shared" si="204"/>
        <v/>
      </c>
      <c r="BK442" s="207"/>
      <c r="BL442" s="297" t="str">
        <f t="shared" si="205"/>
        <v/>
      </c>
      <c r="BM442" s="207"/>
    </row>
    <row r="443" spans="1:65" ht="15.75" customHeight="1">
      <c r="B443" s="364"/>
      <c r="C443" s="101"/>
      <c r="D443" s="101"/>
      <c r="E443" s="101"/>
      <c r="F443" s="101"/>
      <c r="G443" s="101"/>
      <c r="H443" s="101"/>
      <c r="I443" s="101"/>
      <c r="J443" s="101"/>
      <c r="K443" s="27"/>
      <c r="L443" s="102"/>
      <c r="M443" s="207"/>
      <c r="N443" s="207"/>
      <c r="O443" s="142"/>
      <c r="P443" s="207"/>
      <c r="Q443" s="207"/>
      <c r="R443" s="237"/>
      <c r="S443" s="237"/>
      <c r="T443" s="237"/>
      <c r="U443" s="207"/>
      <c r="V443" s="237"/>
      <c r="W443" s="237"/>
      <c r="X443" s="237"/>
      <c r="Y443" s="237"/>
      <c r="Z443" s="174" t="str">
        <f t="shared" si="186"/>
        <v/>
      </c>
      <c r="AA443" s="207"/>
      <c r="AB443" s="299" t="str">
        <f t="shared" si="187"/>
        <v/>
      </c>
      <c r="AC443" s="280"/>
      <c r="AD443" s="174" t="str">
        <f t="shared" si="188"/>
        <v/>
      </c>
      <c r="AE443" s="207"/>
      <c r="AF443" s="299" t="str">
        <f t="shared" si="189"/>
        <v/>
      </c>
      <c r="AG443" s="207"/>
      <c r="AH443" s="174" t="str">
        <f t="shared" si="190"/>
        <v/>
      </c>
      <c r="AI443" s="207"/>
      <c r="AJ443" s="299" t="str">
        <f t="shared" si="191"/>
        <v/>
      </c>
      <c r="AK443" s="280"/>
      <c r="AL443" s="139" t="str">
        <f t="shared" si="192"/>
        <v/>
      </c>
      <c r="AM443" s="207"/>
      <c r="AN443" s="297" t="str">
        <f t="shared" si="193"/>
        <v/>
      </c>
      <c r="AP443" s="139" t="str">
        <f t="shared" si="194"/>
        <v/>
      </c>
      <c r="AQ443" s="207"/>
      <c r="AR443" s="297" t="str">
        <f t="shared" si="195"/>
        <v/>
      </c>
      <c r="AS443" s="207"/>
      <c r="AT443" s="174" t="str">
        <f t="shared" si="196"/>
        <v/>
      </c>
      <c r="AU443" s="207"/>
      <c r="AV443" s="299" t="str">
        <f t="shared" si="197"/>
        <v/>
      </c>
      <c r="AW443" s="207"/>
      <c r="AX443" s="174" t="str">
        <f t="shared" si="198"/>
        <v/>
      </c>
      <c r="AY443" s="207"/>
      <c r="AZ443" s="299" t="str">
        <f t="shared" si="199"/>
        <v/>
      </c>
      <c r="BA443" s="207"/>
      <c r="BB443" s="174" t="str">
        <f t="shared" si="200"/>
        <v/>
      </c>
      <c r="BC443" s="207"/>
      <c r="BD443" s="299" t="str">
        <f t="shared" si="201"/>
        <v/>
      </c>
      <c r="BE443" s="207"/>
      <c r="BF443" s="139" t="str">
        <f t="shared" si="202"/>
        <v/>
      </c>
      <c r="BG443" s="207"/>
      <c r="BH443" s="297" t="str">
        <f t="shared" si="203"/>
        <v/>
      </c>
      <c r="BJ443" s="139" t="str">
        <f t="shared" si="204"/>
        <v/>
      </c>
      <c r="BK443" s="207"/>
      <c r="BL443" s="297" t="str">
        <f t="shared" si="205"/>
        <v/>
      </c>
      <c r="BM443" s="207"/>
    </row>
    <row r="444" spans="1:65" ht="15.75" customHeight="1">
      <c r="B444" s="364">
        <v>170</v>
      </c>
      <c r="C444" s="78">
        <v>1</v>
      </c>
      <c r="D444" s="101" t="s">
        <v>363</v>
      </c>
      <c r="E444" s="101"/>
      <c r="F444" s="101"/>
      <c r="G444" s="101"/>
      <c r="H444" s="101"/>
      <c r="I444" s="101"/>
      <c r="J444" s="101"/>
      <c r="K444" s="24"/>
      <c r="L444" s="102" t="s">
        <v>33</v>
      </c>
      <c r="M444" s="207"/>
      <c r="N444" s="139">
        <f>VLOOKUP($B444,'[1]09-10-11'!$A$4:$EA$400,MATCH(N$2, '[1]09-10-11'!$A$4:$EA$4, 0))</f>
        <v>0</v>
      </c>
      <c r="O444" s="156"/>
      <c r="P444" s="139">
        <f>VLOOKUP($B444,'[1]09-10-11'!$A$4:$EA$400,MATCH(P$2, '[1]09-10-11'!$A$4:$EA$4, 0))</f>
        <v>0</v>
      </c>
      <c r="Q444" s="139"/>
      <c r="R444" s="139">
        <f>VLOOKUP($B444,'[1]09-10-11'!$A$4:$EA$400,MATCH(R$2, '[1]09-10-11'!$A$4:$EA$4, 0))</f>
        <v>0</v>
      </c>
      <c r="S444" s="139"/>
      <c r="T444" s="139" t="e">
        <f>VLOOKUP($B444,'[1]09-10-11'!$A$4:$EA$400,MATCH(T$2, '[1]09-10-11'!$A$4:$EA$4, 0))</f>
        <v>#N/A</v>
      </c>
      <c r="U444" s="139"/>
      <c r="V444" s="139">
        <f>VLOOKUP($B444,'[1]09-10-11'!$A$4:$EA$400,MATCH(V$2, '[1]09-10-11'!$A$4:$EA$4, 0))</f>
        <v>0</v>
      </c>
      <c r="W444" s="139"/>
      <c r="X444" s="139">
        <f>VLOOKUP($B444,'[1]09-10-11'!$A$4:$EA$400,MATCH(X$2, '[1]09-10-11'!$A$4:$EA$4, 0))</f>
        <v>0</v>
      </c>
      <c r="Y444" s="53"/>
      <c r="Z444" s="174">
        <f t="shared" si="186"/>
        <v>0</v>
      </c>
      <c r="AA444" s="174"/>
      <c r="AB444" s="299" t="str">
        <f t="shared" si="187"/>
        <v>---</v>
      </c>
      <c r="AC444" s="280"/>
      <c r="AD444" s="174">
        <f t="shared" si="188"/>
        <v>0</v>
      </c>
      <c r="AE444" s="174"/>
      <c r="AF444" s="299" t="str">
        <f t="shared" si="189"/>
        <v>---</v>
      </c>
      <c r="AG444" s="174"/>
      <c r="AH444" s="174">
        <f t="shared" si="190"/>
        <v>0</v>
      </c>
      <c r="AI444" s="174"/>
      <c r="AJ444" s="299" t="str">
        <f t="shared" si="191"/>
        <v>---</v>
      </c>
      <c r="AK444" s="280"/>
      <c r="AL444" s="174">
        <f t="shared" si="192"/>
        <v>0</v>
      </c>
      <c r="AM444" s="174"/>
      <c r="AN444" s="299" t="str">
        <f t="shared" si="193"/>
        <v>---</v>
      </c>
      <c r="AP444" s="139" t="str">
        <f t="shared" si="194"/>
        <v/>
      </c>
      <c r="AQ444" s="174"/>
      <c r="AR444" s="299" t="e">
        <f t="shared" si="195"/>
        <v>#N/A</v>
      </c>
      <c r="AS444" s="174"/>
      <c r="AT444" s="174" t="str">
        <f t="shared" si="196"/>
        <v/>
      </c>
      <c r="AU444" s="174"/>
      <c r="AV444" s="299" t="e">
        <f t="shared" si="197"/>
        <v>#N/A</v>
      </c>
      <c r="AW444" s="174"/>
      <c r="AX444" s="174">
        <f t="shared" si="198"/>
        <v>0</v>
      </c>
      <c r="AY444" s="174"/>
      <c r="AZ444" s="299" t="str">
        <f t="shared" si="199"/>
        <v>---</v>
      </c>
      <c r="BA444" s="174"/>
      <c r="BB444" s="174">
        <f t="shared" si="200"/>
        <v>0</v>
      </c>
      <c r="BC444" s="174"/>
      <c r="BD444" s="299" t="str">
        <f t="shared" si="201"/>
        <v>---</v>
      </c>
      <c r="BE444" s="174"/>
      <c r="BF444" s="174">
        <f t="shared" si="202"/>
        <v>0</v>
      </c>
      <c r="BG444" s="174"/>
      <c r="BH444" s="299" t="str">
        <f t="shared" si="203"/>
        <v>---</v>
      </c>
      <c r="BJ444" s="139" t="str">
        <f t="shared" si="204"/>
        <v/>
      </c>
      <c r="BK444" s="174"/>
      <c r="BL444" s="299" t="e">
        <f t="shared" si="205"/>
        <v>#N/A</v>
      </c>
      <c r="BM444" s="174"/>
    </row>
    <row r="445" spans="1:65" ht="20.25" customHeight="1">
      <c r="B445" s="364">
        <v>171</v>
      </c>
      <c r="C445" s="78">
        <v>2</v>
      </c>
      <c r="D445" s="101" t="s">
        <v>271</v>
      </c>
      <c r="E445" s="101"/>
      <c r="F445" s="101"/>
      <c r="G445" s="101"/>
      <c r="H445" s="101"/>
      <c r="I445" s="101"/>
      <c r="J445" s="101"/>
      <c r="K445" s="24"/>
      <c r="L445" s="102" t="s">
        <v>33</v>
      </c>
      <c r="M445" s="207"/>
      <c r="N445" s="139">
        <f>VLOOKUP($B445,'[1]09-10-11'!$A$4:$EA$400,MATCH(N$2, '[1]09-10-11'!$A$4:$EA$4, 0))</f>
        <v>-4332982</v>
      </c>
      <c r="O445" s="156"/>
      <c r="P445" s="139">
        <f>VLOOKUP($B445,'[1]09-10-11'!$A$4:$EA$400,MATCH(P$2, '[1]09-10-11'!$A$4:$EA$4, 0))</f>
        <v>-13207675</v>
      </c>
      <c r="Q445" s="139"/>
      <c r="R445" s="139">
        <f>VLOOKUP($B445,'[1]09-10-11'!$A$4:$EA$400,MATCH(R$2, '[1]09-10-11'!$A$4:$EA$4, 0))</f>
        <v>-12724427</v>
      </c>
      <c r="S445" s="139"/>
      <c r="T445" s="139" t="e">
        <f>VLOOKUP($B445,'[1]09-10-11'!$A$4:$EA$400,MATCH(T$2, '[1]09-10-11'!$A$4:$EA$4, 0))</f>
        <v>#N/A</v>
      </c>
      <c r="U445" s="139"/>
      <c r="V445" s="139">
        <f>VLOOKUP($B445,'[1]09-10-11'!$A$4:$EA$400,MATCH(V$2, '[1]09-10-11'!$A$4:$EA$4, 0))</f>
        <v>-10506456</v>
      </c>
      <c r="W445" s="139"/>
      <c r="X445" s="139">
        <f>VLOOKUP($B445,'[1]09-10-11'!$A$4:$EA$400,MATCH(X$2, '[1]09-10-11'!$A$4:$EA$4, 0))</f>
        <v>-10297421</v>
      </c>
      <c r="Y445" s="53"/>
      <c r="Z445" s="174">
        <f t="shared" si="186"/>
        <v>209035</v>
      </c>
      <c r="AA445" s="174"/>
      <c r="AB445" s="299">
        <f t="shared" si="187"/>
        <v>-1.9895862125154262E-2</v>
      </c>
      <c r="AC445" s="280"/>
      <c r="AD445" s="174">
        <f t="shared" si="188"/>
        <v>2910254</v>
      </c>
      <c r="AE445" s="174"/>
      <c r="AF445" s="299">
        <f t="shared" si="189"/>
        <v>-0.22034567022583462</v>
      </c>
      <c r="AG445" s="174"/>
      <c r="AH445" s="174">
        <f t="shared" si="190"/>
        <v>-5964439</v>
      </c>
      <c r="AI445" s="174"/>
      <c r="AJ445" s="299">
        <f t="shared" si="191"/>
        <v>1.3765206040551288</v>
      </c>
      <c r="AK445" s="280"/>
      <c r="AL445" s="174">
        <f t="shared" si="192"/>
        <v>2427006</v>
      </c>
      <c r="AM445" s="174"/>
      <c r="AN445" s="299">
        <f t="shared" si="193"/>
        <v>-0.19073597577321166</v>
      </c>
      <c r="AP445" s="139" t="str">
        <f t="shared" si="194"/>
        <v/>
      </c>
      <c r="AQ445" s="174"/>
      <c r="AR445" s="299" t="e">
        <f t="shared" si="195"/>
        <v>#N/A</v>
      </c>
      <c r="AS445" s="174"/>
      <c r="AT445" s="174" t="str">
        <f t="shared" si="196"/>
        <v/>
      </c>
      <c r="AU445" s="174"/>
      <c r="AV445" s="299" t="e">
        <f t="shared" si="197"/>
        <v>#N/A</v>
      </c>
      <c r="AW445" s="174"/>
      <c r="AX445" s="174">
        <f t="shared" si="198"/>
        <v>-6173474</v>
      </c>
      <c r="AY445" s="174"/>
      <c r="AZ445" s="299">
        <f t="shared" si="199"/>
        <v>1.4247633615833162</v>
      </c>
      <c r="BA445" s="174"/>
      <c r="BB445" s="174">
        <f t="shared" si="200"/>
        <v>2701219</v>
      </c>
      <c r="BC445" s="174"/>
      <c r="BD445" s="299">
        <f t="shared" si="201"/>
        <v>-0.20451888769219417</v>
      </c>
      <c r="BE445" s="174"/>
      <c r="BF445" s="174">
        <f t="shared" si="202"/>
        <v>2217971</v>
      </c>
      <c r="BG445" s="174"/>
      <c r="BH445" s="299">
        <f t="shared" si="203"/>
        <v>-0.17430812405147988</v>
      </c>
      <c r="BJ445" s="139" t="str">
        <f t="shared" si="204"/>
        <v/>
      </c>
      <c r="BK445" s="174"/>
      <c r="BL445" s="299" t="e">
        <f t="shared" si="205"/>
        <v>#N/A</v>
      </c>
      <c r="BM445" s="174"/>
    </row>
    <row r="446" spans="1:65" ht="15.75" customHeight="1">
      <c r="B446" s="364">
        <v>172</v>
      </c>
      <c r="C446" s="78">
        <v>3</v>
      </c>
      <c r="D446" s="101" t="s">
        <v>145</v>
      </c>
      <c r="E446" s="101"/>
      <c r="F446" s="101"/>
      <c r="G446" s="101"/>
      <c r="H446" s="101"/>
      <c r="I446" s="101"/>
      <c r="J446" s="101"/>
      <c r="K446" s="24"/>
      <c r="L446" s="102" t="s">
        <v>33</v>
      </c>
      <c r="M446" s="207"/>
      <c r="N446" s="139">
        <f>VLOOKUP($B446,'[1]09-10-11'!$A$4:$EA$400,MATCH(N$2, '[1]09-10-11'!$A$4:$EA$4, 0))</f>
        <v>14353522</v>
      </c>
      <c r="O446" s="123"/>
      <c r="P446" s="139">
        <f>VLOOKUP($B446,'[1]09-10-11'!$A$4:$EA$400,MATCH(P$2, '[1]09-10-11'!$A$4:$EA$4, 0))</f>
        <v>0</v>
      </c>
      <c r="Q446" s="139"/>
      <c r="R446" s="139">
        <f>VLOOKUP($B446,'[1]09-10-11'!$A$4:$EA$400,MATCH(R$2, '[1]09-10-11'!$A$4:$EA$4, 0))</f>
        <v>0</v>
      </c>
      <c r="S446" s="139"/>
      <c r="T446" s="139" t="e">
        <f>VLOOKUP($B446,'[1]09-10-11'!$A$4:$EA$400,MATCH(T$2, '[1]09-10-11'!$A$4:$EA$4, 0))</f>
        <v>#N/A</v>
      </c>
      <c r="U446" s="139"/>
      <c r="V446" s="139">
        <f>VLOOKUP($B446,'[1]09-10-11'!$A$4:$EA$400,MATCH(V$2, '[1]09-10-11'!$A$4:$EA$4, 0))</f>
        <v>0</v>
      </c>
      <c r="W446" s="139"/>
      <c r="X446" s="139">
        <f>VLOOKUP($B446,'[1]09-10-11'!$A$4:$EA$400,MATCH(X$2, '[1]09-10-11'!$A$4:$EA$4, 0))</f>
        <v>0</v>
      </c>
      <c r="Y446" s="53"/>
      <c r="Z446" s="174">
        <f t="shared" si="186"/>
        <v>0</v>
      </c>
      <c r="AA446" s="174"/>
      <c r="AB446" s="299" t="str">
        <f t="shared" si="187"/>
        <v>---</v>
      </c>
      <c r="AC446" s="280"/>
      <c r="AD446" s="174">
        <f t="shared" si="188"/>
        <v>0</v>
      </c>
      <c r="AE446" s="174"/>
      <c r="AF446" s="299" t="str">
        <f t="shared" si="189"/>
        <v>---</v>
      </c>
      <c r="AG446" s="174"/>
      <c r="AH446" s="174">
        <f t="shared" si="190"/>
        <v>-14353522</v>
      </c>
      <c r="AI446" s="174"/>
      <c r="AJ446" s="299">
        <f t="shared" si="191"/>
        <v>-1</v>
      </c>
      <c r="AK446" s="280"/>
      <c r="AL446" s="174">
        <f t="shared" si="192"/>
        <v>0</v>
      </c>
      <c r="AM446" s="174"/>
      <c r="AN446" s="299" t="str">
        <f t="shared" si="193"/>
        <v>---</v>
      </c>
      <c r="AP446" s="139" t="str">
        <f t="shared" si="194"/>
        <v/>
      </c>
      <c r="AQ446" s="174"/>
      <c r="AR446" s="299" t="e">
        <f t="shared" si="195"/>
        <v>#N/A</v>
      </c>
      <c r="AS446" s="174"/>
      <c r="AT446" s="174" t="str">
        <f t="shared" si="196"/>
        <v/>
      </c>
      <c r="AU446" s="174"/>
      <c r="AV446" s="299" t="e">
        <f t="shared" si="197"/>
        <v>#N/A</v>
      </c>
      <c r="AW446" s="174"/>
      <c r="AX446" s="174">
        <f t="shared" si="198"/>
        <v>-14353522</v>
      </c>
      <c r="AY446" s="174"/>
      <c r="AZ446" s="299">
        <f t="shared" si="199"/>
        <v>-1</v>
      </c>
      <c r="BA446" s="174"/>
      <c r="BB446" s="174">
        <f t="shared" si="200"/>
        <v>0</v>
      </c>
      <c r="BC446" s="174"/>
      <c r="BD446" s="299" t="str">
        <f t="shared" si="201"/>
        <v>---</v>
      </c>
      <c r="BE446" s="174"/>
      <c r="BF446" s="174">
        <f t="shared" si="202"/>
        <v>0</v>
      </c>
      <c r="BG446" s="174"/>
      <c r="BH446" s="299" t="str">
        <f t="shared" si="203"/>
        <v>---</v>
      </c>
      <c r="BJ446" s="139" t="str">
        <f t="shared" si="204"/>
        <v/>
      </c>
      <c r="BK446" s="174"/>
      <c r="BL446" s="299" t="e">
        <f t="shared" si="205"/>
        <v>#N/A</v>
      </c>
      <c r="BM446" s="174"/>
    </row>
    <row r="447" spans="1:65" ht="15.75" customHeight="1">
      <c r="B447" s="364">
        <v>173</v>
      </c>
      <c r="C447" s="78">
        <v>4</v>
      </c>
      <c r="D447" s="101" t="s">
        <v>147</v>
      </c>
      <c r="E447" s="101"/>
      <c r="F447" s="101"/>
      <c r="G447" s="101"/>
      <c r="H447" s="101"/>
      <c r="I447" s="101"/>
      <c r="J447" s="101"/>
      <c r="K447" s="24"/>
      <c r="L447" s="102" t="s">
        <v>33</v>
      </c>
      <c r="M447" s="207"/>
      <c r="N447" s="139">
        <f>VLOOKUP($B447,'[1]09-10-11'!$A$4:$EA$400,MATCH(N$2, '[1]09-10-11'!$A$4:$EA$4, 0))</f>
        <v>-2024565</v>
      </c>
      <c r="O447" s="123"/>
      <c r="P447" s="139">
        <f>VLOOKUP($B447,'[1]09-10-11'!$A$4:$EA$400,MATCH(P$2, '[1]09-10-11'!$A$4:$EA$4, 0))</f>
        <v>0</v>
      </c>
      <c r="Q447" s="139"/>
      <c r="R447" s="139">
        <f>VLOOKUP($B447,'[1]09-10-11'!$A$4:$EA$400,MATCH(R$2, '[1]09-10-11'!$A$4:$EA$4, 0))</f>
        <v>0</v>
      </c>
      <c r="S447" s="139"/>
      <c r="T447" s="139" t="e">
        <f>VLOOKUP($B447,'[1]09-10-11'!$A$4:$EA$400,MATCH(T$2, '[1]09-10-11'!$A$4:$EA$4, 0))</f>
        <v>#N/A</v>
      </c>
      <c r="U447" s="139"/>
      <c r="V447" s="139">
        <f>VLOOKUP($B447,'[1]09-10-11'!$A$4:$EA$400,MATCH(V$2, '[1]09-10-11'!$A$4:$EA$4, 0))</f>
        <v>0</v>
      </c>
      <c r="W447" s="139"/>
      <c r="X447" s="139">
        <f>VLOOKUP($B447,'[1]09-10-11'!$A$4:$EA$400,MATCH(X$2, '[1]09-10-11'!$A$4:$EA$4, 0))</f>
        <v>0</v>
      </c>
      <c r="Y447" s="53"/>
      <c r="Z447" s="174">
        <f t="shared" si="186"/>
        <v>0</v>
      </c>
      <c r="AA447" s="174"/>
      <c r="AB447" s="299" t="str">
        <f t="shared" si="187"/>
        <v>---</v>
      </c>
      <c r="AC447" s="280"/>
      <c r="AD447" s="174">
        <f t="shared" si="188"/>
        <v>0</v>
      </c>
      <c r="AE447" s="174"/>
      <c r="AF447" s="299" t="str">
        <f t="shared" si="189"/>
        <v>---</v>
      </c>
      <c r="AG447" s="174"/>
      <c r="AH447" s="174">
        <f t="shared" si="190"/>
        <v>2024565</v>
      </c>
      <c r="AI447" s="174"/>
      <c r="AJ447" s="299">
        <f t="shared" si="191"/>
        <v>-1</v>
      </c>
      <c r="AK447" s="280"/>
      <c r="AL447" s="174">
        <f t="shared" si="192"/>
        <v>0</v>
      </c>
      <c r="AM447" s="174"/>
      <c r="AN447" s="299" t="str">
        <f t="shared" si="193"/>
        <v>---</v>
      </c>
      <c r="AP447" s="139" t="str">
        <f t="shared" si="194"/>
        <v/>
      </c>
      <c r="AQ447" s="174"/>
      <c r="AR447" s="299" t="e">
        <f t="shared" si="195"/>
        <v>#N/A</v>
      </c>
      <c r="AS447" s="174"/>
      <c r="AT447" s="174" t="str">
        <f t="shared" si="196"/>
        <v/>
      </c>
      <c r="AU447" s="174"/>
      <c r="AV447" s="299" t="e">
        <f t="shared" si="197"/>
        <v>#N/A</v>
      </c>
      <c r="AW447" s="174"/>
      <c r="AX447" s="174">
        <f t="shared" si="198"/>
        <v>2024565</v>
      </c>
      <c r="AY447" s="174"/>
      <c r="AZ447" s="299">
        <f t="shared" si="199"/>
        <v>-1</v>
      </c>
      <c r="BA447" s="174"/>
      <c r="BB447" s="174">
        <f t="shared" si="200"/>
        <v>0</v>
      </c>
      <c r="BC447" s="174"/>
      <c r="BD447" s="299" t="str">
        <f t="shared" si="201"/>
        <v>---</v>
      </c>
      <c r="BE447" s="174"/>
      <c r="BF447" s="174">
        <f t="shared" si="202"/>
        <v>0</v>
      </c>
      <c r="BG447" s="174"/>
      <c r="BH447" s="299" t="str">
        <f t="shared" si="203"/>
        <v>---</v>
      </c>
      <c r="BJ447" s="139" t="str">
        <f t="shared" si="204"/>
        <v/>
      </c>
      <c r="BK447" s="174"/>
      <c r="BL447" s="299" t="e">
        <f t="shared" si="205"/>
        <v>#N/A</v>
      </c>
      <c r="BM447" s="174"/>
    </row>
    <row r="448" spans="1:65" ht="15.75" customHeight="1">
      <c r="B448" s="364"/>
      <c r="C448" s="78">
        <v>5</v>
      </c>
      <c r="D448" s="101" t="s">
        <v>148</v>
      </c>
      <c r="E448" s="101"/>
      <c r="F448" s="101"/>
      <c r="G448" s="101"/>
      <c r="H448" s="101"/>
      <c r="I448" s="101"/>
      <c r="J448" s="101"/>
      <c r="K448" s="24"/>
      <c r="L448" s="102" t="s">
        <v>33</v>
      </c>
      <c r="M448" s="207"/>
      <c r="N448" s="139">
        <f>+N446+N447</f>
        <v>12328957</v>
      </c>
      <c r="O448" s="45"/>
      <c r="P448" s="139">
        <f>+P446+P447</f>
        <v>0</v>
      </c>
      <c r="Q448" s="139"/>
      <c r="R448" s="139">
        <f>+R446+R447</f>
        <v>0</v>
      </c>
      <c r="S448" s="139"/>
      <c r="T448" s="139" t="e">
        <f>+T446+T447</f>
        <v>#N/A</v>
      </c>
      <c r="U448" s="139"/>
      <c r="V448" s="139">
        <f>+V446+V447</f>
        <v>0</v>
      </c>
      <c r="W448" s="139"/>
      <c r="X448" s="139">
        <f>+X446+X447</f>
        <v>0</v>
      </c>
      <c r="Y448" s="53"/>
      <c r="Z448" s="174">
        <f t="shared" si="186"/>
        <v>0</v>
      </c>
      <c r="AA448" s="174"/>
      <c r="AB448" s="299" t="str">
        <f t="shared" si="187"/>
        <v>---</v>
      </c>
      <c r="AC448" s="280"/>
      <c r="AD448" s="174">
        <f t="shared" si="188"/>
        <v>0</v>
      </c>
      <c r="AE448" s="174"/>
      <c r="AF448" s="299" t="str">
        <f t="shared" si="189"/>
        <v>---</v>
      </c>
      <c r="AG448" s="174"/>
      <c r="AH448" s="174">
        <f t="shared" si="190"/>
        <v>-12328957</v>
      </c>
      <c r="AI448" s="174"/>
      <c r="AJ448" s="299">
        <f t="shared" si="191"/>
        <v>-1</v>
      </c>
      <c r="AK448" s="280"/>
      <c r="AL448" s="174">
        <f t="shared" si="192"/>
        <v>0</v>
      </c>
      <c r="AM448" s="174"/>
      <c r="AN448" s="299" t="str">
        <f t="shared" si="193"/>
        <v>---</v>
      </c>
      <c r="AP448" s="139" t="str">
        <f t="shared" si="194"/>
        <v/>
      </c>
      <c r="AQ448" s="174"/>
      <c r="AR448" s="299" t="e">
        <f t="shared" si="195"/>
        <v>#N/A</v>
      </c>
      <c r="AS448" s="174"/>
      <c r="AT448" s="174" t="str">
        <f t="shared" si="196"/>
        <v/>
      </c>
      <c r="AU448" s="174"/>
      <c r="AV448" s="299" t="e">
        <f t="shared" si="197"/>
        <v>#N/A</v>
      </c>
      <c r="AW448" s="174"/>
      <c r="AX448" s="174">
        <f t="shared" si="198"/>
        <v>-12328957</v>
      </c>
      <c r="AY448" s="174"/>
      <c r="AZ448" s="299">
        <f t="shared" si="199"/>
        <v>-1</v>
      </c>
      <c r="BA448" s="174"/>
      <c r="BB448" s="174">
        <f t="shared" si="200"/>
        <v>0</v>
      </c>
      <c r="BC448" s="174"/>
      <c r="BD448" s="299" t="str">
        <f t="shared" si="201"/>
        <v>---</v>
      </c>
      <c r="BE448" s="174"/>
      <c r="BF448" s="174">
        <f t="shared" si="202"/>
        <v>0</v>
      </c>
      <c r="BG448" s="174"/>
      <c r="BH448" s="299" t="str">
        <f t="shared" si="203"/>
        <v>---</v>
      </c>
      <c r="BJ448" s="139" t="str">
        <f t="shared" si="204"/>
        <v/>
      </c>
      <c r="BK448" s="174"/>
      <c r="BL448" s="299" t="e">
        <f t="shared" si="205"/>
        <v>#N/A</v>
      </c>
      <c r="BM448" s="174"/>
    </row>
    <row r="449" spans="2:65" ht="18" customHeight="1">
      <c r="B449" s="364">
        <v>175</v>
      </c>
      <c r="C449" s="78">
        <v>6</v>
      </c>
      <c r="D449" s="101" t="s">
        <v>304</v>
      </c>
      <c r="E449" s="101"/>
      <c r="F449" s="101"/>
      <c r="G449" s="101"/>
      <c r="H449" s="101"/>
      <c r="I449" s="101"/>
      <c r="J449" s="101"/>
      <c r="K449" s="24"/>
      <c r="L449" s="102" t="s">
        <v>33</v>
      </c>
      <c r="M449" s="207"/>
      <c r="N449" s="139">
        <f>VLOOKUP($B449,'[1]09-10-11'!$A$4:$EA$400,MATCH(N$2, '[1]09-10-11'!$A$4:$EA$4, 0))</f>
        <v>9307220</v>
      </c>
      <c r="O449" s="57"/>
      <c r="P449" s="139">
        <v>0</v>
      </c>
      <c r="Q449" s="139"/>
      <c r="R449" s="139">
        <v>0</v>
      </c>
      <c r="S449" s="139"/>
      <c r="T449" s="139">
        <v>0</v>
      </c>
      <c r="U449" s="139"/>
      <c r="V449" s="139">
        <v>0</v>
      </c>
      <c r="W449" s="139"/>
      <c r="X449" s="139">
        <v>0</v>
      </c>
      <c r="Y449" s="53"/>
      <c r="Z449" s="174">
        <f t="shared" si="186"/>
        <v>0</v>
      </c>
      <c r="AA449" s="174"/>
      <c r="AB449" s="299" t="str">
        <f t="shared" si="187"/>
        <v>---</v>
      </c>
      <c r="AC449" s="280"/>
      <c r="AD449" s="174">
        <f t="shared" si="188"/>
        <v>0</v>
      </c>
      <c r="AE449" s="174"/>
      <c r="AF449" s="299" t="str">
        <f t="shared" si="189"/>
        <v>---</v>
      </c>
      <c r="AG449" s="174"/>
      <c r="AH449" s="174">
        <f t="shared" si="190"/>
        <v>-9307220</v>
      </c>
      <c r="AI449" s="174"/>
      <c r="AJ449" s="299">
        <f t="shared" si="191"/>
        <v>-1</v>
      </c>
      <c r="AK449" s="280"/>
      <c r="AL449" s="174">
        <f t="shared" si="192"/>
        <v>0</v>
      </c>
      <c r="AM449" s="174"/>
      <c r="AN449" s="299" t="str">
        <f t="shared" si="193"/>
        <v>---</v>
      </c>
      <c r="AP449" s="139">
        <f t="shared" si="194"/>
        <v>0</v>
      </c>
      <c r="AQ449" s="174"/>
      <c r="AR449" s="299" t="str">
        <f t="shared" si="195"/>
        <v>---</v>
      </c>
      <c r="AS449" s="174"/>
      <c r="AT449" s="174">
        <f t="shared" si="196"/>
        <v>0</v>
      </c>
      <c r="AU449" s="174"/>
      <c r="AV449" s="299" t="str">
        <f t="shared" si="197"/>
        <v>---</v>
      </c>
      <c r="AW449" s="174"/>
      <c r="AX449" s="174">
        <f t="shared" si="198"/>
        <v>-9307220</v>
      </c>
      <c r="AY449" s="174"/>
      <c r="AZ449" s="299">
        <f t="shared" si="199"/>
        <v>-1</v>
      </c>
      <c r="BA449" s="174"/>
      <c r="BB449" s="174">
        <f t="shared" si="200"/>
        <v>0</v>
      </c>
      <c r="BC449" s="174"/>
      <c r="BD449" s="299" t="str">
        <f t="shared" si="201"/>
        <v>---</v>
      </c>
      <c r="BE449" s="174"/>
      <c r="BF449" s="174">
        <f t="shared" si="202"/>
        <v>0</v>
      </c>
      <c r="BG449" s="174"/>
      <c r="BH449" s="299" t="str">
        <f t="shared" si="203"/>
        <v>---</v>
      </c>
      <c r="BJ449" s="139">
        <f t="shared" si="204"/>
        <v>0</v>
      </c>
      <c r="BK449" s="174"/>
      <c r="BL449" s="299" t="str">
        <f t="shared" si="205"/>
        <v>---</v>
      </c>
      <c r="BM449" s="174"/>
    </row>
    <row r="450" spans="2:65" ht="18.75" customHeight="1">
      <c r="B450" s="364">
        <v>176</v>
      </c>
      <c r="C450" s="78">
        <v>7</v>
      </c>
      <c r="D450" s="101" t="s">
        <v>333</v>
      </c>
      <c r="E450" s="101"/>
      <c r="F450" s="101"/>
      <c r="G450" s="101"/>
      <c r="H450" s="101"/>
      <c r="I450" s="101"/>
      <c r="J450" s="101"/>
      <c r="K450" s="24"/>
      <c r="L450" s="102" t="s">
        <v>33</v>
      </c>
      <c r="M450" s="207"/>
      <c r="N450" s="139">
        <f>VLOOKUP($B450,'[1]09-10-11'!$A$4:$EA$400,MATCH(N$2, '[1]09-10-11'!$A$4:$EA$4, 0))</f>
        <v>0</v>
      </c>
      <c r="O450" s="45"/>
      <c r="P450" s="139">
        <f>VLOOKUP($B450,'[1]09-10-11'!$A$4:$EA$400,MATCH(P$2, '[1]09-10-11'!$A$4:$EA$4, 0))</f>
        <v>-804088</v>
      </c>
      <c r="Q450" s="139"/>
      <c r="R450" s="139">
        <f>VLOOKUP($B450,'[1]09-10-11'!$A$4:$EA$400,MATCH(R$2, '[1]09-10-11'!$A$4:$EA$4, 0))</f>
        <v>0</v>
      </c>
      <c r="S450" s="139"/>
      <c r="T450" s="139" t="e">
        <f>VLOOKUP($B450,'[1]09-10-11'!$A$4:$EA$400,MATCH(T$2, '[1]09-10-11'!$A$4:$EA$4, 0))</f>
        <v>#N/A</v>
      </c>
      <c r="U450" s="139"/>
      <c r="V450" s="139">
        <f>VLOOKUP($B450,'[1]09-10-11'!$A$4:$EA$400,MATCH(V$2, '[1]09-10-11'!$A$4:$EA$4, 0))</f>
        <v>0</v>
      </c>
      <c r="W450" s="139"/>
      <c r="X450" s="139">
        <f>VLOOKUP($B450,'[1]09-10-11'!$A$4:$EA$400,MATCH(X$2, '[1]09-10-11'!$A$4:$EA$4, 0))</f>
        <v>0</v>
      </c>
      <c r="Y450" s="53"/>
      <c r="Z450" s="174">
        <f t="shared" si="186"/>
        <v>0</v>
      </c>
      <c r="AA450" s="174"/>
      <c r="AB450" s="299" t="str">
        <f t="shared" si="187"/>
        <v>---</v>
      </c>
      <c r="AC450" s="280"/>
      <c r="AD450" s="174">
        <f t="shared" si="188"/>
        <v>804088</v>
      </c>
      <c r="AE450" s="174"/>
      <c r="AF450" s="299">
        <f t="shared" si="189"/>
        <v>-1</v>
      </c>
      <c r="AG450" s="174"/>
      <c r="AH450" s="174">
        <f t="shared" si="190"/>
        <v>0</v>
      </c>
      <c r="AI450" s="174"/>
      <c r="AJ450" s="299" t="str">
        <f t="shared" si="191"/>
        <v>---</v>
      </c>
      <c r="AK450" s="280"/>
      <c r="AL450" s="174">
        <f t="shared" si="192"/>
        <v>0</v>
      </c>
      <c r="AM450" s="174"/>
      <c r="AN450" s="299" t="str">
        <f t="shared" si="193"/>
        <v>---</v>
      </c>
      <c r="AP450" s="139" t="str">
        <f t="shared" si="194"/>
        <v/>
      </c>
      <c r="AQ450" s="174"/>
      <c r="AR450" s="299" t="e">
        <f t="shared" si="195"/>
        <v>#N/A</v>
      </c>
      <c r="AS450" s="174"/>
      <c r="AT450" s="174" t="str">
        <f t="shared" si="196"/>
        <v/>
      </c>
      <c r="AU450" s="174"/>
      <c r="AV450" s="299" t="e">
        <f t="shared" si="197"/>
        <v>#N/A</v>
      </c>
      <c r="AW450" s="174"/>
      <c r="AX450" s="174">
        <f t="shared" si="198"/>
        <v>0</v>
      </c>
      <c r="AY450" s="174"/>
      <c r="AZ450" s="299" t="str">
        <f t="shared" si="199"/>
        <v>---</v>
      </c>
      <c r="BA450" s="174"/>
      <c r="BB450" s="174">
        <f t="shared" si="200"/>
        <v>804088</v>
      </c>
      <c r="BC450" s="174"/>
      <c r="BD450" s="299">
        <f t="shared" si="201"/>
        <v>-1</v>
      </c>
      <c r="BE450" s="174"/>
      <c r="BF450" s="174">
        <f t="shared" si="202"/>
        <v>0</v>
      </c>
      <c r="BG450" s="174"/>
      <c r="BH450" s="299" t="str">
        <f t="shared" si="203"/>
        <v>---</v>
      </c>
      <c r="BJ450" s="139" t="str">
        <f t="shared" si="204"/>
        <v/>
      </c>
      <c r="BK450" s="174"/>
      <c r="BL450" s="299" t="e">
        <f t="shared" si="205"/>
        <v>#N/A</v>
      </c>
      <c r="BM450" s="174"/>
    </row>
    <row r="451" spans="2:65" ht="15.75" customHeight="1">
      <c r="B451" s="364"/>
      <c r="C451" s="78">
        <v>8</v>
      </c>
      <c r="D451" s="101" t="s">
        <v>150</v>
      </c>
      <c r="E451" s="101"/>
      <c r="F451" s="101"/>
      <c r="G451" s="101"/>
      <c r="H451" s="101"/>
      <c r="I451" s="101"/>
      <c r="J451" s="101"/>
      <c r="K451" s="24"/>
      <c r="L451" s="102" t="s">
        <v>33</v>
      </c>
      <c r="M451" s="207"/>
      <c r="N451" s="141">
        <f>+N449+N450</f>
        <v>9307220</v>
      </c>
      <c r="O451" s="45"/>
      <c r="P451" s="141">
        <f>+P449+P450</f>
        <v>-804088</v>
      </c>
      <c r="Q451" s="141"/>
      <c r="R451" s="141">
        <f>+R449+R450</f>
        <v>0</v>
      </c>
      <c r="S451" s="141"/>
      <c r="T451" s="141" t="e">
        <f>+T449+T450</f>
        <v>#N/A</v>
      </c>
      <c r="U451" s="141"/>
      <c r="V451" s="141">
        <f>+V449+V450</f>
        <v>0</v>
      </c>
      <c r="W451" s="141"/>
      <c r="X451" s="141">
        <f>+X449+X450</f>
        <v>0</v>
      </c>
      <c r="Y451" s="53"/>
      <c r="Z451" s="283">
        <f t="shared" si="186"/>
        <v>0</v>
      </c>
      <c r="AA451" s="283"/>
      <c r="AB451" s="300" t="str">
        <f t="shared" si="187"/>
        <v>---</v>
      </c>
      <c r="AC451" s="281"/>
      <c r="AD451" s="283">
        <f t="shared" si="188"/>
        <v>804088</v>
      </c>
      <c r="AE451" s="283"/>
      <c r="AF451" s="300">
        <f t="shared" si="189"/>
        <v>-1</v>
      </c>
      <c r="AG451" s="284"/>
      <c r="AH451" s="283">
        <f t="shared" si="190"/>
        <v>-9307220</v>
      </c>
      <c r="AI451" s="283"/>
      <c r="AJ451" s="300">
        <f t="shared" si="191"/>
        <v>-1</v>
      </c>
      <c r="AK451" s="281"/>
      <c r="AL451" s="283">
        <f t="shared" si="192"/>
        <v>0</v>
      </c>
      <c r="AM451" s="283"/>
      <c r="AN451" s="300" t="str">
        <f t="shared" si="193"/>
        <v>---</v>
      </c>
      <c r="AP451" s="141" t="str">
        <f t="shared" si="194"/>
        <v/>
      </c>
      <c r="AQ451" s="283"/>
      <c r="AR451" s="300" t="e">
        <f t="shared" si="195"/>
        <v>#N/A</v>
      </c>
      <c r="AS451" s="284"/>
      <c r="AT451" s="283" t="str">
        <f t="shared" si="196"/>
        <v/>
      </c>
      <c r="AU451" s="283"/>
      <c r="AV451" s="300" t="e">
        <f t="shared" si="197"/>
        <v>#N/A</v>
      </c>
      <c r="AW451" s="284"/>
      <c r="AX451" s="283">
        <f t="shared" si="198"/>
        <v>-9307220</v>
      </c>
      <c r="AY451" s="283"/>
      <c r="AZ451" s="300">
        <f t="shared" si="199"/>
        <v>-1</v>
      </c>
      <c r="BA451" s="284"/>
      <c r="BB451" s="283">
        <f t="shared" si="200"/>
        <v>804088</v>
      </c>
      <c r="BC451" s="283"/>
      <c r="BD451" s="300">
        <f t="shared" si="201"/>
        <v>-1</v>
      </c>
      <c r="BE451" s="284"/>
      <c r="BF451" s="283">
        <f t="shared" si="202"/>
        <v>0</v>
      </c>
      <c r="BG451" s="283"/>
      <c r="BH451" s="300" t="str">
        <f t="shared" si="203"/>
        <v>---</v>
      </c>
      <c r="BJ451" s="141" t="str">
        <f t="shared" si="204"/>
        <v/>
      </c>
      <c r="BK451" s="283"/>
      <c r="BL451" s="300" t="e">
        <f t="shared" si="205"/>
        <v>#N/A</v>
      </c>
      <c r="BM451" s="284"/>
    </row>
    <row r="452" spans="2:65">
      <c r="B452" s="364"/>
      <c r="M452" s="207"/>
      <c r="N452" s="207"/>
      <c r="O452" s="134"/>
      <c r="P452" s="207"/>
      <c r="Q452" s="207"/>
      <c r="R452" s="237"/>
      <c r="S452" s="237"/>
      <c r="T452" s="237"/>
      <c r="U452" s="207"/>
      <c r="V452" s="237"/>
      <c r="W452" s="237"/>
      <c r="X452" s="237"/>
      <c r="Y452" s="237"/>
      <c r="Z452" s="174" t="str">
        <f t="shared" si="186"/>
        <v/>
      </c>
      <c r="AA452" s="207"/>
      <c r="AB452" s="299" t="str">
        <f t="shared" si="187"/>
        <v/>
      </c>
      <c r="AC452" s="280"/>
      <c r="AD452" s="174" t="str">
        <f t="shared" si="188"/>
        <v/>
      </c>
      <c r="AE452" s="207"/>
      <c r="AF452" s="299" t="str">
        <f t="shared" si="189"/>
        <v/>
      </c>
      <c r="AG452" s="207"/>
      <c r="AH452" s="174" t="str">
        <f t="shared" si="190"/>
        <v/>
      </c>
      <c r="AI452" s="207"/>
      <c r="AJ452" s="299" t="str">
        <f t="shared" si="191"/>
        <v/>
      </c>
      <c r="AK452" s="280"/>
      <c r="AL452" s="174" t="str">
        <f t="shared" si="192"/>
        <v/>
      </c>
      <c r="AM452" s="207"/>
      <c r="AN452" s="299" t="str">
        <f t="shared" si="193"/>
        <v/>
      </c>
      <c r="AP452" s="139" t="str">
        <f t="shared" si="194"/>
        <v/>
      </c>
      <c r="AQ452" s="207"/>
      <c r="AR452" s="299" t="str">
        <f t="shared" si="195"/>
        <v/>
      </c>
      <c r="AS452" s="207"/>
      <c r="AT452" s="174" t="str">
        <f t="shared" si="196"/>
        <v/>
      </c>
      <c r="AU452" s="207"/>
      <c r="AV452" s="299" t="str">
        <f t="shared" si="197"/>
        <v/>
      </c>
      <c r="AW452" s="207"/>
      <c r="AX452" s="174" t="str">
        <f t="shared" si="198"/>
        <v/>
      </c>
      <c r="AY452" s="207"/>
      <c r="AZ452" s="299" t="str">
        <f t="shared" si="199"/>
        <v/>
      </c>
      <c r="BA452" s="207"/>
      <c r="BB452" s="174" t="str">
        <f t="shared" si="200"/>
        <v/>
      </c>
      <c r="BC452" s="207"/>
      <c r="BD452" s="299" t="str">
        <f t="shared" si="201"/>
        <v/>
      </c>
      <c r="BE452" s="207"/>
      <c r="BF452" s="174" t="str">
        <f t="shared" si="202"/>
        <v/>
      </c>
      <c r="BG452" s="207"/>
      <c r="BH452" s="299" t="str">
        <f t="shared" si="203"/>
        <v/>
      </c>
      <c r="BJ452" s="139" t="str">
        <f t="shared" si="204"/>
        <v/>
      </c>
      <c r="BK452" s="207"/>
      <c r="BL452" s="299" t="str">
        <f t="shared" si="205"/>
        <v/>
      </c>
      <c r="BM452" s="207"/>
    </row>
    <row r="453" spans="2:65" ht="15.75" customHeight="1">
      <c r="B453" s="364"/>
      <c r="C453" s="21"/>
      <c r="D453" s="101"/>
      <c r="E453" s="101"/>
      <c r="F453" s="101"/>
      <c r="G453" s="101"/>
      <c r="H453" s="101" t="s">
        <v>101</v>
      </c>
      <c r="I453" s="101"/>
      <c r="J453" s="101"/>
      <c r="K453" s="104"/>
      <c r="L453" s="102"/>
      <c r="M453" s="207"/>
      <c r="N453" s="139">
        <f>N444+N446+N449</f>
        <v>23660742</v>
      </c>
      <c r="O453" s="123"/>
      <c r="P453" s="139">
        <f>P444+P446+P449</f>
        <v>0</v>
      </c>
      <c r="Q453" s="139"/>
      <c r="R453" s="139">
        <f>R444+R446+R449</f>
        <v>0</v>
      </c>
      <c r="S453" s="139"/>
      <c r="T453" s="139" t="e">
        <f>T444+T446+T449</f>
        <v>#N/A</v>
      </c>
      <c r="U453" s="139"/>
      <c r="V453" s="139">
        <f>V444+V446+V449</f>
        <v>0</v>
      </c>
      <c r="W453" s="139"/>
      <c r="X453" s="139">
        <f>X444+X446+X449</f>
        <v>0</v>
      </c>
      <c r="Y453" s="53"/>
      <c r="Z453" s="174">
        <f t="shared" si="186"/>
        <v>0</v>
      </c>
      <c r="AA453" s="174"/>
      <c r="AB453" s="299" t="str">
        <f t="shared" si="187"/>
        <v>---</v>
      </c>
      <c r="AC453" s="280"/>
      <c r="AD453" s="174">
        <f t="shared" si="188"/>
        <v>0</v>
      </c>
      <c r="AE453" s="174"/>
      <c r="AF453" s="299" t="str">
        <f t="shared" si="189"/>
        <v>---</v>
      </c>
      <c r="AG453" s="174"/>
      <c r="AH453" s="174">
        <f t="shared" si="190"/>
        <v>-23660742</v>
      </c>
      <c r="AI453" s="174"/>
      <c r="AJ453" s="299">
        <f t="shared" si="191"/>
        <v>-1</v>
      </c>
      <c r="AK453" s="280"/>
      <c r="AL453" s="174">
        <f t="shared" si="192"/>
        <v>0</v>
      </c>
      <c r="AM453" s="174"/>
      <c r="AN453" s="299" t="str">
        <f t="shared" si="193"/>
        <v>---</v>
      </c>
      <c r="AP453" s="139" t="str">
        <f t="shared" si="194"/>
        <v/>
      </c>
      <c r="AQ453" s="174"/>
      <c r="AR453" s="299" t="e">
        <f t="shared" si="195"/>
        <v>#N/A</v>
      </c>
      <c r="AS453" s="174"/>
      <c r="AT453" s="174" t="str">
        <f t="shared" si="196"/>
        <v/>
      </c>
      <c r="AU453" s="174"/>
      <c r="AV453" s="299" t="e">
        <f t="shared" si="197"/>
        <v>#N/A</v>
      </c>
      <c r="AW453" s="174"/>
      <c r="AX453" s="174">
        <f t="shared" si="198"/>
        <v>-23660742</v>
      </c>
      <c r="AY453" s="174"/>
      <c r="AZ453" s="299">
        <f t="shared" si="199"/>
        <v>-1</v>
      </c>
      <c r="BA453" s="174"/>
      <c r="BB453" s="174">
        <f t="shared" si="200"/>
        <v>0</v>
      </c>
      <c r="BC453" s="174"/>
      <c r="BD453" s="299" t="str">
        <f t="shared" si="201"/>
        <v>---</v>
      </c>
      <c r="BE453" s="174"/>
      <c r="BF453" s="174">
        <f t="shared" si="202"/>
        <v>0</v>
      </c>
      <c r="BG453" s="174"/>
      <c r="BH453" s="299" t="str">
        <f t="shared" si="203"/>
        <v>---</v>
      </c>
      <c r="BJ453" s="139" t="str">
        <f t="shared" si="204"/>
        <v/>
      </c>
      <c r="BK453" s="174"/>
      <c r="BL453" s="299" t="e">
        <f t="shared" si="205"/>
        <v>#N/A</v>
      </c>
      <c r="BM453" s="174"/>
    </row>
    <row r="454" spans="2:65" ht="15.75" customHeight="1">
      <c r="B454" s="364"/>
      <c r="C454" s="21"/>
      <c r="D454" s="101"/>
      <c r="E454" s="101"/>
      <c r="F454" s="101"/>
      <c r="G454" s="101"/>
      <c r="H454" s="101" t="s">
        <v>149</v>
      </c>
      <c r="I454" s="101"/>
      <c r="J454" s="101"/>
      <c r="K454" s="104"/>
      <c r="L454" s="102"/>
      <c r="M454" s="207"/>
      <c r="N454" s="139">
        <f>+N445+N448+N451</f>
        <v>17303195</v>
      </c>
      <c r="O454" s="123"/>
      <c r="P454" s="139">
        <f>+P445+P448+P451</f>
        <v>-14011763</v>
      </c>
      <c r="Q454" s="139"/>
      <c r="R454" s="139">
        <f>+R445+R448+R451</f>
        <v>-12724427</v>
      </c>
      <c r="S454" s="139"/>
      <c r="T454" s="139" t="e">
        <f>+T445+T448+T451</f>
        <v>#N/A</v>
      </c>
      <c r="U454" s="139"/>
      <c r="V454" s="139">
        <f>+V445+V448+V451</f>
        <v>-10506456</v>
      </c>
      <c r="W454" s="139"/>
      <c r="X454" s="139">
        <f>+X445+X448+X451</f>
        <v>-10297421</v>
      </c>
      <c r="Y454" s="53"/>
      <c r="Z454" s="174">
        <f t="shared" si="186"/>
        <v>209035</v>
      </c>
      <c r="AA454" s="174"/>
      <c r="AB454" s="299">
        <f t="shared" si="187"/>
        <v>-1.9895862125154262E-2</v>
      </c>
      <c r="AC454" s="280"/>
      <c r="AD454" s="174">
        <f t="shared" si="188"/>
        <v>3714342</v>
      </c>
      <c r="AE454" s="174"/>
      <c r="AF454" s="299">
        <f t="shared" si="189"/>
        <v>-0.26508741262609137</v>
      </c>
      <c r="AG454" s="174"/>
      <c r="AH454" s="174">
        <f t="shared" si="190"/>
        <v>-27600616</v>
      </c>
      <c r="AI454" s="174"/>
      <c r="AJ454" s="299">
        <f t="shared" si="191"/>
        <v>-1.5951167400009072</v>
      </c>
      <c r="AK454" s="280"/>
      <c r="AL454" s="174">
        <f t="shared" si="192"/>
        <v>2427006</v>
      </c>
      <c r="AM454" s="174"/>
      <c r="AN454" s="299">
        <f t="shared" si="193"/>
        <v>-0.19073597577321166</v>
      </c>
      <c r="AP454" s="139" t="str">
        <f t="shared" si="194"/>
        <v/>
      </c>
      <c r="AQ454" s="174"/>
      <c r="AR454" s="299" t="e">
        <f t="shared" si="195"/>
        <v>#N/A</v>
      </c>
      <c r="AS454" s="174"/>
      <c r="AT454" s="174" t="str">
        <f t="shared" si="196"/>
        <v/>
      </c>
      <c r="AU454" s="174"/>
      <c r="AV454" s="299" t="e">
        <f t="shared" si="197"/>
        <v>#N/A</v>
      </c>
      <c r="AW454" s="174"/>
      <c r="AX454" s="174">
        <f t="shared" si="198"/>
        <v>-27809651</v>
      </c>
      <c r="AY454" s="174"/>
      <c r="AZ454" s="299">
        <f t="shared" si="199"/>
        <v>-1.6071974568858525</v>
      </c>
      <c r="BA454" s="174"/>
      <c r="BB454" s="174">
        <f t="shared" si="200"/>
        <v>3505307</v>
      </c>
      <c r="BC454" s="174"/>
      <c r="BD454" s="299">
        <f t="shared" si="201"/>
        <v>-0.25016887596514448</v>
      </c>
      <c r="BE454" s="174"/>
      <c r="BF454" s="174">
        <f t="shared" si="202"/>
        <v>2217971</v>
      </c>
      <c r="BG454" s="174"/>
      <c r="BH454" s="299">
        <f t="shared" si="203"/>
        <v>-0.17430812405147988</v>
      </c>
      <c r="BJ454" s="139" t="str">
        <f t="shared" si="204"/>
        <v/>
      </c>
      <c r="BK454" s="174"/>
      <c r="BL454" s="299" t="e">
        <f t="shared" si="205"/>
        <v>#N/A</v>
      </c>
      <c r="BM454" s="174"/>
    </row>
    <row r="455" spans="2:65" ht="15.75" customHeight="1">
      <c r="B455" s="364"/>
      <c r="C455" s="21"/>
      <c r="D455" s="101"/>
      <c r="E455" s="101"/>
      <c r="F455" s="101"/>
      <c r="G455" s="101"/>
      <c r="H455" s="101"/>
      <c r="I455" s="101"/>
      <c r="J455" s="101"/>
      <c r="K455" s="24"/>
      <c r="L455" s="102"/>
      <c r="M455" s="207"/>
      <c r="N455" s="138"/>
      <c r="O455" s="142"/>
      <c r="P455" s="138"/>
      <c r="Q455" s="138"/>
      <c r="R455" s="139"/>
      <c r="S455" s="139"/>
      <c r="T455" s="139"/>
      <c r="U455" s="138"/>
      <c r="V455" s="139"/>
      <c r="W455" s="139"/>
      <c r="X455" s="139"/>
      <c r="Y455" s="53"/>
      <c r="Z455" s="174" t="str">
        <f t="shared" si="186"/>
        <v/>
      </c>
      <c r="AA455" s="175"/>
      <c r="AB455" s="299" t="str">
        <f t="shared" si="187"/>
        <v/>
      </c>
      <c r="AC455" s="280"/>
      <c r="AD455" s="174" t="str">
        <f t="shared" si="188"/>
        <v/>
      </c>
      <c r="AE455" s="175"/>
      <c r="AF455" s="299" t="str">
        <f t="shared" si="189"/>
        <v/>
      </c>
      <c r="AG455" s="175"/>
      <c r="AH455" s="174" t="str">
        <f t="shared" si="190"/>
        <v/>
      </c>
      <c r="AI455" s="175"/>
      <c r="AJ455" s="299" t="str">
        <f t="shared" si="191"/>
        <v/>
      </c>
      <c r="AK455" s="280"/>
      <c r="AL455" s="174" t="str">
        <f t="shared" si="192"/>
        <v/>
      </c>
      <c r="AM455" s="175"/>
      <c r="AN455" s="299" t="str">
        <f t="shared" si="193"/>
        <v/>
      </c>
      <c r="AP455" s="139" t="str">
        <f t="shared" si="194"/>
        <v/>
      </c>
      <c r="AQ455" s="175"/>
      <c r="AR455" s="299" t="str">
        <f t="shared" si="195"/>
        <v/>
      </c>
      <c r="AS455" s="175"/>
      <c r="AT455" s="174" t="str">
        <f t="shared" si="196"/>
        <v/>
      </c>
      <c r="AU455" s="175"/>
      <c r="AV455" s="299" t="str">
        <f t="shared" si="197"/>
        <v/>
      </c>
      <c r="AW455" s="175"/>
      <c r="AX455" s="174" t="str">
        <f t="shared" si="198"/>
        <v/>
      </c>
      <c r="AY455" s="175"/>
      <c r="AZ455" s="299" t="str">
        <f t="shared" si="199"/>
        <v/>
      </c>
      <c r="BA455" s="175"/>
      <c r="BB455" s="174" t="str">
        <f t="shared" si="200"/>
        <v/>
      </c>
      <c r="BC455" s="175"/>
      <c r="BD455" s="299" t="str">
        <f t="shared" si="201"/>
        <v/>
      </c>
      <c r="BE455" s="175"/>
      <c r="BF455" s="174" t="str">
        <f t="shared" si="202"/>
        <v/>
      </c>
      <c r="BG455" s="175"/>
      <c r="BH455" s="299" t="str">
        <f t="shared" si="203"/>
        <v/>
      </c>
      <c r="BJ455" s="139" t="str">
        <f t="shared" si="204"/>
        <v/>
      </c>
      <c r="BK455" s="175"/>
      <c r="BL455" s="299" t="str">
        <f t="shared" si="205"/>
        <v/>
      </c>
      <c r="BM455" s="175"/>
    </row>
    <row r="456" spans="2:65" ht="15.75" customHeight="1">
      <c r="B456" s="364"/>
      <c r="C456" s="21" t="s">
        <v>54</v>
      </c>
      <c r="D456" s="101" t="s">
        <v>102</v>
      </c>
      <c r="E456" s="101"/>
      <c r="F456" s="101"/>
      <c r="G456" s="101"/>
      <c r="H456" s="101"/>
      <c r="I456" s="101"/>
      <c r="J456" s="101"/>
      <c r="K456" s="24"/>
      <c r="L456" s="102"/>
      <c r="M456" s="207"/>
      <c r="N456" s="138"/>
      <c r="O456" s="142"/>
      <c r="P456" s="138"/>
      <c r="Q456" s="138"/>
      <c r="R456" s="139"/>
      <c r="S456" s="139"/>
      <c r="T456" s="139"/>
      <c r="U456" s="138"/>
      <c r="V456" s="139"/>
      <c r="W456" s="139"/>
      <c r="X456" s="139"/>
      <c r="Y456" s="53"/>
      <c r="Z456" s="174" t="str">
        <f t="shared" si="186"/>
        <v/>
      </c>
      <c r="AA456" s="175"/>
      <c r="AB456" s="299" t="str">
        <f t="shared" si="187"/>
        <v/>
      </c>
      <c r="AC456" s="280"/>
      <c r="AD456" s="174" t="str">
        <f t="shared" si="188"/>
        <v/>
      </c>
      <c r="AE456" s="175"/>
      <c r="AF456" s="299" t="str">
        <f t="shared" si="189"/>
        <v/>
      </c>
      <c r="AG456" s="175"/>
      <c r="AH456" s="174" t="str">
        <f t="shared" si="190"/>
        <v/>
      </c>
      <c r="AI456" s="175"/>
      <c r="AJ456" s="299" t="str">
        <f t="shared" si="191"/>
        <v/>
      </c>
      <c r="AK456" s="280"/>
      <c r="AL456" s="174" t="str">
        <f t="shared" si="192"/>
        <v/>
      </c>
      <c r="AM456" s="175"/>
      <c r="AN456" s="299" t="str">
        <f t="shared" si="193"/>
        <v/>
      </c>
      <c r="AP456" s="139" t="str">
        <f t="shared" si="194"/>
        <v/>
      </c>
      <c r="AQ456" s="175"/>
      <c r="AR456" s="299" t="str">
        <f t="shared" si="195"/>
        <v/>
      </c>
      <c r="AS456" s="175"/>
      <c r="AT456" s="174" t="str">
        <f t="shared" si="196"/>
        <v/>
      </c>
      <c r="AU456" s="175"/>
      <c r="AV456" s="299" t="str">
        <f t="shared" si="197"/>
        <v/>
      </c>
      <c r="AW456" s="175"/>
      <c r="AX456" s="174" t="str">
        <f t="shared" si="198"/>
        <v/>
      </c>
      <c r="AY456" s="175"/>
      <c r="AZ456" s="299" t="str">
        <f t="shared" si="199"/>
        <v/>
      </c>
      <c r="BA456" s="175"/>
      <c r="BB456" s="174" t="str">
        <f t="shared" si="200"/>
        <v/>
      </c>
      <c r="BC456" s="175"/>
      <c r="BD456" s="299" t="str">
        <f t="shared" si="201"/>
        <v/>
      </c>
      <c r="BE456" s="175"/>
      <c r="BF456" s="174" t="str">
        <f t="shared" si="202"/>
        <v/>
      </c>
      <c r="BG456" s="175"/>
      <c r="BH456" s="299" t="str">
        <f t="shared" si="203"/>
        <v/>
      </c>
      <c r="BJ456" s="139" t="str">
        <f t="shared" si="204"/>
        <v/>
      </c>
      <c r="BK456" s="175"/>
      <c r="BL456" s="299" t="str">
        <f t="shared" si="205"/>
        <v/>
      </c>
      <c r="BM456" s="175"/>
    </row>
    <row r="457" spans="2:65" ht="15.75" customHeight="1">
      <c r="B457" s="364"/>
      <c r="C457" s="101"/>
      <c r="D457" s="22" t="s">
        <v>38</v>
      </c>
      <c r="E457" s="101" t="s">
        <v>5</v>
      </c>
      <c r="F457" s="101"/>
      <c r="G457" s="101"/>
      <c r="H457" s="101"/>
      <c r="I457" s="101"/>
      <c r="J457" s="101"/>
      <c r="K457" s="24"/>
      <c r="L457" s="102" t="s">
        <v>33</v>
      </c>
      <c r="M457" s="207"/>
      <c r="N457" s="173"/>
      <c r="O457" s="123"/>
      <c r="P457" s="173"/>
      <c r="Q457" s="173"/>
      <c r="R457" s="172"/>
      <c r="S457" s="172"/>
      <c r="T457" s="172"/>
      <c r="U457" s="173"/>
      <c r="V457" s="172"/>
      <c r="W457" s="172"/>
      <c r="X457" s="172"/>
      <c r="Y457" s="401"/>
      <c r="Z457" s="174" t="str">
        <f t="shared" si="186"/>
        <v/>
      </c>
      <c r="AA457" s="289"/>
      <c r="AB457" s="299" t="str">
        <f t="shared" si="187"/>
        <v/>
      </c>
      <c r="AC457" s="280"/>
      <c r="AD457" s="174" t="str">
        <f t="shared" si="188"/>
        <v/>
      </c>
      <c r="AE457" s="289"/>
      <c r="AF457" s="299" t="str">
        <f t="shared" si="189"/>
        <v/>
      </c>
      <c r="AG457" s="289"/>
      <c r="AH457" s="174" t="str">
        <f t="shared" si="190"/>
        <v/>
      </c>
      <c r="AI457" s="289"/>
      <c r="AJ457" s="299" t="str">
        <f t="shared" si="191"/>
        <v/>
      </c>
      <c r="AK457" s="280"/>
      <c r="AL457" s="174" t="str">
        <f t="shared" si="192"/>
        <v/>
      </c>
      <c r="AM457" s="289"/>
      <c r="AN457" s="299" t="str">
        <f t="shared" si="193"/>
        <v/>
      </c>
      <c r="AP457" s="139" t="str">
        <f t="shared" si="194"/>
        <v/>
      </c>
      <c r="AQ457" s="289"/>
      <c r="AR457" s="299" t="str">
        <f t="shared" si="195"/>
        <v/>
      </c>
      <c r="AS457" s="289"/>
      <c r="AT457" s="174" t="str">
        <f t="shared" si="196"/>
        <v/>
      </c>
      <c r="AU457" s="289"/>
      <c r="AV457" s="299" t="str">
        <f t="shared" si="197"/>
        <v/>
      </c>
      <c r="AW457" s="289"/>
      <c r="AX457" s="174" t="str">
        <f t="shared" si="198"/>
        <v/>
      </c>
      <c r="AY457" s="289"/>
      <c r="AZ457" s="299" t="str">
        <f t="shared" si="199"/>
        <v/>
      </c>
      <c r="BA457" s="289"/>
      <c r="BB457" s="174" t="str">
        <f t="shared" si="200"/>
        <v/>
      </c>
      <c r="BC457" s="289"/>
      <c r="BD457" s="299" t="str">
        <f t="shared" si="201"/>
        <v/>
      </c>
      <c r="BE457" s="289"/>
      <c r="BF457" s="174" t="str">
        <f t="shared" si="202"/>
        <v/>
      </c>
      <c r="BG457" s="289"/>
      <c r="BH457" s="299" t="str">
        <f t="shared" si="203"/>
        <v/>
      </c>
      <c r="BJ457" s="139" t="str">
        <f t="shared" si="204"/>
        <v/>
      </c>
      <c r="BK457" s="289"/>
      <c r="BL457" s="299" t="str">
        <f t="shared" si="205"/>
        <v/>
      </c>
      <c r="BM457" s="289"/>
    </row>
    <row r="458" spans="2:65" ht="15.75" customHeight="1">
      <c r="B458" s="364"/>
      <c r="C458" s="21"/>
      <c r="D458" s="22" t="s">
        <v>13</v>
      </c>
      <c r="E458" s="101" t="s">
        <v>138</v>
      </c>
      <c r="F458" s="101"/>
      <c r="G458" s="101"/>
      <c r="H458" s="101"/>
      <c r="I458" s="101"/>
      <c r="J458" s="101"/>
      <c r="K458" s="24"/>
      <c r="L458" s="102" t="s">
        <v>33</v>
      </c>
      <c r="M458" s="207"/>
      <c r="N458" s="173"/>
      <c r="O458" s="123"/>
      <c r="P458" s="173"/>
      <c r="Q458" s="173"/>
      <c r="R458" s="172"/>
      <c r="S458" s="172"/>
      <c r="T458" s="172"/>
      <c r="U458" s="173"/>
      <c r="V458" s="172"/>
      <c r="W458" s="172"/>
      <c r="X458" s="172"/>
      <c r="Y458" s="401"/>
      <c r="Z458" s="174" t="str">
        <f t="shared" si="186"/>
        <v/>
      </c>
      <c r="AA458" s="289"/>
      <c r="AB458" s="299" t="str">
        <f t="shared" si="187"/>
        <v/>
      </c>
      <c r="AC458" s="280"/>
      <c r="AD458" s="174" t="str">
        <f t="shared" si="188"/>
        <v/>
      </c>
      <c r="AE458" s="289"/>
      <c r="AF458" s="299" t="str">
        <f t="shared" si="189"/>
        <v/>
      </c>
      <c r="AG458" s="289"/>
      <c r="AH458" s="174" t="str">
        <f t="shared" si="190"/>
        <v/>
      </c>
      <c r="AI458" s="289"/>
      <c r="AJ458" s="299" t="str">
        <f t="shared" si="191"/>
        <v/>
      </c>
      <c r="AK458" s="280"/>
      <c r="AL458" s="174" t="str">
        <f t="shared" si="192"/>
        <v/>
      </c>
      <c r="AM458" s="289"/>
      <c r="AN458" s="299" t="str">
        <f t="shared" si="193"/>
        <v/>
      </c>
      <c r="AP458" s="139" t="str">
        <f t="shared" si="194"/>
        <v/>
      </c>
      <c r="AQ458" s="289"/>
      <c r="AR458" s="299" t="str">
        <f t="shared" si="195"/>
        <v/>
      </c>
      <c r="AS458" s="289"/>
      <c r="AT458" s="174" t="str">
        <f t="shared" si="196"/>
        <v/>
      </c>
      <c r="AU458" s="289"/>
      <c r="AV458" s="299" t="str">
        <f t="shared" si="197"/>
        <v/>
      </c>
      <c r="AW458" s="289"/>
      <c r="AX458" s="174" t="str">
        <f t="shared" si="198"/>
        <v/>
      </c>
      <c r="AY458" s="289"/>
      <c r="AZ458" s="299" t="str">
        <f t="shared" si="199"/>
        <v/>
      </c>
      <c r="BA458" s="289"/>
      <c r="BB458" s="174" t="str">
        <f t="shared" si="200"/>
        <v/>
      </c>
      <c r="BC458" s="289"/>
      <c r="BD458" s="299" t="str">
        <f t="shared" si="201"/>
        <v/>
      </c>
      <c r="BE458" s="289"/>
      <c r="BF458" s="174" t="str">
        <f t="shared" si="202"/>
        <v/>
      </c>
      <c r="BG458" s="289"/>
      <c r="BH458" s="299" t="str">
        <f t="shared" si="203"/>
        <v/>
      </c>
      <c r="BJ458" s="139" t="str">
        <f t="shared" si="204"/>
        <v/>
      </c>
      <c r="BK458" s="289"/>
      <c r="BL458" s="299" t="str">
        <f t="shared" si="205"/>
        <v/>
      </c>
      <c r="BM458" s="289"/>
    </row>
    <row r="459" spans="2:65" ht="15.75" customHeight="1">
      <c r="B459" s="364"/>
      <c r="C459" s="21"/>
      <c r="D459" s="101"/>
      <c r="E459" s="101"/>
      <c r="F459" s="101"/>
      <c r="G459" s="101"/>
      <c r="H459" s="101"/>
      <c r="I459" s="101"/>
      <c r="J459" s="101"/>
      <c r="K459" s="24"/>
      <c r="L459" s="102"/>
      <c r="M459" s="207"/>
      <c r="N459" s="138"/>
      <c r="O459" s="142"/>
      <c r="P459" s="138"/>
      <c r="Q459" s="138"/>
      <c r="R459" s="139"/>
      <c r="S459" s="139"/>
      <c r="T459" s="139"/>
      <c r="U459" s="138"/>
      <c r="V459" s="139"/>
      <c r="W459" s="139"/>
      <c r="X459" s="139"/>
      <c r="Y459" s="53"/>
      <c r="Z459" s="174" t="str">
        <f t="shared" si="186"/>
        <v/>
      </c>
      <c r="AA459" s="175"/>
      <c r="AB459" s="299" t="str">
        <f t="shared" si="187"/>
        <v/>
      </c>
      <c r="AC459" s="280"/>
      <c r="AD459" s="174" t="str">
        <f t="shared" si="188"/>
        <v/>
      </c>
      <c r="AE459" s="175"/>
      <c r="AF459" s="299" t="str">
        <f t="shared" si="189"/>
        <v/>
      </c>
      <c r="AG459" s="175"/>
      <c r="AH459" s="174" t="str">
        <f t="shared" si="190"/>
        <v/>
      </c>
      <c r="AI459" s="175"/>
      <c r="AJ459" s="299" t="str">
        <f t="shared" si="191"/>
        <v/>
      </c>
      <c r="AK459" s="280"/>
      <c r="AL459" s="174" t="str">
        <f t="shared" si="192"/>
        <v/>
      </c>
      <c r="AM459" s="175"/>
      <c r="AN459" s="299" t="str">
        <f t="shared" si="193"/>
        <v/>
      </c>
      <c r="AP459" s="139" t="str">
        <f t="shared" si="194"/>
        <v/>
      </c>
      <c r="AQ459" s="175"/>
      <c r="AR459" s="299" t="str">
        <f t="shared" si="195"/>
        <v/>
      </c>
      <c r="AS459" s="175"/>
      <c r="AT459" s="174" t="str">
        <f t="shared" si="196"/>
        <v/>
      </c>
      <c r="AU459" s="175"/>
      <c r="AV459" s="299" t="str">
        <f t="shared" si="197"/>
        <v/>
      </c>
      <c r="AW459" s="175"/>
      <c r="AX459" s="174" t="str">
        <f t="shared" si="198"/>
        <v/>
      </c>
      <c r="AY459" s="175"/>
      <c r="AZ459" s="299" t="str">
        <f t="shared" si="199"/>
        <v/>
      </c>
      <c r="BA459" s="175"/>
      <c r="BB459" s="174" t="str">
        <f t="shared" si="200"/>
        <v/>
      </c>
      <c r="BC459" s="175"/>
      <c r="BD459" s="299" t="str">
        <f t="shared" si="201"/>
        <v/>
      </c>
      <c r="BE459" s="175"/>
      <c r="BF459" s="174" t="str">
        <f t="shared" si="202"/>
        <v/>
      </c>
      <c r="BG459" s="175"/>
      <c r="BH459" s="299" t="str">
        <f t="shared" si="203"/>
        <v/>
      </c>
      <c r="BJ459" s="139" t="str">
        <f t="shared" si="204"/>
        <v/>
      </c>
      <c r="BK459" s="175"/>
      <c r="BL459" s="299" t="str">
        <f t="shared" si="205"/>
        <v/>
      </c>
      <c r="BM459" s="175"/>
    </row>
    <row r="460" spans="2:65" ht="15.75" customHeight="1">
      <c r="B460" s="364"/>
      <c r="C460" s="21"/>
      <c r="D460" s="101"/>
      <c r="E460" s="101"/>
      <c r="F460" s="101"/>
      <c r="G460" s="101"/>
      <c r="H460" s="101" t="s">
        <v>39</v>
      </c>
      <c r="I460" s="101"/>
      <c r="J460" s="101"/>
      <c r="K460" s="24"/>
      <c r="L460" s="102"/>
      <c r="M460" s="207"/>
      <c r="N460" s="173"/>
      <c r="O460" s="123"/>
      <c r="P460" s="173"/>
      <c r="Q460" s="173"/>
      <c r="R460" s="172"/>
      <c r="S460" s="172"/>
      <c r="T460" s="172"/>
      <c r="U460" s="173"/>
      <c r="V460" s="172"/>
      <c r="W460" s="172"/>
      <c r="X460" s="172"/>
      <c r="Y460" s="401"/>
      <c r="Z460" s="174" t="str">
        <f t="shared" si="186"/>
        <v/>
      </c>
      <c r="AA460" s="289"/>
      <c r="AB460" s="299" t="str">
        <f t="shared" si="187"/>
        <v/>
      </c>
      <c r="AC460" s="280"/>
      <c r="AD460" s="174" t="str">
        <f t="shared" si="188"/>
        <v/>
      </c>
      <c r="AE460" s="289"/>
      <c r="AF460" s="299" t="str">
        <f t="shared" si="189"/>
        <v/>
      </c>
      <c r="AG460" s="289"/>
      <c r="AH460" s="174" t="str">
        <f t="shared" si="190"/>
        <v/>
      </c>
      <c r="AI460" s="289"/>
      <c r="AJ460" s="299" t="str">
        <f t="shared" si="191"/>
        <v/>
      </c>
      <c r="AK460" s="280"/>
      <c r="AL460" s="174" t="str">
        <f t="shared" si="192"/>
        <v/>
      </c>
      <c r="AM460" s="289"/>
      <c r="AN460" s="299" t="str">
        <f t="shared" si="193"/>
        <v/>
      </c>
      <c r="AP460" s="139" t="str">
        <f t="shared" si="194"/>
        <v/>
      </c>
      <c r="AQ460" s="289"/>
      <c r="AR460" s="299" t="str">
        <f t="shared" si="195"/>
        <v/>
      </c>
      <c r="AS460" s="289"/>
      <c r="AT460" s="174" t="str">
        <f t="shared" si="196"/>
        <v/>
      </c>
      <c r="AU460" s="289"/>
      <c r="AV460" s="299" t="str">
        <f t="shared" si="197"/>
        <v/>
      </c>
      <c r="AW460" s="289"/>
      <c r="AX460" s="174" t="str">
        <f t="shared" si="198"/>
        <v/>
      </c>
      <c r="AY460" s="289"/>
      <c r="AZ460" s="299" t="str">
        <f t="shared" si="199"/>
        <v/>
      </c>
      <c r="BA460" s="289"/>
      <c r="BB460" s="174" t="str">
        <f t="shared" si="200"/>
        <v/>
      </c>
      <c r="BC460" s="289"/>
      <c r="BD460" s="299" t="str">
        <f t="shared" si="201"/>
        <v/>
      </c>
      <c r="BE460" s="289"/>
      <c r="BF460" s="174" t="str">
        <f t="shared" si="202"/>
        <v/>
      </c>
      <c r="BG460" s="289"/>
      <c r="BH460" s="299" t="str">
        <f t="shared" si="203"/>
        <v/>
      </c>
      <c r="BJ460" s="139" t="str">
        <f t="shared" si="204"/>
        <v/>
      </c>
      <c r="BK460" s="289"/>
      <c r="BL460" s="299" t="str">
        <f t="shared" si="205"/>
        <v/>
      </c>
      <c r="BM460" s="289"/>
    </row>
    <row r="461" spans="2:65" ht="15.75" customHeight="1">
      <c r="B461" s="364"/>
      <c r="C461" s="21"/>
      <c r="D461" s="101"/>
      <c r="E461" s="101"/>
      <c r="F461" s="101"/>
      <c r="G461" s="103" t="s">
        <v>40</v>
      </c>
      <c r="H461" s="103"/>
      <c r="I461" s="35"/>
      <c r="J461" s="35"/>
      <c r="K461" s="36"/>
      <c r="L461" s="37" t="s">
        <v>33</v>
      </c>
      <c r="M461" s="215"/>
      <c r="N461" s="133">
        <f>N453</f>
        <v>23660742</v>
      </c>
      <c r="O461" s="147"/>
      <c r="P461" s="133">
        <f>P453</f>
        <v>0</v>
      </c>
      <c r="Q461" s="133"/>
      <c r="R461" s="133">
        <f>R453</f>
        <v>0</v>
      </c>
      <c r="S461" s="133"/>
      <c r="T461" s="133" t="e">
        <f>T453</f>
        <v>#N/A</v>
      </c>
      <c r="U461" s="133"/>
      <c r="V461" s="133">
        <f>V453</f>
        <v>0</v>
      </c>
      <c r="W461" s="133"/>
      <c r="X461" s="133">
        <f>X453</f>
        <v>0</v>
      </c>
      <c r="Y461" s="203"/>
      <c r="Z461" s="285">
        <f t="shared" si="186"/>
        <v>0</v>
      </c>
      <c r="AA461" s="287"/>
      <c r="AB461" s="302" t="str">
        <f t="shared" si="187"/>
        <v>---</v>
      </c>
      <c r="AC461" s="282"/>
      <c r="AD461" s="285">
        <f t="shared" si="188"/>
        <v>0</v>
      </c>
      <c r="AE461" s="287"/>
      <c r="AF461" s="302" t="str">
        <f t="shared" si="189"/>
        <v>---</v>
      </c>
      <c r="AG461" s="287"/>
      <c r="AH461" s="285">
        <f t="shared" si="190"/>
        <v>-23660742</v>
      </c>
      <c r="AI461" s="287"/>
      <c r="AJ461" s="302">
        <f t="shared" si="191"/>
        <v>-1</v>
      </c>
      <c r="AK461" s="282"/>
      <c r="AL461" s="285">
        <f t="shared" si="192"/>
        <v>0</v>
      </c>
      <c r="AM461" s="287"/>
      <c r="AN461" s="302" t="str">
        <f t="shared" si="193"/>
        <v>---</v>
      </c>
      <c r="AP461" s="150" t="str">
        <f t="shared" si="194"/>
        <v/>
      </c>
      <c r="AQ461" s="287"/>
      <c r="AR461" s="302" t="e">
        <f t="shared" si="195"/>
        <v>#N/A</v>
      </c>
      <c r="AS461" s="287"/>
      <c r="AT461" s="285" t="str">
        <f t="shared" si="196"/>
        <v/>
      </c>
      <c r="AU461" s="287"/>
      <c r="AV461" s="302" t="e">
        <f t="shared" si="197"/>
        <v>#N/A</v>
      </c>
      <c r="AW461" s="287"/>
      <c r="AX461" s="285">
        <f t="shared" si="198"/>
        <v>-23660742</v>
      </c>
      <c r="AY461" s="287"/>
      <c r="AZ461" s="302">
        <f t="shared" si="199"/>
        <v>-1</v>
      </c>
      <c r="BA461" s="287"/>
      <c r="BB461" s="285">
        <f t="shared" si="200"/>
        <v>0</v>
      </c>
      <c r="BC461" s="287"/>
      <c r="BD461" s="302" t="str">
        <f t="shared" si="201"/>
        <v>---</v>
      </c>
      <c r="BE461" s="287"/>
      <c r="BF461" s="285">
        <f t="shared" si="202"/>
        <v>0</v>
      </c>
      <c r="BG461" s="287"/>
      <c r="BH461" s="302" t="str">
        <f t="shared" si="203"/>
        <v>---</v>
      </c>
      <c r="BJ461" s="150" t="str">
        <f t="shared" si="204"/>
        <v/>
      </c>
      <c r="BK461" s="287"/>
      <c r="BL461" s="302" t="e">
        <f t="shared" si="205"/>
        <v>#N/A</v>
      </c>
      <c r="BM461" s="287"/>
    </row>
    <row r="462" spans="2:65" ht="15.75" customHeight="1">
      <c r="B462" s="364"/>
      <c r="C462" s="23"/>
      <c r="D462" s="101"/>
      <c r="E462" s="101"/>
      <c r="F462" s="101"/>
      <c r="G462" s="101"/>
      <c r="H462" s="101"/>
      <c r="I462" s="101"/>
      <c r="J462" s="101"/>
      <c r="K462" s="24"/>
      <c r="L462" s="102"/>
      <c r="M462" s="207"/>
      <c r="N462" s="207"/>
      <c r="O462" s="56"/>
      <c r="P462" s="207"/>
      <c r="Q462" s="207"/>
      <c r="R462" s="237"/>
      <c r="S462" s="237"/>
      <c r="T462" s="237"/>
      <c r="U462" s="207"/>
      <c r="V462" s="237"/>
      <c r="W462" s="237"/>
      <c r="X462" s="237"/>
      <c r="Y462" s="237"/>
      <c r="Z462" s="174" t="str">
        <f t="shared" si="186"/>
        <v/>
      </c>
      <c r="AA462" s="207"/>
      <c r="AB462" s="299" t="str">
        <f t="shared" si="187"/>
        <v/>
      </c>
      <c r="AC462" s="280"/>
      <c r="AD462" s="174" t="str">
        <f t="shared" si="188"/>
        <v/>
      </c>
      <c r="AE462" s="207"/>
      <c r="AF462" s="299" t="str">
        <f t="shared" si="189"/>
        <v/>
      </c>
      <c r="AG462" s="207"/>
      <c r="AH462" s="174" t="str">
        <f t="shared" si="190"/>
        <v/>
      </c>
      <c r="AI462" s="207"/>
      <c r="AJ462" s="299" t="str">
        <f t="shared" si="191"/>
        <v/>
      </c>
      <c r="AK462" s="280"/>
      <c r="AL462" s="139" t="str">
        <f t="shared" si="192"/>
        <v/>
      </c>
      <c r="AM462" s="207"/>
      <c r="AN462" s="297" t="str">
        <f t="shared" si="193"/>
        <v/>
      </c>
      <c r="AP462" s="139" t="str">
        <f t="shared" si="194"/>
        <v/>
      </c>
      <c r="AQ462" s="207"/>
      <c r="AR462" s="297" t="str">
        <f t="shared" si="195"/>
        <v/>
      </c>
      <c r="AS462" s="207"/>
      <c r="AT462" s="174" t="str">
        <f t="shared" si="196"/>
        <v/>
      </c>
      <c r="AU462" s="207"/>
      <c r="AV462" s="299" t="str">
        <f t="shared" si="197"/>
        <v/>
      </c>
      <c r="AW462" s="207"/>
      <c r="AX462" s="174" t="str">
        <f t="shared" si="198"/>
        <v/>
      </c>
      <c r="AY462" s="207"/>
      <c r="AZ462" s="299" t="str">
        <f t="shared" si="199"/>
        <v/>
      </c>
      <c r="BA462" s="207"/>
      <c r="BB462" s="174" t="str">
        <f t="shared" si="200"/>
        <v/>
      </c>
      <c r="BC462" s="207"/>
      <c r="BD462" s="299" t="str">
        <f t="shared" si="201"/>
        <v/>
      </c>
      <c r="BE462" s="207"/>
      <c r="BF462" s="139" t="str">
        <f t="shared" si="202"/>
        <v/>
      </c>
      <c r="BG462" s="207"/>
      <c r="BH462" s="297" t="str">
        <f t="shared" si="203"/>
        <v/>
      </c>
      <c r="BJ462" s="139" t="str">
        <f t="shared" si="204"/>
        <v/>
      </c>
      <c r="BK462" s="207"/>
      <c r="BL462" s="297" t="str">
        <f t="shared" si="205"/>
        <v/>
      </c>
      <c r="BM462" s="207"/>
    </row>
    <row r="463" spans="2:65" ht="15.75" customHeight="1">
      <c r="B463" s="364"/>
      <c r="C463" s="39"/>
      <c r="D463" s="125"/>
      <c r="E463" s="125"/>
      <c r="F463" s="125"/>
      <c r="G463" s="125"/>
      <c r="H463" s="125"/>
      <c r="I463" s="125"/>
      <c r="J463" s="125"/>
      <c r="K463" s="43"/>
      <c r="L463" s="40"/>
      <c r="M463" s="207"/>
      <c r="N463" s="207"/>
      <c r="O463" s="56"/>
      <c r="P463" s="207"/>
      <c r="Q463" s="207"/>
      <c r="R463" s="237"/>
      <c r="S463" s="237"/>
      <c r="T463" s="237"/>
      <c r="U463" s="207"/>
      <c r="V463" s="237"/>
      <c r="W463" s="237"/>
      <c r="X463" s="237"/>
      <c r="Y463" s="237"/>
      <c r="Z463" s="174" t="str">
        <f t="shared" si="186"/>
        <v/>
      </c>
      <c r="AA463" s="207"/>
      <c r="AB463" s="299" t="str">
        <f t="shared" si="187"/>
        <v/>
      </c>
      <c r="AC463" s="280"/>
      <c r="AD463" s="174" t="str">
        <f t="shared" si="188"/>
        <v/>
      </c>
      <c r="AE463" s="207"/>
      <c r="AF463" s="299" t="str">
        <f t="shared" si="189"/>
        <v/>
      </c>
      <c r="AG463" s="207"/>
      <c r="AH463" s="174" t="str">
        <f t="shared" si="190"/>
        <v/>
      </c>
      <c r="AI463" s="207"/>
      <c r="AJ463" s="299" t="str">
        <f t="shared" si="191"/>
        <v/>
      </c>
      <c r="AK463" s="280"/>
      <c r="AL463" s="139" t="str">
        <f t="shared" si="192"/>
        <v/>
      </c>
      <c r="AM463" s="207"/>
      <c r="AN463" s="297" t="str">
        <f t="shared" si="193"/>
        <v/>
      </c>
      <c r="AP463" s="139" t="str">
        <f t="shared" si="194"/>
        <v/>
      </c>
      <c r="AQ463" s="207"/>
      <c r="AR463" s="297" t="str">
        <f t="shared" si="195"/>
        <v/>
      </c>
      <c r="AS463" s="207"/>
      <c r="AT463" s="174" t="str">
        <f t="shared" si="196"/>
        <v/>
      </c>
      <c r="AU463" s="207"/>
      <c r="AV463" s="299" t="str">
        <f t="shared" si="197"/>
        <v/>
      </c>
      <c r="AW463" s="207"/>
      <c r="AX463" s="174" t="str">
        <f t="shared" si="198"/>
        <v/>
      </c>
      <c r="AY463" s="207"/>
      <c r="AZ463" s="299" t="str">
        <f t="shared" si="199"/>
        <v/>
      </c>
      <c r="BA463" s="207"/>
      <c r="BB463" s="174" t="str">
        <f t="shared" si="200"/>
        <v/>
      </c>
      <c r="BC463" s="207"/>
      <c r="BD463" s="299" t="str">
        <f t="shared" si="201"/>
        <v/>
      </c>
      <c r="BE463" s="207"/>
      <c r="BF463" s="139" t="str">
        <f t="shared" si="202"/>
        <v/>
      </c>
      <c r="BG463" s="207"/>
      <c r="BH463" s="297" t="str">
        <f t="shared" si="203"/>
        <v/>
      </c>
      <c r="BJ463" s="139" t="str">
        <f t="shared" si="204"/>
        <v/>
      </c>
      <c r="BK463" s="207"/>
      <c r="BL463" s="297" t="str">
        <f t="shared" si="205"/>
        <v/>
      </c>
      <c r="BM463" s="207"/>
    </row>
    <row r="464" spans="2:65" ht="15.75" customHeight="1">
      <c r="B464" s="364"/>
      <c r="C464" s="20" t="s">
        <v>270</v>
      </c>
      <c r="D464" s="103"/>
      <c r="E464" s="103"/>
      <c r="F464" s="103"/>
      <c r="G464" s="103"/>
      <c r="H464" s="103"/>
      <c r="I464" s="103"/>
      <c r="J464" s="103"/>
      <c r="K464" s="27"/>
      <c r="L464" s="102"/>
      <c r="M464" s="207"/>
      <c r="N464" s="207"/>
      <c r="O464" s="142"/>
      <c r="P464" s="207"/>
      <c r="Q464" s="207"/>
      <c r="R464" s="237"/>
      <c r="S464" s="237"/>
      <c r="T464" s="237"/>
      <c r="U464" s="207"/>
      <c r="V464" s="237"/>
      <c r="W464" s="237"/>
      <c r="X464" s="237"/>
      <c r="Y464" s="237"/>
      <c r="Z464" s="174" t="str">
        <f t="shared" si="186"/>
        <v/>
      </c>
      <c r="AA464" s="207"/>
      <c r="AB464" s="299" t="str">
        <f t="shared" si="187"/>
        <v/>
      </c>
      <c r="AC464" s="280"/>
      <c r="AD464" s="174" t="str">
        <f t="shared" si="188"/>
        <v/>
      </c>
      <c r="AE464" s="207"/>
      <c r="AF464" s="299" t="str">
        <f t="shared" si="189"/>
        <v/>
      </c>
      <c r="AG464" s="207"/>
      <c r="AH464" s="174" t="str">
        <f t="shared" si="190"/>
        <v/>
      </c>
      <c r="AI464" s="207"/>
      <c r="AJ464" s="299" t="str">
        <f t="shared" si="191"/>
        <v/>
      </c>
      <c r="AK464" s="280"/>
      <c r="AL464" s="139" t="str">
        <f t="shared" si="192"/>
        <v/>
      </c>
      <c r="AM464" s="207"/>
      <c r="AN464" s="297" t="str">
        <f t="shared" si="193"/>
        <v/>
      </c>
      <c r="AP464" s="139" t="str">
        <f t="shared" si="194"/>
        <v/>
      </c>
      <c r="AQ464" s="207"/>
      <c r="AR464" s="297" t="str">
        <f t="shared" si="195"/>
        <v/>
      </c>
      <c r="AS464" s="207"/>
      <c r="AT464" s="174" t="str">
        <f t="shared" si="196"/>
        <v/>
      </c>
      <c r="AU464" s="207"/>
      <c r="AV464" s="299" t="str">
        <f t="shared" si="197"/>
        <v/>
      </c>
      <c r="AW464" s="207"/>
      <c r="AX464" s="174" t="str">
        <f t="shared" si="198"/>
        <v/>
      </c>
      <c r="AY464" s="207"/>
      <c r="AZ464" s="299" t="str">
        <f t="shared" si="199"/>
        <v/>
      </c>
      <c r="BA464" s="207"/>
      <c r="BB464" s="174" t="str">
        <f t="shared" si="200"/>
        <v/>
      </c>
      <c r="BC464" s="207"/>
      <c r="BD464" s="299" t="str">
        <f t="shared" si="201"/>
        <v/>
      </c>
      <c r="BE464" s="207"/>
      <c r="BF464" s="139" t="str">
        <f t="shared" si="202"/>
        <v/>
      </c>
      <c r="BG464" s="207"/>
      <c r="BH464" s="297" t="str">
        <f t="shared" si="203"/>
        <v/>
      </c>
      <c r="BJ464" s="139" t="str">
        <f t="shared" si="204"/>
        <v/>
      </c>
      <c r="BK464" s="207"/>
      <c r="BL464" s="297" t="str">
        <f t="shared" si="205"/>
        <v/>
      </c>
      <c r="BM464" s="207"/>
    </row>
    <row r="465" spans="1:65" ht="15.75" customHeight="1">
      <c r="B465" s="364"/>
      <c r="C465" s="101"/>
      <c r="D465" s="101"/>
      <c r="E465" s="101"/>
      <c r="F465" s="101"/>
      <c r="G465" s="101"/>
      <c r="H465" s="101"/>
      <c r="I465" s="101"/>
      <c r="J465" s="101"/>
      <c r="K465" s="27"/>
      <c r="L465" s="102"/>
      <c r="M465" s="207"/>
      <c r="N465" s="207"/>
      <c r="O465" s="142"/>
      <c r="P465" s="207"/>
      <c r="Q465" s="207"/>
      <c r="R465" s="237"/>
      <c r="S465" s="237"/>
      <c r="T465" s="237"/>
      <c r="U465" s="207"/>
      <c r="V465" s="237"/>
      <c r="W465" s="237"/>
      <c r="X465" s="237"/>
      <c r="Y465" s="237"/>
      <c r="Z465" s="174" t="str">
        <f t="shared" si="186"/>
        <v/>
      </c>
      <c r="AA465" s="207"/>
      <c r="AB465" s="299" t="str">
        <f t="shared" si="187"/>
        <v/>
      </c>
      <c r="AC465" s="280"/>
      <c r="AD465" s="174" t="str">
        <f t="shared" si="188"/>
        <v/>
      </c>
      <c r="AE465" s="207"/>
      <c r="AF465" s="299" t="str">
        <f t="shared" si="189"/>
        <v/>
      </c>
      <c r="AG465" s="207"/>
      <c r="AH465" s="174" t="str">
        <f t="shared" si="190"/>
        <v/>
      </c>
      <c r="AI465" s="207"/>
      <c r="AJ465" s="299" t="str">
        <f t="shared" si="191"/>
        <v/>
      </c>
      <c r="AK465" s="280"/>
      <c r="AL465" s="139" t="str">
        <f t="shared" si="192"/>
        <v/>
      </c>
      <c r="AM465" s="207"/>
      <c r="AN465" s="297" t="str">
        <f t="shared" si="193"/>
        <v/>
      </c>
      <c r="AP465" s="139" t="str">
        <f t="shared" si="194"/>
        <v/>
      </c>
      <c r="AQ465" s="207"/>
      <c r="AR465" s="297" t="str">
        <f t="shared" si="195"/>
        <v/>
      </c>
      <c r="AS465" s="207"/>
      <c r="AT465" s="174" t="str">
        <f t="shared" si="196"/>
        <v/>
      </c>
      <c r="AU465" s="207"/>
      <c r="AV465" s="299" t="str">
        <f t="shared" si="197"/>
        <v/>
      </c>
      <c r="AW465" s="207"/>
      <c r="AX465" s="174" t="str">
        <f t="shared" si="198"/>
        <v/>
      </c>
      <c r="AY465" s="207"/>
      <c r="AZ465" s="299" t="str">
        <f t="shared" si="199"/>
        <v/>
      </c>
      <c r="BA465" s="207"/>
      <c r="BB465" s="174" t="str">
        <f t="shared" si="200"/>
        <v/>
      </c>
      <c r="BC465" s="207"/>
      <c r="BD465" s="299" t="str">
        <f t="shared" si="201"/>
        <v/>
      </c>
      <c r="BE465" s="207"/>
      <c r="BF465" s="139" t="str">
        <f t="shared" si="202"/>
        <v/>
      </c>
      <c r="BG465" s="207"/>
      <c r="BH465" s="297" t="str">
        <f t="shared" si="203"/>
        <v/>
      </c>
      <c r="BJ465" s="139" t="str">
        <f t="shared" si="204"/>
        <v/>
      </c>
      <c r="BK465" s="207"/>
      <c r="BL465" s="297" t="str">
        <f t="shared" si="205"/>
        <v/>
      </c>
      <c r="BM465" s="207"/>
    </row>
    <row r="466" spans="1:65" ht="15.75" customHeight="1">
      <c r="B466" s="364">
        <v>182</v>
      </c>
      <c r="C466" s="78">
        <v>1</v>
      </c>
      <c r="D466" s="101" t="s">
        <v>145</v>
      </c>
      <c r="E466" s="101"/>
      <c r="F466" s="101"/>
      <c r="G466" s="101"/>
      <c r="H466" s="101"/>
      <c r="I466" s="101"/>
      <c r="J466" s="101"/>
      <c r="K466" s="24"/>
      <c r="L466" s="102" t="s">
        <v>33</v>
      </c>
      <c r="M466" s="207"/>
      <c r="N466" s="139">
        <f>VLOOKUP($B466,'[1]09-10-11'!$A$4:$EA$400,MATCH(N$2, '[1]09-10-11'!$A$4:$EA$4, 0))</f>
        <v>1362692</v>
      </c>
      <c r="O466" s="142"/>
      <c r="P466" s="139">
        <f>VLOOKUP($B466,'[1]09-10-11'!$A$4:$EA$400,MATCH(P$2, '[1]09-10-11'!$A$4:$EA$4, 0))</f>
        <v>0</v>
      </c>
      <c r="Q466" s="139"/>
      <c r="R466" s="139">
        <f>VLOOKUP($B466,'[1]09-10-11'!$A$4:$EA$400,MATCH(R$2, '[1]09-10-11'!$A$4:$EA$4, 0))</f>
        <v>0</v>
      </c>
      <c r="S466" s="139"/>
      <c r="T466" s="139" t="e">
        <f>VLOOKUP($B466,'[1]09-10-11'!$A$4:$EA$400,MATCH(T$2, '[1]09-10-11'!$A$4:$EA$4, 0))</f>
        <v>#N/A</v>
      </c>
      <c r="U466" s="139"/>
      <c r="V466" s="139">
        <f>VLOOKUP($B466,'[1]09-10-11'!$A$4:$EA$400,MATCH(V$2, '[1]09-10-11'!$A$4:$EA$4, 0))</f>
        <v>0</v>
      </c>
      <c r="W466" s="139"/>
      <c r="X466" s="139">
        <f>VLOOKUP($B466,'[1]09-10-11'!$A$4:$EA$400,MATCH(X$2, '[1]09-10-11'!$A$4:$EA$4, 0))</f>
        <v>0</v>
      </c>
      <c r="Y466" s="53"/>
      <c r="Z466" s="174">
        <f t="shared" si="186"/>
        <v>0</v>
      </c>
      <c r="AA466" s="174"/>
      <c r="AB466" s="299" t="str">
        <f t="shared" si="187"/>
        <v>---</v>
      </c>
      <c r="AC466" s="280"/>
      <c r="AD466" s="174">
        <f t="shared" si="188"/>
        <v>0</v>
      </c>
      <c r="AE466" s="174"/>
      <c r="AF466" s="299" t="str">
        <f t="shared" si="189"/>
        <v>---</v>
      </c>
      <c r="AG466" s="174"/>
      <c r="AH466" s="174">
        <f t="shared" si="190"/>
        <v>-1362692</v>
      </c>
      <c r="AI466" s="174"/>
      <c r="AJ466" s="299">
        <f t="shared" si="191"/>
        <v>-1</v>
      </c>
      <c r="AK466" s="280"/>
      <c r="AL466" s="174">
        <f t="shared" si="192"/>
        <v>0</v>
      </c>
      <c r="AM466" s="174"/>
      <c r="AN466" s="299" t="str">
        <f t="shared" si="193"/>
        <v>---</v>
      </c>
      <c r="AP466" s="139" t="str">
        <f t="shared" si="194"/>
        <v/>
      </c>
      <c r="AQ466" s="174"/>
      <c r="AR466" s="299" t="e">
        <f t="shared" si="195"/>
        <v>#N/A</v>
      </c>
      <c r="AS466" s="174"/>
      <c r="AT466" s="174" t="str">
        <f t="shared" si="196"/>
        <v/>
      </c>
      <c r="AU466" s="174"/>
      <c r="AV466" s="299" t="e">
        <f t="shared" si="197"/>
        <v>#N/A</v>
      </c>
      <c r="AW466" s="174"/>
      <c r="AX466" s="174">
        <f t="shared" si="198"/>
        <v>-1362692</v>
      </c>
      <c r="AY466" s="174"/>
      <c r="AZ466" s="299">
        <f t="shared" si="199"/>
        <v>-1</v>
      </c>
      <c r="BA466" s="174"/>
      <c r="BB466" s="174">
        <f t="shared" si="200"/>
        <v>0</v>
      </c>
      <c r="BC466" s="174"/>
      <c r="BD466" s="299" t="str">
        <f t="shared" si="201"/>
        <v>---</v>
      </c>
      <c r="BE466" s="174"/>
      <c r="BF466" s="174">
        <f t="shared" si="202"/>
        <v>0</v>
      </c>
      <c r="BG466" s="174"/>
      <c r="BH466" s="299" t="str">
        <f t="shared" si="203"/>
        <v>---</v>
      </c>
      <c r="BJ466" s="139" t="str">
        <f t="shared" si="204"/>
        <v/>
      </c>
      <c r="BK466" s="174"/>
      <c r="BL466" s="299" t="e">
        <f t="shared" si="205"/>
        <v>#N/A</v>
      </c>
      <c r="BM466" s="174"/>
    </row>
    <row r="467" spans="1:65" ht="15.75" customHeight="1">
      <c r="B467" s="364">
        <v>183</v>
      </c>
      <c r="C467" s="78">
        <v>2</v>
      </c>
      <c r="D467" s="101" t="s">
        <v>147</v>
      </c>
      <c r="E467" s="101"/>
      <c r="F467" s="101"/>
      <c r="G467" s="101"/>
      <c r="H467" s="101"/>
      <c r="I467" s="101"/>
      <c r="J467" s="101"/>
      <c r="K467" s="24"/>
      <c r="L467" s="102" t="s">
        <v>33</v>
      </c>
      <c r="M467" s="207"/>
      <c r="N467" s="139">
        <f>VLOOKUP($B467,'[1]09-10-11'!$A$4:$EA$400,MATCH(N$2, '[1]09-10-11'!$A$4:$EA$4, 0))</f>
        <v>-4656259</v>
      </c>
      <c r="O467" s="123"/>
      <c r="P467" s="139">
        <f>VLOOKUP($B467,'[1]09-10-11'!$A$4:$EA$400,MATCH(P$2, '[1]09-10-11'!$A$4:$EA$4, 0))</f>
        <v>0</v>
      </c>
      <c r="Q467" s="139"/>
      <c r="R467" s="139">
        <f>VLOOKUP($B467,'[1]09-10-11'!$A$4:$EA$400,MATCH(R$2, '[1]09-10-11'!$A$4:$EA$4, 0))</f>
        <v>0</v>
      </c>
      <c r="S467" s="139"/>
      <c r="T467" s="139" t="e">
        <f>VLOOKUP($B467,'[1]09-10-11'!$A$4:$EA$400,MATCH(T$2, '[1]09-10-11'!$A$4:$EA$4, 0))</f>
        <v>#N/A</v>
      </c>
      <c r="U467" s="139"/>
      <c r="V467" s="139">
        <f>VLOOKUP($B467,'[1]09-10-11'!$A$4:$EA$400,MATCH(V$2, '[1]09-10-11'!$A$4:$EA$4, 0))</f>
        <v>0</v>
      </c>
      <c r="W467" s="139"/>
      <c r="X467" s="139">
        <f>VLOOKUP($B467,'[1]09-10-11'!$A$4:$EA$400,MATCH(X$2, '[1]09-10-11'!$A$4:$EA$4, 0))</f>
        <v>0</v>
      </c>
      <c r="Y467" s="53"/>
      <c r="Z467" s="174">
        <f t="shared" si="186"/>
        <v>0</v>
      </c>
      <c r="AA467" s="174"/>
      <c r="AB467" s="299" t="str">
        <f t="shared" si="187"/>
        <v>---</v>
      </c>
      <c r="AC467" s="280"/>
      <c r="AD467" s="174">
        <f t="shared" si="188"/>
        <v>0</v>
      </c>
      <c r="AE467" s="174"/>
      <c r="AF467" s="299" t="str">
        <f t="shared" si="189"/>
        <v>---</v>
      </c>
      <c r="AG467" s="174"/>
      <c r="AH467" s="174">
        <f t="shared" si="190"/>
        <v>4656259</v>
      </c>
      <c r="AI467" s="174"/>
      <c r="AJ467" s="299">
        <f t="shared" si="191"/>
        <v>-1</v>
      </c>
      <c r="AK467" s="280"/>
      <c r="AL467" s="174">
        <f t="shared" si="192"/>
        <v>0</v>
      </c>
      <c r="AM467" s="174"/>
      <c r="AN467" s="299" t="str">
        <f t="shared" si="193"/>
        <v>---</v>
      </c>
      <c r="AP467" s="139" t="str">
        <f t="shared" si="194"/>
        <v/>
      </c>
      <c r="AQ467" s="174"/>
      <c r="AR467" s="299" t="e">
        <f t="shared" si="195"/>
        <v>#N/A</v>
      </c>
      <c r="AS467" s="174"/>
      <c r="AT467" s="174" t="str">
        <f t="shared" si="196"/>
        <v/>
      </c>
      <c r="AU467" s="174"/>
      <c r="AV467" s="299" t="e">
        <f t="shared" si="197"/>
        <v>#N/A</v>
      </c>
      <c r="AW467" s="174"/>
      <c r="AX467" s="174">
        <f t="shared" si="198"/>
        <v>4656259</v>
      </c>
      <c r="AY467" s="174"/>
      <c r="AZ467" s="299">
        <f t="shared" si="199"/>
        <v>-1</v>
      </c>
      <c r="BA467" s="174"/>
      <c r="BB467" s="174">
        <f t="shared" si="200"/>
        <v>0</v>
      </c>
      <c r="BC467" s="174"/>
      <c r="BD467" s="299" t="str">
        <f t="shared" si="201"/>
        <v>---</v>
      </c>
      <c r="BE467" s="174"/>
      <c r="BF467" s="174">
        <f t="shared" si="202"/>
        <v>0</v>
      </c>
      <c r="BG467" s="174"/>
      <c r="BH467" s="299" t="str">
        <f t="shared" si="203"/>
        <v>---</v>
      </c>
      <c r="BJ467" s="139" t="str">
        <f t="shared" si="204"/>
        <v/>
      </c>
      <c r="BK467" s="174"/>
      <c r="BL467" s="299" t="e">
        <f t="shared" si="205"/>
        <v>#N/A</v>
      </c>
      <c r="BM467" s="174"/>
    </row>
    <row r="468" spans="1:65" ht="15.75" customHeight="1">
      <c r="B468" s="364"/>
      <c r="C468" s="78">
        <v>3</v>
      </c>
      <c r="D468" s="101" t="s">
        <v>148</v>
      </c>
      <c r="E468" s="101"/>
      <c r="F468" s="101"/>
      <c r="G468" s="101"/>
      <c r="H468" s="101"/>
      <c r="I468" s="101"/>
      <c r="J468" s="101"/>
      <c r="K468" s="24"/>
      <c r="L468" s="102" t="s">
        <v>33</v>
      </c>
      <c r="M468" s="207"/>
      <c r="N468" s="139">
        <f>+N466+N467</f>
        <v>-3293567</v>
      </c>
      <c r="O468" s="142"/>
      <c r="P468" s="139">
        <f>+P466+P467</f>
        <v>0</v>
      </c>
      <c r="Q468" s="139"/>
      <c r="R468" s="139">
        <f>+R466+R467</f>
        <v>0</v>
      </c>
      <c r="S468" s="139"/>
      <c r="T468" s="139" t="e">
        <f>+T466+T467</f>
        <v>#N/A</v>
      </c>
      <c r="U468" s="139"/>
      <c r="V468" s="139">
        <f>+V466+V467</f>
        <v>0</v>
      </c>
      <c r="W468" s="139"/>
      <c r="X468" s="139">
        <f>+X466+X467</f>
        <v>0</v>
      </c>
      <c r="Y468" s="53"/>
      <c r="Z468" s="174">
        <f t="shared" si="186"/>
        <v>0</v>
      </c>
      <c r="AA468" s="174"/>
      <c r="AB468" s="299" t="str">
        <f t="shared" si="187"/>
        <v>---</v>
      </c>
      <c r="AC468" s="280"/>
      <c r="AD468" s="174">
        <f t="shared" si="188"/>
        <v>0</v>
      </c>
      <c r="AE468" s="174"/>
      <c r="AF468" s="299" t="str">
        <f t="shared" si="189"/>
        <v>---</v>
      </c>
      <c r="AG468" s="174"/>
      <c r="AH468" s="174">
        <f t="shared" si="190"/>
        <v>3293567</v>
      </c>
      <c r="AI468" s="174"/>
      <c r="AJ468" s="299">
        <f t="shared" si="191"/>
        <v>-1</v>
      </c>
      <c r="AK468" s="280"/>
      <c r="AL468" s="174">
        <f t="shared" si="192"/>
        <v>0</v>
      </c>
      <c r="AM468" s="174"/>
      <c r="AN468" s="299" t="str">
        <f t="shared" si="193"/>
        <v>---</v>
      </c>
      <c r="AP468" s="139" t="str">
        <f t="shared" si="194"/>
        <v/>
      </c>
      <c r="AQ468" s="174"/>
      <c r="AR468" s="299" t="e">
        <f t="shared" si="195"/>
        <v>#N/A</v>
      </c>
      <c r="AS468" s="174"/>
      <c r="AT468" s="174" t="str">
        <f t="shared" si="196"/>
        <v/>
      </c>
      <c r="AU468" s="174"/>
      <c r="AV468" s="299" t="e">
        <f t="shared" si="197"/>
        <v>#N/A</v>
      </c>
      <c r="AW468" s="174"/>
      <c r="AX468" s="174">
        <f t="shared" si="198"/>
        <v>3293567</v>
      </c>
      <c r="AY468" s="174"/>
      <c r="AZ468" s="299">
        <f t="shared" si="199"/>
        <v>-1</v>
      </c>
      <c r="BA468" s="174"/>
      <c r="BB468" s="174">
        <f t="shared" si="200"/>
        <v>0</v>
      </c>
      <c r="BC468" s="174"/>
      <c r="BD468" s="299" t="str">
        <f t="shared" si="201"/>
        <v>---</v>
      </c>
      <c r="BE468" s="174"/>
      <c r="BF468" s="174">
        <f t="shared" si="202"/>
        <v>0</v>
      </c>
      <c r="BG468" s="174"/>
      <c r="BH468" s="299" t="str">
        <f t="shared" si="203"/>
        <v>---</v>
      </c>
      <c r="BJ468" s="139" t="str">
        <f t="shared" si="204"/>
        <v/>
      </c>
      <c r="BK468" s="174"/>
      <c r="BL468" s="299" t="e">
        <f t="shared" si="205"/>
        <v>#N/A</v>
      </c>
      <c r="BM468" s="174"/>
    </row>
    <row r="469" spans="1:65" ht="15.75" customHeight="1">
      <c r="B469" s="364">
        <v>185</v>
      </c>
      <c r="C469" s="78">
        <v>4</v>
      </c>
      <c r="D469" s="101" t="s">
        <v>146</v>
      </c>
      <c r="E469" s="101"/>
      <c r="F469" s="101"/>
      <c r="G469" s="101"/>
      <c r="H469" s="101"/>
      <c r="I469" s="101"/>
      <c r="J469" s="101"/>
      <c r="K469" s="24"/>
      <c r="L469" s="102" t="s">
        <v>33</v>
      </c>
      <c r="M469" s="207"/>
      <c r="N469" s="139">
        <f>VLOOKUP($B469,'[1]09-10-11'!$A$4:$EA$400,MATCH(N$2, '[1]09-10-11'!$A$4:$EA$4, 0))</f>
        <v>0</v>
      </c>
      <c r="O469" s="142"/>
      <c r="P469" s="139">
        <f>VLOOKUP($B469,'[1]09-10-11'!$A$4:$EA$400,MATCH(P$2, '[1]09-10-11'!$A$4:$EA$4, 0))</f>
        <v>0</v>
      </c>
      <c r="Q469" s="139"/>
      <c r="R469" s="139">
        <f>VLOOKUP($B469,'[1]09-10-11'!$A$4:$EA$400,MATCH(R$2, '[1]09-10-11'!$A$4:$EA$4, 0))</f>
        <v>0</v>
      </c>
      <c r="S469" s="139"/>
      <c r="T469" s="139" t="e">
        <f>VLOOKUP($B469,'[1]09-10-11'!$A$4:$EA$400,MATCH(T$2, '[1]09-10-11'!$A$4:$EA$4, 0))</f>
        <v>#N/A</v>
      </c>
      <c r="U469" s="139"/>
      <c r="V469" s="139">
        <f>VLOOKUP($B469,'[1]09-10-11'!$A$4:$EA$400,MATCH(V$2, '[1]09-10-11'!$A$4:$EA$4, 0))</f>
        <v>0</v>
      </c>
      <c r="W469" s="139"/>
      <c r="X469" s="139">
        <f>VLOOKUP($B469,'[1]09-10-11'!$A$4:$EA$400,MATCH(X$2, '[1]09-10-11'!$A$4:$EA$4, 0))</f>
        <v>0</v>
      </c>
      <c r="Y469" s="53"/>
      <c r="Z469" s="174">
        <f t="shared" si="186"/>
        <v>0</v>
      </c>
      <c r="AA469" s="174"/>
      <c r="AB469" s="299" t="str">
        <f t="shared" si="187"/>
        <v>---</v>
      </c>
      <c r="AC469" s="280"/>
      <c r="AD469" s="174">
        <f t="shared" si="188"/>
        <v>0</v>
      </c>
      <c r="AE469" s="174"/>
      <c r="AF469" s="299" t="str">
        <f t="shared" si="189"/>
        <v>---</v>
      </c>
      <c r="AG469" s="174"/>
      <c r="AH469" s="174">
        <f t="shared" si="190"/>
        <v>0</v>
      </c>
      <c r="AI469" s="174"/>
      <c r="AJ469" s="299" t="str">
        <f t="shared" si="191"/>
        <v>---</v>
      </c>
      <c r="AK469" s="280"/>
      <c r="AL469" s="174">
        <f t="shared" si="192"/>
        <v>0</v>
      </c>
      <c r="AM469" s="174"/>
      <c r="AN469" s="299" t="str">
        <f t="shared" si="193"/>
        <v>---</v>
      </c>
      <c r="AP469" s="139" t="str">
        <f t="shared" si="194"/>
        <v/>
      </c>
      <c r="AQ469" s="174"/>
      <c r="AR469" s="299" t="e">
        <f t="shared" si="195"/>
        <v>#N/A</v>
      </c>
      <c r="AS469" s="174"/>
      <c r="AT469" s="174" t="str">
        <f t="shared" si="196"/>
        <v/>
      </c>
      <c r="AU469" s="174"/>
      <c r="AV469" s="299" t="e">
        <f t="shared" si="197"/>
        <v>#N/A</v>
      </c>
      <c r="AW469" s="174"/>
      <c r="AX469" s="174">
        <f t="shared" si="198"/>
        <v>0</v>
      </c>
      <c r="AY469" s="174"/>
      <c r="AZ469" s="299" t="str">
        <f t="shared" si="199"/>
        <v>---</v>
      </c>
      <c r="BA469" s="174"/>
      <c r="BB469" s="174">
        <f t="shared" si="200"/>
        <v>0</v>
      </c>
      <c r="BC469" s="174"/>
      <c r="BD469" s="299" t="str">
        <f t="shared" si="201"/>
        <v>---</v>
      </c>
      <c r="BE469" s="174"/>
      <c r="BF469" s="174">
        <f t="shared" si="202"/>
        <v>0</v>
      </c>
      <c r="BG469" s="174"/>
      <c r="BH469" s="299" t="str">
        <f t="shared" si="203"/>
        <v>---</v>
      </c>
      <c r="BJ469" s="139" t="str">
        <f t="shared" si="204"/>
        <v/>
      </c>
      <c r="BK469" s="174"/>
      <c r="BL469" s="299" t="e">
        <f t="shared" si="205"/>
        <v>#N/A</v>
      </c>
      <c r="BM469" s="174"/>
    </row>
    <row r="470" spans="1:65" ht="15.75" customHeight="1">
      <c r="B470" s="364">
        <v>186</v>
      </c>
      <c r="C470" s="78">
        <v>5</v>
      </c>
      <c r="D470" s="101" t="s">
        <v>369</v>
      </c>
      <c r="E470" s="101"/>
      <c r="F470" s="101"/>
      <c r="G470" s="101"/>
      <c r="H470" s="101"/>
      <c r="I470" s="101"/>
      <c r="J470" s="101"/>
      <c r="K470" s="24"/>
      <c r="L470" s="102" t="s">
        <v>33</v>
      </c>
      <c r="M470" s="207"/>
      <c r="N470" s="139">
        <f>VLOOKUP($B470,'[1]09-10-11'!$A$4:$EA$400,MATCH(N$2, '[1]09-10-11'!$A$4:$EA$4, 0))</f>
        <v>0</v>
      </c>
      <c r="O470" s="123"/>
      <c r="P470" s="139">
        <f>VLOOKUP($B470,'[1]09-10-11'!$A$4:$EA$400,MATCH(P$2, '[1]09-10-11'!$A$4:$EA$4, 0))</f>
        <v>0</v>
      </c>
      <c r="Q470" s="139"/>
      <c r="R470" s="139">
        <f>VLOOKUP($B470,'[1]09-10-11'!$A$4:$EA$400,MATCH(R$2, '[1]09-10-11'!$A$4:$EA$4, 0))</f>
        <v>0</v>
      </c>
      <c r="S470" s="139"/>
      <c r="T470" s="139" t="e">
        <f>VLOOKUP($B470,'[1]09-10-11'!$A$4:$EA$400,MATCH(T$2, '[1]09-10-11'!$A$4:$EA$4, 0))</f>
        <v>#N/A</v>
      </c>
      <c r="U470" s="139"/>
      <c r="V470" s="139">
        <f>VLOOKUP($B470,'[1]09-10-11'!$A$4:$EA$400,MATCH(V$2, '[1]09-10-11'!$A$4:$EA$4, 0))</f>
        <v>0</v>
      </c>
      <c r="W470" s="139"/>
      <c r="X470" s="139">
        <f>VLOOKUP($B470,'[1]09-10-11'!$A$4:$EA$400,MATCH(X$2, '[1]09-10-11'!$A$4:$EA$4, 0))</f>
        <v>0</v>
      </c>
      <c r="Y470" s="53"/>
      <c r="Z470" s="174">
        <f t="shared" si="186"/>
        <v>0</v>
      </c>
      <c r="AA470" s="174"/>
      <c r="AB470" s="299" t="str">
        <f t="shared" si="187"/>
        <v>---</v>
      </c>
      <c r="AC470" s="280"/>
      <c r="AD470" s="174">
        <f t="shared" si="188"/>
        <v>0</v>
      </c>
      <c r="AE470" s="174"/>
      <c r="AF470" s="299" t="str">
        <f t="shared" si="189"/>
        <v>---</v>
      </c>
      <c r="AG470" s="174"/>
      <c r="AH470" s="174">
        <f t="shared" si="190"/>
        <v>0</v>
      </c>
      <c r="AI470" s="174"/>
      <c r="AJ470" s="299" t="str">
        <f t="shared" si="191"/>
        <v>---</v>
      </c>
      <c r="AK470" s="280"/>
      <c r="AL470" s="174">
        <f t="shared" si="192"/>
        <v>0</v>
      </c>
      <c r="AM470" s="174"/>
      <c r="AN470" s="299" t="str">
        <f t="shared" si="193"/>
        <v>---</v>
      </c>
      <c r="AP470" s="139" t="str">
        <f t="shared" si="194"/>
        <v/>
      </c>
      <c r="AQ470" s="174"/>
      <c r="AR470" s="299" t="e">
        <f t="shared" si="195"/>
        <v>#N/A</v>
      </c>
      <c r="AS470" s="174"/>
      <c r="AT470" s="174" t="str">
        <f t="shared" si="196"/>
        <v/>
      </c>
      <c r="AU470" s="174"/>
      <c r="AV470" s="299" t="e">
        <f t="shared" si="197"/>
        <v>#N/A</v>
      </c>
      <c r="AW470" s="174"/>
      <c r="AX470" s="174">
        <f t="shared" si="198"/>
        <v>0</v>
      </c>
      <c r="AY470" s="174"/>
      <c r="AZ470" s="299" t="str">
        <f t="shared" si="199"/>
        <v>---</v>
      </c>
      <c r="BA470" s="174"/>
      <c r="BB470" s="174">
        <f t="shared" si="200"/>
        <v>0</v>
      </c>
      <c r="BC470" s="174"/>
      <c r="BD470" s="299" t="str">
        <f t="shared" si="201"/>
        <v>---</v>
      </c>
      <c r="BE470" s="174"/>
      <c r="BF470" s="174">
        <f t="shared" si="202"/>
        <v>0</v>
      </c>
      <c r="BG470" s="174"/>
      <c r="BH470" s="299" t="str">
        <f t="shared" si="203"/>
        <v>---</v>
      </c>
      <c r="BJ470" s="139" t="str">
        <f t="shared" si="204"/>
        <v/>
      </c>
      <c r="BK470" s="174"/>
      <c r="BL470" s="299" t="e">
        <f t="shared" si="205"/>
        <v>#N/A</v>
      </c>
      <c r="BM470" s="174"/>
    </row>
    <row r="471" spans="1:65" ht="15.75" customHeight="1">
      <c r="B471" s="364"/>
      <c r="C471" s="78">
        <v>6</v>
      </c>
      <c r="D471" s="101" t="s">
        <v>150</v>
      </c>
      <c r="E471" s="101"/>
      <c r="F471" s="101"/>
      <c r="G471" s="101"/>
      <c r="H471" s="101"/>
      <c r="I471" s="101"/>
      <c r="J471" s="101"/>
      <c r="K471" s="24"/>
      <c r="L471" s="102" t="s">
        <v>33</v>
      </c>
      <c r="M471" s="207"/>
      <c r="N471" s="141">
        <f>+N469+N470</f>
        <v>0</v>
      </c>
      <c r="O471" s="142"/>
      <c r="P471" s="141">
        <f>+P469+P470</f>
        <v>0</v>
      </c>
      <c r="Q471" s="141"/>
      <c r="R471" s="141">
        <f>+R469+R470</f>
        <v>0</v>
      </c>
      <c r="S471" s="141"/>
      <c r="T471" s="141" t="e">
        <f>+T469+T470</f>
        <v>#N/A</v>
      </c>
      <c r="U471" s="141"/>
      <c r="V471" s="141">
        <f>+V469+V470</f>
        <v>0</v>
      </c>
      <c r="W471" s="141"/>
      <c r="X471" s="141">
        <f>+X469+X470</f>
        <v>0</v>
      </c>
      <c r="Y471" s="53"/>
      <c r="Z471" s="283">
        <f t="shared" si="186"/>
        <v>0</v>
      </c>
      <c r="AA471" s="283"/>
      <c r="AB471" s="300" t="str">
        <f t="shared" si="187"/>
        <v>---</v>
      </c>
      <c r="AC471" s="281"/>
      <c r="AD471" s="283">
        <f t="shared" ref="AD471:AD494" si="206">IF(AND(ISNUMBER($P471),ISNUMBER($X471)),IF((ABS($P471-$X471))&gt;0.49,$X471-$P471,0),"")</f>
        <v>0</v>
      </c>
      <c r="AE471" s="283"/>
      <c r="AF471" s="300" t="str">
        <f t="shared" ref="AF471:AF494" si="207">IF($P471="","",  IF($X471="","", IF($P471=0,"---",(IF(ISERROR(($X471/$P471)-1),"---",($X471/$P471)-1) ))))</f>
        <v>---</v>
      </c>
      <c r="AG471" s="284"/>
      <c r="AH471" s="283">
        <f t="shared" ref="AH471:AH494" si="208">IF(AND(ISNUMBER($N471),ISNUMBER($X471)),IF((ABS($N471-$X471))&gt;0.49,$X471-$N471,0),"")</f>
        <v>0</v>
      </c>
      <c r="AI471" s="283"/>
      <c r="AJ471" s="300" t="str">
        <f t="shared" ref="AJ471:AJ494" si="209">IF($N471="","",  IF($X471="","", IF($N471=0,"---",(IF(ISERROR(($X471/$N471)-1),"---",($X471/$N471)-1) ))))</f>
        <v>---</v>
      </c>
      <c r="AK471" s="281"/>
      <c r="AL471" s="283">
        <f t="shared" si="192"/>
        <v>0</v>
      </c>
      <c r="AM471" s="283"/>
      <c r="AN471" s="300" t="str">
        <f t="shared" si="193"/>
        <v>---</v>
      </c>
      <c r="AP471" s="141" t="str">
        <f t="shared" si="194"/>
        <v/>
      </c>
      <c r="AQ471" s="283"/>
      <c r="AR471" s="300" t="e">
        <f t="shared" si="195"/>
        <v>#N/A</v>
      </c>
      <c r="AS471" s="284"/>
      <c r="AT471" s="283" t="str">
        <f t="shared" si="196"/>
        <v/>
      </c>
      <c r="AU471" s="283"/>
      <c r="AV471" s="300" t="e">
        <f t="shared" si="197"/>
        <v>#N/A</v>
      </c>
      <c r="AW471" s="284"/>
      <c r="AX471" s="283">
        <f t="shared" ref="AX471:AX494" si="210">IF(AND(ISNUMBER($N471),ISNUMBER($V471)),IF((ABS($N471-$V471))&gt;0.49,$V471-$N471,0),"")</f>
        <v>0</v>
      </c>
      <c r="AY471" s="283"/>
      <c r="AZ471" s="300" t="str">
        <f t="shared" ref="AZ471:AZ494" si="211">IF($N471="","",  IF($V471="","", IF($N471=0,"---",(IF(ISERROR(($V471/$N471)-1),"---",($V471/$N471)-1) ))))</f>
        <v>---</v>
      </c>
      <c r="BA471" s="284"/>
      <c r="BB471" s="283">
        <f t="shared" ref="BB471:BB494" si="212">IF(AND(ISNUMBER($P471),ISNUMBER($V471)),IF((ABS($P471-$V471))&gt;0.49,$V471-$P471,0),"")</f>
        <v>0</v>
      </c>
      <c r="BC471" s="283"/>
      <c r="BD471" s="300" t="str">
        <f t="shared" ref="BD471:BD494" si="213">IF($P471="","",  IF($V471="","", IF($P471=0,"---",(IF(ISERROR(($V471/$P471)-1),"---",($V471/$P471)-1) ))))</f>
        <v>---</v>
      </c>
      <c r="BE471" s="284"/>
      <c r="BF471" s="283">
        <f t="shared" si="202"/>
        <v>0</v>
      </c>
      <c r="BG471" s="283"/>
      <c r="BH471" s="300" t="str">
        <f t="shared" si="203"/>
        <v>---</v>
      </c>
      <c r="BJ471" s="141" t="str">
        <f t="shared" si="204"/>
        <v/>
      </c>
      <c r="BK471" s="283"/>
      <c r="BL471" s="300" t="e">
        <f t="shared" si="205"/>
        <v>#N/A</v>
      </c>
      <c r="BM471" s="284"/>
    </row>
    <row r="472" spans="1:65" ht="15.75" customHeight="1">
      <c r="B472" s="364"/>
      <c r="C472" s="21"/>
      <c r="D472" s="101"/>
      <c r="E472" s="101"/>
      <c r="F472" s="101"/>
      <c r="G472" s="101"/>
      <c r="H472" s="101"/>
      <c r="I472" s="101"/>
      <c r="J472" s="101"/>
      <c r="K472" s="24"/>
      <c r="L472" s="102"/>
      <c r="M472" s="207"/>
      <c r="N472" s="207"/>
      <c r="O472" s="142"/>
      <c r="P472" s="207"/>
      <c r="Q472" s="207"/>
      <c r="R472" s="237"/>
      <c r="S472" s="237"/>
      <c r="T472" s="237"/>
      <c r="U472" s="207"/>
      <c r="V472" s="237"/>
      <c r="W472" s="237"/>
      <c r="X472" s="237"/>
      <c r="Y472" s="237"/>
      <c r="Z472" s="174" t="str">
        <f t="shared" si="186"/>
        <v/>
      </c>
      <c r="AA472" s="207"/>
      <c r="AB472" s="299" t="str">
        <f t="shared" si="187"/>
        <v/>
      </c>
      <c r="AC472" s="280"/>
      <c r="AD472" s="174" t="str">
        <f t="shared" si="206"/>
        <v/>
      </c>
      <c r="AE472" s="207"/>
      <c r="AF472" s="299" t="str">
        <f t="shared" si="207"/>
        <v/>
      </c>
      <c r="AG472" s="207"/>
      <c r="AH472" s="174" t="str">
        <f t="shared" si="208"/>
        <v/>
      </c>
      <c r="AI472" s="207"/>
      <c r="AJ472" s="299" t="str">
        <f t="shared" si="209"/>
        <v/>
      </c>
      <c r="AK472" s="280"/>
      <c r="AL472" s="174" t="str">
        <f t="shared" si="192"/>
        <v/>
      </c>
      <c r="AM472" s="207"/>
      <c r="AN472" s="299" t="str">
        <f t="shared" si="193"/>
        <v/>
      </c>
      <c r="AP472" s="139" t="str">
        <f t="shared" si="194"/>
        <v/>
      </c>
      <c r="AQ472" s="207"/>
      <c r="AR472" s="299" t="str">
        <f t="shared" si="195"/>
        <v/>
      </c>
      <c r="AS472" s="207"/>
      <c r="AT472" s="174" t="str">
        <f t="shared" si="196"/>
        <v/>
      </c>
      <c r="AU472" s="207"/>
      <c r="AV472" s="299" t="str">
        <f t="shared" si="197"/>
        <v/>
      </c>
      <c r="AW472" s="207"/>
      <c r="AX472" s="174" t="str">
        <f t="shared" si="210"/>
        <v/>
      </c>
      <c r="AY472" s="207"/>
      <c r="AZ472" s="299" t="str">
        <f t="shared" si="211"/>
        <v/>
      </c>
      <c r="BA472" s="207"/>
      <c r="BB472" s="174" t="str">
        <f t="shared" si="212"/>
        <v/>
      </c>
      <c r="BC472" s="207"/>
      <c r="BD472" s="299" t="str">
        <f t="shared" si="213"/>
        <v/>
      </c>
      <c r="BE472" s="207"/>
      <c r="BF472" s="174" t="str">
        <f t="shared" si="202"/>
        <v/>
      </c>
      <c r="BG472" s="207"/>
      <c r="BH472" s="299" t="str">
        <f t="shared" si="203"/>
        <v/>
      </c>
      <c r="BJ472" s="139" t="str">
        <f t="shared" si="204"/>
        <v/>
      </c>
      <c r="BK472" s="207"/>
      <c r="BL472" s="299" t="str">
        <f t="shared" si="205"/>
        <v/>
      </c>
      <c r="BM472" s="207"/>
    </row>
    <row r="473" spans="1:65" ht="15.75" customHeight="1">
      <c r="B473" s="364"/>
      <c r="C473" s="23"/>
      <c r="D473" s="101"/>
      <c r="E473" s="101"/>
      <c r="F473" s="101"/>
      <c r="G473" s="103" t="s">
        <v>4</v>
      </c>
      <c r="H473" s="103"/>
      <c r="I473" s="35"/>
      <c r="J473" s="35"/>
      <c r="K473" s="36"/>
      <c r="L473" s="37" t="s">
        <v>33</v>
      </c>
      <c r="M473" s="215"/>
      <c r="N473" s="133">
        <f>+N466+N469</f>
        <v>1362692</v>
      </c>
      <c r="O473" s="119"/>
      <c r="P473" s="133">
        <f>+P466+P469</f>
        <v>0</v>
      </c>
      <c r="Q473" s="133"/>
      <c r="R473" s="133">
        <f>+R466+R469</f>
        <v>0</v>
      </c>
      <c r="S473" s="133"/>
      <c r="T473" s="133" t="e">
        <f>+T466+T469</f>
        <v>#N/A</v>
      </c>
      <c r="U473" s="133"/>
      <c r="V473" s="133">
        <f>+V466+V469</f>
        <v>0</v>
      </c>
      <c r="W473" s="133"/>
      <c r="X473" s="133">
        <f>+X466+X469</f>
        <v>0</v>
      </c>
      <c r="Y473" s="203"/>
      <c r="Z473" s="285">
        <f t="shared" si="186"/>
        <v>0</v>
      </c>
      <c r="AA473" s="287"/>
      <c r="AB473" s="302" t="str">
        <f t="shared" si="187"/>
        <v>---</v>
      </c>
      <c r="AC473" s="282"/>
      <c r="AD473" s="285">
        <f t="shared" si="206"/>
        <v>0</v>
      </c>
      <c r="AE473" s="287"/>
      <c r="AF473" s="302" t="str">
        <f t="shared" si="207"/>
        <v>---</v>
      </c>
      <c r="AG473" s="287"/>
      <c r="AH473" s="285">
        <f t="shared" si="208"/>
        <v>-1362692</v>
      </c>
      <c r="AI473" s="287"/>
      <c r="AJ473" s="302">
        <f t="shared" si="209"/>
        <v>-1</v>
      </c>
      <c r="AK473" s="282"/>
      <c r="AL473" s="285">
        <f t="shared" si="192"/>
        <v>0</v>
      </c>
      <c r="AM473" s="287"/>
      <c r="AN473" s="302" t="str">
        <f t="shared" si="193"/>
        <v>---</v>
      </c>
      <c r="AP473" s="150" t="str">
        <f t="shared" si="194"/>
        <v/>
      </c>
      <c r="AQ473" s="287"/>
      <c r="AR473" s="302" t="e">
        <f t="shared" si="195"/>
        <v>#N/A</v>
      </c>
      <c r="AS473" s="287"/>
      <c r="AT473" s="285" t="str">
        <f t="shared" si="196"/>
        <v/>
      </c>
      <c r="AU473" s="287"/>
      <c r="AV473" s="302" t="e">
        <f t="shared" si="197"/>
        <v>#N/A</v>
      </c>
      <c r="AW473" s="287"/>
      <c r="AX473" s="285">
        <f t="shared" si="210"/>
        <v>-1362692</v>
      </c>
      <c r="AY473" s="287"/>
      <c r="AZ473" s="302">
        <f t="shared" si="211"/>
        <v>-1</v>
      </c>
      <c r="BA473" s="287"/>
      <c r="BB473" s="285">
        <f t="shared" si="212"/>
        <v>0</v>
      </c>
      <c r="BC473" s="287"/>
      <c r="BD473" s="302" t="str">
        <f t="shared" si="213"/>
        <v>---</v>
      </c>
      <c r="BE473" s="287"/>
      <c r="BF473" s="285">
        <f t="shared" si="202"/>
        <v>0</v>
      </c>
      <c r="BG473" s="287"/>
      <c r="BH473" s="302" t="str">
        <f t="shared" si="203"/>
        <v>---</v>
      </c>
      <c r="BJ473" s="150" t="str">
        <f t="shared" si="204"/>
        <v/>
      </c>
      <c r="BK473" s="287"/>
      <c r="BL473" s="302" t="e">
        <f t="shared" si="205"/>
        <v>#N/A</v>
      </c>
      <c r="BM473" s="287"/>
    </row>
    <row r="474" spans="1:65" s="98" customFormat="1" ht="15.75" customHeight="1">
      <c r="A474" s="84"/>
      <c r="B474" s="364"/>
      <c r="C474" s="107"/>
      <c r="D474" s="105"/>
      <c r="E474" s="105"/>
      <c r="F474" s="105"/>
      <c r="G474" s="105" t="s">
        <v>155</v>
      </c>
      <c r="H474" s="105"/>
      <c r="I474" s="108"/>
      <c r="J474" s="108"/>
      <c r="K474" s="110"/>
      <c r="L474" s="106"/>
      <c r="M474" s="207"/>
      <c r="N474" s="15">
        <f>N468+N471</f>
        <v>-3293567</v>
      </c>
      <c r="O474" s="111"/>
      <c r="P474" s="15">
        <f>P468+P471</f>
        <v>0</v>
      </c>
      <c r="Q474" s="15"/>
      <c r="R474" s="15">
        <f>R468+R471</f>
        <v>0</v>
      </c>
      <c r="S474" s="15"/>
      <c r="T474" s="15" t="e">
        <f>T468+T471</f>
        <v>#N/A</v>
      </c>
      <c r="U474" s="15"/>
      <c r="V474" s="15">
        <f>V468+V471</f>
        <v>0</v>
      </c>
      <c r="W474" s="15"/>
      <c r="X474" s="15">
        <f>X468+X471</f>
        <v>0</v>
      </c>
      <c r="Y474" s="13"/>
      <c r="Z474" s="174">
        <f t="shared" si="186"/>
        <v>0</v>
      </c>
      <c r="AA474" s="288"/>
      <c r="AB474" s="299" t="str">
        <f t="shared" si="187"/>
        <v>---</v>
      </c>
      <c r="AC474" s="280"/>
      <c r="AD474" s="174">
        <f t="shared" si="206"/>
        <v>0</v>
      </c>
      <c r="AE474" s="288"/>
      <c r="AF474" s="299" t="str">
        <f t="shared" si="207"/>
        <v>---</v>
      </c>
      <c r="AG474" s="288"/>
      <c r="AH474" s="174">
        <f t="shared" si="208"/>
        <v>3293567</v>
      </c>
      <c r="AI474" s="288"/>
      <c r="AJ474" s="299">
        <f t="shared" si="209"/>
        <v>-1</v>
      </c>
      <c r="AK474" s="280"/>
      <c r="AL474" s="174">
        <f t="shared" si="192"/>
        <v>0</v>
      </c>
      <c r="AM474" s="288"/>
      <c r="AN474" s="299" t="str">
        <f t="shared" si="193"/>
        <v>---</v>
      </c>
      <c r="AP474" s="139" t="str">
        <f t="shared" si="194"/>
        <v/>
      </c>
      <c r="AQ474" s="288"/>
      <c r="AR474" s="299" t="e">
        <f t="shared" si="195"/>
        <v>#N/A</v>
      </c>
      <c r="AS474" s="288"/>
      <c r="AT474" s="174" t="str">
        <f t="shared" si="196"/>
        <v/>
      </c>
      <c r="AU474" s="288"/>
      <c r="AV474" s="299" t="e">
        <f t="shared" si="197"/>
        <v>#N/A</v>
      </c>
      <c r="AW474" s="288"/>
      <c r="AX474" s="174">
        <f t="shared" si="210"/>
        <v>3293567</v>
      </c>
      <c r="AY474" s="288"/>
      <c r="AZ474" s="299">
        <f t="shared" si="211"/>
        <v>-1</v>
      </c>
      <c r="BA474" s="288"/>
      <c r="BB474" s="174">
        <f t="shared" si="212"/>
        <v>0</v>
      </c>
      <c r="BC474" s="288"/>
      <c r="BD474" s="299" t="str">
        <f t="shared" si="213"/>
        <v>---</v>
      </c>
      <c r="BE474" s="288"/>
      <c r="BF474" s="174">
        <f t="shared" si="202"/>
        <v>0</v>
      </c>
      <c r="BG474" s="288"/>
      <c r="BH474" s="299" t="str">
        <f t="shared" si="203"/>
        <v>---</v>
      </c>
      <c r="BJ474" s="139" t="str">
        <f t="shared" si="204"/>
        <v/>
      </c>
      <c r="BK474" s="288"/>
      <c r="BL474" s="299" t="e">
        <f t="shared" si="205"/>
        <v>#N/A</v>
      </c>
      <c r="BM474" s="288"/>
    </row>
    <row r="475" spans="1:65" ht="15.75" customHeight="1">
      <c r="B475" s="364"/>
      <c r="C475" s="23"/>
      <c r="D475" s="101"/>
      <c r="E475" s="101"/>
      <c r="F475" s="101"/>
      <c r="G475" s="101"/>
      <c r="H475" s="101"/>
      <c r="I475" s="101"/>
      <c r="J475" s="101"/>
      <c r="K475" s="25"/>
      <c r="L475" s="40"/>
      <c r="M475" s="207"/>
      <c r="N475" s="207"/>
      <c r="O475" s="143"/>
      <c r="P475" s="207"/>
      <c r="Q475" s="207"/>
      <c r="R475" s="237"/>
      <c r="S475" s="237"/>
      <c r="T475" s="237"/>
      <c r="U475" s="207"/>
      <c r="V475" s="237"/>
      <c r="W475" s="237"/>
      <c r="X475" s="237"/>
      <c r="Y475" s="237"/>
      <c r="Z475" s="174" t="str">
        <f t="shared" si="186"/>
        <v/>
      </c>
      <c r="AA475" s="207"/>
      <c r="AB475" s="299" t="str">
        <f t="shared" si="187"/>
        <v/>
      </c>
      <c r="AC475" s="280"/>
      <c r="AD475" s="174" t="str">
        <f t="shared" si="206"/>
        <v/>
      </c>
      <c r="AE475" s="207"/>
      <c r="AF475" s="299" t="str">
        <f t="shared" si="207"/>
        <v/>
      </c>
      <c r="AG475" s="207"/>
      <c r="AH475" s="174" t="str">
        <f t="shared" si="208"/>
        <v/>
      </c>
      <c r="AI475" s="207"/>
      <c r="AJ475" s="299" t="str">
        <f t="shared" si="209"/>
        <v/>
      </c>
      <c r="AK475" s="280"/>
      <c r="AL475" s="174" t="str">
        <f t="shared" si="192"/>
        <v/>
      </c>
      <c r="AM475" s="207"/>
      <c r="AN475" s="299" t="str">
        <f t="shared" si="193"/>
        <v/>
      </c>
      <c r="AP475" s="139" t="str">
        <f t="shared" si="194"/>
        <v/>
      </c>
      <c r="AQ475" s="207"/>
      <c r="AR475" s="299" t="str">
        <f t="shared" si="195"/>
        <v/>
      </c>
      <c r="AS475" s="207"/>
      <c r="AT475" s="174" t="str">
        <f t="shared" si="196"/>
        <v/>
      </c>
      <c r="AU475" s="207"/>
      <c r="AV475" s="299" t="str">
        <f t="shared" si="197"/>
        <v/>
      </c>
      <c r="AW475" s="207"/>
      <c r="AX475" s="174" t="str">
        <f t="shared" si="210"/>
        <v/>
      </c>
      <c r="AY475" s="207"/>
      <c r="AZ475" s="299" t="str">
        <f t="shared" si="211"/>
        <v/>
      </c>
      <c r="BA475" s="207"/>
      <c r="BB475" s="174" t="str">
        <f t="shared" si="212"/>
        <v/>
      </c>
      <c r="BC475" s="207"/>
      <c r="BD475" s="299" t="str">
        <f t="shared" si="213"/>
        <v/>
      </c>
      <c r="BE475" s="207"/>
      <c r="BF475" s="174" t="str">
        <f t="shared" si="202"/>
        <v/>
      </c>
      <c r="BG475" s="207"/>
      <c r="BH475" s="299" t="str">
        <f t="shared" si="203"/>
        <v/>
      </c>
      <c r="BJ475" s="139" t="str">
        <f t="shared" si="204"/>
        <v/>
      </c>
      <c r="BK475" s="207"/>
      <c r="BL475" s="299" t="str">
        <f t="shared" si="205"/>
        <v/>
      </c>
      <c r="BM475" s="207"/>
    </row>
    <row r="476" spans="1:65" ht="15.75" customHeight="1">
      <c r="B476" s="364"/>
      <c r="C476" s="39"/>
      <c r="D476" s="125"/>
      <c r="E476" s="125"/>
      <c r="F476" s="125"/>
      <c r="G476" s="125"/>
      <c r="H476" s="125"/>
      <c r="I476" s="101"/>
      <c r="J476" s="101"/>
      <c r="K476" s="25"/>
      <c r="L476" s="40"/>
      <c r="M476" s="207"/>
      <c r="N476" s="207"/>
      <c r="O476" s="142"/>
      <c r="P476" s="207"/>
      <c r="Q476" s="207"/>
      <c r="R476" s="237"/>
      <c r="S476" s="237"/>
      <c r="T476" s="237"/>
      <c r="U476" s="207"/>
      <c r="V476" s="237"/>
      <c r="W476" s="237"/>
      <c r="X476" s="237"/>
      <c r="Y476" s="237"/>
      <c r="Z476" s="174" t="str">
        <f t="shared" si="186"/>
        <v/>
      </c>
      <c r="AA476" s="207"/>
      <c r="AB476" s="299" t="str">
        <f t="shared" si="187"/>
        <v/>
      </c>
      <c r="AC476" s="280"/>
      <c r="AD476" s="174" t="str">
        <f t="shared" si="206"/>
        <v/>
      </c>
      <c r="AE476" s="207"/>
      <c r="AF476" s="299" t="str">
        <f t="shared" si="207"/>
        <v/>
      </c>
      <c r="AG476" s="207"/>
      <c r="AH476" s="174" t="str">
        <f t="shared" si="208"/>
        <v/>
      </c>
      <c r="AI476" s="207"/>
      <c r="AJ476" s="299" t="str">
        <f t="shared" si="209"/>
        <v/>
      </c>
      <c r="AK476" s="280"/>
      <c r="AL476" s="139" t="str">
        <f t="shared" si="192"/>
        <v/>
      </c>
      <c r="AM476" s="207"/>
      <c r="AN476" s="297" t="str">
        <f t="shared" si="193"/>
        <v/>
      </c>
      <c r="AP476" s="139" t="str">
        <f t="shared" si="194"/>
        <v/>
      </c>
      <c r="AQ476" s="207"/>
      <c r="AR476" s="297" t="str">
        <f t="shared" si="195"/>
        <v/>
      </c>
      <c r="AS476" s="207"/>
      <c r="AT476" s="174" t="str">
        <f t="shared" si="196"/>
        <v/>
      </c>
      <c r="AU476" s="207"/>
      <c r="AV476" s="299" t="str">
        <f t="shared" si="197"/>
        <v/>
      </c>
      <c r="AW476" s="207"/>
      <c r="AX476" s="174" t="str">
        <f t="shared" si="210"/>
        <v/>
      </c>
      <c r="AY476" s="207"/>
      <c r="AZ476" s="299" t="str">
        <f t="shared" si="211"/>
        <v/>
      </c>
      <c r="BA476" s="207"/>
      <c r="BB476" s="174" t="str">
        <f t="shared" si="212"/>
        <v/>
      </c>
      <c r="BC476" s="207"/>
      <c r="BD476" s="299" t="str">
        <f t="shared" si="213"/>
        <v/>
      </c>
      <c r="BE476" s="207"/>
      <c r="BF476" s="139" t="str">
        <f t="shared" si="202"/>
        <v/>
      </c>
      <c r="BG476" s="207"/>
      <c r="BH476" s="297" t="str">
        <f t="shared" si="203"/>
        <v/>
      </c>
      <c r="BJ476" s="139" t="str">
        <f t="shared" si="204"/>
        <v/>
      </c>
      <c r="BK476" s="207"/>
      <c r="BL476" s="297" t="str">
        <f t="shared" si="205"/>
        <v/>
      </c>
      <c r="BM476" s="207"/>
    </row>
    <row r="477" spans="1:65" ht="15.75" customHeight="1">
      <c r="B477" s="364"/>
      <c r="C477" s="20" t="s">
        <v>1</v>
      </c>
      <c r="D477" s="103"/>
      <c r="E477" s="103"/>
      <c r="F477" s="103"/>
      <c r="G477" s="103"/>
      <c r="H477" s="103"/>
      <c r="I477" s="103"/>
      <c r="J477" s="103"/>
      <c r="K477" s="27"/>
      <c r="L477" s="102"/>
      <c r="M477" s="207"/>
      <c r="N477" s="207"/>
      <c r="O477" s="142"/>
      <c r="P477" s="207"/>
      <c r="Q477" s="207"/>
      <c r="R477" s="237"/>
      <c r="S477" s="237"/>
      <c r="T477" s="237"/>
      <c r="U477" s="207"/>
      <c r="V477" s="237"/>
      <c r="W477" s="237"/>
      <c r="X477" s="237"/>
      <c r="Y477" s="237"/>
      <c r="Z477" s="174" t="str">
        <f t="shared" si="186"/>
        <v/>
      </c>
      <c r="AA477" s="207"/>
      <c r="AB477" s="299" t="str">
        <f t="shared" si="187"/>
        <v/>
      </c>
      <c r="AC477" s="280"/>
      <c r="AD477" s="174" t="str">
        <f t="shared" si="206"/>
        <v/>
      </c>
      <c r="AE477" s="207"/>
      <c r="AF477" s="299" t="str">
        <f t="shared" si="207"/>
        <v/>
      </c>
      <c r="AG477" s="207"/>
      <c r="AH477" s="174" t="str">
        <f t="shared" si="208"/>
        <v/>
      </c>
      <c r="AI477" s="207"/>
      <c r="AJ477" s="299" t="str">
        <f t="shared" si="209"/>
        <v/>
      </c>
      <c r="AK477" s="280"/>
      <c r="AL477" s="139" t="str">
        <f t="shared" si="192"/>
        <v/>
      </c>
      <c r="AM477" s="207"/>
      <c r="AN477" s="297" t="str">
        <f t="shared" si="193"/>
        <v/>
      </c>
      <c r="AP477" s="139" t="str">
        <f t="shared" si="194"/>
        <v/>
      </c>
      <c r="AQ477" s="207"/>
      <c r="AR477" s="297" t="str">
        <f t="shared" si="195"/>
        <v/>
      </c>
      <c r="AS477" s="207"/>
      <c r="AT477" s="174" t="str">
        <f t="shared" si="196"/>
        <v/>
      </c>
      <c r="AU477" s="207"/>
      <c r="AV477" s="299" t="str">
        <f t="shared" si="197"/>
        <v/>
      </c>
      <c r="AW477" s="207"/>
      <c r="AX477" s="174" t="str">
        <f t="shared" si="210"/>
        <v/>
      </c>
      <c r="AY477" s="207"/>
      <c r="AZ477" s="299" t="str">
        <f t="shared" si="211"/>
        <v/>
      </c>
      <c r="BA477" s="207"/>
      <c r="BB477" s="174" t="str">
        <f t="shared" si="212"/>
        <v/>
      </c>
      <c r="BC477" s="207"/>
      <c r="BD477" s="299" t="str">
        <f t="shared" si="213"/>
        <v/>
      </c>
      <c r="BE477" s="207"/>
      <c r="BF477" s="139" t="str">
        <f t="shared" si="202"/>
        <v/>
      </c>
      <c r="BG477" s="207"/>
      <c r="BH477" s="297" t="str">
        <f t="shared" si="203"/>
        <v/>
      </c>
      <c r="BJ477" s="139" t="str">
        <f t="shared" si="204"/>
        <v/>
      </c>
      <c r="BK477" s="207"/>
      <c r="BL477" s="297" t="str">
        <f t="shared" si="205"/>
        <v/>
      </c>
      <c r="BM477" s="207"/>
    </row>
    <row r="478" spans="1:65" ht="15.75" customHeight="1">
      <c r="B478" s="364"/>
      <c r="C478" s="101"/>
      <c r="D478" s="101"/>
      <c r="E478" s="101"/>
      <c r="F478" s="101"/>
      <c r="G478" s="101"/>
      <c r="H478" s="101"/>
      <c r="I478" s="101"/>
      <c r="J478" s="101"/>
      <c r="K478" s="27"/>
      <c r="L478" s="102"/>
      <c r="M478" s="207"/>
      <c r="N478" s="207"/>
      <c r="O478" s="142"/>
      <c r="P478" s="207"/>
      <c r="Q478" s="207"/>
      <c r="R478" s="237"/>
      <c r="S478" s="237"/>
      <c r="T478" s="237"/>
      <c r="U478" s="207"/>
      <c r="V478" s="237"/>
      <c r="W478" s="237"/>
      <c r="X478" s="237"/>
      <c r="Y478" s="237"/>
      <c r="Z478" s="174" t="str">
        <f t="shared" si="186"/>
        <v/>
      </c>
      <c r="AA478" s="207"/>
      <c r="AB478" s="299" t="str">
        <f t="shared" si="187"/>
        <v/>
      </c>
      <c r="AC478" s="280"/>
      <c r="AD478" s="174" t="str">
        <f t="shared" si="206"/>
        <v/>
      </c>
      <c r="AE478" s="207"/>
      <c r="AF478" s="299" t="str">
        <f t="shared" si="207"/>
        <v/>
      </c>
      <c r="AG478" s="207"/>
      <c r="AH478" s="174" t="str">
        <f t="shared" si="208"/>
        <v/>
      </c>
      <c r="AI478" s="207"/>
      <c r="AJ478" s="299" t="str">
        <f t="shared" si="209"/>
        <v/>
      </c>
      <c r="AK478" s="280"/>
      <c r="AL478" s="139" t="str">
        <f t="shared" si="192"/>
        <v/>
      </c>
      <c r="AM478" s="207"/>
      <c r="AN478" s="297" t="str">
        <f t="shared" si="193"/>
        <v/>
      </c>
      <c r="AP478" s="139" t="str">
        <f t="shared" si="194"/>
        <v/>
      </c>
      <c r="AQ478" s="207"/>
      <c r="AR478" s="297" t="str">
        <f t="shared" si="195"/>
        <v/>
      </c>
      <c r="AS478" s="207"/>
      <c r="AT478" s="174" t="str">
        <f t="shared" si="196"/>
        <v/>
      </c>
      <c r="AU478" s="207"/>
      <c r="AV478" s="299" t="str">
        <f t="shared" si="197"/>
        <v/>
      </c>
      <c r="AW478" s="207"/>
      <c r="AX478" s="174" t="str">
        <f t="shared" si="210"/>
        <v/>
      </c>
      <c r="AY478" s="207"/>
      <c r="AZ478" s="299" t="str">
        <f t="shared" si="211"/>
        <v/>
      </c>
      <c r="BA478" s="207"/>
      <c r="BB478" s="174" t="str">
        <f t="shared" si="212"/>
        <v/>
      </c>
      <c r="BC478" s="207"/>
      <c r="BD478" s="299" t="str">
        <f t="shared" si="213"/>
        <v/>
      </c>
      <c r="BE478" s="207"/>
      <c r="BF478" s="139" t="str">
        <f t="shared" si="202"/>
        <v/>
      </c>
      <c r="BG478" s="207"/>
      <c r="BH478" s="297" t="str">
        <f t="shared" si="203"/>
        <v/>
      </c>
      <c r="BJ478" s="139" t="str">
        <f t="shared" si="204"/>
        <v/>
      </c>
      <c r="BK478" s="207"/>
      <c r="BL478" s="297" t="str">
        <f t="shared" si="205"/>
        <v/>
      </c>
      <c r="BM478" s="207"/>
    </row>
    <row r="479" spans="1:65" ht="15.75" customHeight="1">
      <c r="B479" s="364">
        <v>190</v>
      </c>
      <c r="C479" s="58" t="s">
        <v>35</v>
      </c>
      <c r="D479" s="103" t="s">
        <v>360</v>
      </c>
      <c r="E479" s="103"/>
      <c r="F479" s="103"/>
      <c r="G479" s="103"/>
      <c r="H479" s="103"/>
      <c r="I479" s="103"/>
      <c r="J479" s="103"/>
      <c r="K479" s="49"/>
      <c r="L479" s="37" t="s">
        <v>33</v>
      </c>
      <c r="M479" s="215"/>
      <c r="N479" s="150">
        <f>VLOOKUP($B479,'[1]09-10-11'!$A$4:$EA$400,MATCH(N$2, '[1]09-10-11'!$A$4:$EA$4, 0))</f>
        <v>-129001</v>
      </c>
      <c r="O479" s="147"/>
      <c r="P479" s="150">
        <f>VLOOKUP($B479,'[1]09-10-11'!$A$4:$EA$400,MATCH(P$2, '[1]09-10-11'!$A$4:$EA$4, 0))</f>
        <v>-175859</v>
      </c>
      <c r="Q479" s="150"/>
      <c r="R479" s="150">
        <f>VLOOKUP($B479,'[1]09-10-11'!$A$4:$EA$400,MATCH(R$2, '[1]09-10-11'!$A$4:$EA$4, 0))</f>
        <v>-175859</v>
      </c>
      <c r="S479" s="150"/>
      <c r="T479" s="150" t="e">
        <f>VLOOKUP($B479,'[1]09-10-11'!$A$4:$EA$400,MATCH(T$2, '[1]09-10-11'!$A$4:$EA$4, 0))</f>
        <v>#N/A</v>
      </c>
      <c r="U479" s="150"/>
      <c r="V479" s="150">
        <f>VLOOKUP($B479,'[1]09-10-11'!$A$4:$EA$400,MATCH(V$2, '[1]09-10-11'!$A$4:$EA$4, 0))</f>
        <v>-175859</v>
      </c>
      <c r="W479" s="150"/>
      <c r="X479" s="150">
        <f>VLOOKUP($B479,'[1]09-10-11'!$A$4:$EA$400,MATCH(X$2, '[1]09-10-11'!$A$4:$EA$4, 0))</f>
        <v>-149613</v>
      </c>
      <c r="Y479" s="146"/>
      <c r="Z479" s="285">
        <f t="shared" si="186"/>
        <v>26246</v>
      </c>
      <c r="AA479" s="285"/>
      <c r="AB479" s="302">
        <f t="shared" si="187"/>
        <v>-0.14924456524829555</v>
      </c>
      <c r="AC479" s="282"/>
      <c r="AD479" s="285">
        <f t="shared" si="206"/>
        <v>26246</v>
      </c>
      <c r="AE479" s="285"/>
      <c r="AF479" s="302">
        <f t="shared" si="207"/>
        <v>-0.14924456524829555</v>
      </c>
      <c r="AG479" s="285"/>
      <c r="AH479" s="285">
        <f t="shared" si="208"/>
        <v>-20612</v>
      </c>
      <c r="AI479" s="285"/>
      <c r="AJ479" s="302">
        <f t="shared" si="209"/>
        <v>0.15978170711854944</v>
      </c>
      <c r="AK479" s="282"/>
      <c r="AL479" s="150">
        <f t="shared" si="192"/>
        <v>26246</v>
      </c>
      <c r="AM479" s="285"/>
      <c r="AN479" s="301">
        <f t="shared" si="193"/>
        <v>-0.14924456524829555</v>
      </c>
      <c r="AP479" s="150" t="str">
        <f t="shared" si="194"/>
        <v/>
      </c>
      <c r="AQ479" s="285"/>
      <c r="AR479" s="301" t="e">
        <f t="shared" si="195"/>
        <v>#N/A</v>
      </c>
      <c r="AS479" s="285"/>
      <c r="AT479" s="285" t="str">
        <f t="shared" si="196"/>
        <v/>
      </c>
      <c r="AU479" s="285"/>
      <c r="AV479" s="302" t="e">
        <f t="shared" si="197"/>
        <v>#N/A</v>
      </c>
      <c r="AW479" s="285"/>
      <c r="AX479" s="285">
        <f t="shared" si="210"/>
        <v>-46858</v>
      </c>
      <c r="AY479" s="285"/>
      <c r="AZ479" s="302">
        <f t="shared" si="211"/>
        <v>0.36323749428299013</v>
      </c>
      <c r="BA479" s="285"/>
      <c r="BB479" s="285">
        <f t="shared" si="212"/>
        <v>0</v>
      </c>
      <c r="BC479" s="285"/>
      <c r="BD479" s="302">
        <f t="shared" si="213"/>
        <v>0</v>
      </c>
      <c r="BE479" s="285"/>
      <c r="BF479" s="150">
        <f t="shared" si="202"/>
        <v>0</v>
      </c>
      <c r="BG479" s="285"/>
      <c r="BH479" s="301">
        <f t="shared" si="203"/>
        <v>0</v>
      </c>
      <c r="BJ479" s="150" t="str">
        <f t="shared" si="204"/>
        <v/>
      </c>
      <c r="BK479" s="285"/>
      <c r="BL479" s="301" t="e">
        <f t="shared" si="205"/>
        <v>#N/A</v>
      </c>
      <c r="BM479" s="285"/>
    </row>
    <row r="480" spans="1:65" ht="15.75" customHeight="1">
      <c r="B480" s="364"/>
      <c r="C480" s="101"/>
      <c r="D480" s="101"/>
      <c r="E480" s="101"/>
      <c r="F480" s="101"/>
      <c r="G480" s="101"/>
      <c r="H480" s="101"/>
      <c r="I480" s="101"/>
      <c r="J480" s="101"/>
      <c r="K480" s="24"/>
      <c r="L480" s="102"/>
      <c r="M480" s="207"/>
      <c r="N480" s="207"/>
      <c r="O480" s="56"/>
      <c r="P480" s="207"/>
      <c r="Q480" s="207"/>
      <c r="R480" s="237"/>
      <c r="S480" s="237"/>
      <c r="T480" s="237"/>
      <c r="U480" s="207"/>
      <c r="V480" s="237"/>
      <c r="W480" s="237"/>
      <c r="X480" s="237"/>
      <c r="Y480" s="237"/>
      <c r="Z480" s="174" t="str">
        <f t="shared" si="186"/>
        <v/>
      </c>
      <c r="AA480" s="207"/>
      <c r="AB480" s="299" t="str">
        <f t="shared" si="187"/>
        <v/>
      </c>
      <c r="AC480" s="280"/>
      <c r="AD480" s="174" t="str">
        <f t="shared" si="206"/>
        <v/>
      </c>
      <c r="AE480" s="207"/>
      <c r="AF480" s="299" t="str">
        <f t="shared" si="207"/>
        <v/>
      </c>
      <c r="AG480" s="207"/>
      <c r="AH480" s="174" t="str">
        <f t="shared" si="208"/>
        <v/>
      </c>
      <c r="AI480" s="207"/>
      <c r="AJ480" s="299" t="str">
        <f t="shared" si="209"/>
        <v/>
      </c>
      <c r="AK480" s="280"/>
      <c r="AL480" s="139" t="str">
        <f t="shared" si="192"/>
        <v/>
      </c>
      <c r="AM480" s="207"/>
      <c r="AN480" s="297" t="str">
        <f t="shared" si="193"/>
        <v/>
      </c>
      <c r="AP480" s="139" t="str">
        <f t="shared" si="194"/>
        <v/>
      </c>
      <c r="AQ480" s="207"/>
      <c r="AR480" s="297" t="str">
        <f t="shared" si="195"/>
        <v/>
      </c>
      <c r="AS480" s="207"/>
      <c r="AT480" s="174" t="str">
        <f t="shared" si="196"/>
        <v/>
      </c>
      <c r="AU480" s="207"/>
      <c r="AV480" s="299" t="str">
        <f t="shared" si="197"/>
        <v/>
      </c>
      <c r="AW480" s="207"/>
      <c r="AX480" s="174" t="str">
        <f t="shared" si="210"/>
        <v/>
      </c>
      <c r="AY480" s="207"/>
      <c r="AZ480" s="299" t="str">
        <f t="shared" si="211"/>
        <v/>
      </c>
      <c r="BA480" s="207"/>
      <c r="BB480" s="174" t="str">
        <f t="shared" si="212"/>
        <v/>
      </c>
      <c r="BC480" s="207"/>
      <c r="BD480" s="299" t="str">
        <f t="shared" si="213"/>
        <v/>
      </c>
      <c r="BE480" s="207"/>
      <c r="BF480" s="139" t="str">
        <f t="shared" si="202"/>
        <v/>
      </c>
      <c r="BG480" s="207"/>
      <c r="BH480" s="297" t="str">
        <f t="shared" si="203"/>
        <v/>
      </c>
      <c r="BJ480" s="139" t="str">
        <f t="shared" si="204"/>
        <v/>
      </c>
      <c r="BK480" s="207"/>
      <c r="BL480" s="297" t="str">
        <f t="shared" si="205"/>
        <v/>
      </c>
      <c r="BM480" s="207"/>
    </row>
    <row r="481" spans="1:65" s="98" customFormat="1" ht="15.75" customHeight="1">
      <c r="A481" s="84"/>
      <c r="B481" s="371"/>
      <c r="C481" s="54"/>
      <c r="D481" s="105"/>
      <c r="E481" s="105"/>
      <c r="F481" s="105"/>
      <c r="G481" s="105"/>
      <c r="H481" s="105"/>
      <c r="I481" s="108"/>
      <c r="J481" s="108"/>
      <c r="K481" s="110"/>
      <c r="L481" s="106"/>
      <c r="M481" s="207"/>
      <c r="N481" s="207"/>
      <c r="O481" s="111"/>
      <c r="P481" s="207"/>
      <c r="Q481" s="207"/>
      <c r="R481" s="237"/>
      <c r="S481" s="237"/>
      <c r="T481" s="237"/>
      <c r="U481" s="207"/>
      <c r="V481" s="237"/>
      <c r="W481" s="237"/>
      <c r="X481" s="237"/>
      <c r="Y481" s="237"/>
      <c r="Z481" s="174" t="str">
        <f t="shared" si="186"/>
        <v/>
      </c>
      <c r="AA481" s="207"/>
      <c r="AB481" s="299" t="str">
        <f t="shared" si="187"/>
        <v/>
      </c>
      <c r="AC481" s="280"/>
      <c r="AD481" s="174" t="str">
        <f t="shared" si="206"/>
        <v/>
      </c>
      <c r="AE481" s="207"/>
      <c r="AF481" s="299" t="str">
        <f t="shared" si="207"/>
        <v/>
      </c>
      <c r="AG481" s="207"/>
      <c r="AH481" s="174" t="str">
        <f t="shared" si="208"/>
        <v/>
      </c>
      <c r="AI481" s="207"/>
      <c r="AJ481" s="299" t="str">
        <f t="shared" si="209"/>
        <v/>
      </c>
      <c r="AK481" s="280"/>
      <c r="AL481" s="139" t="str">
        <f t="shared" si="192"/>
        <v/>
      </c>
      <c r="AM481" s="207"/>
      <c r="AN481" s="297" t="str">
        <f t="shared" si="193"/>
        <v/>
      </c>
      <c r="AP481" s="139" t="str">
        <f t="shared" si="194"/>
        <v/>
      </c>
      <c r="AQ481" s="207"/>
      <c r="AR481" s="297" t="str">
        <f t="shared" si="195"/>
        <v/>
      </c>
      <c r="AS481" s="207"/>
      <c r="AT481" s="174" t="str">
        <f t="shared" si="196"/>
        <v/>
      </c>
      <c r="AU481" s="207"/>
      <c r="AV481" s="299" t="str">
        <f t="shared" si="197"/>
        <v/>
      </c>
      <c r="AW481" s="207"/>
      <c r="AX481" s="174" t="str">
        <f t="shared" si="210"/>
        <v/>
      </c>
      <c r="AY481" s="207"/>
      <c r="AZ481" s="299" t="str">
        <f t="shared" si="211"/>
        <v/>
      </c>
      <c r="BA481" s="207"/>
      <c r="BB481" s="174" t="str">
        <f t="shared" si="212"/>
        <v/>
      </c>
      <c r="BC481" s="207"/>
      <c r="BD481" s="299" t="str">
        <f t="shared" si="213"/>
        <v/>
      </c>
      <c r="BE481" s="207"/>
      <c r="BF481" s="139" t="str">
        <f t="shared" si="202"/>
        <v/>
      </c>
      <c r="BG481" s="207"/>
      <c r="BH481" s="297" t="str">
        <f t="shared" si="203"/>
        <v/>
      </c>
      <c r="BJ481" s="139" t="str">
        <f t="shared" si="204"/>
        <v/>
      </c>
      <c r="BK481" s="207"/>
      <c r="BL481" s="297" t="str">
        <f t="shared" si="205"/>
        <v/>
      </c>
      <c r="BM481" s="207"/>
    </row>
    <row r="482" spans="1:65" ht="15.75" customHeight="1">
      <c r="B482" s="364">
        <v>191.01</v>
      </c>
      <c r="C482" s="182" t="s">
        <v>256</v>
      </c>
      <c r="D482" s="179"/>
      <c r="E482" s="180"/>
      <c r="F482" s="180"/>
      <c r="G482" s="180"/>
      <c r="H482" s="180"/>
      <c r="I482" s="180"/>
      <c r="J482" s="180"/>
      <c r="K482" s="181"/>
      <c r="L482" s="37" t="s">
        <v>33</v>
      </c>
      <c r="M482" s="215"/>
      <c r="N482" s="150">
        <f>VLOOKUP($B482,'[1]09-10-11'!$A$4:$EA$400,MATCH(N$2, '[1]09-10-11'!$A$4:$EA$4, 0))</f>
        <v>-8000</v>
      </c>
      <c r="O482" s="147"/>
      <c r="P482" s="150">
        <f>VLOOKUP($B482,'[1]09-10-11'!$A$4:$EA$400,MATCH(P$2, '[1]09-10-11'!$A$4:$EA$4, 0))</f>
        <v>-8000</v>
      </c>
      <c r="Q482" s="150"/>
      <c r="R482" s="150">
        <f>VLOOKUP($B482,'[1]09-10-11'!$A$4:$EA$400,MATCH(R$2, '[1]09-10-11'!$A$4:$EA$4, 0))</f>
        <v>-8000</v>
      </c>
      <c r="S482" s="150"/>
      <c r="T482" s="150" t="e">
        <f>VLOOKUP($B482,'[1]09-10-11'!$A$4:$EA$400,MATCH(T$2, '[1]09-10-11'!$A$4:$EA$4, 0))</f>
        <v>#N/A</v>
      </c>
      <c r="U482" s="150"/>
      <c r="V482" s="150">
        <f>VLOOKUP($B482,'[1]09-10-11'!$A$4:$EA$400,MATCH(V$2, '[1]09-10-11'!$A$4:$EA$4, 0))</f>
        <v>-8000</v>
      </c>
      <c r="W482" s="150"/>
      <c r="X482" s="150">
        <f>VLOOKUP($B482,'[1]09-10-11'!$A$4:$EA$400,MATCH(X$2, '[1]09-10-11'!$A$4:$EA$4, 0))</f>
        <v>-8000</v>
      </c>
      <c r="Y482" s="146"/>
      <c r="Z482" s="285">
        <f t="shared" si="186"/>
        <v>0</v>
      </c>
      <c r="AA482" s="285"/>
      <c r="AB482" s="302">
        <f t="shared" si="187"/>
        <v>0</v>
      </c>
      <c r="AC482" s="282"/>
      <c r="AD482" s="285">
        <f t="shared" si="206"/>
        <v>0</v>
      </c>
      <c r="AE482" s="285"/>
      <c r="AF482" s="302">
        <f t="shared" si="207"/>
        <v>0</v>
      </c>
      <c r="AG482" s="285"/>
      <c r="AH482" s="285">
        <f t="shared" si="208"/>
        <v>0</v>
      </c>
      <c r="AI482" s="285"/>
      <c r="AJ482" s="302">
        <f t="shared" si="209"/>
        <v>0</v>
      </c>
      <c r="AK482" s="282"/>
      <c r="AL482" s="150">
        <f t="shared" si="192"/>
        <v>0</v>
      </c>
      <c r="AM482" s="285"/>
      <c r="AN482" s="301">
        <f t="shared" si="193"/>
        <v>0</v>
      </c>
      <c r="AP482" s="150" t="str">
        <f t="shared" si="194"/>
        <v/>
      </c>
      <c r="AQ482" s="285"/>
      <c r="AR482" s="301" t="e">
        <f t="shared" si="195"/>
        <v>#N/A</v>
      </c>
      <c r="AS482" s="285"/>
      <c r="AT482" s="285" t="str">
        <f t="shared" si="196"/>
        <v/>
      </c>
      <c r="AU482" s="285"/>
      <c r="AV482" s="302" t="e">
        <f t="shared" si="197"/>
        <v>#N/A</v>
      </c>
      <c r="AW482" s="285"/>
      <c r="AX482" s="285">
        <f t="shared" si="210"/>
        <v>0</v>
      </c>
      <c r="AY482" s="285"/>
      <c r="AZ482" s="302">
        <f t="shared" si="211"/>
        <v>0</v>
      </c>
      <c r="BA482" s="285"/>
      <c r="BB482" s="285">
        <f t="shared" si="212"/>
        <v>0</v>
      </c>
      <c r="BC482" s="285"/>
      <c r="BD482" s="302">
        <f t="shared" si="213"/>
        <v>0</v>
      </c>
      <c r="BE482" s="285"/>
      <c r="BF482" s="150">
        <f t="shared" si="202"/>
        <v>0</v>
      </c>
      <c r="BG482" s="285"/>
      <c r="BH482" s="301">
        <f t="shared" si="203"/>
        <v>0</v>
      </c>
      <c r="BJ482" s="150" t="str">
        <f t="shared" si="204"/>
        <v/>
      </c>
      <c r="BK482" s="285"/>
      <c r="BL482" s="301" t="e">
        <f t="shared" si="205"/>
        <v>#N/A</v>
      </c>
      <c r="BM482" s="285"/>
    </row>
    <row r="483" spans="1:65" ht="15.75" customHeight="1">
      <c r="B483" s="364"/>
      <c r="C483" s="22"/>
      <c r="D483" s="101"/>
      <c r="E483" s="125"/>
      <c r="F483" s="125"/>
      <c r="G483" s="125"/>
      <c r="H483" s="101"/>
      <c r="I483" s="125"/>
      <c r="J483" s="101"/>
      <c r="K483" s="27"/>
      <c r="L483" s="32"/>
      <c r="M483" s="207"/>
      <c r="N483" s="207"/>
      <c r="O483" s="55"/>
      <c r="P483" s="207"/>
      <c r="Q483" s="207"/>
      <c r="R483" s="237"/>
      <c r="S483" s="237"/>
      <c r="T483" s="237"/>
      <c r="U483" s="207"/>
      <c r="V483" s="237"/>
      <c r="W483" s="237"/>
      <c r="X483" s="237"/>
      <c r="Y483" s="237"/>
      <c r="Z483" s="174" t="str">
        <f t="shared" si="186"/>
        <v/>
      </c>
      <c r="AA483" s="207"/>
      <c r="AB483" s="299" t="str">
        <f t="shared" si="187"/>
        <v/>
      </c>
      <c r="AC483" s="280"/>
      <c r="AD483" s="174" t="str">
        <f t="shared" si="206"/>
        <v/>
      </c>
      <c r="AE483" s="207"/>
      <c r="AF483" s="299" t="str">
        <f t="shared" si="207"/>
        <v/>
      </c>
      <c r="AG483" s="207"/>
      <c r="AH483" s="174" t="str">
        <f t="shared" si="208"/>
        <v/>
      </c>
      <c r="AI483" s="207"/>
      <c r="AJ483" s="299" t="str">
        <f t="shared" si="209"/>
        <v/>
      </c>
      <c r="AK483" s="280"/>
      <c r="AL483" s="139" t="str">
        <f t="shared" si="192"/>
        <v/>
      </c>
      <c r="AM483" s="207"/>
      <c r="AN483" s="297" t="str">
        <f t="shared" si="193"/>
        <v/>
      </c>
      <c r="AP483" s="139" t="str">
        <f t="shared" si="194"/>
        <v/>
      </c>
      <c r="AQ483" s="207"/>
      <c r="AR483" s="297" t="str">
        <f t="shared" si="195"/>
        <v/>
      </c>
      <c r="AS483" s="207"/>
      <c r="AT483" s="174" t="str">
        <f t="shared" si="196"/>
        <v/>
      </c>
      <c r="AU483" s="207"/>
      <c r="AV483" s="299" t="str">
        <f t="shared" si="197"/>
        <v/>
      </c>
      <c r="AW483" s="207"/>
      <c r="AX483" s="174" t="str">
        <f t="shared" si="210"/>
        <v/>
      </c>
      <c r="AY483" s="207"/>
      <c r="AZ483" s="299" t="str">
        <f t="shared" si="211"/>
        <v/>
      </c>
      <c r="BA483" s="207"/>
      <c r="BB483" s="174" t="str">
        <f t="shared" si="212"/>
        <v/>
      </c>
      <c r="BC483" s="207"/>
      <c r="BD483" s="299" t="str">
        <f t="shared" si="213"/>
        <v/>
      </c>
      <c r="BE483" s="207"/>
      <c r="BF483" s="139" t="str">
        <f t="shared" si="202"/>
        <v/>
      </c>
      <c r="BG483" s="207"/>
      <c r="BH483" s="297" t="str">
        <f t="shared" si="203"/>
        <v/>
      </c>
      <c r="BJ483" s="139" t="str">
        <f t="shared" si="204"/>
        <v/>
      </c>
      <c r="BK483" s="207"/>
      <c r="BL483" s="297" t="str">
        <f t="shared" si="205"/>
        <v/>
      </c>
      <c r="BM483" s="207"/>
    </row>
    <row r="484" spans="1:65" ht="15.75" customHeight="1">
      <c r="B484" s="364"/>
      <c r="C484" s="125"/>
      <c r="D484" s="125"/>
      <c r="E484" s="125"/>
      <c r="F484" s="125"/>
      <c r="G484" s="125"/>
      <c r="H484" s="125"/>
      <c r="I484" s="101"/>
      <c r="J484" s="101"/>
      <c r="K484" s="43"/>
      <c r="L484" s="40"/>
      <c r="M484" s="207"/>
      <c r="N484" s="207"/>
      <c r="O484" s="142"/>
      <c r="P484" s="207"/>
      <c r="Q484" s="207"/>
      <c r="R484" s="237"/>
      <c r="S484" s="237"/>
      <c r="T484" s="237"/>
      <c r="U484" s="207"/>
      <c r="V484" s="237"/>
      <c r="W484" s="237"/>
      <c r="X484" s="237"/>
      <c r="Y484" s="237"/>
      <c r="Z484" s="174" t="str">
        <f t="shared" si="186"/>
        <v/>
      </c>
      <c r="AA484" s="207"/>
      <c r="AB484" s="299" t="str">
        <f t="shared" si="187"/>
        <v/>
      </c>
      <c r="AC484" s="280"/>
      <c r="AD484" s="174" t="str">
        <f t="shared" si="206"/>
        <v/>
      </c>
      <c r="AE484" s="207"/>
      <c r="AF484" s="299" t="str">
        <f t="shared" si="207"/>
        <v/>
      </c>
      <c r="AG484" s="207"/>
      <c r="AH484" s="174" t="str">
        <f t="shared" si="208"/>
        <v/>
      </c>
      <c r="AI484" s="207"/>
      <c r="AJ484" s="299" t="str">
        <f t="shared" si="209"/>
        <v/>
      </c>
      <c r="AK484" s="280"/>
      <c r="AL484" s="139" t="str">
        <f t="shared" si="192"/>
        <v/>
      </c>
      <c r="AM484" s="207"/>
      <c r="AN484" s="297" t="str">
        <f t="shared" si="193"/>
        <v/>
      </c>
      <c r="AP484" s="139" t="str">
        <f t="shared" si="194"/>
        <v/>
      </c>
      <c r="AQ484" s="207"/>
      <c r="AR484" s="297" t="str">
        <f t="shared" si="195"/>
        <v/>
      </c>
      <c r="AS484" s="207"/>
      <c r="AT484" s="174" t="str">
        <f t="shared" si="196"/>
        <v/>
      </c>
      <c r="AU484" s="207"/>
      <c r="AV484" s="299" t="str">
        <f t="shared" si="197"/>
        <v/>
      </c>
      <c r="AW484" s="207"/>
      <c r="AX484" s="174" t="str">
        <f t="shared" si="210"/>
        <v/>
      </c>
      <c r="AY484" s="207"/>
      <c r="AZ484" s="299" t="str">
        <f t="shared" si="211"/>
        <v/>
      </c>
      <c r="BA484" s="207"/>
      <c r="BB484" s="174" t="str">
        <f t="shared" si="212"/>
        <v/>
      </c>
      <c r="BC484" s="207"/>
      <c r="BD484" s="299" t="str">
        <f t="shared" si="213"/>
        <v/>
      </c>
      <c r="BE484" s="207"/>
      <c r="BF484" s="139" t="str">
        <f t="shared" si="202"/>
        <v/>
      </c>
      <c r="BG484" s="207"/>
      <c r="BH484" s="297" t="str">
        <f t="shared" si="203"/>
        <v/>
      </c>
      <c r="BJ484" s="139" t="str">
        <f t="shared" si="204"/>
        <v/>
      </c>
      <c r="BK484" s="207"/>
      <c r="BL484" s="297" t="str">
        <f t="shared" si="205"/>
        <v/>
      </c>
      <c r="BM484" s="207"/>
    </row>
    <row r="485" spans="1:65" ht="15.75" customHeight="1">
      <c r="B485" s="364"/>
      <c r="C485" s="101" t="s">
        <v>279</v>
      </c>
      <c r="D485" s="101"/>
      <c r="E485" s="101"/>
      <c r="F485" s="101"/>
      <c r="G485" s="101"/>
      <c r="H485" s="101"/>
      <c r="I485" s="101"/>
      <c r="J485" s="101"/>
      <c r="K485" s="27"/>
      <c r="L485" s="102"/>
      <c r="M485" s="207"/>
      <c r="N485" s="139">
        <f>N486+N487</f>
        <v>54253850</v>
      </c>
      <c r="O485" s="142"/>
      <c r="P485" s="139">
        <f>P486+P487</f>
        <v>30486472</v>
      </c>
      <c r="Q485" s="139"/>
      <c r="R485" s="139">
        <f>R486+R487</f>
        <v>30175472</v>
      </c>
      <c r="S485" s="139"/>
      <c r="T485" s="139" t="e">
        <f>T486+T487</f>
        <v>#N/A</v>
      </c>
      <c r="U485" s="139"/>
      <c r="V485" s="139">
        <f>V486+V487</f>
        <v>30486472</v>
      </c>
      <c r="W485" s="139"/>
      <c r="X485" s="139">
        <f>X486+X487</f>
        <v>32404712</v>
      </c>
      <c r="Y485" s="53"/>
      <c r="Z485" s="139">
        <f t="shared" si="186"/>
        <v>1918240</v>
      </c>
      <c r="AA485" s="139"/>
      <c r="AB485" s="297">
        <f t="shared" si="187"/>
        <v>6.2921022806443405E-2</v>
      </c>
      <c r="AC485" s="262"/>
      <c r="AD485" s="139">
        <f t="shared" si="206"/>
        <v>1918240</v>
      </c>
      <c r="AE485" s="139"/>
      <c r="AF485" s="297">
        <f t="shared" si="207"/>
        <v>6.2921022806443405E-2</v>
      </c>
      <c r="AG485" s="139"/>
      <c r="AH485" s="139">
        <f t="shared" si="208"/>
        <v>-21849138</v>
      </c>
      <c r="AI485" s="139"/>
      <c r="AJ485" s="297">
        <f t="shared" si="209"/>
        <v>-0.40272050739256293</v>
      </c>
      <c r="AK485" s="262"/>
      <c r="AL485" s="139">
        <f t="shared" si="192"/>
        <v>2229240</v>
      </c>
      <c r="AM485" s="139"/>
      <c r="AN485" s="297">
        <f t="shared" si="193"/>
        <v>7.3875894965288458E-2</v>
      </c>
      <c r="AP485" s="139" t="str">
        <f t="shared" si="194"/>
        <v/>
      </c>
      <c r="AQ485" s="139"/>
      <c r="AR485" s="297" t="e">
        <f t="shared" si="195"/>
        <v>#N/A</v>
      </c>
      <c r="AS485" s="139"/>
      <c r="AT485" s="139" t="str">
        <f t="shared" si="196"/>
        <v/>
      </c>
      <c r="AU485" s="139"/>
      <c r="AV485" s="297" t="e">
        <f t="shared" si="197"/>
        <v>#N/A</v>
      </c>
      <c r="AW485" s="139"/>
      <c r="AX485" s="139">
        <f t="shared" si="210"/>
        <v>-23767378</v>
      </c>
      <c r="AY485" s="139"/>
      <c r="AZ485" s="297">
        <f t="shared" si="211"/>
        <v>-0.43807726087641707</v>
      </c>
      <c r="BA485" s="139"/>
      <c r="BB485" s="139">
        <f t="shared" si="212"/>
        <v>0</v>
      </c>
      <c r="BC485" s="139"/>
      <c r="BD485" s="297">
        <f t="shared" si="213"/>
        <v>0</v>
      </c>
      <c r="BE485" s="139"/>
      <c r="BF485" s="139">
        <f t="shared" si="202"/>
        <v>311000</v>
      </c>
      <c r="BG485" s="139"/>
      <c r="BH485" s="297">
        <f t="shared" si="203"/>
        <v>1.0306383939909791E-2</v>
      </c>
      <c r="BJ485" s="139" t="str">
        <f t="shared" si="204"/>
        <v/>
      </c>
      <c r="BK485" s="139"/>
      <c r="BL485" s="297" t="e">
        <f t="shared" si="205"/>
        <v>#N/A</v>
      </c>
      <c r="BM485" s="139"/>
    </row>
    <row r="486" spans="1:65" ht="15.75" customHeight="1">
      <c r="B486" s="364"/>
      <c r="C486" s="125"/>
      <c r="D486" s="101" t="s">
        <v>58</v>
      </c>
      <c r="E486" s="101"/>
      <c r="F486" s="101"/>
      <c r="G486" s="101"/>
      <c r="H486" s="101"/>
      <c r="I486" s="101"/>
      <c r="J486" s="101"/>
      <c r="K486" s="27"/>
      <c r="L486" s="102" t="s">
        <v>29</v>
      </c>
      <c r="M486" s="207"/>
      <c r="N486" s="139">
        <f>SUM(N411)</f>
        <v>24198210</v>
      </c>
      <c r="O486" s="142"/>
      <c r="P486" s="139">
        <f>SUM(P411)</f>
        <v>24198210</v>
      </c>
      <c r="Q486" s="139"/>
      <c r="R486" s="139">
        <f>SUM(R411)</f>
        <v>23828210</v>
      </c>
      <c r="S486" s="139"/>
      <c r="T486" s="139" t="e">
        <f>SUM(T411)</f>
        <v>#N/A</v>
      </c>
      <c r="U486" s="139"/>
      <c r="V486" s="139">
        <f>SUM(V411)</f>
        <v>24198210</v>
      </c>
      <c r="W486" s="139"/>
      <c r="X486" s="139">
        <f>SUM(X411)</f>
        <v>24198210</v>
      </c>
      <c r="Y486" s="53"/>
      <c r="Z486" s="139">
        <f t="shared" si="186"/>
        <v>0</v>
      </c>
      <c r="AA486" s="139"/>
      <c r="AB486" s="297">
        <f t="shared" si="187"/>
        <v>0</v>
      </c>
      <c r="AC486" s="262"/>
      <c r="AD486" s="139">
        <f t="shared" si="206"/>
        <v>0</v>
      </c>
      <c r="AE486" s="139"/>
      <c r="AF486" s="297">
        <f t="shared" si="207"/>
        <v>0</v>
      </c>
      <c r="AG486" s="139"/>
      <c r="AH486" s="139">
        <f t="shared" si="208"/>
        <v>0</v>
      </c>
      <c r="AI486" s="139"/>
      <c r="AJ486" s="297">
        <f t="shared" si="209"/>
        <v>0</v>
      </c>
      <c r="AK486" s="262"/>
      <c r="AL486" s="139">
        <f t="shared" si="192"/>
        <v>370000</v>
      </c>
      <c r="AM486" s="139"/>
      <c r="AN486" s="297">
        <f t="shared" si="193"/>
        <v>1.5527813461439166E-2</v>
      </c>
      <c r="AP486" s="139" t="str">
        <f t="shared" si="194"/>
        <v/>
      </c>
      <c r="AQ486" s="139"/>
      <c r="AR486" s="297" t="e">
        <f t="shared" si="195"/>
        <v>#N/A</v>
      </c>
      <c r="AS486" s="139"/>
      <c r="AT486" s="139" t="str">
        <f t="shared" si="196"/>
        <v/>
      </c>
      <c r="AU486" s="139"/>
      <c r="AV486" s="297" t="e">
        <f t="shared" si="197"/>
        <v>#N/A</v>
      </c>
      <c r="AW486" s="139"/>
      <c r="AX486" s="139">
        <f t="shared" si="210"/>
        <v>0</v>
      </c>
      <c r="AY486" s="139"/>
      <c r="AZ486" s="297">
        <f t="shared" si="211"/>
        <v>0</v>
      </c>
      <c r="BA486" s="139"/>
      <c r="BB486" s="139">
        <f t="shared" si="212"/>
        <v>0</v>
      </c>
      <c r="BC486" s="139"/>
      <c r="BD486" s="297">
        <f t="shared" si="213"/>
        <v>0</v>
      </c>
      <c r="BE486" s="139"/>
      <c r="BF486" s="139">
        <f t="shared" si="202"/>
        <v>370000</v>
      </c>
      <c r="BG486" s="139"/>
      <c r="BH486" s="297">
        <f t="shared" si="203"/>
        <v>1.5527813461439166E-2</v>
      </c>
      <c r="BJ486" s="139" t="str">
        <f t="shared" si="204"/>
        <v/>
      </c>
      <c r="BK486" s="139"/>
      <c r="BL486" s="297" t="e">
        <f t="shared" si="205"/>
        <v>#N/A</v>
      </c>
      <c r="BM486" s="139"/>
    </row>
    <row r="487" spans="1:65" ht="15.75" customHeight="1">
      <c r="B487" s="364"/>
      <c r="C487" s="125"/>
      <c r="D487" s="101" t="s">
        <v>72</v>
      </c>
      <c r="E487" s="101"/>
      <c r="F487" s="101"/>
      <c r="G487" s="101"/>
      <c r="H487" s="101"/>
      <c r="I487" s="101"/>
      <c r="J487" s="101"/>
      <c r="K487" s="27"/>
      <c r="L487" s="102" t="s">
        <v>33</v>
      </c>
      <c r="M487" s="207"/>
      <c r="N487" s="139">
        <f>N412+N432+N461+N473+N479+N482</f>
        <v>30055640</v>
      </c>
      <c r="O487" s="142"/>
      <c r="P487" s="139">
        <f>P412+P432+P461+P473+P479+P482</f>
        <v>6288262</v>
      </c>
      <c r="Q487" s="139"/>
      <c r="R487" s="139">
        <f>R412+R432+R461+R473+R479+R482</f>
        <v>6347262</v>
      </c>
      <c r="S487" s="139"/>
      <c r="T487" s="139" t="e">
        <f>T412+T432+T461+T473+T479+T482</f>
        <v>#N/A</v>
      </c>
      <c r="U487" s="139"/>
      <c r="V487" s="139">
        <f>V412+V432+V461+V473+V479+V482</f>
        <v>6288262</v>
      </c>
      <c r="W487" s="139"/>
      <c r="X487" s="139">
        <f>X412+X432+X461+X473+X479+X482</f>
        <v>8206502</v>
      </c>
      <c r="Y487" s="53"/>
      <c r="Z487" s="139">
        <f t="shared" si="186"/>
        <v>1918240</v>
      </c>
      <c r="AA487" s="139"/>
      <c r="AB487" s="297">
        <f t="shared" si="187"/>
        <v>0.30505090277726987</v>
      </c>
      <c r="AC487" s="262"/>
      <c r="AD487" s="139">
        <f t="shared" si="206"/>
        <v>1918240</v>
      </c>
      <c r="AE487" s="139"/>
      <c r="AF487" s="297">
        <f t="shared" si="207"/>
        <v>0.30505090277726987</v>
      </c>
      <c r="AG487" s="139"/>
      <c r="AH487" s="139">
        <f t="shared" si="208"/>
        <v>-21849138</v>
      </c>
      <c r="AI487" s="139"/>
      <c r="AJ487" s="297">
        <f t="shared" si="209"/>
        <v>-0.72695633831121209</v>
      </c>
      <c r="AK487" s="262"/>
      <c r="AL487" s="139">
        <f t="shared" si="192"/>
        <v>1859240</v>
      </c>
      <c r="AM487" s="139"/>
      <c r="AN487" s="297">
        <f t="shared" si="193"/>
        <v>0.29292000235692184</v>
      </c>
      <c r="AP487" s="139" t="str">
        <f t="shared" si="194"/>
        <v/>
      </c>
      <c r="AQ487" s="139"/>
      <c r="AR487" s="297" t="e">
        <f t="shared" si="195"/>
        <v>#N/A</v>
      </c>
      <c r="AS487" s="139"/>
      <c r="AT487" s="139" t="str">
        <f t="shared" si="196"/>
        <v/>
      </c>
      <c r="AU487" s="139"/>
      <c r="AV487" s="297" t="e">
        <f t="shared" si="197"/>
        <v>#N/A</v>
      </c>
      <c r="AW487" s="139"/>
      <c r="AX487" s="139">
        <f t="shared" si="210"/>
        <v>-23767378</v>
      </c>
      <c r="AY487" s="139"/>
      <c r="AZ487" s="297">
        <f t="shared" si="211"/>
        <v>-0.79077930132248053</v>
      </c>
      <c r="BA487" s="139"/>
      <c r="BB487" s="139">
        <f t="shared" si="212"/>
        <v>0</v>
      </c>
      <c r="BC487" s="139"/>
      <c r="BD487" s="297">
        <f t="shared" si="213"/>
        <v>0</v>
      </c>
      <c r="BE487" s="139"/>
      <c r="BF487" s="139">
        <f t="shared" si="202"/>
        <v>-59000</v>
      </c>
      <c r="BG487" s="139"/>
      <c r="BH487" s="297">
        <f t="shared" si="203"/>
        <v>-9.2953465604539431E-3</v>
      </c>
      <c r="BJ487" s="139" t="str">
        <f t="shared" si="204"/>
        <v/>
      </c>
      <c r="BK487" s="139"/>
      <c r="BL487" s="297" t="e">
        <f t="shared" si="205"/>
        <v>#N/A</v>
      </c>
      <c r="BM487" s="139"/>
    </row>
    <row r="488" spans="1:65" ht="15.75" customHeight="1">
      <c r="B488" s="364"/>
      <c r="C488" s="23"/>
      <c r="D488" s="101"/>
      <c r="E488" s="101"/>
      <c r="F488" s="101"/>
      <c r="G488" s="101"/>
      <c r="H488" s="101"/>
      <c r="I488" s="101"/>
      <c r="J488" s="101"/>
      <c r="K488" s="27"/>
      <c r="L488" s="102"/>
      <c r="M488" s="207"/>
      <c r="N488" s="139"/>
      <c r="O488" s="142"/>
      <c r="P488" s="139"/>
      <c r="Q488" s="139"/>
      <c r="R488" s="139"/>
      <c r="S488" s="139"/>
      <c r="T488" s="139"/>
      <c r="U488" s="139"/>
      <c r="V488" s="139"/>
      <c r="W488" s="139"/>
      <c r="X488" s="139"/>
      <c r="Y488" s="53"/>
      <c r="Z488" s="139" t="str">
        <f t="shared" si="186"/>
        <v/>
      </c>
      <c r="AA488" s="139"/>
      <c r="AB488" s="297" t="str">
        <f t="shared" si="187"/>
        <v/>
      </c>
      <c r="AC488" s="262"/>
      <c r="AD488" s="139" t="str">
        <f t="shared" si="206"/>
        <v/>
      </c>
      <c r="AE488" s="139"/>
      <c r="AF488" s="297" t="str">
        <f t="shared" si="207"/>
        <v/>
      </c>
      <c r="AG488" s="139"/>
      <c r="AH488" s="139" t="str">
        <f t="shared" si="208"/>
        <v/>
      </c>
      <c r="AI488" s="139"/>
      <c r="AJ488" s="297" t="str">
        <f t="shared" si="209"/>
        <v/>
      </c>
      <c r="AK488" s="262"/>
      <c r="AL488" s="139" t="str">
        <f t="shared" si="192"/>
        <v/>
      </c>
      <c r="AM488" s="139"/>
      <c r="AN488" s="297" t="str">
        <f t="shared" si="193"/>
        <v/>
      </c>
      <c r="AP488" s="139" t="str">
        <f t="shared" si="194"/>
        <v/>
      </c>
      <c r="AQ488" s="139"/>
      <c r="AR488" s="297" t="str">
        <f t="shared" si="195"/>
        <v/>
      </c>
      <c r="AS488" s="139"/>
      <c r="AT488" s="139" t="str">
        <f t="shared" si="196"/>
        <v/>
      </c>
      <c r="AU488" s="139"/>
      <c r="AV488" s="297" t="str">
        <f t="shared" si="197"/>
        <v/>
      </c>
      <c r="AW488" s="139"/>
      <c r="AX488" s="139" t="str">
        <f t="shared" si="210"/>
        <v/>
      </c>
      <c r="AY488" s="139"/>
      <c r="AZ488" s="297" t="str">
        <f t="shared" si="211"/>
        <v/>
      </c>
      <c r="BA488" s="139"/>
      <c r="BB488" s="139" t="str">
        <f t="shared" si="212"/>
        <v/>
      </c>
      <c r="BC488" s="139"/>
      <c r="BD488" s="297" t="str">
        <f t="shared" si="213"/>
        <v/>
      </c>
      <c r="BE488" s="139"/>
      <c r="BF488" s="139" t="str">
        <f t="shared" si="202"/>
        <v/>
      </c>
      <c r="BG488" s="139"/>
      <c r="BH488" s="297" t="str">
        <f t="shared" si="203"/>
        <v/>
      </c>
      <c r="BJ488" s="139" t="str">
        <f t="shared" si="204"/>
        <v/>
      </c>
      <c r="BK488" s="139"/>
      <c r="BL488" s="297" t="str">
        <f t="shared" si="205"/>
        <v/>
      </c>
      <c r="BM488" s="139"/>
    </row>
    <row r="489" spans="1:65" ht="15.75" customHeight="1">
      <c r="B489" s="364"/>
      <c r="C489" s="101" t="s">
        <v>218</v>
      </c>
      <c r="D489" s="101"/>
      <c r="E489" s="101"/>
      <c r="F489" s="101"/>
      <c r="G489" s="101"/>
      <c r="H489" s="101"/>
      <c r="I489" s="101"/>
      <c r="J489" s="101"/>
      <c r="K489" s="27"/>
      <c r="L489" s="102"/>
      <c r="M489" s="207"/>
      <c r="N489" s="139">
        <f>SUM(N490:N491)</f>
        <v>54253850</v>
      </c>
      <c r="O489" s="142"/>
      <c r="P489" s="139">
        <f>SUM(P490:P491)</f>
        <v>30486472</v>
      </c>
      <c r="Q489" s="139"/>
      <c r="R489" s="139">
        <f>SUM(R490:R491)</f>
        <v>30175472</v>
      </c>
      <c r="S489" s="139"/>
      <c r="T489" s="139" t="e">
        <f>SUM(T490:T491)</f>
        <v>#N/A</v>
      </c>
      <c r="U489" s="139"/>
      <c r="V489" s="139">
        <f>SUM(V490:V491)</f>
        <v>30486472</v>
      </c>
      <c r="W489" s="139"/>
      <c r="X489" s="139">
        <f>SUM(X490:X491)</f>
        <v>32404712</v>
      </c>
      <c r="Y489" s="53"/>
      <c r="Z489" s="139">
        <f t="shared" si="186"/>
        <v>1918240</v>
      </c>
      <c r="AA489" s="139"/>
      <c r="AB489" s="297">
        <f t="shared" si="187"/>
        <v>6.2921022806443405E-2</v>
      </c>
      <c r="AC489" s="262"/>
      <c r="AD489" s="139">
        <f t="shared" si="206"/>
        <v>1918240</v>
      </c>
      <c r="AE489" s="139"/>
      <c r="AF489" s="297">
        <f t="shared" si="207"/>
        <v>6.2921022806443405E-2</v>
      </c>
      <c r="AG489" s="139"/>
      <c r="AH489" s="139">
        <f t="shared" si="208"/>
        <v>-21849138</v>
      </c>
      <c r="AI489" s="139"/>
      <c r="AJ489" s="297">
        <f t="shared" si="209"/>
        <v>-0.40272050739256293</v>
      </c>
      <c r="AK489" s="262"/>
      <c r="AL489" s="139">
        <f t="shared" si="192"/>
        <v>2229240</v>
      </c>
      <c r="AM489" s="139"/>
      <c r="AN489" s="297">
        <f t="shared" si="193"/>
        <v>7.3875894965288458E-2</v>
      </c>
      <c r="AP489" s="139" t="str">
        <f t="shared" si="194"/>
        <v/>
      </c>
      <c r="AQ489" s="139"/>
      <c r="AR489" s="297" t="e">
        <f t="shared" si="195"/>
        <v>#N/A</v>
      </c>
      <c r="AS489" s="139"/>
      <c r="AT489" s="139" t="str">
        <f t="shared" si="196"/>
        <v/>
      </c>
      <c r="AU489" s="139"/>
      <c r="AV489" s="297" t="e">
        <f t="shared" si="197"/>
        <v>#N/A</v>
      </c>
      <c r="AW489" s="139"/>
      <c r="AX489" s="139">
        <f t="shared" si="210"/>
        <v>-23767378</v>
      </c>
      <c r="AY489" s="139"/>
      <c r="AZ489" s="297">
        <f t="shared" si="211"/>
        <v>-0.43807726087641707</v>
      </c>
      <c r="BA489" s="139"/>
      <c r="BB489" s="139">
        <f t="shared" si="212"/>
        <v>0</v>
      </c>
      <c r="BC489" s="139"/>
      <c r="BD489" s="297">
        <f t="shared" si="213"/>
        <v>0</v>
      </c>
      <c r="BE489" s="139"/>
      <c r="BF489" s="139">
        <f t="shared" si="202"/>
        <v>311000</v>
      </c>
      <c r="BG489" s="139"/>
      <c r="BH489" s="297">
        <f t="shared" si="203"/>
        <v>1.0306383939909791E-2</v>
      </c>
      <c r="BJ489" s="139" t="str">
        <f t="shared" si="204"/>
        <v/>
      </c>
      <c r="BK489" s="139"/>
      <c r="BL489" s="297" t="e">
        <f t="shared" si="205"/>
        <v>#N/A</v>
      </c>
      <c r="BM489" s="139"/>
    </row>
    <row r="490" spans="1:65" ht="15.75" customHeight="1">
      <c r="B490" s="364"/>
      <c r="C490" s="125"/>
      <c r="D490" s="101" t="s">
        <v>58</v>
      </c>
      <c r="E490" s="101"/>
      <c r="F490" s="101"/>
      <c r="G490" s="101"/>
      <c r="H490" s="101"/>
      <c r="I490" s="101"/>
      <c r="J490" s="101"/>
      <c r="K490" s="27"/>
      <c r="L490" s="102" t="s">
        <v>29</v>
      </c>
      <c r="M490" s="207"/>
      <c r="N490" s="139">
        <f>N411</f>
        <v>24198210</v>
      </c>
      <c r="O490" s="142"/>
      <c r="P490" s="139">
        <f>P411</f>
        <v>24198210</v>
      </c>
      <c r="Q490" s="139"/>
      <c r="R490" s="139">
        <f>R411</f>
        <v>23828210</v>
      </c>
      <c r="S490" s="139"/>
      <c r="T490" s="139" t="e">
        <f>T411</f>
        <v>#N/A</v>
      </c>
      <c r="U490" s="139"/>
      <c r="V490" s="139">
        <f>V411</f>
        <v>24198210</v>
      </c>
      <c r="W490" s="139"/>
      <c r="X490" s="139">
        <f>X411</f>
        <v>24198210</v>
      </c>
      <c r="Y490" s="53"/>
      <c r="Z490" s="139">
        <f t="shared" si="186"/>
        <v>0</v>
      </c>
      <c r="AA490" s="139"/>
      <c r="AB490" s="297">
        <f t="shared" si="187"/>
        <v>0</v>
      </c>
      <c r="AC490" s="262"/>
      <c r="AD490" s="139">
        <f t="shared" si="206"/>
        <v>0</v>
      </c>
      <c r="AE490" s="139"/>
      <c r="AF490" s="297">
        <f t="shared" si="207"/>
        <v>0</v>
      </c>
      <c r="AG490" s="139"/>
      <c r="AH490" s="139">
        <f t="shared" si="208"/>
        <v>0</v>
      </c>
      <c r="AI490" s="139"/>
      <c r="AJ490" s="297">
        <f t="shared" si="209"/>
        <v>0</v>
      </c>
      <c r="AK490" s="262"/>
      <c r="AL490" s="139">
        <f t="shared" si="192"/>
        <v>370000</v>
      </c>
      <c r="AM490" s="139"/>
      <c r="AN490" s="297">
        <f t="shared" si="193"/>
        <v>1.5527813461439166E-2</v>
      </c>
      <c r="AP490" s="139" t="str">
        <f t="shared" si="194"/>
        <v/>
      </c>
      <c r="AQ490" s="139"/>
      <c r="AR490" s="297" t="e">
        <f t="shared" si="195"/>
        <v>#N/A</v>
      </c>
      <c r="AS490" s="139"/>
      <c r="AT490" s="139" t="str">
        <f t="shared" si="196"/>
        <v/>
      </c>
      <c r="AU490" s="139"/>
      <c r="AV490" s="297" t="e">
        <f t="shared" si="197"/>
        <v>#N/A</v>
      </c>
      <c r="AW490" s="139"/>
      <c r="AX490" s="139">
        <f t="shared" si="210"/>
        <v>0</v>
      </c>
      <c r="AY490" s="139"/>
      <c r="AZ490" s="297">
        <f t="shared" si="211"/>
        <v>0</v>
      </c>
      <c r="BA490" s="139"/>
      <c r="BB490" s="139">
        <f t="shared" si="212"/>
        <v>0</v>
      </c>
      <c r="BC490" s="139"/>
      <c r="BD490" s="297">
        <f t="shared" si="213"/>
        <v>0</v>
      </c>
      <c r="BE490" s="139"/>
      <c r="BF490" s="139">
        <f t="shared" si="202"/>
        <v>370000</v>
      </c>
      <c r="BG490" s="139"/>
      <c r="BH490" s="297">
        <f t="shared" si="203"/>
        <v>1.5527813461439166E-2</v>
      </c>
      <c r="BJ490" s="139" t="str">
        <f t="shared" si="204"/>
        <v/>
      </c>
      <c r="BK490" s="139"/>
      <c r="BL490" s="297" t="e">
        <f t="shared" si="205"/>
        <v>#N/A</v>
      </c>
      <c r="BM490" s="139"/>
    </row>
    <row r="491" spans="1:65" ht="15.75" customHeight="1">
      <c r="B491" s="364"/>
      <c r="C491" s="125"/>
      <c r="D491" s="101" t="s">
        <v>72</v>
      </c>
      <c r="E491" s="101"/>
      <c r="F491" s="101"/>
      <c r="G491" s="101"/>
      <c r="H491" s="101"/>
      <c r="I491" s="101"/>
      <c r="J491" s="115"/>
      <c r="K491" s="27"/>
      <c r="L491" s="102" t="s">
        <v>33</v>
      </c>
      <c r="M491" s="207"/>
      <c r="N491" s="139">
        <f>N412+N461+N473+N479+N432+N482</f>
        <v>30055640</v>
      </c>
      <c r="O491" s="142"/>
      <c r="P491" s="139">
        <f>P412+P461+P473+P479+P432+P482</f>
        <v>6288262</v>
      </c>
      <c r="Q491" s="139"/>
      <c r="R491" s="139">
        <f>R412+R461+R473+R479+R432+R482</f>
        <v>6347262</v>
      </c>
      <c r="S491" s="139"/>
      <c r="T491" s="139" t="e">
        <f>T412+T461+T473+T479+T432+T482</f>
        <v>#N/A</v>
      </c>
      <c r="U491" s="139"/>
      <c r="V491" s="139">
        <f>V412+V461+V473+V479+V432+V482</f>
        <v>6288262</v>
      </c>
      <c r="W491" s="139"/>
      <c r="X491" s="139">
        <f>X412+X461+X473+X479+X432+X482</f>
        <v>8206502</v>
      </c>
      <c r="Y491" s="53"/>
      <c r="Z491" s="139">
        <f t="shared" si="186"/>
        <v>1918240</v>
      </c>
      <c r="AA491" s="139"/>
      <c r="AB491" s="297">
        <f t="shared" si="187"/>
        <v>0.30505090277726987</v>
      </c>
      <c r="AC491" s="262"/>
      <c r="AD491" s="139">
        <f t="shared" si="206"/>
        <v>1918240</v>
      </c>
      <c r="AE491" s="139"/>
      <c r="AF491" s="297">
        <f t="shared" si="207"/>
        <v>0.30505090277726987</v>
      </c>
      <c r="AG491" s="139"/>
      <c r="AH491" s="139">
        <f t="shared" si="208"/>
        <v>-21849138</v>
      </c>
      <c r="AI491" s="139"/>
      <c r="AJ491" s="297">
        <f t="shared" si="209"/>
        <v>-0.72695633831121209</v>
      </c>
      <c r="AK491" s="262"/>
      <c r="AL491" s="139">
        <f t="shared" si="192"/>
        <v>1859240</v>
      </c>
      <c r="AM491" s="139"/>
      <c r="AN491" s="297">
        <f t="shared" si="193"/>
        <v>0.29292000235692184</v>
      </c>
      <c r="AP491" s="139" t="str">
        <f t="shared" si="194"/>
        <v/>
      </c>
      <c r="AQ491" s="139"/>
      <c r="AR491" s="297" t="e">
        <f t="shared" si="195"/>
        <v>#N/A</v>
      </c>
      <c r="AS491" s="139"/>
      <c r="AT491" s="139" t="str">
        <f t="shared" si="196"/>
        <v/>
      </c>
      <c r="AU491" s="139"/>
      <c r="AV491" s="297" t="e">
        <f t="shared" si="197"/>
        <v>#N/A</v>
      </c>
      <c r="AW491" s="139"/>
      <c r="AX491" s="139">
        <f t="shared" si="210"/>
        <v>-23767378</v>
      </c>
      <c r="AY491" s="139"/>
      <c r="AZ491" s="297">
        <f t="shared" si="211"/>
        <v>-0.79077930132248053</v>
      </c>
      <c r="BA491" s="139"/>
      <c r="BB491" s="139">
        <f t="shared" si="212"/>
        <v>0</v>
      </c>
      <c r="BC491" s="139"/>
      <c r="BD491" s="297">
        <f t="shared" si="213"/>
        <v>0</v>
      </c>
      <c r="BE491" s="139"/>
      <c r="BF491" s="139">
        <f t="shared" si="202"/>
        <v>-59000</v>
      </c>
      <c r="BG491" s="139"/>
      <c r="BH491" s="297">
        <f t="shared" si="203"/>
        <v>-9.2953465604539431E-3</v>
      </c>
      <c r="BJ491" s="139" t="str">
        <f t="shared" si="204"/>
        <v/>
      </c>
      <c r="BK491" s="139"/>
      <c r="BL491" s="297" t="e">
        <f t="shared" si="205"/>
        <v>#N/A</v>
      </c>
      <c r="BM491" s="139"/>
    </row>
    <row r="492" spans="1:65" ht="15.75" customHeight="1">
      <c r="B492" s="364"/>
      <c r="C492" s="125"/>
      <c r="D492" s="101"/>
      <c r="E492" s="101"/>
      <c r="F492" s="101"/>
      <c r="G492" s="101"/>
      <c r="H492" s="101"/>
      <c r="I492" s="101"/>
      <c r="J492" s="101"/>
      <c r="K492" s="27"/>
      <c r="L492" s="102"/>
      <c r="M492" s="207"/>
      <c r="N492" s="207"/>
      <c r="O492" s="142"/>
      <c r="P492" s="207"/>
      <c r="Q492" s="207"/>
      <c r="R492" s="237"/>
      <c r="S492" s="237"/>
      <c r="T492" s="237"/>
      <c r="U492" s="207"/>
      <c r="V492" s="237"/>
      <c r="W492" s="237"/>
      <c r="X492" s="237"/>
      <c r="Y492" s="237"/>
      <c r="Z492" s="139" t="str">
        <f t="shared" si="186"/>
        <v/>
      </c>
      <c r="AA492" s="207"/>
      <c r="AB492" s="297" t="str">
        <f t="shared" si="187"/>
        <v/>
      </c>
      <c r="AC492" s="262"/>
      <c r="AD492" s="139" t="str">
        <f t="shared" si="206"/>
        <v/>
      </c>
      <c r="AE492" s="207"/>
      <c r="AF492" s="297" t="str">
        <f t="shared" si="207"/>
        <v/>
      </c>
      <c r="AG492" s="207"/>
      <c r="AH492" s="139" t="str">
        <f t="shared" si="208"/>
        <v/>
      </c>
      <c r="AI492" s="207"/>
      <c r="AJ492" s="297" t="str">
        <f t="shared" si="209"/>
        <v/>
      </c>
      <c r="AK492" s="262"/>
      <c r="AL492" s="139" t="str">
        <f t="shared" si="192"/>
        <v/>
      </c>
      <c r="AM492" s="207"/>
      <c r="AN492" s="297" t="str">
        <f t="shared" si="193"/>
        <v/>
      </c>
      <c r="AP492" s="139" t="str">
        <f t="shared" si="194"/>
        <v/>
      </c>
      <c r="AQ492" s="207"/>
      <c r="AR492" s="297" t="str">
        <f t="shared" si="195"/>
        <v/>
      </c>
      <c r="AS492" s="207"/>
      <c r="AT492" s="139" t="str">
        <f t="shared" si="196"/>
        <v/>
      </c>
      <c r="AU492" s="207"/>
      <c r="AV492" s="297" t="str">
        <f t="shared" si="197"/>
        <v/>
      </c>
      <c r="AW492" s="207"/>
      <c r="AX492" s="139" t="str">
        <f t="shared" si="210"/>
        <v/>
      </c>
      <c r="AY492" s="207"/>
      <c r="AZ492" s="297" t="str">
        <f t="shared" si="211"/>
        <v/>
      </c>
      <c r="BA492" s="207"/>
      <c r="BB492" s="139" t="str">
        <f t="shared" si="212"/>
        <v/>
      </c>
      <c r="BC492" s="207"/>
      <c r="BD492" s="297" t="str">
        <f t="shared" si="213"/>
        <v/>
      </c>
      <c r="BE492" s="207"/>
      <c r="BF492" s="139" t="str">
        <f t="shared" si="202"/>
        <v/>
      </c>
      <c r="BG492" s="207"/>
      <c r="BH492" s="297" t="str">
        <f t="shared" si="203"/>
        <v/>
      </c>
      <c r="BJ492" s="139" t="str">
        <f t="shared" si="204"/>
        <v/>
      </c>
      <c r="BK492" s="207"/>
      <c r="BL492" s="297" t="str">
        <f t="shared" si="205"/>
        <v/>
      </c>
      <c r="BM492" s="207"/>
    </row>
    <row r="493" spans="1:65" s="98" customFormat="1" ht="15.75" customHeight="1">
      <c r="A493" s="84"/>
      <c r="B493" s="371"/>
      <c r="C493" s="42"/>
      <c r="D493" s="105"/>
      <c r="E493" s="105"/>
      <c r="F493" s="105"/>
      <c r="G493" s="105"/>
      <c r="H493" s="105"/>
      <c r="I493" s="105"/>
      <c r="J493" s="105"/>
      <c r="K493" s="110"/>
      <c r="L493" s="106"/>
      <c r="M493" s="237"/>
      <c r="N493" s="139"/>
      <c r="O493" s="139"/>
      <c r="P493" s="139"/>
      <c r="Q493" s="237"/>
      <c r="R493" s="164"/>
      <c r="S493" s="164"/>
      <c r="T493" s="164"/>
      <c r="U493" s="237"/>
      <c r="V493" s="164"/>
      <c r="W493" s="164"/>
      <c r="X493" s="164"/>
      <c r="Y493" s="398"/>
      <c r="Z493" s="139" t="str">
        <f t="shared" si="186"/>
        <v/>
      </c>
      <c r="AA493" s="237"/>
      <c r="AB493" s="297" t="str">
        <f t="shared" si="187"/>
        <v/>
      </c>
      <c r="AC493" s="262"/>
      <c r="AD493" s="139" t="str">
        <f t="shared" si="206"/>
        <v/>
      </c>
      <c r="AE493" s="237"/>
      <c r="AF493" s="297" t="str">
        <f t="shared" si="207"/>
        <v/>
      </c>
      <c r="AG493" s="237"/>
      <c r="AH493" s="139" t="str">
        <f t="shared" si="208"/>
        <v/>
      </c>
      <c r="AI493" s="237"/>
      <c r="AJ493" s="297" t="str">
        <f t="shared" si="209"/>
        <v/>
      </c>
      <c r="AK493" s="262"/>
      <c r="AL493" s="139" t="str">
        <f t="shared" si="192"/>
        <v/>
      </c>
      <c r="AM493" s="237"/>
      <c r="AN493" s="297" t="str">
        <f t="shared" si="193"/>
        <v/>
      </c>
      <c r="AP493" s="139" t="str">
        <f t="shared" si="194"/>
        <v/>
      </c>
      <c r="AQ493" s="237"/>
      <c r="AR493" s="297" t="str">
        <f t="shared" si="195"/>
        <v/>
      </c>
      <c r="AS493" s="237"/>
      <c r="AT493" s="139" t="str">
        <f t="shared" si="196"/>
        <v/>
      </c>
      <c r="AU493" s="237"/>
      <c r="AV493" s="297" t="str">
        <f t="shared" si="197"/>
        <v/>
      </c>
      <c r="AW493" s="237"/>
      <c r="AX493" s="139" t="str">
        <f t="shared" si="210"/>
        <v/>
      </c>
      <c r="AY493" s="237"/>
      <c r="AZ493" s="297" t="str">
        <f t="shared" si="211"/>
        <v/>
      </c>
      <c r="BA493" s="237"/>
      <c r="BB493" s="139" t="str">
        <f t="shared" si="212"/>
        <v/>
      </c>
      <c r="BC493" s="237"/>
      <c r="BD493" s="297" t="str">
        <f t="shared" si="213"/>
        <v/>
      </c>
      <c r="BE493" s="237"/>
      <c r="BF493" s="139" t="str">
        <f t="shared" si="202"/>
        <v/>
      </c>
      <c r="BG493" s="237"/>
      <c r="BH493" s="297" t="str">
        <f t="shared" si="203"/>
        <v/>
      </c>
      <c r="BJ493" s="139" t="str">
        <f t="shared" si="204"/>
        <v/>
      </c>
      <c r="BK493" s="237"/>
      <c r="BL493" s="297" t="str">
        <f t="shared" si="205"/>
        <v/>
      </c>
      <c r="BM493" s="237"/>
    </row>
    <row r="494" spans="1:65" s="254" customFormat="1" ht="15.75" customHeight="1">
      <c r="A494" s="326"/>
      <c r="B494" s="371"/>
      <c r="C494" s="115" t="s">
        <v>394</v>
      </c>
      <c r="D494" s="270"/>
      <c r="E494" s="270"/>
      <c r="F494" s="270"/>
      <c r="G494" s="270"/>
      <c r="H494" s="270"/>
      <c r="I494" s="270"/>
      <c r="J494" s="270"/>
      <c r="K494" s="327"/>
      <c r="L494" s="321"/>
      <c r="M494" s="323"/>
      <c r="N494" s="312"/>
      <c r="O494" s="312"/>
      <c r="P494" s="312"/>
      <c r="Q494" s="323"/>
      <c r="R494" s="329"/>
      <c r="S494" s="329"/>
      <c r="T494" s="329"/>
      <c r="U494" s="323"/>
      <c r="V494" s="329"/>
      <c r="W494" s="329"/>
      <c r="X494" s="329"/>
      <c r="Y494" s="400"/>
      <c r="Z494" s="312" t="str">
        <f t="shared" si="186"/>
        <v/>
      </c>
      <c r="AA494" s="323"/>
      <c r="AB494" s="325" t="str">
        <f t="shared" si="187"/>
        <v/>
      </c>
      <c r="AC494" s="324"/>
      <c r="AD494" s="312" t="str">
        <f t="shared" si="206"/>
        <v/>
      </c>
      <c r="AE494" s="323"/>
      <c r="AF494" s="325" t="str">
        <f t="shared" si="207"/>
        <v/>
      </c>
      <c r="AG494" s="323"/>
      <c r="AH494" s="312" t="str">
        <f t="shared" si="208"/>
        <v/>
      </c>
      <c r="AI494" s="323"/>
      <c r="AJ494" s="325" t="str">
        <f t="shared" si="209"/>
        <v/>
      </c>
      <c r="AK494" s="324"/>
      <c r="AL494" s="312" t="str">
        <f t="shared" si="192"/>
        <v/>
      </c>
      <c r="AM494" s="323"/>
      <c r="AN494" s="325" t="str">
        <f t="shared" si="193"/>
        <v/>
      </c>
      <c r="AP494" s="312" t="str">
        <f t="shared" si="194"/>
        <v/>
      </c>
      <c r="AQ494" s="323"/>
      <c r="AR494" s="325" t="str">
        <f t="shared" si="195"/>
        <v/>
      </c>
      <c r="AS494" s="323"/>
      <c r="AT494" s="312" t="str">
        <f t="shared" si="196"/>
        <v/>
      </c>
      <c r="AU494" s="323"/>
      <c r="AV494" s="325" t="str">
        <f t="shared" si="197"/>
        <v/>
      </c>
      <c r="AW494" s="323"/>
      <c r="AX494" s="312" t="str">
        <f t="shared" si="210"/>
        <v/>
      </c>
      <c r="AY494" s="323"/>
      <c r="AZ494" s="325" t="str">
        <f t="shared" si="211"/>
        <v/>
      </c>
      <c r="BA494" s="323"/>
      <c r="BB494" s="312" t="str">
        <f t="shared" si="212"/>
        <v/>
      </c>
      <c r="BC494" s="323"/>
      <c r="BD494" s="325" t="str">
        <f t="shared" si="213"/>
        <v/>
      </c>
      <c r="BE494" s="323"/>
      <c r="BF494" s="312" t="str">
        <f t="shared" si="202"/>
        <v/>
      </c>
      <c r="BG494" s="323"/>
      <c r="BH494" s="325" t="str">
        <f t="shared" si="203"/>
        <v/>
      </c>
      <c r="BJ494" s="312" t="str">
        <f t="shared" si="204"/>
        <v/>
      </c>
      <c r="BK494" s="323"/>
      <c r="BL494" s="325" t="str">
        <f t="shared" si="205"/>
        <v/>
      </c>
      <c r="BM494" s="323"/>
    </row>
    <row r="495" spans="1:65" s="115" customFormat="1" ht="15.75" customHeight="1">
      <c r="A495" s="326"/>
      <c r="B495" s="364"/>
      <c r="C495" s="115" t="s">
        <v>392</v>
      </c>
      <c r="D495" s="129"/>
      <c r="E495" s="129"/>
      <c r="F495" s="129"/>
      <c r="G495" s="129"/>
      <c r="H495" s="129"/>
      <c r="I495" s="129"/>
      <c r="J495" s="129"/>
      <c r="K495" s="320"/>
      <c r="L495" s="310"/>
      <c r="M495" s="311"/>
      <c r="N495" s="311"/>
      <c r="O495" s="330"/>
      <c r="P495" s="311"/>
      <c r="Q495" s="311"/>
      <c r="R495" s="323"/>
      <c r="S495" s="323"/>
      <c r="T495" s="323"/>
      <c r="U495" s="311"/>
      <c r="V495" s="323"/>
      <c r="W495" s="323"/>
      <c r="X495" s="323"/>
      <c r="Y495" s="323"/>
      <c r="Z495" s="312"/>
      <c r="AA495" s="311"/>
      <c r="AB495" s="325"/>
      <c r="AC495" s="324"/>
      <c r="AD495" s="312"/>
      <c r="AE495" s="311"/>
      <c r="AF495" s="325"/>
      <c r="AG495" s="311"/>
      <c r="AH495" s="312"/>
      <c r="AI495" s="311"/>
      <c r="AJ495" s="325"/>
      <c r="AK495" s="324"/>
      <c r="AL495" s="312"/>
      <c r="AM495" s="311"/>
      <c r="AN495" s="325"/>
      <c r="AP495" s="312"/>
      <c r="AQ495" s="311"/>
      <c r="AR495" s="325"/>
      <c r="AS495" s="311"/>
      <c r="AT495" s="312"/>
      <c r="AU495" s="311"/>
      <c r="AV495" s="325"/>
      <c r="AW495" s="311"/>
      <c r="AX495" s="312"/>
      <c r="AY495" s="311"/>
      <c r="AZ495" s="325"/>
      <c r="BA495" s="311"/>
      <c r="BB495" s="312"/>
      <c r="BC495" s="311"/>
      <c r="BD495" s="325"/>
      <c r="BE495" s="311"/>
      <c r="BF495" s="312"/>
      <c r="BG495" s="311"/>
      <c r="BH495" s="325"/>
      <c r="BJ495" s="312"/>
      <c r="BK495" s="311"/>
      <c r="BL495" s="325"/>
      <c r="BM495" s="311"/>
    </row>
    <row r="496" spans="1:65" s="115" customFormat="1" ht="15.75" customHeight="1">
      <c r="A496" s="326"/>
      <c r="B496" s="364"/>
      <c r="D496" s="129"/>
      <c r="E496" s="129"/>
      <c r="F496" s="129"/>
      <c r="G496" s="129"/>
      <c r="H496" s="129"/>
      <c r="I496" s="129"/>
      <c r="J496" s="129"/>
      <c r="K496" s="320"/>
      <c r="L496" s="310"/>
      <c r="M496" s="311"/>
      <c r="N496" s="311"/>
      <c r="O496" s="330"/>
      <c r="P496" s="311"/>
      <c r="Q496" s="311"/>
      <c r="R496" s="323"/>
      <c r="S496" s="323"/>
      <c r="T496" s="323"/>
      <c r="U496" s="311"/>
      <c r="V496" s="323"/>
      <c r="W496" s="323"/>
      <c r="X496" s="323"/>
      <c r="Y496" s="323"/>
      <c r="Z496" s="312"/>
      <c r="AA496" s="311"/>
      <c r="AB496" s="325"/>
      <c r="AC496" s="324"/>
      <c r="AD496" s="312"/>
      <c r="AE496" s="311"/>
      <c r="AF496" s="325"/>
      <c r="AG496" s="311"/>
      <c r="AH496" s="312"/>
      <c r="AI496" s="311"/>
      <c r="AJ496" s="325"/>
      <c r="AK496" s="324"/>
      <c r="AL496" s="312"/>
      <c r="AM496" s="311"/>
      <c r="AN496" s="325"/>
      <c r="AP496" s="312"/>
      <c r="AQ496" s="311"/>
      <c r="AR496" s="325"/>
      <c r="AS496" s="311"/>
      <c r="AT496" s="312"/>
      <c r="AU496" s="311"/>
      <c r="AV496" s="325"/>
      <c r="AW496" s="311"/>
      <c r="AX496" s="312"/>
      <c r="AY496" s="311"/>
      <c r="AZ496" s="325"/>
      <c r="BA496" s="311"/>
      <c r="BB496" s="312"/>
      <c r="BC496" s="311"/>
      <c r="BD496" s="325"/>
      <c r="BE496" s="311"/>
      <c r="BF496" s="312"/>
      <c r="BG496" s="311"/>
      <c r="BH496" s="325"/>
      <c r="BJ496" s="312"/>
      <c r="BK496" s="311"/>
      <c r="BL496" s="325"/>
      <c r="BM496" s="311"/>
    </row>
    <row r="497" spans="1:65" s="254" customFormat="1" ht="15.75" customHeight="1">
      <c r="A497" s="326"/>
      <c r="B497" s="371"/>
      <c r="C497" s="254" t="s">
        <v>385</v>
      </c>
      <c r="D497" s="270"/>
      <c r="E497" s="270"/>
      <c r="F497" s="270"/>
      <c r="G497" s="270"/>
      <c r="H497" s="270"/>
      <c r="I497" s="270"/>
      <c r="J497" s="270"/>
      <c r="K497" s="270"/>
      <c r="L497" s="321"/>
      <c r="M497" s="270"/>
      <c r="N497" s="270"/>
      <c r="O497" s="270"/>
      <c r="P497" s="270"/>
      <c r="Q497" s="270"/>
      <c r="R497" s="270"/>
      <c r="S497" s="270"/>
      <c r="T497" s="270"/>
      <c r="U497" s="270"/>
      <c r="V497" s="270"/>
      <c r="W497" s="270"/>
      <c r="X497" s="270"/>
      <c r="Y497" s="402"/>
      <c r="Z497" s="312"/>
      <c r="AA497" s="270"/>
      <c r="AB497" s="325"/>
      <c r="AC497" s="324"/>
      <c r="AD497" s="312"/>
      <c r="AE497" s="270"/>
      <c r="AF497" s="325"/>
      <c r="AG497" s="270"/>
      <c r="AH497" s="312"/>
      <c r="AI497" s="270"/>
      <c r="AJ497" s="325"/>
      <c r="AK497" s="324"/>
      <c r="AL497" s="312"/>
      <c r="AM497" s="270"/>
      <c r="AN497" s="325"/>
      <c r="AP497" s="312"/>
      <c r="AQ497" s="270"/>
      <c r="AR497" s="325"/>
      <c r="AS497" s="270"/>
      <c r="AT497" s="312"/>
      <c r="AU497" s="270"/>
      <c r="AV497" s="325"/>
      <c r="AW497" s="270"/>
      <c r="AX497" s="312"/>
      <c r="AY497" s="270"/>
      <c r="AZ497" s="325"/>
      <c r="BA497" s="270"/>
      <c r="BB497" s="312"/>
      <c r="BC497" s="270"/>
      <c r="BD497" s="325"/>
      <c r="BE497" s="270"/>
      <c r="BF497" s="312"/>
      <c r="BG497" s="270"/>
      <c r="BH497" s="325"/>
      <c r="BJ497" s="312"/>
      <c r="BK497" s="270"/>
      <c r="BL497" s="325"/>
      <c r="BM497" s="270"/>
    </row>
    <row r="498" spans="1:65" ht="15.75" customHeight="1">
      <c r="B498" s="364"/>
      <c r="C498" s="115"/>
      <c r="D498" s="129"/>
      <c r="E498" s="129"/>
      <c r="F498" s="129"/>
      <c r="G498" s="129"/>
      <c r="H498" s="129"/>
      <c r="I498" s="129"/>
      <c r="J498" s="129"/>
      <c r="K498" s="129"/>
      <c r="L498" s="310"/>
      <c r="M498" s="129"/>
      <c r="N498" s="129"/>
      <c r="O498" s="129"/>
      <c r="P498" s="129"/>
      <c r="Q498" s="129"/>
      <c r="R498" s="270"/>
      <c r="S498" s="270"/>
      <c r="T498" s="270"/>
      <c r="U498" s="129"/>
      <c r="V498" s="270"/>
      <c r="W498" s="270"/>
      <c r="X498" s="270"/>
      <c r="Y498" s="402"/>
      <c r="Z498" s="139"/>
      <c r="AA498" s="129"/>
      <c r="AB498" s="297"/>
      <c r="AC498" s="262"/>
      <c r="AD498" s="139"/>
      <c r="AE498" s="129"/>
      <c r="AF498" s="297"/>
      <c r="AG498" s="129"/>
      <c r="AH498" s="139"/>
      <c r="AI498" s="129"/>
      <c r="AJ498" s="297"/>
      <c r="AK498" s="262"/>
      <c r="AL498" s="139"/>
      <c r="AM498" s="129"/>
      <c r="AN498" s="297"/>
      <c r="AP498" s="139"/>
      <c r="AQ498" s="129"/>
      <c r="AR498" s="297"/>
      <c r="AS498" s="129"/>
      <c r="AT498" s="139"/>
      <c r="AU498" s="129"/>
      <c r="AV498" s="297"/>
      <c r="AW498" s="129"/>
      <c r="AX498" s="139"/>
      <c r="AY498" s="129"/>
      <c r="AZ498" s="297"/>
      <c r="BA498" s="129"/>
      <c r="BB498" s="139"/>
      <c r="BC498" s="129"/>
      <c r="BD498" s="297"/>
      <c r="BE498" s="129"/>
      <c r="BF498" s="139"/>
      <c r="BG498" s="129"/>
      <c r="BH498" s="297"/>
      <c r="BJ498" s="139"/>
      <c r="BK498" s="129"/>
      <c r="BL498" s="297"/>
      <c r="BM498" s="129"/>
    </row>
    <row r="499" spans="1:65" ht="15.75" customHeight="1">
      <c r="B499" s="365"/>
      <c r="C499" s="206">
        <v>1</v>
      </c>
      <c r="D499" s="144" t="s">
        <v>381</v>
      </c>
      <c r="E499" s="68"/>
      <c r="F499" s="68"/>
      <c r="G499" s="68"/>
      <c r="H499" s="68"/>
      <c r="I499" s="68"/>
      <c r="J499" s="68"/>
      <c r="K499" s="101"/>
      <c r="L499" s="102"/>
      <c r="M499" s="207"/>
      <c r="N499" s="207"/>
      <c r="O499" s="101"/>
      <c r="P499" s="207"/>
      <c r="Q499" s="207"/>
      <c r="R499" s="237"/>
      <c r="S499" s="237"/>
      <c r="T499" s="237"/>
      <c r="U499" s="207"/>
      <c r="V499" s="237"/>
      <c r="W499" s="237"/>
      <c r="X499" s="237"/>
      <c r="Y499" s="237"/>
      <c r="Z499" s="139"/>
      <c r="AA499" s="207"/>
      <c r="AB499" s="297"/>
      <c r="AC499" s="262"/>
      <c r="AD499" s="139"/>
      <c r="AE499" s="207"/>
      <c r="AF499" s="297"/>
      <c r="AG499" s="207"/>
      <c r="AH499" s="139"/>
      <c r="AI499" s="207"/>
      <c r="AJ499" s="297"/>
      <c r="AK499" s="262"/>
      <c r="AL499" s="139"/>
      <c r="AM499" s="207"/>
      <c r="AN499" s="297"/>
      <c r="AP499" s="139"/>
      <c r="AQ499" s="207"/>
      <c r="AR499" s="297"/>
      <c r="AS499" s="207"/>
      <c r="AT499" s="139"/>
      <c r="AU499" s="207"/>
      <c r="AV499" s="297"/>
      <c r="AW499" s="207"/>
      <c r="AX499" s="139"/>
      <c r="AY499" s="207"/>
      <c r="AZ499" s="297"/>
      <c r="BA499" s="207"/>
      <c r="BB499" s="139"/>
      <c r="BC499" s="207"/>
      <c r="BD499" s="297"/>
      <c r="BE499" s="207"/>
      <c r="BF499" s="139"/>
      <c r="BG499" s="207"/>
      <c r="BH499" s="297"/>
      <c r="BJ499" s="139"/>
      <c r="BK499" s="207"/>
      <c r="BL499" s="297"/>
      <c r="BM499" s="207"/>
    </row>
    <row r="500" spans="1:65" ht="15.75" customHeight="1">
      <c r="B500" s="365"/>
      <c r="C500" s="206">
        <v>2</v>
      </c>
      <c r="D500" s="144" t="s">
        <v>334</v>
      </c>
      <c r="E500" s="101"/>
      <c r="F500" s="101"/>
      <c r="G500" s="101"/>
      <c r="H500" s="101"/>
      <c r="I500" s="101"/>
      <c r="J500" s="101"/>
      <c r="K500" s="101"/>
      <c r="L500" s="102"/>
      <c r="M500" s="207"/>
      <c r="N500" s="207"/>
      <c r="O500" s="142"/>
      <c r="P500" s="207"/>
      <c r="Q500" s="207"/>
      <c r="R500" s="237"/>
      <c r="S500" s="237"/>
      <c r="T500" s="237"/>
      <c r="U500" s="207"/>
      <c r="V500" s="237"/>
      <c r="W500" s="237"/>
      <c r="X500" s="237"/>
      <c r="Y500" s="237"/>
      <c r="Z500" s="139"/>
      <c r="AA500" s="207"/>
      <c r="AB500" s="297"/>
      <c r="AC500" s="262"/>
      <c r="AD500" s="139"/>
      <c r="AE500" s="207"/>
      <c r="AF500" s="297"/>
      <c r="AG500" s="207"/>
      <c r="AH500" s="139"/>
      <c r="AI500" s="207"/>
      <c r="AJ500" s="297"/>
      <c r="AK500" s="262"/>
      <c r="AL500" s="139"/>
      <c r="AM500" s="207"/>
      <c r="AN500" s="297"/>
      <c r="AP500" s="139"/>
      <c r="AQ500" s="207"/>
      <c r="AR500" s="297"/>
      <c r="AS500" s="207"/>
      <c r="AT500" s="139"/>
      <c r="AU500" s="207"/>
      <c r="AV500" s="297"/>
      <c r="AW500" s="207"/>
      <c r="AX500" s="139"/>
      <c r="AY500" s="207"/>
      <c r="AZ500" s="297"/>
      <c r="BA500" s="207"/>
      <c r="BB500" s="139"/>
      <c r="BC500" s="207"/>
      <c r="BD500" s="297"/>
      <c r="BE500" s="207"/>
      <c r="BF500" s="139"/>
      <c r="BG500" s="207"/>
      <c r="BH500" s="297"/>
      <c r="BJ500" s="139"/>
      <c r="BK500" s="207"/>
      <c r="BL500" s="297"/>
      <c r="BM500" s="207"/>
    </row>
    <row r="501" spans="1:65" ht="15.75" customHeight="1">
      <c r="B501" s="365"/>
      <c r="C501" s="206">
        <v>3</v>
      </c>
      <c r="D501" s="144" t="s">
        <v>335</v>
      </c>
      <c r="E501" s="101"/>
      <c r="F501" s="101"/>
      <c r="G501" s="101"/>
      <c r="H501" s="101"/>
      <c r="I501" s="101"/>
      <c r="J501" s="101"/>
      <c r="K501" s="101"/>
      <c r="L501" s="102"/>
      <c r="M501" s="207"/>
      <c r="N501" s="207"/>
      <c r="O501" s="142"/>
      <c r="P501" s="207"/>
      <c r="Q501" s="207"/>
      <c r="R501" s="237"/>
      <c r="S501" s="237"/>
      <c r="T501" s="237"/>
      <c r="U501" s="207"/>
      <c r="V501" s="237"/>
      <c r="W501" s="237"/>
      <c r="X501" s="237"/>
      <c r="Y501" s="237"/>
      <c r="Z501" s="139"/>
      <c r="AA501" s="207"/>
      <c r="AB501" s="297"/>
      <c r="AC501" s="262"/>
      <c r="AD501" s="139"/>
      <c r="AE501" s="207"/>
      <c r="AF501" s="297"/>
      <c r="AG501" s="207"/>
      <c r="AH501" s="139"/>
      <c r="AI501" s="207"/>
      <c r="AJ501" s="297"/>
      <c r="AK501" s="262"/>
      <c r="AL501" s="139"/>
      <c r="AM501" s="207"/>
      <c r="AN501" s="297"/>
      <c r="AP501" s="139"/>
      <c r="AQ501" s="207"/>
      <c r="AR501" s="297"/>
      <c r="AS501" s="207"/>
      <c r="AT501" s="139"/>
      <c r="AU501" s="207"/>
      <c r="AV501" s="297"/>
      <c r="AW501" s="207"/>
      <c r="AX501" s="139"/>
      <c r="AY501" s="207"/>
      <c r="AZ501" s="297"/>
      <c r="BA501" s="207"/>
      <c r="BB501" s="139"/>
      <c r="BC501" s="207"/>
      <c r="BD501" s="297"/>
      <c r="BE501" s="207"/>
      <c r="BF501" s="139"/>
      <c r="BG501" s="207"/>
      <c r="BH501" s="297"/>
      <c r="BJ501" s="139"/>
      <c r="BK501" s="207"/>
      <c r="BL501" s="297"/>
      <c r="BM501" s="207"/>
    </row>
    <row r="502" spans="1:65" ht="15.75" customHeight="1">
      <c r="B502" s="365"/>
      <c r="C502" s="206"/>
      <c r="D502" s="144"/>
      <c r="E502" s="101"/>
      <c r="F502" s="101"/>
      <c r="G502" s="101"/>
      <c r="H502" s="101"/>
      <c r="I502" s="101"/>
      <c r="J502" s="101"/>
      <c r="K502" s="101"/>
      <c r="L502" s="102"/>
      <c r="M502" s="207"/>
      <c r="N502" s="207"/>
      <c r="O502" s="142"/>
      <c r="P502" s="207"/>
      <c r="Q502" s="207"/>
      <c r="R502" s="237"/>
      <c r="S502" s="237"/>
      <c r="T502" s="237"/>
      <c r="U502" s="207"/>
      <c r="V502" s="237"/>
      <c r="W502" s="237"/>
      <c r="X502" s="237"/>
      <c r="Y502" s="237"/>
      <c r="Z502" s="139"/>
      <c r="AA502" s="207"/>
      <c r="AB502" s="297"/>
      <c r="AC502" s="262"/>
      <c r="AD502" s="139"/>
      <c r="AE502" s="207"/>
      <c r="AF502" s="297"/>
      <c r="AG502" s="207"/>
      <c r="AH502" s="139"/>
      <c r="AI502" s="207"/>
      <c r="AJ502" s="297"/>
      <c r="AK502" s="262"/>
      <c r="AL502" s="139"/>
      <c r="AM502" s="207"/>
      <c r="AN502" s="297"/>
      <c r="AP502" s="139"/>
      <c r="AQ502" s="207"/>
      <c r="AR502" s="297"/>
      <c r="AS502" s="207"/>
      <c r="AT502" s="139"/>
      <c r="AU502" s="207"/>
      <c r="AV502" s="297"/>
      <c r="AW502" s="207"/>
      <c r="AX502" s="139"/>
      <c r="AY502" s="207"/>
      <c r="AZ502" s="297"/>
      <c r="BA502" s="207"/>
      <c r="BB502" s="139"/>
      <c r="BC502" s="207"/>
      <c r="BD502" s="297"/>
      <c r="BE502" s="207"/>
      <c r="BF502" s="139"/>
      <c r="BG502" s="207"/>
      <c r="BH502" s="297"/>
      <c r="BJ502" s="139"/>
      <c r="BK502" s="207"/>
      <c r="BL502" s="297"/>
      <c r="BM502" s="207"/>
    </row>
    <row r="503" spans="1:65" ht="15.75" customHeight="1">
      <c r="B503" s="365"/>
      <c r="C503" s="101"/>
      <c r="D503" s="125"/>
      <c r="E503" s="101"/>
      <c r="F503" s="101"/>
      <c r="G503" s="101"/>
      <c r="H503" s="101"/>
      <c r="I503" s="101"/>
      <c r="J503" s="101"/>
      <c r="K503" s="27"/>
      <c r="L503" s="102"/>
      <c r="M503" s="207"/>
      <c r="N503" s="207"/>
      <c r="O503" s="142"/>
      <c r="P503" s="207"/>
      <c r="Q503" s="207"/>
      <c r="R503" s="237"/>
      <c r="S503" s="237"/>
      <c r="T503" s="237"/>
      <c r="U503" s="207"/>
      <c r="V503" s="237"/>
      <c r="W503" s="237"/>
      <c r="X503" s="237"/>
      <c r="Y503" s="237"/>
      <c r="Z503" s="139" t="str">
        <f t="shared" ref="Z503:Z566" si="214">IF(AND(ISNUMBER($V503),ISNUMBER($X503)),IF((ABS($V503-$X503))&gt;0.49,$X503-$V503,0),"")</f>
        <v/>
      </c>
      <c r="AA503" s="207"/>
      <c r="AB503" s="297" t="str">
        <f t="shared" ref="AB503:AB566" si="215">IF($V503="","",  IF($X503="","", IF($V503=0,"---",(IF(ISERROR(($X503/$V503)-1),"---",($X503/$V503)-1) ))))</f>
        <v/>
      </c>
      <c r="AC503" s="262"/>
      <c r="AD503" s="139" t="str">
        <f t="shared" ref="AD503:AD534" si="216">IF(AND(ISNUMBER($P503),ISNUMBER($X503)),IF((ABS($P503-$X503))&gt;0.49,$X503-$P503,0),"")</f>
        <v/>
      </c>
      <c r="AE503" s="207"/>
      <c r="AF503" s="297" t="str">
        <f t="shared" ref="AF503:AF534" si="217">IF($P503="","",  IF($X503="","", IF($P503=0,"---",(IF(ISERROR(($X503/$P503)-1),"---",($X503/$P503)-1) ))))</f>
        <v/>
      </c>
      <c r="AG503" s="207"/>
      <c r="AH503" s="139" t="str">
        <f t="shared" ref="AH503:AH534" si="218">IF(AND(ISNUMBER($N503),ISNUMBER($X503)),IF((ABS($N503-$X503))&gt;0.49,$X503-$N503,0),"")</f>
        <v/>
      </c>
      <c r="AI503" s="207"/>
      <c r="AJ503" s="297" t="str">
        <f t="shared" ref="AJ503:AJ534" si="219">IF($N503="","",  IF($X503="","", IF($N503=0,"---",(IF(ISERROR(($X503/$N503)-1),"---",($X503/$N503)-1) ))))</f>
        <v/>
      </c>
      <c r="AK503" s="262"/>
      <c r="AL503" s="139" t="str">
        <f t="shared" ref="AL503:AL566" si="220">IF(AND(ISNUMBER($R503),ISNUMBER($X503)),IF((ABS($R503-$X503))&gt;0.49,$X503-$R503,0),"")</f>
        <v/>
      </c>
      <c r="AM503" s="207"/>
      <c r="AN503" s="297" t="str">
        <f t="shared" ref="AN503:AN566" si="221">IF($R503="","",  IF($X503="","", IF($R503=0,"---",(IF(ISERROR(($X503/$R503)-1),"---",($X503/$R503)-1) ))))</f>
        <v/>
      </c>
      <c r="AP503" s="139" t="str">
        <f t="shared" ref="AP503:AP566" si="222">IF(AND(ISNUMBER($T503),ISNUMBER($X503)),IF((ABS($T503-$X503))&gt;0.49,$X503-$T503,0),"")</f>
        <v/>
      </c>
      <c r="AQ503" s="207"/>
      <c r="AR503" s="297" t="str">
        <f t="shared" ref="AR503:AR566" si="223">IF($T503="","",  IF($X503="","", IF($T503=0,"---",(IF(ISERROR(($X503/$T503)-1),"---",($X503/$T503)-1) ))))</f>
        <v/>
      </c>
      <c r="AS503" s="207"/>
      <c r="AT503" s="139" t="str">
        <f t="shared" ref="AT503:AT566" si="224">IF(AND(ISNUMBER($R503),ISNUMBER($T503)),IF((ABS($R503-$T503))&gt;0.49,$T503-$R503,0),"")</f>
        <v/>
      </c>
      <c r="AU503" s="207"/>
      <c r="AV503" s="297" t="str">
        <f t="shared" ref="AV503:AV566" si="225">IF($R503="","",  IF($T503="","", IF($R503=0,"---",(IF(ISERROR(($T503/$R503)-1),"---",($T503/$R503)-1) ))))</f>
        <v/>
      </c>
      <c r="AW503" s="207"/>
      <c r="AX503" s="139" t="str">
        <f t="shared" ref="AX503:AX534" si="226">IF(AND(ISNUMBER($N503),ISNUMBER($V503)),IF((ABS($N503-$V503))&gt;0.49,$V503-$N503,0),"")</f>
        <v/>
      </c>
      <c r="AY503" s="207"/>
      <c r="AZ503" s="297" t="str">
        <f t="shared" ref="AZ503:AZ534" si="227">IF($N503="","",  IF($V503="","", IF($N503=0,"---",(IF(ISERROR(($V503/$N503)-1),"---",($V503/$N503)-1) ))))</f>
        <v/>
      </c>
      <c r="BA503" s="207"/>
      <c r="BB503" s="139" t="str">
        <f t="shared" ref="BB503:BB534" si="228">IF(AND(ISNUMBER($P503),ISNUMBER($V503)),IF((ABS($P503-$V503))&gt;0.49,$V503-$P503,0),"")</f>
        <v/>
      </c>
      <c r="BC503" s="207"/>
      <c r="BD503" s="297" t="str">
        <f t="shared" ref="BD503:BD534" si="229">IF($P503="","",  IF($V503="","", IF($P503=0,"---",(IF(ISERROR(($V503/$P503)-1),"---",($V503/$P503)-1) ))))</f>
        <v/>
      </c>
      <c r="BE503" s="207"/>
      <c r="BF503" s="139" t="str">
        <f t="shared" ref="BF503:BF566" si="230">IF(AND(ISNUMBER($R503),ISNUMBER($V503)),IF((ABS($R503-$V503))&gt;0.49,$V503-$R503,0),"")</f>
        <v/>
      </c>
      <c r="BG503" s="207"/>
      <c r="BH503" s="297" t="str">
        <f t="shared" ref="BH503:BH566" si="231">IF($R503="","",  IF($V503="","", IF($R503=0,"---",(IF(ISERROR(($V503/$R503)-1),"---",($V503/$R503)-1) ))))</f>
        <v/>
      </c>
      <c r="BJ503" s="139" t="str">
        <f t="shared" ref="BJ503:BJ566" si="232">IF(AND(ISNUMBER($T503),ISNUMBER($V503)),IF((ABS($T503-$V503))&gt;0.49,$V503-$T503,0),"")</f>
        <v/>
      </c>
      <c r="BK503" s="207"/>
      <c r="BL503" s="297" t="str">
        <f t="shared" ref="BL503:BL566" si="233">IF($T503="","",  IF($V503="","", IF($T503=0,"---",(IF(ISERROR(($V503/$T503)-1),"---",($V503/$T503)-1) ))))</f>
        <v/>
      </c>
      <c r="BM503" s="207"/>
    </row>
    <row r="504" spans="1:65" ht="15.75" customHeight="1">
      <c r="B504" s="365"/>
      <c r="C504" s="19" t="s">
        <v>21</v>
      </c>
      <c r="D504" s="59"/>
      <c r="E504" s="59"/>
      <c r="F504" s="59"/>
      <c r="G504" s="59"/>
      <c r="H504" s="59"/>
      <c r="I504" s="59"/>
      <c r="J504" s="101"/>
      <c r="K504" s="27"/>
      <c r="L504" s="102"/>
      <c r="M504" s="207"/>
      <c r="N504" s="207"/>
      <c r="O504" s="142"/>
      <c r="P504" s="207"/>
      <c r="Q504" s="207"/>
      <c r="R504" s="139"/>
      <c r="S504" s="139"/>
      <c r="T504" s="139"/>
      <c r="U504" s="207"/>
      <c r="V504" s="139"/>
      <c r="W504" s="139"/>
      <c r="X504" s="139"/>
      <c r="Y504" s="53"/>
      <c r="Z504" s="139" t="str">
        <f t="shared" si="214"/>
        <v/>
      </c>
      <c r="AA504" s="207"/>
      <c r="AB504" s="297" t="str">
        <f t="shared" si="215"/>
        <v/>
      </c>
      <c r="AC504" s="262"/>
      <c r="AD504" s="139" t="str">
        <f t="shared" si="216"/>
        <v/>
      </c>
      <c r="AE504" s="207"/>
      <c r="AF504" s="297" t="str">
        <f t="shared" si="217"/>
        <v/>
      </c>
      <c r="AG504" s="207"/>
      <c r="AH504" s="139" t="str">
        <f t="shared" si="218"/>
        <v/>
      </c>
      <c r="AI504" s="207"/>
      <c r="AJ504" s="297" t="str">
        <f t="shared" si="219"/>
        <v/>
      </c>
      <c r="AK504" s="262"/>
      <c r="AL504" s="139" t="str">
        <f t="shared" si="220"/>
        <v/>
      </c>
      <c r="AM504" s="207"/>
      <c r="AN504" s="297" t="str">
        <f t="shared" si="221"/>
        <v/>
      </c>
      <c r="AP504" s="139" t="str">
        <f t="shared" si="222"/>
        <v/>
      </c>
      <c r="AQ504" s="207"/>
      <c r="AR504" s="297" t="str">
        <f t="shared" si="223"/>
        <v/>
      </c>
      <c r="AS504" s="207"/>
      <c r="AT504" s="139" t="str">
        <f t="shared" si="224"/>
        <v/>
      </c>
      <c r="AU504" s="207"/>
      <c r="AV504" s="297" t="str">
        <f t="shared" si="225"/>
        <v/>
      </c>
      <c r="AW504" s="207"/>
      <c r="AX504" s="139" t="str">
        <f t="shared" si="226"/>
        <v/>
      </c>
      <c r="AY504" s="207"/>
      <c r="AZ504" s="297" t="str">
        <f t="shared" si="227"/>
        <v/>
      </c>
      <c r="BA504" s="207"/>
      <c r="BB504" s="139" t="str">
        <f t="shared" si="228"/>
        <v/>
      </c>
      <c r="BC504" s="207"/>
      <c r="BD504" s="297" t="str">
        <f t="shared" si="229"/>
        <v/>
      </c>
      <c r="BE504" s="207"/>
      <c r="BF504" s="139" t="str">
        <f t="shared" si="230"/>
        <v/>
      </c>
      <c r="BG504" s="207"/>
      <c r="BH504" s="297" t="str">
        <f t="shared" si="231"/>
        <v/>
      </c>
      <c r="BJ504" s="139" t="str">
        <f t="shared" si="232"/>
        <v/>
      </c>
      <c r="BK504" s="207"/>
      <c r="BL504" s="297" t="str">
        <f t="shared" si="233"/>
        <v/>
      </c>
      <c r="BM504" s="207"/>
    </row>
    <row r="505" spans="1:65" ht="15.75" customHeight="1">
      <c r="B505" s="365"/>
      <c r="C505" s="19"/>
      <c r="D505" s="59"/>
      <c r="E505" s="59"/>
      <c r="F505" s="59"/>
      <c r="G505" s="59"/>
      <c r="H505" s="59"/>
      <c r="I505" s="59"/>
      <c r="J505" s="101"/>
      <c r="K505" s="27"/>
      <c r="L505" s="102"/>
      <c r="M505" s="207"/>
      <c r="N505" s="207"/>
      <c r="O505" s="142"/>
      <c r="P505" s="207"/>
      <c r="Q505" s="207"/>
      <c r="R505" s="139"/>
      <c r="S505" s="139"/>
      <c r="T505" s="139"/>
      <c r="U505" s="207"/>
      <c r="V505" s="139"/>
      <c r="W505" s="139"/>
      <c r="X505" s="139"/>
      <c r="Y505" s="53"/>
      <c r="Z505" s="139" t="str">
        <f t="shared" si="214"/>
        <v/>
      </c>
      <c r="AA505" s="207"/>
      <c r="AB505" s="297" t="str">
        <f t="shared" si="215"/>
        <v/>
      </c>
      <c r="AC505" s="262"/>
      <c r="AD505" s="139" t="str">
        <f t="shared" si="216"/>
        <v/>
      </c>
      <c r="AE505" s="207"/>
      <c r="AF505" s="297" t="str">
        <f t="shared" si="217"/>
        <v/>
      </c>
      <c r="AG505" s="207"/>
      <c r="AH505" s="139" t="str">
        <f t="shared" si="218"/>
        <v/>
      </c>
      <c r="AI505" s="207"/>
      <c r="AJ505" s="297" t="str">
        <f t="shared" si="219"/>
        <v/>
      </c>
      <c r="AK505" s="262"/>
      <c r="AL505" s="139" t="str">
        <f t="shared" si="220"/>
        <v/>
      </c>
      <c r="AM505" s="207"/>
      <c r="AN505" s="297" t="str">
        <f t="shared" si="221"/>
        <v/>
      </c>
      <c r="AP505" s="139" t="str">
        <f t="shared" si="222"/>
        <v/>
      </c>
      <c r="AQ505" s="207"/>
      <c r="AR505" s="297" t="str">
        <f t="shared" si="223"/>
        <v/>
      </c>
      <c r="AS505" s="207"/>
      <c r="AT505" s="139" t="str">
        <f t="shared" si="224"/>
        <v/>
      </c>
      <c r="AU505" s="207"/>
      <c r="AV505" s="297" t="str">
        <f t="shared" si="225"/>
        <v/>
      </c>
      <c r="AW505" s="207"/>
      <c r="AX505" s="139" t="str">
        <f t="shared" si="226"/>
        <v/>
      </c>
      <c r="AY505" s="207"/>
      <c r="AZ505" s="297" t="str">
        <f t="shared" si="227"/>
        <v/>
      </c>
      <c r="BA505" s="207"/>
      <c r="BB505" s="139" t="str">
        <f t="shared" si="228"/>
        <v/>
      </c>
      <c r="BC505" s="207"/>
      <c r="BD505" s="297" t="str">
        <f t="shared" si="229"/>
        <v/>
      </c>
      <c r="BE505" s="207"/>
      <c r="BF505" s="139" t="str">
        <f t="shared" si="230"/>
        <v/>
      </c>
      <c r="BG505" s="207"/>
      <c r="BH505" s="297" t="str">
        <f t="shared" si="231"/>
        <v/>
      </c>
      <c r="BJ505" s="139" t="str">
        <f t="shared" si="232"/>
        <v/>
      </c>
      <c r="BK505" s="207"/>
      <c r="BL505" s="297" t="str">
        <f t="shared" si="233"/>
        <v/>
      </c>
      <c r="BM505" s="207"/>
    </row>
    <row r="506" spans="1:65" ht="15.75" customHeight="1">
      <c r="B506" s="365"/>
      <c r="C506" s="20" t="s">
        <v>23</v>
      </c>
      <c r="D506" s="103"/>
      <c r="E506" s="103"/>
      <c r="F506" s="103"/>
      <c r="G506" s="103"/>
      <c r="H506" s="103"/>
      <c r="I506" s="103"/>
      <c r="J506" s="103"/>
      <c r="K506" s="27"/>
      <c r="L506" s="102"/>
      <c r="M506" s="207"/>
      <c r="N506" s="207"/>
      <c r="O506" s="142"/>
      <c r="P506" s="207"/>
      <c r="Q506" s="207"/>
      <c r="R506" s="139"/>
      <c r="S506" s="139"/>
      <c r="T506" s="139"/>
      <c r="U506" s="207"/>
      <c r="V506" s="139"/>
      <c r="W506" s="139"/>
      <c r="X506" s="139"/>
      <c r="Y506" s="53"/>
      <c r="Z506" s="139" t="str">
        <f t="shared" si="214"/>
        <v/>
      </c>
      <c r="AA506" s="207"/>
      <c r="AB506" s="297" t="str">
        <f t="shared" si="215"/>
        <v/>
      </c>
      <c r="AC506" s="262"/>
      <c r="AD506" s="139" t="str">
        <f t="shared" si="216"/>
        <v/>
      </c>
      <c r="AE506" s="207"/>
      <c r="AF506" s="297" t="str">
        <f t="shared" si="217"/>
        <v/>
      </c>
      <c r="AG506" s="207"/>
      <c r="AH506" s="139" t="str">
        <f t="shared" si="218"/>
        <v/>
      </c>
      <c r="AI506" s="207"/>
      <c r="AJ506" s="297" t="str">
        <f t="shared" si="219"/>
        <v/>
      </c>
      <c r="AK506" s="262"/>
      <c r="AL506" s="139" t="str">
        <f t="shared" si="220"/>
        <v/>
      </c>
      <c r="AM506" s="207"/>
      <c r="AN506" s="297" t="str">
        <f t="shared" si="221"/>
        <v/>
      </c>
      <c r="AP506" s="139" t="str">
        <f t="shared" si="222"/>
        <v/>
      </c>
      <c r="AQ506" s="207"/>
      <c r="AR506" s="297" t="str">
        <f t="shared" si="223"/>
        <v/>
      </c>
      <c r="AS506" s="207"/>
      <c r="AT506" s="139" t="str">
        <f t="shared" si="224"/>
        <v/>
      </c>
      <c r="AU506" s="207"/>
      <c r="AV506" s="297" t="str">
        <f t="shared" si="225"/>
        <v/>
      </c>
      <c r="AW506" s="207"/>
      <c r="AX506" s="139" t="str">
        <f t="shared" si="226"/>
        <v/>
      </c>
      <c r="AY506" s="207"/>
      <c r="AZ506" s="297" t="str">
        <f t="shared" si="227"/>
        <v/>
      </c>
      <c r="BA506" s="207"/>
      <c r="BB506" s="139" t="str">
        <f t="shared" si="228"/>
        <v/>
      </c>
      <c r="BC506" s="207"/>
      <c r="BD506" s="297" t="str">
        <f t="shared" si="229"/>
        <v/>
      </c>
      <c r="BE506" s="207"/>
      <c r="BF506" s="139" t="str">
        <f t="shared" si="230"/>
        <v/>
      </c>
      <c r="BG506" s="207"/>
      <c r="BH506" s="297" t="str">
        <f t="shared" si="231"/>
        <v/>
      </c>
      <c r="BJ506" s="139" t="str">
        <f t="shared" si="232"/>
        <v/>
      </c>
      <c r="BK506" s="207"/>
      <c r="BL506" s="297" t="str">
        <f t="shared" si="233"/>
        <v/>
      </c>
      <c r="BM506" s="207"/>
    </row>
    <row r="507" spans="1:65" ht="15.75" customHeight="1">
      <c r="B507" s="365"/>
      <c r="C507" s="101"/>
      <c r="D507" s="101"/>
      <c r="E507" s="101"/>
      <c r="F507" s="101"/>
      <c r="G507" s="101"/>
      <c r="H507" s="101"/>
      <c r="I507" s="101"/>
      <c r="J507" s="101"/>
      <c r="K507" s="27"/>
      <c r="L507" s="102"/>
      <c r="M507" s="207"/>
      <c r="N507" s="207"/>
      <c r="O507" s="142"/>
      <c r="P507" s="207"/>
      <c r="Q507" s="207"/>
      <c r="R507" s="139"/>
      <c r="S507" s="139"/>
      <c r="T507" s="139"/>
      <c r="U507" s="207"/>
      <c r="V507" s="139"/>
      <c r="W507" s="139"/>
      <c r="X507" s="139"/>
      <c r="Y507" s="53"/>
      <c r="Z507" s="139" t="str">
        <f t="shared" si="214"/>
        <v/>
      </c>
      <c r="AA507" s="207"/>
      <c r="AB507" s="297" t="str">
        <f t="shared" si="215"/>
        <v/>
      </c>
      <c r="AC507" s="262"/>
      <c r="AD507" s="139" t="str">
        <f t="shared" si="216"/>
        <v/>
      </c>
      <c r="AE507" s="207"/>
      <c r="AF507" s="297" t="str">
        <f t="shared" si="217"/>
        <v/>
      </c>
      <c r="AG507" s="207"/>
      <c r="AH507" s="139" t="str">
        <f t="shared" si="218"/>
        <v/>
      </c>
      <c r="AI507" s="207"/>
      <c r="AJ507" s="297" t="str">
        <f t="shared" si="219"/>
        <v/>
      </c>
      <c r="AK507" s="262"/>
      <c r="AL507" s="139" t="str">
        <f t="shared" si="220"/>
        <v/>
      </c>
      <c r="AM507" s="207"/>
      <c r="AN507" s="297" t="str">
        <f t="shared" si="221"/>
        <v/>
      </c>
      <c r="AP507" s="139" t="str">
        <f t="shared" si="222"/>
        <v/>
      </c>
      <c r="AQ507" s="207"/>
      <c r="AR507" s="297" t="str">
        <f t="shared" si="223"/>
        <v/>
      </c>
      <c r="AS507" s="207"/>
      <c r="AT507" s="139" t="str">
        <f t="shared" si="224"/>
        <v/>
      </c>
      <c r="AU507" s="207"/>
      <c r="AV507" s="297" t="str">
        <f t="shared" si="225"/>
        <v/>
      </c>
      <c r="AW507" s="207"/>
      <c r="AX507" s="139" t="str">
        <f t="shared" si="226"/>
        <v/>
      </c>
      <c r="AY507" s="207"/>
      <c r="AZ507" s="297" t="str">
        <f t="shared" si="227"/>
        <v/>
      </c>
      <c r="BA507" s="207"/>
      <c r="BB507" s="139" t="str">
        <f t="shared" si="228"/>
        <v/>
      </c>
      <c r="BC507" s="207"/>
      <c r="BD507" s="297" t="str">
        <f t="shared" si="229"/>
        <v/>
      </c>
      <c r="BE507" s="207"/>
      <c r="BF507" s="139" t="str">
        <f t="shared" si="230"/>
        <v/>
      </c>
      <c r="BG507" s="207"/>
      <c r="BH507" s="297" t="str">
        <f t="shared" si="231"/>
        <v/>
      </c>
      <c r="BJ507" s="139" t="str">
        <f t="shared" si="232"/>
        <v/>
      </c>
      <c r="BK507" s="207"/>
      <c r="BL507" s="297" t="str">
        <f t="shared" si="233"/>
        <v/>
      </c>
      <c r="BM507" s="207"/>
    </row>
    <row r="508" spans="1:65" ht="15.75" customHeight="1">
      <c r="B508" s="365"/>
      <c r="C508" s="21" t="s">
        <v>35</v>
      </c>
      <c r="D508" s="101" t="s">
        <v>173</v>
      </c>
      <c r="E508" s="101"/>
      <c r="F508" s="101"/>
      <c r="G508" s="101"/>
      <c r="H508" s="101"/>
      <c r="I508" s="101"/>
      <c r="J508" s="101"/>
      <c r="K508" s="27"/>
      <c r="L508" s="102"/>
      <c r="M508" s="207"/>
      <c r="N508" s="207"/>
      <c r="O508" s="142"/>
      <c r="P508" s="207"/>
      <c r="Q508" s="207"/>
      <c r="R508" s="139"/>
      <c r="S508" s="139"/>
      <c r="T508" s="139"/>
      <c r="U508" s="207"/>
      <c r="V508" s="139"/>
      <c r="W508" s="139"/>
      <c r="X508" s="139"/>
      <c r="Y508" s="53"/>
      <c r="Z508" s="139" t="str">
        <f t="shared" si="214"/>
        <v/>
      </c>
      <c r="AA508" s="207"/>
      <c r="AB508" s="297" t="str">
        <f t="shared" si="215"/>
        <v/>
      </c>
      <c r="AC508" s="262"/>
      <c r="AD508" s="139" t="str">
        <f t="shared" si="216"/>
        <v/>
      </c>
      <c r="AE508" s="207"/>
      <c r="AF508" s="297" t="str">
        <f t="shared" si="217"/>
        <v/>
      </c>
      <c r="AG508" s="207"/>
      <c r="AH508" s="139" t="str">
        <f t="shared" si="218"/>
        <v/>
      </c>
      <c r="AI508" s="207"/>
      <c r="AJ508" s="297" t="str">
        <f t="shared" si="219"/>
        <v/>
      </c>
      <c r="AK508" s="262"/>
      <c r="AL508" s="139" t="str">
        <f t="shared" si="220"/>
        <v/>
      </c>
      <c r="AM508" s="207"/>
      <c r="AN508" s="297" t="str">
        <f t="shared" si="221"/>
        <v/>
      </c>
      <c r="AP508" s="139" t="str">
        <f t="shared" si="222"/>
        <v/>
      </c>
      <c r="AQ508" s="207"/>
      <c r="AR508" s="297" t="str">
        <f t="shared" si="223"/>
        <v/>
      </c>
      <c r="AS508" s="207"/>
      <c r="AT508" s="139" t="str">
        <f t="shared" si="224"/>
        <v/>
      </c>
      <c r="AU508" s="207"/>
      <c r="AV508" s="297" t="str">
        <f t="shared" si="225"/>
        <v/>
      </c>
      <c r="AW508" s="207"/>
      <c r="AX508" s="139" t="str">
        <f t="shared" si="226"/>
        <v/>
      </c>
      <c r="AY508" s="207"/>
      <c r="AZ508" s="297" t="str">
        <f t="shared" si="227"/>
        <v/>
      </c>
      <c r="BA508" s="207"/>
      <c r="BB508" s="139" t="str">
        <f t="shared" si="228"/>
        <v/>
      </c>
      <c r="BC508" s="207"/>
      <c r="BD508" s="297" t="str">
        <f t="shared" si="229"/>
        <v/>
      </c>
      <c r="BE508" s="207"/>
      <c r="BF508" s="139" t="str">
        <f t="shared" si="230"/>
        <v/>
      </c>
      <c r="BG508" s="207"/>
      <c r="BH508" s="297" t="str">
        <f t="shared" si="231"/>
        <v/>
      </c>
      <c r="BJ508" s="139" t="str">
        <f t="shared" si="232"/>
        <v/>
      </c>
      <c r="BK508" s="207"/>
      <c r="BL508" s="297" t="str">
        <f t="shared" si="233"/>
        <v/>
      </c>
      <c r="BM508" s="207"/>
    </row>
    <row r="509" spans="1:65" ht="15.75" customHeight="1">
      <c r="B509" s="364">
        <v>195</v>
      </c>
      <c r="C509" s="101"/>
      <c r="D509" s="22" t="s">
        <v>38</v>
      </c>
      <c r="E509" s="101" t="s">
        <v>166</v>
      </c>
      <c r="F509" s="101"/>
      <c r="G509" s="101"/>
      <c r="H509" s="101"/>
      <c r="I509" s="101"/>
      <c r="J509" s="101"/>
      <c r="K509" s="24"/>
      <c r="L509" s="102" t="s">
        <v>29</v>
      </c>
      <c r="M509" s="207"/>
      <c r="N509" s="139">
        <f>VLOOKUP($B509,'[1]09-10-11'!$A$4:$EA$400,MATCH(N$2, '[1]09-10-11'!$A$4:$EA$4, 0))</f>
        <v>80462</v>
      </c>
      <c r="O509" s="123"/>
      <c r="P509" s="139">
        <f>VLOOKUP($B509,'[1]09-10-11'!$A$4:$EA$400,MATCH(P$2, '[1]09-10-11'!$A$4:$EA$4, 0))</f>
        <v>80462</v>
      </c>
      <c r="Q509" s="139"/>
      <c r="R509" s="139">
        <f>VLOOKUP($B509,'[1]09-10-11'!$A$4:$EA$400,MATCH(R$2, '[1]09-10-11'!$A$4:$EA$4, 0))</f>
        <v>82071</v>
      </c>
      <c r="S509" s="139"/>
      <c r="T509" s="139" t="e">
        <f>VLOOKUP($B509,'[1]09-10-11'!$A$4:$EA$400,MATCH(T$2, '[1]09-10-11'!$A$4:$EA$4, 0))</f>
        <v>#N/A</v>
      </c>
      <c r="U509" s="139"/>
      <c r="V509" s="139">
        <f>VLOOKUP($B509,'[1]09-10-11'!$A$4:$EA$400,MATCH(V$2, '[1]09-10-11'!$A$4:$EA$4, 0))</f>
        <v>86534</v>
      </c>
      <c r="W509" s="139"/>
      <c r="X509" s="139">
        <f>VLOOKUP($B509,'[1]09-10-11'!$A$4:$EA$400,MATCH(X$2, '[1]09-10-11'!$A$4:$EA$4, 0))</f>
        <v>80462</v>
      </c>
      <c r="Y509" s="53"/>
      <c r="Z509" s="139">
        <f t="shared" si="214"/>
        <v>-6072</v>
      </c>
      <c r="AA509" s="139"/>
      <c r="AB509" s="297">
        <f t="shared" si="215"/>
        <v>-7.0168950932581464E-2</v>
      </c>
      <c r="AC509" s="262"/>
      <c r="AD509" s="139">
        <f t="shared" si="216"/>
        <v>0</v>
      </c>
      <c r="AE509" s="139"/>
      <c r="AF509" s="297">
        <f t="shared" si="217"/>
        <v>0</v>
      </c>
      <c r="AG509" s="139"/>
      <c r="AH509" s="139">
        <f t="shared" si="218"/>
        <v>0</v>
      </c>
      <c r="AI509" s="139"/>
      <c r="AJ509" s="297">
        <f t="shared" si="219"/>
        <v>0</v>
      </c>
      <c r="AK509" s="262"/>
      <c r="AL509" s="139">
        <f t="shared" si="220"/>
        <v>-1609</v>
      </c>
      <c r="AM509" s="139"/>
      <c r="AN509" s="297">
        <f t="shared" si="221"/>
        <v>-1.9604976179161904E-2</v>
      </c>
      <c r="AP509" s="139" t="str">
        <f t="shared" si="222"/>
        <v/>
      </c>
      <c r="AQ509" s="139"/>
      <c r="AR509" s="297" t="e">
        <f t="shared" si="223"/>
        <v>#N/A</v>
      </c>
      <c r="AS509" s="139"/>
      <c r="AT509" s="139" t="str">
        <f t="shared" si="224"/>
        <v/>
      </c>
      <c r="AU509" s="139"/>
      <c r="AV509" s="297" t="e">
        <f t="shared" si="225"/>
        <v>#N/A</v>
      </c>
      <c r="AW509" s="139"/>
      <c r="AX509" s="139">
        <f t="shared" si="226"/>
        <v>6072</v>
      </c>
      <c r="AY509" s="139"/>
      <c r="AZ509" s="297">
        <f t="shared" si="227"/>
        <v>7.5464194278044294E-2</v>
      </c>
      <c r="BA509" s="139"/>
      <c r="BB509" s="139">
        <f t="shared" si="228"/>
        <v>6072</v>
      </c>
      <c r="BC509" s="139"/>
      <c r="BD509" s="297">
        <f t="shared" si="229"/>
        <v>7.5464194278044294E-2</v>
      </c>
      <c r="BE509" s="139"/>
      <c r="BF509" s="139">
        <f t="shared" si="230"/>
        <v>4463</v>
      </c>
      <c r="BG509" s="139"/>
      <c r="BH509" s="297">
        <f t="shared" si="231"/>
        <v>5.4379744367681671E-2</v>
      </c>
      <c r="BJ509" s="139" t="str">
        <f t="shared" si="232"/>
        <v/>
      </c>
      <c r="BK509" s="139"/>
      <c r="BL509" s="297" t="e">
        <f t="shared" si="233"/>
        <v>#N/A</v>
      </c>
      <c r="BM509" s="139"/>
    </row>
    <row r="510" spans="1:65" ht="15.75" customHeight="1">
      <c r="B510" s="364"/>
      <c r="C510" s="101"/>
      <c r="D510" s="22"/>
      <c r="E510" s="101"/>
      <c r="F510" s="101"/>
      <c r="G510" s="101"/>
      <c r="H510" s="101"/>
      <c r="I510" s="101"/>
      <c r="J510" s="101"/>
      <c r="K510" s="24"/>
      <c r="L510" s="102"/>
      <c r="M510" s="207"/>
      <c r="N510" s="207"/>
      <c r="O510" s="123"/>
      <c r="P510" s="237"/>
      <c r="Q510" s="237"/>
      <c r="R510" s="237"/>
      <c r="S510" s="237"/>
      <c r="T510" s="237"/>
      <c r="U510" s="237"/>
      <c r="V510" s="237"/>
      <c r="W510" s="237"/>
      <c r="X510" s="237"/>
      <c r="Y510" s="237"/>
      <c r="Z510" s="139" t="str">
        <f t="shared" si="214"/>
        <v/>
      </c>
      <c r="AA510" s="237"/>
      <c r="AB510" s="297" t="str">
        <f t="shared" si="215"/>
        <v/>
      </c>
      <c r="AC510" s="262"/>
      <c r="AD510" s="139" t="str">
        <f t="shared" si="216"/>
        <v/>
      </c>
      <c r="AE510" s="237"/>
      <c r="AF510" s="297" t="str">
        <f t="shared" si="217"/>
        <v/>
      </c>
      <c r="AG510" s="237"/>
      <c r="AH510" s="139" t="str">
        <f t="shared" si="218"/>
        <v/>
      </c>
      <c r="AI510" s="237"/>
      <c r="AJ510" s="297" t="str">
        <f t="shared" si="219"/>
        <v/>
      </c>
      <c r="AK510" s="262"/>
      <c r="AL510" s="139" t="str">
        <f t="shared" si="220"/>
        <v/>
      </c>
      <c r="AM510" s="237"/>
      <c r="AN510" s="297" t="str">
        <f t="shared" si="221"/>
        <v/>
      </c>
      <c r="AP510" s="139" t="str">
        <f t="shared" si="222"/>
        <v/>
      </c>
      <c r="AQ510" s="237"/>
      <c r="AR510" s="297" t="str">
        <f t="shared" si="223"/>
        <v/>
      </c>
      <c r="AS510" s="237"/>
      <c r="AT510" s="139" t="str">
        <f t="shared" si="224"/>
        <v/>
      </c>
      <c r="AU510" s="237"/>
      <c r="AV510" s="297" t="str">
        <f t="shared" si="225"/>
        <v/>
      </c>
      <c r="AW510" s="237"/>
      <c r="AX510" s="139" t="str">
        <f t="shared" si="226"/>
        <v/>
      </c>
      <c r="AY510" s="237"/>
      <c r="AZ510" s="297" t="str">
        <f t="shared" si="227"/>
        <v/>
      </c>
      <c r="BA510" s="237"/>
      <c r="BB510" s="139" t="str">
        <f t="shared" si="228"/>
        <v/>
      </c>
      <c r="BC510" s="237"/>
      <c r="BD510" s="297" t="str">
        <f t="shared" si="229"/>
        <v/>
      </c>
      <c r="BE510" s="237"/>
      <c r="BF510" s="139" t="str">
        <f t="shared" si="230"/>
        <v/>
      </c>
      <c r="BG510" s="237"/>
      <c r="BH510" s="297" t="str">
        <f t="shared" si="231"/>
        <v/>
      </c>
      <c r="BJ510" s="139" t="str">
        <f t="shared" si="232"/>
        <v/>
      </c>
      <c r="BK510" s="237"/>
      <c r="BL510" s="297" t="str">
        <f t="shared" si="233"/>
        <v/>
      </c>
      <c r="BM510" s="237"/>
    </row>
    <row r="511" spans="1:65" ht="15.75" customHeight="1">
      <c r="B511" s="364">
        <v>196</v>
      </c>
      <c r="C511" s="23"/>
      <c r="D511" s="22" t="s">
        <v>13</v>
      </c>
      <c r="E511" s="101" t="s">
        <v>167</v>
      </c>
      <c r="F511" s="101"/>
      <c r="G511" s="101"/>
      <c r="H511" s="101"/>
      <c r="I511" s="101"/>
      <c r="J511" s="101"/>
      <c r="K511" s="24"/>
      <c r="L511" s="102" t="s">
        <v>29</v>
      </c>
      <c r="M511" s="207"/>
      <c r="N511" s="139">
        <f>VLOOKUP($B511,'[1]09-10-11'!$A$4:$EA$400,MATCH(N$2, '[1]09-10-11'!$A$4:$EA$4, 0))</f>
        <v>25662</v>
      </c>
      <c r="O511" s="123"/>
      <c r="P511" s="139">
        <f>VLOOKUP($B511,'[1]09-10-11'!$A$4:$EA$400,MATCH(P$2, '[1]09-10-11'!$A$4:$EA$4, 0))</f>
        <v>25662</v>
      </c>
      <c r="Q511" s="139"/>
      <c r="R511" s="139">
        <f>VLOOKUP($B511,'[1]09-10-11'!$A$4:$EA$400,MATCH(R$2, '[1]09-10-11'!$A$4:$EA$4, 0))</f>
        <v>30000</v>
      </c>
      <c r="S511" s="139"/>
      <c r="T511" s="139" t="e">
        <f>VLOOKUP($B511,'[1]09-10-11'!$A$4:$EA$400,MATCH(T$2, '[1]09-10-11'!$A$4:$EA$4, 0))</f>
        <v>#N/A</v>
      </c>
      <c r="U511" s="139"/>
      <c r="V511" s="139">
        <f>VLOOKUP($B511,'[1]09-10-11'!$A$4:$EA$400,MATCH(V$2, '[1]09-10-11'!$A$4:$EA$4, 0))</f>
        <v>27599</v>
      </c>
      <c r="W511" s="139"/>
      <c r="X511" s="139">
        <f>VLOOKUP($B511,'[1]09-10-11'!$A$4:$EA$400,MATCH(X$2, '[1]09-10-11'!$A$4:$EA$4, 0))</f>
        <v>25662</v>
      </c>
      <c r="Y511" s="53"/>
      <c r="Z511" s="139">
        <f t="shared" si="214"/>
        <v>-1937</v>
      </c>
      <c r="AA511" s="139"/>
      <c r="AB511" s="297">
        <f t="shared" si="215"/>
        <v>-7.0183702308054596E-2</v>
      </c>
      <c r="AC511" s="262"/>
      <c r="AD511" s="139">
        <f t="shared" si="216"/>
        <v>0</v>
      </c>
      <c r="AE511" s="139"/>
      <c r="AF511" s="297">
        <f t="shared" si="217"/>
        <v>0</v>
      </c>
      <c r="AG511" s="139"/>
      <c r="AH511" s="139">
        <f t="shared" si="218"/>
        <v>0</v>
      </c>
      <c r="AI511" s="139"/>
      <c r="AJ511" s="297">
        <f t="shared" si="219"/>
        <v>0</v>
      </c>
      <c r="AK511" s="262"/>
      <c r="AL511" s="139">
        <f t="shared" si="220"/>
        <v>-4338</v>
      </c>
      <c r="AM511" s="139"/>
      <c r="AN511" s="297">
        <f t="shared" si="221"/>
        <v>-0.14459999999999995</v>
      </c>
      <c r="AP511" s="139" t="str">
        <f t="shared" si="222"/>
        <v/>
      </c>
      <c r="AQ511" s="139"/>
      <c r="AR511" s="297" t="e">
        <f t="shared" si="223"/>
        <v>#N/A</v>
      </c>
      <c r="AS511" s="139"/>
      <c r="AT511" s="139" t="str">
        <f t="shared" si="224"/>
        <v/>
      </c>
      <c r="AU511" s="139"/>
      <c r="AV511" s="297" t="e">
        <f t="shared" si="225"/>
        <v>#N/A</v>
      </c>
      <c r="AW511" s="139"/>
      <c r="AX511" s="139">
        <f t="shared" si="226"/>
        <v>1937</v>
      </c>
      <c r="AY511" s="139"/>
      <c r="AZ511" s="297">
        <f t="shared" si="227"/>
        <v>7.5481256332320168E-2</v>
      </c>
      <c r="BA511" s="139"/>
      <c r="BB511" s="139">
        <f t="shared" si="228"/>
        <v>1937</v>
      </c>
      <c r="BC511" s="139"/>
      <c r="BD511" s="297">
        <f t="shared" si="229"/>
        <v>7.5481256332320168E-2</v>
      </c>
      <c r="BE511" s="139"/>
      <c r="BF511" s="139">
        <f t="shared" si="230"/>
        <v>-2401</v>
      </c>
      <c r="BG511" s="139"/>
      <c r="BH511" s="297">
        <f t="shared" si="231"/>
        <v>-8.003333333333329E-2</v>
      </c>
      <c r="BJ511" s="139" t="str">
        <f t="shared" si="232"/>
        <v/>
      </c>
      <c r="BK511" s="139"/>
      <c r="BL511" s="297" t="e">
        <f t="shared" si="233"/>
        <v>#N/A</v>
      </c>
      <c r="BM511" s="139"/>
    </row>
    <row r="512" spans="1:65" ht="15.75" customHeight="1">
      <c r="B512" s="364"/>
      <c r="C512" s="23"/>
      <c r="D512" s="22" t="s">
        <v>15</v>
      </c>
      <c r="E512" s="60" t="s">
        <v>233</v>
      </c>
      <c r="F512" s="60"/>
      <c r="G512" s="101"/>
      <c r="H512" s="101"/>
      <c r="I512" s="101"/>
      <c r="J512" s="101"/>
      <c r="K512" s="24"/>
      <c r="L512" s="102"/>
      <c r="M512" s="207"/>
      <c r="N512" s="207"/>
      <c r="O512" s="153"/>
      <c r="P512" s="207"/>
      <c r="Q512" s="207"/>
      <c r="R512" s="237"/>
      <c r="S512" s="237"/>
      <c r="T512" s="237"/>
      <c r="U512" s="207"/>
      <c r="V512" s="237"/>
      <c r="W512" s="237"/>
      <c r="X512" s="237"/>
      <c r="Y512" s="237"/>
      <c r="Z512" s="139" t="str">
        <f t="shared" si="214"/>
        <v/>
      </c>
      <c r="AA512" s="207"/>
      <c r="AB512" s="297" t="str">
        <f t="shared" si="215"/>
        <v/>
      </c>
      <c r="AC512" s="262"/>
      <c r="AD512" s="139" t="str">
        <f t="shared" si="216"/>
        <v/>
      </c>
      <c r="AE512" s="207"/>
      <c r="AF512" s="297" t="str">
        <f t="shared" si="217"/>
        <v/>
      </c>
      <c r="AG512" s="207"/>
      <c r="AH512" s="139" t="str">
        <f t="shared" si="218"/>
        <v/>
      </c>
      <c r="AI512" s="207"/>
      <c r="AJ512" s="297" t="str">
        <f t="shared" si="219"/>
        <v/>
      </c>
      <c r="AK512" s="262"/>
      <c r="AL512" s="139" t="str">
        <f t="shared" si="220"/>
        <v/>
      </c>
      <c r="AM512" s="207"/>
      <c r="AN512" s="297" t="str">
        <f t="shared" si="221"/>
        <v/>
      </c>
      <c r="AP512" s="139" t="str">
        <f t="shared" si="222"/>
        <v/>
      </c>
      <c r="AQ512" s="207"/>
      <c r="AR512" s="297" t="str">
        <f t="shared" si="223"/>
        <v/>
      </c>
      <c r="AS512" s="207"/>
      <c r="AT512" s="139" t="str">
        <f t="shared" si="224"/>
        <v/>
      </c>
      <c r="AU512" s="207"/>
      <c r="AV512" s="297" t="str">
        <f t="shared" si="225"/>
        <v/>
      </c>
      <c r="AW512" s="207"/>
      <c r="AX512" s="139" t="str">
        <f t="shared" si="226"/>
        <v/>
      </c>
      <c r="AY512" s="207"/>
      <c r="AZ512" s="297" t="str">
        <f t="shared" si="227"/>
        <v/>
      </c>
      <c r="BA512" s="207"/>
      <c r="BB512" s="139" t="str">
        <f t="shared" si="228"/>
        <v/>
      </c>
      <c r="BC512" s="207"/>
      <c r="BD512" s="297" t="str">
        <f t="shared" si="229"/>
        <v/>
      </c>
      <c r="BE512" s="207"/>
      <c r="BF512" s="139" t="str">
        <f t="shared" si="230"/>
        <v/>
      </c>
      <c r="BG512" s="207"/>
      <c r="BH512" s="297" t="str">
        <f t="shared" si="231"/>
        <v/>
      </c>
      <c r="BJ512" s="139" t="str">
        <f t="shared" si="232"/>
        <v/>
      </c>
      <c r="BK512" s="207"/>
      <c r="BL512" s="297" t="str">
        <f t="shared" si="233"/>
        <v/>
      </c>
      <c r="BM512" s="207"/>
    </row>
    <row r="513" spans="2:65" ht="15.75" customHeight="1">
      <c r="B513" s="364">
        <v>197</v>
      </c>
      <c r="C513" s="23"/>
      <c r="D513" s="22"/>
      <c r="E513" s="60"/>
      <c r="F513" s="60" t="s">
        <v>181</v>
      </c>
      <c r="G513" s="101"/>
      <c r="H513" s="101"/>
      <c r="I513" s="101"/>
      <c r="J513" s="101"/>
      <c r="K513" s="24"/>
      <c r="L513" s="102" t="s">
        <v>33</v>
      </c>
      <c r="M513" s="207"/>
      <c r="N513" s="141">
        <f>VLOOKUP($B513,'[1]09-10-11'!$A$4:$EA$400,MATCH(N$2, '[1]09-10-11'!$A$4:$EA$4, 0))</f>
        <v>27810</v>
      </c>
      <c r="O513" s="123"/>
      <c r="P513" s="141">
        <f>VLOOKUP($B513,'[1]09-10-11'!$A$4:$EA$400,MATCH(P$2, '[1]09-10-11'!$A$4:$EA$4, 0))</f>
        <v>30000</v>
      </c>
      <c r="Q513" s="141"/>
      <c r="R513" s="141">
        <f>VLOOKUP($B513,'[1]09-10-11'!$A$4:$EA$400,MATCH(R$2, '[1]09-10-11'!$A$4:$EA$4, 0))</f>
        <v>30000</v>
      </c>
      <c r="S513" s="141"/>
      <c r="T513" s="141" t="e">
        <f>VLOOKUP($B513,'[1]09-10-11'!$A$4:$EA$400,MATCH(T$2, '[1]09-10-11'!$A$4:$EA$4, 0))</f>
        <v>#N/A</v>
      </c>
      <c r="U513" s="141"/>
      <c r="V513" s="141">
        <f>VLOOKUP($B513,'[1]09-10-11'!$A$4:$EA$400,MATCH(V$2, '[1]09-10-11'!$A$4:$EA$4, 0))</f>
        <v>27960</v>
      </c>
      <c r="W513" s="141"/>
      <c r="X513" s="141">
        <f>VLOOKUP($B513,'[1]09-10-11'!$A$4:$EA$400,MATCH(X$2, '[1]09-10-11'!$A$4:$EA$4, 0))</f>
        <v>30000</v>
      </c>
      <c r="Y513" s="53"/>
      <c r="Z513" s="141">
        <f t="shared" si="214"/>
        <v>2040</v>
      </c>
      <c r="AA513" s="141"/>
      <c r="AB513" s="298">
        <f t="shared" si="215"/>
        <v>7.296137339055786E-2</v>
      </c>
      <c r="AC513" s="256"/>
      <c r="AD513" s="141">
        <f t="shared" si="216"/>
        <v>0</v>
      </c>
      <c r="AE513" s="141"/>
      <c r="AF513" s="298">
        <f t="shared" si="217"/>
        <v>0</v>
      </c>
      <c r="AG513" s="141"/>
      <c r="AH513" s="141">
        <f t="shared" si="218"/>
        <v>2190</v>
      </c>
      <c r="AI513" s="141"/>
      <c r="AJ513" s="298">
        <f t="shared" si="219"/>
        <v>7.8748651564185534E-2</v>
      </c>
      <c r="AK513" s="256"/>
      <c r="AL513" s="141">
        <f t="shared" si="220"/>
        <v>0</v>
      </c>
      <c r="AM513" s="141"/>
      <c r="AN513" s="298">
        <f t="shared" si="221"/>
        <v>0</v>
      </c>
      <c r="AP513" s="141" t="str">
        <f t="shared" si="222"/>
        <v/>
      </c>
      <c r="AQ513" s="141"/>
      <c r="AR513" s="298" t="e">
        <f t="shared" si="223"/>
        <v>#N/A</v>
      </c>
      <c r="AS513" s="141"/>
      <c r="AT513" s="141" t="str">
        <f t="shared" si="224"/>
        <v/>
      </c>
      <c r="AU513" s="141"/>
      <c r="AV513" s="298" t="e">
        <f t="shared" si="225"/>
        <v>#N/A</v>
      </c>
      <c r="AW513" s="141"/>
      <c r="AX513" s="141">
        <f t="shared" si="226"/>
        <v>150</v>
      </c>
      <c r="AY513" s="141"/>
      <c r="AZ513" s="298">
        <f t="shared" si="227"/>
        <v>5.3937432578208266E-3</v>
      </c>
      <c r="BA513" s="141"/>
      <c r="BB513" s="141">
        <f t="shared" si="228"/>
        <v>-2040</v>
      </c>
      <c r="BC513" s="141"/>
      <c r="BD513" s="298">
        <f t="shared" si="229"/>
        <v>-6.7999999999999949E-2</v>
      </c>
      <c r="BE513" s="141"/>
      <c r="BF513" s="141">
        <f t="shared" si="230"/>
        <v>-2040</v>
      </c>
      <c r="BG513" s="141"/>
      <c r="BH513" s="298">
        <f t="shared" si="231"/>
        <v>-6.7999999999999949E-2</v>
      </c>
      <c r="BJ513" s="141" t="str">
        <f t="shared" si="232"/>
        <v/>
      </c>
      <c r="BK513" s="141"/>
      <c r="BL513" s="298" t="e">
        <f t="shared" si="233"/>
        <v>#N/A</v>
      </c>
      <c r="BM513" s="141"/>
    </row>
    <row r="514" spans="2:65" ht="15.75" customHeight="1">
      <c r="B514" s="364"/>
      <c r="C514" s="23"/>
      <c r="D514" s="22"/>
      <c r="E514" s="60"/>
      <c r="F514" s="60"/>
      <c r="G514" s="101"/>
      <c r="H514" s="101"/>
      <c r="I514" s="101"/>
      <c r="J514" s="101"/>
      <c r="K514" s="24"/>
      <c r="L514" s="102"/>
      <c r="M514" s="207"/>
      <c r="N514" s="207"/>
      <c r="O514" s="123"/>
      <c r="P514" s="207"/>
      <c r="Q514" s="207"/>
      <c r="R514" s="237"/>
      <c r="S514" s="237"/>
      <c r="T514" s="237"/>
      <c r="U514" s="207"/>
      <c r="V514" s="237"/>
      <c r="W514" s="237"/>
      <c r="X514" s="237"/>
      <c r="Y514" s="237"/>
      <c r="Z514" s="139" t="str">
        <f t="shared" si="214"/>
        <v/>
      </c>
      <c r="AA514" s="207"/>
      <c r="AB514" s="297" t="str">
        <f t="shared" si="215"/>
        <v/>
      </c>
      <c r="AC514" s="262"/>
      <c r="AD514" s="139" t="str">
        <f t="shared" si="216"/>
        <v/>
      </c>
      <c r="AE514" s="207"/>
      <c r="AF514" s="297" t="str">
        <f t="shared" si="217"/>
        <v/>
      </c>
      <c r="AG514" s="207"/>
      <c r="AH514" s="139" t="str">
        <f t="shared" si="218"/>
        <v/>
      </c>
      <c r="AI514" s="207"/>
      <c r="AJ514" s="297" t="str">
        <f t="shared" si="219"/>
        <v/>
      </c>
      <c r="AK514" s="262"/>
      <c r="AL514" s="139" t="str">
        <f t="shared" si="220"/>
        <v/>
      </c>
      <c r="AM514" s="207"/>
      <c r="AN514" s="297" t="str">
        <f t="shared" si="221"/>
        <v/>
      </c>
      <c r="AP514" s="139" t="str">
        <f t="shared" si="222"/>
        <v/>
      </c>
      <c r="AQ514" s="207"/>
      <c r="AR514" s="297" t="str">
        <f t="shared" si="223"/>
        <v/>
      </c>
      <c r="AS514" s="207"/>
      <c r="AT514" s="139" t="str">
        <f t="shared" si="224"/>
        <v/>
      </c>
      <c r="AU514" s="207"/>
      <c r="AV514" s="297" t="str">
        <f t="shared" si="225"/>
        <v/>
      </c>
      <c r="AW514" s="207"/>
      <c r="AX514" s="139" t="str">
        <f t="shared" si="226"/>
        <v/>
      </c>
      <c r="AY514" s="207"/>
      <c r="AZ514" s="297" t="str">
        <f t="shared" si="227"/>
        <v/>
      </c>
      <c r="BA514" s="207"/>
      <c r="BB514" s="139" t="str">
        <f t="shared" si="228"/>
        <v/>
      </c>
      <c r="BC514" s="207"/>
      <c r="BD514" s="297" t="str">
        <f t="shared" si="229"/>
        <v/>
      </c>
      <c r="BE514" s="207"/>
      <c r="BF514" s="139" t="str">
        <f t="shared" si="230"/>
        <v/>
      </c>
      <c r="BG514" s="207"/>
      <c r="BH514" s="297" t="str">
        <f t="shared" si="231"/>
        <v/>
      </c>
      <c r="BJ514" s="139" t="str">
        <f t="shared" si="232"/>
        <v/>
      </c>
      <c r="BK514" s="207"/>
      <c r="BL514" s="297" t="str">
        <f t="shared" si="233"/>
        <v/>
      </c>
      <c r="BM514" s="207"/>
    </row>
    <row r="515" spans="2:65" ht="15.75" customHeight="1">
      <c r="B515" s="364"/>
      <c r="C515" s="23"/>
      <c r="D515" s="22"/>
      <c r="E515" s="101"/>
      <c r="F515" s="101"/>
      <c r="G515" s="101"/>
      <c r="H515" s="101"/>
      <c r="I515" s="101" t="s">
        <v>39</v>
      </c>
      <c r="J515" s="101"/>
      <c r="K515" s="24"/>
      <c r="L515" s="102"/>
      <c r="M515" s="207"/>
      <c r="N515" s="139">
        <f>SUM(N511:N513)</f>
        <v>53472</v>
      </c>
      <c r="O515" s="123"/>
      <c r="P515" s="139">
        <f>SUM(P511:P513)</f>
        <v>55662</v>
      </c>
      <c r="Q515" s="139"/>
      <c r="R515" s="139">
        <f>SUM(R511:R513)</f>
        <v>60000</v>
      </c>
      <c r="S515" s="139"/>
      <c r="T515" s="139" t="e">
        <f>SUM(T511:T513)</f>
        <v>#N/A</v>
      </c>
      <c r="U515" s="139"/>
      <c r="V515" s="139">
        <f>SUM(V511:V513)</f>
        <v>55559</v>
      </c>
      <c r="W515" s="139"/>
      <c r="X515" s="139">
        <f>SUM(X511:X513)</f>
        <v>55662</v>
      </c>
      <c r="Y515" s="53"/>
      <c r="Z515" s="139">
        <f t="shared" si="214"/>
        <v>103</v>
      </c>
      <c r="AA515" s="139"/>
      <c r="AB515" s="297">
        <f t="shared" si="215"/>
        <v>1.8538850591263145E-3</v>
      </c>
      <c r="AC515" s="262"/>
      <c r="AD515" s="139">
        <f t="shared" si="216"/>
        <v>0</v>
      </c>
      <c r="AE515" s="139"/>
      <c r="AF515" s="297">
        <f t="shared" si="217"/>
        <v>0</v>
      </c>
      <c r="AG515" s="139"/>
      <c r="AH515" s="139">
        <f t="shared" si="218"/>
        <v>2190</v>
      </c>
      <c r="AI515" s="139"/>
      <c r="AJ515" s="297">
        <f t="shared" si="219"/>
        <v>4.0956014362657056E-2</v>
      </c>
      <c r="AK515" s="262"/>
      <c r="AL515" s="139">
        <f t="shared" si="220"/>
        <v>-4338</v>
      </c>
      <c r="AM515" s="139"/>
      <c r="AN515" s="297">
        <f t="shared" si="221"/>
        <v>-7.2300000000000031E-2</v>
      </c>
      <c r="AP515" s="139" t="str">
        <f t="shared" si="222"/>
        <v/>
      </c>
      <c r="AQ515" s="139"/>
      <c r="AR515" s="297" t="e">
        <f t="shared" si="223"/>
        <v>#N/A</v>
      </c>
      <c r="AS515" s="139"/>
      <c r="AT515" s="139" t="str">
        <f t="shared" si="224"/>
        <v/>
      </c>
      <c r="AU515" s="139"/>
      <c r="AV515" s="297" t="e">
        <f t="shared" si="225"/>
        <v>#N/A</v>
      </c>
      <c r="AW515" s="139"/>
      <c r="AX515" s="139">
        <f t="shared" si="226"/>
        <v>2087</v>
      </c>
      <c r="AY515" s="139"/>
      <c r="AZ515" s="297">
        <f t="shared" si="227"/>
        <v>3.9029772591262724E-2</v>
      </c>
      <c r="BA515" s="139"/>
      <c r="BB515" s="139">
        <f t="shared" si="228"/>
        <v>-103</v>
      </c>
      <c r="BC515" s="139"/>
      <c r="BD515" s="297">
        <f t="shared" si="229"/>
        <v>-1.8504545291222474E-3</v>
      </c>
      <c r="BE515" s="139"/>
      <c r="BF515" s="139">
        <f t="shared" si="230"/>
        <v>-4441</v>
      </c>
      <c r="BG515" s="139"/>
      <c r="BH515" s="297">
        <f t="shared" si="231"/>
        <v>-7.401666666666662E-2</v>
      </c>
      <c r="BJ515" s="139" t="str">
        <f t="shared" si="232"/>
        <v/>
      </c>
      <c r="BK515" s="139"/>
      <c r="BL515" s="297" t="e">
        <f t="shared" si="233"/>
        <v>#N/A</v>
      </c>
      <c r="BM515" s="139"/>
    </row>
    <row r="516" spans="2:65" ht="15.75" customHeight="1">
      <c r="B516" s="364"/>
      <c r="C516" s="23"/>
      <c r="D516" s="22"/>
      <c r="E516" s="101"/>
      <c r="F516" s="101"/>
      <c r="G516" s="101"/>
      <c r="H516" s="101"/>
      <c r="I516" s="101"/>
      <c r="J516" s="101"/>
      <c r="K516" s="24"/>
      <c r="L516" s="102"/>
      <c r="M516" s="207"/>
      <c r="N516" s="207"/>
      <c r="O516" s="123"/>
      <c r="P516" s="207"/>
      <c r="Q516" s="207"/>
      <c r="R516" s="237"/>
      <c r="S516" s="237"/>
      <c r="T516" s="237"/>
      <c r="U516" s="207"/>
      <c r="V516" s="237"/>
      <c r="W516" s="237"/>
      <c r="X516" s="237"/>
      <c r="Y516" s="237"/>
      <c r="Z516" s="139" t="str">
        <f t="shared" si="214"/>
        <v/>
      </c>
      <c r="AA516" s="207"/>
      <c r="AB516" s="297" t="str">
        <f t="shared" si="215"/>
        <v/>
      </c>
      <c r="AC516" s="262"/>
      <c r="AD516" s="139" t="str">
        <f t="shared" si="216"/>
        <v/>
      </c>
      <c r="AE516" s="207"/>
      <c r="AF516" s="297" t="str">
        <f t="shared" si="217"/>
        <v/>
      </c>
      <c r="AG516" s="207"/>
      <c r="AH516" s="139" t="str">
        <f t="shared" si="218"/>
        <v/>
      </c>
      <c r="AI516" s="207"/>
      <c r="AJ516" s="297" t="str">
        <f t="shared" si="219"/>
        <v/>
      </c>
      <c r="AK516" s="262"/>
      <c r="AL516" s="139" t="str">
        <f t="shared" si="220"/>
        <v/>
      </c>
      <c r="AM516" s="207"/>
      <c r="AN516" s="297" t="str">
        <f t="shared" si="221"/>
        <v/>
      </c>
      <c r="AP516" s="139" t="str">
        <f t="shared" si="222"/>
        <v/>
      </c>
      <c r="AQ516" s="207"/>
      <c r="AR516" s="297" t="str">
        <f t="shared" si="223"/>
        <v/>
      </c>
      <c r="AS516" s="207"/>
      <c r="AT516" s="139" t="str">
        <f t="shared" si="224"/>
        <v/>
      </c>
      <c r="AU516" s="207"/>
      <c r="AV516" s="297" t="str">
        <f t="shared" si="225"/>
        <v/>
      </c>
      <c r="AW516" s="207"/>
      <c r="AX516" s="139" t="str">
        <f t="shared" si="226"/>
        <v/>
      </c>
      <c r="AY516" s="207"/>
      <c r="AZ516" s="297" t="str">
        <f t="shared" si="227"/>
        <v/>
      </c>
      <c r="BA516" s="207"/>
      <c r="BB516" s="139" t="str">
        <f t="shared" si="228"/>
        <v/>
      </c>
      <c r="BC516" s="207"/>
      <c r="BD516" s="297" t="str">
        <f t="shared" si="229"/>
        <v/>
      </c>
      <c r="BE516" s="207"/>
      <c r="BF516" s="139" t="str">
        <f t="shared" si="230"/>
        <v/>
      </c>
      <c r="BG516" s="207"/>
      <c r="BH516" s="297" t="str">
        <f t="shared" si="231"/>
        <v/>
      </c>
      <c r="BJ516" s="139" t="str">
        <f t="shared" si="232"/>
        <v/>
      </c>
      <c r="BK516" s="207"/>
      <c r="BL516" s="297" t="str">
        <f t="shared" si="233"/>
        <v/>
      </c>
      <c r="BM516" s="207"/>
    </row>
    <row r="517" spans="2:65" ht="15.75" customHeight="1">
      <c r="B517" s="364"/>
      <c r="C517" s="23"/>
      <c r="D517" s="22" t="s">
        <v>14</v>
      </c>
      <c r="E517" s="101" t="s">
        <v>168</v>
      </c>
      <c r="F517" s="101"/>
      <c r="G517" s="101"/>
      <c r="H517" s="101"/>
      <c r="I517" s="101"/>
      <c r="J517" s="101"/>
      <c r="K517" s="24"/>
      <c r="L517" s="102"/>
      <c r="M517" s="207"/>
      <c r="N517" s="207"/>
      <c r="O517" s="123"/>
      <c r="P517" s="207"/>
      <c r="Q517" s="207"/>
      <c r="R517" s="237"/>
      <c r="S517" s="237"/>
      <c r="T517" s="237"/>
      <c r="U517" s="207"/>
      <c r="V517" s="237"/>
      <c r="W517" s="237"/>
      <c r="X517" s="237"/>
      <c r="Y517" s="237"/>
      <c r="Z517" s="139" t="str">
        <f t="shared" si="214"/>
        <v/>
      </c>
      <c r="AA517" s="207"/>
      <c r="AB517" s="297" t="str">
        <f t="shared" si="215"/>
        <v/>
      </c>
      <c r="AC517" s="262"/>
      <c r="AD517" s="139" t="str">
        <f t="shared" si="216"/>
        <v/>
      </c>
      <c r="AE517" s="207"/>
      <c r="AF517" s="297" t="str">
        <f t="shared" si="217"/>
        <v/>
      </c>
      <c r="AG517" s="207"/>
      <c r="AH517" s="139" t="str">
        <f t="shared" si="218"/>
        <v/>
      </c>
      <c r="AI517" s="207"/>
      <c r="AJ517" s="297" t="str">
        <f t="shared" si="219"/>
        <v/>
      </c>
      <c r="AK517" s="262"/>
      <c r="AL517" s="139" t="str">
        <f t="shared" si="220"/>
        <v/>
      </c>
      <c r="AM517" s="207"/>
      <c r="AN517" s="297" t="str">
        <f t="shared" si="221"/>
        <v/>
      </c>
      <c r="AP517" s="139" t="str">
        <f t="shared" si="222"/>
        <v/>
      </c>
      <c r="AQ517" s="207"/>
      <c r="AR517" s="297" t="str">
        <f t="shared" si="223"/>
        <v/>
      </c>
      <c r="AS517" s="207"/>
      <c r="AT517" s="139" t="str">
        <f t="shared" si="224"/>
        <v/>
      </c>
      <c r="AU517" s="207"/>
      <c r="AV517" s="297" t="str">
        <f t="shared" si="225"/>
        <v/>
      </c>
      <c r="AW517" s="207"/>
      <c r="AX517" s="139" t="str">
        <f t="shared" si="226"/>
        <v/>
      </c>
      <c r="AY517" s="207"/>
      <c r="AZ517" s="297" t="str">
        <f t="shared" si="227"/>
        <v/>
      </c>
      <c r="BA517" s="207"/>
      <c r="BB517" s="139" t="str">
        <f t="shared" si="228"/>
        <v/>
      </c>
      <c r="BC517" s="207"/>
      <c r="BD517" s="297" t="str">
        <f t="shared" si="229"/>
        <v/>
      </c>
      <c r="BE517" s="207"/>
      <c r="BF517" s="139" t="str">
        <f t="shared" si="230"/>
        <v/>
      </c>
      <c r="BG517" s="207"/>
      <c r="BH517" s="297" t="str">
        <f t="shared" si="231"/>
        <v/>
      </c>
      <c r="BJ517" s="139" t="str">
        <f t="shared" si="232"/>
        <v/>
      </c>
      <c r="BK517" s="207"/>
      <c r="BL517" s="297" t="str">
        <f t="shared" si="233"/>
        <v/>
      </c>
      <c r="BM517" s="207"/>
    </row>
    <row r="518" spans="2:65" ht="15.75" customHeight="1">
      <c r="B518" s="364">
        <v>198</v>
      </c>
      <c r="C518" s="23"/>
      <c r="D518" s="101"/>
      <c r="E518" s="101"/>
      <c r="F518" s="101" t="s">
        <v>84</v>
      </c>
      <c r="G518" s="101"/>
      <c r="H518" s="101"/>
      <c r="I518" s="101"/>
      <c r="J518" s="101"/>
      <c r="K518" s="101"/>
      <c r="L518" s="102" t="s">
        <v>29</v>
      </c>
      <c r="M518" s="207"/>
      <c r="N518" s="139">
        <f>VLOOKUP($B518,'[1]09-10-11'!$A$4:$EA$400,MATCH(N$2, '[1]09-10-11'!$A$4:$EA$4, 0))</f>
        <v>12833</v>
      </c>
      <c r="O518" s="123"/>
      <c r="P518" s="139">
        <f>VLOOKUP($B518,'[1]09-10-11'!$A$4:$EA$400,MATCH(P$2, '[1]09-10-11'!$A$4:$EA$4, 0))</f>
        <v>12833</v>
      </c>
      <c r="Q518" s="139"/>
      <c r="R518" s="139">
        <f>VLOOKUP($B518,'[1]09-10-11'!$A$4:$EA$400,MATCH(R$2, '[1]09-10-11'!$A$4:$EA$4, 0))</f>
        <v>13090</v>
      </c>
      <c r="S518" s="139"/>
      <c r="T518" s="139" t="e">
        <f>VLOOKUP($B518,'[1]09-10-11'!$A$4:$EA$400,MATCH(T$2, '[1]09-10-11'!$A$4:$EA$4, 0))</f>
        <v>#N/A</v>
      </c>
      <c r="U518" s="139"/>
      <c r="V518" s="139">
        <f>VLOOKUP($B518,'[1]09-10-11'!$A$4:$EA$400,MATCH(V$2, '[1]09-10-11'!$A$4:$EA$4, 0))</f>
        <v>13802</v>
      </c>
      <c r="W518" s="139"/>
      <c r="X518" s="139">
        <f>VLOOKUP($B518,'[1]09-10-11'!$A$4:$EA$400,MATCH(X$2, '[1]09-10-11'!$A$4:$EA$4, 0))</f>
        <v>12833</v>
      </c>
      <c r="Y518" s="53"/>
      <c r="Z518" s="139">
        <f t="shared" si="214"/>
        <v>-969</v>
      </c>
      <c r="AA518" s="139"/>
      <c r="AB518" s="297">
        <f t="shared" si="215"/>
        <v>-7.0207216345457235E-2</v>
      </c>
      <c r="AC518" s="262"/>
      <c r="AD518" s="139">
        <f t="shared" si="216"/>
        <v>0</v>
      </c>
      <c r="AE518" s="139"/>
      <c r="AF518" s="297">
        <f t="shared" si="217"/>
        <v>0</v>
      </c>
      <c r="AG518" s="139"/>
      <c r="AH518" s="139">
        <f t="shared" si="218"/>
        <v>0</v>
      </c>
      <c r="AI518" s="139"/>
      <c r="AJ518" s="297">
        <f t="shared" si="219"/>
        <v>0</v>
      </c>
      <c r="AK518" s="262"/>
      <c r="AL518" s="139">
        <f t="shared" si="220"/>
        <v>-257</v>
      </c>
      <c r="AM518" s="139"/>
      <c r="AN518" s="297">
        <f t="shared" si="221"/>
        <v>-1.9633307868601957E-2</v>
      </c>
      <c r="AP518" s="139" t="str">
        <f t="shared" si="222"/>
        <v/>
      </c>
      <c r="AQ518" s="139"/>
      <c r="AR518" s="297" t="e">
        <f t="shared" si="223"/>
        <v>#N/A</v>
      </c>
      <c r="AS518" s="139"/>
      <c r="AT518" s="139" t="str">
        <f t="shared" si="224"/>
        <v/>
      </c>
      <c r="AU518" s="139"/>
      <c r="AV518" s="297" t="e">
        <f t="shared" si="225"/>
        <v>#N/A</v>
      </c>
      <c r="AW518" s="139"/>
      <c r="AX518" s="139">
        <f t="shared" si="226"/>
        <v>969</v>
      </c>
      <c r="AY518" s="139"/>
      <c r="AZ518" s="297">
        <f t="shared" si="227"/>
        <v>7.5508454765058852E-2</v>
      </c>
      <c r="BA518" s="139"/>
      <c r="BB518" s="139">
        <f t="shared" si="228"/>
        <v>969</v>
      </c>
      <c r="BC518" s="139"/>
      <c r="BD518" s="297">
        <f t="shared" si="229"/>
        <v>7.5508454765058852E-2</v>
      </c>
      <c r="BE518" s="139"/>
      <c r="BF518" s="139">
        <f t="shared" si="230"/>
        <v>712</v>
      </c>
      <c r="BG518" s="139"/>
      <c r="BH518" s="297">
        <f t="shared" si="231"/>
        <v>5.4392666157372149E-2</v>
      </c>
      <c r="BJ518" s="139" t="str">
        <f t="shared" si="232"/>
        <v/>
      </c>
      <c r="BK518" s="139"/>
      <c r="BL518" s="297" t="e">
        <f t="shared" si="233"/>
        <v>#N/A</v>
      </c>
      <c r="BM518" s="139"/>
    </row>
    <row r="519" spans="2:65" ht="15.75" customHeight="1">
      <c r="B519" s="364"/>
      <c r="C519" s="23"/>
      <c r="D519" s="22" t="s">
        <v>16</v>
      </c>
      <c r="E519" s="60" t="s">
        <v>246</v>
      </c>
      <c r="F519" s="60"/>
      <c r="G519" s="101"/>
      <c r="H519" s="101"/>
      <c r="I519" s="101"/>
      <c r="J519" s="101"/>
      <c r="K519" s="101"/>
      <c r="L519" s="102"/>
      <c r="M519" s="207"/>
      <c r="N519" s="207"/>
      <c r="O519" s="123"/>
      <c r="P519" s="237"/>
      <c r="Q519" s="237"/>
      <c r="R519" s="237"/>
      <c r="S519" s="237"/>
      <c r="T519" s="237"/>
      <c r="U519" s="237"/>
      <c r="V519" s="237"/>
      <c r="W519" s="237"/>
      <c r="X519" s="237"/>
      <c r="Y519" s="237"/>
      <c r="Z519" s="139" t="str">
        <f t="shared" si="214"/>
        <v/>
      </c>
      <c r="AA519" s="237"/>
      <c r="AB519" s="297" t="str">
        <f t="shared" si="215"/>
        <v/>
      </c>
      <c r="AC519" s="262"/>
      <c r="AD519" s="139" t="str">
        <f t="shared" si="216"/>
        <v/>
      </c>
      <c r="AE519" s="237"/>
      <c r="AF519" s="297" t="str">
        <f t="shared" si="217"/>
        <v/>
      </c>
      <c r="AG519" s="237"/>
      <c r="AH519" s="139" t="str">
        <f t="shared" si="218"/>
        <v/>
      </c>
      <c r="AI519" s="237"/>
      <c r="AJ519" s="297" t="str">
        <f t="shared" si="219"/>
        <v/>
      </c>
      <c r="AK519" s="262"/>
      <c r="AL519" s="139" t="str">
        <f t="shared" si="220"/>
        <v/>
      </c>
      <c r="AM519" s="237"/>
      <c r="AN519" s="297" t="str">
        <f t="shared" si="221"/>
        <v/>
      </c>
      <c r="AP519" s="139" t="str">
        <f t="shared" si="222"/>
        <v/>
      </c>
      <c r="AQ519" s="237"/>
      <c r="AR519" s="297" t="str">
        <f t="shared" si="223"/>
        <v/>
      </c>
      <c r="AS519" s="237"/>
      <c r="AT519" s="139" t="str">
        <f t="shared" si="224"/>
        <v/>
      </c>
      <c r="AU519" s="237"/>
      <c r="AV519" s="297" t="str">
        <f t="shared" si="225"/>
        <v/>
      </c>
      <c r="AW519" s="237"/>
      <c r="AX519" s="139" t="str">
        <f t="shared" si="226"/>
        <v/>
      </c>
      <c r="AY519" s="237"/>
      <c r="AZ519" s="297" t="str">
        <f t="shared" si="227"/>
        <v/>
      </c>
      <c r="BA519" s="237"/>
      <c r="BB519" s="139" t="str">
        <f t="shared" si="228"/>
        <v/>
      </c>
      <c r="BC519" s="237"/>
      <c r="BD519" s="297" t="str">
        <f t="shared" si="229"/>
        <v/>
      </c>
      <c r="BE519" s="237"/>
      <c r="BF519" s="139" t="str">
        <f t="shared" si="230"/>
        <v/>
      </c>
      <c r="BG519" s="237"/>
      <c r="BH519" s="297" t="str">
        <f t="shared" si="231"/>
        <v/>
      </c>
      <c r="BJ519" s="139" t="str">
        <f t="shared" si="232"/>
        <v/>
      </c>
      <c r="BK519" s="237"/>
      <c r="BL519" s="297" t="str">
        <f t="shared" si="233"/>
        <v/>
      </c>
      <c r="BM519" s="237"/>
    </row>
    <row r="520" spans="2:65" ht="15.75" customHeight="1">
      <c r="B520" s="364">
        <v>199</v>
      </c>
      <c r="C520" s="23"/>
      <c r="D520" s="101"/>
      <c r="E520" s="60"/>
      <c r="F520" s="60" t="s">
        <v>182</v>
      </c>
      <c r="G520" s="101"/>
      <c r="H520" s="101"/>
      <c r="I520" s="101"/>
      <c r="J520" s="101"/>
      <c r="K520" s="101"/>
      <c r="L520" s="102" t="s">
        <v>33</v>
      </c>
      <c r="M520" s="207"/>
      <c r="N520" s="141">
        <f>VLOOKUP($B520,'[1]09-10-11'!$A$4:$EA$400,MATCH(N$2, '[1]09-10-11'!$A$4:$EA$4, 0))</f>
        <v>13905</v>
      </c>
      <c r="O520" s="123"/>
      <c r="P520" s="141">
        <f>VLOOKUP($B520,'[1]09-10-11'!$A$4:$EA$400,MATCH(P$2, '[1]09-10-11'!$A$4:$EA$4, 0))</f>
        <v>15000</v>
      </c>
      <c r="Q520" s="141"/>
      <c r="R520" s="141">
        <f>VLOOKUP($B520,'[1]09-10-11'!$A$4:$EA$400,MATCH(R$2, '[1]09-10-11'!$A$4:$EA$4, 0))</f>
        <v>15000</v>
      </c>
      <c r="S520" s="141"/>
      <c r="T520" s="141" t="e">
        <f>VLOOKUP($B520,'[1]09-10-11'!$A$4:$EA$400,MATCH(T$2, '[1]09-10-11'!$A$4:$EA$4, 0))</f>
        <v>#N/A</v>
      </c>
      <c r="U520" s="141"/>
      <c r="V520" s="141">
        <f>VLOOKUP($B520,'[1]09-10-11'!$A$4:$EA$400,MATCH(V$2, '[1]09-10-11'!$A$4:$EA$4, 0))</f>
        <v>13980</v>
      </c>
      <c r="W520" s="141"/>
      <c r="X520" s="141">
        <f>VLOOKUP($B520,'[1]09-10-11'!$A$4:$EA$400,MATCH(X$2, '[1]09-10-11'!$A$4:$EA$4, 0))</f>
        <v>15000</v>
      </c>
      <c r="Y520" s="53"/>
      <c r="Z520" s="141">
        <f t="shared" si="214"/>
        <v>1020</v>
      </c>
      <c r="AA520" s="141"/>
      <c r="AB520" s="298">
        <f t="shared" si="215"/>
        <v>7.296137339055786E-2</v>
      </c>
      <c r="AC520" s="256"/>
      <c r="AD520" s="141">
        <f t="shared" si="216"/>
        <v>0</v>
      </c>
      <c r="AE520" s="141"/>
      <c r="AF520" s="298">
        <f t="shared" si="217"/>
        <v>0</v>
      </c>
      <c r="AG520" s="53"/>
      <c r="AH520" s="141">
        <f t="shared" si="218"/>
        <v>1095</v>
      </c>
      <c r="AI520" s="141"/>
      <c r="AJ520" s="298">
        <f t="shared" si="219"/>
        <v>7.8748651564185534E-2</v>
      </c>
      <c r="AK520" s="256"/>
      <c r="AL520" s="141">
        <f t="shared" si="220"/>
        <v>0</v>
      </c>
      <c r="AM520" s="141"/>
      <c r="AN520" s="298">
        <f t="shared" si="221"/>
        <v>0</v>
      </c>
      <c r="AP520" s="141" t="str">
        <f t="shared" si="222"/>
        <v/>
      </c>
      <c r="AQ520" s="141"/>
      <c r="AR520" s="298" t="e">
        <f t="shared" si="223"/>
        <v>#N/A</v>
      </c>
      <c r="AS520" s="53"/>
      <c r="AT520" s="141" t="str">
        <f t="shared" si="224"/>
        <v/>
      </c>
      <c r="AU520" s="141"/>
      <c r="AV520" s="298" t="e">
        <f t="shared" si="225"/>
        <v>#N/A</v>
      </c>
      <c r="AW520" s="53"/>
      <c r="AX520" s="141">
        <f t="shared" si="226"/>
        <v>75</v>
      </c>
      <c r="AY520" s="141"/>
      <c r="AZ520" s="298">
        <f t="shared" si="227"/>
        <v>5.3937432578208266E-3</v>
      </c>
      <c r="BA520" s="53"/>
      <c r="BB520" s="141">
        <f t="shared" si="228"/>
        <v>-1020</v>
      </c>
      <c r="BC520" s="141"/>
      <c r="BD520" s="298">
        <f t="shared" si="229"/>
        <v>-6.7999999999999949E-2</v>
      </c>
      <c r="BE520" s="53"/>
      <c r="BF520" s="141">
        <f t="shared" si="230"/>
        <v>-1020</v>
      </c>
      <c r="BG520" s="141"/>
      <c r="BH520" s="298">
        <f t="shared" si="231"/>
        <v>-6.7999999999999949E-2</v>
      </c>
      <c r="BJ520" s="141" t="str">
        <f t="shared" si="232"/>
        <v/>
      </c>
      <c r="BK520" s="141"/>
      <c r="BL520" s="298" t="e">
        <f t="shared" si="233"/>
        <v>#N/A</v>
      </c>
      <c r="BM520" s="53"/>
    </row>
    <row r="521" spans="2:65" ht="15.75" customHeight="1">
      <c r="B521" s="364"/>
      <c r="C521" s="23"/>
      <c r="D521" s="101"/>
      <c r="E521" s="60"/>
      <c r="F521" s="60"/>
      <c r="G521" s="101"/>
      <c r="H521" s="101"/>
      <c r="I521" s="101"/>
      <c r="J521" s="101"/>
      <c r="K521" s="101"/>
      <c r="L521" s="102"/>
      <c r="M521" s="207"/>
      <c r="N521" s="207"/>
      <c r="O521" s="123"/>
      <c r="P521" s="237"/>
      <c r="Q521" s="237"/>
      <c r="R521" s="237"/>
      <c r="S521" s="237"/>
      <c r="T521" s="237"/>
      <c r="U521" s="237"/>
      <c r="V521" s="237"/>
      <c r="W521" s="237"/>
      <c r="X521" s="237"/>
      <c r="Y521" s="237"/>
      <c r="Z521" s="139" t="str">
        <f t="shared" si="214"/>
        <v/>
      </c>
      <c r="AA521" s="237"/>
      <c r="AB521" s="297" t="str">
        <f t="shared" si="215"/>
        <v/>
      </c>
      <c r="AC521" s="262"/>
      <c r="AD521" s="139" t="str">
        <f t="shared" si="216"/>
        <v/>
      </c>
      <c r="AE521" s="237"/>
      <c r="AF521" s="297" t="str">
        <f t="shared" si="217"/>
        <v/>
      </c>
      <c r="AG521" s="237"/>
      <c r="AH521" s="139" t="str">
        <f t="shared" si="218"/>
        <v/>
      </c>
      <c r="AI521" s="237"/>
      <c r="AJ521" s="297" t="str">
        <f t="shared" si="219"/>
        <v/>
      </c>
      <c r="AK521" s="262"/>
      <c r="AL521" s="139" t="str">
        <f t="shared" si="220"/>
        <v/>
      </c>
      <c r="AM521" s="237"/>
      <c r="AN521" s="297" t="str">
        <f t="shared" si="221"/>
        <v/>
      </c>
      <c r="AP521" s="139" t="str">
        <f t="shared" si="222"/>
        <v/>
      </c>
      <c r="AQ521" s="237"/>
      <c r="AR521" s="297" t="str">
        <f t="shared" si="223"/>
        <v/>
      </c>
      <c r="AS521" s="237"/>
      <c r="AT521" s="139" t="str">
        <f t="shared" si="224"/>
        <v/>
      </c>
      <c r="AU521" s="237"/>
      <c r="AV521" s="297" t="str">
        <f t="shared" si="225"/>
        <v/>
      </c>
      <c r="AW521" s="237"/>
      <c r="AX521" s="139" t="str">
        <f t="shared" si="226"/>
        <v/>
      </c>
      <c r="AY521" s="237"/>
      <c r="AZ521" s="297" t="str">
        <f t="shared" si="227"/>
        <v/>
      </c>
      <c r="BA521" s="237"/>
      <c r="BB521" s="139" t="str">
        <f t="shared" si="228"/>
        <v/>
      </c>
      <c r="BC521" s="237"/>
      <c r="BD521" s="297" t="str">
        <f t="shared" si="229"/>
        <v/>
      </c>
      <c r="BE521" s="237"/>
      <c r="BF521" s="139" t="str">
        <f t="shared" si="230"/>
        <v/>
      </c>
      <c r="BG521" s="237"/>
      <c r="BH521" s="297" t="str">
        <f t="shared" si="231"/>
        <v/>
      </c>
      <c r="BJ521" s="139" t="str">
        <f t="shared" si="232"/>
        <v/>
      </c>
      <c r="BK521" s="237"/>
      <c r="BL521" s="297" t="str">
        <f t="shared" si="233"/>
        <v/>
      </c>
      <c r="BM521" s="237"/>
    </row>
    <row r="522" spans="2:65" ht="15.75" customHeight="1">
      <c r="B522" s="364"/>
      <c r="C522" s="23"/>
      <c r="D522" s="101"/>
      <c r="E522" s="60"/>
      <c r="F522" s="60"/>
      <c r="G522" s="101"/>
      <c r="H522" s="101"/>
      <c r="I522" s="101" t="s">
        <v>39</v>
      </c>
      <c r="J522" s="101"/>
      <c r="K522" s="101"/>
      <c r="L522" s="102"/>
      <c r="M522" s="207"/>
      <c r="N522" s="139">
        <f>SUM(N518:N520)</f>
        <v>26738</v>
      </c>
      <c r="O522" s="123"/>
      <c r="P522" s="139">
        <f>SUM(P518:P520)</f>
        <v>27833</v>
      </c>
      <c r="Q522" s="139"/>
      <c r="R522" s="139">
        <f>SUM(R518:R520)</f>
        <v>28090</v>
      </c>
      <c r="S522" s="139"/>
      <c r="T522" s="139" t="e">
        <f>SUM(T518:T520)</f>
        <v>#N/A</v>
      </c>
      <c r="U522" s="139"/>
      <c r="V522" s="139">
        <f>SUM(V518:V520)</f>
        <v>27782</v>
      </c>
      <c r="W522" s="139"/>
      <c r="X522" s="139">
        <f>SUM(X518:X520)</f>
        <v>27833</v>
      </c>
      <c r="Y522" s="53"/>
      <c r="Z522" s="139">
        <f t="shared" si="214"/>
        <v>51</v>
      </c>
      <c r="AA522" s="139"/>
      <c r="AB522" s="297">
        <f t="shared" si="215"/>
        <v>1.8357209704125133E-3</v>
      </c>
      <c r="AC522" s="262"/>
      <c r="AD522" s="139">
        <f t="shared" si="216"/>
        <v>0</v>
      </c>
      <c r="AE522" s="139"/>
      <c r="AF522" s="297">
        <f t="shared" si="217"/>
        <v>0</v>
      </c>
      <c r="AG522" s="139"/>
      <c r="AH522" s="139">
        <f t="shared" si="218"/>
        <v>1095</v>
      </c>
      <c r="AI522" s="139"/>
      <c r="AJ522" s="297">
        <f t="shared" si="219"/>
        <v>4.0952950856459003E-2</v>
      </c>
      <c r="AK522" s="262"/>
      <c r="AL522" s="139">
        <f t="shared" si="220"/>
        <v>-257</v>
      </c>
      <c r="AM522" s="139"/>
      <c r="AN522" s="297">
        <f t="shared" si="221"/>
        <v>-9.149163403346372E-3</v>
      </c>
      <c r="AP522" s="139" t="str">
        <f t="shared" si="222"/>
        <v/>
      </c>
      <c r="AQ522" s="139"/>
      <c r="AR522" s="297" t="e">
        <f t="shared" si="223"/>
        <v>#N/A</v>
      </c>
      <c r="AS522" s="139"/>
      <c r="AT522" s="139" t="str">
        <f t="shared" si="224"/>
        <v/>
      </c>
      <c r="AU522" s="139"/>
      <c r="AV522" s="297" t="e">
        <f t="shared" si="225"/>
        <v>#N/A</v>
      </c>
      <c r="AW522" s="139"/>
      <c r="AX522" s="139">
        <f t="shared" si="226"/>
        <v>1044</v>
      </c>
      <c r="AY522" s="139"/>
      <c r="AZ522" s="297">
        <f t="shared" si="227"/>
        <v>3.9045553145336198E-2</v>
      </c>
      <c r="BA522" s="139"/>
      <c r="BB522" s="139">
        <f t="shared" si="228"/>
        <v>-51</v>
      </c>
      <c r="BC522" s="139"/>
      <c r="BD522" s="297">
        <f t="shared" si="229"/>
        <v>-1.8323572737397598E-3</v>
      </c>
      <c r="BE522" s="139"/>
      <c r="BF522" s="139">
        <f t="shared" si="230"/>
        <v>-308</v>
      </c>
      <c r="BG522" s="139"/>
      <c r="BH522" s="297">
        <f t="shared" si="231"/>
        <v>-1.0964756140975473E-2</v>
      </c>
      <c r="BJ522" s="139" t="str">
        <f t="shared" si="232"/>
        <v/>
      </c>
      <c r="BK522" s="139"/>
      <c r="BL522" s="297" t="e">
        <f t="shared" si="233"/>
        <v>#N/A</v>
      </c>
      <c r="BM522" s="139"/>
    </row>
    <row r="523" spans="2:65" ht="15.75" customHeight="1">
      <c r="B523" s="364"/>
      <c r="C523" s="23"/>
      <c r="D523" s="101"/>
      <c r="E523" s="101"/>
      <c r="F523" s="101"/>
      <c r="G523" s="101"/>
      <c r="H523" s="101"/>
      <c r="I523" s="101"/>
      <c r="J523" s="101"/>
      <c r="K523" s="101"/>
      <c r="L523" s="102"/>
      <c r="M523" s="207"/>
      <c r="N523" s="207"/>
      <c r="O523" s="123"/>
      <c r="P523" s="237"/>
      <c r="Q523" s="237"/>
      <c r="R523" s="237"/>
      <c r="S523" s="237"/>
      <c r="T523" s="237"/>
      <c r="U523" s="237"/>
      <c r="V523" s="237"/>
      <c r="W523" s="237"/>
      <c r="X523" s="237"/>
      <c r="Y523" s="237"/>
      <c r="Z523" s="139" t="str">
        <f t="shared" si="214"/>
        <v/>
      </c>
      <c r="AA523" s="237"/>
      <c r="AB523" s="297" t="str">
        <f t="shared" si="215"/>
        <v/>
      </c>
      <c r="AC523" s="262"/>
      <c r="AD523" s="139" t="str">
        <f t="shared" si="216"/>
        <v/>
      </c>
      <c r="AE523" s="237"/>
      <c r="AF523" s="297" t="str">
        <f t="shared" si="217"/>
        <v/>
      </c>
      <c r="AG523" s="237"/>
      <c r="AH523" s="139" t="str">
        <f t="shared" si="218"/>
        <v/>
      </c>
      <c r="AI523" s="237"/>
      <c r="AJ523" s="297" t="str">
        <f t="shared" si="219"/>
        <v/>
      </c>
      <c r="AK523" s="262"/>
      <c r="AL523" s="139" t="str">
        <f t="shared" si="220"/>
        <v/>
      </c>
      <c r="AM523" s="237"/>
      <c r="AN523" s="297" t="str">
        <f t="shared" si="221"/>
        <v/>
      </c>
      <c r="AP523" s="139" t="str">
        <f t="shared" si="222"/>
        <v/>
      </c>
      <c r="AQ523" s="237"/>
      <c r="AR523" s="297" t="str">
        <f t="shared" si="223"/>
        <v/>
      </c>
      <c r="AS523" s="237"/>
      <c r="AT523" s="139" t="str">
        <f t="shared" si="224"/>
        <v/>
      </c>
      <c r="AU523" s="237"/>
      <c r="AV523" s="297" t="str">
        <f t="shared" si="225"/>
        <v/>
      </c>
      <c r="AW523" s="237"/>
      <c r="AX523" s="139" t="str">
        <f t="shared" si="226"/>
        <v/>
      </c>
      <c r="AY523" s="237"/>
      <c r="AZ523" s="297" t="str">
        <f t="shared" si="227"/>
        <v/>
      </c>
      <c r="BA523" s="237"/>
      <c r="BB523" s="139" t="str">
        <f t="shared" si="228"/>
        <v/>
      </c>
      <c r="BC523" s="237"/>
      <c r="BD523" s="297" t="str">
        <f t="shared" si="229"/>
        <v/>
      </c>
      <c r="BE523" s="237"/>
      <c r="BF523" s="139" t="str">
        <f t="shared" si="230"/>
        <v/>
      </c>
      <c r="BG523" s="237"/>
      <c r="BH523" s="297" t="str">
        <f t="shared" si="231"/>
        <v/>
      </c>
      <c r="BJ523" s="139" t="str">
        <f t="shared" si="232"/>
        <v/>
      </c>
      <c r="BK523" s="237"/>
      <c r="BL523" s="297" t="str">
        <f t="shared" si="233"/>
        <v/>
      </c>
      <c r="BM523" s="237"/>
    </row>
    <row r="524" spans="2:65" ht="15.75" customHeight="1">
      <c r="B524" s="364">
        <v>200</v>
      </c>
      <c r="C524" s="23"/>
      <c r="D524" s="22" t="s">
        <v>17</v>
      </c>
      <c r="E524" s="101" t="s">
        <v>169</v>
      </c>
      <c r="F524" s="101"/>
      <c r="G524" s="101"/>
      <c r="H524" s="101"/>
      <c r="I524" s="101"/>
      <c r="J524" s="101"/>
      <c r="K524" s="24"/>
      <c r="L524" s="102" t="s">
        <v>29</v>
      </c>
      <c r="M524" s="207"/>
      <c r="N524" s="139">
        <f>VLOOKUP($B524,'[1]09-10-11'!$A$4:$EA$400,MATCH(N$2, '[1]09-10-11'!$A$4:$EA$4, 0))</f>
        <v>227524</v>
      </c>
      <c r="O524" s="123"/>
      <c r="P524" s="139">
        <f>VLOOKUP($B524,'[1]09-10-11'!$A$4:$EA$400,MATCH(P$2, '[1]09-10-11'!$A$4:$EA$4, 0))</f>
        <v>227524</v>
      </c>
      <c r="Q524" s="139"/>
      <c r="R524" s="139">
        <f>VLOOKUP($B524,'[1]09-10-11'!$A$4:$EA$400,MATCH(R$2, '[1]09-10-11'!$A$4:$EA$4, 0))</f>
        <v>232074</v>
      </c>
      <c r="S524" s="139"/>
      <c r="T524" s="139" t="e">
        <f>VLOOKUP($B524,'[1]09-10-11'!$A$4:$EA$400,MATCH(T$2, '[1]09-10-11'!$A$4:$EA$4, 0))</f>
        <v>#N/A</v>
      </c>
      <c r="U524" s="139"/>
      <c r="V524" s="139">
        <f>VLOOKUP($B524,'[1]09-10-11'!$A$4:$EA$400,MATCH(V$2, '[1]09-10-11'!$A$4:$EA$4, 0))</f>
        <v>244694</v>
      </c>
      <c r="W524" s="139"/>
      <c r="X524" s="139">
        <f>VLOOKUP($B524,'[1]09-10-11'!$A$4:$EA$400,MATCH(X$2, '[1]09-10-11'!$A$4:$EA$4, 0))</f>
        <v>227524</v>
      </c>
      <c r="Y524" s="53"/>
      <c r="Z524" s="139">
        <f t="shared" si="214"/>
        <v>-17170</v>
      </c>
      <c r="AA524" s="139"/>
      <c r="AB524" s="297">
        <f t="shared" si="215"/>
        <v>-7.0169272642565783E-2</v>
      </c>
      <c r="AC524" s="262"/>
      <c r="AD524" s="139">
        <f t="shared" si="216"/>
        <v>0</v>
      </c>
      <c r="AE524" s="139"/>
      <c r="AF524" s="297">
        <f t="shared" si="217"/>
        <v>0</v>
      </c>
      <c r="AG524" s="139"/>
      <c r="AH524" s="139">
        <f t="shared" si="218"/>
        <v>0</v>
      </c>
      <c r="AI524" s="139"/>
      <c r="AJ524" s="297">
        <f t="shared" si="219"/>
        <v>0</v>
      </c>
      <c r="AK524" s="262"/>
      <c r="AL524" s="139">
        <f t="shared" si="220"/>
        <v>-4550</v>
      </c>
      <c r="AM524" s="139"/>
      <c r="AN524" s="297">
        <f t="shared" si="221"/>
        <v>-1.9605815386471548E-2</v>
      </c>
      <c r="AP524" s="139" t="str">
        <f t="shared" si="222"/>
        <v/>
      </c>
      <c r="AQ524" s="139"/>
      <c r="AR524" s="297" t="e">
        <f t="shared" si="223"/>
        <v>#N/A</v>
      </c>
      <c r="AS524" s="139"/>
      <c r="AT524" s="139" t="str">
        <f t="shared" si="224"/>
        <v/>
      </c>
      <c r="AU524" s="139"/>
      <c r="AV524" s="297" t="e">
        <f t="shared" si="225"/>
        <v>#N/A</v>
      </c>
      <c r="AW524" s="139"/>
      <c r="AX524" s="139">
        <f t="shared" si="226"/>
        <v>17170</v>
      </c>
      <c r="AY524" s="139"/>
      <c r="AZ524" s="297">
        <f t="shared" si="227"/>
        <v>7.5464566375415432E-2</v>
      </c>
      <c r="BA524" s="139"/>
      <c r="BB524" s="139">
        <f t="shared" si="228"/>
        <v>17170</v>
      </c>
      <c r="BC524" s="139"/>
      <c r="BD524" s="297">
        <f t="shared" si="229"/>
        <v>7.5464566375415432E-2</v>
      </c>
      <c r="BE524" s="139"/>
      <c r="BF524" s="139">
        <f t="shared" si="230"/>
        <v>12620</v>
      </c>
      <c r="BG524" s="139"/>
      <c r="BH524" s="297">
        <f t="shared" si="231"/>
        <v>5.4379206632367172E-2</v>
      </c>
      <c r="BJ524" s="139" t="str">
        <f t="shared" si="232"/>
        <v/>
      </c>
      <c r="BK524" s="139"/>
      <c r="BL524" s="297" t="e">
        <f t="shared" si="233"/>
        <v>#N/A</v>
      </c>
      <c r="BM524" s="139"/>
    </row>
    <row r="525" spans="2:65" ht="15.75" customHeight="1">
      <c r="B525" s="364">
        <v>201</v>
      </c>
      <c r="C525" s="23"/>
      <c r="D525" s="61" t="s">
        <v>132</v>
      </c>
      <c r="E525" s="60" t="s">
        <v>234</v>
      </c>
      <c r="F525" s="60"/>
      <c r="G525" s="101"/>
      <c r="H525" s="101"/>
      <c r="I525" s="101"/>
      <c r="J525" s="101"/>
      <c r="K525" s="24"/>
      <c r="L525" s="102" t="s">
        <v>33</v>
      </c>
      <c r="M525" s="207"/>
      <c r="N525" s="141">
        <f>VLOOKUP($B525,'[1]09-10-11'!$A$4:$EA$400,MATCH(N$2, '[1]09-10-11'!$A$4:$EA$4, 0))</f>
        <v>78795</v>
      </c>
      <c r="O525" s="123"/>
      <c r="P525" s="141">
        <f>VLOOKUP($B525,'[1]09-10-11'!$A$4:$EA$400,MATCH(P$2, '[1]09-10-11'!$A$4:$EA$4, 0))</f>
        <v>85000</v>
      </c>
      <c r="Q525" s="141"/>
      <c r="R525" s="141">
        <f>VLOOKUP($B525,'[1]09-10-11'!$A$4:$EA$400,MATCH(R$2, '[1]09-10-11'!$A$4:$EA$4, 0))</f>
        <v>85000</v>
      </c>
      <c r="S525" s="141"/>
      <c r="T525" s="141" t="e">
        <f>VLOOKUP($B525,'[1]09-10-11'!$A$4:$EA$400,MATCH(T$2, '[1]09-10-11'!$A$4:$EA$4, 0))</f>
        <v>#N/A</v>
      </c>
      <c r="U525" s="141"/>
      <c r="V525" s="141">
        <f>VLOOKUP($B525,'[1]09-10-11'!$A$4:$EA$400,MATCH(V$2, '[1]09-10-11'!$A$4:$EA$4, 0))</f>
        <v>79220</v>
      </c>
      <c r="W525" s="141"/>
      <c r="X525" s="141">
        <f>VLOOKUP($B525,'[1]09-10-11'!$A$4:$EA$400,MATCH(X$2, '[1]09-10-11'!$A$4:$EA$4, 0))</f>
        <v>85000</v>
      </c>
      <c r="Y525" s="53"/>
      <c r="Z525" s="141">
        <f t="shared" si="214"/>
        <v>5780</v>
      </c>
      <c r="AA525" s="141"/>
      <c r="AB525" s="298">
        <f t="shared" si="215"/>
        <v>7.296137339055786E-2</v>
      </c>
      <c r="AC525" s="256"/>
      <c r="AD525" s="141">
        <f t="shared" si="216"/>
        <v>0</v>
      </c>
      <c r="AE525" s="141"/>
      <c r="AF525" s="298">
        <f t="shared" si="217"/>
        <v>0</v>
      </c>
      <c r="AG525" s="53"/>
      <c r="AH525" s="141">
        <f t="shared" si="218"/>
        <v>6205</v>
      </c>
      <c r="AI525" s="141"/>
      <c r="AJ525" s="298">
        <f t="shared" si="219"/>
        <v>7.8748651564185534E-2</v>
      </c>
      <c r="AK525" s="256"/>
      <c r="AL525" s="141">
        <f t="shared" si="220"/>
        <v>0</v>
      </c>
      <c r="AM525" s="141"/>
      <c r="AN525" s="298">
        <f t="shared" si="221"/>
        <v>0</v>
      </c>
      <c r="AP525" s="141" t="str">
        <f t="shared" si="222"/>
        <v/>
      </c>
      <c r="AQ525" s="141"/>
      <c r="AR525" s="298" t="e">
        <f t="shared" si="223"/>
        <v>#N/A</v>
      </c>
      <c r="AS525" s="53"/>
      <c r="AT525" s="141" t="str">
        <f t="shared" si="224"/>
        <v/>
      </c>
      <c r="AU525" s="141"/>
      <c r="AV525" s="298" t="e">
        <f t="shared" si="225"/>
        <v>#N/A</v>
      </c>
      <c r="AW525" s="53"/>
      <c r="AX525" s="141">
        <f t="shared" si="226"/>
        <v>425</v>
      </c>
      <c r="AY525" s="141"/>
      <c r="AZ525" s="298">
        <f t="shared" si="227"/>
        <v>5.3937432578208266E-3</v>
      </c>
      <c r="BA525" s="53"/>
      <c r="BB525" s="141">
        <f t="shared" si="228"/>
        <v>-5780</v>
      </c>
      <c r="BC525" s="141"/>
      <c r="BD525" s="298">
        <f t="shared" si="229"/>
        <v>-6.7999999999999949E-2</v>
      </c>
      <c r="BE525" s="53"/>
      <c r="BF525" s="141">
        <f t="shared" si="230"/>
        <v>-5780</v>
      </c>
      <c r="BG525" s="141"/>
      <c r="BH525" s="298">
        <f t="shared" si="231"/>
        <v>-6.7999999999999949E-2</v>
      </c>
      <c r="BJ525" s="141" t="str">
        <f t="shared" si="232"/>
        <v/>
      </c>
      <c r="BK525" s="141"/>
      <c r="BL525" s="298" t="e">
        <f t="shared" si="233"/>
        <v>#N/A</v>
      </c>
      <c r="BM525" s="53"/>
    </row>
    <row r="526" spans="2:65" ht="15.75" customHeight="1">
      <c r="B526" s="364"/>
      <c r="C526" s="23"/>
      <c r="D526" s="61"/>
      <c r="E526" s="60"/>
      <c r="F526" s="60"/>
      <c r="G526" s="101"/>
      <c r="H526" s="101"/>
      <c r="I526" s="101"/>
      <c r="J526" s="101"/>
      <c r="K526" s="24"/>
      <c r="L526" s="102"/>
      <c r="M526" s="207"/>
      <c r="N526" s="207"/>
      <c r="O526" s="123"/>
      <c r="P526" s="207"/>
      <c r="Q526" s="207"/>
      <c r="R526" s="237"/>
      <c r="S526" s="237"/>
      <c r="T526" s="237"/>
      <c r="U526" s="207"/>
      <c r="V526" s="237"/>
      <c r="W526" s="237"/>
      <c r="X526" s="237"/>
      <c r="Y526" s="237"/>
      <c r="Z526" s="139" t="str">
        <f t="shared" si="214"/>
        <v/>
      </c>
      <c r="AA526" s="207"/>
      <c r="AB526" s="297" t="str">
        <f t="shared" si="215"/>
        <v/>
      </c>
      <c r="AC526" s="262"/>
      <c r="AD526" s="139" t="str">
        <f t="shared" si="216"/>
        <v/>
      </c>
      <c r="AE526" s="207"/>
      <c r="AF526" s="297" t="str">
        <f t="shared" si="217"/>
        <v/>
      </c>
      <c r="AG526" s="207"/>
      <c r="AH526" s="139" t="str">
        <f t="shared" si="218"/>
        <v/>
      </c>
      <c r="AI526" s="207"/>
      <c r="AJ526" s="297" t="str">
        <f t="shared" si="219"/>
        <v/>
      </c>
      <c r="AK526" s="262"/>
      <c r="AL526" s="139" t="str">
        <f t="shared" si="220"/>
        <v/>
      </c>
      <c r="AM526" s="207"/>
      <c r="AN526" s="297" t="str">
        <f t="shared" si="221"/>
        <v/>
      </c>
      <c r="AP526" s="139" t="str">
        <f t="shared" si="222"/>
        <v/>
      </c>
      <c r="AQ526" s="207"/>
      <c r="AR526" s="297" t="str">
        <f t="shared" si="223"/>
        <v/>
      </c>
      <c r="AS526" s="207"/>
      <c r="AT526" s="139" t="str">
        <f t="shared" si="224"/>
        <v/>
      </c>
      <c r="AU526" s="207"/>
      <c r="AV526" s="297" t="str">
        <f t="shared" si="225"/>
        <v/>
      </c>
      <c r="AW526" s="207"/>
      <c r="AX526" s="139" t="str">
        <f t="shared" si="226"/>
        <v/>
      </c>
      <c r="AY526" s="207"/>
      <c r="AZ526" s="297" t="str">
        <f t="shared" si="227"/>
        <v/>
      </c>
      <c r="BA526" s="207"/>
      <c r="BB526" s="139" t="str">
        <f t="shared" si="228"/>
        <v/>
      </c>
      <c r="BC526" s="207"/>
      <c r="BD526" s="297" t="str">
        <f t="shared" si="229"/>
        <v/>
      </c>
      <c r="BE526" s="207"/>
      <c r="BF526" s="139" t="str">
        <f t="shared" si="230"/>
        <v/>
      </c>
      <c r="BG526" s="207"/>
      <c r="BH526" s="297" t="str">
        <f t="shared" si="231"/>
        <v/>
      </c>
      <c r="BJ526" s="139" t="str">
        <f t="shared" si="232"/>
        <v/>
      </c>
      <c r="BK526" s="207"/>
      <c r="BL526" s="297" t="str">
        <f t="shared" si="233"/>
        <v/>
      </c>
      <c r="BM526" s="207"/>
    </row>
    <row r="527" spans="2:65" ht="15.75" customHeight="1">
      <c r="B527" s="364"/>
      <c r="C527" s="23"/>
      <c r="D527" s="61"/>
      <c r="E527" s="60"/>
      <c r="F527" s="60"/>
      <c r="G527" s="101"/>
      <c r="H527" s="101"/>
      <c r="I527" s="101" t="s">
        <v>39</v>
      </c>
      <c r="J527" s="101"/>
      <c r="K527" s="24"/>
      <c r="L527" s="102"/>
      <c r="M527" s="207"/>
      <c r="N527" s="139">
        <f>SUM(N524:N525)</f>
        <v>306319</v>
      </c>
      <c r="O527" s="123"/>
      <c r="P527" s="139">
        <f>SUM(P524:P525)</f>
        <v>312524</v>
      </c>
      <c r="Q527" s="139"/>
      <c r="R527" s="139">
        <f>SUM(R524:R525)</f>
        <v>317074</v>
      </c>
      <c r="S527" s="139"/>
      <c r="T527" s="139" t="e">
        <f>SUM(T524:T525)</f>
        <v>#N/A</v>
      </c>
      <c r="U527" s="139"/>
      <c r="V527" s="139">
        <f>SUM(V524:V525)</f>
        <v>323914</v>
      </c>
      <c r="W527" s="139"/>
      <c r="X527" s="139">
        <f>SUM(X524:X525)</f>
        <v>312524</v>
      </c>
      <c r="Y527" s="53"/>
      <c r="Z527" s="139">
        <f t="shared" si="214"/>
        <v>-11390</v>
      </c>
      <c r="AA527" s="139"/>
      <c r="AB527" s="297">
        <f t="shared" si="215"/>
        <v>-3.516365455028192E-2</v>
      </c>
      <c r="AC527" s="262"/>
      <c r="AD527" s="139">
        <f t="shared" si="216"/>
        <v>0</v>
      </c>
      <c r="AE527" s="139"/>
      <c r="AF527" s="297">
        <f t="shared" si="217"/>
        <v>0</v>
      </c>
      <c r="AG527" s="139"/>
      <c r="AH527" s="139">
        <f t="shared" si="218"/>
        <v>6205</v>
      </c>
      <c r="AI527" s="139"/>
      <c r="AJ527" s="297">
        <f t="shared" si="219"/>
        <v>2.0256660540155957E-2</v>
      </c>
      <c r="AK527" s="262"/>
      <c r="AL527" s="139">
        <f t="shared" si="220"/>
        <v>-4550</v>
      </c>
      <c r="AM527" s="139"/>
      <c r="AN527" s="297">
        <f t="shared" si="221"/>
        <v>-1.4349962469328958E-2</v>
      </c>
      <c r="AP527" s="139" t="str">
        <f t="shared" si="222"/>
        <v/>
      </c>
      <c r="AQ527" s="139"/>
      <c r="AR527" s="297" t="e">
        <f t="shared" si="223"/>
        <v>#N/A</v>
      </c>
      <c r="AS527" s="139"/>
      <c r="AT527" s="139" t="str">
        <f t="shared" si="224"/>
        <v/>
      </c>
      <c r="AU527" s="139"/>
      <c r="AV527" s="297" t="e">
        <f t="shared" si="225"/>
        <v>#N/A</v>
      </c>
      <c r="AW527" s="139"/>
      <c r="AX527" s="139">
        <f t="shared" si="226"/>
        <v>17595</v>
      </c>
      <c r="AY527" s="139"/>
      <c r="AZ527" s="297">
        <f t="shared" si="227"/>
        <v>5.7440119613866525E-2</v>
      </c>
      <c r="BA527" s="139"/>
      <c r="BB527" s="139">
        <f t="shared" si="228"/>
        <v>11390</v>
      </c>
      <c r="BC527" s="139"/>
      <c r="BD527" s="297">
        <f t="shared" si="229"/>
        <v>3.6445201008562522E-2</v>
      </c>
      <c r="BE527" s="139"/>
      <c r="BF527" s="139">
        <f t="shared" si="230"/>
        <v>6840</v>
      </c>
      <c r="BG527" s="139"/>
      <c r="BH527" s="297">
        <f t="shared" si="231"/>
        <v>2.1572251272573562E-2</v>
      </c>
      <c r="BJ527" s="139" t="str">
        <f t="shared" si="232"/>
        <v/>
      </c>
      <c r="BK527" s="139"/>
      <c r="BL527" s="297" t="e">
        <f t="shared" si="233"/>
        <v>#N/A</v>
      </c>
      <c r="BM527" s="139"/>
    </row>
    <row r="528" spans="2:65" ht="15.75" customHeight="1">
      <c r="B528" s="364"/>
      <c r="C528" s="23"/>
      <c r="D528" s="61"/>
      <c r="E528" s="60"/>
      <c r="F528" s="60"/>
      <c r="G528" s="101"/>
      <c r="H528" s="101"/>
      <c r="I528" s="101"/>
      <c r="J528" s="101"/>
      <c r="K528" s="24"/>
      <c r="L528" s="102"/>
      <c r="M528" s="207"/>
      <c r="N528" s="207"/>
      <c r="O528" s="123"/>
      <c r="P528" s="207"/>
      <c r="Q528" s="207"/>
      <c r="R528" s="237"/>
      <c r="S528" s="237"/>
      <c r="T528" s="237"/>
      <c r="U528" s="207"/>
      <c r="V528" s="237"/>
      <c r="W528" s="237"/>
      <c r="X528" s="237"/>
      <c r="Y528" s="237"/>
      <c r="Z528" s="139" t="str">
        <f t="shared" si="214"/>
        <v/>
      </c>
      <c r="AA528" s="207"/>
      <c r="AB528" s="297" t="str">
        <f t="shared" si="215"/>
        <v/>
      </c>
      <c r="AC528" s="262"/>
      <c r="AD528" s="139" t="str">
        <f t="shared" si="216"/>
        <v/>
      </c>
      <c r="AE528" s="207"/>
      <c r="AF528" s="297" t="str">
        <f t="shared" si="217"/>
        <v/>
      </c>
      <c r="AG528" s="207"/>
      <c r="AH528" s="139" t="str">
        <f t="shared" si="218"/>
        <v/>
      </c>
      <c r="AI528" s="207"/>
      <c r="AJ528" s="297" t="str">
        <f t="shared" si="219"/>
        <v/>
      </c>
      <c r="AK528" s="262"/>
      <c r="AL528" s="139" t="str">
        <f t="shared" si="220"/>
        <v/>
      </c>
      <c r="AM528" s="207"/>
      <c r="AN528" s="297" t="str">
        <f t="shared" si="221"/>
        <v/>
      </c>
      <c r="AP528" s="139" t="str">
        <f t="shared" si="222"/>
        <v/>
      </c>
      <c r="AQ528" s="207"/>
      <c r="AR528" s="297" t="str">
        <f t="shared" si="223"/>
        <v/>
      </c>
      <c r="AS528" s="207"/>
      <c r="AT528" s="139" t="str">
        <f t="shared" si="224"/>
        <v/>
      </c>
      <c r="AU528" s="207"/>
      <c r="AV528" s="297" t="str">
        <f t="shared" si="225"/>
        <v/>
      </c>
      <c r="AW528" s="207"/>
      <c r="AX528" s="139" t="str">
        <f t="shared" si="226"/>
        <v/>
      </c>
      <c r="AY528" s="207"/>
      <c r="AZ528" s="297" t="str">
        <f t="shared" si="227"/>
        <v/>
      </c>
      <c r="BA528" s="207"/>
      <c r="BB528" s="139" t="str">
        <f t="shared" si="228"/>
        <v/>
      </c>
      <c r="BC528" s="207"/>
      <c r="BD528" s="297" t="str">
        <f t="shared" si="229"/>
        <v/>
      </c>
      <c r="BE528" s="207"/>
      <c r="BF528" s="139" t="str">
        <f t="shared" si="230"/>
        <v/>
      </c>
      <c r="BG528" s="207"/>
      <c r="BH528" s="297" t="str">
        <f t="shared" si="231"/>
        <v/>
      </c>
      <c r="BJ528" s="139" t="str">
        <f t="shared" si="232"/>
        <v/>
      </c>
      <c r="BK528" s="207"/>
      <c r="BL528" s="297" t="str">
        <f t="shared" si="233"/>
        <v/>
      </c>
      <c r="BM528" s="207"/>
    </row>
    <row r="529" spans="2:65" ht="15.75" customHeight="1">
      <c r="B529" s="364">
        <v>202</v>
      </c>
      <c r="C529" s="23"/>
      <c r="D529" s="22" t="s">
        <v>142</v>
      </c>
      <c r="E529" s="101" t="s">
        <v>170</v>
      </c>
      <c r="F529" s="101"/>
      <c r="G529" s="101"/>
      <c r="H529" s="101"/>
      <c r="I529" s="101"/>
      <c r="J529" s="101"/>
      <c r="K529" s="24"/>
      <c r="L529" s="102" t="s">
        <v>29</v>
      </c>
      <c r="M529" s="207"/>
      <c r="N529" s="139">
        <f>VLOOKUP($B529,'[1]09-10-11'!$A$4:$EA$400,MATCH(N$2, '[1]09-10-11'!$A$4:$EA$4, 0))</f>
        <v>58840</v>
      </c>
      <c r="O529" s="123"/>
      <c r="P529" s="139">
        <f>VLOOKUP($B529,'[1]09-10-11'!$A$4:$EA$400,MATCH(P$2, '[1]09-10-11'!$A$4:$EA$4, 0))</f>
        <v>58840</v>
      </c>
      <c r="Q529" s="139"/>
      <c r="R529" s="139">
        <f>VLOOKUP($B529,'[1]09-10-11'!$A$4:$EA$400,MATCH(R$2, '[1]09-10-11'!$A$4:$EA$4, 0))</f>
        <v>60017</v>
      </c>
      <c r="S529" s="139"/>
      <c r="T529" s="139" t="e">
        <f>VLOOKUP($B529,'[1]09-10-11'!$A$4:$EA$400,MATCH(T$2, '[1]09-10-11'!$A$4:$EA$4, 0))</f>
        <v>#N/A</v>
      </c>
      <c r="U529" s="139"/>
      <c r="V529" s="139">
        <f>VLOOKUP($B529,'[1]09-10-11'!$A$4:$EA$400,MATCH(V$2, '[1]09-10-11'!$A$4:$EA$4, 0))</f>
        <v>63281</v>
      </c>
      <c r="W529" s="139"/>
      <c r="X529" s="139">
        <f>VLOOKUP($B529,'[1]09-10-11'!$A$4:$EA$400,MATCH(X$2, '[1]09-10-11'!$A$4:$EA$4, 0))</f>
        <v>58840</v>
      </c>
      <c r="Y529" s="53"/>
      <c r="Z529" s="174">
        <f t="shared" si="214"/>
        <v>-4441</v>
      </c>
      <c r="AA529" s="174"/>
      <c r="AB529" s="299">
        <f t="shared" si="215"/>
        <v>-7.0179042682637749E-2</v>
      </c>
      <c r="AC529" s="280"/>
      <c r="AD529" s="174">
        <f t="shared" si="216"/>
        <v>0</v>
      </c>
      <c r="AE529" s="174"/>
      <c r="AF529" s="299">
        <f t="shared" si="217"/>
        <v>0</v>
      </c>
      <c r="AG529" s="174"/>
      <c r="AH529" s="174">
        <f t="shared" si="218"/>
        <v>0</v>
      </c>
      <c r="AI529" s="174"/>
      <c r="AJ529" s="299">
        <f t="shared" si="219"/>
        <v>0</v>
      </c>
      <c r="AK529" s="280"/>
      <c r="AL529" s="139">
        <f t="shared" si="220"/>
        <v>-1177</v>
      </c>
      <c r="AM529" s="174"/>
      <c r="AN529" s="297">
        <f t="shared" si="221"/>
        <v>-1.9611110185447478E-2</v>
      </c>
      <c r="AP529" s="139" t="str">
        <f t="shared" si="222"/>
        <v/>
      </c>
      <c r="AQ529" s="174"/>
      <c r="AR529" s="297" t="e">
        <f t="shared" si="223"/>
        <v>#N/A</v>
      </c>
      <c r="AS529" s="174"/>
      <c r="AT529" s="174" t="str">
        <f t="shared" si="224"/>
        <v/>
      </c>
      <c r="AU529" s="174"/>
      <c r="AV529" s="299" t="e">
        <f t="shared" si="225"/>
        <v>#N/A</v>
      </c>
      <c r="AW529" s="174"/>
      <c r="AX529" s="174">
        <f t="shared" si="226"/>
        <v>4441</v>
      </c>
      <c r="AY529" s="174"/>
      <c r="AZ529" s="299">
        <f t="shared" si="227"/>
        <v>7.5475866757307886E-2</v>
      </c>
      <c r="BA529" s="174"/>
      <c r="BB529" s="174">
        <f t="shared" si="228"/>
        <v>4441</v>
      </c>
      <c r="BC529" s="174"/>
      <c r="BD529" s="299">
        <f t="shared" si="229"/>
        <v>7.5475866757307886E-2</v>
      </c>
      <c r="BE529" s="174"/>
      <c r="BF529" s="139">
        <f t="shared" si="230"/>
        <v>3264</v>
      </c>
      <c r="BG529" s="174"/>
      <c r="BH529" s="297">
        <f t="shared" si="231"/>
        <v>5.4384591032540675E-2</v>
      </c>
      <c r="BJ529" s="139" t="str">
        <f t="shared" si="232"/>
        <v/>
      </c>
      <c r="BK529" s="174"/>
      <c r="BL529" s="297" t="e">
        <f t="shared" si="233"/>
        <v>#N/A</v>
      </c>
      <c r="BM529" s="174"/>
    </row>
    <row r="530" spans="2:65" ht="15.75" customHeight="1">
      <c r="B530" s="364"/>
      <c r="C530" s="23"/>
      <c r="D530" s="22"/>
      <c r="E530" s="101"/>
      <c r="F530" s="101"/>
      <c r="G530" s="101"/>
      <c r="H530" s="101"/>
      <c r="I530" s="101"/>
      <c r="J530" s="101"/>
      <c r="K530" s="24"/>
      <c r="L530" s="102"/>
      <c r="M530" s="207"/>
      <c r="N530" s="139"/>
      <c r="O530" s="123"/>
      <c r="P530" s="139"/>
      <c r="Q530" s="139"/>
      <c r="R530" s="139"/>
      <c r="S530" s="139"/>
      <c r="T530" s="139"/>
      <c r="U530" s="139"/>
      <c r="V530" s="139"/>
      <c r="W530" s="139"/>
      <c r="X530" s="139"/>
      <c r="Y530" s="53"/>
      <c r="Z530" s="174" t="str">
        <f t="shared" si="214"/>
        <v/>
      </c>
      <c r="AA530" s="174"/>
      <c r="AB530" s="299" t="str">
        <f t="shared" si="215"/>
        <v/>
      </c>
      <c r="AC530" s="280"/>
      <c r="AD530" s="174" t="str">
        <f t="shared" si="216"/>
        <v/>
      </c>
      <c r="AE530" s="174"/>
      <c r="AF530" s="299" t="str">
        <f t="shared" si="217"/>
        <v/>
      </c>
      <c r="AG530" s="174"/>
      <c r="AH530" s="174" t="str">
        <f t="shared" si="218"/>
        <v/>
      </c>
      <c r="AI530" s="174"/>
      <c r="AJ530" s="299" t="str">
        <f t="shared" si="219"/>
        <v/>
      </c>
      <c r="AK530" s="280"/>
      <c r="AL530" s="139" t="str">
        <f t="shared" si="220"/>
        <v/>
      </c>
      <c r="AM530" s="174"/>
      <c r="AN530" s="297" t="str">
        <f t="shared" si="221"/>
        <v/>
      </c>
      <c r="AP530" s="139" t="str">
        <f t="shared" si="222"/>
        <v/>
      </c>
      <c r="AQ530" s="174"/>
      <c r="AR530" s="297" t="str">
        <f t="shared" si="223"/>
        <v/>
      </c>
      <c r="AS530" s="174"/>
      <c r="AT530" s="174" t="str">
        <f t="shared" si="224"/>
        <v/>
      </c>
      <c r="AU530" s="174"/>
      <c r="AV530" s="299" t="str">
        <f t="shared" si="225"/>
        <v/>
      </c>
      <c r="AW530" s="174"/>
      <c r="AX530" s="174" t="str">
        <f t="shared" si="226"/>
        <v/>
      </c>
      <c r="AY530" s="174"/>
      <c r="AZ530" s="299" t="str">
        <f t="shared" si="227"/>
        <v/>
      </c>
      <c r="BA530" s="174"/>
      <c r="BB530" s="174" t="str">
        <f t="shared" si="228"/>
        <v/>
      </c>
      <c r="BC530" s="174"/>
      <c r="BD530" s="299" t="str">
        <f t="shared" si="229"/>
        <v/>
      </c>
      <c r="BE530" s="174"/>
      <c r="BF530" s="139" t="str">
        <f t="shared" si="230"/>
        <v/>
      </c>
      <c r="BG530" s="174"/>
      <c r="BH530" s="297" t="str">
        <f t="shared" si="231"/>
        <v/>
      </c>
      <c r="BJ530" s="139" t="str">
        <f t="shared" si="232"/>
        <v/>
      </c>
      <c r="BK530" s="174"/>
      <c r="BL530" s="297" t="str">
        <f t="shared" si="233"/>
        <v/>
      </c>
      <c r="BM530" s="174"/>
    </row>
    <row r="531" spans="2:65" ht="15.75" customHeight="1">
      <c r="B531" s="364">
        <v>204</v>
      </c>
      <c r="C531" s="107"/>
      <c r="D531" s="22" t="s">
        <v>143</v>
      </c>
      <c r="E531" s="101" t="s">
        <v>383</v>
      </c>
      <c r="F531" s="101"/>
      <c r="G531" s="101"/>
      <c r="H531" s="101"/>
      <c r="I531" s="101"/>
      <c r="J531" s="101"/>
      <c r="K531" s="24"/>
      <c r="L531" s="102" t="s">
        <v>29</v>
      </c>
      <c r="M531" s="207"/>
      <c r="N531" s="139">
        <f>VLOOKUP($B531,'[1]09-10-11'!$A$4:$EA$400,MATCH(N$2, '[1]09-10-11'!$A$4:$EA$4, 0))</f>
        <v>9244</v>
      </c>
      <c r="O531" s="123"/>
      <c r="P531" s="139">
        <f>VLOOKUP($B531,'[1]09-10-11'!$A$4:$EA$400,MATCH(P$2, '[1]09-10-11'!$A$4:$EA$4, 0))</f>
        <v>9244</v>
      </c>
      <c r="Q531" s="139"/>
      <c r="R531" s="139">
        <f>VLOOKUP($B531,'[1]09-10-11'!$A$4:$EA$400,MATCH(R$2, '[1]09-10-11'!$A$4:$EA$4, 0))</f>
        <v>9429</v>
      </c>
      <c r="S531" s="139"/>
      <c r="T531" s="139" t="e">
        <f>VLOOKUP($B531,'[1]09-10-11'!$A$4:$EA$400,MATCH(T$2, '[1]09-10-11'!$A$4:$EA$4, 0))</f>
        <v>#N/A</v>
      </c>
      <c r="U531" s="139"/>
      <c r="V531" s="139">
        <f>VLOOKUP($B531,'[1]09-10-11'!$A$4:$EA$400,MATCH(V$2, '[1]09-10-11'!$A$4:$EA$4, 0))</f>
        <v>9942</v>
      </c>
      <c r="W531" s="139"/>
      <c r="X531" s="139">
        <f>VLOOKUP($B531,'[1]09-10-11'!$A$4:$EA$400,MATCH(X$2, '[1]09-10-11'!$A$4:$EA$4, 0))</f>
        <v>9244</v>
      </c>
      <c r="Y531" s="53"/>
      <c r="Z531" s="139">
        <f t="shared" si="214"/>
        <v>-698</v>
      </c>
      <c r="AA531" s="139"/>
      <c r="AB531" s="297">
        <f t="shared" si="215"/>
        <v>-7.0207201770267513E-2</v>
      </c>
      <c r="AC531" s="262"/>
      <c r="AD531" s="139">
        <f t="shared" si="216"/>
        <v>0</v>
      </c>
      <c r="AE531" s="139"/>
      <c r="AF531" s="297">
        <f t="shared" si="217"/>
        <v>0</v>
      </c>
      <c r="AG531" s="174"/>
      <c r="AH531" s="139">
        <f t="shared" si="218"/>
        <v>0</v>
      </c>
      <c r="AI531" s="139"/>
      <c r="AJ531" s="297">
        <f t="shared" si="219"/>
        <v>0</v>
      </c>
      <c r="AK531" s="262"/>
      <c r="AL531" s="174">
        <f t="shared" si="220"/>
        <v>-185</v>
      </c>
      <c r="AM531" s="174"/>
      <c r="AN531" s="299">
        <f t="shared" si="221"/>
        <v>-1.9620320288471715E-2</v>
      </c>
      <c r="AO531" s="286"/>
      <c r="AP531" s="139" t="str">
        <f t="shared" si="222"/>
        <v/>
      </c>
      <c r="AQ531" s="139"/>
      <c r="AR531" s="299" t="e">
        <f t="shared" si="223"/>
        <v>#N/A</v>
      </c>
      <c r="AS531" s="174"/>
      <c r="AT531" s="139" t="str">
        <f t="shared" si="224"/>
        <v/>
      </c>
      <c r="AU531" s="139"/>
      <c r="AV531" s="297" t="e">
        <f t="shared" si="225"/>
        <v>#N/A</v>
      </c>
      <c r="AW531" s="174"/>
      <c r="AX531" s="139">
        <f t="shared" si="226"/>
        <v>698</v>
      </c>
      <c r="AY531" s="139"/>
      <c r="AZ531" s="297">
        <f t="shared" si="227"/>
        <v>7.5508437905668524E-2</v>
      </c>
      <c r="BA531" s="174"/>
      <c r="BB531" s="139">
        <f t="shared" si="228"/>
        <v>698</v>
      </c>
      <c r="BC531" s="139"/>
      <c r="BD531" s="297">
        <f t="shared" si="229"/>
        <v>7.5508437905668524E-2</v>
      </c>
      <c r="BE531" s="174"/>
      <c r="BF531" s="174">
        <f t="shared" si="230"/>
        <v>513</v>
      </c>
      <c r="BG531" s="174"/>
      <c r="BH531" s="299">
        <f t="shared" si="231"/>
        <v>5.4406617881005426E-2</v>
      </c>
      <c r="BI531" s="286"/>
      <c r="BJ531" s="139" t="str">
        <f t="shared" si="232"/>
        <v/>
      </c>
      <c r="BK531" s="139"/>
      <c r="BL531" s="299" t="e">
        <f t="shared" si="233"/>
        <v>#N/A</v>
      </c>
      <c r="BM531" s="174"/>
    </row>
    <row r="532" spans="2:65" ht="15.75" customHeight="1">
      <c r="B532" s="364">
        <v>205</v>
      </c>
      <c r="C532" s="23"/>
      <c r="D532" s="22" t="s">
        <v>161</v>
      </c>
      <c r="E532" s="60" t="s">
        <v>189</v>
      </c>
      <c r="F532" s="101"/>
      <c r="G532" s="101"/>
      <c r="H532" s="101"/>
      <c r="I532" s="101"/>
      <c r="J532" s="101"/>
      <c r="K532" s="24"/>
      <c r="L532" s="102" t="s">
        <v>33</v>
      </c>
      <c r="M532" s="207"/>
      <c r="N532" s="141">
        <f>VLOOKUP($B532,'[1]09-10-11'!$A$4:$EA$400,MATCH(N$2, '[1]09-10-11'!$A$4:$EA$4, 0))</f>
        <v>13905</v>
      </c>
      <c r="O532" s="123"/>
      <c r="P532" s="141">
        <f>VLOOKUP($B532,'[1]09-10-11'!$A$4:$EA$400,MATCH(P$2, '[1]09-10-11'!$A$4:$EA$4, 0))</f>
        <v>15000</v>
      </c>
      <c r="Q532" s="141"/>
      <c r="R532" s="141">
        <f>VLOOKUP($B532,'[1]09-10-11'!$A$4:$EA$400,MATCH(R$2, '[1]09-10-11'!$A$4:$EA$4, 0))</f>
        <v>15000</v>
      </c>
      <c r="S532" s="141"/>
      <c r="T532" s="141" t="e">
        <f>VLOOKUP($B532,'[1]09-10-11'!$A$4:$EA$400,MATCH(T$2, '[1]09-10-11'!$A$4:$EA$4, 0))</f>
        <v>#N/A</v>
      </c>
      <c r="U532" s="141"/>
      <c r="V532" s="141">
        <f>VLOOKUP($B532,'[1]09-10-11'!$A$4:$EA$400,MATCH(V$2, '[1]09-10-11'!$A$4:$EA$4, 0))</f>
        <v>13980</v>
      </c>
      <c r="W532" s="141"/>
      <c r="X532" s="141">
        <f>VLOOKUP($B532,'[1]09-10-11'!$A$4:$EA$400,MATCH(X$2, '[1]09-10-11'!$A$4:$EA$4, 0))</f>
        <v>15000</v>
      </c>
      <c r="Y532" s="53"/>
      <c r="Z532" s="141">
        <f t="shared" si="214"/>
        <v>1020</v>
      </c>
      <c r="AA532" s="141"/>
      <c r="AB532" s="298">
        <f t="shared" si="215"/>
        <v>7.296137339055786E-2</v>
      </c>
      <c r="AC532" s="256"/>
      <c r="AD532" s="141">
        <f t="shared" si="216"/>
        <v>0</v>
      </c>
      <c r="AE532" s="141"/>
      <c r="AF532" s="298">
        <f t="shared" si="217"/>
        <v>0</v>
      </c>
      <c r="AG532" s="284"/>
      <c r="AH532" s="141">
        <f t="shared" si="218"/>
        <v>1095</v>
      </c>
      <c r="AI532" s="141"/>
      <c r="AJ532" s="298">
        <f t="shared" si="219"/>
        <v>7.8748651564185534E-2</v>
      </c>
      <c r="AK532" s="256"/>
      <c r="AL532" s="283">
        <f t="shared" si="220"/>
        <v>0</v>
      </c>
      <c r="AM532" s="283"/>
      <c r="AN532" s="300">
        <f t="shared" si="221"/>
        <v>0</v>
      </c>
      <c r="AO532" s="286"/>
      <c r="AP532" s="141" t="str">
        <f t="shared" si="222"/>
        <v/>
      </c>
      <c r="AQ532" s="141"/>
      <c r="AR532" s="300" t="e">
        <f t="shared" si="223"/>
        <v>#N/A</v>
      </c>
      <c r="AS532" s="284"/>
      <c r="AT532" s="141" t="str">
        <f t="shared" si="224"/>
        <v/>
      </c>
      <c r="AU532" s="141"/>
      <c r="AV532" s="298" t="e">
        <f t="shared" si="225"/>
        <v>#N/A</v>
      </c>
      <c r="AW532" s="284"/>
      <c r="AX532" s="141">
        <f t="shared" si="226"/>
        <v>75</v>
      </c>
      <c r="AY532" s="141"/>
      <c r="AZ532" s="298">
        <f t="shared" si="227"/>
        <v>5.3937432578208266E-3</v>
      </c>
      <c r="BA532" s="284"/>
      <c r="BB532" s="141">
        <f t="shared" si="228"/>
        <v>-1020</v>
      </c>
      <c r="BC532" s="141"/>
      <c r="BD532" s="298">
        <f t="shared" si="229"/>
        <v>-6.7999999999999949E-2</v>
      </c>
      <c r="BE532" s="284"/>
      <c r="BF532" s="283">
        <f t="shared" si="230"/>
        <v>-1020</v>
      </c>
      <c r="BG532" s="283"/>
      <c r="BH532" s="300">
        <f t="shared" si="231"/>
        <v>-6.7999999999999949E-2</v>
      </c>
      <c r="BI532" s="286"/>
      <c r="BJ532" s="141" t="str">
        <f t="shared" si="232"/>
        <v/>
      </c>
      <c r="BK532" s="141"/>
      <c r="BL532" s="300" t="e">
        <f t="shared" si="233"/>
        <v>#N/A</v>
      </c>
      <c r="BM532" s="284"/>
    </row>
    <row r="533" spans="2:65" ht="15.75" customHeight="1">
      <c r="B533" s="364"/>
      <c r="C533" s="23"/>
      <c r="D533" s="22"/>
      <c r="E533" s="60"/>
      <c r="F533" s="101"/>
      <c r="G533" s="101"/>
      <c r="H533" s="101"/>
      <c r="I533" s="101"/>
      <c r="J533" s="101"/>
      <c r="K533" s="24"/>
      <c r="L533" s="102"/>
      <c r="M533" s="207"/>
      <c r="N533" s="207"/>
      <c r="O533" s="123"/>
      <c r="P533" s="207"/>
      <c r="Q533" s="207"/>
      <c r="R533" s="237"/>
      <c r="S533" s="237"/>
      <c r="T533" s="237"/>
      <c r="U533" s="207"/>
      <c r="V533" s="237"/>
      <c r="W533" s="237"/>
      <c r="X533" s="237"/>
      <c r="Y533" s="237"/>
      <c r="Z533" s="139" t="str">
        <f t="shared" si="214"/>
        <v/>
      </c>
      <c r="AA533" s="207"/>
      <c r="AB533" s="297" t="str">
        <f t="shared" si="215"/>
        <v/>
      </c>
      <c r="AC533" s="262"/>
      <c r="AD533" s="139" t="str">
        <f t="shared" si="216"/>
        <v/>
      </c>
      <c r="AE533" s="207"/>
      <c r="AF533" s="297" t="str">
        <f t="shared" si="217"/>
        <v/>
      </c>
      <c r="AG533" s="207"/>
      <c r="AH533" s="139" t="str">
        <f t="shared" si="218"/>
        <v/>
      </c>
      <c r="AI533" s="207"/>
      <c r="AJ533" s="297" t="str">
        <f t="shared" si="219"/>
        <v/>
      </c>
      <c r="AK533" s="262"/>
      <c r="AL533" s="174" t="str">
        <f t="shared" si="220"/>
        <v/>
      </c>
      <c r="AM533" s="207"/>
      <c r="AN533" s="299" t="str">
        <f t="shared" si="221"/>
        <v/>
      </c>
      <c r="AO533" s="286"/>
      <c r="AP533" s="139" t="str">
        <f t="shared" si="222"/>
        <v/>
      </c>
      <c r="AQ533" s="207"/>
      <c r="AR533" s="299" t="str">
        <f t="shared" si="223"/>
        <v/>
      </c>
      <c r="AS533" s="207"/>
      <c r="AT533" s="139" t="str">
        <f t="shared" si="224"/>
        <v/>
      </c>
      <c r="AU533" s="207"/>
      <c r="AV533" s="297" t="str">
        <f t="shared" si="225"/>
        <v/>
      </c>
      <c r="AW533" s="207"/>
      <c r="AX533" s="139" t="str">
        <f t="shared" si="226"/>
        <v/>
      </c>
      <c r="AY533" s="207"/>
      <c r="AZ533" s="297" t="str">
        <f t="shared" si="227"/>
        <v/>
      </c>
      <c r="BA533" s="207"/>
      <c r="BB533" s="139" t="str">
        <f t="shared" si="228"/>
        <v/>
      </c>
      <c r="BC533" s="207"/>
      <c r="BD533" s="297" t="str">
        <f t="shared" si="229"/>
        <v/>
      </c>
      <c r="BE533" s="207"/>
      <c r="BF533" s="174" t="str">
        <f t="shared" si="230"/>
        <v/>
      </c>
      <c r="BG533" s="207"/>
      <c r="BH533" s="299" t="str">
        <f t="shared" si="231"/>
        <v/>
      </c>
      <c r="BI533" s="286"/>
      <c r="BJ533" s="139" t="str">
        <f t="shared" si="232"/>
        <v/>
      </c>
      <c r="BK533" s="207"/>
      <c r="BL533" s="299" t="str">
        <f t="shared" si="233"/>
        <v/>
      </c>
      <c r="BM533" s="207"/>
    </row>
    <row r="534" spans="2:65" ht="15.75" customHeight="1">
      <c r="B534" s="364"/>
      <c r="C534" s="23"/>
      <c r="D534" s="22"/>
      <c r="E534" s="60"/>
      <c r="F534" s="101"/>
      <c r="G534" s="101"/>
      <c r="H534" s="101"/>
      <c r="I534" s="101" t="s">
        <v>39</v>
      </c>
      <c r="J534" s="101"/>
      <c r="K534" s="24"/>
      <c r="L534" s="102"/>
      <c r="M534" s="207"/>
      <c r="N534" s="139">
        <f>+N531+N532</f>
        <v>23149</v>
      </c>
      <c r="O534" s="123"/>
      <c r="P534" s="139">
        <f>+P531+P532</f>
        <v>24244</v>
      </c>
      <c r="Q534" s="139"/>
      <c r="R534" s="139">
        <f>+R531+R532</f>
        <v>24429</v>
      </c>
      <c r="S534" s="139"/>
      <c r="T534" s="139" t="e">
        <f>+T531+T532</f>
        <v>#N/A</v>
      </c>
      <c r="U534" s="139"/>
      <c r="V534" s="139">
        <f>+V531+V532</f>
        <v>23922</v>
      </c>
      <c r="W534" s="139"/>
      <c r="X534" s="139">
        <f>+X531+X532</f>
        <v>24244</v>
      </c>
      <c r="Y534" s="53"/>
      <c r="Z534" s="139">
        <f t="shared" si="214"/>
        <v>322</v>
      </c>
      <c r="AA534" s="139"/>
      <c r="AB534" s="297">
        <f t="shared" si="215"/>
        <v>1.3460413008945737E-2</v>
      </c>
      <c r="AC534" s="262"/>
      <c r="AD534" s="139">
        <f t="shared" si="216"/>
        <v>0</v>
      </c>
      <c r="AE534" s="139"/>
      <c r="AF534" s="297">
        <f t="shared" si="217"/>
        <v>0</v>
      </c>
      <c r="AG534" s="174"/>
      <c r="AH534" s="139">
        <f t="shared" si="218"/>
        <v>1095</v>
      </c>
      <c r="AI534" s="139"/>
      <c r="AJ534" s="297">
        <f t="shared" si="219"/>
        <v>4.7302259276858605E-2</v>
      </c>
      <c r="AK534" s="262"/>
      <c r="AL534" s="174">
        <f t="shared" si="220"/>
        <v>-185</v>
      </c>
      <c r="AM534" s="174"/>
      <c r="AN534" s="299">
        <f t="shared" si="221"/>
        <v>-7.5729665561422577E-3</v>
      </c>
      <c r="AO534" s="286"/>
      <c r="AP534" s="139" t="str">
        <f t="shared" si="222"/>
        <v/>
      </c>
      <c r="AQ534" s="139"/>
      <c r="AR534" s="299" t="e">
        <f t="shared" si="223"/>
        <v>#N/A</v>
      </c>
      <c r="AS534" s="174"/>
      <c r="AT534" s="139" t="str">
        <f t="shared" si="224"/>
        <v/>
      </c>
      <c r="AU534" s="139"/>
      <c r="AV534" s="297" t="e">
        <f t="shared" si="225"/>
        <v>#N/A</v>
      </c>
      <c r="AW534" s="174"/>
      <c r="AX534" s="139">
        <f t="shared" si="226"/>
        <v>773</v>
      </c>
      <c r="AY534" s="139"/>
      <c r="AZ534" s="297">
        <f t="shared" si="227"/>
        <v>3.3392371160741341E-2</v>
      </c>
      <c r="BA534" s="174"/>
      <c r="BB534" s="139">
        <f t="shared" si="228"/>
        <v>-322</v>
      </c>
      <c r="BC534" s="139"/>
      <c r="BD534" s="297">
        <f t="shared" si="229"/>
        <v>-1.3281636693614929E-2</v>
      </c>
      <c r="BE534" s="174"/>
      <c r="BF534" s="174">
        <f t="shared" si="230"/>
        <v>-507</v>
      </c>
      <c r="BG534" s="174"/>
      <c r="BH534" s="299">
        <f t="shared" si="231"/>
        <v>-2.075402185926567E-2</v>
      </c>
      <c r="BI534" s="286"/>
      <c r="BJ534" s="139" t="str">
        <f t="shared" si="232"/>
        <v/>
      </c>
      <c r="BK534" s="139"/>
      <c r="BL534" s="299" t="e">
        <f t="shared" si="233"/>
        <v>#N/A</v>
      </c>
      <c r="BM534" s="174"/>
    </row>
    <row r="535" spans="2:65" ht="15.75" customHeight="1">
      <c r="B535" s="364"/>
      <c r="C535" s="23"/>
      <c r="D535" s="22"/>
      <c r="E535" s="60"/>
      <c r="F535" s="101"/>
      <c r="G535" s="101"/>
      <c r="H535" s="101"/>
      <c r="I535" s="101"/>
      <c r="J535" s="101"/>
      <c r="K535" s="24"/>
      <c r="L535" s="102"/>
      <c r="M535" s="207"/>
      <c r="N535" s="207"/>
      <c r="O535" s="123"/>
      <c r="P535" s="207"/>
      <c r="Q535" s="207"/>
      <c r="R535" s="139"/>
      <c r="S535" s="139"/>
      <c r="T535" s="139"/>
      <c r="U535" s="207"/>
      <c r="V535" s="139"/>
      <c r="W535" s="139"/>
      <c r="X535" s="139"/>
      <c r="Y535" s="53"/>
      <c r="Z535" s="139" t="str">
        <f t="shared" si="214"/>
        <v/>
      </c>
      <c r="AA535" s="207"/>
      <c r="AB535" s="297" t="str">
        <f t="shared" si="215"/>
        <v/>
      </c>
      <c r="AC535" s="262"/>
      <c r="AD535" s="139" t="str">
        <f t="shared" ref="AD535:AD566" si="234">IF(AND(ISNUMBER($P535),ISNUMBER($X535)),IF((ABS($P535-$X535))&gt;0.49,$X535-$P535,0),"")</f>
        <v/>
      </c>
      <c r="AE535" s="207"/>
      <c r="AF535" s="297" t="str">
        <f t="shared" ref="AF535:AF566" si="235">IF($P535="","",  IF($X535="","", IF($P535=0,"---",(IF(ISERROR(($X535/$P535)-1),"---",($X535/$P535)-1) ))))</f>
        <v/>
      </c>
      <c r="AG535" s="207"/>
      <c r="AH535" s="139" t="str">
        <f t="shared" ref="AH535:AH566" si="236">IF(AND(ISNUMBER($N535),ISNUMBER($X535)),IF((ABS($N535-$X535))&gt;0.49,$X535-$N535,0),"")</f>
        <v/>
      </c>
      <c r="AI535" s="207"/>
      <c r="AJ535" s="297" t="str">
        <f t="shared" ref="AJ535:AJ566" si="237">IF($N535="","",  IF($X535="","", IF($N535=0,"---",(IF(ISERROR(($X535/$N535)-1),"---",($X535/$N535)-1) ))))</f>
        <v/>
      </c>
      <c r="AK535" s="262"/>
      <c r="AL535" s="174" t="str">
        <f t="shared" si="220"/>
        <v/>
      </c>
      <c r="AM535" s="207"/>
      <c r="AN535" s="299" t="str">
        <f t="shared" si="221"/>
        <v/>
      </c>
      <c r="AO535" s="286"/>
      <c r="AP535" s="139" t="str">
        <f t="shared" si="222"/>
        <v/>
      </c>
      <c r="AQ535" s="207"/>
      <c r="AR535" s="299" t="str">
        <f t="shared" si="223"/>
        <v/>
      </c>
      <c r="AS535" s="207"/>
      <c r="AT535" s="139" t="str">
        <f t="shared" si="224"/>
        <v/>
      </c>
      <c r="AU535" s="207"/>
      <c r="AV535" s="297" t="str">
        <f t="shared" si="225"/>
        <v/>
      </c>
      <c r="AW535" s="207"/>
      <c r="AX535" s="139" t="str">
        <f t="shared" ref="AX535:AX566" si="238">IF(AND(ISNUMBER($N535),ISNUMBER($V535)),IF((ABS($N535-$V535))&gt;0.49,$V535-$N535,0),"")</f>
        <v/>
      </c>
      <c r="AY535" s="207"/>
      <c r="AZ535" s="297" t="str">
        <f t="shared" ref="AZ535:AZ566" si="239">IF($N535="","",  IF($V535="","", IF($N535=0,"---",(IF(ISERROR(($V535/$N535)-1),"---",($V535/$N535)-1) ))))</f>
        <v/>
      </c>
      <c r="BA535" s="207"/>
      <c r="BB535" s="139" t="str">
        <f t="shared" ref="BB535:BB566" si="240">IF(AND(ISNUMBER($P535),ISNUMBER($V535)),IF((ABS($P535-$V535))&gt;0.49,$V535-$P535,0),"")</f>
        <v/>
      </c>
      <c r="BC535" s="207"/>
      <c r="BD535" s="297" t="str">
        <f t="shared" ref="BD535:BD566" si="241">IF($P535="","",  IF($V535="","", IF($P535=0,"---",(IF(ISERROR(($V535/$P535)-1),"---",($V535/$P535)-1) ))))</f>
        <v/>
      </c>
      <c r="BE535" s="207"/>
      <c r="BF535" s="174" t="str">
        <f t="shared" si="230"/>
        <v/>
      </c>
      <c r="BG535" s="207"/>
      <c r="BH535" s="299" t="str">
        <f t="shared" si="231"/>
        <v/>
      </c>
      <c r="BI535" s="286"/>
      <c r="BJ535" s="139" t="str">
        <f t="shared" si="232"/>
        <v/>
      </c>
      <c r="BK535" s="207"/>
      <c r="BL535" s="299" t="str">
        <f t="shared" si="233"/>
        <v/>
      </c>
      <c r="BM535" s="207"/>
    </row>
    <row r="536" spans="2:65" ht="15.75" customHeight="1">
      <c r="B536" s="364"/>
      <c r="C536" s="107"/>
      <c r="D536" s="22" t="s">
        <v>162</v>
      </c>
      <c r="E536" s="60" t="s">
        <v>211</v>
      </c>
      <c r="F536" s="101"/>
      <c r="G536" s="101"/>
      <c r="H536" s="101"/>
      <c r="I536" s="101"/>
      <c r="J536" s="101"/>
      <c r="K536" s="24"/>
      <c r="L536" s="102"/>
      <c r="M536" s="207"/>
      <c r="N536" s="207"/>
      <c r="O536" s="123"/>
      <c r="P536" s="139"/>
      <c r="Q536" s="207"/>
      <c r="R536" s="278"/>
      <c r="S536" s="278"/>
      <c r="T536" s="278"/>
      <c r="U536" s="207"/>
      <c r="V536" s="278"/>
      <c r="W536" s="278"/>
      <c r="X536" s="278"/>
      <c r="Y536" s="403"/>
      <c r="Z536" s="139" t="str">
        <f t="shared" si="214"/>
        <v/>
      </c>
      <c r="AA536" s="207"/>
      <c r="AB536" s="297" t="str">
        <f t="shared" si="215"/>
        <v/>
      </c>
      <c r="AC536" s="262"/>
      <c r="AD536" s="139" t="str">
        <f t="shared" si="234"/>
        <v/>
      </c>
      <c r="AE536" s="207"/>
      <c r="AF536" s="297" t="str">
        <f t="shared" si="235"/>
        <v/>
      </c>
      <c r="AG536" s="207"/>
      <c r="AH536" s="139" t="str">
        <f t="shared" si="236"/>
        <v/>
      </c>
      <c r="AI536" s="207"/>
      <c r="AJ536" s="297" t="str">
        <f t="shared" si="237"/>
        <v/>
      </c>
      <c r="AK536" s="262"/>
      <c r="AL536" s="174" t="str">
        <f t="shared" si="220"/>
        <v/>
      </c>
      <c r="AM536" s="207"/>
      <c r="AN536" s="299" t="str">
        <f t="shared" si="221"/>
        <v/>
      </c>
      <c r="AO536" s="286"/>
      <c r="AP536" s="139" t="str">
        <f t="shared" si="222"/>
        <v/>
      </c>
      <c r="AQ536" s="207"/>
      <c r="AR536" s="299" t="str">
        <f t="shared" si="223"/>
        <v/>
      </c>
      <c r="AS536" s="207"/>
      <c r="AT536" s="139" t="str">
        <f t="shared" si="224"/>
        <v/>
      </c>
      <c r="AU536" s="207"/>
      <c r="AV536" s="297" t="str">
        <f t="shared" si="225"/>
        <v/>
      </c>
      <c r="AW536" s="207"/>
      <c r="AX536" s="139" t="str">
        <f t="shared" si="238"/>
        <v/>
      </c>
      <c r="AY536" s="207"/>
      <c r="AZ536" s="297" t="str">
        <f t="shared" si="239"/>
        <v/>
      </c>
      <c r="BA536" s="207"/>
      <c r="BB536" s="139" t="str">
        <f t="shared" si="240"/>
        <v/>
      </c>
      <c r="BC536" s="207"/>
      <c r="BD536" s="297" t="str">
        <f t="shared" si="241"/>
        <v/>
      </c>
      <c r="BE536" s="207"/>
      <c r="BF536" s="174" t="str">
        <f t="shared" si="230"/>
        <v/>
      </c>
      <c r="BG536" s="207"/>
      <c r="BH536" s="299" t="str">
        <f t="shared" si="231"/>
        <v/>
      </c>
      <c r="BI536" s="286"/>
      <c r="BJ536" s="139" t="str">
        <f t="shared" si="232"/>
        <v/>
      </c>
      <c r="BK536" s="207"/>
      <c r="BL536" s="299" t="str">
        <f t="shared" si="233"/>
        <v/>
      </c>
      <c r="BM536" s="207"/>
    </row>
    <row r="537" spans="2:65" ht="15.75" customHeight="1">
      <c r="B537" s="364">
        <v>206</v>
      </c>
      <c r="C537" s="23"/>
      <c r="D537" s="22"/>
      <c r="E537" s="60"/>
      <c r="F537" s="60" t="s">
        <v>202</v>
      </c>
      <c r="G537" s="101"/>
      <c r="H537" s="101"/>
      <c r="I537" s="101"/>
      <c r="J537" s="101"/>
      <c r="K537" s="24"/>
      <c r="L537" s="102" t="s">
        <v>29</v>
      </c>
      <c r="M537" s="207"/>
      <c r="N537" s="139">
        <f>VLOOKUP($B537,'[1]09-10-11'!$A$4:$EA$400,MATCH(N$2, '[1]09-10-11'!$A$4:$EA$4, 0))</f>
        <v>3113</v>
      </c>
      <c r="O537" s="123"/>
      <c r="P537" s="139">
        <f>VLOOKUP($B537,'[1]09-10-11'!$A$4:$EA$400,MATCH(P$2, '[1]09-10-11'!$A$4:$EA$4, 0))</f>
        <v>3113</v>
      </c>
      <c r="Q537" s="139"/>
      <c r="R537" s="139">
        <f>VLOOKUP($B537,'[1]09-10-11'!$A$4:$EA$400,MATCH(R$2, '[1]09-10-11'!$A$4:$EA$4, 0))</f>
        <v>3175</v>
      </c>
      <c r="S537" s="139"/>
      <c r="T537" s="139" t="e">
        <f>VLOOKUP($B537,'[1]09-10-11'!$A$4:$EA$400,MATCH(T$2, '[1]09-10-11'!$A$4:$EA$4, 0))</f>
        <v>#N/A</v>
      </c>
      <c r="U537" s="139"/>
      <c r="V537" s="139">
        <f>VLOOKUP($B537,'[1]09-10-11'!$A$4:$EA$400,MATCH(V$2, '[1]09-10-11'!$A$4:$EA$4, 0))</f>
        <v>3348</v>
      </c>
      <c r="W537" s="139"/>
      <c r="X537" s="139">
        <f>VLOOKUP($B537,'[1]09-10-11'!$A$4:$EA$400,MATCH(X$2, '[1]09-10-11'!$A$4:$EA$4, 0))</f>
        <v>3113</v>
      </c>
      <c r="Y537" s="53"/>
      <c r="Z537" s="139">
        <f t="shared" si="214"/>
        <v>-235</v>
      </c>
      <c r="AA537" s="139"/>
      <c r="AB537" s="297">
        <f t="shared" si="215"/>
        <v>-7.019115890083627E-2</v>
      </c>
      <c r="AC537" s="262"/>
      <c r="AD537" s="139">
        <f t="shared" si="234"/>
        <v>0</v>
      </c>
      <c r="AE537" s="139"/>
      <c r="AF537" s="297">
        <f t="shared" si="235"/>
        <v>0</v>
      </c>
      <c r="AG537" s="174"/>
      <c r="AH537" s="139">
        <f t="shared" si="236"/>
        <v>0</v>
      </c>
      <c r="AI537" s="139"/>
      <c r="AJ537" s="297">
        <f t="shared" si="237"/>
        <v>0</v>
      </c>
      <c r="AK537" s="262"/>
      <c r="AL537" s="174">
        <f t="shared" si="220"/>
        <v>-62</v>
      </c>
      <c r="AM537" s="174"/>
      <c r="AN537" s="299">
        <f t="shared" si="221"/>
        <v>-1.952755905511816E-2</v>
      </c>
      <c r="AO537" s="286"/>
      <c r="AP537" s="139" t="str">
        <f t="shared" si="222"/>
        <v/>
      </c>
      <c r="AQ537" s="139"/>
      <c r="AR537" s="299" t="e">
        <f t="shared" si="223"/>
        <v>#N/A</v>
      </c>
      <c r="AS537" s="174"/>
      <c r="AT537" s="139" t="str">
        <f t="shared" si="224"/>
        <v/>
      </c>
      <c r="AU537" s="139"/>
      <c r="AV537" s="297" t="e">
        <f t="shared" si="225"/>
        <v>#N/A</v>
      </c>
      <c r="AW537" s="174"/>
      <c r="AX537" s="139">
        <f t="shared" si="238"/>
        <v>235</v>
      </c>
      <c r="AY537" s="139"/>
      <c r="AZ537" s="297">
        <f t="shared" si="239"/>
        <v>7.5489881143591342E-2</v>
      </c>
      <c r="BA537" s="174"/>
      <c r="BB537" s="139">
        <f t="shared" si="240"/>
        <v>235</v>
      </c>
      <c r="BC537" s="139"/>
      <c r="BD537" s="297">
        <f t="shared" si="241"/>
        <v>7.5489881143591342E-2</v>
      </c>
      <c r="BE537" s="174"/>
      <c r="BF537" s="174">
        <f t="shared" si="230"/>
        <v>173</v>
      </c>
      <c r="BG537" s="174"/>
      <c r="BH537" s="299">
        <f t="shared" si="231"/>
        <v>5.4488188976377971E-2</v>
      </c>
      <c r="BI537" s="286"/>
      <c r="BJ537" s="139" t="str">
        <f t="shared" si="232"/>
        <v/>
      </c>
      <c r="BK537" s="139"/>
      <c r="BL537" s="299" t="e">
        <f t="shared" si="233"/>
        <v>#N/A</v>
      </c>
      <c r="BM537" s="174"/>
    </row>
    <row r="538" spans="2:65" ht="15.75" customHeight="1">
      <c r="B538" s="364"/>
      <c r="C538" s="23"/>
      <c r="D538" s="22" t="s">
        <v>163</v>
      </c>
      <c r="E538" s="60" t="s">
        <v>212</v>
      </c>
      <c r="F538" s="101"/>
      <c r="G538" s="101"/>
      <c r="H538" s="101"/>
      <c r="I538" s="101"/>
      <c r="J538" s="101"/>
      <c r="K538" s="24"/>
      <c r="L538" s="102"/>
      <c r="M538" s="207"/>
      <c r="N538" s="207"/>
      <c r="O538" s="123"/>
      <c r="P538" s="237"/>
      <c r="Q538" s="237"/>
      <c r="R538" s="237"/>
      <c r="S538" s="237"/>
      <c r="T538" s="237"/>
      <c r="U538" s="237"/>
      <c r="V538" s="237"/>
      <c r="W538" s="237"/>
      <c r="X538" s="237"/>
      <c r="Y538" s="237"/>
      <c r="Z538" s="139" t="str">
        <f t="shared" si="214"/>
        <v/>
      </c>
      <c r="AA538" s="237"/>
      <c r="AB538" s="297" t="str">
        <f t="shared" si="215"/>
        <v/>
      </c>
      <c r="AC538" s="262"/>
      <c r="AD538" s="139" t="str">
        <f t="shared" si="234"/>
        <v/>
      </c>
      <c r="AE538" s="237"/>
      <c r="AF538" s="297" t="str">
        <f t="shared" si="235"/>
        <v/>
      </c>
      <c r="AG538" s="237"/>
      <c r="AH538" s="139" t="str">
        <f t="shared" si="236"/>
        <v/>
      </c>
      <c r="AI538" s="237"/>
      <c r="AJ538" s="297" t="str">
        <f t="shared" si="237"/>
        <v/>
      </c>
      <c r="AK538" s="262"/>
      <c r="AL538" s="139" t="str">
        <f t="shared" si="220"/>
        <v/>
      </c>
      <c r="AM538" s="237"/>
      <c r="AN538" s="297" t="str">
        <f t="shared" si="221"/>
        <v/>
      </c>
      <c r="AP538" s="139" t="str">
        <f t="shared" si="222"/>
        <v/>
      </c>
      <c r="AQ538" s="237"/>
      <c r="AR538" s="297" t="str">
        <f t="shared" si="223"/>
        <v/>
      </c>
      <c r="AS538" s="237"/>
      <c r="AT538" s="139" t="str">
        <f t="shared" si="224"/>
        <v/>
      </c>
      <c r="AU538" s="237"/>
      <c r="AV538" s="297" t="str">
        <f t="shared" si="225"/>
        <v/>
      </c>
      <c r="AW538" s="237"/>
      <c r="AX538" s="139" t="str">
        <f t="shared" si="238"/>
        <v/>
      </c>
      <c r="AY538" s="237"/>
      <c r="AZ538" s="297" t="str">
        <f t="shared" si="239"/>
        <v/>
      </c>
      <c r="BA538" s="237"/>
      <c r="BB538" s="139" t="str">
        <f t="shared" si="240"/>
        <v/>
      </c>
      <c r="BC538" s="237"/>
      <c r="BD538" s="297" t="str">
        <f t="shared" si="241"/>
        <v/>
      </c>
      <c r="BE538" s="237"/>
      <c r="BF538" s="139" t="str">
        <f t="shared" si="230"/>
        <v/>
      </c>
      <c r="BG538" s="237"/>
      <c r="BH538" s="297" t="str">
        <f t="shared" si="231"/>
        <v/>
      </c>
      <c r="BJ538" s="139" t="str">
        <f t="shared" si="232"/>
        <v/>
      </c>
      <c r="BK538" s="237"/>
      <c r="BL538" s="297" t="str">
        <f t="shared" si="233"/>
        <v/>
      </c>
      <c r="BM538" s="237"/>
    </row>
    <row r="539" spans="2:65" ht="15.75" customHeight="1">
      <c r="B539" s="364">
        <v>207</v>
      </c>
      <c r="C539" s="23"/>
      <c r="D539" s="22"/>
      <c r="E539" s="60"/>
      <c r="F539" s="60" t="s">
        <v>185</v>
      </c>
      <c r="G539" s="101"/>
      <c r="H539" s="101"/>
      <c r="I539" s="101"/>
      <c r="J539" s="101"/>
      <c r="K539" s="24"/>
      <c r="L539" s="102" t="s">
        <v>33</v>
      </c>
      <c r="M539" s="207"/>
      <c r="N539" s="141">
        <f>VLOOKUP($B539,'[1]09-10-11'!$A$4:$EA$400,MATCH(N$2, '[1]09-10-11'!$A$4:$EA$4, 0))</f>
        <v>4635</v>
      </c>
      <c r="O539" s="123"/>
      <c r="P539" s="141">
        <f>VLOOKUP($B539,'[1]09-10-11'!$A$4:$EA$400,MATCH(P$2, '[1]09-10-11'!$A$4:$EA$4, 0))</f>
        <v>5000</v>
      </c>
      <c r="Q539" s="141"/>
      <c r="R539" s="141">
        <f>VLOOKUP($B539,'[1]09-10-11'!$A$4:$EA$400,MATCH(R$2, '[1]09-10-11'!$A$4:$EA$4, 0))</f>
        <v>5000</v>
      </c>
      <c r="S539" s="141"/>
      <c r="T539" s="141" t="e">
        <f>VLOOKUP($B539,'[1]09-10-11'!$A$4:$EA$400,MATCH(T$2, '[1]09-10-11'!$A$4:$EA$4, 0))</f>
        <v>#N/A</v>
      </c>
      <c r="U539" s="141"/>
      <c r="V539" s="141">
        <f>VLOOKUP($B539,'[1]09-10-11'!$A$4:$EA$400,MATCH(V$2, '[1]09-10-11'!$A$4:$EA$4, 0))</f>
        <v>4660</v>
      </c>
      <c r="W539" s="141"/>
      <c r="X539" s="141">
        <f>VLOOKUP($B539,'[1]09-10-11'!$A$4:$EA$400,MATCH(X$2, '[1]09-10-11'!$A$4:$EA$4, 0))</f>
        <v>5000</v>
      </c>
      <c r="Y539" s="53"/>
      <c r="Z539" s="141">
        <f t="shared" si="214"/>
        <v>340</v>
      </c>
      <c r="AA539" s="141"/>
      <c r="AB539" s="298">
        <f t="shared" si="215"/>
        <v>7.296137339055786E-2</v>
      </c>
      <c r="AC539" s="256"/>
      <c r="AD539" s="141">
        <f t="shared" si="234"/>
        <v>0</v>
      </c>
      <c r="AE539" s="141"/>
      <c r="AF539" s="298">
        <f t="shared" si="235"/>
        <v>0</v>
      </c>
      <c r="AG539" s="53"/>
      <c r="AH539" s="141">
        <f t="shared" si="236"/>
        <v>365</v>
      </c>
      <c r="AI539" s="141"/>
      <c r="AJ539" s="298">
        <f t="shared" si="237"/>
        <v>7.8748651564185534E-2</v>
      </c>
      <c r="AK539" s="256"/>
      <c r="AL539" s="141">
        <f t="shared" si="220"/>
        <v>0</v>
      </c>
      <c r="AM539" s="141"/>
      <c r="AN539" s="298">
        <f t="shared" si="221"/>
        <v>0</v>
      </c>
      <c r="AP539" s="141" t="str">
        <f t="shared" si="222"/>
        <v/>
      </c>
      <c r="AQ539" s="141"/>
      <c r="AR539" s="298" t="e">
        <f t="shared" si="223"/>
        <v>#N/A</v>
      </c>
      <c r="AS539" s="53"/>
      <c r="AT539" s="141" t="str">
        <f t="shared" si="224"/>
        <v/>
      </c>
      <c r="AU539" s="141"/>
      <c r="AV539" s="298" t="e">
        <f t="shared" si="225"/>
        <v>#N/A</v>
      </c>
      <c r="AW539" s="53"/>
      <c r="AX539" s="141">
        <f t="shared" si="238"/>
        <v>25</v>
      </c>
      <c r="AY539" s="141"/>
      <c r="AZ539" s="298">
        <f t="shared" si="239"/>
        <v>5.3937432578208266E-3</v>
      </c>
      <c r="BA539" s="53"/>
      <c r="BB539" s="141">
        <f t="shared" si="240"/>
        <v>-340</v>
      </c>
      <c r="BC539" s="141"/>
      <c r="BD539" s="298">
        <f t="shared" si="241"/>
        <v>-6.7999999999999949E-2</v>
      </c>
      <c r="BE539" s="53"/>
      <c r="BF539" s="141">
        <f t="shared" si="230"/>
        <v>-340</v>
      </c>
      <c r="BG539" s="141"/>
      <c r="BH539" s="298">
        <f t="shared" si="231"/>
        <v>-6.7999999999999949E-2</v>
      </c>
      <c r="BJ539" s="141" t="str">
        <f t="shared" si="232"/>
        <v/>
      </c>
      <c r="BK539" s="141"/>
      <c r="BL539" s="298" t="e">
        <f t="shared" si="233"/>
        <v>#N/A</v>
      </c>
      <c r="BM539" s="53"/>
    </row>
    <row r="540" spans="2:65" ht="15.75" customHeight="1">
      <c r="B540" s="364"/>
      <c r="C540" s="23"/>
      <c r="D540" s="22"/>
      <c r="E540" s="60"/>
      <c r="F540" s="60"/>
      <c r="G540" s="101"/>
      <c r="H540" s="101"/>
      <c r="I540" s="101"/>
      <c r="J540" s="101"/>
      <c r="K540" s="24"/>
      <c r="L540" s="102"/>
      <c r="M540" s="207"/>
      <c r="N540" s="207"/>
      <c r="O540" s="123"/>
      <c r="P540" s="237"/>
      <c r="Q540" s="237"/>
      <c r="R540" s="237"/>
      <c r="S540" s="237"/>
      <c r="T540" s="237"/>
      <c r="U540" s="237"/>
      <c r="V540" s="237"/>
      <c r="W540" s="237"/>
      <c r="X540" s="237"/>
      <c r="Y540" s="237"/>
      <c r="Z540" s="139" t="str">
        <f t="shared" si="214"/>
        <v/>
      </c>
      <c r="AA540" s="237"/>
      <c r="AB540" s="297" t="str">
        <f t="shared" si="215"/>
        <v/>
      </c>
      <c r="AC540" s="262"/>
      <c r="AD540" s="139" t="str">
        <f t="shared" si="234"/>
        <v/>
      </c>
      <c r="AE540" s="237"/>
      <c r="AF540" s="297" t="str">
        <f t="shared" si="235"/>
        <v/>
      </c>
      <c r="AG540" s="237"/>
      <c r="AH540" s="139" t="str">
        <f t="shared" si="236"/>
        <v/>
      </c>
      <c r="AI540" s="237"/>
      <c r="AJ540" s="297" t="str">
        <f t="shared" si="237"/>
        <v/>
      </c>
      <c r="AK540" s="262"/>
      <c r="AL540" s="139" t="str">
        <f t="shared" si="220"/>
        <v/>
      </c>
      <c r="AM540" s="237"/>
      <c r="AN540" s="297" t="str">
        <f t="shared" si="221"/>
        <v/>
      </c>
      <c r="AP540" s="139" t="str">
        <f t="shared" si="222"/>
        <v/>
      </c>
      <c r="AQ540" s="237"/>
      <c r="AR540" s="297" t="str">
        <f t="shared" si="223"/>
        <v/>
      </c>
      <c r="AS540" s="237"/>
      <c r="AT540" s="139" t="str">
        <f t="shared" si="224"/>
        <v/>
      </c>
      <c r="AU540" s="237"/>
      <c r="AV540" s="297" t="str">
        <f t="shared" si="225"/>
        <v/>
      </c>
      <c r="AW540" s="237"/>
      <c r="AX540" s="139" t="str">
        <f t="shared" si="238"/>
        <v/>
      </c>
      <c r="AY540" s="237"/>
      <c r="AZ540" s="297" t="str">
        <f t="shared" si="239"/>
        <v/>
      </c>
      <c r="BA540" s="237"/>
      <c r="BB540" s="139" t="str">
        <f t="shared" si="240"/>
        <v/>
      </c>
      <c r="BC540" s="237"/>
      <c r="BD540" s="297" t="str">
        <f t="shared" si="241"/>
        <v/>
      </c>
      <c r="BE540" s="237"/>
      <c r="BF540" s="139" t="str">
        <f t="shared" si="230"/>
        <v/>
      </c>
      <c r="BG540" s="237"/>
      <c r="BH540" s="297" t="str">
        <f t="shared" si="231"/>
        <v/>
      </c>
      <c r="BJ540" s="139" t="str">
        <f t="shared" si="232"/>
        <v/>
      </c>
      <c r="BK540" s="237"/>
      <c r="BL540" s="297" t="str">
        <f t="shared" si="233"/>
        <v/>
      </c>
      <c r="BM540" s="237"/>
    </row>
    <row r="541" spans="2:65" ht="15.75" customHeight="1">
      <c r="B541" s="364"/>
      <c r="C541" s="23"/>
      <c r="D541" s="22"/>
      <c r="E541" s="60"/>
      <c r="F541" s="60"/>
      <c r="G541" s="101"/>
      <c r="H541" s="101"/>
      <c r="I541" s="101" t="s">
        <v>39</v>
      </c>
      <c r="J541" s="101"/>
      <c r="K541" s="24"/>
      <c r="L541" s="102"/>
      <c r="M541" s="207"/>
      <c r="N541" s="139">
        <f>SUM(N537:N539)</f>
        <v>7748</v>
      </c>
      <c r="O541" s="53"/>
      <c r="P541" s="139">
        <f>SUM(P537:P539)</f>
        <v>8113</v>
      </c>
      <c r="Q541" s="139"/>
      <c r="R541" s="139">
        <f>SUM(R537:R539)</f>
        <v>8175</v>
      </c>
      <c r="S541" s="139"/>
      <c r="T541" s="139" t="e">
        <f>SUM(T537:T539)</f>
        <v>#N/A</v>
      </c>
      <c r="U541" s="139"/>
      <c r="V541" s="139">
        <f>SUM(V537:V539)</f>
        <v>8008</v>
      </c>
      <c r="W541" s="139"/>
      <c r="X541" s="139">
        <f>SUM(X537:X539)</f>
        <v>8113</v>
      </c>
      <c r="Y541" s="53"/>
      <c r="Z541" s="139">
        <f t="shared" si="214"/>
        <v>105</v>
      </c>
      <c r="AA541" s="139"/>
      <c r="AB541" s="297">
        <f t="shared" si="215"/>
        <v>1.3111888111888126E-2</v>
      </c>
      <c r="AC541" s="262"/>
      <c r="AD541" s="139">
        <f t="shared" si="234"/>
        <v>0</v>
      </c>
      <c r="AE541" s="139"/>
      <c r="AF541" s="297">
        <f t="shared" si="235"/>
        <v>0</v>
      </c>
      <c r="AG541" s="139"/>
      <c r="AH541" s="139">
        <f t="shared" si="236"/>
        <v>365</v>
      </c>
      <c r="AI541" s="139"/>
      <c r="AJ541" s="297">
        <f t="shared" si="237"/>
        <v>4.7108931337119353E-2</v>
      </c>
      <c r="AK541" s="262"/>
      <c r="AL541" s="139">
        <f t="shared" si="220"/>
        <v>-62</v>
      </c>
      <c r="AM541" s="139"/>
      <c r="AN541" s="297">
        <f t="shared" si="221"/>
        <v>-7.5840978593272323E-3</v>
      </c>
      <c r="AP541" s="139" t="str">
        <f t="shared" si="222"/>
        <v/>
      </c>
      <c r="AQ541" s="139"/>
      <c r="AR541" s="297" t="e">
        <f t="shared" si="223"/>
        <v>#N/A</v>
      </c>
      <c r="AS541" s="139"/>
      <c r="AT541" s="139" t="str">
        <f t="shared" si="224"/>
        <v/>
      </c>
      <c r="AU541" s="139"/>
      <c r="AV541" s="297" t="e">
        <f t="shared" si="225"/>
        <v>#N/A</v>
      </c>
      <c r="AW541" s="139"/>
      <c r="AX541" s="139">
        <f t="shared" si="238"/>
        <v>260</v>
      </c>
      <c r="AY541" s="139"/>
      <c r="AZ541" s="297">
        <f t="shared" si="239"/>
        <v>3.3557046979865834E-2</v>
      </c>
      <c r="BA541" s="139"/>
      <c r="BB541" s="139">
        <f t="shared" si="240"/>
        <v>-105</v>
      </c>
      <c r="BC541" s="139"/>
      <c r="BD541" s="297">
        <f t="shared" si="241"/>
        <v>-1.2942191544434878E-2</v>
      </c>
      <c r="BE541" s="139"/>
      <c r="BF541" s="139">
        <f t="shared" si="230"/>
        <v>-167</v>
      </c>
      <c r="BG541" s="139"/>
      <c r="BH541" s="297">
        <f t="shared" si="231"/>
        <v>-2.0428134556574884E-2</v>
      </c>
      <c r="BJ541" s="139" t="str">
        <f t="shared" si="232"/>
        <v/>
      </c>
      <c r="BK541" s="139"/>
      <c r="BL541" s="297" t="e">
        <f t="shared" si="233"/>
        <v>#N/A</v>
      </c>
      <c r="BM541" s="139"/>
    </row>
    <row r="542" spans="2:65" ht="15.75" customHeight="1">
      <c r="B542" s="364"/>
      <c r="C542" s="23"/>
      <c r="D542" s="22"/>
      <c r="E542" s="60"/>
      <c r="F542" s="60"/>
      <c r="G542" s="101"/>
      <c r="H542" s="101"/>
      <c r="I542" s="101"/>
      <c r="J542" s="101"/>
      <c r="K542" s="24"/>
      <c r="L542" s="102"/>
      <c r="M542" s="207"/>
      <c r="N542" s="207"/>
      <c r="O542" s="53"/>
      <c r="P542" s="237"/>
      <c r="Q542" s="237"/>
      <c r="R542" s="237"/>
      <c r="S542" s="237"/>
      <c r="T542" s="237"/>
      <c r="U542" s="237"/>
      <c r="V542" s="237"/>
      <c r="W542" s="237"/>
      <c r="X542" s="237"/>
      <c r="Y542" s="237"/>
      <c r="Z542" s="139" t="str">
        <f t="shared" si="214"/>
        <v/>
      </c>
      <c r="AA542" s="237"/>
      <c r="AB542" s="297" t="str">
        <f t="shared" si="215"/>
        <v/>
      </c>
      <c r="AC542" s="262"/>
      <c r="AD542" s="139" t="str">
        <f t="shared" si="234"/>
        <v/>
      </c>
      <c r="AE542" s="237"/>
      <c r="AF542" s="297" t="str">
        <f t="shared" si="235"/>
        <v/>
      </c>
      <c r="AG542" s="237"/>
      <c r="AH542" s="139" t="str">
        <f t="shared" si="236"/>
        <v/>
      </c>
      <c r="AI542" s="237"/>
      <c r="AJ542" s="297" t="str">
        <f t="shared" si="237"/>
        <v/>
      </c>
      <c r="AK542" s="262"/>
      <c r="AL542" s="139" t="str">
        <f t="shared" si="220"/>
        <v/>
      </c>
      <c r="AM542" s="237"/>
      <c r="AN542" s="297" t="str">
        <f t="shared" si="221"/>
        <v/>
      </c>
      <c r="AP542" s="139" t="str">
        <f t="shared" si="222"/>
        <v/>
      </c>
      <c r="AQ542" s="237"/>
      <c r="AR542" s="297" t="str">
        <f t="shared" si="223"/>
        <v/>
      </c>
      <c r="AS542" s="237"/>
      <c r="AT542" s="139" t="str">
        <f t="shared" si="224"/>
        <v/>
      </c>
      <c r="AU542" s="237"/>
      <c r="AV542" s="297" t="str">
        <f t="shared" si="225"/>
        <v/>
      </c>
      <c r="AW542" s="237"/>
      <c r="AX542" s="139" t="str">
        <f t="shared" si="238"/>
        <v/>
      </c>
      <c r="AY542" s="237"/>
      <c r="AZ542" s="297" t="str">
        <f t="shared" si="239"/>
        <v/>
      </c>
      <c r="BA542" s="237"/>
      <c r="BB542" s="139" t="str">
        <f t="shared" si="240"/>
        <v/>
      </c>
      <c r="BC542" s="237"/>
      <c r="BD542" s="297" t="str">
        <f t="shared" si="241"/>
        <v/>
      </c>
      <c r="BE542" s="237"/>
      <c r="BF542" s="139" t="str">
        <f t="shared" si="230"/>
        <v/>
      </c>
      <c r="BG542" s="237"/>
      <c r="BH542" s="297" t="str">
        <f t="shared" si="231"/>
        <v/>
      </c>
      <c r="BJ542" s="139" t="str">
        <f t="shared" si="232"/>
        <v/>
      </c>
      <c r="BK542" s="237"/>
      <c r="BL542" s="297" t="str">
        <f t="shared" si="233"/>
        <v/>
      </c>
      <c r="BM542" s="237"/>
    </row>
    <row r="543" spans="2:65" ht="15.75" customHeight="1">
      <c r="B543" s="364">
        <v>208</v>
      </c>
      <c r="C543" s="107"/>
      <c r="D543" s="22" t="s">
        <v>179</v>
      </c>
      <c r="E543" s="60" t="s">
        <v>188</v>
      </c>
      <c r="F543" s="60"/>
      <c r="G543" s="101"/>
      <c r="H543" s="101"/>
      <c r="I543" s="101"/>
      <c r="J543" s="101"/>
      <c r="K543" s="24"/>
      <c r="L543" s="102" t="s">
        <v>29</v>
      </c>
      <c r="M543" s="207"/>
      <c r="N543" s="139">
        <f>VLOOKUP($B543,'[1]09-10-11'!$A$4:$EA$400,MATCH(N$2, '[1]09-10-11'!$A$4:$EA$4, 0))</f>
        <v>3113</v>
      </c>
      <c r="O543" s="53"/>
      <c r="P543" s="139">
        <f>VLOOKUP($B543,'[1]09-10-11'!$A$4:$EA$400,MATCH(P$2, '[1]09-10-11'!$A$4:$EA$4, 0))</f>
        <v>3113</v>
      </c>
      <c r="Q543" s="139"/>
      <c r="R543" s="139">
        <f>VLOOKUP($B543,'[1]09-10-11'!$A$4:$EA$400,MATCH(R$2, '[1]09-10-11'!$A$4:$EA$4, 0))</f>
        <v>3175</v>
      </c>
      <c r="S543" s="139"/>
      <c r="T543" s="139" t="e">
        <f>VLOOKUP($B543,'[1]09-10-11'!$A$4:$EA$400,MATCH(T$2, '[1]09-10-11'!$A$4:$EA$4, 0))</f>
        <v>#N/A</v>
      </c>
      <c r="U543" s="139"/>
      <c r="V543" s="139">
        <f>VLOOKUP($B543,'[1]09-10-11'!$A$4:$EA$400,MATCH(V$2, '[1]09-10-11'!$A$4:$EA$4, 0))</f>
        <v>3348</v>
      </c>
      <c r="W543" s="139"/>
      <c r="X543" s="139">
        <f>VLOOKUP($B543,'[1]09-10-11'!$A$4:$EA$400,MATCH(X$2, '[1]09-10-11'!$A$4:$EA$4, 0))</f>
        <v>3113</v>
      </c>
      <c r="Y543" s="53"/>
      <c r="Z543" s="139">
        <f t="shared" si="214"/>
        <v>-235</v>
      </c>
      <c r="AA543" s="139"/>
      <c r="AB543" s="297">
        <f t="shared" si="215"/>
        <v>-7.019115890083627E-2</v>
      </c>
      <c r="AC543" s="262"/>
      <c r="AD543" s="139">
        <f t="shared" si="234"/>
        <v>0</v>
      </c>
      <c r="AE543" s="139"/>
      <c r="AF543" s="297">
        <f t="shared" si="235"/>
        <v>0</v>
      </c>
      <c r="AG543" s="139"/>
      <c r="AH543" s="139">
        <f t="shared" si="236"/>
        <v>0</v>
      </c>
      <c r="AI543" s="139"/>
      <c r="AJ543" s="297">
        <f t="shared" si="237"/>
        <v>0</v>
      </c>
      <c r="AK543" s="262"/>
      <c r="AL543" s="139">
        <f t="shared" si="220"/>
        <v>-62</v>
      </c>
      <c r="AM543" s="139"/>
      <c r="AN543" s="297">
        <f t="shared" si="221"/>
        <v>-1.952755905511816E-2</v>
      </c>
      <c r="AP543" s="139" t="str">
        <f t="shared" si="222"/>
        <v/>
      </c>
      <c r="AQ543" s="139"/>
      <c r="AR543" s="297" t="e">
        <f t="shared" si="223"/>
        <v>#N/A</v>
      </c>
      <c r="AS543" s="139"/>
      <c r="AT543" s="139" t="str">
        <f t="shared" si="224"/>
        <v/>
      </c>
      <c r="AU543" s="139"/>
      <c r="AV543" s="297" t="e">
        <f t="shared" si="225"/>
        <v>#N/A</v>
      </c>
      <c r="AW543" s="139"/>
      <c r="AX543" s="139">
        <f t="shared" si="238"/>
        <v>235</v>
      </c>
      <c r="AY543" s="139"/>
      <c r="AZ543" s="297">
        <f t="shared" si="239"/>
        <v>7.5489881143591342E-2</v>
      </c>
      <c r="BA543" s="139"/>
      <c r="BB543" s="139">
        <f t="shared" si="240"/>
        <v>235</v>
      </c>
      <c r="BC543" s="139"/>
      <c r="BD543" s="297">
        <f t="shared" si="241"/>
        <v>7.5489881143591342E-2</v>
      </c>
      <c r="BE543" s="139"/>
      <c r="BF543" s="139">
        <f t="shared" si="230"/>
        <v>173</v>
      </c>
      <c r="BG543" s="139"/>
      <c r="BH543" s="297">
        <f t="shared" si="231"/>
        <v>5.4488188976377971E-2</v>
      </c>
      <c r="BJ543" s="139" t="str">
        <f t="shared" si="232"/>
        <v/>
      </c>
      <c r="BK543" s="139"/>
      <c r="BL543" s="297" t="e">
        <f t="shared" si="233"/>
        <v>#N/A</v>
      </c>
      <c r="BM543" s="139"/>
    </row>
    <row r="544" spans="2:65" ht="15.75" customHeight="1">
      <c r="B544" s="364">
        <v>209</v>
      </c>
      <c r="C544" s="23"/>
      <c r="D544" s="22" t="s">
        <v>180</v>
      </c>
      <c r="E544" s="60" t="s">
        <v>190</v>
      </c>
      <c r="F544" s="101"/>
      <c r="G544" s="101"/>
      <c r="H544" s="101"/>
      <c r="I544" s="101"/>
      <c r="J544" s="101"/>
      <c r="K544" s="24"/>
      <c r="L544" s="102" t="s">
        <v>33</v>
      </c>
      <c r="M544" s="207"/>
      <c r="N544" s="141">
        <f>VLOOKUP($B544,'[1]09-10-11'!$A$4:$EA$400,MATCH(N$2, '[1]09-10-11'!$A$4:$EA$4, 0))</f>
        <v>4635</v>
      </c>
      <c r="O544" s="53"/>
      <c r="P544" s="141">
        <f>VLOOKUP($B544,'[1]09-10-11'!$A$4:$EA$400,MATCH(P$2, '[1]09-10-11'!$A$4:$EA$4, 0))</f>
        <v>5000</v>
      </c>
      <c r="Q544" s="141"/>
      <c r="R544" s="141">
        <f>VLOOKUP($B544,'[1]09-10-11'!$A$4:$EA$400,MATCH(R$2, '[1]09-10-11'!$A$4:$EA$4, 0))</f>
        <v>5000</v>
      </c>
      <c r="S544" s="141"/>
      <c r="T544" s="141" t="e">
        <f>VLOOKUP($B544,'[1]09-10-11'!$A$4:$EA$400,MATCH(T$2, '[1]09-10-11'!$A$4:$EA$4, 0))</f>
        <v>#N/A</v>
      </c>
      <c r="U544" s="141"/>
      <c r="V544" s="141">
        <f>VLOOKUP($B544,'[1]09-10-11'!$A$4:$EA$400,MATCH(V$2, '[1]09-10-11'!$A$4:$EA$4, 0))</f>
        <v>4660</v>
      </c>
      <c r="W544" s="141"/>
      <c r="X544" s="141">
        <f>VLOOKUP($B544,'[1]09-10-11'!$A$4:$EA$400,MATCH(X$2, '[1]09-10-11'!$A$4:$EA$4, 0))</f>
        <v>5000</v>
      </c>
      <c r="Y544" s="53"/>
      <c r="Z544" s="141">
        <f t="shared" si="214"/>
        <v>340</v>
      </c>
      <c r="AA544" s="141"/>
      <c r="AB544" s="298">
        <f t="shared" si="215"/>
        <v>7.296137339055786E-2</v>
      </c>
      <c r="AC544" s="256"/>
      <c r="AD544" s="141">
        <f t="shared" si="234"/>
        <v>0</v>
      </c>
      <c r="AE544" s="141"/>
      <c r="AF544" s="298">
        <f t="shared" si="235"/>
        <v>0</v>
      </c>
      <c r="AG544" s="53"/>
      <c r="AH544" s="141">
        <f t="shared" si="236"/>
        <v>365</v>
      </c>
      <c r="AI544" s="141"/>
      <c r="AJ544" s="298">
        <f t="shared" si="237"/>
        <v>7.8748651564185534E-2</v>
      </c>
      <c r="AK544" s="256"/>
      <c r="AL544" s="141">
        <f t="shared" si="220"/>
        <v>0</v>
      </c>
      <c r="AM544" s="141"/>
      <c r="AN544" s="298">
        <f t="shared" si="221"/>
        <v>0</v>
      </c>
      <c r="AP544" s="141" t="str">
        <f t="shared" si="222"/>
        <v/>
      </c>
      <c r="AQ544" s="141"/>
      <c r="AR544" s="298" t="e">
        <f t="shared" si="223"/>
        <v>#N/A</v>
      </c>
      <c r="AS544" s="53"/>
      <c r="AT544" s="141" t="str">
        <f t="shared" si="224"/>
        <v/>
      </c>
      <c r="AU544" s="141"/>
      <c r="AV544" s="298" t="e">
        <f t="shared" si="225"/>
        <v>#N/A</v>
      </c>
      <c r="AW544" s="53"/>
      <c r="AX544" s="141">
        <f t="shared" si="238"/>
        <v>25</v>
      </c>
      <c r="AY544" s="141"/>
      <c r="AZ544" s="298">
        <f t="shared" si="239"/>
        <v>5.3937432578208266E-3</v>
      </c>
      <c r="BA544" s="53"/>
      <c r="BB544" s="141">
        <f t="shared" si="240"/>
        <v>-340</v>
      </c>
      <c r="BC544" s="141"/>
      <c r="BD544" s="298">
        <f t="shared" si="241"/>
        <v>-6.7999999999999949E-2</v>
      </c>
      <c r="BE544" s="53"/>
      <c r="BF544" s="141">
        <f t="shared" si="230"/>
        <v>-340</v>
      </c>
      <c r="BG544" s="141"/>
      <c r="BH544" s="298">
        <f t="shared" si="231"/>
        <v>-6.7999999999999949E-2</v>
      </c>
      <c r="BJ544" s="141" t="str">
        <f t="shared" si="232"/>
        <v/>
      </c>
      <c r="BK544" s="141"/>
      <c r="BL544" s="298" t="e">
        <f t="shared" si="233"/>
        <v>#N/A</v>
      </c>
      <c r="BM544" s="53"/>
    </row>
    <row r="545" spans="1:65" ht="15.75" customHeight="1">
      <c r="B545" s="364"/>
      <c r="C545" s="23"/>
      <c r="D545" s="22"/>
      <c r="E545" s="60"/>
      <c r="F545" s="101"/>
      <c r="G545" s="101"/>
      <c r="H545" s="101"/>
      <c r="I545" s="101"/>
      <c r="J545" s="101"/>
      <c r="K545" s="24"/>
      <c r="L545" s="102"/>
      <c r="M545" s="207"/>
      <c r="N545" s="207"/>
      <c r="O545" s="53"/>
      <c r="P545" s="237"/>
      <c r="Q545" s="237"/>
      <c r="R545" s="237"/>
      <c r="S545" s="237"/>
      <c r="T545" s="237"/>
      <c r="U545" s="237"/>
      <c r="V545" s="237"/>
      <c r="W545" s="237"/>
      <c r="X545" s="237"/>
      <c r="Y545" s="237"/>
      <c r="Z545" s="139" t="str">
        <f t="shared" si="214"/>
        <v/>
      </c>
      <c r="AA545" s="237"/>
      <c r="AB545" s="297" t="str">
        <f t="shared" si="215"/>
        <v/>
      </c>
      <c r="AC545" s="262"/>
      <c r="AD545" s="139" t="str">
        <f t="shared" si="234"/>
        <v/>
      </c>
      <c r="AE545" s="237"/>
      <c r="AF545" s="297" t="str">
        <f t="shared" si="235"/>
        <v/>
      </c>
      <c r="AG545" s="237"/>
      <c r="AH545" s="139" t="str">
        <f t="shared" si="236"/>
        <v/>
      </c>
      <c r="AI545" s="237"/>
      <c r="AJ545" s="297" t="str">
        <f t="shared" si="237"/>
        <v/>
      </c>
      <c r="AK545" s="262"/>
      <c r="AL545" s="139" t="str">
        <f t="shared" si="220"/>
        <v/>
      </c>
      <c r="AM545" s="237"/>
      <c r="AN545" s="297" t="str">
        <f t="shared" si="221"/>
        <v/>
      </c>
      <c r="AP545" s="139" t="str">
        <f t="shared" si="222"/>
        <v/>
      </c>
      <c r="AQ545" s="237"/>
      <c r="AR545" s="297" t="str">
        <f t="shared" si="223"/>
        <v/>
      </c>
      <c r="AS545" s="237"/>
      <c r="AT545" s="139" t="str">
        <f t="shared" si="224"/>
        <v/>
      </c>
      <c r="AU545" s="237"/>
      <c r="AV545" s="297" t="str">
        <f t="shared" si="225"/>
        <v/>
      </c>
      <c r="AW545" s="237"/>
      <c r="AX545" s="139" t="str">
        <f t="shared" si="238"/>
        <v/>
      </c>
      <c r="AY545" s="237"/>
      <c r="AZ545" s="297" t="str">
        <f t="shared" si="239"/>
        <v/>
      </c>
      <c r="BA545" s="237"/>
      <c r="BB545" s="139" t="str">
        <f t="shared" si="240"/>
        <v/>
      </c>
      <c r="BC545" s="237"/>
      <c r="BD545" s="297" t="str">
        <f t="shared" si="241"/>
        <v/>
      </c>
      <c r="BE545" s="237"/>
      <c r="BF545" s="139" t="str">
        <f t="shared" si="230"/>
        <v/>
      </c>
      <c r="BG545" s="237"/>
      <c r="BH545" s="297" t="str">
        <f t="shared" si="231"/>
        <v/>
      </c>
      <c r="BJ545" s="139" t="str">
        <f t="shared" si="232"/>
        <v/>
      </c>
      <c r="BK545" s="237"/>
      <c r="BL545" s="297" t="str">
        <f t="shared" si="233"/>
        <v/>
      </c>
      <c r="BM545" s="237"/>
    </row>
    <row r="546" spans="1:65" ht="15.75" customHeight="1">
      <c r="B546" s="364"/>
      <c r="C546" s="23"/>
      <c r="D546" s="22"/>
      <c r="E546" s="60"/>
      <c r="F546" s="101"/>
      <c r="G546" s="101"/>
      <c r="H546" s="101"/>
      <c r="I546" s="101" t="s">
        <v>39</v>
      </c>
      <c r="J546" s="101"/>
      <c r="K546" s="24"/>
      <c r="L546" s="102"/>
      <c r="M546" s="207"/>
      <c r="N546" s="139">
        <f>+N543+N544</f>
        <v>7748</v>
      </c>
      <c r="O546" s="53"/>
      <c r="P546" s="139">
        <f>+P543+P544</f>
        <v>8113</v>
      </c>
      <c r="Q546" s="139"/>
      <c r="R546" s="139">
        <f>+R543+R544</f>
        <v>8175</v>
      </c>
      <c r="S546" s="139"/>
      <c r="T546" s="139" t="e">
        <f>+T543+T544</f>
        <v>#N/A</v>
      </c>
      <c r="U546" s="139"/>
      <c r="V546" s="139">
        <f>+V543+V544</f>
        <v>8008</v>
      </c>
      <c r="W546" s="139"/>
      <c r="X546" s="139">
        <f>+X543+X544</f>
        <v>8113</v>
      </c>
      <c r="Y546" s="53"/>
      <c r="Z546" s="139">
        <f t="shared" si="214"/>
        <v>105</v>
      </c>
      <c r="AA546" s="139"/>
      <c r="AB546" s="297">
        <f t="shared" si="215"/>
        <v>1.3111888111888126E-2</v>
      </c>
      <c r="AC546" s="262"/>
      <c r="AD546" s="139">
        <f t="shared" si="234"/>
        <v>0</v>
      </c>
      <c r="AE546" s="139"/>
      <c r="AF546" s="297">
        <f t="shared" si="235"/>
        <v>0</v>
      </c>
      <c r="AG546" s="139"/>
      <c r="AH546" s="139">
        <f t="shared" si="236"/>
        <v>365</v>
      </c>
      <c r="AI546" s="139"/>
      <c r="AJ546" s="297">
        <f t="shared" si="237"/>
        <v>4.7108931337119353E-2</v>
      </c>
      <c r="AK546" s="262"/>
      <c r="AL546" s="139">
        <f t="shared" si="220"/>
        <v>-62</v>
      </c>
      <c r="AM546" s="139"/>
      <c r="AN546" s="297">
        <f t="shared" si="221"/>
        <v>-7.5840978593272323E-3</v>
      </c>
      <c r="AP546" s="139" t="str">
        <f t="shared" si="222"/>
        <v/>
      </c>
      <c r="AQ546" s="139"/>
      <c r="AR546" s="297" t="e">
        <f t="shared" si="223"/>
        <v>#N/A</v>
      </c>
      <c r="AS546" s="139"/>
      <c r="AT546" s="139" t="str">
        <f t="shared" si="224"/>
        <v/>
      </c>
      <c r="AU546" s="139"/>
      <c r="AV546" s="297" t="e">
        <f t="shared" si="225"/>
        <v>#N/A</v>
      </c>
      <c r="AW546" s="139"/>
      <c r="AX546" s="139">
        <f t="shared" si="238"/>
        <v>260</v>
      </c>
      <c r="AY546" s="139"/>
      <c r="AZ546" s="297">
        <f t="shared" si="239"/>
        <v>3.3557046979865834E-2</v>
      </c>
      <c r="BA546" s="139"/>
      <c r="BB546" s="139">
        <f t="shared" si="240"/>
        <v>-105</v>
      </c>
      <c r="BC546" s="139"/>
      <c r="BD546" s="297">
        <f t="shared" si="241"/>
        <v>-1.2942191544434878E-2</v>
      </c>
      <c r="BE546" s="139"/>
      <c r="BF546" s="139">
        <f t="shared" si="230"/>
        <v>-167</v>
      </c>
      <c r="BG546" s="139"/>
      <c r="BH546" s="297">
        <f t="shared" si="231"/>
        <v>-2.0428134556574884E-2</v>
      </c>
      <c r="BJ546" s="139" t="str">
        <f t="shared" si="232"/>
        <v/>
      </c>
      <c r="BK546" s="139"/>
      <c r="BL546" s="297" t="e">
        <f t="shared" si="233"/>
        <v>#N/A</v>
      </c>
      <c r="BM546" s="139"/>
    </row>
    <row r="547" spans="1:65" ht="15.75" customHeight="1">
      <c r="B547" s="364"/>
      <c r="C547" s="23"/>
      <c r="D547" s="22"/>
      <c r="E547" s="60"/>
      <c r="F547" s="101"/>
      <c r="G547" s="101"/>
      <c r="H547" s="101"/>
      <c r="I547" s="101"/>
      <c r="J547" s="101"/>
      <c r="K547" s="24"/>
      <c r="L547" s="102"/>
      <c r="M547" s="207"/>
      <c r="N547" s="207"/>
      <c r="O547" s="53"/>
      <c r="P547" s="237"/>
      <c r="Q547" s="237"/>
      <c r="R547" s="237"/>
      <c r="S547" s="237"/>
      <c r="T547" s="237"/>
      <c r="U547" s="237"/>
      <c r="V547" s="237"/>
      <c r="W547" s="237"/>
      <c r="X547" s="237"/>
      <c r="Y547" s="237"/>
      <c r="Z547" s="139" t="str">
        <f t="shared" si="214"/>
        <v/>
      </c>
      <c r="AA547" s="237"/>
      <c r="AB547" s="297" t="str">
        <f t="shared" si="215"/>
        <v/>
      </c>
      <c r="AC547" s="262"/>
      <c r="AD547" s="139" t="str">
        <f t="shared" si="234"/>
        <v/>
      </c>
      <c r="AE547" s="237"/>
      <c r="AF547" s="297" t="str">
        <f t="shared" si="235"/>
        <v/>
      </c>
      <c r="AG547" s="237"/>
      <c r="AH547" s="139" t="str">
        <f t="shared" si="236"/>
        <v/>
      </c>
      <c r="AI547" s="237"/>
      <c r="AJ547" s="297" t="str">
        <f t="shared" si="237"/>
        <v/>
      </c>
      <c r="AK547" s="262"/>
      <c r="AL547" s="139" t="str">
        <f t="shared" si="220"/>
        <v/>
      </c>
      <c r="AM547" s="237"/>
      <c r="AN547" s="297" t="str">
        <f t="shared" si="221"/>
        <v/>
      </c>
      <c r="AP547" s="139" t="str">
        <f t="shared" si="222"/>
        <v/>
      </c>
      <c r="AQ547" s="237"/>
      <c r="AR547" s="297" t="str">
        <f t="shared" si="223"/>
        <v/>
      </c>
      <c r="AS547" s="237"/>
      <c r="AT547" s="139" t="str">
        <f t="shared" si="224"/>
        <v/>
      </c>
      <c r="AU547" s="237"/>
      <c r="AV547" s="297" t="str">
        <f t="shared" si="225"/>
        <v/>
      </c>
      <c r="AW547" s="237"/>
      <c r="AX547" s="139" t="str">
        <f t="shared" si="238"/>
        <v/>
      </c>
      <c r="AY547" s="237"/>
      <c r="AZ547" s="297" t="str">
        <f t="shared" si="239"/>
        <v/>
      </c>
      <c r="BA547" s="237"/>
      <c r="BB547" s="139" t="str">
        <f t="shared" si="240"/>
        <v/>
      </c>
      <c r="BC547" s="237"/>
      <c r="BD547" s="297" t="str">
        <f t="shared" si="241"/>
        <v/>
      </c>
      <c r="BE547" s="237"/>
      <c r="BF547" s="139" t="str">
        <f t="shared" si="230"/>
        <v/>
      </c>
      <c r="BG547" s="237"/>
      <c r="BH547" s="297" t="str">
        <f t="shared" si="231"/>
        <v/>
      </c>
      <c r="BJ547" s="139" t="str">
        <f t="shared" si="232"/>
        <v/>
      </c>
      <c r="BK547" s="237"/>
      <c r="BL547" s="297" t="str">
        <f t="shared" si="233"/>
        <v/>
      </c>
      <c r="BM547" s="237"/>
    </row>
    <row r="548" spans="1:65" ht="15.75" customHeight="1">
      <c r="B548" s="364">
        <v>210</v>
      </c>
      <c r="C548" s="23"/>
      <c r="D548" s="22" t="s">
        <v>187</v>
      </c>
      <c r="E548" s="101" t="s">
        <v>171</v>
      </c>
      <c r="F548" s="101"/>
      <c r="G548" s="101"/>
      <c r="H548" s="101"/>
      <c r="I548" s="101"/>
      <c r="J548" s="101"/>
      <c r="K548" s="24"/>
      <c r="L548" s="102" t="s">
        <v>29</v>
      </c>
      <c r="M548" s="207"/>
      <c r="N548" s="141">
        <f>VLOOKUP($B548,'[1]09-10-11'!$A$4:$EA$400,MATCH(N$2, '[1]09-10-11'!$A$4:$EA$4, 0))</f>
        <v>8971</v>
      </c>
      <c r="O548" s="123"/>
      <c r="P548" s="141">
        <f>VLOOKUP($B548,'[1]09-10-11'!$A$4:$EA$400,MATCH(P$2, '[1]09-10-11'!$A$4:$EA$4, 0))</f>
        <v>8971</v>
      </c>
      <c r="Q548" s="141"/>
      <c r="R548" s="141">
        <f>VLOOKUP($B548,'[1]09-10-11'!$A$4:$EA$400,MATCH(R$2, '[1]09-10-11'!$A$4:$EA$4, 0))</f>
        <v>8971</v>
      </c>
      <c r="S548" s="141"/>
      <c r="T548" s="141" t="e">
        <f>VLOOKUP($B548,'[1]09-10-11'!$A$4:$EA$400,MATCH(T$2, '[1]09-10-11'!$A$4:$EA$4, 0))</f>
        <v>#N/A</v>
      </c>
      <c r="U548" s="141"/>
      <c r="V548" s="141">
        <f>VLOOKUP($B548,'[1]09-10-11'!$A$4:$EA$400,MATCH(V$2, '[1]09-10-11'!$A$4:$EA$4, 0))</f>
        <v>9648</v>
      </c>
      <c r="W548" s="141"/>
      <c r="X548" s="141">
        <f>VLOOKUP($B548,'[1]09-10-11'!$A$4:$EA$400,MATCH(X$2, '[1]09-10-11'!$A$4:$EA$4, 0))</f>
        <v>8971</v>
      </c>
      <c r="Y548" s="53"/>
      <c r="Z548" s="141">
        <f t="shared" si="214"/>
        <v>-677</v>
      </c>
      <c r="AA548" s="141"/>
      <c r="AB548" s="298">
        <f t="shared" si="215"/>
        <v>-7.0169983416252024E-2</v>
      </c>
      <c r="AC548" s="256"/>
      <c r="AD548" s="141">
        <f t="shared" si="234"/>
        <v>0</v>
      </c>
      <c r="AE548" s="141"/>
      <c r="AF548" s="298">
        <f t="shared" si="235"/>
        <v>0</v>
      </c>
      <c r="AG548" s="53"/>
      <c r="AH548" s="141">
        <f t="shared" si="236"/>
        <v>0</v>
      </c>
      <c r="AI548" s="141"/>
      <c r="AJ548" s="298">
        <f t="shared" si="237"/>
        <v>0</v>
      </c>
      <c r="AK548" s="256"/>
      <c r="AL548" s="141">
        <f t="shared" si="220"/>
        <v>0</v>
      </c>
      <c r="AM548" s="141"/>
      <c r="AN548" s="298">
        <f t="shared" si="221"/>
        <v>0</v>
      </c>
      <c r="AP548" s="141" t="str">
        <f t="shared" si="222"/>
        <v/>
      </c>
      <c r="AQ548" s="141"/>
      <c r="AR548" s="298" t="e">
        <f t="shared" si="223"/>
        <v>#N/A</v>
      </c>
      <c r="AS548" s="53"/>
      <c r="AT548" s="141" t="str">
        <f t="shared" si="224"/>
        <v/>
      </c>
      <c r="AU548" s="141"/>
      <c r="AV548" s="298" t="e">
        <f t="shared" si="225"/>
        <v>#N/A</v>
      </c>
      <c r="AW548" s="53"/>
      <c r="AX548" s="141">
        <f t="shared" si="238"/>
        <v>677</v>
      </c>
      <c r="AY548" s="141"/>
      <c r="AZ548" s="298">
        <f t="shared" si="239"/>
        <v>7.5465388473971773E-2</v>
      </c>
      <c r="BA548" s="53"/>
      <c r="BB548" s="141">
        <f t="shared" si="240"/>
        <v>677</v>
      </c>
      <c r="BC548" s="141"/>
      <c r="BD548" s="298">
        <f t="shared" si="241"/>
        <v>7.5465388473971773E-2</v>
      </c>
      <c r="BE548" s="53"/>
      <c r="BF548" s="141">
        <f t="shared" si="230"/>
        <v>677</v>
      </c>
      <c r="BG548" s="141"/>
      <c r="BH548" s="298">
        <f t="shared" si="231"/>
        <v>7.5465388473971773E-2</v>
      </c>
      <c r="BJ548" s="141" t="str">
        <f t="shared" si="232"/>
        <v/>
      </c>
      <c r="BK548" s="141"/>
      <c r="BL548" s="298" t="e">
        <f t="shared" si="233"/>
        <v>#N/A</v>
      </c>
      <c r="BM548" s="53"/>
    </row>
    <row r="549" spans="1:65" ht="15.75" customHeight="1">
      <c r="B549" s="364"/>
      <c r="C549" s="23"/>
      <c r="D549" s="22"/>
      <c r="E549" s="60"/>
      <c r="F549" s="101"/>
      <c r="G549" s="101"/>
      <c r="H549" s="101"/>
      <c r="I549" s="101"/>
      <c r="J549" s="101"/>
      <c r="K549" s="24"/>
      <c r="L549" s="102"/>
      <c r="M549" s="207"/>
      <c r="N549" s="207"/>
      <c r="O549" s="123"/>
      <c r="P549" s="207"/>
      <c r="Q549" s="207"/>
      <c r="R549" s="237"/>
      <c r="S549" s="237"/>
      <c r="T549" s="237"/>
      <c r="U549" s="207"/>
      <c r="V549" s="237"/>
      <c r="W549" s="237"/>
      <c r="X549" s="237"/>
      <c r="Y549" s="237"/>
      <c r="Z549" s="139" t="str">
        <f t="shared" si="214"/>
        <v/>
      </c>
      <c r="AA549" s="207"/>
      <c r="AB549" s="297" t="str">
        <f t="shared" si="215"/>
        <v/>
      </c>
      <c r="AC549" s="262"/>
      <c r="AD549" s="139" t="str">
        <f t="shared" si="234"/>
        <v/>
      </c>
      <c r="AE549" s="207"/>
      <c r="AF549" s="297" t="str">
        <f t="shared" si="235"/>
        <v/>
      </c>
      <c r="AG549" s="207"/>
      <c r="AH549" s="139" t="str">
        <f t="shared" si="236"/>
        <v/>
      </c>
      <c r="AI549" s="207"/>
      <c r="AJ549" s="297" t="str">
        <f t="shared" si="237"/>
        <v/>
      </c>
      <c r="AK549" s="262"/>
      <c r="AL549" s="139" t="str">
        <f t="shared" si="220"/>
        <v/>
      </c>
      <c r="AM549" s="207"/>
      <c r="AN549" s="297" t="str">
        <f t="shared" si="221"/>
        <v/>
      </c>
      <c r="AP549" s="139" t="str">
        <f t="shared" si="222"/>
        <v/>
      </c>
      <c r="AQ549" s="207"/>
      <c r="AR549" s="297" t="str">
        <f t="shared" si="223"/>
        <v/>
      </c>
      <c r="AS549" s="207"/>
      <c r="AT549" s="139" t="str">
        <f t="shared" si="224"/>
        <v/>
      </c>
      <c r="AU549" s="207"/>
      <c r="AV549" s="297" t="str">
        <f t="shared" si="225"/>
        <v/>
      </c>
      <c r="AW549" s="207"/>
      <c r="AX549" s="139" t="str">
        <f t="shared" si="238"/>
        <v/>
      </c>
      <c r="AY549" s="207"/>
      <c r="AZ549" s="297" t="str">
        <f t="shared" si="239"/>
        <v/>
      </c>
      <c r="BA549" s="207"/>
      <c r="BB549" s="139" t="str">
        <f t="shared" si="240"/>
        <v/>
      </c>
      <c r="BC549" s="207"/>
      <c r="BD549" s="297" t="str">
        <f t="shared" si="241"/>
        <v/>
      </c>
      <c r="BE549" s="207"/>
      <c r="BF549" s="139" t="str">
        <f t="shared" si="230"/>
        <v/>
      </c>
      <c r="BG549" s="207"/>
      <c r="BH549" s="297" t="str">
        <f t="shared" si="231"/>
        <v/>
      </c>
      <c r="BJ549" s="139" t="str">
        <f t="shared" si="232"/>
        <v/>
      </c>
      <c r="BK549" s="207"/>
      <c r="BL549" s="297" t="str">
        <f t="shared" si="233"/>
        <v/>
      </c>
      <c r="BM549" s="207"/>
    </row>
    <row r="550" spans="1:65" ht="15.75" customHeight="1">
      <c r="B550" s="364"/>
      <c r="C550" s="23"/>
      <c r="D550" s="101"/>
      <c r="E550" s="101"/>
      <c r="F550" s="101"/>
      <c r="G550" s="101" t="s">
        <v>172</v>
      </c>
      <c r="H550" s="101"/>
      <c r="I550" s="101"/>
      <c r="J550" s="101"/>
      <c r="K550" s="24"/>
      <c r="L550" s="102"/>
      <c r="M550" s="207"/>
      <c r="N550" s="139">
        <f>+N551+N552</f>
        <v>573447</v>
      </c>
      <c r="O550" s="123"/>
      <c r="P550" s="139">
        <f>+P551+P552</f>
        <v>584762</v>
      </c>
      <c r="Q550" s="139"/>
      <c r="R550" s="139">
        <f>+R551+R552</f>
        <v>597002</v>
      </c>
      <c r="S550" s="139"/>
      <c r="T550" s="139" t="e">
        <f>+T551+T552</f>
        <v>#N/A</v>
      </c>
      <c r="U550" s="139"/>
      <c r="V550" s="139">
        <f>+V551+V552</f>
        <v>606656</v>
      </c>
      <c r="W550" s="139"/>
      <c r="X550" s="139">
        <f>+X551+X552</f>
        <v>584762</v>
      </c>
      <c r="Y550" s="53"/>
      <c r="Z550" s="139">
        <f t="shared" si="214"/>
        <v>-21894</v>
      </c>
      <c r="AA550" s="139"/>
      <c r="AB550" s="297">
        <f t="shared" si="215"/>
        <v>-3.6089645532229153E-2</v>
      </c>
      <c r="AC550" s="262"/>
      <c r="AD550" s="139">
        <f t="shared" si="234"/>
        <v>0</v>
      </c>
      <c r="AE550" s="139"/>
      <c r="AF550" s="297">
        <f t="shared" si="235"/>
        <v>0</v>
      </c>
      <c r="AG550" s="139"/>
      <c r="AH550" s="139">
        <f t="shared" si="236"/>
        <v>11315</v>
      </c>
      <c r="AI550" s="139"/>
      <c r="AJ550" s="297">
        <f t="shared" si="237"/>
        <v>1.9731553221134623E-2</v>
      </c>
      <c r="AK550" s="262"/>
      <c r="AL550" s="139">
        <f t="shared" si="220"/>
        <v>-12240</v>
      </c>
      <c r="AM550" s="139"/>
      <c r="AN550" s="297">
        <f t="shared" si="221"/>
        <v>-2.0502443877910004E-2</v>
      </c>
      <c r="AP550" s="139" t="str">
        <f t="shared" si="222"/>
        <v/>
      </c>
      <c r="AQ550" s="139"/>
      <c r="AR550" s="297" t="e">
        <f t="shared" si="223"/>
        <v>#N/A</v>
      </c>
      <c r="AS550" s="139"/>
      <c r="AT550" s="139" t="str">
        <f t="shared" si="224"/>
        <v/>
      </c>
      <c r="AU550" s="139"/>
      <c r="AV550" s="297" t="e">
        <f t="shared" si="225"/>
        <v>#N/A</v>
      </c>
      <c r="AW550" s="139"/>
      <c r="AX550" s="139">
        <f t="shared" si="238"/>
        <v>33209</v>
      </c>
      <c r="AY550" s="139"/>
      <c r="AZ550" s="297">
        <f t="shared" si="239"/>
        <v>5.7911193187862198E-2</v>
      </c>
      <c r="BA550" s="139"/>
      <c r="BB550" s="139">
        <f t="shared" si="240"/>
        <v>21894</v>
      </c>
      <c r="BC550" s="139"/>
      <c r="BD550" s="297">
        <f t="shared" si="241"/>
        <v>3.7440873380965245E-2</v>
      </c>
      <c r="BE550" s="139"/>
      <c r="BF550" s="139">
        <f t="shared" si="230"/>
        <v>9654</v>
      </c>
      <c r="BG550" s="139"/>
      <c r="BH550" s="297">
        <f t="shared" si="231"/>
        <v>1.6170800097822013E-2</v>
      </c>
      <c r="BJ550" s="139" t="str">
        <f t="shared" si="232"/>
        <v/>
      </c>
      <c r="BK550" s="139"/>
      <c r="BL550" s="297" t="e">
        <f t="shared" si="233"/>
        <v>#N/A</v>
      </c>
      <c r="BM550" s="139"/>
    </row>
    <row r="551" spans="1:65" ht="15.75" customHeight="1">
      <c r="B551" s="364"/>
      <c r="C551" s="23"/>
      <c r="D551" s="101"/>
      <c r="E551" s="101"/>
      <c r="F551" s="101"/>
      <c r="G551" s="101"/>
      <c r="H551" s="101"/>
      <c r="I551" s="101"/>
      <c r="J551" s="101" t="s">
        <v>243</v>
      </c>
      <c r="K551" s="24"/>
      <c r="L551" s="102" t="s">
        <v>29</v>
      </c>
      <c r="M551" s="207"/>
      <c r="N551" s="139">
        <f>SUM(N509+N511+N518+N524+N529+N531+N537+N543+N548)</f>
        <v>429762</v>
      </c>
      <c r="O551" s="123"/>
      <c r="P551" s="139">
        <f>SUM(P509+P511+P518+P524+P529+P531+P537+P543+P548)</f>
        <v>429762</v>
      </c>
      <c r="Q551" s="139"/>
      <c r="R551" s="139">
        <f>SUM(R509+R511+R518+R524+R529+R531+R537+R543+R548)</f>
        <v>442002</v>
      </c>
      <c r="S551" s="139"/>
      <c r="T551" s="139" t="e">
        <f>SUM(T509+T511+T518+T524+T529+T531+T537+T543+T548)</f>
        <v>#N/A</v>
      </c>
      <c r="U551" s="139"/>
      <c r="V551" s="139">
        <f>SUM(V509+V511+V518+V524+V529+V531+V537+V543+V548)</f>
        <v>462196</v>
      </c>
      <c r="W551" s="139"/>
      <c r="X551" s="139">
        <f>SUM(X509+X511+X518+X524+X529+X531+X537+X543+X548)</f>
        <v>429762</v>
      </c>
      <c r="Y551" s="53"/>
      <c r="Z551" s="139">
        <f t="shared" si="214"/>
        <v>-32434</v>
      </c>
      <c r="AA551" s="139"/>
      <c r="AB551" s="297">
        <f t="shared" si="215"/>
        <v>-7.0173692546019462E-2</v>
      </c>
      <c r="AC551" s="262"/>
      <c r="AD551" s="139">
        <f t="shared" si="234"/>
        <v>0</v>
      </c>
      <c r="AE551" s="139"/>
      <c r="AF551" s="297">
        <f t="shared" si="235"/>
        <v>0</v>
      </c>
      <c r="AG551" s="139"/>
      <c r="AH551" s="139">
        <f t="shared" si="236"/>
        <v>0</v>
      </c>
      <c r="AI551" s="139"/>
      <c r="AJ551" s="297">
        <f t="shared" si="237"/>
        <v>0</v>
      </c>
      <c r="AK551" s="262"/>
      <c r="AL551" s="139">
        <f t="shared" si="220"/>
        <v>-12240</v>
      </c>
      <c r="AM551" s="139"/>
      <c r="AN551" s="297">
        <f t="shared" si="221"/>
        <v>-2.7692182388314945E-2</v>
      </c>
      <c r="AP551" s="139" t="str">
        <f t="shared" si="222"/>
        <v/>
      </c>
      <c r="AQ551" s="139"/>
      <c r="AR551" s="297" t="e">
        <f t="shared" si="223"/>
        <v>#N/A</v>
      </c>
      <c r="AS551" s="139"/>
      <c r="AT551" s="139" t="str">
        <f t="shared" si="224"/>
        <v/>
      </c>
      <c r="AU551" s="139"/>
      <c r="AV551" s="297" t="e">
        <f t="shared" si="225"/>
        <v>#N/A</v>
      </c>
      <c r="AW551" s="139"/>
      <c r="AX551" s="139">
        <f t="shared" si="238"/>
        <v>32434</v>
      </c>
      <c r="AY551" s="139"/>
      <c r="AZ551" s="297">
        <f t="shared" si="239"/>
        <v>7.5469678566276288E-2</v>
      </c>
      <c r="BA551" s="139"/>
      <c r="BB551" s="139">
        <f t="shared" si="240"/>
        <v>32434</v>
      </c>
      <c r="BC551" s="139"/>
      <c r="BD551" s="297">
        <f t="shared" si="241"/>
        <v>7.5469678566276288E-2</v>
      </c>
      <c r="BE551" s="139"/>
      <c r="BF551" s="139">
        <f t="shared" si="230"/>
        <v>20194</v>
      </c>
      <c r="BG551" s="139"/>
      <c r="BH551" s="297">
        <f t="shared" si="231"/>
        <v>4.5687576074316505E-2</v>
      </c>
      <c r="BJ551" s="139" t="str">
        <f t="shared" si="232"/>
        <v/>
      </c>
      <c r="BK551" s="139"/>
      <c r="BL551" s="297" t="e">
        <f t="shared" si="233"/>
        <v>#N/A</v>
      </c>
      <c r="BM551" s="139"/>
    </row>
    <row r="552" spans="1:65" ht="15.75" customHeight="1">
      <c r="B552" s="364"/>
      <c r="C552" s="23"/>
      <c r="D552" s="101"/>
      <c r="E552" s="101"/>
      <c r="F552" s="101"/>
      <c r="G552" s="101"/>
      <c r="H552" s="101"/>
      <c r="I552" s="101"/>
      <c r="J552" s="101" t="s">
        <v>244</v>
      </c>
      <c r="K552" s="24"/>
      <c r="L552" s="102" t="s">
        <v>33</v>
      </c>
      <c r="M552" s="207"/>
      <c r="N552" s="139">
        <f>SUM(N513+N520+N525+N532+N539+N544)</f>
        <v>143685</v>
      </c>
      <c r="O552" s="123"/>
      <c r="P552" s="139">
        <f>SUM(P513+P520+P525+P532+P539+P544)</f>
        <v>155000</v>
      </c>
      <c r="Q552" s="139"/>
      <c r="R552" s="139">
        <f>SUM(R513+R520+R525+R532+R539+R544)</f>
        <v>155000</v>
      </c>
      <c r="S552" s="139"/>
      <c r="T552" s="139" t="e">
        <f>SUM(T513+T520+T525+T532+T539+T544)</f>
        <v>#N/A</v>
      </c>
      <c r="U552" s="139"/>
      <c r="V552" s="139">
        <f>SUM(V513+V520+V525+V532+V539+V544)</f>
        <v>144460</v>
      </c>
      <c r="W552" s="139"/>
      <c r="X552" s="139">
        <f>SUM(X513+X520+X525+X532+X539+X544)</f>
        <v>155000</v>
      </c>
      <c r="Y552" s="53"/>
      <c r="Z552" s="139">
        <f t="shared" si="214"/>
        <v>10540</v>
      </c>
      <c r="AA552" s="139"/>
      <c r="AB552" s="297">
        <f t="shared" si="215"/>
        <v>7.296137339055786E-2</v>
      </c>
      <c r="AC552" s="262"/>
      <c r="AD552" s="139">
        <f t="shared" si="234"/>
        <v>0</v>
      </c>
      <c r="AE552" s="139"/>
      <c r="AF552" s="297">
        <f t="shared" si="235"/>
        <v>0</v>
      </c>
      <c r="AG552" s="139"/>
      <c r="AH552" s="139">
        <f t="shared" si="236"/>
        <v>11315</v>
      </c>
      <c r="AI552" s="139"/>
      <c r="AJ552" s="297">
        <f t="shared" si="237"/>
        <v>7.8748651564185534E-2</v>
      </c>
      <c r="AK552" s="262"/>
      <c r="AL552" s="139">
        <f t="shared" si="220"/>
        <v>0</v>
      </c>
      <c r="AM552" s="139"/>
      <c r="AN552" s="297">
        <f t="shared" si="221"/>
        <v>0</v>
      </c>
      <c r="AP552" s="139" t="str">
        <f t="shared" si="222"/>
        <v/>
      </c>
      <c r="AQ552" s="139"/>
      <c r="AR552" s="297" t="e">
        <f t="shared" si="223"/>
        <v>#N/A</v>
      </c>
      <c r="AS552" s="139"/>
      <c r="AT552" s="139" t="str">
        <f t="shared" si="224"/>
        <v/>
      </c>
      <c r="AU552" s="139"/>
      <c r="AV552" s="297" t="e">
        <f t="shared" si="225"/>
        <v>#N/A</v>
      </c>
      <c r="AW552" s="139"/>
      <c r="AX552" s="139">
        <f t="shared" si="238"/>
        <v>775</v>
      </c>
      <c r="AY552" s="139"/>
      <c r="AZ552" s="297">
        <f t="shared" si="239"/>
        <v>5.3937432578208266E-3</v>
      </c>
      <c r="BA552" s="139"/>
      <c r="BB552" s="139">
        <f t="shared" si="240"/>
        <v>-10540</v>
      </c>
      <c r="BC552" s="139"/>
      <c r="BD552" s="297">
        <f t="shared" si="241"/>
        <v>-6.7999999999999949E-2</v>
      </c>
      <c r="BE552" s="139"/>
      <c r="BF552" s="139">
        <f t="shared" si="230"/>
        <v>-10540</v>
      </c>
      <c r="BG552" s="139"/>
      <c r="BH552" s="297">
        <f t="shared" si="231"/>
        <v>-6.7999999999999949E-2</v>
      </c>
      <c r="BJ552" s="139" t="str">
        <f t="shared" si="232"/>
        <v/>
      </c>
      <c r="BK552" s="139"/>
      <c r="BL552" s="297" t="e">
        <f t="shared" si="233"/>
        <v>#N/A</v>
      </c>
      <c r="BM552" s="139"/>
    </row>
    <row r="553" spans="1:65" ht="15.75" customHeight="1">
      <c r="B553" s="364"/>
      <c r="C553" s="23"/>
      <c r="D553" s="101"/>
      <c r="E553" s="101"/>
      <c r="F553" s="101"/>
      <c r="G553" s="101"/>
      <c r="H553" s="101"/>
      <c r="I553" s="101"/>
      <c r="J553" s="135"/>
      <c r="K553" s="169"/>
      <c r="L553" s="170"/>
      <c r="M553" s="207"/>
      <c r="N553" s="207"/>
      <c r="O553" s="171"/>
      <c r="P553" s="207"/>
      <c r="Q553" s="207"/>
      <c r="R553" s="237"/>
      <c r="S553" s="237"/>
      <c r="T553" s="237"/>
      <c r="U553" s="207"/>
      <c r="V553" s="237"/>
      <c r="W553" s="237"/>
      <c r="X553" s="237"/>
      <c r="Y553" s="237"/>
      <c r="Z553" s="139" t="str">
        <f t="shared" si="214"/>
        <v/>
      </c>
      <c r="AA553" s="207"/>
      <c r="AB553" s="297" t="str">
        <f t="shared" si="215"/>
        <v/>
      </c>
      <c r="AC553" s="262"/>
      <c r="AD553" s="139" t="str">
        <f t="shared" si="234"/>
        <v/>
      </c>
      <c r="AE553" s="207"/>
      <c r="AF553" s="297" t="str">
        <f t="shared" si="235"/>
        <v/>
      </c>
      <c r="AG553" s="207"/>
      <c r="AH553" s="139" t="str">
        <f t="shared" si="236"/>
        <v/>
      </c>
      <c r="AI553" s="207"/>
      <c r="AJ553" s="297" t="str">
        <f t="shared" si="237"/>
        <v/>
      </c>
      <c r="AK553" s="262"/>
      <c r="AL553" s="139" t="str">
        <f t="shared" si="220"/>
        <v/>
      </c>
      <c r="AM553" s="207"/>
      <c r="AN553" s="297" t="str">
        <f t="shared" si="221"/>
        <v/>
      </c>
      <c r="AP553" s="139" t="str">
        <f t="shared" si="222"/>
        <v/>
      </c>
      <c r="AQ553" s="207"/>
      <c r="AR553" s="297" t="str">
        <f t="shared" si="223"/>
        <v/>
      </c>
      <c r="AS553" s="207"/>
      <c r="AT553" s="139" t="str">
        <f t="shared" si="224"/>
        <v/>
      </c>
      <c r="AU553" s="207"/>
      <c r="AV553" s="297" t="str">
        <f t="shared" si="225"/>
        <v/>
      </c>
      <c r="AW553" s="207"/>
      <c r="AX553" s="139" t="str">
        <f t="shared" si="238"/>
        <v/>
      </c>
      <c r="AY553" s="207"/>
      <c r="AZ553" s="297" t="str">
        <f t="shared" si="239"/>
        <v/>
      </c>
      <c r="BA553" s="207"/>
      <c r="BB553" s="139" t="str">
        <f t="shared" si="240"/>
        <v/>
      </c>
      <c r="BC553" s="207"/>
      <c r="BD553" s="297" t="str">
        <f t="shared" si="241"/>
        <v/>
      </c>
      <c r="BE553" s="207"/>
      <c r="BF553" s="139" t="str">
        <f t="shared" si="230"/>
        <v/>
      </c>
      <c r="BG553" s="207"/>
      <c r="BH553" s="297" t="str">
        <f t="shared" si="231"/>
        <v/>
      </c>
      <c r="BJ553" s="139" t="str">
        <f t="shared" si="232"/>
        <v/>
      </c>
      <c r="BK553" s="207"/>
      <c r="BL553" s="297" t="str">
        <f t="shared" si="233"/>
        <v/>
      </c>
      <c r="BM553" s="207"/>
    </row>
    <row r="554" spans="1:65" ht="15.75" customHeight="1">
      <c r="B554" s="364"/>
      <c r="C554" s="23"/>
      <c r="D554" s="101"/>
      <c r="E554" s="101"/>
      <c r="F554" s="101"/>
      <c r="G554" s="101"/>
      <c r="H554" s="101"/>
      <c r="I554" s="101"/>
      <c r="J554" s="135"/>
      <c r="K554" s="169"/>
      <c r="L554" s="170"/>
      <c r="M554" s="207"/>
      <c r="N554" s="207"/>
      <c r="O554" s="171"/>
      <c r="P554" s="207"/>
      <c r="Q554" s="207"/>
      <c r="R554" s="237"/>
      <c r="S554" s="237"/>
      <c r="T554" s="237"/>
      <c r="U554" s="207"/>
      <c r="V554" s="237"/>
      <c r="W554" s="237"/>
      <c r="X554" s="237"/>
      <c r="Y554" s="237"/>
      <c r="Z554" s="139" t="str">
        <f t="shared" si="214"/>
        <v/>
      </c>
      <c r="AA554" s="207"/>
      <c r="AB554" s="297" t="str">
        <f t="shared" si="215"/>
        <v/>
      </c>
      <c r="AC554" s="262"/>
      <c r="AD554" s="139" t="str">
        <f t="shared" si="234"/>
        <v/>
      </c>
      <c r="AE554" s="207"/>
      <c r="AF554" s="297" t="str">
        <f t="shared" si="235"/>
        <v/>
      </c>
      <c r="AG554" s="207"/>
      <c r="AH554" s="139" t="str">
        <f t="shared" si="236"/>
        <v/>
      </c>
      <c r="AI554" s="207"/>
      <c r="AJ554" s="297" t="str">
        <f t="shared" si="237"/>
        <v/>
      </c>
      <c r="AK554" s="262"/>
      <c r="AL554" s="139" t="str">
        <f t="shared" si="220"/>
        <v/>
      </c>
      <c r="AM554" s="207"/>
      <c r="AN554" s="297" t="str">
        <f t="shared" si="221"/>
        <v/>
      </c>
      <c r="AP554" s="139" t="str">
        <f t="shared" si="222"/>
        <v/>
      </c>
      <c r="AQ554" s="207"/>
      <c r="AR554" s="297" t="str">
        <f t="shared" si="223"/>
        <v/>
      </c>
      <c r="AS554" s="207"/>
      <c r="AT554" s="139" t="str">
        <f t="shared" si="224"/>
        <v/>
      </c>
      <c r="AU554" s="207"/>
      <c r="AV554" s="297" t="str">
        <f t="shared" si="225"/>
        <v/>
      </c>
      <c r="AW554" s="207"/>
      <c r="AX554" s="139" t="str">
        <f t="shared" si="238"/>
        <v/>
      </c>
      <c r="AY554" s="207"/>
      <c r="AZ554" s="297" t="str">
        <f t="shared" si="239"/>
        <v/>
      </c>
      <c r="BA554" s="207"/>
      <c r="BB554" s="139" t="str">
        <f t="shared" si="240"/>
        <v/>
      </c>
      <c r="BC554" s="207"/>
      <c r="BD554" s="297" t="str">
        <f t="shared" si="241"/>
        <v/>
      </c>
      <c r="BE554" s="207"/>
      <c r="BF554" s="139" t="str">
        <f t="shared" si="230"/>
        <v/>
      </c>
      <c r="BG554" s="207"/>
      <c r="BH554" s="297" t="str">
        <f t="shared" si="231"/>
        <v/>
      </c>
      <c r="BJ554" s="139" t="str">
        <f t="shared" si="232"/>
        <v/>
      </c>
      <c r="BK554" s="207"/>
      <c r="BL554" s="297" t="str">
        <f t="shared" si="233"/>
        <v/>
      </c>
      <c r="BM554" s="207"/>
    </row>
    <row r="555" spans="1:65" s="115" customFormat="1" ht="14.25">
      <c r="A555" s="326"/>
      <c r="B555" s="363"/>
      <c r="C555" s="115" t="s">
        <v>393</v>
      </c>
      <c r="D555" s="129"/>
      <c r="L555" s="212"/>
      <c r="M555" s="311"/>
      <c r="N555" s="311"/>
      <c r="O555" s="213"/>
      <c r="P555" s="311"/>
      <c r="Q555" s="311"/>
      <c r="R555" s="323"/>
      <c r="S555" s="323"/>
      <c r="T555" s="323"/>
      <c r="U555" s="311"/>
      <c r="V555" s="323"/>
      <c r="W555" s="323"/>
      <c r="X555" s="323"/>
      <c r="Y555" s="323"/>
      <c r="Z555" s="312" t="str">
        <f t="shared" si="214"/>
        <v/>
      </c>
      <c r="AA555" s="311"/>
      <c r="AB555" s="325" t="str">
        <f t="shared" si="215"/>
        <v/>
      </c>
      <c r="AC555" s="324"/>
      <c r="AD555" s="312" t="str">
        <f t="shared" si="234"/>
        <v/>
      </c>
      <c r="AE555" s="311"/>
      <c r="AF555" s="325" t="str">
        <f t="shared" si="235"/>
        <v/>
      </c>
      <c r="AG555" s="311"/>
      <c r="AH555" s="312" t="str">
        <f t="shared" si="236"/>
        <v/>
      </c>
      <c r="AI555" s="311"/>
      <c r="AJ555" s="325" t="str">
        <f t="shared" si="237"/>
        <v/>
      </c>
      <c r="AK555" s="324"/>
      <c r="AL555" s="312" t="str">
        <f t="shared" si="220"/>
        <v/>
      </c>
      <c r="AM555" s="311"/>
      <c r="AN555" s="325" t="str">
        <f t="shared" si="221"/>
        <v/>
      </c>
      <c r="AP555" s="312" t="str">
        <f t="shared" si="222"/>
        <v/>
      </c>
      <c r="AQ555" s="311"/>
      <c r="AR555" s="325" t="str">
        <f t="shared" si="223"/>
        <v/>
      </c>
      <c r="AS555" s="311"/>
      <c r="AT555" s="312" t="str">
        <f t="shared" si="224"/>
        <v/>
      </c>
      <c r="AU555" s="311"/>
      <c r="AV555" s="325" t="str">
        <f t="shared" si="225"/>
        <v/>
      </c>
      <c r="AW555" s="311"/>
      <c r="AX555" s="312" t="str">
        <f t="shared" si="238"/>
        <v/>
      </c>
      <c r="AY555" s="311"/>
      <c r="AZ555" s="325" t="str">
        <f t="shared" si="239"/>
        <v/>
      </c>
      <c r="BA555" s="311"/>
      <c r="BB555" s="312" t="str">
        <f t="shared" si="240"/>
        <v/>
      </c>
      <c r="BC555" s="311"/>
      <c r="BD555" s="325" t="str">
        <f t="shared" si="241"/>
        <v/>
      </c>
      <c r="BE555" s="311"/>
      <c r="BF555" s="312" t="str">
        <f t="shared" si="230"/>
        <v/>
      </c>
      <c r="BG555" s="311"/>
      <c r="BH555" s="325" t="str">
        <f t="shared" si="231"/>
        <v/>
      </c>
      <c r="BJ555" s="312" t="str">
        <f t="shared" si="232"/>
        <v/>
      </c>
      <c r="BK555" s="311"/>
      <c r="BL555" s="325" t="str">
        <f t="shared" si="233"/>
        <v/>
      </c>
      <c r="BM555" s="311"/>
    </row>
    <row r="556" spans="1:65" s="115" customFormat="1" ht="14.25">
      <c r="A556" s="326"/>
      <c r="B556" s="363"/>
      <c r="C556" s="115" t="s">
        <v>392</v>
      </c>
      <c r="D556" s="129"/>
      <c r="L556" s="212"/>
      <c r="M556" s="311"/>
      <c r="N556" s="311"/>
      <c r="O556" s="213"/>
      <c r="P556" s="311"/>
      <c r="Q556" s="311"/>
      <c r="R556" s="323"/>
      <c r="S556" s="323"/>
      <c r="T556" s="323"/>
      <c r="U556" s="311"/>
      <c r="V556" s="323"/>
      <c r="W556" s="323"/>
      <c r="X556" s="323"/>
      <c r="Y556" s="323"/>
      <c r="Z556" s="312" t="str">
        <f t="shared" si="214"/>
        <v/>
      </c>
      <c r="AA556" s="311"/>
      <c r="AB556" s="325" t="str">
        <f t="shared" si="215"/>
        <v/>
      </c>
      <c r="AC556" s="324"/>
      <c r="AD556" s="312" t="str">
        <f t="shared" si="234"/>
        <v/>
      </c>
      <c r="AE556" s="311"/>
      <c r="AF556" s="325" t="str">
        <f t="shared" si="235"/>
        <v/>
      </c>
      <c r="AG556" s="311"/>
      <c r="AH556" s="312" t="str">
        <f t="shared" si="236"/>
        <v/>
      </c>
      <c r="AI556" s="311"/>
      <c r="AJ556" s="325" t="str">
        <f t="shared" si="237"/>
        <v/>
      </c>
      <c r="AK556" s="324"/>
      <c r="AL556" s="312" t="str">
        <f t="shared" si="220"/>
        <v/>
      </c>
      <c r="AM556" s="311"/>
      <c r="AN556" s="325" t="str">
        <f t="shared" si="221"/>
        <v/>
      </c>
      <c r="AP556" s="312" t="str">
        <f t="shared" si="222"/>
        <v/>
      </c>
      <c r="AQ556" s="311"/>
      <c r="AR556" s="325" t="str">
        <f t="shared" si="223"/>
        <v/>
      </c>
      <c r="AS556" s="311"/>
      <c r="AT556" s="312" t="str">
        <f t="shared" si="224"/>
        <v/>
      </c>
      <c r="AU556" s="311"/>
      <c r="AV556" s="325" t="str">
        <f t="shared" si="225"/>
        <v/>
      </c>
      <c r="AW556" s="311"/>
      <c r="AX556" s="312" t="str">
        <f t="shared" si="238"/>
        <v/>
      </c>
      <c r="AY556" s="311"/>
      <c r="AZ556" s="325" t="str">
        <f t="shared" si="239"/>
        <v/>
      </c>
      <c r="BA556" s="311"/>
      <c r="BB556" s="312" t="str">
        <f t="shared" si="240"/>
        <v/>
      </c>
      <c r="BC556" s="311"/>
      <c r="BD556" s="325" t="str">
        <f t="shared" si="241"/>
        <v/>
      </c>
      <c r="BE556" s="311"/>
      <c r="BF556" s="312" t="str">
        <f t="shared" si="230"/>
        <v/>
      </c>
      <c r="BG556" s="311"/>
      <c r="BH556" s="325" t="str">
        <f t="shared" si="231"/>
        <v/>
      </c>
      <c r="BJ556" s="312" t="str">
        <f t="shared" si="232"/>
        <v/>
      </c>
      <c r="BK556" s="311"/>
      <c r="BL556" s="325" t="str">
        <f t="shared" si="233"/>
        <v/>
      </c>
      <c r="BM556" s="311"/>
    </row>
    <row r="557" spans="1:65" ht="15.75" customHeight="1">
      <c r="B557" s="365"/>
      <c r="C557" s="23"/>
      <c r="D557" s="22"/>
      <c r="E557" s="101"/>
      <c r="F557" s="101"/>
      <c r="G557" s="101"/>
      <c r="H557" s="101"/>
      <c r="I557" s="101"/>
      <c r="J557" s="101"/>
      <c r="K557" s="101"/>
      <c r="L557" s="102"/>
      <c r="M557" s="207"/>
      <c r="N557" s="207"/>
      <c r="O557" s="111"/>
      <c r="P557" s="207"/>
      <c r="Q557" s="207"/>
      <c r="R557" s="237"/>
      <c r="S557" s="237"/>
      <c r="T557" s="237"/>
      <c r="U557" s="207"/>
      <c r="V557" s="237"/>
      <c r="W557" s="237"/>
      <c r="X557" s="237"/>
      <c r="Y557" s="237"/>
      <c r="Z557" s="139" t="str">
        <f t="shared" si="214"/>
        <v/>
      </c>
      <c r="AA557" s="207"/>
      <c r="AB557" s="297" t="str">
        <f t="shared" si="215"/>
        <v/>
      </c>
      <c r="AC557" s="262"/>
      <c r="AD557" s="139" t="str">
        <f t="shared" si="234"/>
        <v/>
      </c>
      <c r="AE557" s="207"/>
      <c r="AF557" s="297" t="str">
        <f t="shared" si="235"/>
        <v/>
      </c>
      <c r="AG557" s="207"/>
      <c r="AH557" s="139" t="str">
        <f t="shared" si="236"/>
        <v/>
      </c>
      <c r="AI557" s="207"/>
      <c r="AJ557" s="297" t="str">
        <f t="shared" si="237"/>
        <v/>
      </c>
      <c r="AK557" s="262"/>
      <c r="AL557" s="139" t="str">
        <f t="shared" si="220"/>
        <v/>
      </c>
      <c r="AM557" s="207"/>
      <c r="AN557" s="297" t="str">
        <f t="shared" si="221"/>
        <v/>
      </c>
      <c r="AP557" s="139" t="str">
        <f t="shared" si="222"/>
        <v/>
      </c>
      <c r="AQ557" s="207"/>
      <c r="AR557" s="297" t="str">
        <f t="shared" si="223"/>
        <v/>
      </c>
      <c r="AS557" s="207"/>
      <c r="AT557" s="139" t="str">
        <f t="shared" si="224"/>
        <v/>
      </c>
      <c r="AU557" s="207"/>
      <c r="AV557" s="297" t="str">
        <f t="shared" si="225"/>
        <v/>
      </c>
      <c r="AW557" s="207"/>
      <c r="AX557" s="139" t="str">
        <f t="shared" si="238"/>
        <v/>
      </c>
      <c r="AY557" s="207"/>
      <c r="AZ557" s="297" t="str">
        <f t="shared" si="239"/>
        <v/>
      </c>
      <c r="BA557" s="207"/>
      <c r="BB557" s="139" t="str">
        <f t="shared" si="240"/>
        <v/>
      </c>
      <c r="BC557" s="207"/>
      <c r="BD557" s="297" t="str">
        <f t="shared" si="241"/>
        <v/>
      </c>
      <c r="BE557" s="207"/>
      <c r="BF557" s="139" t="str">
        <f t="shared" si="230"/>
        <v/>
      </c>
      <c r="BG557" s="207"/>
      <c r="BH557" s="297" t="str">
        <f t="shared" si="231"/>
        <v/>
      </c>
      <c r="BJ557" s="139" t="str">
        <f t="shared" si="232"/>
        <v/>
      </c>
      <c r="BK557" s="207"/>
      <c r="BL557" s="297" t="str">
        <f t="shared" si="233"/>
        <v/>
      </c>
      <c r="BM557" s="207"/>
    </row>
    <row r="558" spans="1:65" ht="15.75" customHeight="1">
      <c r="B558" s="365"/>
      <c r="C558" s="20" t="s">
        <v>164</v>
      </c>
      <c r="D558" s="103"/>
      <c r="E558" s="103"/>
      <c r="F558" s="103"/>
      <c r="G558" s="103"/>
      <c r="H558" s="103"/>
      <c r="I558" s="103"/>
      <c r="J558" s="103"/>
      <c r="K558" s="101"/>
      <c r="L558" s="102"/>
      <c r="M558" s="207"/>
      <c r="N558" s="207"/>
      <c r="O558" s="123"/>
      <c r="P558" s="207"/>
      <c r="Q558" s="207"/>
      <c r="R558" s="139"/>
      <c r="S558" s="139"/>
      <c r="T558" s="139"/>
      <c r="U558" s="207"/>
      <c r="V558" s="139"/>
      <c r="W558" s="139"/>
      <c r="X558" s="139"/>
      <c r="Y558" s="53"/>
      <c r="Z558" s="139" t="str">
        <f t="shared" si="214"/>
        <v/>
      </c>
      <c r="AA558" s="207"/>
      <c r="AB558" s="297" t="str">
        <f t="shared" si="215"/>
        <v/>
      </c>
      <c r="AC558" s="262"/>
      <c r="AD558" s="139" t="str">
        <f t="shared" si="234"/>
        <v/>
      </c>
      <c r="AE558" s="207"/>
      <c r="AF558" s="297" t="str">
        <f t="shared" si="235"/>
        <v/>
      </c>
      <c r="AG558" s="207"/>
      <c r="AH558" s="139" t="str">
        <f t="shared" si="236"/>
        <v/>
      </c>
      <c r="AI558" s="207"/>
      <c r="AJ558" s="297" t="str">
        <f t="shared" si="237"/>
        <v/>
      </c>
      <c r="AK558" s="262"/>
      <c r="AL558" s="139" t="str">
        <f t="shared" si="220"/>
        <v/>
      </c>
      <c r="AM558" s="207"/>
      <c r="AN558" s="297" t="str">
        <f t="shared" si="221"/>
        <v/>
      </c>
      <c r="AP558" s="139" t="str">
        <f t="shared" si="222"/>
        <v/>
      </c>
      <c r="AQ558" s="207"/>
      <c r="AR558" s="297" t="str">
        <f t="shared" si="223"/>
        <v/>
      </c>
      <c r="AS558" s="207"/>
      <c r="AT558" s="139" t="str">
        <f t="shared" si="224"/>
        <v/>
      </c>
      <c r="AU558" s="207"/>
      <c r="AV558" s="297" t="str">
        <f t="shared" si="225"/>
        <v/>
      </c>
      <c r="AW558" s="207"/>
      <c r="AX558" s="139" t="str">
        <f t="shared" si="238"/>
        <v/>
      </c>
      <c r="AY558" s="207"/>
      <c r="AZ558" s="297" t="str">
        <f t="shared" si="239"/>
        <v/>
      </c>
      <c r="BA558" s="207"/>
      <c r="BB558" s="139" t="str">
        <f t="shared" si="240"/>
        <v/>
      </c>
      <c r="BC558" s="207"/>
      <c r="BD558" s="297" t="str">
        <f t="shared" si="241"/>
        <v/>
      </c>
      <c r="BE558" s="207"/>
      <c r="BF558" s="139" t="str">
        <f t="shared" si="230"/>
        <v/>
      </c>
      <c r="BG558" s="207"/>
      <c r="BH558" s="297" t="str">
        <f t="shared" si="231"/>
        <v/>
      </c>
      <c r="BJ558" s="139" t="str">
        <f t="shared" si="232"/>
        <v/>
      </c>
      <c r="BK558" s="207"/>
      <c r="BL558" s="297" t="str">
        <f t="shared" si="233"/>
        <v/>
      </c>
      <c r="BM558" s="207"/>
    </row>
    <row r="559" spans="1:65" ht="15.75" customHeight="1">
      <c r="B559" s="365"/>
      <c r="C559" s="101"/>
      <c r="D559" s="22"/>
      <c r="E559" s="60"/>
      <c r="F559" s="101"/>
      <c r="G559" s="101"/>
      <c r="H559" s="101"/>
      <c r="I559" s="101"/>
      <c r="J559" s="101"/>
      <c r="K559" s="24"/>
      <c r="L559" s="102"/>
      <c r="M559" s="207"/>
      <c r="N559" s="207"/>
      <c r="O559" s="123"/>
      <c r="P559" s="207"/>
      <c r="Q559" s="207"/>
      <c r="R559" s="139"/>
      <c r="S559" s="139"/>
      <c r="T559" s="139"/>
      <c r="U559" s="207"/>
      <c r="V559" s="139"/>
      <c r="W559" s="139"/>
      <c r="X559" s="139"/>
      <c r="Y559" s="53"/>
      <c r="Z559" s="174" t="str">
        <f t="shared" si="214"/>
        <v/>
      </c>
      <c r="AA559" s="207"/>
      <c r="AB559" s="299" t="str">
        <f t="shared" si="215"/>
        <v/>
      </c>
      <c r="AC559" s="280"/>
      <c r="AD559" s="174" t="str">
        <f t="shared" si="234"/>
        <v/>
      </c>
      <c r="AE559" s="207"/>
      <c r="AF559" s="299" t="str">
        <f t="shared" si="235"/>
        <v/>
      </c>
      <c r="AG559" s="207"/>
      <c r="AH559" s="174" t="str">
        <f t="shared" si="236"/>
        <v/>
      </c>
      <c r="AI559" s="207"/>
      <c r="AJ559" s="299" t="str">
        <f t="shared" si="237"/>
        <v/>
      </c>
      <c r="AK559" s="280"/>
      <c r="AL559" s="139" t="str">
        <f t="shared" si="220"/>
        <v/>
      </c>
      <c r="AM559" s="207"/>
      <c r="AN559" s="297" t="str">
        <f t="shared" si="221"/>
        <v/>
      </c>
      <c r="AO559" s="286"/>
      <c r="AP559" s="139" t="str">
        <f t="shared" si="222"/>
        <v/>
      </c>
      <c r="AQ559" s="207"/>
      <c r="AR559" s="297" t="str">
        <f t="shared" si="223"/>
        <v/>
      </c>
      <c r="AS559" s="207"/>
      <c r="AT559" s="174" t="str">
        <f t="shared" si="224"/>
        <v/>
      </c>
      <c r="AU559" s="207"/>
      <c r="AV559" s="299" t="str">
        <f t="shared" si="225"/>
        <v/>
      </c>
      <c r="AW559" s="207"/>
      <c r="AX559" s="174" t="str">
        <f t="shared" si="238"/>
        <v/>
      </c>
      <c r="AY559" s="207"/>
      <c r="AZ559" s="299" t="str">
        <f t="shared" si="239"/>
        <v/>
      </c>
      <c r="BA559" s="207"/>
      <c r="BB559" s="174" t="str">
        <f t="shared" si="240"/>
        <v/>
      </c>
      <c r="BC559" s="207"/>
      <c r="BD559" s="299" t="str">
        <f t="shared" si="241"/>
        <v/>
      </c>
      <c r="BE559" s="207"/>
      <c r="BF559" s="139" t="str">
        <f t="shared" si="230"/>
        <v/>
      </c>
      <c r="BG559" s="207"/>
      <c r="BH559" s="297" t="str">
        <f t="shared" si="231"/>
        <v/>
      </c>
      <c r="BI559" s="286"/>
      <c r="BJ559" s="139" t="str">
        <f t="shared" si="232"/>
        <v/>
      </c>
      <c r="BK559" s="207"/>
      <c r="BL559" s="297" t="str">
        <f t="shared" si="233"/>
        <v/>
      </c>
      <c r="BM559" s="207"/>
    </row>
    <row r="560" spans="1:65" ht="15.75" customHeight="1">
      <c r="B560" s="364"/>
      <c r="C560" s="21" t="s">
        <v>36</v>
      </c>
      <c r="D560" s="101" t="s">
        <v>184</v>
      </c>
      <c r="E560" s="101"/>
      <c r="F560" s="101"/>
      <c r="G560" s="101"/>
      <c r="H560" s="101"/>
      <c r="I560" s="101"/>
      <c r="J560" s="101"/>
      <c r="K560" s="27"/>
      <c r="L560" s="102"/>
      <c r="M560" s="207"/>
      <c r="N560" s="207"/>
      <c r="O560" s="123"/>
      <c r="P560" s="207"/>
      <c r="Q560" s="207"/>
      <c r="R560" s="139"/>
      <c r="S560" s="139"/>
      <c r="T560" s="139"/>
      <c r="U560" s="207"/>
      <c r="V560" s="139"/>
      <c r="W560" s="139"/>
      <c r="X560" s="139"/>
      <c r="Y560" s="53"/>
      <c r="Z560" s="174" t="str">
        <f t="shared" si="214"/>
        <v/>
      </c>
      <c r="AA560" s="207"/>
      <c r="AB560" s="299" t="str">
        <f t="shared" si="215"/>
        <v/>
      </c>
      <c r="AC560" s="280"/>
      <c r="AD560" s="174" t="str">
        <f t="shared" si="234"/>
        <v/>
      </c>
      <c r="AE560" s="207"/>
      <c r="AF560" s="299" t="str">
        <f t="shared" si="235"/>
        <v/>
      </c>
      <c r="AG560" s="207"/>
      <c r="AH560" s="174" t="str">
        <f t="shared" si="236"/>
        <v/>
      </c>
      <c r="AI560" s="207"/>
      <c r="AJ560" s="299" t="str">
        <f t="shared" si="237"/>
        <v/>
      </c>
      <c r="AK560" s="280"/>
      <c r="AL560" s="139" t="str">
        <f t="shared" si="220"/>
        <v/>
      </c>
      <c r="AM560" s="207"/>
      <c r="AN560" s="297" t="str">
        <f t="shared" si="221"/>
        <v/>
      </c>
      <c r="AO560" s="286"/>
      <c r="AP560" s="139" t="str">
        <f t="shared" si="222"/>
        <v/>
      </c>
      <c r="AQ560" s="207"/>
      <c r="AR560" s="297" t="str">
        <f t="shared" si="223"/>
        <v/>
      </c>
      <c r="AS560" s="207"/>
      <c r="AT560" s="174" t="str">
        <f t="shared" si="224"/>
        <v/>
      </c>
      <c r="AU560" s="207"/>
      <c r="AV560" s="299" t="str">
        <f t="shared" si="225"/>
        <v/>
      </c>
      <c r="AW560" s="207"/>
      <c r="AX560" s="174" t="str">
        <f t="shared" si="238"/>
        <v/>
      </c>
      <c r="AY560" s="207"/>
      <c r="AZ560" s="299" t="str">
        <f t="shared" si="239"/>
        <v/>
      </c>
      <c r="BA560" s="207"/>
      <c r="BB560" s="174" t="str">
        <f t="shared" si="240"/>
        <v/>
      </c>
      <c r="BC560" s="207"/>
      <c r="BD560" s="299" t="str">
        <f t="shared" si="241"/>
        <v/>
      </c>
      <c r="BE560" s="207"/>
      <c r="BF560" s="139" t="str">
        <f t="shared" si="230"/>
        <v/>
      </c>
      <c r="BG560" s="207"/>
      <c r="BH560" s="297" t="str">
        <f t="shared" si="231"/>
        <v/>
      </c>
      <c r="BI560" s="286"/>
      <c r="BJ560" s="139" t="str">
        <f t="shared" si="232"/>
        <v/>
      </c>
      <c r="BK560" s="207"/>
      <c r="BL560" s="297" t="str">
        <f t="shared" si="233"/>
        <v/>
      </c>
      <c r="BM560" s="207"/>
    </row>
    <row r="561" spans="2:65" ht="15.75" customHeight="1">
      <c r="B561" s="364">
        <v>215</v>
      </c>
      <c r="C561" s="107"/>
      <c r="D561" s="22" t="s">
        <v>38</v>
      </c>
      <c r="E561" s="101" t="s">
        <v>201</v>
      </c>
      <c r="F561" s="101"/>
      <c r="G561" s="101"/>
      <c r="H561" s="101"/>
      <c r="I561" s="101"/>
      <c r="J561" s="101"/>
      <c r="K561" s="24"/>
      <c r="L561" s="102" t="s">
        <v>29</v>
      </c>
      <c r="M561" s="207"/>
      <c r="N561" s="139">
        <f>VLOOKUP($B561,'[1]09-10-11'!$A$4:$EA$400,MATCH(N$2, '[1]09-10-11'!$A$4:$EA$4, 0))</f>
        <v>100231</v>
      </c>
      <c r="O561" s="123"/>
      <c r="P561" s="139">
        <f>VLOOKUP($B561,'[1]09-10-11'!$A$4:$EA$400,MATCH(P$2, '[1]09-10-11'!$A$4:$EA$4, 0))</f>
        <v>100231</v>
      </c>
      <c r="Q561" s="139"/>
      <c r="R561" s="139">
        <f>VLOOKUP($B561,'[1]09-10-11'!$A$4:$EA$400,MATCH(R$2, '[1]09-10-11'!$A$4:$EA$4, 0))</f>
        <v>102236</v>
      </c>
      <c r="S561" s="139"/>
      <c r="T561" s="139" t="e">
        <f>VLOOKUP($B561,'[1]09-10-11'!$A$4:$EA$400,MATCH(T$2, '[1]09-10-11'!$A$4:$EA$4, 0))</f>
        <v>#N/A</v>
      </c>
      <c r="U561" s="139"/>
      <c r="V561" s="139">
        <f>VLOOKUP($B561,'[1]09-10-11'!$A$4:$EA$400,MATCH(V$2, '[1]09-10-11'!$A$4:$EA$4, 0))</f>
        <v>107795</v>
      </c>
      <c r="W561" s="139"/>
      <c r="X561" s="139">
        <f>VLOOKUP($B561,'[1]09-10-11'!$A$4:$EA$400,MATCH(X$2, '[1]09-10-11'!$A$4:$EA$4, 0))</f>
        <v>100231</v>
      </c>
      <c r="Y561" s="53"/>
      <c r="Z561" s="174">
        <f t="shared" si="214"/>
        <v>-7564</v>
      </c>
      <c r="AA561" s="174"/>
      <c r="AB561" s="299">
        <f t="shared" si="215"/>
        <v>-7.0170230530173017E-2</v>
      </c>
      <c r="AC561" s="280"/>
      <c r="AD561" s="174">
        <f t="shared" si="234"/>
        <v>0</v>
      </c>
      <c r="AE561" s="174"/>
      <c r="AF561" s="299">
        <f t="shared" si="235"/>
        <v>0</v>
      </c>
      <c r="AG561" s="174"/>
      <c r="AH561" s="174">
        <f t="shared" si="236"/>
        <v>0</v>
      </c>
      <c r="AI561" s="174"/>
      <c r="AJ561" s="299">
        <f t="shared" si="237"/>
        <v>0</v>
      </c>
      <c r="AK561" s="280"/>
      <c r="AL561" s="139">
        <f t="shared" si="220"/>
        <v>-2005</v>
      </c>
      <c r="AM561" s="174"/>
      <c r="AN561" s="297">
        <f t="shared" si="221"/>
        <v>-1.9611487147384477E-2</v>
      </c>
      <c r="AO561" s="286"/>
      <c r="AP561" s="139" t="str">
        <f t="shared" si="222"/>
        <v/>
      </c>
      <c r="AQ561" s="174"/>
      <c r="AR561" s="297" t="e">
        <f t="shared" si="223"/>
        <v>#N/A</v>
      </c>
      <c r="AS561" s="174"/>
      <c r="AT561" s="174" t="str">
        <f t="shared" si="224"/>
        <v/>
      </c>
      <c r="AU561" s="174"/>
      <c r="AV561" s="299" t="e">
        <f t="shared" si="225"/>
        <v>#N/A</v>
      </c>
      <c r="AW561" s="174"/>
      <c r="AX561" s="174">
        <f t="shared" si="238"/>
        <v>7564</v>
      </c>
      <c r="AY561" s="174"/>
      <c r="AZ561" s="299">
        <f t="shared" si="239"/>
        <v>7.5465674292384488E-2</v>
      </c>
      <c r="BA561" s="174"/>
      <c r="BB561" s="174">
        <f t="shared" si="240"/>
        <v>7564</v>
      </c>
      <c r="BC561" s="174"/>
      <c r="BD561" s="299">
        <f t="shared" si="241"/>
        <v>7.5465674292384488E-2</v>
      </c>
      <c r="BE561" s="174"/>
      <c r="BF561" s="139">
        <f t="shared" si="230"/>
        <v>5559</v>
      </c>
      <c r="BG561" s="174"/>
      <c r="BH561" s="297">
        <f t="shared" si="231"/>
        <v>5.4374193043546404E-2</v>
      </c>
      <c r="BI561" s="286"/>
      <c r="BJ561" s="139" t="str">
        <f t="shared" si="232"/>
        <v/>
      </c>
      <c r="BK561" s="174"/>
      <c r="BL561" s="297" t="e">
        <f t="shared" si="233"/>
        <v>#N/A</v>
      </c>
      <c r="BM561" s="174"/>
    </row>
    <row r="562" spans="2:65" ht="15.75" customHeight="1">
      <c r="B562" s="364">
        <v>216</v>
      </c>
      <c r="C562" s="101"/>
      <c r="D562" s="22" t="s">
        <v>13</v>
      </c>
      <c r="E562" s="60" t="s">
        <v>235</v>
      </c>
      <c r="F562" s="101"/>
      <c r="G562" s="101"/>
      <c r="H562" s="101"/>
      <c r="I562" s="101"/>
      <c r="J562" s="101"/>
      <c r="K562" s="24"/>
      <c r="L562" s="102" t="s">
        <v>33</v>
      </c>
      <c r="M562" s="207"/>
      <c r="N562" s="53">
        <f>VLOOKUP($B562,'[1]09-10-11'!$A$4:$EA$400,MATCH(N$2, '[1]09-10-11'!$A$4:$EA$4, 0))</f>
        <v>92700</v>
      </c>
      <c r="O562" s="123"/>
      <c r="P562" s="53">
        <f>VLOOKUP($B562,'[1]09-10-11'!$A$4:$EA$400,MATCH(P$2, '[1]09-10-11'!$A$4:$EA$4, 0))</f>
        <v>100000</v>
      </c>
      <c r="Q562" s="53"/>
      <c r="R562" s="53">
        <f>VLOOKUP($B562,'[1]09-10-11'!$A$4:$EA$400,MATCH(R$2, '[1]09-10-11'!$A$4:$EA$4, 0))</f>
        <v>100000</v>
      </c>
      <c r="S562" s="53"/>
      <c r="T562" s="53" t="e">
        <f>VLOOKUP($B562,'[1]09-10-11'!$A$4:$EA$400,MATCH(T$2, '[1]09-10-11'!$A$4:$EA$4, 0))</f>
        <v>#N/A</v>
      </c>
      <c r="U562" s="53"/>
      <c r="V562" s="53">
        <f>VLOOKUP($B562,'[1]09-10-11'!$A$4:$EA$400,MATCH(V$2, '[1]09-10-11'!$A$4:$EA$4, 0))</f>
        <v>93200</v>
      </c>
      <c r="W562" s="53"/>
      <c r="X562" s="53">
        <f>VLOOKUP($B562,'[1]09-10-11'!$A$4:$EA$400,MATCH(X$2, '[1]09-10-11'!$A$4:$EA$4, 0))</f>
        <v>100000</v>
      </c>
      <c r="Y562" s="53"/>
      <c r="Z562" s="174">
        <f t="shared" si="214"/>
        <v>6800</v>
      </c>
      <c r="AA562" s="284"/>
      <c r="AB562" s="299">
        <f t="shared" si="215"/>
        <v>7.296137339055786E-2</v>
      </c>
      <c r="AC562" s="280"/>
      <c r="AD562" s="174">
        <f t="shared" si="234"/>
        <v>0</v>
      </c>
      <c r="AE562" s="284"/>
      <c r="AF562" s="299">
        <f t="shared" si="235"/>
        <v>0</v>
      </c>
      <c r="AG562" s="284"/>
      <c r="AH562" s="174">
        <f t="shared" si="236"/>
        <v>7300</v>
      </c>
      <c r="AI562" s="284"/>
      <c r="AJ562" s="299">
        <f t="shared" si="237"/>
        <v>7.8748651564185534E-2</v>
      </c>
      <c r="AK562" s="280"/>
      <c r="AL562" s="139">
        <f t="shared" si="220"/>
        <v>0</v>
      </c>
      <c r="AM562" s="284"/>
      <c r="AN562" s="297">
        <f t="shared" si="221"/>
        <v>0</v>
      </c>
      <c r="AO562" s="286"/>
      <c r="AP562" s="139" t="str">
        <f t="shared" si="222"/>
        <v/>
      </c>
      <c r="AQ562" s="284"/>
      <c r="AR562" s="297" t="e">
        <f t="shared" si="223"/>
        <v>#N/A</v>
      </c>
      <c r="AS562" s="284"/>
      <c r="AT562" s="174" t="str">
        <f t="shared" si="224"/>
        <v/>
      </c>
      <c r="AU562" s="284"/>
      <c r="AV562" s="299" t="e">
        <f t="shared" si="225"/>
        <v>#N/A</v>
      </c>
      <c r="AW562" s="284"/>
      <c r="AX562" s="174">
        <f t="shared" si="238"/>
        <v>500</v>
      </c>
      <c r="AY562" s="284"/>
      <c r="AZ562" s="299">
        <f t="shared" si="239"/>
        <v>5.3937432578208266E-3</v>
      </c>
      <c r="BA562" s="284"/>
      <c r="BB562" s="174">
        <f t="shared" si="240"/>
        <v>-6800</v>
      </c>
      <c r="BC562" s="284"/>
      <c r="BD562" s="299">
        <f t="shared" si="241"/>
        <v>-6.7999999999999949E-2</v>
      </c>
      <c r="BE562" s="284"/>
      <c r="BF562" s="139">
        <f t="shared" si="230"/>
        <v>-6800</v>
      </c>
      <c r="BG562" s="284"/>
      <c r="BH562" s="297">
        <f t="shared" si="231"/>
        <v>-6.7999999999999949E-2</v>
      </c>
      <c r="BI562" s="286"/>
      <c r="BJ562" s="139" t="str">
        <f t="shared" si="232"/>
        <v/>
      </c>
      <c r="BK562" s="284"/>
      <c r="BL562" s="297" t="e">
        <f t="shared" si="233"/>
        <v>#N/A</v>
      </c>
      <c r="BM562" s="284"/>
    </row>
    <row r="563" spans="2:65" ht="15.75" customHeight="1">
      <c r="B563" s="364">
        <v>217</v>
      </c>
      <c r="C563" s="101"/>
      <c r="D563" s="22" t="s">
        <v>15</v>
      </c>
      <c r="E563" s="60" t="s">
        <v>216</v>
      </c>
      <c r="F563" s="101"/>
      <c r="G563" s="101"/>
      <c r="H563" s="101"/>
      <c r="I563" s="101"/>
      <c r="J563" s="101"/>
      <c r="K563" s="24"/>
      <c r="L563" s="102" t="s">
        <v>29</v>
      </c>
      <c r="M563" s="207"/>
      <c r="N563" s="139">
        <f>VLOOKUP($B563,'[1]09-10-11'!$A$4:$EA$400,MATCH(N$2, '[1]09-10-11'!$A$4:$EA$4, 0))</f>
        <v>8992</v>
      </c>
      <c r="O563" s="123"/>
      <c r="P563" s="139">
        <f>VLOOKUP($B563,'[1]09-10-11'!$A$4:$EA$400,MATCH(P$2, '[1]09-10-11'!$A$4:$EA$4, 0))</f>
        <v>10565</v>
      </c>
      <c r="Q563" s="139"/>
      <c r="R563" s="139">
        <f>VLOOKUP($B563,'[1]09-10-11'!$A$4:$EA$400,MATCH(R$2, '[1]09-10-11'!$A$4:$EA$4, 0))</f>
        <v>9172</v>
      </c>
      <c r="S563" s="139"/>
      <c r="T563" s="139" t="e">
        <f>VLOOKUP($B563,'[1]09-10-11'!$A$4:$EA$400,MATCH(T$2, '[1]09-10-11'!$A$4:$EA$4, 0))</f>
        <v>#N/A</v>
      </c>
      <c r="U563" s="139"/>
      <c r="V563" s="139">
        <f>VLOOKUP($B563,'[1]09-10-11'!$A$4:$EA$400,MATCH(V$2, '[1]09-10-11'!$A$4:$EA$4, 0))</f>
        <v>9671</v>
      </c>
      <c r="W563" s="139"/>
      <c r="X563" s="139">
        <f>VLOOKUP($B563,'[1]09-10-11'!$A$4:$EA$400,MATCH(X$2, '[1]09-10-11'!$A$4:$EA$4, 0))</f>
        <v>8992</v>
      </c>
      <c r="Y563" s="53"/>
      <c r="Z563" s="174">
        <f t="shared" si="214"/>
        <v>-679</v>
      </c>
      <c r="AA563" s="174"/>
      <c r="AB563" s="299">
        <f t="shared" si="215"/>
        <v>-7.0209905904249803E-2</v>
      </c>
      <c r="AC563" s="280"/>
      <c r="AD563" s="174">
        <f t="shared" si="234"/>
        <v>-1573</v>
      </c>
      <c r="AE563" s="174"/>
      <c r="AF563" s="299">
        <f t="shared" si="235"/>
        <v>-0.14888783719829624</v>
      </c>
      <c r="AG563" s="174"/>
      <c r="AH563" s="174">
        <f t="shared" si="236"/>
        <v>0</v>
      </c>
      <c r="AI563" s="174"/>
      <c r="AJ563" s="299">
        <f t="shared" si="237"/>
        <v>0</v>
      </c>
      <c r="AK563" s="280"/>
      <c r="AL563" s="139">
        <f t="shared" si="220"/>
        <v>-180</v>
      </c>
      <c r="AM563" s="174"/>
      <c r="AN563" s="297">
        <f t="shared" si="221"/>
        <v>-1.962494548626259E-2</v>
      </c>
      <c r="AO563" s="286"/>
      <c r="AP563" s="139" t="str">
        <f t="shared" si="222"/>
        <v/>
      </c>
      <c r="AQ563" s="174"/>
      <c r="AR563" s="297" t="e">
        <f t="shared" si="223"/>
        <v>#N/A</v>
      </c>
      <c r="AS563" s="174"/>
      <c r="AT563" s="174" t="str">
        <f t="shared" si="224"/>
        <v/>
      </c>
      <c r="AU563" s="174"/>
      <c r="AV563" s="299" t="e">
        <f t="shared" si="225"/>
        <v>#N/A</v>
      </c>
      <c r="AW563" s="174"/>
      <c r="AX563" s="174">
        <f t="shared" si="238"/>
        <v>679</v>
      </c>
      <c r="AY563" s="174"/>
      <c r="AZ563" s="299">
        <f t="shared" si="239"/>
        <v>7.5511565836299033E-2</v>
      </c>
      <c r="BA563" s="174"/>
      <c r="BB563" s="174">
        <f t="shared" si="240"/>
        <v>-894</v>
      </c>
      <c r="BC563" s="174"/>
      <c r="BD563" s="299">
        <f t="shared" si="241"/>
        <v>-8.4619025082820598E-2</v>
      </c>
      <c r="BE563" s="174"/>
      <c r="BF563" s="139">
        <f t="shared" si="230"/>
        <v>499</v>
      </c>
      <c r="BG563" s="174"/>
      <c r="BH563" s="297">
        <f t="shared" si="231"/>
        <v>5.4404709986916711E-2</v>
      </c>
      <c r="BI563" s="286"/>
      <c r="BJ563" s="139" t="str">
        <f t="shared" si="232"/>
        <v/>
      </c>
      <c r="BK563" s="174"/>
      <c r="BL563" s="297" t="e">
        <f t="shared" si="233"/>
        <v>#N/A</v>
      </c>
      <c r="BM563" s="174"/>
    </row>
    <row r="564" spans="2:65" ht="15.75" customHeight="1">
      <c r="B564" s="364"/>
      <c r="C564" s="101"/>
      <c r="D564" s="22" t="s">
        <v>14</v>
      </c>
      <c r="E564" s="60" t="s">
        <v>217</v>
      </c>
      <c r="F564" s="101"/>
      <c r="G564" s="101"/>
      <c r="H564" s="101"/>
      <c r="I564" s="101"/>
      <c r="J564" s="101"/>
      <c r="K564" s="24"/>
      <c r="L564" s="102"/>
      <c r="M564" s="207"/>
      <c r="N564" s="207"/>
      <c r="O564" s="142"/>
      <c r="P564" s="207"/>
      <c r="Q564" s="207"/>
      <c r="R564" s="237"/>
      <c r="S564" s="237"/>
      <c r="T564" s="237"/>
      <c r="U564" s="207"/>
      <c r="V564" s="237"/>
      <c r="W564" s="237"/>
      <c r="X564" s="237"/>
      <c r="Y564" s="237"/>
      <c r="Z564" s="174" t="str">
        <f t="shared" si="214"/>
        <v/>
      </c>
      <c r="AA564" s="207"/>
      <c r="AB564" s="299" t="str">
        <f t="shared" si="215"/>
        <v/>
      </c>
      <c r="AC564" s="280"/>
      <c r="AD564" s="174" t="str">
        <f t="shared" si="234"/>
        <v/>
      </c>
      <c r="AE564" s="207"/>
      <c r="AF564" s="299" t="str">
        <f t="shared" si="235"/>
        <v/>
      </c>
      <c r="AG564" s="207"/>
      <c r="AH564" s="174" t="str">
        <f t="shared" si="236"/>
        <v/>
      </c>
      <c r="AI564" s="207"/>
      <c r="AJ564" s="299" t="str">
        <f t="shared" si="237"/>
        <v/>
      </c>
      <c r="AK564" s="280"/>
      <c r="AL564" s="139" t="str">
        <f t="shared" si="220"/>
        <v/>
      </c>
      <c r="AM564" s="207"/>
      <c r="AN564" s="297" t="str">
        <f t="shared" si="221"/>
        <v/>
      </c>
      <c r="AO564" s="286"/>
      <c r="AP564" s="139" t="str">
        <f t="shared" si="222"/>
        <v/>
      </c>
      <c r="AQ564" s="207"/>
      <c r="AR564" s="297" t="str">
        <f t="shared" si="223"/>
        <v/>
      </c>
      <c r="AS564" s="207"/>
      <c r="AT564" s="174" t="str">
        <f t="shared" si="224"/>
        <v/>
      </c>
      <c r="AU564" s="207"/>
      <c r="AV564" s="299" t="str">
        <f t="shared" si="225"/>
        <v/>
      </c>
      <c r="AW564" s="207"/>
      <c r="AX564" s="174" t="str">
        <f t="shared" si="238"/>
        <v/>
      </c>
      <c r="AY564" s="207"/>
      <c r="AZ564" s="299" t="str">
        <f t="shared" si="239"/>
        <v/>
      </c>
      <c r="BA564" s="207"/>
      <c r="BB564" s="174" t="str">
        <f t="shared" si="240"/>
        <v/>
      </c>
      <c r="BC564" s="207"/>
      <c r="BD564" s="299" t="str">
        <f t="shared" si="241"/>
        <v/>
      </c>
      <c r="BE564" s="207"/>
      <c r="BF564" s="139" t="str">
        <f t="shared" si="230"/>
        <v/>
      </c>
      <c r="BG564" s="207"/>
      <c r="BH564" s="297" t="str">
        <f t="shared" si="231"/>
        <v/>
      </c>
      <c r="BI564" s="286"/>
      <c r="BJ564" s="139" t="str">
        <f t="shared" si="232"/>
        <v/>
      </c>
      <c r="BK564" s="207"/>
      <c r="BL564" s="297" t="str">
        <f t="shared" si="233"/>
        <v/>
      </c>
      <c r="BM564" s="207"/>
    </row>
    <row r="565" spans="2:65" ht="15.75" customHeight="1">
      <c r="B565" s="364">
        <v>218</v>
      </c>
      <c r="C565" s="101"/>
      <c r="D565" s="22"/>
      <c r="E565" s="60"/>
      <c r="F565" s="101" t="s">
        <v>183</v>
      </c>
      <c r="G565" s="101"/>
      <c r="H565" s="101"/>
      <c r="I565" s="101"/>
      <c r="J565" s="101"/>
      <c r="K565" s="24"/>
      <c r="L565" s="102" t="s">
        <v>33</v>
      </c>
      <c r="M565" s="207"/>
      <c r="N565" s="141">
        <f>VLOOKUP($B565,'[1]09-10-11'!$A$4:$EA$400,MATCH(N$2, '[1]09-10-11'!$A$4:$EA$4, 0))</f>
        <v>0</v>
      </c>
      <c r="O565" s="123"/>
      <c r="P565" s="141">
        <f>VLOOKUP($B565,'[1]09-10-11'!$A$4:$EA$400,MATCH(P$2, '[1]09-10-11'!$A$4:$EA$4, 0))</f>
        <v>0</v>
      </c>
      <c r="Q565" s="141"/>
      <c r="R565" s="141">
        <f>VLOOKUP($B565,'[1]09-10-11'!$A$4:$EA$400,MATCH(R$2, '[1]09-10-11'!$A$4:$EA$4, 0))</f>
        <v>0</v>
      </c>
      <c r="S565" s="141"/>
      <c r="T565" s="141" t="e">
        <f>VLOOKUP($B565,'[1]09-10-11'!$A$4:$EA$400,MATCH(T$2, '[1]09-10-11'!$A$4:$EA$4, 0))</f>
        <v>#N/A</v>
      </c>
      <c r="U565" s="141"/>
      <c r="V565" s="141">
        <f>VLOOKUP($B565,'[1]09-10-11'!$A$4:$EA$400,MATCH(V$2, '[1]09-10-11'!$A$4:$EA$4, 0))</f>
        <v>0</v>
      </c>
      <c r="W565" s="141"/>
      <c r="X565" s="141">
        <f>VLOOKUP($B565,'[1]09-10-11'!$A$4:$EA$400,MATCH(X$2, '[1]09-10-11'!$A$4:$EA$4, 0))</f>
        <v>0</v>
      </c>
      <c r="Y565" s="53"/>
      <c r="Z565" s="283">
        <f t="shared" si="214"/>
        <v>0</v>
      </c>
      <c r="AA565" s="283"/>
      <c r="AB565" s="300" t="str">
        <f t="shared" si="215"/>
        <v>---</v>
      </c>
      <c r="AC565" s="281"/>
      <c r="AD565" s="283">
        <f t="shared" si="234"/>
        <v>0</v>
      </c>
      <c r="AE565" s="283"/>
      <c r="AF565" s="300" t="str">
        <f t="shared" si="235"/>
        <v>---</v>
      </c>
      <c r="AG565" s="284"/>
      <c r="AH565" s="283">
        <f t="shared" si="236"/>
        <v>0</v>
      </c>
      <c r="AI565" s="283"/>
      <c r="AJ565" s="300" t="str">
        <f t="shared" si="237"/>
        <v>---</v>
      </c>
      <c r="AK565" s="281"/>
      <c r="AL565" s="283">
        <f t="shared" si="220"/>
        <v>0</v>
      </c>
      <c r="AM565" s="283"/>
      <c r="AN565" s="300" t="str">
        <f t="shared" si="221"/>
        <v>---</v>
      </c>
      <c r="AO565" s="286"/>
      <c r="AP565" s="283" t="str">
        <f t="shared" si="222"/>
        <v/>
      </c>
      <c r="AQ565" s="283"/>
      <c r="AR565" s="300" t="e">
        <f t="shared" si="223"/>
        <v>#N/A</v>
      </c>
      <c r="AS565" s="284"/>
      <c r="AT565" s="283" t="str">
        <f t="shared" si="224"/>
        <v/>
      </c>
      <c r="AU565" s="283"/>
      <c r="AV565" s="300" t="e">
        <f t="shared" si="225"/>
        <v>#N/A</v>
      </c>
      <c r="AW565" s="284"/>
      <c r="AX565" s="283">
        <f t="shared" si="238"/>
        <v>0</v>
      </c>
      <c r="AY565" s="283"/>
      <c r="AZ565" s="300" t="str">
        <f t="shared" si="239"/>
        <v>---</v>
      </c>
      <c r="BA565" s="284"/>
      <c r="BB565" s="283">
        <f t="shared" si="240"/>
        <v>0</v>
      </c>
      <c r="BC565" s="283"/>
      <c r="BD565" s="300" t="str">
        <f t="shared" si="241"/>
        <v>---</v>
      </c>
      <c r="BE565" s="284"/>
      <c r="BF565" s="283">
        <f t="shared" si="230"/>
        <v>0</v>
      </c>
      <c r="BG565" s="283"/>
      <c r="BH565" s="300" t="str">
        <f t="shared" si="231"/>
        <v>---</v>
      </c>
      <c r="BI565" s="286"/>
      <c r="BJ565" s="283" t="str">
        <f t="shared" si="232"/>
        <v/>
      </c>
      <c r="BK565" s="283"/>
      <c r="BL565" s="300" t="e">
        <f t="shared" si="233"/>
        <v>#N/A</v>
      </c>
      <c r="BM565" s="284"/>
    </row>
    <row r="566" spans="2:65" ht="15.75" customHeight="1">
      <c r="B566" s="365"/>
      <c r="C566" s="101"/>
      <c r="D566" s="22"/>
      <c r="E566" s="60"/>
      <c r="F566" s="101"/>
      <c r="G566" s="101"/>
      <c r="H566" s="101"/>
      <c r="I566" s="101"/>
      <c r="J566" s="101"/>
      <c r="K566" s="24"/>
      <c r="L566" s="102"/>
      <c r="M566" s="207"/>
      <c r="N566" s="207"/>
      <c r="O566" s="123"/>
      <c r="P566" s="207"/>
      <c r="Q566" s="207"/>
      <c r="R566" s="237"/>
      <c r="S566" s="237"/>
      <c r="T566" s="237"/>
      <c r="U566" s="207"/>
      <c r="V566" s="237"/>
      <c r="W566" s="237"/>
      <c r="X566" s="237"/>
      <c r="Y566" s="237"/>
      <c r="Z566" s="174" t="str">
        <f t="shared" si="214"/>
        <v/>
      </c>
      <c r="AA566" s="207"/>
      <c r="AB566" s="299" t="str">
        <f t="shared" si="215"/>
        <v/>
      </c>
      <c r="AC566" s="280"/>
      <c r="AD566" s="174" t="str">
        <f t="shared" si="234"/>
        <v/>
      </c>
      <c r="AE566" s="207"/>
      <c r="AF566" s="299" t="str">
        <f t="shared" si="235"/>
        <v/>
      </c>
      <c r="AG566" s="207"/>
      <c r="AH566" s="174" t="str">
        <f t="shared" si="236"/>
        <v/>
      </c>
      <c r="AI566" s="207"/>
      <c r="AJ566" s="299" t="str">
        <f t="shared" si="237"/>
        <v/>
      </c>
      <c r="AK566" s="280"/>
      <c r="AL566" s="139" t="str">
        <f t="shared" si="220"/>
        <v/>
      </c>
      <c r="AM566" s="207"/>
      <c r="AN566" s="297" t="str">
        <f t="shared" si="221"/>
        <v/>
      </c>
      <c r="AO566" s="286"/>
      <c r="AP566" s="139" t="str">
        <f t="shared" si="222"/>
        <v/>
      </c>
      <c r="AQ566" s="207"/>
      <c r="AR566" s="297" t="str">
        <f t="shared" si="223"/>
        <v/>
      </c>
      <c r="AS566" s="207"/>
      <c r="AT566" s="174" t="str">
        <f t="shared" si="224"/>
        <v/>
      </c>
      <c r="AU566" s="207"/>
      <c r="AV566" s="299" t="str">
        <f t="shared" si="225"/>
        <v/>
      </c>
      <c r="AW566" s="207"/>
      <c r="AX566" s="174" t="str">
        <f t="shared" si="238"/>
        <v/>
      </c>
      <c r="AY566" s="207"/>
      <c r="AZ566" s="299" t="str">
        <f t="shared" si="239"/>
        <v/>
      </c>
      <c r="BA566" s="207"/>
      <c r="BB566" s="174" t="str">
        <f t="shared" si="240"/>
        <v/>
      </c>
      <c r="BC566" s="207"/>
      <c r="BD566" s="299" t="str">
        <f t="shared" si="241"/>
        <v/>
      </c>
      <c r="BE566" s="207"/>
      <c r="BF566" s="139" t="str">
        <f t="shared" si="230"/>
        <v/>
      </c>
      <c r="BG566" s="207"/>
      <c r="BH566" s="297" t="str">
        <f t="shared" si="231"/>
        <v/>
      </c>
      <c r="BI566" s="286"/>
      <c r="BJ566" s="139" t="str">
        <f t="shared" si="232"/>
        <v/>
      </c>
      <c r="BK566" s="207"/>
      <c r="BL566" s="297" t="str">
        <f t="shared" si="233"/>
        <v/>
      </c>
      <c r="BM566" s="207"/>
    </row>
    <row r="567" spans="2:65" ht="15.75" customHeight="1">
      <c r="B567" s="365"/>
      <c r="C567" s="101"/>
      <c r="D567" s="22"/>
      <c r="E567" s="60"/>
      <c r="F567" s="101"/>
      <c r="G567" s="101"/>
      <c r="H567" s="101"/>
      <c r="I567" s="101" t="s">
        <v>39</v>
      </c>
      <c r="J567" s="101"/>
      <c r="K567" s="24"/>
      <c r="L567" s="102"/>
      <c r="M567" s="207"/>
      <c r="N567" s="139">
        <f>SUM(N561:N565)</f>
        <v>201923</v>
      </c>
      <c r="O567" s="123"/>
      <c r="P567" s="139">
        <f>SUM(P561:P565)</f>
        <v>210796</v>
      </c>
      <c r="Q567" s="139"/>
      <c r="R567" s="139">
        <f>SUM(R561:R565)</f>
        <v>211408</v>
      </c>
      <c r="S567" s="139"/>
      <c r="T567" s="139" t="e">
        <f>SUM(T561:T565)</f>
        <v>#N/A</v>
      </c>
      <c r="U567" s="139"/>
      <c r="V567" s="139">
        <f>SUM(V561:V565)</f>
        <v>210666</v>
      </c>
      <c r="W567" s="139"/>
      <c r="X567" s="139">
        <f>SUM(X561:X565)</f>
        <v>209223</v>
      </c>
      <c r="Y567" s="53"/>
      <c r="Z567" s="139">
        <f t="shared" ref="Z567:Z598" si="242">IF(AND(ISNUMBER($V567),ISNUMBER($X567)),IF((ABS($V567-$X567))&gt;0.49,$X567-$V567,0),"")</f>
        <v>-1443</v>
      </c>
      <c r="AA567" s="139"/>
      <c r="AB567" s="297">
        <f t="shared" ref="AB567:AB598" si="243">IF($V567="","",  IF($X567="","", IF($V567=0,"---",(IF(ISERROR(($X567/$V567)-1),"---",($X567/$V567)-1) ))))</f>
        <v>-6.8497052205861442E-3</v>
      </c>
      <c r="AC567" s="280"/>
      <c r="AD567" s="139">
        <f t="shared" ref="AD567:AD598" si="244">IF(AND(ISNUMBER($P567),ISNUMBER($X567)),IF((ABS($P567-$X567))&gt;0.49,$X567-$P567,0),"")</f>
        <v>-1573</v>
      </c>
      <c r="AE567" s="139"/>
      <c r="AF567" s="297">
        <f t="shared" ref="AF567:AF598" si="245">IF($P567="","",  IF($X567="","", IF($P567=0,"---",(IF(ISERROR(($X567/$P567)-1),"---",($X567/$P567)-1) ))))</f>
        <v>-7.46219093341427E-3</v>
      </c>
      <c r="AG567" s="139"/>
      <c r="AH567" s="139">
        <f t="shared" ref="AH567:AH598" si="246">IF(AND(ISNUMBER($N567),ISNUMBER($X567)),IF((ABS($N567-$X567))&gt;0.49,$X567-$N567,0),"")</f>
        <v>7300</v>
      </c>
      <c r="AI567" s="139"/>
      <c r="AJ567" s="299">
        <f t="shared" ref="AJ567:AJ598" si="247">IF($N567="","",  IF($X567="","", IF($N567=0,"---",(IF(ISERROR(($X567/$N567)-1),"---",($X567/$N567)-1) ))))</f>
        <v>3.6152394724721759E-2</v>
      </c>
      <c r="AK567" s="280"/>
      <c r="AL567" s="139">
        <f t="shared" ref="AL567:AL598" si="248">IF(AND(ISNUMBER($R567),ISNUMBER($X567)),IF((ABS($R567-$X567))&gt;0.49,$X567-$R567,0),"")</f>
        <v>-2185</v>
      </c>
      <c r="AM567" s="139"/>
      <c r="AN567" s="297">
        <f t="shared" ref="AN567:AN598" si="249">IF($R567="","",  IF($X567="","", IF($R567=0,"---",(IF(ISERROR(($X567/$R567)-1),"---",($X567/$R567)-1) ))))</f>
        <v>-1.0335465072277339E-2</v>
      </c>
      <c r="AP567" s="139" t="str">
        <f t="shared" ref="AP567:AP598" si="250">IF(AND(ISNUMBER($T567),ISNUMBER($X567)),IF((ABS($T567-$X567))&gt;0.49,$X567-$T567,0),"")</f>
        <v/>
      </c>
      <c r="AQ567" s="139"/>
      <c r="AR567" s="297" t="e">
        <f t="shared" ref="AR567:AR598" si="251">IF($T567="","",  IF($X567="","", IF($T567=0,"---",(IF(ISERROR(($X567/$T567)-1),"---",($X567/$T567)-1) ))))</f>
        <v>#N/A</v>
      </c>
      <c r="AS567" s="139"/>
      <c r="AT567" s="139" t="str">
        <f t="shared" ref="AT567:AT598" si="252">IF(AND(ISNUMBER($R567),ISNUMBER($T567)),IF((ABS($R567-$T567))&gt;0.49,$T567-$R567,0),"")</f>
        <v/>
      </c>
      <c r="AU567" s="139"/>
      <c r="AV567" s="297" t="e">
        <f t="shared" ref="AV567:AV598" si="253">IF($R567="","",  IF($T567="","", IF($R567=0,"---",(IF(ISERROR(($T567/$R567)-1),"---",($T567/$R567)-1) ))))</f>
        <v>#N/A</v>
      </c>
      <c r="AW567" s="139"/>
      <c r="AX567" s="139">
        <f t="shared" ref="AX567:AX598" si="254">IF(AND(ISNUMBER($N567),ISNUMBER($V567)),IF((ABS($N567-$V567))&gt;0.49,$V567-$N567,0),"")</f>
        <v>8743</v>
      </c>
      <c r="AY567" s="139"/>
      <c r="AZ567" s="297">
        <f t="shared" ref="AZ567:AZ598" si="255">IF($N567="","",  IF($V567="","", IF($N567=0,"---",(IF(ISERROR(($V567/$N567)-1),"---",($V567/$N567)-1) ))))</f>
        <v>4.3298683161403062E-2</v>
      </c>
      <c r="BA567" s="139"/>
      <c r="BB567" s="139">
        <f t="shared" ref="BB567:BB598" si="256">IF(AND(ISNUMBER($P567),ISNUMBER($V567)),IF((ABS($P567-$V567))&gt;0.49,$V567-$P567,0),"")</f>
        <v>-130</v>
      </c>
      <c r="BC567" s="139"/>
      <c r="BD567" s="297">
        <f t="shared" ref="BD567:BD598" si="257">IF($P567="","",  IF($V567="","", IF($P567=0,"---",(IF(ISERROR(($V567/$P567)-1),"---",($V567/$P567)-1) ))))</f>
        <v>-6.1670999449703334E-4</v>
      </c>
      <c r="BE567" s="139"/>
      <c r="BF567" s="139">
        <f t="shared" ref="BF567:BF598" si="258">IF(AND(ISNUMBER($R567),ISNUMBER($V567)),IF((ABS($R567-$V567))&gt;0.49,$V567-$R567,0),"")</f>
        <v>-742</v>
      </c>
      <c r="BG567" s="139"/>
      <c r="BH567" s="297">
        <f t="shared" ref="BH567:BH598" si="259">IF($R567="","",  IF($V567="","", IF($R567=0,"---",(IF(ISERROR(($V567/$R567)-1),"---",($V567/$R567)-1) ))))</f>
        <v>-3.5098009536063124E-3</v>
      </c>
      <c r="BJ567" s="139" t="str">
        <f t="shared" ref="BJ567:BJ598" si="260">IF(AND(ISNUMBER($T567),ISNUMBER($V567)),IF((ABS($T567-$V567))&gt;0.49,$V567-$T567,0),"")</f>
        <v/>
      </c>
      <c r="BK567" s="139"/>
      <c r="BL567" s="297" t="e">
        <f t="shared" ref="BL567:BL598" si="261">IF($T567="","",  IF($V567="","", IF($T567=0,"---",(IF(ISERROR(($V567/$T567)-1),"---",($V567/$T567)-1) ))))</f>
        <v>#N/A</v>
      </c>
      <c r="BM567" s="139"/>
    </row>
    <row r="568" spans="2:65" ht="15.75" customHeight="1">
      <c r="B568" s="365"/>
      <c r="C568" s="101"/>
      <c r="D568" s="22"/>
      <c r="E568" s="60"/>
      <c r="F568" s="101"/>
      <c r="G568" s="101"/>
      <c r="H568" s="101"/>
      <c r="I568" s="101"/>
      <c r="J568" s="101" t="s">
        <v>243</v>
      </c>
      <c r="K568" s="24"/>
      <c r="L568" s="102"/>
      <c r="M568" s="207"/>
      <c r="N568" s="139">
        <f>SUM(N561+N563)</f>
        <v>109223</v>
      </c>
      <c r="O568" s="123"/>
      <c r="P568" s="139">
        <f>SUM(P561+P563)</f>
        <v>110796</v>
      </c>
      <c r="Q568" s="139"/>
      <c r="R568" s="139">
        <f>SUM(R561+R563)</f>
        <v>111408</v>
      </c>
      <c r="S568" s="139"/>
      <c r="T568" s="139" t="e">
        <f>SUM(T561+T563)</f>
        <v>#N/A</v>
      </c>
      <c r="U568" s="139"/>
      <c r="V568" s="139">
        <f>SUM(V561+V563)</f>
        <v>117466</v>
      </c>
      <c r="W568" s="139"/>
      <c r="X568" s="139">
        <f>SUM(X561+X563)</f>
        <v>109223</v>
      </c>
      <c r="Y568" s="53"/>
      <c r="Z568" s="139">
        <f t="shared" si="242"/>
        <v>-8243</v>
      </c>
      <c r="AA568" s="139"/>
      <c r="AB568" s="297">
        <f t="shared" si="243"/>
        <v>-7.0173497011901342E-2</v>
      </c>
      <c r="AC568" s="280"/>
      <c r="AD568" s="139">
        <f t="shared" si="244"/>
        <v>-1573</v>
      </c>
      <c r="AE568" s="139"/>
      <c r="AF568" s="297">
        <f t="shared" si="245"/>
        <v>-1.4197263439113317E-2</v>
      </c>
      <c r="AG568" s="139"/>
      <c r="AH568" s="139">
        <f t="shared" si="246"/>
        <v>0</v>
      </c>
      <c r="AI568" s="139"/>
      <c r="AJ568" s="299">
        <f t="shared" si="247"/>
        <v>0</v>
      </c>
      <c r="AK568" s="280"/>
      <c r="AL568" s="139">
        <f t="shared" si="248"/>
        <v>-2185</v>
      </c>
      <c r="AM568" s="139"/>
      <c r="AN568" s="297">
        <f t="shared" si="249"/>
        <v>-1.9612595145770517E-2</v>
      </c>
      <c r="AP568" s="139" t="str">
        <f t="shared" si="250"/>
        <v/>
      </c>
      <c r="AQ568" s="139"/>
      <c r="AR568" s="297" t="e">
        <f t="shared" si="251"/>
        <v>#N/A</v>
      </c>
      <c r="AS568" s="139"/>
      <c r="AT568" s="139" t="str">
        <f t="shared" si="252"/>
        <v/>
      </c>
      <c r="AU568" s="139"/>
      <c r="AV568" s="297" t="e">
        <f t="shared" si="253"/>
        <v>#N/A</v>
      </c>
      <c r="AW568" s="139"/>
      <c r="AX568" s="139">
        <f t="shared" si="254"/>
        <v>8243</v>
      </c>
      <c r="AY568" s="139"/>
      <c r="AZ568" s="297">
        <f t="shared" si="255"/>
        <v>7.5469452404713255E-2</v>
      </c>
      <c r="BA568" s="139"/>
      <c r="BB568" s="139">
        <f t="shared" si="256"/>
        <v>6670</v>
      </c>
      <c r="BC568" s="139"/>
      <c r="BD568" s="297">
        <f t="shared" si="257"/>
        <v>6.0200729268204523E-2</v>
      </c>
      <c r="BE568" s="139"/>
      <c r="BF568" s="139">
        <f t="shared" si="258"/>
        <v>6058</v>
      </c>
      <c r="BG568" s="139"/>
      <c r="BH568" s="297">
        <f t="shared" si="259"/>
        <v>5.4376705443056172E-2</v>
      </c>
      <c r="BJ568" s="139" t="str">
        <f t="shared" si="260"/>
        <v/>
      </c>
      <c r="BK568" s="139"/>
      <c r="BL568" s="297" t="e">
        <f t="shared" si="261"/>
        <v>#N/A</v>
      </c>
      <c r="BM568" s="139"/>
    </row>
    <row r="569" spans="2:65" ht="15.75" customHeight="1">
      <c r="B569" s="365"/>
      <c r="C569" s="101"/>
      <c r="D569" s="22"/>
      <c r="E569" s="60"/>
      <c r="F569" s="101"/>
      <c r="G569" s="101"/>
      <c r="H569" s="101"/>
      <c r="I569" s="101"/>
      <c r="J569" s="101" t="s">
        <v>244</v>
      </c>
      <c r="K569" s="24"/>
      <c r="L569" s="102"/>
      <c r="M569" s="207"/>
      <c r="N569" s="139">
        <f>SUM(N562+N565)</f>
        <v>92700</v>
      </c>
      <c r="O569" s="123"/>
      <c r="P569" s="139">
        <f>SUM(P562+P565)</f>
        <v>100000</v>
      </c>
      <c r="Q569" s="139"/>
      <c r="R569" s="139">
        <f>SUM(R562+R565)</f>
        <v>100000</v>
      </c>
      <c r="S569" s="139"/>
      <c r="T569" s="139" t="e">
        <f>SUM(T562+T565)</f>
        <v>#N/A</v>
      </c>
      <c r="U569" s="139"/>
      <c r="V569" s="139">
        <f>SUM(V562+V565)</f>
        <v>93200</v>
      </c>
      <c r="W569" s="139"/>
      <c r="X569" s="139">
        <f>SUM(X562+X565)</f>
        <v>100000</v>
      </c>
      <c r="Y569" s="53"/>
      <c r="Z569" s="174">
        <f t="shared" si="242"/>
        <v>6800</v>
      </c>
      <c r="AA569" s="174"/>
      <c r="AB569" s="299">
        <f t="shared" si="243"/>
        <v>7.296137339055786E-2</v>
      </c>
      <c r="AC569" s="280"/>
      <c r="AD569" s="174">
        <f t="shared" si="244"/>
        <v>0</v>
      </c>
      <c r="AE569" s="174"/>
      <c r="AF569" s="299">
        <f t="shared" si="245"/>
        <v>0</v>
      </c>
      <c r="AG569" s="174"/>
      <c r="AH569" s="174">
        <f t="shared" si="246"/>
        <v>7300</v>
      </c>
      <c r="AI569" s="174"/>
      <c r="AJ569" s="299">
        <f t="shared" si="247"/>
        <v>7.8748651564185534E-2</v>
      </c>
      <c r="AK569" s="280"/>
      <c r="AL569" s="139">
        <f t="shared" si="248"/>
        <v>0</v>
      </c>
      <c r="AM569" s="174"/>
      <c r="AN569" s="297">
        <f t="shared" si="249"/>
        <v>0</v>
      </c>
      <c r="AP569" s="139" t="str">
        <f t="shared" si="250"/>
        <v/>
      </c>
      <c r="AQ569" s="174"/>
      <c r="AR569" s="297" t="e">
        <f t="shared" si="251"/>
        <v>#N/A</v>
      </c>
      <c r="AS569" s="174"/>
      <c r="AT569" s="174" t="str">
        <f t="shared" si="252"/>
        <v/>
      </c>
      <c r="AU569" s="174"/>
      <c r="AV569" s="299" t="e">
        <f t="shared" si="253"/>
        <v>#N/A</v>
      </c>
      <c r="AW569" s="174"/>
      <c r="AX569" s="174">
        <f t="shared" si="254"/>
        <v>500</v>
      </c>
      <c r="AY569" s="174"/>
      <c r="AZ569" s="299">
        <f t="shared" si="255"/>
        <v>5.3937432578208266E-3</v>
      </c>
      <c r="BA569" s="174"/>
      <c r="BB569" s="174">
        <f t="shared" si="256"/>
        <v>-6800</v>
      </c>
      <c r="BC569" s="174"/>
      <c r="BD569" s="299">
        <f t="shared" si="257"/>
        <v>-6.7999999999999949E-2</v>
      </c>
      <c r="BE569" s="174"/>
      <c r="BF569" s="139">
        <f t="shared" si="258"/>
        <v>-6800</v>
      </c>
      <c r="BG569" s="174"/>
      <c r="BH569" s="297">
        <f t="shared" si="259"/>
        <v>-6.7999999999999949E-2</v>
      </c>
      <c r="BJ569" s="139" t="str">
        <f t="shared" si="260"/>
        <v/>
      </c>
      <c r="BK569" s="174"/>
      <c r="BL569" s="297" t="e">
        <f t="shared" si="261"/>
        <v>#N/A</v>
      </c>
      <c r="BM569" s="174"/>
    </row>
    <row r="570" spans="2:65" ht="15.75" customHeight="1">
      <c r="B570" s="365"/>
      <c r="C570" s="101"/>
      <c r="D570" s="22"/>
      <c r="E570" s="60"/>
      <c r="F570" s="101"/>
      <c r="G570" s="101"/>
      <c r="H570" s="101"/>
      <c r="I570" s="101"/>
      <c r="J570" s="101"/>
      <c r="K570" s="24"/>
      <c r="L570" s="102"/>
      <c r="M570" s="207"/>
      <c r="N570" s="207"/>
      <c r="O570" s="123"/>
      <c r="P570" s="207"/>
      <c r="Q570" s="207"/>
      <c r="R570" s="237"/>
      <c r="S570" s="237"/>
      <c r="T570" s="237"/>
      <c r="U570" s="207"/>
      <c r="V570" s="237"/>
      <c r="W570" s="237"/>
      <c r="X570" s="237"/>
      <c r="Y570" s="237"/>
      <c r="Z570" s="174" t="str">
        <f t="shared" si="242"/>
        <v/>
      </c>
      <c r="AA570" s="207"/>
      <c r="AB570" s="299" t="str">
        <f t="shared" si="243"/>
        <v/>
      </c>
      <c r="AC570" s="280"/>
      <c r="AD570" s="174" t="str">
        <f t="shared" si="244"/>
        <v/>
      </c>
      <c r="AE570" s="207"/>
      <c r="AF570" s="299" t="str">
        <f t="shared" si="245"/>
        <v/>
      </c>
      <c r="AG570" s="207"/>
      <c r="AH570" s="174" t="str">
        <f t="shared" si="246"/>
        <v/>
      </c>
      <c r="AI570" s="207"/>
      <c r="AJ570" s="299" t="str">
        <f t="shared" si="247"/>
        <v/>
      </c>
      <c r="AK570" s="280"/>
      <c r="AL570" s="139" t="str">
        <f t="shared" si="248"/>
        <v/>
      </c>
      <c r="AM570" s="207"/>
      <c r="AN570" s="297" t="str">
        <f t="shared" si="249"/>
        <v/>
      </c>
      <c r="AP570" s="139" t="str">
        <f t="shared" si="250"/>
        <v/>
      </c>
      <c r="AQ570" s="207"/>
      <c r="AR570" s="297" t="str">
        <f t="shared" si="251"/>
        <v/>
      </c>
      <c r="AS570" s="207"/>
      <c r="AT570" s="174" t="str">
        <f t="shared" si="252"/>
        <v/>
      </c>
      <c r="AU570" s="207"/>
      <c r="AV570" s="299" t="str">
        <f t="shared" si="253"/>
        <v/>
      </c>
      <c r="AW570" s="207"/>
      <c r="AX570" s="174" t="str">
        <f t="shared" si="254"/>
        <v/>
      </c>
      <c r="AY570" s="207"/>
      <c r="AZ570" s="299" t="str">
        <f t="shared" si="255"/>
        <v/>
      </c>
      <c r="BA570" s="207"/>
      <c r="BB570" s="174" t="str">
        <f t="shared" si="256"/>
        <v/>
      </c>
      <c r="BC570" s="207"/>
      <c r="BD570" s="299" t="str">
        <f t="shared" si="257"/>
        <v/>
      </c>
      <c r="BE570" s="207"/>
      <c r="BF570" s="139" t="str">
        <f t="shared" si="258"/>
        <v/>
      </c>
      <c r="BG570" s="207"/>
      <c r="BH570" s="297" t="str">
        <f t="shared" si="259"/>
        <v/>
      </c>
      <c r="BJ570" s="139" t="str">
        <f t="shared" si="260"/>
        <v/>
      </c>
      <c r="BK570" s="207"/>
      <c r="BL570" s="297" t="str">
        <f t="shared" si="261"/>
        <v/>
      </c>
      <c r="BM570" s="207"/>
    </row>
    <row r="571" spans="2:65" ht="15.75" customHeight="1">
      <c r="B571" s="365"/>
      <c r="C571" s="21">
        <v>3</v>
      </c>
      <c r="D571" s="101" t="s">
        <v>6</v>
      </c>
      <c r="E571" s="60"/>
      <c r="F571" s="101"/>
      <c r="G571" s="101"/>
      <c r="H571" s="101"/>
      <c r="I571" s="101"/>
      <c r="J571" s="101"/>
      <c r="K571" s="24"/>
      <c r="L571" s="102"/>
      <c r="M571" s="207"/>
      <c r="N571" s="207"/>
      <c r="O571" s="123"/>
      <c r="P571" s="207"/>
      <c r="Q571" s="207"/>
      <c r="R571" s="237"/>
      <c r="S571" s="237"/>
      <c r="T571" s="237"/>
      <c r="U571" s="207"/>
      <c r="V571" s="237"/>
      <c r="W571" s="237"/>
      <c r="X571" s="237"/>
      <c r="Y571" s="237"/>
      <c r="Z571" s="174" t="str">
        <f t="shared" si="242"/>
        <v/>
      </c>
      <c r="AA571" s="207"/>
      <c r="AB571" s="299" t="str">
        <f t="shared" si="243"/>
        <v/>
      </c>
      <c r="AC571" s="280"/>
      <c r="AD571" s="174" t="str">
        <f t="shared" si="244"/>
        <v/>
      </c>
      <c r="AE571" s="207"/>
      <c r="AF571" s="299" t="str">
        <f t="shared" si="245"/>
        <v/>
      </c>
      <c r="AG571" s="207"/>
      <c r="AH571" s="174" t="str">
        <f t="shared" si="246"/>
        <v/>
      </c>
      <c r="AI571" s="207"/>
      <c r="AJ571" s="299" t="str">
        <f t="shared" si="247"/>
        <v/>
      </c>
      <c r="AK571" s="280"/>
      <c r="AL571" s="139" t="str">
        <f t="shared" si="248"/>
        <v/>
      </c>
      <c r="AM571" s="207"/>
      <c r="AN571" s="297" t="str">
        <f t="shared" si="249"/>
        <v/>
      </c>
      <c r="AP571" s="139" t="str">
        <f t="shared" si="250"/>
        <v/>
      </c>
      <c r="AQ571" s="207"/>
      <c r="AR571" s="297" t="str">
        <f t="shared" si="251"/>
        <v/>
      </c>
      <c r="AS571" s="207"/>
      <c r="AT571" s="174" t="str">
        <f t="shared" si="252"/>
        <v/>
      </c>
      <c r="AU571" s="207"/>
      <c r="AV571" s="299" t="str">
        <f t="shared" si="253"/>
        <v/>
      </c>
      <c r="AW571" s="207"/>
      <c r="AX571" s="174" t="str">
        <f t="shared" si="254"/>
        <v/>
      </c>
      <c r="AY571" s="207"/>
      <c r="AZ571" s="299" t="str">
        <f t="shared" si="255"/>
        <v/>
      </c>
      <c r="BA571" s="207"/>
      <c r="BB571" s="174" t="str">
        <f t="shared" si="256"/>
        <v/>
      </c>
      <c r="BC571" s="207"/>
      <c r="BD571" s="299" t="str">
        <f t="shared" si="257"/>
        <v/>
      </c>
      <c r="BE571" s="207"/>
      <c r="BF571" s="139" t="str">
        <f t="shared" si="258"/>
        <v/>
      </c>
      <c r="BG571" s="207"/>
      <c r="BH571" s="297" t="str">
        <f t="shared" si="259"/>
        <v/>
      </c>
      <c r="BJ571" s="139" t="str">
        <f t="shared" si="260"/>
        <v/>
      </c>
      <c r="BK571" s="207"/>
      <c r="BL571" s="297" t="str">
        <f t="shared" si="261"/>
        <v/>
      </c>
      <c r="BM571" s="207"/>
    </row>
    <row r="572" spans="2:65" ht="15.75" customHeight="1">
      <c r="B572" s="365"/>
      <c r="C572" s="101"/>
      <c r="D572" s="89" t="s">
        <v>225</v>
      </c>
      <c r="E572" s="101" t="s">
        <v>7</v>
      </c>
      <c r="F572" s="101"/>
      <c r="G572" s="101"/>
      <c r="H572" s="101"/>
      <c r="I572" s="101"/>
      <c r="J572" s="101"/>
      <c r="K572" s="27"/>
      <c r="L572" s="102"/>
      <c r="M572" s="207"/>
      <c r="N572" s="207"/>
      <c r="O572" s="123"/>
      <c r="P572" s="207"/>
      <c r="Q572" s="207"/>
      <c r="R572" s="237"/>
      <c r="S572" s="237"/>
      <c r="T572" s="237"/>
      <c r="U572" s="207"/>
      <c r="V572" s="237"/>
      <c r="W572" s="237"/>
      <c r="X572" s="237"/>
      <c r="Y572" s="237"/>
      <c r="Z572" s="174" t="str">
        <f t="shared" si="242"/>
        <v/>
      </c>
      <c r="AA572" s="207"/>
      <c r="AB572" s="299" t="str">
        <f t="shared" si="243"/>
        <v/>
      </c>
      <c r="AC572" s="280"/>
      <c r="AD572" s="174" t="str">
        <f t="shared" si="244"/>
        <v/>
      </c>
      <c r="AE572" s="207"/>
      <c r="AF572" s="299" t="str">
        <f t="shared" si="245"/>
        <v/>
      </c>
      <c r="AG572" s="207"/>
      <c r="AH572" s="174" t="str">
        <f t="shared" si="246"/>
        <v/>
      </c>
      <c r="AI572" s="207"/>
      <c r="AJ572" s="299" t="str">
        <f t="shared" si="247"/>
        <v/>
      </c>
      <c r="AK572" s="280"/>
      <c r="AL572" s="139" t="str">
        <f t="shared" si="248"/>
        <v/>
      </c>
      <c r="AM572" s="207"/>
      <c r="AN572" s="297" t="str">
        <f t="shared" si="249"/>
        <v/>
      </c>
      <c r="AP572" s="139" t="str">
        <f t="shared" si="250"/>
        <v/>
      </c>
      <c r="AQ572" s="207"/>
      <c r="AR572" s="297" t="str">
        <f t="shared" si="251"/>
        <v/>
      </c>
      <c r="AS572" s="207"/>
      <c r="AT572" s="174" t="str">
        <f t="shared" si="252"/>
        <v/>
      </c>
      <c r="AU572" s="207"/>
      <c r="AV572" s="299" t="str">
        <f t="shared" si="253"/>
        <v/>
      </c>
      <c r="AW572" s="207"/>
      <c r="AX572" s="174" t="str">
        <f t="shared" si="254"/>
        <v/>
      </c>
      <c r="AY572" s="207"/>
      <c r="AZ572" s="299" t="str">
        <f t="shared" si="255"/>
        <v/>
      </c>
      <c r="BA572" s="207"/>
      <c r="BB572" s="174" t="str">
        <f t="shared" si="256"/>
        <v/>
      </c>
      <c r="BC572" s="207"/>
      <c r="BD572" s="299" t="str">
        <f t="shared" si="257"/>
        <v/>
      </c>
      <c r="BE572" s="207"/>
      <c r="BF572" s="139" t="str">
        <f t="shared" si="258"/>
        <v/>
      </c>
      <c r="BG572" s="207"/>
      <c r="BH572" s="297" t="str">
        <f t="shared" si="259"/>
        <v/>
      </c>
      <c r="BJ572" s="139" t="str">
        <f t="shared" si="260"/>
        <v/>
      </c>
      <c r="BK572" s="207"/>
      <c r="BL572" s="297" t="str">
        <f t="shared" si="261"/>
        <v/>
      </c>
      <c r="BM572" s="207"/>
    </row>
    <row r="573" spans="2:65" ht="15.75" customHeight="1">
      <c r="B573" s="364">
        <v>219</v>
      </c>
      <c r="C573" s="23"/>
      <c r="D573" s="101"/>
      <c r="E573" s="22" t="s">
        <v>25</v>
      </c>
      <c r="F573" s="101" t="s">
        <v>8</v>
      </c>
      <c r="G573" s="101"/>
      <c r="H573" s="101"/>
      <c r="I573" s="101"/>
      <c r="J573" s="101"/>
      <c r="K573" s="24"/>
      <c r="L573" s="102" t="s">
        <v>29</v>
      </c>
      <c r="M573" s="207"/>
      <c r="N573" s="139">
        <f>VLOOKUP($B573,'[1]09-10-11'!$A$4:$EA$400,MATCH(N$2, '[1]09-10-11'!$A$4:$EA$4, 0))</f>
        <v>65103</v>
      </c>
      <c r="O573" s="123"/>
      <c r="P573" s="139">
        <f>VLOOKUP($B573,'[1]09-10-11'!$A$4:$EA$400,MATCH(P$2, '[1]09-10-11'!$A$4:$EA$4, 0))</f>
        <v>67103</v>
      </c>
      <c r="Q573" s="139"/>
      <c r="R573" s="139">
        <f>VLOOKUP($B573,'[1]09-10-11'!$A$4:$EA$400,MATCH(R$2, '[1]09-10-11'!$A$4:$EA$4, 0))</f>
        <v>65103</v>
      </c>
      <c r="S573" s="139"/>
      <c r="T573" s="139" t="e">
        <f>VLOOKUP($B573,'[1]09-10-11'!$A$4:$EA$400,MATCH(T$2, '[1]09-10-11'!$A$4:$EA$4, 0))</f>
        <v>#N/A</v>
      </c>
      <c r="U573" s="139"/>
      <c r="V573" s="139">
        <f>VLOOKUP($B573,'[1]09-10-11'!$A$4:$EA$400,MATCH(V$2, '[1]09-10-11'!$A$4:$EA$4, 0))</f>
        <v>65103</v>
      </c>
      <c r="W573" s="139"/>
      <c r="X573" s="139">
        <f>VLOOKUP($B573,'[1]09-10-11'!$A$4:$EA$400,MATCH(X$2, '[1]09-10-11'!$A$4:$EA$4, 0))</f>
        <v>67103</v>
      </c>
      <c r="Y573" s="53"/>
      <c r="Z573" s="174">
        <f t="shared" si="242"/>
        <v>2000</v>
      </c>
      <c r="AA573" s="174"/>
      <c r="AB573" s="299">
        <f t="shared" si="243"/>
        <v>3.0720550512265188E-2</v>
      </c>
      <c r="AC573" s="280"/>
      <c r="AD573" s="174">
        <f t="shared" si="244"/>
        <v>0</v>
      </c>
      <c r="AE573" s="174"/>
      <c r="AF573" s="299">
        <f t="shared" si="245"/>
        <v>0</v>
      </c>
      <c r="AG573" s="174"/>
      <c r="AH573" s="174">
        <f t="shared" si="246"/>
        <v>2000</v>
      </c>
      <c r="AI573" s="174"/>
      <c r="AJ573" s="299">
        <f t="shared" si="247"/>
        <v>3.0720550512265188E-2</v>
      </c>
      <c r="AK573" s="280"/>
      <c r="AL573" s="139">
        <f t="shared" si="248"/>
        <v>2000</v>
      </c>
      <c r="AM573" s="174"/>
      <c r="AN573" s="297">
        <f t="shared" si="249"/>
        <v>3.0720550512265188E-2</v>
      </c>
      <c r="AP573" s="139" t="str">
        <f t="shared" si="250"/>
        <v/>
      </c>
      <c r="AQ573" s="174"/>
      <c r="AR573" s="297" t="e">
        <f t="shared" si="251"/>
        <v>#N/A</v>
      </c>
      <c r="AS573" s="174"/>
      <c r="AT573" s="174" t="str">
        <f t="shared" si="252"/>
        <v/>
      </c>
      <c r="AU573" s="174"/>
      <c r="AV573" s="299" t="e">
        <f t="shared" si="253"/>
        <v>#N/A</v>
      </c>
      <c r="AW573" s="174"/>
      <c r="AX573" s="174">
        <f t="shared" si="254"/>
        <v>0</v>
      </c>
      <c r="AY573" s="174"/>
      <c r="AZ573" s="299">
        <f t="shared" si="255"/>
        <v>0</v>
      </c>
      <c r="BA573" s="174"/>
      <c r="BB573" s="174">
        <f t="shared" si="256"/>
        <v>-2000</v>
      </c>
      <c r="BC573" s="174"/>
      <c r="BD573" s="299">
        <f t="shared" si="257"/>
        <v>-2.9804926754392502E-2</v>
      </c>
      <c r="BE573" s="174"/>
      <c r="BF573" s="139">
        <f t="shared" si="258"/>
        <v>0</v>
      </c>
      <c r="BG573" s="174"/>
      <c r="BH573" s="297">
        <f t="shared" si="259"/>
        <v>0</v>
      </c>
      <c r="BJ573" s="139" t="str">
        <f t="shared" si="260"/>
        <v/>
      </c>
      <c r="BK573" s="174"/>
      <c r="BL573" s="297" t="e">
        <f t="shared" si="261"/>
        <v>#N/A</v>
      </c>
      <c r="BM573" s="174"/>
    </row>
    <row r="574" spans="2:65" ht="15.75" customHeight="1">
      <c r="B574" s="364">
        <v>220</v>
      </c>
      <c r="C574" s="23"/>
      <c r="D574" s="101"/>
      <c r="E574" s="22" t="s">
        <v>26</v>
      </c>
      <c r="F574" s="101" t="s">
        <v>9</v>
      </c>
      <c r="G574" s="101"/>
      <c r="H574" s="101"/>
      <c r="I574" s="101"/>
      <c r="J574" s="101"/>
      <c r="K574" s="24"/>
      <c r="L574" s="102" t="s">
        <v>29</v>
      </c>
      <c r="M574" s="207"/>
      <c r="N574" s="141">
        <f>VLOOKUP($B574,'[1]09-10-11'!$A$4:$EA$400,MATCH(N$2, '[1]09-10-11'!$A$4:$EA$4, 0))</f>
        <v>7061</v>
      </c>
      <c r="O574" s="123"/>
      <c r="P574" s="141">
        <f>VLOOKUP($B574,'[1]09-10-11'!$A$4:$EA$400,MATCH(P$2, '[1]09-10-11'!$A$4:$EA$4, 0))</f>
        <v>9061</v>
      </c>
      <c r="Q574" s="141"/>
      <c r="R574" s="141">
        <f>VLOOKUP($B574,'[1]09-10-11'!$A$4:$EA$400,MATCH(R$2, '[1]09-10-11'!$A$4:$EA$4, 0))</f>
        <v>7061</v>
      </c>
      <c r="S574" s="141"/>
      <c r="T574" s="141" t="e">
        <f>VLOOKUP($B574,'[1]09-10-11'!$A$4:$EA$400,MATCH(T$2, '[1]09-10-11'!$A$4:$EA$4, 0))</f>
        <v>#N/A</v>
      </c>
      <c r="U574" s="141"/>
      <c r="V574" s="141">
        <f>VLOOKUP($B574,'[1]09-10-11'!$A$4:$EA$400,MATCH(V$2, '[1]09-10-11'!$A$4:$EA$4, 0))</f>
        <v>7061</v>
      </c>
      <c r="W574" s="141"/>
      <c r="X574" s="141">
        <f>VLOOKUP($B574,'[1]09-10-11'!$A$4:$EA$400,MATCH(X$2, '[1]09-10-11'!$A$4:$EA$4, 0))</f>
        <v>9061</v>
      </c>
      <c r="Y574" s="53"/>
      <c r="Z574" s="283">
        <f t="shared" si="242"/>
        <v>2000</v>
      </c>
      <c r="AA574" s="283"/>
      <c r="AB574" s="300">
        <f t="shared" si="243"/>
        <v>0.28324599915026205</v>
      </c>
      <c r="AC574" s="281"/>
      <c r="AD574" s="283">
        <f t="shared" si="244"/>
        <v>0</v>
      </c>
      <c r="AE574" s="283"/>
      <c r="AF574" s="300">
        <f t="shared" si="245"/>
        <v>0</v>
      </c>
      <c r="AG574" s="284"/>
      <c r="AH574" s="283">
        <f t="shared" si="246"/>
        <v>2000</v>
      </c>
      <c r="AI574" s="283"/>
      <c r="AJ574" s="300">
        <f t="shared" si="247"/>
        <v>0.28324599915026205</v>
      </c>
      <c r="AK574" s="281"/>
      <c r="AL574" s="141">
        <f t="shared" si="248"/>
        <v>2000</v>
      </c>
      <c r="AM574" s="283"/>
      <c r="AN574" s="298">
        <f t="shared" si="249"/>
        <v>0.28324599915026205</v>
      </c>
      <c r="AP574" s="141" t="str">
        <f t="shared" si="250"/>
        <v/>
      </c>
      <c r="AQ574" s="283"/>
      <c r="AR574" s="298" t="e">
        <f t="shared" si="251"/>
        <v>#N/A</v>
      </c>
      <c r="AS574" s="284"/>
      <c r="AT574" s="283" t="str">
        <f t="shared" si="252"/>
        <v/>
      </c>
      <c r="AU574" s="283"/>
      <c r="AV574" s="300" t="e">
        <f t="shared" si="253"/>
        <v>#N/A</v>
      </c>
      <c r="AW574" s="284"/>
      <c r="AX574" s="283">
        <f t="shared" si="254"/>
        <v>0</v>
      </c>
      <c r="AY574" s="283"/>
      <c r="AZ574" s="300">
        <f t="shared" si="255"/>
        <v>0</v>
      </c>
      <c r="BA574" s="284"/>
      <c r="BB574" s="283">
        <f t="shared" si="256"/>
        <v>-2000</v>
      </c>
      <c r="BC574" s="283"/>
      <c r="BD574" s="300">
        <f t="shared" si="257"/>
        <v>-0.2207261891623441</v>
      </c>
      <c r="BE574" s="284"/>
      <c r="BF574" s="141">
        <f t="shared" si="258"/>
        <v>0</v>
      </c>
      <c r="BG574" s="283"/>
      <c r="BH574" s="298">
        <f t="shared" si="259"/>
        <v>0</v>
      </c>
      <c r="BJ574" s="141" t="str">
        <f t="shared" si="260"/>
        <v/>
      </c>
      <c r="BK574" s="283"/>
      <c r="BL574" s="298" t="e">
        <f t="shared" si="261"/>
        <v>#N/A</v>
      </c>
      <c r="BM574" s="284"/>
    </row>
    <row r="575" spans="2:65" ht="15.75" customHeight="1">
      <c r="B575" s="364"/>
      <c r="C575" s="23"/>
      <c r="D575" s="101"/>
      <c r="E575" s="101"/>
      <c r="F575" s="101"/>
      <c r="G575" s="101"/>
      <c r="H575" s="101"/>
      <c r="I575" s="101"/>
      <c r="J575" s="101"/>
      <c r="K575" s="24"/>
      <c r="L575" s="102"/>
      <c r="M575" s="207"/>
      <c r="N575" s="207"/>
      <c r="O575" s="123"/>
      <c r="P575" s="207"/>
      <c r="Q575" s="207"/>
      <c r="R575" s="237"/>
      <c r="S575" s="237"/>
      <c r="T575" s="237"/>
      <c r="U575" s="207"/>
      <c r="V575" s="237"/>
      <c r="W575" s="237"/>
      <c r="X575" s="237"/>
      <c r="Y575" s="237"/>
      <c r="Z575" s="174" t="str">
        <f t="shared" si="242"/>
        <v/>
      </c>
      <c r="AA575" s="207"/>
      <c r="AB575" s="299" t="str">
        <f t="shared" si="243"/>
        <v/>
      </c>
      <c r="AC575" s="280"/>
      <c r="AD575" s="174" t="str">
        <f t="shared" si="244"/>
        <v/>
      </c>
      <c r="AE575" s="207"/>
      <c r="AF575" s="299" t="str">
        <f t="shared" si="245"/>
        <v/>
      </c>
      <c r="AG575" s="207"/>
      <c r="AH575" s="174" t="str">
        <f t="shared" si="246"/>
        <v/>
      </c>
      <c r="AI575" s="207"/>
      <c r="AJ575" s="299" t="str">
        <f t="shared" si="247"/>
        <v/>
      </c>
      <c r="AK575" s="280"/>
      <c r="AL575" s="139" t="str">
        <f t="shared" si="248"/>
        <v/>
      </c>
      <c r="AM575" s="207"/>
      <c r="AN575" s="297" t="str">
        <f t="shared" si="249"/>
        <v/>
      </c>
      <c r="AP575" s="139" t="str">
        <f t="shared" si="250"/>
        <v/>
      </c>
      <c r="AQ575" s="207"/>
      <c r="AR575" s="297" t="str">
        <f t="shared" si="251"/>
        <v/>
      </c>
      <c r="AS575" s="207"/>
      <c r="AT575" s="174" t="str">
        <f t="shared" si="252"/>
        <v/>
      </c>
      <c r="AU575" s="207"/>
      <c r="AV575" s="299" t="str">
        <f t="shared" si="253"/>
        <v/>
      </c>
      <c r="AW575" s="207"/>
      <c r="AX575" s="174" t="str">
        <f t="shared" si="254"/>
        <v/>
      </c>
      <c r="AY575" s="207"/>
      <c r="AZ575" s="299" t="str">
        <f t="shared" si="255"/>
        <v/>
      </c>
      <c r="BA575" s="207"/>
      <c r="BB575" s="174" t="str">
        <f t="shared" si="256"/>
        <v/>
      </c>
      <c r="BC575" s="207"/>
      <c r="BD575" s="299" t="str">
        <f t="shared" si="257"/>
        <v/>
      </c>
      <c r="BE575" s="207"/>
      <c r="BF575" s="139" t="str">
        <f t="shared" si="258"/>
        <v/>
      </c>
      <c r="BG575" s="207"/>
      <c r="BH575" s="297" t="str">
        <f t="shared" si="259"/>
        <v/>
      </c>
      <c r="BJ575" s="139" t="str">
        <f t="shared" si="260"/>
        <v/>
      </c>
      <c r="BK575" s="207"/>
      <c r="BL575" s="297" t="str">
        <f t="shared" si="261"/>
        <v/>
      </c>
      <c r="BM575" s="207"/>
    </row>
    <row r="576" spans="2:65" ht="15.75" customHeight="1">
      <c r="B576" s="364"/>
      <c r="C576" s="23"/>
      <c r="D576" s="101"/>
      <c r="E576" s="101"/>
      <c r="F576" s="101"/>
      <c r="G576" s="101"/>
      <c r="H576" s="101"/>
      <c r="I576" s="101" t="s">
        <v>39</v>
      </c>
      <c r="J576" s="101"/>
      <c r="K576" s="24"/>
      <c r="L576" s="102"/>
      <c r="M576" s="207"/>
      <c r="N576" s="139">
        <f>SUM(N573:N574)</f>
        <v>72164</v>
      </c>
      <c r="O576" s="123"/>
      <c r="P576" s="139">
        <f>SUM(P573:P574)</f>
        <v>76164</v>
      </c>
      <c r="Q576" s="139"/>
      <c r="R576" s="139">
        <f>SUM(R573:R574)</f>
        <v>72164</v>
      </c>
      <c r="S576" s="139"/>
      <c r="T576" s="139" t="e">
        <f>SUM(T573:T574)</f>
        <v>#N/A</v>
      </c>
      <c r="U576" s="139"/>
      <c r="V576" s="139">
        <f>SUM(V573:V574)</f>
        <v>72164</v>
      </c>
      <c r="W576" s="139"/>
      <c r="X576" s="139">
        <f>SUM(X573:X574)</f>
        <v>76164</v>
      </c>
      <c r="Y576" s="53"/>
      <c r="Z576" s="174">
        <f t="shared" si="242"/>
        <v>4000</v>
      </c>
      <c r="AA576" s="174"/>
      <c r="AB576" s="299">
        <f t="shared" si="243"/>
        <v>5.5429299927941988E-2</v>
      </c>
      <c r="AC576" s="280"/>
      <c r="AD576" s="174">
        <f t="shared" si="244"/>
        <v>0</v>
      </c>
      <c r="AE576" s="174"/>
      <c r="AF576" s="299">
        <f t="shared" si="245"/>
        <v>0</v>
      </c>
      <c r="AG576" s="174"/>
      <c r="AH576" s="174">
        <f t="shared" si="246"/>
        <v>4000</v>
      </c>
      <c r="AI576" s="174"/>
      <c r="AJ576" s="299">
        <f t="shared" si="247"/>
        <v>5.5429299927941988E-2</v>
      </c>
      <c r="AK576" s="280"/>
      <c r="AL576" s="139">
        <f t="shared" si="248"/>
        <v>4000</v>
      </c>
      <c r="AM576" s="174"/>
      <c r="AN576" s="297">
        <f t="shared" si="249"/>
        <v>5.5429299927941988E-2</v>
      </c>
      <c r="AP576" s="139" t="str">
        <f t="shared" si="250"/>
        <v/>
      </c>
      <c r="AQ576" s="174"/>
      <c r="AR576" s="297" t="e">
        <f t="shared" si="251"/>
        <v>#N/A</v>
      </c>
      <c r="AS576" s="174"/>
      <c r="AT576" s="174" t="str">
        <f t="shared" si="252"/>
        <v/>
      </c>
      <c r="AU576" s="174"/>
      <c r="AV576" s="299" t="e">
        <f t="shared" si="253"/>
        <v>#N/A</v>
      </c>
      <c r="AW576" s="174"/>
      <c r="AX576" s="174">
        <f t="shared" si="254"/>
        <v>0</v>
      </c>
      <c r="AY576" s="174"/>
      <c r="AZ576" s="299">
        <f t="shared" si="255"/>
        <v>0</v>
      </c>
      <c r="BA576" s="174"/>
      <c r="BB576" s="174">
        <f t="shared" si="256"/>
        <v>-4000</v>
      </c>
      <c r="BC576" s="174"/>
      <c r="BD576" s="299">
        <f t="shared" si="257"/>
        <v>-5.2518250091906915E-2</v>
      </c>
      <c r="BE576" s="174"/>
      <c r="BF576" s="139">
        <f t="shared" si="258"/>
        <v>0</v>
      </c>
      <c r="BG576" s="174"/>
      <c r="BH576" s="297">
        <f t="shared" si="259"/>
        <v>0</v>
      </c>
      <c r="BJ576" s="139" t="str">
        <f t="shared" si="260"/>
        <v/>
      </c>
      <c r="BK576" s="174"/>
      <c r="BL576" s="297" t="e">
        <f t="shared" si="261"/>
        <v>#N/A</v>
      </c>
      <c r="BM576" s="174"/>
    </row>
    <row r="577" spans="2:65" ht="15.75" customHeight="1">
      <c r="B577" s="364"/>
      <c r="C577" s="23"/>
      <c r="D577" s="101"/>
      <c r="E577" s="101"/>
      <c r="F577" s="101"/>
      <c r="G577" s="101"/>
      <c r="H577" s="101"/>
      <c r="I577" s="101"/>
      <c r="J577" s="101"/>
      <c r="K577" s="27"/>
      <c r="L577" s="102"/>
      <c r="M577" s="207"/>
      <c r="N577" s="207"/>
      <c r="O577" s="123"/>
      <c r="P577" s="207"/>
      <c r="Q577" s="207"/>
      <c r="R577" s="237"/>
      <c r="S577" s="237"/>
      <c r="T577" s="237"/>
      <c r="U577" s="207"/>
      <c r="V577" s="237"/>
      <c r="W577" s="237"/>
      <c r="X577" s="237"/>
      <c r="Y577" s="237"/>
      <c r="Z577" s="174" t="str">
        <f t="shared" si="242"/>
        <v/>
      </c>
      <c r="AA577" s="207"/>
      <c r="AB577" s="299" t="str">
        <f t="shared" si="243"/>
        <v/>
      </c>
      <c r="AC577" s="280"/>
      <c r="AD577" s="174" t="str">
        <f t="shared" si="244"/>
        <v/>
      </c>
      <c r="AE577" s="207"/>
      <c r="AF577" s="299" t="str">
        <f t="shared" si="245"/>
        <v/>
      </c>
      <c r="AG577" s="207"/>
      <c r="AH577" s="174" t="str">
        <f t="shared" si="246"/>
        <v/>
      </c>
      <c r="AI577" s="207"/>
      <c r="AJ577" s="299" t="str">
        <f t="shared" si="247"/>
        <v/>
      </c>
      <c r="AK577" s="280"/>
      <c r="AL577" s="139" t="str">
        <f t="shared" si="248"/>
        <v/>
      </c>
      <c r="AM577" s="207"/>
      <c r="AN577" s="297" t="str">
        <f t="shared" si="249"/>
        <v/>
      </c>
      <c r="AP577" s="139" t="str">
        <f t="shared" si="250"/>
        <v/>
      </c>
      <c r="AQ577" s="207"/>
      <c r="AR577" s="297" t="str">
        <f t="shared" si="251"/>
        <v/>
      </c>
      <c r="AS577" s="207"/>
      <c r="AT577" s="174" t="str">
        <f t="shared" si="252"/>
        <v/>
      </c>
      <c r="AU577" s="207"/>
      <c r="AV577" s="299" t="str">
        <f t="shared" si="253"/>
        <v/>
      </c>
      <c r="AW577" s="207"/>
      <c r="AX577" s="174" t="str">
        <f t="shared" si="254"/>
        <v/>
      </c>
      <c r="AY577" s="207"/>
      <c r="AZ577" s="299" t="str">
        <f t="shared" si="255"/>
        <v/>
      </c>
      <c r="BA577" s="207"/>
      <c r="BB577" s="174" t="str">
        <f t="shared" si="256"/>
        <v/>
      </c>
      <c r="BC577" s="207"/>
      <c r="BD577" s="299" t="str">
        <f t="shared" si="257"/>
        <v/>
      </c>
      <c r="BE577" s="207"/>
      <c r="BF577" s="139" t="str">
        <f t="shared" si="258"/>
        <v/>
      </c>
      <c r="BG577" s="207"/>
      <c r="BH577" s="297" t="str">
        <f t="shared" si="259"/>
        <v/>
      </c>
      <c r="BJ577" s="139" t="str">
        <f t="shared" si="260"/>
        <v/>
      </c>
      <c r="BK577" s="207"/>
      <c r="BL577" s="297" t="str">
        <f t="shared" si="261"/>
        <v/>
      </c>
      <c r="BM577" s="207"/>
    </row>
    <row r="578" spans="2:65" ht="15.75" customHeight="1">
      <c r="B578" s="364"/>
      <c r="C578" s="23"/>
      <c r="D578" s="89" t="s">
        <v>222</v>
      </c>
      <c r="E578" s="101" t="s">
        <v>227</v>
      </c>
      <c r="F578" s="101"/>
      <c r="G578" s="101"/>
      <c r="H578" s="101"/>
      <c r="I578" s="101"/>
      <c r="J578" s="101"/>
      <c r="K578" s="27"/>
      <c r="L578" s="102"/>
      <c r="M578" s="207"/>
      <c r="N578" s="207"/>
      <c r="O578" s="123"/>
      <c r="P578" s="207"/>
      <c r="Q578" s="207"/>
      <c r="R578" s="237"/>
      <c r="S578" s="237"/>
      <c r="T578" s="237"/>
      <c r="U578" s="207"/>
      <c r="V578" s="237"/>
      <c r="W578" s="237"/>
      <c r="X578" s="237"/>
      <c r="Y578" s="237"/>
      <c r="Z578" s="174" t="str">
        <f t="shared" si="242"/>
        <v/>
      </c>
      <c r="AA578" s="207"/>
      <c r="AB578" s="299" t="str">
        <f t="shared" si="243"/>
        <v/>
      </c>
      <c r="AC578" s="280"/>
      <c r="AD578" s="174" t="str">
        <f t="shared" si="244"/>
        <v/>
      </c>
      <c r="AE578" s="207"/>
      <c r="AF578" s="299" t="str">
        <f t="shared" si="245"/>
        <v/>
      </c>
      <c r="AG578" s="207"/>
      <c r="AH578" s="174" t="str">
        <f t="shared" si="246"/>
        <v/>
      </c>
      <c r="AI578" s="207"/>
      <c r="AJ578" s="299" t="str">
        <f t="shared" si="247"/>
        <v/>
      </c>
      <c r="AK578" s="280"/>
      <c r="AL578" s="174" t="str">
        <f t="shared" si="248"/>
        <v/>
      </c>
      <c r="AM578" s="207"/>
      <c r="AN578" s="299" t="str">
        <f t="shared" si="249"/>
        <v/>
      </c>
      <c r="AP578" s="139" t="str">
        <f t="shared" si="250"/>
        <v/>
      </c>
      <c r="AQ578" s="207"/>
      <c r="AR578" s="299" t="str">
        <f t="shared" si="251"/>
        <v/>
      </c>
      <c r="AS578" s="207"/>
      <c r="AT578" s="174" t="str">
        <f t="shared" si="252"/>
        <v/>
      </c>
      <c r="AU578" s="207"/>
      <c r="AV578" s="299" t="str">
        <f t="shared" si="253"/>
        <v/>
      </c>
      <c r="AW578" s="207"/>
      <c r="AX578" s="174" t="str">
        <f t="shared" si="254"/>
        <v/>
      </c>
      <c r="AY578" s="207"/>
      <c r="AZ578" s="299" t="str">
        <f t="shared" si="255"/>
        <v/>
      </c>
      <c r="BA578" s="207"/>
      <c r="BB578" s="174" t="str">
        <f t="shared" si="256"/>
        <v/>
      </c>
      <c r="BC578" s="207"/>
      <c r="BD578" s="299" t="str">
        <f t="shared" si="257"/>
        <v/>
      </c>
      <c r="BE578" s="207"/>
      <c r="BF578" s="174" t="str">
        <f t="shared" si="258"/>
        <v/>
      </c>
      <c r="BG578" s="207"/>
      <c r="BH578" s="299" t="str">
        <f t="shared" si="259"/>
        <v/>
      </c>
      <c r="BJ578" s="139" t="str">
        <f t="shared" si="260"/>
        <v/>
      </c>
      <c r="BK578" s="207"/>
      <c r="BL578" s="299" t="str">
        <f t="shared" si="261"/>
        <v/>
      </c>
      <c r="BM578" s="207"/>
    </row>
    <row r="579" spans="2:65" ht="15.75" customHeight="1">
      <c r="B579" s="364">
        <v>222</v>
      </c>
      <c r="C579" s="23"/>
      <c r="E579" s="89" t="s">
        <v>228</v>
      </c>
      <c r="F579" s="101" t="s">
        <v>73</v>
      </c>
      <c r="G579" s="101"/>
      <c r="H579" s="101"/>
      <c r="I579" s="101"/>
      <c r="J579" s="101"/>
      <c r="K579" s="24"/>
      <c r="L579" s="102" t="s">
        <v>29</v>
      </c>
      <c r="M579" s="207"/>
      <c r="N579" s="139">
        <f>VLOOKUP($B579,'[1]09-10-11'!$A$4:$EA$400,MATCH(N$2, '[1]09-10-11'!$A$4:$EA$4, 0))</f>
        <v>7775</v>
      </c>
      <c r="O579" s="111"/>
      <c r="P579" s="139">
        <f>VLOOKUP($B579,'[1]09-10-11'!$A$4:$EA$400,MATCH(P$2, '[1]09-10-11'!$A$4:$EA$4, 0))</f>
        <v>0</v>
      </c>
      <c r="Q579" s="139"/>
      <c r="R579" s="139">
        <f>VLOOKUP($B579,'[1]09-10-11'!$A$4:$EA$400,MATCH(R$2, '[1]09-10-11'!$A$4:$EA$4, 0))</f>
        <v>0</v>
      </c>
      <c r="S579" s="139"/>
      <c r="T579" s="139" t="e">
        <f>VLOOKUP($B579,'[1]09-10-11'!$A$4:$EA$400,MATCH(T$2, '[1]09-10-11'!$A$4:$EA$4, 0))</f>
        <v>#N/A</v>
      </c>
      <c r="U579" s="139"/>
      <c r="V579" s="139">
        <f>VLOOKUP($B579,'[1]09-10-11'!$A$4:$EA$400,MATCH(V$2, '[1]09-10-11'!$A$4:$EA$4, 0))</f>
        <v>0</v>
      </c>
      <c r="W579" s="139"/>
      <c r="X579" s="139">
        <f>VLOOKUP($B579,'[1]09-10-11'!$A$4:$EA$400,MATCH(X$2, '[1]09-10-11'!$A$4:$EA$4, 0))</f>
        <v>0</v>
      </c>
      <c r="Y579" s="53"/>
      <c r="Z579" s="174">
        <f t="shared" si="242"/>
        <v>0</v>
      </c>
      <c r="AA579" s="174"/>
      <c r="AB579" s="299" t="str">
        <f t="shared" si="243"/>
        <v>---</v>
      </c>
      <c r="AC579" s="280"/>
      <c r="AD579" s="174">
        <f t="shared" si="244"/>
        <v>0</v>
      </c>
      <c r="AE579" s="174"/>
      <c r="AF579" s="299" t="str">
        <f t="shared" si="245"/>
        <v>---</v>
      </c>
      <c r="AG579" s="174"/>
      <c r="AH579" s="174">
        <f t="shared" si="246"/>
        <v>-7775</v>
      </c>
      <c r="AI579" s="174"/>
      <c r="AJ579" s="299">
        <f t="shared" si="247"/>
        <v>-1</v>
      </c>
      <c r="AK579" s="280"/>
      <c r="AL579" s="174">
        <f t="shared" si="248"/>
        <v>0</v>
      </c>
      <c r="AM579" s="174"/>
      <c r="AN579" s="299" t="str">
        <f t="shared" si="249"/>
        <v>---</v>
      </c>
      <c r="AP579" s="139" t="str">
        <f t="shared" si="250"/>
        <v/>
      </c>
      <c r="AQ579" s="174"/>
      <c r="AR579" s="299" t="e">
        <f t="shared" si="251"/>
        <v>#N/A</v>
      </c>
      <c r="AS579" s="174"/>
      <c r="AT579" s="174" t="str">
        <f t="shared" si="252"/>
        <v/>
      </c>
      <c r="AU579" s="174"/>
      <c r="AV579" s="299" t="e">
        <f t="shared" si="253"/>
        <v>#N/A</v>
      </c>
      <c r="AW579" s="174"/>
      <c r="AX579" s="174">
        <f t="shared" si="254"/>
        <v>-7775</v>
      </c>
      <c r="AY579" s="174"/>
      <c r="AZ579" s="299">
        <f t="shared" si="255"/>
        <v>-1</v>
      </c>
      <c r="BA579" s="174"/>
      <c r="BB579" s="174">
        <f t="shared" si="256"/>
        <v>0</v>
      </c>
      <c r="BC579" s="174"/>
      <c r="BD579" s="299" t="str">
        <f t="shared" si="257"/>
        <v>---</v>
      </c>
      <c r="BE579" s="174"/>
      <c r="BF579" s="174">
        <f t="shared" si="258"/>
        <v>0</v>
      </c>
      <c r="BG579" s="174"/>
      <c r="BH579" s="299" t="str">
        <f t="shared" si="259"/>
        <v>---</v>
      </c>
      <c r="BJ579" s="139" t="str">
        <f t="shared" si="260"/>
        <v/>
      </c>
      <c r="BK579" s="174"/>
      <c r="BL579" s="299" t="e">
        <f t="shared" si="261"/>
        <v>#N/A</v>
      </c>
      <c r="BM579" s="174"/>
    </row>
    <row r="580" spans="2:65" ht="15.75" customHeight="1">
      <c r="B580" s="364">
        <v>222.02</v>
      </c>
      <c r="C580" s="23"/>
      <c r="E580" s="89" t="s">
        <v>229</v>
      </c>
      <c r="F580" s="101" t="s">
        <v>364</v>
      </c>
      <c r="G580" s="101"/>
      <c r="H580" s="101"/>
      <c r="I580" s="101"/>
      <c r="J580" s="101"/>
      <c r="K580" s="24"/>
      <c r="L580" s="102" t="s">
        <v>29</v>
      </c>
      <c r="M580" s="207"/>
      <c r="N580" s="141">
        <f>VLOOKUP($B580,'[1]09-10-11'!$A$4:$EA$400,MATCH(N$2, '[1]09-10-11'!$A$4:$EA$4, 0))</f>
        <v>60000</v>
      </c>
      <c r="O580" s="111"/>
      <c r="P580" s="141">
        <f>VLOOKUP($B580,'[1]09-10-11'!$A$4:$EA$400,MATCH(P$2, '[1]09-10-11'!$A$4:$EA$4, 0))</f>
        <v>200000</v>
      </c>
      <c r="Q580" s="139"/>
      <c r="R580" s="141">
        <f>VLOOKUP($B580,'[1]09-10-11'!$A$4:$EA$400,MATCH(R$2, '[1]09-10-11'!$A$4:$EA$4, 0))</f>
        <v>0</v>
      </c>
      <c r="S580" s="139"/>
      <c r="T580" s="141" t="e">
        <f>VLOOKUP($B580,'[1]09-10-11'!$A$4:$EA$400,MATCH(T$2, '[1]09-10-11'!$A$4:$EA$4, 0))</f>
        <v>#N/A</v>
      </c>
      <c r="U580" s="139"/>
      <c r="V580" s="141">
        <f>VLOOKUP($B580,'[1]09-10-11'!$A$4:$EA$400,MATCH(V$2, '[1]09-10-11'!$A$4:$EA$4, 0))</f>
        <v>0</v>
      </c>
      <c r="W580" s="139"/>
      <c r="X580" s="141">
        <f>VLOOKUP($B580,'[1]09-10-11'!$A$4:$EA$400,MATCH(X$2, '[1]09-10-11'!$A$4:$EA$4, 0))</f>
        <v>250000</v>
      </c>
      <c r="Y580" s="53"/>
      <c r="Z580" s="283">
        <f t="shared" si="242"/>
        <v>250000</v>
      </c>
      <c r="AA580" s="174"/>
      <c r="AB580" s="300" t="str">
        <f t="shared" si="243"/>
        <v>---</v>
      </c>
      <c r="AC580" s="281"/>
      <c r="AD580" s="283">
        <f t="shared" si="244"/>
        <v>50000</v>
      </c>
      <c r="AE580" s="174"/>
      <c r="AF580" s="300">
        <f t="shared" si="245"/>
        <v>0.25</v>
      </c>
      <c r="AG580" s="174"/>
      <c r="AH580" s="283">
        <f t="shared" si="246"/>
        <v>190000</v>
      </c>
      <c r="AI580" s="174"/>
      <c r="AJ580" s="300">
        <f t="shared" si="247"/>
        <v>3.166666666666667</v>
      </c>
      <c r="AK580" s="280"/>
      <c r="AL580" s="283">
        <f t="shared" si="248"/>
        <v>250000</v>
      </c>
      <c r="AM580" s="174"/>
      <c r="AN580" s="300" t="str">
        <f t="shared" si="249"/>
        <v>---</v>
      </c>
      <c r="AP580" s="141" t="str">
        <f t="shared" si="250"/>
        <v/>
      </c>
      <c r="AQ580" s="174"/>
      <c r="AR580" s="300" t="e">
        <f t="shared" si="251"/>
        <v>#N/A</v>
      </c>
      <c r="AS580" s="174"/>
      <c r="AT580" s="283" t="str">
        <f t="shared" si="252"/>
        <v/>
      </c>
      <c r="AU580" s="174"/>
      <c r="AV580" s="300" t="e">
        <f t="shared" si="253"/>
        <v>#N/A</v>
      </c>
      <c r="AW580" s="174"/>
      <c r="AX580" s="283">
        <f t="shared" si="254"/>
        <v>-60000</v>
      </c>
      <c r="AY580" s="174"/>
      <c r="AZ580" s="300">
        <f t="shared" si="255"/>
        <v>-1</v>
      </c>
      <c r="BA580" s="174"/>
      <c r="BB580" s="283">
        <f t="shared" si="256"/>
        <v>-200000</v>
      </c>
      <c r="BC580" s="174"/>
      <c r="BD580" s="300">
        <f t="shared" si="257"/>
        <v>-1</v>
      </c>
      <c r="BE580" s="174"/>
      <c r="BF580" s="283">
        <f t="shared" si="258"/>
        <v>0</v>
      </c>
      <c r="BG580" s="174"/>
      <c r="BH580" s="300" t="str">
        <f t="shared" si="259"/>
        <v>---</v>
      </c>
      <c r="BJ580" s="141" t="str">
        <f t="shared" si="260"/>
        <v/>
      </c>
      <c r="BK580" s="174"/>
      <c r="BL580" s="300" t="e">
        <f t="shared" si="261"/>
        <v>#N/A</v>
      </c>
      <c r="BM580" s="174"/>
    </row>
    <row r="581" spans="2:65" ht="15.75" customHeight="1">
      <c r="B581" s="364"/>
      <c r="C581" s="23"/>
      <c r="E581" s="89"/>
      <c r="F581" s="101"/>
      <c r="G581" s="101"/>
      <c r="H581" s="101"/>
      <c r="I581" s="101"/>
      <c r="J581" s="101"/>
      <c r="K581" s="24"/>
      <c r="L581" s="102"/>
      <c r="M581" s="207"/>
      <c r="N581" s="207"/>
      <c r="O581" s="111"/>
      <c r="P581" s="237"/>
      <c r="Q581" s="237"/>
      <c r="R581" s="237"/>
      <c r="S581" s="237"/>
      <c r="T581" s="237"/>
      <c r="U581" s="237"/>
      <c r="V581" s="237"/>
      <c r="W581" s="237"/>
      <c r="X581" s="237"/>
      <c r="Y581" s="237"/>
      <c r="Z581" s="174" t="str">
        <f t="shared" si="242"/>
        <v/>
      </c>
      <c r="AA581" s="237"/>
      <c r="AB581" s="299" t="str">
        <f t="shared" si="243"/>
        <v/>
      </c>
      <c r="AC581" s="280"/>
      <c r="AD581" s="174" t="str">
        <f t="shared" si="244"/>
        <v/>
      </c>
      <c r="AE581" s="237"/>
      <c r="AF581" s="299" t="str">
        <f t="shared" si="245"/>
        <v/>
      </c>
      <c r="AG581" s="237"/>
      <c r="AH581" s="174" t="str">
        <f t="shared" si="246"/>
        <v/>
      </c>
      <c r="AI581" s="237"/>
      <c r="AJ581" s="299" t="str">
        <f t="shared" si="247"/>
        <v/>
      </c>
      <c r="AK581" s="280"/>
      <c r="AL581" s="139" t="str">
        <f t="shared" si="248"/>
        <v/>
      </c>
      <c r="AM581" s="237"/>
      <c r="AN581" s="297" t="str">
        <f t="shared" si="249"/>
        <v/>
      </c>
      <c r="AP581" s="139" t="str">
        <f t="shared" si="250"/>
        <v/>
      </c>
      <c r="AQ581" s="237"/>
      <c r="AR581" s="297" t="str">
        <f t="shared" si="251"/>
        <v/>
      </c>
      <c r="AS581" s="237"/>
      <c r="AT581" s="174" t="str">
        <f t="shared" si="252"/>
        <v/>
      </c>
      <c r="AU581" s="237"/>
      <c r="AV581" s="299" t="str">
        <f t="shared" si="253"/>
        <v/>
      </c>
      <c r="AW581" s="237"/>
      <c r="AX581" s="174" t="str">
        <f t="shared" si="254"/>
        <v/>
      </c>
      <c r="AY581" s="237"/>
      <c r="AZ581" s="299" t="str">
        <f t="shared" si="255"/>
        <v/>
      </c>
      <c r="BA581" s="237"/>
      <c r="BB581" s="174" t="str">
        <f t="shared" si="256"/>
        <v/>
      </c>
      <c r="BC581" s="237"/>
      <c r="BD581" s="299" t="str">
        <f t="shared" si="257"/>
        <v/>
      </c>
      <c r="BE581" s="237"/>
      <c r="BF581" s="139" t="str">
        <f t="shared" si="258"/>
        <v/>
      </c>
      <c r="BG581" s="237"/>
      <c r="BH581" s="297" t="str">
        <f t="shared" si="259"/>
        <v/>
      </c>
      <c r="BJ581" s="139" t="str">
        <f t="shared" si="260"/>
        <v/>
      </c>
      <c r="BK581" s="237"/>
      <c r="BL581" s="297" t="str">
        <f t="shared" si="261"/>
        <v/>
      </c>
      <c r="BM581" s="237"/>
    </row>
    <row r="582" spans="2:65" ht="15.75" customHeight="1">
      <c r="B582" s="364"/>
      <c r="C582" s="23"/>
      <c r="E582" s="89"/>
      <c r="F582" s="101"/>
      <c r="G582" s="101"/>
      <c r="H582" s="101"/>
      <c r="I582" s="101" t="s">
        <v>39</v>
      </c>
      <c r="J582" s="101"/>
      <c r="K582" s="24"/>
      <c r="L582" s="102"/>
      <c r="M582" s="207"/>
      <c r="N582" s="139">
        <f>SUM(N579:N580)</f>
        <v>67775</v>
      </c>
      <c r="O582" s="111"/>
      <c r="P582" s="139">
        <f>SUM(P579:P580)</f>
        <v>200000</v>
      </c>
      <c r="Q582" s="139"/>
      <c r="R582" s="139">
        <f>SUM(R579:R580)</f>
        <v>0</v>
      </c>
      <c r="S582" s="139"/>
      <c r="T582" s="139" t="e">
        <f>SUM(T579:T580)</f>
        <v>#N/A</v>
      </c>
      <c r="U582" s="139"/>
      <c r="V582" s="139">
        <f>SUM(V579:V580)</f>
        <v>0</v>
      </c>
      <c r="W582" s="139"/>
      <c r="X582" s="139">
        <f>SUM(X579:X580)</f>
        <v>250000</v>
      </c>
      <c r="Y582" s="53"/>
      <c r="Z582" s="174">
        <f t="shared" si="242"/>
        <v>250000</v>
      </c>
      <c r="AA582" s="174"/>
      <c r="AB582" s="299" t="str">
        <f t="shared" si="243"/>
        <v>---</v>
      </c>
      <c r="AC582" s="280"/>
      <c r="AD582" s="174">
        <f t="shared" si="244"/>
        <v>50000</v>
      </c>
      <c r="AE582" s="174"/>
      <c r="AF582" s="299">
        <f t="shared" si="245"/>
        <v>0.25</v>
      </c>
      <c r="AG582" s="174"/>
      <c r="AH582" s="174">
        <f t="shared" si="246"/>
        <v>182225</v>
      </c>
      <c r="AI582" s="174"/>
      <c r="AJ582" s="299">
        <f t="shared" si="247"/>
        <v>2.6886757654002214</v>
      </c>
      <c r="AK582" s="280"/>
      <c r="AL582" s="139">
        <f t="shared" si="248"/>
        <v>250000</v>
      </c>
      <c r="AM582" s="174"/>
      <c r="AN582" s="297" t="str">
        <f t="shared" si="249"/>
        <v>---</v>
      </c>
      <c r="AP582" s="139" t="str">
        <f t="shared" si="250"/>
        <v/>
      </c>
      <c r="AQ582" s="174"/>
      <c r="AR582" s="297" t="e">
        <f t="shared" si="251"/>
        <v>#N/A</v>
      </c>
      <c r="AS582" s="174"/>
      <c r="AT582" s="174" t="str">
        <f t="shared" si="252"/>
        <v/>
      </c>
      <c r="AU582" s="174"/>
      <c r="AV582" s="299" t="e">
        <f t="shared" si="253"/>
        <v>#N/A</v>
      </c>
      <c r="AW582" s="174"/>
      <c r="AX582" s="174">
        <f t="shared" si="254"/>
        <v>-67775</v>
      </c>
      <c r="AY582" s="174"/>
      <c r="AZ582" s="299">
        <f t="shared" si="255"/>
        <v>-1</v>
      </c>
      <c r="BA582" s="174"/>
      <c r="BB582" s="174">
        <f t="shared" si="256"/>
        <v>-200000</v>
      </c>
      <c r="BC582" s="174"/>
      <c r="BD582" s="299">
        <f t="shared" si="257"/>
        <v>-1</v>
      </c>
      <c r="BE582" s="174"/>
      <c r="BF582" s="139">
        <f t="shared" si="258"/>
        <v>0</v>
      </c>
      <c r="BG582" s="174"/>
      <c r="BH582" s="297" t="str">
        <f t="shared" si="259"/>
        <v>---</v>
      </c>
      <c r="BJ582" s="139" t="str">
        <f t="shared" si="260"/>
        <v/>
      </c>
      <c r="BK582" s="174"/>
      <c r="BL582" s="297" t="e">
        <f t="shared" si="261"/>
        <v>#N/A</v>
      </c>
      <c r="BM582" s="174"/>
    </row>
    <row r="583" spans="2:65" ht="15.75" customHeight="1">
      <c r="B583" s="364"/>
      <c r="C583" s="23"/>
      <c r="E583" s="89"/>
      <c r="F583" s="101"/>
      <c r="G583" s="101"/>
      <c r="H583" s="101"/>
      <c r="I583" s="101"/>
      <c r="J583" s="101"/>
      <c r="K583" s="24"/>
      <c r="L583" s="102"/>
      <c r="M583" s="207"/>
      <c r="N583" s="207"/>
      <c r="O583" s="111"/>
      <c r="P583" s="237"/>
      <c r="Q583" s="237"/>
      <c r="R583" s="237"/>
      <c r="S583" s="237"/>
      <c r="T583" s="237"/>
      <c r="U583" s="237"/>
      <c r="V583" s="237"/>
      <c r="W583" s="237"/>
      <c r="X583" s="237"/>
      <c r="Y583" s="237"/>
      <c r="Z583" s="174" t="str">
        <f t="shared" si="242"/>
        <v/>
      </c>
      <c r="AA583" s="237"/>
      <c r="AB583" s="299" t="str">
        <f t="shared" si="243"/>
        <v/>
      </c>
      <c r="AC583" s="280"/>
      <c r="AD583" s="174" t="str">
        <f t="shared" si="244"/>
        <v/>
      </c>
      <c r="AE583" s="237"/>
      <c r="AF583" s="299" t="str">
        <f t="shared" si="245"/>
        <v/>
      </c>
      <c r="AG583" s="237"/>
      <c r="AH583" s="174" t="str">
        <f t="shared" si="246"/>
        <v/>
      </c>
      <c r="AI583" s="237"/>
      <c r="AJ583" s="299" t="str">
        <f t="shared" si="247"/>
        <v/>
      </c>
      <c r="AK583" s="280"/>
      <c r="AL583" s="139" t="str">
        <f t="shared" si="248"/>
        <v/>
      </c>
      <c r="AM583" s="237"/>
      <c r="AN583" s="297" t="str">
        <f t="shared" si="249"/>
        <v/>
      </c>
      <c r="AP583" s="139" t="str">
        <f t="shared" si="250"/>
        <v/>
      </c>
      <c r="AQ583" s="237"/>
      <c r="AR583" s="297" t="str">
        <f t="shared" si="251"/>
        <v/>
      </c>
      <c r="AS583" s="237"/>
      <c r="AT583" s="174" t="str">
        <f t="shared" si="252"/>
        <v/>
      </c>
      <c r="AU583" s="237"/>
      <c r="AV583" s="299" t="str">
        <f t="shared" si="253"/>
        <v/>
      </c>
      <c r="AW583" s="237"/>
      <c r="AX583" s="174" t="str">
        <f t="shared" si="254"/>
        <v/>
      </c>
      <c r="AY583" s="237"/>
      <c r="AZ583" s="299" t="str">
        <f t="shared" si="255"/>
        <v/>
      </c>
      <c r="BA583" s="237"/>
      <c r="BB583" s="174" t="str">
        <f t="shared" si="256"/>
        <v/>
      </c>
      <c r="BC583" s="237"/>
      <c r="BD583" s="299" t="str">
        <f t="shared" si="257"/>
        <v/>
      </c>
      <c r="BE583" s="237"/>
      <c r="BF583" s="139" t="str">
        <f t="shared" si="258"/>
        <v/>
      </c>
      <c r="BG583" s="237"/>
      <c r="BH583" s="297" t="str">
        <f t="shared" si="259"/>
        <v/>
      </c>
      <c r="BJ583" s="139" t="str">
        <f t="shared" si="260"/>
        <v/>
      </c>
      <c r="BK583" s="237"/>
      <c r="BL583" s="297" t="str">
        <f t="shared" si="261"/>
        <v/>
      </c>
      <c r="BM583" s="237"/>
    </row>
    <row r="584" spans="2:65" ht="15.6" customHeight="1">
      <c r="B584" s="364"/>
      <c r="C584" s="23"/>
      <c r="D584" s="89" t="s">
        <v>223</v>
      </c>
      <c r="E584" s="101" t="s">
        <v>220</v>
      </c>
      <c r="F584" s="101"/>
      <c r="G584" s="101"/>
      <c r="H584" s="101"/>
      <c r="I584" s="101"/>
      <c r="J584" s="101"/>
      <c r="K584" s="101"/>
      <c r="M584" s="207"/>
      <c r="N584" s="207"/>
      <c r="O584" s="134"/>
      <c r="P584" s="237"/>
      <c r="Q584" s="237"/>
      <c r="R584" s="237"/>
      <c r="S584" s="237"/>
      <c r="T584" s="237"/>
      <c r="U584" s="237"/>
      <c r="V584" s="237"/>
      <c r="W584" s="237"/>
      <c r="X584" s="237"/>
      <c r="Y584" s="237"/>
      <c r="Z584" s="174" t="str">
        <f t="shared" si="242"/>
        <v/>
      </c>
      <c r="AA584" s="237"/>
      <c r="AB584" s="299" t="str">
        <f t="shared" si="243"/>
        <v/>
      </c>
      <c r="AC584" s="280"/>
      <c r="AD584" s="174" t="str">
        <f t="shared" si="244"/>
        <v/>
      </c>
      <c r="AE584" s="237"/>
      <c r="AF584" s="299" t="str">
        <f t="shared" si="245"/>
        <v/>
      </c>
      <c r="AG584" s="237"/>
      <c r="AH584" s="174" t="str">
        <f t="shared" si="246"/>
        <v/>
      </c>
      <c r="AI584" s="237"/>
      <c r="AJ584" s="299" t="str">
        <f t="shared" si="247"/>
        <v/>
      </c>
      <c r="AK584" s="280"/>
      <c r="AL584" s="139" t="str">
        <f t="shared" si="248"/>
        <v/>
      </c>
      <c r="AM584" s="237"/>
      <c r="AN584" s="297" t="str">
        <f t="shared" si="249"/>
        <v/>
      </c>
      <c r="AP584" s="139" t="str">
        <f t="shared" si="250"/>
        <v/>
      </c>
      <c r="AQ584" s="237"/>
      <c r="AR584" s="297" t="str">
        <f t="shared" si="251"/>
        <v/>
      </c>
      <c r="AS584" s="237"/>
      <c r="AT584" s="174" t="str">
        <f t="shared" si="252"/>
        <v/>
      </c>
      <c r="AU584" s="237"/>
      <c r="AV584" s="299" t="str">
        <f t="shared" si="253"/>
        <v/>
      </c>
      <c r="AW584" s="237"/>
      <c r="AX584" s="174" t="str">
        <f t="shared" si="254"/>
        <v/>
      </c>
      <c r="AY584" s="237"/>
      <c r="AZ584" s="299" t="str">
        <f t="shared" si="255"/>
        <v/>
      </c>
      <c r="BA584" s="237"/>
      <c r="BB584" s="174" t="str">
        <f t="shared" si="256"/>
        <v/>
      </c>
      <c r="BC584" s="237"/>
      <c r="BD584" s="299" t="str">
        <f t="shared" si="257"/>
        <v/>
      </c>
      <c r="BE584" s="237"/>
      <c r="BF584" s="139" t="str">
        <f t="shared" si="258"/>
        <v/>
      </c>
      <c r="BG584" s="237"/>
      <c r="BH584" s="297" t="str">
        <f t="shared" si="259"/>
        <v/>
      </c>
      <c r="BJ584" s="139" t="str">
        <f t="shared" si="260"/>
        <v/>
      </c>
      <c r="BK584" s="237"/>
      <c r="BL584" s="297" t="str">
        <f t="shared" si="261"/>
        <v/>
      </c>
      <c r="BM584" s="237"/>
    </row>
    <row r="585" spans="2:65" ht="16.149999999999999" customHeight="1">
      <c r="B585" s="364">
        <v>228</v>
      </c>
      <c r="C585" s="23"/>
      <c r="D585" s="92"/>
      <c r="E585" s="101"/>
      <c r="F585" s="101" t="s">
        <v>219</v>
      </c>
      <c r="G585" s="101"/>
      <c r="H585" s="82"/>
      <c r="I585" s="101"/>
      <c r="J585" s="101"/>
      <c r="K585" s="101"/>
      <c r="L585" s="102" t="s">
        <v>29</v>
      </c>
      <c r="M585" s="207"/>
      <c r="N585" s="139">
        <f>VLOOKUP($B585,'[1]09-10-11'!$A$4:$EA$400,MATCH(N$2, '[1]09-10-11'!$A$4:$EA$4, 0))</f>
        <v>11800</v>
      </c>
      <c r="O585" s="123"/>
      <c r="P585" s="139">
        <f>VLOOKUP($B585,'[1]09-10-11'!$A$4:$EA$400,MATCH(P$2, '[1]09-10-11'!$A$4:$EA$4, 0))</f>
        <v>11800</v>
      </c>
      <c r="Q585" s="139"/>
      <c r="R585" s="139">
        <f>VLOOKUP($B585,'[1]09-10-11'!$A$4:$EA$400,MATCH(R$2, '[1]09-10-11'!$A$4:$EA$4, 0))</f>
        <v>11800</v>
      </c>
      <c r="S585" s="139"/>
      <c r="T585" s="139" t="e">
        <f>VLOOKUP($B585,'[1]09-10-11'!$A$4:$EA$400,MATCH(T$2, '[1]09-10-11'!$A$4:$EA$4, 0))</f>
        <v>#N/A</v>
      </c>
      <c r="U585" s="139"/>
      <c r="V585" s="139">
        <f>VLOOKUP($B585,'[1]09-10-11'!$A$4:$EA$400,MATCH(V$2, '[1]09-10-11'!$A$4:$EA$4, 0))</f>
        <v>11800</v>
      </c>
      <c r="W585" s="139"/>
      <c r="X585" s="139">
        <f>VLOOKUP($B585,'[1]09-10-11'!$A$4:$EA$400,MATCH(X$2, '[1]09-10-11'!$A$4:$EA$4, 0))</f>
        <v>11800</v>
      </c>
      <c r="Y585" s="53"/>
      <c r="Z585" s="174">
        <f t="shared" si="242"/>
        <v>0</v>
      </c>
      <c r="AA585" s="174"/>
      <c r="AB585" s="299">
        <f t="shared" si="243"/>
        <v>0</v>
      </c>
      <c r="AC585" s="280"/>
      <c r="AD585" s="174">
        <f t="shared" si="244"/>
        <v>0</v>
      </c>
      <c r="AE585" s="174"/>
      <c r="AF585" s="299">
        <f t="shared" si="245"/>
        <v>0</v>
      </c>
      <c r="AG585" s="174"/>
      <c r="AH585" s="174">
        <f t="shared" si="246"/>
        <v>0</v>
      </c>
      <c r="AI585" s="174"/>
      <c r="AJ585" s="299">
        <f t="shared" si="247"/>
        <v>0</v>
      </c>
      <c r="AK585" s="280"/>
      <c r="AL585" s="139">
        <f t="shared" si="248"/>
        <v>0</v>
      </c>
      <c r="AM585" s="174"/>
      <c r="AN585" s="297">
        <f t="shared" si="249"/>
        <v>0</v>
      </c>
      <c r="AP585" s="139" t="str">
        <f t="shared" si="250"/>
        <v/>
      </c>
      <c r="AQ585" s="174"/>
      <c r="AR585" s="297" t="e">
        <f t="shared" si="251"/>
        <v>#N/A</v>
      </c>
      <c r="AS585" s="174"/>
      <c r="AT585" s="174" t="str">
        <f t="shared" si="252"/>
        <v/>
      </c>
      <c r="AU585" s="174"/>
      <c r="AV585" s="299" t="e">
        <f t="shared" si="253"/>
        <v>#N/A</v>
      </c>
      <c r="AW585" s="174"/>
      <c r="AX585" s="174">
        <f t="shared" si="254"/>
        <v>0</v>
      </c>
      <c r="AY585" s="174"/>
      <c r="AZ585" s="299">
        <f t="shared" si="255"/>
        <v>0</v>
      </c>
      <c r="BA585" s="174"/>
      <c r="BB585" s="174">
        <f t="shared" si="256"/>
        <v>0</v>
      </c>
      <c r="BC585" s="174"/>
      <c r="BD585" s="299">
        <f t="shared" si="257"/>
        <v>0</v>
      </c>
      <c r="BE585" s="174"/>
      <c r="BF585" s="139">
        <f t="shared" si="258"/>
        <v>0</v>
      </c>
      <c r="BG585" s="174"/>
      <c r="BH585" s="297">
        <f t="shared" si="259"/>
        <v>0</v>
      </c>
      <c r="BJ585" s="139" t="str">
        <f t="shared" si="260"/>
        <v/>
      </c>
      <c r="BK585" s="174"/>
      <c r="BL585" s="297" t="e">
        <f t="shared" si="261"/>
        <v>#N/A</v>
      </c>
      <c r="BM585" s="174"/>
    </row>
    <row r="586" spans="2:65" ht="15.6" customHeight="1">
      <c r="B586" s="364">
        <v>229</v>
      </c>
      <c r="C586" s="23"/>
      <c r="D586" s="89" t="s">
        <v>221</v>
      </c>
      <c r="E586" s="101" t="s">
        <v>157</v>
      </c>
      <c r="G586" s="101"/>
      <c r="H586" s="101"/>
      <c r="I586" s="101"/>
      <c r="J586" s="101"/>
      <c r="K586" s="101"/>
      <c r="L586" s="102" t="s">
        <v>29</v>
      </c>
      <c r="M586" s="207"/>
      <c r="N586" s="139">
        <f>VLOOKUP($B586,'[1]09-10-11'!$A$4:$EA$400,MATCH(N$2, '[1]09-10-11'!$A$4:$EA$4, 0))</f>
        <v>7705</v>
      </c>
      <c r="O586" s="111"/>
      <c r="P586" s="139">
        <f>VLOOKUP($B586,'[1]09-10-11'!$A$4:$EA$400,MATCH(P$2, '[1]09-10-11'!$A$4:$EA$4, 0))</f>
        <v>7705</v>
      </c>
      <c r="Q586" s="139"/>
      <c r="R586" s="139">
        <f>VLOOKUP($B586,'[1]09-10-11'!$A$4:$EA$400,MATCH(R$2, '[1]09-10-11'!$A$4:$EA$4, 0))</f>
        <v>8705</v>
      </c>
      <c r="S586" s="139"/>
      <c r="T586" s="139" t="e">
        <f>VLOOKUP($B586,'[1]09-10-11'!$A$4:$EA$400,MATCH(T$2, '[1]09-10-11'!$A$4:$EA$4, 0))</f>
        <v>#N/A</v>
      </c>
      <c r="U586" s="139"/>
      <c r="V586" s="139">
        <f>VLOOKUP($B586,'[1]09-10-11'!$A$4:$EA$400,MATCH(V$2, '[1]09-10-11'!$A$4:$EA$4, 0))</f>
        <v>8286</v>
      </c>
      <c r="W586" s="139"/>
      <c r="X586" s="139">
        <f>VLOOKUP($B586,'[1]09-10-11'!$A$4:$EA$400,MATCH(X$2, '[1]09-10-11'!$A$4:$EA$4, 0))</f>
        <v>7705</v>
      </c>
      <c r="Y586" s="53"/>
      <c r="Z586" s="174">
        <f t="shared" si="242"/>
        <v>-581</v>
      </c>
      <c r="AA586" s="174"/>
      <c r="AB586" s="299">
        <f t="shared" si="243"/>
        <v>-7.0118271783731645E-2</v>
      </c>
      <c r="AC586" s="280"/>
      <c r="AD586" s="174">
        <f t="shared" si="244"/>
        <v>0</v>
      </c>
      <c r="AE586" s="174"/>
      <c r="AF586" s="299">
        <f t="shared" si="245"/>
        <v>0</v>
      </c>
      <c r="AG586" s="174"/>
      <c r="AH586" s="174">
        <f t="shared" si="246"/>
        <v>0</v>
      </c>
      <c r="AI586" s="174"/>
      <c r="AJ586" s="299">
        <f t="shared" si="247"/>
        <v>0</v>
      </c>
      <c r="AK586" s="280"/>
      <c r="AL586" s="139">
        <f t="shared" si="248"/>
        <v>-1000</v>
      </c>
      <c r="AM586" s="174"/>
      <c r="AN586" s="297">
        <f t="shared" si="249"/>
        <v>-0.11487650775416425</v>
      </c>
      <c r="AP586" s="139" t="str">
        <f t="shared" si="250"/>
        <v/>
      </c>
      <c r="AQ586" s="174"/>
      <c r="AR586" s="297" t="e">
        <f t="shared" si="251"/>
        <v>#N/A</v>
      </c>
      <c r="AS586" s="174"/>
      <c r="AT586" s="174" t="str">
        <f t="shared" si="252"/>
        <v/>
      </c>
      <c r="AU586" s="174"/>
      <c r="AV586" s="299" t="e">
        <f t="shared" si="253"/>
        <v>#N/A</v>
      </c>
      <c r="AW586" s="174"/>
      <c r="AX586" s="174">
        <f t="shared" si="254"/>
        <v>581</v>
      </c>
      <c r="AY586" s="174"/>
      <c r="AZ586" s="299">
        <f t="shared" si="255"/>
        <v>7.5405580791693794E-2</v>
      </c>
      <c r="BA586" s="174"/>
      <c r="BB586" s="174">
        <f t="shared" si="256"/>
        <v>581</v>
      </c>
      <c r="BC586" s="174"/>
      <c r="BD586" s="299">
        <f t="shared" si="257"/>
        <v>7.5405580791693794E-2</v>
      </c>
      <c r="BE586" s="174"/>
      <c r="BF586" s="139">
        <f t="shared" si="258"/>
        <v>-419</v>
      </c>
      <c r="BG586" s="174"/>
      <c r="BH586" s="297">
        <f t="shared" si="259"/>
        <v>-4.8133256748994824E-2</v>
      </c>
      <c r="BJ586" s="139" t="str">
        <f t="shared" si="260"/>
        <v/>
      </c>
      <c r="BK586" s="174"/>
      <c r="BL586" s="297" t="e">
        <f t="shared" si="261"/>
        <v>#N/A</v>
      </c>
      <c r="BM586" s="174"/>
    </row>
    <row r="587" spans="2:65" ht="15.75" customHeight="1">
      <c r="B587" s="365"/>
      <c r="C587" s="23"/>
      <c r="D587" s="28"/>
      <c r="E587" s="105"/>
      <c r="F587" s="28"/>
      <c r="G587" s="105"/>
      <c r="H587" s="105"/>
      <c r="I587" s="105"/>
      <c r="J587" s="105"/>
      <c r="K587" s="108"/>
      <c r="L587" s="34"/>
      <c r="M587" s="207"/>
      <c r="N587" s="207"/>
      <c r="O587" s="167"/>
      <c r="P587" s="237"/>
      <c r="Q587" s="237"/>
      <c r="R587" s="237"/>
      <c r="S587" s="237"/>
      <c r="T587" s="237"/>
      <c r="U587" s="237"/>
      <c r="V587" s="237"/>
      <c r="W587" s="237"/>
      <c r="X587" s="237"/>
      <c r="Y587" s="237"/>
      <c r="Z587" s="174" t="str">
        <f t="shared" si="242"/>
        <v/>
      </c>
      <c r="AA587" s="237"/>
      <c r="AB587" s="299" t="str">
        <f t="shared" si="243"/>
        <v/>
      </c>
      <c r="AC587" s="280"/>
      <c r="AD587" s="174" t="str">
        <f t="shared" si="244"/>
        <v/>
      </c>
      <c r="AE587" s="237"/>
      <c r="AF587" s="299" t="str">
        <f t="shared" si="245"/>
        <v/>
      </c>
      <c r="AG587" s="237"/>
      <c r="AH587" s="174" t="str">
        <f t="shared" si="246"/>
        <v/>
      </c>
      <c r="AI587" s="237"/>
      <c r="AJ587" s="299" t="str">
        <f t="shared" si="247"/>
        <v/>
      </c>
      <c r="AK587" s="280"/>
      <c r="AL587" s="139" t="str">
        <f t="shared" si="248"/>
        <v/>
      </c>
      <c r="AM587" s="237"/>
      <c r="AN587" s="297" t="str">
        <f t="shared" si="249"/>
        <v/>
      </c>
      <c r="AP587" s="139" t="str">
        <f t="shared" si="250"/>
        <v/>
      </c>
      <c r="AQ587" s="237"/>
      <c r="AR587" s="297" t="str">
        <f t="shared" si="251"/>
        <v/>
      </c>
      <c r="AS587" s="237"/>
      <c r="AT587" s="174" t="str">
        <f t="shared" si="252"/>
        <v/>
      </c>
      <c r="AU587" s="237"/>
      <c r="AV587" s="299" t="str">
        <f t="shared" si="253"/>
        <v/>
      </c>
      <c r="AW587" s="237"/>
      <c r="AX587" s="174" t="str">
        <f t="shared" si="254"/>
        <v/>
      </c>
      <c r="AY587" s="237"/>
      <c r="AZ587" s="299" t="str">
        <f t="shared" si="255"/>
        <v/>
      </c>
      <c r="BA587" s="237"/>
      <c r="BB587" s="174" t="str">
        <f t="shared" si="256"/>
        <v/>
      </c>
      <c r="BC587" s="237"/>
      <c r="BD587" s="299" t="str">
        <f t="shared" si="257"/>
        <v/>
      </c>
      <c r="BE587" s="237"/>
      <c r="BF587" s="139" t="str">
        <f t="shared" si="258"/>
        <v/>
      </c>
      <c r="BG587" s="237"/>
      <c r="BH587" s="297" t="str">
        <f t="shared" si="259"/>
        <v/>
      </c>
      <c r="BJ587" s="139" t="str">
        <f t="shared" si="260"/>
        <v/>
      </c>
      <c r="BK587" s="237"/>
      <c r="BL587" s="297" t="str">
        <f t="shared" si="261"/>
        <v/>
      </c>
      <c r="BM587" s="237"/>
    </row>
    <row r="588" spans="2:65" ht="15.75" customHeight="1">
      <c r="B588" s="365"/>
      <c r="C588" s="78">
        <v>4</v>
      </c>
      <c r="D588" s="105" t="s">
        <v>64</v>
      </c>
      <c r="E588" s="105"/>
      <c r="F588" s="105"/>
      <c r="G588" s="105"/>
      <c r="H588" s="105"/>
      <c r="I588" s="105"/>
      <c r="J588" s="105"/>
      <c r="K588" s="110"/>
      <c r="L588" s="106"/>
      <c r="M588" s="207"/>
      <c r="N588" s="207"/>
      <c r="O588" s="111"/>
      <c r="P588" s="237"/>
      <c r="Q588" s="237"/>
      <c r="R588" s="237"/>
      <c r="S588" s="237"/>
      <c r="T588" s="237"/>
      <c r="U588" s="237"/>
      <c r="V588" s="237"/>
      <c r="W588" s="237"/>
      <c r="X588" s="237"/>
      <c r="Y588" s="237"/>
      <c r="Z588" s="139" t="str">
        <f t="shared" si="242"/>
        <v/>
      </c>
      <c r="AA588" s="237"/>
      <c r="AB588" s="297" t="str">
        <f t="shared" si="243"/>
        <v/>
      </c>
      <c r="AC588" s="262"/>
      <c r="AD588" s="139" t="str">
        <f t="shared" si="244"/>
        <v/>
      </c>
      <c r="AE588" s="237"/>
      <c r="AF588" s="297" t="str">
        <f t="shared" si="245"/>
        <v/>
      </c>
      <c r="AG588" s="237"/>
      <c r="AH588" s="139" t="str">
        <f t="shared" si="246"/>
        <v/>
      </c>
      <c r="AI588" s="237"/>
      <c r="AJ588" s="297" t="str">
        <f t="shared" si="247"/>
        <v/>
      </c>
      <c r="AK588" s="262"/>
      <c r="AL588" s="139" t="str">
        <f t="shared" si="248"/>
        <v/>
      </c>
      <c r="AM588" s="237"/>
      <c r="AN588" s="297" t="str">
        <f t="shared" si="249"/>
        <v/>
      </c>
      <c r="AP588" s="139" t="str">
        <f t="shared" si="250"/>
        <v/>
      </c>
      <c r="AQ588" s="237"/>
      <c r="AR588" s="297" t="str">
        <f t="shared" si="251"/>
        <v/>
      </c>
      <c r="AS588" s="237"/>
      <c r="AT588" s="139" t="str">
        <f t="shared" si="252"/>
        <v/>
      </c>
      <c r="AU588" s="237"/>
      <c r="AV588" s="297" t="str">
        <f t="shared" si="253"/>
        <v/>
      </c>
      <c r="AW588" s="237"/>
      <c r="AX588" s="139" t="str">
        <f t="shared" si="254"/>
        <v/>
      </c>
      <c r="AY588" s="237"/>
      <c r="AZ588" s="297" t="str">
        <f t="shared" si="255"/>
        <v/>
      </c>
      <c r="BA588" s="237"/>
      <c r="BB588" s="139" t="str">
        <f t="shared" si="256"/>
        <v/>
      </c>
      <c r="BC588" s="237"/>
      <c r="BD588" s="297" t="str">
        <f t="shared" si="257"/>
        <v/>
      </c>
      <c r="BE588" s="237"/>
      <c r="BF588" s="139" t="str">
        <f t="shared" si="258"/>
        <v/>
      </c>
      <c r="BG588" s="237"/>
      <c r="BH588" s="297" t="str">
        <f t="shared" si="259"/>
        <v/>
      </c>
      <c r="BJ588" s="139" t="str">
        <f t="shared" si="260"/>
        <v/>
      </c>
      <c r="BK588" s="237"/>
      <c r="BL588" s="297" t="str">
        <f t="shared" si="261"/>
        <v/>
      </c>
      <c r="BM588" s="237"/>
    </row>
    <row r="589" spans="2:65" ht="15.6" customHeight="1">
      <c r="B589" s="364">
        <v>230</v>
      </c>
      <c r="C589" s="101"/>
      <c r="D589" s="28" t="s">
        <v>38</v>
      </c>
      <c r="E589" s="105" t="s">
        <v>65</v>
      </c>
      <c r="F589" s="105"/>
      <c r="G589" s="105"/>
      <c r="H589" s="105"/>
      <c r="I589" s="105"/>
      <c r="J589" s="105"/>
      <c r="K589" s="52"/>
      <c r="L589" s="106" t="s">
        <v>29</v>
      </c>
      <c r="M589" s="207"/>
      <c r="N589" s="139">
        <f>VLOOKUP($B589,'[1]09-10-11'!$A$4:$EA$400,MATCH(N$2, '[1]09-10-11'!$A$4:$EA$4, 0))</f>
        <v>839752</v>
      </c>
      <c r="O589" s="111"/>
      <c r="P589" s="139">
        <f>VLOOKUP($B589,'[1]09-10-11'!$A$4:$EA$400,MATCH(P$2, '[1]09-10-11'!$A$4:$EA$4, 0))</f>
        <v>859752</v>
      </c>
      <c r="Q589" s="139"/>
      <c r="R589" s="139">
        <f>VLOOKUP($B589,'[1]09-10-11'!$A$4:$EA$400,MATCH(R$2, '[1]09-10-11'!$A$4:$EA$4, 0))</f>
        <v>900000</v>
      </c>
      <c r="S589" s="139"/>
      <c r="T589" s="139" t="e">
        <f>VLOOKUP($B589,'[1]09-10-11'!$A$4:$EA$400,MATCH(T$2, '[1]09-10-11'!$A$4:$EA$4, 0))</f>
        <v>#N/A</v>
      </c>
      <c r="U589" s="139"/>
      <c r="V589" s="139">
        <f>VLOOKUP($B589,'[1]09-10-11'!$A$4:$EA$400,MATCH(V$2, '[1]09-10-11'!$A$4:$EA$4, 0))</f>
        <v>900000</v>
      </c>
      <c r="W589" s="139"/>
      <c r="X589" s="139">
        <f>VLOOKUP($B589,'[1]09-10-11'!$A$4:$EA$400,MATCH(X$2, '[1]09-10-11'!$A$4:$EA$4, 0))</f>
        <v>889752</v>
      </c>
      <c r="Y589" s="53"/>
      <c r="Z589" s="139">
        <f t="shared" si="242"/>
        <v>-10248</v>
      </c>
      <c r="AA589" s="139"/>
      <c r="AB589" s="297">
        <f t="shared" si="243"/>
        <v>-1.1386666666666656E-2</v>
      </c>
      <c r="AC589" s="262"/>
      <c r="AD589" s="139">
        <f t="shared" si="244"/>
        <v>30000</v>
      </c>
      <c r="AE589" s="139"/>
      <c r="AF589" s="297">
        <f t="shared" si="245"/>
        <v>3.4893783323562966E-2</v>
      </c>
      <c r="AG589" s="139"/>
      <c r="AH589" s="139">
        <f t="shared" si="246"/>
        <v>50000</v>
      </c>
      <c r="AI589" s="139"/>
      <c r="AJ589" s="297">
        <f t="shared" si="247"/>
        <v>5.9541388409911411E-2</v>
      </c>
      <c r="AK589" s="262"/>
      <c r="AL589" s="139">
        <f t="shared" si="248"/>
        <v>-10248</v>
      </c>
      <c r="AM589" s="139"/>
      <c r="AN589" s="297">
        <f t="shared" si="249"/>
        <v>-1.1386666666666656E-2</v>
      </c>
      <c r="AP589" s="139" t="str">
        <f t="shared" si="250"/>
        <v/>
      </c>
      <c r="AQ589" s="139"/>
      <c r="AR589" s="297" t="e">
        <f t="shared" si="251"/>
        <v>#N/A</v>
      </c>
      <c r="AS589" s="139"/>
      <c r="AT589" s="139" t="str">
        <f t="shared" si="252"/>
        <v/>
      </c>
      <c r="AU589" s="139"/>
      <c r="AV589" s="297" t="e">
        <f t="shared" si="253"/>
        <v>#N/A</v>
      </c>
      <c r="AW589" s="139"/>
      <c r="AX589" s="139">
        <f t="shared" si="254"/>
        <v>60248</v>
      </c>
      <c r="AY589" s="139"/>
      <c r="AZ589" s="297">
        <f t="shared" si="255"/>
        <v>7.1744991378406953E-2</v>
      </c>
      <c r="BA589" s="139"/>
      <c r="BB589" s="139">
        <f t="shared" si="256"/>
        <v>40248</v>
      </c>
      <c r="BC589" s="139"/>
      <c r="BD589" s="297">
        <f t="shared" si="257"/>
        <v>4.6813499706892303E-2</v>
      </c>
      <c r="BE589" s="139"/>
      <c r="BF589" s="139">
        <f t="shared" si="258"/>
        <v>0</v>
      </c>
      <c r="BG589" s="139"/>
      <c r="BH589" s="297">
        <f t="shared" si="259"/>
        <v>0</v>
      </c>
      <c r="BJ589" s="139" t="str">
        <f t="shared" si="260"/>
        <v/>
      </c>
      <c r="BK589" s="139"/>
      <c r="BL589" s="297" t="e">
        <f t="shared" si="261"/>
        <v>#N/A</v>
      </c>
      <c r="BM589" s="139"/>
    </row>
    <row r="590" spans="2:65" ht="15.75" customHeight="1">
      <c r="B590" s="364"/>
      <c r="C590" s="101"/>
      <c r="D590" s="28"/>
      <c r="E590" s="168"/>
      <c r="F590" s="105"/>
      <c r="G590" s="105"/>
      <c r="H590" s="105"/>
      <c r="I590" s="105"/>
      <c r="J590" s="105"/>
      <c r="K590" s="52"/>
      <c r="L590" s="106"/>
      <c r="M590" s="207"/>
      <c r="N590" s="207"/>
      <c r="O590" s="111"/>
      <c r="P590" s="237"/>
      <c r="Q590" s="237"/>
      <c r="R590" s="237"/>
      <c r="S590" s="237"/>
      <c r="T590" s="237"/>
      <c r="U590" s="237"/>
      <c r="V590" s="237"/>
      <c r="W590" s="237"/>
      <c r="X590" s="237"/>
      <c r="Y590" s="237"/>
      <c r="Z590" s="139" t="str">
        <f t="shared" si="242"/>
        <v/>
      </c>
      <c r="AA590" s="237"/>
      <c r="AB590" s="297" t="str">
        <f t="shared" si="243"/>
        <v/>
      </c>
      <c r="AC590" s="262"/>
      <c r="AD590" s="139" t="str">
        <f t="shared" si="244"/>
        <v/>
      </c>
      <c r="AE590" s="237"/>
      <c r="AF590" s="297" t="str">
        <f t="shared" si="245"/>
        <v/>
      </c>
      <c r="AG590" s="237"/>
      <c r="AH590" s="139" t="str">
        <f t="shared" si="246"/>
        <v/>
      </c>
      <c r="AI590" s="237"/>
      <c r="AJ590" s="297" t="str">
        <f t="shared" si="247"/>
        <v/>
      </c>
      <c r="AK590" s="262"/>
      <c r="AL590" s="139" t="str">
        <f t="shared" si="248"/>
        <v/>
      </c>
      <c r="AM590" s="237"/>
      <c r="AN590" s="297" t="str">
        <f t="shared" si="249"/>
        <v/>
      </c>
      <c r="AP590" s="139" t="str">
        <f t="shared" si="250"/>
        <v/>
      </c>
      <c r="AQ590" s="237"/>
      <c r="AR590" s="297" t="str">
        <f t="shared" si="251"/>
        <v/>
      </c>
      <c r="AS590" s="237"/>
      <c r="AT590" s="139" t="str">
        <f t="shared" si="252"/>
        <v/>
      </c>
      <c r="AU590" s="237"/>
      <c r="AV590" s="297" t="str">
        <f t="shared" si="253"/>
        <v/>
      </c>
      <c r="AW590" s="237"/>
      <c r="AX590" s="139" t="str">
        <f t="shared" si="254"/>
        <v/>
      </c>
      <c r="AY590" s="237"/>
      <c r="AZ590" s="297" t="str">
        <f t="shared" si="255"/>
        <v/>
      </c>
      <c r="BA590" s="237"/>
      <c r="BB590" s="139" t="str">
        <f t="shared" si="256"/>
        <v/>
      </c>
      <c r="BC590" s="237"/>
      <c r="BD590" s="297" t="str">
        <f t="shared" si="257"/>
        <v/>
      </c>
      <c r="BE590" s="237"/>
      <c r="BF590" s="139" t="str">
        <f t="shared" si="258"/>
        <v/>
      </c>
      <c r="BG590" s="237"/>
      <c r="BH590" s="297" t="str">
        <f t="shared" si="259"/>
        <v/>
      </c>
      <c r="BJ590" s="139" t="str">
        <f t="shared" si="260"/>
        <v/>
      </c>
      <c r="BK590" s="237"/>
      <c r="BL590" s="297" t="str">
        <f t="shared" si="261"/>
        <v/>
      </c>
      <c r="BM590" s="237"/>
    </row>
    <row r="591" spans="2:65" ht="15.75" customHeight="1">
      <c r="B591" s="364"/>
      <c r="C591" s="23"/>
      <c r="D591" s="28" t="s">
        <v>13</v>
      </c>
      <c r="E591" s="105" t="s">
        <v>80</v>
      </c>
      <c r="F591" s="105"/>
      <c r="G591" s="105"/>
      <c r="H591" s="105"/>
      <c r="I591" s="105"/>
      <c r="J591" s="105"/>
      <c r="K591" s="52"/>
      <c r="L591" s="106"/>
      <c r="M591" s="207"/>
      <c r="N591" s="207"/>
      <c r="O591" s="111"/>
      <c r="P591" s="237"/>
      <c r="Q591" s="237"/>
      <c r="R591" s="237"/>
      <c r="S591" s="237"/>
      <c r="T591" s="237"/>
      <c r="U591" s="237"/>
      <c r="V591" s="237"/>
      <c r="W591" s="237"/>
      <c r="X591" s="237"/>
      <c r="Y591" s="237"/>
      <c r="Z591" s="139" t="str">
        <f t="shared" si="242"/>
        <v/>
      </c>
      <c r="AA591" s="237"/>
      <c r="AB591" s="297" t="str">
        <f t="shared" si="243"/>
        <v/>
      </c>
      <c r="AC591" s="262"/>
      <c r="AD591" s="139" t="str">
        <f t="shared" si="244"/>
        <v/>
      </c>
      <c r="AE591" s="237"/>
      <c r="AF591" s="297" t="str">
        <f t="shared" si="245"/>
        <v/>
      </c>
      <c r="AG591" s="237"/>
      <c r="AH591" s="139" t="str">
        <f t="shared" si="246"/>
        <v/>
      </c>
      <c r="AI591" s="237"/>
      <c r="AJ591" s="297" t="str">
        <f t="shared" si="247"/>
        <v/>
      </c>
      <c r="AK591" s="262"/>
      <c r="AL591" s="139" t="str">
        <f t="shared" si="248"/>
        <v/>
      </c>
      <c r="AM591" s="237"/>
      <c r="AN591" s="297" t="str">
        <f t="shared" si="249"/>
        <v/>
      </c>
      <c r="AP591" s="139" t="str">
        <f t="shared" si="250"/>
        <v/>
      </c>
      <c r="AQ591" s="237"/>
      <c r="AR591" s="297" t="str">
        <f t="shared" si="251"/>
        <v/>
      </c>
      <c r="AS591" s="237"/>
      <c r="AT591" s="139" t="str">
        <f t="shared" si="252"/>
        <v/>
      </c>
      <c r="AU591" s="237"/>
      <c r="AV591" s="297" t="str">
        <f t="shared" si="253"/>
        <v/>
      </c>
      <c r="AW591" s="237"/>
      <c r="AX591" s="139" t="str">
        <f t="shared" si="254"/>
        <v/>
      </c>
      <c r="AY591" s="237"/>
      <c r="AZ591" s="297" t="str">
        <f t="shared" si="255"/>
        <v/>
      </c>
      <c r="BA591" s="237"/>
      <c r="BB591" s="139" t="str">
        <f t="shared" si="256"/>
        <v/>
      </c>
      <c r="BC591" s="237"/>
      <c r="BD591" s="297" t="str">
        <f t="shared" si="257"/>
        <v/>
      </c>
      <c r="BE591" s="237"/>
      <c r="BF591" s="139" t="str">
        <f t="shared" si="258"/>
        <v/>
      </c>
      <c r="BG591" s="237"/>
      <c r="BH591" s="297" t="str">
        <f t="shared" si="259"/>
        <v/>
      </c>
      <c r="BJ591" s="139" t="str">
        <f t="shared" si="260"/>
        <v/>
      </c>
      <c r="BK591" s="237"/>
      <c r="BL591" s="297" t="str">
        <f t="shared" si="261"/>
        <v/>
      </c>
      <c r="BM591" s="237"/>
    </row>
    <row r="592" spans="2:65" ht="15.75" customHeight="1">
      <c r="B592" s="364">
        <v>232</v>
      </c>
      <c r="C592" s="23"/>
      <c r="D592" s="105"/>
      <c r="E592" s="105"/>
      <c r="F592" s="28" t="s">
        <v>81</v>
      </c>
      <c r="G592" s="105"/>
      <c r="H592" s="105"/>
      <c r="I592" s="105"/>
      <c r="J592" s="105"/>
      <c r="K592" s="52"/>
      <c r="L592" s="106" t="s">
        <v>29</v>
      </c>
      <c r="M592" s="207"/>
      <c r="N592" s="139">
        <f>VLOOKUP($B592,'[1]09-10-11'!$A$4:$EA$400,MATCH(N$2, '[1]09-10-11'!$A$4:$EA$4, 0))</f>
        <v>301639</v>
      </c>
      <c r="O592" s="111"/>
      <c r="P592" s="139">
        <f>VLOOKUP($B592,'[1]09-10-11'!$A$4:$EA$400,MATCH(P$2, '[1]09-10-11'!$A$4:$EA$4, 0))</f>
        <v>301639</v>
      </c>
      <c r="Q592" s="139"/>
      <c r="R592" s="139">
        <f>VLOOKUP($B592,'[1]09-10-11'!$A$4:$EA$400,MATCH(R$2, '[1]09-10-11'!$A$4:$EA$4, 0))</f>
        <v>322754</v>
      </c>
      <c r="S592" s="139"/>
      <c r="T592" s="139" t="e">
        <f>VLOOKUP($B592,'[1]09-10-11'!$A$4:$EA$400,MATCH(T$2, '[1]09-10-11'!$A$4:$EA$4, 0))</f>
        <v>#N/A</v>
      </c>
      <c r="U592" s="139"/>
      <c r="V592" s="139">
        <f>VLOOKUP($B592,'[1]09-10-11'!$A$4:$EA$400,MATCH(V$2, '[1]09-10-11'!$A$4:$EA$4, 0))</f>
        <v>322754</v>
      </c>
      <c r="W592" s="139"/>
      <c r="X592" s="139">
        <f>VLOOKUP($B592,'[1]09-10-11'!$A$4:$EA$400,MATCH(X$2, '[1]09-10-11'!$A$4:$EA$4, 0))</f>
        <v>301639</v>
      </c>
      <c r="Y592" s="53"/>
      <c r="Z592" s="139">
        <f t="shared" si="242"/>
        <v>-21115</v>
      </c>
      <c r="AA592" s="139"/>
      <c r="AB592" s="297">
        <f t="shared" si="243"/>
        <v>-6.5421342570502583E-2</v>
      </c>
      <c r="AC592" s="262"/>
      <c r="AD592" s="139">
        <f t="shared" si="244"/>
        <v>0</v>
      </c>
      <c r="AE592" s="139"/>
      <c r="AF592" s="297">
        <f t="shared" si="245"/>
        <v>0</v>
      </c>
      <c r="AG592" s="139"/>
      <c r="AH592" s="139">
        <f t="shared" si="246"/>
        <v>0</v>
      </c>
      <c r="AI592" s="139"/>
      <c r="AJ592" s="297">
        <f t="shared" si="247"/>
        <v>0</v>
      </c>
      <c r="AK592" s="262"/>
      <c r="AL592" s="139">
        <f t="shared" si="248"/>
        <v>-21115</v>
      </c>
      <c r="AM592" s="139"/>
      <c r="AN592" s="297">
        <f t="shared" si="249"/>
        <v>-6.5421342570502583E-2</v>
      </c>
      <c r="AP592" s="139" t="str">
        <f t="shared" si="250"/>
        <v/>
      </c>
      <c r="AQ592" s="139"/>
      <c r="AR592" s="297" t="e">
        <f t="shared" si="251"/>
        <v>#N/A</v>
      </c>
      <c r="AS592" s="139"/>
      <c r="AT592" s="139" t="str">
        <f t="shared" si="252"/>
        <v/>
      </c>
      <c r="AU592" s="139"/>
      <c r="AV592" s="297" t="e">
        <f t="shared" si="253"/>
        <v>#N/A</v>
      </c>
      <c r="AW592" s="139"/>
      <c r="AX592" s="139">
        <f t="shared" si="254"/>
        <v>21115</v>
      </c>
      <c r="AY592" s="139"/>
      <c r="AZ592" s="297">
        <f t="shared" si="255"/>
        <v>7.0000895109717298E-2</v>
      </c>
      <c r="BA592" s="139"/>
      <c r="BB592" s="139">
        <f t="shared" si="256"/>
        <v>21115</v>
      </c>
      <c r="BC592" s="139"/>
      <c r="BD592" s="297">
        <f t="shared" si="257"/>
        <v>7.0000895109717298E-2</v>
      </c>
      <c r="BE592" s="139"/>
      <c r="BF592" s="139">
        <f t="shared" si="258"/>
        <v>0</v>
      </c>
      <c r="BG592" s="139"/>
      <c r="BH592" s="297">
        <f t="shared" si="259"/>
        <v>0</v>
      </c>
      <c r="BJ592" s="139" t="str">
        <f t="shared" si="260"/>
        <v/>
      </c>
      <c r="BK592" s="139"/>
      <c r="BL592" s="297" t="e">
        <f t="shared" si="261"/>
        <v>#N/A</v>
      </c>
      <c r="BM592" s="139"/>
    </row>
    <row r="593" spans="1:65" ht="15.75" customHeight="1">
      <c r="B593" s="364">
        <v>235</v>
      </c>
      <c r="C593" s="23"/>
      <c r="D593" s="28" t="s">
        <v>15</v>
      </c>
      <c r="E593" s="105" t="s">
        <v>263</v>
      </c>
      <c r="F593" s="105"/>
      <c r="G593" s="105"/>
      <c r="H593" s="105"/>
      <c r="I593" s="105"/>
      <c r="J593" s="105"/>
      <c r="K593" s="52"/>
      <c r="L593" s="106" t="s">
        <v>29</v>
      </c>
      <c r="M593" s="207"/>
      <c r="N593" s="139">
        <f>VLOOKUP($B593,'[1]09-10-11'!$A$4:$EA$400,MATCH(N$2, '[1]09-10-11'!$A$4:$EA$4, 0))</f>
        <v>29293</v>
      </c>
      <c r="O593" s="111"/>
      <c r="P593" s="139">
        <f>VLOOKUP($B593,'[1]09-10-11'!$A$4:$EA$400,MATCH(P$2, '[1]09-10-11'!$A$4:$EA$4, 0))</f>
        <v>29293</v>
      </c>
      <c r="Q593" s="139"/>
      <c r="R593" s="139">
        <f>VLOOKUP($B593,'[1]09-10-11'!$A$4:$EA$400,MATCH(R$2, '[1]09-10-11'!$A$4:$EA$4, 0))</f>
        <v>25075</v>
      </c>
      <c r="S593" s="139"/>
      <c r="T593" s="139" t="e">
        <f>VLOOKUP($B593,'[1]09-10-11'!$A$4:$EA$400,MATCH(T$2, '[1]09-10-11'!$A$4:$EA$4, 0))</f>
        <v>#N/A</v>
      </c>
      <c r="U593" s="139"/>
      <c r="V593" s="139">
        <f>VLOOKUP($B593,'[1]09-10-11'!$A$4:$EA$400,MATCH(V$2, '[1]09-10-11'!$A$4:$EA$4, 0))</f>
        <v>29293</v>
      </c>
      <c r="W593" s="139"/>
      <c r="X593" s="139">
        <f>VLOOKUP($B593,'[1]09-10-11'!$A$4:$EA$400,MATCH(X$2, '[1]09-10-11'!$A$4:$EA$4, 0))</f>
        <v>29293</v>
      </c>
      <c r="Y593" s="53"/>
      <c r="Z593" s="174">
        <f t="shared" si="242"/>
        <v>0</v>
      </c>
      <c r="AA593" s="174"/>
      <c r="AB593" s="299">
        <f t="shared" si="243"/>
        <v>0</v>
      </c>
      <c r="AC593" s="280"/>
      <c r="AD593" s="174">
        <f t="shared" si="244"/>
        <v>0</v>
      </c>
      <c r="AE593" s="174"/>
      <c r="AF593" s="299">
        <f t="shared" si="245"/>
        <v>0</v>
      </c>
      <c r="AG593" s="174"/>
      <c r="AH593" s="139">
        <f t="shared" si="246"/>
        <v>0</v>
      </c>
      <c r="AI593" s="139"/>
      <c r="AJ593" s="299">
        <f t="shared" si="247"/>
        <v>0</v>
      </c>
      <c r="AK593" s="280"/>
      <c r="AL593" s="139">
        <f t="shared" si="248"/>
        <v>4218</v>
      </c>
      <c r="AM593" s="174"/>
      <c r="AN593" s="297">
        <f t="shared" si="249"/>
        <v>0.16821535393818543</v>
      </c>
      <c r="AP593" s="139" t="str">
        <f t="shared" si="250"/>
        <v/>
      </c>
      <c r="AQ593" s="174"/>
      <c r="AR593" s="297" t="e">
        <f t="shared" si="251"/>
        <v>#N/A</v>
      </c>
      <c r="AS593" s="174"/>
      <c r="AT593" s="174" t="str">
        <f t="shared" si="252"/>
        <v/>
      </c>
      <c r="AU593" s="174"/>
      <c r="AV593" s="299" t="e">
        <f t="shared" si="253"/>
        <v>#N/A</v>
      </c>
      <c r="AW593" s="174"/>
      <c r="AX593" s="174">
        <f t="shared" si="254"/>
        <v>0</v>
      </c>
      <c r="AY593" s="174"/>
      <c r="AZ593" s="299">
        <f t="shared" si="255"/>
        <v>0</v>
      </c>
      <c r="BA593" s="174"/>
      <c r="BB593" s="174">
        <f t="shared" si="256"/>
        <v>0</v>
      </c>
      <c r="BC593" s="174"/>
      <c r="BD593" s="299">
        <f t="shared" si="257"/>
        <v>0</v>
      </c>
      <c r="BE593" s="174"/>
      <c r="BF593" s="139">
        <f t="shared" si="258"/>
        <v>4218</v>
      </c>
      <c r="BG593" s="174"/>
      <c r="BH593" s="297">
        <f t="shared" si="259"/>
        <v>0.16821535393818543</v>
      </c>
      <c r="BJ593" s="139" t="str">
        <f t="shared" si="260"/>
        <v/>
      </c>
      <c r="BK593" s="174"/>
      <c r="BL593" s="297" t="e">
        <f t="shared" si="261"/>
        <v>#N/A</v>
      </c>
      <c r="BM593" s="174"/>
    </row>
    <row r="594" spans="1:65" ht="15.75" customHeight="1">
      <c r="B594" s="364">
        <v>238</v>
      </c>
      <c r="C594" s="23"/>
      <c r="D594" s="22" t="s">
        <v>14</v>
      </c>
      <c r="E594" s="101" t="s">
        <v>66</v>
      </c>
      <c r="F594" s="101"/>
      <c r="G594" s="101"/>
      <c r="H594" s="101"/>
      <c r="I594" s="101"/>
      <c r="J594" s="101"/>
      <c r="K594" s="101"/>
      <c r="L594" s="102" t="s">
        <v>29</v>
      </c>
      <c r="M594" s="207"/>
      <c r="N594" s="139">
        <f>VLOOKUP($B594,'[1]09-10-11'!$A$4:$EA$400,MATCH(N$2, '[1]09-10-11'!$A$4:$EA$4, 0))</f>
        <v>15134</v>
      </c>
      <c r="O594" s="123"/>
      <c r="P594" s="139">
        <f>VLOOKUP($B594,'[1]09-10-11'!$A$4:$EA$400,MATCH(P$2, '[1]09-10-11'!$A$4:$EA$4, 0))</f>
        <v>15134</v>
      </c>
      <c r="Q594" s="139"/>
      <c r="R594" s="139">
        <f>VLOOKUP($B594,'[1]09-10-11'!$A$4:$EA$400,MATCH(R$2, '[1]09-10-11'!$A$4:$EA$4, 0))</f>
        <v>15134</v>
      </c>
      <c r="S594" s="139"/>
      <c r="T594" s="139" t="e">
        <f>VLOOKUP($B594,'[1]09-10-11'!$A$4:$EA$400,MATCH(T$2, '[1]09-10-11'!$A$4:$EA$4, 0))</f>
        <v>#N/A</v>
      </c>
      <c r="U594" s="139"/>
      <c r="V594" s="139">
        <f>VLOOKUP($B594,'[1]09-10-11'!$A$4:$EA$400,MATCH(V$2, '[1]09-10-11'!$A$4:$EA$4, 0))</f>
        <v>15134</v>
      </c>
      <c r="W594" s="139"/>
      <c r="X594" s="139">
        <f>VLOOKUP($B594,'[1]09-10-11'!$A$4:$EA$400,MATCH(X$2, '[1]09-10-11'!$A$4:$EA$4, 0))</f>
        <v>15134</v>
      </c>
      <c r="Y594" s="53"/>
      <c r="Z594" s="174">
        <f t="shared" si="242"/>
        <v>0</v>
      </c>
      <c r="AA594" s="174"/>
      <c r="AB594" s="299">
        <f t="shared" si="243"/>
        <v>0</v>
      </c>
      <c r="AC594" s="280"/>
      <c r="AD594" s="174">
        <f t="shared" si="244"/>
        <v>0</v>
      </c>
      <c r="AE594" s="174"/>
      <c r="AF594" s="299">
        <f t="shared" si="245"/>
        <v>0</v>
      </c>
      <c r="AG594" s="174"/>
      <c r="AH594" s="139">
        <f t="shared" si="246"/>
        <v>0</v>
      </c>
      <c r="AI594" s="139"/>
      <c r="AJ594" s="299">
        <f t="shared" si="247"/>
        <v>0</v>
      </c>
      <c r="AK594" s="280"/>
      <c r="AL594" s="174">
        <f t="shared" si="248"/>
        <v>0</v>
      </c>
      <c r="AM594" s="174"/>
      <c r="AN594" s="299">
        <f t="shared" si="249"/>
        <v>0</v>
      </c>
      <c r="AP594" s="139" t="str">
        <f t="shared" si="250"/>
        <v/>
      </c>
      <c r="AQ594" s="174"/>
      <c r="AR594" s="299" t="e">
        <f t="shared" si="251"/>
        <v>#N/A</v>
      </c>
      <c r="AS594" s="174"/>
      <c r="AT594" s="174" t="str">
        <f t="shared" si="252"/>
        <v/>
      </c>
      <c r="AU594" s="174"/>
      <c r="AV594" s="299" t="e">
        <f t="shared" si="253"/>
        <v>#N/A</v>
      </c>
      <c r="AW594" s="174"/>
      <c r="AX594" s="174">
        <f t="shared" si="254"/>
        <v>0</v>
      </c>
      <c r="AY594" s="174"/>
      <c r="AZ594" s="299">
        <f t="shared" si="255"/>
        <v>0</v>
      </c>
      <c r="BA594" s="174"/>
      <c r="BB594" s="174">
        <f t="shared" si="256"/>
        <v>0</v>
      </c>
      <c r="BC594" s="174"/>
      <c r="BD594" s="299">
        <f t="shared" si="257"/>
        <v>0</v>
      </c>
      <c r="BE594" s="174"/>
      <c r="BF594" s="174">
        <f t="shared" si="258"/>
        <v>0</v>
      </c>
      <c r="BG594" s="174"/>
      <c r="BH594" s="299">
        <f t="shared" si="259"/>
        <v>0</v>
      </c>
      <c r="BJ594" s="139" t="str">
        <f t="shared" si="260"/>
        <v/>
      </c>
      <c r="BK594" s="174"/>
      <c r="BL594" s="299" t="e">
        <f t="shared" si="261"/>
        <v>#N/A</v>
      </c>
      <c r="BM594" s="174"/>
    </row>
    <row r="595" spans="1:65" ht="17.25" customHeight="1">
      <c r="B595" s="364">
        <v>83</v>
      </c>
      <c r="C595" s="78">
        <v>5</v>
      </c>
      <c r="D595" s="101" t="s">
        <v>351</v>
      </c>
      <c r="E595" s="101"/>
      <c r="F595" s="101"/>
      <c r="G595" s="101"/>
      <c r="H595" s="101"/>
      <c r="I595" s="101"/>
      <c r="J595" s="101"/>
      <c r="K595" s="24"/>
      <c r="L595" s="102" t="s">
        <v>29</v>
      </c>
      <c r="M595" s="207"/>
      <c r="N595" s="139">
        <f>VLOOKUP($B595,'[1]09-10-11'!$A$4:$EA$400,MATCH(N$2, '[1]09-10-11'!$A$4:$EA$4, 0))</f>
        <v>40592</v>
      </c>
      <c r="O595" s="123"/>
      <c r="P595" s="139">
        <f>VLOOKUP($B595,'[1]09-10-11'!$A$4:$EA$400,MATCH(P$2, '[1]09-10-11'!$A$4:$EA$4, 0))</f>
        <v>0</v>
      </c>
      <c r="Q595" s="139"/>
      <c r="R595" s="139">
        <f>VLOOKUP($B595,'[1]09-10-11'!$A$4:$EA$400,MATCH(R$2, '[1]09-10-11'!$A$4:$EA$4, 0))</f>
        <v>0</v>
      </c>
      <c r="S595" s="139"/>
      <c r="T595" s="139" t="e">
        <f>VLOOKUP($B595,'[1]09-10-11'!$A$4:$EA$400,MATCH(T$2, '[1]09-10-11'!$A$4:$EA$4, 0))</f>
        <v>#N/A</v>
      </c>
      <c r="U595" s="139"/>
      <c r="V595" s="139">
        <f>VLOOKUP($B595,'[1]09-10-11'!$A$4:$EA$400,MATCH(V$2, '[1]09-10-11'!$A$4:$EA$4, 0))</f>
        <v>43092</v>
      </c>
      <c r="W595" s="139"/>
      <c r="X595" s="139">
        <f>VLOOKUP($B595,'[1]09-10-11'!$A$4:$EA$400,MATCH(X$2, '[1]09-10-11'!$A$4:$EA$4, 0))</f>
        <v>0</v>
      </c>
      <c r="Y595" s="53"/>
      <c r="Z595" s="174">
        <f t="shared" si="242"/>
        <v>-43092</v>
      </c>
      <c r="AA595" s="174"/>
      <c r="AB595" s="299">
        <f t="shared" si="243"/>
        <v>-1</v>
      </c>
      <c r="AC595" s="280"/>
      <c r="AD595" s="174">
        <f t="shared" si="244"/>
        <v>0</v>
      </c>
      <c r="AE595" s="174"/>
      <c r="AF595" s="299" t="str">
        <f t="shared" si="245"/>
        <v>---</v>
      </c>
      <c r="AG595" s="174"/>
      <c r="AH595" s="139">
        <f t="shared" si="246"/>
        <v>-40592</v>
      </c>
      <c r="AI595" s="139"/>
      <c r="AJ595" s="299">
        <f t="shared" si="247"/>
        <v>-1</v>
      </c>
      <c r="AK595" s="280"/>
      <c r="AL595" s="174">
        <f t="shared" si="248"/>
        <v>0</v>
      </c>
      <c r="AM595" s="174"/>
      <c r="AN595" s="299" t="str">
        <f t="shared" si="249"/>
        <v>---</v>
      </c>
      <c r="AP595" s="139" t="str">
        <f t="shared" si="250"/>
        <v/>
      </c>
      <c r="AQ595" s="174"/>
      <c r="AR595" s="299" t="e">
        <f t="shared" si="251"/>
        <v>#N/A</v>
      </c>
      <c r="AS595" s="174"/>
      <c r="AT595" s="174" t="str">
        <f t="shared" si="252"/>
        <v/>
      </c>
      <c r="AU595" s="174"/>
      <c r="AV595" s="299" t="e">
        <f t="shared" si="253"/>
        <v>#N/A</v>
      </c>
      <c r="AW595" s="174"/>
      <c r="AX595" s="174">
        <f t="shared" si="254"/>
        <v>2500</v>
      </c>
      <c r="AY595" s="174"/>
      <c r="AZ595" s="299">
        <f t="shared" si="255"/>
        <v>6.1588490342924684E-2</v>
      </c>
      <c r="BA595" s="174"/>
      <c r="BB595" s="174">
        <f t="shared" si="256"/>
        <v>43092</v>
      </c>
      <c r="BC595" s="174"/>
      <c r="BD595" s="299" t="str">
        <f t="shared" si="257"/>
        <v>---</v>
      </c>
      <c r="BE595" s="174"/>
      <c r="BF595" s="174">
        <f t="shared" si="258"/>
        <v>43092</v>
      </c>
      <c r="BG595" s="174"/>
      <c r="BH595" s="299" t="str">
        <f t="shared" si="259"/>
        <v>---</v>
      </c>
      <c r="BJ595" s="139" t="str">
        <f t="shared" si="260"/>
        <v/>
      </c>
      <c r="BK595" s="174"/>
      <c r="BL595" s="299" t="e">
        <f t="shared" si="261"/>
        <v>#N/A</v>
      </c>
      <c r="BM595" s="174"/>
    </row>
    <row r="596" spans="1:65" ht="15.75" customHeight="1">
      <c r="B596" s="364">
        <v>241</v>
      </c>
      <c r="C596" s="78">
        <v>6</v>
      </c>
      <c r="D596" s="22" t="s">
        <v>126</v>
      </c>
      <c r="E596" s="22"/>
      <c r="F596" s="101"/>
      <c r="G596" s="101"/>
      <c r="H596" s="101"/>
      <c r="I596" s="101"/>
      <c r="J596" s="101"/>
      <c r="K596" s="101"/>
      <c r="L596" s="102" t="s">
        <v>29</v>
      </c>
      <c r="M596" s="207"/>
      <c r="N596" s="139">
        <f>VLOOKUP($B596,'[1]09-10-11'!$A$4:$EA$400,MATCH(N$2, '[1]09-10-11'!$A$4:$EA$4, 0))</f>
        <v>0</v>
      </c>
      <c r="O596" s="123"/>
      <c r="P596" s="139">
        <f>VLOOKUP($B596,'[1]09-10-11'!$A$4:$EA$400,MATCH(P$2, '[1]09-10-11'!$A$4:$EA$4, 0))</f>
        <v>30000</v>
      </c>
      <c r="Q596" s="139"/>
      <c r="R596" s="139">
        <f>VLOOKUP($B596,'[1]09-10-11'!$A$4:$EA$400,MATCH(R$2, '[1]09-10-11'!$A$4:$EA$4, 0))</f>
        <v>0</v>
      </c>
      <c r="S596" s="139"/>
      <c r="T596" s="139" t="e">
        <f>VLOOKUP($B596,'[1]09-10-11'!$A$4:$EA$400,MATCH(T$2, '[1]09-10-11'!$A$4:$EA$4, 0))</f>
        <v>#N/A</v>
      </c>
      <c r="U596" s="139"/>
      <c r="V596" s="139">
        <f>VLOOKUP($B596,'[1]09-10-11'!$A$4:$EA$400,MATCH(V$2, '[1]09-10-11'!$A$4:$EA$4, 0))</f>
        <v>0</v>
      </c>
      <c r="W596" s="139"/>
      <c r="X596" s="139">
        <f>VLOOKUP($B596,'[1]09-10-11'!$A$4:$EA$400,MATCH(X$2, '[1]09-10-11'!$A$4:$EA$4, 0))</f>
        <v>30500</v>
      </c>
      <c r="Y596" s="53"/>
      <c r="Z596" s="174">
        <f t="shared" si="242"/>
        <v>30500</v>
      </c>
      <c r="AA596" s="174"/>
      <c r="AB596" s="299" t="str">
        <f t="shared" si="243"/>
        <v>---</v>
      </c>
      <c r="AC596" s="280"/>
      <c r="AD596" s="174">
        <f t="shared" si="244"/>
        <v>500</v>
      </c>
      <c r="AE596" s="174"/>
      <c r="AF596" s="299">
        <f t="shared" si="245"/>
        <v>1.6666666666666607E-2</v>
      </c>
      <c r="AG596" s="174"/>
      <c r="AH596" s="139">
        <f t="shared" si="246"/>
        <v>30500</v>
      </c>
      <c r="AI596" s="139"/>
      <c r="AJ596" s="299" t="str">
        <f t="shared" si="247"/>
        <v>---</v>
      </c>
      <c r="AK596" s="280"/>
      <c r="AL596" s="174">
        <f t="shared" si="248"/>
        <v>30500</v>
      </c>
      <c r="AM596" s="174"/>
      <c r="AN596" s="299" t="str">
        <f t="shared" si="249"/>
        <v>---</v>
      </c>
      <c r="AP596" s="139" t="str">
        <f t="shared" si="250"/>
        <v/>
      </c>
      <c r="AQ596" s="174"/>
      <c r="AR596" s="299" t="e">
        <f t="shared" si="251"/>
        <v>#N/A</v>
      </c>
      <c r="AS596" s="174"/>
      <c r="AT596" s="174" t="str">
        <f t="shared" si="252"/>
        <v/>
      </c>
      <c r="AU596" s="174"/>
      <c r="AV596" s="299" t="e">
        <f t="shared" si="253"/>
        <v>#N/A</v>
      </c>
      <c r="AW596" s="174"/>
      <c r="AX596" s="174">
        <f t="shared" si="254"/>
        <v>0</v>
      </c>
      <c r="AY596" s="174"/>
      <c r="AZ596" s="299" t="str">
        <f t="shared" si="255"/>
        <v>---</v>
      </c>
      <c r="BA596" s="174"/>
      <c r="BB596" s="174">
        <f t="shared" si="256"/>
        <v>-30000</v>
      </c>
      <c r="BC596" s="174"/>
      <c r="BD596" s="299">
        <f t="shared" si="257"/>
        <v>-1</v>
      </c>
      <c r="BE596" s="174"/>
      <c r="BF596" s="174">
        <f t="shared" si="258"/>
        <v>0</v>
      </c>
      <c r="BG596" s="174"/>
      <c r="BH596" s="299" t="str">
        <f t="shared" si="259"/>
        <v>---</v>
      </c>
      <c r="BJ596" s="139" t="str">
        <f t="shared" si="260"/>
        <v/>
      </c>
      <c r="BK596" s="174"/>
      <c r="BL596" s="299" t="e">
        <f t="shared" si="261"/>
        <v>#N/A</v>
      </c>
      <c r="BM596" s="174"/>
    </row>
    <row r="597" spans="1:65" ht="15.75" customHeight="1">
      <c r="B597" s="365">
        <v>245.01</v>
      </c>
      <c r="C597" s="78">
        <v>8</v>
      </c>
      <c r="D597" s="101" t="s">
        <v>346</v>
      </c>
      <c r="E597" s="101"/>
      <c r="F597" s="101"/>
      <c r="G597" s="101"/>
      <c r="H597" s="101"/>
      <c r="I597" s="101"/>
      <c r="J597" s="101"/>
      <c r="K597" s="27"/>
      <c r="L597" s="102" t="s">
        <v>33</v>
      </c>
      <c r="M597" s="207"/>
      <c r="N597" s="53">
        <f>VLOOKUP($B597,'[1]09-10-11'!$A$4:$EA$400,MATCH(N$2, '[1]09-10-11'!$A$4:$EA$4, 0))</f>
        <v>0</v>
      </c>
      <c r="O597" s="62"/>
      <c r="P597" s="53">
        <f>VLOOKUP($B597,'[1]09-10-11'!$A$4:$EA$400,MATCH(P$2, '[1]09-10-11'!$A$4:$EA$4, 0))</f>
        <v>1364842</v>
      </c>
      <c r="Q597" s="53"/>
      <c r="R597" s="53">
        <f>VLOOKUP($B597,'[1]09-10-11'!$A$4:$EA$400,MATCH(R$2, '[1]09-10-11'!$A$4:$EA$4, 0))</f>
        <v>1364842</v>
      </c>
      <c r="S597" s="53"/>
      <c r="T597" s="53" t="e">
        <f>VLOOKUP($B597,'[1]09-10-11'!$A$4:$EA$400,MATCH(T$2, '[1]09-10-11'!$A$4:$EA$4, 0))</f>
        <v>#N/A</v>
      </c>
      <c r="U597" s="53"/>
      <c r="V597" s="53">
        <f>VLOOKUP($B597,'[1]09-10-11'!$A$4:$EA$400,MATCH(V$2, '[1]09-10-11'!$A$4:$EA$4, 0))</f>
        <v>1364842</v>
      </c>
      <c r="W597" s="53"/>
      <c r="X597" s="53">
        <f>VLOOKUP($B597,'[1]09-10-11'!$A$4:$EA$400,MATCH(X$2, '[1]09-10-11'!$A$4:$EA$4, 0))</f>
        <v>1364842</v>
      </c>
      <c r="Y597" s="53"/>
      <c r="Z597" s="284">
        <f t="shared" si="242"/>
        <v>0</v>
      </c>
      <c r="AA597" s="284"/>
      <c r="AB597" s="348">
        <f t="shared" si="243"/>
        <v>0</v>
      </c>
      <c r="AC597" s="261"/>
      <c r="AD597" s="284">
        <f t="shared" si="244"/>
        <v>0</v>
      </c>
      <c r="AE597" s="284"/>
      <c r="AF597" s="348">
        <f t="shared" si="245"/>
        <v>0</v>
      </c>
      <c r="AG597" s="284"/>
      <c r="AH597" s="53">
        <f t="shared" si="246"/>
        <v>1364842</v>
      </c>
      <c r="AI597" s="53"/>
      <c r="AJ597" s="348" t="str">
        <f t="shared" si="247"/>
        <v>---</v>
      </c>
      <c r="AK597" s="261"/>
      <c r="AL597" s="284">
        <f t="shared" si="248"/>
        <v>0</v>
      </c>
      <c r="AM597" s="284"/>
      <c r="AN597" s="348">
        <f t="shared" si="249"/>
        <v>0</v>
      </c>
      <c r="AP597" s="53" t="str">
        <f t="shared" si="250"/>
        <v/>
      </c>
      <c r="AQ597" s="284"/>
      <c r="AR597" s="348" t="e">
        <f t="shared" si="251"/>
        <v>#N/A</v>
      </c>
      <c r="AS597" s="284"/>
      <c r="AT597" s="284" t="str">
        <f t="shared" si="252"/>
        <v/>
      </c>
      <c r="AU597" s="284"/>
      <c r="AV597" s="348" t="e">
        <f t="shared" si="253"/>
        <v>#N/A</v>
      </c>
      <c r="AW597" s="284"/>
      <c r="AX597" s="284">
        <f t="shared" si="254"/>
        <v>1364842</v>
      </c>
      <c r="AY597" s="284"/>
      <c r="AZ597" s="348" t="str">
        <f t="shared" si="255"/>
        <v>---</v>
      </c>
      <c r="BA597" s="284"/>
      <c r="BB597" s="284">
        <f t="shared" si="256"/>
        <v>0</v>
      </c>
      <c r="BC597" s="284"/>
      <c r="BD597" s="348">
        <f t="shared" si="257"/>
        <v>0</v>
      </c>
      <c r="BE597" s="284"/>
      <c r="BF597" s="284">
        <f t="shared" si="258"/>
        <v>0</v>
      </c>
      <c r="BG597" s="284"/>
      <c r="BH597" s="348">
        <f t="shared" si="259"/>
        <v>0</v>
      </c>
      <c r="BJ597" s="53" t="str">
        <f t="shared" si="260"/>
        <v/>
      </c>
      <c r="BK597" s="284"/>
      <c r="BL597" s="348" t="e">
        <f t="shared" si="261"/>
        <v>#N/A</v>
      </c>
      <c r="BM597" s="284"/>
    </row>
    <row r="598" spans="1:65" ht="15.75" customHeight="1">
      <c r="B598" s="365">
        <v>245.02</v>
      </c>
      <c r="C598" s="78">
        <v>9</v>
      </c>
      <c r="D598" s="101" t="s">
        <v>405</v>
      </c>
      <c r="E598" s="101"/>
      <c r="F598" s="101"/>
      <c r="G598" s="101"/>
      <c r="H598" s="101"/>
      <c r="I598" s="101"/>
      <c r="J598" s="101"/>
      <c r="K598" s="27"/>
      <c r="L598" s="102" t="s">
        <v>33</v>
      </c>
      <c r="M598" s="207"/>
      <c r="N598" s="141">
        <f>VLOOKUP($B598,'[1]09-10-11'!$A$4:$EA$400,MATCH(N$2, '[1]09-10-11'!$A$4:$EA$4, 0))</f>
        <v>0</v>
      </c>
      <c r="O598" s="123"/>
      <c r="P598" s="141">
        <f>VLOOKUP($B598,'[1]09-10-11'!$A$4:$EA$400,MATCH(P$2, '[1]09-10-11'!$A$4:$EA$4, 0))</f>
        <v>647000</v>
      </c>
      <c r="Q598" s="207"/>
      <c r="R598" s="141">
        <f>VLOOKUP($B598,'[1]09-10-11'!$A$4:$EA$400,MATCH(R$2, '[1]09-10-11'!$A$4:$EA$4, 0))</f>
        <v>647000</v>
      </c>
      <c r="S598" s="237"/>
      <c r="T598" s="141" t="e">
        <f>VLOOKUP($B598,'[1]09-10-11'!$A$4:$EA$400,MATCH(T$2, '[1]09-10-11'!$A$4:$EA$4, 0))</f>
        <v>#N/A</v>
      </c>
      <c r="U598" s="207"/>
      <c r="V598" s="141">
        <f>VLOOKUP($B598,'[1]09-10-11'!$A$4:$EA$400,MATCH(V$2, '[1]09-10-11'!$A$4:$EA$4, 0))</f>
        <v>647000</v>
      </c>
      <c r="W598" s="237"/>
      <c r="X598" s="141">
        <f>VLOOKUP($B598,'[1]09-10-11'!$A$4:$EA$400,MATCH(X$2, '[1]09-10-11'!$A$4:$EA$4, 0))</f>
        <v>647000</v>
      </c>
      <c r="Y598" s="53"/>
      <c r="Z598" s="283">
        <f t="shared" si="242"/>
        <v>0</v>
      </c>
      <c r="AA598" s="207"/>
      <c r="AB598" s="300">
        <f t="shared" si="243"/>
        <v>0</v>
      </c>
      <c r="AC598" s="280"/>
      <c r="AD598" s="283">
        <f t="shared" si="244"/>
        <v>0</v>
      </c>
      <c r="AE598" s="207"/>
      <c r="AF598" s="300">
        <f t="shared" si="245"/>
        <v>0</v>
      </c>
      <c r="AG598" s="207"/>
      <c r="AH598" s="141">
        <f t="shared" si="246"/>
        <v>647000</v>
      </c>
      <c r="AI598" s="207"/>
      <c r="AJ598" s="300" t="str">
        <f t="shared" si="247"/>
        <v>---</v>
      </c>
      <c r="AK598" s="280"/>
      <c r="AL598" s="141">
        <f t="shared" si="248"/>
        <v>0</v>
      </c>
      <c r="AM598" s="207"/>
      <c r="AN598" s="298">
        <f t="shared" si="249"/>
        <v>0</v>
      </c>
      <c r="AP598" s="141" t="str">
        <f t="shared" si="250"/>
        <v/>
      </c>
      <c r="AQ598" s="207"/>
      <c r="AR598" s="300" t="e">
        <f t="shared" si="251"/>
        <v>#N/A</v>
      </c>
      <c r="AS598" s="207"/>
      <c r="AT598" s="283" t="str">
        <f t="shared" si="252"/>
        <v/>
      </c>
      <c r="AU598" s="207"/>
      <c r="AV598" s="300" t="e">
        <f t="shared" si="253"/>
        <v>#N/A</v>
      </c>
      <c r="AW598" s="207"/>
      <c r="AX598" s="283">
        <f t="shared" si="254"/>
        <v>647000</v>
      </c>
      <c r="AY598" s="207"/>
      <c r="AZ598" s="300" t="str">
        <f t="shared" si="255"/>
        <v>---</v>
      </c>
      <c r="BA598" s="207"/>
      <c r="BB598" s="283">
        <f t="shared" si="256"/>
        <v>0</v>
      </c>
      <c r="BC598" s="207"/>
      <c r="BD598" s="300">
        <f t="shared" si="257"/>
        <v>0</v>
      </c>
      <c r="BE598" s="207"/>
      <c r="BF598" s="141">
        <f t="shared" si="258"/>
        <v>0</v>
      </c>
      <c r="BG598" s="207"/>
      <c r="BH598" s="298">
        <f t="shared" si="259"/>
        <v>0</v>
      </c>
      <c r="BJ598" s="141" t="str">
        <f t="shared" si="260"/>
        <v/>
      </c>
      <c r="BK598" s="207"/>
      <c r="BL598" s="300" t="e">
        <f t="shared" si="261"/>
        <v>#N/A</v>
      </c>
      <c r="BM598" s="207"/>
    </row>
    <row r="599" spans="1:65" ht="15.75" customHeight="1">
      <c r="B599" s="365"/>
      <c r="C599" s="78"/>
      <c r="D599" s="101"/>
      <c r="E599" s="101"/>
      <c r="F599" s="101"/>
      <c r="G599" s="101"/>
      <c r="H599" s="101"/>
      <c r="I599" s="101"/>
      <c r="J599" s="101"/>
      <c r="K599" s="27"/>
      <c r="L599" s="102"/>
      <c r="M599" s="207"/>
      <c r="N599" s="207"/>
      <c r="O599" s="123"/>
      <c r="P599" s="207"/>
      <c r="Q599" s="207"/>
      <c r="R599" s="237"/>
      <c r="S599" s="237"/>
      <c r="T599" s="237"/>
      <c r="U599" s="207"/>
      <c r="V599" s="237"/>
      <c r="W599" s="237"/>
      <c r="X599" s="237"/>
      <c r="Y599" s="237"/>
      <c r="Z599" s="174"/>
      <c r="AA599" s="207"/>
      <c r="AB599" s="299"/>
      <c r="AC599" s="280"/>
      <c r="AD599" s="174"/>
      <c r="AE599" s="207"/>
      <c r="AF599" s="299"/>
      <c r="AG599" s="207"/>
      <c r="AH599" s="139"/>
      <c r="AI599" s="207"/>
      <c r="AJ599" s="299"/>
      <c r="AK599" s="280"/>
      <c r="AL599" s="139"/>
      <c r="AM599" s="207"/>
      <c r="AN599" s="297"/>
      <c r="AP599" s="139"/>
      <c r="AQ599" s="207"/>
      <c r="AR599" s="297"/>
      <c r="AS599" s="207"/>
      <c r="AT599" s="174"/>
      <c r="AU599" s="207"/>
      <c r="AV599" s="299"/>
      <c r="AW599" s="207"/>
      <c r="AX599" s="174"/>
      <c r="AY599" s="207"/>
      <c r="AZ599" s="299"/>
      <c r="BA599" s="207"/>
      <c r="BB599" s="174"/>
      <c r="BC599" s="207"/>
      <c r="BD599" s="299"/>
      <c r="BE599" s="207"/>
      <c r="BF599" s="139"/>
      <c r="BG599" s="207"/>
      <c r="BH599" s="297"/>
      <c r="BJ599" s="139"/>
      <c r="BK599" s="207"/>
      <c r="BL599" s="297"/>
      <c r="BM599" s="207"/>
    </row>
    <row r="600" spans="1:65" ht="15.75" customHeight="1">
      <c r="B600" s="365"/>
      <c r="C600" s="23"/>
      <c r="D600" s="101"/>
      <c r="E600" s="101"/>
      <c r="F600" s="101"/>
      <c r="G600" s="103" t="s">
        <v>40</v>
      </c>
      <c r="H600" s="103"/>
      <c r="I600" s="35"/>
      <c r="J600" s="35"/>
      <c r="K600" s="36"/>
      <c r="L600" s="37"/>
      <c r="M600" s="215"/>
      <c r="N600" s="150">
        <f>+N601+N602</f>
        <v>2161224</v>
      </c>
      <c r="O600" s="119"/>
      <c r="P600" s="150">
        <f>+P601+P602</f>
        <v>4338887</v>
      </c>
      <c r="Q600" s="150"/>
      <c r="R600" s="150">
        <f>+R601+R602</f>
        <v>4175884</v>
      </c>
      <c r="S600" s="150"/>
      <c r="T600" s="150" t="e">
        <f>+T601+T602</f>
        <v>#N/A</v>
      </c>
      <c r="U600" s="150"/>
      <c r="V600" s="150">
        <f>+V601+V602</f>
        <v>4231687</v>
      </c>
      <c r="W600" s="150"/>
      <c r="X600" s="150">
        <f>+X601+X602</f>
        <v>4417814</v>
      </c>
      <c r="Y600" s="146"/>
      <c r="Z600" s="285">
        <f t="shared" ref="Z600:Z655" si="262">IF(AND(ISNUMBER($V600),ISNUMBER($X600)),IF((ABS($V600-$X600))&gt;0.49,$X600-$V600,0),"")</f>
        <v>186127</v>
      </c>
      <c r="AA600" s="285"/>
      <c r="AB600" s="302">
        <f t="shared" ref="AB600:AB663" si="263">IF($V600="","",  IF($X600="","", IF($V600=0,"---",(IF(ISERROR(($X600/$V600)-1),"---",($X600/$V600)-1) ))))</f>
        <v>4.3984113191736451E-2</v>
      </c>
      <c r="AC600" s="282"/>
      <c r="AD600" s="285">
        <f t="shared" ref="AD600:AD631" si="264">IF(AND(ISNUMBER($P600),ISNUMBER($X600)),IF((ABS($P600-$X600))&gt;0.49,$X600-$P600,0),"")</f>
        <v>78927</v>
      </c>
      <c r="AE600" s="285"/>
      <c r="AF600" s="302">
        <f t="shared" ref="AF600:AF631" si="265">IF($P600="","",  IF($X600="","", IF($P600=0,"---",(IF(ISERROR(($X600/$P600)-1),"---",($X600/$P600)-1) ))))</f>
        <v>1.8190609711661088E-2</v>
      </c>
      <c r="AG600" s="285"/>
      <c r="AH600" s="150">
        <f t="shared" ref="AH600:AH631" si="266">IF(AND(ISNUMBER($N600),ISNUMBER($X600)),IF((ABS($N600-$X600))&gt;0.49,$X600-$N600,0),"")</f>
        <v>2256590</v>
      </c>
      <c r="AI600" s="150"/>
      <c r="AJ600" s="302">
        <f t="shared" ref="AJ600:AJ631" si="267">IF($N600="","",  IF($X600="","", IF($N600=0,"---",(IF(ISERROR(($X600/$N600)-1),"---",($X600/$N600)-1) ))))</f>
        <v>1.0441259212372249</v>
      </c>
      <c r="AK600" s="282"/>
      <c r="AL600" s="150">
        <f t="shared" ref="AL600:AL655" si="268">IF(AND(ISNUMBER($R600),ISNUMBER($X600)),IF((ABS($R600-$X600))&gt;0.49,$X600-$R600,0),"")</f>
        <v>241930</v>
      </c>
      <c r="AM600" s="285"/>
      <c r="AN600" s="301">
        <f t="shared" ref="AN600:AN663" si="269">IF($R600="","",  IF($X600="","", IF($R600=0,"---",(IF(ISERROR(($X600/$R600)-1),"---",($X600/$R600)-1) ))))</f>
        <v>5.7935038425396934E-2</v>
      </c>
      <c r="AP600" s="150" t="str">
        <f t="shared" ref="AP600:AP655" si="270">IF(AND(ISNUMBER($T600),ISNUMBER($X600)),IF((ABS($T600-$X600))&gt;0.49,$X600-$T600,0),"")</f>
        <v/>
      </c>
      <c r="AQ600" s="285"/>
      <c r="AR600" s="301" t="e">
        <f t="shared" ref="AR600:AR663" si="271">IF($T600="","",  IF($X600="","", IF($T600=0,"---",(IF(ISERROR(($X600/$T600)-1),"---",($X600/$T600)-1) ))))</f>
        <v>#N/A</v>
      </c>
      <c r="AS600" s="285"/>
      <c r="AT600" s="285" t="str">
        <f t="shared" ref="AT600:AT655" si="272">IF(AND(ISNUMBER($R600),ISNUMBER($T600)),IF((ABS($R600-$T600))&gt;0.49,$T600-$R600,0),"")</f>
        <v/>
      </c>
      <c r="AU600" s="285"/>
      <c r="AV600" s="302" t="e">
        <f t="shared" ref="AV600:AV663" si="273">IF($R600="","",  IF($T600="","", IF($R600=0,"---",(IF(ISERROR(($T600/$R600)-1),"---",($T600/$R600)-1) ))))</f>
        <v>#N/A</v>
      </c>
      <c r="AW600" s="285"/>
      <c r="AX600" s="285">
        <f t="shared" ref="AX600:AX631" si="274">IF(AND(ISNUMBER($N600),ISNUMBER($V600)),IF((ABS($N600-$V600))&gt;0.49,$V600-$N600,0),"")</f>
        <v>2070463</v>
      </c>
      <c r="AY600" s="285"/>
      <c r="AZ600" s="302">
        <f t="shared" ref="AZ600:AZ631" si="275">IF($N600="","",  IF($V600="","", IF($N600=0,"---",(IF(ISERROR(($V600/$N600)-1),"---",($V600/$N600)-1) ))))</f>
        <v>0.95800481578957108</v>
      </c>
      <c r="BA600" s="285"/>
      <c r="BB600" s="285">
        <f t="shared" ref="BB600:BB631" si="276">IF(AND(ISNUMBER($P600),ISNUMBER($V600)),IF((ABS($P600-$V600))&gt;0.49,$V600-$P600,0),"")</f>
        <v>-107200</v>
      </c>
      <c r="BC600" s="285"/>
      <c r="BD600" s="302">
        <f t="shared" ref="BD600:BD631" si="277">IF($P600="","",  IF($V600="","", IF($P600=0,"---",(IF(ISERROR(($V600/$P600)-1),"---",($V600/$P600)-1) ))))</f>
        <v>-2.4706796927414842E-2</v>
      </c>
      <c r="BE600" s="285"/>
      <c r="BF600" s="150">
        <f t="shared" ref="BF600:BF655" si="278">IF(AND(ISNUMBER($R600),ISNUMBER($V600)),IF((ABS($R600-$V600))&gt;0.49,$V600-$R600,0),"")</f>
        <v>55803</v>
      </c>
      <c r="BG600" s="285"/>
      <c r="BH600" s="301">
        <f t="shared" ref="BH600:BH663" si="279">IF($R600="","",  IF($V600="","", IF($R600=0,"---",(IF(ISERROR(($V600/$R600)-1),"---",($V600/$R600)-1) ))))</f>
        <v>1.3363158555170562E-2</v>
      </c>
      <c r="BJ600" s="150" t="str">
        <f t="shared" ref="BJ600:BJ655" si="280">IF(AND(ISNUMBER($T600),ISNUMBER($V600)),IF((ABS($T600-$V600))&gt;0.49,$V600-$T600,0),"")</f>
        <v/>
      </c>
      <c r="BK600" s="285"/>
      <c r="BL600" s="301" t="e">
        <f t="shared" ref="BL600:BL663" si="281">IF($T600="","",  IF($V600="","", IF($T600=0,"---",(IF(ISERROR(($V600/$T600)-1),"---",($V600/$T600)-1) ))))</f>
        <v>#N/A</v>
      </c>
      <c r="BM600" s="285"/>
    </row>
    <row r="601" spans="1:65" s="98" customFormat="1" ht="15.75" customHeight="1">
      <c r="A601" s="84"/>
      <c r="B601" s="368"/>
      <c r="C601" s="107"/>
      <c r="D601" s="105"/>
      <c r="E601" s="105"/>
      <c r="F601" s="105"/>
      <c r="G601" s="105"/>
      <c r="H601" s="105" t="s">
        <v>58</v>
      </c>
      <c r="I601" s="108"/>
      <c r="J601" s="108"/>
      <c r="K601" s="110"/>
      <c r="L601" s="106"/>
      <c r="M601" s="207"/>
      <c r="N601" s="139">
        <f>N509+N511+N518+N524+N529+N531+N537+N543+N548+N561+N576+SUM(N592:N596)+N563+SUM(N584:N586)+N589+N582</f>
        <v>1924839</v>
      </c>
      <c r="O601" s="111"/>
      <c r="P601" s="139">
        <f>P509+P511+P518+P524+P529+P531+P537+P543+P548+P561+P576+SUM(P592:P596)+P563+SUM(P584:P586)+P589+P582</f>
        <v>2072045</v>
      </c>
      <c r="Q601" s="139"/>
      <c r="R601" s="139">
        <f>R509+R511+R518+R524+R529+R531+R537+R543+R548+R561+R576+SUM(R592:R596)+R563+SUM(R584:R586)+R589+R582</f>
        <v>1909042</v>
      </c>
      <c r="S601" s="139"/>
      <c r="T601" s="139" t="e">
        <f>T509+T511+T518+T524+T529+T531+T537+T543+T548+T561+T576+SUM(T592:T596)+T563+SUM(T584:T586)+T589+T582</f>
        <v>#N/A</v>
      </c>
      <c r="U601" s="139"/>
      <c r="V601" s="139">
        <f>V509+V511+V518+V524+V529+V531+V537+V543+V548+V561+V576+SUM(V592:V596)+V563+SUM(V584:V586)+V589+V582</f>
        <v>1982185</v>
      </c>
      <c r="W601" s="139"/>
      <c r="X601" s="139">
        <f>X509+X511+X518+X524+X529+X531+X537+X543+X548+X561+X576+SUM(X592:X596)+X563+SUM(X584:X586)+X589+X582</f>
        <v>2150972</v>
      </c>
      <c r="Y601" s="53"/>
      <c r="Z601" s="174">
        <f t="shared" si="262"/>
        <v>168787</v>
      </c>
      <c r="AA601" s="174"/>
      <c r="AB601" s="299">
        <f t="shared" si="263"/>
        <v>8.5151991363066504E-2</v>
      </c>
      <c r="AC601" s="280"/>
      <c r="AD601" s="174">
        <f t="shared" si="264"/>
        <v>78927</v>
      </c>
      <c r="AE601" s="174"/>
      <c r="AF601" s="299">
        <f t="shared" si="265"/>
        <v>3.8091354193562355E-2</v>
      </c>
      <c r="AG601" s="174"/>
      <c r="AH601" s="139">
        <f t="shared" si="266"/>
        <v>226133</v>
      </c>
      <c r="AI601" s="139"/>
      <c r="AJ601" s="299">
        <f t="shared" si="267"/>
        <v>0.11748151403831697</v>
      </c>
      <c r="AK601" s="280"/>
      <c r="AL601" s="139">
        <f t="shared" si="268"/>
        <v>241930</v>
      </c>
      <c r="AM601" s="174"/>
      <c r="AN601" s="297">
        <f t="shared" si="269"/>
        <v>0.12672848475832388</v>
      </c>
      <c r="AP601" s="139" t="str">
        <f t="shared" si="270"/>
        <v/>
      </c>
      <c r="AQ601" s="174"/>
      <c r="AR601" s="297" t="e">
        <f t="shared" si="271"/>
        <v>#N/A</v>
      </c>
      <c r="AS601" s="174"/>
      <c r="AT601" s="174" t="str">
        <f t="shared" si="272"/>
        <v/>
      </c>
      <c r="AU601" s="174"/>
      <c r="AV601" s="299" t="e">
        <f t="shared" si="273"/>
        <v>#N/A</v>
      </c>
      <c r="AW601" s="174"/>
      <c r="AX601" s="174">
        <f t="shared" si="274"/>
        <v>57346</v>
      </c>
      <c r="AY601" s="174"/>
      <c r="AZ601" s="299">
        <f t="shared" si="275"/>
        <v>2.9792621616665071E-2</v>
      </c>
      <c r="BA601" s="174"/>
      <c r="BB601" s="174">
        <f t="shared" si="276"/>
        <v>-89860</v>
      </c>
      <c r="BC601" s="174"/>
      <c r="BD601" s="299">
        <f t="shared" si="277"/>
        <v>-4.3367784000830079E-2</v>
      </c>
      <c r="BE601" s="174"/>
      <c r="BF601" s="139">
        <f t="shared" si="278"/>
        <v>73143</v>
      </c>
      <c r="BG601" s="174"/>
      <c r="BH601" s="297">
        <f t="shared" si="279"/>
        <v>3.8313981567718258E-2</v>
      </c>
      <c r="BJ601" s="139" t="str">
        <f t="shared" si="280"/>
        <v/>
      </c>
      <c r="BK601" s="174"/>
      <c r="BL601" s="297" t="e">
        <f t="shared" si="281"/>
        <v>#N/A</v>
      </c>
      <c r="BM601" s="174"/>
    </row>
    <row r="602" spans="1:65" s="98" customFormat="1" ht="15.75" customHeight="1">
      <c r="A602" s="84"/>
      <c r="B602" s="368"/>
      <c r="C602" s="107"/>
      <c r="D602" s="105"/>
      <c r="E602" s="105"/>
      <c r="F602" s="105"/>
      <c r="G602" s="105"/>
      <c r="H602" s="101" t="s">
        <v>72</v>
      </c>
      <c r="I602" s="108"/>
      <c r="J602" s="108"/>
      <c r="K602" s="110"/>
      <c r="L602" s="106"/>
      <c r="M602" s="207"/>
      <c r="N602" s="139">
        <f>+N513+N520+N525+N532+N539+N544+N562+SUM(N565)+N597</f>
        <v>236385</v>
      </c>
      <c r="O602" s="111"/>
      <c r="P602" s="139">
        <f>+P513+P520+P525+P532+P539+P544+P562+SUM(P565)+P597+P598</f>
        <v>2266842</v>
      </c>
      <c r="Q602" s="139"/>
      <c r="R602" s="139">
        <f>+R513+R520+R525+R532+R539+R544+R562+SUM(R565)+R597+R598</f>
        <v>2266842</v>
      </c>
      <c r="S602" s="139"/>
      <c r="T602" s="139" t="e">
        <f>+T513+T520+T525+T532+T539+T544+T562+SUM(T565)+T597+T598</f>
        <v>#N/A</v>
      </c>
      <c r="U602" s="139"/>
      <c r="V602" s="139">
        <f>+V513+V520+V525+V532+V539+V544+V562+SUM(V565)+V597+V598</f>
        <v>2249502</v>
      </c>
      <c r="W602" s="139"/>
      <c r="X602" s="139">
        <f>+X513+X520+X525+X532+X539+X544+X562+SUM(X565)+X597+X598</f>
        <v>2266842</v>
      </c>
      <c r="Y602" s="53"/>
      <c r="Z602" s="139">
        <f t="shared" si="262"/>
        <v>17340</v>
      </c>
      <c r="AA602" s="139"/>
      <c r="AB602" s="297">
        <f t="shared" si="263"/>
        <v>7.7083727865101537E-3</v>
      </c>
      <c r="AC602" s="262"/>
      <c r="AD602" s="139">
        <f t="shared" si="264"/>
        <v>0</v>
      </c>
      <c r="AE602" s="139"/>
      <c r="AF602" s="297">
        <f t="shared" si="265"/>
        <v>0</v>
      </c>
      <c r="AG602" s="139"/>
      <c r="AH602" s="139">
        <f t="shared" si="266"/>
        <v>2030457</v>
      </c>
      <c r="AI602" s="139"/>
      <c r="AJ602" s="297">
        <f t="shared" si="267"/>
        <v>8.5896186306237698</v>
      </c>
      <c r="AK602" s="262"/>
      <c r="AL602" s="139">
        <f t="shared" si="268"/>
        <v>0</v>
      </c>
      <c r="AM602" s="139"/>
      <c r="AN602" s="297">
        <f t="shared" si="269"/>
        <v>0</v>
      </c>
      <c r="AP602" s="139" t="str">
        <f t="shared" si="270"/>
        <v/>
      </c>
      <c r="AQ602" s="139"/>
      <c r="AR602" s="297" t="e">
        <f t="shared" si="271"/>
        <v>#N/A</v>
      </c>
      <c r="AS602" s="139"/>
      <c r="AT602" s="139" t="str">
        <f t="shared" si="272"/>
        <v/>
      </c>
      <c r="AU602" s="139"/>
      <c r="AV602" s="297" t="e">
        <f t="shared" si="273"/>
        <v>#N/A</v>
      </c>
      <c r="AW602" s="139"/>
      <c r="AX602" s="139">
        <f t="shared" si="274"/>
        <v>2013117</v>
      </c>
      <c r="AY602" s="139"/>
      <c r="AZ602" s="297">
        <f t="shared" si="275"/>
        <v>8.5162637223174062</v>
      </c>
      <c r="BA602" s="139"/>
      <c r="BB602" s="139">
        <f t="shared" si="276"/>
        <v>-17340</v>
      </c>
      <c r="BC602" s="139"/>
      <c r="BD602" s="297">
        <f t="shared" si="277"/>
        <v>-7.6494082957700993E-3</v>
      </c>
      <c r="BE602" s="139"/>
      <c r="BF602" s="139">
        <f t="shared" si="278"/>
        <v>-17340</v>
      </c>
      <c r="BG602" s="139"/>
      <c r="BH602" s="297">
        <f t="shared" si="279"/>
        <v>-7.6494082957700993E-3</v>
      </c>
      <c r="BJ602" s="139" t="str">
        <f t="shared" si="280"/>
        <v/>
      </c>
      <c r="BK602" s="139"/>
      <c r="BL602" s="297" t="e">
        <f t="shared" si="281"/>
        <v>#N/A</v>
      </c>
      <c r="BM602" s="139"/>
    </row>
    <row r="603" spans="1:65" s="98" customFormat="1" ht="15.75" customHeight="1">
      <c r="A603" s="84"/>
      <c r="B603" s="368"/>
      <c r="C603" s="107"/>
      <c r="D603" s="105"/>
      <c r="E603" s="105"/>
      <c r="F603" s="105"/>
      <c r="G603" s="105"/>
      <c r="H603" s="101"/>
      <c r="I603" s="108"/>
      <c r="J603" s="108"/>
      <c r="K603" s="110"/>
      <c r="L603" s="106"/>
      <c r="M603" s="207"/>
      <c r="N603" s="207"/>
      <c r="O603" s="111"/>
      <c r="P603" s="207"/>
      <c r="Q603" s="207"/>
      <c r="R603" s="237"/>
      <c r="S603" s="237"/>
      <c r="T603" s="237"/>
      <c r="U603" s="207"/>
      <c r="V603" s="237"/>
      <c r="W603" s="237"/>
      <c r="X603" s="237"/>
      <c r="Y603" s="237"/>
      <c r="Z603" s="139" t="str">
        <f t="shared" si="262"/>
        <v/>
      </c>
      <c r="AA603" s="207"/>
      <c r="AB603" s="297" t="str">
        <f t="shared" si="263"/>
        <v/>
      </c>
      <c r="AC603" s="262"/>
      <c r="AD603" s="139" t="str">
        <f t="shared" si="264"/>
        <v/>
      </c>
      <c r="AE603" s="207"/>
      <c r="AF603" s="297" t="str">
        <f t="shared" si="265"/>
        <v/>
      </c>
      <c r="AG603" s="207"/>
      <c r="AH603" s="139" t="str">
        <f t="shared" si="266"/>
        <v/>
      </c>
      <c r="AI603" s="207"/>
      <c r="AJ603" s="297" t="str">
        <f t="shared" si="267"/>
        <v/>
      </c>
      <c r="AK603" s="262"/>
      <c r="AL603" s="139" t="str">
        <f t="shared" si="268"/>
        <v/>
      </c>
      <c r="AM603" s="207"/>
      <c r="AN603" s="297" t="str">
        <f t="shared" si="269"/>
        <v/>
      </c>
      <c r="AP603" s="139" t="str">
        <f t="shared" si="270"/>
        <v/>
      </c>
      <c r="AQ603" s="207"/>
      <c r="AR603" s="297" t="str">
        <f t="shared" si="271"/>
        <v/>
      </c>
      <c r="AS603" s="207"/>
      <c r="AT603" s="139" t="str">
        <f t="shared" si="272"/>
        <v/>
      </c>
      <c r="AU603" s="207"/>
      <c r="AV603" s="297" t="str">
        <f t="shared" si="273"/>
        <v/>
      </c>
      <c r="AW603" s="207"/>
      <c r="AX603" s="139" t="str">
        <f t="shared" si="274"/>
        <v/>
      </c>
      <c r="AY603" s="207"/>
      <c r="AZ603" s="297" t="str">
        <f t="shared" si="275"/>
        <v/>
      </c>
      <c r="BA603" s="207"/>
      <c r="BB603" s="139" t="str">
        <f t="shared" si="276"/>
        <v/>
      </c>
      <c r="BC603" s="207"/>
      <c r="BD603" s="297" t="str">
        <f t="shared" si="277"/>
        <v/>
      </c>
      <c r="BE603" s="207"/>
      <c r="BF603" s="139" t="str">
        <f t="shared" si="278"/>
        <v/>
      </c>
      <c r="BG603" s="207"/>
      <c r="BH603" s="297" t="str">
        <f t="shared" si="279"/>
        <v/>
      </c>
      <c r="BJ603" s="139" t="str">
        <f t="shared" si="280"/>
        <v/>
      </c>
      <c r="BK603" s="207"/>
      <c r="BL603" s="297" t="str">
        <f t="shared" si="281"/>
        <v/>
      </c>
      <c r="BM603" s="207"/>
    </row>
    <row r="604" spans="1:65" s="98" customFormat="1" ht="15.75" customHeight="1">
      <c r="A604" s="84"/>
      <c r="B604" s="368"/>
      <c r="C604" s="107"/>
      <c r="D604" s="105"/>
      <c r="E604" s="105"/>
      <c r="F604" s="105"/>
      <c r="G604" s="105"/>
      <c r="H604" s="101"/>
      <c r="I604" s="108"/>
      <c r="J604" s="108"/>
      <c r="K604" s="110"/>
      <c r="L604" s="106"/>
      <c r="M604" s="207"/>
      <c r="N604" s="207"/>
      <c r="O604" s="111"/>
      <c r="P604" s="139"/>
      <c r="Q604" s="139"/>
      <c r="R604" s="164"/>
      <c r="S604" s="164"/>
      <c r="T604" s="164"/>
      <c r="U604" s="139"/>
      <c r="V604" s="164"/>
      <c r="W604" s="164"/>
      <c r="X604" s="164"/>
      <c r="Y604" s="398"/>
      <c r="Z604" s="139" t="str">
        <f t="shared" si="262"/>
        <v/>
      </c>
      <c r="AA604" s="139"/>
      <c r="AB604" s="297" t="str">
        <f t="shared" si="263"/>
        <v/>
      </c>
      <c r="AC604" s="262"/>
      <c r="AD604" s="139" t="str">
        <f t="shared" si="264"/>
        <v/>
      </c>
      <c r="AE604" s="139"/>
      <c r="AF604" s="297" t="str">
        <f t="shared" si="265"/>
        <v/>
      </c>
      <c r="AG604" s="139"/>
      <c r="AH604" s="139" t="str">
        <f t="shared" si="266"/>
        <v/>
      </c>
      <c r="AI604" s="139"/>
      <c r="AJ604" s="297" t="str">
        <f t="shared" si="267"/>
        <v/>
      </c>
      <c r="AK604" s="262"/>
      <c r="AL604" s="139" t="str">
        <f t="shared" si="268"/>
        <v/>
      </c>
      <c r="AM604" s="139"/>
      <c r="AN604" s="297" t="str">
        <f t="shared" si="269"/>
        <v/>
      </c>
      <c r="AP604" s="139" t="str">
        <f t="shared" si="270"/>
        <v/>
      </c>
      <c r="AQ604" s="139"/>
      <c r="AR604" s="297" t="str">
        <f t="shared" si="271"/>
        <v/>
      </c>
      <c r="AS604" s="139"/>
      <c r="AT604" s="139" t="str">
        <f t="shared" si="272"/>
        <v/>
      </c>
      <c r="AU604" s="139"/>
      <c r="AV604" s="297" t="str">
        <f t="shared" si="273"/>
        <v/>
      </c>
      <c r="AW604" s="139"/>
      <c r="AX604" s="139" t="str">
        <f t="shared" si="274"/>
        <v/>
      </c>
      <c r="AY604" s="139"/>
      <c r="AZ604" s="297" t="str">
        <f t="shared" si="275"/>
        <v/>
      </c>
      <c r="BA604" s="139"/>
      <c r="BB604" s="139" t="str">
        <f t="shared" si="276"/>
        <v/>
      </c>
      <c r="BC604" s="139"/>
      <c r="BD604" s="297" t="str">
        <f t="shared" si="277"/>
        <v/>
      </c>
      <c r="BE604" s="139"/>
      <c r="BF604" s="139" t="str">
        <f t="shared" si="278"/>
        <v/>
      </c>
      <c r="BG604" s="139"/>
      <c r="BH604" s="297" t="str">
        <f t="shared" si="279"/>
        <v/>
      </c>
      <c r="BJ604" s="139" t="str">
        <f t="shared" si="280"/>
        <v/>
      </c>
      <c r="BK604" s="139"/>
      <c r="BL604" s="297" t="str">
        <f t="shared" si="281"/>
        <v/>
      </c>
      <c r="BM604" s="139"/>
    </row>
    <row r="605" spans="1:65" s="254" customFormat="1" ht="15.75" customHeight="1">
      <c r="A605" s="326"/>
      <c r="B605" s="368"/>
      <c r="C605" s="115" t="s">
        <v>393</v>
      </c>
      <c r="D605" s="270"/>
      <c r="E605" s="270"/>
      <c r="F605" s="270"/>
      <c r="G605" s="270"/>
      <c r="H605" s="129"/>
      <c r="I605" s="317"/>
      <c r="J605" s="317"/>
      <c r="K605" s="327"/>
      <c r="L605" s="321"/>
      <c r="M605" s="311"/>
      <c r="N605" s="311"/>
      <c r="O605" s="328"/>
      <c r="P605" s="311"/>
      <c r="Q605" s="311"/>
      <c r="R605" s="323"/>
      <c r="S605" s="323"/>
      <c r="T605" s="323"/>
      <c r="U605" s="311"/>
      <c r="V605" s="323"/>
      <c r="W605" s="323"/>
      <c r="X605" s="323"/>
      <c r="Y605" s="323"/>
      <c r="Z605" s="312" t="str">
        <f t="shared" si="262"/>
        <v/>
      </c>
      <c r="AA605" s="311"/>
      <c r="AB605" s="325" t="str">
        <f t="shared" si="263"/>
        <v/>
      </c>
      <c r="AC605" s="324"/>
      <c r="AD605" s="312" t="str">
        <f t="shared" si="264"/>
        <v/>
      </c>
      <c r="AE605" s="311"/>
      <c r="AF605" s="325" t="str">
        <f t="shared" si="265"/>
        <v/>
      </c>
      <c r="AG605" s="311"/>
      <c r="AH605" s="312" t="str">
        <f t="shared" si="266"/>
        <v/>
      </c>
      <c r="AI605" s="311"/>
      <c r="AJ605" s="325" t="str">
        <f t="shared" si="267"/>
        <v/>
      </c>
      <c r="AK605" s="324"/>
      <c r="AL605" s="312" t="str">
        <f t="shared" si="268"/>
        <v/>
      </c>
      <c r="AM605" s="311"/>
      <c r="AN605" s="325" t="str">
        <f t="shared" si="269"/>
        <v/>
      </c>
      <c r="AP605" s="312" t="str">
        <f t="shared" si="270"/>
        <v/>
      </c>
      <c r="AQ605" s="311"/>
      <c r="AR605" s="325" t="str">
        <f t="shared" si="271"/>
        <v/>
      </c>
      <c r="AS605" s="311"/>
      <c r="AT605" s="312" t="str">
        <f t="shared" si="272"/>
        <v/>
      </c>
      <c r="AU605" s="311"/>
      <c r="AV605" s="325" t="str">
        <f t="shared" si="273"/>
        <v/>
      </c>
      <c r="AW605" s="311"/>
      <c r="AX605" s="312" t="str">
        <f t="shared" si="274"/>
        <v/>
      </c>
      <c r="AY605" s="311"/>
      <c r="AZ605" s="325" t="str">
        <f t="shared" si="275"/>
        <v/>
      </c>
      <c r="BA605" s="311"/>
      <c r="BB605" s="312" t="str">
        <f t="shared" si="276"/>
        <v/>
      </c>
      <c r="BC605" s="311"/>
      <c r="BD605" s="325" t="str">
        <f t="shared" si="277"/>
        <v/>
      </c>
      <c r="BE605" s="311"/>
      <c r="BF605" s="312" t="str">
        <f t="shared" si="278"/>
        <v/>
      </c>
      <c r="BG605" s="311"/>
      <c r="BH605" s="325" t="str">
        <f t="shared" si="279"/>
        <v/>
      </c>
      <c r="BJ605" s="312" t="str">
        <f t="shared" si="280"/>
        <v/>
      </c>
      <c r="BK605" s="311"/>
      <c r="BL605" s="325" t="str">
        <f t="shared" si="281"/>
        <v/>
      </c>
      <c r="BM605" s="311"/>
    </row>
    <row r="606" spans="1:65" s="254" customFormat="1" ht="15.75" customHeight="1">
      <c r="A606" s="326"/>
      <c r="B606" s="368"/>
      <c r="C606" s="115" t="s">
        <v>392</v>
      </c>
      <c r="D606" s="270"/>
      <c r="E606" s="270"/>
      <c r="F606" s="270"/>
      <c r="G606" s="270"/>
      <c r="H606" s="129"/>
      <c r="I606" s="317"/>
      <c r="J606" s="317"/>
      <c r="K606" s="327"/>
      <c r="L606" s="321"/>
      <c r="M606" s="311"/>
      <c r="N606" s="311"/>
      <c r="O606" s="328"/>
      <c r="P606" s="311"/>
      <c r="Q606" s="311"/>
      <c r="R606" s="323"/>
      <c r="S606" s="323"/>
      <c r="T606" s="323"/>
      <c r="U606" s="311"/>
      <c r="V606" s="323"/>
      <c r="W606" s="323"/>
      <c r="X606" s="323"/>
      <c r="Y606" s="323"/>
      <c r="Z606" s="312" t="str">
        <f t="shared" si="262"/>
        <v/>
      </c>
      <c r="AA606" s="311"/>
      <c r="AB606" s="325" t="str">
        <f t="shared" si="263"/>
        <v/>
      </c>
      <c r="AC606" s="324"/>
      <c r="AD606" s="312" t="str">
        <f t="shared" si="264"/>
        <v/>
      </c>
      <c r="AE606" s="311"/>
      <c r="AF606" s="325" t="str">
        <f t="shared" si="265"/>
        <v/>
      </c>
      <c r="AG606" s="311"/>
      <c r="AH606" s="312" t="str">
        <f t="shared" si="266"/>
        <v/>
      </c>
      <c r="AI606" s="311"/>
      <c r="AJ606" s="325" t="str">
        <f t="shared" si="267"/>
        <v/>
      </c>
      <c r="AK606" s="324"/>
      <c r="AL606" s="312" t="str">
        <f t="shared" si="268"/>
        <v/>
      </c>
      <c r="AM606" s="311"/>
      <c r="AN606" s="325" t="str">
        <f t="shared" si="269"/>
        <v/>
      </c>
      <c r="AP606" s="312" t="str">
        <f t="shared" si="270"/>
        <v/>
      </c>
      <c r="AQ606" s="311"/>
      <c r="AR606" s="325" t="str">
        <f t="shared" si="271"/>
        <v/>
      </c>
      <c r="AS606" s="311"/>
      <c r="AT606" s="312" t="str">
        <f t="shared" si="272"/>
        <v/>
      </c>
      <c r="AU606" s="311"/>
      <c r="AV606" s="325" t="str">
        <f t="shared" si="273"/>
        <v/>
      </c>
      <c r="AW606" s="311"/>
      <c r="AX606" s="312" t="str">
        <f t="shared" si="274"/>
        <v/>
      </c>
      <c r="AY606" s="311"/>
      <c r="AZ606" s="325" t="str">
        <f t="shared" si="275"/>
        <v/>
      </c>
      <c r="BA606" s="311"/>
      <c r="BB606" s="312" t="str">
        <f t="shared" si="276"/>
        <v/>
      </c>
      <c r="BC606" s="311"/>
      <c r="BD606" s="325" t="str">
        <f t="shared" si="277"/>
        <v/>
      </c>
      <c r="BE606" s="311"/>
      <c r="BF606" s="312" t="str">
        <f t="shared" si="278"/>
        <v/>
      </c>
      <c r="BG606" s="311"/>
      <c r="BH606" s="325" t="str">
        <f t="shared" si="279"/>
        <v/>
      </c>
      <c r="BJ606" s="312" t="str">
        <f t="shared" si="280"/>
        <v/>
      </c>
      <c r="BK606" s="311"/>
      <c r="BL606" s="325" t="str">
        <f t="shared" si="281"/>
        <v/>
      </c>
      <c r="BM606" s="311"/>
    </row>
    <row r="607" spans="1:65" s="98" customFormat="1" ht="15.75" customHeight="1">
      <c r="A607" s="84"/>
      <c r="B607" s="368"/>
      <c r="C607" s="115"/>
      <c r="D607" s="105"/>
      <c r="E607" s="105"/>
      <c r="F607" s="105"/>
      <c r="G607" s="105"/>
      <c r="H607" s="101"/>
      <c r="I607" s="108"/>
      <c r="J607" s="108"/>
      <c r="K607" s="110"/>
      <c r="L607" s="106"/>
      <c r="M607" s="207"/>
      <c r="N607" s="207"/>
      <c r="O607" s="111"/>
      <c r="P607" s="207"/>
      <c r="Q607" s="207"/>
      <c r="R607" s="139"/>
      <c r="S607" s="139"/>
      <c r="T607" s="139"/>
      <c r="U607" s="207"/>
      <c r="V607" s="139"/>
      <c r="W607" s="139"/>
      <c r="X607" s="139"/>
      <c r="Y607" s="53"/>
      <c r="Z607" s="139" t="str">
        <f t="shared" si="262"/>
        <v/>
      </c>
      <c r="AA607" s="207"/>
      <c r="AB607" s="297" t="str">
        <f t="shared" si="263"/>
        <v/>
      </c>
      <c r="AC607" s="262"/>
      <c r="AD607" s="139" t="str">
        <f t="shared" si="264"/>
        <v/>
      </c>
      <c r="AE607" s="207"/>
      <c r="AF607" s="297" t="str">
        <f t="shared" si="265"/>
        <v/>
      </c>
      <c r="AG607" s="207"/>
      <c r="AH607" s="139" t="str">
        <f t="shared" si="266"/>
        <v/>
      </c>
      <c r="AI607" s="207"/>
      <c r="AJ607" s="297" t="str">
        <f t="shared" si="267"/>
        <v/>
      </c>
      <c r="AK607" s="262"/>
      <c r="AL607" s="139" t="str">
        <f t="shared" si="268"/>
        <v/>
      </c>
      <c r="AM607" s="207"/>
      <c r="AN607" s="297" t="str">
        <f t="shared" si="269"/>
        <v/>
      </c>
      <c r="AP607" s="139" t="str">
        <f t="shared" si="270"/>
        <v/>
      </c>
      <c r="AQ607" s="207"/>
      <c r="AR607" s="297" t="str">
        <f t="shared" si="271"/>
        <v/>
      </c>
      <c r="AS607" s="207"/>
      <c r="AT607" s="139" t="str">
        <f t="shared" si="272"/>
        <v/>
      </c>
      <c r="AU607" s="207"/>
      <c r="AV607" s="297" t="str">
        <f t="shared" si="273"/>
        <v/>
      </c>
      <c r="AW607" s="207"/>
      <c r="AX607" s="139" t="str">
        <f t="shared" si="274"/>
        <v/>
      </c>
      <c r="AY607" s="207"/>
      <c r="AZ607" s="297" t="str">
        <f t="shared" si="275"/>
        <v/>
      </c>
      <c r="BA607" s="207"/>
      <c r="BB607" s="139" t="str">
        <f t="shared" si="276"/>
        <v/>
      </c>
      <c r="BC607" s="207"/>
      <c r="BD607" s="297" t="str">
        <f t="shared" si="277"/>
        <v/>
      </c>
      <c r="BE607" s="207"/>
      <c r="BF607" s="139" t="str">
        <f t="shared" si="278"/>
        <v/>
      </c>
      <c r="BG607" s="207"/>
      <c r="BH607" s="297" t="str">
        <f t="shared" si="279"/>
        <v/>
      </c>
      <c r="BJ607" s="139" t="str">
        <f t="shared" si="280"/>
        <v/>
      </c>
      <c r="BK607" s="207"/>
      <c r="BL607" s="297" t="str">
        <f t="shared" si="281"/>
        <v/>
      </c>
      <c r="BM607" s="207"/>
    </row>
    <row r="608" spans="1:65" s="98" customFormat="1" ht="15.75" customHeight="1">
      <c r="A608" s="84"/>
      <c r="B608" s="368"/>
      <c r="C608" s="206">
        <v>1</v>
      </c>
      <c r="D608" s="144" t="s">
        <v>382</v>
      </c>
      <c r="E608" s="105"/>
      <c r="F608" s="105"/>
      <c r="G608" s="105"/>
      <c r="H608" s="101"/>
      <c r="I608" s="108"/>
      <c r="J608" s="108"/>
      <c r="K608" s="110"/>
      <c r="L608" s="106"/>
      <c r="M608" s="207"/>
      <c r="N608" s="207"/>
      <c r="O608" s="111"/>
      <c r="P608" s="207"/>
      <c r="Q608" s="207"/>
      <c r="R608" s="237"/>
      <c r="S608" s="237"/>
      <c r="T608" s="237"/>
      <c r="U608" s="207"/>
      <c r="V608" s="237"/>
      <c r="W608" s="237"/>
      <c r="X608" s="237"/>
      <c r="Y608" s="237"/>
      <c r="Z608" s="139" t="str">
        <f t="shared" si="262"/>
        <v/>
      </c>
      <c r="AA608" s="207"/>
      <c r="AB608" s="297" t="str">
        <f t="shared" si="263"/>
        <v/>
      </c>
      <c r="AC608" s="262"/>
      <c r="AD608" s="139" t="str">
        <f t="shared" si="264"/>
        <v/>
      </c>
      <c r="AE608" s="207"/>
      <c r="AF608" s="297" t="str">
        <f t="shared" si="265"/>
        <v/>
      </c>
      <c r="AG608" s="207"/>
      <c r="AH608" s="139" t="str">
        <f t="shared" si="266"/>
        <v/>
      </c>
      <c r="AI608" s="207"/>
      <c r="AJ608" s="297" t="str">
        <f t="shared" si="267"/>
        <v/>
      </c>
      <c r="AK608" s="262"/>
      <c r="AL608" s="139" t="str">
        <f t="shared" si="268"/>
        <v/>
      </c>
      <c r="AM608" s="207"/>
      <c r="AN608" s="297" t="str">
        <f t="shared" si="269"/>
        <v/>
      </c>
      <c r="AP608" s="139" t="str">
        <f t="shared" si="270"/>
        <v/>
      </c>
      <c r="AQ608" s="207"/>
      <c r="AR608" s="297" t="str">
        <f t="shared" si="271"/>
        <v/>
      </c>
      <c r="AS608" s="207"/>
      <c r="AT608" s="139" t="str">
        <f t="shared" si="272"/>
        <v/>
      </c>
      <c r="AU608" s="207"/>
      <c r="AV608" s="297" t="str">
        <f t="shared" si="273"/>
        <v/>
      </c>
      <c r="AW608" s="207"/>
      <c r="AX608" s="139" t="str">
        <f t="shared" si="274"/>
        <v/>
      </c>
      <c r="AY608" s="207"/>
      <c r="AZ608" s="297" t="str">
        <f t="shared" si="275"/>
        <v/>
      </c>
      <c r="BA608" s="207"/>
      <c r="BB608" s="139" t="str">
        <f t="shared" si="276"/>
        <v/>
      </c>
      <c r="BC608" s="207"/>
      <c r="BD608" s="297" t="str">
        <f t="shared" si="277"/>
        <v/>
      </c>
      <c r="BE608" s="207"/>
      <c r="BF608" s="139" t="str">
        <f t="shared" si="278"/>
        <v/>
      </c>
      <c r="BG608" s="207"/>
      <c r="BH608" s="297" t="str">
        <f t="shared" si="279"/>
        <v/>
      </c>
      <c r="BJ608" s="139" t="str">
        <f t="shared" si="280"/>
        <v/>
      </c>
      <c r="BK608" s="207"/>
      <c r="BL608" s="297" t="str">
        <f t="shared" si="281"/>
        <v/>
      </c>
      <c r="BM608" s="207"/>
    </row>
    <row r="609" spans="1:65" ht="15.75" customHeight="1">
      <c r="C609" s="44"/>
      <c r="D609" s="101"/>
      <c r="E609" s="101"/>
      <c r="F609" s="101"/>
      <c r="G609" s="125"/>
      <c r="H609" s="101"/>
      <c r="I609" s="125"/>
      <c r="J609" s="101"/>
      <c r="K609" s="27"/>
      <c r="L609" s="40"/>
      <c r="M609" s="207"/>
      <c r="N609" s="207"/>
      <c r="O609" s="142"/>
      <c r="P609" s="207"/>
      <c r="Q609" s="207"/>
      <c r="R609" s="237"/>
      <c r="S609" s="237"/>
      <c r="T609" s="237"/>
      <c r="U609" s="207"/>
      <c r="V609" s="237"/>
      <c r="W609" s="237"/>
      <c r="X609" s="237"/>
      <c r="Y609" s="237"/>
      <c r="Z609" s="139" t="str">
        <f t="shared" si="262"/>
        <v/>
      </c>
      <c r="AA609" s="207"/>
      <c r="AB609" s="297" t="str">
        <f t="shared" si="263"/>
        <v/>
      </c>
      <c r="AC609" s="262"/>
      <c r="AD609" s="139" t="str">
        <f t="shared" si="264"/>
        <v/>
      </c>
      <c r="AE609" s="207"/>
      <c r="AF609" s="297" t="str">
        <f t="shared" si="265"/>
        <v/>
      </c>
      <c r="AG609" s="207"/>
      <c r="AH609" s="139" t="str">
        <f t="shared" si="266"/>
        <v/>
      </c>
      <c r="AI609" s="207"/>
      <c r="AJ609" s="297" t="str">
        <f t="shared" si="267"/>
        <v/>
      </c>
      <c r="AK609" s="262"/>
      <c r="AL609" s="139" t="str">
        <f t="shared" si="268"/>
        <v/>
      </c>
      <c r="AM609" s="207"/>
      <c r="AN609" s="297" t="str">
        <f t="shared" si="269"/>
        <v/>
      </c>
      <c r="AP609" s="139" t="str">
        <f t="shared" si="270"/>
        <v/>
      </c>
      <c r="AQ609" s="207"/>
      <c r="AR609" s="297" t="str">
        <f t="shared" si="271"/>
        <v/>
      </c>
      <c r="AS609" s="207"/>
      <c r="AT609" s="139" t="str">
        <f t="shared" si="272"/>
        <v/>
      </c>
      <c r="AU609" s="207"/>
      <c r="AV609" s="297" t="str">
        <f t="shared" si="273"/>
        <v/>
      </c>
      <c r="AW609" s="207"/>
      <c r="AX609" s="139" t="str">
        <f t="shared" si="274"/>
        <v/>
      </c>
      <c r="AY609" s="207"/>
      <c r="AZ609" s="297" t="str">
        <f t="shared" si="275"/>
        <v/>
      </c>
      <c r="BA609" s="207"/>
      <c r="BB609" s="139" t="str">
        <f t="shared" si="276"/>
        <v/>
      </c>
      <c r="BC609" s="207"/>
      <c r="BD609" s="297" t="str">
        <f t="shared" si="277"/>
        <v/>
      </c>
      <c r="BE609" s="207"/>
      <c r="BF609" s="139" t="str">
        <f t="shared" si="278"/>
        <v/>
      </c>
      <c r="BG609" s="207"/>
      <c r="BH609" s="297" t="str">
        <f t="shared" si="279"/>
        <v/>
      </c>
      <c r="BJ609" s="139" t="str">
        <f t="shared" si="280"/>
        <v/>
      </c>
      <c r="BK609" s="207"/>
      <c r="BL609" s="297" t="str">
        <f t="shared" si="281"/>
        <v/>
      </c>
      <c r="BM609" s="207"/>
    </row>
    <row r="610" spans="1:65" ht="15.75" customHeight="1">
      <c r="C610" s="20" t="s">
        <v>103</v>
      </c>
      <c r="D610" s="103"/>
      <c r="E610" s="103"/>
      <c r="F610" s="103"/>
      <c r="G610" s="103"/>
      <c r="H610" s="103"/>
      <c r="I610" s="103"/>
      <c r="J610" s="103"/>
      <c r="K610" s="27"/>
      <c r="L610" s="102"/>
      <c r="M610" s="207"/>
      <c r="N610" s="207"/>
      <c r="O610" s="142"/>
      <c r="P610" s="207"/>
      <c r="Q610" s="207"/>
      <c r="R610" s="237"/>
      <c r="S610" s="237"/>
      <c r="T610" s="237"/>
      <c r="U610" s="207"/>
      <c r="V610" s="237"/>
      <c r="W610" s="237"/>
      <c r="X610" s="237"/>
      <c r="Y610" s="237"/>
      <c r="Z610" s="139" t="str">
        <f t="shared" si="262"/>
        <v/>
      </c>
      <c r="AA610" s="207"/>
      <c r="AB610" s="297" t="str">
        <f t="shared" si="263"/>
        <v/>
      </c>
      <c r="AC610" s="262"/>
      <c r="AD610" s="139" t="str">
        <f t="shared" si="264"/>
        <v/>
      </c>
      <c r="AE610" s="207"/>
      <c r="AF610" s="297" t="str">
        <f t="shared" si="265"/>
        <v/>
      </c>
      <c r="AG610" s="207"/>
      <c r="AH610" s="139" t="str">
        <f t="shared" si="266"/>
        <v/>
      </c>
      <c r="AI610" s="207"/>
      <c r="AJ610" s="297" t="str">
        <f t="shared" si="267"/>
        <v/>
      </c>
      <c r="AK610" s="262"/>
      <c r="AL610" s="139" t="str">
        <f t="shared" si="268"/>
        <v/>
      </c>
      <c r="AM610" s="207"/>
      <c r="AN610" s="297" t="str">
        <f t="shared" si="269"/>
        <v/>
      </c>
      <c r="AP610" s="139" t="str">
        <f t="shared" si="270"/>
        <v/>
      </c>
      <c r="AQ610" s="207"/>
      <c r="AR610" s="297" t="str">
        <f t="shared" si="271"/>
        <v/>
      </c>
      <c r="AS610" s="207"/>
      <c r="AT610" s="139" t="str">
        <f t="shared" si="272"/>
        <v/>
      </c>
      <c r="AU610" s="207"/>
      <c r="AV610" s="297" t="str">
        <f t="shared" si="273"/>
        <v/>
      </c>
      <c r="AW610" s="207"/>
      <c r="AX610" s="139" t="str">
        <f t="shared" si="274"/>
        <v/>
      </c>
      <c r="AY610" s="207"/>
      <c r="AZ610" s="297" t="str">
        <f t="shared" si="275"/>
        <v/>
      </c>
      <c r="BA610" s="207"/>
      <c r="BB610" s="139" t="str">
        <f t="shared" si="276"/>
        <v/>
      </c>
      <c r="BC610" s="207"/>
      <c r="BD610" s="297" t="str">
        <f t="shared" si="277"/>
        <v/>
      </c>
      <c r="BE610" s="207"/>
      <c r="BF610" s="139" t="str">
        <f t="shared" si="278"/>
        <v/>
      </c>
      <c r="BG610" s="207"/>
      <c r="BH610" s="297" t="str">
        <f t="shared" si="279"/>
        <v/>
      </c>
      <c r="BJ610" s="139" t="str">
        <f t="shared" si="280"/>
        <v/>
      </c>
      <c r="BK610" s="207"/>
      <c r="BL610" s="297" t="str">
        <f t="shared" si="281"/>
        <v/>
      </c>
      <c r="BM610" s="207"/>
    </row>
    <row r="611" spans="1:65" ht="15.75" customHeight="1">
      <c r="C611" s="101"/>
      <c r="D611" s="101"/>
      <c r="E611" s="101"/>
      <c r="F611" s="101"/>
      <c r="G611" s="101"/>
      <c r="H611" s="101"/>
      <c r="I611" s="101"/>
      <c r="J611" s="101"/>
      <c r="K611" s="27"/>
      <c r="L611" s="102"/>
      <c r="M611" s="207"/>
      <c r="N611" s="207"/>
      <c r="O611" s="142"/>
      <c r="P611" s="207"/>
      <c r="Q611" s="207"/>
      <c r="R611" s="237"/>
      <c r="S611" s="237"/>
      <c r="T611" s="237"/>
      <c r="U611" s="207"/>
      <c r="V611" s="237"/>
      <c r="W611" s="237"/>
      <c r="X611" s="237"/>
      <c r="Y611" s="237"/>
      <c r="Z611" s="139" t="str">
        <f t="shared" si="262"/>
        <v/>
      </c>
      <c r="AA611" s="207"/>
      <c r="AB611" s="297" t="str">
        <f t="shared" si="263"/>
        <v/>
      </c>
      <c r="AC611" s="262"/>
      <c r="AD611" s="139" t="str">
        <f t="shared" si="264"/>
        <v/>
      </c>
      <c r="AE611" s="207"/>
      <c r="AF611" s="297" t="str">
        <f t="shared" si="265"/>
        <v/>
      </c>
      <c r="AG611" s="207"/>
      <c r="AH611" s="139" t="str">
        <f t="shared" si="266"/>
        <v/>
      </c>
      <c r="AI611" s="207"/>
      <c r="AJ611" s="297" t="str">
        <f t="shared" si="267"/>
        <v/>
      </c>
      <c r="AK611" s="262"/>
      <c r="AL611" s="139" t="str">
        <f t="shared" si="268"/>
        <v/>
      </c>
      <c r="AM611" s="207"/>
      <c r="AN611" s="297" t="str">
        <f t="shared" si="269"/>
        <v/>
      </c>
      <c r="AP611" s="139" t="str">
        <f t="shared" si="270"/>
        <v/>
      </c>
      <c r="AQ611" s="207"/>
      <c r="AR611" s="297" t="str">
        <f t="shared" si="271"/>
        <v/>
      </c>
      <c r="AS611" s="207"/>
      <c r="AT611" s="139" t="str">
        <f t="shared" si="272"/>
        <v/>
      </c>
      <c r="AU611" s="207"/>
      <c r="AV611" s="297" t="str">
        <f t="shared" si="273"/>
        <v/>
      </c>
      <c r="AW611" s="207"/>
      <c r="AX611" s="139" t="str">
        <f t="shared" si="274"/>
        <v/>
      </c>
      <c r="AY611" s="207"/>
      <c r="AZ611" s="297" t="str">
        <f t="shared" si="275"/>
        <v/>
      </c>
      <c r="BA611" s="207"/>
      <c r="BB611" s="139" t="str">
        <f t="shared" si="276"/>
        <v/>
      </c>
      <c r="BC611" s="207"/>
      <c r="BD611" s="297" t="str">
        <f t="shared" si="277"/>
        <v/>
      </c>
      <c r="BE611" s="207"/>
      <c r="BF611" s="139" t="str">
        <f t="shared" si="278"/>
        <v/>
      </c>
      <c r="BG611" s="207"/>
      <c r="BH611" s="297" t="str">
        <f t="shared" si="279"/>
        <v/>
      </c>
      <c r="BJ611" s="139" t="str">
        <f t="shared" si="280"/>
        <v/>
      </c>
      <c r="BK611" s="207"/>
      <c r="BL611" s="297" t="str">
        <f t="shared" si="281"/>
        <v/>
      </c>
      <c r="BM611" s="207"/>
    </row>
    <row r="612" spans="1:65" ht="15.75" customHeight="1">
      <c r="B612" s="364">
        <v>250</v>
      </c>
      <c r="C612" s="21" t="s">
        <v>35</v>
      </c>
      <c r="D612" s="101" t="s">
        <v>104</v>
      </c>
      <c r="E612" s="101"/>
      <c r="F612" s="101"/>
      <c r="G612" s="101"/>
      <c r="H612" s="101"/>
      <c r="I612" s="101"/>
      <c r="J612" s="101"/>
      <c r="K612" s="24"/>
      <c r="L612" s="102" t="s">
        <v>29</v>
      </c>
      <c r="M612" s="207"/>
      <c r="N612" s="139">
        <f>VLOOKUP($B612,'[1]09-10-11'!$A$4:$EA$400,MATCH(N$2, '[1]09-10-11'!$A$4:$EA$4, 0))</f>
        <v>194496</v>
      </c>
      <c r="O612" s="123"/>
      <c r="P612" s="139">
        <f>VLOOKUP($B612,'[1]09-10-11'!$A$4:$EA$400,MATCH(P$2, '[1]09-10-11'!$A$4:$EA$4, 0))</f>
        <v>194496</v>
      </c>
      <c r="Q612" s="139"/>
      <c r="R612" s="139">
        <f>VLOOKUP($B612,'[1]09-10-11'!$A$4:$EA$400,MATCH(R$2, '[1]09-10-11'!$A$4:$EA$4, 0))</f>
        <v>194496</v>
      </c>
      <c r="S612" s="139"/>
      <c r="T612" s="139" t="e">
        <f>VLOOKUP($B612,'[1]09-10-11'!$A$4:$EA$400,MATCH(T$2, '[1]09-10-11'!$A$4:$EA$4, 0))</f>
        <v>#N/A</v>
      </c>
      <c r="U612" s="139"/>
      <c r="V612" s="139">
        <f>VLOOKUP($B612,'[1]09-10-11'!$A$4:$EA$400,MATCH(V$2, '[1]09-10-11'!$A$4:$EA$4, 0))</f>
        <v>194496</v>
      </c>
      <c r="W612" s="139"/>
      <c r="X612" s="139">
        <f>VLOOKUP($B612,'[1]09-10-11'!$A$4:$EA$400,MATCH(X$2, '[1]09-10-11'!$A$4:$EA$4, 0))</f>
        <v>194496</v>
      </c>
      <c r="Y612" s="53"/>
      <c r="Z612" s="139">
        <f t="shared" si="262"/>
        <v>0</v>
      </c>
      <c r="AA612" s="139"/>
      <c r="AB612" s="297">
        <f t="shared" si="263"/>
        <v>0</v>
      </c>
      <c r="AC612" s="262"/>
      <c r="AD612" s="139">
        <f t="shared" si="264"/>
        <v>0</v>
      </c>
      <c r="AE612" s="139"/>
      <c r="AF612" s="297">
        <f t="shared" si="265"/>
        <v>0</v>
      </c>
      <c r="AG612" s="139"/>
      <c r="AH612" s="139">
        <f t="shared" si="266"/>
        <v>0</v>
      </c>
      <c r="AI612" s="139"/>
      <c r="AJ612" s="297">
        <f t="shared" si="267"/>
        <v>0</v>
      </c>
      <c r="AK612" s="262"/>
      <c r="AL612" s="139">
        <f t="shared" si="268"/>
        <v>0</v>
      </c>
      <c r="AM612" s="139"/>
      <c r="AN612" s="297">
        <f t="shared" si="269"/>
        <v>0</v>
      </c>
      <c r="AP612" s="139" t="str">
        <f t="shared" si="270"/>
        <v/>
      </c>
      <c r="AQ612" s="139"/>
      <c r="AR612" s="297" t="e">
        <f t="shared" si="271"/>
        <v>#N/A</v>
      </c>
      <c r="AS612" s="139"/>
      <c r="AT612" s="139" t="str">
        <f t="shared" si="272"/>
        <v/>
      </c>
      <c r="AU612" s="139"/>
      <c r="AV612" s="297" t="e">
        <f t="shared" si="273"/>
        <v>#N/A</v>
      </c>
      <c r="AW612" s="139"/>
      <c r="AX612" s="139">
        <f t="shared" si="274"/>
        <v>0</v>
      </c>
      <c r="AY612" s="139"/>
      <c r="AZ612" s="297">
        <f t="shared" si="275"/>
        <v>0</v>
      </c>
      <c r="BA612" s="139"/>
      <c r="BB612" s="139">
        <f t="shared" si="276"/>
        <v>0</v>
      </c>
      <c r="BC612" s="139"/>
      <c r="BD612" s="297">
        <f t="shared" si="277"/>
        <v>0</v>
      </c>
      <c r="BE612" s="139"/>
      <c r="BF612" s="139">
        <f t="shared" si="278"/>
        <v>0</v>
      </c>
      <c r="BG612" s="139"/>
      <c r="BH612" s="297">
        <f t="shared" si="279"/>
        <v>0</v>
      </c>
      <c r="BJ612" s="139" t="str">
        <f t="shared" si="280"/>
        <v/>
      </c>
      <c r="BK612" s="139"/>
      <c r="BL612" s="297" t="e">
        <f t="shared" si="281"/>
        <v>#N/A</v>
      </c>
      <c r="BM612" s="139"/>
    </row>
    <row r="613" spans="1:65" ht="15.75" customHeight="1">
      <c r="B613" s="364">
        <v>251</v>
      </c>
      <c r="C613" s="21" t="s">
        <v>36</v>
      </c>
      <c r="D613" s="101" t="s">
        <v>67</v>
      </c>
      <c r="E613" s="101"/>
      <c r="F613" s="101"/>
      <c r="G613" s="101"/>
      <c r="H613" s="101"/>
      <c r="I613" s="101"/>
      <c r="J613" s="101"/>
      <c r="K613" s="24"/>
      <c r="L613" s="102" t="s">
        <v>29</v>
      </c>
      <c r="M613" s="207"/>
      <c r="N613" s="141">
        <f>VLOOKUP($B613,'[1]09-10-11'!$A$4:$EA$400,MATCH(N$2, '[1]09-10-11'!$A$4:$EA$4, 0))</f>
        <v>27325</v>
      </c>
      <c r="O613" s="123"/>
      <c r="P613" s="141">
        <f>VLOOKUP($B613,'[1]09-10-11'!$A$4:$EA$400,MATCH(P$2, '[1]09-10-11'!$A$4:$EA$4, 0))</f>
        <v>27325</v>
      </c>
      <c r="Q613" s="141"/>
      <c r="R613" s="141">
        <f>VLOOKUP($B613,'[1]09-10-11'!$A$4:$EA$400,MATCH(R$2, '[1]09-10-11'!$A$4:$EA$4, 0))</f>
        <v>27325</v>
      </c>
      <c r="S613" s="141"/>
      <c r="T613" s="141" t="e">
        <f>VLOOKUP($B613,'[1]09-10-11'!$A$4:$EA$400,MATCH(T$2, '[1]09-10-11'!$A$4:$EA$4, 0))</f>
        <v>#N/A</v>
      </c>
      <c r="U613" s="141"/>
      <c r="V613" s="141">
        <f>VLOOKUP($B613,'[1]09-10-11'!$A$4:$EA$400,MATCH(V$2, '[1]09-10-11'!$A$4:$EA$4, 0))</f>
        <v>27325</v>
      </c>
      <c r="W613" s="141"/>
      <c r="X613" s="141">
        <f>VLOOKUP($B613,'[1]09-10-11'!$A$4:$EA$400,MATCH(X$2, '[1]09-10-11'!$A$4:$EA$4, 0))</f>
        <v>27325</v>
      </c>
      <c r="Y613" s="53"/>
      <c r="Z613" s="141">
        <f t="shared" si="262"/>
        <v>0</v>
      </c>
      <c r="AA613" s="141"/>
      <c r="AB613" s="298">
        <f t="shared" si="263"/>
        <v>0</v>
      </c>
      <c r="AC613" s="256"/>
      <c r="AD613" s="141">
        <f t="shared" si="264"/>
        <v>0</v>
      </c>
      <c r="AE613" s="141"/>
      <c r="AF613" s="298">
        <f t="shared" si="265"/>
        <v>0</v>
      </c>
      <c r="AG613" s="53"/>
      <c r="AH613" s="141">
        <f t="shared" si="266"/>
        <v>0</v>
      </c>
      <c r="AI613" s="141"/>
      <c r="AJ613" s="298">
        <f t="shared" si="267"/>
        <v>0</v>
      </c>
      <c r="AK613" s="256"/>
      <c r="AL613" s="141">
        <f t="shared" si="268"/>
        <v>0</v>
      </c>
      <c r="AM613" s="141"/>
      <c r="AN613" s="298">
        <f t="shared" si="269"/>
        <v>0</v>
      </c>
      <c r="AP613" s="141" t="str">
        <f t="shared" si="270"/>
        <v/>
      </c>
      <c r="AQ613" s="141"/>
      <c r="AR613" s="298" t="e">
        <f t="shared" si="271"/>
        <v>#N/A</v>
      </c>
      <c r="AS613" s="53"/>
      <c r="AT613" s="141" t="str">
        <f t="shared" si="272"/>
        <v/>
      </c>
      <c r="AU613" s="141"/>
      <c r="AV613" s="298" t="e">
        <f t="shared" si="273"/>
        <v>#N/A</v>
      </c>
      <c r="AW613" s="53"/>
      <c r="AX613" s="141">
        <f t="shared" si="274"/>
        <v>0</v>
      </c>
      <c r="AY613" s="141"/>
      <c r="AZ613" s="298">
        <f t="shared" si="275"/>
        <v>0</v>
      </c>
      <c r="BA613" s="53"/>
      <c r="BB613" s="141">
        <f t="shared" si="276"/>
        <v>0</v>
      </c>
      <c r="BC613" s="141"/>
      <c r="BD613" s="298">
        <f t="shared" si="277"/>
        <v>0</v>
      </c>
      <c r="BE613" s="53"/>
      <c r="BF613" s="141">
        <f t="shared" si="278"/>
        <v>0</v>
      </c>
      <c r="BG613" s="141"/>
      <c r="BH613" s="298">
        <f t="shared" si="279"/>
        <v>0</v>
      </c>
      <c r="BJ613" s="141" t="str">
        <f t="shared" si="280"/>
        <v/>
      </c>
      <c r="BK613" s="141"/>
      <c r="BL613" s="298" t="e">
        <f t="shared" si="281"/>
        <v>#N/A</v>
      </c>
      <c r="BM613" s="53"/>
    </row>
    <row r="614" spans="1:65" ht="15.75" customHeight="1">
      <c r="B614" s="364"/>
      <c r="C614" s="101"/>
      <c r="D614" s="101"/>
      <c r="E614" s="101"/>
      <c r="F614" s="101"/>
      <c r="G614" s="101"/>
      <c r="H614" s="101"/>
      <c r="I614" s="101"/>
      <c r="J614" s="101" t="s">
        <v>31</v>
      </c>
      <c r="K614" s="24"/>
      <c r="L614" s="102"/>
      <c r="M614" s="207"/>
      <c r="N614" s="207"/>
      <c r="O614" s="123"/>
      <c r="P614" s="207"/>
      <c r="Q614" s="207"/>
      <c r="R614" s="237"/>
      <c r="S614" s="237"/>
      <c r="T614" s="237"/>
      <c r="U614" s="207"/>
      <c r="V614" s="237"/>
      <c r="W614" s="237"/>
      <c r="X614" s="237"/>
      <c r="Y614" s="237"/>
      <c r="Z614" s="139" t="str">
        <f t="shared" si="262"/>
        <v/>
      </c>
      <c r="AA614" s="207"/>
      <c r="AB614" s="297" t="str">
        <f t="shared" si="263"/>
        <v/>
      </c>
      <c r="AC614" s="262"/>
      <c r="AD614" s="139" t="str">
        <f t="shared" si="264"/>
        <v/>
      </c>
      <c r="AE614" s="207"/>
      <c r="AF614" s="297" t="str">
        <f t="shared" si="265"/>
        <v/>
      </c>
      <c r="AG614" s="207"/>
      <c r="AH614" s="139" t="str">
        <f t="shared" si="266"/>
        <v/>
      </c>
      <c r="AI614" s="207"/>
      <c r="AJ614" s="297" t="str">
        <f t="shared" si="267"/>
        <v/>
      </c>
      <c r="AK614" s="262"/>
      <c r="AL614" s="139" t="str">
        <f t="shared" si="268"/>
        <v/>
      </c>
      <c r="AM614" s="207"/>
      <c r="AN614" s="297" t="str">
        <f t="shared" si="269"/>
        <v/>
      </c>
      <c r="AP614" s="139" t="str">
        <f t="shared" si="270"/>
        <v/>
      </c>
      <c r="AQ614" s="207"/>
      <c r="AR614" s="297" t="str">
        <f t="shared" si="271"/>
        <v/>
      </c>
      <c r="AS614" s="207"/>
      <c r="AT614" s="139" t="str">
        <f t="shared" si="272"/>
        <v/>
      </c>
      <c r="AU614" s="207"/>
      <c r="AV614" s="297" t="str">
        <f t="shared" si="273"/>
        <v/>
      </c>
      <c r="AW614" s="207"/>
      <c r="AX614" s="139" t="str">
        <f t="shared" si="274"/>
        <v/>
      </c>
      <c r="AY614" s="207"/>
      <c r="AZ614" s="297" t="str">
        <f t="shared" si="275"/>
        <v/>
      </c>
      <c r="BA614" s="207"/>
      <c r="BB614" s="139" t="str">
        <f t="shared" si="276"/>
        <v/>
      </c>
      <c r="BC614" s="207"/>
      <c r="BD614" s="297" t="str">
        <f t="shared" si="277"/>
        <v/>
      </c>
      <c r="BE614" s="207"/>
      <c r="BF614" s="139" t="str">
        <f t="shared" si="278"/>
        <v/>
      </c>
      <c r="BG614" s="207"/>
      <c r="BH614" s="297" t="str">
        <f t="shared" si="279"/>
        <v/>
      </c>
      <c r="BJ614" s="139" t="str">
        <f t="shared" si="280"/>
        <v/>
      </c>
      <c r="BK614" s="207"/>
      <c r="BL614" s="297" t="str">
        <f t="shared" si="281"/>
        <v/>
      </c>
      <c r="BM614" s="207"/>
    </row>
    <row r="615" spans="1:65" ht="15.75" customHeight="1">
      <c r="B615" s="364"/>
      <c r="C615" s="101"/>
      <c r="D615" s="101"/>
      <c r="E615" s="101"/>
      <c r="F615" s="101"/>
      <c r="G615" s="103" t="s">
        <v>40</v>
      </c>
      <c r="H615" s="103"/>
      <c r="I615" s="35"/>
      <c r="J615" s="35"/>
      <c r="K615" s="36"/>
      <c r="L615" s="37" t="s">
        <v>29</v>
      </c>
      <c r="M615" s="215"/>
      <c r="N615" s="150">
        <f>SUM(N612+N613)</f>
        <v>221821</v>
      </c>
      <c r="O615" s="147"/>
      <c r="P615" s="150">
        <f>SUM(P612+P613)</f>
        <v>221821</v>
      </c>
      <c r="Q615" s="150"/>
      <c r="R615" s="150">
        <f>SUM(R612+R613)</f>
        <v>221821</v>
      </c>
      <c r="S615" s="150"/>
      <c r="T615" s="150" t="e">
        <f>SUM(T612+T613)</f>
        <v>#N/A</v>
      </c>
      <c r="U615" s="150"/>
      <c r="V615" s="150">
        <f>SUM(V612+V613)</f>
        <v>221821</v>
      </c>
      <c r="W615" s="150"/>
      <c r="X615" s="150">
        <f>SUM(X612+X613)</f>
        <v>221821</v>
      </c>
      <c r="Y615" s="146"/>
      <c r="Z615" s="150">
        <f t="shared" si="262"/>
        <v>0</v>
      </c>
      <c r="AA615" s="150"/>
      <c r="AB615" s="301">
        <f t="shared" si="263"/>
        <v>0</v>
      </c>
      <c r="AC615" s="260"/>
      <c r="AD615" s="150">
        <f t="shared" si="264"/>
        <v>0</v>
      </c>
      <c r="AE615" s="150"/>
      <c r="AF615" s="301">
        <f t="shared" si="265"/>
        <v>0</v>
      </c>
      <c r="AG615" s="150"/>
      <c r="AH615" s="150">
        <f t="shared" si="266"/>
        <v>0</v>
      </c>
      <c r="AI615" s="150"/>
      <c r="AJ615" s="301">
        <f t="shared" si="267"/>
        <v>0</v>
      </c>
      <c r="AK615" s="260"/>
      <c r="AL615" s="150">
        <f t="shared" si="268"/>
        <v>0</v>
      </c>
      <c r="AM615" s="150"/>
      <c r="AN615" s="301">
        <f t="shared" si="269"/>
        <v>0</v>
      </c>
      <c r="AP615" s="150" t="str">
        <f t="shared" si="270"/>
        <v/>
      </c>
      <c r="AQ615" s="150"/>
      <c r="AR615" s="301" t="e">
        <f t="shared" si="271"/>
        <v>#N/A</v>
      </c>
      <c r="AS615" s="150"/>
      <c r="AT615" s="150" t="str">
        <f t="shared" si="272"/>
        <v/>
      </c>
      <c r="AU615" s="150"/>
      <c r="AV615" s="301" t="e">
        <f t="shared" si="273"/>
        <v>#N/A</v>
      </c>
      <c r="AW615" s="150"/>
      <c r="AX615" s="150">
        <f t="shared" si="274"/>
        <v>0</v>
      </c>
      <c r="AY615" s="150"/>
      <c r="AZ615" s="301">
        <f t="shared" si="275"/>
        <v>0</v>
      </c>
      <c r="BA615" s="150"/>
      <c r="BB615" s="150">
        <f t="shared" si="276"/>
        <v>0</v>
      </c>
      <c r="BC615" s="150"/>
      <c r="BD615" s="301">
        <f t="shared" si="277"/>
        <v>0</v>
      </c>
      <c r="BE615" s="150"/>
      <c r="BF615" s="150">
        <f t="shared" si="278"/>
        <v>0</v>
      </c>
      <c r="BG615" s="150"/>
      <c r="BH615" s="301">
        <f t="shared" si="279"/>
        <v>0</v>
      </c>
      <c r="BJ615" s="150" t="str">
        <f t="shared" si="280"/>
        <v/>
      </c>
      <c r="BK615" s="150"/>
      <c r="BL615" s="301" t="e">
        <f t="shared" si="281"/>
        <v>#N/A</v>
      </c>
      <c r="BM615" s="150"/>
    </row>
    <row r="616" spans="1:65" ht="15.75" customHeight="1">
      <c r="B616" s="364"/>
      <c r="C616" s="101"/>
      <c r="D616" s="101"/>
      <c r="E616" s="101"/>
      <c r="F616" s="101"/>
      <c r="G616" s="101"/>
      <c r="H616" s="101"/>
      <c r="I616" s="101"/>
      <c r="J616" s="101"/>
      <c r="K616" s="24"/>
      <c r="L616" s="102"/>
      <c r="M616" s="207"/>
      <c r="N616" s="207"/>
      <c r="O616" s="111"/>
      <c r="P616" s="207"/>
      <c r="Q616" s="207"/>
      <c r="R616" s="237"/>
      <c r="S616" s="237"/>
      <c r="T616" s="237"/>
      <c r="U616" s="207"/>
      <c r="V616" s="237"/>
      <c r="W616" s="237"/>
      <c r="X616" s="237"/>
      <c r="Y616" s="237"/>
      <c r="Z616" s="139" t="str">
        <f t="shared" si="262"/>
        <v/>
      </c>
      <c r="AA616" s="207"/>
      <c r="AB616" s="297" t="str">
        <f t="shared" si="263"/>
        <v/>
      </c>
      <c r="AC616" s="262"/>
      <c r="AD616" s="139" t="str">
        <f t="shared" si="264"/>
        <v/>
      </c>
      <c r="AE616" s="207"/>
      <c r="AF616" s="297" t="str">
        <f t="shared" si="265"/>
        <v/>
      </c>
      <c r="AG616" s="207"/>
      <c r="AH616" s="139" t="str">
        <f t="shared" si="266"/>
        <v/>
      </c>
      <c r="AI616" s="207"/>
      <c r="AJ616" s="297" t="str">
        <f t="shared" si="267"/>
        <v/>
      </c>
      <c r="AK616" s="262"/>
      <c r="AL616" s="139" t="str">
        <f t="shared" si="268"/>
        <v/>
      </c>
      <c r="AM616" s="207"/>
      <c r="AN616" s="297" t="str">
        <f t="shared" si="269"/>
        <v/>
      </c>
      <c r="AP616" s="139" t="str">
        <f t="shared" si="270"/>
        <v/>
      </c>
      <c r="AQ616" s="207"/>
      <c r="AR616" s="297" t="str">
        <f t="shared" si="271"/>
        <v/>
      </c>
      <c r="AS616" s="207"/>
      <c r="AT616" s="139" t="str">
        <f t="shared" si="272"/>
        <v/>
      </c>
      <c r="AU616" s="207"/>
      <c r="AV616" s="297" t="str">
        <f t="shared" si="273"/>
        <v/>
      </c>
      <c r="AW616" s="207"/>
      <c r="AX616" s="139" t="str">
        <f t="shared" si="274"/>
        <v/>
      </c>
      <c r="AY616" s="207"/>
      <c r="AZ616" s="297" t="str">
        <f t="shared" si="275"/>
        <v/>
      </c>
      <c r="BA616" s="207"/>
      <c r="BB616" s="139" t="str">
        <f t="shared" si="276"/>
        <v/>
      </c>
      <c r="BC616" s="207"/>
      <c r="BD616" s="297" t="str">
        <f t="shared" si="277"/>
        <v/>
      </c>
      <c r="BE616" s="207"/>
      <c r="BF616" s="139" t="str">
        <f t="shared" si="278"/>
        <v/>
      </c>
      <c r="BG616" s="207"/>
      <c r="BH616" s="297" t="str">
        <f t="shared" si="279"/>
        <v/>
      </c>
      <c r="BJ616" s="139" t="str">
        <f t="shared" si="280"/>
        <v/>
      </c>
      <c r="BK616" s="207"/>
      <c r="BL616" s="297" t="str">
        <f t="shared" si="281"/>
        <v/>
      </c>
      <c r="BM616" s="207"/>
    </row>
    <row r="617" spans="1:65" ht="15.75" customHeight="1">
      <c r="B617" s="364"/>
      <c r="C617" s="125"/>
      <c r="D617" s="125"/>
      <c r="E617" s="125"/>
      <c r="F617" s="125"/>
      <c r="G617" s="125"/>
      <c r="H617" s="125"/>
      <c r="I617" s="125"/>
      <c r="J617" s="125"/>
      <c r="K617" s="43"/>
      <c r="L617" s="40"/>
      <c r="M617" s="207"/>
      <c r="N617" s="207"/>
      <c r="O617" s="123"/>
      <c r="P617" s="207"/>
      <c r="Q617" s="207"/>
      <c r="R617" s="237"/>
      <c r="S617" s="237"/>
      <c r="T617" s="237"/>
      <c r="U617" s="207"/>
      <c r="V617" s="237"/>
      <c r="W617" s="237"/>
      <c r="X617" s="237"/>
      <c r="Y617" s="237"/>
      <c r="Z617" s="139" t="str">
        <f t="shared" si="262"/>
        <v/>
      </c>
      <c r="AA617" s="207"/>
      <c r="AB617" s="297" t="str">
        <f t="shared" si="263"/>
        <v/>
      </c>
      <c r="AC617" s="262"/>
      <c r="AD617" s="139" t="str">
        <f t="shared" si="264"/>
        <v/>
      </c>
      <c r="AE617" s="207"/>
      <c r="AF617" s="297" t="str">
        <f t="shared" si="265"/>
        <v/>
      </c>
      <c r="AG617" s="207"/>
      <c r="AH617" s="139" t="str">
        <f t="shared" si="266"/>
        <v/>
      </c>
      <c r="AI617" s="207"/>
      <c r="AJ617" s="297" t="str">
        <f t="shared" si="267"/>
        <v/>
      </c>
      <c r="AK617" s="262"/>
      <c r="AL617" s="139" t="str">
        <f t="shared" si="268"/>
        <v/>
      </c>
      <c r="AM617" s="207"/>
      <c r="AN617" s="297" t="str">
        <f t="shared" si="269"/>
        <v/>
      </c>
      <c r="AP617" s="139" t="str">
        <f t="shared" si="270"/>
        <v/>
      </c>
      <c r="AQ617" s="207"/>
      <c r="AR617" s="297" t="str">
        <f t="shared" si="271"/>
        <v/>
      </c>
      <c r="AS617" s="207"/>
      <c r="AT617" s="139" t="str">
        <f t="shared" si="272"/>
        <v/>
      </c>
      <c r="AU617" s="207"/>
      <c r="AV617" s="297" t="str">
        <f t="shared" si="273"/>
        <v/>
      </c>
      <c r="AW617" s="207"/>
      <c r="AX617" s="139" t="str">
        <f t="shared" si="274"/>
        <v/>
      </c>
      <c r="AY617" s="207"/>
      <c r="AZ617" s="297" t="str">
        <f t="shared" si="275"/>
        <v/>
      </c>
      <c r="BA617" s="207"/>
      <c r="BB617" s="139" t="str">
        <f t="shared" si="276"/>
        <v/>
      </c>
      <c r="BC617" s="207"/>
      <c r="BD617" s="297" t="str">
        <f t="shared" si="277"/>
        <v/>
      </c>
      <c r="BE617" s="207"/>
      <c r="BF617" s="139" t="str">
        <f t="shared" si="278"/>
        <v/>
      </c>
      <c r="BG617" s="207"/>
      <c r="BH617" s="297" t="str">
        <f t="shared" si="279"/>
        <v/>
      </c>
      <c r="BJ617" s="139" t="str">
        <f t="shared" si="280"/>
        <v/>
      </c>
      <c r="BK617" s="207"/>
      <c r="BL617" s="297" t="str">
        <f t="shared" si="281"/>
        <v/>
      </c>
      <c r="BM617" s="207"/>
    </row>
    <row r="618" spans="1:65" ht="15.75" customHeight="1">
      <c r="B618" s="364"/>
      <c r="C618" s="20" t="s">
        <v>74</v>
      </c>
      <c r="D618" s="103"/>
      <c r="E618" s="103"/>
      <c r="F618" s="103"/>
      <c r="G618" s="103"/>
      <c r="H618" s="103"/>
      <c r="I618" s="103"/>
      <c r="J618" s="103"/>
      <c r="K618" s="27"/>
      <c r="L618" s="102"/>
      <c r="M618" s="207"/>
      <c r="N618" s="207"/>
      <c r="O618" s="157"/>
      <c r="P618" s="207"/>
      <c r="Q618" s="207"/>
      <c r="R618" s="237"/>
      <c r="S618" s="237"/>
      <c r="T618" s="237"/>
      <c r="U618" s="207"/>
      <c r="V618" s="237"/>
      <c r="W618" s="237"/>
      <c r="X618" s="237"/>
      <c r="Y618" s="237"/>
      <c r="Z618" s="139" t="str">
        <f t="shared" si="262"/>
        <v/>
      </c>
      <c r="AA618" s="207"/>
      <c r="AB618" s="297" t="str">
        <f t="shared" si="263"/>
        <v/>
      </c>
      <c r="AC618" s="262"/>
      <c r="AD618" s="139" t="str">
        <f t="shared" si="264"/>
        <v/>
      </c>
      <c r="AE618" s="207"/>
      <c r="AF618" s="297" t="str">
        <f t="shared" si="265"/>
        <v/>
      </c>
      <c r="AG618" s="207"/>
      <c r="AH618" s="139" t="str">
        <f t="shared" si="266"/>
        <v/>
      </c>
      <c r="AI618" s="207"/>
      <c r="AJ618" s="297" t="str">
        <f t="shared" si="267"/>
        <v/>
      </c>
      <c r="AK618" s="262"/>
      <c r="AL618" s="139" t="str">
        <f t="shared" si="268"/>
        <v/>
      </c>
      <c r="AM618" s="207"/>
      <c r="AN618" s="297" t="str">
        <f t="shared" si="269"/>
        <v/>
      </c>
      <c r="AP618" s="139" t="str">
        <f t="shared" si="270"/>
        <v/>
      </c>
      <c r="AQ618" s="207"/>
      <c r="AR618" s="297" t="str">
        <f t="shared" si="271"/>
        <v/>
      </c>
      <c r="AS618" s="207"/>
      <c r="AT618" s="139" t="str">
        <f t="shared" si="272"/>
        <v/>
      </c>
      <c r="AU618" s="207"/>
      <c r="AV618" s="297" t="str">
        <f t="shared" si="273"/>
        <v/>
      </c>
      <c r="AW618" s="207"/>
      <c r="AX618" s="139" t="str">
        <f t="shared" si="274"/>
        <v/>
      </c>
      <c r="AY618" s="207"/>
      <c r="AZ618" s="297" t="str">
        <f t="shared" si="275"/>
        <v/>
      </c>
      <c r="BA618" s="207"/>
      <c r="BB618" s="139" t="str">
        <f t="shared" si="276"/>
        <v/>
      </c>
      <c r="BC618" s="207"/>
      <c r="BD618" s="297" t="str">
        <f t="shared" si="277"/>
        <v/>
      </c>
      <c r="BE618" s="207"/>
      <c r="BF618" s="139" t="str">
        <f t="shared" si="278"/>
        <v/>
      </c>
      <c r="BG618" s="207"/>
      <c r="BH618" s="297" t="str">
        <f t="shared" si="279"/>
        <v/>
      </c>
      <c r="BJ618" s="139" t="str">
        <f t="shared" si="280"/>
        <v/>
      </c>
      <c r="BK618" s="207"/>
      <c r="BL618" s="297" t="str">
        <f t="shared" si="281"/>
        <v/>
      </c>
      <c r="BM618" s="207"/>
    </row>
    <row r="619" spans="1:65" ht="15.75" customHeight="1">
      <c r="B619" s="364"/>
      <c r="C619" s="103"/>
      <c r="D619" s="20" t="s">
        <v>75</v>
      </c>
      <c r="E619" s="103"/>
      <c r="F619" s="103"/>
      <c r="G619" s="103"/>
      <c r="H619" s="103"/>
      <c r="I619" s="103"/>
      <c r="J619" s="103"/>
      <c r="K619" s="27"/>
      <c r="L619" s="102"/>
      <c r="M619" s="207"/>
      <c r="N619" s="207"/>
      <c r="O619" s="157"/>
      <c r="P619" s="207"/>
      <c r="Q619" s="207"/>
      <c r="R619" s="237"/>
      <c r="S619" s="237"/>
      <c r="T619" s="237"/>
      <c r="U619" s="207"/>
      <c r="V619" s="237"/>
      <c r="W619" s="237"/>
      <c r="X619" s="237"/>
      <c r="Y619" s="237"/>
      <c r="Z619" s="139" t="str">
        <f t="shared" si="262"/>
        <v/>
      </c>
      <c r="AA619" s="207"/>
      <c r="AB619" s="297" t="str">
        <f t="shared" si="263"/>
        <v/>
      </c>
      <c r="AC619" s="262"/>
      <c r="AD619" s="139" t="str">
        <f t="shared" si="264"/>
        <v/>
      </c>
      <c r="AE619" s="207"/>
      <c r="AF619" s="297" t="str">
        <f t="shared" si="265"/>
        <v/>
      </c>
      <c r="AG619" s="207"/>
      <c r="AH619" s="139" t="str">
        <f t="shared" si="266"/>
        <v/>
      </c>
      <c r="AI619" s="207"/>
      <c r="AJ619" s="297" t="str">
        <f t="shared" si="267"/>
        <v/>
      </c>
      <c r="AK619" s="262"/>
      <c r="AL619" s="139" t="str">
        <f t="shared" si="268"/>
        <v/>
      </c>
      <c r="AM619" s="207"/>
      <c r="AN619" s="297" t="str">
        <f t="shared" si="269"/>
        <v/>
      </c>
      <c r="AP619" s="139" t="str">
        <f t="shared" si="270"/>
        <v/>
      </c>
      <c r="AQ619" s="207"/>
      <c r="AR619" s="297" t="str">
        <f t="shared" si="271"/>
        <v/>
      </c>
      <c r="AS619" s="207"/>
      <c r="AT619" s="139" t="str">
        <f t="shared" si="272"/>
        <v/>
      </c>
      <c r="AU619" s="207"/>
      <c r="AV619" s="297" t="str">
        <f t="shared" si="273"/>
        <v/>
      </c>
      <c r="AW619" s="207"/>
      <c r="AX619" s="139" t="str">
        <f t="shared" si="274"/>
        <v/>
      </c>
      <c r="AY619" s="207"/>
      <c r="AZ619" s="297" t="str">
        <f t="shared" si="275"/>
        <v/>
      </c>
      <c r="BA619" s="207"/>
      <c r="BB619" s="139" t="str">
        <f t="shared" si="276"/>
        <v/>
      </c>
      <c r="BC619" s="207"/>
      <c r="BD619" s="297" t="str">
        <f t="shared" si="277"/>
        <v/>
      </c>
      <c r="BE619" s="207"/>
      <c r="BF619" s="139" t="str">
        <f t="shared" si="278"/>
        <v/>
      </c>
      <c r="BG619" s="207"/>
      <c r="BH619" s="297" t="str">
        <f t="shared" si="279"/>
        <v/>
      </c>
      <c r="BJ619" s="139" t="str">
        <f t="shared" si="280"/>
        <v/>
      </c>
      <c r="BK619" s="207"/>
      <c r="BL619" s="297" t="str">
        <f t="shared" si="281"/>
        <v/>
      </c>
      <c r="BM619" s="207"/>
    </row>
    <row r="620" spans="1:65" ht="15.75" customHeight="1">
      <c r="C620" s="101"/>
      <c r="D620" s="101"/>
      <c r="E620" s="101"/>
      <c r="F620" s="101"/>
      <c r="G620" s="101"/>
      <c r="H620" s="101"/>
      <c r="I620" s="101"/>
      <c r="J620" s="101"/>
      <c r="K620" s="27"/>
      <c r="L620" s="102"/>
      <c r="M620" s="207"/>
      <c r="N620" s="207"/>
      <c r="O620" s="157"/>
      <c r="P620" s="207"/>
      <c r="Q620" s="207"/>
      <c r="R620" s="237"/>
      <c r="S620" s="237"/>
      <c r="T620" s="237"/>
      <c r="U620" s="207"/>
      <c r="V620" s="237"/>
      <c r="W620" s="237"/>
      <c r="X620" s="237"/>
      <c r="Y620" s="237"/>
      <c r="Z620" s="174" t="str">
        <f t="shared" si="262"/>
        <v/>
      </c>
      <c r="AA620" s="207"/>
      <c r="AB620" s="299" t="str">
        <f t="shared" si="263"/>
        <v/>
      </c>
      <c r="AC620" s="280"/>
      <c r="AD620" s="174" t="str">
        <f t="shared" si="264"/>
        <v/>
      </c>
      <c r="AE620" s="207"/>
      <c r="AF620" s="299" t="str">
        <f t="shared" si="265"/>
        <v/>
      </c>
      <c r="AG620" s="207"/>
      <c r="AH620" s="139" t="str">
        <f t="shared" si="266"/>
        <v/>
      </c>
      <c r="AI620" s="207"/>
      <c r="AJ620" s="299" t="str">
        <f t="shared" si="267"/>
        <v/>
      </c>
      <c r="AK620" s="280"/>
      <c r="AL620" s="139" t="str">
        <f t="shared" si="268"/>
        <v/>
      </c>
      <c r="AM620" s="207"/>
      <c r="AN620" s="297" t="str">
        <f t="shared" si="269"/>
        <v/>
      </c>
      <c r="AP620" s="139" t="str">
        <f t="shared" si="270"/>
        <v/>
      </c>
      <c r="AQ620" s="207"/>
      <c r="AR620" s="297" t="str">
        <f t="shared" si="271"/>
        <v/>
      </c>
      <c r="AS620" s="207"/>
      <c r="AT620" s="174" t="str">
        <f t="shared" si="272"/>
        <v/>
      </c>
      <c r="AU620" s="207"/>
      <c r="AV620" s="299" t="str">
        <f t="shared" si="273"/>
        <v/>
      </c>
      <c r="AW620" s="207"/>
      <c r="AX620" s="174" t="str">
        <f t="shared" si="274"/>
        <v/>
      </c>
      <c r="AY620" s="207"/>
      <c r="AZ620" s="299" t="str">
        <f t="shared" si="275"/>
        <v/>
      </c>
      <c r="BA620" s="207"/>
      <c r="BB620" s="174" t="str">
        <f t="shared" si="276"/>
        <v/>
      </c>
      <c r="BC620" s="207"/>
      <c r="BD620" s="299" t="str">
        <f t="shared" si="277"/>
        <v/>
      </c>
      <c r="BE620" s="207"/>
      <c r="BF620" s="139" t="str">
        <f t="shared" si="278"/>
        <v/>
      </c>
      <c r="BG620" s="207"/>
      <c r="BH620" s="297" t="str">
        <f t="shared" si="279"/>
        <v/>
      </c>
      <c r="BJ620" s="139" t="str">
        <f t="shared" si="280"/>
        <v/>
      </c>
      <c r="BK620" s="207"/>
      <c r="BL620" s="297" t="str">
        <f t="shared" si="281"/>
        <v/>
      </c>
      <c r="BM620" s="207"/>
    </row>
    <row r="621" spans="1:65" s="98" customFormat="1" ht="15.75" customHeight="1">
      <c r="A621" s="84"/>
      <c r="B621" s="364">
        <v>252</v>
      </c>
      <c r="C621" s="107" t="s">
        <v>35</v>
      </c>
      <c r="D621" s="105" t="s">
        <v>3</v>
      </c>
      <c r="E621" s="105"/>
      <c r="F621" s="105"/>
      <c r="G621" s="105"/>
      <c r="H621" s="105"/>
      <c r="I621" s="105"/>
      <c r="J621" s="105"/>
      <c r="K621" s="110"/>
      <c r="L621" s="106" t="s">
        <v>29</v>
      </c>
      <c r="M621" s="207"/>
      <c r="N621" s="139">
        <f>VLOOKUP($B621,'[1]09-10-11'!$A$4:$EA$400,MATCH(N$2, '[1]09-10-11'!$A$4:$EA$4, 0))</f>
        <v>435</v>
      </c>
      <c r="O621" s="111"/>
      <c r="P621" s="139">
        <f>VLOOKUP($B621,'[1]09-10-11'!$A$4:$EA$400,MATCH(P$2, '[1]09-10-11'!$A$4:$EA$4, 0))</f>
        <v>450</v>
      </c>
      <c r="Q621" s="139"/>
      <c r="R621" s="139">
        <f>VLOOKUP($B621,'[1]09-10-11'!$A$4:$EA$400,MATCH(R$2, '[1]09-10-11'!$A$4:$EA$4, 0))</f>
        <v>435</v>
      </c>
      <c r="S621" s="139"/>
      <c r="T621" s="139" t="e">
        <f>VLOOKUP($B621,'[1]09-10-11'!$A$4:$EA$400,MATCH(T$2, '[1]09-10-11'!$A$4:$EA$4, 0))</f>
        <v>#N/A</v>
      </c>
      <c r="U621" s="139"/>
      <c r="V621" s="139">
        <f>VLOOKUP($B621,'[1]09-10-11'!$A$4:$EA$400,MATCH(V$2, '[1]09-10-11'!$A$4:$EA$4, 0))</f>
        <v>435</v>
      </c>
      <c r="W621" s="139"/>
      <c r="X621" s="139">
        <f>VLOOKUP($B621,'[1]09-10-11'!$A$4:$EA$400,MATCH(X$2, '[1]09-10-11'!$A$4:$EA$4, 0))</f>
        <v>457</v>
      </c>
      <c r="Y621" s="53"/>
      <c r="Z621" s="174">
        <f t="shared" si="262"/>
        <v>22</v>
      </c>
      <c r="AA621" s="174"/>
      <c r="AB621" s="299">
        <f t="shared" si="263"/>
        <v>5.0574712643678188E-2</v>
      </c>
      <c r="AC621" s="280"/>
      <c r="AD621" s="174">
        <f t="shared" si="264"/>
        <v>7</v>
      </c>
      <c r="AE621" s="174"/>
      <c r="AF621" s="299">
        <f t="shared" si="265"/>
        <v>1.5555555555555545E-2</v>
      </c>
      <c r="AG621" s="174"/>
      <c r="AH621" s="139">
        <f t="shared" si="266"/>
        <v>22</v>
      </c>
      <c r="AI621" s="139"/>
      <c r="AJ621" s="299">
        <f t="shared" si="267"/>
        <v>5.0574712643678188E-2</v>
      </c>
      <c r="AK621" s="280"/>
      <c r="AL621" s="139">
        <f t="shared" si="268"/>
        <v>22</v>
      </c>
      <c r="AM621" s="174"/>
      <c r="AN621" s="297">
        <f t="shared" si="269"/>
        <v>5.0574712643678188E-2</v>
      </c>
      <c r="AP621" s="139" t="str">
        <f t="shared" si="270"/>
        <v/>
      </c>
      <c r="AQ621" s="174"/>
      <c r="AR621" s="297" t="e">
        <f t="shared" si="271"/>
        <v>#N/A</v>
      </c>
      <c r="AS621" s="174"/>
      <c r="AT621" s="174" t="str">
        <f t="shared" si="272"/>
        <v/>
      </c>
      <c r="AU621" s="174"/>
      <c r="AV621" s="299" t="e">
        <f t="shared" si="273"/>
        <v>#N/A</v>
      </c>
      <c r="AW621" s="174"/>
      <c r="AX621" s="174">
        <f t="shared" si="274"/>
        <v>0</v>
      </c>
      <c r="AY621" s="174"/>
      <c r="AZ621" s="299">
        <f t="shared" si="275"/>
        <v>0</v>
      </c>
      <c r="BA621" s="174"/>
      <c r="BB621" s="174">
        <f t="shared" si="276"/>
        <v>-15</v>
      </c>
      <c r="BC621" s="174"/>
      <c r="BD621" s="299">
        <f t="shared" si="277"/>
        <v>-3.3333333333333326E-2</v>
      </c>
      <c r="BE621" s="174"/>
      <c r="BF621" s="139">
        <f t="shared" si="278"/>
        <v>0</v>
      </c>
      <c r="BG621" s="174"/>
      <c r="BH621" s="297">
        <f t="shared" si="279"/>
        <v>0</v>
      </c>
      <c r="BJ621" s="139" t="str">
        <f t="shared" si="280"/>
        <v/>
      </c>
      <c r="BK621" s="174"/>
      <c r="BL621" s="297" t="e">
        <f t="shared" si="281"/>
        <v>#N/A</v>
      </c>
      <c r="BM621" s="174"/>
    </row>
    <row r="622" spans="1:65" s="98" customFormat="1" ht="15.75" customHeight="1">
      <c r="A622" s="84"/>
      <c r="B622" s="364">
        <v>253</v>
      </c>
      <c r="C622" s="21" t="s">
        <v>36</v>
      </c>
      <c r="D622" s="101" t="s">
        <v>137</v>
      </c>
      <c r="E622" s="105"/>
      <c r="F622" s="105"/>
      <c r="G622" s="105"/>
      <c r="H622" s="105"/>
      <c r="I622" s="105"/>
      <c r="J622" s="105"/>
      <c r="K622" s="110"/>
      <c r="L622" s="106" t="s">
        <v>33</v>
      </c>
      <c r="M622" s="207"/>
      <c r="N622" s="141">
        <f>VLOOKUP($B622,'[1]09-10-11'!$A$4:$EA$400,MATCH(N$2, '[1]09-10-11'!$A$4:$EA$4, 0))</f>
        <v>18</v>
      </c>
      <c r="O622" s="123"/>
      <c r="P622" s="141">
        <f>VLOOKUP($B622,'[1]09-10-11'!$A$4:$EA$400,MATCH(P$2, '[1]09-10-11'!$A$4:$EA$4, 0))</f>
        <v>0</v>
      </c>
      <c r="Q622" s="141"/>
      <c r="R622" s="141">
        <f>VLOOKUP($B622,'[1]09-10-11'!$A$4:$EA$400,MATCH(R$2, '[1]09-10-11'!$A$4:$EA$4, 0))</f>
        <v>0</v>
      </c>
      <c r="S622" s="141"/>
      <c r="T622" s="141" t="e">
        <f>VLOOKUP($B622,'[1]09-10-11'!$A$4:$EA$400,MATCH(T$2, '[1]09-10-11'!$A$4:$EA$4, 0))</f>
        <v>#N/A</v>
      </c>
      <c r="U622" s="141"/>
      <c r="V622" s="141">
        <f>VLOOKUP($B622,'[1]09-10-11'!$A$4:$EA$400,MATCH(V$2, '[1]09-10-11'!$A$4:$EA$4, 0))</f>
        <v>0</v>
      </c>
      <c r="W622" s="141"/>
      <c r="X622" s="141">
        <f>VLOOKUP($B622,'[1]09-10-11'!$A$4:$EA$400,MATCH(X$2, '[1]09-10-11'!$A$4:$EA$4, 0))</f>
        <v>0</v>
      </c>
      <c r="Y622" s="53"/>
      <c r="Z622" s="283">
        <f t="shared" si="262"/>
        <v>0</v>
      </c>
      <c r="AA622" s="283"/>
      <c r="AB622" s="300" t="str">
        <f t="shared" si="263"/>
        <v>---</v>
      </c>
      <c r="AC622" s="281"/>
      <c r="AD622" s="283">
        <f t="shared" si="264"/>
        <v>0</v>
      </c>
      <c r="AE622" s="283"/>
      <c r="AF622" s="300" t="str">
        <f t="shared" si="265"/>
        <v>---</v>
      </c>
      <c r="AG622" s="284"/>
      <c r="AH622" s="141">
        <f t="shared" si="266"/>
        <v>-18</v>
      </c>
      <c r="AI622" s="141"/>
      <c r="AJ622" s="300">
        <f t="shared" si="267"/>
        <v>-1</v>
      </c>
      <c r="AK622" s="281"/>
      <c r="AL622" s="283">
        <f t="shared" si="268"/>
        <v>0</v>
      </c>
      <c r="AM622" s="283"/>
      <c r="AN622" s="300" t="str">
        <f t="shared" si="269"/>
        <v>---</v>
      </c>
      <c r="AP622" s="141" t="str">
        <f t="shared" si="270"/>
        <v/>
      </c>
      <c r="AQ622" s="283"/>
      <c r="AR622" s="300" t="e">
        <f t="shared" si="271"/>
        <v>#N/A</v>
      </c>
      <c r="AS622" s="284"/>
      <c r="AT622" s="283" t="str">
        <f t="shared" si="272"/>
        <v/>
      </c>
      <c r="AU622" s="283"/>
      <c r="AV622" s="300" t="e">
        <f t="shared" si="273"/>
        <v>#N/A</v>
      </c>
      <c r="AW622" s="284"/>
      <c r="AX622" s="283">
        <f t="shared" si="274"/>
        <v>-18</v>
      </c>
      <c r="AY622" s="283"/>
      <c r="AZ622" s="300">
        <f t="shared" si="275"/>
        <v>-1</v>
      </c>
      <c r="BA622" s="284"/>
      <c r="BB622" s="283">
        <f t="shared" si="276"/>
        <v>0</v>
      </c>
      <c r="BC622" s="283"/>
      <c r="BD622" s="300" t="str">
        <f t="shared" si="277"/>
        <v>---</v>
      </c>
      <c r="BE622" s="284"/>
      <c r="BF622" s="283">
        <f t="shared" si="278"/>
        <v>0</v>
      </c>
      <c r="BG622" s="283"/>
      <c r="BH622" s="300" t="str">
        <f t="shared" si="279"/>
        <v>---</v>
      </c>
      <c r="BJ622" s="141" t="str">
        <f t="shared" si="280"/>
        <v/>
      </c>
      <c r="BK622" s="283"/>
      <c r="BL622" s="300" t="e">
        <f t="shared" si="281"/>
        <v>#N/A</v>
      </c>
      <c r="BM622" s="284"/>
    </row>
    <row r="623" spans="1:65" s="98" customFormat="1" ht="15.75" customHeight="1">
      <c r="A623" s="84"/>
      <c r="B623" s="364"/>
      <c r="C623" s="105"/>
      <c r="D623" s="105"/>
      <c r="E623" s="105"/>
      <c r="F623" s="105"/>
      <c r="G623" s="105"/>
      <c r="H623" s="105"/>
      <c r="I623" s="105"/>
      <c r="J623" s="105"/>
      <c r="K623" s="110"/>
      <c r="L623" s="106"/>
      <c r="M623" s="207"/>
      <c r="N623" s="207"/>
      <c r="O623" s="111"/>
      <c r="P623" s="207"/>
      <c r="Q623" s="207"/>
      <c r="R623" s="237"/>
      <c r="S623" s="237"/>
      <c r="T623" s="237"/>
      <c r="U623" s="207"/>
      <c r="V623" s="237"/>
      <c r="W623" s="237"/>
      <c r="X623" s="237"/>
      <c r="Y623" s="237"/>
      <c r="Z623" s="174" t="str">
        <f t="shared" si="262"/>
        <v/>
      </c>
      <c r="AA623" s="207"/>
      <c r="AB623" s="299" t="str">
        <f t="shared" si="263"/>
        <v/>
      </c>
      <c r="AC623" s="280"/>
      <c r="AD623" s="174" t="str">
        <f t="shared" si="264"/>
        <v/>
      </c>
      <c r="AE623" s="207"/>
      <c r="AF623" s="299" t="str">
        <f t="shared" si="265"/>
        <v/>
      </c>
      <c r="AG623" s="207"/>
      <c r="AH623" s="139" t="str">
        <f t="shared" si="266"/>
        <v/>
      </c>
      <c r="AI623" s="207"/>
      <c r="AJ623" s="299" t="str">
        <f t="shared" si="267"/>
        <v/>
      </c>
      <c r="AK623" s="280"/>
      <c r="AL623" s="139" t="str">
        <f t="shared" si="268"/>
        <v/>
      </c>
      <c r="AM623" s="207"/>
      <c r="AN623" s="297" t="str">
        <f t="shared" si="269"/>
        <v/>
      </c>
      <c r="AP623" s="139" t="str">
        <f t="shared" si="270"/>
        <v/>
      </c>
      <c r="AQ623" s="207"/>
      <c r="AR623" s="297" t="str">
        <f t="shared" si="271"/>
        <v/>
      </c>
      <c r="AS623" s="207"/>
      <c r="AT623" s="174" t="str">
        <f t="shared" si="272"/>
        <v/>
      </c>
      <c r="AU623" s="207"/>
      <c r="AV623" s="299" t="str">
        <f t="shared" si="273"/>
        <v/>
      </c>
      <c r="AW623" s="207"/>
      <c r="AX623" s="174" t="str">
        <f t="shared" si="274"/>
        <v/>
      </c>
      <c r="AY623" s="207"/>
      <c r="AZ623" s="299" t="str">
        <f t="shared" si="275"/>
        <v/>
      </c>
      <c r="BA623" s="207"/>
      <c r="BB623" s="174" t="str">
        <f t="shared" si="276"/>
        <v/>
      </c>
      <c r="BC623" s="207"/>
      <c r="BD623" s="299" t="str">
        <f t="shared" si="277"/>
        <v/>
      </c>
      <c r="BE623" s="207"/>
      <c r="BF623" s="139" t="str">
        <f t="shared" si="278"/>
        <v/>
      </c>
      <c r="BG623" s="207"/>
      <c r="BH623" s="297" t="str">
        <f t="shared" si="279"/>
        <v/>
      </c>
      <c r="BJ623" s="139" t="str">
        <f t="shared" si="280"/>
        <v/>
      </c>
      <c r="BK623" s="207"/>
      <c r="BL623" s="297" t="str">
        <f t="shared" si="281"/>
        <v/>
      </c>
      <c r="BM623" s="207"/>
    </row>
    <row r="624" spans="1:65" s="98" customFormat="1" ht="15.75" customHeight="1">
      <c r="A624" s="84"/>
      <c r="B624" s="364"/>
      <c r="C624" s="107"/>
      <c r="D624" s="105"/>
      <c r="E624" s="105"/>
      <c r="F624" s="105"/>
      <c r="G624" s="103" t="s">
        <v>40</v>
      </c>
      <c r="H624" s="103"/>
      <c r="I624" s="103"/>
      <c r="J624" s="103"/>
      <c r="K624" s="36"/>
      <c r="L624" s="37"/>
      <c r="M624" s="215"/>
      <c r="N624" s="150">
        <f>SUM(N626+N625)</f>
        <v>453</v>
      </c>
      <c r="O624" s="147"/>
      <c r="P624" s="150">
        <f>SUM(P626+P625)</f>
        <v>450</v>
      </c>
      <c r="Q624" s="150"/>
      <c r="R624" s="150">
        <f>SUM(R626+R625)</f>
        <v>435</v>
      </c>
      <c r="S624" s="150"/>
      <c r="T624" s="150" t="e">
        <f>SUM(T626+T625)</f>
        <v>#N/A</v>
      </c>
      <c r="U624" s="150"/>
      <c r="V624" s="150">
        <f>SUM(V626+V625)</f>
        <v>435</v>
      </c>
      <c r="W624" s="150"/>
      <c r="X624" s="150">
        <f>SUM(X626+X625)</f>
        <v>457</v>
      </c>
      <c r="Y624" s="146"/>
      <c r="Z624" s="285">
        <f t="shared" si="262"/>
        <v>22</v>
      </c>
      <c r="AA624" s="285"/>
      <c r="AB624" s="302">
        <f t="shared" si="263"/>
        <v>5.0574712643678188E-2</v>
      </c>
      <c r="AC624" s="282"/>
      <c r="AD624" s="285">
        <f t="shared" si="264"/>
        <v>7</v>
      </c>
      <c r="AE624" s="285"/>
      <c r="AF624" s="302">
        <f t="shared" si="265"/>
        <v>1.5555555555555545E-2</v>
      </c>
      <c r="AG624" s="285"/>
      <c r="AH624" s="150">
        <f t="shared" si="266"/>
        <v>4</v>
      </c>
      <c r="AI624" s="150"/>
      <c r="AJ624" s="302">
        <f t="shared" si="267"/>
        <v>8.8300220750552327E-3</v>
      </c>
      <c r="AK624" s="282"/>
      <c r="AL624" s="150">
        <f t="shared" si="268"/>
        <v>22</v>
      </c>
      <c r="AM624" s="285"/>
      <c r="AN624" s="301">
        <f t="shared" si="269"/>
        <v>5.0574712643678188E-2</v>
      </c>
      <c r="AP624" s="150" t="str">
        <f t="shared" si="270"/>
        <v/>
      </c>
      <c r="AQ624" s="285"/>
      <c r="AR624" s="301" t="e">
        <f t="shared" si="271"/>
        <v>#N/A</v>
      </c>
      <c r="AS624" s="285"/>
      <c r="AT624" s="285" t="str">
        <f t="shared" si="272"/>
        <v/>
      </c>
      <c r="AU624" s="285"/>
      <c r="AV624" s="302" t="e">
        <f t="shared" si="273"/>
        <v>#N/A</v>
      </c>
      <c r="AW624" s="285"/>
      <c r="AX624" s="285">
        <f t="shared" si="274"/>
        <v>-18</v>
      </c>
      <c r="AY624" s="285"/>
      <c r="AZ624" s="302">
        <f t="shared" si="275"/>
        <v>-3.9735099337748325E-2</v>
      </c>
      <c r="BA624" s="285"/>
      <c r="BB624" s="285">
        <f t="shared" si="276"/>
        <v>-15</v>
      </c>
      <c r="BC624" s="285"/>
      <c r="BD624" s="302">
        <f t="shared" si="277"/>
        <v>-3.3333333333333326E-2</v>
      </c>
      <c r="BE624" s="285"/>
      <c r="BF624" s="150">
        <f t="shared" si="278"/>
        <v>0</v>
      </c>
      <c r="BG624" s="285"/>
      <c r="BH624" s="301">
        <f t="shared" si="279"/>
        <v>0</v>
      </c>
      <c r="BJ624" s="150" t="str">
        <f t="shared" si="280"/>
        <v/>
      </c>
      <c r="BK624" s="285"/>
      <c r="BL624" s="301" t="e">
        <f t="shared" si="281"/>
        <v>#N/A</v>
      </c>
      <c r="BM624" s="285"/>
    </row>
    <row r="625" spans="1:65" s="98" customFormat="1" ht="15.75" customHeight="1">
      <c r="A625" s="84"/>
      <c r="B625" s="364"/>
      <c r="C625" s="107"/>
      <c r="D625" s="105"/>
      <c r="E625" s="105"/>
      <c r="F625" s="105"/>
      <c r="G625" s="105"/>
      <c r="H625" s="101" t="s">
        <v>58</v>
      </c>
      <c r="I625" s="105"/>
      <c r="J625" s="105"/>
      <c r="K625" s="110"/>
      <c r="L625" s="106" t="s">
        <v>29</v>
      </c>
      <c r="M625" s="207"/>
      <c r="N625" s="139">
        <f>N621</f>
        <v>435</v>
      </c>
      <c r="O625" s="111"/>
      <c r="P625" s="139">
        <f>P621</f>
        <v>450</v>
      </c>
      <c r="Q625" s="139"/>
      <c r="R625" s="139">
        <f>R621</f>
        <v>435</v>
      </c>
      <c r="S625" s="139"/>
      <c r="T625" s="139" t="e">
        <f>T621</f>
        <v>#N/A</v>
      </c>
      <c r="U625" s="139"/>
      <c r="V625" s="139">
        <f>V621</f>
        <v>435</v>
      </c>
      <c r="W625" s="139"/>
      <c r="X625" s="139">
        <f>X621</f>
        <v>457</v>
      </c>
      <c r="Y625" s="53"/>
      <c r="Z625" s="174">
        <f t="shared" si="262"/>
        <v>22</v>
      </c>
      <c r="AA625" s="174"/>
      <c r="AB625" s="299">
        <f t="shared" si="263"/>
        <v>5.0574712643678188E-2</v>
      </c>
      <c r="AC625" s="280"/>
      <c r="AD625" s="174">
        <f t="shared" si="264"/>
        <v>7</v>
      </c>
      <c r="AE625" s="174"/>
      <c r="AF625" s="299">
        <f t="shared" si="265"/>
        <v>1.5555555555555545E-2</v>
      </c>
      <c r="AG625" s="174"/>
      <c r="AH625" s="139">
        <f t="shared" si="266"/>
        <v>22</v>
      </c>
      <c r="AI625" s="139"/>
      <c r="AJ625" s="299">
        <f t="shared" si="267"/>
        <v>5.0574712643678188E-2</v>
      </c>
      <c r="AK625" s="280"/>
      <c r="AL625" s="139">
        <f t="shared" si="268"/>
        <v>22</v>
      </c>
      <c r="AM625" s="174"/>
      <c r="AN625" s="297">
        <f t="shared" si="269"/>
        <v>5.0574712643678188E-2</v>
      </c>
      <c r="AP625" s="139" t="str">
        <f t="shared" si="270"/>
        <v/>
      </c>
      <c r="AQ625" s="174"/>
      <c r="AR625" s="297" t="e">
        <f t="shared" si="271"/>
        <v>#N/A</v>
      </c>
      <c r="AS625" s="174"/>
      <c r="AT625" s="174" t="str">
        <f t="shared" si="272"/>
        <v/>
      </c>
      <c r="AU625" s="174"/>
      <c r="AV625" s="299" t="e">
        <f t="shared" si="273"/>
        <v>#N/A</v>
      </c>
      <c r="AW625" s="174"/>
      <c r="AX625" s="174">
        <f t="shared" si="274"/>
        <v>0</v>
      </c>
      <c r="AY625" s="174"/>
      <c r="AZ625" s="299">
        <f t="shared" si="275"/>
        <v>0</v>
      </c>
      <c r="BA625" s="174"/>
      <c r="BB625" s="174">
        <f t="shared" si="276"/>
        <v>-15</v>
      </c>
      <c r="BC625" s="174"/>
      <c r="BD625" s="299">
        <f t="shared" si="277"/>
        <v>-3.3333333333333326E-2</v>
      </c>
      <c r="BE625" s="174"/>
      <c r="BF625" s="139">
        <f t="shared" si="278"/>
        <v>0</v>
      </c>
      <c r="BG625" s="174"/>
      <c r="BH625" s="297">
        <f t="shared" si="279"/>
        <v>0</v>
      </c>
      <c r="BJ625" s="139" t="str">
        <f t="shared" si="280"/>
        <v/>
      </c>
      <c r="BK625" s="174"/>
      <c r="BL625" s="297" t="e">
        <f t="shared" si="281"/>
        <v>#N/A</v>
      </c>
      <c r="BM625" s="174"/>
    </row>
    <row r="626" spans="1:65" s="98" customFormat="1" ht="15.75" customHeight="1">
      <c r="A626" s="84"/>
      <c r="B626" s="364"/>
      <c r="C626" s="107"/>
      <c r="D626" s="105"/>
      <c r="E626" s="105"/>
      <c r="F626" s="105"/>
      <c r="G626" s="105"/>
      <c r="H626" s="101" t="s">
        <v>72</v>
      </c>
      <c r="I626" s="105"/>
      <c r="J626" s="105"/>
      <c r="K626" s="110"/>
      <c r="L626" s="106" t="s">
        <v>33</v>
      </c>
      <c r="M626" s="207"/>
      <c r="N626" s="139">
        <f>N622</f>
        <v>18</v>
      </c>
      <c r="O626" s="45"/>
      <c r="P626" s="139">
        <f>P622</f>
        <v>0</v>
      </c>
      <c r="Q626" s="139"/>
      <c r="R626" s="139">
        <f>R622</f>
        <v>0</v>
      </c>
      <c r="S626" s="139"/>
      <c r="T626" s="139" t="e">
        <f>T622</f>
        <v>#N/A</v>
      </c>
      <c r="U626" s="139"/>
      <c r="V626" s="139">
        <f>V622</f>
        <v>0</v>
      </c>
      <c r="W626" s="139"/>
      <c r="X626" s="139">
        <f>X622</f>
        <v>0</v>
      </c>
      <c r="Y626" s="53"/>
      <c r="Z626" s="174">
        <f t="shared" si="262"/>
        <v>0</v>
      </c>
      <c r="AA626" s="174"/>
      <c r="AB626" s="299" t="str">
        <f t="shared" si="263"/>
        <v>---</v>
      </c>
      <c r="AC626" s="280"/>
      <c r="AD626" s="174">
        <f t="shared" si="264"/>
        <v>0</v>
      </c>
      <c r="AE626" s="174"/>
      <c r="AF626" s="299" t="str">
        <f t="shared" si="265"/>
        <v>---</v>
      </c>
      <c r="AG626" s="174"/>
      <c r="AH626" s="139">
        <f t="shared" si="266"/>
        <v>-18</v>
      </c>
      <c r="AI626" s="139"/>
      <c r="AJ626" s="299">
        <f t="shared" si="267"/>
        <v>-1</v>
      </c>
      <c r="AK626" s="280"/>
      <c r="AL626" s="174">
        <f t="shared" si="268"/>
        <v>0</v>
      </c>
      <c r="AM626" s="174"/>
      <c r="AN626" s="299" t="str">
        <f t="shared" si="269"/>
        <v>---</v>
      </c>
      <c r="AP626" s="174" t="str">
        <f t="shared" si="270"/>
        <v/>
      </c>
      <c r="AQ626" s="174"/>
      <c r="AR626" s="299" t="e">
        <f t="shared" si="271"/>
        <v>#N/A</v>
      </c>
      <c r="AS626" s="174"/>
      <c r="AT626" s="174" t="str">
        <f t="shared" si="272"/>
        <v/>
      </c>
      <c r="AU626" s="174"/>
      <c r="AV626" s="299" t="e">
        <f t="shared" si="273"/>
        <v>#N/A</v>
      </c>
      <c r="AW626" s="174"/>
      <c r="AX626" s="174">
        <f t="shared" si="274"/>
        <v>-18</v>
      </c>
      <c r="AY626" s="174"/>
      <c r="AZ626" s="299">
        <f t="shared" si="275"/>
        <v>-1</v>
      </c>
      <c r="BA626" s="174"/>
      <c r="BB626" s="174">
        <f t="shared" si="276"/>
        <v>0</v>
      </c>
      <c r="BC626" s="174"/>
      <c r="BD626" s="299" t="str">
        <f t="shared" si="277"/>
        <v>---</v>
      </c>
      <c r="BE626" s="174"/>
      <c r="BF626" s="174">
        <f t="shared" si="278"/>
        <v>0</v>
      </c>
      <c r="BG626" s="174"/>
      <c r="BH626" s="299" t="str">
        <f t="shared" si="279"/>
        <v>---</v>
      </c>
      <c r="BJ626" s="174" t="str">
        <f t="shared" si="280"/>
        <v/>
      </c>
      <c r="BK626" s="174"/>
      <c r="BL626" s="299" t="e">
        <f t="shared" si="281"/>
        <v>#N/A</v>
      </c>
      <c r="BM626" s="174"/>
    </row>
    <row r="627" spans="1:65" s="98" customFormat="1" ht="15.75" customHeight="1">
      <c r="A627" s="84"/>
      <c r="B627" s="364"/>
      <c r="C627" s="107"/>
      <c r="D627" s="105"/>
      <c r="E627" s="105"/>
      <c r="F627" s="105"/>
      <c r="G627" s="105"/>
      <c r="H627" s="105"/>
      <c r="I627" s="105"/>
      <c r="J627" s="105"/>
      <c r="K627" s="25"/>
      <c r="L627" s="106"/>
      <c r="M627" s="207"/>
      <c r="N627" s="207"/>
      <c r="O627" s="111"/>
      <c r="P627" s="207"/>
      <c r="Q627" s="207"/>
      <c r="R627" s="237"/>
      <c r="S627" s="237"/>
      <c r="T627" s="237"/>
      <c r="U627" s="207"/>
      <c r="V627" s="237"/>
      <c r="W627" s="237"/>
      <c r="X627" s="237"/>
      <c r="Y627" s="237"/>
      <c r="Z627" s="174" t="str">
        <f t="shared" si="262"/>
        <v/>
      </c>
      <c r="AA627" s="207"/>
      <c r="AB627" s="299" t="str">
        <f t="shared" si="263"/>
        <v/>
      </c>
      <c r="AC627" s="280"/>
      <c r="AD627" s="174" t="str">
        <f t="shared" si="264"/>
        <v/>
      </c>
      <c r="AE627" s="207"/>
      <c r="AF627" s="299" t="str">
        <f t="shared" si="265"/>
        <v/>
      </c>
      <c r="AG627" s="207"/>
      <c r="AH627" s="139" t="str">
        <f t="shared" si="266"/>
        <v/>
      </c>
      <c r="AI627" s="207"/>
      <c r="AJ627" s="299" t="str">
        <f t="shared" si="267"/>
        <v/>
      </c>
      <c r="AK627" s="280"/>
      <c r="AL627" s="139" t="str">
        <f t="shared" si="268"/>
        <v/>
      </c>
      <c r="AM627" s="207"/>
      <c r="AN627" s="297" t="str">
        <f t="shared" si="269"/>
        <v/>
      </c>
      <c r="AP627" s="139" t="str">
        <f t="shared" si="270"/>
        <v/>
      </c>
      <c r="AQ627" s="207"/>
      <c r="AR627" s="297" t="str">
        <f t="shared" si="271"/>
        <v/>
      </c>
      <c r="AS627" s="207"/>
      <c r="AT627" s="174" t="str">
        <f t="shared" si="272"/>
        <v/>
      </c>
      <c r="AU627" s="207"/>
      <c r="AV627" s="299" t="str">
        <f t="shared" si="273"/>
        <v/>
      </c>
      <c r="AW627" s="207"/>
      <c r="AX627" s="174" t="str">
        <f t="shared" si="274"/>
        <v/>
      </c>
      <c r="AY627" s="207"/>
      <c r="AZ627" s="299" t="str">
        <f t="shared" si="275"/>
        <v/>
      </c>
      <c r="BA627" s="207"/>
      <c r="BB627" s="174" t="str">
        <f t="shared" si="276"/>
        <v/>
      </c>
      <c r="BC627" s="207"/>
      <c r="BD627" s="299" t="str">
        <f t="shared" si="277"/>
        <v/>
      </c>
      <c r="BE627" s="207"/>
      <c r="BF627" s="139" t="str">
        <f t="shared" si="278"/>
        <v/>
      </c>
      <c r="BG627" s="207"/>
      <c r="BH627" s="297" t="str">
        <f t="shared" si="279"/>
        <v/>
      </c>
      <c r="BJ627" s="139" t="str">
        <f t="shared" si="280"/>
        <v/>
      </c>
      <c r="BK627" s="207"/>
      <c r="BL627" s="297" t="str">
        <f t="shared" si="281"/>
        <v/>
      </c>
      <c r="BM627" s="207"/>
    </row>
    <row r="628" spans="1:65" ht="15.75" customHeight="1">
      <c r="B628" s="364"/>
      <c r="C628" s="125"/>
      <c r="D628" s="125"/>
      <c r="E628" s="125"/>
      <c r="F628" s="105"/>
      <c r="G628" s="105"/>
      <c r="H628" s="105"/>
      <c r="I628" s="105"/>
      <c r="J628" s="105"/>
      <c r="K628" s="25"/>
      <c r="L628" s="40"/>
      <c r="M628" s="207"/>
      <c r="N628" s="207"/>
      <c r="O628" s="128"/>
      <c r="P628" s="207"/>
      <c r="Q628" s="207"/>
      <c r="R628" s="237"/>
      <c r="S628" s="237"/>
      <c r="T628" s="237"/>
      <c r="U628" s="207"/>
      <c r="V628" s="237"/>
      <c r="W628" s="237"/>
      <c r="X628" s="237"/>
      <c r="Y628" s="237"/>
      <c r="Z628" s="174" t="str">
        <f t="shared" si="262"/>
        <v/>
      </c>
      <c r="AA628" s="207"/>
      <c r="AB628" s="299" t="str">
        <f t="shared" si="263"/>
        <v/>
      </c>
      <c r="AC628" s="280"/>
      <c r="AD628" s="174" t="str">
        <f t="shared" si="264"/>
        <v/>
      </c>
      <c r="AE628" s="207"/>
      <c r="AF628" s="299" t="str">
        <f t="shared" si="265"/>
        <v/>
      </c>
      <c r="AG628" s="207"/>
      <c r="AH628" s="139" t="str">
        <f t="shared" si="266"/>
        <v/>
      </c>
      <c r="AI628" s="207"/>
      <c r="AJ628" s="299" t="str">
        <f t="shared" si="267"/>
        <v/>
      </c>
      <c r="AK628" s="280"/>
      <c r="AL628" s="139" t="str">
        <f t="shared" si="268"/>
        <v/>
      </c>
      <c r="AM628" s="207"/>
      <c r="AN628" s="297" t="str">
        <f t="shared" si="269"/>
        <v/>
      </c>
      <c r="AP628" s="139" t="str">
        <f t="shared" si="270"/>
        <v/>
      </c>
      <c r="AQ628" s="207"/>
      <c r="AR628" s="297" t="str">
        <f t="shared" si="271"/>
        <v/>
      </c>
      <c r="AS628" s="207"/>
      <c r="AT628" s="174" t="str">
        <f t="shared" si="272"/>
        <v/>
      </c>
      <c r="AU628" s="207"/>
      <c r="AV628" s="299" t="str">
        <f t="shared" si="273"/>
        <v/>
      </c>
      <c r="AW628" s="207"/>
      <c r="AX628" s="174" t="str">
        <f t="shared" si="274"/>
        <v/>
      </c>
      <c r="AY628" s="207"/>
      <c r="AZ628" s="299" t="str">
        <f t="shared" si="275"/>
        <v/>
      </c>
      <c r="BA628" s="207"/>
      <c r="BB628" s="174" t="str">
        <f t="shared" si="276"/>
        <v/>
      </c>
      <c r="BC628" s="207"/>
      <c r="BD628" s="299" t="str">
        <f t="shared" si="277"/>
        <v/>
      </c>
      <c r="BE628" s="207"/>
      <c r="BF628" s="139" t="str">
        <f t="shared" si="278"/>
        <v/>
      </c>
      <c r="BG628" s="207"/>
      <c r="BH628" s="297" t="str">
        <f t="shared" si="279"/>
        <v/>
      </c>
      <c r="BJ628" s="139" t="str">
        <f t="shared" si="280"/>
        <v/>
      </c>
      <c r="BK628" s="207"/>
      <c r="BL628" s="297" t="str">
        <f t="shared" si="281"/>
        <v/>
      </c>
      <c r="BM628" s="207"/>
    </row>
    <row r="629" spans="1:65" ht="15.75" customHeight="1">
      <c r="B629" s="364">
        <v>254</v>
      </c>
      <c r="C629" s="20" t="s">
        <v>78</v>
      </c>
      <c r="D629" s="103"/>
      <c r="E629" s="103"/>
      <c r="F629" s="103"/>
      <c r="G629" s="103"/>
      <c r="H629" s="103"/>
      <c r="I629" s="103"/>
      <c r="J629" s="103"/>
      <c r="K629" s="36"/>
      <c r="L629" s="37" t="s">
        <v>33</v>
      </c>
      <c r="M629" s="215"/>
      <c r="N629" s="150">
        <f>VLOOKUP($B629,'[1]09-10-11'!$A$4:$EA$400,MATCH(N$2, '[1]09-10-11'!$A$4:$EA$4, 0))</f>
        <v>-364</v>
      </c>
      <c r="O629" s="147"/>
      <c r="P629" s="150">
        <f>VLOOKUP($B629,'[1]09-10-11'!$A$4:$EA$400,MATCH(P$2, '[1]09-10-11'!$A$4:$EA$4, 0))</f>
        <v>-364</v>
      </c>
      <c r="Q629" s="150"/>
      <c r="R629" s="150">
        <f>VLOOKUP($B629,'[1]09-10-11'!$A$4:$EA$400,MATCH(R$2, '[1]09-10-11'!$A$4:$EA$4, 0))</f>
        <v>-364</v>
      </c>
      <c r="S629" s="150"/>
      <c r="T629" s="150" t="e">
        <f>VLOOKUP($B629,'[1]09-10-11'!$A$4:$EA$400,MATCH(T$2, '[1]09-10-11'!$A$4:$EA$4, 0))</f>
        <v>#N/A</v>
      </c>
      <c r="U629" s="150"/>
      <c r="V629" s="150">
        <f>VLOOKUP($B629,'[1]09-10-11'!$A$4:$EA$400,MATCH(V$2, '[1]09-10-11'!$A$4:$EA$4, 0))</f>
        <v>-364</v>
      </c>
      <c r="W629" s="150"/>
      <c r="X629" s="150">
        <f>VLOOKUP($B629,'[1]09-10-11'!$A$4:$EA$400,MATCH(X$2, '[1]09-10-11'!$A$4:$EA$4, 0))</f>
        <v>-364</v>
      </c>
      <c r="Y629" s="146"/>
      <c r="Z629" s="150">
        <f t="shared" si="262"/>
        <v>0</v>
      </c>
      <c r="AA629" s="150"/>
      <c r="AB629" s="301">
        <f t="shared" si="263"/>
        <v>0</v>
      </c>
      <c r="AC629" s="260"/>
      <c r="AD629" s="150">
        <f t="shared" si="264"/>
        <v>0</v>
      </c>
      <c r="AE629" s="150"/>
      <c r="AF629" s="301">
        <f t="shared" si="265"/>
        <v>0</v>
      </c>
      <c r="AG629" s="150"/>
      <c r="AH629" s="150">
        <f t="shared" si="266"/>
        <v>0</v>
      </c>
      <c r="AI629" s="150"/>
      <c r="AJ629" s="301">
        <f t="shared" si="267"/>
        <v>0</v>
      </c>
      <c r="AK629" s="260"/>
      <c r="AL629" s="150">
        <f t="shared" si="268"/>
        <v>0</v>
      </c>
      <c r="AM629" s="150"/>
      <c r="AN629" s="301">
        <f t="shared" si="269"/>
        <v>0</v>
      </c>
      <c r="AP629" s="150" t="str">
        <f t="shared" si="270"/>
        <v/>
      </c>
      <c r="AQ629" s="150"/>
      <c r="AR629" s="301" t="e">
        <f t="shared" si="271"/>
        <v>#N/A</v>
      </c>
      <c r="AS629" s="150"/>
      <c r="AT629" s="150" t="str">
        <f t="shared" si="272"/>
        <v/>
      </c>
      <c r="AU629" s="150"/>
      <c r="AV629" s="301" t="e">
        <f t="shared" si="273"/>
        <v>#N/A</v>
      </c>
      <c r="AW629" s="150"/>
      <c r="AX629" s="150">
        <f t="shared" si="274"/>
        <v>0</v>
      </c>
      <c r="AY629" s="150"/>
      <c r="AZ629" s="301">
        <f t="shared" si="275"/>
        <v>0</v>
      </c>
      <c r="BA629" s="150"/>
      <c r="BB629" s="150">
        <f t="shared" si="276"/>
        <v>0</v>
      </c>
      <c r="BC629" s="150"/>
      <c r="BD629" s="301">
        <f t="shared" si="277"/>
        <v>0</v>
      </c>
      <c r="BE629" s="150"/>
      <c r="BF629" s="150">
        <f t="shared" si="278"/>
        <v>0</v>
      </c>
      <c r="BG629" s="150"/>
      <c r="BH629" s="301">
        <f t="shared" si="279"/>
        <v>0</v>
      </c>
      <c r="BJ629" s="150" t="str">
        <f t="shared" si="280"/>
        <v/>
      </c>
      <c r="BK629" s="150"/>
      <c r="BL629" s="301" t="e">
        <f t="shared" si="281"/>
        <v>#N/A</v>
      </c>
      <c r="BM629" s="150"/>
    </row>
    <row r="630" spans="1:65" ht="15.75" customHeight="1">
      <c r="B630" s="364"/>
      <c r="C630" s="20"/>
      <c r="D630" s="20" t="s">
        <v>75</v>
      </c>
      <c r="E630" s="103"/>
      <c r="F630" s="103"/>
      <c r="G630" s="103"/>
      <c r="H630" s="103"/>
      <c r="I630" s="103"/>
      <c r="J630" s="103"/>
      <c r="K630" s="36"/>
      <c r="L630" s="391"/>
      <c r="M630" s="215"/>
      <c r="N630" s="215"/>
      <c r="O630" s="158"/>
      <c r="P630" s="215"/>
      <c r="Q630" s="215"/>
      <c r="R630" s="215"/>
      <c r="S630" s="215"/>
      <c r="T630" s="215"/>
      <c r="U630" s="215"/>
      <c r="V630" s="215"/>
      <c r="W630" s="215"/>
      <c r="X630" s="215"/>
      <c r="Y630" s="215"/>
      <c r="Z630" s="150" t="str">
        <f t="shared" si="262"/>
        <v/>
      </c>
      <c r="AA630" s="215"/>
      <c r="AB630" s="301" t="str">
        <f t="shared" si="263"/>
        <v/>
      </c>
      <c r="AC630" s="260"/>
      <c r="AD630" s="150" t="str">
        <f t="shared" si="264"/>
        <v/>
      </c>
      <c r="AE630" s="215"/>
      <c r="AF630" s="301" t="str">
        <f t="shared" si="265"/>
        <v/>
      </c>
      <c r="AG630" s="215"/>
      <c r="AH630" s="150" t="str">
        <f t="shared" si="266"/>
        <v/>
      </c>
      <c r="AI630" s="215"/>
      <c r="AJ630" s="301" t="str">
        <f t="shared" si="267"/>
        <v/>
      </c>
      <c r="AK630" s="260"/>
      <c r="AL630" s="150" t="str">
        <f t="shared" si="268"/>
        <v/>
      </c>
      <c r="AM630" s="215"/>
      <c r="AN630" s="301" t="str">
        <f t="shared" si="269"/>
        <v/>
      </c>
      <c r="AP630" s="150" t="str">
        <f t="shared" si="270"/>
        <v/>
      </c>
      <c r="AQ630" s="215"/>
      <c r="AR630" s="301" t="str">
        <f t="shared" si="271"/>
        <v/>
      </c>
      <c r="AS630" s="215"/>
      <c r="AT630" s="150" t="str">
        <f t="shared" si="272"/>
        <v/>
      </c>
      <c r="AU630" s="215"/>
      <c r="AV630" s="301" t="str">
        <f t="shared" si="273"/>
        <v/>
      </c>
      <c r="AW630" s="215"/>
      <c r="AX630" s="150" t="str">
        <f t="shared" si="274"/>
        <v/>
      </c>
      <c r="AY630" s="215"/>
      <c r="AZ630" s="301" t="str">
        <f t="shared" si="275"/>
        <v/>
      </c>
      <c r="BA630" s="215"/>
      <c r="BB630" s="150" t="str">
        <f t="shared" si="276"/>
        <v/>
      </c>
      <c r="BC630" s="215"/>
      <c r="BD630" s="301" t="str">
        <f t="shared" si="277"/>
        <v/>
      </c>
      <c r="BE630" s="215"/>
      <c r="BF630" s="150" t="str">
        <f t="shared" si="278"/>
        <v/>
      </c>
      <c r="BG630" s="215"/>
      <c r="BH630" s="301" t="str">
        <f t="shared" si="279"/>
        <v/>
      </c>
      <c r="BJ630" s="150" t="str">
        <f t="shared" si="280"/>
        <v/>
      </c>
      <c r="BK630" s="215"/>
      <c r="BL630" s="301" t="str">
        <f t="shared" si="281"/>
        <v/>
      </c>
      <c r="BM630" s="215"/>
    </row>
    <row r="631" spans="1:65" ht="15.75" customHeight="1">
      <c r="B631" s="364"/>
      <c r="C631" s="105"/>
      <c r="D631" s="105"/>
      <c r="E631" s="105"/>
      <c r="F631" s="105"/>
      <c r="G631" s="105"/>
      <c r="H631" s="105"/>
      <c r="I631" s="105"/>
      <c r="J631" s="105"/>
      <c r="K631" s="25"/>
      <c r="L631" s="388"/>
      <c r="M631" s="207"/>
      <c r="N631" s="207"/>
      <c r="O631" s="41"/>
      <c r="P631" s="207"/>
      <c r="Q631" s="207"/>
      <c r="R631" s="237"/>
      <c r="S631" s="237"/>
      <c r="T631" s="237"/>
      <c r="U631" s="207"/>
      <c r="V631" s="237"/>
      <c r="W631" s="237"/>
      <c r="X631" s="237"/>
      <c r="Y631" s="237"/>
      <c r="Z631" s="139" t="str">
        <f t="shared" si="262"/>
        <v/>
      </c>
      <c r="AA631" s="207"/>
      <c r="AB631" s="297" t="str">
        <f t="shared" si="263"/>
        <v/>
      </c>
      <c r="AC631" s="262"/>
      <c r="AD631" s="139" t="str">
        <f t="shared" si="264"/>
        <v/>
      </c>
      <c r="AE631" s="207"/>
      <c r="AF631" s="297" t="str">
        <f t="shared" si="265"/>
        <v/>
      </c>
      <c r="AG631" s="207"/>
      <c r="AH631" s="139" t="str">
        <f t="shared" si="266"/>
        <v/>
      </c>
      <c r="AI631" s="207"/>
      <c r="AJ631" s="297" t="str">
        <f t="shared" si="267"/>
        <v/>
      </c>
      <c r="AK631" s="262"/>
      <c r="AL631" s="139" t="str">
        <f t="shared" si="268"/>
        <v/>
      </c>
      <c r="AM631" s="207"/>
      <c r="AN631" s="297" t="str">
        <f t="shared" si="269"/>
        <v/>
      </c>
      <c r="AP631" s="139" t="str">
        <f t="shared" si="270"/>
        <v/>
      </c>
      <c r="AQ631" s="207"/>
      <c r="AR631" s="297" t="str">
        <f t="shared" si="271"/>
        <v/>
      </c>
      <c r="AS631" s="207"/>
      <c r="AT631" s="139" t="str">
        <f t="shared" si="272"/>
        <v/>
      </c>
      <c r="AU631" s="207"/>
      <c r="AV631" s="297" t="str">
        <f t="shared" si="273"/>
        <v/>
      </c>
      <c r="AW631" s="207"/>
      <c r="AX631" s="139" t="str">
        <f t="shared" si="274"/>
        <v/>
      </c>
      <c r="AY631" s="207"/>
      <c r="AZ631" s="297" t="str">
        <f t="shared" si="275"/>
        <v/>
      </c>
      <c r="BA631" s="207"/>
      <c r="BB631" s="139" t="str">
        <f t="shared" si="276"/>
        <v/>
      </c>
      <c r="BC631" s="207"/>
      <c r="BD631" s="297" t="str">
        <f t="shared" si="277"/>
        <v/>
      </c>
      <c r="BE631" s="207"/>
      <c r="BF631" s="139" t="str">
        <f t="shared" si="278"/>
        <v/>
      </c>
      <c r="BG631" s="207"/>
      <c r="BH631" s="297" t="str">
        <f t="shared" si="279"/>
        <v/>
      </c>
      <c r="BJ631" s="139" t="str">
        <f t="shared" si="280"/>
        <v/>
      </c>
      <c r="BK631" s="207"/>
      <c r="BL631" s="297" t="str">
        <f t="shared" si="281"/>
        <v/>
      </c>
      <c r="BM631" s="207"/>
    </row>
    <row r="632" spans="1:65" ht="15.75" customHeight="1">
      <c r="C632" s="105"/>
      <c r="D632" s="105"/>
      <c r="E632" s="105"/>
      <c r="F632" s="105"/>
      <c r="G632" s="105"/>
      <c r="H632" s="105"/>
      <c r="I632" s="105"/>
      <c r="J632" s="105"/>
      <c r="K632" s="25"/>
      <c r="L632" s="388"/>
      <c r="M632" s="207"/>
      <c r="N632" s="207"/>
      <c r="O632" s="153"/>
      <c r="P632" s="207"/>
      <c r="Q632" s="207"/>
      <c r="R632" s="237"/>
      <c r="S632" s="237"/>
      <c r="T632" s="237"/>
      <c r="U632" s="207"/>
      <c r="V632" s="237"/>
      <c r="W632" s="237"/>
      <c r="X632" s="237"/>
      <c r="Y632" s="237"/>
      <c r="Z632" s="139" t="str">
        <f t="shared" si="262"/>
        <v/>
      </c>
      <c r="AA632" s="207"/>
      <c r="AB632" s="297" t="str">
        <f t="shared" si="263"/>
        <v/>
      </c>
      <c r="AC632" s="262"/>
      <c r="AD632" s="139" t="str">
        <f t="shared" ref="AD632:AD655" si="282">IF(AND(ISNUMBER($P632),ISNUMBER($X632)),IF((ABS($P632-$X632))&gt;0.49,$X632-$P632,0),"")</f>
        <v/>
      </c>
      <c r="AE632" s="207"/>
      <c r="AF632" s="297" t="str">
        <f t="shared" ref="AF632:AF663" si="283">IF($P632="","",  IF($X632="","", IF($P632=0,"---",(IF(ISERROR(($X632/$P632)-1),"---",($X632/$P632)-1) ))))</f>
        <v/>
      </c>
      <c r="AG632" s="207"/>
      <c r="AH632" s="139" t="str">
        <f t="shared" ref="AH632:AH655" si="284">IF(AND(ISNUMBER($N632),ISNUMBER($X632)),IF((ABS($N632-$X632))&gt;0.49,$X632-$N632,0),"")</f>
        <v/>
      </c>
      <c r="AI632" s="207"/>
      <c r="AJ632" s="297" t="str">
        <f t="shared" ref="AJ632:AJ663" si="285">IF($N632="","",  IF($X632="","", IF($N632=0,"---",(IF(ISERROR(($X632/$N632)-1),"---",($X632/$N632)-1) ))))</f>
        <v/>
      </c>
      <c r="AK632" s="262"/>
      <c r="AL632" s="139" t="str">
        <f t="shared" si="268"/>
        <v/>
      </c>
      <c r="AM632" s="207"/>
      <c r="AN632" s="297" t="str">
        <f t="shared" si="269"/>
        <v/>
      </c>
      <c r="AP632" s="139" t="str">
        <f t="shared" si="270"/>
        <v/>
      </c>
      <c r="AQ632" s="207"/>
      <c r="AR632" s="297" t="str">
        <f t="shared" si="271"/>
        <v/>
      </c>
      <c r="AS632" s="207"/>
      <c r="AT632" s="139" t="str">
        <f t="shared" si="272"/>
        <v/>
      </c>
      <c r="AU632" s="207"/>
      <c r="AV632" s="297" t="str">
        <f t="shared" si="273"/>
        <v/>
      </c>
      <c r="AW632" s="207"/>
      <c r="AX632" s="139" t="str">
        <f t="shared" ref="AX632:AX655" si="286">IF(AND(ISNUMBER($N632),ISNUMBER($V632)),IF((ABS($N632-$V632))&gt;0.49,$V632-$N632,0),"")</f>
        <v/>
      </c>
      <c r="AY632" s="207"/>
      <c r="AZ632" s="297" t="str">
        <f t="shared" ref="AZ632:AZ663" si="287">IF($N632="","",  IF($V632="","", IF($N632=0,"---",(IF(ISERROR(($V632/$N632)-1),"---",($V632/$N632)-1) ))))</f>
        <v/>
      </c>
      <c r="BA632" s="207"/>
      <c r="BB632" s="139" t="str">
        <f t="shared" ref="BB632:BB655" si="288">IF(AND(ISNUMBER($P632),ISNUMBER($V632)),IF((ABS($P632-$V632))&gt;0.49,$V632-$P632,0),"")</f>
        <v/>
      </c>
      <c r="BC632" s="207"/>
      <c r="BD632" s="297" t="str">
        <f t="shared" ref="BD632:BD663" si="289">IF($P632="","",  IF($V632="","", IF($P632=0,"---",(IF(ISERROR(($V632/$P632)-1),"---",($V632/$P632)-1) ))))</f>
        <v/>
      </c>
      <c r="BE632" s="207"/>
      <c r="BF632" s="139" t="str">
        <f t="shared" si="278"/>
        <v/>
      </c>
      <c r="BG632" s="207"/>
      <c r="BH632" s="297" t="str">
        <f t="shared" si="279"/>
        <v/>
      </c>
      <c r="BJ632" s="139" t="str">
        <f t="shared" si="280"/>
        <v/>
      </c>
      <c r="BK632" s="207"/>
      <c r="BL632" s="297" t="str">
        <f t="shared" si="281"/>
        <v/>
      </c>
      <c r="BM632" s="207"/>
    </row>
    <row r="633" spans="1:65" ht="15.75" customHeight="1">
      <c r="C633" s="20" t="s">
        <v>86</v>
      </c>
      <c r="D633" s="103"/>
      <c r="E633" s="103"/>
      <c r="F633" s="103"/>
      <c r="G633" s="103"/>
      <c r="H633" s="103"/>
      <c r="I633" s="103"/>
      <c r="J633" s="103"/>
      <c r="K633" s="25"/>
      <c r="L633" s="388"/>
      <c r="M633" s="207"/>
      <c r="N633" s="207"/>
      <c r="O633" s="153"/>
      <c r="P633" s="207"/>
      <c r="Q633" s="207"/>
      <c r="R633" s="237"/>
      <c r="S633" s="237"/>
      <c r="T633" s="237"/>
      <c r="U633" s="207"/>
      <c r="V633" s="237"/>
      <c r="W633" s="237"/>
      <c r="X633" s="237"/>
      <c r="Y633" s="237"/>
      <c r="Z633" s="139" t="str">
        <f t="shared" si="262"/>
        <v/>
      </c>
      <c r="AA633" s="207"/>
      <c r="AB633" s="297" t="str">
        <f t="shared" si="263"/>
        <v/>
      </c>
      <c r="AC633" s="262"/>
      <c r="AD633" s="139" t="str">
        <f t="shared" si="282"/>
        <v/>
      </c>
      <c r="AE633" s="207"/>
      <c r="AF633" s="297" t="str">
        <f t="shared" si="283"/>
        <v/>
      </c>
      <c r="AG633" s="207"/>
      <c r="AH633" s="139" t="str">
        <f t="shared" si="284"/>
        <v/>
      </c>
      <c r="AI633" s="207"/>
      <c r="AJ633" s="297" t="str">
        <f t="shared" si="285"/>
        <v/>
      </c>
      <c r="AK633" s="262"/>
      <c r="AL633" s="139" t="str">
        <f t="shared" si="268"/>
        <v/>
      </c>
      <c r="AM633" s="207"/>
      <c r="AN633" s="297" t="str">
        <f t="shared" si="269"/>
        <v/>
      </c>
      <c r="AP633" s="139" t="str">
        <f t="shared" si="270"/>
        <v/>
      </c>
      <c r="AQ633" s="207"/>
      <c r="AR633" s="297" t="str">
        <f t="shared" si="271"/>
        <v/>
      </c>
      <c r="AS633" s="207"/>
      <c r="AT633" s="139" t="str">
        <f t="shared" si="272"/>
        <v/>
      </c>
      <c r="AU633" s="207"/>
      <c r="AV633" s="297" t="str">
        <f t="shared" si="273"/>
        <v/>
      </c>
      <c r="AW633" s="207"/>
      <c r="AX633" s="139" t="str">
        <f t="shared" si="286"/>
        <v/>
      </c>
      <c r="AY633" s="207"/>
      <c r="AZ633" s="297" t="str">
        <f t="shared" si="287"/>
        <v/>
      </c>
      <c r="BA633" s="207"/>
      <c r="BB633" s="139" t="str">
        <f t="shared" si="288"/>
        <v/>
      </c>
      <c r="BC633" s="207"/>
      <c r="BD633" s="297" t="str">
        <f t="shared" si="289"/>
        <v/>
      </c>
      <c r="BE633" s="207"/>
      <c r="BF633" s="139" t="str">
        <f t="shared" si="278"/>
        <v/>
      </c>
      <c r="BG633" s="207"/>
      <c r="BH633" s="297" t="str">
        <f t="shared" si="279"/>
        <v/>
      </c>
      <c r="BJ633" s="139" t="str">
        <f t="shared" si="280"/>
        <v/>
      </c>
      <c r="BK633" s="207"/>
      <c r="BL633" s="297" t="str">
        <f t="shared" si="281"/>
        <v/>
      </c>
      <c r="BM633" s="207"/>
    </row>
    <row r="634" spans="1:65" ht="15.75" customHeight="1">
      <c r="B634" s="364"/>
      <c r="C634" s="20"/>
      <c r="D634" s="20" t="s">
        <v>87</v>
      </c>
      <c r="E634" s="103"/>
      <c r="F634" s="103"/>
      <c r="G634" s="103"/>
      <c r="H634" s="103"/>
      <c r="I634" s="103"/>
      <c r="J634" s="103"/>
      <c r="K634" s="25"/>
      <c r="L634" s="102"/>
      <c r="M634" s="207"/>
      <c r="N634" s="207"/>
      <c r="O634" s="153"/>
      <c r="P634" s="207"/>
      <c r="Q634" s="207"/>
      <c r="R634" s="237"/>
      <c r="S634" s="237"/>
      <c r="T634" s="237"/>
      <c r="U634" s="207"/>
      <c r="V634" s="237"/>
      <c r="W634" s="237"/>
      <c r="X634" s="237"/>
      <c r="Y634" s="237"/>
      <c r="Z634" s="139" t="str">
        <f t="shared" si="262"/>
        <v/>
      </c>
      <c r="AA634" s="207"/>
      <c r="AB634" s="297" t="str">
        <f t="shared" si="263"/>
        <v/>
      </c>
      <c r="AC634" s="262"/>
      <c r="AD634" s="139" t="str">
        <f t="shared" si="282"/>
        <v/>
      </c>
      <c r="AE634" s="207"/>
      <c r="AF634" s="297" t="str">
        <f t="shared" si="283"/>
        <v/>
      </c>
      <c r="AG634" s="207"/>
      <c r="AH634" s="139" t="str">
        <f t="shared" si="284"/>
        <v/>
      </c>
      <c r="AI634" s="207"/>
      <c r="AJ634" s="297" t="str">
        <f t="shared" si="285"/>
        <v/>
      </c>
      <c r="AK634" s="262"/>
      <c r="AL634" s="139" t="str">
        <f t="shared" si="268"/>
        <v/>
      </c>
      <c r="AM634" s="207"/>
      <c r="AN634" s="297" t="str">
        <f t="shared" si="269"/>
        <v/>
      </c>
      <c r="AP634" s="139" t="str">
        <f t="shared" si="270"/>
        <v/>
      </c>
      <c r="AQ634" s="207"/>
      <c r="AR634" s="297" t="str">
        <f t="shared" si="271"/>
        <v/>
      </c>
      <c r="AS634" s="207"/>
      <c r="AT634" s="139" t="str">
        <f t="shared" si="272"/>
        <v/>
      </c>
      <c r="AU634" s="207"/>
      <c r="AV634" s="297" t="str">
        <f t="shared" si="273"/>
        <v/>
      </c>
      <c r="AW634" s="207"/>
      <c r="AX634" s="139" t="str">
        <f t="shared" si="286"/>
        <v/>
      </c>
      <c r="AY634" s="207"/>
      <c r="AZ634" s="297" t="str">
        <f t="shared" si="287"/>
        <v/>
      </c>
      <c r="BA634" s="207"/>
      <c r="BB634" s="139" t="str">
        <f t="shared" si="288"/>
        <v/>
      </c>
      <c r="BC634" s="207"/>
      <c r="BD634" s="297" t="str">
        <f t="shared" si="289"/>
        <v/>
      </c>
      <c r="BE634" s="207"/>
      <c r="BF634" s="139" t="str">
        <f t="shared" si="278"/>
        <v/>
      </c>
      <c r="BG634" s="207"/>
      <c r="BH634" s="297" t="str">
        <f t="shared" si="279"/>
        <v/>
      </c>
      <c r="BJ634" s="139" t="str">
        <f t="shared" si="280"/>
        <v/>
      </c>
      <c r="BK634" s="207"/>
      <c r="BL634" s="297" t="str">
        <f t="shared" si="281"/>
        <v/>
      </c>
      <c r="BM634" s="207"/>
    </row>
    <row r="635" spans="1:65" ht="15.75" customHeight="1">
      <c r="B635" s="364"/>
      <c r="C635" s="101"/>
      <c r="D635" s="101"/>
      <c r="E635" s="101"/>
      <c r="F635" s="101"/>
      <c r="G635" s="101"/>
      <c r="H635" s="101"/>
      <c r="I635" s="101"/>
      <c r="J635" s="101"/>
      <c r="K635" s="27"/>
      <c r="L635" s="102"/>
      <c r="M635" s="207"/>
      <c r="N635" s="207"/>
      <c r="O635" s="153"/>
      <c r="P635" s="207"/>
      <c r="Q635" s="207"/>
      <c r="R635" s="237"/>
      <c r="S635" s="237"/>
      <c r="T635" s="237"/>
      <c r="U635" s="207"/>
      <c r="V635" s="237"/>
      <c r="W635" s="237"/>
      <c r="X635" s="237"/>
      <c r="Y635" s="237"/>
      <c r="Z635" s="139" t="str">
        <f t="shared" si="262"/>
        <v/>
      </c>
      <c r="AA635" s="207"/>
      <c r="AB635" s="297" t="str">
        <f t="shared" si="263"/>
        <v/>
      </c>
      <c r="AC635" s="262"/>
      <c r="AD635" s="139" t="str">
        <f t="shared" si="282"/>
        <v/>
      </c>
      <c r="AE635" s="207"/>
      <c r="AF635" s="297" t="str">
        <f t="shared" si="283"/>
        <v/>
      </c>
      <c r="AG635" s="207"/>
      <c r="AH635" s="139" t="str">
        <f t="shared" si="284"/>
        <v/>
      </c>
      <c r="AI635" s="207"/>
      <c r="AJ635" s="297" t="str">
        <f t="shared" si="285"/>
        <v/>
      </c>
      <c r="AK635" s="262"/>
      <c r="AL635" s="139" t="str">
        <f t="shared" si="268"/>
        <v/>
      </c>
      <c r="AM635" s="207"/>
      <c r="AN635" s="297" t="str">
        <f t="shared" si="269"/>
        <v/>
      </c>
      <c r="AP635" s="139" t="str">
        <f t="shared" si="270"/>
        <v/>
      </c>
      <c r="AQ635" s="207"/>
      <c r="AR635" s="297" t="str">
        <f t="shared" si="271"/>
        <v/>
      </c>
      <c r="AS635" s="207"/>
      <c r="AT635" s="139" t="str">
        <f t="shared" si="272"/>
        <v/>
      </c>
      <c r="AU635" s="207"/>
      <c r="AV635" s="297" t="str">
        <f t="shared" si="273"/>
        <v/>
      </c>
      <c r="AW635" s="207"/>
      <c r="AX635" s="139" t="str">
        <f t="shared" si="286"/>
        <v/>
      </c>
      <c r="AY635" s="207"/>
      <c r="AZ635" s="297" t="str">
        <f t="shared" si="287"/>
        <v/>
      </c>
      <c r="BA635" s="207"/>
      <c r="BB635" s="139" t="str">
        <f t="shared" si="288"/>
        <v/>
      </c>
      <c r="BC635" s="207"/>
      <c r="BD635" s="297" t="str">
        <f t="shared" si="289"/>
        <v/>
      </c>
      <c r="BE635" s="207"/>
      <c r="BF635" s="139" t="str">
        <f t="shared" si="278"/>
        <v/>
      </c>
      <c r="BG635" s="207"/>
      <c r="BH635" s="297" t="str">
        <f t="shared" si="279"/>
        <v/>
      </c>
      <c r="BJ635" s="139" t="str">
        <f t="shared" si="280"/>
        <v/>
      </c>
      <c r="BK635" s="207"/>
      <c r="BL635" s="297" t="str">
        <f t="shared" si="281"/>
        <v/>
      </c>
      <c r="BM635" s="207"/>
    </row>
    <row r="636" spans="1:65" s="98" customFormat="1" ht="15.75" customHeight="1">
      <c r="A636" s="84"/>
      <c r="B636" s="364">
        <v>256</v>
      </c>
      <c r="C636" s="107" t="s">
        <v>35</v>
      </c>
      <c r="D636" s="105" t="s">
        <v>3</v>
      </c>
      <c r="E636" s="105"/>
      <c r="F636" s="105"/>
      <c r="G636" s="105"/>
      <c r="H636" s="105"/>
      <c r="I636" s="105"/>
      <c r="J636" s="105"/>
      <c r="K636" s="110"/>
      <c r="L636" s="106" t="s">
        <v>29</v>
      </c>
      <c r="M636" s="207"/>
      <c r="N636" s="139">
        <f>VLOOKUP($B636,'[1]09-10-11'!$A$4:$EA$400,MATCH(N$2, '[1]09-10-11'!$A$4:$EA$4, 0))</f>
        <v>334</v>
      </c>
      <c r="O636" s="111"/>
      <c r="P636" s="139">
        <f>VLOOKUP($B636,'[1]09-10-11'!$A$4:$EA$400,MATCH(P$2, '[1]09-10-11'!$A$4:$EA$4, 0))</f>
        <v>340</v>
      </c>
      <c r="Q636" s="139"/>
      <c r="R636" s="139">
        <f>VLOOKUP($B636,'[1]09-10-11'!$A$4:$EA$400,MATCH(R$2, '[1]09-10-11'!$A$4:$EA$4, 0))</f>
        <v>334</v>
      </c>
      <c r="S636" s="139"/>
      <c r="T636" s="139" t="e">
        <f>VLOOKUP($B636,'[1]09-10-11'!$A$4:$EA$400,MATCH(T$2, '[1]09-10-11'!$A$4:$EA$4, 0))</f>
        <v>#N/A</v>
      </c>
      <c r="U636" s="139"/>
      <c r="V636" s="139">
        <f>VLOOKUP($B636,'[1]09-10-11'!$A$4:$EA$400,MATCH(V$2, '[1]09-10-11'!$A$4:$EA$4, 0))</f>
        <v>334</v>
      </c>
      <c r="W636" s="139"/>
      <c r="X636" s="139">
        <f>VLOOKUP($B636,'[1]09-10-11'!$A$4:$EA$400,MATCH(X$2, '[1]09-10-11'!$A$4:$EA$4, 0))</f>
        <v>349</v>
      </c>
      <c r="Y636" s="53"/>
      <c r="Z636" s="139">
        <f t="shared" si="262"/>
        <v>15</v>
      </c>
      <c r="AA636" s="139"/>
      <c r="AB636" s="297">
        <f t="shared" si="263"/>
        <v>4.4910179640718528E-2</v>
      </c>
      <c r="AC636" s="262"/>
      <c r="AD636" s="139">
        <f t="shared" si="282"/>
        <v>9</v>
      </c>
      <c r="AE636" s="139"/>
      <c r="AF636" s="297">
        <f t="shared" si="283"/>
        <v>2.6470588235294024E-2</v>
      </c>
      <c r="AG636" s="139"/>
      <c r="AH636" s="139">
        <f t="shared" si="284"/>
        <v>15</v>
      </c>
      <c r="AI636" s="139"/>
      <c r="AJ636" s="297">
        <f t="shared" si="285"/>
        <v>4.4910179640718528E-2</v>
      </c>
      <c r="AK636" s="262"/>
      <c r="AL636" s="139">
        <f t="shared" si="268"/>
        <v>15</v>
      </c>
      <c r="AM636" s="139"/>
      <c r="AN636" s="297">
        <f t="shared" si="269"/>
        <v>4.4910179640718528E-2</v>
      </c>
      <c r="AP636" s="139" t="str">
        <f t="shared" si="270"/>
        <v/>
      </c>
      <c r="AQ636" s="139"/>
      <c r="AR636" s="297" t="e">
        <f t="shared" si="271"/>
        <v>#N/A</v>
      </c>
      <c r="AS636" s="139"/>
      <c r="AT636" s="139" t="str">
        <f t="shared" si="272"/>
        <v/>
      </c>
      <c r="AU636" s="139"/>
      <c r="AV636" s="297" t="e">
        <f t="shared" si="273"/>
        <v>#N/A</v>
      </c>
      <c r="AW636" s="139"/>
      <c r="AX636" s="139">
        <f t="shared" si="286"/>
        <v>0</v>
      </c>
      <c r="AY636" s="139"/>
      <c r="AZ636" s="297">
        <f t="shared" si="287"/>
        <v>0</v>
      </c>
      <c r="BA636" s="139"/>
      <c r="BB636" s="139">
        <f t="shared" si="288"/>
        <v>-6</v>
      </c>
      <c r="BC636" s="139"/>
      <c r="BD636" s="297">
        <f t="shared" si="289"/>
        <v>-1.764705882352946E-2</v>
      </c>
      <c r="BE636" s="139"/>
      <c r="BF636" s="139">
        <f t="shared" si="278"/>
        <v>0</v>
      </c>
      <c r="BG636" s="139"/>
      <c r="BH636" s="297">
        <f t="shared" si="279"/>
        <v>0</v>
      </c>
      <c r="BJ636" s="139" t="str">
        <f t="shared" si="280"/>
        <v/>
      </c>
      <c r="BK636" s="139"/>
      <c r="BL636" s="297" t="e">
        <f t="shared" si="281"/>
        <v>#N/A</v>
      </c>
      <c r="BM636" s="139"/>
    </row>
    <row r="637" spans="1:65" s="98" customFormat="1" ht="15.75" customHeight="1">
      <c r="A637" s="84"/>
      <c r="B637" s="364">
        <v>257</v>
      </c>
      <c r="C637" s="54" t="s">
        <v>36</v>
      </c>
      <c r="D637" s="105" t="s">
        <v>178</v>
      </c>
      <c r="E637" s="105"/>
      <c r="F637" s="105"/>
      <c r="G637" s="105"/>
      <c r="H637" s="105"/>
      <c r="I637" s="105"/>
      <c r="J637" s="105"/>
      <c r="K637" s="110"/>
      <c r="L637" s="106" t="s">
        <v>29</v>
      </c>
      <c r="M637" s="207"/>
      <c r="N637" s="139">
        <f>VLOOKUP($B637,'[1]09-10-11'!$A$4:$EA$400,MATCH(N$2, '[1]09-10-11'!$A$4:$EA$4, 0))</f>
        <v>19096</v>
      </c>
      <c r="O637" s="111"/>
      <c r="P637" s="139">
        <f>VLOOKUP($B637,'[1]09-10-11'!$A$4:$EA$400,MATCH(P$2, '[1]09-10-11'!$A$4:$EA$4, 0))</f>
        <v>19096</v>
      </c>
      <c r="Q637" s="139"/>
      <c r="R637" s="139">
        <f>VLOOKUP($B637,'[1]09-10-11'!$A$4:$EA$400,MATCH(R$2, '[1]09-10-11'!$A$4:$EA$4, 0))</f>
        <v>19096</v>
      </c>
      <c r="S637" s="139"/>
      <c r="T637" s="139" t="e">
        <f>VLOOKUP($B637,'[1]09-10-11'!$A$4:$EA$400,MATCH(T$2, '[1]09-10-11'!$A$4:$EA$4, 0))</f>
        <v>#N/A</v>
      </c>
      <c r="U637" s="139"/>
      <c r="V637" s="139">
        <f>VLOOKUP($B637,'[1]09-10-11'!$A$4:$EA$400,MATCH(V$2, '[1]09-10-11'!$A$4:$EA$4, 0))</f>
        <v>20150</v>
      </c>
      <c r="W637" s="139"/>
      <c r="X637" s="139">
        <f>VLOOKUP($B637,'[1]09-10-11'!$A$4:$EA$400,MATCH(X$2, '[1]09-10-11'!$A$4:$EA$4, 0))</f>
        <v>19096</v>
      </c>
      <c r="Y637" s="53"/>
      <c r="Z637" s="139">
        <f t="shared" si="262"/>
        <v>-1054</v>
      </c>
      <c r="AA637" s="139"/>
      <c r="AB637" s="299">
        <f t="shared" si="263"/>
        <v>-5.2307692307692277E-2</v>
      </c>
      <c r="AC637" s="262"/>
      <c r="AD637" s="139">
        <f t="shared" si="282"/>
        <v>0</v>
      </c>
      <c r="AE637" s="139"/>
      <c r="AF637" s="299">
        <f t="shared" si="283"/>
        <v>0</v>
      </c>
      <c r="AG637" s="174"/>
      <c r="AH637" s="139">
        <f t="shared" si="284"/>
        <v>0</v>
      </c>
      <c r="AI637" s="139"/>
      <c r="AJ637" s="297">
        <f t="shared" si="285"/>
        <v>0</v>
      </c>
      <c r="AK637" s="262"/>
      <c r="AL637" s="139">
        <f t="shared" si="268"/>
        <v>0</v>
      </c>
      <c r="AM637" s="174"/>
      <c r="AN637" s="297">
        <f t="shared" si="269"/>
        <v>0</v>
      </c>
      <c r="AP637" s="139" t="str">
        <f t="shared" si="270"/>
        <v/>
      </c>
      <c r="AQ637" s="174"/>
      <c r="AR637" s="297" t="e">
        <f t="shared" si="271"/>
        <v>#N/A</v>
      </c>
      <c r="AS637" s="174"/>
      <c r="AT637" s="139" t="str">
        <f t="shared" si="272"/>
        <v/>
      </c>
      <c r="AU637" s="139"/>
      <c r="AV637" s="299" t="e">
        <f t="shared" si="273"/>
        <v>#N/A</v>
      </c>
      <c r="AW637" s="174"/>
      <c r="AX637" s="139">
        <f t="shared" si="286"/>
        <v>1054</v>
      </c>
      <c r="AY637" s="139"/>
      <c r="AZ637" s="299">
        <f t="shared" si="287"/>
        <v>5.5194805194805241E-2</v>
      </c>
      <c r="BA637" s="174"/>
      <c r="BB637" s="139">
        <f t="shared" si="288"/>
        <v>1054</v>
      </c>
      <c r="BC637" s="139"/>
      <c r="BD637" s="299">
        <f t="shared" si="289"/>
        <v>5.5194805194805241E-2</v>
      </c>
      <c r="BE637" s="174"/>
      <c r="BF637" s="139">
        <f t="shared" si="278"/>
        <v>1054</v>
      </c>
      <c r="BG637" s="174"/>
      <c r="BH637" s="297">
        <f t="shared" si="279"/>
        <v>5.5194805194805241E-2</v>
      </c>
      <c r="BJ637" s="139" t="str">
        <f t="shared" si="280"/>
        <v/>
      </c>
      <c r="BK637" s="174"/>
      <c r="BL637" s="297" t="e">
        <f t="shared" si="281"/>
        <v>#N/A</v>
      </c>
      <c r="BM637" s="174"/>
    </row>
    <row r="638" spans="1:65" s="98" customFormat="1" ht="15.75" customHeight="1">
      <c r="A638" s="84"/>
      <c r="B638" s="364">
        <v>258</v>
      </c>
      <c r="C638" s="54" t="s">
        <v>37</v>
      </c>
      <c r="D638" s="105" t="s">
        <v>137</v>
      </c>
      <c r="E638" s="105"/>
      <c r="F638" s="105"/>
      <c r="G638" s="105"/>
      <c r="H638" s="105"/>
      <c r="I638" s="105"/>
      <c r="J638" s="105"/>
      <c r="K638" s="110"/>
      <c r="L638" s="106" t="s">
        <v>33</v>
      </c>
      <c r="M638" s="207"/>
      <c r="N638" s="141">
        <f>VLOOKUP($B638,'[1]09-10-11'!$A$4:$EA$400,MATCH(N$2, '[1]09-10-11'!$A$4:$EA$4, 0))</f>
        <v>31199</v>
      </c>
      <c r="O638" s="111"/>
      <c r="P638" s="141">
        <f>VLOOKUP($B638,'[1]09-10-11'!$A$4:$EA$400,MATCH(P$2, '[1]09-10-11'!$A$4:$EA$4, 0))</f>
        <v>0</v>
      </c>
      <c r="Q638" s="141"/>
      <c r="R638" s="141">
        <f>VLOOKUP($B638,'[1]09-10-11'!$A$4:$EA$400,MATCH(R$2, '[1]09-10-11'!$A$4:$EA$4, 0))</f>
        <v>0</v>
      </c>
      <c r="S638" s="141"/>
      <c r="T638" s="141" t="e">
        <f>VLOOKUP($B638,'[1]09-10-11'!$A$4:$EA$400,MATCH(T$2, '[1]09-10-11'!$A$4:$EA$4, 0))</f>
        <v>#N/A</v>
      </c>
      <c r="U638" s="141"/>
      <c r="V638" s="141">
        <f>VLOOKUP($B638,'[1]09-10-11'!$A$4:$EA$400,MATCH(V$2, '[1]09-10-11'!$A$4:$EA$4, 0))</f>
        <v>0</v>
      </c>
      <c r="W638" s="141"/>
      <c r="X638" s="141">
        <f>VLOOKUP($B638,'[1]09-10-11'!$A$4:$EA$400,MATCH(X$2, '[1]09-10-11'!$A$4:$EA$4, 0))</f>
        <v>0</v>
      </c>
      <c r="Y638" s="53"/>
      <c r="Z638" s="141">
        <f t="shared" si="262"/>
        <v>0</v>
      </c>
      <c r="AA638" s="141"/>
      <c r="AB638" s="300" t="str">
        <f t="shared" si="263"/>
        <v>---</v>
      </c>
      <c r="AC638" s="256"/>
      <c r="AD638" s="141">
        <f t="shared" si="282"/>
        <v>0</v>
      </c>
      <c r="AE638" s="141"/>
      <c r="AF638" s="300" t="str">
        <f t="shared" si="283"/>
        <v>---</v>
      </c>
      <c r="AG638" s="284"/>
      <c r="AH638" s="141">
        <f t="shared" si="284"/>
        <v>-31199</v>
      </c>
      <c r="AI638" s="141"/>
      <c r="AJ638" s="298">
        <f t="shared" si="285"/>
        <v>-1</v>
      </c>
      <c r="AK638" s="256"/>
      <c r="AL638" s="141">
        <f t="shared" si="268"/>
        <v>0</v>
      </c>
      <c r="AM638" s="283"/>
      <c r="AN638" s="300" t="str">
        <f t="shared" si="269"/>
        <v>---</v>
      </c>
      <c r="AP638" s="141" t="str">
        <f t="shared" si="270"/>
        <v/>
      </c>
      <c r="AQ638" s="283"/>
      <c r="AR638" s="298" t="e">
        <f t="shared" si="271"/>
        <v>#N/A</v>
      </c>
      <c r="AS638" s="284"/>
      <c r="AT638" s="141" t="str">
        <f t="shared" si="272"/>
        <v/>
      </c>
      <c r="AU638" s="141"/>
      <c r="AV638" s="300" t="e">
        <f t="shared" si="273"/>
        <v>#N/A</v>
      </c>
      <c r="AW638" s="284"/>
      <c r="AX638" s="141">
        <f t="shared" si="286"/>
        <v>-31199</v>
      </c>
      <c r="AY638" s="141"/>
      <c r="AZ638" s="300">
        <f t="shared" si="287"/>
        <v>-1</v>
      </c>
      <c r="BA638" s="284"/>
      <c r="BB638" s="141">
        <f t="shared" si="288"/>
        <v>0</v>
      </c>
      <c r="BC638" s="141"/>
      <c r="BD638" s="300" t="str">
        <f t="shared" si="289"/>
        <v>---</v>
      </c>
      <c r="BE638" s="284"/>
      <c r="BF638" s="141">
        <f t="shared" si="278"/>
        <v>0</v>
      </c>
      <c r="BG638" s="283"/>
      <c r="BH638" s="300" t="str">
        <f t="shared" si="279"/>
        <v>---</v>
      </c>
      <c r="BJ638" s="141" t="str">
        <f t="shared" si="280"/>
        <v/>
      </c>
      <c r="BK638" s="283"/>
      <c r="BL638" s="298" t="e">
        <f t="shared" si="281"/>
        <v>#N/A</v>
      </c>
      <c r="BM638" s="284"/>
    </row>
    <row r="639" spans="1:65" ht="15.75" customHeight="1">
      <c r="B639" s="364"/>
      <c r="C639" s="101"/>
      <c r="D639" s="101"/>
      <c r="E639" s="101"/>
      <c r="F639" s="101"/>
      <c r="G639" s="101"/>
      <c r="H639" s="101"/>
      <c r="I639" s="101"/>
      <c r="J639" s="101"/>
      <c r="K639" s="24"/>
      <c r="L639" s="102"/>
      <c r="M639" s="207"/>
      <c r="N639" s="207"/>
      <c r="O639" s="157"/>
      <c r="P639" s="207"/>
      <c r="Q639" s="207"/>
      <c r="R639" s="237"/>
      <c r="S639" s="237"/>
      <c r="T639" s="237"/>
      <c r="U639" s="207"/>
      <c r="V639" s="237"/>
      <c r="W639" s="237"/>
      <c r="X639" s="237"/>
      <c r="Y639" s="237"/>
      <c r="Z639" s="139" t="str">
        <f t="shared" si="262"/>
        <v/>
      </c>
      <c r="AA639" s="207"/>
      <c r="AB639" s="299" t="str">
        <f t="shared" si="263"/>
        <v/>
      </c>
      <c r="AC639" s="262"/>
      <c r="AD639" s="139" t="str">
        <f t="shared" si="282"/>
        <v/>
      </c>
      <c r="AE639" s="207"/>
      <c r="AF639" s="299" t="str">
        <f t="shared" si="283"/>
        <v/>
      </c>
      <c r="AG639" s="207"/>
      <c r="AH639" s="139" t="str">
        <f t="shared" si="284"/>
        <v/>
      </c>
      <c r="AI639" s="207"/>
      <c r="AJ639" s="297" t="str">
        <f t="shared" si="285"/>
        <v/>
      </c>
      <c r="AK639" s="262"/>
      <c r="AL639" s="139" t="str">
        <f t="shared" si="268"/>
        <v/>
      </c>
      <c r="AM639" s="207"/>
      <c r="AN639" s="299" t="str">
        <f t="shared" si="269"/>
        <v/>
      </c>
      <c r="AP639" s="139" t="str">
        <f t="shared" si="270"/>
        <v/>
      </c>
      <c r="AQ639" s="207"/>
      <c r="AR639" s="297" t="str">
        <f t="shared" si="271"/>
        <v/>
      </c>
      <c r="AS639" s="207"/>
      <c r="AT639" s="139" t="str">
        <f t="shared" si="272"/>
        <v/>
      </c>
      <c r="AU639" s="207"/>
      <c r="AV639" s="299" t="str">
        <f t="shared" si="273"/>
        <v/>
      </c>
      <c r="AW639" s="207"/>
      <c r="AX639" s="139" t="str">
        <f t="shared" si="286"/>
        <v/>
      </c>
      <c r="AY639" s="207"/>
      <c r="AZ639" s="299" t="str">
        <f t="shared" si="287"/>
        <v/>
      </c>
      <c r="BA639" s="207"/>
      <c r="BB639" s="139" t="str">
        <f t="shared" si="288"/>
        <v/>
      </c>
      <c r="BC639" s="207"/>
      <c r="BD639" s="299" t="str">
        <f t="shared" si="289"/>
        <v/>
      </c>
      <c r="BE639" s="207"/>
      <c r="BF639" s="139" t="str">
        <f t="shared" si="278"/>
        <v/>
      </c>
      <c r="BG639" s="207"/>
      <c r="BH639" s="299" t="str">
        <f t="shared" si="279"/>
        <v/>
      </c>
      <c r="BJ639" s="139" t="str">
        <f t="shared" si="280"/>
        <v/>
      </c>
      <c r="BK639" s="207"/>
      <c r="BL639" s="297" t="str">
        <f t="shared" si="281"/>
        <v/>
      </c>
      <c r="BM639" s="207"/>
    </row>
    <row r="640" spans="1:65" ht="15.75" customHeight="1">
      <c r="C640" s="101"/>
      <c r="D640" s="101"/>
      <c r="E640" s="101"/>
      <c r="F640" s="101"/>
      <c r="G640" s="103" t="s">
        <v>40</v>
      </c>
      <c r="H640" s="103"/>
      <c r="I640" s="103"/>
      <c r="J640" s="103"/>
      <c r="K640" s="49"/>
      <c r="L640" s="37"/>
      <c r="M640" s="215"/>
      <c r="N640" s="150">
        <f>N641+N642</f>
        <v>50629</v>
      </c>
      <c r="O640" s="119"/>
      <c r="P640" s="150">
        <f>P641+P642</f>
        <v>19436</v>
      </c>
      <c r="Q640" s="150"/>
      <c r="R640" s="150">
        <f>R641+R642</f>
        <v>19430</v>
      </c>
      <c r="S640" s="150"/>
      <c r="T640" s="150" t="e">
        <f>T641+T642</f>
        <v>#N/A</v>
      </c>
      <c r="U640" s="150"/>
      <c r="V640" s="150">
        <f>V641+V642</f>
        <v>20484</v>
      </c>
      <c r="W640" s="150"/>
      <c r="X640" s="150">
        <f>X641+X642</f>
        <v>19445</v>
      </c>
      <c r="Y640" s="146"/>
      <c r="Z640" s="150">
        <f t="shared" si="262"/>
        <v>-1039</v>
      </c>
      <c r="AA640" s="150"/>
      <c r="AB640" s="302">
        <f t="shared" si="263"/>
        <v>-5.0722515133762913E-2</v>
      </c>
      <c r="AC640" s="260"/>
      <c r="AD640" s="150">
        <f t="shared" si="282"/>
        <v>9</v>
      </c>
      <c r="AE640" s="150"/>
      <c r="AF640" s="302">
        <f t="shared" si="283"/>
        <v>4.6305824243675353E-4</v>
      </c>
      <c r="AG640" s="285"/>
      <c r="AH640" s="150">
        <f t="shared" si="284"/>
        <v>-31184</v>
      </c>
      <c r="AI640" s="150"/>
      <c r="AJ640" s="301">
        <f t="shared" si="285"/>
        <v>-0.61593158071461018</v>
      </c>
      <c r="AK640" s="260"/>
      <c r="AL640" s="150">
        <f t="shared" si="268"/>
        <v>15</v>
      </c>
      <c r="AM640" s="285"/>
      <c r="AN640" s="302">
        <f t="shared" si="269"/>
        <v>7.7200205867211658E-4</v>
      </c>
      <c r="AP640" s="150" t="str">
        <f t="shared" si="270"/>
        <v/>
      </c>
      <c r="AQ640" s="285"/>
      <c r="AR640" s="301" t="e">
        <f t="shared" si="271"/>
        <v>#N/A</v>
      </c>
      <c r="AS640" s="285"/>
      <c r="AT640" s="150" t="str">
        <f t="shared" si="272"/>
        <v/>
      </c>
      <c r="AU640" s="150"/>
      <c r="AV640" s="302" t="e">
        <f t="shared" si="273"/>
        <v>#N/A</v>
      </c>
      <c r="AW640" s="285"/>
      <c r="AX640" s="150">
        <f t="shared" si="286"/>
        <v>-30145</v>
      </c>
      <c r="AY640" s="150"/>
      <c r="AZ640" s="302">
        <f t="shared" si="287"/>
        <v>-0.59540974540283242</v>
      </c>
      <c r="BA640" s="285"/>
      <c r="BB640" s="150">
        <f t="shared" si="288"/>
        <v>1048</v>
      </c>
      <c r="BC640" s="150"/>
      <c r="BD640" s="302">
        <f t="shared" si="289"/>
        <v>5.3920559785964217E-2</v>
      </c>
      <c r="BE640" s="285"/>
      <c r="BF640" s="150">
        <f t="shared" si="278"/>
        <v>1054</v>
      </c>
      <c r="BG640" s="285"/>
      <c r="BH640" s="302">
        <f t="shared" si="279"/>
        <v>5.4246011322696797E-2</v>
      </c>
      <c r="BJ640" s="150" t="str">
        <f t="shared" si="280"/>
        <v/>
      </c>
      <c r="BK640" s="285"/>
      <c r="BL640" s="301" t="e">
        <f t="shared" si="281"/>
        <v>#N/A</v>
      </c>
      <c r="BM640" s="285"/>
    </row>
    <row r="641" spans="1:65" s="98" customFormat="1" ht="15.75" customHeight="1">
      <c r="A641" s="84"/>
      <c r="B641" s="369"/>
      <c r="C641" s="105"/>
      <c r="D641" s="105"/>
      <c r="E641" s="105"/>
      <c r="F641" s="105"/>
      <c r="G641" s="105"/>
      <c r="H641" s="101" t="s">
        <v>58</v>
      </c>
      <c r="I641" s="105"/>
      <c r="J641" s="105"/>
      <c r="K641" s="52"/>
      <c r="L641" s="106" t="s">
        <v>29</v>
      </c>
      <c r="M641" s="207"/>
      <c r="N641" s="139">
        <f>SUM(N636:N637)</f>
        <v>19430</v>
      </c>
      <c r="O641" s="111"/>
      <c r="P641" s="139">
        <f>SUM(P636:P637)</f>
        <v>19436</v>
      </c>
      <c r="Q641" s="139"/>
      <c r="R641" s="139">
        <f>SUM(R636:R637)</f>
        <v>19430</v>
      </c>
      <c r="S641" s="139"/>
      <c r="T641" s="139" t="e">
        <f>SUM(T636:T637)</f>
        <v>#N/A</v>
      </c>
      <c r="U641" s="139"/>
      <c r="V641" s="139">
        <f>SUM(V636:V637)</f>
        <v>20484</v>
      </c>
      <c r="W641" s="139"/>
      <c r="X641" s="139">
        <f>SUM(X636:X637)</f>
        <v>19445</v>
      </c>
      <c r="Y641" s="53"/>
      <c r="Z641" s="139">
        <f t="shared" si="262"/>
        <v>-1039</v>
      </c>
      <c r="AA641" s="139"/>
      <c r="AB641" s="299">
        <f t="shared" si="263"/>
        <v>-5.0722515133762913E-2</v>
      </c>
      <c r="AC641" s="262"/>
      <c r="AD641" s="139">
        <f t="shared" si="282"/>
        <v>9</v>
      </c>
      <c r="AE641" s="139"/>
      <c r="AF641" s="299">
        <f t="shared" si="283"/>
        <v>4.6305824243675353E-4</v>
      </c>
      <c r="AG641" s="174"/>
      <c r="AH641" s="139">
        <f t="shared" si="284"/>
        <v>15</v>
      </c>
      <c r="AI641" s="139"/>
      <c r="AJ641" s="297">
        <f t="shared" si="285"/>
        <v>7.7200205867211658E-4</v>
      </c>
      <c r="AK641" s="262"/>
      <c r="AL641" s="139">
        <f t="shared" si="268"/>
        <v>15</v>
      </c>
      <c r="AM641" s="174"/>
      <c r="AN641" s="299">
        <f t="shared" si="269"/>
        <v>7.7200205867211658E-4</v>
      </c>
      <c r="AP641" s="139" t="str">
        <f t="shared" si="270"/>
        <v/>
      </c>
      <c r="AQ641" s="174"/>
      <c r="AR641" s="297" t="e">
        <f t="shared" si="271"/>
        <v>#N/A</v>
      </c>
      <c r="AS641" s="174"/>
      <c r="AT641" s="139" t="str">
        <f t="shared" si="272"/>
        <v/>
      </c>
      <c r="AU641" s="139"/>
      <c r="AV641" s="299" t="e">
        <f t="shared" si="273"/>
        <v>#N/A</v>
      </c>
      <c r="AW641" s="174"/>
      <c r="AX641" s="139">
        <f t="shared" si="286"/>
        <v>1054</v>
      </c>
      <c r="AY641" s="139"/>
      <c r="AZ641" s="299">
        <f t="shared" si="287"/>
        <v>5.4246011322696797E-2</v>
      </c>
      <c r="BA641" s="174"/>
      <c r="BB641" s="139">
        <f t="shared" si="288"/>
        <v>1048</v>
      </c>
      <c r="BC641" s="139"/>
      <c r="BD641" s="299">
        <f t="shared" si="289"/>
        <v>5.3920559785964217E-2</v>
      </c>
      <c r="BE641" s="174"/>
      <c r="BF641" s="139">
        <f t="shared" si="278"/>
        <v>1054</v>
      </c>
      <c r="BG641" s="174"/>
      <c r="BH641" s="299">
        <f t="shared" si="279"/>
        <v>5.4246011322696797E-2</v>
      </c>
      <c r="BJ641" s="139" t="str">
        <f t="shared" si="280"/>
        <v/>
      </c>
      <c r="BK641" s="174"/>
      <c r="BL641" s="297" t="e">
        <f t="shared" si="281"/>
        <v>#N/A</v>
      </c>
      <c r="BM641" s="174"/>
    </row>
    <row r="642" spans="1:65" s="98" customFormat="1" ht="15.75" customHeight="1">
      <c r="A642" s="84"/>
      <c r="B642" s="369"/>
      <c r="C642" s="105"/>
      <c r="D642" s="105"/>
      <c r="E642" s="105"/>
      <c r="F642" s="105"/>
      <c r="G642" s="105"/>
      <c r="H642" s="101" t="s">
        <v>72</v>
      </c>
      <c r="I642" s="105"/>
      <c r="J642" s="105"/>
      <c r="K642" s="52"/>
      <c r="L642" s="106" t="s">
        <v>33</v>
      </c>
      <c r="M642" s="207"/>
      <c r="N642" s="139">
        <f>N638</f>
        <v>31199</v>
      </c>
      <c r="O642" s="111"/>
      <c r="P642" s="139">
        <f>P638</f>
        <v>0</v>
      </c>
      <c r="Q642" s="139"/>
      <c r="R642" s="139">
        <f>R638</f>
        <v>0</v>
      </c>
      <c r="S642" s="139"/>
      <c r="T642" s="139" t="e">
        <f>T638</f>
        <v>#N/A</v>
      </c>
      <c r="U642" s="139"/>
      <c r="V642" s="139">
        <f>V638</f>
        <v>0</v>
      </c>
      <c r="W642" s="139"/>
      <c r="X642" s="139">
        <f>X638</f>
        <v>0</v>
      </c>
      <c r="Y642" s="53"/>
      <c r="Z642" s="139">
        <f t="shared" si="262"/>
        <v>0</v>
      </c>
      <c r="AA642" s="139"/>
      <c r="AB642" s="299" t="str">
        <f t="shared" si="263"/>
        <v>---</v>
      </c>
      <c r="AC642" s="262"/>
      <c r="AD642" s="139">
        <f t="shared" si="282"/>
        <v>0</v>
      </c>
      <c r="AE642" s="139"/>
      <c r="AF642" s="299" t="str">
        <f t="shared" si="283"/>
        <v>---</v>
      </c>
      <c r="AG642" s="174"/>
      <c r="AH642" s="139">
        <f t="shared" si="284"/>
        <v>-31199</v>
      </c>
      <c r="AI642" s="139"/>
      <c r="AJ642" s="297">
        <f t="shared" si="285"/>
        <v>-1</v>
      </c>
      <c r="AK642" s="262"/>
      <c r="AL642" s="139">
        <f t="shared" si="268"/>
        <v>0</v>
      </c>
      <c r="AM642" s="174"/>
      <c r="AN642" s="299" t="str">
        <f t="shared" si="269"/>
        <v>---</v>
      </c>
      <c r="AP642" s="139" t="str">
        <f t="shared" si="270"/>
        <v/>
      </c>
      <c r="AQ642" s="174"/>
      <c r="AR642" s="297" t="e">
        <f t="shared" si="271"/>
        <v>#N/A</v>
      </c>
      <c r="AS642" s="174"/>
      <c r="AT642" s="139" t="str">
        <f t="shared" si="272"/>
        <v/>
      </c>
      <c r="AU642" s="139"/>
      <c r="AV642" s="299" t="e">
        <f t="shared" si="273"/>
        <v>#N/A</v>
      </c>
      <c r="AW642" s="174"/>
      <c r="AX642" s="139">
        <f t="shared" si="286"/>
        <v>-31199</v>
      </c>
      <c r="AY642" s="139"/>
      <c r="AZ642" s="299">
        <f t="shared" si="287"/>
        <v>-1</v>
      </c>
      <c r="BA642" s="174"/>
      <c r="BB642" s="139">
        <f t="shared" si="288"/>
        <v>0</v>
      </c>
      <c r="BC642" s="139"/>
      <c r="BD642" s="299" t="str">
        <f t="shared" si="289"/>
        <v>---</v>
      </c>
      <c r="BE642" s="174"/>
      <c r="BF642" s="139">
        <f t="shared" si="278"/>
        <v>0</v>
      </c>
      <c r="BG642" s="174"/>
      <c r="BH642" s="299" t="str">
        <f t="shared" si="279"/>
        <v>---</v>
      </c>
      <c r="BJ642" s="139" t="str">
        <f t="shared" si="280"/>
        <v/>
      </c>
      <c r="BK642" s="174"/>
      <c r="BL642" s="297" t="e">
        <f t="shared" si="281"/>
        <v>#N/A</v>
      </c>
      <c r="BM642" s="174"/>
    </row>
    <row r="643" spans="1:65" ht="15.75" customHeight="1">
      <c r="C643" s="101"/>
      <c r="D643" s="101"/>
      <c r="E643" s="101"/>
      <c r="F643" s="101"/>
      <c r="G643" s="101"/>
      <c r="H643" s="101"/>
      <c r="I643" s="101"/>
      <c r="J643" s="101"/>
      <c r="K643" s="24"/>
      <c r="L643" s="102"/>
      <c r="M643" s="207"/>
      <c r="N643" s="207"/>
      <c r="O643" s="111"/>
      <c r="P643" s="207"/>
      <c r="Q643" s="207"/>
      <c r="R643" s="237"/>
      <c r="S643" s="237"/>
      <c r="T643" s="237"/>
      <c r="U643" s="207"/>
      <c r="V643" s="237"/>
      <c r="W643" s="237"/>
      <c r="X643" s="237"/>
      <c r="Y643" s="237"/>
      <c r="Z643" s="139" t="str">
        <f t="shared" si="262"/>
        <v/>
      </c>
      <c r="AA643" s="207"/>
      <c r="AB643" s="297" t="str">
        <f t="shared" si="263"/>
        <v/>
      </c>
      <c r="AC643" s="262"/>
      <c r="AD643" s="139" t="str">
        <f t="shared" si="282"/>
        <v/>
      </c>
      <c r="AE643" s="207"/>
      <c r="AF643" s="297" t="str">
        <f t="shared" si="283"/>
        <v/>
      </c>
      <c r="AG643" s="207"/>
      <c r="AH643" s="139" t="str">
        <f t="shared" si="284"/>
        <v/>
      </c>
      <c r="AI643" s="207"/>
      <c r="AJ643" s="297" t="str">
        <f t="shared" si="285"/>
        <v/>
      </c>
      <c r="AK643" s="262"/>
      <c r="AL643" s="139" t="str">
        <f t="shared" si="268"/>
        <v/>
      </c>
      <c r="AM643" s="207"/>
      <c r="AN643" s="297" t="str">
        <f t="shared" si="269"/>
        <v/>
      </c>
      <c r="AP643" s="139" t="str">
        <f t="shared" si="270"/>
        <v/>
      </c>
      <c r="AQ643" s="207"/>
      <c r="AR643" s="297" t="str">
        <f t="shared" si="271"/>
        <v/>
      </c>
      <c r="AS643" s="207"/>
      <c r="AT643" s="139" t="str">
        <f t="shared" si="272"/>
        <v/>
      </c>
      <c r="AU643" s="207"/>
      <c r="AV643" s="297" t="str">
        <f t="shared" si="273"/>
        <v/>
      </c>
      <c r="AW643" s="207"/>
      <c r="AX643" s="139" t="str">
        <f t="shared" si="286"/>
        <v/>
      </c>
      <c r="AY643" s="207"/>
      <c r="AZ643" s="297" t="str">
        <f t="shared" si="287"/>
        <v/>
      </c>
      <c r="BA643" s="207"/>
      <c r="BB643" s="139" t="str">
        <f t="shared" si="288"/>
        <v/>
      </c>
      <c r="BC643" s="207"/>
      <c r="BD643" s="297" t="str">
        <f t="shared" si="289"/>
        <v/>
      </c>
      <c r="BE643" s="207"/>
      <c r="BF643" s="139" t="str">
        <f t="shared" si="278"/>
        <v/>
      </c>
      <c r="BG643" s="207"/>
      <c r="BH643" s="297" t="str">
        <f t="shared" si="279"/>
        <v/>
      </c>
      <c r="BJ643" s="139" t="str">
        <f t="shared" si="280"/>
        <v/>
      </c>
      <c r="BK643" s="207"/>
      <c r="BL643" s="297" t="str">
        <f t="shared" si="281"/>
        <v/>
      </c>
      <c r="BM643" s="207"/>
    </row>
    <row r="644" spans="1:65" ht="15.75" customHeight="1">
      <c r="B644" s="365"/>
      <c r="C644" s="125"/>
      <c r="D644" s="125"/>
      <c r="E644" s="125"/>
      <c r="F644" s="125"/>
      <c r="G644" s="125"/>
      <c r="H644" s="125"/>
      <c r="I644" s="125"/>
      <c r="J644" s="125"/>
      <c r="K644" s="43"/>
      <c r="L644" s="392"/>
      <c r="M644" s="207"/>
      <c r="N644" s="207"/>
      <c r="O644" s="153"/>
      <c r="P644" s="207"/>
      <c r="Q644" s="207"/>
      <c r="R644" s="237"/>
      <c r="S644" s="237"/>
      <c r="T644" s="237"/>
      <c r="U644" s="207"/>
      <c r="V644" s="237"/>
      <c r="W644" s="237"/>
      <c r="X644" s="237"/>
      <c r="Y644" s="237"/>
      <c r="Z644" s="139" t="str">
        <f t="shared" si="262"/>
        <v/>
      </c>
      <c r="AA644" s="207"/>
      <c r="AB644" s="297" t="str">
        <f t="shared" si="263"/>
        <v/>
      </c>
      <c r="AC644" s="262"/>
      <c r="AD644" s="139" t="str">
        <f t="shared" si="282"/>
        <v/>
      </c>
      <c r="AE644" s="207"/>
      <c r="AF644" s="297" t="str">
        <f t="shared" si="283"/>
        <v/>
      </c>
      <c r="AG644" s="207"/>
      <c r="AH644" s="139" t="str">
        <f t="shared" si="284"/>
        <v/>
      </c>
      <c r="AI644" s="207"/>
      <c r="AJ644" s="297" t="str">
        <f t="shared" si="285"/>
        <v/>
      </c>
      <c r="AK644" s="262"/>
      <c r="AL644" s="139" t="str">
        <f t="shared" si="268"/>
        <v/>
      </c>
      <c r="AM644" s="207"/>
      <c r="AN644" s="297" t="str">
        <f t="shared" si="269"/>
        <v/>
      </c>
      <c r="AP644" s="139" t="str">
        <f t="shared" si="270"/>
        <v/>
      </c>
      <c r="AQ644" s="207"/>
      <c r="AR644" s="297" t="str">
        <f t="shared" si="271"/>
        <v/>
      </c>
      <c r="AS644" s="207"/>
      <c r="AT644" s="139" t="str">
        <f t="shared" si="272"/>
        <v/>
      </c>
      <c r="AU644" s="207"/>
      <c r="AV644" s="297" t="str">
        <f t="shared" si="273"/>
        <v/>
      </c>
      <c r="AW644" s="207"/>
      <c r="AX644" s="139" t="str">
        <f t="shared" si="286"/>
        <v/>
      </c>
      <c r="AY644" s="207"/>
      <c r="AZ644" s="297" t="str">
        <f t="shared" si="287"/>
        <v/>
      </c>
      <c r="BA644" s="207"/>
      <c r="BB644" s="139" t="str">
        <f t="shared" si="288"/>
        <v/>
      </c>
      <c r="BC644" s="207"/>
      <c r="BD644" s="297" t="str">
        <f t="shared" si="289"/>
        <v/>
      </c>
      <c r="BE644" s="207"/>
      <c r="BF644" s="139" t="str">
        <f t="shared" si="278"/>
        <v/>
      </c>
      <c r="BG644" s="207"/>
      <c r="BH644" s="297" t="str">
        <f t="shared" si="279"/>
        <v/>
      </c>
      <c r="BJ644" s="139" t="str">
        <f t="shared" si="280"/>
        <v/>
      </c>
      <c r="BK644" s="207"/>
      <c r="BL644" s="297" t="str">
        <f t="shared" si="281"/>
        <v/>
      </c>
      <c r="BM644" s="207"/>
    </row>
    <row r="645" spans="1:65" ht="15.75" customHeight="1">
      <c r="B645" s="364">
        <v>259</v>
      </c>
      <c r="C645" s="20" t="s">
        <v>156</v>
      </c>
      <c r="D645" s="103"/>
      <c r="E645" s="103"/>
      <c r="F645" s="103"/>
      <c r="G645" s="103"/>
      <c r="H645" s="103"/>
      <c r="I645" s="103"/>
      <c r="J645" s="103"/>
      <c r="K645" s="36"/>
      <c r="L645" s="37" t="s">
        <v>33</v>
      </c>
      <c r="M645" s="215"/>
      <c r="N645" s="150">
        <f>VLOOKUP($B645,'[1]09-10-11'!$A$4:$EA$400,MATCH(N$2, '[1]09-10-11'!$A$4:$EA$4, 0))</f>
        <v>-227</v>
      </c>
      <c r="O645" s="119"/>
      <c r="P645" s="150">
        <f>VLOOKUP($B645,'[1]09-10-11'!$A$4:$EA$400,MATCH(P$2, '[1]09-10-11'!$A$4:$EA$4, 0))</f>
        <v>-227</v>
      </c>
      <c r="Q645" s="150"/>
      <c r="R645" s="150">
        <f>VLOOKUP($B645,'[1]09-10-11'!$A$4:$EA$400,MATCH(R$2, '[1]09-10-11'!$A$4:$EA$4, 0))</f>
        <v>-227</v>
      </c>
      <c r="S645" s="150"/>
      <c r="T645" s="150" t="e">
        <f>VLOOKUP($B645,'[1]09-10-11'!$A$4:$EA$400,MATCH(T$2, '[1]09-10-11'!$A$4:$EA$4, 0))</f>
        <v>#N/A</v>
      </c>
      <c r="U645" s="150"/>
      <c r="V645" s="150">
        <f>VLOOKUP($B645,'[1]09-10-11'!$A$4:$EA$400,MATCH(V$2, '[1]09-10-11'!$A$4:$EA$4, 0))</f>
        <v>-227</v>
      </c>
      <c r="W645" s="150"/>
      <c r="X645" s="150">
        <f>VLOOKUP($B645,'[1]09-10-11'!$A$4:$EA$400,MATCH(X$2, '[1]09-10-11'!$A$4:$EA$4, 0))</f>
        <v>-227</v>
      </c>
      <c r="Y645" s="146"/>
      <c r="Z645" s="150">
        <f t="shared" si="262"/>
        <v>0</v>
      </c>
      <c r="AA645" s="150"/>
      <c r="AB645" s="301">
        <f t="shared" si="263"/>
        <v>0</v>
      </c>
      <c r="AC645" s="260"/>
      <c r="AD645" s="150">
        <f t="shared" si="282"/>
        <v>0</v>
      </c>
      <c r="AE645" s="150"/>
      <c r="AF645" s="301">
        <f t="shared" si="283"/>
        <v>0</v>
      </c>
      <c r="AG645" s="150"/>
      <c r="AH645" s="150">
        <f t="shared" si="284"/>
        <v>0</v>
      </c>
      <c r="AI645" s="150"/>
      <c r="AJ645" s="301">
        <f t="shared" si="285"/>
        <v>0</v>
      </c>
      <c r="AK645" s="260"/>
      <c r="AL645" s="150">
        <f t="shared" si="268"/>
        <v>0</v>
      </c>
      <c r="AM645" s="150"/>
      <c r="AN645" s="301">
        <f t="shared" si="269"/>
        <v>0</v>
      </c>
      <c r="AP645" s="150" t="str">
        <f t="shared" si="270"/>
        <v/>
      </c>
      <c r="AQ645" s="150"/>
      <c r="AR645" s="301" t="e">
        <f t="shared" si="271"/>
        <v>#N/A</v>
      </c>
      <c r="AS645" s="150"/>
      <c r="AT645" s="150" t="str">
        <f t="shared" si="272"/>
        <v/>
      </c>
      <c r="AU645" s="150"/>
      <c r="AV645" s="301" t="e">
        <f t="shared" si="273"/>
        <v>#N/A</v>
      </c>
      <c r="AW645" s="150"/>
      <c r="AX645" s="150">
        <f t="shared" si="286"/>
        <v>0</v>
      </c>
      <c r="AY645" s="150"/>
      <c r="AZ645" s="301">
        <f t="shared" si="287"/>
        <v>0</v>
      </c>
      <c r="BA645" s="150"/>
      <c r="BB645" s="150">
        <f t="shared" si="288"/>
        <v>0</v>
      </c>
      <c r="BC645" s="150"/>
      <c r="BD645" s="301">
        <f t="shared" si="289"/>
        <v>0</v>
      </c>
      <c r="BE645" s="150"/>
      <c r="BF645" s="150">
        <f t="shared" si="278"/>
        <v>0</v>
      </c>
      <c r="BG645" s="150"/>
      <c r="BH645" s="301">
        <f t="shared" si="279"/>
        <v>0</v>
      </c>
      <c r="BJ645" s="150" t="str">
        <f t="shared" si="280"/>
        <v/>
      </c>
      <c r="BK645" s="150"/>
      <c r="BL645" s="301" t="e">
        <f t="shared" si="281"/>
        <v>#N/A</v>
      </c>
      <c r="BM645" s="150"/>
    </row>
    <row r="646" spans="1:65" ht="15.75" customHeight="1">
      <c r="B646" s="364"/>
      <c r="C646" s="101"/>
      <c r="D646" s="105"/>
      <c r="E646" s="105"/>
      <c r="F646" s="105"/>
      <c r="G646" s="105"/>
      <c r="H646" s="105"/>
      <c r="I646" s="105"/>
      <c r="J646" s="105"/>
      <c r="K646" s="43"/>
      <c r="L646" s="40"/>
      <c r="M646" s="207"/>
      <c r="N646" s="207"/>
      <c r="O646" s="159"/>
      <c r="P646" s="207"/>
      <c r="Q646" s="207"/>
      <c r="R646" s="237"/>
      <c r="S646" s="237"/>
      <c r="T646" s="237"/>
      <c r="U646" s="207"/>
      <c r="V646" s="237"/>
      <c r="W646" s="237"/>
      <c r="X646" s="237"/>
      <c r="Y646" s="237"/>
      <c r="Z646" s="139" t="str">
        <f t="shared" si="262"/>
        <v/>
      </c>
      <c r="AA646" s="207"/>
      <c r="AB646" s="297" t="str">
        <f t="shared" si="263"/>
        <v/>
      </c>
      <c r="AC646" s="262"/>
      <c r="AD646" s="139" t="str">
        <f t="shared" si="282"/>
        <v/>
      </c>
      <c r="AE646" s="207"/>
      <c r="AF646" s="297" t="str">
        <f t="shared" si="283"/>
        <v/>
      </c>
      <c r="AG646" s="207"/>
      <c r="AH646" s="139" t="str">
        <f t="shared" si="284"/>
        <v/>
      </c>
      <c r="AI646" s="207"/>
      <c r="AJ646" s="297" t="str">
        <f t="shared" si="285"/>
        <v/>
      </c>
      <c r="AK646" s="262"/>
      <c r="AL646" s="139" t="str">
        <f t="shared" si="268"/>
        <v/>
      </c>
      <c r="AM646" s="207"/>
      <c r="AN646" s="297" t="str">
        <f t="shared" si="269"/>
        <v/>
      </c>
      <c r="AP646" s="139" t="str">
        <f t="shared" si="270"/>
        <v/>
      </c>
      <c r="AQ646" s="207"/>
      <c r="AR646" s="297" t="str">
        <f t="shared" si="271"/>
        <v/>
      </c>
      <c r="AS646" s="207"/>
      <c r="AT646" s="139" t="str">
        <f t="shared" si="272"/>
        <v/>
      </c>
      <c r="AU646" s="207"/>
      <c r="AV646" s="297" t="str">
        <f t="shared" si="273"/>
        <v/>
      </c>
      <c r="AW646" s="207"/>
      <c r="AX646" s="139" t="str">
        <f t="shared" si="286"/>
        <v/>
      </c>
      <c r="AY646" s="207"/>
      <c r="AZ646" s="297" t="str">
        <f t="shared" si="287"/>
        <v/>
      </c>
      <c r="BA646" s="207"/>
      <c r="BB646" s="139" t="str">
        <f t="shared" si="288"/>
        <v/>
      </c>
      <c r="BC646" s="207"/>
      <c r="BD646" s="297" t="str">
        <f t="shared" si="289"/>
        <v/>
      </c>
      <c r="BE646" s="207"/>
      <c r="BF646" s="139" t="str">
        <f t="shared" si="278"/>
        <v/>
      </c>
      <c r="BG646" s="207"/>
      <c r="BH646" s="297" t="str">
        <f t="shared" si="279"/>
        <v/>
      </c>
      <c r="BJ646" s="139" t="str">
        <f t="shared" si="280"/>
        <v/>
      </c>
      <c r="BK646" s="207"/>
      <c r="BL646" s="297" t="str">
        <f t="shared" si="281"/>
        <v/>
      </c>
      <c r="BM646" s="207"/>
    </row>
    <row r="647" spans="1:65" ht="15.75" customHeight="1">
      <c r="C647" s="101"/>
      <c r="D647" s="101"/>
      <c r="E647" s="101"/>
      <c r="F647" s="101"/>
      <c r="G647" s="101"/>
      <c r="H647" s="101"/>
      <c r="I647" s="101"/>
      <c r="J647" s="101"/>
      <c r="K647" s="27"/>
      <c r="L647" s="102"/>
      <c r="M647" s="207"/>
      <c r="N647" s="207"/>
      <c r="O647" s="157"/>
      <c r="P647" s="207"/>
      <c r="Q647" s="207"/>
      <c r="R647" s="237"/>
      <c r="S647" s="237"/>
      <c r="T647" s="237"/>
      <c r="U647" s="207"/>
      <c r="V647" s="237"/>
      <c r="W647" s="237"/>
      <c r="X647" s="237"/>
      <c r="Y647" s="237"/>
      <c r="Z647" s="139" t="str">
        <f t="shared" si="262"/>
        <v/>
      </c>
      <c r="AA647" s="207"/>
      <c r="AB647" s="297" t="str">
        <f t="shared" si="263"/>
        <v/>
      </c>
      <c r="AC647" s="262"/>
      <c r="AD647" s="139" t="str">
        <f t="shared" si="282"/>
        <v/>
      </c>
      <c r="AE647" s="207"/>
      <c r="AF647" s="297" t="str">
        <f t="shared" si="283"/>
        <v/>
      </c>
      <c r="AG647" s="207"/>
      <c r="AH647" s="139" t="str">
        <f t="shared" si="284"/>
        <v/>
      </c>
      <c r="AI647" s="207"/>
      <c r="AJ647" s="297" t="str">
        <f t="shared" si="285"/>
        <v/>
      </c>
      <c r="AK647" s="262"/>
      <c r="AL647" s="139" t="str">
        <f t="shared" si="268"/>
        <v/>
      </c>
      <c r="AM647" s="207"/>
      <c r="AN647" s="297" t="str">
        <f t="shared" si="269"/>
        <v/>
      </c>
      <c r="AP647" s="139" t="str">
        <f t="shared" si="270"/>
        <v/>
      </c>
      <c r="AQ647" s="207"/>
      <c r="AR647" s="297" t="str">
        <f t="shared" si="271"/>
        <v/>
      </c>
      <c r="AS647" s="207"/>
      <c r="AT647" s="139" t="str">
        <f t="shared" si="272"/>
        <v/>
      </c>
      <c r="AU647" s="207"/>
      <c r="AV647" s="297" t="str">
        <f t="shared" si="273"/>
        <v/>
      </c>
      <c r="AW647" s="207"/>
      <c r="AX647" s="139" t="str">
        <f t="shared" si="286"/>
        <v/>
      </c>
      <c r="AY647" s="207"/>
      <c r="AZ647" s="297" t="str">
        <f t="shared" si="287"/>
        <v/>
      </c>
      <c r="BA647" s="207"/>
      <c r="BB647" s="139" t="str">
        <f t="shared" si="288"/>
        <v/>
      </c>
      <c r="BC647" s="207"/>
      <c r="BD647" s="297" t="str">
        <f t="shared" si="289"/>
        <v/>
      </c>
      <c r="BE647" s="207"/>
      <c r="BF647" s="139" t="str">
        <f t="shared" si="278"/>
        <v/>
      </c>
      <c r="BG647" s="207"/>
      <c r="BH647" s="297" t="str">
        <f t="shared" si="279"/>
        <v/>
      </c>
      <c r="BJ647" s="139" t="str">
        <f t="shared" si="280"/>
        <v/>
      </c>
      <c r="BK647" s="207"/>
      <c r="BL647" s="297" t="str">
        <f t="shared" si="281"/>
        <v/>
      </c>
      <c r="BM647" s="207"/>
    </row>
    <row r="648" spans="1:65" ht="15.75" customHeight="1">
      <c r="B648" s="364">
        <v>260</v>
      </c>
      <c r="C648" s="20" t="s">
        <v>79</v>
      </c>
      <c r="D648" s="103"/>
      <c r="E648" s="103"/>
      <c r="F648" s="103"/>
      <c r="G648" s="103"/>
      <c r="H648" s="103"/>
      <c r="I648" s="103"/>
      <c r="J648" s="103"/>
      <c r="K648" s="36"/>
      <c r="L648" s="37" t="s">
        <v>33</v>
      </c>
      <c r="M648" s="215"/>
      <c r="N648" s="150">
        <f>VLOOKUP($B648,'[1]09-10-11'!$A$4:$EA$400,MATCH(N$2, '[1]09-10-11'!$A$4:$EA$4, 0))</f>
        <v>-1176</v>
      </c>
      <c r="O648" s="119"/>
      <c r="P648" s="150">
        <f>VLOOKUP($B648,'[1]09-10-11'!$A$4:$EA$400,MATCH(P$2, '[1]09-10-11'!$A$4:$EA$4, 0))</f>
        <v>-1176</v>
      </c>
      <c r="Q648" s="150"/>
      <c r="R648" s="150">
        <f>VLOOKUP($B648,'[1]09-10-11'!$A$4:$EA$400,MATCH(R$2, '[1]09-10-11'!$A$4:$EA$4, 0))</f>
        <v>-1176</v>
      </c>
      <c r="S648" s="150"/>
      <c r="T648" s="150" t="e">
        <f>VLOOKUP($B648,'[1]09-10-11'!$A$4:$EA$400,MATCH(T$2, '[1]09-10-11'!$A$4:$EA$4, 0))</f>
        <v>#N/A</v>
      </c>
      <c r="U648" s="150"/>
      <c r="V648" s="150">
        <f>VLOOKUP($B648,'[1]09-10-11'!$A$4:$EA$400,MATCH(V$2, '[1]09-10-11'!$A$4:$EA$4, 0))</f>
        <v>-1176</v>
      </c>
      <c r="W648" s="150"/>
      <c r="X648" s="150">
        <f>VLOOKUP($B648,'[1]09-10-11'!$A$4:$EA$400,MATCH(X$2, '[1]09-10-11'!$A$4:$EA$4, 0))</f>
        <v>-1176</v>
      </c>
      <c r="Y648" s="146"/>
      <c r="Z648" s="150">
        <f t="shared" si="262"/>
        <v>0</v>
      </c>
      <c r="AA648" s="150"/>
      <c r="AB648" s="301">
        <f t="shared" si="263"/>
        <v>0</v>
      </c>
      <c r="AC648" s="260"/>
      <c r="AD648" s="150">
        <f t="shared" si="282"/>
        <v>0</v>
      </c>
      <c r="AE648" s="150"/>
      <c r="AF648" s="301">
        <f t="shared" si="283"/>
        <v>0</v>
      </c>
      <c r="AG648" s="150"/>
      <c r="AH648" s="150">
        <f t="shared" si="284"/>
        <v>0</v>
      </c>
      <c r="AI648" s="150"/>
      <c r="AJ648" s="301">
        <f t="shared" si="285"/>
        <v>0</v>
      </c>
      <c r="AK648" s="260"/>
      <c r="AL648" s="150">
        <f t="shared" si="268"/>
        <v>0</v>
      </c>
      <c r="AM648" s="150"/>
      <c r="AN648" s="301">
        <f t="shared" si="269"/>
        <v>0</v>
      </c>
      <c r="AP648" s="150" t="str">
        <f t="shared" si="270"/>
        <v/>
      </c>
      <c r="AQ648" s="150"/>
      <c r="AR648" s="301" t="e">
        <f t="shared" si="271"/>
        <v>#N/A</v>
      </c>
      <c r="AS648" s="150"/>
      <c r="AT648" s="150" t="str">
        <f t="shared" si="272"/>
        <v/>
      </c>
      <c r="AU648" s="150"/>
      <c r="AV648" s="301" t="e">
        <f t="shared" si="273"/>
        <v>#N/A</v>
      </c>
      <c r="AW648" s="150"/>
      <c r="AX648" s="150">
        <f t="shared" si="286"/>
        <v>0</v>
      </c>
      <c r="AY648" s="150"/>
      <c r="AZ648" s="301">
        <f t="shared" si="287"/>
        <v>0</v>
      </c>
      <c r="BA648" s="150"/>
      <c r="BB648" s="150">
        <f t="shared" si="288"/>
        <v>0</v>
      </c>
      <c r="BC648" s="150"/>
      <c r="BD648" s="301">
        <f t="shared" si="289"/>
        <v>0</v>
      </c>
      <c r="BE648" s="150"/>
      <c r="BF648" s="150">
        <f t="shared" si="278"/>
        <v>0</v>
      </c>
      <c r="BG648" s="150"/>
      <c r="BH648" s="301">
        <f t="shared" si="279"/>
        <v>0</v>
      </c>
      <c r="BJ648" s="150" t="str">
        <f t="shared" si="280"/>
        <v/>
      </c>
      <c r="BK648" s="150"/>
      <c r="BL648" s="301" t="e">
        <f t="shared" si="281"/>
        <v>#N/A</v>
      </c>
      <c r="BM648" s="150"/>
    </row>
    <row r="649" spans="1:65" ht="15.75" customHeight="1">
      <c r="B649" s="365"/>
      <c r="C649" s="101"/>
      <c r="D649" s="101"/>
      <c r="E649" s="101"/>
      <c r="F649" s="101"/>
      <c r="G649" s="125"/>
      <c r="H649" s="125"/>
      <c r="I649" s="125"/>
      <c r="J649" s="105"/>
      <c r="K649" s="27"/>
      <c r="L649" s="102"/>
      <c r="M649" s="207"/>
      <c r="N649" s="207"/>
      <c r="O649" s="159"/>
      <c r="P649" s="207"/>
      <c r="Q649" s="207"/>
      <c r="R649" s="237"/>
      <c r="S649" s="237"/>
      <c r="T649" s="237"/>
      <c r="U649" s="207"/>
      <c r="V649" s="237"/>
      <c r="W649" s="237"/>
      <c r="X649" s="237"/>
      <c r="Y649" s="237"/>
      <c r="Z649" s="139" t="str">
        <f t="shared" si="262"/>
        <v/>
      </c>
      <c r="AA649" s="207"/>
      <c r="AB649" s="297" t="str">
        <f t="shared" si="263"/>
        <v/>
      </c>
      <c r="AC649" s="262"/>
      <c r="AD649" s="139" t="str">
        <f t="shared" si="282"/>
        <v/>
      </c>
      <c r="AE649" s="207"/>
      <c r="AF649" s="297" t="str">
        <f t="shared" si="283"/>
        <v/>
      </c>
      <c r="AG649" s="207"/>
      <c r="AH649" s="139" t="str">
        <f t="shared" si="284"/>
        <v/>
      </c>
      <c r="AI649" s="207"/>
      <c r="AJ649" s="297" t="str">
        <f t="shared" si="285"/>
        <v/>
      </c>
      <c r="AK649" s="262"/>
      <c r="AL649" s="139" t="str">
        <f t="shared" si="268"/>
        <v/>
      </c>
      <c r="AM649" s="207"/>
      <c r="AN649" s="297" t="str">
        <f t="shared" si="269"/>
        <v/>
      </c>
      <c r="AP649" s="139" t="str">
        <f t="shared" si="270"/>
        <v/>
      </c>
      <c r="AQ649" s="207"/>
      <c r="AR649" s="297" t="str">
        <f t="shared" si="271"/>
        <v/>
      </c>
      <c r="AS649" s="207"/>
      <c r="AT649" s="139" t="str">
        <f t="shared" si="272"/>
        <v/>
      </c>
      <c r="AU649" s="207"/>
      <c r="AV649" s="297" t="str">
        <f t="shared" si="273"/>
        <v/>
      </c>
      <c r="AW649" s="207"/>
      <c r="AX649" s="139" t="str">
        <f t="shared" si="286"/>
        <v/>
      </c>
      <c r="AY649" s="207"/>
      <c r="AZ649" s="297" t="str">
        <f t="shared" si="287"/>
        <v/>
      </c>
      <c r="BA649" s="207"/>
      <c r="BB649" s="139" t="str">
        <f t="shared" si="288"/>
        <v/>
      </c>
      <c r="BC649" s="207"/>
      <c r="BD649" s="297" t="str">
        <f t="shared" si="289"/>
        <v/>
      </c>
      <c r="BE649" s="207"/>
      <c r="BF649" s="139" t="str">
        <f t="shared" si="278"/>
        <v/>
      </c>
      <c r="BG649" s="207"/>
      <c r="BH649" s="297" t="str">
        <f t="shared" si="279"/>
        <v/>
      </c>
      <c r="BJ649" s="139" t="str">
        <f t="shared" si="280"/>
        <v/>
      </c>
      <c r="BK649" s="207"/>
      <c r="BL649" s="297" t="str">
        <f t="shared" si="281"/>
        <v/>
      </c>
      <c r="BM649" s="207"/>
    </row>
    <row r="650" spans="1:65" ht="15.75" customHeight="1">
      <c r="B650" s="365"/>
      <c r="C650" s="125"/>
      <c r="D650" s="101"/>
      <c r="E650" s="101"/>
      <c r="F650" s="101"/>
      <c r="G650" s="125"/>
      <c r="H650" s="125"/>
      <c r="I650" s="125"/>
      <c r="J650" s="105"/>
      <c r="K650" s="27"/>
      <c r="L650" s="102"/>
      <c r="M650" s="207"/>
      <c r="N650" s="207"/>
      <c r="O650" s="123"/>
      <c r="P650" s="207"/>
      <c r="Q650" s="207"/>
      <c r="R650" s="237"/>
      <c r="S650" s="237"/>
      <c r="T650" s="237"/>
      <c r="U650" s="207"/>
      <c r="V650" s="237"/>
      <c r="W650" s="237"/>
      <c r="X650" s="237"/>
      <c r="Y650" s="237"/>
      <c r="Z650" s="139" t="str">
        <f t="shared" si="262"/>
        <v/>
      </c>
      <c r="AA650" s="207"/>
      <c r="AB650" s="297" t="str">
        <f t="shared" si="263"/>
        <v/>
      </c>
      <c r="AC650" s="262"/>
      <c r="AD650" s="139" t="str">
        <f t="shared" si="282"/>
        <v/>
      </c>
      <c r="AE650" s="207"/>
      <c r="AF650" s="297" t="str">
        <f t="shared" si="283"/>
        <v/>
      </c>
      <c r="AG650" s="207"/>
      <c r="AH650" s="139" t="str">
        <f t="shared" si="284"/>
        <v/>
      </c>
      <c r="AI650" s="207"/>
      <c r="AJ650" s="297" t="str">
        <f t="shared" si="285"/>
        <v/>
      </c>
      <c r="AK650" s="262"/>
      <c r="AL650" s="139" t="str">
        <f t="shared" si="268"/>
        <v/>
      </c>
      <c r="AM650" s="207"/>
      <c r="AN650" s="297" t="str">
        <f t="shared" si="269"/>
        <v/>
      </c>
      <c r="AP650" s="139" t="str">
        <f t="shared" si="270"/>
        <v/>
      </c>
      <c r="AQ650" s="207"/>
      <c r="AR650" s="297" t="str">
        <f t="shared" si="271"/>
        <v/>
      </c>
      <c r="AS650" s="207"/>
      <c r="AT650" s="139" t="str">
        <f t="shared" si="272"/>
        <v/>
      </c>
      <c r="AU650" s="207"/>
      <c r="AV650" s="297" t="str">
        <f t="shared" si="273"/>
        <v/>
      </c>
      <c r="AW650" s="207"/>
      <c r="AX650" s="139" t="str">
        <f t="shared" si="286"/>
        <v/>
      </c>
      <c r="AY650" s="207"/>
      <c r="AZ650" s="297" t="str">
        <f t="shared" si="287"/>
        <v/>
      </c>
      <c r="BA650" s="207"/>
      <c r="BB650" s="139" t="str">
        <f t="shared" si="288"/>
        <v/>
      </c>
      <c r="BC650" s="207"/>
      <c r="BD650" s="297" t="str">
        <f t="shared" si="289"/>
        <v/>
      </c>
      <c r="BE650" s="207"/>
      <c r="BF650" s="139" t="str">
        <f t="shared" si="278"/>
        <v/>
      </c>
      <c r="BG650" s="207"/>
      <c r="BH650" s="297" t="str">
        <f t="shared" si="279"/>
        <v/>
      </c>
      <c r="BJ650" s="139" t="str">
        <f t="shared" si="280"/>
        <v/>
      </c>
      <c r="BK650" s="207"/>
      <c r="BL650" s="297" t="str">
        <f t="shared" si="281"/>
        <v/>
      </c>
      <c r="BM650" s="207"/>
    </row>
    <row r="651" spans="1:65" ht="15.75" customHeight="1">
      <c r="B651" s="365"/>
      <c r="C651" s="101" t="s">
        <v>68</v>
      </c>
      <c r="D651" s="101"/>
      <c r="E651" s="101"/>
      <c r="F651" s="101"/>
      <c r="G651" s="101"/>
      <c r="H651" s="101"/>
      <c r="I651" s="101"/>
      <c r="J651" s="101"/>
      <c r="K651" s="27"/>
      <c r="L651" s="102"/>
      <c r="M651" s="207"/>
      <c r="N651" s="139">
        <f>N652+N653</f>
        <v>2432360</v>
      </c>
      <c r="O651" s="123"/>
      <c r="P651" s="139">
        <f>P652+P653</f>
        <v>4578827</v>
      </c>
      <c r="Q651" s="139"/>
      <c r="R651" s="139">
        <f>R652+R653</f>
        <v>4415803</v>
      </c>
      <c r="S651" s="139"/>
      <c r="T651" s="139" t="e">
        <f>T652+T653</f>
        <v>#N/A</v>
      </c>
      <c r="U651" s="139"/>
      <c r="V651" s="139">
        <f>V652+V653</f>
        <v>4472660</v>
      </c>
      <c r="W651" s="139"/>
      <c r="X651" s="139">
        <f>X652+X653</f>
        <v>4657770</v>
      </c>
      <c r="Y651" s="53"/>
      <c r="Z651" s="139">
        <f t="shared" si="262"/>
        <v>185110</v>
      </c>
      <c r="AA651" s="139"/>
      <c r="AB651" s="297">
        <f t="shared" si="263"/>
        <v>4.1387004601288746E-2</v>
      </c>
      <c r="AC651" s="262"/>
      <c r="AD651" s="139">
        <f t="shared" si="282"/>
        <v>78943</v>
      </c>
      <c r="AE651" s="139"/>
      <c r="AF651" s="297">
        <f t="shared" si="283"/>
        <v>1.7240878504472867E-2</v>
      </c>
      <c r="AG651" s="139"/>
      <c r="AH651" s="139">
        <f t="shared" si="284"/>
        <v>2225410</v>
      </c>
      <c r="AI651" s="139"/>
      <c r="AJ651" s="297">
        <f t="shared" si="285"/>
        <v>0.91491802200332195</v>
      </c>
      <c r="AK651" s="262"/>
      <c r="AL651" s="139">
        <f t="shared" si="268"/>
        <v>241967</v>
      </c>
      <c r="AM651" s="139"/>
      <c r="AN651" s="297">
        <f t="shared" si="269"/>
        <v>5.479569627539993E-2</v>
      </c>
      <c r="AP651" s="139" t="str">
        <f t="shared" si="270"/>
        <v/>
      </c>
      <c r="AQ651" s="139"/>
      <c r="AR651" s="297" t="e">
        <f t="shared" si="271"/>
        <v>#N/A</v>
      </c>
      <c r="AS651" s="139"/>
      <c r="AT651" s="139" t="str">
        <f t="shared" si="272"/>
        <v/>
      </c>
      <c r="AU651" s="139"/>
      <c r="AV651" s="297" t="e">
        <f t="shared" si="273"/>
        <v>#N/A</v>
      </c>
      <c r="AW651" s="139"/>
      <c r="AX651" s="139">
        <f t="shared" si="286"/>
        <v>2040300</v>
      </c>
      <c r="AY651" s="139"/>
      <c r="AZ651" s="297">
        <f t="shared" si="287"/>
        <v>0.83881497804601302</v>
      </c>
      <c r="BA651" s="139"/>
      <c r="BB651" s="139">
        <f t="shared" si="288"/>
        <v>-106167</v>
      </c>
      <c r="BC651" s="139"/>
      <c r="BD651" s="297">
        <f t="shared" si="289"/>
        <v>-2.3186506063670898E-2</v>
      </c>
      <c r="BE651" s="139"/>
      <c r="BF651" s="139">
        <f t="shared" si="278"/>
        <v>56857</v>
      </c>
      <c r="BG651" s="139"/>
      <c r="BH651" s="297">
        <f t="shared" si="279"/>
        <v>1.2875800845282281E-2</v>
      </c>
      <c r="BJ651" s="139" t="str">
        <f t="shared" si="280"/>
        <v/>
      </c>
      <c r="BK651" s="139"/>
      <c r="BL651" s="297" t="e">
        <f t="shared" si="281"/>
        <v>#N/A</v>
      </c>
      <c r="BM651" s="139"/>
    </row>
    <row r="652" spans="1:65" s="98" customFormat="1" ht="15.75" customHeight="1">
      <c r="A652" s="84"/>
      <c r="B652" s="368"/>
      <c r="C652" s="105"/>
      <c r="D652" s="105" t="s">
        <v>58</v>
      </c>
      <c r="E652" s="105"/>
      <c r="F652" s="105"/>
      <c r="G652" s="105"/>
      <c r="H652" s="105"/>
      <c r="I652" s="105"/>
      <c r="J652" s="105"/>
      <c r="K652" s="110"/>
      <c r="L652" s="106" t="s">
        <v>29</v>
      </c>
      <c r="M652" s="207"/>
      <c r="N652" s="139">
        <f>N615+N625+N641+N601</f>
        <v>2166525</v>
      </c>
      <c r="O652" s="111"/>
      <c r="P652" s="139">
        <f>P615+P625+P641+P601</f>
        <v>2313752</v>
      </c>
      <c r="Q652" s="139"/>
      <c r="R652" s="139">
        <f>R615+R625+R641+R601</f>
        <v>2150728</v>
      </c>
      <c r="S652" s="139"/>
      <c r="T652" s="139" t="e">
        <f>T615+T625+T641+T601</f>
        <v>#N/A</v>
      </c>
      <c r="U652" s="139"/>
      <c r="V652" s="139">
        <f>V615+V625+V641+V601</f>
        <v>2224925</v>
      </c>
      <c r="W652" s="139"/>
      <c r="X652" s="139">
        <f>X615+X625+X641+X601</f>
        <v>2392695</v>
      </c>
      <c r="Y652" s="53"/>
      <c r="Z652" s="139">
        <f t="shared" si="262"/>
        <v>167770</v>
      </c>
      <c r="AA652" s="139"/>
      <c r="AB652" s="297">
        <f t="shared" si="263"/>
        <v>7.5404788925469424E-2</v>
      </c>
      <c r="AC652" s="262"/>
      <c r="AD652" s="139">
        <f t="shared" si="282"/>
        <v>78943</v>
      </c>
      <c r="AE652" s="139"/>
      <c r="AF652" s="297">
        <f t="shared" si="283"/>
        <v>3.4119041280137097E-2</v>
      </c>
      <c r="AG652" s="139"/>
      <c r="AH652" s="139">
        <f t="shared" si="284"/>
        <v>226170</v>
      </c>
      <c r="AI652" s="139"/>
      <c r="AJ652" s="297">
        <f t="shared" si="285"/>
        <v>0.10439297954096993</v>
      </c>
      <c r="AK652" s="262"/>
      <c r="AL652" s="139">
        <f t="shared" si="268"/>
        <v>241967</v>
      </c>
      <c r="AM652" s="139"/>
      <c r="AN652" s="297">
        <f t="shared" si="269"/>
        <v>0.11250469608430258</v>
      </c>
      <c r="AP652" s="139" t="str">
        <f t="shared" si="270"/>
        <v/>
      </c>
      <c r="AQ652" s="139"/>
      <c r="AR652" s="297" t="e">
        <f t="shared" si="271"/>
        <v>#N/A</v>
      </c>
      <c r="AS652" s="139"/>
      <c r="AT652" s="139" t="str">
        <f t="shared" si="272"/>
        <v/>
      </c>
      <c r="AU652" s="139"/>
      <c r="AV652" s="297" t="e">
        <f t="shared" si="273"/>
        <v>#N/A</v>
      </c>
      <c r="AW652" s="139"/>
      <c r="AX652" s="139">
        <f t="shared" si="286"/>
        <v>58400</v>
      </c>
      <c r="AY652" s="139"/>
      <c r="AZ652" s="297">
        <f t="shared" si="287"/>
        <v>2.6955608635949257E-2</v>
      </c>
      <c r="BA652" s="139"/>
      <c r="BB652" s="139">
        <f t="shared" si="288"/>
        <v>-88827</v>
      </c>
      <c r="BC652" s="139"/>
      <c r="BD652" s="297">
        <f t="shared" si="289"/>
        <v>-3.8390890639964925E-2</v>
      </c>
      <c r="BE652" s="139"/>
      <c r="BF652" s="139">
        <f t="shared" si="278"/>
        <v>74197</v>
      </c>
      <c r="BG652" s="139"/>
      <c r="BH652" s="297">
        <f t="shared" si="279"/>
        <v>3.4498551188248738E-2</v>
      </c>
      <c r="BJ652" s="139" t="str">
        <f t="shared" si="280"/>
        <v/>
      </c>
      <c r="BK652" s="139"/>
      <c r="BL652" s="297" t="e">
        <f t="shared" si="281"/>
        <v>#N/A</v>
      </c>
      <c r="BM652" s="139"/>
    </row>
    <row r="653" spans="1:65" ht="15.75" customHeight="1">
      <c r="B653" s="365"/>
      <c r="C653" s="101"/>
      <c r="D653" s="101" t="s">
        <v>72</v>
      </c>
      <c r="E653" s="101"/>
      <c r="F653" s="101"/>
      <c r="G653" s="101"/>
      <c r="H653" s="101"/>
      <c r="I653" s="101"/>
      <c r="J653" s="101"/>
      <c r="K653" s="27"/>
      <c r="L653" s="106" t="s">
        <v>33</v>
      </c>
      <c r="M653" s="207"/>
      <c r="N653" s="139">
        <f>N626+N629+N645+N648+N642+N602</f>
        <v>265835</v>
      </c>
      <c r="O653" s="123"/>
      <c r="P653" s="139">
        <f>P626+P629+P645+P648+P642+P602</f>
        <v>2265075</v>
      </c>
      <c r="Q653" s="139"/>
      <c r="R653" s="139">
        <f>R626+R629+R645+R648+R642+R602</f>
        <v>2265075</v>
      </c>
      <c r="S653" s="139"/>
      <c r="T653" s="139" t="e">
        <f>T626+T629+T645+T648+T642+T602</f>
        <v>#N/A</v>
      </c>
      <c r="U653" s="139"/>
      <c r="V653" s="139">
        <f>V626+V629+V645+V648+V642+V602</f>
        <v>2247735</v>
      </c>
      <c r="W653" s="139"/>
      <c r="X653" s="139">
        <f>X626+X629+X645+X648+X642+X602</f>
        <v>2265075</v>
      </c>
      <c r="Y653" s="53"/>
      <c r="Z653" s="139">
        <f t="shared" si="262"/>
        <v>17340</v>
      </c>
      <c r="AA653" s="139"/>
      <c r="AB653" s="297">
        <f t="shared" si="263"/>
        <v>7.7144325287457072E-3</v>
      </c>
      <c r="AC653" s="262"/>
      <c r="AD653" s="139">
        <f t="shared" si="282"/>
        <v>0</v>
      </c>
      <c r="AE653" s="139"/>
      <c r="AF653" s="297">
        <f t="shared" si="283"/>
        <v>0</v>
      </c>
      <c r="AG653" s="139"/>
      <c r="AH653" s="139">
        <f t="shared" si="284"/>
        <v>1999240</v>
      </c>
      <c r="AI653" s="139"/>
      <c r="AJ653" s="297">
        <f t="shared" si="285"/>
        <v>7.520604886489739</v>
      </c>
      <c r="AK653" s="262"/>
      <c r="AL653" s="139">
        <f t="shared" si="268"/>
        <v>0</v>
      </c>
      <c r="AM653" s="139"/>
      <c r="AN653" s="297">
        <f t="shared" si="269"/>
        <v>0</v>
      </c>
      <c r="AP653" s="139" t="str">
        <f t="shared" si="270"/>
        <v/>
      </c>
      <c r="AQ653" s="139"/>
      <c r="AR653" s="297" t="e">
        <f t="shared" si="271"/>
        <v>#N/A</v>
      </c>
      <c r="AS653" s="139"/>
      <c r="AT653" s="139" t="str">
        <f t="shared" si="272"/>
        <v/>
      </c>
      <c r="AU653" s="139"/>
      <c r="AV653" s="297" t="e">
        <f t="shared" si="273"/>
        <v>#N/A</v>
      </c>
      <c r="AW653" s="139"/>
      <c r="AX653" s="139">
        <f t="shared" si="286"/>
        <v>1981900</v>
      </c>
      <c r="AY653" s="139"/>
      <c r="AZ653" s="297">
        <f t="shared" si="287"/>
        <v>7.4553764553200299</v>
      </c>
      <c r="BA653" s="139"/>
      <c r="BB653" s="139">
        <f t="shared" si="288"/>
        <v>-17340</v>
      </c>
      <c r="BC653" s="139"/>
      <c r="BD653" s="297">
        <f t="shared" si="289"/>
        <v>-7.65537564981289E-3</v>
      </c>
      <c r="BE653" s="139"/>
      <c r="BF653" s="139">
        <f t="shared" si="278"/>
        <v>-17340</v>
      </c>
      <c r="BG653" s="139"/>
      <c r="BH653" s="297">
        <f t="shared" si="279"/>
        <v>-7.65537564981289E-3</v>
      </c>
      <c r="BJ653" s="139" t="str">
        <f t="shared" si="280"/>
        <v/>
      </c>
      <c r="BK653" s="139"/>
      <c r="BL653" s="297" t="e">
        <f t="shared" si="281"/>
        <v>#N/A</v>
      </c>
      <c r="BM653" s="139"/>
    </row>
    <row r="654" spans="1:65" ht="15.75" customHeight="1">
      <c r="B654" s="365"/>
      <c r="C654" s="101"/>
      <c r="D654" s="101"/>
      <c r="E654" s="101"/>
      <c r="F654" s="101"/>
      <c r="G654" s="101"/>
      <c r="H654" s="101"/>
      <c r="I654" s="101"/>
      <c r="J654" s="101"/>
      <c r="K654" s="27"/>
      <c r="L654" s="106"/>
      <c r="M654" s="207"/>
      <c r="N654" s="207"/>
      <c r="O654" s="123"/>
      <c r="P654" s="207"/>
      <c r="Q654" s="207"/>
      <c r="R654" s="237"/>
      <c r="S654" s="237"/>
      <c r="T654" s="237"/>
      <c r="U654" s="207"/>
      <c r="V654" s="237"/>
      <c r="W654" s="237"/>
      <c r="X654" s="237"/>
      <c r="Y654" s="237"/>
      <c r="Z654" s="139" t="str">
        <f t="shared" si="262"/>
        <v/>
      </c>
      <c r="AA654" s="207"/>
      <c r="AB654" s="297" t="str">
        <f t="shared" si="263"/>
        <v/>
      </c>
      <c r="AC654" s="262"/>
      <c r="AD654" s="139" t="str">
        <f t="shared" si="282"/>
        <v/>
      </c>
      <c r="AE654" s="207"/>
      <c r="AF654" s="297" t="str">
        <f t="shared" si="283"/>
        <v/>
      </c>
      <c r="AG654" s="207"/>
      <c r="AH654" s="139" t="str">
        <f t="shared" si="284"/>
        <v/>
      </c>
      <c r="AI654" s="207"/>
      <c r="AJ654" s="297" t="str">
        <f t="shared" si="285"/>
        <v/>
      </c>
      <c r="AK654" s="262"/>
      <c r="AL654" s="139" t="str">
        <f t="shared" si="268"/>
        <v/>
      </c>
      <c r="AM654" s="207"/>
      <c r="AN654" s="297" t="str">
        <f t="shared" si="269"/>
        <v/>
      </c>
      <c r="AP654" s="139" t="str">
        <f t="shared" si="270"/>
        <v/>
      </c>
      <c r="AQ654" s="207"/>
      <c r="AR654" s="297" t="str">
        <f t="shared" si="271"/>
        <v/>
      </c>
      <c r="AS654" s="207"/>
      <c r="AT654" s="139" t="str">
        <f t="shared" si="272"/>
        <v/>
      </c>
      <c r="AU654" s="207"/>
      <c r="AV654" s="297" t="str">
        <f t="shared" si="273"/>
        <v/>
      </c>
      <c r="AW654" s="207"/>
      <c r="AX654" s="139" t="str">
        <f t="shared" si="286"/>
        <v/>
      </c>
      <c r="AY654" s="207"/>
      <c r="AZ654" s="297" t="str">
        <f t="shared" si="287"/>
        <v/>
      </c>
      <c r="BA654" s="207"/>
      <c r="BB654" s="139" t="str">
        <f t="shared" si="288"/>
        <v/>
      </c>
      <c r="BC654" s="207"/>
      <c r="BD654" s="297" t="str">
        <f t="shared" si="289"/>
        <v/>
      </c>
      <c r="BE654" s="207"/>
      <c r="BF654" s="139" t="str">
        <f t="shared" si="278"/>
        <v/>
      </c>
      <c r="BG654" s="207"/>
      <c r="BH654" s="297" t="str">
        <f t="shared" si="279"/>
        <v/>
      </c>
      <c r="BJ654" s="139" t="str">
        <f t="shared" si="280"/>
        <v/>
      </c>
      <c r="BK654" s="207"/>
      <c r="BL654" s="297" t="str">
        <f t="shared" si="281"/>
        <v/>
      </c>
      <c r="BM654" s="207"/>
    </row>
    <row r="655" spans="1:65" s="98" customFormat="1" ht="15.75" customHeight="1">
      <c r="A655" s="84"/>
      <c r="B655" s="368"/>
      <c r="C655" s="105"/>
      <c r="D655" s="105"/>
      <c r="E655" s="105"/>
      <c r="F655" s="105"/>
      <c r="G655" s="105"/>
      <c r="H655" s="105"/>
      <c r="I655" s="105"/>
      <c r="J655" s="105"/>
      <c r="K655" s="110"/>
      <c r="L655" s="106"/>
      <c r="M655" s="237"/>
      <c r="N655" s="139"/>
      <c r="O655" s="139"/>
      <c r="P655" s="139"/>
      <c r="Q655" s="237"/>
      <c r="R655" s="164"/>
      <c r="S655" s="164"/>
      <c r="T655" s="164"/>
      <c r="U655" s="237"/>
      <c r="V655" s="164"/>
      <c r="W655" s="164"/>
      <c r="X655" s="164"/>
      <c r="Y655" s="398"/>
      <c r="Z655" s="139" t="str">
        <f t="shared" si="262"/>
        <v/>
      </c>
      <c r="AA655" s="237"/>
      <c r="AB655" s="297" t="str">
        <f t="shared" si="263"/>
        <v/>
      </c>
      <c r="AC655" s="262"/>
      <c r="AD655" s="139" t="str">
        <f t="shared" si="282"/>
        <v/>
      </c>
      <c r="AE655" s="237"/>
      <c r="AF655" s="297" t="str">
        <f t="shared" si="283"/>
        <v/>
      </c>
      <c r="AG655" s="237"/>
      <c r="AH655" s="139" t="str">
        <f t="shared" si="284"/>
        <v/>
      </c>
      <c r="AI655" s="237"/>
      <c r="AJ655" s="297" t="str">
        <f t="shared" si="285"/>
        <v/>
      </c>
      <c r="AK655" s="262"/>
      <c r="AL655" s="139" t="str">
        <f t="shared" si="268"/>
        <v/>
      </c>
      <c r="AM655" s="237"/>
      <c r="AN655" s="297" t="str">
        <f t="shared" si="269"/>
        <v/>
      </c>
      <c r="AP655" s="139" t="str">
        <f t="shared" si="270"/>
        <v/>
      </c>
      <c r="AQ655" s="237"/>
      <c r="AR655" s="297" t="str">
        <f t="shared" si="271"/>
        <v/>
      </c>
      <c r="AS655" s="237"/>
      <c r="AT655" s="139" t="str">
        <f t="shared" si="272"/>
        <v/>
      </c>
      <c r="AU655" s="237"/>
      <c r="AV655" s="297" t="str">
        <f t="shared" si="273"/>
        <v/>
      </c>
      <c r="AW655" s="237"/>
      <c r="AX655" s="139" t="str">
        <f t="shared" si="286"/>
        <v/>
      </c>
      <c r="AY655" s="237"/>
      <c r="AZ655" s="297" t="str">
        <f t="shared" si="287"/>
        <v/>
      </c>
      <c r="BA655" s="237"/>
      <c r="BB655" s="139" t="str">
        <f t="shared" si="288"/>
        <v/>
      </c>
      <c r="BC655" s="237"/>
      <c r="BD655" s="297" t="str">
        <f t="shared" si="289"/>
        <v/>
      </c>
      <c r="BE655" s="237"/>
      <c r="BF655" s="139" t="str">
        <f t="shared" si="278"/>
        <v/>
      </c>
      <c r="BG655" s="237"/>
      <c r="BH655" s="297" t="str">
        <f t="shared" si="279"/>
        <v/>
      </c>
      <c r="BJ655" s="139" t="str">
        <f t="shared" si="280"/>
        <v/>
      </c>
      <c r="BK655" s="237"/>
      <c r="BL655" s="297" t="str">
        <f t="shared" si="281"/>
        <v/>
      </c>
      <c r="BM655" s="237"/>
    </row>
    <row r="656" spans="1:65" s="98" customFormat="1" ht="15.75" customHeight="1">
      <c r="A656" s="84"/>
      <c r="B656" s="368"/>
      <c r="C656" s="105"/>
      <c r="D656" s="105"/>
      <c r="E656" s="105"/>
      <c r="F656" s="105"/>
      <c r="G656" s="105"/>
      <c r="H656" s="105"/>
      <c r="I656" s="105"/>
      <c r="J656" s="105"/>
      <c r="K656" s="110"/>
      <c r="L656" s="106"/>
      <c r="M656" s="237"/>
      <c r="N656" s="237"/>
      <c r="O656" s="111"/>
      <c r="P656" s="237"/>
      <c r="Q656" s="237"/>
      <c r="R656" s="164"/>
      <c r="S656" s="164"/>
      <c r="T656" s="164"/>
      <c r="U656" s="237"/>
      <c r="V656" s="164"/>
      <c r="W656" s="164"/>
      <c r="X656" s="164"/>
      <c r="Y656" s="398"/>
      <c r="Z656" s="139"/>
      <c r="AA656" s="237"/>
      <c r="AB656" s="297" t="str">
        <f t="shared" si="263"/>
        <v/>
      </c>
      <c r="AC656" s="262"/>
      <c r="AD656" s="139"/>
      <c r="AE656" s="237"/>
      <c r="AF656" s="297" t="str">
        <f t="shared" si="283"/>
        <v/>
      </c>
      <c r="AG656" s="237"/>
      <c r="AH656" s="139"/>
      <c r="AI656" s="237"/>
      <c r="AJ656" s="297" t="str">
        <f t="shared" si="285"/>
        <v/>
      </c>
      <c r="AK656" s="262"/>
      <c r="AL656" s="139"/>
      <c r="AM656" s="237"/>
      <c r="AN656" s="297" t="str">
        <f t="shared" si="269"/>
        <v/>
      </c>
      <c r="AP656" s="139"/>
      <c r="AQ656" s="237"/>
      <c r="AR656" s="297" t="str">
        <f t="shared" si="271"/>
        <v/>
      </c>
      <c r="AS656" s="237"/>
      <c r="AT656" s="139"/>
      <c r="AU656" s="237"/>
      <c r="AV656" s="297" t="str">
        <f t="shared" si="273"/>
        <v/>
      </c>
      <c r="AW656" s="237"/>
      <c r="AX656" s="139"/>
      <c r="AY656" s="237"/>
      <c r="AZ656" s="297" t="str">
        <f t="shared" si="287"/>
        <v/>
      </c>
      <c r="BA656" s="237"/>
      <c r="BB656" s="139"/>
      <c r="BC656" s="237"/>
      <c r="BD656" s="297" t="str">
        <f t="shared" si="289"/>
        <v/>
      </c>
      <c r="BE656" s="237"/>
      <c r="BF656" s="139"/>
      <c r="BG656" s="237"/>
      <c r="BH656" s="297" t="str">
        <f t="shared" si="279"/>
        <v/>
      </c>
      <c r="BJ656" s="139"/>
      <c r="BK656" s="237"/>
      <c r="BL656" s="297" t="str">
        <f t="shared" si="281"/>
        <v/>
      </c>
      <c r="BM656" s="237"/>
    </row>
    <row r="657" spans="1:65" s="115" customFormat="1" ht="15.75" customHeight="1">
      <c r="A657" s="326"/>
      <c r="B657" s="365"/>
      <c r="C657" s="115" t="s">
        <v>393</v>
      </c>
      <c r="D657" s="129"/>
      <c r="E657" s="129"/>
      <c r="F657" s="129"/>
      <c r="G657" s="129"/>
      <c r="H657" s="129"/>
      <c r="I657" s="129"/>
      <c r="J657" s="129"/>
      <c r="K657" s="320"/>
      <c r="L657" s="321"/>
      <c r="M657" s="311"/>
      <c r="N657" s="311"/>
      <c r="O657" s="322"/>
      <c r="P657" s="311"/>
      <c r="Q657" s="311"/>
      <c r="R657" s="323"/>
      <c r="S657" s="323"/>
      <c r="T657" s="323"/>
      <c r="U657" s="311"/>
      <c r="V657" s="323"/>
      <c r="W657" s="323"/>
      <c r="X657" s="323"/>
      <c r="Y657" s="323"/>
      <c r="Z657" s="312"/>
      <c r="AA657" s="311"/>
      <c r="AB657" s="325" t="str">
        <f t="shared" si="263"/>
        <v/>
      </c>
      <c r="AC657" s="324"/>
      <c r="AD657" s="312"/>
      <c r="AE657" s="311"/>
      <c r="AF657" s="325" t="str">
        <f t="shared" si="283"/>
        <v/>
      </c>
      <c r="AG657" s="311"/>
      <c r="AH657" s="312"/>
      <c r="AI657" s="311"/>
      <c r="AJ657" s="325" t="str">
        <f t="shared" si="285"/>
        <v/>
      </c>
      <c r="AK657" s="324"/>
      <c r="AL657" s="312"/>
      <c r="AM657" s="311"/>
      <c r="AN657" s="325" t="str">
        <f t="shared" si="269"/>
        <v/>
      </c>
      <c r="AP657" s="312"/>
      <c r="AQ657" s="311"/>
      <c r="AR657" s="325" t="str">
        <f t="shared" si="271"/>
        <v/>
      </c>
      <c r="AS657" s="311"/>
      <c r="AT657" s="312"/>
      <c r="AU657" s="311"/>
      <c r="AV657" s="325" t="str">
        <f t="shared" si="273"/>
        <v/>
      </c>
      <c r="AW657" s="311"/>
      <c r="AX657" s="312"/>
      <c r="AY657" s="311"/>
      <c r="AZ657" s="325" t="str">
        <f t="shared" si="287"/>
        <v/>
      </c>
      <c r="BA657" s="311"/>
      <c r="BB657" s="312"/>
      <c r="BC657" s="311"/>
      <c r="BD657" s="325" t="str">
        <f t="shared" si="289"/>
        <v/>
      </c>
      <c r="BE657" s="311"/>
      <c r="BF657" s="312"/>
      <c r="BG657" s="311"/>
      <c r="BH657" s="325" t="str">
        <f t="shared" si="279"/>
        <v/>
      </c>
      <c r="BJ657" s="312"/>
      <c r="BK657" s="311"/>
      <c r="BL657" s="325" t="str">
        <f t="shared" si="281"/>
        <v/>
      </c>
      <c r="BM657" s="311"/>
    </row>
    <row r="658" spans="1:65" s="115" customFormat="1" ht="15.75" customHeight="1">
      <c r="A658" s="326"/>
      <c r="B658" s="365"/>
      <c r="C658" s="115" t="s">
        <v>392</v>
      </c>
      <c r="D658" s="129"/>
      <c r="F658" s="129"/>
      <c r="G658" s="129"/>
      <c r="H658" s="129"/>
      <c r="I658" s="129"/>
      <c r="J658" s="129"/>
      <c r="K658" s="320"/>
      <c r="L658" s="321"/>
      <c r="M658" s="311"/>
      <c r="N658" s="311"/>
      <c r="O658" s="322"/>
      <c r="P658" s="311"/>
      <c r="Q658" s="311"/>
      <c r="R658" s="323"/>
      <c r="S658" s="323"/>
      <c r="T658" s="323"/>
      <c r="U658" s="311"/>
      <c r="V658" s="323"/>
      <c r="W658" s="323"/>
      <c r="X658" s="323"/>
      <c r="Y658" s="323"/>
      <c r="Z658" s="312" t="str">
        <f t="shared" ref="Z658:Z721" si="290">IF(AND(ISNUMBER($V658),ISNUMBER($X658)),IF((ABS($V658-$X658))&gt;0.49,$X658-$V658,0),"")</f>
        <v/>
      </c>
      <c r="AA658" s="311"/>
      <c r="AB658" s="325" t="str">
        <f t="shared" si="263"/>
        <v/>
      </c>
      <c r="AC658" s="324"/>
      <c r="AD658" s="312" t="str">
        <f t="shared" ref="AD658:AD689" si="291">IF(AND(ISNUMBER($P658),ISNUMBER($X658)),IF((ABS($P658-$X658))&gt;0.49,$X658-$P658,0),"")</f>
        <v/>
      </c>
      <c r="AE658" s="311"/>
      <c r="AF658" s="325" t="str">
        <f t="shared" si="283"/>
        <v/>
      </c>
      <c r="AG658" s="311"/>
      <c r="AH658" s="312" t="str">
        <f t="shared" ref="AH658:AH689" si="292">IF(AND(ISNUMBER($N658),ISNUMBER($X658)),IF((ABS($N658-$X658))&gt;0.49,$X658-$N658,0),"")</f>
        <v/>
      </c>
      <c r="AI658" s="311"/>
      <c r="AJ658" s="325" t="str">
        <f t="shared" si="285"/>
        <v/>
      </c>
      <c r="AK658" s="324"/>
      <c r="AL658" s="312" t="str">
        <f t="shared" ref="AL658:AL721" si="293">IF(AND(ISNUMBER($R658),ISNUMBER($X658)),IF((ABS($R658-$X658))&gt;0.49,$X658-$R658,0),"")</f>
        <v/>
      </c>
      <c r="AM658" s="311"/>
      <c r="AN658" s="325" t="str">
        <f t="shared" si="269"/>
        <v/>
      </c>
      <c r="AP658" s="312" t="str">
        <f t="shared" ref="AP658:AP721" si="294">IF(AND(ISNUMBER($T658),ISNUMBER($X658)),IF((ABS($T658-$X658))&gt;0.49,$X658-$T658,0),"")</f>
        <v/>
      </c>
      <c r="AQ658" s="311"/>
      <c r="AR658" s="325" t="str">
        <f t="shared" si="271"/>
        <v/>
      </c>
      <c r="AS658" s="311"/>
      <c r="AT658" s="312" t="str">
        <f t="shared" ref="AT658:AT721" si="295">IF(AND(ISNUMBER($R658),ISNUMBER($T658)),IF((ABS($R658-$T658))&gt;0.49,$T658-$R658,0),"")</f>
        <v/>
      </c>
      <c r="AU658" s="311"/>
      <c r="AV658" s="325" t="str">
        <f t="shared" si="273"/>
        <v/>
      </c>
      <c r="AW658" s="311"/>
      <c r="AX658" s="312" t="str">
        <f t="shared" ref="AX658:AX689" si="296">IF(AND(ISNUMBER($N658),ISNUMBER($V658)),IF((ABS($N658-$V658))&gt;0.49,$V658-$N658,0),"")</f>
        <v/>
      </c>
      <c r="AY658" s="311"/>
      <c r="AZ658" s="325" t="str">
        <f t="shared" si="287"/>
        <v/>
      </c>
      <c r="BA658" s="311"/>
      <c r="BB658" s="312" t="str">
        <f t="shared" ref="BB658:BB689" si="297">IF(AND(ISNUMBER($P658),ISNUMBER($V658)),IF((ABS($P658-$V658))&gt;0.49,$V658-$P658,0),"")</f>
        <v/>
      </c>
      <c r="BC658" s="311"/>
      <c r="BD658" s="325" t="str">
        <f t="shared" si="289"/>
        <v/>
      </c>
      <c r="BE658" s="311"/>
      <c r="BF658" s="312" t="str">
        <f t="shared" ref="BF658:BF721" si="298">IF(AND(ISNUMBER($R658),ISNUMBER($V658)),IF((ABS($R658-$V658))&gt;0.49,$V658-$R658,0),"")</f>
        <v/>
      </c>
      <c r="BG658" s="311"/>
      <c r="BH658" s="325" t="str">
        <f t="shared" si="279"/>
        <v/>
      </c>
      <c r="BJ658" s="312" t="str">
        <f t="shared" ref="BJ658:BJ721" si="299">IF(AND(ISNUMBER($T658),ISNUMBER($V658)),IF((ABS($T658-$V658))&gt;0.49,$V658-$T658,0),"")</f>
        <v/>
      </c>
      <c r="BK658" s="311"/>
      <c r="BL658" s="325" t="str">
        <f t="shared" si="281"/>
        <v/>
      </c>
      <c r="BM658" s="311"/>
    </row>
    <row r="659" spans="1:65" ht="15.75" customHeight="1">
      <c r="B659" s="365"/>
      <c r="C659" s="101"/>
      <c r="D659" s="65"/>
      <c r="E659" s="101"/>
      <c r="F659" s="101"/>
      <c r="G659" s="101"/>
      <c r="H659" s="101"/>
      <c r="I659" s="101"/>
      <c r="J659" s="101"/>
      <c r="K659" s="27"/>
      <c r="L659" s="102"/>
      <c r="M659" s="207"/>
      <c r="N659" s="207"/>
      <c r="O659" s="142"/>
      <c r="P659" s="207"/>
      <c r="Q659" s="207"/>
      <c r="R659" s="237"/>
      <c r="S659" s="237"/>
      <c r="T659" s="237"/>
      <c r="U659" s="207"/>
      <c r="V659" s="237"/>
      <c r="W659" s="237"/>
      <c r="X659" s="237"/>
      <c r="Y659" s="237"/>
      <c r="Z659" s="139" t="str">
        <f t="shared" si="290"/>
        <v/>
      </c>
      <c r="AA659" s="207"/>
      <c r="AB659" s="297" t="str">
        <f t="shared" si="263"/>
        <v/>
      </c>
      <c r="AC659" s="262"/>
      <c r="AD659" s="139" t="str">
        <f t="shared" si="291"/>
        <v/>
      </c>
      <c r="AE659" s="207"/>
      <c r="AF659" s="297" t="str">
        <f t="shared" si="283"/>
        <v/>
      </c>
      <c r="AG659" s="207"/>
      <c r="AH659" s="139" t="str">
        <f t="shared" si="292"/>
        <v/>
      </c>
      <c r="AI659" s="207"/>
      <c r="AJ659" s="297" t="str">
        <f t="shared" si="285"/>
        <v/>
      </c>
      <c r="AK659" s="262"/>
      <c r="AL659" s="139" t="str">
        <f t="shared" si="293"/>
        <v/>
      </c>
      <c r="AM659" s="207"/>
      <c r="AN659" s="297" t="str">
        <f t="shared" si="269"/>
        <v/>
      </c>
      <c r="AP659" s="139" t="str">
        <f t="shared" si="294"/>
        <v/>
      </c>
      <c r="AQ659" s="207"/>
      <c r="AR659" s="297" t="str">
        <f t="shared" si="271"/>
        <v/>
      </c>
      <c r="AS659" s="207"/>
      <c r="AT659" s="139" t="str">
        <f t="shared" si="295"/>
        <v/>
      </c>
      <c r="AU659" s="207"/>
      <c r="AV659" s="297" t="str">
        <f t="shared" si="273"/>
        <v/>
      </c>
      <c r="AW659" s="207"/>
      <c r="AX659" s="139" t="str">
        <f t="shared" si="296"/>
        <v/>
      </c>
      <c r="AY659" s="207"/>
      <c r="AZ659" s="297" t="str">
        <f t="shared" si="287"/>
        <v/>
      </c>
      <c r="BA659" s="207"/>
      <c r="BB659" s="139" t="str">
        <f t="shared" si="297"/>
        <v/>
      </c>
      <c r="BC659" s="207"/>
      <c r="BD659" s="297" t="str">
        <f t="shared" si="289"/>
        <v/>
      </c>
      <c r="BE659" s="207"/>
      <c r="BF659" s="139" t="str">
        <f t="shared" si="298"/>
        <v/>
      </c>
      <c r="BG659" s="207"/>
      <c r="BH659" s="297" t="str">
        <f t="shared" si="279"/>
        <v/>
      </c>
      <c r="BJ659" s="139" t="str">
        <f t="shared" si="299"/>
        <v/>
      </c>
      <c r="BK659" s="207"/>
      <c r="BL659" s="297" t="str">
        <f t="shared" si="281"/>
        <v/>
      </c>
      <c r="BM659" s="207"/>
    </row>
    <row r="660" spans="1:65" ht="15.75" customHeight="1">
      <c r="B660" s="365"/>
      <c r="C660" s="19" t="s">
        <v>115</v>
      </c>
      <c r="D660" s="101"/>
      <c r="E660" s="101"/>
      <c r="F660" s="101"/>
      <c r="G660" s="101"/>
      <c r="H660" s="101"/>
      <c r="I660" s="101"/>
      <c r="J660" s="101"/>
      <c r="K660" s="27"/>
      <c r="L660" s="102"/>
      <c r="M660" s="207"/>
      <c r="N660" s="207"/>
      <c r="O660" s="142"/>
      <c r="P660" s="207"/>
      <c r="Q660" s="207"/>
      <c r="R660" s="237"/>
      <c r="S660" s="237"/>
      <c r="T660" s="237"/>
      <c r="U660" s="207"/>
      <c r="V660" s="237"/>
      <c r="W660" s="237"/>
      <c r="X660" s="237"/>
      <c r="Y660" s="237"/>
      <c r="Z660" s="139" t="str">
        <f t="shared" si="290"/>
        <v/>
      </c>
      <c r="AA660" s="207"/>
      <c r="AB660" s="297" t="str">
        <f t="shared" si="263"/>
        <v/>
      </c>
      <c r="AC660" s="262"/>
      <c r="AD660" s="139" t="str">
        <f t="shared" si="291"/>
        <v/>
      </c>
      <c r="AE660" s="207"/>
      <c r="AF660" s="297" t="str">
        <f t="shared" si="283"/>
        <v/>
      </c>
      <c r="AG660" s="207"/>
      <c r="AH660" s="139" t="str">
        <f t="shared" si="292"/>
        <v/>
      </c>
      <c r="AI660" s="207"/>
      <c r="AJ660" s="297" t="str">
        <f t="shared" si="285"/>
        <v/>
      </c>
      <c r="AK660" s="262"/>
      <c r="AL660" s="139" t="str">
        <f t="shared" si="293"/>
        <v/>
      </c>
      <c r="AM660" s="207"/>
      <c r="AN660" s="297" t="str">
        <f t="shared" si="269"/>
        <v/>
      </c>
      <c r="AP660" s="139" t="str">
        <f t="shared" si="294"/>
        <v/>
      </c>
      <c r="AQ660" s="207"/>
      <c r="AR660" s="297" t="str">
        <f t="shared" si="271"/>
        <v/>
      </c>
      <c r="AS660" s="207"/>
      <c r="AT660" s="139" t="str">
        <f t="shared" si="295"/>
        <v/>
      </c>
      <c r="AU660" s="207"/>
      <c r="AV660" s="297" t="str">
        <f t="shared" si="273"/>
        <v/>
      </c>
      <c r="AW660" s="207"/>
      <c r="AX660" s="139" t="str">
        <f t="shared" si="296"/>
        <v/>
      </c>
      <c r="AY660" s="207"/>
      <c r="AZ660" s="297" t="str">
        <f t="shared" si="287"/>
        <v/>
      </c>
      <c r="BA660" s="207"/>
      <c r="BB660" s="139" t="str">
        <f t="shared" si="297"/>
        <v/>
      </c>
      <c r="BC660" s="207"/>
      <c r="BD660" s="297" t="str">
        <f t="shared" si="289"/>
        <v/>
      </c>
      <c r="BE660" s="207"/>
      <c r="BF660" s="139" t="str">
        <f t="shared" si="298"/>
        <v/>
      </c>
      <c r="BG660" s="207"/>
      <c r="BH660" s="297" t="str">
        <f t="shared" si="279"/>
        <v/>
      </c>
      <c r="BJ660" s="139" t="str">
        <f t="shared" si="299"/>
        <v/>
      </c>
      <c r="BK660" s="207"/>
      <c r="BL660" s="297" t="str">
        <f t="shared" si="281"/>
        <v/>
      </c>
      <c r="BM660" s="207"/>
    </row>
    <row r="661" spans="1:65" ht="15.75" customHeight="1">
      <c r="B661" s="365"/>
      <c r="C661" s="101"/>
      <c r="D661" s="101"/>
      <c r="E661" s="101"/>
      <c r="F661" s="101"/>
      <c r="G661" s="101"/>
      <c r="H661" s="101"/>
      <c r="I661" s="101"/>
      <c r="J661" s="101"/>
      <c r="K661" s="27"/>
      <c r="L661" s="102"/>
      <c r="M661" s="207"/>
      <c r="N661" s="207"/>
      <c r="O661" s="142"/>
      <c r="P661" s="207"/>
      <c r="Q661" s="207"/>
      <c r="R661" s="237"/>
      <c r="S661" s="237"/>
      <c r="T661" s="237"/>
      <c r="U661" s="207"/>
      <c r="V661" s="237"/>
      <c r="W661" s="237"/>
      <c r="X661" s="237"/>
      <c r="Y661" s="237"/>
      <c r="Z661" s="139" t="str">
        <f t="shared" si="290"/>
        <v/>
      </c>
      <c r="AA661" s="207"/>
      <c r="AB661" s="297" t="str">
        <f t="shared" si="263"/>
        <v/>
      </c>
      <c r="AC661" s="262"/>
      <c r="AD661" s="139" t="str">
        <f t="shared" si="291"/>
        <v/>
      </c>
      <c r="AE661" s="207"/>
      <c r="AF661" s="297" t="str">
        <f t="shared" si="283"/>
        <v/>
      </c>
      <c r="AG661" s="207"/>
      <c r="AH661" s="139" t="str">
        <f t="shared" si="292"/>
        <v/>
      </c>
      <c r="AI661" s="207"/>
      <c r="AJ661" s="297" t="str">
        <f t="shared" si="285"/>
        <v/>
      </c>
      <c r="AK661" s="262"/>
      <c r="AL661" s="139" t="str">
        <f t="shared" si="293"/>
        <v/>
      </c>
      <c r="AM661" s="207"/>
      <c r="AN661" s="297" t="str">
        <f t="shared" si="269"/>
        <v/>
      </c>
      <c r="AP661" s="139" t="str">
        <f t="shared" si="294"/>
        <v/>
      </c>
      <c r="AQ661" s="207"/>
      <c r="AR661" s="297" t="str">
        <f t="shared" si="271"/>
        <v/>
      </c>
      <c r="AS661" s="207"/>
      <c r="AT661" s="139" t="str">
        <f t="shared" si="295"/>
        <v/>
      </c>
      <c r="AU661" s="207"/>
      <c r="AV661" s="297" t="str">
        <f t="shared" si="273"/>
        <v/>
      </c>
      <c r="AW661" s="207"/>
      <c r="AX661" s="139" t="str">
        <f t="shared" si="296"/>
        <v/>
      </c>
      <c r="AY661" s="207"/>
      <c r="AZ661" s="297" t="str">
        <f t="shared" si="287"/>
        <v/>
      </c>
      <c r="BA661" s="207"/>
      <c r="BB661" s="139" t="str">
        <f t="shared" si="297"/>
        <v/>
      </c>
      <c r="BC661" s="207"/>
      <c r="BD661" s="297" t="str">
        <f t="shared" si="289"/>
        <v/>
      </c>
      <c r="BE661" s="207"/>
      <c r="BF661" s="139" t="str">
        <f t="shared" si="298"/>
        <v/>
      </c>
      <c r="BG661" s="207"/>
      <c r="BH661" s="297" t="str">
        <f t="shared" si="279"/>
        <v/>
      </c>
      <c r="BJ661" s="139" t="str">
        <f t="shared" si="299"/>
        <v/>
      </c>
      <c r="BK661" s="207"/>
      <c r="BL661" s="297" t="str">
        <f t="shared" si="281"/>
        <v/>
      </c>
      <c r="BM661" s="207"/>
    </row>
    <row r="662" spans="1:65" ht="15.75" customHeight="1">
      <c r="B662" s="365"/>
      <c r="C662" s="20" t="s">
        <v>108</v>
      </c>
      <c r="D662" s="103"/>
      <c r="E662" s="103"/>
      <c r="F662" s="103"/>
      <c r="G662" s="103"/>
      <c r="H662" s="103"/>
      <c r="I662" s="103"/>
      <c r="J662" s="103"/>
      <c r="K662" s="27"/>
      <c r="L662" s="102"/>
      <c r="M662" s="207"/>
      <c r="N662" s="207"/>
      <c r="O662" s="142"/>
      <c r="P662" s="207"/>
      <c r="Q662" s="207"/>
      <c r="R662" s="237"/>
      <c r="S662" s="237"/>
      <c r="T662" s="237"/>
      <c r="U662" s="207"/>
      <c r="V662" s="237"/>
      <c r="W662" s="237"/>
      <c r="X662" s="237"/>
      <c r="Y662" s="237"/>
      <c r="Z662" s="139" t="str">
        <f t="shared" si="290"/>
        <v/>
      </c>
      <c r="AA662" s="207"/>
      <c r="AB662" s="297" t="str">
        <f t="shared" si="263"/>
        <v/>
      </c>
      <c r="AC662" s="262"/>
      <c r="AD662" s="139" t="str">
        <f t="shared" si="291"/>
        <v/>
      </c>
      <c r="AE662" s="207"/>
      <c r="AF662" s="297" t="str">
        <f t="shared" si="283"/>
        <v/>
      </c>
      <c r="AG662" s="207"/>
      <c r="AH662" s="139" t="str">
        <f t="shared" si="292"/>
        <v/>
      </c>
      <c r="AI662" s="207"/>
      <c r="AJ662" s="297" t="str">
        <f t="shared" si="285"/>
        <v/>
      </c>
      <c r="AK662" s="262"/>
      <c r="AL662" s="139" t="str">
        <f t="shared" si="293"/>
        <v/>
      </c>
      <c r="AM662" s="207"/>
      <c r="AN662" s="297" t="str">
        <f t="shared" si="269"/>
        <v/>
      </c>
      <c r="AP662" s="139" t="str">
        <f t="shared" si="294"/>
        <v/>
      </c>
      <c r="AQ662" s="207"/>
      <c r="AR662" s="297" t="str">
        <f t="shared" si="271"/>
        <v/>
      </c>
      <c r="AS662" s="207"/>
      <c r="AT662" s="139" t="str">
        <f t="shared" si="295"/>
        <v/>
      </c>
      <c r="AU662" s="207"/>
      <c r="AV662" s="297" t="str">
        <f t="shared" si="273"/>
        <v/>
      </c>
      <c r="AW662" s="207"/>
      <c r="AX662" s="139" t="str">
        <f t="shared" si="296"/>
        <v/>
      </c>
      <c r="AY662" s="207"/>
      <c r="AZ662" s="297" t="str">
        <f t="shared" si="287"/>
        <v/>
      </c>
      <c r="BA662" s="207"/>
      <c r="BB662" s="139" t="str">
        <f t="shared" si="297"/>
        <v/>
      </c>
      <c r="BC662" s="207"/>
      <c r="BD662" s="297" t="str">
        <f t="shared" si="289"/>
        <v/>
      </c>
      <c r="BE662" s="207"/>
      <c r="BF662" s="139" t="str">
        <f t="shared" si="298"/>
        <v/>
      </c>
      <c r="BG662" s="207"/>
      <c r="BH662" s="297" t="str">
        <f t="shared" si="279"/>
        <v/>
      </c>
      <c r="BJ662" s="139" t="str">
        <f t="shared" si="299"/>
        <v/>
      </c>
      <c r="BK662" s="207"/>
      <c r="BL662" s="297" t="str">
        <f t="shared" si="281"/>
        <v/>
      </c>
      <c r="BM662" s="207"/>
    </row>
    <row r="663" spans="1:65" ht="15.75" customHeight="1">
      <c r="B663" s="365"/>
      <c r="C663" s="101"/>
      <c r="D663" s="101"/>
      <c r="E663" s="101"/>
      <c r="F663" s="101"/>
      <c r="G663" s="101"/>
      <c r="H663" s="101"/>
      <c r="I663" s="101"/>
      <c r="J663" s="101"/>
      <c r="K663" s="27"/>
      <c r="L663" s="102"/>
      <c r="M663" s="207"/>
      <c r="N663" s="207"/>
      <c r="O663" s="142"/>
      <c r="P663" s="207"/>
      <c r="Q663" s="207"/>
      <c r="R663" s="237"/>
      <c r="S663" s="237"/>
      <c r="T663" s="237"/>
      <c r="U663" s="207"/>
      <c r="V663" s="237"/>
      <c r="W663" s="237"/>
      <c r="X663" s="237"/>
      <c r="Y663" s="237"/>
      <c r="Z663" s="139" t="str">
        <f t="shared" si="290"/>
        <v/>
      </c>
      <c r="AA663" s="207"/>
      <c r="AB663" s="297" t="str">
        <f t="shared" si="263"/>
        <v/>
      </c>
      <c r="AC663" s="262"/>
      <c r="AD663" s="139" t="str">
        <f t="shared" si="291"/>
        <v/>
      </c>
      <c r="AE663" s="207"/>
      <c r="AF663" s="297" t="str">
        <f t="shared" si="283"/>
        <v/>
      </c>
      <c r="AG663" s="207"/>
      <c r="AH663" s="139" t="str">
        <f t="shared" si="292"/>
        <v/>
      </c>
      <c r="AI663" s="207"/>
      <c r="AJ663" s="297" t="str">
        <f t="shared" si="285"/>
        <v/>
      </c>
      <c r="AK663" s="262"/>
      <c r="AL663" s="139" t="str">
        <f t="shared" si="293"/>
        <v/>
      </c>
      <c r="AM663" s="207"/>
      <c r="AN663" s="297" t="str">
        <f t="shared" si="269"/>
        <v/>
      </c>
      <c r="AP663" s="139" t="str">
        <f t="shared" si="294"/>
        <v/>
      </c>
      <c r="AQ663" s="207"/>
      <c r="AR663" s="297" t="str">
        <f t="shared" si="271"/>
        <v/>
      </c>
      <c r="AS663" s="207"/>
      <c r="AT663" s="139" t="str">
        <f t="shared" si="295"/>
        <v/>
      </c>
      <c r="AU663" s="207"/>
      <c r="AV663" s="297" t="str">
        <f t="shared" si="273"/>
        <v/>
      </c>
      <c r="AW663" s="207"/>
      <c r="AX663" s="139" t="str">
        <f t="shared" si="296"/>
        <v/>
      </c>
      <c r="AY663" s="207"/>
      <c r="AZ663" s="297" t="str">
        <f t="shared" si="287"/>
        <v/>
      </c>
      <c r="BA663" s="207"/>
      <c r="BB663" s="139" t="str">
        <f t="shared" si="297"/>
        <v/>
      </c>
      <c r="BC663" s="207"/>
      <c r="BD663" s="297" t="str">
        <f t="shared" si="289"/>
        <v/>
      </c>
      <c r="BE663" s="207"/>
      <c r="BF663" s="139" t="str">
        <f t="shared" si="298"/>
        <v/>
      </c>
      <c r="BG663" s="207"/>
      <c r="BH663" s="297" t="str">
        <f t="shared" si="279"/>
        <v/>
      </c>
      <c r="BJ663" s="139" t="str">
        <f t="shared" si="299"/>
        <v/>
      </c>
      <c r="BK663" s="207"/>
      <c r="BL663" s="297" t="str">
        <f t="shared" si="281"/>
        <v/>
      </c>
      <c r="BM663" s="207"/>
    </row>
    <row r="664" spans="1:65" ht="15.75" customHeight="1">
      <c r="B664" s="365"/>
      <c r="C664" s="21" t="s">
        <v>35</v>
      </c>
      <c r="D664" s="101" t="s">
        <v>112</v>
      </c>
      <c r="E664" s="101"/>
      <c r="F664" s="101"/>
      <c r="G664" s="101"/>
      <c r="H664" s="101"/>
      <c r="I664" s="101"/>
      <c r="J664" s="101"/>
      <c r="K664" s="27"/>
      <c r="L664" s="102"/>
      <c r="M664" s="207"/>
      <c r="N664" s="207"/>
      <c r="O664" s="142"/>
      <c r="P664" s="207"/>
      <c r="Q664" s="207"/>
      <c r="R664" s="237"/>
      <c r="S664" s="237"/>
      <c r="T664" s="237"/>
      <c r="U664" s="207"/>
      <c r="V664" s="237"/>
      <c r="W664" s="237"/>
      <c r="X664" s="237"/>
      <c r="Y664" s="237"/>
      <c r="Z664" s="139" t="str">
        <f t="shared" si="290"/>
        <v/>
      </c>
      <c r="AA664" s="207"/>
      <c r="AB664" s="297" t="str">
        <f t="shared" ref="AB664:AB723" si="300">IF($V664="","",  IF($X664="","", IF($V664=0,"---",(IF(ISERROR(($X664/$V664)-1),"---",($X664/$V664)-1) ))))</f>
        <v/>
      </c>
      <c r="AC664" s="262"/>
      <c r="AD664" s="139" t="str">
        <f t="shared" si="291"/>
        <v/>
      </c>
      <c r="AE664" s="207"/>
      <c r="AF664" s="297" t="str">
        <f t="shared" ref="AF664:AF695" si="301">IF($P664="","",  IF($X664="","", IF($P664=0,"---",(IF(ISERROR(($X664/$P664)-1),"---",($X664/$P664)-1) ))))</f>
        <v/>
      </c>
      <c r="AG664" s="207"/>
      <c r="AH664" s="139" t="str">
        <f t="shared" si="292"/>
        <v/>
      </c>
      <c r="AI664" s="207"/>
      <c r="AJ664" s="297" t="str">
        <f t="shared" ref="AJ664:AJ695" si="302">IF($N664="","",  IF($X664="","", IF($N664=0,"---",(IF(ISERROR(($X664/$N664)-1),"---",($X664/$N664)-1) ))))</f>
        <v/>
      </c>
      <c r="AK664" s="262"/>
      <c r="AL664" s="139" t="str">
        <f t="shared" si="293"/>
        <v/>
      </c>
      <c r="AM664" s="207"/>
      <c r="AN664" s="297" t="str">
        <f t="shared" ref="AN664:AN723" si="303">IF($R664="","",  IF($X664="","", IF($R664=0,"---",(IF(ISERROR(($X664/$R664)-1),"---",($X664/$R664)-1) ))))</f>
        <v/>
      </c>
      <c r="AP664" s="139" t="str">
        <f t="shared" si="294"/>
        <v/>
      </c>
      <c r="AQ664" s="207"/>
      <c r="AR664" s="297" t="str">
        <f t="shared" ref="AR664:AR723" si="304">IF($T664="","",  IF($X664="","", IF($T664=0,"---",(IF(ISERROR(($X664/$T664)-1),"---",($X664/$T664)-1) ))))</f>
        <v/>
      </c>
      <c r="AS664" s="207"/>
      <c r="AT664" s="139" t="str">
        <f t="shared" si="295"/>
        <v/>
      </c>
      <c r="AU664" s="207"/>
      <c r="AV664" s="297" t="str">
        <f t="shared" ref="AV664:AV723" si="305">IF($R664="","",  IF($T664="","", IF($R664=0,"---",(IF(ISERROR(($T664/$R664)-1),"---",($T664/$R664)-1) ))))</f>
        <v/>
      </c>
      <c r="AW664" s="207"/>
      <c r="AX664" s="139" t="str">
        <f t="shared" si="296"/>
        <v/>
      </c>
      <c r="AY664" s="207"/>
      <c r="AZ664" s="297" t="str">
        <f t="shared" ref="AZ664:AZ695" si="306">IF($N664="","",  IF($V664="","", IF($N664=0,"---",(IF(ISERROR(($V664/$N664)-1),"---",($V664/$N664)-1) ))))</f>
        <v/>
      </c>
      <c r="BA664" s="207"/>
      <c r="BB664" s="139" t="str">
        <f t="shared" si="297"/>
        <v/>
      </c>
      <c r="BC664" s="207"/>
      <c r="BD664" s="297" t="str">
        <f t="shared" ref="BD664:BD695" si="307">IF($P664="","",  IF($V664="","", IF($P664=0,"---",(IF(ISERROR(($V664/$P664)-1),"---",($V664/$P664)-1) ))))</f>
        <v/>
      </c>
      <c r="BE664" s="207"/>
      <c r="BF664" s="139" t="str">
        <f t="shared" si="298"/>
        <v/>
      </c>
      <c r="BG664" s="207"/>
      <c r="BH664" s="297" t="str">
        <f t="shared" ref="BH664:BH723" si="308">IF($R664="","",  IF($V664="","", IF($R664=0,"---",(IF(ISERROR(($V664/$R664)-1),"---",($V664/$R664)-1) ))))</f>
        <v/>
      </c>
      <c r="BJ664" s="139" t="str">
        <f t="shared" si="299"/>
        <v/>
      </c>
      <c r="BK664" s="207"/>
      <c r="BL664" s="297" t="str">
        <f t="shared" ref="BL664:BL723" si="309">IF($T664="","",  IF($V664="","", IF($T664=0,"---",(IF(ISERROR(($V664/$T664)-1),"---",($V664/$T664)-1) ))))</f>
        <v/>
      </c>
      <c r="BM664" s="207"/>
    </row>
    <row r="665" spans="1:65" ht="15.75" customHeight="1">
      <c r="B665" s="364">
        <v>270</v>
      </c>
      <c r="C665" s="101"/>
      <c r="D665" s="22" t="s">
        <v>38</v>
      </c>
      <c r="E665" s="101" t="s">
        <v>122</v>
      </c>
      <c r="F665" s="101"/>
      <c r="G665" s="101"/>
      <c r="H665" s="101"/>
      <c r="I665" s="101"/>
      <c r="J665" s="101"/>
      <c r="K665" s="27"/>
      <c r="L665" s="102" t="s">
        <v>29</v>
      </c>
      <c r="M665" s="207"/>
      <c r="N665" s="139">
        <f>VLOOKUP($B665,'[1]09-10-11'!$A$4:$EA$400,MATCH(N$2, '[1]09-10-11'!$A$4:$EA$4, 0))</f>
        <v>179860</v>
      </c>
      <c r="O665" s="123"/>
      <c r="P665" s="139">
        <f>VLOOKUP($B665,'[1]09-10-11'!$A$4:$EA$400,MATCH(P$2, '[1]09-10-11'!$A$4:$EA$4, 0))</f>
        <v>202273</v>
      </c>
      <c r="Q665" s="139"/>
      <c r="R665" s="139">
        <f>VLOOKUP($B665,'[1]09-10-11'!$A$4:$EA$400,MATCH(R$2, '[1]09-10-11'!$A$4:$EA$4, 0))</f>
        <v>93144</v>
      </c>
      <c r="S665" s="139"/>
      <c r="T665" s="139" t="e">
        <f>VLOOKUP($B665,'[1]09-10-11'!$A$4:$EA$400,MATCH(T$2, '[1]09-10-11'!$A$4:$EA$4, 0))</f>
        <v>#N/A</v>
      </c>
      <c r="U665" s="139"/>
      <c r="V665" s="139">
        <f>VLOOKUP($B665,'[1]09-10-11'!$A$4:$EA$400,MATCH(V$2, '[1]09-10-11'!$A$4:$EA$4, 0))</f>
        <v>195000</v>
      </c>
      <c r="W665" s="139"/>
      <c r="X665" s="139">
        <f>VLOOKUP($B665,'[1]09-10-11'!$A$4:$EA$400,MATCH(X$2, '[1]09-10-11'!$A$4:$EA$4, 0))</f>
        <v>202273</v>
      </c>
      <c r="Y665" s="53"/>
      <c r="Z665" s="139">
        <f t="shared" si="290"/>
        <v>7273</v>
      </c>
      <c r="AA665" s="139"/>
      <c r="AB665" s="297">
        <f t="shared" si="300"/>
        <v>3.7297435897435838E-2</v>
      </c>
      <c r="AC665" s="262"/>
      <c r="AD665" s="139">
        <f t="shared" si="291"/>
        <v>0</v>
      </c>
      <c r="AE665" s="139"/>
      <c r="AF665" s="297">
        <f t="shared" si="301"/>
        <v>0</v>
      </c>
      <c r="AG665" s="139"/>
      <c r="AH665" s="139">
        <f t="shared" si="292"/>
        <v>22413</v>
      </c>
      <c r="AI665" s="139"/>
      <c r="AJ665" s="297">
        <f t="shared" si="302"/>
        <v>0.12461358834649161</v>
      </c>
      <c r="AK665" s="262"/>
      <c r="AL665" s="139">
        <f t="shared" si="293"/>
        <v>109129</v>
      </c>
      <c r="AM665" s="139"/>
      <c r="AN665" s="297">
        <f t="shared" si="303"/>
        <v>1.1716159924418106</v>
      </c>
      <c r="AP665" s="139" t="str">
        <f t="shared" si="294"/>
        <v/>
      </c>
      <c r="AQ665" s="139"/>
      <c r="AR665" s="297" t="e">
        <f t="shared" si="304"/>
        <v>#N/A</v>
      </c>
      <c r="AS665" s="139"/>
      <c r="AT665" s="139" t="str">
        <f t="shared" si="295"/>
        <v/>
      </c>
      <c r="AU665" s="139"/>
      <c r="AV665" s="297" t="e">
        <f t="shared" si="305"/>
        <v>#N/A</v>
      </c>
      <c r="AW665" s="139"/>
      <c r="AX665" s="139">
        <f t="shared" si="296"/>
        <v>15140</v>
      </c>
      <c r="AY665" s="139"/>
      <c r="AZ665" s="297">
        <f t="shared" si="306"/>
        <v>8.4176581785833315E-2</v>
      </c>
      <c r="BA665" s="139"/>
      <c r="BB665" s="139">
        <f t="shared" si="297"/>
        <v>-7273</v>
      </c>
      <c r="BC665" s="139"/>
      <c r="BD665" s="297">
        <f t="shared" si="307"/>
        <v>-3.5956356013902013E-2</v>
      </c>
      <c r="BE665" s="139"/>
      <c r="BF665" s="139">
        <f t="shared" si="298"/>
        <v>101856</v>
      </c>
      <c r="BG665" s="139"/>
      <c r="BH665" s="297">
        <f t="shared" si="308"/>
        <v>1.0935325946920895</v>
      </c>
      <c r="BJ665" s="139" t="str">
        <f t="shared" si="299"/>
        <v/>
      </c>
      <c r="BK665" s="139"/>
      <c r="BL665" s="297" t="e">
        <f t="shared" si="309"/>
        <v>#N/A</v>
      </c>
      <c r="BM665" s="139"/>
    </row>
    <row r="666" spans="1:65" ht="15.75" customHeight="1">
      <c r="B666" s="364">
        <v>271</v>
      </c>
      <c r="C666" s="21"/>
      <c r="D666" s="22" t="s">
        <v>13</v>
      </c>
      <c r="E666" s="101" t="s">
        <v>109</v>
      </c>
      <c r="F666" s="101"/>
      <c r="G666" s="101"/>
      <c r="H666" s="101"/>
      <c r="I666" s="101"/>
      <c r="J666" s="101"/>
      <c r="K666" s="24"/>
      <c r="L666" s="102" t="s">
        <v>29</v>
      </c>
      <c r="M666" s="207"/>
      <c r="N666" s="139">
        <f>VLOOKUP($B666,'[1]09-10-11'!$A$4:$EA$400,MATCH(N$2, '[1]09-10-11'!$A$4:$EA$4, 0))</f>
        <v>103060</v>
      </c>
      <c r="O666" s="123"/>
      <c r="P666" s="139">
        <f>VLOOKUP($B666,'[1]09-10-11'!$A$4:$EA$400,MATCH(P$2, '[1]09-10-11'!$A$4:$EA$4, 0))</f>
        <v>124744</v>
      </c>
      <c r="Q666" s="139"/>
      <c r="R666" s="139">
        <f>VLOOKUP($B666,'[1]09-10-11'!$A$4:$EA$400,MATCH(R$2, '[1]09-10-11'!$A$4:$EA$4, 0))</f>
        <v>103060</v>
      </c>
      <c r="S666" s="139"/>
      <c r="T666" s="139" t="e">
        <f>VLOOKUP($B666,'[1]09-10-11'!$A$4:$EA$400,MATCH(T$2, '[1]09-10-11'!$A$4:$EA$4, 0))</f>
        <v>#N/A</v>
      </c>
      <c r="U666" s="139"/>
      <c r="V666" s="139">
        <f>VLOOKUP($B666,'[1]09-10-11'!$A$4:$EA$400,MATCH(V$2, '[1]09-10-11'!$A$4:$EA$4, 0))</f>
        <v>112000</v>
      </c>
      <c r="W666" s="139"/>
      <c r="X666" s="139">
        <f>VLOOKUP($B666,'[1]09-10-11'!$A$4:$EA$400,MATCH(X$2, '[1]09-10-11'!$A$4:$EA$4, 0))</f>
        <v>124744</v>
      </c>
      <c r="Y666" s="53"/>
      <c r="Z666" s="139">
        <f t="shared" si="290"/>
        <v>12744</v>
      </c>
      <c r="AA666" s="139"/>
      <c r="AB666" s="297">
        <f t="shared" si="300"/>
        <v>0.11378571428571438</v>
      </c>
      <c r="AC666" s="262"/>
      <c r="AD666" s="139">
        <f t="shared" si="291"/>
        <v>0</v>
      </c>
      <c r="AE666" s="139"/>
      <c r="AF666" s="297">
        <f t="shared" si="301"/>
        <v>0</v>
      </c>
      <c r="AG666" s="139"/>
      <c r="AH666" s="139">
        <f t="shared" si="292"/>
        <v>21684</v>
      </c>
      <c r="AI666" s="139"/>
      <c r="AJ666" s="297">
        <f t="shared" si="302"/>
        <v>0.21040170774306222</v>
      </c>
      <c r="AK666" s="262"/>
      <c r="AL666" s="139">
        <f t="shared" si="293"/>
        <v>21684</v>
      </c>
      <c r="AM666" s="139"/>
      <c r="AN666" s="297">
        <f t="shared" si="303"/>
        <v>0.21040170774306222</v>
      </c>
      <c r="AP666" s="139" t="str">
        <f t="shared" si="294"/>
        <v/>
      </c>
      <c r="AQ666" s="139"/>
      <c r="AR666" s="297" t="e">
        <f t="shared" si="304"/>
        <v>#N/A</v>
      </c>
      <c r="AS666" s="139"/>
      <c r="AT666" s="139" t="str">
        <f t="shared" si="295"/>
        <v/>
      </c>
      <c r="AU666" s="139"/>
      <c r="AV666" s="297" t="e">
        <f t="shared" si="305"/>
        <v>#N/A</v>
      </c>
      <c r="AW666" s="139"/>
      <c r="AX666" s="139">
        <f t="shared" si="296"/>
        <v>8940</v>
      </c>
      <c r="AY666" s="139"/>
      <c r="AZ666" s="297">
        <f t="shared" si="306"/>
        <v>8.6745585096060562E-2</v>
      </c>
      <c r="BA666" s="139"/>
      <c r="BB666" s="139">
        <f t="shared" si="297"/>
        <v>-12744</v>
      </c>
      <c r="BC666" s="139"/>
      <c r="BD666" s="297">
        <f t="shared" si="307"/>
        <v>-0.10216122619123968</v>
      </c>
      <c r="BE666" s="139"/>
      <c r="BF666" s="139">
        <f t="shared" si="298"/>
        <v>8940</v>
      </c>
      <c r="BG666" s="139"/>
      <c r="BH666" s="297">
        <f t="shared" si="308"/>
        <v>8.6745585096060562E-2</v>
      </c>
      <c r="BJ666" s="139" t="str">
        <f t="shared" si="299"/>
        <v/>
      </c>
      <c r="BK666" s="139"/>
      <c r="BL666" s="297" t="e">
        <f t="shared" si="309"/>
        <v>#N/A</v>
      </c>
      <c r="BM666" s="139"/>
    </row>
    <row r="667" spans="1:65" ht="15.75" customHeight="1">
      <c r="B667" s="364"/>
      <c r="C667" s="21"/>
      <c r="D667" s="22"/>
      <c r="E667" s="101"/>
      <c r="F667" s="101"/>
      <c r="G667" s="101"/>
      <c r="H667" s="101"/>
      <c r="I667" s="101"/>
      <c r="J667" s="101"/>
      <c r="K667" s="24"/>
      <c r="L667" s="102"/>
      <c r="M667" s="207"/>
      <c r="N667" s="237"/>
      <c r="O667" s="123"/>
      <c r="P667" s="207"/>
      <c r="Q667" s="207"/>
      <c r="R667" s="237"/>
      <c r="S667" s="237"/>
      <c r="T667" s="237"/>
      <c r="U667" s="207"/>
      <c r="V667" s="237"/>
      <c r="W667" s="237"/>
      <c r="X667" s="237"/>
      <c r="Y667" s="237"/>
      <c r="Z667" s="139" t="str">
        <f t="shared" si="290"/>
        <v/>
      </c>
      <c r="AA667" s="207"/>
      <c r="AB667" s="297" t="str">
        <f t="shared" si="300"/>
        <v/>
      </c>
      <c r="AC667" s="262"/>
      <c r="AD667" s="139" t="str">
        <f t="shared" si="291"/>
        <v/>
      </c>
      <c r="AE667" s="207"/>
      <c r="AF667" s="297" t="str">
        <f t="shared" si="301"/>
        <v/>
      </c>
      <c r="AG667" s="207"/>
      <c r="AH667" s="139" t="str">
        <f t="shared" si="292"/>
        <v/>
      </c>
      <c r="AI667" s="207"/>
      <c r="AJ667" s="297" t="str">
        <f t="shared" si="302"/>
        <v/>
      </c>
      <c r="AK667" s="262"/>
      <c r="AL667" s="139" t="str">
        <f t="shared" si="293"/>
        <v/>
      </c>
      <c r="AM667" s="207"/>
      <c r="AN667" s="297" t="str">
        <f t="shared" si="303"/>
        <v/>
      </c>
      <c r="AP667" s="139" t="str">
        <f t="shared" si="294"/>
        <v/>
      </c>
      <c r="AQ667" s="207"/>
      <c r="AR667" s="297" t="str">
        <f t="shared" si="304"/>
        <v/>
      </c>
      <c r="AS667" s="207"/>
      <c r="AT667" s="139" t="str">
        <f t="shared" si="295"/>
        <v/>
      </c>
      <c r="AU667" s="207"/>
      <c r="AV667" s="297" t="str">
        <f t="shared" si="305"/>
        <v/>
      </c>
      <c r="AW667" s="207"/>
      <c r="AX667" s="139" t="str">
        <f t="shared" si="296"/>
        <v/>
      </c>
      <c r="AY667" s="207"/>
      <c r="AZ667" s="297" t="str">
        <f t="shared" si="306"/>
        <v/>
      </c>
      <c r="BA667" s="207"/>
      <c r="BB667" s="139" t="str">
        <f t="shared" si="297"/>
        <v/>
      </c>
      <c r="BC667" s="207"/>
      <c r="BD667" s="297" t="str">
        <f t="shared" si="307"/>
        <v/>
      </c>
      <c r="BE667" s="207"/>
      <c r="BF667" s="139" t="str">
        <f t="shared" si="298"/>
        <v/>
      </c>
      <c r="BG667" s="207"/>
      <c r="BH667" s="297" t="str">
        <f t="shared" si="308"/>
        <v/>
      </c>
      <c r="BJ667" s="139" t="str">
        <f t="shared" si="299"/>
        <v/>
      </c>
      <c r="BK667" s="207"/>
      <c r="BL667" s="297" t="str">
        <f t="shared" si="309"/>
        <v/>
      </c>
      <c r="BM667" s="207"/>
    </row>
    <row r="668" spans="1:65" ht="15.75" customHeight="1">
      <c r="B668" s="364">
        <v>272</v>
      </c>
      <c r="C668" s="21" t="s">
        <v>36</v>
      </c>
      <c r="D668" s="101" t="s">
        <v>123</v>
      </c>
      <c r="E668" s="101"/>
      <c r="F668" s="101"/>
      <c r="G668" s="101"/>
      <c r="H668" s="101"/>
      <c r="I668" s="101"/>
      <c r="J668" s="101"/>
      <c r="K668" s="24"/>
      <c r="L668" s="102" t="s">
        <v>29</v>
      </c>
      <c r="M668" s="207"/>
      <c r="N668" s="139">
        <f>VLOOKUP($B668,'[1]09-10-11'!$A$4:$EA$400,MATCH(N$2, '[1]09-10-11'!$A$4:$EA$4, 0))</f>
        <v>54423</v>
      </c>
      <c r="O668" s="123"/>
      <c r="P668" s="139">
        <f>VLOOKUP($B668,'[1]09-10-11'!$A$4:$EA$400,MATCH(P$2, '[1]09-10-11'!$A$4:$EA$4, 0))</f>
        <v>54423</v>
      </c>
      <c r="Q668" s="139"/>
      <c r="R668" s="139">
        <f>VLOOKUP($B668,'[1]09-10-11'!$A$4:$EA$400,MATCH(R$2, '[1]09-10-11'!$A$4:$EA$4, 0))</f>
        <v>0</v>
      </c>
      <c r="S668" s="139"/>
      <c r="T668" s="139" t="e">
        <f>VLOOKUP($B668,'[1]09-10-11'!$A$4:$EA$400,MATCH(T$2, '[1]09-10-11'!$A$4:$EA$4, 0))</f>
        <v>#N/A</v>
      </c>
      <c r="U668" s="139"/>
      <c r="V668" s="139">
        <f>VLOOKUP($B668,'[1]09-10-11'!$A$4:$EA$400,MATCH(V$2, '[1]09-10-11'!$A$4:$EA$4, 0))</f>
        <v>54423</v>
      </c>
      <c r="W668" s="139"/>
      <c r="X668" s="139">
        <f>VLOOKUP($B668,'[1]09-10-11'!$A$4:$EA$400,MATCH(X$2, '[1]09-10-11'!$A$4:$EA$4, 0))</f>
        <v>54423</v>
      </c>
      <c r="Y668" s="53"/>
      <c r="Z668" s="139">
        <f t="shared" si="290"/>
        <v>0</v>
      </c>
      <c r="AA668" s="139"/>
      <c r="AB668" s="297">
        <f t="shared" si="300"/>
        <v>0</v>
      </c>
      <c r="AC668" s="262"/>
      <c r="AD668" s="139">
        <f t="shared" si="291"/>
        <v>0</v>
      </c>
      <c r="AE668" s="139"/>
      <c r="AF668" s="297">
        <f t="shared" si="301"/>
        <v>0</v>
      </c>
      <c r="AG668" s="139"/>
      <c r="AH668" s="139">
        <f t="shared" si="292"/>
        <v>0</v>
      </c>
      <c r="AI668" s="139"/>
      <c r="AJ668" s="297">
        <f t="shared" si="302"/>
        <v>0</v>
      </c>
      <c r="AK668" s="262"/>
      <c r="AL668" s="139">
        <f t="shared" si="293"/>
        <v>54423</v>
      </c>
      <c r="AM668" s="139"/>
      <c r="AN668" s="297" t="str">
        <f t="shared" si="303"/>
        <v>---</v>
      </c>
      <c r="AP668" s="139" t="str">
        <f t="shared" si="294"/>
        <v/>
      </c>
      <c r="AQ668" s="139"/>
      <c r="AR668" s="297" t="e">
        <f t="shared" si="304"/>
        <v>#N/A</v>
      </c>
      <c r="AS668" s="139"/>
      <c r="AT668" s="139" t="str">
        <f t="shared" si="295"/>
        <v/>
      </c>
      <c r="AU668" s="139"/>
      <c r="AV668" s="297" t="e">
        <f t="shared" si="305"/>
        <v>#N/A</v>
      </c>
      <c r="AW668" s="139"/>
      <c r="AX668" s="139">
        <f t="shared" si="296"/>
        <v>0</v>
      </c>
      <c r="AY668" s="139"/>
      <c r="AZ668" s="297">
        <f t="shared" si="306"/>
        <v>0</v>
      </c>
      <c r="BA668" s="139"/>
      <c r="BB668" s="139">
        <f t="shared" si="297"/>
        <v>0</v>
      </c>
      <c r="BC668" s="139"/>
      <c r="BD668" s="297">
        <f t="shared" si="307"/>
        <v>0</v>
      </c>
      <c r="BE668" s="139"/>
      <c r="BF668" s="139">
        <f t="shared" si="298"/>
        <v>54423</v>
      </c>
      <c r="BG668" s="139"/>
      <c r="BH668" s="297" t="str">
        <f t="shared" si="308"/>
        <v>---</v>
      </c>
      <c r="BJ668" s="139" t="str">
        <f t="shared" si="299"/>
        <v/>
      </c>
      <c r="BK668" s="139"/>
      <c r="BL668" s="297" t="e">
        <f t="shared" si="309"/>
        <v>#N/A</v>
      </c>
      <c r="BM668" s="139"/>
    </row>
    <row r="669" spans="1:65" ht="15.75" customHeight="1">
      <c r="B669" s="364"/>
      <c r="C669" s="101"/>
      <c r="D669" s="101"/>
      <c r="E669" s="101"/>
      <c r="F669" s="101"/>
      <c r="G669" s="101"/>
      <c r="H669" s="101"/>
      <c r="I669" s="101"/>
      <c r="J669" s="101"/>
      <c r="K669" s="27"/>
      <c r="L669" s="102"/>
      <c r="M669" s="207"/>
      <c r="N669" s="237"/>
      <c r="O669" s="123"/>
      <c r="P669" s="207"/>
      <c r="Q669" s="207"/>
      <c r="R669" s="237"/>
      <c r="S669" s="237"/>
      <c r="T669" s="237"/>
      <c r="U669" s="207"/>
      <c r="V669" s="237"/>
      <c r="W669" s="237"/>
      <c r="X669" s="237"/>
      <c r="Y669" s="237"/>
      <c r="Z669" s="139" t="str">
        <f t="shared" si="290"/>
        <v/>
      </c>
      <c r="AA669" s="207"/>
      <c r="AB669" s="297" t="str">
        <f t="shared" si="300"/>
        <v/>
      </c>
      <c r="AC669" s="262"/>
      <c r="AD669" s="139" t="str">
        <f t="shared" si="291"/>
        <v/>
      </c>
      <c r="AE669" s="207"/>
      <c r="AF669" s="297" t="str">
        <f t="shared" si="301"/>
        <v/>
      </c>
      <c r="AG669" s="207"/>
      <c r="AH669" s="139" t="str">
        <f t="shared" si="292"/>
        <v/>
      </c>
      <c r="AI669" s="207"/>
      <c r="AJ669" s="297" t="str">
        <f t="shared" si="302"/>
        <v/>
      </c>
      <c r="AK669" s="262"/>
      <c r="AL669" s="139" t="str">
        <f t="shared" si="293"/>
        <v/>
      </c>
      <c r="AM669" s="207"/>
      <c r="AN669" s="297" t="str">
        <f t="shared" si="303"/>
        <v/>
      </c>
      <c r="AP669" s="139" t="str">
        <f t="shared" si="294"/>
        <v/>
      </c>
      <c r="AQ669" s="207"/>
      <c r="AR669" s="297" t="str">
        <f t="shared" si="304"/>
        <v/>
      </c>
      <c r="AS669" s="207"/>
      <c r="AT669" s="139" t="str">
        <f t="shared" si="295"/>
        <v/>
      </c>
      <c r="AU669" s="207"/>
      <c r="AV669" s="297" t="str">
        <f t="shared" si="305"/>
        <v/>
      </c>
      <c r="AW669" s="207"/>
      <c r="AX669" s="139" t="str">
        <f t="shared" si="296"/>
        <v/>
      </c>
      <c r="AY669" s="207"/>
      <c r="AZ669" s="297" t="str">
        <f t="shared" si="306"/>
        <v/>
      </c>
      <c r="BA669" s="207"/>
      <c r="BB669" s="139" t="str">
        <f t="shared" si="297"/>
        <v/>
      </c>
      <c r="BC669" s="207"/>
      <c r="BD669" s="297" t="str">
        <f t="shared" si="307"/>
        <v/>
      </c>
      <c r="BE669" s="207"/>
      <c r="BF669" s="139" t="str">
        <f t="shared" si="298"/>
        <v/>
      </c>
      <c r="BG669" s="207"/>
      <c r="BH669" s="297" t="str">
        <f t="shared" si="308"/>
        <v/>
      </c>
      <c r="BJ669" s="139" t="str">
        <f t="shared" si="299"/>
        <v/>
      </c>
      <c r="BK669" s="207"/>
      <c r="BL669" s="297" t="str">
        <f t="shared" si="309"/>
        <v/>
      </c>
      <c r="BM669" s="207"/>
    </row>
    <row r="670" spans="1:65" ht="15.75" customHeight="1">
      <c r="B670" s="364"/>
      <c r="C670" s="21" t="s">
        <v>37</v>
      </c>
      <c r="D670" s="101" t="s">
        <v>117</v>
      </c>
      <c r="E670" s="101"/>
      <c r="F670" s="101"/>
      <c r="G670" s="101"/>
      <c r="H670" s="101"/>
      <c r="I670" s="101"/>
      <c r="J670" s="101"/>
      <c r="K670" s="24"/>
      <c r="L670" s="102"/>
      <c r="M670" s="207"/>
      <c r="N670" s="237"/>
      <c r="O670" s="123"/>
      <c r="P670" s="207"/>
      <c r="Q670" s="207"/>
      <c r="R670" s="237"/>
      <c r="S670" s="237"/>
      <c r="T670" s="237"/>
      <c r="U670" s="207"/>
      <c r="V670" s="237"/>
      <c r="W670" s="237"/>
      <c r="X670" s="237"/>
      <c r="Y670" s="237"/>
      <c r="Z670" s="139" t="str">
        <f t="shared" si="290"/>
        <v/>
      </c>
      <c r="AA670" s="207"/>
      <c r="AB670" s="297" t="str">
        <f t="shared" si="300"/>
        <v/>
      </c>
      <c r="AC670" s="262"/>
      <c r="AD670" s="139" t="str">
        <f t="shared" si="291"/>
        <v/>
      </c>
      <c r="AE670" s="207"/>
      <c r="AF670" s="297" t="str">
        <f t="shared" si="301"/>
        <v/>
      </c>
      <c r="AG670" s="207"/>
      <c r="AH670" s="139" t="str">
        <f t="shared" si="292"/>
        <v/>
      </c>
      <c r="AI670" s="207"/>
      <c r="AJ670" s="297" t="str">
        <f t="shared" si="302"/>
        <v/>
      </c>
      <c r="AK670" s="262"/>
      <c r="AL670" s="139" t="str">
        <f t="shared" si="293"/>
        <v/>
      </c>
      <c r="AM670" s="207"/>
      <c r="AN670" s="297" t="str">
        <f t="shared" si="303"/>
        <v/>
      </c>
      <c r="AP670" s="139" t="str">
        <f t="shared" si="294"/>
        <v/>
      </c>
      <c r="AQ670" s="207"/>
      <c r="AR670" s="297" t="str">
        <f t="shared" si="304"/>
        <v/>
      </c>
      <c r="AS670" s="207"/>
      <c r="AT670" s="139" t="str">
        <f t="shared" si="295"/>
        <v/>
      </c>
      <c r="AU670" s="207"/>
      <c r="AV670" s="297" t="str">
        <f t="shared" si="305"/>
        <v/>
      </c>
      <c r="AW670" s="207"/>
      <c r="AX670" s="139" t="str">
        <f t="shared" si="296"/>
        <v/>
      </c>
      <c r="AY670" s="207"/>
      <c r="AZ670" s="297" t="str">
        <f t="shared" si="306"/>
        <v/>
      </c>
      <c r="BA670" s="207"/>
      <c r="BB670" s="139" t="str">
        <f t="shared" si="297"/>
        <v/>
      </c>
      <c r="BC670" s="207"/>
      <c r="BD670" s="297" t="str">
        <f t="shared" si="307"/>
        <v/>
      </c>
      <c r="BE670" s="207"/>
      <c r="BF670" s="139" t="str">
        <f t="shared" si="298"/>
        <v/>
      </c>
      <c r="BG670" s="207"/>
      <c r="BH670" s="297" t="str">
        <f t="shared" si="308"/>
        <v/>
      </c>
      <c r="BJ670" s="139" t="str">
        <f t="shared" si="299"/>
        <v/>
      </c>
      <c r="BK670" s="207"/>
      <c r="BL670" s="297" t="str">
        <f t="shared" si="309"/>
        <v/>
      </c>
      <c r="BM670" s="207"/>
    </row>
    <row r="671" spans="1:65" ht="15.75" customHeight="1">
      <c r="B671" s="364">
        <v>273</v>
      </c>
      <c r="C671" s="101"/>
      <c r="D671" s="22" t="s">
        <v>38</v>
      </c>
      <c r="E671" s="101" t="s">
        <v>110</v>
      </c>
      <c r="F671" s="101"/>
      <c r="G671" s="101"/>
      <c r="H671" s="101"/>
      <c r="I671" s="101"/>
      <c r="J671" s="101"/>
      <c r="K671" s="24"/>
      <c r="L671" s="102" t="s">
        <v>29</v>
      </c>
      <c r="M671" s="207"/>
      <c r="N671" s="139">
        <f>VLOOKUP($B671,'[1]09-10-11'!$A$4:$EA$400,MATCH(N$2, '[1]09-10-11'!$A$4:$EA$4, 0))</f>
        <v>129000</v>
      </c>
      <c r="O671" s="123"/>
      <c r="P671" s="139">
        <f>VLOOKUP($B671,'[1]09-10-11'!$A$4:$EA$400,MATCH(P$2, '[1]09-10-11'!$A$4:$EA$4, 0))</f>
        <v>149616</v>
      </c>
      <c r="Q671" s="139"/>
      <c r="R671" s="139">
        <v>129000</v>
      </c>
      <c r="S671" s="139"/>
      <c r="T671" s="139">
        <v>129000</v>
      </c>
      <c r="U671" s="139"/>
      <c r="V671" s="139">
        <f>VLOOKUP($B671,'[1]09-10-11'!$A$4:$EA$400,MATCH(V$2, '[1]09-10-11'!$A$4:$EA$4, 0))</f>
        <v>149000</v>
      </c>
      <c r="W671" s="139"/>
      <c r="X671" s="139">
        <f>VLOOKUP($B671,'[1]09-10-11'!$A$4:$EA$400,MATCH(X$2, '[1]09-10-11'!$A$4:$EA$4, 0))</f>
        <v>149616</v>
      </c>
      <c r="Y671" s="53"/>
      <c r="Z671" s="139">
        <f t="shared" si="290"/>
        <v>616</v>
      </c>
      <c r="AA671" s="139"/>
      <c r="AB671" s="297">
        <f t="shared" si="300"/>
        <v>4.1342281879195308E-3</v>
      </c>
      <c r="AC671" s="262"/>
      <c r="AD671" s="139">
        <f t="shared" si="291"/>
        <v>0</v>
      </c>
      <c r="AE671" s="139"/>
      <c r="AF671" s="297">
        <f t="shared" si="301"/>
        <v>0</v>
      </c>
      <c r="AG671" s="139"/>
      <c r="AH671" s="139">
        <f t="shared" si="292"/>
        <v>20616</v>
      </c>
      <c r="AI671" s="139"/>
      <c r="AJ671" s="297">
        <f t="shared" si="302"/>
        <v>0.15981395348837202</v>
      </c>
      <c r="AK671" s="262"/>
      <c r="AL671" s="139">
        <f t="shared" si="293"/>
        <v>20616</v>
      </c>
      <c r="AM671" s="139"/>
      <c r="AN671" s="297">
        <f t="shared" si="303"/>
        <v>0.15981395348837202</v>
      </c>
      <c r="AP671" s="139">
        <f t="shared" si="294"/>
        <v>20616</v>
      </c>
      <c r="AQ671" s="139"/>
      <c r="AR671" s="297">
        <f t="shared" si="304"/>
        <v>0.15981395348837202</v>
      </c>
      <c r="AS671" s="139"/>
      <c r="AT671" s="139">
        <f t="shared" si="295"/>
        <v>0</v>
      </c>
      <c r="AU671" s="139"/>
      <c r="AV671" s="297">
        <f t="shared" si="305"/>
        <v>0</v>
      </c>
      <c r="AW671" s="139"/>
      <c r="AX671" s="139">
        <f t="shared" si="296"/>
        <v>20000</v>
      </c>
      <c r="AY671" s="139"/>
      <c r="AZ671" s="297">
        <f t="shared" si="306"/>
        <v>0.15503875968992253</v>
      </c>
      <c r="BA671" s="139"/>
      <c r="BB671" s="139">
        <f t="shared" si="297"/>
        <v>-616</v>
      </c>
      <c r="BC671" s="139"/>
      <c r="BD671" s="297">
        <f t="shared" si="307"/>
        <v>-4.1172067158592451E-3</v>
      </c>
      <c r="BE671" s="139"/>
      <c r="BF671" s="139">
        <f t="shared" si="298"/>
        <v>20000</v>
      </c>
      <c r="BG671" s="139"/>
      <c r="BH671" s="297">
        <f t="shared" si="308"/>
        <v>0.15503875968992253</v>
      </c>
      <c r="BJ671" s="139">
        <f t="shared" si="299"/>
        <v>20000</v>
      </c>
      <c r="BK671" s="139"/>
      <c r="BL671" s="297">
        <f t="shared" si="309"/>
        <v>0.15503875968992253</v>
      </c>
      <c r="BM671" s="139"/>
    </row>
    <row r="672" spans="1:65" ht="15.75" customHeight="1">
      <c r="B672" s="364">
        <v>274</v>
      </c>
      <c r="C672" s="23"/>
      <c r="D672" s="22" t="s">
        <v>13</v>
      </c>
      <c r="E672" s="101" t="s">
        <v>111</v>
      </c>
      <c r="F672" s="101"/>
      <c r="G672" s="101"/>
      <c r="H672" s="101"/>
      <c r="I672" s="101"/>
      <c r="J672" s="101"/>
      <c r="K672" s="24"/>
      <c r="L672" s="102" t="s">
        <v>29</v>
      </c>
      <c r="M672" s="207"/>
      <c r="N672" s="141">
        <f>VLOOKUP($B672,'[1]09-10-11'!$A$4:$EA$400,MATCH(N$2, '[1]09-10-11'!$A$4:$EA$4, 0))</f>
        <v>8235</v>
      </c>
      <c r="O672" s="240"/>
      <c r="P672" s="141">
        <f>VLOOKUP($B672,'[1]09-10-11'!$A$4:$EA$400,MATCH(P$2, '[1]09-10-11'!$A$4:$EA$4, 0))</f>
        <v>7827</v>
      </c>
      <c r="Q672" s="141"/>
      <c r="R672" s="141">
        <f>VLOOKUP($B672,'[1]09-10-11'!$A$4:$EA$400,MATCH(R$2, '[1]09-10-11'!$A$4:$EA$4, 0))</f>
        <v>8235</v>
      </c>
      <c r="S672" s="141"/>
      <c r="T672" s="141" t="e">
        <f>VLOOKUP($B672,'[1]09-10-11'!$A$4:$EA$400,MATCH(T$2, '[1]09-10-11'!$A$4:$EA$4, 0))</f>
        <v>#N/A</v>
      </c>
      <c r="U672" s="141"/>
      <c r="V672" s="141">
        <f>VLOOKUP($B672,'[1]09-10-11'!$A$4:$EA$400,MATCH(V$2, '[1]09-10-11'!$A$4:$EA$4, 0))</f>
        <v>8235</v>
      </c>
      <c r="W672" s="141"/>
      <c r="X672" s="141">
        <f>VLOOKUP($B672,'[1]09-10-11'!$A$4:$EA$400,MATCH(X$2, '[1]09-10-11'!$A$4:$EA$4, 0))</f>
        <v>7745</v>
      </c>
      <c r="Y672" s="53"/>
      <c r="Z672" s="141">
        <f t="shared" si="290"/>
        <v>-490</v>
      </c>
      <c r="AA672" s="141"/>
      <c r="AB672" s="298">
        <f t="shared" si="300"/>
        <v>-5.9502125075895584E-2</v>
      </c>
      <c r="AC672" s="256"/>
      <c r="AD672" s="141">
        <f t="shared" si="291"/>
        <v>-82</v>
      </c>
      <c r="AE672" s="141"/>
      <c r="AF672" s="298">
        <f t="shared" si="301"/>
        <v>-1.0476555512967889E-2</v>
      </c>
      <c r="AG672" s="53"/>
      <c r="AH672" s="141">
        <f t="shared" si="292"/>
        <v>-490</v>
      </c>
      <c r="AI672" s="141"/>
      <c r="AJ672" s="298">
        <f t="shared" si="302"/>
        <v>-5.9502125075895584E-2</v>
      </c>
      <c r="AK672" s="256"/>
      <c r="AL672" s="141">
        <f t="shared" si="293"/>
        <v>-490</v>
      </c>
      <c r="AM672" s="141"/>
      <c r="AN672" s="298">
        <f t="shared" si="303"/>
        <v>-5.9502125075895584E-2</v>
      </c>
      <c r="AP672" s="141" t="str">
        <f t="shared" si="294"/>
        <v/>
      </c>
      <c r="AQ672" s="141"/>
      <c r="AR672" s="298" t="e">
        <f t="shared" si="304"/>
        <v>#N/A</v>
      </c>
      <c r="AS672" s="53"/>
      <c r="AT672" s="141" t="str">
        <f t="shared" si="295"/>
        <v/>
      </c>
      <c r="AU672" s="141"/>
      <c r="AV672" s="298" t="e">
        <f t="shared" si="305"/>
        <v>#N/A</v>
      </c>
      <c r="AW672" s="53"/>
      <c r="AX672" s="141">
        <f t="shared" si="296"/>
        <v>0</v>
      </c>
      <c r="AY672" s="141"/>
      <c r="AZ672" s="298">
        <f t="shared" si="306"/>
        <v>0</v>
      </c>
      <c r="BA672" s="53"/>
      <c r="BB672" s="141">
        <f t="shared" si="297"/>
        <v>408</v>
      </c>
      <c r="BC672" s="141"/>
      <c r="BD672" s="298">
        <f t="shared" si="307"/>
        <v>5.2127251820620835E-2</v>
      </c>
      <c r="BE672" s="53"/>
      <c r="BF672" s="141">
        <f t="shared" si="298"/>
        <v>0</v>
      </c>
      <c r="BG672" s="141"/>
      <c r="BH672" s="298">
        <f t="shared" si="308"/>
        <v>0</v>
      </c>
      <c r="BJ672" s="141" t="str">
        <f t="shared" si="299"/>
        <v/>
      </c>
      <c r="BK672" s="141"/>
      <c r="BL672" s="298" t="e">
        <f t="shared" si="309"/>
        <v>#N/A</v>
      </c>
      <c r="BM672" s="53"/>
    </row>
    <row r="673" spans="1:65" ht="15.75" customHeight="1">
      <c r="B673" s="364"/>
      <c r="C673" s="23"/>
      <c r="D673" s="101"/>
      <c r="E673" s="101"/>
      <c r="F673" s="101"/>
      <c r="G673" s="101"/>
      <c r="H673" s="101"/>
      <c r="I673" s="101"/>
      <c r="J673" s="101"/>
      <c r="K673" s="24"/>
      <c r="L673" s="102"/>
      <c r="M673" s="207"/>
      <c r="N673" s="237"/>
      <c r="O673" s="123"/>
      <c r="P673" s="207"/>
      <c r="Q673" s="207"/>
      <c r="R673" s="237"/>
      <c r="S673" s="237"/>
      <c r="T673" s="237"/>
      <c r="U673" s="207"/>
      <c r="V673" s="237"/>
      <c r="W673" s="237"/>
      <c r="X673" s="237"/>
      <c r="Y673" s="237"/>
      <c r="Z673" s="139" t="str">
        <f t="shared" si="290"/>
        <v/>
      </c>
      <c r="AA673" s="207"/>
      <c r="AB673" s="297" t="str">
        <f t="shared" si="300"/>
        <v/>
      </c>
      <c r="AC673" s="262"/>
      <c r="AD673" s="139" t="str">
        <f t="shared" si="291"/>
        <v/>
      </c>
      <c r="AE673" s="207"/>
      <c r="AF673" s="297" t="str">
        <f t="shared" si="301"/>
        <v/>
      </c>
      <c r="AG673" s="207"/>
      <c r="AH673" s="139" t="str">
        <f t="shared" si="292"/>
        <v/>
      </c>
      <c r="AI673" s="207"/>
      <c r="AJ673" s="297" t="str">
        <f t="shared" si="302"/>
        <v/>
      </c>
      <c r="AK673" s="262"/>
      <c r="AL673" s="139" t="str">
        <f t="shared" si="293"/>
        <v/>
      </c>
      <c r="AM673" s="207"/>
      <c r="AN673" s="297" t="str">
        <f t="shared" si="303"/>
        <v/>
      </c>
      <c r="AP673" s="139" t="str">
        <f t="shared" si="294"/>
        <v/>
      </c>
      <c r="AQ673" s="207"/>
      <c r="AR673" s="297" t="str">
        <f t="shared" si="304"/>
        <v/>
      </c>
      <c r="AS673" s="207"/>
      <c r="AT673" s="139" t="str">
        <f t="shared" si="295"/>
        <v/>
      </c>
      <c r="AU673" s="207"/>
      <c r="AV673" s="297" t="str">
        <f t="shared" si="305"/>
        <v/>
      </c>
      <c r="AW673" s="207"/>
      <c r="AX673" s="139" t="str">
        <f t="shared" si="296"/>
        <v/>
      </c>
      <c r="AY673" s="207"/>
      <c r="AZ673" s="297" t="str">
        <f t="shared" si="306"/>
        <v/>
      </c>
      <c r="BA673" s="207"/>
      <c r="BB673" s="139" t="str">
        <f t="shared" si="297"/>
        <v/>
      </c>
      <c r="BC673" s="207"/>
      <c r="BD673" s="297" t="str">
        <f t="shared" si="307"/>
        <v/>
      </c>
      <c r="BE673" s="207"/>
      <c r="BF673" s="139" t="str">
        <f t="shared" si="298"/>
        <v/>
      </c>
      <c r="BG673" s="207"/>
      <c r="BH673" s="297" t="str">
        <f t="shared" si="308"/>
        <v/>
      </c>
      <c r="BJ673" s="139" t="str">
        <f t="shared" si="299"/>
        <v/>
      </c>
      <c r="BK673" s="207"/>
      <c r="BL673" s="297" t="str">
        <f t="shared" si="309"/>
        <v/>
      </c>
      <c r="BM673" s="207"/>
    </row>
    <row r="674" spans="1:65" ht="15.75" customHeight="1">
      <c r="B674" s="364"/>
      <c r="C674" s="23"/>
      <c r="D674" s="101"/>
      <c r="E674" s="101"/>
      <c r="F674" s="101"/>
      <c r="G674" s="101"/>
      <c r="H674" s="101"/>
      <c r="I674" s="101" t="s">
        <v>39</v>
      </c>
      <c r="J674" s="101"/>
      <c r="K674" s="24"/>
      <c r="L674" s="102"/>
      <c r="M674" s="207"/>
      <c r="N674" s="139">
        <f>SUM(N670:N673)</f>
        <v>137235</v>
      </c>
      <c r="O674" s="123"/>
      <c r="P674" s="139">
        <f>SUM(P670:P673)</f>
        <v>157443</v>
      </c>
      <c r="Q674" s="139"/>
      <c r="R674" s="139">
        <f>SUM(R670:R673)</f>
        <v>137235</v>
      </c>
      <c r="S674" s="139"/>
      <c r="T674" s="139" t="e">
        <f>SUM(T670:T673)</f>
        <v>#N/A</v>
      </c>
      <c r="U674" s="139"/>
      <c r="V674" s="139">
        <f>SUM(V670:V673)</f>
        <v>157235</v>
      </c>
      <c r="W674" s="139"/>
      <c r="X674" s="139">
        <f>SUM(X670:X673)</f>
        <v>157361</v>
      </c>
      <c r="Y674" s="53"/>
      <c r="Z674" s="139">
        <f t="shared" si="290"/>
        <v>126</v>
      </c>
      <c r="AA674" s="139"/>
      <c r="AB674" s="297">
        <f t="shared" si="300"/>
        <v>8.0134830031486359E-4</v>
      </c>
      <c r="AC674" s="262"/>
      <c r="AD674" s="139">
        <f t="shared" si="291"/>
        <v>-82</v>
      </c>
      <c r="AE674" s="139"/>
      <c r="AF674" s="297">
        <f t="shared" si="301"/>
        <v>-5.2082340910675207E-4</v>
      </c>
      <c r="AG674" s="139"/>
      <c r="AH674" s="139">
        <f t="shared" si="292"/>
        <v>20126</v>
      </c>
      <c r="AI674" s="139"/>
      <c r="AJ674" s="297">
        <f t="shared" si="302"/>
        <v>0.14665355047910511</v>
      </c>
      <c r="AK674" s="262"/>
      <c r="AL674" s="139">
        <f t="shared" si="293"/>
        <v>20126</v>
      </c>
      <c r="AM674" s="139"/>
      <c r="AN674" s="297">
        <f t="shared" si="303"/>
        <v>0.14665355047910511</v>
      </c>
      <c r="AP674" s="139" t="str">
        <f t="shared" si="294"/>
        <v/>
      </c>
      <c r="AQ674" s="139"/>
      <c r="AR674" s="297" t="e">
        <f t="shared" si="304"/>
        <v>#N/A</v>
      </c>
      <c r="AS674" s="139"/>
      <c r="AT674" s="139" t="str">
        <f t="shared" si="295"/>
        <v/>
      </c>
      <c r="AU674" s="139"/>
      <c r="AV674" s="297" t="e">
        <f t="shared" si="305"/>
        <v>#N/A</v>
      </c>
      <c r="AW674" s="139"/>
      <c r="AX674" s="139">
        <f t="shared" si="296"/>
        <v>20000</v>
      </c>
      <c r="AY674" s="139"/>
      <c r="AZ674" s="297">
        <f t="shared" si="306"/>
        <v>0.14573541734980133</v>
      </c>
      <c r="BA674" s="139"/>
      <c r="BB674" s="139">
        <f t="shared" si="297"/>
        <v>-208</v>
      </c>
      <c r="BC674" s="139"/>
      <c r="BD674" s="297">
        <f t="shared" si="307"/>
        <v>-1.3211130377343006E-3</v>
      </c>
      <c r="BE674" s="139"/>
      <c r="BF674" s="139">
        <f t="shared" si="298"/>
        <v>20000</v>
      </c>
      <c r="BG674" s="139"/>
      <c r="BH674" s="297">
        <f t="shared" si="308"/>
        <v>0.14573541734980133</v>
      </c>
      <c r="BJ674" s="139" t="str">
        <f t="shared" si="299"/>
        <v/>
      </c>
      <c r="BK674" s="139"/>
      <c r="BL674" s="297" t="e">
        <f t="shared" si="309"/>
        <v>#N/A</v>
      </c>
      <c r="BM674" s="139"/>
    </row>
    <row r="675" spans="1:65" ht="15.75" customHeight="1">
      <c r="B675" s="364"/>
      <c r="C675" s="23"/>
      <c r="D675" s="101"/>
      <c r="E675" s="101"/>
      <c r="F675" s="101"/>
      <c r="G675" s="101"/>
      <c r="H675" s="101"/>
      <c r="I675" s="101"/>
      <c r="J675" s="101"/>
      <c r="K675" s="24"/>
      <c r="L675" s="102"/>
      <c r="M675" s="207"/>
      <c r="N675" s="237"/>
      <c r="O675" s="123"/>
      <c r="P675" s="207"/>
      <c r="Q675" s="207"/>
      <c r="R675" s="237"/>
      <c r="S675" s="237"/>
      <c r="T675" s="237"/>
      <c r="U675" s="207"/>
      <c r="V675" s="237"/>
      <c r="W675" s="237"/>
      <c r="X675" s="237"/>
      <c r="Y675" s="237"/>
      <c r="Z675" s="139" t="str">
        <f t="shared" si="290"/>
        <v/>
      </c>
      <c r="AA675" s="207"/>
      <c r="AB675" s="297" t="str">
        <f t="shared" si="300"/>
        <v/>
      </c>
      <c r="AC675" s="262"/>
      <c r="AD675" s="139" t="str">
        <f t="shared" si="291"/>
        <v/>
      </c>
      <c r="AE675" s="207"/>
      <c r="AF675" s="297" t="str">
        <f t="shared" si="301"/>
        <v/>
      </c>
      <c r="AG675" s="207"/>
      <c r="AH675" s="139" t="str">
        <f t="shared" si="292"/>
        <v/>
      </c>
      <c r="AI675" s="207"/>
      <c r="AJ675" s="297" t="str">
        <f t="shared" si="302"/>
        <v/>
      </c>
      <c r="AK675" s="262"/>
      <c r="AL675" s="139" t="str">
        <f t="shared" si="293"/>
        <v/>
      </c>
      <c r="AM675" s="207"/>
      <c r="AN675" s="297" t="str">
        <f t="shared" si="303"/>
        <v/>
      </c>
      <c r="AP675" s="139" t="str">
        <f t="shared" si="294"/>
        <v/>
      </c>
      <c r="AQ675" s="207"/>
      <c r="AR675" s="297" t="str">
        <f t="shared" si="304"/>
        <v/>
      </c>
      <c r="AS675" s="207"/>
      <c r="AT675" s="139" t="str">
        <f t="shared" si="295"/>
        <v/>
      </c>
      <c r="AU675" s="207"/>
      <c r="AV675" s="297" t="str">
        <f t="shared" si="305"/>
        <v/>
      </c>
      <c r="AW675" s="207"/>
      <c r="AX675" s="139" t="str">
        <f t="shared" si="296"/>
        <v/>
      </c>
      <c r="AY675" s="207"/>
      <c r="AZ675" s="297" t="str">
        <f t="shared" si="306"/>
        <v/>
      </c>
      <c r="BA675" s="207"/>
      <c r="BB675" s="139" t="str">
        <f t="shared" si="297"/>
        <v/>
      </c>
      <c r="BC675" s="207"/>
      <c r="BD675" s="297" t="str">
        <f t="shared" si="307"/>
        <v/>
      </c>
      <c r="BE675" s="207"/>
      <c r="BF675" s="139" t="str">
        <f t="shared" si="298"/>
        <v/>
      </c>
      <c r="BG675" s="207"/>
      <c r="BH675" s="297" t="str">
        <f t="shared" si="308"/>
        <v/>
      </c>
      <c r="BJ675" s="139" t="str">
        <f t="shared" si="299"/>
        <v/>
      </c>
      <c r="BK675" s="207"/>
      <c r="BL675" s="297" t="str">
        <f t="shared" si="309"/>
        <v/>
      </c>
      <c r="BM675" s="207"/>
    </row>
    <row r="676" spans="1:65" ht="15.75" customHeight="1">
      <c r="B676" s="364">
        <v>275</v>
      </c>
      <c r="C676" s="21" t="s">
        <v>18</v>
      </c>
      <c r="D676" s="101" t="s">
        <v>134</v>
      </c>
      <c r="E676" s="101"/>
      <c r="F676" s="101"/>
      <c r="G676" s="101"/>
      <c r="H676" s="101"/>
      <c r="I676" s="101"/>
      <c r="J676" s="101"/>
      <c r="K676" s="24"/>
      <c r="L676" s="102" t="s">
        <v>29</v>
      </c>
      <c r="M676" s="207"/>
      <c r="N676" s="139">
        <f>VLOOKUP($B676,'[1]09-10-11'!$A$4:$EA$400,MATCH(N$2, '[1]09-10-11'!$A$4:$EA$4, 0))</f>
        <v>54000</v>
      </c>
      <c r="O676" s="123"/>
      <c r="P676" s="139">
        <f>VLOOKUP($B676,'[1]09-10-11'!$A$4:$EA$400,MATCH(P$2, '[1]09-10-11'!$A$4:$EA$4, 0))</f>
        <v>54000</v>
      </c>
      <c r="Q676" s="139"/>
      <c r="R676" s="139">
        <f>VLOOKUP($B676,'[1]09-10-11'!$A$4:$EA$400,MATCH(R$2, '[1]09-10-11'!$A$4:$EA$4, 0))</f>
        <v>35978</v>
      </c>
      <c r="S676" s="139"/>
      <c r="T676" s="139" t="e">
        <f>VLOOKUP($B676,'[1]09-10-11'!$A$4:$EA$400,MATCH(T$2, '[1]09-10-11'!$A$4:$EA$4, 0))</f>
        <v>#N/A</v>
      </c>
      <c r="U676" s="139"/>
      <c r="V676" s="139">
        <f>VLOOKUP($B676,'[1]09-10-11'!$A$4:$EA$400,MATCH(V$2, '[1]09-10-11'!$A$4:$EA$4, 0))</f>
        <v>54000</v>
      </c>
      <c r="W676" s="139"/>
      <c r="X676" s="139">
        <f>VLOOKUP($B676,'[1]09-10-11'!$A$4:$EA$400,MATCH(X$2, '[1]09-10-11'!$A$4:$EA$4, 0))</f>
        <v>54000</v>
      </c>
      <c r="Y676" s="53"/>
      <c r="Z676" s="139">
        <f t="shared" si="290"/>
        <v>0</v>
      </c>
      <c r="AA676" s="139"/>
      <c r="AB676" s="297">
        <f t="shared" si="300"/>
        <v>0</v>
      </c>
      <c r="AC676" s="262"/>
      <c r="AD676" s="139">
        <f t="shared" si="291"/>
        <v>0</v>
      </c>
      <c r="AE676" s="139"/>
      <c r="AF676" s="297">
        <f t="shared" si="301"/>
        <v>0</v>
      </c>
      <c r="AG676" s="139"/>
      <c r="AH676" s="139">
        <f t="shared" si="292"/>
        <v>0</v>
      </c>
      <c r="AI676" s="139"/>
      <c r="AJ676" s="297">
        <f t="shared" si="302"/>
        <v>0</v>
      </c>
      <c r="AK676" s="262"/>
      <c r="AL676" s="139">
        <f t="shared" si="293"/>
        <v>18022</v>
      </c>
      <c r="AM676" s="139"/>
      <c r="AN676" s="297">
        <f t="shared" si="303"/>
        <v>0.50091722719439669</v>
      </c>
      <c r="AP676" s="139" t="str">
        <f t="shared" si="294"/>
        <v/>
      </c>
      <c r="AQ676" s="139"/>
      <c r="AR676" s="297" t="e">
        <f t="shared" si="304"/>
        <v>#N/A</v>
      </c>
      <c r="AS676" s="139"/>
      <c r="AT676" s="139" t="str">
        <f t="shared" si="295"/>
        <v/>
      </c>
      <c r="AU676" s="139"/>
      <c r="AV676" s="297" t="e">
        <f t="shared" si="305"/>
        <v>#N/A</v>
      </c>
      <c r="AW676" s="139"/>
      <c r="AX676" s="139">
        <f t="shared" si="296"/>
        <v>0</v>
      </c>
      <c r="AY676" s="139"/>
      <c r="AZ676" s="297">
        <f t="shared" si="306"/>
        <v>0</v>
      </c>
      <c r="BA676" s="139"/>
      <c r="BB676" s="139">
        <f t="shared" si="297"/>
        <v>0</v>
      </c>
      <c r="BC676" s="139"/>
      <c r="BD676" s="297">
        <f t="shared" si="307"/>
        <v>0</v>
      </c>
      <c r="BE676" s="139"/>
      <c r="BF676" s="139">
        <f t="shared" si="298"/>
        <v>18022</v>
      </c>
      <c r="BG676" s="139"/>
      <c r="BH676" s="297">
        <f t="shared" si="308"/>
        <v>0.50091722719439669</v>
      </c>
      <c r="BJ676" s="139" t="str">
        <f t="shared" si="299"/>
        <v/>
      </c>
      <c r="BK676" s="139"/>
      <c r="BL676" s="297" t="e">
        <f t="shared" si="309"/>
        <v>#N/A</v>
      </c>
      <c r="BM676" s="139"/>
    </row>
    <row r="677" spans="1:65" ht="15.75" customHeight="1">
      <c r="B677" s="364">
        <v>276</v>
      </c>
      <c r="C677" s="21" t="s">
        <v>19</v>
      </c>
      <c r="D677" s="101" t="s">
        <v>302</v>
      </c>
      <c r="E677" s="101"/>
      <c r="F677" s="101"/>
      <c r="G677" s="101"/>
      <c r="H677" s="101"/>
      <c r="I677" s="101"/>
      <c r="J677" s="101"/>
      <c r="K677" s="24"/>
      <c r="L677" s="26" t="s">
        <v>29</v>
      </c>
      <c r="M677" s="207"/>
      <c r="N677" s="139">
        <f>VLOOKUP($B677,'[1]09-10-11'!$A$4:$EA$400,MATCH(N$2, '[1]09-10-11'!$A$4:$EA$4, 0))</f>
        <v>34539</v>
      </c>
      <c r="O677" s="123"/>
      <c r="P677" s="139">
        <f>VLOOKUP($B677,'[1]09-10-11'!$A$4:$EA$400,MATCH(P$2, '[1]09-10-11'!$A$4:$EA$4, 0))</f>
        <v>70000</v>
      </c>
      <c r="Q677" s="139"/>
      <c r="R677" s="139">
        <f>VLOOKUP($B677,'[1]09-10-11'!$A$4:$EA$400,MATCH(R$2, '[1]09-10-11'!$A$4:$EA$4, 0))</f>
        <v>34539</v>
      </c>
      <c r="S677" s="139"/>
      <c r="T677" s="139" t="e">
        <f>VLOOKUP($B677,'[1]09-10-11'!$A$4:$EA$400,MATCH(T$2, '[1]09-10-11'!$A$4:$EA$4, 0))</f>
        <v>#N/A</v>
      </c>
      <c r="U677" s="139"/>
      <c r="V677" s="139">
        <f>VLOOKUP($B677,'[1]09-10-11'!$A$4:$EA$400,MATCH(V$2, '[1]09-10-11'!$A$4:$EA$4, 0))</f>
        <v>34539</v>
      </c>
      <c r="W677" s="139"/>
      <c r="X677" s="139">
        <f>VLOOKUP($B677,'[1]09-10-11'!$A$4:$EA$400,MATCH(X$2, '[1]09-10-11'!$A$4:$EA$4, 0))</f>
        <v>125000</v>
      </c>
      <c r="Y677" s="53"/>
      <c r="Z677" s="139">
        <f t="shared" si="290"/>
        <v>90461</v>
      </c>
      <c r="AA677" s="139"/>
      <c r="AB677" s="297">
        <f t="shared" si="300"/>
        <v>2.619097252381366</v>
      </c>
      <c r="AC677" s="262"/>
      <c r="AD677" s="139">
        <f t="shared" si="291"/>
        <v>55000</v>
      </c>
      <c r="AE677" s="139"/>
      <c r="AF677" s="297">
        <f t="shared" si="301"/>
        <v>0.78571428571428581</v>
      </c>
      <c r="AG677" s="139"/>
      <c r="AH677" s="139">
        <f t="shared" si="292"/>
        <v>90461</v>
      </c>
      <c r="AI677" s="139"/>
      <c r="AJ677" s="297">
        <f t="shared" si="302"/>
        <v>2.619097252381366</v>
      </c>
      <c r="AK677" s="262"/>
      <c r="AL677" s="139">
        <f t="shared" si="293"/>
        <v>90461</v>
      </c>
      <c r="AM677" s="139"/>
      <c r="AN677" s="297">
        <f t="shared" si="303"/>
        <v>2.619097252381366</v>
      </c>
      <c r="AP677" s="139" t="str">
        <f t="shared" si="294"/>
        <v/>
      </c>
      <c r="AQ677" s="139"/>
      <c r="AR677" s="297" t="e">
        <f t="shared" si="304"/>
        <v>#N/A</v>
      </c>
      <c r="AS677" s="139"/>
      <c r="AT677" s="139" t="str">
        <f t="shared" si="295"/>
        <v/>
      </c>
      <c r="AU677" s="139"/>
      <c r="AV677" s="297" t="e">
        <f t="shared" si="305"/>
        <v>#N/A</v>
      </c>
      <c r="AW677" s="139"/>
      <c r="AX677" s="139">
        <f t="shared" si="296"/>
        <v>0</v>
      </c>
      <c r="AY677" s="139"/>
      <c r="AZ677" s="297">
        <f t="shared" si="306"/>
        <v>0</v>
      </c>
      <c r="BA677" s="139"/>
      <c r="BB677" s="139">
        <f t="shared" si="297"/>
        <v>-35461</v>
      </c>
      <c r="BC677" s="139"/>
      <c r="BD677" s="297">
        <f t="shared" si="307"/>
        <v>-0.50658571428571431</v>
      </c>
      <c r="BE677" s="139"/>
      <c r="BF677" s="139">
        <f t="shared" si="298"/>
        <v>0</v>
      </c>
      <c r="BG677" s="139"/>
      <c r="BH677" s="297">
        <f t="shared" si="308"/>
        <v>0</v>
      </c>
      <c r="BJ677" s="139" t="str">
        <f t="shared" si="299"/>
        <v/>
      </c>
      <c r="BK677" s="139"/>
      <c r="BL677" s="297" t="e">
        <f t="shared" si="309"/>
        <v>#N/A</v>
      </c>
      <c r="BM677" s="139"/>
    </row>
    <row r="678" spans="1:65" ht="15.75" customHeight="1">
      <c r="B678" s="364">
        <v>277</v>
      </c>
      <c r="C678" s="21" t="s">
        <v>20</v>
      </c>
      <c r="D678" s="101" t="s">
        <v>131</v>
      </c>
      <c r="E678" s="101"/>
      <c r="F678" s="101"/>
      <c r="G678" s="101"/>
      <c r="H678" s="101"/>
      <c r="I678" s="101"/>
      <c r="J678" s="101"/>
      <c r="K678" s="24"/>
      <c r="L678" s="26" t="s">
        <v>29</v>
      </c>
      <c r="M678" s="207"/>
      <c r="N678" s="141">
        <f>VLOOKUP($B678,'[1]09-10-11'!$A$4:$EA$400,MATCH(N$2, '[1]09-10-11'!$A$4:$EA$4, 0))</f>
        <v>10818</v>
      </c>
      <c r="O678" s="123"/>
      <c r="P678" s="141">
        <f>VLOOKUP($B678,'[1]09-10-11'!$A$4:$EA$400,MATCH(P$2, '[1]09-10-11'!$A$4:$EA$4, 0))</f>
        <v>13000</v>
      </c>
      <c r="Q678" s="141"/>
      <c r="R678" s="141">
        <f>VLOOKUP($B678,'[1]09-10-11'!$A$4:$EA$400,MATCH(R$2, '[1]09-10-11'!$A$4:$EA$4, 0))</f>
        <v>6000</v>
      </c>
      <c r="S678" s="141"/>
      <c r="T678" s="141" t="e">
        <f>VLOOKUP($B678,'[1]09-10-11'!$A$4:$EA$400,MATCH(T$2, '[1]09-10-11'!$A$4:$EA$4, 0))</f>
        <v>#N/A</v>
      </c>
      <c r="U678" s="141"/>
      <c r="V678" s="141">
        <f>VLOOKUP($B678,'[1]09-10-11'!$A$4:$EA$400,MATCH(V$2, '[1]09-10-11'!$A$4:$EA$4, 0))</f>
        <v>10818</v>
      </c>
      <c r="W678" s="141"/>
      <c r="X678" s="141">
        <f>VLOOKUP($B678,'[1]09-10-11'!$A$4:$EA$400,MATCH(X$2, '[1]09-10-11'!$A$4:$EA$4, 0))</f>
        <v>13000</v>
      </c>
      <c r="Y678" s="53"/>
      <c r="Z678" s="141">
        <f t="shared" si="290"/>
        <v>2182</v>
      </c>
      <c r="AA678" s="141"/>
      <c r="AB678" s="298">
        <f t="shared" si="300"/>
        <v>0.20170086892216665</v>
      </c>
      <c r="AC678" s="256"/>
      <c r="AD678" s="141">
        <f t="shared" si="291"/>
        <v>0</v>
      </c>
      <c r="AE678" s="141"/>
      <c r="AF678" s="298">
        <f t="shared" si="301"/>
        <v>0</v>
      </c>
      <c r="AG678" s="53"/>
      <c r="AH678" s="141">
        <f t="shared" si="292"/>
        <v>2182</v>
      </c>
      <c r="AI678" s="141"/>
      <c r="AJ678" s="298">
        <f t="shared" si="302"/>
        <v>0.20170086892216665</v>
      </c>
      <c r="AK678" s="256"/>
      <c r="AL678" s="141">
        <f t="shared" si="293"/>
        <v>7000</v>
      </c>
      <c r="AM678" s="141"/>
      <c r="AN678" s="298">
        <f t="shared" si="303"/>
        <v>1.1666666666666665</v>
      </c>
      <c r="AP678" s="141" t="str">
        <f t="shared" si="294"/>
        <v/>
      </c>
      <c r="AQ678" s="141"/>
      <c r="AR678" s="298" t="e">
        <f t="shared" si="304"/>
        <v>#N/A</v>
      </c>
      <c r="AS678" s="53"/>
      <c r="AT678" s="141" t="str">
        <f t="shared" si="295"/>
        <v/>
      </c>
      <c r="AU678" s="141"/>
      <c r="AV678" s="298" t="e">
        <f t="shared" si="305"/>
        <v>#N/A</v>
      </c>
      <c r="AW678" s="53"/>
      <c r="AX678" s="141">
        <f t="shared" si="296"/>
        <v>0</v>
      </c>
      <c r="AY678" s="141"/>
      <c r="AZ678" s="298">
        <f t="shared" si="306"/>
        <v>0</v>
      </c>
      <c r="BA678" s="53"/>
      <c r="BB678" s="141">
        <f t="shared" si="297"/>
        <v>-2182</v>
      </c>
      <c r="BC678" s="141"/>
      <c r="BD678" s="298">
        <f t="shared" si="307"/>
        <v>-0.16784615384615387</v>
      </c>
      <c r="BE678" s="53"/>
      <c r="BF678" s="141">
        <f t="shared" si="298"/>
        <v>4818</v>
      </c>
      <c r="BG678" s="141"/>
      <c r="BH678" s="298">
        <f t="shared" si="308"/>
        <v>0.80299999999999994</v>
      </c>
      <c r="BJ678" s="141" t="str">
        <f t="shared" si="299"/>
        <v/>
      </c>
      <c r="BK678" s="141"/>
      <c r="BL678" s="298" t="e">
        <f t="shared" si="309"/>
        <v>#N/A</v>
      </c>
      <c r="BM678" s="53"/>
    </row>
    <row r="679" spans="1:65" ht="15.75" customHeight="1">
      <c r="B679" s="364"/>
      <c r="C679" s="101"/>
      <c r="D679" s="101"/>
      <c r="E679" s="101"/>
      <c r="F679" s="101"/>
      <c r="G679" s="101"/>
      <c r="H679" s="101"/>
      <c r="I679" s="101"/>
      <c r="J679" s="101"/>
      <c r="K679" s="27"/>
      <c r="L679" s="102"/>
      <c r="M679" s="207"/>
      <c r="N679" s="207"/>
      <c r="O679" s="123"/>
      <c r="P679" s="207"/>
      <c r="Q679" s="207"/>
      <c r="R679" s="237"/>
      <c r="S679" s="237"/>
      <c r="T679" s="237"/>
      <c r="U679" s="207"/>
      <c r="V679" s="237"/>
      <c r="W679" s="237"/>
      <c r="X679" s="237"/>
      <c r="Y679" s="237"/>
      <c r="Z679" s="139" t="str">
        <f t="shared" si="290"/>
        <v/>
      </c>
      <c r="AA679" s="207"/>
      <c r="AB679" s="297" t="str">
        <f t="shared" si="300"/>
        <v/>
      </c>
      <c r="AC679" s="262"/>
      <c r="AD679" s="139" t="str">
        <f t="shared" si="291"/>
        <v/>
      </c>
      <c r="AE679" s="207"/>
      <c r="AF679" s="297" t="str">
        <f t="shared" si="301"/>
        <v/>
      </c>
      <c r="AG679" s="207"/>
      <c r="AH679" s="139" t="str">
        <f t="shared" si="292"/>
        <v/>
      </c>
      <c r="AI679" s="207"/>
      <c r="AJ679" s="297" t="str">
        <f t="shared" si="302"/>
        <v/>
      </c>
      <c r="AK679" s="262"/>
      <c r="AL679" s="139" t="str">
        <f t="shared" si="293"/>
        <v/>
      </c>
      <c r="AM679" s="207"/>
      <c r="AN679" s="297" t="str">
        <f t="shared" si="303"/>
        <v/>
      </c>
      <c r="AP679" s="139" t="str">
        <f t="shared" si="294"/>
        <v/>
      </c>
      <c r="AQ679" s="207"/>
      <c r="AR679" s="297" t="str">
        <f t="shared" si="304"/>
        <v/>
      </c>
      <c r="AS679" s="207"/>
      <c r="AT679" s="139" t="str">
        <f t="shared" si="295"/>
        <v/>
      </c>
      <c r="AU679" s="207"/>
      <c r="AV679" s="297" t="str">
        <f t="shared" si="305"/>
        <v/>
      </c>
      <c r="AW679" s="207"/>
      <c r="AX679" s="139" t="str">
        <f t="shared" si="296"/>
        <v/>
      </c>
      <c r="AY679" s="207"/>
      <c r="AZ679" s="297" t="str">
        <f t="shared" si="306"/>
        <v/>
      </c>
      <c r="BA679" s="207"/>
      <c r="BB679" s="139" t="str">
        <f t="shared" si="297"/>
        <v/>
      </c>
      <c r="BC679" s="207"/>
      <c r="BD679" s="297" t="str">
        <f t="shared" si="307"/>
        <v/>
      </c>
      <c r="BE679" s="207"/>
      <c r="BF679" s="139" t="str">
        <f t="shared" si="298"/>
        <v/>
      </c>
      <c r="BG679" s="207"/>
      <c r="BH679" s="297" t="str">
        <f t="shared" si="308"/>
        <v/>
      </c>
      <c r="BJ679" s="139" t="str">
        <f t="shared" si="299"/>
        <v/>
      </c>
      <c r="BK679" s="207"/>
      <c r="BL679" s="297" t="str">
        <f t="shared" si="309"/>
        <v/>
      </c>
      <c r="BM679" s="207"/>
    </row>
    <row r="680" spans="1:65" ht="15.75" customHeight="1">
      <c r="B680" s="364"/>
      <c r="C680" s="23"/>
      <c r="D680" s="101"/>
      <c r="E680" s="101"/>
      <c r="F680" s="101"/>
      <c r="G680" s="103" t="s">
        <v>40</v>
      </c>
      <c r="H680" s="103"/>
      <c r="I680" s="35"/>
      <c r="J680" s="35"/>
      <c r="K680" s="36"/>
      <c r="L680" s="37" t="s">
        <v>29</v>
      </c>
      <c r="M680" s="215"/>
      <c r="N680" s="150">
        <f>SUM(N665:N669)+SUM(N673:N678)</f>
        <v>573935</v>
      </c>
      <c r="O680" s="147"/>
      <c r="P680" s="150">
        <f>SUM(P665:P669)+SUM(P673:P678)</f>
        <v>675883</v>
      </c>
      <c r="Q680" s="150"/>
      <c r="R680" s="150">
        <f>SUM(R665:R669)+SUM(R673:R678)</f>
        <v>409956</v>
      </c>
      <c r="S680" s="150"/>
      <c r="T680" s="150" t="e">
        <f>SUM(T665:T669)+SUM(T673:T678)</f>
        <v>#N/A</v>
      </c>
      <c r="U680" s="150"/>
      <c r="V680" s="150">
        <f>SUM(V665:V669)+SUM(V673:V678)</f>
        <v>618015</v>
      </c>
      <c r="W680" s="150"/>
      <c r="X680" s="150">
        <f>SUM(X665:X669)+SUM(X673:X678)</f>
        <v>730801</v>
      </c>
      <c r="Y680" s="146"/>
      <c r="Z680" s="150">
        <f t="shared" si="290"/>
        <v>112786</v>
      </c>
      <c r="AA680" s="150"/>
      <c r="AB680" s="301">
        <f t="shared" si="300"/>
        <v>0.18249718857956521</v>
      </c>
      <c r="AC680" s="260"/>
      <c r="AD680" s="150">
        <f t="shared" si="291"/>
        <v>54918</v>
      </c>
      <c r="AE680" s="150"/>
      <c r="AF680" s="301">
        <f t="shared" si="301"/>
        <v>8.1253708112202894E-2</v>
      </c>
      <c r="AG680" s="150"/>
      <c r="AH680" s="150">
        <f t="shared" si="292"/>
        <v>156866</v>
      </c>
      <c r="AI680" s="150"/>
      <c r="AJ680" s="301">
        <f t="shared" si="302"/>
        <v>0.27331666477911254</v>
      </c>
      <c r="AK680" s="260"/>
      <c r="AL680" s="150">
        <f t="shared" si="293"/>
        <v>320845</v>
      </c>
      <c r="AM680" s="150"/>
      <c r="AN680" s="301">
        <f t="shared" si="303"/>
        <v>0.78263277034608603</v>
      </c>
      <c r="AP680" s="150" t="str">
        <f t="shared" si="294"/>
        <v/>
      </c>
      <c r="AQ680" s="150"/>
      <c r="AR680" s="301" t="e">
        <f t="shared" si="304"/>
        <v>#N/A</v>
      </c>
      <c r="AS680" s="150"/>
      <c r="AT680" s="150" t="str">
        <f t="shared" si="295"/>
        <v/>
      </c>
      <c r="AU680" s="150"/>
      <c r="AV680" s="301" t="e">
        <f t="shared" si="305"/>
        <v>#N/A</v>
      </c>
      <c r="AW680" s="150"/>
      <c r="AX680" s="150">
        <f t="shared" si="296"/>
        <v>44080</v>
      </c>
      <c r="AY680" s="150"/>
      <c r="AZ680" s="301">
        <f t="shared" si="306"/>
        <v>7.6803122304790694E-2</v>
      </c>
      <c r="BA680" s="150"/>
      <c r="BB680" s="150">
        <f t="shared" si="297"/>
        <v>-57868</v>
      </c>
      <c r="BC680" s="150"/>
      <c r="BD680" s="301">
        <f t="shared" si="307"/>
        <v>-8.561836885969909E-2</v>
      </c>
      <c r="BE680" s="150"/>
      <c r="BF680" s="150">
        <f t="shared" si="298"/>
        <v>208059</v>
      </c>
      <c r="BG680" s="150"/>
      <c r="BH680" s="301">
        <f t="shared" si="308"/>
        <v>0.50751544068143906</v>
      </c>
      <c r="BJ680" s="150" t="str">
        <f t="shared" si="299"/>
        <v/>
      </c>
      <c r="BK680" s="150"/>
      <c r="BL680" s="301" t="e">
        <f t="shared" si="309"/>
        <v>#N/A</v>
      </c>
      <c r="BM680" s="150"/>
    </row>
    <row r="681" spans="1:65" ht="15.75" customHeight="1">
      <c r="B681" s="364"/>
      <c r="C681" s="23"/>
      <c r="D681" s="101"/>
      <c r="E681" s="101"/>
      <c r="F681" s="101"/>
      <c r="G681" s="101"/>
      <c r="H681" s="101"/>
      <c r="I681" s="101"/>
      <c r="J681" s="101"/>
      <c r="K681" s="27"/>
      <c r="L681" s="102"/>
      <c r="M681" s="207"/>
      <c r="N681" s="207"/>
      <c r="O681" s="111"/>
      <c r="P681" s="207"/>
      <c r="Q681" s="207"/>
      <c r="R681" s="237"/>
      <c r="S681" s="237"/>
      <c r="T681" s="237"/>
      <c r="U681" s="207"/>
      <c r="V681" s="237"/>
      <c r="W681" s="237"/>
      <c r="X681" s="237"/>
      <c r="Y681" s="237"/>
      <c r="Z681" s="139" t="str">
        <f t="shared" si="290"/>
        <v/>
      </c>
      <c r="AA681" s="207"/>
      <c r="AB681" s="297" t="str">
        <f t="shared" si="300"/>
        <v/>
      </c>
      <c r="AC681" s="262"/>
      <c r="AD681" s="139" t="str">
        <f t="shared" si="291"/>
        <v/>
      </c>
      <c r="AE681" s="207"/>
      <c r="AF681" s="297" t="str">
        <f t="shared" si="301"/>
        <v/>
      </c>
      <c r="AG681" s="207"/>
      <c r="AH681" s="139" t="str">
        <f t="shared" si="292"/>
        <v/>
      </c>
      <c r="AI681" s="207"/>
      <c r="AJ681" s="297" t="str">
        <f t="shared" si="302"/>
        <v/>
      </c>
      <c r="AK681" s="262"/>
      <c r="AL681" s="139" t="str">
        <f t="shared" si="293"/>
        <v/>
      </c>
      <c r="AM681" s="207"/>
      <c r="AN681" s="297" t="str">
        <f t="shared" si="303"/>
        <v/>
      </c>
      <c r="AP681" s="139" t="str">
        <f t="shared" si="294"/>
        <v/>
      </c>
      <c r="AQ681" s="207"/>
      <c r="AR681" s="297" t="str">
        <f t="shared" si="304"/>
        <v/>
      </c>
      <c r="AS681" s="207"/>
      <c r="AT681" s="139" t="str">
        <f t="shared" si="295"/>
        <v/>
      </c>
      <c r="AU681" s="207"/>
      <c r="AV681" s="297" t="str">
        <f t="shared" si="305"/>
        <v/>
      </c>
      <c r="AW681" s="207"/>
      <c r="AX681" s="139" t="str">
        <f t="shared" si="296"/>
        <v/>
      </c>
      <c r="AY681" s="207"/>
      <c r="AZ681" s="297" t="str">
        <f t="shared" si="306"/>
        <v/>
      </c>
      <c r="BA681" s="207"/>
      <c r="BB681" s="139" t="str">
        <f t="shared" si="297"/>
        <v/>
      </c>
      <c r="BC681" s="207"/>
      <c r="BD681" s="297" t="str">
        <f t="shared" si="307"/>
        <v/>
      </c>
      <c r="BE681" s="207"/>
      <c r="BF681" s="139" t="str">
        <f t="shared" si="298"/>
        <v/>
      </c>
      <c r="BG681" s="207"/>
      <c r="BH681" s="297" t="str">
        <f t="shared" si="308"/>
        <v/>
      </c>
      <c r="BJ681" s="139" t="str">
        <f t="shared" si="299"/>
        <v/>
      </c>
      <c r="BK681" s="207"/>
      <c r="BL681" s="297" t="str">
        <f t="shared" si="309"/>
        <v/>
      </c>
      <c r="BM681" s="207"/>
    </row>
    <row r="682" spans="1:65" s="122" customFormat="1" ht="15.75" customHeight="1">
      <c r="A682" s="376"/>
      <c r="B682" s="372"/>
      <c r="C682" s="21"/>
      <c r="D682" s="101"/>
      <c r="E682" s="101"/>
      <c r="F682" s="101"/>
      <c r="G682" s="125"/>
      <c r="H682" s="125"/>
      <c r="I682" s="125"/>
      <c r="J682" s="125"/>
      <c r="K682" s="127"/>
      <c r="L682" s="40"/>
      <c r="M682" s="207"/>
      <c r="N682" s="207"/>
      <c r="O682" s="111"/>
      <c r="P682" s="207"/>
      <c r="Q682" s="207"/>
      <c r="R682" s="164"/>
      <c r="S682" s="164"/>
      <c r="T682" s="164"/>
      <c r="U682" s="207"/>
      <c r="V682" s="164"/>
      <c r="W682" s="164"/>
      <c r="X682" s="164"/>
      <c r="Y682" s="398"/>
      <c r="Z682" s="139" t="str">
        <f t="shared" si="290"/>
        <v/>
      </c>
      <c r="AA682" s="207"/>
      <c r="AB682" s="297" t="str">
        <f t="shared" si="300"/>
        <v/>
      </c>
      <c r="AC682" s="262"/>
      <c r="AD682" s="139" t="str">
        <f t="shared" si="291"/>
        <v/>
      </c>
      <c r="AE682" s="207"/>
      <c r="AF682" s="297" t="str">
        <f t="shared" si="301"/>
        <v/>
      </c>
      <c r="AG682" s="207"/>
      <c r="AH682" s="139" t="str">
        <f t="shared" si="292"/>
        <v/>
      </c>
      <c r="AI682" s="207"/>
      <c r="AJ682" s="297" t="str">
        <f t="shared" si="302"/>
        <v/>
      </c>
      <c r="AK682" s="262"/>
      <c r="AL682" s="139" t="str">
        <f t="shared" si="293"/>
        <v/>
      </c>
      <c r="AM682" s="207"/>
      <c r="AN682" s="297" t="str">
        <f t="shared" si="303"/>
        <v/>
      </c>
      <c r="AP682" s="139" t="str">
        <f t="shared" si="294"/>
        <v/>
      </c>
      <c r="AQ682" s="207"/>
      <c r="AR682" s="297" t="str">
        <f t="shared" si="304"/>
        <v/>
      </c>
      <c r="AS682" s="207"/>
      <c r="AT682" s="139" t="str">
        <f t="shared" si="295"/>
        <v/>
      </c>
      <c r="AU682" s="207"/>
      <c r="AV682" s="297" t="str">
        <f t="shared" si="305"/>
        <v/>
      </c>
      <c r="AW682" s="207"/>
      <c r="AX682" s="139" t="str">
        <f t="shared" si="296"/>
        <v/>
      </c>
      <c r="AY682" s="207"/>
      <c r="AZ682" s="297" t="str">
        <f t="shared" si="306"/>
        <v/>
      </c>
      <c r="BA682" s="207"/>
      <c r="BB682" s="139" t="str">
        <f t="shared" si="297"/>
        <v/>
      </c>
      <c r="BC682" s="207"/>
      <c r="BD682" s="297" t="str">
        <f t="shared" si="307"/>
        <v/>
      </c>
      <c r="BE682" s="207"/>
      <c r="BF682" s="139" t="str">
        <f t="shared" si="298"/>
        <v/>
      </c>
      <c r="BG682" s="207"/>
      <c r="BH682" s="297" t="str">
        <f t="shared" si="308"/>
        <v/>
      </c>
      <c r="BJ682" s="139" t="str">
        <f t="shared" si="299"/>
        <v/>
      </c>
      <c r="BK682" s="207"/>
      <c r="BL682" s="297" t="str">
        <f t="shared" si="309"/>
        <v/>
      </c>
      <c r="BM682" s="207"/>
    </row>
    <row r="683" spans="1:65" ht="15.75" customHeight="1">
      <c r="B683" s="365"/>
      <c r="C683" s="23"/>
      <c r="D683" s="125"/>
      <c r="E683" s="125"/>
      <c r="F683" s="125"/>
      <c r="G683" s="125"/>
      <c r="H683" s="125"/>
      <c r="I683" s="125"/>
      <c r="J683" s="125"/>
      <c r="K683" s="127"/>
      <c r="L683" s="40"/>
      <c r="M683" s="207"/>
      <c r="N683" s="207"/>
      <c r="O683" s="123"/>
      <c r="P683" s="207"/>
      <c r="Q683" s="207"/>
      <c r="R683" s="237"/>
      <c r="S683" s="237"/>
      <c r="T683" s="237"/>
      <c r="U683" s="207"/>
      <c r="V683" s="237"/>
      <c r="W683" s="237"/>
      <c r="X683" s="237"/>
      <c r="Y683" s="237"/>
      <c r="Z683" s="139" t="str">
        <f t="shared" si="290"/>
        <v/>
      </c>
      <c r="AA683" s="207"/>
      <c r="AB683" s="297" t="str">
        <f t="shared" si="300"/>
        <v/>
      </c>
      <c r="AC683" s="262"/>
      <c r="AD683" s="139" t="str">
        <f t="shared" si="291"/>
        <v/>
      </c>
      <c r="AE683" s="207"/>
      <c r="AF683" s="297" t="str">
        <f t="shared" si="301"/>
        <v/>
      </c>
      <c r="AG683" s="207"/>
      <c r="AH683" s="139" t="str">
        <f t="shared" si="292"/>
        <v/>
      </c>
      <c r="AI683" s="207"/>
      <c r="AJ683" s="297" t="str">
        <f t="shared" si="302"/>
        <v/>
      </c>
      <c r="AK683" s="262"/>
      <c r="AL683" s="139" t="str">
        <f t="shared" si="293"/>
        <v/>
      </c>
      <c r="AM683" s="207"/>
      <c r="AN683" s="297" t="str">
        <f t="shared" si="303"/>
        <v/>
      </c>
      <c r="AP683" s="139" t="str">
        <f t="shared" si="294"/>
        <v/>
      </c>
      <c r="AQ683" s="207"/>
      <c r="AR683" s="297" t="str">
        <f t="shared" si="304"/>
        <v/>
      </c>
      <c r="AS683" s="207"/>
      <c r="AT683" s="139" t="str">
        <f t="shared" si="295"/>
        <v/>
      </c>
      <c r="AU683" s="207"/>
      <c r="AV683" s="297" t="str">
        <f t="shared" si="305"/>
        <v/>
      </c>
      <c r="AW683" s="207"/>
      <c r="AX683" s="139" t="str">
        <f t="shared" si="296"/>
        <v/>
      </c>
      <c r="AY683" s="207"/>
      <c r="AZ683" s="297" t="str">
        <f t="shared" si="306"/>
        <v/>
      </c>
      <c r="BA683" s="207"/>
      <c r="BB683" s="139" t="str">
        <f t="shared" si="297"/>
        <v/>
      </c>
      <c r="BC683" s="207"/>
      <c r="BD683" s="297" t="str">
        <f t="shared" si="307"/>
        <v/>
      </c>
      <c r="BE683" s="207"/>
      <c r="BF683" s="139" t="str">
        <f t="shared" si="298"/>
        <v/>
      </c>
      <c r="BG683" s="207"/>
      <c r="BH683" s="297" t="str">
        <f t="shared" si="308"/>
        <v/>
      </c>
      <c r="BJ683" s="139" t="str">
        <f t="shared" si="299"/>
        <v/>
      </c>
      <c r="BK683" s="207"/>
      <c r="BL683" s="297" t="str">
        <f t="shared" si="309"/>
        <v/>
      </c>
      <c r="BM683" s="207"/>
    </row>
    <row r="684" spans="1:65" ht="15.75" customHeight="1">
      <c r="B684" s="365"/>
      <c r="C684" s="101" t="s">
        <v>0</v>
      </c>
      <c r="D684" s="101"/>
      <c r="E684" s="101"/>
      <c r="F684" s="101"/>
      <c r="G684" s="101"/>
      <c r="H684" s="101"/>
      <c r="I684" s="101"/>
      <c r="J684" s="101"/>
      <c r="K684" s="27"/>
      <c r="L684" s="102"/>
      <c r="M684" s="207"/>
      <c r="N684" s="139">
        <f>N680</f>
        <v>573935</v>
      </c>
      <c r="O684" s="123"/>
      <c r="P684" s="139">
        <f>P680</f>
        <v>675883</v>
      </c>
      <c r="Q684" s="139"/>
      <c r="R684" s="139">
        <f>R680</f>
        <v>409956</v>
      </c>
      <c r="S684" s="139"/>
      <c r="T684" s="139" t="e">
        <f>T680</f>
        <v>#N/A</v>
      </c>
      <c r="U684" s="139"/>
      <c r="V684" s="139">
        <f>V680</f>
        <v>618015</v>
      </c>
      <c r="W684" s="139"/>
      <c r="X684" s="139">
        <f>X680</f>
        <v>730801</v>
      </c>
      <c r="Y684" s="53"/>
      <c r="Z684" s="139">
        <f t="shared" si="290"/>
        <v>112786</v>
      </c>
      <c r="AA684" s="139"/>
      <c r="AB684" s="297">
        <f t="shared" si="300"/>
        <v>0.18249718857956521</v>
      </c>
      <c r="AC684" s="262"/>
      <c r="AD684" s="139">
        <f t="shared" si="291"/>
        <v>54918</v>
      </c>
      <c r="AE684" s="139"/>
      <c r="AF684" s="297">
        <f t="shared" si="301"/>
        <v>8.1253708112202894E-2</v>
      </c>
      <c r="AG684" s="139"/>
      <c r="AH684" s="139">
        <f t="shared" si="292"/>
        <v>156866</v>
      </c>
      <c r="AI684" s="139"/>
      <c r="AJ684" s="297">
        <f t="shared" si="302"/>
        <v>0.27331666477911254</v>
      </c>
      <c r="AK684" s="262"/>
      <c r="AL684" s="139">
        <f t="shared" si="293"/>
        <v>320845</v>
      </c>
      <c r="AM684" s="139"/>
      <c r="AN684" s="297">
        <f t="shared" si="303"/>
        <v>0.78263277034608603</v>
      </c>
      <c r="AP684" s="139" t="str">
        <f t="shared" si="294"/>
        <v/>
      </c>
      <c r="AQ684" s="139"/>
      <c r="AR684" s="297" t="e">
        <f t="shared" si="304"/>
        <v>#N/A</v>
      </c>
      <c r="AS684" s="139"/>
      <c r="AT684" s="139" t="str">
        <f t="shared" si="295"/>
        <v/>
      </c>
      <c r="AU684" s="139"/>
      <c r="AV684" s="297" t="e">
        <f t="shared" si="305"/>
        <v>#N/A</v>
      </c>
      <c r="AW684" s="139"/>
      <c r="AX684" s="139">
        <f t="shared" si="296"/>
        <v>44080</v>
      </c>
      <c r="AY684" s="139"/>
      <c r="AZ684" s="297">
        <f t="shared" si="306"/>
        <v>7.6803122304790694E-2</v>
      </c>
      <c r="BA684" s="139"/>
      <c r="BB684" s="139">
        <f t="shared" si="297"/>
        <v>-57868</v>
      </c>
      <c r="BC684" s="139"/>
      <c r="BD684" s="297">
        <f t="shared" si="307"/>
        <v>-8.561836885969909E-2</v>
      </c>
      <c r="BE684" s="139"/>
      <c r="BF684" s="139">
        <f t="shared" si="298"/>
        <v>208059</v>
      </c>
      <c r="BG684" s="139"/>
      <c r="BH684" s="297">
        <f t="shared" si="308"/>
        <v>0.50751544068143906</v>
      </c>
      <c r="BJ684" s="139" t="str">
        <f t="shared" si="299"/>
        <v/>
      </c>
      <c r="BK684" s="139"/>
      <c r="BL684" s="297" t="e">
        <f t="shared" si="309"/>
        <v>#N/A</v>
      </c>
      <c r="BM684" s="139"/>
    </row>
    <row r="685" spans="1:65" ht="15.75" customHeight="1">
      <c r="B685" s="365"/>
      <c r="C685" s="101"/>
      <c r="D685" s="101"/>
      <c r="E685" s="101"/>
      <c r="F685" s="101"/>
      <c r="G685" s="101"/>
      <c r="H685" s="101"/>
      <c r="I685" s="101"/>
      <c r="J685" s="101"/>
      <c r="K685" s="27"/>
      <c r="L685" s="102"/>
      <c r="M685" s="207"/>
      <c r="N685" s="207"/>
      <c r="O685" s="123"/>
      <c r="P685" s="207"/>
      <c r="Q685" s="207"/>
      <c r="R685" s="237"/>
      <c r="S685" s="237"/>
      <c r="T685" s="237"/>
      <c r="U685" s="207"/>
      <c r="V685" s="237"/>
      <c r="W685" s="237"/>
      <c r="X685" s="237"/>
      <c r="Y685" s="237"/>
      <c r="Z685" s="139" t="str">
        <f t="shared" si="290"/>
        <v/>
      </c>
      <c r="AA685" s="207"/>
      <c r="AB685" s="297" t="str">
        <f t="shared" si="300"/>
        <v/>
      </c>
      <c r="AC685" s="262"/>
      <c r="AD685" s="139" t="str">
        <f t="shared" si="291"/>
        <v/>
      </c>
      <c r="AE685" s="207"/>
      <c r="AF685" s="297" t="str">
        <f t="shared" si="301"/>
        <v/>
      </c>
      <c r="AG685" s="207"/>
      <c r="AH685" s="139" t="str">
        <f t="shared" si="292"/>
        <v/>
      </c>
      <c r="AI685" s="207"/>
      <c r="AJ685" s="297" t="str">
        <f t="shared" si="302"/>
        <v/>
      </c>
      <c r="AK685" s="262"/>
      <c r="AL685" s="139" t="str">
        <f t="shared" si="293"/>
        <v/>
      </c>
      <c r="AM685" s="207"/>
      <c r="AN685" s="297" t="str">
        <f t="shared" si="303"/>
        <v/>
      </c>
      <c r="AP685" s="139" t="str">
        <f t="shared" si="294"/>
        <v/>
      </c>
      <c r="AQ685" s="207"/>
      <c r="AR685" s="297" t="str">
        <f t="shared" si="304"/>
        <v/>
      </c>
      <c r="AS685" s="207"/>
      <c r="AT685" s="139" t="str">
        <f t="shared" si="295"/>
        <v/>
      </c>
      <c r="AU685" s="207"/>
      <c r="AV685" s="297" t="str">
        <f t="shared" si="305"/>
        <v/>
      </c>
      <c r="AW685" s="207"/>
      <c r="AX685" s="139" t="str">
        <f t="shared" si="296"/>
        <v/>
      </c>
      <c r="AY685" s="207"/>
      <c r="AZ685" s="297" t="str">
        <f t="shared" si="306"/>
        <v/>
      </c>
      <c r="BA685" s="207"/>
      <c r="BB685" s="139" t="str">
        <f t="shared" si="297"/>
        <v/>
      </c>
      <c r="BC685" s="207"/>
      <c r="BD685" s="297" t="str">
        <f t="shared" si="307"/>
        <v/>
      </c>
      <c r="BE685" s="207"/>
      <c r="BF685" s="139" t="str">
        <f t="shared" si="298"/>
        <v/>
      </c>
      <c r="BG685" s="207"/>
      <c r="BH685" s="297" t="str">
        <f t="shared" si="308"/>
        <v/>
      </c>
      <c r="BJ685" s="139" t="str">
        <f t="shared" si="299"/>
        <v/>
      </c>
      <c r="BK685" s="207"/>
      <c r="BL685" s="297" t="str">
        <f t="shared" si="309"/>
        <v/>
      </c>
      <c r="BM685" s="207"/>
    </row>
    <row r="686" spans="1:65" s="98" customFormat="1" ht="15.75" customHeight="1">
      <c r="A686" s="84"/>
      <c r="B686" s="368"/>
      <c r="C686" s="279"/>
      <c r="D686" s="105"/>
      <c r="E686" s="105"/>
      <c r="F686" s="105"/>
      <c r="G686" s="105"/>
      <c r="H686" s="105"/>
      <c r="I686" s="105"/>
      <c r="J686" s="105"/>
      <c r="K686" s="110"/>
      <c r="L686" s="106"/>
      <c r="M686" s="237"/>
      <c r="N686" s="139"/>
      <c r="O686" s="139"/>
      <c r="P686" s="139"/>
      <c r="Q686" s="237"/>
      <c r="R686" s="164"/>
      <c r="S686" s="164"/>
      <c r="T686" s="164"/>
      <c r="U686" s="237"/>
      <c r="V686" s="164"/>
      <c r="W686" s="164"/>
      <c r="X686" s="164"/>
      <c r="Y686" s="398"/>
      <c r="Z686" s="139" t="str">
        <f t="shared" si="290"/>
        <v/>
      </c>
      <c r="AA686" s="237"/>
      <c r="AB686" s="297" t="str">
        <f t="shared" si="300"/>
        <v/>
      </c>
      <c r="AC686" s="262"/>
      <c r="AD686" s="139" t="str">
        <f t="shared" si="291"/>
        <v/>
      </c>
      <c r="AE686" s="237"/>
      <c r="AF686" s="297" t="str">
        <f t="shared" si="301"/>
        <v/>
      </c>
      <c r="AG686" s="237"/>
      <c r="AH686" s="139" t="str">
        <f t="shared" si="292"/>
        <v/>
      </c>
      <c r="AI686" s="237"/>
      <c r="AJ686" s="297" t="str">
        <f t="shared" si="302"/>
        <v/>
      </c>
      <c r="AK686" s="262"/>
      <c r="AL686" s="139" t="str">
        <f t="shared" si="293"/>
        <v/>
      </c>
      <c r="AM686" s="237"/>
      <c r="AN686" s="297" t="str">
        <f t="shared" si="303"/>
        <v/>
      </c>
      <c r="AP686" s="139" t="str">
        <f t="shared" si="294"/>
        <v/>
      </c>
      <c r="AQ686" s="237"/>
      <c r="AR686" s="297" t="str">
        <f t="shared" si="304"/>
        <v/>
      </c>
      <c r="AS686" s="237"/>
      <c r="AT686" s="139" t="str">
        <f t="shared" si="295"/>
        <v/>
      </c>
      <c r="AU686" s="237"/>
      <c r="AV686" s="297" t="str">
        <f t="shared" si="305"/>
        <v/>
      </c>
      <c r="AW686" s="237"/>
      <c r="AX686" s="139" t="str">
        <f t="shared" si="296"/>
        <v/>
      </c>
      <c r="AY686" s="237"/>
      <c r="AZ686" s="297" t="str">
        <f t="shared" si="306"/>
        <v/>
      </c>
      <c r="BA686" s="237"/>
      <c r="BB686" s="139" t="str">
        <f t="shared" si="297"/>
        <v/>
      </c>
      <c r="BC686" s="237"/>
      <c r="BD686" s="297" t="str">
        <f t="shared" si="307"/>
        <v/>
      </c>
      <c r="BE686" s="237"/>
      <c r="BF686" s="139" t="str">
        <f t="shared" si="298"/>
        <v/>
      </c>
      <c r="BG686" s="237"/>
      <c r="BH686" s="297" t="str">
        <f t="shared" si="308"/>
        <v/>
      </c>
      <c r="BJ686" s="139" t="str">
        <f t="shared" si="299"/>
        <v/>
      </c>
      <c r="BK686" s="237"/>
      <c r="BL686" s="297" t="str">
        <f t="shared" si="309"/>
        <v/>
      </c>
      <c r="BM686" s="237"/>
    </row>
    <row r="687" spans="1:65" ht="15.75" customHeight="1">
      <c r="B687" s="365"/>
      <c r="C687" s="101"/>
      <c r="D687" s="101"/>
      <c r="E687" s="129"/>
      <c r="F687" s="101"/>
      <c r="G687" s="101"/>
      <c r="H687" s="101"/>
      <c r="I687" s="101"/>
      <c r="J687" s="101"/>
      <c r="K687" s="27"/>
      <c r="L687" s="102"/>
      <c r="M687" s="207"/>
      <c r="N687" s="207"/>
      <c r="O687" s="123"/>
      <c r="P687" s="207"/>
      <c r="Q687" s="207"/>
      <c r="R687" s="237"/>
      <c r="S687" s="237"/>
      <c r="T687" s="237"/>
      <c r="U687" s="207"/>
      <c r="V687" s="237"/>
      <c r="W687" s="237"/>
      <c r="X687" s="237"/>
      <c r="Y687" s="237"/>
      <c r="Z687" s="139" t="str">
        <f t="shared" si="290"/>
        <v/>
      </c>
      <c r="AA687" s="207"/>
      <c r="AB687" s="297" t="str">
        <f t="shared" si="300"/>
        <v/>
      </c>
      <c r="AC687" s="262"/>
      <c r="AD687" s="139" t="str">
        <f t="shared" si="291"/>
        <v/>
      </c>
      <c r="AE687" s="207"/>
      <c r="AF687" s="297" t="str">
        <f t="shared" si="301"/>
        <v/>
      </c>
      <c r="AG687" s="207"/>
      <c r="AH687" s="139" t="str">
        <f t="shared" si="292"/>
        <v/>
      </c>
      <c r="AI687" s="207"/>
      <c r="AJ687" s="297" t="str">
        <f t="shared" si="302"/>
        <v/>
      </c>
      <c r="AK687" s="262"/>
      <c r="AL687" s="139" t="str">
        <f t="shared" si="293"/>
        <v/>
      </c>
      <c r="AM687" s="207"/>
      <c r="AN687" s="297" t="str">
        <f t="shared" si="303"/>
        <v/>
      </c>
      <c r="AP687" s="139" t="str">
        <f t="shared" si="294"/>
        <v/>
      </c>
      <c r="AQ687" s="207"/>
      <c r="AR687" s="297" t="str">
        <f t="shared" si="304"/>
        <v/>
      </c>
      <c r="AS687" s="207"/>
      <c r="AT687" s="139" t="str">
        <f t="shared" si="295"/>
        <v/>
      </c>
      <c r="AU687" s="207"/>
      <c r="AV687" s="297" t="str">
        <f t="shared" si="305"/>
        <v/>
      </c>
      <c r="AW687" s="207"/>
      <c r="AX687" s="139" t="str">
        <f t="shared" si="296"/>
        <v/>
      </c>
      <c r="AY687" s="207"/>
      <c r="AZ687" s="297" t="str">
        <f t="shared" si="306"/>
        <v/>
      </c>
      <c r="BA687" s="207"/>
      <c r="BB687" s="139" t="str">
        <f t="shared" si="297"/>
        <v/>
      </c>
      <c r="BC687" s="207"/>
      <c r="BD687" s="297" t="str">
        <f t="shared" si="307"/>
        <v/>
      </c>
      <c r="BE687" s="207"/>
      <c r="BF687" s="139" t="str">
        <f t="shared" si="298"/>
        <v/>
      </c>
      <c r="BG687" s="207"/>
      <c r="BH687" s="297" t="str">
        <f t="shared" si="308"/>
        <v/>
      </c>
      <c r="BJ687" s="139" t="str">
        <f t="shared" si="299"/>
        <v/>
      </c>
      <c r="BK687" s="207"/>
      <c r="BL687" s="297" t="str">
        <f t="shared" si="309"/>
        <v/>
      </c>
      <c r="BM687" s="207"/>
    </row>
    <row r="688" spans="1:65" ht="15.75" customHeight="1">
      <c r="B688" s="365"/>
      <c r="C688" s="101"/>
      <c r="D688" s="101"/>
      <c r="E688" s="101"/>
      <c r="F688" s="101"/>
      <c r="G688" s="101"/>
      <c r="H688" s="101"/>
      <c r="I688" s="101"/>
      <c r="J688" s="101"/>
      <c r="K688" s="27"/>
      <c r="L688" s="102"/>
      <c r="M688" s="207"/>
      <c r="N688" s="207"/>
      <c r="O688" s="142"/>
      <c r="P688" s="207"/>
      <c r="Q688" s="207"/>
      <c r="R688" s="237"/>
      <c r="S688" s="237"/>
      <c r="T688" s="237"/>
      <c r="U688" s="207"/>
      <c r="V688" s="237"/>
      <c r="W688" s="237"/>
      <c r="X688" s="237"/>
      <c r="Y688" s="237"/>
      <c r="Z688" s="139" t="str">
        <f t="shared" si="290"/>
        <v/>
      </c>
      <c r="AA688" s="207"/>
      <c r="AB688" s="297" t="str">
        <f t="shared" si="300"/>
        <v/>
      </c>
      <c r="AC688" s="262"/>
      <c r="AD688" s="139" t="str">
        <f t="shared" si="291"/>
        <v/>
      </c>
      <c r="AE688" s="207"/>
      <c r="AF688" s="297" t="str">
        <f t="shared" si="301"/>
        <v/>
      </c>
      <c r="AG688" s="207"/>
      <c r="AH688" s="139" t="str">
        <f t="shared" si="292"/>
        <v/>
      </c>
      <c r="AI688" s="207"/>
      <c r="AJ688" s="297" t="str">
        <f t="shared" si="302"/>
        <v/>
      </c>
      <c r="AK688" s="262"/>
      <c r="AL688" s="139" t="str">
        <f t="shared" si="293"/>
        <v/>
      </c>
      <c r="AM688" s="207"/>
      <c r="AN688" s="297" t="str">
        <f t="shared" si="303"/>
        <v/>
      </c>
      <c r="AP688" s="139" t="str">
        <f t="shared" si="294"/>
        <v/>
      </c>
      <c r="AQ688" s="207"/>
      <c r="AR688" s="297" t="str">
        <f t="shared" si="304"/>
        <v/>
      </c>
      <c r="AS688" s="207"/>
      <c r="AT688" s="139" t="str">
        <f t="shared" si="295"/>
        <v/>
      </c>
      <c r="AU688" s="207"/>
      <c r="AV688" s="297" t="str">
        <f t="shared" si="305"/>
        <v/>
      </c>
      <c r="AW688" s="207"/>
      <c r="AX688" s="139" t="str">
        <f t="shared" si="296"/>
        <v/>
      </c>
      <c r="AY688" s="207"/>
      <c r="AZ688" s="297" t="str">
        <f t="shared" si="306"/>
        <v/>
      </c>
      <c r="BA688" s="207"/>
      <c r="BB688" s="139" t="str">
        <f t="shared" si="297"/>
        <v/>
      </c>
      <c r="BC688" s="207"/>
      <c r="BD688" s="297" t="str">
        <f t="shared" si="307"/>
        <v/>
      </c>
      <c r="BE688" s="207"/>
      <c r="BF688" s="139" t="str">
        <f t="shared" si="298"/>
        <v/>
      </c>
      <c r="BG688" s="207"/>
      <c r="BH688" s="297" t="str">
        <f t="shared" si="308"/>
        <v/>
      </c>
      <c r="BJ688" s="139" t="str">
        <f t="shared" si="299"/>
        <v/>
      </c>
      <c r="BK688" s="207"/>
      <c r="BL688" s="297" t="str">
        <f t="shared" si="309"/>
        <v/>
      </c>
      <c r="BM688" s="207"/>
    </row>
    <row r="689" spans="1:65" ht="15.75" customHeight="1">
      <c r="B689" s="365"/>
      <c r="C689" s="19" t="s">
        <v>24</v>
      </c>
      <c r="D689" s="101"/>
      <c r="E689" s="101"/>
      <c r="F689" s="101"/>
      <c r="G689" s="101"/>
      <c r="H689" s="101"/>
      <c r="I689" s="101"/>
      <c r="J689" s="101"/>
      <c r="K689" s="27"/>
      <c r="L689" s="102"/>
      <c r="M689" s="207"/>
      <c r="N689" s="207"/>
      <c r="O689" s="142"/>
      <c r="P689" s="207"/>
      <c r="Q689" s="207"/>
      <c r="R689" s="237"/>
      <c r="S689" s="237"/>
      <c r="T689" s="237"/>
      <c r="U689" s="207"/>
      <c r="V689" s="237"/>
      <c r="W689" s="237"/>
      <c r="X689" s="237"/>
      <c r="Y689" s="237"/>
      <c r="Z689" s="139" t="str">
        <f t="shared" si="290"/>
        <v/>
      </c>
      <c r="AA689" s="207"/>
      <c r="AB689" s="297" t="str">
        <f t="shared" si="300"/>
        <v/>
      </c>
      <c r="AC689" s="262"/>
      <c r="AD689" s="139" t="str">
        <f t="shared" si="291"/>
        <v/>
      </c>
      <c r="AE689" s="207"/>
      <c r="AF689" s="297" t="str">
        <f t="shared" si="301"/>
        <v/>
      </c>
      <c r="AG689" s="207"/>
      <c r="AH689" s="139" t="str">
        <f t="shared" si="292"/>
        <v/>
      </c>
      <c r="AI689" s="207"/>
      <c r="AJ689" s="297" t="str">
        <f t="shared" si="302"/>
        <v/>
      </c>
      <c r="AK689" s="262"/>
      <c r="AL689" s="139" t="str">
        <f t="shared" si="293"/>
        <v/>
      </c>
      <c r="AM689" s="207"/>
      <c r="AN689" s="297" t="str">
        <f t="shared" si="303"/>
        <v/>
      </c>
      <c r="AP689" s="139" t="str">
        <f t="shared" si="294"/>
        <v/>
      </c>
      <c r="AQ689" s="207"/>
      <c r="AR689" s="297" t="str">
        <f t="shared" si="304"/>
        <v/>
      </c>
      <c r="AS689" s="207"/>
      <c r="AT689" s="139" t="str">
        <f t="shared" si="295"/>
        <v/>
      </c>
      <c r="AU689" s="207"/>
      <c r="AV689" s="297" t="str">
        <f t="shared" si="305"/>
        <v/>
      </c>
      <c r="AW689" s="207"/>
      <c r="AX689" s="139" t="str">
        <f t="shared" si="296"/>
        <v/>
      </c>
      <c r="AY689" s="207"/>
      <c r="AZ689" s="297" t="str">
        <f t="shared" si="306"/>
        <v/>
      </c>
      <c r="BA689" s="207"/>
      <c r="BB689" s="139" t="str">
        <f t="shared" si="297"/>
        <v/>
      </c>
      <c r="BC689" s="207"/>
      <c r="BD689" s="297" t="str">
        <f t="shared" si="307"/>
        <v/>
      </c>
      <c r="BE689" s="207"/>
      <c r="BF689" s="139" t="str">
        <f t="shared" si="298"/>
        <v/>
      </c>
      <c r="BG689" s="207"/>
      <c r="BH689" s="297" t="str">
        <f t="shared" si="308"/>
        <v/>
      </c>
      <c r="BJ689" s="139" t="str">
        <f t="shared" si="299"/>
        <v/>
      </c>
      <c r="BK689" s="207"/>
      <c r="BL689" s="297" t="str">
        <f t="shared" si="309"/>
        <v/>
      </c>
      <c r="BM689" s="207"/>
    </row>
    <row r="690" spans="1:65" ht="15.75" customHeight="1">
      <c r="B690" s="365"/>
      <c r="C690" s="101"/>
      <c r="D690" s="101"/>
      <c r="E690" s="101"/>
      <c r="F690" s="101"/>
      <c r="G690" s="101"/>
      <c r="H690" s="101"/>
      <c r="I690" s="101"/>
      <c r="J690" s="101"/>
      <c r="K690" s="27"/>
      <c r="L690" s="102"/>
      <c r="M690" s="207"/>
      <c r="N690" s="207"/>
      <c r="O690" s="142"/>
      <c r="P690" s="207"/>
      <c r="Q690" s="207"/>
      <c r="R690" s="237"/>
      <c r="S690" s="237"/>
      <c r="T690" s="237"/>
      <c r="U690" s="207"/>
      <c r="V690" s="237"/>
      <c r="W690" s="237"/>
      <c r="X690" s="237"/>
      <c r="Y690" s="237"/>
      <c r="Z690" s="139" t="str">
        <f t="shared" si="290"/>
        <v/>
      </c>
      <c r="AA690" s="207"/>
      <c r="AB690" s="297" t="str">
        <f t="shared" si="300"/>
        <v/>
      </c>
      <c r="AC690" s="262"/>
      <c r="AD690" s="139" t="str">
        <f t="shared" ref="AD690:AD722" si="310">IF(AND(ISNUMBER($P690),ISNUMBER($X690)),IF((ABS($P690-$X690))&gt;0.49,$X690-$P690,0),"")</f>
        <v/>
      </c>
      <c r="AE690" s="207"/>
      <c r="AF690" s="297" t="str">
        <f t="shared" si="301"/>
        <v/>
      </c>
      <c r="AG690" s="207"/>
      <c r="AH690" s="139" t="str">
        <f t="shared" ref="AH690:AH722" si="311">IF(AND(ISNUMBER($N690),ISNUMBER($X690)),IF((ABS($N690-$X690))&gt;0.49,$X690-$N690,0),"")</f>
        <v/>
      </c>
      <c r="AI690" s="207"/>
      <c r="AJ690" s="297" t="str">
        <f t="shared" si="302"/>
        <v/>
      </c>
      <c r="AK690" s="262"/>
      <c r="AL690" s="139" t="str">
        <f t="shared" si="293"/>
        <v/>
      </c>
      <c r="AM690" s="207"/>
      <c r="AN690" s="297" t="str">
        <f t="shared" si="303"/>
        <v/>
      </c>
      <c r="AP690" s="139" t="str">
        <f t="shared" si="294"/>
        <v/>
      </c>
      <c r="AQ690" s="207"/>
      <c r="AR690" s="297" t="str">
        <f t="shared" si="304"/>
        <v/>
      </c>
      <c r="AS690" s="207"/>
      <c r="AT690" s="139" t="str">
        <f t="shared" si="295"/>
        <v/>
      </c>
      <c r="AU690" s="207"/>
      <c r="AV690" s="297" t="str">
        <f t="shared" si="305"/>
        <v/>
      </c>
      <c r="AW690" s="207"/>
      <c r="AX690" s="139" t="str">
        <f t="shared" ref="AX690:AX722" si="312">IF(AND(ISNUMBER($N690),ISNUMBER($V690)),IF((ABS($N690-$V690))&gt;0.49,$V690-$N690,0),"")</f>
        <v/>
      </c>
      <c r="AY690" s="207"/>
      <c r="AZ690" s="297" t="str">
        <f t="shared" si="306"/>
        <v/>
      </c>
      <c r="BA690" s="207"/>
      <c r="BB690" s="139" t="str">
        <f t="shared" ref="BB690:BB722" si="313">IF(AND(ISNUMBER($P690),ISNUMBER($V690)),IF((ABS($P690-$V690))&gt;0.49,$V690-$P690,0),"")</f>
        <v/>
      </c>
      <c r="BC690" s="207"/>
      <c r="BD690" s="297" t="str">
        <f t="shared" si="307"/>
        <v/>
      </c>
      <c r="BE690" s="207"/>
      <c r="BF690" s="139" t="str">
        <f t="shared" si="298"/>
        <v/>
      </c>
      <c r="BG690" s="207"/>
      <c r="BH690" s="297" t="str">
        <f t="shared" si="308"/>
        <v/>
      </c>
      <c r="BJ690" s="139" t="str">
        <f t="shared" si="299"/>
        <v/>
      </c>
      <c r="BK690" s="207"/>
      <c r="BL690" s="297" t="str">
        <f t="shared" si="309"/>
        <v/>
      </c>
      <c r="BM690" s="207"/>
    </row>
    <row r="691" spans="1:65" ht="15.75" customHeight="1">
      <c r="B691" s="365"/>
      <c r="C691" s="20" t="s">
        <v>98</v>
      </c>
      <c r="D691" s="103"/>
      <c r="E691" s="103"/>
      <c r="F691" s="103"/>
      <c r="G691" s="103"/>
      <c r="H691" s="103"/>
      <c r="I691" s="103"/>
      <c r="J691" s="103"/>
      <c r="K691" s="24"/>
      <c r="L691" s="102"/>
      <c r="M691" s="207"/>
      <c r="N691" s="207"/>
      <c r="O691" s="142"/>
      <c r="P691" s="207"/>
      <c r="Q691" s="207"/>
      <c r="R691" s="237"/>
      <c r="S691" s="237"/>
      <c r="T691" s="237"/>
      <c r="U691" s="207"/>
      <c r="V691" s="237"/>
      <c r="W691" s="237"/>
      <c r="X691" s="237"/>
      <c r="Y691" s="237"/>
      <c r="Z691" s="139" t="str">
        <f t="shared" si="290"/>
        <v/>
      </c>
      <c r="AA691" s="207"/>
      <c r="AB691" s="297" t="str">
        <f t="shared" si="300"/>
        <v/>
      </c>
      <c r="AC691" s="262"/>
      <c r="AD691" s="139" t="str">
        <f t="shared" si="310"/>
        <v/>
      </c>
      <c r="AE691" s="207"/>
      <c r="AF691" s="297" t="str">
        <f t="shared" si="301"/>
        <v/>
      </c>
      <c r="AG691" s="207"/>
      <c r="AH691" s="139" t="str">
        <f t="shared" si="311"/>
        <v/>
      </c>
      <c r="AI691" s="207"/>
      <c r="AJ691" s="297" t="str">
        <f t="shared" si="302"/>
        <v/>
      </c>
      <c r="AK691" s="262"/>
      <c r="AL691" s="139" t="str">
        <f t="shared" si="293"/>
        <v/>
      </c>
      <c r="AM691" s="207"/>
      <c r="AN691" s="297" t="str">
        <f t="shared" si="303"/>
        <v/>
      </c>
      <c r="AP691" s="139" t="str">
        <f t="shared" si="294"/>
        <v/>
      </c>
      <c r="AQ691" s="207"/>
      <c r="AR691" s="297" t="str">
        <f t="shared" si="304"/>
        <v/>
      </c>
      <c r="AS691" s="207"/>
      <c r="AT691" s="139" t="str">
        <f t="shared" si="295"/>
        <v/>
      </c>
      <c r="AU691" s="207"/>
      <c r="AV691" s="297" t="str">
        <f t="shared" si="305"/>
        <v/>
      </c>
      <c r="AW691" s="207"/>
      <c r="AX691" s="139" t="str">
        <f t="shared" si="312"/>
        <v/>
      </c>
      <c r="AY691" s="207"/>
      <c r="AZ691" s="297" t="str">
        <f t="shared" si="306"/>
        <v/>
      </c>
      <c r="BA691" s="207"/>
      <c r="BB691" s="139" t="str">
        <f t="shared" si="313"/>
        <v/>
      </c>
      <c r="BC691" s="207"/>
      <c r="BD691" s="297" t="str">
        <f t="shared" si="307"/>
        <v/>
      </c>
      <c r="BE691" s="207"/>
      <c r="BF691" s="139" t="str">
        <f t="shared" si="298"/>
        <v/>
      </c>
      <c r="BG691" s="207"/>
      <c r="BH691" s="297" t="str">
        <f t="shared" si="308"/>
        <v/>
      </c>
      <c r="BJ691" s="139" t="str">
        <f t="shared" si="299"/>
        <v/>
      </c>
      <c r="BK691" s="207"/>
      <c r="BL691" s="297" t="str">
        <f t="shared" si="309"/>
        <v/>
      </c>
      <c r="BM691" s="207"/>
    </row>
    <row r="692" spans="1:65" ht="15.75" customHeight="1">
      <c r="B692" s="365"/>
      <c r="C692" s="101"/>
      <c r="D692" s="101"/>
      <c r="E692" s="101"/>
      <c r="F692" s="101"/>
      <c r="G692" s="101"/>
      <c r="H692" s="101"/>
      <c r="I692" s="101"/>
      <c r="J692" s="101"/>
      <c r="K692" s="24"/>
      <c r="L692" s="102"/>
      <c r="M692" s="207"/>
      <c r="N692" s="207"/>
      <c r="O692" s="142"/>
      <c r="P692" s="207"/>
      <c r="Q692" s="207"/>
      <c r="R692" s="237"/>
      <c r="S692" s="237"/>
      <c r="T692" s="237"/>
      <c r="U692" s="207"/>
      <c r="V692" s="237"/>
      <c r="W692" s="237"/>
      <c r="X692" s="237"/>
      <c r="Y692" s="237"/>
      <c r="Z692" s="139" t="str">
        <f t="shared" si="290"/>
        <v/>
      </c>
      <c r="AA692" s="207"/>
      <c r="AB692" s="297" t="str">
        <f t="shared" si="300"/>
        <v/>
      </c>
      <c r="AC692" s="262"/>
      <c r="AD692" s="139" t="str">
        <f t="shared" si="310"/>
        <v/>
      </c>
      <c r="AE692" s="207"/>
      <c r="AF692" s="297" t="str">
        <f t="shared" si="301"/>
        <v/>
      </c>
      <c r="AG692" s="207"/>
      <c r="AH692" s="139" t="str">
        <f t="shared" si="311"/>
        <v/>
      </c>
      <c r="AI692" s="207"/>
      <c r="AJ692" s="297" t="str">
        <f t="shared" si="302"/>
        <v/>
      </c>
      <c r="AK692" s="262"/>
      <c r="AL692" s="139" t="str">
        <f t="shared" si="293"/>
        <v/>
      </c>
      <c r="AM692" s="207"/>
      <c r="AN692" s="297" t="str">
        <f t="shared" si="303"/>
        <v/>
      </c>
      <c r="AP692" s="139" t="str">
        <f t="shared" si="294"/>
        <v/>
      </c>
      <c r="AQ692" s="207"/>
      <c r="AR692" s="297" t="str">
        <f t="shared" si="304"/>
        <v/>
      </c>
      <c r="AS692" s="207"/>
      <c r="AT692" s="139" t="str">
        <f t="shared" si="295"/>
        <v/>
      </c>
      <c r="AU692" s="207"/>
      <c r="AV692" s="297" t="str">
        <f t="shared" si="305"/>
        <v/>
      </c>
      <c r="AW692" s="207"/>
      <c r="AX692" s="139" t="str">
        <f t="shared" si="312"/>
        <v/>
      </c>
      <c r="AY692" s="207"/>
      <c r="AZ692" s="297" t="str">
        <f t="shared" si="306"/>
        <v/>
      </c>
      <c r="BA692" s="207"/>
      <c r="BB692" s="139" t="str">
        <f t="shared" si="313"/>
        <v/>
      </c>
      <c r="BC692" s="207"/>
      <c r="BD692" s="297" t="str">
        <f t="shared" si="307"/>
        <v/>
      </c>
      <c r="BE692" s="207"/>
      <c r="BF692" s="139" t="str">
        <f t="shared" si="298"/>
        <v/>
      </c>
      <c r="BG692" s="207"/>
      <c r="BH692" s="297" t="str">
        <f t="shared" si="308"/>
        <v/>
      </c>
      <c r="BJ692" s="139" t="str">
        <f t="shared" si="299"/>
        <v/>
      </c>
      <c r="BK692" s="207"/>
      <c r="BL692" s="297" t="str">
        <f t="shared" si="309"/>
        <v/>
      </c>
      <c r="BM692" s="207"/>
    </row>
    <row r="693" spans="1:65" ht="20.25" customHeight="1">
      <c r="B693" s="364">
        <v>290</v>
      </c>
      <c r="C693" s="21" t="s">
        <v>35</v>
      </c>
      <c r="D693" s="101" t="s">
        <v>370</v>
      </c>
      <c r="E693" s="101"/>
      <c r="F693" s="101"/>
      <c r="G693" s="101"/>
      <c r="H693" s="101"/>
      <c r="I693" s="101"/>
      <c r="J693" s="101"/>
      <c r="K693" s="24"/>
      <c r="L693" s="26" t="s">
        <v>29</v>
      </c>
      <c r="M693" s="207"/>
      <c r="N693" s="139">
        <f>VLOOKUP($B693,'[1]09-10-11'!$A$4:$EA$400,MATCH(N$2, '[1]09-10-11'!$A$4:$EA$4, 0))</f>
        <v>411000</v>
      </c>
      <c r="O693" s="111"/>
      <c r="P693" s="139">
        <f>VLOOKUP($B693,'[1]09-10-11'!$A$4:$EA$400,MATCH(P$2, '[1]09-10-11'!$A$4:$EA$4, 0))</f>
        <v>460259</v>
      </c>
      <c r="Q693" s="139"/>
      <c r="R693" s="139">
        <f>VLOOKUP($B693,'[1]09-10-11'!$A$4:$EA$400,MATCH(R$2, '[1]09-10-11'!$A$4:$EA$4, 0))</f>
        <v>410000</v>
      </c>
      <c r="S693" s="139"/>
      <c r="T693" s="139" t="e">
        <f>VLOOKUP($B693,'[1]09-10-11'!$A$4:$EA$400,MATCH(T$2, '[1]09-10-11'!$A$4:$EA$4, 0))</f>
        <v>#N/A</v>
      </c>
      <c r="U693" s="139"/>
      <c r="V693" s="139">
        <f>VLOOKUP($B693,'[1]09-10-11'!$A$4:$EA$400,MATCH(V$2, '[1]09-10-11'!$A$4:$EA$4, 0))</f>
        <v>431000</v>
      </c>
      <c r="W693" s="139"/>
      <c r="X693" s="139">
        <f>VLOOKUP($B693,'[1]09-10-11'!$A$4:$EA$400,MATCH(X$2, '[1]09-10-11'!$A$4:$EA$4, 0))</f>
        <v>459738</v>
      </c>
      <c r="Y693" s="53"/>
      <c r="Z693" s="174">
        <f t="shared" si="290"/>
        <v>28738</v>
      </c>
      <c r="AA693" s="174"/>
      <c r="AB693" s="299">
        <f t="shared" si="300"/>
        <v>6.6677494199536058E-2</v>
      </c>
      <c r="AC693" s="280"/>
      <c r="AD693" s="174">
        <f t="shared" si="310"/>
        <v>-521</v>
      </c>
      <c r="AE693" s="174"/>
      <c r="AF693" s="299">
        <f t="shared" si="301"/>
        <v>-1.1319713465679504E-3</v>
      </c>
      <c r="AG693" s="174"/>
      <c r="AH693" s="139">
        <f t="shared" si="311"/>
        <v>48738</v>
      </c>
      <c r="AI693" s="139"/>
      <c r="AJ693" s="299">
        <f t="shared" si="302"/>
        <v>0.1185839416058394</v>
      </c>
      <c r="AK693" s="280"/>
      <c r="AL693" s="139">
        <f t="shared" si="293"/>
        <v>49738</v>
      </c>
      <c r="AM693" s="139"/>
      <c r="AN693" s="297">
        <f t="shared" si="303"/>
        <v>0.12131219512195113</v>
      </c>
      <c r="AP693" s="139" t="str">
        <f t="shared" si="294"/>
        <v/>
      </c>
      <c r="AQ693" s="174"/>
      <c r="AR693" s="297" t="e">
        <f t="shared" si="304"/>
        <v>#N/A</v>
      </c>
      <c r="AS693" s="174"/>
      <c r="AT693" s="174" t="str">
        <f t="shared" si="295"/>
        <v/>
      </c>
      <c r="AU693" s="174"/>
      <c r="AV693" s="299" t="e">
        <f t="shared" si="305"/>
        <v>#N/A</v>
      </c>
      <c r="AW693" s="174"/>
      <c r="AX693" s="174">
        <f t="shared" si="312"/>
        <v>20000</v>
      </c>
      <c r="AY693" s="174"/>
      <c r="AZ693" s="299">
        <f t="shared" si="306"/>
        <v>4.8661800486617945E-2</v>
      </c>
      <c r="BA693" s="174"/>
      <c r="BB693" s="174">
        <f t="shared" si="313"/>
        <v>-29259</v>
      </c>
      <c r="BC693" s="174"/>
      <c r="BD693" s="299">
        <f t="shared" si="307"/>
        <v>-6.3570728654952946E-2</v>
      </c>
      <c r="BE693" s="174"/>
      <c r="BF693" s="139">
        <f t="shared" si="298"/>
        <v>21000</v>
      </c>
      <c r="BG693" s="139"/>
      <c r="BH693" s="297">
        <f t="shared" si="308"/>
        <v>5.1219512195121997E-2</v>
      </c>
      <c r="BJ693" s="139" t="str">
        <f t="shared" si="299"/>
        <v/>
      </c>
      <c r="BK693" s="174"/>
      <c r="BL693" s="297" t="e">
        <f t="shared" si="309"/>
        <v>#N/A</v>
      </c>
      <c r="BM693" s="174"/>
    </row>
    <row r="694" spans="1:65" ht="15.75" customHeight="1">
      <c r="B694" s="364">
        <v>291</v>
      </c>
      <c r="C694" s="21" t="s">
        <v>36</v>
      </c>
      <c r="D694" s="101" t="s">
        <v>329</v>
      </c>
      <c r="E694" s="101"/>
      <c r="F694" s="101"/>
      <c r="G694" s="101"/>
      <c r="H694" s="101"/>
      <c r="I694" s="101"/>
      <c r="J694" s="101"/>
      <c r="K694" s="24"/>
      <c r="L694" s="26" t="s">
        <v>29</v>
      </c>
      <c r="M694" s="207"/>
      <c r="N694" s="141">
        <f>VLOOKUP($B694,'[1]09-10-11'!$A$4:$EA$400,MATCH(N$2, '[1]09-10-11'!$A$4:$EA$4, 0))</f>
        <v>0</v>
      </c>
      <c r="O694" s="123"/>
      <c r="P694" s="141">
        <f>VLOOKUP($B694,'[1]09-10-11'!$A$4:$EA$400,MATCH(P$2, '[1]09-10-11'!$A$4:$EA$4, 0))</f>
        <v>13830</v>
      </c>
      <c r="Q694" s="141"/>
      <c r="R694" s="141">
        <f>VLOOKUP($B694,'[1]09-10-11'!$A$4:$EA$400,MATCH(R$2, '[1]09-10-11'!$A$4:$EA$4, 0))</f>
        <v>0</v>
      </c>
      <c r="S694" s="141"/>
      <c r="T694" s="141" t="e">
        <f>VLOOKUP($B694,'[1]09-10-11'!$A$4:$EA$400,MATCH(T$2, '[1]09-10-11'!$A$4:$EA$4, 0))</f>
        <v>#N/A</v>
      </c>
      <c r="U694" s="141"/>
      <c r="V694" s="141">
        <f>VLOOKUP($B694,'[1]09-10-11'!$A$4:$EA$400,MATCH(V$2, '[1]09-10-11'!$A$4:$EA$4, 0))</f>
        <v>1000</v>
      </c>
      <c r="W694" s="141"/>
      <c r="X694" s="141">
        <f>VLOOKUP($B694,'[1]09-10-11'!$A$4:$EA$400,MATCH(X$2, '[1]09-10-11'!$A$4:$EA$4, 0))</f>
        <v>24485</v>
      </c>
      <c r="Y694" s="53"/>
      <c r="Z694" s="283">
        <f t="shared" si="290"/>
        <v>23485</v>
      </c>
      <c r="AA694" s="283"/>
      <c r="AB694" s="300">
        <f t="shared" si="300"/>
        <v>23.484999999999999</v>
      </c>
      <c r="AC694" s="281"/>
      <c r="AD694" s="283">
        <f t="shared" si="310"/>
        <v>10655</v>
      </c>
      <c r="AE694" s="283"/>
      <c r="AF694" s="300">
        <f t="shared" si="301"/>
        <v>0.77042660882140268</v>
      </c>
      <c r="AG694" s="283"/>
      <c r="AH694" s="141">
        <f t="shared" si="311"/>
        <v>24485</v>
      </c>
      <c r="AI694" s="141"/>
      <c r="AJ694" s="300" t="str">
        <f t="shared" si="302"/>
        <v>---</v>
      </c>
      <c r="AK694" s="281"/>
      <c r="AL694" s="141">
        <f t="shared" si="293"/>
        <v>24485</v>
      </c>
      <c r="AM694" s="141"/>
      <c r="AN694" s="298" t="str">
        <f t="shared" si="303"/>
        <v>---</v>
      </c>
      <c r="AP694" s="141" t="str">
        <f t="shared" si="294"/>
        <v/>
      </c>
      <c r="AQ694" s="283"/>
      <c r="AR694" s="300" t="e">
        <f t="shared" si="304"/>
        <v>#N/A</v>
      </c>
      <c r="AS694" s="283"/>
      <c r="AT694" s="283" t="str">
        <f t="shared" si="295"/>
        <v/>
      </c>
      <c r="AU694" s="283"/>
      <c r="AV694" s="300" t="e">
        <f t="shared" si="305"/>
        <v>#N/A</v>
      </c>
      <c r="AW694" s="283"/>
      <c r="AX694" s="283">
        <f t="shared" si="312"/>
        <v>1000</v>
      </c>
      <c r="AY694" s="283"/>
      <c r="AZ694" s="300" t="str">
        <f t="shared" si="306"/>
        <v>---</v>
      </c>
      <c r="BA694" s="283"/>
      <c r="BB694" s="283">
        <f t="shared" si="313"/>
        <v>-12830</v>
      </c>
      <c r="BC694" s="283"/>
      <c r="BD694" s="300">
        <f t="shared" si="307"/>
        <v>-0.92769342010122924</v>
      </c>
      <c r="BE694" s="283"/>
      <c r="BF694" s="141">
        <f t="shared" si="298"/>
        <v>1000</v>
      </c>
      <c r="BG694" s="141"/>
      <c r="BH694" s="298" t="str">
        <f t="shared" si="308"/>
        <v>---</v>
      </c>
      <c r="BJ694" s="141" t="str">
        <f t="shared" si="299"/>
        <v/>
      </c>
      <c r="BK694" s="283"/>
      <c r="BL694" s="300" t="e">
        <f t="shared" si="309"/>
        <v>#N/A</v>
      </c>
      <c r="BM694" s="283"/>
    </row>
    <row r="695" spans="1:65" ht="15.75" customHeight="1">
      <c r="B695" s="364"/>
      <c r="C695" s="101"/>
      <c r="D695" s="101"/>
      <c r="E695" s="101"/>
      <c r="F695" s="101"/>
      <c r="G695" s="101"/>
      <c r="H695" s="101"/>
      <c r="I695" s="101"/>
      <c r="J695" s="101"/>
      <c r="K695" s="24"/>
      <c r="L695" s="102"/>
      <c r="M695" s="207"/>
      <c r="N695" s="207"/>
      <c r="O695" s="123"/>
      <c r="P695" s="207"/>
      <c r="Q695" s="207"/>
      <c r="R695" s="237"/>
      <c r="S695" s="237"/>
      <c r="T695" s="237"/>
      <c r="U695" s="207"/>
      <c r="V695" s="237"/>
      <c r="W695" s="237"/>
      <c r="X695" s="237"/>
      <c r="Y695" s="237"/>
      <c r="Z695" s="174" t="str">
        <f t="shared" si="290"/>
        <v/>
      </c>
      <c r="AA695" s="207"/>
      <c r="AB695" s="299" t="str">
        <f t="shared" si="300"/>
        <v/>
      </c>
      <c r="AC695" s="280"/>
      <c r="AD695" s="174" t="str">
        <f t="shared" si="310"/>
        <v/>
      </c>
      <c r="AE695" s="207"/>
      <c r="AF695" s="299" t="str">
        <f t="shared" si="301"/>
        <v/>
      </c>
      <c r="AG695" s="207"/>
      <c r="AH695" s="139" t="str">
        <f t="shared" si="311"/>
        <v/>
      </c>
      <c r="AI695" s="207"/>
      <c r="AJ695" s="299" t="str">
        <f t="shared" si="302"/>
        <v/>
      </c>
      <c r="AK695" s="280"/>
      <c r="AL695" s="139" t="str">
        <f t="shared" si="293"/>
        <v/>
      </c>
      <c r="AM695" s="207"/>
      <c r="AN695" s="297" t="str">
        <f t="shared" si="303"/>
        <v/>
      </c>
      <c r="AP695" s="139" t="str">
        <f t="shared" si="294"/>
        <v/>
      </c>
      <c r="AQ695" s="207"/>
      <c r="AR695" s="297" t="str">
        <f t="shared" si="304"/>
        <v/>
      </c>
      <c r="AS695" s="207"/>
      <c r="AT695" s="174" t="str">
        <f t="shared" si="295"/>
        <v/>
      </c>
      <c r="AU695" s="207"/>
      <c r="AV695" s="299" t="str">
        <f t="shared" si="305"/>
        <v/>
      </c>
      <c r="AW695" s="207"/>
      <c r="AX695" s="174" t="str">
        <f t="shared" si="312"/>
        <v/>
      </c>
      <c r="AY695" s="207"/>
      <c r="AZ695" s="299" t="str">
        <f t="shared" si="306"/>
        <v/>
      </c>
      <c r="BA695" s="207"/>
      <c r="BB695" s="174" t="str">
        <f t="shared" si="313"/>
        <v/>
      </c>
      <c r="BC695" s="207"/>
      <c r="BD695" s="299" t="str">
        <f t="shared" si="307"/>
        <v/>
      </c>
      <c r="BE695" s="207"/>
      <c r="BF695" s="139" t="str">
        <f t="shared" si="298"/>
        <v/>
      </c>
      <c r="BG695" s="207"/>
      <c r="BH695" s="297" t="str">
        <f t="shared" si="308"/>
        <v/>
      </c>
      <c r="BJ695" s="139" t="str">
        <f t="shared" si="299"/>
        <v/>
      </c>
      <c r="BK695" s="207"/>
      <c r="BL695" s="297" t="str">
        <f t="shared" si="309"/>
        <v/>
      </c>
      <c r="BM695" s="207"/>
    </row>
    <row r="696" spans="1:65" ht="18.75" customHeight="1">
      <c r="B696" s="364"/>
      <c r="C696" s="21"/>
      <c r="D696" s="101"/>
      <c r="E696" s="101"/>
      <c r="F696" s="101"/>
      <c r="G696" s="103" t="s">
        <v>371</v>
      </c>
      <c r="H696" s="103"/>
      <c r="I696" s="35"/>
      <c r="J696" s="35"/>
      <c r="K696" s="36"/>
      <c r="L696" s="37" t="s">
        <v>29</v>
      </c>
      <c r="M696" s="215"/>
      <c r="N696" s="150">
        <f>SUM(N693:N695)</f>
        <v>411000</v>
      </c>
      <c r="O696" s="147"/>
      <c r="P696" s="150">
        <f>SUM(P693:P695)</f>
        <v>474089</v>
      </c>
      <c r="Q696" s="150"/>
      <c r="R696" s="150">
        <f>SUM(R693:R695)</f>
        <v>410000</v>
      </c>
      <c r="S696" s="150"/>
      <c r="T696" s="150" t="e">
        <f>SUM(T693:T695)</f>
        <v>#N/A</v>
      </c>
      <c r="U696" s="150"/>
      <c r="V696" s="150">
        <f>SUM(V693:V695)</f>
        <v>432000</v>
      </c>
      <c r="W696" s="150"/>
      <c r="X696" s="150">
        <f>SUM(X693:X695)</f>
        <v>484223</v>
      </c>
      <c r="Y696" s="146"/>
      <c r="Z696" s="285">
        <f t="shared" si="290"/>
        <v>52223</v>
      </c>
      <c r="AA696" s="285"/>
      <c r="AB696" s="302">
        <f t="shared" si="300"/>
        <v>0.1208865740740741</v>
      </c>
      <c r="AC696" s="282"/>
      <c r="AD696" s="285">
        <f t="shared" si="310"/>
        <v>10134</v>
      </c>
      <c r="AE696" s="285"/>
      <c r="AF696" s="302">
        <f t="shared" ref="AF696:AF723" si="314">IF($P696="","",  IF($X696="","", IF($P696=0,"---",(IF(ISERROR(($X696/$P696)-1),"---",($X696/$P696)-1) ))))</f>
        <v>2.1375733248398587E-2</v>
      </c>
      <c r="AG696" s="285"/>
      <c r="AH696" s="150">
        <f t="shared" si="311"/>
        <v>73223</v>
      </c>
      <c r="AI696" s="150"/>
      <c r="AJ696" s="302">
        <f t="shared" ref="AJ696:AJ723" si="315">IF($N696="","",  IF($X696="","", IF($N696=0,"---",(IF(ISERROR(($X696/$N696)-1),"---",($X696/$N696)-1) ))))</f>
        <v>0.17815815085158149</v>
      </c>
      <c r="AK696" s="282"/>
      <c r="AL696" s="150">
        <f t="shared" si="293"/>
        <v>74223</v>
      </c>
      <c r="AM696" s="150"/>
      <c r="AN696" s="301">
        <f t="shared" si="303"/>
        <v>0.18103170731707308</v>
      </c>
      <c r="AP696" s="150" t="str">
        <f t="shared" si="294"/>
        <v/>
      </c>
      <c r="AQ696" s="285"/>
      <c r="AR696" s="301" t="e">
        <f t="shared" si="304"/>
        <v>#N/A</v>
      </c>
      <c r="AS696" s="285"/>
      <c r="AT696" s="285" t="str">
        <f t="shared" si="295"/>
        <v/>
      </c>
      <c r="AU696" s="285"/>
      <c r="AV696" s="302" t="e">
        <f t="shared" si="305"/>
        <v>#N/A</v>
      </c>
      <c r="AW696" s="285"/>
      <c r="AX696" s="285">
        <f t="shared" si="312"/>
        <v>21000</v>
      </c>
      <c r="AY696" s="285"/>
      <c r="AZ696" s="302">
        <f t="shared" ref="AZ696:AZ723" si="316">IF($N696="","",  IF($V696="","", IF($N696=0,"---",(IF(ISERROR(($V696/$N696)-1),"---",($V696/$N696)-1) ))))</f>
        <v>5.1094890510948954E-2</v>
      </c>
      <c r="BA696" s="285"/>
      <c r="BB696" s="285">
        <f t="shared" si="313"/>
        <v>-42089</v>
      </c>
      <c r="BC696" s="285"/>
      <c r="BD696" s="302">
        <f t="shared" ref="BD696:BD723" si="317">IF($P696="","",  IF($V696="","", IF($P696=0,"---",(IF(ISERROR(($V696/$P696)-1),"---",($V696/$P696)-1) ))))</f>
        <v>-8.8778689233456221E-2</v>
      </c>
      <c r="BE696" s="285"/>
      <c r="BF696" s="150">
        <f t="shared" si="298"/>
        <v>22000</v>
      </c>
      <c r="BG696" s="150"/>
      <c r="BH696" s="301">
        <f t="shared" si="308"/>
        <v>5.3658536585365901E-2</v>
      </c>
      <c r="BJ696" s="150" t="str">
        <f t="shared" si="299"/>
        <v/>
      </c>
      <c r="BK696" s="285"/>
      <c r="BL696" s="301" t="e">
        <f t="shared" si="309"/>
        <v>#N/A</v>
      </c>
      <c r="BM696" s="285"/>
    </row>
    <row r="697" spans="1:65" ht="15.75" customHeight="1">
      <c r="B697" s="364"/>
      <c r="C697" s="21"/>
      <c r="D697" s="101"/>
      <c r="E697" s="101"/>
      <c r="F697" s="101"/>
      <c r="G697" s="101"/>
      <c r="H697" s="101"/>
      <c r="I697" s="101"/>
      <c r="J697" s="101"/>
      <c r="K697" s="24"/>
      <c r="L697" s="102"/>
      <c r="M697" s="207"/>
      <c r="N697" s="207"/>
      <c r="O697" s="111"/>
      <c r="P697" s="207"/>
      <c r="Q697" s="207"/>
      <c r="R697" s="237"/>
      <c r="S697" s="237"/>
      <c r="T697" s="237"/>
      <c r="U697" s="207"/>
      <c r="V697" s="237"/>
      <c r="W697" s="237"/>
      <c r="X697" s="237"/>
      <c r="Y697" s="237"/>
      <c r="Z697" s="174" t="str">
        <f t="shared" si="290"/>
        <v/>
      </c>
      <c r="AA697" s="207"/>
      <c r="AB697" s="299" t="str">
        <f t="shared" si="300"/>
        <v/>
      </c>
      <c r="AC697" s="280"/>
      <c r="AD697" s="174" t="str">
        <f t="shared" si="310"/>
        <v/>
      </c>
      <c r="AE697" s="207"/>
      <c r="AF697" s="299" t="str">
        <f t="shared" si="314"/>
        <v/>
      </c>
      <c r="AG697" s="207"/>
      <c r="AH697" s="139" t="str">
        <f t="shared" si="311"/>
        <v/>
      </c>
      <c r="AI697" s="207"/>
      <c r="AJ697" s="299" t="str">
        <f t="shared" si="315"/>
        <v/>
      </c>
      <c r="AK697" s="280"/>
      <c r="AL697" s="139" t="str">
        <f t="shared" si="293"/>
        <v/>
      </c>
      <c r="AM697" s="207"/>
      <c r="AN697" s="297" t="str">
        <f t="shared" si="303"/>
        <v/>
      </c>
      <c r="AP697" s="139" t="str">
        <f t="shared" si="294"/>
        <v/>
      </c>
      <c r="AQ697" s="207"/>
      <c r="AR697" s="297" t="str">
        <f t="shared" si="304"/>
        <v/>
      </c>
      <c r="AS697" s="207"/>
      <c r="AT697" s="174" t="str">
        <f t="shared" si="295"/>
        <v/>
      </c>
      <c r="AU697" s="207"/>
      <c r="AV697" s="299" t="str">
        <f t="shared" si="305"/>
        <v/>
      </c>
      <c r="AW697" s="207"/>
      <c r="AX697" s="174" t="str">
        <f t="shared" si="312"/>
        <v/>
      </c>
      <c r="AY697" s="207"/>
      <c r="AZ697" s="299" t="str">
        <f t="shared" si="316"/>
        <v/>
      </c>
      <c r="BA697" s="207"/>
      <c r="BB697" s="174" t="str">
        <f t="shared" si="313"/>
        <v/>
      </c>
      <c r="BC697" s="207"/>
      <c r="BD697" s="299" t="str">
        <f t="shared" si="317"/>
        <v/>
      </c>
      <c r="BE697" s="207"/>
      <c r="BF697" s="139" t="str">
        <f t="shared" si="298"/>
        <v/>
      </c>
      <c r="BG697" s="207"/>
      <c r="BH697" s="297" t="str">
        <f t="shared" si="308"/>
        <v/>
      </c>
      <c r="BJ697" s="139" t="str">
        <f t="shared" si="299"/>
        <v/>
      </c>
      <c r="BK697" s="207"/>
      <c r="BL697" s="297" t="str">
        <f t="shared" si="309"/>
        <v/>
      </c>
      <c r="BM697" s="207"/>
    </row>
    <row r="698" spans="1:65" s="122" customFormat="1" ht="15.75" customHeight="1">
      <c r="A698" s="376"/>
      <c r="B698" s="364"/>
      <c r="C698" s="63"/>
      <c r="D698" s="125"/>
      <c r="E698" s="125"/>
      <c r="F698" s="125"/>
      <c r="G698" s="125"/>
      <c r="H698" s="125"/>
      <c r="I698" s="125"/>
      <c r="J698" s="125"/>
      <c r="K698" s="43"/>
      <c r="L698" s="392"/>
      <c r="M698" s="207"/>
      <c r="N698" s="207"/>
      <c r="O698" s="111"/>
      <c r="P698" s="207"/>
      <c r="Q698" s="207"/>
      <c r="R698" s="237"/>
      <c r="S698" s="237"/>
      <c r="T698" s="237"/>
      <c r="U698" s="207"/>
      <c r="V698" s="237"/>
      <c r="W698" s="237"/>
      <c r="X698" s="237"/>
      <c r="Y698" s="237"/>
      <c r="Z698" s="174" t="str">
        <f t="shared" si="290"/>
        <v/>
      </c>
      <c r="AA698" s="207"/>
      <c r="AB698" s="297" t="str">
        <f t="shared" si="300"/>
        <v/>
      </c>
      <c r="AC698" s="280"/>
      <c r="AD698" s="174" t="str">
        <f t="shared" si="310"/>
        <v/>
      </c>
      <c r="AE698" s="207"/>
      <c r="AF698" s="297" t="str">
        <f t="shared" si="314"/>
        <v/>
      </c>
      <c r="AG698" s="207"/>
      <c r="AH698" s="139" t="str">
        <f t="shared" si="311"/>
        <v/>
      </c>
      <c r="AI698" s="207"/>
      <c r="AJ698" s="299" t="str">
        <f t="shared" si="315"/>
        <v/>
      </c>
      <c r="AK698" s="280"/>
      <c r="AL698" s="139" t="str">
        <f t="shared" si="293"/>
        <v/>
      </c>
      <c r="AM698" s="207"/>
      <c r="AN698" s="297" t="str">
        <f t="shared" si="303"/>
        <v/>
      </c>
      <c r="AP698" s="139" t="str">
        <f t="shared" si="294"/>
        <v/>
      </c>
      <c r="AQ698" s="207"/>
      <c r="AR698" s="297" t="str">
        <f t="shared" si="304"/>
        <v/>
      </c>
      <c r="AS698" s="207"/>
      <c r="AT698" s="174" t="str">
        <f t="shared" si="295"/>
        <v/>
      </c>
      <c r="AU698" s="207"/>
      <c r="AV698" s="297" t="str">
        <f t="shared" si="305"/>
        <v/>
      </c>
      <c r="AW698" s="207"/>
      <c r="AX698" s="174" t="str">
        <f t="shared" si="312"/>
        <v/>
      </c>
      <c r="AY698" s="207"/>
      <c r="AZ698" s="297" t="str">
        <f t="shared" si="316"/>
        <v/>
      </c>
      <c r="BA698" s="207"/>
      <c r="BB698" s="174" t="str">
        <f t="shared" si="313"/>
        <v/>
      </c>
      <c r="BC698" s="207"/>
      <c r="BD698" s="297" t="str">
        <f t="shared" si="317"/>
        <v/>
      </c>
      <c r="BE698" s="207"/>
      <c r="BF698" s="139" t="str">
        <f t="shared" si="298"/>
        <v/>
      </c>
      <c r="BG698" s="207"/>
      <c r="BH698" s="297" t="str">
        <f t="shared" si="308"/>
        <v/>
      </c>
      <c r="BJ698" s="139" t="str">
        <f t="shared" si="299"/>
        <v/>
      </c>
      <c r="BK698" s="207"/>
      <c r="BL698" s="297" t="str">
        <f t="shared" si="309"/>
        <v/>
      </c>
      <c r="BM698" s="207"/>
    </row>
    <row r="699" spans="1:65" ht="15.75" customHeight="1">
      <c r="B699" s="364"/>
      <c r="C699" s="20" t="s">
        <v>160</v>
      </c>
      <c r="D699" s="103"/>
      <c r="E699" s="103"/>
      <c r="F699" s="103"/>
      <c r="G699" s="103"/>
      <c r="H699" s="103"/>
      <c r="I699" s="103"/>
      <c r="J699" s="103"/>
      <c r="K699" s="43"/>
      <c r="L699" s="34"/>
      <c r="M699" s="207"/>
      <c r="N699" s="139"/>
      <c r="O699" s="111"/>
      <c r="P699" s="139"/>
      <c r="Q699" s="139"/>
      <c r="R699" s="139"/>
      <c r="S699" s="139"/>
      <c r="T699" s="139"/>
      <c r="U699" s="139"/>
      <c r="V699" s="139"/>
      <c r="W699" s="139"/>
      <c r="X699" s="139"/>
      <c r="Y699" s="53"/>
      <c r="Z699" s="174" t="str">
        <f t="shared" si="290"/>
        <v/>
      </c>
      <c r="AA699" s="139"/>
      <c r="AB699" s="297" t="str">
        <f t="shared" si="300"/>
        <v/>
      </c>
      <c r="AC699" s="280"/>
      <c r="AD699" s="174" t="str">
        <f t="shared" si="310"/>
        <v/>
      </c>
      <c r="AE699" s="139"/>
      <c r="AF699" s="297" t="str">
        <f t="shared" si="314"/>
        <v/>
      </c>
      <c r="AG699" s="139"/>
      <c r="AH699" s="139" t="str">
        <f t="shared" si="311"/>
        <v/>
      </c>
      <c r="AI699" s="139"/>
      <c r="AJ699" s="299" t="str">
        <f t="shared" si="315"/>
        <v/>
      </c>
      <c r="AK699" s="280"/>
      <c r="AL699" s="139" t="str">
        <f t="shared" si="293"/>
        <v/>
      </c>
      <c r="AM699" s="139"/>
      <c r="AN699" s="297" t="str">
        <f t="shared" si="303"/>
        <v/>
      </c>
      <c r="AP699" s="139" t="str">
        <f t="shared" si="294"/>
        <v/>
      </c>
      <c r="AQ699" s="139"/>
      <c r="AR699" s="297" t="str">
        <f t="shared" si="304"/>
        <v/>
      </c>
      <c r="AS699" s="139"/>
      <c r="AT699" s="174" t="str">
        <f t="shared" si="295"/>
        <v/>
      </c>
      <c r="AU699" s="139"/>
      <c r="AV699" s="297" t="str">
        <f t="shared" si="305"/>
        <v/>
      </c>
      <c r="AW699" s="139"/>
      <c r="AX699" s="174" t="str">
        <f t="shared" si="312"/>
        <v/>
      </c>
      <c r="AY699" s="139"/>
      <c r="AZ699" s="297" t="str">
        <f t="shared" si="316"/>
        <v/>
      </c>
      <c r="BA699" s="139"/>
      <c r="BB699" s="174" t="str">
        <f t="shared" si="313"/>
        <v/>
      </c>
      <c r="BC699" s="139"/>
      <c r="BD699" s="297" t="str">
        <f t="shared" si="317"/>
        <v/>
      </c>
      <c r="BE699" s="139"/>
      <c r="BF699" s="139" t="str">
        <f t="shared" si="298"/>
        <v/>
      </c>
      <c r="BG699" s="139"/>
      <c r="BH699" s="297" t="str">
        <f t="shared" si="308"/>
        <v/>
      </c>
      <c r="BJ699" s="139" t="str">
        <f t="shared" si="299"/>
        <v/>
      </c>
      <c r="BK699" s="139"/>
      <c r="BL699" s="297" t="str">
        <f t="shared" si="309"/>
        <v/>
      </c>
      <c r="BM699" s="139"/>
    </row>
    <row r="700" spans="1:65" s="98" customFormat="1" ht="15.75" customHeight="1">
      <c r="A700" s="84"/>
      <c r="B700" s="369"/>
      <c r="C700" s="33"/>
      <c r="D700" s="105"/>
      <c r="E700" s="105"/>
      <c r="F700" s="105"/>
      <c r="G700" s="105"/>
      <c r="H700" s="105"/>
      <c r="I700" s="105"/>
      <c r="J700" s="105"/>
      <c r="K700" s="47"/>
      <c r="L700" s="34"/>
      <c r="M700" s="207"/>
      <c r="N700" s="207"/>
      <c r="O700" s="111"/>
      <c r="P700" s="207"/>
      <c r="Q700" s="207"/>
      <c r="R700" s="237"/>
      <c r="S700" s="237"/>
      <c r="T700" s="237"/>
      <c r="U700" s="207"/>
      <c r="V700" s="237"/>
      <c r="W700" s="237"/>
      <c r="X700" s="237"/>
      <c r="Y700" s="237"/>
      <c r="Z700" s="174" t="str">
        <f t="shared" si="290"/>
        <v/>
      </c>
      <c r="AA700" s="207"/>
      <c r="AB700" s="297" t="str">
        <f t="shared" si="300"/>
        <v/>
      </c>
      <c r="AC700" s="280"/>
      <c r="AD700" s="174" t="str">
        <f t="shared" si="310"/>
        <v/>
      </c>
      <c r="AE700" s="207"/>
      <c r="AF700" s="297" t="str">
        <f t="shared" si="314"/>
        <v/>
      </c>
      <c r="AG700" s="207"/>
      <c r="AH700" s="139" t="str">
        <f t="shared" si="311"/>
        <v/>
      </c>
      <c r="AI700" s="207"/>
      <c r="AJ700" s="299" t="str">
        <f t="shared" si="315"/>
        <v/>
      </c>
      <c r="AK700" s="280"/>
      <c r="AL700" s="139" t="str">
        <f t="shared" si="293"/>
        <v/>
      </c>
      <c r="AM700" s="207"/>
      <c r="AN700" s="297" t="str">
        <f t="shared" si="303"/>
        <v/>
      </c>
      <c r="AP700" s="139" t="str">
        <f t="shared" si="294"/>
        <v/>
      </c>
      <c r="AQ700" s="207"/>
      <c r="AR700" s="297" t="str">
        <f t="shared" si="304"/>
        <v/>
      </c>
      <c r="AS700" s="207"/>
      <c r="AT700" s="174" t="str">
        <f t="shared" si="295"/>
        <v/>
      </c>
      <c r="AU700" s="207"/>
      <c r="AV700" s="297" t="str">
        <f t="shared" si="305"/>
        <v/>
      </c>
      <c r="AW700" s="207"/>
      <c r="AX700" s="174" t="str">
        <f t="shared" si="312"/>
        <v/>
      </c>
      <c r="AY700" s="207"/>
      <c r="AZ700" s="297" t="str">
        <f t="shared" si="316"/>
        <v/>
      </c>
      <c r="BA700" s="207"/>
      <c r="BB700" s="174" t="str">
        <f t="shared" si="313"/>
        <v/>
      </c>
      <c r="BC700" s="207"/>
      <c r="BD700" s="297" t="str">
        <f t="shared" si="317"/>
        <v/>
      </c>
      <c r="BE700" s="207"/>
      <c r="BF700" s="139" t="str">
        <f t="shared" si="298"/>
        <v/>
      </c>
      <c r="BG700" s="207"/>
      <c r="BH700" s="297" t="str">
        <f t="shared" si="308"/>
        <v/>
      </c>
      <c r="BJ700" s="139" t="str">
        <f t="shared" si="299"/>
        <v/>
      </c>
      <c r="BK700" s="207"/>
      <c r="BL700" s="297" t="str">
        <f t="shared" si="309"/>
        <v/>
      </c>
      <c r="BM700" s="207"/>
    </row>
    <row r="701" spans="1:65" s="98" customFormat="1" ht="15.75" customHeight="1">
      <c r="A701" s="84"/>
      <c r="B701" s="370">
        <v>292</v>
      </c>
      <c r="C701" s="94">
        <v>1</v>
      </c>
      <c r="D701" s="105" t="s">
        <v>297</v>
      </c>
      <c r="E701" s="105"/>
      <c r="F701" s="105"/>
      <c r="G701" s="105"/>
      <c r="H701" s="105"/>
      <c r="I701" s="105"/>
      <c r="J701" s="105"/>
      <c r="K701" s="47"/>
      <c r="L701" s="34" t="s">
        <v>29</v>
      </c>
      <c r="M701" s="207"/>
      <c r="N701" s="139">
        <f>VLOOKUP($B701,'[1]09-10-11'!$A$4:$EA$400,MATCH(N$2, '[1]09-10-11'!$A$4:$EA$4, 0))</f>
        <v>675224</v>
      </c>
      <c r="O701" s="111"/>
      <c r="P701" s="139">
        <f>VLOOKUP($B701,'[1]09-10-11'!$A$4:$EA$400,MATCH(P$2, '[1]09-10-11'!$A$4:$EA$4, 0))</f>
        <v>726643</v>
      </c>
      <c r="Q701" s="139"/>
      <c r="R701" s="139">
        <f>VLOOKUP($B701,'[1]09-10-11'!$A$4:$EA$400,MATCH(R$2, '[1]09-10-11'!$A$4:$EA$4, 0))</f>
        <v>675224</v>
      </c>
      <c r="S701" s="139"/>
      <c r="T701" s="139" t="e">
        <f>VLOOKUP($B701,'[1]09-10-11'!$A$4:$EA$400,MATCH(T$2, '[1]09-10-11'!$A$4:$EA$4, 0))</f>
        <v>#N/A</v>
      </c>
      <c r="U701" s="139"/>
      <c r="V701" s="139">
        <f>VLOOKUP($B701,'[1]09-10-11'!$A$4:$EA$400,MATCH(V$2, '[1]09-10-11'!$A$4:$EA$4, 0))</f>
        <v>696643</v>
      </c>
      <c r="W701" s="139"/>
      <c r="X701" s="139">
        <f>VLOOKUP($B701,'[1]09-10-11'!$A$4:$EA$400,MATCH(X$2, '[1]09-10-11'!$A$4:$EA$4, 0))</f>
        <v>747352</v>
      </c>
      <c r="Y701" s="53"/>
      <c r="Z701" s="174">
        <f t="shared" si="290"/>
        <v>50709</v>
      </c>
      <c r="AA701" s="174"/>
      <c r="AB701" s="299">
        <f t="shared" si="300"/>
        <v>7.2790511065208507E-2</v>
      </c>
      <c r="AC701" s="280"/>
      <c r="AD701" s="174">
        <f t="shared" si="310"/>
        <v>20709</v>
      </c>
      <c r="AE701" s="174"/>
      <c r="AF701" s="299">
        <f t="shared" si="314"/>
        <v>2.849955204963095E-2</v>
      </c>
      <c r="AG701" s="174"/>
      <c r="AH701" s="139">
        <f t="shared" si="311"/>
        <v>72128</v>
      </c>
      <c r="AI701" s="139"/>
      <c r="AJ701" s="299">
        <f t="shared" si="315"/>
        <v>0.10682084760020372</v>
      </c>
      <c r="AK701" s="280"/>
      <c r="AL701" s="139">
        <f t="shared" si="293"/>
        <v>72128</v>
      </c>
      <c r="AM701" s="174"/>
      <c r="AN701" s="297">
        <f t="shared" si="303"/>
        <v>0.10682084760020372</v>
      </c>
      <c r="AP701" s="139" t="str">
        <f t="shared" si="294"/>
        <v/>
      </c>
      <c r="AQ701" s="174"/>
      <c r="AR701" s="297" t="e">
        <f t="shared" si="304"/>
        <v>#N/A</v>
      </c>
      <c r="AS701" s="174"/>
      <c r="AT701" s="174" t="str">
        <f t="shared" si="295"/>
        <v/>
      </c>
      <c r="AU701" s="174"/>
      <c r="AV701" s="299" t="e">
        <f t="shared" si="305"/>
        <v>#N/A</v>
      </c>
      <c r="AW701" s="174"/>
      <c r="AX701" s="174">
        <f t="shared" si="312"/>
        <v>21419</v>
      </c>
      <c r="AY701" s="174"/>
      <c r="AZ701" s="299">
        <f t="shared" si="316"/>
        <v>3.1721325071383699E-2</v>
      </c>
      <c r="BA701" s="174"/>
      <c r="BB701" s="174">
        <f t="shared" si="313"/>
        <v>-30000</v>
      </c>
      <c r="BC701" s="174"/>
      <c r="BD701" s="299">
        <f t="shared" si="317"/>
        <v>-4.1285748297306912E-2</v>
      </c>
      <c r="BE701" s="174"/>
      <c r="BF701" s="139">
        <f t="shared" si="298"/>
        <v>21419</v>
      </c>
      <c r="BG701" s="174"/>
      <c r="BH701" s="297">
        <f t="shared" si="308"/>
        <v>3.1721325071383699E-2</v>
      </c>
      <c r="BJ701" s="139" t="str">
        <f t="shared" si="299"/>
        <v/>
      </c>
      <c r="BK701" s="174"/>
      <c r="BL701" s="297" t="e">
        <f t="shared" si="309"/>
        <v>#N/A</v>
      </c>
      <c r="BM701" s="174"/>
    </row>
    <row r="702" spans="1:65" s="98" customFormat="1" ht="20.25" customHeight="1">
      <c r="A702" s="84"/>
      <c r="B702" s="364">
        <v>292.01</v>
      </c>
      <c r="C702" s="94">
        <v>2</v>
      </c>
      <c r="D702" s="105" t="s">
        <v>372</v>
      </c>
      <c r="E702" s="105"/>
      <c r="F702" s="105"/>
      <c r="G702" s="105"/>
      <c r="H702" s="105"/>
      <c r="I702" s="105"/>
      <c r="K702" s="110"/>
      <c r="L702" s="106" t="s">
        <v>29</v>
      </c>
      <c r="M702" s="207"/>
      <c r="N702" s="141">
        <f>VLOOKUP($B702,'[1]09-10-11'!$A$4:$EA$400,MATCH(N$2, '[1]09-10-11'!$A$4:$EA$4, 0))</f>
        <v>721700</v>
      </c>
      <c r="O702" s="85"/>
      <c r="P702" s="141">
        <f>VLOOKUP($B702,'[1]09-10-11'!$A$4:$EA$400,MATCH(P$2, '[1]09-10-11'!$A$4:$EA$4, 0))</f>
        <v>855211</v>
      </c>
      <c r="Q702" s="141"/>
      <c r="R702" s="141">
        <f>VLOOKUP($B702,'[1]09-10-11'!$A$4:$EA$400,MATCH(R$2, '[1]09-10-11'!$A$4:$EA$4, 0))</f>
        <v>771700</v>
      </c>
      <c r="S702" s="141"/>
      <c r="T702" s="141" t="e">
        <f>VLOOKUP($B702,'[1]09-10-11'!$A$4:$EA$400,MATCH(T$2, '[1]09-10-11'!$A$4:$EA$4, 0))</f>
        <v>#N/A</v>
      </c>
      <c r="U702" s="141"/>
      <c r="V702" s="141">
        <f>VLOOKUP($B702,'[1]09-10-11'!$A$4:$EA$400,MATCH(V$2, '[1]09-10-11'!$A$4:$EA$4, 0))</f>
        <v>855211</v>
      </c>
      <c r="W702" s="141"/>
      <c r="X702" s="141">
        <f>VLOOKUP($B702,'[1]09-10-11'!$A$4:$EA$400,MATCH(X$2, '[1]09-10-11'!$A$4:$EA$4, 0))</f>
        <v>899638</v>
      </c>
      <c r="Y702" s="53"/>
      <c r="Z702" s="283">
        <f t="shared" si="290"/>
        <v>44427</v>
      </c>
      <c r="AA702" s="283"/>
      <c r="AB702" s="300">
        <f t="shared" si="300"/>
        <v>5.1948583448996777E-2</v>
      </c>
      <c r="AC702" s="281"/>
      <c r="AD702" s="283">
        <f t="shared" si="310"/>
        <v>44427</v>
      </c>
      <c r="AE702" s="283"/>
      <c r="AF702" s="300">
        <f t="shared" si="314"/>
        <v>5.1948583448996777E-2</v>
      </c>
      <c r="AG702" s="284"/>
      <c r="AH702" s="141">
        <f t="shared" si="311"/>
        <v>177938</v>
      </c>
      <c r="AI702" s="141"/>
      <c r="AJ702" s="300">
        <f t="shared" si="315"/>
        <v>0.24655396979354305</v>
      </c>
      <c r="AK702" s="281"/>
      <c r="AL702" s="141">
        <f t="shared" si="293"/>
        <v>127938</v>
      </c>
      <c r="AM702" s="283"/>
      <c r="AN702" s="298">
        <f t="shared" si="303"/>
        <v>0.16578722301412463</v>
      </c>
      <c r="AP702" s="141" t="str">
        <f t="shared" si="294"/>
        <v/>
      </c>
      <c r="AQ702" s="283"/>
      <c r="AR702" s="298" t="e">
        <f t="shared" si="304"/>
        <v>#N/A</v>
      </c>
      <c r="AS702" s="284"/>
      <c r="AT702" s="283" t="str">
        <f t="shared" si="295"/>
        <v/>
      </c>
      <c r="AU702" s="283"/>
      <c r="AV702" s="300" t="e">
        <f t="shared" si="305"/>
        <v>#N/A</v>
      </c>
      <c r="AW702" s="284"/>
      <c r="AX702" s="283">
        <f t="shared" si="312"/>
        <v>133511</v>
      </c>
      <c r="AY702" s="283"/>
      <c r="AZ702" s="300">
        <f t="shared" si="316"/>
        <v>0.18499515033947622</v>
      </c>
      <c r="BA702" s="284"/>
      <c r="BB702" s="283">
        <f t="shared" si="313"/>
        <v>0</v>
      </c>
      <c r="BC702" s="283"/>
      <c r="BD702" s="300">
        <f t="shared" si="317"/>
        <v>0</v>
      </c>
      <c r="BE702" s="284"/>
      <c r="BF702" s="141">
        <f t="shared" si="298"/>
        <v>83511</v>
      </c>
      <c r="BG702" s="283"/>
      <c r="BH702" s="298">
        <f t="shared" si="308"/>
        <v>0.10821692367500324</v>
      </c>
      <c r="BJ702" s="141" t="str">
        <f t="shared" si="299"/>
        <v/>
      </c>
      <c r="BK702" s="283"/>
      <c r="BL702" s="298" t="e">
        <f t="shared" si="309"/>
        <v>#N/A</v>
      </c>
      <c r="BM702" s="284"/>
    </row>
    <row r="703" spans="1:65" s="98" customFormat="1" ht="15.75" customHeight="1">
      <c r="A703" s="84"/>
      <c r="B703" s="364"/>
      <c r="C703" s="94"/>
      <c r="D703" s="95"/>
      <c r="E703" s="105"/>
      <c r="F703" s="105"/>
      <c r="G703" s="105"/>
      <c r="H703" s="105"/>
      <c r="I703" s="105"/>
      <c r="J703" s="105"/>
      <c r="K703" s="110"/>
      <c r="L703" s="106"/>
      <c r="M703" s="207"/>
      <c r="N703" s="207"/>
      <c r="O703" s="123"/>
      <c r="P703" s="207"/>
      <c r="Q703" s="207"/>
      <c r="R703" s="237"/>
      <c r="S703" s="237"/>
      <c r="T703" s="237"/>
      <c r="U703" s="207"/>
      <c r="V703" s="237"/>
      <c r="W703" s="237"/>
      <c r="X703" s="237"/>
      <c r="Y703" s="237"/>
      <c r="Z703" s="174" t="str">
        <f t="shared" si="290"/>
        <v/>
      </c>
      <c r="AA703" s="207"/>
      <c r="AB703" s="299" t="str">
        <f t="shared" si="300"/>
        <v/>
      </c>
      <c r="AC703" s="280"/>
      <c r="AD703" s="174" t="str">
        <f t="shared" si="310"/>
        <v/>
      </c>
      <c r="AE703" s="207"/>
      <c r="AF703" s="299" t="str">
        <f t="shared" si="314"/>
        <v/>
      </c>
      <c r="AG703" s="207"/>
      <c r="AH703" s="139" t="str">
        <f t="shared" si="311"/>
        <v/>
      </c>
      <c r="AI703" s="207"/>
      <c r="AJ703" s="299" t="str">
        <f t="shared" si="315"/>
        <v/>
      </c>
      <c r="AK703" s="280"/>
      <c r="AL703" s="139" t="str">
        <f t="shared" si="293"/>
        <v/>
      </c>
      <c r="AM703" s="207"/>
      <c r="AN703" s="299" t="str">
        <f t="shared" si="303"/>
        <v/>
      </c>
      <c r="AP703" s="139" t="str">
        <f t="shared" si="294"/>
        <v/>
      </c>
      <c r="AQ703" s="207"/>
      <c r="AR703" s="299" t="str">
        <f t="shared" si="304"/>
        <v/>
      </c>
      <c r="AS703" s="207"/>
      <c r="AT703" s="174" t="str">
        <f t="shared" si="295"/>
        <v/>
      </c>
      <c r="AU703" s="207"/>
      <c r="AV703" s="299" t="str">
        <f t="shared" si="305"/>
        <v/>
      </c>
      <c r="AW703" s="207"/>
      <c r="AX703" s="174" t="str">
        <f t="shared" si="312"/>
        <v/>
      </c>
      <c r="AY703" s="207"/>
      <c r="AZ703" s="299" t="str">
        <f t="shared" si="316"/>
        <v/>
      </c>
      <c r="BA703" s="207"/>
      <c r="BB703" s="174" t="str">
        <f t="shared" si="313"/>
        <v/>
      </c>
      <c r="BC703" s="207"/>
      <c r="BD703" s="299" t="str">
        <f t="shared" si="317"/>
        <v/>
      </c>
      <c r="BE703" s="207"/>
      <c r="BF703" s="139" t="str">
        <f t="shared" si="298"/>
        <v/>
      </c>
      <c r="BG703" s="207"/>
      <c r="BH703" s="299" t="str">
        <f t="shared" si="308"/>
        <v/>
      </c>
      <c r="BJ703" s="139" t="str">
        <f t="shared" si="299"/>
        <v/>
      </c>
      <c r="BK703" s="207"/>
      <c r="BL703" s="299" t="str">
        <f t="shared" si="309"/>
        <v/>
      </c>
      <c r="BM703" s="207"/>
    </row>
    <row r="704" spans="1:65" s="98" customFormat="1" ht="15.75" customHeight="1">
      <c r="A704" s="84"/>
      <c r="B704" s="364"/>
      <c r="C704" s="107"/>
      <c r="D704" s="95"/>
      <c r="E704" s="105"/>
      <c r="F704" s="105"/>
      <c r="G704" s="103" t="s">
        <v>40</v>
      </c>
      <c r="H704" s="103"/>
      <c r="I704" s="35"/>
      <c r="J704" s="35"/>
      <c r="K704" s="36"/>
      <c r="L704" s="37"/>
      <c r="M704" s="215"/>
      <c r="N704" s="150">
        <f>SUM(N701:N702)</f>
        <v>1396924</v>
      </c>
      <c r="O704" s="133"/>
      <c r="P704" s="150">
        <f>SUM(P701:P702)</f>
        <v>1581854</v>
      </c>
      <c r="Q704" s="150"/>
      <c r="R704" s="150">
        <f>SUM(R701:R702)</f>
        <v>1446924</v>
      </c>
      <c r="S704" s="150"/>
      <c r="T704" s="150" t="e">
        <f>SUM(T701:T702)</f>
        <v>#N/A</v>
      </c>
      <c r="U704" s="150"/>
      <c r="V704" s="150">
        <f>SUM(V701:V702)</f>
        <v>1551854</v>
      </c>
      <c r="W704" s="150"/>
      <c r="X704" s="150">
        <f>SUM(X701:X702)</f>
        <v>1646990</v>
      </c>
      <c r="Y704" s="146"/>
      <c r="Z704" s="285">
        <f t="shared" si="290"/>
        <v>95136</v>
      </c>
      <c r="AA704" s="285"/>
      <c r="AB704" s="302">
        <f t="shared" si="300"/>
        <v>6.1304736141415406E-2</v>
      </c>
      <c r="AC704" s="282"/>
      <c r="AD704" s="285">
        <f t="shared" si="310"/>
        <v>65136</v>
      </c>
      <c r="AE704" s="285"/>
      <c r="AF704" s="302">
        <f t="shared" si="314"/>
        <v>4.117699863577795E-2</v>
      </c>
      <c r="AG704" s="285"/>
      <c r="AH704" s="150">
        <f t="shared" si="311"/>
        <v>250066</v>
      </c>
      <c r="AI704" s="150"/>
      <c r="AJ704" s="302">
        <f t="shared" si="315"/>
        <v>0.17901188611549368</v>
      </c>
      <c r="AK704" s="282"/>
      <c r="AL704" s="150">
        <f t="shared" si="293"/>
        <v>200066</v>
      </c>
      <c r="AM704" s="285"/>
      <c r="AN704" s="302">
        <f t="shared" si="303"/>
        <v>0.13826987457530593</v>
      </c>
      <c r="AP704" s="150" t="str">
        <f t="shared" si="294"/>
        <v/>
      </c>
      <c r="AQ704" s="285"/>
      <c r="AR704" s="302" t="e">
        <f t="shared" si="304"/>
        <v>#N/A</v>
      </c>
      <c r="AS704" s="285"/>
      <c r="AT704" s="285" t="str">
        <f t="shared" si="295"/>
        <v/>
      </c>
      <c r="AU704" s="285"/>
      <c r="AV704" s="302" t="e">
        <f t="shared" si="305"/>
        <v>#N/A</v>
      </c>
      <c r="AW704" s="285"/>
      <c r="AX704" s="285">
        <f t="shared" si="312"/>
        <v>154930</v>
      </c>
      <c r="AY704" s="285"/>
      <c r="AZ704" s="302">
        <f t="shared" si="316"/>
        <v>0.1109079663603747</v>
      </c>
      <c r="BA704" s="285"/>
      <c r="BB704" s="285">
        <f t="shared" si="313"/>
        <v>-30000</v>
      </c>
      <c r="BC704" s="285"/>
      <c r="BD704" s="302">
        <f t="shared" si="317"/>
        <v>-1.8965087802034875E-2</v>
      </c>
      <c r="BE704" s="285"/>
      <c r="BF704" s="150">
        <f t="shared" si="298"/>
        <v>104930</v>
      </c>
      <c r="BG704" s="285"/>
      <c r="BH704" s="302">
        <f t="shared" si="308"/>
        <v>7.2519358307692627E-2</v>
      </c>
      <c r="BJ704" s="150" t="str">
        <f t="shared" si="299"/>
        <v/>
      </c>
      <c r="BK704" s="285"/>
      <c r="BL704" s="302" t="e">
        <f t="shared" si="309"/>
        <v>#N/A</v>
      </c>
      <c r="BM704" s="285"/>
    </row>
    <row r="705" spans="1:65" s="98" customFormat="1" ht="15.75" customHeight="1">
      <c r="A705" s="84"/>
      <c r="B705" s="371"/>
      <c r="C705" s="107"/>
      <c r="D705" s="95"/>
      <c r="E705" s="105"/>
      <c r="F705" s="105"/>
      <c r="G705" s="105"/>
      <c r="H705" s="101"/>
      <c r="I705" s="108"/>
      <c r="J705" s="108"/>
      <c r="K705" s="110"/>
      <c r="L705" s="106"/>
      <c r="M705" s="207"/>
      <c r="N705" s="207"/>
      <c r="O705" s="15"/>
      <c r="P705" s="207"/>
      <c r="Q705" s="207"/>
      <c r="R705" s="237"/>
      <c r="S705" s="237"/>
      <c r="T705" s="237"/>
      <c r="U705" s="207"/>
      <c r="V705" s="237"/>
      <c r="W705" s="237"/>
      <c r="X705" s="237"/>
      <c r="Y705" s="237"/>
      <c r="Z705" s="174" t="str">
        <f t="shared" si="290"/>
        <v/>
      </c>
      <c r="AA705" s="207"/>
      <c r="AB705" s="299" t="str">
        <f t="shared" si="300"/>
        <v/>
      </c>
      <c r="AC705" s="280"/>
      <c r="AD705" s="174" t="str">
        <f t="shared" si="310"/>
        <v/>
      </c>
      <c r="AE705" s="207"/>
      <c r="AF705" s="299" t="str">
        <f t="shared" si="314"/>
        <v/>
      </c>
      <c r="AG705" s="207"/>
      <c r="AH705" s="139" t="str">
        <f t="shared" si="311"/>
        <v/>
      </c>
      <c r="AI705" s="207"/>
      <c r="AJ705" s="299" t="str">
        <f t="shared" si="315"/>
        <v/>
      </c>
      <c r="AK705" s="280"/>
      <c r="AL705" s="139" t="str">
        <f t="shared" si="293"/>
        <v/>
      </c>
      <c r="AM705" s="207"/>
      <c r="AN705" s="299" t="str">
        <f t="shared" si="303"/>
        <v/>
      </c>
      <c r="AP705" s="139" t="str">
        <f t="shared" si="294"/>
        <v/>
      </c>
      <c r="AQ705" s="207"/>
      <c r="AR705" s="297" t="str">
        <f t="shared" si="304"/>
        <v/>
      </c>
      <c r="AS705" s="207"/>
      <c r="AT705" s="174" t="str">
        <f t="shared" si="295"/>
        <v/>
      </c>
      <c r="AU705" s="207"/>
      <c r="AV705" s="299" t="str">
        <f t="shared" si="305"/>
        <v/>
      </c>
      <c r="AW705" s="207"/>
      <c r="AX705" s="174" t="str">
        <f t="shared" si="312"/>
        <v/>
      </c>
      <c r="AY705" s="207"/>
      <c r="AZ705" s="299" t="str">
        <f t="shared" si="316"/>
        <v/>
      </c>
      <c r="BA705" s="207"/>
      <c r="BB705" s="174" t="str">
        <f t="shared" si="313"/>
        <v/>
      </c>
      <c r="BC705" s="207"/>
      <c r="BD705" s="299" t="str">
        <f t="shared" si="317"/>
        <v/>
      </c>
      <c r="BE705" s="207"/>
      <c r="BF705" s="139" t="str">
        <f t="shared" si="298"/>
        <v/>
      </c>
      <c r="BG705" s="207"/>
      <c r="BH705" s="299" t="str">
        <f t="shared" si="308"/>
        <v/>
      </c>
      <c r="BJ705" s="139" t="str">
        <f t="shared" si="299"/>
        <v/>
      </c>
      <c r="BK705" s="207"/>
      <c r="BL705" s="297" t="str">
        <f t="shared" si="309"/>
        <v/>
      </c>
      <c r="BM705" s="207"/>
    </row>
    <row r="706" spans="1:65" s="98" customFormat="1" ht="15.75" customHeight="1">
      <c r="A706" s="84"/>
      <c r="B706" s="371"/>
      <c r="C706" s="107"/>
      <c r="D706" s="95"/>
      <c r="E706" s="105"/>
      <c r="F706" s="105"/>
      <c r="G706" s="105"/>
      <c r="H706" s="101"/>
      <c r="I706" s="108"/>
      <c r="J706" s="108"/>
      <c r="K706" s="110"/>
      <c r="L706" s="106"/>
      <c r="M706" s="207"/>
      <c r="N706" s="207"/>
      <c r="O706" s="15"/>
      <c r="P706" s="207"/>
      <c r="Q706" s="207"/>
      <c r="R706" s="237"/>
      <c r="S706" s="237"/>
      <c r="T706" s="237"/>
      <c r="U706" s="207"/>
      <c r="V706" s="237"/>
      <c r="W706" s="237"/>
      <c r="X706" s="237"/>
      <c r="Y706" s="237"/>
      <c r="Z706" s="174" t="str">
        <f t="shared" si="290"/>
        <v/>
      </c>
      <c r="AA706" s="207"/>
      <c r="AB706" s="299" t="str">
        <f t="shared" si="300"/>
        <v/>
      </c>
      <c r="AC706" s="280"/>
      <c r="AD706" s="174" t="str">
        <f t="shared" si="310"/>
        <v/>
      </c>
      <c r="AE706" s="207"/>
      <c r="AF706" s="299" t="str">
        <f t="shared" si="314"/>
        <v/>
      </c>
      <c r="AG706" s="207"/>
      <c r="AH706" s="139" t="str">
        <f t="shared" si="311"/>
        <v/>
      </c>
      <c r="AI706" s="207"/>
      <c r="AJ706" s="299" t="str">
        <f t="shared" si="315"/>
        <v/>
      </c>
      <c r="AK706" s="280"/>
      <c r="AL706" s="139" t="str">
        <f t="shared" si="293"/>
        <v/>
      </c>
      <c r="AM706" s="207"/>
      <c r="AN706" s="297" t="str">
        <f t="shared" si="303"/>
        <v/>
      </c>
      <c r="AP706" s="139" t="str">
        <f t="shared" si="294"/>
        <v/>
      </c>
      <c r="AQ706" s="207"/>
      <c r="AR706" s="297" t="str">
        <f t="shared" si="304"/>
        <v/>
      </c>
      <c r="AS706" s="207"/>
      <c r="AT706" s="174" t="str">
        <f t="shared" si="295"/>
        <v/>
      </c>
      <c r="AU706" s="207"/>
      <c r="AV706" s="299" t="str">
        <f t="shared" si="305"/>
        <v/>
      </c>
      <c r="AW706" s="207"/>
      <c r="AX706" s="174" t="str">
        <f t="shared" si="312"/>
        <v/>
      </c>
      <c r="AY706" s="207"/>
      <c r="AZ706" s="299" t="str">
        <f t="shared" si="316"/>
        <v/>
      </c>
      <c r="BA706" s="207"/>
      <c r="BB706" s="174" t="str">
        <f t="shared" si="313"/>
        <v/>
      </c>
      <c r="BC706" s="207"/>
      <c r="BD706" s="299" t="str">
        <f t="shared" si="317"/>
        <v/>
      </c>
      <c r="BE706" s="207"/>
      <c r="BF706" s="139" t="str">
        <f t="shared" si="298"/>
        <v/>
      </c>
      <c r="BG706" s="207"/>
      <c r="BH706" s="297" t="str">
        <f t="shared" si="308"/>
        <v/>
      </c>
      <c r="BJ706" s="139" t="str">
        <f t="shared" si="299"/>
        <v/>
      </c>
      <c r="BK706" s="207"/>
      <c r="BL706" s="297" t="str">
        <f t="shared" si="309"/>
        <v/>
      </c>
      <c r="BM706" s="207"/>
    </row>
    <row r="707" spans="1:65" ht="15.75" customHeight="1">
      <c r="C707" s="20" t="s">
        <v>71</v>
      </c>
      <c r="D707" s="103"/>
      <c r="E707" s="103"/>
      <c r="F707" s="103"/>
      <c r="G707" s="103"/>
      <c r="H707" s="103"/>
      <c r="I707" s="103"/>
      <c r="J707" s="103"/>
      <c r="K707" s="24"/>
      <c r="L707" s="102"/>
      <c r="M707" s="207"/>
      <c r="N707" s="207"/>
      <c r="O707" s="123"/>
      <c r="P707" s="207"/>
      <c r="Q707" s="207"/>
      <c r="R707" s="237"/>
      <c r="S707" s="237"/>
      <c r="T707" s="237"/>
      <c r="U707" s="207"/>
      <c r="V707" s="237"/>
      <c r="W707" s="237"/>
      <c r="X707" s="237"/>
      <c r="Y707" s="237"/>
      <c r="Z707" s="174" t="str">
        <f t="shared" si="290"/>
        <v/>
      </c>
      <c r="AA707" s="207"/>
      <c r="AB707" s="299" t="str">
        <f t="shared" si="300"/>
        <v/>
      </c>
      <c r="AC707" s="280"/>
      <c r="AD707" s="174" t="str">
        <f t="shared" si="310"/>
        <v/>
      </c>
      <c r="AE707" s="207"/>
      <c r="AF707" s="299" t="str">
        <f t="shared" si="314"/>
        <v/>
      </c>
      <c r="AG707" s="207"/>
      <c r="AH707" s="139" t="str">
        <f t="shared" si="311"/>
        <v/>
      </c>
      <c r="AI707" s="207"/>
      <c r="AJ707" s="299" t="str">
        <f t="shared" si="315"/>
        <v/>
      </c>
      <c r="AK707" s="280"/>
      <c r="AL707" s="139" t="str">
        <f t="shared" si="293"/>
        <v/>
      </c>
      <c r="AM707" s="207"/>
      <c r="AN707" s="297" t="str">
        <f t="shared" si="303"/>
        <v/>
      </c>
      <c r="AP707" s="139" t="str">
        <f t="shared" si="294"/>
        <v/>
      </c>
      <c r="AQ707" s="207"/>
      <c r="AR707" s="297" t="str">
        <f t="shared" si="304"/>
        <v/>
      </c>
      <c r="AS707" s="207"/>
      <c r="AT707" s="174" t="str">
        <f t="shared" si="295"/>
        <v/>
      </c>
      <c r="AU707" s="207"/>
      <c r="AV707" s="299" t="str">
        <f t="shared" si="305"/>
        <v/>
      </c>
      <c r="AW707" s="207"/>
      <c r="AX707" s="174" t="str">
        <f t="shared" si="312"/>
        <v/>
      </c>
      <c r="AY707" s="207"/>
      <c r="AZ707" s="299" t="str">
        <f t="shared" si="316"/>
        <v/>
      </c>
      <c r="BA707" s="207"/>
      <c r="BB707" s="174" t="str">
        <f t="shared" si="313"/>
        <v/>
      </c>
      <c r="BC707" s="207"/>
      <c r="BD707" s="299" t="str">
        <f t="shared" si="317"/>
        <v/>
      </c>
      <c r="BE707" s="207"/>
      <c r="BF707" s="139" t="str">
        <f t="shared" si="298"/>
        <v/>
      </c>
      <c r="BG707" s="207"/>
      <c r="BH707" s="297" t="str">
        <f t="shared" si="308"/>
        <v/>
      </c>
      <c r="BJ707" s="139" t="str">
        <f t="shared" si="299"/>
        <v/>
      </c>
      <c r="BK707" s="207"/>
      <c r="BL707" s="297" t="str">
        <f t="shared" si="309"/>
        <v/>
      </c>
      <c r="BM707" s="207"/>
    </row>
    <row r="708" spans="1:65" ht="15.75" customHeight="1">
      <c r="B708" s="364"/>
      <c r="C708" s="101"/>
      <c r="D708" s="101"/>
      <c r="E708" s="101"/>
      <c r="F708" s="101"/>
      <c r="G708" s="101"/>
      <c r="H708" s="101"/>
      <c r="I708" s="101"/>
      <c r="J708" s="101"/>
      <c r="K708" s="24"/>
      <c r="L708" s="102"/>
      <c r="M708" s="207"/>
      <c r="N708" s="207"/>
      <c r="O708" s="123"/>
      <c r="P708" s="207"/>
      <c r="Q708" s="207"/>
      <c r="R708" s="237"/>
      <c r="S708" s="237"/>
      <c r="T708" s="237"/>
      <c r="U708" s="207"/>
      <c r="V708" s="237"/>
      <c r="W708" s="237"/>
      <c r="X708" s="237"/>
      <c r="Y708" s="237"/>
      <c r="Z708" s="174" t="str">
        <f t="shared" si="290"/>
        <v/>
      </c>
      <c r="AA708" s="207"/>
      <c r="AB708" s="299" t="str">
        <f t="shared" si="300"/>
        <v/>
      </c>
      <c r="AC708" s="280"/>
      <c r="AD708" s="174" t="str">
        <f t="shared" si="310"/>
        <v/>
      </c>
      <c r="AE708" s="207"/>
      <c r="AF708" s="299" t="str">
        <f t="shared" si="314"/>
        <v/>
      </c>
      <c r="AG708" s="207"/>
      <c r="AH708" s="139" t="str">
        <f t="shared" si="311"/>
        <v/>
      </c>
      <c r="AI708" s="207"/>
      <c r="AJ708" s="299" t="str">
        <f t="shared" si="315"/>
        <v/>
      </c>
      <c r="AK708" s="280"/>
      <c r="AL708" s="139" t="str">
        <f t="shared" si="293"/>
        <v/>
      </c>
      <c r="AM708" s="207"/>
      <c r="AN708" s="297" t="str">
        <f t="shared" si="303"/>
        <v/>
      </c>
      <c r="AP708" s="139" t="str">
        <f t="shared" si="294"/>
        <v/>
      </c>
      <c r="AQ708" s="207"/>
      <c r="AR708" s="297" t="str">
        <f t="shared" si="304"/>
        <v/>
      </c>
      <c r="AS708" s="207"/>
      <c r="AT708" s="174" t="str">
        <f t="shared" si="295"/>
        <v/>
      </c>
      <c r="AU708" s="207"/>
      <c r="AV708" s="299" t="str">
        <f t="shared" si="305"/>
        <v/>
      </c>
      <c r="AW708" s="207"/>
      <c r="AX708" s="174" t="str">
        <f t="shared" si="312"/>
        <v/>
      </c>
      <c r="AY708" s="207"/>
      <c r="AZ708" s="299" t="str">
        <f t="shared" si="316"/>
        <v/>
      </c>
      <c r="BA708" s="207"/>
      <c r="BB708" s="174" t="str">
        <f t="shared" si="313"/>
        <v/>
      </c>
      <c r="BC708" s="207"/>
      <c r="BD708" s="299" t="str">
        <f t="shared" si="317"/>
        <v/>
      </c>
      <c r="BE708" s="207"/>
      <c r="BF708" s="139" t="str">
        <f t="shared" si="298"/>
        <v/>
      </c>
      <c r="BG708" s="207"/>
      <c r="BH708" s="297" t="str">
        <f t="shared" si="308"/>
        <v/>
      </c>
      <c r="BJ708" s="139" t="str">
        <f t="shared" si="299"/>
        <v/>
      </c>
      <c r="BK708" s="207"/>
      <c r="BL708" s="297" t="str">
        <f t="shared" si="309"/>
        <v/>
      </c>
      <c r="BM708" s="207"/>
    </row>
    <row r="709" spans="1:65" ht="15.75" customHeight="1">
      <c r="B709" s="364">
        <v>294</v>
      </c>
      <c r="C709" s="66" t="s">
        <v>35</v>
      </c>
      <c r="D709" s="103" t="s">
        <v>297</v>
      </c>
      <c r="E709" s="103"/>
      <c r="F709" s="103"/>
      <c r="G709" s="103"/>
      <c r="H709" s="103"/>
      <c r="I709" s="103"/>
      <c r="J709" s="103"/>
      <c r="K709" s="36"/>
      <c r="L709" s="37" t="s">
        <v>29</v>
      </c>
      <c r="M709" s="215"/>
      <c r="N709" s="150">
        <f>VLOOKUP($B709,'[1]09-10-11'!$A$4:$EA$400,MATCH(N$2, '[1]09-10-11'!$A$4:$EA$4, 0))</f>
        <v>100000</v>
      </c>
      <c r="O709" s="147"/>
      <c r="P709" s="150">
        <f>VLOOKUP($B709,'[1]09-10-11'!$A$4:$EA$400,MATCH(P$2, '[1]09-10-11'!$A$4:$EA$4, 0))</f>
        <v>130691</v>
      </c>
      <c r="Q709" s="150"/>
      <c r="R709" s="150">
        <f>VLOOKUP($B709,'[1]09-10-11'!$A$4:$EA$400,MATCH(R$2, '[1]09-10-11'!$A$4:$EA$4, 0))</f>
        <v>100000</v>
      </c>
      <c r="S709" s="150"/>
      <c r="T709" s="150" t="e">
        <f>VLOOKUP($B709,'[1]09-10-11'!$A$4:$EA$400,MATCH(T$2, '[1]09-10-11'!$A$4:$EA$4, 0))</f>
        <v>#N/A</v>
      </c>
      <c r="U709" s="150"/>
      <c r="V709" s="150">
        <f>VLOOKUP($B709,'[1]09-10-11'!$A$4:$EA$400,MATCH(V$2, '[1]09-10-11'!$A$4:$EA$4, 0))</f>
        <v>107000</v>
      </c>
      <c r="W709" s="150"/>
      <c r="X709" s="150">
        <f>VLOOKUP($B709,'[1]09-10-11'!$A$4:$EA$400,MATCH(X$2, '[1]09-10-11'!$A$4:$EA$4, 0))</f>
        <v>137708</v>
      </c>
      <c r="Y709" s="146"/>
      <c r="Z709" s="285">
        <f t="shared" si="290"/>
        <v>30708</v>
      </c>
      <c r="AA709" s="285"/>
      <c r="AB709" s="302">
        <f t="shared" si="300"/>
        <v>0.28699065420560754</v>
      </c>
      <c r="AC709" s="282"/>
      <c r="AD709" s="285">
        <f t="shared" si="310"/>
        <v>7017</v>
      </c>
      <c r="AE709" s="285"/>
      <c r="AF709" s="302">
        <f t="shared" si="314"/>
        <v>5.3691531934104031E-2</v>
      </c>
      <c r="AG709" s="285"/>
      <c r="AH709" s="150">
        <f t="shared" si="311"/>
        <v>37708</v>
      </c>
      <c r="AI709" s="150"/>
      <c r="AJ709" s="302">
        <f t="shared" si="315"/>
        <v>0.37708000000000008</v>
      </c>
      <c r="AK709" s="282"/>
      <c r="AL709" s="150">
        <f t="shared" si="293"/>
        <v>37708</v>
      </c>
      <c r="AM709" s="285"/>
      <c r="AN709" s="301">
        <f t="shared" si="303"/>
        <v>0.37708000000000008</v>
      </c>
      <c r="AP709" s="150" t="str">
        <f t="shared" si="294"/>
        <v/>
      </c>
      <c r="AQ709" s="285"/>
      <c r="AR709" s="301" t="e">
        <f t="shared" si="304"/>
        <v>#N/A</v>
      </c>
      <c r="AS709" s="285"/>
      <c r="AT709" s="285" t="str">
        <f t="shared" si="295"/>
        <v/>
      </c>
      <c r="AU709" s="285"/>
      <c r="AV709" s="302" t="e">
        <f t="shared" si="305"/>
        <v>#N/A</v>
      </c>
      <c r="AW709" s="285"/>
      <c r="AX709" s="285">
        <f t="shared" si="312"/>
        <v>7000</v>
      </c>
      <c r="AY709" s="285"/>
      <c r="AZ709" s="302">
        <f t="shared" si="316"/>
        <v>7.0000000000000062E-2</v>
      </c>
      <c r="BA709" s="285"/>
      <c r="BB709" s="285">
        <f t="shared" si="313"/>
        <v>-23691</v>
      </c>
      <c r="BC709" s="285"/>
      <c r="BD709" s="302">
        <f t="shared" si="317"/>
        <v>-0.18127491564070974</v>
      </c>
      <c r="BE709" s="285"/>
      <c r="BF709" s="150">
        <f t="shared" si="298"/>
        <v>7000</v>
      </c>
      <c r="BG709" s="285"/>
      <c r="BH709" s="301">
        <f t="shared" si="308"/>
        <v>7.0000000000000062E-2</v>
      </c>
      <c r="BJ709" s="150" t="str">
        <f t="shared" si="299"/>
        <v/>
      </c>
      <c r="BK709" s="285"/>
      <c r="BL709" s="301" t="e">
        <f t="shared" si="309"/>
        <v>#N/A</v>
      </c>
      <c r="BM709" s="285"/>
    </row>
    <row r="710" spans="1:65" ht="15.75" customHeight="1">
      <c r="B710" s="364"/>
      <c r="C710" s="101"/>
      <c r="D710" s="101"/>
      <c r="E710" s="101"/>
      <c r="F710" s="101"/>
      <c r="G710" s="101"/>
      <c r="H710" s="101"/>
      <c r="I710" s="101"/>
      <c r="J710" s="101"/>
      <c r="K710" s="52"/>
      <c r="L710" s="106"/>
      <c r="M710" s="207"/>
      <c r="N710" s="207"/>
      <c r="O710" s="111"/>
      <c r="P710" s="207"/>
      <c r="Q710" s="207"/>
      <c r="R710" s="237"/>
      <c r="S710" s="237"/>
      <c r="T710" s="237"/>
      <c r="U710" s="207"/>
      <c r="V710" s="237"/>
      <c r="W710" s="237"/>
      <c r="X710" s="237"/>
      <c r="Y710" s="237"/>
      <c r="Z710" s="174" t="str">
        <f t="shared" si="290"/>
        <v/>
      </c>
      <c r="AA710" s="207"/>
      <c r="AB710" s="299" t="str">
        <f t="shared" si="300"/>
        <v/>
      </c>
      <c r="AC710" s="280"/>
      <c r="AD710" s="174" t="str">
        <f t="shared" si="310"/>
        <v/>
      </c>
      <c r="AE710" s="207"/>
      <c r="AF710" s="299" t="str">
        <f t="shared" si="314"/>
        <v/>
      </c>
      <c r="AG710" s="207"/>
      <c r="AH710" s="139" t="str">
        <f t="shared" si="311"/>
        <v/>
      </c>
      <c r="AI710" s="207"/>
      <c r="AJ710" s="299" t="str">
        <f t="shared" si="315"/>
        <v/>
      </c>
      <c r="AK710" s="280"/>
      <c r="AL710" s="139" t="str">
        <f t="shared" si="293"/>
        <v/>
      </c>
      <c r="AM710" s="207"/>
      <c r="AN710" s="297" t="str">
        <f t="shared" si="303"/>
        <v/>
      </c>
      <c r="AP710" s="139" t="str">
        <f t="shared" si="294"/>
        <v/>
      </c>
      <c r="AQ710" s="207"/>
      <c r="AR710" s="297" t="str">
        <f t="shared" si="304"/>
        <v/>
      </c>
      <c r="AS710" s="207"/>
      <c r="AT710" s="174" t="str">
        <f t="shared" si="295"/>
        <v/>
      </c>
      <c r="AU710" s="207"/>
      <c r="AV710" s="299" t="str">
        <f t="shared" si="305"/>
        <v/>
      </c>
      <c r="AW710" s="207"/>
      <c r="AX710" s="174" t="str">
        <f t="shared" si="312"/>
        <v/>
      </c>
      <c r="AY710" s="207"/>
      <c r="AZ710" s="299" t="str">
        <f t="shared" si="316"/>
        <v/>
      </c>
      <c r="BA710" s="207"/>
      <c r="BB710" s="174" t="str">
        <f t="shared" si="313"/>
        <v/>
      </c>
      <c r="BC710" s="207"/>
      <c r="BD710" s="299" t="str">
        <f t="shared" si="317"/>
        <v/>
      </c>
      <c r="BE710" s="207"/>
      <c r="BF710" s="139" t="str">
        <f t="shared" si="298"/>
        <v/>
      </c>
      <c r="BG710" s="207"/>
      <c r="BH710" s="297" t="str">
        <f t="shared" si="308"/>
        <v/>
      </c>
      <c r="BJ710" s="139" t="str">
        <f t="shared" si="299"/>
        <v/>
      </c>
      <c r="BK710" s="207"/>
      <c r="BL710" s="297" t="str">
        <f t="shared" si="309"/>
        <v/>
      </c>
      <c r="BM710" s="207"/>
    </row>
    <row r="711" spans="1:65" ht="15.75" customHeight="1">
      <c r="C711" s="125"/>
      <c r="D711" s="101"/>
      <c r="E711" s="101"/>
      <c r="F711" s="101"/>
      <c r="G711" s="101"/>
      <c r="H711" s="101"/>
      <c r="I711" s="101"/>
      <c r="J711" s="101"/>
      <c r="K711" s="24"/>
      <c r="L711" s="102"/>
      <c r="M711" s="207"/>
      <c r="N711" s="207"/>
      <c r="O711" s="123"/>
      <c r="P711" s="207"/>
      <c r="Q711" s="207"/>
      <c r="R711" s="237"/>
      <c r="S711" s="237"/>
      <c r="T711" s="237"/>
      <c r="U711" s="207"/>
      <c r="V711" s="237"/>
      <c r="W711" s="237"/>
      <c r="X711" s="237"/>
      <c r="Y711" s="237"/>
      <c r="Z711" s="174" t="str">
        <f t="shared" si="290"/>
        <v/>
      </c>
      <c r="AA711" s="207"/>
      <c r="AB711" s="299" t="str">
        <f t="shared" si="300"/>
        <v/>
      </c>
      <c r="AC711" s="280"/>
      <c r="AD711" s="174" t="str">
        <f t="shared" si="310"/>
        <v/>
      </c>
      <c r="AE711" s="207"/>
      <c r="AF711" s="299" t="str">
        <f t="shared" si="314"/>
        <v/>
      </c>
      <c r="AG711" s="207"/>
      <c r="AH711" s="139" t="str">
        <f t="shared" si="311"/>
        <v/>
      </c>
      <c r="AI711" s="207"/>
      <c r="AJ711" s="299" t="str">
        <f t="shared" si="315"/>
        <v/>
      </c>
      <c r="AK711" s="280"/>
      <c r="AL711" s="139" t="str">
        <f t="shared" si="293"/>
        <v/>
      </c>
      <c r="AM711" s="207"/>
      <c r="AN711" s="297" t="str">
        <f t="shared" si="303"/>
        <v/>
      </c>
      <c r="AP711" s="139" t="str">
        <f t="shared" si="294"/>
        <v/>
      </c>
      <c r="AQ711" s="207"/>
      <c r="AR711" s="297" t="str">
        <f t="shared" si="304"/>
        <v/>
      </c>
      <c r="AS711" s="207"/>
      <c r="AT711" s="174" t="str">
        <f t="shared" si="295"/>
        <v/>
      </c>
      <c r="AU711" s="207"/>
      <c r="AV711" s="299" t="str">
        <f t="shared" si="305"/>
        <v/>
      </c>
      <c r="AW711" s="207"/>
      <c r="AX711" s="174" t="str">
        <f t="shared" si="312"/>
        <v/>
      </c>
      <c r="AY711" s="207"/>
      <c r="AZ711" s="299" t="str">
        <f t="shared" si="316"/>
        <v/>
      </c>
      <c r="BA711" s="207"/>
      <c r="BB711" s="174" t="str">
        <f t="shared" si="313"/>
        <v/>
      </c>
      <c r="BC711" s="207"/>
      <c r="BD711" s="299" t="str">
        <f t="shared" si="317"/>
        <v/>
      </c>
      <c r="BE711" s="207"/>
      <c r="BF711" s="139" t="str">
        <f t="shared" si="298"/>
        <v/>
      </c>
      <c r="BG711" s="207"/>
      <c r="BH711" s="297" t="str">
        <f t="shared" si="308"/>
        <v/>
      </c>
      <c r="BJ711" s="139" t="str">
        <f t="shared" si="299"/>
        <v/>
      </c>
      <c r="BK711" s="207"/>
      <c r="BL711" s="297" t="str">
        <f t="shared" si="309"/>
        <v/>
      </c>
      <c r="BM711" s="207"/>
    </row>
    <row r="712" spans="1:65" ht="15.75" customHeight="1">
      <c r="B712" s="364"/>
      <c r="C712" s="20" t="s">
        <v>332</v>
      </c>
      <c r="D712" s="103"/>
      <c r="E712" s="103"/>
      <c r="F712" s="103"/>
      <c r="G712" s="103"/>
      <c r="H712" s="103"/>
      <c r="I712" s="103"/>
      <c r="J712" s="103"/>
      <c r="K712" s="24"/>
      <c r="L712" s="102"/>
      <c r="M712" s="207"/>
      <c r="N712" s="207"/>
      <c r="O712" s="123"/>
      <c r="P712" s="207"/>
      <c r="Q712" s="207"/>
      <c r="R712" s="237"/>
      <c r="S712" s="237"/>
      <c r="T712" s="237"/>
      <c r="U712" s="207"/>
      <c r="V712" s="237"/>
      <c r="W712" s="237"/>
      <c r="X712" s="237"/>
      <c r="Y712" s="237"/>
      <c r="Z712" s="174" t="str">
        <f t="shared" si="290"/>
        <v/>
      </c>
      <c r="AA712" s="207"/>
      <c r="AB712" s="299" t="str">
        <f t="shared" si="300"/>
        <v/>
      </c>
      <c r="AC712" s="280"/>
      <c r="AD712" s="174" t="str">
        <f t="shared" si="310"/>
        <v/>
      </c>
      <c r="AE712" s="207"/>
      <c r="AF712" s="299" t="str">
        <f t="shared" si="314"/>
        <v/>
      </c>
      <c r="AG712" s="207"/>
      <c r="AH712" s="139" t="str">
        <f t="shared" si="311"/>
        <v/>
      </c>
      <c r="AI712" s="207"/>
      <c r="AJ712" s="299" t="str">
        <f t="shared" si="315"/>
        <v/>
      </c>
      <c r="AK712" s="280"/>
      <c r="AL712" s="139" t="str">
        <f t="shared" si="293"/>
        <v/>
      </c>
      <c r="AM712" s="207"/>
      <c r="AN712" s="297" t="str">
        <f t="shared" si="303"/>
        <v/>
      </c>
      <c r="AP712" s="139" t="str">
        <f t="shared" si="294"/>
        <v/>
      </c>
      <c r="AQ712" s="207"/>
      <c r="AR712" s="297" t="str">
        <f t="shared" si="304"/>
        <v/>
      </c>
      <c r="AS712" s="207"/>
      <c r="AT712" s="174" t="str">
        <f t="shared" si="295"/>
        <v/>
      </c>
      <c r="AU712" s="207"/>
      <c r="AV712" s="299" t="str">
        <f t="shared" si="305"/>
        <v/>
      </c>
      <c r="AW712" s="207"/>
      <c r="AX712" s="174" t="str">
        <f t="shared" si="312"/>
        <v/>
      </c>
      <c r="AY712" s="207"/>
      <c r="AZ712" s="299" t="str">
        <f t="shared" si="316"/>
        <v/>
      </c>
      <c r="BA712" s="207"/>
      <c r="BB712" s="174" t="str">
        <f t="shared" si="313"/>
        <v/>
      </c>
      <c r="BC712" s="207"/>
      <c r="BD712" s="299" t="str">
        <f t="shared" si="317"/>
        <v/>
      </c>
      <c r="BE712" s="207"/>
      <c r="BF712" s="139" t="str">
        <f t="shared" si="298"/>
        <v/>
      </c>
      <c r="BG712" s="207"/>
      <c r="BH712" s="297" t="str">
        <f t="shared" si="308"/>
        <v/>
      </c>
      <c r="BJ712" s="139" t="str">
        <f t="shared" si="299"/>
        <v/>
      </c>
      <c r="BK712" s="207"/>
      <c r="BL712" s="297" t="str">
        <f t="shared" si="309"/>
        <v/>
      </c>
      <c r="BM712" s="207"/>
    </row>
    <row r="713" spans="1:65" ht="15.75" customHeight="1">
      <c r="B713" s="364"/>
      <c r="C713" s="101"/>
      <c r="D713" s="101"/>
      <c r="E713" s="101"/>
      <c r="F713" s="101"/>
      <c r="G713" s="101"/>
      <c r="H713" s="101"/>
      <c r="I713" s="101"/>
      <c r="J713" s="101"/>
      <c r="K713" s="24"/>
      <c r="L713" s="102"/>
      <c r="M713" s="207"/>
      <c r="N713" s="207"/>
      <c r="O713" s="123"/>
      <c r="P713" s="207"/>
      <c r="Q713" s="207"/>
      <c r="R713" s="237"/>
      <c r="S713" s="237"/>
      <c r="T713" s="237"/>
      <c r="U713" s="207"/>
      <c r="V713" s="237"/>
      <c r="W713" s="237"/>
      <c r="X713" s="237"/>
      <c r="Y713" s="237"/>
      <c r="Z713" s="174" t="str">
        <f t="shared" si="290"/>
        <v/>
      </c>
      <c r="AA713" s="207"/>
      <c r="AB713" s="299" t="str">
        <f t="shared" si="300"/>
        <v/>
      </c>
      <c r="AC713" s="280"/>
      <c r="AD713" s="174" t="str">
        <f t="shared" si="310"/>
        <v/>
      </c>
      <c r="AE713" s="207"/>
      <c r="AF713" s="299" t="str">
        <f t="shared" si="314"/>
        <v/>
      </c>
      <c r="AG713" s="207"/>
      <c r="AH713" s="139" t="str">
        <f t="shared" si="311"/>
        <v/>
      </c>
      <c r="AI713" s="207"/>
      <c r="AJ713" s="299" t="str">
        <f t="shared" si="315"/>
        <v/>
      </c>
      <c r="AK713" s="280"/>
      <c r="AL713" s="139" t="str">
        <f t="shared" si="293"/>
        <v/>
      </c>
      <c r="AM713" s="207"/>
      <c r="AN713" s="297" t="str">
        <f t="shared" si="303"/>
        <v/>
      </c>
      <c r="AP713" s="139" t="str">
        <f t="shared" si="294"/>
        <v/>
      </c>
      <c r="AQ713" s="207"/>
      <c r="AR713" s="297" t="str">
        <f t="shared" si="304"/>
        <v/>
      </c>
      <c r="AS713" s="207"/>
      <c r="AT713" s="174" t="str">
        <f t="shared" si="295"/>
        <v/>
      </c>
      <c r="AU713" s="207"/>
      <c r="AV713" s="299" t="str">
        <f t="shared" si="305"/>
        <v/>
      </c>
      <c r="AW713" s="207"/>
      <c r="AX713" s="174" t="str">
        <f t="shared" si="312"/>
        <v/>
      </c>
      <c r="AY713" s="207"/>
      <c r="AZ713" s="299" t="str">
        <f t="shared" si="316"/>
        <v/>
      </c>
      <c r="BA713" s="207"/>
      <c r="BB713" s="174" t="str">
        <f t="shared" si="313"/>
        <v/>
      </c>
      <c r="BC713" s="207"/>
      <c r="BD713" s="299" t="str">
        <f t="shared" si="317"/>
        <v/>
      </c>
      <c r="BE713" s="207"/>
      <c r="BF713" s="139" t="str">
        <f t="shared" si="298"/>
        <v/>
      </c>
      <c r="BG713" s="207"/>
      <c r="BH713" s="297" t="str">
        <f t="shared" si="308"/>
        <v/>
      </c>
      <c r="BJ713" s="139" t="str">
        <f t="shared" si="299"/>
        <v/>
      </c>
      <c r="BK713" s="207"/>
      <c r="BL713" s="297" t="str">
        <f t="shared" si="309"/>
        <v/>
      </c>
      <c r="BM713" s="207"/>
    </row>
    <row r="714" spans="1:65" ht="15.75" customHeight="1">
      <c r="B714" s="364">
        <v>295</v>
      </c>
      <c r="C714" s="66" t="s">
        <v>35</v>
      </c>
      <c r="D714" s="103" t="s">
        <v>297</v>
      </c>
      <c r="E714" s="103"/>
      <c r="F714" s="103"/>
      <c r="G714" s="103"/>
      <c r="H714" s="103"/>
      <c r="I714" s="103"/>
      <c r="J714" s="103"/>
      <c r="K714" s="36"/>
      <c r="L714" s="37" t="s">
        <v>29</v>
      </c>
      <c r="M714" s="215"/>
      <c r="N714" s="150">
        <f>VLOOKUP($B714,'[1]09-10-11'!$A$4:$EA$400,MATCH(N$2, '[1]09-10-11'!$A$4:$EA$4, 0))</f>
        <v>57791</v>
      </c>
      <c r="O714" s="147"/>
      <c r="P714" s="150">
        <f>VLOOKUP($B714,'[1]09-10-11'!$A$4:$EA$400,MATCH(P$2, '[1]09-10-11'!$A$4:$EA$4, 0))</f>
        <v>59256</v>
      </c>
      <c r="Q714" s="150"/>
      <c r="R714" s="150">
        <f>VLOOKUP($B714,'[1]09-10-11'!$A$4:$EA$400,MATCH(R$2, '[1]09-10-11'!$A$4:$EA$4, 0))</f>
        <v>59256</v>
      </c>
      <c r="S714" s="150"/>
      <c r="T714" s="150" t="e">
        <f>VLOOKUP($B714,'[1]09-10-11'!$A$4:$EA$400,MATCH(T$2, '[1]09-10-11'!$A$4:$EA$4, 0))</f>
        <v>#N/A</v>
      </c>
      <c r="U714" s="150"/>
      <c r="V714" s="150">
        <f>VLOOKUP($B714,'[1]09-10-11'!$A$4:$EA$400,MATCH(V$2, '[1]09-10-11'!$A$4:$EA$4, 0))</f>
        <v>59256</v>
      </c>
      <c r="W714" s="150"/>
      <c r="X714" s="150">
        <f>VLOOKUP($B714,'[1]09-10-11'!$A$4:$EA$400,MATCH(X$2, '[1]09-10-11'!$A$4:$EA$4, 0))</f>
        <v>61941</v>
      </c>
      <c r="Y714" s="146"/>
      <c r="Z714" s="150">
        <f t="shared" si="290"/>
        <v>2685</v>
      </c>
      <c r="AA714" s="150"/>
      <c r="AB714" s="301">
        <f t="shared" si="300"/>
        <v>4.5311867152693308E-2</v>
      </c>
      <c r="AC714" s="260"/>
      <c r="AD714" s="150">
        <f t="shared" si="310"/>
        <v>2685</v>
      </c>
      <c r="AE714" s="150"/>
      <c r="AF714" s="301">
        <f t="shared" si="314"/>
        <v>4.5311867152693308E-2</v>
      </c>
      <c r="AG714" s="150"/>
      <c r="AH714" s="150">
        <f t="shared" si="311"/>
        <v>4150</v>
      </c>
      <c r="AI714" s="150"/>
      <c r="AJ714" s="301">
        <f t="shared" si="315"/>
        <v>7.1810489522589949E-2</v>
      </c>
      <c r="AK714" s="260"/>
      <c r="AL714" s="150">
        <f t="shared" si="293"/>
        <v>2685</v>
      </c>
      <c r="AM714" s="150"/>
      <c r="AN714" s="301">
        <f t="shared" si="303"/>
        <v>4.5311867152693308E-2</v>
      </c>
      <c r="AP714" s="150" t="str">
        <f t="shared" si="294"/>
        <v/>
      </c>
      <c r="AQ714" s="150"/>
      <c r="AR714" s="301" t="e">
        <f t="shared" si="304"/>
        <v>#N/A</v>
      </c>
      <c r="AS714" s="150"/>
      <c r="AT714" s="150" t="str">
        <f t="shared" si="295"/>
        <v/>
      </c>
      <c r="AU714" s="150"/>
      <c r="AV714" s="301" t="e">
        <f t="shared" si="305"/>
        <v>#N/A</v>
      </c>
      <c r="AW714" s="150"/>
      <c r="AX714" s="150">
        <f t="shared" si="312"/>
        <v>1465</v>
      </c>
      <c r="AY714" s="150"/>
      <c r="AZ714" s="301">
        <f t="shared" si="316"/>
        <v>2.5349967988095079E-2</v>
      </c>
      <c r="BA714" s="150"/>
      <c r="BB714" s="150">
        <f t="shared" si="313"/>
        <v>0</v>
      </c>
      <c r="BC714" s="150"/>
      <c r="BD714" s="301">
        <f t="shared" si="317"/>
        <v>0</v>
      </c>
      <c r="BE714" s="150"/>
      <c r="BF714" s="150">
        <f t="shared" si="298"/>
        <v>0</v>
      </c>
      <c r="BG714" s="150"/>
      <c r="BH714" s="301">
        <f t="shared" si="308"/>
        <v>0</v>
      </c>
      <c r="BJ714" s="150" t="str">
        <f t="shared" si="299"/>
        <v/>
      </c>
      <c r="BK714" s="150"/>
      <c r="BL714" s="301" t="e">
        <f t="shared" si="309"/>
        <v>#N/A</v>
      </c>
      <c r="BM714" s="150"/>
    </row>
    <row r="715" spans="1:65" ht="15.75" customHeight="1">
      <c r="B715" s="364"/>
      <c r="C715" s="101"/>
      <c r="D715" s="105"/>
      <c r="E715" s="105"/>
      <c r="F715" s="105"/>
      <c r="G715" s="105"/>
      <c r="H715" s="105"/>
      <c r="I715" s="105"/>
      <c r="J715" s="105"/>
      <c r="K715" s="52"/>
      <c r="L715" s="106"/>
      <c r="M715" s="207"/>
      <c r="N715" s="207"/>
      <c r="O715" s="111"/>
      <c r="P715" s="207"/>
      <c r="Q715" s="207"/>
      <c r="R715" s="237"/>
      <c r="S715" s="237"/>
      <c r="T715" s="237"/>
      <c r="U715" s="207"/>
      <c r="V715" s="237"/>
      <c r="W715" s="237"/>
      <c r="X715" s="237"/>
      <c r="Y715" s="237"/>
      <c r="Z715" s="139" t="str">
        <f t="shared" si="290"/>
        <v/>
      </c>
      <c r="AA715" s="207"/>
      <c r="AB715" s="297" t="str">
        <f t="shared" si="300"/>
        <v/>
      </c>
      <c r="AC715" s="262"/>
      <c r="AD715" s="139" t="str">
        <f t="shared" si="310"/>
        <v/>
      </c>
      <c r="AE715" s="207"/>
      <c r="AF715" s="297" t="str">
        <f t="shared" si="314"/>
        <v/>
      </c>
      <c r="AG715" s="207"/>
      <c r="AH715" s="139" t="str">
        <f t="shared" si="311"/>
        <v/>
      </c>
      <c r="AI715" s="207"/>
      <c r="AJ715" s="297" t="str">
        <f t="shared" si="315"/>
        <v/>
      </c>
      <c r="AK715" s="262"/>
      <c r="AL715" s="139" t="str">
        <f t="shared" si="293"/>
        <v/>
      </c>
      <c r="AM715" s="207"/>
      <c r="AN715" s="297" t="str">
        <f t="shared" si="303"/>
        <v/>
      </c>
      <c r="AP715" s="139" t="str">
        <f t="shared" si="294"/>
        <v/>
      </c>
      <c r="AQ715" s="207"/>
      <c r="AR715" s="297" t="str">
        <f t="shared" si="304"/>
        <v/>
      </c>
      <c r="AS715" s="207"/>
      <c r="AT715" s="139" t="str">
        <f t="shared" si="295"/>
        <v/>
      </c>
      <c r="AU715" s="207"/>
      <c r="AV715" s="297" t="str">
        <f t="shared" si="305"/>
        <v/>
      </c>
      <c r="AW715" s="207"/>
      <c r="AX715" s="139" t="str">
        <f t="shared" si="312"/>
        <v/>
      </c>
      <c r="AY715" s="207"/>
      <c r="AZ715" s="297" t="str">
        <f t="shared" si="316"/>
        <v/>
      </c>
      <c r="BA715" s="207"/>
      <c r="BB715" s="139" t="str">
        <f t="shared" si="313"/>
        <v/>
      </c>
      <c r="BC715" s="207"/>
      <c r="BD715" s="297" t="str">
        <f t="shared" si="317"/>
        <v/>
      </c>
      <c r="BE715" s="207"/>
      <c r="BF715" s="139" t="str">
        <f t="shared" si="298"/>
        <v/>
      </c>
      <c r="BG715" s="207"/>
      <c r="BH715" s="297" t="str">
        <f t="shared" si="308"/>
        <v/>
      </c>
      <c r="BJ715" s="139" t="str">
        <f t="shared" si="299"/>
        <v/>
      </c>
      <c r="BK715" s="207"/>
      <c r="BL715" s="297" t="str">
        <f t="shared" si="309"/>
        <v/>
      </c>
      <c r="BM715" s="207"/>
    </row>
    <row r="716" spans="1:65" s="122" customFormat="1" ht="15.75" customHeight="1">
      <c r="A716" s="376"/>
      <c r="B716" s="372"/>
      <c r="C716" s="67"/>
      <c r="D716" s="125"/>
      <c r="E716" s="125"/>
      <c r="F716" s="125"/>
      <c r="G716" s="125"/>
      <c r="H716" s="125"/>
      <c r="I716" s="125"/>
      <c r="J716" s="125"/>
      <c r="K716" s="43"/>
      <c r="L716" s="40"/>
      <c r="M716" s="207"/>
      <c r="N716" s="207"/>
      <c r="O716" s="111"/>
      <c r="P716" s="207"/>
      <c r="Q716" s="207"/>
      <c r="R716" s="237"/>
      <c r="S716" s="237"/>
      <c r="T716" s="237"/>
      <c r="U716" s="207"/>
      <c r="V716" s="237"/>
      <c r="W716" s="237"/>
      <c r="X716" s="237"/>
      <c r="Y716" s="237"/>
      <c r="Z716" s="139" t="str">
        <f t="shared" si="290"/>
        <v/>
      </c>
      <c r="AA716" s="207"/>
      <c r="AB716" s="297" t="str">
        <f t="shared" si="300"/>
        <v/>
      </c>
      <c r="AC716" s="262"/>
      <c r="AD716" s="139" t="str">
        <f t="shared" si="310"/>
        <v/>
      </c>
      <c r="AE716" s="207"/>
      <c r="AF716" s="297" t="str">
        <f t="shared" si="314"/>
        <v/>
      </c>
      <c r="AG716" s="207"/>
      <c r="AH716" s="139" t="str">
        <f t="shared" si="311"/>
        <v/>
      </c>
      <c r="AI716" s="207"/>
      <c r="AJ716" s="297" t="str">
        <f t="shared" si="315"/>
        <v/>
      </c>
      <c r="AK716" s="262"/>
      <c r="AL716" s="139" t="str">
        <f t="shared" si="293"/>
        <v/>
      </c>
      <c r="AM716" s="207"/>
      <c r="AN716" s="297" t="str">
        <f t="shared" si="303"/>
        <v/>
      </c>
      <c r="AP716" s="139" t="str">
        <f t="shared" si="294"/>
        <v/>
      </c>
      <c r="AQ716" s="207"/>
      <c r="AR716" s="297" t="str">
        <f t="shared" si="304"/>
        <v/>
      </c>
      <c r="AS716" s="207"/>
      <c r="AT716" s="139" t="str">
        <f t="shared" si="295"/>
        <v/>
      </c>
      <c r="AU716" s="207"/>
      <c r="AV716" s="297" t="str">
        <f t="shared" si="305"/>
        <v/>
      </c>
      <c r="AW716" s="207"/>
      <c r="AX716" s="139" t="str">
        <f t="shared" si="312"/>
        <v/>
      </c>
      <c r="AY716" s="207"/>
      <c r="AZ716" s="297" t="str">
        <f t="shared" si="316"/>
        <v/>
      </c>
      <c r="BA716" s="207"/>
      <c r="BB716" s="139" t="str">
        <f t="shared" si="313"/>
        <v/>
      </c>
      <c r="BC716" s="207"/>
      <c r="BD716" s="297" t="str">
        <f t="shared" si="317"/>
        <v/>
      </c>
      <c r="BE716" s="207"/>
      <c r="BF716" s="139" t="str">
        <f t="shared" si="298"/>
        <v/>
      </c>
      <c r="BG716" s="207"/>
      <c r="BH716" s="297" t="str">
        <f t="shared" si="308"/>
        <v/>
      </c>
      <c r="BJ716" s="139" t="str">
        <f t="shared" si="299"/>
        <v/>
      </c>
      <c r="BK716" s="207"/>
      <c r="BL716" s="297" t="str">
        <f t="shared" si="309"/>
        <v/>
      </c>
      <c r="BM716" s="207"/>
    </row>
    <row r="717" spans="1:65" ht="15.75" customHeight="1">
      <c r="B717" s="365"/>
      <c r="C717" s="101"/>
      <c r="D717" s="105"/>
      <c r="E717" s="105"/>
      <c r="F717" s="105"/>
      <c r="G717" s="105"/>
      <c r="H717" s="105"/>
      <c r="I717" s="105"/>
      <c r="J717" s="105"/>
      <c r="K717" s="43"/>
      <c r="L717" s="40"/>
      <c r="M717" s="207"/>
      <c r="N717" s="207"/>
      <c r="O717" s="123"/>
      <c r="P717" s="207"/>
      <c r="Q717" s="207"/>
      <c r="R717" s="237"/>
      <c r="S717" s="237"/>
      <c r="T717" s="237"/>
      <c r="U717" s="207"/>
      <c r="V717" s="237"/>
      <c r="W717" s="237"/>
      <c r="X717" s="237"/>
      <c r="Y717" s="237"/>
      <c r="Z717" s="139" t="str">
        <f t="shared" si="290"/>
        <v/>
      </c>
      <c r="AA717" s="207"/>
      <c r="AB717" s="297" t="str">
        <f t="shared" si="300"/>
        <v/>
      </c>
      <c r="AC717" s="262"/>
      <c r="AD717" s="139" t="str">
        <f t="shared" si="310"/>
        <v/>
      </c>
      <c r="AE717" s="207"/>
      <c r="AF717" s="297" t="str">
        <f t="shared" si="314"/>
        <v/>
      </c>
      <c r="AG717" s="207"/>
      <c r="AH717" s="139" t="str">
        <f t="shared" si="311"/>
        <v/>
      </c>
      <c r="AI717" s="207"/>
      <c r="AJ717" s="297" t="str">
        <f t="shared" si="315"/>
        <v/>
      </c>
      <c r="AK717" s="262"/>
      <c r="AL717" s="139" t="str">
        <f t="shared" si="293"/>
        <v/>
      </c>
      <c r="AM717" s="207"/>
      <c r="AN717" s="297" t="str">
        <f t="shared" si="303"/>
        <v/>
      </c>
      <c r="AP717" s="139" t="str">
        <f t="shared" si="294"/>
        <v/>
      </c>
      <c r="AQ717" s="207"/>
      <c r="AR717" s="297" t="str">
        <f t="shared" si="304"/>
        <v/>
      </c>
      <c r="AS717" s="207"/>
      <c r="AT717" s="139" t="str">
        <f t="shared" si="295"/>
        <v/>
      </c>
      <c r="AU717" s="207"/>
      <c r="AV717" s="297" t="str">
        <f t="shared" si="305"/>
        <v/>
      </c>
      <c r="AW717" s="207"/>
      <c r="AX717" s="139" t="str">
        <f t="shared" si="312"/>
        <v/>
      </c>
      <c r="AY717" s="207"/>
      <c r="AZ717" s="297" t="str">
        <f t="shared" si="316"/>
        <v/>
      </c>
      <c r="BA717" s="207"/>
      <c r="BB717" s="139" t="str">
        <f t="shared" si="313"/>
        <v/>
      </c>
      <c r="BC717" s="207"/>
      <c r="BD717" s="297" t="str">
        <f t="shared" si="317"/>
        <v/>
      </c>
      <c r="BE717" s="207"/>
      <c r="BF717" s="139" t="str">
        <f t="shared" si="298"/>
        <v/>
      </c>
      <c r="BG717" s="207"/>
      <c r="BH717" s="297" t="str">
        <f t="shared" si="308"/>
        <v/>
      </c>
      <c r="BJ717" s="139" t="str">
        <f t="shared" si="299"/>
        <v/>
      </c>
      <c r="BK717" s="207"/>
      <c r="BL717" s="297" t="str">
        <f t="shared" si="309"/>
        <v/>
      </c>
      <c r="BM717" s="207"/>
    </row>
    <row r="718" spans="1:65" ht="15.75" customHeight="1">
      <c r="B718" s="365"/>
      <c r="C718" s="101" t="s">
        <v>140</v>
      </c>
      <c r="D718" s="105"/>
      <c r="E718" s="105"/>
      <c r="F718" s="105"/>
      <c r="G718" s="105"/>
      <c r="H718" s="105"/>
      <c r="I718" s="105"/>
      <c r="J718" s="105"/>
      <c r="K718" s="43"/>
      <c r="L718" s="26" t="s">
        <v>29</v>
      </c>
      <c r="M718" s="207"/>
      <c r="N718" s="139">
        <f>SUM(N696+N704+N709+N714)</f>
        <v>1965715</v>
      </c>
      <c r="O718" s="45"/>
      <c r="P718" s="139">
        <f>SUM(P696+P704+P709+P714)</f>
        <v>2245890</v>
      </c>
      <c r="Q718" s="139"/>
      <c r="R718" s="139">
        <f>SUM(R696+R704+R709+R714)</f>
        <v>2016180</v>
      </c>
      <c r="S718" s="139"/>
      <c r="T718" s="139" t="e">
        <f>SUM(T696+T704+T709+T714)</f>
        <v>#N/A</v>
      </c>
      <c r="U718" s="139"/>
      <c r="V718" s="139">
        <f>SUM(V696+V704+V709+V714)</f>
        <v>2150110</v>
      </c>
      <c r="W718" s="139"/>
      <c r="X718" s="139">
        <f>SUM(X696+X704+X709+X714)</f>
        <v>2330862</v>
      </c>
      <c r="Y718" s="53"/>
      <c r="Z718" s="139">
        <f t="shared" si="290"/>
        <v>180752</v>
      </c>
      <c r="AA718" s="139"/>
      <c r="AB718" s="297">
        <f t="shared" si="300"/>
        <v>8.4066396602964444E-2</v>
      </c>
      <c r="AC718" s="262"/>
      <c r="AD718" s="139">
        <f t="shared" si="310"/>
        <v>84972</v>
      </c>
      <c r="AE718" s="139"/>
      <c r="AF718" s="297">
        <f t="shared" si="314"/>
        <v>3.7834444251499511E-2</v>
      </c>
      <c r="AG718" s="139"/>
      <c r="AH718" s="139">
        <f t="shared" si="311"/>
        <v>365147</v>
      </c>
      <c r="AI718" s="139"/>
      <c r="AJ718" s="297">
        <f t="shared" si="315"/>
        <v>0.18575785401240763</v>
      </c>
      <c r="AK718" s="262"/>
      <c r="AL718" s="139">
        <f t="shared" si="293"/>
        <v>314682</v>
      </c>
      <c r="AM718" s="139"/>
      <c r="AN718" s="297">
        <f t="shared" si="303"/>
        <v>0.15607832633991015</v>
      </c>
      <c r="AP718" s="139" t="str">
        <f t="shared" si="294"/>
        <v/>
      </c>
      <c r="AQ718" s="139"/>
      <c r="AR718" s="297" t="e">
        <f t="shared" si="304"/>
        <v>#N/A</v>
      </c>
      <c r="AS718" s="139"/>
      <c r="AT718" s="139" t="str">
        <f t="shared" si="295"/>
        <v/>
      </c>
      <c r="AU718" s="139"/>
      <c r="AV718" s="297" t="e">
        <f t="shared" si="305"/>
        <v>#N/A</v>
      </c>
      <c r="AW718" s="139"/>
      <c r="AX718" s="139">
        <f t="shared" si="312"/>
        <v>184395</v>
      </c>
      <c r="AY718" s="139"/>
      <c r="AZ718" s="297">
        <f t="shared" si="316"/>
        <v>9.3805561843909313E-2</v>
      </c>
      <c r="BA718" s="139"/>
      <c r="BB718" s="139">
        <f t="shared" si="313"/>
        <v>-95780</v>
      </c>
      <c r="BC718" s="139"/>
      <c r="BD718" s="297">
        <f t="shared" si="317"/>
        <v>-4.2646790359278541E-2</v>
      </c>
      <c r="BE718" s="139"/>
      <c r="BF718" s="139">
        <f t="shared" si="298"/>
        <v>133930</v>
      </c>
      <c r="BG718" s="139"/>
      <c r="BH718" s="297">
        <f t="shared" si="308"/>
        <v>6.6427600710253998E-2</v>
      </c>
      <c r="BJ718" s="139" t="str">
        <f t="shared" si="299"/>
        <v/>
      </c>
      <c r="BK718" s="139"/>
      <c r="BL718" s="297" t="e">
        <f t="shared" si="309"/>
        <v>#N/A</v>
      </c>
      <c r="BM718" s="139"/>
    </row>
    <row r="719" spans="1:65" ht="15.75" customHeight="1">
      <c r="B719" s="365"/>
      <c r="C719" s="101"/>
      <c r="D719" s="101"/>
      <c r="E719" s="105"/>
      <c r="F719" s="105"/>
      <c r="G719" s="105"/>
      <c r="H719" s="105"/>
      <c r="I719" s="105"/>
      <c r="J719" s="105"/>
      <c r="K719" s="43"/>
      <c r="L719" s="26"/>
      <c r="M719" s="207"/>
      <c r="N719" s="207"/>
      <c r="O719" s="45"/>
      <c r="P719" s="207"/>
      <c r="Q719" s="207"/>
      <c r="R719" s="237"/>
      <c r="S719" s="237"/>
      <c r="T719" s="237"/>
      <c r="U719" s="207"/>
      <c r="V719" s="237"/>
      <c r="W719" s="237"/>
      <c r="X719" s="237"/>
      <c r="Y719" s="237"/>
      <c r="Z719" s="139" t="str">
        <f t="shared" si="290"/>
        <v/>
      </c>
      <c r="AA719" s="207"/>
      <c r="AB719" s="297" t="str">
        <f t="shared" si="300"/>
        <v/>
      </c>
      <c r="AC719" s="262"/>
      <c r="AD719" s="139" t="str">
        <f t="shared" si="310"/>
        <v/>
      </c>
      <c r="AE719" s="207"/>
      <c r="AF719" s="297" t="str">
        <f t="shared" si="314"/>
        <v/>
      </c>
      <c r="AG719" s="207"/>
      <c r="AH719" s="139" t="str">
        <f t="shared" si="311"/>
        <v/>
      </c>
      <c r="AI719" s="207"/>
      <c r="AJ719" s="297" t="str">
        <f t="shared" si="315"/>
        <v/>
      </c>
      <c r="AK719" s="262"/>
      <c r="AL719" s="139" t="str">
        <f t="shared" si="293"/>
        <v/>
      </c>
      <c r="AM719" s="207"/>
      <c r="AN719" s="297" t="str">
        <f t="shared" si="303"/>
        <v/>
      </c>
      <c r="AP719" s="139" t="str">
        <f t="shared" si="294"/>
        <v/>
      </c>
      <c r="AQ719" s="207"/>
      <c r="AR719" s="297" t="str">
        <f t="shared" si="304"/>
        <v/>
      </c>
      <c r="AS719" s="207"/>
      <c r="AT719" s="139" t="str">
        <f t="shared" si="295"/>
        <v/>
      </c>
      <c r="AU719" s="207"/>
      <c r="AV719" s="297" t="str">
        <f t="shared" si="305"/>
        <v/>
      </c>
      <c r="AW719" s="207"/>
      <c r="AX719" s="139" t="str">
        <f t="shared" si="312"/>
        <v/>
      </c>
      <c r="AY719" s="207"/>
      <c r="AZ719" s="297" t="str">
        <f t="shared" si="316"/>
        <v/>
      </c>
      <c r="BA719" s="207"/>
      <c r="BB719" s="139" t="str">
        <f t="shared" si="313"/>
        <v/>
      </c>
      <c r="BC719" s="207"/>
      <c r="BD719" s="297" t="str">
        <f t="shared" si="317"/>
        <v/>
      </c>
      <c r="BE719" s="207"/>
      <c r="BF719" s="139" t="str">
        <f t="shared" si="298"/>
        <v/>
      </c>
      <c r="BG719" s="207"/>
      <c r="BH719" s="297" t="str">
        <f t="shared" si="308"/>
        <v/>
      </c>
      <c r="BJ719" s="139" t="str">
        <f t="shared" si="299"/>
        <v/>
      </c>
      <c r="BK719" s="207"/>
      <c r="BL719" s="297" t="str">
        <f t="shared" si="309"/>
        <v/>
      </c>
      <c r="BM719" s="207"/>
    </row>
    <row r="720" spans="1:65" ht="15.75" customHeight="1">
      <c r="B720" s="365"/>
      <c r="C720" s="101"/>
      <c r="D720" s="101"/>
      <c r="E720" s="105"/>
      <c r="F720" s="105"/>
      <c r="G720" s="105"/>
      <c r="H720" s="105"/>
      <c r="I720" s="105"/>
      <c r="J720" s="105"/>
      <c r="K720" s="43"/>
      <c r="L720" s="26"/>
      <c r="M720" s="207"/>
      <c r="N720" s="207"/>
      <c r="O720" s="45"/>
      <c r="P720" s="207"/>
      <c r="Q720" s="207"/>
      <c r="R720" s="237"/>
      <c r="S720" s="237"/>
      <c r="T720" s="237"/>
      <c r="U720" s="207"/>
      <c r="V720" s="237"/>
      <c r="W720" s="237"/>
      <c r="X720" s="237"/>
      <c r="Y720" s="237"/>
      <c r="Z720" s="139" t="str">
        <f t="shared" si="290"/>
        <v/>
      </c>
      <c r="AA720" s="207"/>
      <c r="AB720" s="297" t="str">
        <f t="shared" si="300"/>
        <v/>
      </c>
      <c r="AC720" s="262"/>
      <c r="AD720" s="139" t="str">
        <f t="shared" si="310"/>
        <v/>
      </c>
      <c r="AE720" s="207"/>
      <c r="AF720" s="297" t="str">
        <f t="shared" si="314"/>
        <v/>
      </c>
      <c r="AG720" s="207"/>
      <c r="AH720" s="139" t="str">
        <f t="shared" si="311"/>
        <v/>
      </c>
      <c r="AI720" s="207"/>
      <c r="AJ720" s="297" t="str">
        <f t="shared" si="315"/>
        <v/>
      </c>
      <c r="AK720" s="262"/>
      <c r="AL720" s="139" t="str">
        <f t="shared" si="293"/>
        <v/>
      </c>
      <c r="AM720" s="207"/>
      <c r="AN720" s="297" t="str">
        <f t="shared" si="303"/>
        <v/>
      </c>
      <c r="AP720" s="139" t="str">
        <f t="shared" si="294"/>
        <v/>
      </c>
      <c r="AQ720" s="207"/>
      <c r="AR720" s="297" t="str">
        <f t="shared" si="304"/>
        <v/>
      </c>
      <c r="AS720" s="207"/>
      <c r="AT720" s="139" t="str">
        <f t="shared" si="295"/>
        <v/>
      </c>
      <c r="AU720" s="207"/>
      <c r="AV720" s="297" t="str">
        <f t="shared" si="305"/>
        <v/>
      </c>
      <c r="AW720" s="207"/>
      <c r="AX720" s="139" t="str">
        <f t="shared" si="312"/>
        <v/>
      </c>
      <c r="AY720" s="207"/>
      <c r="AZ720" s="297" t="str">
        <f t="shared" si="316"/>
        <v/>
      </c>
      <c r="BA720" s="207"/>
      <c r="BB720" s="139" t="str">
        <f t="shared" si="313"/>
        <v/>
      </c>
      <c r="BC720" s="207"/>
      <c r="BD720" s="297" t="str">
        <f t="shared" si="317"/>
        <v/>
      </c>
      <c r="BE720" s="207"/>
      <c r="BF720" s="139" t="str">
        <f t="shared" si="298"/>
        <v/>
      </c>
      <c r="BG720" s="207"/>
      <c r="BH720" s="297" t="str">
        <f t="shared" si="308"/>
        <v/>
      </c>
      <c r="BJ720" s="139" t="str">
        <f t="shared" si="299"/>
        <v/>
      </c>
      <c r="BK720" s="207"/>
      <c r="BL720" s="297" t="str">
        <f t="shared" si="309"/>
        <v/>
      </c>
      <c r="BM720" s="207"/>
    </row>
    <row r="721" spans="1:65" ht="15.75" customHeight="1">
      <c r="B721" s="365"/>
      <c r="C721" s="115"/>
      <c r="D721" s="105"/>
      <c r="E721" s="105"/>
      <c r="F721" s="105"/>
      <c r="G721" s="105"/>
      <c r="H721" s="105"/>
      <c r="I721" s="105"/>
      <c r="J721" s="105"/>
      <c r="K721" s="43"/>
      <c r="L721" s="26"/>
      <c r="M721" s="207"/>
      <c r="N721" s="207"/>
      <c r="O721" s="45"/>
      <c r="P721" s="207"/>
      <c r="Q721" s="207"/>
      <c r="R721" s="237"/>
      <c r="S721" s="237"/>
      <c r="T721" s="237"/>
      <c r="U721" s="207"/>
      <c r="V721" s="237"/>
      <c r="W721" s="237"/>
      <c r="X721" s="237"/>
      <c r="Y721" s="237"/>
      <c r="Z721" s="139" t="str">
        <f t="shared" si="290"/>
        <v/>
      </c>
      <c r="AA721" s="207"/>
      <c r="AB721" s="297" t="str">
        <f t="shared" si="300"/>
        <v/>
      </c>
      <c r="AC721" s="262"/>
      <c r="AD721" s="139" t="str">
        <f t="shared" si="310"/>
        <v/>
      </c>
      <c r="AE721" s="207"/>
      <c r="AF721" s="297" t="str">
        <f t="shared" si="314"/>
        <v/>
      </c>
      <c r="AG721" s="207"/>
      <c r="AH721" s="139" t="str">
        <f t="shared" si="311"/>
        <v/>
      </c>
      <c r="AI721" s="207"/>
      <c r="AJ721" s="297" t="str">
        <f t="shared" si="315"/>
        <v/>
      </c>
      <c r="AK721" s="262"/>
      <c r="AL721" s="139" t="str">
        <f t="shared" si="293"/>
        <v/>
      </c>
      <c r="AM721" s="207"/>
      <c r="AN721" s="297" t="str">
        <f t="shared" si="303"/>
        <v/>
      </c>
      <c r="AP721" s="139" t="str">
        <f t="shared" si="294"/>
        <v/>
      </c>
      <c r="AQ721" s="207"/>
      <c r="AR721" s="297" t="str">
        <f t="shared" si="304"/>
        <v/>
      </c>
      <c r="AS721" s="207"/>
      <c r="AT721" s="139" t="str">
        <f t="shared" si="295"/>
        <v/>
      </c>
      <c r="AU721" s="207"/>
      <c r="AV721" s="297" t="str">
        <f t="shared" si="305"/>
        <v/>
      </c>
      <c r="AW721" s="207"/>
      <c r="AX721" s="139" t="str">
        <f t="shared" si="312"/>
        <v/>
      </c>
      <c r="AY721" s="207"/>
      <c r="AZ721" s="297" t="str">
        <f t="shared" si="316"/>
        <v/>
      </c>
      <c r="BA721" s="207"/>
      <c r="BB721" s="139" t="str">
        <f t="shared" si="313"/>
        <v/>
      </c>
      <c r="BC721" s="207"/>
      <c r="BD721" s="297" t="str">
        <f t="shared" si="317"/>
        <v/>
      </c>
      <c r="BE721" s="207"/>
      <c r="BF721" s="139" t="str">
        <f t="shared" si="298"/>
        <v/>
      </c>
      <c r="BG721" s="207"/>
      <c r="BH721" s="297" t="str">
        <f t="shared" si="308"/>
        <v/>
      </c>
      <c r="BJ721" s="139" t="str">
        <f t="shared" si="299"/>
        <v/>
      </c>
      <c r="BK721" s="207"/>
      <c r="BL721" s="297" t="str">
        <f t="shared" si="309"/>
        <v/>
      </c>
      <c r="BM721" s="207"/>
    </row>
    <row r="722" spans="1:65" ht="15.75" customHeight="1">
      <c r="B722" s="365"/>
      <c r="C722" s="206">
        <v>1</v>
      </c>
      <c r="D722" s="144" t="s">
        <v>330</v>
      </c>
      <c r="E722" s="105"/>
      <c r="F722" s="105"/>
      <c r="G722" s="105"/>
      <c r="H722" s="105"/>
      <c r="I722" s="105"/>
      <c r="J722" s="105"/>
      <c r="K722" s="43"/>
      <c r="L722" s="26"/>
      <c r="M722" s="207"/>
      <c r="N722" s="207"/>
      <c r="O722" s="45"/>
      <c r="P722" s="207"/>
      <c r="Q722" s="207"/>
      <c r="R722" s="237"/>
      <c r="S722" s="237"/>
      <c r="T722" s="237"/>
      <c r="U722" s="207"/>
      <c r="V722" s="237"/>
      <c r="W722" s="237"/>
      <c r="X722" s="237"/>
      <c r="Y722" s="237"/>
      <c r="Z722" s="139" t="str">
        <f>IF(AND(ISNUMBER($V722),ISNUMBER($X722)),IF((ABS($V722-$X722))&gt;0.49,$X722-$V722,0),"")</f>
        <v/>
      </c>
      <c r="AA722" s="207"/>
      <c r="AB722" s="297" t="str">
        <f t="shared" si="300"/>
        <v/>
      </c>
      <c r="AC722" s="262"/>
      <c r="AD722" s="139" t="str">
        <f t="shared" si="310"/>
        <v/>
      </c>
      <c r="AE722" s="207"/>
      <c r="AF722" s="297" t="str">
        <f t="shared" si="314"/>
        <v/>
      </c>
      <c r="AG722" s="207"/>
      <c r="AH722" s="139" t="str">
        <f t="shared" si="311"/>
        <v/>
      </c>
      <c r="AI722" s="207"/>
      <c r="AJ722" s="297" t="str">
        <f t="shared" si="315"/>
        <v/>
      </c>
      <c r="AK722" s="262"/>
      <c r="AL722" s="139" t="str">
        <f>IF(AND(ISNUMBER($R722),ISNUMBER($X722)),IF((ABS($R722-$X722))&gt;0.49,$X722-$R722,0),"")</f>
        <v/>
      </c>
      <c r="AM722" s="207"/>
      <c r="AN722" s="297" t="str">
        <f t="shared" si="303"/>
        <v/>
      </c>
      <c r="AP722" s="139" t="str">
        <f>IF(AND(ISNUMBER($T722),ISNUMBER($X722)),IF((ABS($T722-$X722))&gt;0.49,$X722-$T722,0),"")</f>
        <v/>
      </c>
      <c r="AQ722" s="207"/>
      <c r="AR722" s="297" t="str">
        <f t="shared" si="304"/>
        <v/>
      </c>
      <c r="AS722" s="207"/>
      <c r="AT722" s="139" t="str">
        <f>IF(AND(ISNUMBER($R722),ISNUMBER($T722)),IF((ABS($R722-$T722))&gt;0.49,$T722-$R722,0),"")</f>
        <v/>
      </c>
      <c r="AU722" s="207"/>
      <c r="AV722" s="297" t="str">
        <f t="shared" si="305"/>
        <v/>
      </c>
      <c r="AW722" s="207"/>
      <c r="AX722" s="139" t="str">
        <f t="shared" si="312"/>
        <v/>
      </c>
      <c r="AY722" s="207"/>
      <c r="AZ722" s="297" t="str">
        <f t="shared" si="316"/>
        <v/>
      </c>
      <c r="BA722" s="207"/>
      <c r="BB722" s="139" t="str">
        <f t="shared" si="313"/>
        <v/>
      </c>
      <c r="BC722" s="207"/>
      <c r="BD722" s="297" t="str">
        <f t="shared" si="317"/>
        <v/>
      </c>
      <c r="BE722" s="207"/>
      <c r="BF722" s="139" t="str">
        <f>IF(AND(ISNUMBER($R722),ISNUMBER($V722)),IF((ABS($R722-$V722))&gt;0.49,$V722-$R722,0),"")</f>
        <v/>
      </c>
      <c r="BG722" s="207"/>
      <c r="BH722" s="297" t="str">
        <f t="shared" si="308"/>
        <v/>
      </c>
      <c r="BJ722" s="139" t="str">
        <f>IF(AND(ISNUMBER($T722),ISNUMBER($V722)),IF((ABS($T722-$V722))&gt;0.49,$V722-$T722,0),"")</f>
        <v/>
      </c>
      <c r="BK722" s="207"/>
      <c r="BL722" s="297" t="str">
        <f t="shared" si="309"/>
        <v/>
      </c>
      <c r="BM722" s="207"/>
    </row>
    <row r="723" spans="1:65" ht="15.75" customHeight="1">
      <c r="B723" s="365"/>
      <c r="C723" s="206">
        <v>2</v>
      </c>
      <c r="D723" s="144" t="s">
        <v>395</v>
      </c>
      <c r="E723" s="105"/>
      <c r="F723" s="105"/>
      <c r="G723" s="105"/>
      <c r="H723" s="105"/>
      <c r="I723" s="105"/>
      <c r="J723" s="105"/>
      <c r="K723" s="43"/>
      <c r="L723" s="26"/>
      <c r="M723" s="207"/>
      <c r="N723" s="207"/>
      <c r="O723" s="45"/>
      <c r="P723" s="207"/>
      <c r="Q723" s="207"/>
      <c r="R723" s="237"/>
      <c r="S723" s="237"/>
      <c r="T723" s="237"/>
      <c r="U723" s="207"/>
      <c r="V723" s="237"/>
      <c r="W723" s="237"/>
      <c r="X723" s="237"/>
      <c r="Y723" s="237"/>
      <c r="Z723" s="139"/>
      <c r="AA723" s="207"/>
      <c r="AB723" s="297" t="str">
        <f t="shared" si="300"/>
        <v/>
      </c>
      <c r="AC723" s="262"/>
      <c r="AD723" s="139"/>
      <c r="AE723" s="207"/>
      <c r="AF723" s="297" t="str">
        <f t="shared" si="314"/>
        <v/>
      </c>
      <c r="AG723" s="207"/>
      <c r="AH723" s="139"/>
      <c r="AI723" s="207"/>
      <c r="AJ723" s="297" t="str">
        <f t="shared" si="315"/>
        <v/>
      </c>
      <c r="AK723" s="262"/>
      <c r="AL723" s="139"/>
      <c r="AM723" s="207"/>
      <c r="AN723" s="297" t="str">
        <f t="shared" si="303"/>
        <v/>
      </c>
      <c r="AP723" s="139"/>
      <c r="AQ723" s="207"/>
      <c r="AR723" s="297" t="str">
        <f t="shared" si="304"/>
        <v/>
      </c>
      <c r="AS723" s="207"/>
      <c r="AT723" s="139"/>
      <c r="AU723" s="207"/>
      <c r="AV723" s="297" t="str">
        <f t="shared" si="305"/>
        <v/>
      </c>
      <c r="AW723" s="207"/>
      <c r="AX723" s="139"/>
      <c r="AY723" s="207"/>
      <c r="AZ723" s="297" t="str">
        <f t="shared" si="316"/>
        <v/>
      </c>
      <c r="BA723" s="207"/>
      <c r="BB723" s="139"/>
      <c r="BC723" s="207"/>
      <c r="BD723" s="297" t="str">
        <f t="shared" si="317"/>
        <v/>
      </c>
      <c r="BE723" s="207"/>
      <c r="BF723" s="139"/>
      <c r="BG723" s="207"/>
      <c r="BH723" s="297" t="str">
        <f t="shared" si="308"/>
        <v/>
      </c>
      <c r="BJ723" s="139"/>
      <c r="BK723" s="207"/>
      <c r="BL723" s="297" t="str">
        <f t="shared" si="309"/>
        <v/>
      </c>
      <c r="BM723" s="207"/>
    </row>
    <row r="724" spans="1:65" ht="15.75" customHeight="1">
      <c r="B724" s="365"/>
      <c r="D724" s="144" t="s">
        <v>343</v>
      </c>
      <c r="E724" s="105"/>
      <c r="F724" s="105"/>
      <c r="G724" s="105"/>
      <c r="H724" s="105"/>
      <c r="I724" s="105"/>
      <c r="J724" s="105"/>
      <c r="K724" s="43"/>
      <c r="L724" s="26"/>
      <c r="M724" s="207"/>
      <c r="N724" s="207"/>
      <c r="O724" s="45"/>
      <c r="P724" s="207"/>
      <c r="Q724" s="207"/>
      <c r="R724" s="237"/>
      <c r="S724" s="237"/>
      <c r="T724" s="237"/>
      <c r="U724" s="207"/>
      <c r="V724" s="237"/>
      <c r="W724" s="237"/>
      <c r="X724" s="237"/>
      <c r="Y724" s="237"/>
      <c r="Z724" s="139"/>
      <c r="AA724" s="207"/>
      <c r="AB724" s="297"/>
      <c r="AC724" s="262"/>
      <c r="AD724" s="139"/>
      <c r="AE724" s="207"/>
      <c r="AF724" s="297"/>
      <c r="AG724" s="207"/>
      <c r="AH724" s="139"/>
      <c r="AI724" s="207"/>
      <c r="AJ724" s="297"/>
      <c r="AK724" s="262"/>
      <c r="AL724" s="139"/>
      <c r="AM724" s="207"/>
      <c r="AN724" s="297"/>
      <c r="AP724" s="139"/>
      <c r="AQ724" s="207"/>
      <c r="AR724" s="297"/>
      <c r="AS724" s="207"/>
      <c r="AT724" s="139"/>
      <c r="AU724" s="207"/>
      <c r="AV724" s="297"/>
      <c r="AW724" s="207"/>
      <c r="AX724" s="139"/>
      <c r="AY724" s="207"/>
      <c r="AZ724" s="297"/>
      <c r="BA724" s="207"/>
      <c r="BB724" s="139"/>
      <c r="BC724" s="207"/>
      <c r="BD724" s="297"/>
      <c r="BE724" s="207"/>
      <c r="BF724" s="139"/>
      <c r="BG724" s="207"/>
      <c r="BH724" s="297"/>
      <c r="BJ724" s="139"/>
      <c r="BK724" s="207"/>
      <c r="BL724" s="297"/>
      <c r="BM724" s="207"/>
    </row>
    <row r="725" spans="1:65" ht="15.75" customHeight="1">
      <c r="B725" s="365"/>
      <c r="C725" s="206">
        <v>3</v>
      </c>
      <c r="D725" s="144" t="s">
        <v>386</v>
      </c>
      <c r="E725" s="105"/>
      <c r="F725" s="105"/>
      <c r="G725" s="105"/>
      <c r="H725" s="105"/>
      <c r="I725" s="105"/>
      <c r="J725" s="105"/>
      <c r="K725" s="43"/>
      <c r="L725" s="26"/>
      <c r="M725" s="207"/>
      <c r="N725" s="207"/>
      <c r="O725" s="45"/>
      <c r="P725" s="207"/>
      <c r="Q725" s="207"/>
      <c r="R725" s="237"/>
      <c r="S725" s="237"/>
      <c r="T725" s="237"/>
      <c r="U725" s="207"/>
      <c r="V725" s="237"/>
      <c r="W725" s="237"/>
      <c r="X725" s="237"/>
      <c r="Y725" s="237"/>
      <c r="Z725" s="139"/>
      <c r="AA725" s="207"/>
      <c r="AB725" s="297"/>
      <c r="AC725" s="262"/>
      <c r="AD725" s="139"/>
      <c r="AE725" s="207"/>
      <c r="AF725" s="297"/>
      <c r="AG725" s="207"/>
      <c r="AH725" s="139"/>
      <c r="AI725" s="207"/>
      <c r="AJ725" s="297"/>
      <c r="AK725" s="262"/>
      <c r="AL725" s="139"/>
      <c r="AM725" s="207"/>
      <c r="AN725" s="297"/>
      <c r="AP725" s="139"/>
      <c r="AQ725" s="207"/>
      <c r="AR725" s="297"/>
      <c r="AS725" s="207"/>
      <c r="AT725" s="139"/>
      <c r="AU725" s="207"/>
      <c r="AV725" s="297"/>
      <c r="AW725" s="207"/>
      <c r="AX725" s="139"/>
      <c r="AY725" s="207"/>
      <c r="AZ725" s="297"/>
      <c r="BA725" s="207"/>
      <c r="BB725" s="139"/>
      <c r="BC725" s="207"/>
      <c r="BD725" s="297"/>
      <c r="BE725" s="207"/>
      <c r="BF725" s="139"/>
      <c r="BG725" s="207"/>
      <c r="BH725" s="297"/>
      <c r="BJ725" s="139"/>
      <c r="BK725" s="207"/>
      <c r="BL725" s="297"/>
      <c r="BM725" s="207"/>
    </row>
    <row r="726" spans="1:65" ht="15.75" customHeight="1">
      <c r="B726" s="365"/>
      <c r="C726" s="206"/>
      <c r="E726" s="105"/>
      <c r="F726" s="105"/>
      <c r="G726" s="105"/>
      <c r="H726" s="105"/>
      <c r="I726" s="105"/>
      <c r="J726" s="105"/>
      <c r="K726" s="43"/>
      <c r="L726" s="26"/>
      <c r="M726" s="207"/>
      <c r="N726" s="207"/>
      <c r="O726" s="45"/>
      <c r="P726" s="207"/>
      <c r="Q726" s="207"/>
      <c r="R726" s="237"/>
      <c r="S726" s="237"/>
      <c r="T726" s="237"/>
      <c r="U726" s="207"/>
      <c r="V726" s="237"/>
      <c r="W726" s="237"/>
      <c r="X726" s="237"/>
      <c r="Y726" s="237"/>
      <c r="Z726" s="139"/>
      <c r="AA726" s="207"/>
      <c r="AB726" s="297"/>
      <c r="AC726" s="262"/>
      <c r="AD726" s="139"/>
      <c r="AE726" s="207"/>
      <c r="AF726" s="297"/>
      <c r="AG726" s="207"/>
      <c r="AH726" s="139"/>
      <c r="AI726" s="207"/>
      <c r="AJ726" s="297"/>
      <c r="AK726" s="262"/>
      <c r="AL726" s="139"/>
      <c r="AM726" s="207"/>
      <c r="AN726" s="297"/>
      <c r="AP726" s="139"/>
      <c r="AQ726" s="207"/>
      <c r="AR726" s="297"/>
      <c r="AS726" s="207"/>
      <c r="AT726" s="139"/>
      <c r="AU726" s="207"/>
      <c r="AV726" s="297"/>
      <c r="AW726" s="207"/>
      <c r="AX726" s="139"/>
      <c r="AY726" s="207"/>
      <c r="AZ726" s="297"/>
      <c r="BA726" s="207"/>
      <c r="BB726" s="139"/>
      <c r="BC726" s="207"/>
      <c r="BD726" s="297"/>
      <c r="BE726" s="207"/>
      <c r="BF726" s="139"/>
      <c r="BG726" s="207"/>
      <c r="BH726" s="297"/>
      <c r="BJ726" s="139"/>
      <c r="BK726" s="207"/>
      <c r="BL726" s="297"/>
      <c r="BM726" s="207"/>
    </row>
    <row r="727" spans="1:65" ht="15.75" customHeight="1">
      <c r="B727" s="365"/>
      <c r="C727" s="43"/>
      <c r="D727" s="101"/>
      <c r="E727" s="101"/>
      <c r="F727" s="101"/>
      <c r="G727" s="101"/>
      <c r="H727" s="101"/>
      <c r="I727" s="101"/>
      <c r="J727" s="101"/>
      <c r="K727" s="43"/>
      <c r="L727" s="26"/>
      <c r="M727" s="207"/>
      <c r="N727" s="207"/>
      <c r="O727" s="142"/>
      <c r="P727" s="207"/>
      <c r="Q727" s="207"/>
      <c r="R727" s="237"/>
      <c r="S727" s="237"/>
      <c r="T727" s="237"/>
      <c r="U727" s="207"/>
      <c r="V727" s="237"/>
      <c r="W727" s="237"/>
      <c r="X727" s="237"/>
      <c r="Y727" s="237"/>
      <c r="Z727" s="139" t="str">
        <f t="shared" ref="Z727:Z766" si="318">IF(AND(ISNUMBER($V727),ISNUMBER($X727)),IF((ABS($V727-$X727))&gt;0.49,$X727-$V727,0),"")</f>
        <v/>
      </c>
      <c r="AA727" s="207"/>
      <c r="AB727" s="297" t="str">
        <f t="shared" ref="AB727:AB766" si="319">IF($V727="","",  IF($X727="","", IF($V727=0,"---",(IF(ISERROR(($X727/$V727)-1),"---",($X727/$V727)-1) ))))</f>
        <v/>
      </c>
      <c r="AC727" s="262"/>
      <c r="AD727" s="139" t="str">
        <f t="shared" ref="AD727:AD766" si="320">IF(AND(ISNUMBER($P727),ISNUMBER($X727)),IF((ABS($P727-$X727))&gt;0.49,$X727-$P727,0),"")</f>
        <v/>
      </c>
      <c r="AE727" s="207"/>
      <c r="AF727" s="297" t="str">
        <f t="shared" ref="AF727:AF766" si="321">IF($P727="","",  IF($X727="","", IF($P727=0,"---",(IF(ISERROR(($X727/$P727)-1),"---",($X727/$P727)-1) ))))</f>
        <v/>
      </c>
      <c r="AG727" s="207"/>
      <c r="AH727" s="139" t="str">
        <f t="shared" ref="AH727:AH766" si="322">IF(AND(ISNUMBER($N727),ISNUMBER($X727)),IF((ABS($N727-$X727))&gt;0.49,$X727-$N727,0),"")</f>
        <v/>
      </c>
      <c r="AI727" s="207"/>
      <c r="AJ727" s="297" t="str">
        <f t="shared" ref="AJ727:AJ766" si="323">IF($N727="","",  IF($X727="","", IF($N727=0,"---",(IF(ISERROR(($X727/$N727)-1),"---",($X727/$N727)-1) ))))</f>
        <v/>
      </c>
      <c r="AK727" s="262"/>
      <c r="AL727" s="139" t="str">
        <f t="shared" ref="AL727:AL766" si="324">IF(AND(ISNUMBER($R727),ISNUMBER($X727)),IF((ABS($R727-$X727))&gt;0.49,$X727-$R727,0),"")</f>
        <v/>
      </c>
      <c r="AM727" s="207"/>
      <c r="AN727" s="297" t="str">
        <f t="shared" ref="AN727:AN766" si="325">IF($R727="","",  IF($X727="","", IF($R727=0,"---",(IF(ISERROR(($X727/$R727)-1),"---",($X727/$R727)-1) ))))</f>
        <v/>
      </c>
      <c r="AP727" s="139" t="str">
        <f t="shared" ref="AP727:AP766" si="326">IF(AND(ISNUMBER($T727),ISNUMBER($X727)),IF((ABS($T727-$X727))&gt;0.49,$X727-$T727,0),"")</f>
        <v/>
      </c>
      <c r="AQ727" s="207"/>
      <c r="AR727" s="297" t="str">
        <f t="shared" ref="AR727:AR766" si="327">IF($T727="","",  IF($X727="","", IF($T727=0,"---",(IF(ISERROR(($X727/$T727)-1),"---",($X727/$T727)-1) ))))</f>
        <v/>
      </c>
      <c r="AS727" s="207"/>
      <c r="AT727" s="139" t="str">
        <f t="shared" ref="AT727:AT766" si="328">IF(AND(ISNUMBER($R727),ISNUMBER($T727)),IF((ABS($R727-$T727))&gt;0.49,$T727-$R727,0),"")</f>
        <v/>
      </c>
      <c r="AU727" s="207"/>
      <c r="AV727" s="297" t="str">
        <f t="shared" ref="AV727:AV766" si="329">IF($R727="","",  IF($T727="","", IF($R727=0,"---",(IF(ISERROR(($T727/$R727)-1),"---",($T727/$R727)-1) ))))</f>
        <v/>
      </c>
      <c r="AW727" s="207"/>
      <c r="AX727" s="139" t="str">
        <f t="shared" ref="AX727:AX766" si="330">IF(AND(ISNUMBER($N727),ISNUMBER($V727)),IF((ABS($N727-$V727))&gt;0.49,$V727-$N727,0),"")</f>
        <v/>
      </c>
      <c r="AY727" s="207"/>
      <c r="AZ727" s="297" t="str">
        <f t="shared" ref="AZ727:AZ766" si="331">IF($N727="","",  IF($V727="","", IF($N727=0,"---",(IF(ISERROR(($V727/$N727)-1),"---",($V727/$N727)-1) ))))</f>
        <v/>
      </c>
      <c r="BA727" s="207"/>
      <c r="BB727" s="139" t="str">
        <f t="shared" ref="BB727:BB766" si="332">IF(AND(ISNUMBER($P727),ISNUMBER($V727)),IF((ABS($P727-$V727))&gt;0.49,$V727-$P727,0),"")</f>
        <v/>
      </c>
      <c r="BC727" s="207"/>
      <c r="BD727" s="297" t="str">
        <f t="shared" ref="BD727:BD766" si="333">IF($P727="","",  IF($V727="","", IF($P727=0,"---",(IF(ISERROR(($V727/$P727)-1),"---",($V727/$P727)-1) ))))</f>
        <v/>
      </c>
      <c r="BE727" s="207"/>
      <c r="BF727" s="139" t="str">
        <f t="shared" ref="BF727:BF766" si="334">IF(AND(ISNUMBER($R727),ISNUMBER($V727)),IF((ABS($R727-$V727))&gt;0.49,$V727-$R727,0),"")</f>
        <v/>
      </c>
      <c r="BG727" s="207"/>
      <c r="BH727" s="297" t="str">
        <f t="shared" ref="BH727:BH766" si="335">IF($R727="","",  IF($V727="","", IF($R727=0,"---",(IF(ISERROR(($V727/$R727)-1),"---",($V727/$R727)-1) ))))</f>
        <v/>
      </c>
      <c r="BJ727" s="139" t="str">
        <f t="shared" ref="BJ727:BJ766" si="336">IF(AND(ISNUMBER($T727),ISNUMBER($V727)),IF((ABS($T727-$V727))&gt;0.49,$V727-$T727,0),"")</f>
        <v/>
      </c>
      <c r="BK727" s="207"/>
      <c r="BL727" s="297" t="str">
        <f t="shared" ref="BL727:BL766" si="337">IF($T727="","",  IF($V727="","", IF($T727=0,"---",(IF(ISERROR(($V727/$T727)-1),"---",($V727/$T727)-1) ))))</f>
        <v/>
      </c>
      <c r="BM727" s="207"/>
    </row>
    <row r="728" spans="1:65" ht="15.75" customHeight="1">
      <c r="B728" s="364">
        <v>300</v>
      </c>
      <c r="C728" s="20" t="s">
        <v>99</v>
      </c>
      <c r="D728" s="103"/>
      <c r="E728" s="103"/>
      <c r="F728" s="103"/>
      <c r="G728" s="103"/>
      <c r="H728" s="103"/>
      <c r="I728" s="103"/>
      <c r="J728" s="103"/>
      <c r="K728" s="49"/>
      <c r="L728" s="37" t="s">
        <v>33</v>
      </c>
      <c r="M728" s="215"/>
      <c r="N728" s="150">
        <f>VLOOKUP($B728,'[1]09-10-11'!$A$4:$EA$400,MATCH(N$2, '[1]09-10-11'!$A$4:$EA$4, 0))</f>
        <v>2187</v>
      </c>
      <c r="O728" s="147"/>
      <c r="P728" s="150">
        <f>VLOOKUP($B728,'[1]09-10-11'!$A$4:$EA$400,MATCH(P$2, '[1]09-10-11'!$A$4:$EA$4, 0))</f>
        <v>0</v>
      </c>
      <c r="Q728" s="150"/>
      <c r="R728" s="150">
        <f>VLOOKUP($B728,'[1]09-10-11'!$A$4:$EA$400,MATCH(R$2, '[1]09-10-11'!$A$4:$EA$4, 0))</f>
        <v>0</v>
      </c>
      <c r="S728" s="150"/>
      <c r="T728" s="150" t="e">
        <f>VLOOKUP($B728,'[1]09-10-11'!$A$4:$EA$400,MATCH(T$2, '[1]09-10-11'!$A$4:$EA$4, 0))</f>
        <v>#N/A</v>
      </c>
      <c r="U728" s="150"/>
      <c r="V728" s="150">
        <f>VLOOKUP($B728,'[1]09-10-11'!$A$4:$EA$400,MATCH(V$2, '[1]09-10-11'!$A$4:$EA$4, 0))</f>
        <v>0</v>
      </c>
      <c r="W728" s="150"/>
      <c r="X728" s="150">
        <f>VLOOKUP($B728,'[1]09-10-11'!$A$4:$EA$400,MATCH(X$2, '[1]09-10-11'!$A$4:$EA$4, 0))</f>
        <v>0</v>
      </c>
      <c r="Y728" s="146"/>
      <c r="Z728" s="150">
        <f t="shared" si="318"/>
        <v>0</v>
      </c>
      <c r="AA728" s="150"/>
      <c r="AB728" s="302" t="str">
        <f t="shared" si="319"/>
        <v>---</v>
      </c>
      <c r="AC728" s="260"/>
      <c r="AD728" s="150">
        <f t="shared" si="320"/>
        <v>0</v>
      </c>
      <c r="AE728" s="150"/>
      <c r="AF728" s="302" t="str">
        <f t="shared" si="321"/>
        <v>---</v>
      </c>
      <c r="AG728" s="285"/>
      <c r="AH728" s="150">
        <f t="shared" si="322"/>
        <v>-2187</v>
      </c>
      <c r="AI728" s="150"/>
      <c r="AJ728" s="301">
        <f t="shared" si="323"/>
        <v>-1</v>
      </c>
      <c r="AK728" s="260"/>
      <c r="AL728" s="285">
        <f t="shared" si="324"/>
        <v>0</v>
      </c>
      <c r="AM728" s="285"/>
      <c r="AN728" s="302" t="str">
        <f t="shared" si="325"/>
        <v>---</v>
      </c>
      <c r="AP728" s="285" t="str">
        <f t="shared" si="326"/>
        <v/>
      </c>
      <c r="AQ728" s="285"/>
      <c r="AR728" s="302" t="e">
        <f t="shared" si="327"/>
        <v>#N/A</v>
      </c>
      <c r="AS728" s="285"/>
      <c r="AT728" s="150" t="str">
        <f t="shared" si="328"/>
        <v/>
      </c>
      <c r="AU728" s="150"/>
      <c r="AV728" s="302" t="e">
        <f t="shared" si="329"/>
        <v>#N/A</v>
      </c>
      <c r="AW728" s="285"/>
      <c r="AX728" s="150">
        <f t="shared" si="330"/>
        <v>-2187</v>
      </c>
      <c r="AY728" s="150"/>
      <c r="AZ728" s="302">
        <f t="shared" si="331"/>
        <v>-1</v>
      </c>
      <c r="BA728" s="285"/>
      <c r="BB728" s="150">
        <f t="shared" si="332"/>
        <v>0</v>
      </c>
      <c r="BC728" s="150"/>
      <c r="BD728" s="302" t="str">
        <f t="shared" si="333"/>
        <v>---</v>
      </c>
      <c r="BE728" s="285"/>
      <c r="BF728" s="285">
        <f t="shared" si="334"/>
        <v>0</v>
      </c>
      <c r="BG728" s="285"/>
      <c r="BH728" s="302" t="str">
        <f t="shared" si="335"/>
        <v>---</v>
      </c>
      <c r="BJ728" s="285" t="str">
        <f t="shared" si="336"/>
        <v/>
      </c>
      <c r="BK728" s="285"/>
      <c r="BL728" s="302" t="e">
        <f t="shared" si="337"/>
        <v>#N/A</v>
      </c>
      <c r="BM728" s="285"/>
    </row>
    <row r="729" spans="1:65" ht="15.75" customHeight="1">
      <c r="B729" s="364"/>
      <c r="C729" s="101"/>
      <c r="D729" s="101"/>
      <c r="E729" s="101"/>
      <c r="F729" s="101"/>
      <c r="G729" s="101"/>
      <c r="H729" s="101"/>
      <c r="I729" s="101"/>
      <c r="J729" s="101"/>
      <c r="K729" s="27"/>
      <c r="L729" s="32"/>
      <c r="M729" s="207"/>
      <c r="N729" s="207"/>
      <c r="O729" s="111"/>
      <c r="P729" s="207"/>
      <c r="Q729" s="207"/>
      <c r="R729" s="237"/>
      <c r="S729" s="237"/>
      <c r="T729" s="237"/>
      <c r="U729" s="207"/>
      <c r="V729" s="237"/>
      <c r="W729" s="237"/>
      <c r="X729" s="237"/>
      <c r="Y729" s="237"/>
      <c r="Z729" s="139" t="str">
        <f t="shared" si="318"/>
        <v/>
      </c>
      <c r="AA729" s="207"/>
      <c r="AB729" s="297" t="str">
        <f t="shared" si="319"/>
        <v/>
      </c>
      <c r="AC729" s="262"/>
      <c r="AD729" s="139" t="str">
        <f t="shared" si="320"/>
        <v/>
      </c>
      <c r="AE729" s="207"/>
      <c r="AF729" s="297" t="str">
        <f t="shared" si="321"/>
        <v/>
      </c>
      <c r="AG729" s="207"/>
      <c r="AH729" s="139" t="str">
        <f t="shared" si="322"/>
        <v/>
      </c>
      <c r="AI729" s="207"/>
      <c r="AJ729" s="297" t="str">
        <f t="shared" si="323"/>
        <v/>
      </c>
      <c r="AK729" s="262"/>
      <c r="AL729" s="139" t="str">
        <f t="shared" si="324"/>
        <v/>
      </c>
      <c r="AM729" s="207"/>
      <c r="AN729" s="297" t="str">
        <f t="shared" si="325"/>
        <v/>
      </c>
      <c r="AP729" s="139" t="str">
        <f t="shared" si="326"/>
        <v/>
      </c>
      <c r="AQ729" s="207"/>
      <c r="AR729" s="297" t="str">
        <f t="shared" si="327"/>
        <v/>
      </c>
      <c r="AS729" s="207"/>
      <c r="AT729" s="139" t="str">
        <f t="shared" si="328"/>
        <v/>
      </c>
      <c r="AU729" s="207"/>
      <c r="AV729" s="297" t="str">
        <f t="shared" si="329"/>
        <v/>
      </c>
      <c r="AW729" s="207"/>
      <c r="AX729" s="139" t="str">
        <f t="shared" si="330"/>
        <v/>
      </c>
      <c r="AY729" s="207"/>
      <c r="AZ729" s="297" t="str">
        <f t="shared" si="331"/>
        <v/>
      </c>
      <c r="BA729" s="207"/>
      <c r="BB729" s="139" t="str">
        <f t="shared" si="332"/>
        <v/>
      </c>
      <c r="BC729" s="207"/>
      <c r="BD729" s="297" t="str">
        <f t="shared" si="333"/>
        <v/>
      </c>
      <c r="BE729" s="207"/>
      <c r="BF729" s="139" t="str">
        <f t="shared" si="334"/>
        <v/>
      </c>
      <c r="BG729" s="207"/>
      <c r="BH729" s="297" t="str">
        <f t="shared" si="335"/>
        <v/>
      </c>
      <c r="BJ729" s="139" t="str">
        <f t="shared" si="336"/>
        <v/>
      </c>
      <c r="BK729" s="207"/>
      <c r="BL729" s="297" t="str">
        <f t="shared" si="337"/>
        <v/>
      </c>
      <c r="BM729" s="207"/>
    </row>
    <row r="730" spans="1:65" ht="15.75" customHeight="1">
      <c r="B730" s="364"/>
      <c r="C730" s="125"/>
      <c r="D730" s="101"/>
      <c r="E730" s="101"/>
      <c r="F730" s="101"/>
      <c r="G730" s="101"/>
      <c r="H730" s="101"/>
      <c r="I730" s="101"/>
      <c r="J730" s="101"/>
      <c r="K730" s="27"/>
      <c r="L730" s="32"/>
      <c r="M730" s="207"/>
      <c r="N730" s="207"/>
      <c r="O730" s="123"/>
      <c r="P730" s="207"/>
      <c r="Q730" s="207"/>
      <c r="R730" s="237"/>
      <c r="S730" s="237"/>
      <c r="T730" s="237"/>
      <c r="U730" s="207"/>
      <c r="V730" s="237"/>
      <c r="W730" s="237"/>
      <c r="X730" s="237"/>
      <c r="Y730" s="237"/>
      <c r="Z730" s="139" t="str">
        <f t="shared" si="318"/>
        <v/>
      </c>
      <c r="AA730" s="207"/>
      <c r="AB730" s="297" t="str">
        <f t="shared" si="319"/>
        <v/>
      </c>
      <c r="AC730" s="262"/>
      <c r="AD730" s="139" t="str">
        <f t="shared" si="320"/>
        <v/>
      </c>
      <c r="AE730" s="207"/>
      <c r="AF730" s="297" t="str">
        <f t="shared" si="321"/>
        <v/>
      </c>
      <c r="AG730" s="207"/>
      <c r="AH730" s="139" t="str">
        <f t="shared" si="322"/>
        <v/>
      </c>
      <c r="AI730" s="207"/>
      <c r="AJ730" s="297" t="str">
        <f t="shared" si="323"/>
        <v/>
      </c>
      <c r="AK730" s="262"/>
      <c r="AL730" s="139" t="str">
        <f t="shared" si="324"/>
        <v/>
      </c>
      <c r="AM730" s="207"/>
      <c r="AN730" s="297" t="str">
        <f t="shared" si="325"/>
        <v/>
      </c>
      <c r="AP730" s="139" t="str">
        <f t="shared" si="326"/>
        <v/>
      </c>
      <c r="AQ730" s="207"/>
      <c r="AR730" s="297" t="str">
        <f t="shared" si="327"/>
        <v/>
      </c>
      <c r="AS730" s="207"/>
      <c r="AT730" s="139" t="str">
        <f t="shared" si="328"/>
        <v/>
      </c>
      <c r="AU730" s="207"/>
      <c r="AV730" s="297" t="str">
        <f t="shared" si="329"/>
        <v/>
      </c>
      <c r="AW730" s="207"/>
      <c r="AX730" s="139" t="str">
        <f t="shared" si="330"/>
        <v/>
      </c>
      <c r="AY730" s="207"/>
      <c r="AZ730" s="297" t="str">
        <f t="shared" si="331"/>
        <v/>
      </c>
      <c r="BA730" s="207"/>
      <c r="BB730" s="139" t="str">
        <f t="shared" si="332"/>
        <v/>
      </c>
      <c r="BC730" s="207"/>
      <c r="BD730" s="297" t="str">
        <f t="shared" si="333"/>
        <v/>
      </c>
      <c r="BE730" s="207"/>
      <c r="BF730" s="139" t="str">
        <f t="shared" si="334"/>
        <v/>
      </c>
      <c r="BG730" s="207"/>
      <c r="BH730" s="297" t="str">
        <f t="shared" si="335"/>
        <v/>
      </c>
      <c r="BJ730" s="139" t="str">
        <f t="shared" si="336"/>
        <v/>
      </c>
      <c r="BK730" s="207"/>
      <c r="BL730" s="297" t="str">
        <f t="shared" si="337"/>
        <v/>
      </c>
      <c r="BM730" s="207"/>
    </row>
    <row r="731" spans="1:65" ht="15.75" customHeight="1">
      <c r="B731" s="364"/>
      <c r="C731" s="20" t="s">
        <v>154</v>
      </c>
      <c r="D731" s="103"/>
      <c r="E731" s="103"/>
      <c r="F731" s="103"/>
      <c r="G731" s="103"/>
      <c r="H731" s="103"/>
      <c r="I731" s="103"/>
      <c r="J731" s="103"/>
      <c r="K731" s="27"/>
      <c r="L731" s="102"/>
      <c r="M731" s="207"/>
      <c r="N731" s="207"/>
      <c r="O731" s="123"/>
      <c r="P731" s="207"/>
      <c r="Q731" s="207"/>
      <c r="R731" s="237"/>
      <c r="S731" s="237"/>
      <c r="T731" s="237"/>
      <c r="U731" s="207"/>
      <c r="V731" s="237"/>
      <c r="W731" s="237"/>
      <c r="X731" s="237"/>
      <c r="Y731" s="237"/>
      <c r="Z731" s="139" t="str">
        <f t="shared" si="318"/>
        <v/>
      </c>
      <c r="AA731" s="207"/>
      <c r="AB731" s="297" t="str">
        <f t="shared" si="319"/>
        <v/>
      </c>
      <c r="AC731" s="262"/>
      <c r="AD731" s="139" t="str">
        <f t="shared" si="320"/>
        <v/>
      </c>
      <c r="AE731" s="207"/>
      <c r="AF731" s="297" t="str">
        <f t="shared" si="321"/>
        <v/>
      </c>
      <c r="AG731" s="207"/>
      <c r="AH731" s="139" t="str">
        <f t="shared" si="322"/>
        <v/>
      </c>
      <c r="AI731" s="207"/>
      <c r="AJ731" s="297" t="str">
        <f t="shared" si="323"/>
        <v/>
      </c>
      <c r="AK731" s="262"/>
      <c r="AL731" s="139" t="str">
        <f t="shared" si="324"/>
        <v/>
      </c>
      <c r="AM731" s="207"/>
      <c r="AN731" s="297" t="str">
        <f t="shared" si="325"/>
        <v/>
      </c>
      <c r="AP731" s="139" t="str">
        <f t="shared" si="326"/>
        <v/>
      </c>
      <c r="AQ731" s="207"/>
      <c r="AR731" s="297" t="str">
        <f t="shared" si="327"/>
        <v/>
      </c>
      <c r="AS731" s="207"/>
      <c r="AT731" s="139" t="str">
        <f t="shared" si="328"/>
        <v/>
      </c>
      <c r="AU731" s="207"/>
      <c r="AV731" s="297" t="str">
        <f t="shared" si="329"/>
        <v/>
      </c>
      <c r="AW731" s="207"/>
      <c r="AX731" s="139" t="str">
        <f t="shared" si="330"/>
        <v/>
      </c>
      <c r="AY731" s="207"/>
      <c r="AZ731" s="297" t="str">
        <f t="shared" si="331"/>
        <v/>
      </c>
      <c r="BA731" s="207"/>
      <c r="BB731" s="139" t="str">
        <f t="shared" si="332"/>
        <v/>
      </c>
      <c r="BC731" s="207"/>
      <c r="BD731" s="297" t="str">
        <f t="shared" si="333"/>
        <v/>
      </c>
      <c r="BE731" s="207"/>
      <c r="BF731" s="139" t="str">
        <f t="shared" si="334"/>
        <v/>
      </c>
      <c r="BG731" s="207"/>
      <c r="BH731" s="297" t="str">
        <f t="shared" si="335"/>
        <v/>
      </c>
      <c r="BJ731" s="139" t="str">
        <f t="shared" si="336"/>
        <v/>
      </c>
      <c r="BK731" s="207"/>
      <c r="BL731" s="297" t="str">
        <f t="shared" si="337"/>
        <v/>
      </c>
      <c r="BM731" s="207"/>
    </row>
    <row r="732" spans="1:65" ht="15.75" customHeight="1">
      <c r="C732" s="101"/>
      <c r="D732" s="101"/>
      <c r="E732" s="101"/>
      <c r="F732" s="101"/>
      <c r="G732" s="101"/>
      <c r="H732" s="101"/>
      <c r="I732" s="101"/>
      <c r="J732" s="101"/>
      <c r="K732" s="27"/>
      <c r="L732" s="102"/>
      <c r="M732" s="207"/>
      <c r="N732" s="207"/>
      <c r="O732" s="123"/>
      <c r="P732" s="207"/>
      <c r="Q732" s="207"/>
      <c r="R732" s="237"/>
      <c r="S732" s="237"/>
      <c r="T732" s="237"/>
      <c r="U732" s="207"/>
      <c r="V732" s="237"/>
      <c r="W732" s="237"/>
      <c r="X732" s="237"/>
      <c r="Y732" s="237"/>
      <c r="Z732" s="139" t="str">
        <f t="shared" si="318"/>
        <v/>
      </c>
      <c r="AA732" s="207"/>
      <c r="AB732" s="297" t="str">
        <f t="shared" si="319"/>
        <v/>
      </c>
      <c r="AC732" s="262"/>
      <c r="AD732" s="139" t="str">
        <f t="shared" si="320"/>
        <v/>
      </c>
      <c r="AE732" s="207"/>
      <c r="AF732" s="297" t="str">
        <f t="shared" si="321"/>
        <v/>
      </c>
      <c r="AG732" s="207"/>
      <c r="AH732" s="139" t="str">
        <f t="shared" si="322"/>
        <v/>
      </c>
      <c r="AI732" s="207"/>
      <c r="AJ732" s="297" t="str">
        <f t="shared" si="323"/>
        <v/>
      </c>
      <c r="AK732" s="262"/>
      <c r="AL732" s="174" t="str">
        <f t="shared" si="324"/>
        <v/>
      </c>
      <c r="AM732" s="207"/>
      <c r="AN732" s="299" t="str">
        <f t="shared" si="325"/>
        <v/>
      </c>
      <c r="AP732" s="139" t="str">
        <f t="shared" si="326"/>
        <v/>
      </c>
      <c r="AQ732" s="207"/>
      <c r="AR732" s="299" t="str">
        <f t="shared" si="327"/>
        <v/>
      </c>
      <c r="AS732" s="207"/>
      <c r="AT732" s="139" t="str">
        <f t="shared" si="328"/>
        <v/>
      </c>
      <c r="AU732" s="207"/>
      <c r="AV732" s="297" t="str">
        <f t="shared" si="329"/>
        <v/>
      </c>
      <c r="AW732" s="207"/>
      <c r="AX732" s="139" t="str">
        <f t="shared" si="330"/>
        <v/>
      </c>
      <c r="AY732" s="207"/>
      <c r="AZ732" s="297" t="str">
        <f t="shared" si="331"/>
        <v/>
      </c>
      <c r="BA732" s="207"/>
      <c r="BB732" s="139" t="str">
        <f t="shared" si="332"/>
        <v/>
      </c>
      <c r="BC732" s="207"/>
      <c r="BD732" s="297" t="str">
        <f t="shared" si="333"/>
        <v/>
      </c>
      <c r="BE732" s="207"/>
      <c r="BF732" s="174" t="str">
        <f t="shared" si="334"/>
        <v/>
      </c>
      <c r="BG732" s="207"/>
      <c r="BH732" s="299" t="str">
        <f t="shared" si="335"/>
        <v/>
      </c>
      <c r="BJ732" s="139" t="str">
        <f t="shared" si="336"/>
        <v/>
      </c>
      <c r="BK732" s="207"/>
      <c r="BL732" s="299" t="str">
        <f t="shared" si="337"/>
        <v/>
      </c>
      <c r="BM732" s="207"/>
    </row>
    <row r="733" spans="1:65" ht="15.75" customHeight="1">
      <c r="A733" s="97"/>
      <c r="B733" s="364">
        <v>301</v>
      </c>
      <c r="C733" s="78">
        <v>1</v>
      </c>
      <c r="D733" s="100" t="s">
        <v>236</v>
      </c>
      <c r="E733" s="101"/>
      <c r="F733" s="101"/>
      <c r="G733" s="101"/>
      <c r="H733" s="101"/>
      <c r="I733" s="101"/>
      <c r="J733" s="101"/>
      <c r="K733" s="27"/>
      <c r="L733" s="102" t="s">
        <v>33</v>
      </c>
      <c r="M733" s="207"/>
      <c r="N733" s="139">
        <f>VLOOKUP($B733,'[1]09-10-11'!$A$4:$EA$400,MATCH(N$2, '[1]09-10-11'!$A$4:$EA$4, 0))</f>
        <v>-28000</v>
      </c>
      <c r="O733" s="45"/>
      <c r="P733" s="139">
        <f>VLOOKUP($B733,'[1]09-10-11'!$A$4:$EA$400,MATCH(P$2, '[1]09-10-11'!$A$4:$EA$4, 0))</f>
        <v>-28000</v>
      </c>
      <c r="Q733" s="139"/>
      <c r="R733" s="139">
        <f>VLOOKUP($B733,'[1]09-10-11'!$A$4:$EA$400,MATCH(R$2, '[1]09-10-11'!$A$4:$EA$4, 0))</f>
        <v>-28000</v>
      </c>
      <c r="S733" s="139"/>
      <c r="T733" s="139" t="e">
        <f>VLOOKUP($B733,'[1]09-10-11'!$A$4:$EA$400,MATCH(T$2, '[1]09-10-11'!$A$4:$EA$4, 0))</f>
        <v>#N/A</v>
      </c>
      <c r="U733" s="139"/>
      <c r="V733" s="139">
        <f>VLOOKUP($B733,'[1]09-10-11'!$A$4:$EA$400,MATCH(V$2, '[1]09-10-11'!$A$4:$EA$4, 0))</f>
        <v>-28000</v>
      </c>
      <c r="W733" s="139"/>
      <c r="X733" s="139">
        <f>VLOOKUP($B733,'[1]09-10-11'!$A$4:$EA$400,MATCH(X$2, '[1]09-10-11'!$A$4:$EA$4, 0))</f>
        <v>-28000</v>
      </c>
      <c r="Y733" s="53"/>
      <c r="Z733" s="139">
        <f t="shared" si="318"/>
        <v>0</v>
      </c>
      <c r="AA733" s="139"/>
      <c r="AB733" s="297">
        <f t="shared" si="319"/>
        <v>0</v>
      </c>
      <c r="AC733" s="262"/>
      <c r="AD733" s="139">
        <f t="shared" si="320"/>
        <v>0</v>
      </c>
      <c r="AE733" s="139"/>
      <c r="AF733" s="297">
        <f t="shared" si="321"/>
        <v>0</v>
      </c>
      <c r="AG733" s="174"/>
      <c r="AH733" s="139">
        <f t="shared" si="322"/>
        <v>0</v>
      </c>
      <c r="AI733" s="139"/>
      <c r="AJ733" s="297">
        <f t="shared" si="323"/>
        <v>0</v>
      </c>
      <c r="AK733" s="262"/>
      <c r="AL733" s="174">
        <f t="shared" si="324"/>
        <v>0</v>
      </c>
      <c r="AM733" s="174"/>
      <c r="AN733" s="299">
        <f t="shared" si="325"/>
        <v>0</v>
      </c>
      <c r="AP733" s="139" t="str">
        <f t="shared" si="326"/>
        <v/>
      </c>
      <c r="AQ733" s="139"/>
      <c r="AR733" s="299" t="e">
        <f t="shared" si="327"/>
        <v>#N/A</v>
      </c>
      <c r="AS733" s="174"/>
      <c r="AT733" s="139" t="str">
        <f t="shared" si="328"/>
        <v/>
      </c>
      <c r="AU733" s="139"/>
      <c r="AV733" s="297" t="e">
        <f t="shared" si="329"/>
        <v>#N/A</v>
      </c>
      <c r="AW733" s="174"/>
      <c r="AX733" s="139">
        <f t="shared" si="330"/>
        <v>0</v>
      </c>
      <c r="AY733" s="139"/>
      <c r="AZ733" s="297">
        <f t="shared" si="331"/>
        <v>0</v>
      </c>
      <c r="BA733" s="174"/>
      <c r="BB733" s="139">
        <f t="shared" si="332"/>
        <v>0</v>
      </c>
      <c r="BC733" s="139"/>
      <c r="BD733" s="297">
        <f t="shared" si="333"/>
        <v>0</v>
      </c>
      <c r="BE733" s="174"/>
      <c r="BF733" s="174">
        <f t="shared" si="334"/>
        <v>0</v>
      </c>
      <c r="BG733" s="174"/>
      <c r="BH733" s="299">
        <f t="shared" si="335"/>
        <v>0</v>
      </c>
      <c r="BJ733" s="139" t="str">
        <f t="shared" si="336"/>
        <v/>
      </c>
      <c r="BK733" s="139"/>
      <c r="BL733" s="299" t="e">
        <f t="shared" si="337"/>
        <v>#N/A</v>
      </c>
      <c r="BM733" s="174"/>
    </row>
    <row r="734" spans="1:65" ht="15.75" customHeight="1">
      <c r="A734" s="97"/>
      <c r="B734" s="364">
        <v>302</v>
      </c>
      <c r="C734" s="78">
        <v>2</v>
      </c>
      <c r="D734" s="100" t="s">
        <v>237</v>
      </c>
      <c r="E734" s="101"/>
      <c r="F734" s="101"/>
      <c r="G734" s="101"/>
      <c r="H734" s="101"/>
      <c r="I734" s="101"/>
      <c r="J734" s="101"/>
      <c r="K734" s="27"/>
      <c r="L734" s="102" t="s">
        <v>33</v>
      </c>
      <c r="M734" s="207"/>
      <c r="N734" s="139">
        <f>VLOOKUP($B734,'[1]09-10-11'!$A$4:$EA$400,MATCH(N$2, '[1]09-10-11'!$A$4:$EA$4, 0))</f>
        <v>0</v>
      </c>
      <c r="O734" s="45"/>
      <c r="P734" s="139">
        <f>VLOOKUP($B734,'[1]09-10-11'!$A$4:$EA$400,MATCH(P$2, '[1]09-10-11'!$A$4:$EA$4, 0))</f>
        <v>-268690</v>
      </c>
      <c r="Q734" s="139"/>
      <c r="R734" s="139">
        <f>VLOOKUP($B734,'[1]09-10-11'!$A$4:$EA$400,MATCH(R$2, '[1]09-10-11'!$A$4:$EA$4, 0))</f>
        <v>0</v>
      </c>
      <c r="S734" s="139"/>
      <c r="T734" s="139" t="e">
        <f>VLOOKUP($B734,'[1]09-10-11'!$A$4:$EA$400,MATCH(T$2, '[1]09-10-11'!$A$4:$EA$4, 0))</f>
        <v>#N/A</v>
      </c>
      <c r="U734" s="139"/>
      <c r="V734" s="139">
        <f>VLOOKUP($B734,'[1]09-10-11'!$A$4:$EA$400,MATCH(V$2, '[1]09-10-11'!$A$4:$EA$4, 0))</f>
        <v>-268690</v>
      </c>
      <c r="W734" s="139"/>
      <c r="X734" s="139">
        <f>VLOOKUP($B734,'[1]09-10-11'!$A$4:$EA$400,MATCH(X$2, '[1]09-10-11'!$A$4:$EA$4, 0))</f>
        <v>-268690</v>
      </c>
      <c r="Y734" s="53"/>
      <c r="Z734" s="139">
        <f t="shared" si="318"/>
        <v>0</v>
      </c>
      <c r="AA734" s="139"/>
      <c r="AB734" s="297">
        <f t="shared" si="319"/>
        <v>0</v>
      </c>
      <c r="AC734" s="280"/>
      <c r="AD734" s="139">
        <f t="shared" si="320"/>
        <v>0</v>
      </c>
      <c r="AE734" s="139"/>
      <c r="AF734" s="297">
        <f t="shared" si="321"/>
        <v>0</v>
      </c>
      <c r="AG734" s="174"/>
      <c r="AH734" s="139">
        <f t="shared" si="322"/>
        <v>-268690</v>
      </c>
      <c r="AI734" s="139"/>
      <c r="AJ734" s="299" t="str">
        <f t="shared" si="323"/>
        <v>---</v>
      </c>
      <c r="AK734" s="280"/>
      <c r="AL734" s="174">
        <f t="shared" si="324"/>
        <v>-268690</v>
      </c>
      <c r="AM734" s="174"/>
      <c r="AN734" s="299" t="str">
        <f t="shared" si="325"/>
        <v>---</v>
      </c>
      <c r="AP734" s="139" t="str">
        <f t="shared" si="326"/>
        <v/>
      </c>
      <c r="AQ734" s="139"/>
      <c r="AR734" s="299" t="e">
        <f t="shared" si="327"/>
        <v>#N/A</v>
      </c>
      <c r="AS734" s="174"/>
      <c r="AT734" s="139" t="str">
        <f t="shared" si="328"/>
        <v/>
      </c>
      <c r="AU734" s="139"/>
      <c r="AV734" s="297" t="e">
        <f t="shared" si="329"/>
        <v>#N/A</v>
      </c>
      <c r="AW734" s="174"/>
      <c r="AX734" s="139">
        <f t="shared" si="330"/>
        <v>-268690</v>
      </c>
      <c r="AY734" s="139"/>
      <c r="AZ734" s="297" t="str">
        <f t="shared" si="331"/>
        <v>---</v>
      </c>
      <c r="BA734" s="174"/>
      <c r="BB734" s="139">
        <f t="shared" si="332"/>
        <v>0</v>
      </c>
      <c r="BC734" s="139"/>
      <c r="BD734" s="297">
        <f t="shared" si="333"/>
        <v>0</v>
      </c>
      <c r="BE734" s="174"/>
      <c r="BF734" s="174">
        <f t="shared" si="334"/>
        <v>-268690</v>
      </c>
      <c r="BG734" s="174"/>
      <c r="BH734" s="299" t="str">
        <f t="shared" si="335"/>
        <v>---</v>
      </c>
      <c r="BJ734" s="139" t="str">
        <f t="shared" si="336"/>
        <v/>
      </c>
      <c r="BK734" s="139"/>
      <c r="BL734" s="299" t="e">
        <f t="shared" si="337"/>
        <v>#N/A</v>
      </c>
      <c r="BM734" s="174"/>
    </row>
    <row r="735" spans="1:65" ht="15.75" customHeight="1">
      <c r="A735" s="97"/>
      <c r="B735" s="364">
        <v>303</v>
      </c>
      <c r="C735" s="78">
        <v>3</v>
      </c>
      <c r="D735" s="100" t="s">
        <v>238</v>
      </c>
      <c r="E735" s="101"/>
      <c r="F735" s="101"/>
      <c r="G735" s="101"/>
      <c r="H735" s="101"/>
      <c r="I735" s="101"/>
      <c r="J735" s="101"/>
      <c r="K735" s="27"/>
      <c r="L735" s="102" t="s">
        <v>33</v>
      </c>
      <c r="M735" s="207"/>
      <c r="N735" s="139">
        <f>VLOOKUP($B735,'[1]09-10-11'!$A$4:$EA$400,MATCH(N$2, '[1]09-10-11'!$A$4:$EA$4, 0))</f>
        <v>-88</v>
      </c>
      <c r="O735" s="45"/>
      <c r="P735" s="139">
        <f>VLOOKUP($B735,'[1]09-10-11'!$A$4:$EA$400,MATCH(P$2, '[1]09-10-11'!$A$4:$EA$4, 0))</f>
        <v>0</v>
      </c>
      <c r="Q735" s="139"/>
      <c r="R735" s="139">
        <f>VLOOKUP($B735,'[1]09-10-11'!$A$4:$EA$400,MATCH(R$2, '[1]09-10-11'!$A$4:$EA$4, 0))</f>
        <v>0</v>
      </c>
      <c r="S735" s="139"/>
      <c r="T735" s="139" t="e">
        <f>VLOOKUP($B735,'[1]09-10-11'!$A$4:$EA$400,MATCH(T$2, '[1]09-10-11'!$A$4:$EA$4, 0))</f>
        <v>#N/A</v>
      </c>
      <c r="U735" s="139"/>
      <c r="V735" s="139">
        <f>VLOOKUP($B735,'[1]09-10-11'!$A$4:$EA$400,MATCH(V$2, '[1]09-10-11'!$A$4:$EA$4, 0))</f>
        <v>0</v>
      </c>
      <c r="W735" s="139"/>
      <c r="X735" s="139">
        <f>VLOOKUP($B735,'[1]09-10-11'!$A$4:$EA$400,MATCH(X$2, '[1]09-10-11'!$A$4:$EA$4, 0))</f>
        <v>0</v>
      </c>
      <c r="Y735" s="53"/>
      <c r="Z735" s="139">
        <f t="shared" si="318"/>
        <v>0</v>
      </c>
      <c r="AA735" s="139"/>
      <c r="AB735" s="299" t="str">
        <f t="shared" si="319"/>
        <v>---</v>
      </c>
      <c r="AC735" s="262"/>
      <c r="AD735" s="139">
        <f t="shared" si="320"/>
        <v>0</v>
      </c>
      <c r="AE735" s="139"/>
      <c r="AF735" s="299" t="str">
        <f t="shared" si="321"/>
        <v>---</v>
      </c>
      <c r="AG735" s="174"/>
      <c r="AH735" s="139">
        <f t="shared" si="322"/>
        <v>88</v>
      </c>
      <c r="AI735" s="139"/>
      <c r="AJ735" s="297">
        <f t="shared" si="323"/>
        <v>-1</v>
      </c>
      <c r="AK735" s="262"/>
      <c r="AL735" s="174">
        <f t="shared" si="324"/>
        <v>0</v>
      </c>
      <c r="AM735" s="174"/>
      <c r="AN735" s="299" t="str">
        <f t="shared" si="325"/>
        <v>---</v>
      </c>
      <c r="AP735" s="139" t="str">
        <f t="shared" si="326"/>
        <v/>
      </c>
      <c r="AQ735" s="139"/>
      <c r="AR735" s="299" t="e">
        <f t="shared" si="327"/>
        <v>#N/A</v>
      </c>
      <c r="AS735" s="174"/>
      <c r="AT735" s="139" t="str">
        <f t="shared" si="328"/>
        <v/>
      </c>
      <c r="AU735" s="139"/>
      <c r="AV735" s="299" t="e">
        <f t="shared" si="329"/>
        <v>#N/A</v>
      </c>
      <c r="AW735" s="174"/>
      <c r="AX735" s="139">
        <f t="shared" si="330"/>
        <v>88</v>
      </c>
      <c r="AY735" s="139"/>
      <c r="AZ735" s="299">
        <f t="shared" si="331"/>
        <v>-1</v>
      </c>
      <c r="BA735" s="174"/>
      <c r="BB735" s="139">
        <f t="shared" si="332"/>
        <v>0</v>
      </c>
      <c r="BC735" s="139"/>
      <c r="BD735" s="299" t="str">
        <f t="shared" si="333"/>
        <v>---</v>
      </c>
      <c r="BE735" s="174"/>
      <c r="BF735" s="174">
        <f t="shared" si="334"/>
        <v>0</v>
      </c>
      <c r="BG735" s="174"/>
      <c r="BH735" s="299" t="str">
        <f t="shared" si="335"/>
        <v>---</v>
      </c>
      <c r="BJ735" s="139" t="str">
        <f t="shared" si="336"/>
        <v/>
      </c>
      <c r="BK735" s="139"/>
      <c r="BL735" s="299" t="e">
        <f t="shared" si="337"/>
        <v>#N/A</v>
      </c>
      <c r="BM735" s="174"/>
    </row>
    <row r="736" spans="1:65" ht="15.75" customHeight="1">
      <c r="A736" s="97"/>
      <c r="B736" s="364">
        <v>304</v>
      </c>
      <c r="C736" s="78">
        <v>4</v>
      </c>
      <c r="D736" s="100" t="s">
        <v>239</v>
      </c>
      <c r="E736" s="101"/>
      <c r="F736" s="101"/>
      <c r="G736" s="101"/>
      <c r="H736" s="101"/>
      <c r="I736" s="101"/>
      <c r="J736" s="101"/>
      <c r="K736" s="27"/>
      <c r="L736" s="102" t="s">
        <v>33</v>
      </c>
      <c r="M736" s="207"/>
      <c r="N736" s="139">
        <f>VLOOKUP($B736,'[1]09-10-11'!$A$4:$EA$400,MATCH(N$2, '[1]09-10-11'!$A$4:$EA$4, 0))</f>
        <v>-2024565</v>
      </c>
      <c r="O736" s="45"/>
      <c r="P736" s="139">
        <f>VLOOKUP($B736,'[1]09-10-11'!$A$4:$EA$400,MATCH(P$2, '[1]09-10-11'!$A$4:$EA$4, 0))</f>
        <v>0</v>
      </c>
      <c r="Q736" s="139"/>
      <c r="R736" s="139">
        <f>VLOOKUP($B736,'[1]09-10-11'!$A$4:$EA$400,MATCH(R$2, '[1]09-10-11'!$A$4:$EA$4, 0))</f>
        <v>0</v>
      </c>
      <c r="S736" s="139"/>
      <c r="T736" s="139" t="e">
        <f>VLOOKUP($B736,'[1]09-10-11'!$A$4:$EA$400,MATCH(T$2, '[1]09-10-11'!$A$4:$EA$4, 0))</f>
        <v>#N/A</v>
      </c>
      <c r="U736" s="139"/>
      <c r="V736" s="139">
        <f>VLOOKUP($B736,'[1]09-10-11'!$A$4:$EA$400,MATCH(V$2, '[1]09-10-11'!$A$4:$EA$4, 0))</f>
        <v>0</v>
      </c>
      <c r="W736" s="139"/>
      <c r="X736" s="139">
        <f>VLOOKUP($B736,'[1]09-10-11'!$A$4:$EA$400,MATCH(X$2, '[1]09-10-11'!$A$4:$EA$4, 0))</f>
        <v>0</v>
      </c>
      <c r="Y736" s="53"/>
      <c r="Z736" s="139">
        <f t="shared" si="318"/>
        <v>0</v>
      </c>
      <c r="AA736" s="139"/>
      <c r="AB736" s="299" t="str">
        <f t="shared" si="319"/>
        <v>---</v>
      </c>
      <c r="AC736" s="262"/>
      <c r="AD736" s="139">
        <f t="shared" si="320"/>
        <v>0</v>
      </c>
      <c r="AE736" s="139"/>
      <c r="AF736" s="299" t="str">
        <f t="shared" si="321"/>
        <v>---</v>
      </c>
      <c r="AG736" s="174"/>
      <c r="AH736" s="139">
        <f t="shared" si="322"/>
        <v>2024565</v>
      </c>
      <c r="AI736" s="139"/>
      <c r="AJ736" s="297">
        <f t="shared" si="323"/>
        <v>-1</v>
      </c>
      <c r="AK736" s="262"/>
      <c r="AL736" s="174">
        <f t="shared" si="324"/>
        <v>0</v>
      </c>
      <c r="AM736" s="174"/>
      <c r="AN736" s="299" t="str">
        <f t="shared" si="325"/>
        <v>---</v>
      </c>
      <c r="AP736" s="139" t="str">
        <f t="shared" si="326"/>
        <v/>
      </c>
      <c r="AQ736" s="139"/>
      <c r="AR736" s="299" t="e">
        <f t="shared" si="327"/>
        <v>#N/A</v>
      </c>
      <c r="AS736" s="174"/>
      <c r="AT736" s="139" t="str">
        <f t="shared" si="328"/>
        <v/>
      </c>
      <c r="AU736" s="139"/>
      <c r="AV736" s="299" t="e">
        <f t="shared" si="329"/>
        <v>#N/A</v>
      </c>
      <c r="AW736" s="174"/>
      <c r="AX736" s="139">
        <f t="shared" si="330"/>
        <v>2024565</v>
      </c>
      <c r="AY736" s="139"/>
      <c r="AZ736" s="299">
        <f t="shared" si="331"/>
        <v>-1</v>
      </c>
      <c r="BA736" s="174"/>
      <c r="BB736" s="139">
        <f t="shared" si="332"/>
        <v>0</v>
      </c>
      <c r="BC736" s="139"/>
      <c r="BD736" s="299" t="str">
        <f t="shared" si="333"/>
        <v>---</v>
      </c>
      <c r="BE736" s="174"/>
      <c r="BF736" s="174">
        <f t="shared" si="334"/>
        <v>0</v>
      </c>
      <c r="BG736" s="174"/>
      <c r="BH736" s="299" t="str">
        <f t="shared" si="335"/>
        <v>---</v>
      </c>
      <c r="BJ736" s="139" t="str">
        <f t="shared" si="336"/>
        <v/>
      </c>
      <c r="BK736" s="139"/>
      <c r="BL736" s="299" t="e">
        <f t="shared" si="337"/>
        <v>#N/A</v>
      </c>
      <c r="BM736" s="174"/>
    </row>
    <row r="737" spans="1:65" ht="15.75" customHeight="1">
      <c r="A737" s="97"/>
      <c r="B737" s="364">
        <v>305</v>
      </c>
      <c r="C737" s="78">
        <v>5</v>
      </c>
      <c r="D737" s="100" t="s">
        <v>240</v>
      </c>
      <c r="E737" s="101"/>
      <c r="F737" s="101"/>
      <c r="G737" s="101"/>
      <c r="H737" s="101"/>
      <c r="I737" s="101"/>
      <c r="J737" s="101"/>
      <c r="K737" s="27"/>
      <c r="L737" s="102" t="s">
        <v>33</v>
      </c>
      <c r="M737" s="207"/>
      <c r="N737" s="139">
        <f>VLOOKUP($B737,'[1]09-10-11'!$A$4:$EA$400,MATCH(N$2, '[1]09-10-11'!$A$4:$EA$4, 0))</f>
        <v>-4656259</v>
      </c>
      <c r="O737" s="45"/>
      <c r="P737" s="139">
        <f>VLOOKUP($B737,'[1]09-10-11'!$A$4:$EA$400,MATCH(P$2, '[1]09-10-11'!$A$4:$EA$4, 0))</f>
        <v>0</v>
      </c>
      <c r="Q737" s="139"/>
      <c r="R737" s="139">
        <f>VLOOKUP($B737,'[1]09-10-11'!$A$4:$EA$400,MATCH(R$2, '[1]09-10-11'!$A$4:$EA$4, 0))</f>
        <v>0</v>
      </c>
      <c r="S737" s="139"/>
      <c r="T737" s="139" t="e">
        <f>VLOOKUP($B737,'[1]09-10-11'!$A$4:$EA$400,MATCH(T$2, '[1]09-10-11'!$A$4:$EA$4, 0))</f>
        <v>#N/A</v>
      </c>
      <c r="U737" s="139"/>
      <c r="V737" s="139">
        <f>VLOOKUP($B737,'[1]09-10-11'!$A$4:$EA$400,MATCH(V$2, '[1]09-10-11'!$A$4:$EA$4, 0))</f>
        <v>0</v>
      </c>
      <c r="W737" s="139"/>
      <c r="X737" s="139">
        <f>VLOOKUP($B737,'[1]09-10-11'!$A$4:$EA$400,MATCH(X$2, '[1]09-10-11'!$A$4:$EA$4, 0))</f>
        <v>0</v>
      </c>
      <c r="Y737" s="53"/>
      <c r="Z737" s="139">
        <f t="shared" si="318"/>
        <v>0</v>
      </c>
      <c r="AA737" s="139"/>
      <c r="AB737" s="299" t="str">
        <f t="shared" si="319"/>
        <v>---</v>
      </c>
      <c r="AC737" s="262"/>
      <c r="AD737" s="139">
        <f t="shared" si="320"/>
        <v>0</v>
      </c>
      <c r="AE737" s="139"/>
      <c r="AF737" s="299" t="str">
        <f t="shared" si="321"/>
        <v>---</v>
      </c>
      <c r="AG737" s="174"/>
      <c r="AH737" s="139">
        <f t="shared" si="322"/>
        <v>4656259</v>
      </c>
      <c r="AI737" s="139"/>
      <c r="AJ737" s="297">
        <f t="shared" si="323"/>
        <v>-1</v>
      </c>
      <c r="AK737" s="262"/>
      <c r="AL737" s="174">
        <f t="shared" si="324"/>
        <v>0</v>
      </c>
      <c r="AM737" s="174"/>
      <c r="AN737" s="299" t="str">
        <f t="shared" si="325"/>
        <v>---</v>
      </c>
      <c r="AP737" s="139" t="str">
        <f t="shared" si="326"/>
        <v/>
      </c>
      <c r="AQ737" s="139"/>
      <c r="AR737" s="299" t="e">
        <f t="shared" si="327"/>
        <v>#N/A</v>
      </c>
      <c r="AS737" s="174"/>
      <c r="AT737" s="139" t="str">
        <f t="shared" si="328"/>
        <v/>
      </c>
      <c r="AU737" s="139"/>
      <c r="AV737" s="299" t="e">
        <f t="shared" si="329"/>
        <v>#N/A</v>
      </c>
      <c r="AW737" s="174"/>
      <c r="AX737" s="139">
        <f t="shared" si="330"/>
        <v>4656259</v>
      </c>
      <c r="AY737" s="139"/>
      <c r="AZ737" s="299">
        <f t="shared" si="331"/>
        <v>-1</v>
      </c>
      <c r="BA737" s="174"/>
      <c r="BB737" s="139">
        <f t="shared" si="332"/>
        <v>0</v>
      </c>
      <c r="BC737" s="139"/>
      <c r="BD737" s="299" t="str">
        <f t="shared" si="333"/>
        <v>---</v>
      </c>
      <c r="BE737" s="174"/>
      <c r="BF737" s="174">
        <f t="shared" si="334"/>
        <v>0</v>
      </c>
      <c r="BG737" s="174"/>
      <c r="BH737" s="299" t="str">
        <f t="shared" si="335"/>
        <v>---</v>
      </c>
      <c r="BJ737" s="139" t="str">
        <f t="shared" si="336"/>
        <v/>
      </c>
      <c r="BK737" s="139"/>
      <c r="BL737" s="299" t="e">
        <f t="shared" si="337"/>
        <v>#N/A</v>
      </c>
      <c r="BM737" s="174"/>
    </row>
    <row r="738" spans="1:65" ht="19.5" customHeight="1">
      <c r="A738" s="97"/>
      <c r="B738" s="364">
        <v>306</v>
      </c>
      <c r="C738" s="78">
        <v>6</v>
      </c>
      <c r="D738" s="295" t="s">
        <v>374</v>
      </c>
      <c r="E738" s="101"/>
      <c r="F738" s="101"/>
      <c r="G738" s="101"/>
      <c r="H738" s="101"/>
      <c r="I738" s="101"/>
      <c r="J738" s="101"/>
      <c r="K738" s="27"/>
      <c r="L738" s="102" t="s">
        <v>33</v>
      </c>
      <c r="M738" s="207"/>
      <c r="N738" s="139">
        <f>VLOOKUP($B738,'[1]09-10-11'!$A$4:$EA$400,MATCH(N$2, '[1]09-10-11'!$A$4:$EA$4, 0))</f>
        <v>-6186096</v>
      </c>
      <c r="O738" s="45"/>
      <c r="P738" s="139">
        <f>VLOOKUP($B738,'[1]09-10-11'!$A$4:$EA$400,MATCH(P$2, '[1]09-10-11'!$A$4:$EA$4, 0))</f>
        <v>-10453814</v>
      </c>
      <c r="Q738" s="139"/>
      <c r="R738" s="139">
        <f>VLOOKUP($B738,'[1]09-10-11'!$A$4:$EA$400,MATCH(R$2, '[1]09-10-11'!$A$4:$EA$4, 0))</f>
        <v>-9310934</v>
      </c>
      <c r="S738" s="139"/>
      <c r="T738" s="139" t="e">
        <f>VLOOKUP($B738,'[1]09-10-11'!$A$4:$EA$400,MATCH(T$2, '[1]09-10-11'!$A$4:$EA$4, 0))</f>
        <v>#N/A</v>
      </c>
      <c r="U738" s="139"/>
      <c r="V738" s="139">
        <f>VLOOKUP($B738,'[1]09-10-11'!$A$4:$EA$400,MATCH(V$2, '[1]09-10-11'!$A$4:$EA$4, 0))</f>
        <v>-7647154</v>
      </c>
      <c r="W738" s="139"/>
      <c r="X738" s="139">
        <f>VLOOKUP($B738,'[1]09-10-11'!$A$4:$EA$400,MATCH(X$2, '[1]09-10-11'!$A$4:$EA$4, 0))</f>
        <v>-9237817</v>
      </c>
      <c r="Y738" s="53"/>
      <c r="Z738" s="139">
        <f t="shared" si="318"/>
        <v>-1590663</v>
      </c>
      <c r="AA738" s="139"/>
      <c r="AB738" s="297">
        <f t="shared" si="319"/>
        <v>0.20800718803361362</v>
      </c>
      <c r="AC738" s="262"/>
      <c r="AD738" s="139">
        <f t="shared" si="320"/>
        <v>1215997</v>
      </c>
      <c r="AE738" s="139"/>
      <c r="AF738" s="297">
        <f t="shared" si="321"/>
        <v>-0.11632089493844067</v>
      </c>
      <c r="AG738" s="174"/>
      <c r="AH738" s="139">
        <f t="shared" si="322"/>
        <v>-3051721</v>
      </c>
      <c r="AI738" s="139"/>
      <c r="AJ738" s="297">
        <f t="shared" si="323"/>
        <v>0.49331937299388828</v>
      </c>
      <c r="AK738" s="262"/>
      <c r="AL738" s="174">
        <f t="shared" si="324"/>
        <v>73117</v>
      </c>
      <c r="AM738" s="174"/>
      <c r="AN738" s="299">
        <f t="shared" si="325"/>
        <v>-7.8528104699270296E-3</v>
      </c>
      <c r="AP738" s="139" t="str">
        <f t="shared" si="326"/>
        <v/>
      </c>
      <c r="AQ738" s="139"/>
      <c r="AR738" s="299" t="e">
        <f t="shared" si="327"/>
        <v>#N/A</v>
      </c>
      <c r="AS738" s="174"/>
      <c r="AT738" s="139" t="str">
        <f t="shared" si="328"/>
        <v/>
      </c>
      <c r="AU738" s="139"/>
      <c r="AV738" s="297" t="e">
        <f t="shared" si="329"/>
        <v>#N/A</v>
      </c>
      <c r="AW738" s="174"/>
      <c r="AX738" s="139">
        <f t="shared" si="330"/>
        <v>-1461058</v>
      </c>
      <c r="AY738" s="139"/>
      <c r="AZ738" s="297">
        <f t="shared" si="331"/>
        <v>0.23618417819574744</v>
      </c>
      <c r="BA738" s="174"/>
      <c r="BB738" s="139">
        <f t="shared" si="332"/>
        <v>2806660</v>
      </c>
      <c r="BC738" s="139"/>
      <c r="BD738" s="297">
        <f t="shared" si="333"/>
        <v>-0.26848191483031936</v>
      </c>
      <c r="BE738" s="174"/>
      <c r="BF738" s="174">
        <f t="shared" si="334"/>
        <v>1663780</v>
      </c>
      <c r="BG738" s="174"/>
      <c r="BH738" s="299">
        <f t="shared" si="335"/>
        <v>-0.17869098846581877</v>
      </c>
      <c r="BJ738" s="139" t="str">
        <f t="shared" si="336"/>
        <v/>
      </c>
      <c r="BK738" s="139"/>
      <c r="BL738" s="299" t="e">
        <f t="shared" si="337"/>
        <v>#N/A</v>
      </c>
      <c r="BM738" s="174"/>
    </row>
    <row r="739" spans="1:65" ht="15.75" customHeight="1">
      <c r="A739" s="97"/>
      <c r="B739" s="364">
        <v>307</v>
      </c>
      <c r="C739" s="78">
        <v>7</v>
      </c>
      <c r="D739" s="100" t="s">
        <v>387</v>
      </c>
      <c r="E739" s="101"/>
      <c r="F739" s="101"/>
      <c r="G739" s="101"/>
      <c r="H739" s="101"/>
      <c r="I739" s="101"/>
      <c r="J739" s="101"/>
      <c r="K739" s="27"/>
      <c r="L739" s="102" t="s">
        <v>33</v>
      </c>
      <c r="M739" s="207"/>
      <c r="N739" s="139">
        <f>VLOOKUP($B739,'[1]09-10-11'!$A$4:$EA$400,MATCH(N$2, '[1]09-10-11'!$A$4:$EA$4, 0))</f>
        <v>0</v>
      </c>
      <c r="O739" s="45"/>
      <c r="P739" s="139">
        <f>VLOOKUP($B739,'[1]09-10-11'!$A$4:$EA$400,MATCH(P$2, '[1]09-10-11'!$A$4:$EA$4, 0))</f>
        <v>0</v>
      </c>
      <c r="Q739" s="139"/>
      <c r="R739" s="139">
        <f>VLOOKUP($B739,'[1]09-10-11'!$A$4:$EA$400,MATCH(R$2, '[1]09-10-11'!$A$4:$EA$4, 0))</f>
        <v>0</v>
      </c>
      <c r="S739" s="139"/>
      <c r="T739" s="139" t="e">
        <f>VLOOKUP($B739,'[1]09-10-11'!$A$4:$EA$400,MATCH(T$2, '[1]09-10-11'!$A$4:$EA$4, 0))</f>
        <v>#N/A</v>
      </c>
      <c r="U739" s="139"/>
      <c r="V739" s="139">
        <f>VLOOKUP($B739,'[1]09-10-11'!$A$4:$EA$400,MATCH(V$2, '[1]09-10-11'!$A$4:$EA$4, 0))</f>
        <v>0</v>
      </c>
      <c r="W739" s="139"/>
      <c r="X739" s="139">
        <f>VLOOKUP($B739,'[1]09-10-11'!$A$4:$EA$400,MATCH(X$2, '[1]09-10-11'!$A$4:$EA$4, 0))</f>
        <v>0</v>
      </c>
      <c r="Y739" s="53"/>
      <c r="Z739" s="139">
        <f t="shared" si="318"/>
        <v>0</v>
      </c>
      <c r="AA739" s="139"/>
      <c r="AB739" s="299" t="str">
        <f t="shared" si="319"/>
        <v>---</v>
      </c>
      <c r="AC739" s="280"/>
      <c r="AD739" s="139">
        <f t="shared" si="320"/>
        <v>0</v>
      </c>
      <c r="AE739" s="139"/>
      <c r="AF739" s="299" t="str">
        <f t="shared" si="321"/>
        <v>---</v>
      </c>
      <c r="AG739" s="174"/>
      <c r="AH739" s="139">
        <f t="shared" si="322"/>
        <v>0</v>
      </c>
      <c r="AI739" s="139"/>
      <c r="AJ739" s="299" t="str">
        <f t="shared" si="323"/>
        <v>---</v>
      </c>
      <c r="AK739" s="280"/>
      <c r="AL739" s="174">
        <f t="shared" si="324"/>
        <v>0</v>
      </c>
      <c r="AM739" s="174"/>
      <c r="AN739" s="299" t="str">
        <f t="shared" si="325"/>
        <v>---</v>
      </c>
      <c r="AP739" s="139" t="str">
        <f t="shared" si="326"/>
        <v/>
      </c>
      <c r="AQ739" s="139"/>
      <c r="AR739" s="299" t="e">
        <f t="shared" si="327"/>
        <v>#N/A</v>
      </c>
      <c r="AS739" s="174"/>
      <c r="AT739" s="139" t="str">
        <f t="shared" si="328"/>
        <v/>
      </c>
      <c r="AU739" s="139"/>
      <c r="AV739" s="299" t="e">
        <f t="shared" si="329"/>
        <v>#N/A</v>
      </c>
      <c r="AW739" s="174"/>
      <c r="AX739" s="139">
        <f t="shared" si="330"/>
        <v>0</v>
      </c>
      <c r="AY739" s="139"/>
      <c r="AZ739" s="299" t="str">
        <f t="shared" si="331"/>
        <v>---</v>
      </c>
      <c r="BA739" s="174"/>
      <c r="BB739" s="139">
        <f t="shared" si="332"/>
        <v>0</v>
      </c>
      <c r="BC739" s="139"/>
      <c r="BD739" s="299" t="str">
        <f t="shared" si="333"/>
        <v>---</v>
      </c>
      <c r="BE739" s="174"/>
      <c r="BF739" s="174">
        <f t="shared" si="334"/>
        <v>0</v>
      </c>
      <c r="BG739" s="174"/>
      <c r="BH739" s="299" t="str">
        <f t="shared" si="335"/>
        <v>---</v>
      </c>
      <c r="BJ739" s="139" t="str">
        <f t="shared" si="336"/>
        <v/>
      </c>
      <c r="BK739" s="139"/>
      <c r="BL739" s="299" t="e">
        <f t="shared" si="337"/>
        <v>#N/A</v>
      </c>
      <c r="BM739" s="174"/>
    </row>
    <row r="740" spans="1:65" ht="15.75" customHeight="1">
      <c r="A740" s="97"/>
      <c r="B740" s="364">
        <v>308</v>
      </c>
      <c r="C740" s="78">
        <v>8</v>
      </c>
      <c r="D740" s="100" t="s">
        <v>241</v>
      </c>
      <c r="E740" s="101"/>
      <c r="F740" s="101"/>
      <c r="G740" s="101"/>
      <c r="H740" s="101"/>
      <c r="I740" s="101"/>
      <c r="J740" s="101"/>
      <c r="K740" s="27"/>
      <c r="L740" s="102" t="s">
        <v>33</v>
      </c>
      <c r="M740" s="207"/>
      <c r="N740" s="139">
        <f>VLOOKUP($B740,'[1]09-10-11'!$A$4:$EA$400,MATCH(N$2, '[1]09-10-11'!$A$4:$EA$4, 0))</f>
        <v>0</v>
      </c>
      <c r="O740" s="45"/>
      <c r="P740" s="139">
        <f>VLOOKUP($B740,'[1]09-10-11'!$A$4:$EA$400,MATCH(P$2, '[1]09-10-11'!$A$4:$EA$4, 0))</f>
        <v>-417644</v>
      </c>
      <c r="Q740" s="139"/>
      <c r="R740" s="139">
        <f>VLOOKUP($B740,'[1]09-10-11'!$A$4:$EA$400,MATCH(R$2, '[1]09-10-11'!$A$4:$EA$4, 0))</f>
        <v>0</v>
      </c>
      <c r="S740" s="139"/>
      <c r="T740" s="139" t="e">
        <f>VLOOKUP($B740,'[1]09-10-11'!$A$4:$EA$400,MATCH(T$2, '[1]09-10-11'!$A$4:$EA$4, 0))</f>
        <v>#N/A</v>
      </c>
      <c r="U740" s="139"/>
      <c r="V740" s="139">
        <f>VLOOKUP($B740,'[1]09-10-11'!$A$4:$EA$400,MATCH(V$2, '[1]09-10-11'!$A$4:$EA$4, 0))</f>
        <v>0</v>
      </c>
      <c r="W740" s="139"/>
      <c r="X740" s="139">
        <f>VLOOKUP($B740,'[1]09-10-11'!$A$4:$EA$400,MATCH(X$2, '[1]09-10-11'!$A$4:$EA$4, 0))</f>
        <v>-417644</v>
      </c>
      <c r="Y740" s="53"/>
      <c r="Z740" s="139">
        <f t="shared" si="318"/>
        <v>-417644</v>
      </c>
      <c r="AA740" s="139"/>
      <c r="AB740" s="297" t="str">
        <f t="shared" si="319"/>
        <v>---</v>
      </c>
      <c r="AC740" s="280"/>
      <c r="AD740" s="139">
        <f t="shared" si="320"/>
        <v>0</v>
      </c>
      <c r="AE740" s="139"/>
      <c r="AF740" s="297">
        <f t="shared" si="321"/>
        <v>0</v>
      </c>
      <c r="AG740" s="174"/>
      <c r="AH740" s="139">
        <f t="shared" si="322"/>
        <v>-417644</v>
      </c>
      <c r="AI740" s="139"/>
      <c r="AJ740" s="299" t="str">
        <f t="shared" si="323"/>
        <v>---</v>
      </c>
      <c r="AK740" s="280"/>
      <c r="AL740" s="174">
        <f t="shared" si="324"/>
        <v>-417644</v>
      </c>
      <c r="AM740" s="174"/>
      <c r="AN740" s="299" t="str">
        <f t="shared" si="325"/>
        <v>---</v>
      </c>
      <c r="AP740" s="139" t="str">
        <f t="shared" si="326"/>
        <v/>
      </c>
      <c r="AQ740" s="139"/>
      <c r="AR740" s="299" t="e">
        <f t="shared" si="327"/>
        <v>#N/A</v>
      </c>
      <c r="AS740" s="174"/>
      <c r="AT740" s="139" t="str">
        <f t="shared" si="328"/>
        <v/>
      </c>
      <c r="AU740" s="139"/>
      <c r="AV740" s="297" t="e">
        <f t="shared" si="329"/>
        <v>#N/A</v>
      </c>
      <c r="AW740" s="174"/>
      <c r="AX740" s="139">
        <f t="shared" si="330"/>
        <v>0</v>
      </c>
      <c r="AY740" s="139"/>
      <c r="AZ740" s="297" t="str">
        <f t="shared" si="331"/>
        <v>---</v>
      </c>
      <c r="BA740" s="174"/>
      <c r="BB740" s="139">
        <f t="shared" si="332"/>
        <v>417644</v>
      </c>
      <c r="BC740" s="139"/>
      <c r="BD740" s="297">
        <f t="shared" si="333"/>
        <v>-1</v>
      </c>
      <c r="BE740" s="174"/>
      <c r="BF740" s="174">
        <f t="shared" si="334"/>
        <v>0</v>
      </c>
      <c r="BG740" s="174"/>
      <c r="BH740" s="299" t="str">
        <f t="shared" si="335"/>
        <v>---</v>
      </c>
      <c r="BJ740" s="139" t="str">
        <f t="shared" si="336"/>
        <v/>
      </c>
      <c r="BK740" s="139"/>
      <c r="BL740" s="299" t="e">
        <f t="shared" si="337"/>
        <v>#N/A</v>
      </c>
      <c r="BM740" s="174"/>
    </row>
    <row r="741" spans="1:65" ht="15.75" customHeight="1">
      <c r="A741" s="97"/>
      <c r="B741" s="364">
        <v>309.01</v>
      </c>
      <c r="C741" s="78">
        <v>9</v>
      </c>
      <c r="D741" s="100" t="s">
        <v>251</v>
      </c>
      <c r="E741" s="101"/>
      <c r="F741" s="101"/>
      <c r="G741" s="101"/>
      <c r="H741" s="101"/>
      <c r="I741" s="101"/>
      <c r="J741" s="101"/>
      <c r="K741" s="27"/>
      <c r="L741" s="102" t="s">
        <v>33</v>
      </c>
      <c r="M741" s="207"/>
      <c r="N741" s="139">
        <f>VLOOKUP($B741,'[1]09-10-11'!$A$4:$EA$400,MATCH(N$2, '[1]09-10-11'!$A$4:$EA$4, 0))</f>
        <v>-31199</v>
      </c>
      <c r="O741" s="45"/>
      <c r="P741" s="139">
        <f>VLOOKUP($B741,'[1]09-10-11'!$A$4:$EA$400,MATCH(P$2, '[1]09-10-11'!$A$4:$EA$4, 0))</f>
        <v>0</v>
      </c>
      <c r="Q741" s="139"/>
      <c r="R741" s="139">
        <f>VLOOKUP($B741,'[1]09-10-11'!$A$4:$EA$400,MATCH(R$2, '[1]09-10-11'!$A$4:$EA$4, 0))</f>
        <v>0</v>
      </c>
      <c r="S741" s="139"/>
      <c r="T741" s="139" t="e">
        <f>VLOOKUP($B741,'[1]09-10-11'!$A$4:$EA$400,MATCH(T$2, '[1]09-10-11'!$A$4:$EA$4, 0))</f>
        <v>#N/A</v>
      </c>
      <c r="U741" s="139"/>
      <c r="V741" s="139">
        <f>VLOOKUP($B741,'[1]09-10-11'!$A$4:$EA$400,MATCH(V$2, '[1]09-10-11'!$A$4:$EA$4, 0))</f>
        <v>0</v>
      </c>
      <c r="W741" s="139"/>
      <c r="X741" s="139">
        <f>VLOOKUP($B741,'[1]09-10-11'!$A$4:$EA$400,MATCH(X$2, '[1]09-10-11'!$A$4:$EA$4, 0))</f>
        <v>0</v>
      </c>
      <c r="Y741" s="53"/>
      <c r="Z741" s="139">
        <f t="shared" si="318"/>
        <v>0</v>
      </c>
      <c r="AA741" s="139"/>
      <c r="AB741" s="299" t="str">
        <f t="shared" si="319"/>
        <v>---</v>
      </c>
      <c r="AC741" s="262"/>
      <c r="AD741" s="139">
        <f t="shared" si="320"/>
        <v>0</v>
      </c>
      <c r="AE741" s="139"/>
      <c r="AF741" s="299" t="str">
        <f t="shared" si="321"/>
        <v>---</v>
      </c>
      <c r="AG741" s="174"/>
      <c r="AH741" s="139">
        <f t="shared" si="322"/>
        <v>31199</v>
      </c>
      <c r="AI741" s="139"/>
      <c r="AJ741" s="297">
        <f t="shared" si="323"/>
        <v>-1</v>
      </c>
      <c r="AK741" s="262"/>
      <c r="AL741" s="174">
        <f t="shared" si="324"/>
        <v>0</v>
      </c>
      <c r="AM741" s="174"/>
      <c r="AN741" s="299" t="str">
        <f t="shared" si="325"/>
        <v>---</v>
      </c>
      <c r="AP741" s="139" t="str">
        <f t="shared" si="326"/>
        <v/>
      </c>
      <c r="AQ741" s="139"/>
      <c r="AR741" s="299" t="e">
        <f t="shared" si="327"/>
        <v>#N/A</v>
      </c>
      <c r="AS741" s="174"/>
      <c r="AT741" s="139" t="str">
        <f t="shared" si="328"/>
        <v/>
      </c>
      <c r="AU741" s="139"/>
      <c r="AV741" s="299" t="e">
        <f t="shared" si="329"/>
        <v>#N/A</v>
      </c>
      <c r="AW741" s="174"/>
      <c r="AX741" s="139">
        <f t="shared" si="330"/>
        <v>31199</v>
      </c>
      <c r="AY741" s="139"/>
      <c r="AZ741" s="299">
        <f t="shared" si="331"/>
        <v>-1</v>
      </c>
      <c r="BA741" s="174"/>
      <c r="BB741" s="139">
        <f t="shared" si="332"/>
        <v>0</v>
      </c>
      <c r="BC741" s="139"/>
      <c r="BD741" s="299" t="str">
        <f t="shared" si="333"/>
        <v>---</v>
      </c>
      <c r="BE741" s="174"/>
      <c r="BF741" s="174">
        <f t="shared" si="334"/>
        <v>0</v>
      </c>
      <c r="BG741" s="174"/>
      <c r="BH741" s="299" t="str">
        <f t="shared" si="335"/>
        <v>---</v>
      </c>
      <c r="BJ741" s="139" t="str">
        <f t="shared" si="336"/>
        <v/>
      </c>
      <c r="BK741" s="139"/>
      <c r="BL741" s="299" t="e">
        <f t="shared" si="337"/>
        <v>#N/A</v>
      </c>
      <c r="BM741" s="174"/>
    </row>
    <row r="742" spans="1:65" ht="15.75" customHeight="1">
      <c r="A742" s="97"/>
      <c r="B742" s="364">
        <v>310</v>
      </c>
      <c r="C742" s="78">
        <v>10</v>
      </c>
      <c r="D742" s="100" t="s">
        <v>274</v>
      </c>
      <c r="E742" s="101"/>
      <c r="F742" s="101"/>
      <c r="G742" s="101"/>
      <c r="H742" s="101"/>
      <c r="I742" s="101"/>
      <c r="J742" s="101"/>
      <c r="K742" s="27"/>
      <c r="L742" s="102" t="s">
        <v>33</v>
      </c>
      <c r="M742" s="207"/>
      <c r="N742" s="139">
        <f>VLOOKUP($B742,'[1]09-10-11'!$A$4:$EA$400,MATCH(N$2, '[1]09-10-11'!$A$4:$EA$4, 0))</f>
        <v>-82813</v>
      </c>
      <c r="O742" s="45"/>
      <c r="P742" s="139">
        <f>VLOOKUP($B742,'[1]09-10-11'!$A$4:$EA$400,MATCH(P$2, '[1]09-10-11'!$A$4:$EA$4, 0))</f>
        <v>0</v>
      </c>
      <c r="Q742" s="139"/>
      <c r="R742" s="139">
        <f>VLOOKUP($B742,'[1]09-10-11'!$A$4:$EA$400,MATCH(R$2, '[1]09-10-11'!$A$4:$EA$4, 0))</f>
        <v>0</v>
      </c>
      <c r="S742" s="139"/>
      <c r="T742" s="139" t="e">
        <f>VLOOKUP($B742,'[1]09-10-11'!$A$4:$EA$400,MATCH(T$2, '[1]09-10-11'!$A$4:$EA$4, 0))</f>
        <v>#N/A</v>
      </c>
      <c r="U742" s="139"/>
      <c r="V742" s="139">
        <f>VLOOKUP($B742,'[1]09-10-11'!$A$4:$EA$400,MATCH(V$2, '[1]09-10-11'!$A$4:$EA$4, 0))</f>
        <v>0</v>
      </c>
      <c r="W742" s="139"/>
      <c r="X742" s="139">
        <f>VLOOKUP($B742,'[1]09-10-11'!$A$4:$EA$400,MATCH(X$2, '[1]09-10-11'!$A$4:$EA$4, 0))</f>
        <v>0</v>
      </c>
      <c r="Y742" s="53"/>
      <c r="Z742" s="139">
        <f t="shared" si="318"/>
        <v>0</v>
      </c>
      <c r="AA742" s="139"/>
      <c r="AB742" s="299" t="str">
        <f t="shared" si="319"/>
        <v>---</v>
      </c>
      <c r="AC742" s="262"/>
      <c r="AD742" s="139">
        <f t="shared" si="320"/>
        <v>0</v>
      </c>
      <c r="AE742" s="139"/>
      <c r="AF742" s="299" t="str">
        <f t="shared" si="321"/>
        <v>---</v>
      </c>
      <c r="AG742" s="174"/>
      <c r="AH742" s="139">
        <f t="shared" si="322"/>
        <v>82813</v>
      </c>
      <c r="AI742" s="139"/>
      <c r="AJ742" s="297">
        <f t="shared" si="323"/>
        <v>-1</v>
      </c>
      <c r="AK742" s="262"/>
      <c r="AL742" s="174">
        <f t="shared" si="324"/>
        <v>0</v>
      </c>
      <c r="AM742" s="174"/>
      <c r="AN742" s="299" t="str">
        <f t="shared" si="325"/>
        <v>---</v>
      </c>
      <c r="AP742" s="139" t="str">
        <f t="shared" si="326"/>
        <v/>
      </c>
      <c r="AQ742" s="139"/>
      <c r="AR742" s="299" t="e">
        <f t="shared" si="327"/>
        <v>#N/A</v>
      </c>
      <c r="AS742" s="174"/>
      <c r="AT742" s="139" t="str">
        <f t="shared" si="328"/>
        <v/>
      </c>
      <c r="AU742" s="139"/>
      <c r="AV742" s="299" t="e">
        <f t="shared" si="329"/>
        <v>#N/A</v>
      </c>
      <c r="AW742" s="174"/>
      <c r="AX742" s="139">
        <f t="shared" si="330"/>
        <v>82813</v>
      </c>
      <c r="AY742" s="139"/>
      <c r="AZ742" s="299">
        <f t="shared" si="331"/>
        <v>-1</v>
      </c>
      <c r="BA742" s="174"/>
      <c r="BB742" s="139">
        <f t="shared" si="332"/>
        <v>0</v>
      </c>
      <c r="BC742" s="139"/>
      <c r="BD742" s="299" t="str">
        <f t="shared" si="333"/>
        <v>---</v>
      </c>
      <c r="BE742" s="174"/>
      <c r="BF742" s="174">
        <f t="shared" si="334"/>
        <v>0</v>
      </c>
      <c r="BG742" s="174"/>
      <c r="BH742" s="299" t="str">
        <f t="shared" si="335"/>
        <v>---</v>
      </c>
      <c r="BJ742" s="139" t="str">
        <f t="shared" si="336"/>
        <v/>
      </c>
      <c r="BK742" s="139"/>
      <c r="BL742" s="299" t="e">
        <f t="shared" si="337"/>
        <v>#N/A</v>
      </c>
      <c r="BM742" s="174"/>
    </row>
    <row r="743" spans="1:65" ht="15.75" customHeight="1">
      <c r="A743" s="97"/>
      <c r="B743" s="364">
        <v>310.01</v>
      </c>
      <c r="C743" s="78">
        <v>11</v>
      </c>
      <c r="D743" s="100" t="s">
        <v>341</v>
      </c>
      <c r="E743" s="101"/>
      <c r="F743" s="101"/>
      <c r="G743" s="101"/>
      <c r="H743" s="101"/>
      <c r="I743" s="101"/>
      <c r="J743" s="101"/>
      <c r="K743" s="27"/>
      <c r="L743" s="102" t="s">
        <v>33</v>
      </c>
      <c r="M743" s="207"/>
      <c r="N743" s="139">
        <f>VLOOKUP($B743,'[1]09-10-11'!$A$4:$EA$400,MATCH(N$2, '[1]09-10-11'!$A$4:$EA$4, 0))</f>
        <v>-18776</v>
      </c>
      <c r="O743" s="45"/>
      <c r="P743" s="139">
        <f>VLOOKUP($B743,'[1]09-10-11'!$A$4:$EA$400,MATCH(P$2, '[1]09-10-11'!$A$4:$EA$4, 0))</f>
        <v>0</v>
      </c>
      <c r="Q743" s="139"/>
      <c r="R743" s="139">
        <f>VLOOKUP($B743,'[1]09-10-11'!$A$4:$EA$400,MATCH(R$2, '[1]09-10-11'!$A$4:$EA$4, 0))</f>
        <v>0</v>
      </c>
      <c r="S743" s="139"/>
      <c r="T743" s="139" t="e">
        <f>VLOOKUP($B743,'[1]09-10-11'!$A$4:$EA$400,MATCH(T$2, '[1]09-10-11'!$A$4:$EA$4, 0))</f>
        <v>#N/A</v>
      </c>
      <c r="U743" s="139"/>
      <c r="V743" s="139">
        <f>VLOOKUP($B743,'[1]09-10-11'!$A$4:$EA$400,MATCH(V$2, '[1]09-10-11'!$A$4:$EA$4, 0))</f>
        <v>0</v>
      </c>
      <c r="W743" s="139"/>
      <c r="X743" s="139">
        <f>VLOOKUP($B743,'[1]09-10-11'!$A$4:$EA$400,MATCH(X$2, '[1]09-10-11'!$A$4:$EA$4, 0))</f>
        <v>0</v>
      </c>
      <c r="Y743" s="53"/>
      <c r="Z743" s="139">
        <f t="shared" si="318"/>
        <v>0</v>
      </c>
      <c r="AA743" s="139"/>
      <c r="AB743" s="299" t="str">
        <f t="shared" si="319"/>
        <v>---</v>
      </c>
      <c r="AC743" s="262"/>
      <c r="AD743" s="139">
        <f t="shared" si="320"/>
        <v>0</v>
      </c>
      <c r="AE743" s="139"/>
      <c r="AF743" s="299" t="str">
        <f t="shared" si="321"/>
        <v>---</v>
      </c>
      <c r="AG743" s="174"/>
      <c r="AH743" s="139">
        <f t="shared" si="322"/>
        <v>18776</v>
      </c>
      <c r="AI743" s="139"/>
      <c r="AJ743" s="297">
        <f t="shared" si="323"/>
        <v>-1</v>
      </c>
      <c r="AK743" s="262"/>
      <c r="AL743" s="174">
        <f t="shared" si="324"/>
        <v>0</v>
      </c>
      <c r="AM743" s="174"/>
      <c r="AN743" s="299" t="str">
        <f t="shared" si="325"/>
        <v>---</v>
      </c>
      <c r="AP743" s="139" t="str">
        <f t="shared" si="326"/>
        <v/>
      </c>
      <c r="AQ743" s="139"/>
      <c r="AR743" s="299" t="e">
        <f t="shared" si="327"/>
        <v>#N/A</v>
      </c>
      <c r="AS743" s="174"/>
      <c r="AT743" s="139" t="str">
        <f t="shared" si="328"/>
        <v/>
      </c>
      <c r="AU743" s="139"/>
      <c r="AV743" s="299" t="e">
        <f t="shared" si="329"/>
        <v>#N/A</v>
      </c>
      <c r="AW743" s="174"/>
      <c r="AX743" s="139">
        <f t="shared" si="330"/>
        <v>18776</v>
      </c>
      <c r="AY743" s="139"/>
      <c r="AZ743" s="299">
        <f t="shared" si="331"/>
        <v>-1</v>
      </c>
      <c r="BA743" s="174"/>
      <c r="BB743" s="139">
        <f t="shared" si="332"/>
        <v>0</v>
      </c>
      <c r="BC743" s="139"/>
      <c r="BD743" s="299" t="str">
        <f t="shared" si="333"/>
        <v>---</v>
      </c>
      <c r="BE743" s="174"/>
      <c r="BF743" s="174">
        <f t="shared" si="334"/>
        <v>0</v>
      </c>
      <c r="BG743" s="174"/>
      <c r="BH743" s="299" t="str">
        <f t="shared" si="335"/>
        <v>---</v>
      </c>
      <c r="BJ743" s="139" t="str">
        <f t="shared" si="336"/>
        <v/>
      </c>
      <c r="BK743" s="139"/>
      <c r="BL743" s="299" t="e">
        <f t="shared" si="337"/>
        <v>#N/A</v>
      </c>
      <c r="BM743" s="174"/>
    </row>
    <row r="744" spans="1:65" ht="15.75" customHeight="1">
      <c r="A744" s="97"/>
      <c r="B744" s="364">
        <v>311</v>
      </c>
      <c r="C744" s="78">
        <v>12</v>
      </c>
      <c r="D744" s="109" t="s">
        <v>242</v>
      </c>
      <c r="E744" s="101"/>
      <c r="F744" s="101"/>
      <c r="G744" s="101"/>
      <c r="H744" s="101"/>
      <c r="I744" s="101"/>
      <c r="J744" s="101"/>
      <c r="K744" s="27"/>
      <c r="L744" s="102" t="s">
        <v>33</v>
      </c>
      <c r="M744" s="207"/>
      <c r="N744" s="139">
        <f>VLOOKUP($B744,'[1]09-10-11'!$A$4:$EA$400,MATCH(N$2, '[1]09-10-11'!$A$4:$EA$4, 0))</f>
        <v>0</v>
      </c>
      <c r="O744" s="45"/>
      <c r="P744" s="139">
        <f>VLOOKUP($B744,'[1]09-10-11'!$A$4:$EA$400,MATCH(P$2, '[1]09-10-11'!$A$4:$EA$4, 0))</f>
        <v>0</v>
      </c>
      <c r="Q744" s="139"/>
      <c r="R744" s="139">
        <f>VLOOKUP($B744,'[1]09-10-11'!$A$4:$EA$400,MATCH(R$2, '[1]09-10-11'!$A$4:$EA$4, 0))</f>
        <v>0</v>
      </c>
      <c r="S744" s="139"/>
      <c r="T744" s="139" t="e">
        <f>VLOOKUP($B744,'[1]09-10-11'!$A$4:$EA$400,MATCH(T$2, '[1]09-10-11'!$A$4:$EA$4, 0))</f>
        <v>#N/A</v>
      </c>
      <c r="U744" s="139"/>
      <c r="V744" s="139">
        <f>VLOOKUP($B744,'[1]09-10-11'!$A$4:$EA$400,MATCH(V$2, '[1]09-10-11'!$A$4:$EA$4, 0))</f>
        <v>0</v>
      </c>
      <c r="W744" s="139"/>
      <c r="X744" s="139">
        <f>VLOOKUP($B744,'[1]09-10-11'!$A$4:$EA$400,MATCH(X$2, '[1]09-10-11'!$A$4:$EA$4, 0))</f>
        <v>0</v>
      </c>
      <c r="Y744" s="53"/>
      <c r="Z744" s="139">
        <f t="shared" si="318"/>
        <v>0</v>
      </c>
      <c r="AA744" s="139"/>
      <c r="AB744" s="299" t="str">
        <f t="shared" si="319"/>
        <v>---</v>
      </c>
      <c r="AC744" s="280"/>
      <c r="AD744" s="139">
        <f t="shared" si="320"/>
        <v>0</v>
      </c>
      <c r="AE744" s="139"/>
      <c r="AF744" s="299" t="str">
        <f t="shared" si="321"/>
        <v>---</v>
      </c>
      <c r="AG744" s="174"/>
      <c r="AH744" s="139">
        <f t="shared" si="322"/>
        <v>0</v>
      </c>
      <c r="AI744" s="139"/>
      <c r="AJ744" s="299" t="str">
        <f t="shared" si="323"/>
        <v>---</v>
      </c>
      <c r="AK744" s="280"/>
      <c r="AL744" s="174">
        <f t="shared" si="324"/>
        <v>0</v>
      </c>
      <c r="AM744" s="174"/>
      <c r="AN744" s="299" t="str">
        <f t="shared" si="325"/>
        <v>---</v>
      </c>
      <c r="AP744" s="139" t="str">
        <f t="shared" si="326"/>
        <v/>
      </c>
      <c r="AQ744" s="139"/>
      <c r="AR744" s="299" t="e">
        <f t="shared" si="327"/>
        <v>#N/A</v>
      </c>
      <c r="AS744" s="174"/>
      <c r="AT744" s="139" t="str">
        <f t="shared" si="328"/>
        <v/>
      </c>
      <c r="AU744" s="139"/>
      <c r="AV744" s="299" t="e">
        <f t="shared" si="329"/>
        <v>#N/A</v>
      </c>
      <c r="AW744" s="174"/>
      <c r="AX744" s="139">
        <f t="shared" si="330"/>
        <v>0</v>
      </c>
      <c r="AY744" s="139"/>
      <c r="AZ744" s="299" t="str">
        <f t="shared" si="331"/>
        <v>---</v>
      </c>
      <c r="BA744" s="174"/>
      <c r="BB744" s="139">
        <f t="shared" si="332"/>
        <v>0</v>
      </c>
      <c r="BC744" s="139"/>
      <c r="BD744" s="299" t="str">
        <f t="shared" si="333"/>
        <v>---</v>
      </c>
      <c r="BE744" s="174"/>
      <c r="BF744" s="174">
        <f t="shared" si="334"/>
        <v>0</v>
      </c>
      <c r="BG744" s="174"/>
      <c r="BH744" s="299" t="str">
        <f t="shared" si="335"/>
        <v>---</v>
      </c>
      <c r="BJ744" s="139" t="str">
        <f t="shared" si="336"/>
        <v/>
      </c>
      <c r="BK744" s="139"/>
      <c r="BL744" s="299" t="e">
        <f t="shared" si="337"/>
        <v>#N/A</v>
      </c>
      <c r="BM744" s="174"/>
    </row>
    <row r="745" spans="1:65" ht="15.75" customHeight="1">
      <c r="B745" s="365">
        <v>313.01</v>
      </c>
      <c r="C745" s="78">
        <v>13</v>
      </c>
      <c r="D745" s="109" t="s">
        <v>252</v>
      </c>
      <c r="E745" s="125"/>
      <c r="F745" s="125"/>
      <c r="G745" s="101"/>
      <c r="H745" s="101"/>
      <c r="I745" s="101"/>
      <c r="J745" s="101"/>
      <c r="K745" s="27"/>
      <c r="L745" s="102" t="s">
        <v>33</v>
      </c>
      <c r="M745" s="207"/>
      <c r="N745" s="141">
        <f>VLOOKUP($B745,'[1]09-10-11'!$A$4:$EA$400,MATCH(N$2, '[1]09-10-11'!$A$4:$EA$4, 0))</f>
        <v>-20000</v>
      </c>
      <c r="O745" s="123"/>
      <c r="P745" s="141">
        <f>VLOOKUP($B745,'[1]09-10-11'!$A$4:$EA$400,MATCH(P$2, '[1]09-10-11'!$A$4:$EA$4, 0))</f>
        <v>0</v>
      </c>
      <c r="Q745" s="141"/>
      <c r="R745" s="141">
        <v>0</v>
      </c>
      <c r="S745" s="141"/>
      <c r="T745" s="141">
        <v>0</v>
      </c>
      <c r="U745" s="141"/>
      <c r="V745" s="141">
        <f>VLOOKUP($B745,'[1]09-10-11'!$A$4:$EA$400,MATCH(V$2, '[1]09-10-11'!$A$4:$EA$4, 0))</f>
        <v>0</v>
      </c>
      <c r="W745" s="141"/>
      <c r="X745" s="141">
        <v>0</v>
      </c>
      <c r="Y745" s="53"/>
      <c r="Z745" s="141">
        <f t="shared" si="318"/>
        <v>0</v>
      </c>
      <c r="AA745" s="141"/>
      <c r="AB745" s="300" t="str">
        <f t="shared" si="319"/>
        <v>---</v>
      </c>
      <c r="AC745" s="256"/>
      <c r="AD745" s="141">
        <f t="shared" si="320"/>
        <v>0</v>
      </c>
      <c r="AE745" s="141"/>
      <c r="AF745" s="300" t="str">
        <f t="shared" si="321"/>
        <v>---</v>
      </c>
      <c r="AG745" s="284"/>
      <c r="AH745" s="141">
        <f t="shared" si="322"/>
        <v>20000</v>
      </c>
      <c r="AI745" s="141"/>
      <c r="AJ745" s="298">
        <f t="shared" si="323"/>
        <v>-1</v>
      </c>
      <c r="AK745" s="256"/>
      <c r="AL745" s="283">
        <f t="shared" si="324"/>
        <v>0</v>
      </c>
      <c r="AM745" s="283"/>
      <c r="AN745" s="300" t="str">
        <f t="shared" si="325"/>
        <v>---</v>
      </c>
      <c r="AP745" s="141">
        <f t="shared" si="326"/>
        <v>0</v>
      </c>
      <c r="AQ745" s="141"/>
      <c r="AR745" s="300" t="str">
        <f t="shared" si="327"/>
        <v>---</v>
      </c>
      <c r="AS745" s="284"/>
      <c r="AT745" s="141">
        <f t="shared" si="328"/>
        <v>0</v>
      </c>
      <c r="AU745" s="141"/>
      <c r="AV745" s="300" t="str">
        <f t="shared" si="329"/>
        <v>---</v>
      </c>
      <c r="AW745" s="284"/>
      <c r="AX745" s="141">
        <f t="shared" si="330"/>
        <v>20000</v>
      </c>
      <c r="AY745" s="141"/>
      <c r="AZ745" s="300">
        <f t="shared" si="331"/>
        <v>-1</v>
      </c>
      <c r="BA745" s="284"/>
      <c r="BB745" s="141">
        <f t="shared" si="332"/>
        <v>0</v>
      </c>
      <c r="BC745" s="141"/>
      <c r="BD745" s="300" t="str">
        <f t="shared" si="333"/>
        <v>---</v>
      </c>
      <c r="BE745" s="284"/>
      <c r="BF745" s="283">
        <f t="shared" si="334"/>
        <v>0</v>
      </c>
      <c r="BG745" s="283"/>
      <c r="BH745" s="300" t="str">
        <f t="shared" si="335"/>
        <v>---</v>
      </c>
      <c r="BJ745" s="141">
        <f t="shared" si="336"/>
        <v>0</v>
      </c>
      <c r="BK745" s="141"/>
      <c r="BL745" s="300" t="str">
        <f t="shared" si="337"/>
        <v>---</v>
      </c>
      <c r="BM745" s="284"/>
    </row>
    <row r="746" spans="1:65" ht="15.75" customHeight="1">
      <c r="B746" s="365"/>
      <c r="C746" s="78"/>
      <c r="D746" s="125"/>
      <c r="E746" s="125"/>
      <c r="F746" s="125"/>
      <c r="G746" s="101"/>
      <c r="H746" s="101"/>
      <c r="I746" s="101"/>
      <c r="J746" s="101"/>
      <c r="K746" s="27"/>
      <c r="L746" s="102"/>
      <c r="M746" s="207"/>
      <c r="N746" s="207"/>
      <c r="O746" s="123"/>
      <c r="P746" s="207"/>
      <c r="Q746" s="207"/>
      <c r="R746" s="237"/>
      <c r="S746" s="237"/>
      <c r="T746" s="237"/>
      <c r="U746" s="207"/>
      <c r="V746" s="237"/>
      <c r="W746" s="237"/>
      <c r="X746" s="237"/>
      <c r="Y746" s="237"/>
      <c r="Z746" s="139" t="str">
        <f t="shared" si="318"/>
        <v/>
      </c>
      <c r="AA746" s="207"/>
      <c r="AB746" s="297" t="str">
        <f t="shared" si="319"/>
        <v/>
      </c>
      <c r="AC746" s="262"/>
      <c r="AD746" s="139" t="str">
        <f t="shared" si="320"/>
        <v/>
      </c>
      <c r="AE746" s="207"/>
      <c r="AF746" s="297" t="str">
        <f t="shared" si="321"/>
        <v/>
      </c>
      <c r="AG746" s="207"/>
      <c r="AH746" s="139" t="str">
        <f t="shared" si="322"/>
        <v/>
      </c>
      <c r="AI746" s="207"/>
      <c r="AJ746" s="297" t="str">
        <f t="shared" si="323"/>
        <v/>
      </c>
      <c r="AK746" s="262"/>
      <c r="AL746" s="139" t="str">
        <f t="shared" si="324"/>
        <v/>
      </c>
      <c r="AM746" s="207"/>
      <c r="AN746" s="297" t="str">
        <f t="shared" si="325"/>
        <v/>
      </c>
      <c r="AP746" s="139" t="str">
        <f t="shared" si="326"/>
        <v/>
      </c>
      <c r="AQ746" s="207"/>
      <c r="AR746" s="297" t="str">
        <f t="shared" si="327"/>
        <v/>
      </c>
      <c r="AS746" s="207"/>
      <c r="AT746" s="139" t="str">
        <f t="shared" si="328"/>
        <v/>
      </c>
      <c r="AU746" s="207"/>
      <c r="AV746" s="297" t="str">
        <f t="shared" si="329"/>
        <v/>
      </c>
      <c r="AW746" s="207"/>
      <c r="AX746" s="139" t="str">
        <f t="shared" si="330"/>
        <v/>
      </c>
      <c r="AY746" s="207"/>
      <c r="AZ746" s="297" t="str">
        <f t="shared" si="331"/>
        <v/>
      </c>
      <c r="BA746" s="207"/>
      <c r="BB746" s="139" t="str">
        <f t="shared" si="332"/>
        <v/>
      </c>
      <c r="BC746" s="207"/>
      <c r="BD746" s="297" t="str">
        <f t="shared" si="333"/>
        <v/>
      </c>
      <c r="BE746" s="207"/>
      <c r="BF746" s="139" t="str">
        <f t="shared" si="334"/>
        <v/>
      </c>
      <c r="BG746" s="207"/>
      <c r="BH746" s="297" t="str">
        <f t="shared" si="335"/>
        <v/>
      </c>
      <c r="BJ746" s="139" t="str">
        <f t="shared" si="336"/>
        <v/>
      </c>
      <c r="BK746" s="207"/>
      <c r="BL746" s="297" t="str">
        <f t="shared" si="337"/>
        <v/>
      </c>
      <c r="BM746" s="207"/>
    </row>
    <row r="747" spans="1:65" ht="15.75" customHeight="1">
      <c r="B747" s="365"/>
      <c r="C747" s="125"/>
      <c r="D747" s="125"/>
      <c r="E747" s="125"/>
      <c r="F747" s="125"/>
      <c r="G747" s="103" t="s">
        <v>40</v>
      </c>
      <c r="H747" s="103"/>
      <c r="I747" s="35"/>
      <c r="J747" s="35"/>
      <c r="K747" s="36"/>
      <c r="L747" s="37"/>
      <c r="M747" s="215"/>
      <c r="N747" s="133">
        <f>SUM(N733:N745)</f>
        <v>-13047796</v>
      </c>
      <c r="O747" s="147"/>
      <c r="P747" s="133">
        <f>SUM(P733:P745)</f>
        <v>-11168148</v>
      </c>
      <c r="Q747" s="133"/>
      <c r="R747" s="133">
        <f>SUM(R733:R745)</f>
        <v>-9338934</v>
      </c>
      <c r="S747" s="133"/>
      <c r="T747" s="133" t="e">
        <f>SUM(T733:T745)</f>
        <v>#N/A</v>
      </c>
      <c r="U747" s="133"/>
      <c r="V747" s="133">
        <f>SUM(V733:V745)</f>
        <v>-7943844</v>
      </c>
      <c r="W747" s="133"/>
      <c r="X747" s="133">
        <f>SUM(X733:X745)</f>
        <v>-9952151</v>
      </c>
      <c r="Y747" s="203"/>
      <c r="Z747" s="150">
        <f t="shared" si="318"/>
        <v>-2008307</v>
      </c>
      <c r="AA747" s="133"/>
      <c r="AB747" s="301">
        <f t="shared" si="319"/>
        <v>0.25281299582418781</v>
      </c>
      <c r="AC747" s="260"/>
      <c r="AD747" s="150">
        <f t="shared" si="320"/>
        <v>1215997</v>
      </c>
      <c r="AE747" s="133"/>
      <c r="AF747" s="301">
        <f t="shared" si="321"/>
        <v>-0.108880809960613</v>
      </c>
      <c r="AG747" s="133"/>
      <c r="AH747" s="150">
        <f t="shared" si="322"/>
        <v>3095645</v>
      </c>
      <c r="AI747" s="133"/>
      <c r="AJ747" s="301">
        <f t="shared" si="323"/>
        <v>-0.23725424585117671</v>
      </c>
      <c r="AK747" s="260"/>
      <c r="AL747" s="150">
        <f t="shared" si="324"/>
        <v>-613217</v>
      </c>
      <c r="AM747" s="133"/>
      <c r="AN747" s="301">
        <f t="shared" si="325"/>
        <v>6.5662419286826479E-2</v>
      </c>
      <c r="AP747" s="150" t="str">
        <f t="shared" si="326"/>
        <v/>
      </c>
      <c r="AQ747" s="133"/>
      <c r="AR747" s="301" t="e">
        <f t="shared" si="327"/>
        <v>#N/A</v>
      </c>
      <c r="AS747" s="133"/>
      <c r="AT747" s="150" t="str">
        <f t="shared" si="328"/>
        <v/>
      </c>
      <c r="AU747" s="133"/>
      <c r="AV747" s="301" t="e">
        <f t="shared" si="329"/>
        <v>#N/A</v>
      </c>
      <c r="AW747" s="133"/>
      <c r="AX747" s="150">
        <f t="shared" si="330"/>
        <v>5103952</v>
      </c>
      <c r="AY747" s="133"/>
      <c r="AZ747" s="301">
        <f t="shared" si="331"/>
        <v>-0.39117349780759902</v>
      </c>
      <c r="BA747" s="133"/>
      <c r="BB747" s="150">
        <f t="shared" si="332"/>
        <v>3224304</v>
      </c>
      <c r="BC747" s="133"/>
      <c r="BD747" s="301">
        <f t="shared" si="333"/>
        <v>-0.28870534308821838</v>
      </c>
      <c r="BE747" s="133"/>
      <c r="BF747" s="150">
        <f t="shared" si="334"/>
        <v>1395090</v>
      </c>
      <c r="BG747" s="133"/>
      <c r="BH747" s="301">
        <f t="shared" si="335"/>
        <v>-0.14938428732872511</v>
      </c>
      <c r="BJ747" s="150" t="str">
        <f t="shared" si="336"/>
        <v/>
      </c>
      <c r="BK747" s="133"/>
      <c r="BL747" s="301" t="e">
        <f t="shared" si="337"/>
        <v>#N/A</v>
      </c>
      <c r="BM747" s="133"/>
    </row>
    <row r="748" spans="1:65" ht="15.75" customHeight="1">
      <c r="B748" s="365"/>
      <c r="C748" s="125"/>
      <c r="D748" s="125"/>
      <c r="E748" s="125"/>
      <c r="F748" s="125"/>
      <c r="G748" s="101"/>
      <c r="H748" s="101"/>
      <c r="I748" s="101"/>
      <c r="J748" s="101"/>
      <c r="K748" s="27"/>
      <c r="L748" s="102"/>
      <c r="M748" s="207"/>
      <c r="N748" s="207"/>
      <c r="O748" s="111"/>
      <c r="P748" s="207"/>
      <c r="Q748" s="207"/>
      <c r="R748" s="237"/>
      <c r="S748" s="237"/>
      <c r="T748" s="237"/>
      <c r="U748" s="207"/>
      <c r="V748" s="237"/>
      <c r="W748" s="237"/>
      <c r="X748" s="237"/>
      <c r="Y748" s="237"/>
      <c r="Z748" s="139" t="str">
        <f t="shared" si="318"/>
        <v/>
      </c>
      <c r="AA748" s="207"/>
      <c r="AB748" s="297" t="str">
        <f t="shared" si="319"/>
        <v/>
      </c>
      <c r="AC748" s="262"/>
      <c r="AD748" s="139" t="str">
        <f t="shared" si="320"/>
        <v/>
      </c>
      <c r="AE748" s="207"/>
      <c r="AF748" s="297" t="str">
        <f t="shared" si="321"/>
        <v/>
      </c>
      <c r="AG748" s="207"/>
      <c r="AH748" s="139" t="str">
        <f t="shared" si="322"/>
        <v/>
      </c>
      <c r="AI748" s="207"/>
      <c r="AJ748" s="297" t="str">
        <f t="shared" si="323"/>
        <v/>
      </c>
      <c r="AK748" s="262"/>
      <c r="AL748" s="139" t="str">
        <f t="shared" si="324"/>
        <v/>
      </c>
      <c r="AM748" s="207"/>
      <c r="AN748" s="297" t="str">
        <f t="shared" si="325"/>
        <v/>
      </c>
      <c r="AP748" s="139" t="str">
        <f t="shared" si="326"/>
        <v/>
      </c>
      <c r="AQ748" s="207"/>
      <c r="AR748" s="297" t="str">
        <f t="shared" si="327"/>
        <v/>
      </c>
      <c r="AS748" s="207"/>
      <c r="AT748" s="139" t="str">
        <f t="shared" si="328"/>
        <v/>
      </c>
      <c r="AU748" s="207"/>
      <c r="AV748" s="297" t="str">
        <f t="shared" si="329"/>
        <v/>
      </c>
      <c r="AW748" s="207"/>
      <c r="AX748" s="139" t="str">
        <f t="shared" si="330"/>
        <v/>
      </c>
      <c r="AY748" s="207"/>
      <c r="AZ748" s="297" t="str">
        <f t="shared" si="331"/>
        <v/>
      </c>
      <c r="BA748" s="207"/>
      <c r="BB748" s="139" t="str">
        <f t="shared" si="332"/>
        <v/>
      </c>
      <c r="BC748" s="207"/>
      <c r="BD748" s="297" t="str">
        <f t="shared" si="333"/>
        <v/>
      </c>
      <c r="BE748" s="207"/>
      <c r="BF748" s="139" t="str">
        <f t="shared" si="334"/>
        <v/>
      </c>
      <c r="BG748" s="207"/>
      <c r="BH748" s="297" t="str">
        <f t="shared" si="335"/>
        <v/>
      </c>
      <c r="BJ748" s="139" t="str">
        <f t="shared" si="336"/>
        <v/>
      </c>
      <c r="BK748" s="207"/>
      <c r="BL748" s="297" t="str">
        <f t="shared" si="337"/>
        <v/>
      </c>
      <c r="BM748" s="207"/>
    </row>
    <row r="749" spans="1:65" ht="15.75" customHeight="1">
      <c r="B749" s="365"/>
      <c r="C749" s="20" t="s">
        <v>264</v>
      </c>
      <c r="D749" s="103"/>
      <c r="E749" s="103"/>
      <c r="F749" s="103"/>
      <c r="G749" s="103"/>
      <c r="H749" s="103"/>
      <c r="I749" s="103"/>
      <c r="J749" s="103"/>
      <c r="K749" s="27"/>
      <c r="L749" s="102"/>
      <c r="M749" s="207"/>
      <c r="N749" s="207"/>
      <c r="O749" s="111"/>
      <c r="P749" s="207"/>
      <c r="Q749" s="207"/>
      <c r="R749" s="237"/>
      <c r="S749" s="237"/>
      <c r="T749" s="237"/>
      <c r="U749" s="207"/>
      <c r="V749" s="237"/>
      <c r="W749" s="237"/>
      <c r="X749" s="237"/>
      <c r="Y749" s="237"/>
      <c r="Z749" s="139" t="str">
        <f t="shared" si="318"/>
        <v/>
      </c>
      <c r="AA749" s="207"/>
      <c r="AB749" s="297" t="str">
        <f t="shared" si="319"/>
        <v/>
      </c>
      <c r="AC749" s="262"/>
      <c r="AD749" s="139" t="str">
        <f t="shared" si="320"/>
        <v/>
      </c>
      <c r="AE749" s="207"/>
      <c r="AF749" s="297" t="str">
        <f t="shared" si="321"/>
        <v/>
      </c>
      <c r="AG749" s="207"/>
      <c r="AH749" s="139" t="str">
        <f t="shared" si="322"/>
        <v/>
      </c>
      <c r="AI749" s="207"/>
      <c r="AJ749" s="297" t="str">
        <f t="shared" si="323"/>
        <v/>
      </c>
      <c r="AK749" s="262"/>
      <c r="AL749" s="139" t="str">
        <f t="shared" si="324"/>
        <v/>
      </c>
      <c r="AM749" s="207"/>
      <c r="AN749" s="297" t="str">
        <f t="shared" si="325"/>
        <v/>
      </c>
      <c r="AP749" s="139" t="str">
        <f t="shared" si="326"/>
        <v/>
      </c>
      <c r="AQ749" s="207"/>
      <c r="AR749" s="297" t="str">
        <f t="shared" si="327"/>
        <v/>
      </c>
      <c r="AS749" s="207"/>
      <c r="AT749" s="139" t="str">
        <f t="shared" si="328"/>
        <v/>
      </c>
      <c r="AU749" s="207"/>
      <c r="AV749" s="297" t="str">
        <f t="shared" si="329"/>
        <v/>
      </c>
      <c r="AW749" s="207"/>
      <c r="AX749" s="139" t="str">
        <f t="shared" si="330"/>
        <v/>
      </c>
      <c r="AY749" s="207"/>
      <c r="AZ749" s="297" t="str">
        <f t="shared" si="331"/>
        <v/>
      </c>
      <c r="BA749" s="207"/>
      <c r="BB749" s="139" t="str">
        <f t="shared" si="332"/>
        <v/>
      </c>
      <c r="BC749" s="207"/>
      <c r="BD749" s="297" t="str">
        <f t="shared" si="333"/>
        <v/>
      </c>
      <c r="BE749" s="207"/>
      <c r="BF749" s="139" t="str">
        <f t="shared" si="334"/>
        <v/>
      </c>
      <c r="BG749" s="207"/>
      <c r="BH749" s="297" t="str">
        <f t="shared" si="335"/>
        <v/>
      </c>
      <c r="BJ749" s="139" t="str">
        <f t="shared" si="336"/>
        <v/>
      </c>
      <c r="BK749" s="207"/>
      <c r="BL749" s="297" t="str">
        <f t="shared" si="337"/>
        <v/>
      </c>
      <c r="BM749" s="207"/>
    </row>
    <row r="750" spans="1:65" s="98" customFormat="1" ht="15.75" customHeight="1">
      <c r="A750" s="84"/>
      <c r="B750" s="368"/>
      <c r="C750" s="33"/>
      <c r="D750" s="105"/>
      <c r="E750" s="105"/>
      <c r="F750" s="105"/>
      <c r="G750" s="105"/>
      <c r="H750" s="105"/>
      <c r="I750" s="105"/>
      <c r="J750" s="105"/>
      <c r="K750" s="110"/>
      <c r="L750" s="106"/>
      <c r="M750" s="207"/>
      <c r="N750" s="207"/>
      <c r="O750" s="111"/>
      <c r="P750" s="207"/>
      <c r="Q750" s="207"/>
      <c r="R750" s="237"/>
      <c r="S750" s="237"/>
      <c r="T750" s="237"/>
      <c r="U750" s="207"/>
      <c r="V750" s="237"/>
      <c r="W750" s="237"/>
      <c r="X750" s="237"/>
      <c r="Y750" s="237"/>
      <c r="Z750" s="139" t="str">
        <f t="shared" si="318"/>
        <v/>
      </c>
      <c r="AA750" s="207"/>
      <c r="AB750" s="297" t="str">
        <f t="shared" si="319"/>
        <v/>
      </c>
      <c r="AC750" s="262"/>
      <c r="AD750" s="139" t="str">
        <f t="shared" si="320"/>
        <v/>
      </c>
      <c r="AE750" s="207"/>
      <c r="AF750" s="297" t="str">
        <f t="shared" si="321"/>
        <v/>
      </c>
      <c r="AG750" s="207"/>
      <c r="AH750" s="139" t="str">
        <f t="shared" si="322"/>
        <v/>
      </c>
      <c r="AI750" s="207"/>
      <c r="AJ750" s="297" t="str">
        <f t="shared" si="323"/>
        <v/>
      </c>
      <c r="AK750" s="262"/>
      <c r="AL750" s="139" t="str">
        <f t="shared" si="324"/>
        <v/>
      </c>
      <c r="AM750" s="207"/>
      <c r="AN750" s="297" t="str">
        <f t="shared" si="325"/>
        <v/>
      </c>
      <c r="AP750" s="139" t="str">
        <f t="shared" si="326"/>
        <v/>
      </c>
      <c r="AQ750" s="207"/>
      <c r="AR750" s="297" t="str">
        <f t="shared" si="327"/>
        <v/>
      </c>
      <c r="AS750" s="207"/>
      <c r="AT750" s="139" t="str">
        <f t="shared" si="328"/>
        <v/>
      </c>
      <c r="AU750" s="207"/>
      <c r="AV750" s="297" t="str">
        <f t="shared" si="329"/>
        <v/>
      </c>
      <c r="AW750" s="207"/>
      <c r="AX750" s="139" t="str">
        <f t="shared" si="330"/>
        <v/>
      </c>
      <c r="AY750" s="207"/>
      <c r="AZ750" s="297" t="str">
        <f t="shared" si="331"/>
        <v/>
      </c>
      <c r="BA750" s="207"/>
      <c r="BB750" s="139" t="str">
        <f t="shared" si="332"/>
        <v/>
      </c>
      <c r="BC750" s="207"/>
      <c r="BD750" s="297" t="str">
        <f t="shared" si="333"/>
        <v/>
      </c>
      <c r="BE750" s="207"/>
      <c r="BF750" s="139" t="str">
        <f t="shared" si="334"/>
        <v/>
      </c>
      <c r="BG750" s="207"/>
      <c r="BH750" s="297" t="str">
        <f t="shared" si="335"/>
        <v/>
      </c>
      <c r="BJ750" s="139" t="str">
        <f t="shared" si="336"/>
        <v/>
      </c>
      <c r="BK750" s="207"/>
      <c r="BL750" s="297" t="str">
        <f t="shared" si="337"/>
        <v/>
      </c>
      <c r="BM750" s="207"/>
    </row>
    <row r="751" spans="1:65" ht="15.75" customHeight="1">
      <c r="B751" s="365">
        <v>313.02999999999997</v>
      </c>
      <c r="C751" s="78">
        <v>1</v>
      </c>
      <c r="D751" s="105" t="s">
        <v>305</v>
      </c>
      <c r="E751" s="105"/>
      <c r="F751" s="105"/>
      <c r="G751" s="105"/>
      <c r="H751" s="105"/>
      <c r="I751" s="105"/>
      <c r="J751" s="105"/>
      <c r="K751" s="27"/>
      <c r="L751" s="102" t="s">
        <v>33</v>
      </c>
      <c r="M751" s="207"/>
      <c r="N751" s="139">
        <f>VLOOKUP($B751,'[1]09-10-11'!$A$4:$EA$400,MATCH(N$2, '[1]09-10-11'!$A$4:$EA$4, 0))</f>
        <v>10410</v>
      </c>
      <c r="O751" s="111"/>
      <c r="P751" s="139">
        <f>VLOOKUP($B751,'[1]09-10-11'!$A$4:$EA$400,MATCH(P$2, '[1]09-10-11'!$A$4:$EA$4, 0))</f>
        <v>10410</v>
      </c>
      <c r="Q751" s="139"/>
      <c r="R751" s="139">
        <f>VLOOKUP($B751,'[1]09-10-11'!$A$4:$EA$400,MATCH(R$2, '[1]09-10-11'!$A$4:$EA$4, 0))</f>
        <v>10410</v>
      </c>
      <c r="S751" s="139"/>
      <c r="T751" s="139" t="e">
        <f>VLOOKUP($B751,'[1]09-10-11'!$A$4:$EA$400,MATCH(T$2, '[1]09-10-11'!$A$4:$EA$4, 0))</f>
        <v>#N/A</v>
      </c>
      <c r="U751" s="139"/>
      <c r="V751" s="139">
        <f>VLOOKUP($B751,'[1]09-10-11'!$A$4:$EA$400,MATCH(V$2, '[1]09-10-11'!$A$4:$EA$4, 0))</f>
        <v>13232</v>
      </c>
      <c r="W751" s="139"/>
      <c r="X751" s="139">
        <f>VLOOKUP($B751,'[1]09-10-11'!$A$4:$EA$400,MATCH(X$2, '[1]09-10-11'!$A$4:$EA$4, 0))</f>
        <v>10410</v>
      </c>
      <c r="Y751" s="53"/>
      <c r="Z751" s="139">
        <f t="shared" si="318"/>
        <v>-2822</v>
      </c>
      <c r="AA751" s="139"/>
      <c r="AB751" s="297">
        <f t="shared" si="319"/>
        <v>-0.21327085852478844</v>
      </c>
      <c r="AC751" s="262"/>
      <c r="AD751" s="139">
        <f t="shared" si="320"/>
        <v>0</v>
      </c>
      <c r="AE751" s="139"/>
      <c r="AF751" s="297">
        <f t="shared" si="321"/>
        <v>0</v>
      </c>
      <c r="AG751" s="139"/>
      <c r="AH751" s="139">
        <f t="shared" si="322"/>
        <v>0</v>
      </c>
      <c r="AI751" s="139"/>
      <c r="AJ751" s="297">
        <f t="shared" si="323"/>
        <v>0</v>
      </c>
      <c r="AK751" s="262"/>
      <c r="AL751" s="139">
        <f t="shared" si="324"/>
        <v>0</v>
      </c>
      <c r="AM751" s="139"/>
      <c r="AN751" s="297">
        <f t="shared" si="325"/>
        <v>0</v>
      </c>
      <c r="AP751" s="139" t="str">
        <f t="shared" si="326"/>
        <v/>
      </c>
      <c r="AQ751" s="139"/>
      <c r="AR751" s="297" t="e">
        <f t="shared" si="327"/>
        <v>#N/A</v>
      </c>
      <c r="AS751" s="139"/>
      <c r="AT751" s="139" t="str">
        <f t="shared" si="328"/>
        <v/>
      </c>
      <c r="AU751" s="139"/>
      <c r="AV751" s="297" t="e">
        <f t="shared" si="329"/>
        <v>#N/A</v>
      </c>
      <c r="AW751" s="139"/>
      <c r="AX751" s="139">
        <f t="shared" si="330"/>
        <v>2822</v>
      </c>
      <c r="AY751" s="139"/>
      <c r="AZ751" s="297">
        <f t="shared" si="331"/>
        <v>0.27108549471661858</v>
      </c>
      <c r="BA751" s="139"/>
      <c r="BB751" s="139">
        <f t="shared" si="332"/>
        <v>2822</v>
      </c>
      <c r="BC751" s="139"/>
      <c r="BD751" s="297">
        <f t="shared" si="333"/>
        <v>0.27108549471661858</v>
      </c>
      <c r="BE751" s="139"/>
      <c r="BF751" s="139">
        <f t="shared" si="334"/>
        <v>2822</v>
      </c>
      <c r="BG751" s="139"/>
      <c r="BH751" s="297">
        <f t="shared" si="335"/>
        <v>0.27108549471661858</v>
      </c>
      <c r="BJ751" s="139" t="str">
        <f t="shared" si="336"/>
        <v/>
      </c>
      <c r="BK751" s="139"/>
      <c r="BL751" s="297" t="e">
        <f t="shared" si="337"/>
        <v>#N/A</v>
      </c>
      <c r="BM751" s="139"/>
    </row>
    <row r="752" spans="1:65" ht="15.75" customHeight="1">
      <c r="B752" s="365"/>
      <c r="C752" s="125"/>
      <c r="D752" s="125"/>
      <c r="E752" s="125"/>
      <c r="F752" s="125"/>
      <c r="G752" s="101"/>
      <c r="H752" s="101"/>
      <c r="I752" s="101"/>
      <c r="J752" s="101"/>
      <c r="K752" s="27"/>
      <c r="L752" s="102"/>
      <c r="M752" s="207"/>
      <c r="N752" s="207"/>
      <c r="O752" s="111"/>
      <c r="P752" s="207"/>
      <c r="Q752" s="207"/>
      <c r="R752" s="237"/>
      <c r="S752" s="237"/>
      <c r="T752" s="237"/>
      <c r="U752" s="207"/>
      <c r="V752" s="237"/>
      <c r="W752" s="237"/>
      <c r="X752" s="237"/>
      <c r="Y752" s="237"/>
      <c r="Z752" s="139" t="str">
        <f t="shared" si="318"/>
        <v/>
      </c>
      <c r="AA752" s="207"/>
      <c r="AB752" s="297" t="str">
        <f t="shared" si="319"/>
        <v/>
      </c>
      <c r="AC752" s="262"/>
      <c r="AD752" s="139" t="str">
        <f t="shared" si="320"/>
        <v/>
      </c>
      <c r="AE752" s="207"/>
      <c r="AF752" s="297" t="str">
        <f t="shared" si="321"/>
        <v/>
      </c>
      <c r="AG752" s="207"/>
      <c r="AH752" s="139" t="str">
        <f t="shared" si="322"/>
        <v/>
      </c>
      <c r="AI752" s="207"/>
      <c r="AJ752" s="297" t="str">
        <f t="shared" si="323"/>
        <v/>
      </c>
      <c r="AK752" s="262"/>
      <c r="AL752" s="139" t="str">
        <f t="shared" si="324"/>
        <v/>
      </c>
      <c r="AM752" s="207"/>
      <c r="AN752" s="297" t="str">
        <f t="shared" si="325"/>
        <v/>
      </c>
      <c r="AP752" s="139" t="str">
        <f t="shared" si="326"/>
        <v/>
      </c>
      <c r="AQ752" s="207"/>
      <c r="AR752" s="297" t="str">
        <f t="shared" si="327"/>
        <v/>
      </c>
      <c r="AS752" s="207"/>
      <c r="AT752" s="139" t="str">
        <f t="shared" si="328"/>
        <v/>
      </c>
      <c r="AU752" s="207"/>
      <c r="AV752" s="297" t="str">
        <f t="shared" si="329"/>
        <v/>
      </c>
      <c r="AW752" s="207"/>
      <c r="AX752" s="139" t="str">
        <f t="shared" si="330"/>
        <v/>
      </c>
      <c r="AY752" s="207"/>
      <c r="AZ752" s="297" t="str">
        <f t="shared" si="331"/>
        <v/>
      </c>
      <c r="BA752" s="207"/>
      <c r="BB752" s="139" t="str">
        <f t="shared" si="332"/>
        <v/>
      </c>
      <c r="BC752" s="207"/>
      <c r="BD752" s="297" t="str">
        <f t="shared" si="333"/>
        <v/>
      </c>
      <c r="BE752" s="207"/>
      <c r="BF752" s="139" t="str">
        <f t="shared" si="334"/>
        <v/>
      </c>
      <c r="BG752" s="207"/>
      <c r="BH752" s="297" t="str">
        <f t="shared" si="335"/>
        <v/>
      </c>
      <c r="BJ752" s="139" t="str">
        <f t="shared" si="336"/>
        <v/>
      </c>
      <c r="BK752" s="207"/>
      <c r="BL752" s="297" t="str">
        <f t="shared" si="337"/>
        <v/>
      </c>
      <c r="BM752" s="207"/>
    </row>
    <row r="753" spans="1:65" ht="16.149999999999999" customHeight="1">
      <c r="B753" s="365"/>
      <c r="C753" s="125"/>
      <c r="D753" s="125"/>
      <c r="E753" s="125"/>
      <c r="F753" s="125"/>
      <c r="G753" s="101"/>
      <c r="H753" s="101"/>
      <c r="I753" s="101"/>
      <c r="J753" s="101"/>
      <c r="K753" s="27"/>
      <c r="L753" s="102"/>
      <c r="M753" s="207"/>
      <c r="N753" s="207"/>
      <c r="O753" s="111"/>
      <c r="P753" s="207"/>
      <c r="Q753" s="207"/>
      <c r="R753" s="237"/>
      <c r="S753" s="237"/>
      <c r="T753" s="237"/>
      <c r="U753" s="207"/>
      <c r="V753" s="237"/>
      <c r="W753" s="237"/>
      <c r="X753" s="237"/>
      <c r="Y753" s="237"/>
      <c r="Z753" s="139" t="str">
        <f t="shared" si="318"/>
        <v/>
      </c>
      <c r="AA753" s="207"/>
      <c r="AB753" s="297" t="str">
        <f t="shared" si="319"/>
        <v/>
      </c>
      <c r="AC753" s="262"/>
      <c r="AD753" s="139" t="str">
        <f t="shared" si="320"/>
        <v/>
      </c>
      <c r="AE753" s="207"/>
      <c r="AF753" s="297" t="str">
        <f t="shared" si="321"/>
        <v/>
      </c>
      <c r="AG753" s="207"/>
      <c r="AH753" s="139" t="str">
        <f t="shared" si="322"/>
        <v/>
      </c>
      <c r="AI753" s="207"/>
      <c r="AJ753" s="297" t="str">
        <f t="shared" si="323"/>
        <v/>
      </c>
      <c r="AK753" s="262"/>
      <c r="AL753" s="139" t="str">
        <f t="shared" si="324"/>
        <v/>
      </c>
      <c r="AM753" s="207"/>
      <c r="AN753" s="297" t="str">
        <f t="shared" si="325"/>
        <v/>
      </c>
      <c r="AP753" s="139" t="str">
        <f t="shared" si="326"/>
        <v/>
      </c>
      <c r="AQ753" s="207"/>
      <c r="AR753" s="297" t="str">
        <f t="shared" si="327"/>
        <v/>
      </c>
      <c r="AS753" s="207"/>
      <c r="AT753" s="139" t="str">
        <f t="shared" si="328"/>
        <v/>
      </c>
      <c r="AU753" s="207"/>
      <c r="AV753" s="297" t="str">
        <f t="shared" si="329"/>
        <v/>
      </c>
      <c r="AW753" s="207"/>
      <c r="AX753" s="139" t="str">
        <f t="shared" si="330"/>
        <v/>
      </c>
      <c r="AY753" s="207"/>
      <c r="AZ753" s="297" t="str">
        <f t="shared" si="331"/>
        <v/>
      </c>
      <c r="BA753" s="207"/>
      <c r="BB753" s="139" t="str">
        <f t="shared" si="332"/>
        <v/>
      </c>
      <c r="BC753" s="207"/>
      <c r="BD753" s="297" t="str">
        <f t="shared" si="333"/>
        <v/>
      </c>
      <c r="BE753" s="207"/>
      <c r="BF753" s="139" t="str">
        <f t="shared" si="334"/>
        <v/>
      </c>
      <c r="BG753" s="207"/>
      <c r="BH753" s="297" t="str">
        <f t="shared" si="335"/>
        <v/>
      </c>
      <c r="BJ753" s="139" t="str">
        <f t="shared" si="336"/>
        <v/>
      </c>
      <c r="BK753" s="207"/>
      <c r="BL753" s="297" t="str">
        <f t="shared" si="337"/>
        <v/>
      </c>
      <c r="BM753" s="207"/>
    </row>
    <row r="754" spans="1:65" s="122" customFormat="1" ht="23.45" customHeight="1" outlineLevel="1">
      <c r="A754" s="376"/>
      <c r="B754" s="372">
        <v>313.02</v>
      </c>
      <c r="C754" s="130" t="s">
        <v>253</v>
      </c>
      <c r="D754" s="180"/>
      <c r="E754" s="180"/>
      <c r="F754" s="180"/>
      <c r="G754" s="180"/>
      <c r="H754" s="180"/>
      <c r="I754" s="180"/>
      <c r="J754" s="180"/>
      <c r="K754" s="43"/>
      <c r="L754" s="102" t="s">
        <v>33</v>
      </c>
      <c r="M754" s="207"/>
      <c r="N754" s="139">
        <v>0</v>
      </c>
      <c r="O754" s="111"/>
      <c r="P754" s="139">
        <v>0</v>
      </c>
      <c r="Q754" s="139"/>
      <c r="R754" s="139">
        <v>0</v>
      </c>
      <c r="S754" s="139"/>
      <c r="T754" s="139">
        <v>0</v>
      </c>
      <c r="U754" s="139"/>
      <c r="V754" s="139">
        <v>0</v>
      </c>
      <c r="W754" s="139"/>
      <c r="X754" s="139">
        <v>0</v>
      </c>
      <c r="Y754" s="53"/>
      <c r="Z754" s="139">
        <f t="shared" si="318"/>
        <v>0</v>
      </c>
      <c r="AA754" s="139"/>
      <c r="AB754" s="297" t="str">
        <f t="shared" si="319"/>
        <v>---</v>
      </c>
      <c r="AC754" s="262"/>
      <c r="AD754" s="139">
        <f t="shared" si="320"/>
        <v>0</v>
      </c>
      <c r="AE754" s="139"/>
      <c r="AF754" s="297" t="str">
        <f t="shared" si="321"/>
        <v>---</v>
      </c>
      <c r="AG754" s="139"/>
      <c r="AH754" s="139">
        <f t="shared" si="322"/>
        <v>0</v>
      </c>
      <c r="AI754" s="139"/>
      <c r="AJ754" s="297" t="str">
        <f t="shared" si="323"/>
        <v>---</v>
      </c>
      <c r="AK754" s="262"/>
      <c r="AL754" s="139">
        <f t="shared" si="324"/>
        <v>0</v>
      </c>
      <c r="AM754" s="139"/>
      <c r="AN754" s="297" t="str">
        <f t="shared" si="325"/>
        <v>---</v>
      </c>
      <c r="AP754" s="139">
        <f t="shared" si="326"/>
        <v>0</v>
      </c>
      <c r="AQ754" s="139"/>
      <c r="AR754" s="297" t="str">
        <f t="shared" si="327"/>
        <v>---</v>
      </c>
      <c r="AS754" s="139"/>
      <c r="AT754" s="139">
        <f t="shared" si="328"/>
        <v>0</v>
      </c>
      <c r="AU754" s="139"/>
      <c r="AV754" s="297" t="str">
        <f t="shared" si="329"/>
        <v>---</v>
      </c>
      <c r="AW754" s="139"/>
      <c r="AX754" s="139">
        <f t="shared" si="330"/>
        <v>0</v>
      </c>
      <c r="AY754" s="139"/>
      <c r="AZ754" s="297" t="str">
        <f t="shared" si="331"/>
        <v>---</v>
      </c>
      <c r="BA754" s="139"/>
      <c r="BB754" s="139">
        <f t="shared" si="332"/>
        <v>0</v>
      </c>
      <c r="BC754" s="139"/>
      <c r="BD754" s="297" t="str">
        <f t="shared" si="333"/>
        <v>---</v>
      </c>
      <c r="BE754" s="139"/>
      <c r="BF754" s="139">
        <f t="shared" si="334"/>
        <v>0</v>
      </c>
      <c r="BG754" s="139"/>
      <c r="BH754" s="297" t="str">
        <f t="shared" si="335"/>
        <v>---</v>
      </c>
      <c r="BJ754" s="139">
        <f t="shared" si="336"/>
        <v>0</v>
      </c>
      <c r="BK754" s="139"/>
      <c r="BL754" s="297" t="str">
        <f t="shared" si="337"/>
        <v>---</v>
      </c>
      <c r="BM754" s="139"/>
    </row>
    <row r="755" spans="1:65" ht="15.75" customHeight="1">
      <c r="B755" s="365"/>
      <c r="C755" s="39"/>
      <c r="D755" s="101"/>
      <c r="E755" s="101"/>
      <c r="F755" s="101"/>
      <c r="G755" s="101"/>
      <c r="H755" s="101"/>
      <c r="I755" s="101"/>
      <c r="J755" s="101"/>
      <c r="K755" s="101"/>
      <c r="L755" s="102"/>
      <c r="M755" s="207"/>
      <c r="N755" s="207"/>
      <c r="O755" s="45"/>
      <c r="P755" s="207"/>
      <c r="Q755" s="207"/>
      <c r="R755" s="237"/>
      <c r="S755" s="237"/>
      <c r="T755" s="237"/>
      <c r="U755" s="207"/>
      <c r="V755" s="237"/>
      <c r="W755" s="237"/>
      <c r="X755" s="237"/>
      <c r="Y755" s="237"/>
      <c r="Z755" s="139" t="str">
        <f t="shared" si="318"/>
        <v/>
      </c>
      <c r="AA755" s="207"/>
      <c r="AB755" s="297" t="str">
        <f t="shared" si="319"/>
        <v/>
      </c>
      <c r="AC755" s="262"/>
      <c r="AD755" s="139" t="str">
        <f t="shared" si="320"/>
        <v/>
      </c>
      <c r="AE755" s="207"/>
      <c r="AF755" s="297" t="str">
        <f t="shared" si="321"/>
        <v/>
      </c>
      <c r="AG755" s="207"/>
      <c r="AH755" s="139" t="str">
        <f t="shared" si="322"/>
        <v/>
      </c>
      <c r="AI755" s="207"/>
      <c r="AJ755" s="297" t="str">
        <f t="shared" si="323"/>
        <v/>
      </c>
      <c r="AK755" s="262"/>
      <c r="AL755" s="139" t="str">
        <f t="shared" si="324"/>
        <v/>
      </c>
      <c r="AM755" s="207"/>
      <c r="AN755" s="297" t="str">
        <f t="shared" si="325"/>
        <v/>
      </c>
      <c r="AP755" s="139" t="str">
        <f t="shared" si="326"/>
        <v/>
      </c>
      <c r="AQ755" s="207"/>
      <c r="AR755" s="297" t="str">
        <f t="shared" si="327"/>
        <v/>
      </c>
      <c r="AS755" s="207"/>
      <c r="AT755" s="139" t="str">
        <f t="shared" si="328"/>
        <v/>
      </c>
      <c r="AU755" s="207"/>
      <c r="AV755" s="297" t="str">
        <f t="shared" si="329"/>
        <v/>
      </c>
      <c r="AW755" s="207"/>
      <c r="AX755" s="139" t="str">
        <f t="shared" si="330"/>
        <v/>
      </c>
      <c r="AY755" s="207"/>
      <c r="AZ755" s="297" t="str">
        <f t="shared" si="331"/>
        <v/>
      </c>
      <c r="BA755" s="207"/>
      <c r="BB755" s="139" t="str">
        <f t="shared" si="332"/>
        <v/>
      </c>
      <c r="BC755" s="207"/>
      <c r="BD755" s="297" t="str">
        <f t="shared" si="333"/>
        <v/>
      </c>
      <c r="BE755" s="207"/>
      <c r="BF755" s="139" t="str">
        <f t="shared" si="334"/>
        <v/>
      </c>
      <c r="BG755" s="207"/>
      <c r="BH755" s="297" t="str">
        <f t="shared" si="335"/>
        <v/>
      </c>
      <c r="BJ755" s="139" t="str">
        <f t="shared" si="336"/>
        <v/>
      </c>
      <c r="BK755" s="207"/>
      <c r="BL755" s="297" t="str">
        <f t="shared" si="337"/>
        <v/>
      </c>
      <c r="BM755" s="207"/>
    </row>
    <row r="756" spans="1:65" ht="15.75" customHeight="1">
      <c r="B756" s="365"/>
      <c r="C756" s="103" t="s">
        <v>280</v>
      </c>
      <c r="D756" s="103"/>
      <c r="E756" s="103"/>
      <c r="F756" s="103"/>
      <c r="G756" s="103"/>
      <c r="H756" s="103"/>
      <c r="I756" s="103"/>
      <c r="J756" s="103"/>
      <c r="K756" s="36"/>
      <c r="L756" s="37"/>
      <c r="M756" s="215"/>
      <c r="N756" s="150">
        <f>N757+N758</f>
        <v>65038114</v>
      </c>
      <c r="O756" s="147"/>
      <c r="P756" s="150">
        <f>P757+P758</f>
        <v>51359118</v>
      </c>
      <c r="Q756" s="150"/>
      <c r="R756" s="150">
        <f>R757+R758</f>
        <v>44935038</v>
      </c>
      <c r="S756" s="150"/>
      <c r="T756" s="150" t="e">
        <f>T757+T758</f>
        <v>#N/A</v>
      </c>
      <c r="U756" s="150"/>
      <c r="V756" s="150">
        <f>V757+V758</f>
        <v>49449737</v>
      </c>
      <c r="W756" s="150"/>
      <c r="X756" s="150">
        <f>X757+X758</f>
        <v>58850095</v>
      </c>
      <c r="Y756" s="146"/>
      <c r="Z756" s="150">
        <f t="shared" si="318"/>
        <v>9400358</v>
      </c>
      <c r="AA756" s="150"/>
      <c r="AB756" s="301">
        <f t="shared" si="319"/>
        <v>0.19009925169066122</v>
      </c>
      <c r="AC756" s="260"/>
      <c r="AD756" s="150">
        <f t="shared" si="320"/>
        <v>7490977</v>
      </c>
      <c r="AE756" s="150"/>
      <c r="AF756" s="301">
        <f t="shared" si="321"/>
        <v>0.14585486066953091</v>
      </c>
      <c r="AG756" s="150"/>
      <c r="AH756" s="150">
        <f t="shared" si="322"/>
        <v>-6188019</v>
      </c>
      <c r="AI756" s="150"/>
      <c r="AJ756" s="301">
        <f t="shared" si="323"/>
        <v>-9.5144502498950123E-2</v>
      </c>
      <c r="AK756" s="260"/>
      <c r="AL756" s="150">
        <f t="shared" si="324"/>
        <v>13915057</v>
      </c>
      <c r="AM756" s="150"/>
      <c r="AN756" s="301">
        <f t="shared" si="325"/>
        <v>0.30967052926493577</v>
      </c>
      <c r="AP756" s="150" t="str">
        <f t="shared" si="326"/>
        <v/>
      </c>
      <c r="AQ756" s="150"/>
      <c r="AR756" s="301" t="e">
        <f t="shared" si="327"/>
        <v>#N/A</v>
      </c>
      <c r="AS756" s="150"/>
      <c r="AT756" s="150" t="str">
        <f t="shared" si="328"/>
        <v/>
      </c>
      <c r="AU756" s="150"/>
      <c r="AV756" s="301" t="e">
        <f t="shared" si="329"/>
        <v>#N/A</v>
      </c>
      <c r="AW756" s="150"/>
      <c r="AX756" s="150">
        <f t="shared" si="330"/>
        <v>-15588377</v>
      </c>
      <c r="AY756" s="150"/>
      <c r="AZ756" s="301">
        <f t="shared" si="331"/>
        <v>-0.23968064326096539</v>
      </c>
      <c r="BA756" s="150"/>
      <c r="BB756" s="150">
        <f t="shared" si="332"/>
        <v>-1909381</v>
      </c>
      <c r="BC756" s="150"/>
      <c r="BD756" s="301">
        <f t="shared" si="333"/>
        <v>-3.7177059777389498E-2</v>
      </c>
      <c r="BE756" s="150"/>
      <c r="BF756" s="150">
        <f t="shared" si="334"/>
        <v>4514699</v>
      </c>
      <c r="BG756" s="150"/>
      <c r="BH756" s="301">
        <f t="shared" si="335"/>
        <v>0.10047168536944384</v>
      </c>
      <c r="BJ756" s="150" t="str">
        <f t="shared" si="336"/>
        <v/>
      </c>
      <c r="BK756" s="150"/>
      <c r="BL756" s="301" t="e">
        <f t="shared" si="337"/>
        <v>#N/A</v>
      </c>
      <c r="BM756" s="150"/>
    </row>
    <row r="757" spans="1:65" ht="15.75" customHeight="1">
      <c r="B757" s="365"/>
      <c r="C757" s="103"/>
      <c r="D757" s="103" t="s">
        <v>231</v>
      </c>
      <c r="E757" s="103"/>
      <c r="F757" s="103"/>
      <c r="G757" s="103"/>
      <c r="H757" s="103"/>
      <c r="I757" s="103"/>
      <c r="J757" s="103"/>
      <c r="K757" s="36"/>
      <c r="L757" s="37" t="s">
        <v>29</v>
      </c>
      <c r="M757" s="215"/>
      <c r="N757" s="150">
        <f>+N162+N205+N217+N309+N348+N652+N684+N718+N486-N361</f>
        <v>44660224</v>
      </c>
      <c r="O757" s="160"/>
      <c r="P757" s="150">
        <f>+P162+P205+P217+P309+P348+P652+P684+P718+P486-P361</f>
        <v>48271767</v>
      </c>
      <c r="Q757" s="150"/>
      <c r="R757" s="150">
        <f>+R162+R205+R217+R309+R348+R652+R684+R718+R486-R361</f>
        <v>42259455</v>
      </c>
      <c r="S757" s="150"/>
      <c r="T757" s="150" t="e">
        <f>+T162+T205+T217+T309+T348+T652+T684+T718+T486-T361</f>
        <v>#N/A</v>
      </c>
      <c r="U757" s="150"/>
      <c r="V757" s="150">
        <f>+V162+V205+V217+V309+V348+V652+V684+V718+V486-V361</f>
        <v>45683222</v>
      </c>
      <c r="W757" s="150"/>
      <c r="X757" s="150">
        <f>+X162+X205+X217+X309+X348+X652+X684+X718+X486-X361</f>
        <v>48618332</v>
      </c>
      <c r="Y757" s="146"/>
      <c r="Z757" s="150">
        <f t="shared" si="318"/>
        <v>2935110</v>
      </c>
      <c r="AA757" s="150"/>
      <c r="AB757" s="301">
        <f t="shared" si="319"/>
        <v>6.4249189779127303E-2</v>
      </c>
      <c r="AC757" s="260"/>
      <c r="AD757" s="150">
        <f t="shared" si="320"/>
        <v>346565</v>
      </c>
      <c r="AE757" s="150"/>
      <c r="AF757" s="301">
        <f t="shared" si="321"/>
        <v>7.1794554361350738E-3</v>
      </c>
      <c r="AG757" s="150"/>
      <c r="AH757" s="150">
        <f t="shared" si="322"/>
        <v>3958108</v>
      </c>
      <c r="AI757" s="150"/>
      <c r="AJ757" s="301">
        <f t="shared" si="323"/>
        <v>8.8627141682047883E-2</v>
      </c>
      <c r="AK757" s="260"/>
      <c r="AL757" s="150">
        <f t="shared" si="324"/>
        <v>6358877</v>
      </c>
      <c r="AM757" s="150"/>
      <c r="AN757" s="301">
        <f t="shared" si="325"/>
        <v>0.15047229075718094</v>
      </c>
      <c r="AP757" s="150" t="str">
        <f t="shared" si="326"/>
        <v/>
      </c>
      <c r="AQ757" s="150"/>
      <c r="AR757" s="301" t="e">
        <f t="shared" si="327"/>
        <v>#N/A</v>
      </c>
      <c r="AS757" s="150"/>
      <c r="AT757" s="150" t="str">
        <f t="shared" si="328"/>
        <v/>
      </c>
      <c r="AU757" s="150"/>
      <c r="AV757" s="301" t="e">
        <f t="shared" si="329"/>
        <v>#N/A</v>
      </c>
      <c r="AW757" s="150"/>
      <c r="AX757" s="150">
        <f t="shared" si="330"/>
        <v>1022998</v>
      </c>
      <c r="AY757" s="150"/>
      <c r="AZ757" s="301">
        <f t="shared" si="331"/>
        <v>2.2906244267829834E-2</v>
      </c>
      <c r="BA757" s="150"/>
      <c r="BB757" s="150">
        <f t="shared" si="332"/>
        <v>-2588545</v>
      </c>
      <c r="BC757" s="150"/>
      <c r="BD757" s="301">
        <f t="shared" si="333"/>
        <v>-5.3624409481426327E-2</v>
      </c>
      <c r="BE757" s="150"/>
      <c r="BF757" s="150">
        <f t="shared" si="334"/>
        <v>3423767</v>
      </c>
      <c r="BG757" s="150"/>
      <c r="BH757" s="301">
        <f t="shared" si="335"/>
        <v>8.1017774602156978E-2</v>
      </c>
      <c r="BJ757" s="150" t="str">
        <f t="shared" si="336"/>
        <v/>
      </c>
      <c r="BK757" s="150"/>
      <c r="BL757" s="301" t="e">
        <f t="shared" si="337"/>
        <v>#N/A</v>
      </c>
      <c r="BM757" s="150"/>
    </row>
    <row r="758" spans="1:65" ht="15.75" customHeight="1">
      <c r="B758" s="365"/>
      <c r="C758" s="103"/>
      <c r="D758" s="103" t="s">
        <v>70</v>
      </c>
      <c r="E758" s="103"/>
      <c r="F758" s="103"/>
      <c r="G758" s="103"/>
      <c r="H758" s="103"/>
      <c r="I758" s="103"/>
      <c r="J758" s="103"/>
      <c r="K758" s="36"/>
      <c r="L758" s="37" t="s">
        <v>33</v>
      </c>
      <c r="M758" s="215"/>
      <c r="N758" s="150">
        <f>N310+N653+N728+N747+N487+N754+N751+N163+N206</f>
        <v>20377890</v>
      </c>
      <c r="O758" s="147"/>
      <c r="P758" s="150">
        <f>P310+P653+P728+P747+P487+P754+P751+P163+P206</f>
        <v>3087351</v>
      </c>
      <c r="Q758" s="150"/>
      <c r="R758" s="150">
        <f>R310+R653+R728+R747+R487+R754+R751+R163+R206</f>
        <v>2675583</v>
      </c>
      <c r="S758" s="150"/>
      <c r="T758" s="150" t="e">
        <f>T310+T653+T728+T747+T487+T754+T751+T163+T206</f>
        <v>#N/A</v>
      </c>
      <c r="U758" s="150"/>
      <c r="V758" s="150">
        <f>V310+V653+V728+V747+V487+V754+V751+V163+V206</f>
        <v>3766515</v>
      </c>
      <c r="W758" s="150"/>
      <c r="X758" s="150">
        <f>X310+X653+X728+X747+X487+X754+X751+X163+X206</f>
        <v>10231763</v>
      </c>
      <c r="Y758" s="146"/>
      <c r="Z758" s="150">
        <f t="shared" si="318"/>
        <v>6465248</v>
      </c>
      <c r="AA758" s="150"/>
      <c r="AB758" s="301">
        <f t="shared" si="319"/>
        <v>1.7165066380991445</v>
      </c>
      <c r="AC758" s="260"/>
      <c r="AD758" s="150">
        <f t="shared" si="320"/>
        <v>7144412</v>
      </c>
      <c r="AE758" s="150"/>
      <c r="AF758" s="301">
        <f t="shared" si="321"/>
        <v>2.314091271125311</v>
      </c>
      <c r="AG758" s="150"/>
      <c r="AH758" s="150">
        <f t="shared" si="322"/>
        <v>-10146127</v>
      </c>
      <c r="AI758" s="150"/>
      <c r="AJ758" s="301">
        <f t="shared" si="323"/>
        <v>-0.49789880110256757</v>
      </c>
      <c r="AK758" s="260"/>
      <c r="AL758" s="150">
        <f t="shared" si="324"/>
        <v>7556180</v>
      </c>
      <c r="AM758" s="150"/>
      <c r="AN758" s="301">
        <f t="shared" si="325"/>
        <v>2.8241246860964506</v>
      </c>
      <c r="AP758" s="150" t="str">
        <f t="shared" si="326"/>
        <v/>
      </c>
      <c r="AQ758" s="150"/>
      <c r="AR758" s="301" t="e">
        <f t="shared" si="327"/>
        <v>#N/A</v>
      </c>
      <c r="AS758" s="150"/>
      <c r="AT758" s="150" t="str">
        <f t="shared" si="328"/>
        <v/>
      </c>
      <c r="AU758" s="150"/>
      <c r="AV758" s="301" t="e">
        <f t="shared" si="329"/>
        <v>#N/A</v>
      </c>
      <c r="AW758" s="150"/>
      <c r="AX758" s="150">
        <f t="shared" si="330"/>
        <v>-16611375</v>
      </c>
      <c r="AY758" s="150"/>
      <c r="AZ758" s="301">
        <f t="shared" si="331"/>
        <v>-0.81516658496046457</v>
      </c>
      <c r="BA758" s="150"/>
      <c r="BB758" s="150">
        <f t="shared" si="332"/>
        <v>679164</v>
      </c>
      <c r="BC758" s="150"/>
      <c r="BD758" s="301">
        <f t="shared" si="333"/>
        <v>0.21998276192114208</v>
      </c>
      <c r="BE758" s="150"/>
      <c r="BF758" s="150">
        <f t="shared" si="334"/>
        <v>1090932</v>
      </c>
      <c r="BG758" s="150"/>
      <c r="BH758" s="301">
        <f t="shared" si="335"/>
        <v>0.40773618310476634</v>
      </c>
      <c r="BJ758" s="150" t="str">
        <f t="shared" si="336"/>
        <v/>
      </c>
      <c r="BK758" s="150"/>
      <c r="BL758" s="301" t="e">
        <f t="shared" si="337"/>
        <v>#N/A</v>
      </c>
      <c r="BM758" s="150"/>
    </row>
    <row r="759" spans="1:65" ht="15.75" customHeight="1">
      <c r="B759" s="365"/>
      <c r="C759" s="39"/>
      <c r="D759" s="101"/>
      <c r="E759" s="101"/>
      <c r="F759" s="101"/>
      <c r="G759" s="101"/>
      <c r="H759" s="101"/>
      <c r="I759" s="101"/>
      <c r="J759" s="101"/>
      <c r="K759" s="101"/>
      <c r="L759" s="102"/>
      <c r="M759" s="207"/>
      <c r="N759" s="139"/>
      <c r="O759" s="167"/>
      <c r="P759" s="139"/>
      <c r="Q759" s="139"/>
      <c r="R759" s="139"/>
      <c r="S759" s="139"/>
      <c r="T759" s="139"/>
      <c r="U759" s="139"/>
      <c r="V759" s="139"/>
      <c r="W759" s="139"/>
      <c r="X759" s="139"/>
      <c r="Y759" s="53"/>
      <c r="Z759" s="139" t="str">
        <f t="shared" si="318"/>
        <v/>
      </c>
      <c r="AA759" s="139"/>
      <c r="AB759" s="297" t="str">
        <f t="shared" si="319"/>
        <v/>
      </c>
      <c r="AC759" s="262"/>
      <c r="AD759" s="139" t="str">
        <f t="shared" si="320"/>
        <v/>
      </c>
      <c r="AE759" s="139"/>
      <c r="AF759" s="297" t="str">
        <f t="shared" si="321"/>
        <v/>
      </c>
      <c r="AG759" s="139"/>
      <c r="AH759" s="139" t="str">
        <f t="shared" si="322"/>
        <v/>
      </c>
      <c r="AI759" s="139"/>
      <c r="AJ759" s="297" t="str">
        <f t="shared" si="323"/>
        <v/>
      </c>
      <c r="AK759" s="262"/>
      <c r="AL759" s="139" t="str">
        <f t="shared" si="324"/>
        <v/>
      </c>
      <c r="AM759" s="139"/>
      <c r="AN759" s="297" t="str">
        <f t="shared" si="325"/>
        <v/>
      </c>
      <c r="AP759" s="139" t="str">
        <f t="shared" si="326"/>
        <v/>
      </c>
      <c r="AQ759" s="139"/>
      <c r="AR759" s="297" t="str">
        <f t="shared" si="327"/>
        <v/>
      </c>
      <c r="AS759" s="139"/>
      <c r="AT759" s="139" t="str">
        <f t="shared" si="328"/>
        <v/>
      </c>
      <c r="AU759" s="139"/>
      <c r="AV759" s="297" t="str">
        <f t="shared" si="329"/>
        <v/>
      </c>
      <c r="AW759" s="139"/>
      <c r="AX759" s="139" t="str">
        <f t="shared" si="330"/>
        <v/>
      </c>
      <c r="AY759" s="139"/>
      <c r="AZ759" s="297" t="str">
        <f t="shared" si="331"/>
        <v/>
      </c>
      <c r="BA759" s="139"/>
      <c r="BB759" s="139" t="str">
        <f t="shared" si="332"/>
        <v/>
      </c>
      <c r="BC759" s="139"/>
      <c r="BD759" s="297" t="str">
        <f t="shared" si="333"/>
        <v/>
      </c>
      <c r="BE759" s="139"/>
      <c r="BF759" s="139" t="str">
        <f t="shared" si="334"/>
        <v/>
      </c>
      <c r="BG759" s="139"/>
      <c r="BH759" s="297" t="str">
        <f t="shared" si="335"/>
        <v/>
      </c>
      <c r="BJ759" s="139" t="str">
        <f t="shared" si="336"/>
        <v/>
      </c>
      <c r="BK759" s="139"/>
      <c r="BL759" s="297" t="str">
        <f t="shared" si="337"/>
        <v/>
      </c>
      <c r="BM759" s="139"/>
    </row>
    <row r="760" spans="1:65" ht="15.75" customHeight="1">
      <c r="B760" s="365"/>
      <c r="C760" s="103" t="s">
        <v>280</v>
      </c>
      <c r="D760" s="103"/>
      <c r="E760" s="103"/>
      <c r="F760" s="103"/>
      <c r="G760" s="103"/>
      <c r="H760" s="103"/>
      <c r="I760" s="103"/>
      <c r="J760" s="103"/>
      <c r="K760" s="36"/>
      <c r="L760" s="37"/>
      <c r="M760" s="215"/>
      <c r="N760" s="150">
        <f>N761+N762</f>
        <v>87513466</v>
      </c>
      <c r="O760" s="147"/>
      <c r="P760" s="150">
        <f>P761+P762</f>
        <v>73834470</v>
      </c>
      <c r="Q760" s="150"/>
      <c r="R760" s="150">
        <f>R761+R762</f>
        <v>67040390</v>
      </c>
      <c r="S760" s="150"/>
      <c r="T760" s="150" t="e">
        <f>T761+T762</f>
        <v>#N/A</v>
      </c>
      <c r="U760" s="150"/>
      <c r="V760" s="150">
        <f>V761+V762</f>
        <v>71925089</v>
      </c>
      <c r="W760" s="150"/>
      <c r="X760" s="150">
        <f>X761+X762</f>
        <v>81325447</v>
      </c>
      <c r="Y760" s="146"/>
      <c r="Z760" s="150">
        <f t="shared" si="318"/>
        <v>9400358</v>
      </c>
      <c r="AA760" s="150"/>
      <c r="AB760" s="301">
        <f t="shared" si="319"/>
        <v>0.13069650841864089</v>
      </c>
      <c r="AC760" s="260"/>
      <c r="AD760" s="150">
        <f t="shared" si="320"/>
        <v>7490977</v>
      </c>
      <c r="AE760" s="150"/>
      <c r="AF760" s="301">
        <f t="shared" si="321"/>
        <v>0.10145636584104967</v>
      </c>
      <c r="AG760" s="150"/>
      <c r="AH760" s="150">
        <f t="shared" si="322"/>
        <v>-6188019</v>
      </c>
      <c r="AI760" s="150"/>
      <c r="AJ760" s="301">
        <f t="shared" si="323"/>
        <v>-7.0709335178199884E-2</v>
      </c>
      <c r="AK760" s="260"/>
      <c r="AL760" s="150">
        <f t="shared" si="324"/>
        <v>14285057</v>
      </c>
      <c r="AM760" s="150"/>
      <c r="AN760" s="301">
        <f t="shared" si="325"/>
        <v>0.21308135289785746</v>
      </c>
      <c r="AP760" s="150" t="str">
        <f t="shared" si="326"/>
        <v/>
      </c>
      <c r="AQ760" s="150"/>
      <c r="AR760" s="301" t="e">
        <f t="shared" si="327"/>
        <v>#N/A</v>
      </c>
      <c r="AS760" s="150"/>
      <c r="AT760" s="150" t="str">
        <f t="shared" si="328"/>
        <v/>
      </c>
      <c r="AU760" s="150"/>
      <c r="AV760" s="301" t="e">
        <f t="shared" si="329"/>
        <v>#N/A</v>
      </c>
      <c r="AW760" s="150"/>
      <c r="AX760" s="150">
        <f t="shared" si="330"/>
        <v>-15588377</v>
      </c>
      <c r="AY760" s="150"/>
      <c r="AZ760" s="301">
        <f t="shared" si="331"/>
        <v>-0.17812546699955867</v>
      </c>
      <c r="BA760" s="150"/>
      <c r="BB760" s="150">
        <f t="shared" si="332"/>
        <v>-1909381</v>
      </c>
      <c r="BC760" s="150"/>
      <c r="BD760" s="301">
        <f t="shared" si="333"/>
        <v>-2.5860292624840353E-2</v>
      </c>
      <c r="BE760" s="150"/>
      <c r="BF760" s="150">
        <f t="shared" si="334"/>
        <v>4884699</v>
      </c>
      <c r="BG760" s="150"/>
      <c r="BH760" s="301">
        <f t="shared" si="335"/>
        <v>7.2862031381380588E-2</v>
      </c>
      <c r="BJ760" s="150" t="str">
        <f t="shared" si="336"/>
        <v/>
      </c>
      <c r="BK760" s="150"/>
      <c r="BL760" s="301" t="e">
        <f t="shared" si="337"/>
        <v>#N/A</v>
      </c>
      <c r="BM760" s="150"/>
    </row>
    <row r="761" spans="1:65" ht="15.75" customHeight="1">
      <c r="B761" s="365"/>
      <c r="C761" s="103"/>
      <c r="D761" s="103" t="s">
        <v>69</v>
      </c>
      <c r="E761" s="103"/>
      <c r="F761" s="103"/>
      <c r="G761" s="103"/>
      <c r="H761" s="103"/>
      <c r="I761" s="103"/>
      <c r="J761" s="103"/>
      <c r="K761" s="36"/>
      <c r="L761" s="37" t="s">
        <v>29</v>
      </c>
      <c r="M761" s="215"/>
      <c r="N761" s="150">
        <f>+N162+N205+N217+N309+N348+N652+N684+N718+N486</f>
        <v>67135576</v>
      </c>
      <c r="O761" s="160"/>
      <c r="P761" s="150">
        <f>+P162+P205+P217+P309+P348+P652+P684+P718+P486</f>
        <v>70747119</v>
      </c>
      <c r="Q761" s="150"/>
      <c r="R761" s="150">
        <f>+R162+R205+R217+R309+R348+R652+R684+R718+R486</f>
        <v>64364807</v>
      </c>
      <c r="S761" s="150"/>
      <c r="T761" s="150" t="e">
        <f>+T162+T205+T217+T309+T348+T652+T684+T718+T486</f>
        <v>#N/A</v>
      </c>
      <c r="U761" s="150"/>
      <c r="V761" s="150">
        <f>+V162+V205+V217+V309+V348+V652+V684+V718+V486</f>
        <v>68158574</v>
      </c>
      <c r="W761" s="150"/>
      <c r="X761" s="150">
        <f>+X162+X205+X217+X309+X348+X652+X684+X718+X486</f>
        <v>71093684</v>
      </c>
      <c r="Y761" s="146"/>
      <c r="Z761" s="150">
        <f t="shared" si="318"/>
        <v>2935110</v>
      </c>
      <c r="AA761" s="150"/>
      <c r="AB761" s="301">
        <f t="shared" si="319"/>
        <v>4.3062960794925109E-2</v>
      </c>
      <c r="AC761" s="260"/>
      <c r="AD761" s="150">
        <f t="shared" si="320"/>
        <v>346565</v>
      </c>
      <c r="AE761" s="150"/>
      <c r="AF761" s="301">
        <f t="shared" si="321"/>
        <v>4.8986447066488026E-3</v>
      </c>
      <c r="AG761" s="150"/>
      <c r="AH761" s="150">
        <f t="shared" si="322"/>
        <v>3958108</v>
      </c>
      <c r="AI761" s="150"/>
      <c r="AJ761" s="301">
        <f t="shared" si="323"/>
        <v>5.8956938121749403E-2</v>
      </c>
      <c r="AK761" s="260"/>
      <c r="AL761" s="150">
        <f t="shared" si="324"/>
        <v>6728877</v>
      </c>
      <c r="AM761" s="150"/>
      <c r="AN761" s="301">
        <f t="shared" si="325"/>
        <v>0.10454279774349362</v>
      </c>
      <c r="AP761" s="150" t="str">
        <f t="shared" si="326"/>
        <v/>
      </c>
      <c r="AQ761" s="150"/>
      <c r="AR761" s="301" t="e">
        <f t="shared" si="327"/>
        <v>#N/A</v>
      </c>
      <c r="AS761" s="150"/>
      <c r="AT761" s="150" t="str">
        <f t="shared" si="328"/>
        <v/>
      </c>
      <c r="AU761" s="150"/>
      <c r="AV761" s="301" t="e">
        <f t="shared" si="329"/>
        <v>#N/A</v>
      </c>
      <c r="AW761" s="150"/>
      <c r="AX761" s="150">
        <f t="shared" si="330"/>
        <v>1022998</v>
      </c>
      <c r="AY761" s="150"/>
      <c r="AZ761" s="301">
        <f t="shared" si="331"/>
        <v>1.523779285069371E-2</v>
      </c>
      <c r="BA761" s="150"/>
      <c r="BB761" s="150">
        <f t="shared" si="332"/>
        <v>-2588545</v>
      </c>
      <c r="BC761" s="150"/>
      <c r="BD761" s="301">
        <f t="shared" si="333"/>
        <v>-3.6588698403393627E-2</v>
      </c>
      <c r="BE761" s="150"/>
      <c r="BF761" s="150">
        <f t="shared" si="334"/>
        <v>3793767</v>
      </c>
      <c r="BG761" s="150"/>
      <c r="BH761" s="301">
        <f t="shared" si="335"/>
        <v>5.8941635605308296E-2</v>
      </c>
      <c r="BJ761" s="150" t="str">
        <f t="shared" si="336"/>
        <v/>
      </c>
      <c r="BK761" s="150"/>
      <c r="BL761" s="301" t="e">
        <f t="shared" si="337"/>
        <v>#N/A</v>
      </c>
      <c r="BM761" s="150"/>
    </row>
    <row r="762" spans="1:65" ht="15.75" customHeight="1">
      <c r="B762" s="365"/>
      <c r="C762" s="103"/>
      <c r="D762" s="103" t="s">
        <v>70</v>
      </c>
      <c r="E762" s="103"/>
      <c r="F762" s="103"/>
      <c r="G762" s="103"/>
      <c r="H762" s="103"/>
      <c r="I762" s="103"/>
      <c r="J762" s="103"/>
      <c r="K762" s="36"/>
      <c r="L762" s="37" t="s">
        <v>33</v>
      </c>
      <c r="M762" s="215"/>
      <c r="N762" s="150">
        <f>+N310+N653+N728+N747+N487+N754+N751+N163+N206</f>
        <v>20377890</v>
      </c>
      <c r="O762" s="147"/>
      <c r="P762" s="150">
        <f>+P310+P653+P728+P747+P487+P754+P751+P163+P206</f>
        <v>3087351</v>
      </c>
      <c r="Q762" s="150"/>
      <c r="R762" s="150">
        <f>+R310+R653+R728+R747+R487+R754+R751+R163+R206</f>
        <v>2675583</v>
      </c>
      <c r="S762" s="150"/>
      <c r="T762" s="150" t="e">
        <f>+T310+T653+T728+T747+T487+T754+T751+T163+T206</f>
        <v>#N/A</v>
      </c>
      <c r="U762" s="150"/>
      <c r="V762" s="150">
        <f>+V310+V653+V728+V747+V487+V754+V751+V163+V206</f>
        <v>3766515</v>
      </c>
      <c r="W762" s="150"/>
      <c r="X762" s="150">
        <f>+X310+X653+X728+X747+X487+X754+X751+X163+X206</f>
        <v>10231763</v>
      </c>
      <c r="Y762" s="146"/>
      <c r="Z762" s="150">
        <f t="shared" si="318"/>
        <v>6465248</v>
      </c>
      <c r="AA762" s="150"/>
      <c r="AB762" s="301">
        <f t="shared" si="319"/>
        <v>1.7165066380991445</v>
      </c>
      <c r="AC762" s="260"/>
      <c r="AD762" s="150">
        <f t="shared" si="320"/>
        <v>7144412</v>
      </c>
      <c r="AE762" s="150"/>
      <c r="AF762" s="301">
        <f t="shared" si="321"/>
        <v>2.314091271125311</v>
      </c>
      <c r="AG762" s="150"/>
      <c r="AH762" s="150">
        <f t="shared" si="322"/>
        <v>-10146127</v>
      </c>
      <c r="AI762" s="150"/>
      <c r="AJ762" s="301">
        <f t="shared" si="323"/>
        <v>-0.49789880110256757</v>
      </c>
      <c r="AK762" s="260"/>
      <c r="AL762" s="150">
        <f t="shared" si="324"/>
        <v>7556180</v>
      </c>
      <c r="AM762" s="150"/>
      <c r="AN762" s="301">
        <f t="shared" si="325"/>
        <v>2.8241246860964506</v>
      </c>
      <c r="AP762" s="150" t="str">
        <f t="shared" si="326"/>
        <v/>
      </c>
      <c r="AQ762" s="150"/>
      <c r="AR762" s="301" t="e">
        <f t="shared" si="327"/>
        <v>#N/A</v>
      </c>
      <c r="AS762" s="150"/>
      <c r="AT762" s="150" t="str">
        <f t="shared" si="328"/>
        <v/>
      </c>
      <c r="AU762" s="150"/>
      <c r="AV762" s="301" t="e">
        <f t="shared" si="329"/>
        <v>#N/A</v>
      </c>
      <c r="AW762" s="150"/>
      <c r="AX762" s="150">
        <f t="shared" si="330"/>
        <v>-16611375</v>
      </c>
      <c r="AY762" s="150"/>
      <c r="AZ762" s="301">
        <f t="shared" si="331"/>
        <v>-0.81516658496046457</v>
      </c>
      <c r="BA762" s="150"/>
      <c r="BB762" s="150">
        <f t="shared" si="332"/>
        <v>679164</v>
      </c>
      <c r="BC762" s="150"/>
      <c r="BD762" s="301">
        <f t="shared" si="333"/>
        <v>0.21998276192114208</v>
      </c>
      <c r="BE762" s="150"/>
      <c r="BF762" s="150">
        <f t="shared" si="334"/>
        <v>1090932</v>
      </c>
      <c r="BG762" s="150"/>
      <c r="BH762" s="301">
        <f t="shared" si="335"/>
        <v>0.40773618310476634</v>
      </c>
      <c r="BJ762" s="150" t="str">
        <f t="shared" si="336"/>
        <v/>
      </c>
      <c r="BK762" s="150"/>
      <c r="BL762" s="301" t="e">
        <f t="shared" si="337"/>
        <v>#N/A</v>
      </c>
      <c r="BM762" s="150"/>
    </row>
    <row r="763" spans="1:65" ht="15.75" customHeight="1">
      <c r="B763" s="365"/>
      <c r="C763" s="125"/>
      <c r="D763" s="101"/>
      <c r="E763" s="101"/>
      <c r="F763" s="101"/>
      <c r="G763" s="101"/>
      <c r="H763" s="101"/>
      <c r="I763" s="101"/>
      <c r="J763" s="101"/>
      <c r="K763" s="101"/>
      <c r="L763" s="102"/>
      <c r="M763" s="207"/>
      <c r="N763" s="139"/>
      <c r="O763" s="45"/>
      <c r="P763" s="139"/>
      <c r="Q763" s="139"/>
      <c r="R763" s="139"/>
      <c r="S763" s="139"/>
      <c r="T763" s="139"/>
      <c r="U763" s="139"/>
      <c r="V763" s="139"/>
      <c r="W763" s="139"/>
      <c r="X763" s="139"/>
      <c r="Y763" s="53"/>
      <c r="Z763" s="139" t="str">
        <f t="shared" si="318"/>
        <v/>
      </c>
      <c r="AA763" s="139"/>
      <c r="AB763" s="297" t="str">
        <f t="shared" si="319"/>
        <v/>
      </c>
      <c r="AC763" s="262"/>
      <c r="AD763" s="139" t="str">
        <f t="shared" si="320"/>
        <v/>
      </c>
      <c r="AE763" s="139"/>
      <c r="AF763" s="297" t="str">
        <f t="shared" si="321"/>
        <v/>
      </c>
      <c r="AG763" s="139"/>
      <c r="AH763" s="139" t="str">
        <f t="shared" si="322"/>
        <v/>
      </c>
      <c r="AI763" s="139"/>
      <c r="AJ763" s="297" t="str">
        <f t="shared" si="323"/>
        <v/>
      </c>
      <c r="AK763" s="262"/>
      <c r="AL763" s="139" t="str">
        <f t="shared" si="324"/>
        <v/>
      </c>
      <c r="AM763" s="139"/>
      <c r="AN763" s="297" t="str">
        <f t="shared" si="325"/>
        <v/>
      </c>
      <c r="AP763" s="139" t="str">
        <f t="shared" si="326"/>
        <v/>
      </c>
      <c r="AQ763" s="139"/>
      <c r="AR763" s="297" t="str">
        <f t="shared" si="327"/>
        <v/>
      </c>
      <c r="AS763" s="139"/>
      <c r="AT763" s="139" t="str">
        <f t="shared" si="328"/>
        <v/>
      </c>
      <c r="AU763" s="139"/>
      <c r="AV763" s="297" t="str">
        <f t="shared" si="329"/>
        <v/>
      </c>
      <c r="AW763" s="139"/>
      <c r="AX763" s="139" t="str">
        <f t="shared" si="330"/>
        <v/>
      </c>
      <c r="AY763" s="139"/>
      <c r="AZ763" s="297" t="str">
        <f t="shared" si="331"/>
        <v/>
      </c>
      <c r="BA763" s="139"/>
      <c r="BB763" s="139" t="str">
        <f t="shared" si="332"/>
        <v/>
      </c>
      <c r="BC763" s="139"/>
      <c r="BD763" s="297" t="str">
        <f t="shared" si="333"/>
        <v/>
      </c>
      <c r="BE763" s="139"/>
      <c r="BF763" s="139" t="str">
        <f t="shared" si="334"/>
        <v/>
      </c>
      <c r="BG763" s="139"/>
      <c r="BH763" s="297" t="str">
        <f t="shared" si="335"/>
        <v/>
      </c>
      <c r="BJ763" s="139" t="str">
        <f t="shared" si="336"/>
        <v/>
      </c>
      <c r="BK763" s="139"/>
      <c r="BL763" s="297" t="str">
        <f t="shared" si="337"/>
        <v/>
      </c>
      <c r="BM763" s="139"/>
    </row>
    <row r="764" spans="1:65" ht="15.75" customHeight="1">
      <c r="B764" s="365"/>
      <c r="C764" s="101" t="s">
        <v>267</v>
      </c>
      <c r="D764" s="101"/>
      <c r="E764" s="101"/>
      <c r="F764" s="101"/>
      <c r="G764" s="101"/>
      <c r="H764" s="101"/>
      <c r="I764" s="101"/>
      <c r="J764" s="101"/>
      <c r="K764" s="27"/>
      <c r="L764" s="102"/>
      <c r="M764" s="207"/>
      <c r="N764" s="139">
        <f>N765+N766</f>
        <v>87513466</v>
      </c>
      <c r="O764" s="123"/>
      <c r="P764" s="139">
        <f>P765+P766</f>
        <v>73834470</v>
      </c>
      <c r="Q764" s="139"/>
      <c r="R764" s="139">
        <f>R765+R766</f>
        <v>66899590</v>
      </c>
      <c r="S764" s="139"/>
      <c r="T764" s="139" t="e">
        <f>T765+T766</f>
        <v>#N/A</v>
      </c>
      <c r="U764" s="139"/>
      <c r="V764" s="139">
        <f>V765+V766</f>
        <v>71925089</v>
      </c>
      <c r="W764" s="139"/>
      <c r="X764" s="139">
        <f>X765+X766</f>
        <v>81325447</v>
      </c>
      <c r="Y764" s="53"/>
      <c r="Z764" s="139">
        <f t="shared" si="318"/>
        <v>9400358</v>
      </c>
      <c r="AA764" s="139"/>
      <c r="AB764" s="297">
        <f t="shared" si="319"/>
        <v>0.13069650841864089</v>
      </c>
      <c r="AC764" s="262"/>
      <c r="AD764" s="139">
        <f t="shared" si="320"/>
        <v>7490977</v>
      </c>
      <c r="AE764" s="139"/>
      <c r="AF764" s="297">
        <f t="shared" si="321"/>
        <v>0.10145636584104967</v>
      </c>
      <c r="AG764" s="139"/>
      <c r="AH764" s="139">
        <f t="shared" si="322"/>
        <v>-6188019</v>
      </c>
      <c r="AI764" s="139"/>
      <c r="AJ764" s="297">
        <f t="shared" si="323"/>
        <v>-7.0709335178199884E-2</v>
      </c>
      <c r="AK764" s="262"/>
      <c r="AL764" s="139">
        <f t="shared" si="324"/>
        <v>14425857</v>
      </c>
      <c r="AM764" s="139"/>
      <c r="AN764" s="297">
        <f t="shared" si="325"/>
        <v>0.21563446054004221</v>
      </c>
      <c r="AP764" s="139" t="str">
        <f t="shared" si="326"/>
        <v/>
      </c>
      <c r="AQ764" s="139"/>
      <c r="AR764" s="297" t="e">
        <f t="shared" si="327"/>
        <v>#N/A</v>
      </c>
      <c r="AS764" s="139"/>
      <c r="AT764" s="139" t="str">
        <f t="shared" si="328"/>
        <v/>
      </c>
      <c r="AU764" s="139"/>
      <c r="AV764" s="297" t="e">
        <f t="shared" si="329"/>
        <v>#N/A</v>
      </c>
      <c r="AW764" s="139"/>
      <c r="AX764" s="139">
        <f t="shared" si="330"/>
        <v>-15588377</v>
      </c>
      <c r="AY764" s="139"/>
      <c r="AZ764" s="297">
        <f t="shared" si="331"/>
        <v>-0.17812546699955867</v>
      </c>
      <c r="BA764" s="139"/>
      <c r="BB764" s="139">
        <f t="shared" si="332"/>
        <v>-1909381</v>
      </c>
      <c r="BC764" s="139"/>
      <c r="BD764" s="297">
        <f t="shared" si="333"/>
        <v>-2.5860292624840353E-2</v>
      </c>
      <c r="BE764" s="139"/>
      <c r="BF764" s="139">
        <f t="shared" si="334"/>
        <v>5025499</v>
      </c>
      <c r="BG764" s="139"/>
      <c r="BH764" s="297">
        <f t="shared" si="335"/>
        <v>7.5120026894036185E-2</v>
      </c>
      <c r="BJ764" s="139" t="str">
        <f t="shared" si="336"/>
        <v/>
      </c>
      <c r="BK764" s="139"/>
      <c r="BL764" s="297" t="e">
        <f t="shared" si="337"/>
        <v>#N/A</v>
      </c>
      <c r="BM764" s="139"/>
    </row>
    <row r="765" spans="1:65" ht="15.75" customHeight="1">
      <c r="B765" s="365"/>
      <c r="C765" s="125"/>
      <c r="D765" s="101" t="s">
        <v>69</v>
      </c>
      <c r="E765" s="101"/>
      <c r="F765" s="101"/>
      <c r="G765" s="101"/>
      <c r="H765" s="101"/>
      <c r="I765" s="101"/>
      <c r="J765" s="101"/>
      <c r="K765" s="27"/>
      <c r="L765" s="102" t="s">
        <v>29</v>
      </c>
      <c r="M765" s="207"/>
      <c r="N765" s="139">
        <f>+N166+N205+N217+N313+N350+N652+N684+N718+N490</f>
        <v>67135576</v>
      </c>
      <c r="O765" s="153"/>
      <c r="P765" s="139">
        <f>+P166+P205+P217+P313+P350+P652+P684+P718+P490</f>
        <v>70747119</v>
      </c>
      <c r="Q765" s="139"/>
      <c r="R765" s="139">
        <f>+R166+R205+R217+R313+R350+R652+R684+R718+R490</f>
        <v>64224007</v>
      </c>
      <c r="S765" s="139"/>
      <c r="T765" s="139" t="e">
        <f>+T166+T205+T217+T313+T350+T652+T684+T718+T490</f>
        <v>#N/A</v>
      </c>
      <c r="U765" s="139"/>
      <c r="V765" s="139">
        <f>+V166+V205+V217+V313+V350+V652+V684+V718+V490</f>
        <v>68158574</v>
      </c>
      <c r="W765" s="139"/>
      <c r="X765" s="139">
        <f>+X166+X205+X217+X313+X350+X652+X684+X718+X490</f>
        <v>71093684</v>
      </c>
      <c r="Y765" s="53"/>
      <c r="Z765" s="139">
        <f t="shared" si="318"/>
        <v>2935110</v>
      </c>
      <c r="AA765" s="139"/>
      <c r="AB765" s="297">
        <f t="shared" si="319"/>
        <v>4.3062960794925109E-2</v>
      </c>
      <c r="AC765" s="262"/>
      <c r="AD765" s="139">
        <f t="shared" si="320"/>
        <v>346565</v>
      </c>
      <c r="AE765" s="139"/>
      <c r="AF765" s="297">
        <f t="shared" si="321"/>
        <v>4.8986447066488026E-3</v>
      </c>
      <c r="AG765" s="139"/>
      <c r="AH765" s="139">
        <f t="shared" si="322"/>
        <v>3958108</v>
      </c>
      <c r="AI765" s="139"/>
      <c r="AJ765" s="297">
        <f t="shared" si="323"/>
        <v>5.8956938121749403E-2</v>
      </c>
      <c r="AK765" s="262"/>
      <c r="AL765" s="139">
        <f t="shared" si="324"/>
        <v>6869677</v>
      </c>
      <c r="AM765" s="139"/>
      <c r="AN765" s="297">
        <f t="shared" si="325"/>
        <v>0.10696431631866266</v>
      </c>
      <c r="AP765" s="139" t="str">
        <f t="shared" si="326"/>
        <v/>
      </c>
      <c r="AQ765" s="139"/>
      <c r="AR765" s="297" t="e">
        <f t="shared" si="327"/>
        <v>#N/A</v>
      </c>
      <c r="AS765" s="139"/>
      <c r="AT765" s="139" t="str">
        <f t="shared" si="328"/>
        <v/>
      </c>
      <c r="AU765" s="139"/>
      <c r="AV765" s="297" t="e">
        <f t="shared" si="329"/>
        <v>#N/A</v>
      </c>
      <c r="AW765" s="139"/>
      <c r="AX765" s="139">
        <f t="shared" si="330"/>
        <v>1022998</v>
      </c>
      <c r="AY765" s="139"/>
      <c r="AZ765" s="297">
        <f t="shared" si="331"/>
        <v>1.523779285069371E-2</v>
      </c>
      <c r="BA765" s="139"/>
      <c r="BB765" s="139">
        <f t="shared" si="332"/>
        <v>-2588545</v>
      </c>
      <c r="BC765" s="139"/>
      <c r="BD765" s="297">
        <f t="shared" si="333"/>
        <v>-3.6588698403393627E-2</v>
      </c>
      <c r="BE765" s="139"/>
      <c r="BF765" s="139">
        <f t="shared" si="334"/>
        <v>3934567</v>
      </c>
      <c r="BG765" s="139"/>
      <c r="BH765" s="297">
        <f t="shared" si="335"/>
        <v>6.1263181538953271E-2</v>
      </c>
      <c r="BJ765" s="139" t="str">
        <f t="shared" si="336"/>
        <v/>
      </c>
      <c r="BK765" s="139"/>
      <c r="BL765" s="297" t="e">
        <f t="shared" si="337"/>
        <v>#N/A</v>
      </c>
      <c r="BM765" s="139"/>
    </row>
    <row r="766" spans="1:65" ht="15.75" customHeight="1">
      <c r="B766" s="365"/>
      <c r="C766" s="125"/>
      <c r="D766" s="101" t="s">
        <v>70</v>
      </c>
      <c r="E766" s="101"/>
      <c r="F766" s="101"/>
      <c r="G766" s="101"/>
      <c r="H766" s="101"/>
      <c r="I766" s="101"/>
      <c r="J766" s="101"/>
      <c r="K766" s="27"/>
      <c r="L766" s="102" t="s">
        <v>33</v>
      </c>
      <c r="M766" s="207"/>
      <c r="N766" s="139">
        <f>+N314+N653+N728+N747+N491+N754+N751+N167+N206</f>
        <v>20377890</v>
      </c>
      <c r="O766" s="123"/>
      <c r="P766" s="139">
        <f>+P314+P653+P728+P747+P491+P754+P751+P167+P206</f>
        <v>3087351</v>
      </c>
      <c r="Q766" s="139"/>
      <c r="R766" s="139">
        <f>+R314+R653+R728+R747+R491+R754+R751+R167+R206</f>
        <v>2675583</v>
      </c>
      <c r="S766" s="139"/>
      <c r="T766" s="139" t="e">
        <f>+T314+T653+T728+T747+T491+T754+T751+T167+T206</f>
        <v>#N/A</v>
      </c>
      <c r="U766" s="139"/>
      <c r="V766" s="139">
        <f>+V314+V653+V728+V747+V491+V754+V751+V167+V206</f>
        <v>3766515</v>
      </c>
      <c r="W766" s="139"/>
      <c r="X766" s="139">
        <f>+X314+X653+X728+X747+X491+X754+X751+X167+X206</f>
        <v>10231763</v>
      </c>
      <c r="Y766" s="53"/>
      <c r="Z766" s="139">
        <f t="shared" si="318"/>
        <v>6465248</v>
      </c>
      <c r="AA766" s="139"/>
      <c r="AB766" s="297">
        <f t="shared" si="319"/>
        <v>1.7165066380991445</v>
      </c>
      <c r="AC766" s="262"/>
      <c r="AD766" s="139">
        <f t="shared" si="320"/>
        <v>7144412</v>
      </c>
      <c r="AE766" s="139"/>
      <c r="AF766" s="297">
        <f t="shared" si="321"/>
        <v>2.314091271125311</v>
      </c>
      <c r="AG766" s="139"/>
      <c r="AH766" s="139">
        <f t="shared" si="322"/>
        <v>-10146127</v>
      </c>
      <c r="AI766" s="139"/>
      <c r="AJ766" s="297">
        <f t="shared" si="323"/>
        <v>-0.49789880110256757</v>
      </c>
      <c r="AK766" s="262"/>
      <c r="AL766" s="139">
        <f t="shared" si="324"/>
        <v>7556180</v>
      </c>
      <c r="AM766" s="139"/>
      <c r="AN766" s="297">
        <f t="shared" si="325"/>
        <v>2.8241246860964506</v>
      </c>
      <c r="AP766" s="139" t="str">
        <f t="shared" si="326"/>
        <v/>
      </c>
      <c r="AQ766" s="139"/>
      <c r="AR766" s="297" t="e">
        <f t="shared" si="327"/>
        <v>#N/A</v>
      </c>
      <c r="AS766" s="139"/>
      <c r="AT766" s="139" t="str">
        <f t="shared" si="328"/>
        <v/>
      </c>
      <c r="AU766" s="139"/>
      <c r="AV766" s="297" t="e">
        <f t="shared" si="329"/>
        <v>#N/A</v>
      </c>
      <c r="AW766" s="139"/>
      <c r="AX766" s="139">
        <f t="shared" si="330"/>
        <v>-16611375</v>
      </c>
      <c r="AY766" s="139"/>
      <c r="AZ766" s="297">
        <f t="shared" si="331"/>
        <v>-0.81516658496046457</v>
      </c>
      <c r="BA766" s="139"/>
      <c r="BB766" s="139">
        <f t="shared" si="332"/>
        <v>679164</v>
      </c>
      <c r="BC766" s="139"/>
      <c r="BD766" s="297">
        <f t="shared" si="333"/>
        <v>0.21998276192114208</v>
      </c>
      <c r="BE766" s="139"/>
      <c r="BF766" s="139">
        <f t="shared" si="334"/>
        <v>1090932</v>
      </c>
      <c r="BG766" s="139"/>
      <c r="BH766" s="297">
        <f t="shared" si="335"/>
        <v>0.40773618310476634</v>
      </c>
      <c r="BJ766" s="139" t="str">
        <f t="shared" si="336"/>
        <v/>
      </c>
      <c r="BK766" s="139"/>
      <c r="BL766" s="297" t="e">
        <f t="shared" si="337"/>
        <v>#N/A</v>
      </c>
      <c r="BM766" s="139"/>
    </row>
    <row r="767" spans="1:65" s="122" customFormat="1" ht="15.75" customHeight="1">
      <c r="A767" s="376"/>
      <c r="B767" s="372"/>
      <c r="C767" s="125"/>
      <c r="D767" s="125"/>
      <c r="E767" s="125"/>
      <c r="F767" s="125"/>
      <c r="G767" s="125"/>
      <c r="H767" s="125"/>
      <c r="I767" s="125"/>
      <c r="J767" s="125"/>
      <c r="K767" s="125"/>
      <c r="L767" s="40"/>
      <c r="M767" s="207"/>
      <c r="N767" s="80"/>
      <c r="O767" s="80"/>
      <c r="P767" s="80"/>
      <c r="Q767" s="80"/>
      <c r="R767" s="247"/>
      <c r="S767" s="247"/>
      <c r="U767" s="80"/>
      <c r="V767" s="381"/>
      <c r="W767" s="247"/>
      <c r="X767" s="247"/>
      <c r="Y767" s="247"/>
      <c r="Z767" s="139"/>
      <c r="AA767" s="139"/>
      <c r="AB767" s="296"/>
      <c r="AC767" s="262"/>
      <c r="AD767" s="139"/>
      <c r="AE767" s="139"/>
      <c r="AF767" s="296"/>
      <c r="AG767" s="80"/>
      <c r="AH767" s="139"/>
      <c r="AI767" s="139"/>
      <c r="AJ767" s="297"/>
      <c r="AK767" s="262"/>
      <c r="AL767" s="139"/>
      <c r="AM767" s="139"/>
      <c r="AN767" s="297"/>
      <c r="AP767" s="139"/>
      <c r="AQ767" s="139"/>
      <c r="AR767" s="297"/>
      <c r="AS767" s="80"/>
      <c r="AT767" s="139"/>
      <c r="AU767" s="139"/>
      <c r="AV767" s="296"/>
      <c r="AW767" s="80"/>
      <c r="AX767" s="139"/>
      <c r="AY767" s="139"/>
      <c r="AZ767" s="296"/>
      <c r="BA767" s="80"/>
      <c r="BB767" s="139"/>
      <c r="BC767" s="139"/>
      <c r="BD767" s="296"/>
      <c r="BE767" s="80"/>
      <c r="BF767" s="139"/>
      <c r="BG767" s="139"/>
      <c r="BH767" s="297"/>
      <c r="BJ767" s="139"/>
      <c r="BK767" s="139"/>
      <c r="BL767" s="297"/>
      <c r="BM767" s="80"/>
    </row>
    <row r="768" spans="1:65" s="122" customFormat="1" ht="15.75" customHeight="1">
      <c r="A768" s="376"/>
      <c r="B768" s="372"/>
      <c r="C768" s="126"/>
      <c r="D768" s="17"/>
      <c r="E768" s="17"/>
      <c r="F768" s="17"/>
      <c r="G768" s="17"/>
      <c r="H768" s="17"/>
      <c r="I768" s="17"/>
      <c r="J768" s="163"/>
      <c r="K768" s="17"/>
      <c r="L768" s="165"/>
      <c r="M768" s="207"/>
      <c r="N768" s="207"/>
      <c r="O768" s="55"/>
      <c r="P768" s="56"/>
      <c r="Q768" s="56"/>
      <c r="R768" s="56"/>
      <c r="S768" s="56"/>
      <c r="T768" s="56"/>
      <c r="U768" s="56"/>
      <c r="V768" s="56"/>
      <c r="W768" s="56"/>
      <c r="X768" s="56"/>
      <c r="Y768" s="247"/>
      <c r="Z768" s="139"/>
      <c r="AA768" s="53"/>
      <c r="AB768" s="262"/>
      <c r="AC768" s="257"/>
      <c r="AD768" s="139"/>
      <c r="AE768" s="53"/>
      <c r="AF768" s="262"/>
      <c r="AG768" s="56"/>
      <c r="AH768" s="139"/>
      <c r="AI768" s="53"/>
      <c r="AJ768" s="257"/>
      <c r="AK768" s="257"/>
      <c r="AL768" s="53"/>
      <c r="AM768" s="53"/>
      <c r="AN768" s="297"/>
      <c r="AP768" s="53"/>
      <c r="AQ768" s="53"/>
      <c r="AR768" s="257"/>
      <c r="AS768" s="56"/>
      <c r="AT768" s="139"/>
      <c r="AU768" s="53"/>
      <c r="AV768" s="262"/>
      <c r="AW768" s="56"/>
      <c r="AX768" s="139"/>
      <c r="AY768" s="53"/>
      <c r="AZ768" s="262"/>
      <c r="BA768" s="56"/>
      <c r="BB768" s="139"/>
      <c r="BC768" s="53"/>
      <c r="BD768" s="262"/>
      <c r="BE768" s="56"/>
      <c r="BF768" s="53"/>
      <c r="BG768" s="53"/>
      <c r="BH768" s="297"/>
      <c r="BJ768" s="53"/>
      <c r="BK768" s="53"/>
      <c r="BL768" s="381"/>
      <c r="BM768" s="56"/>
    </row>
    <row r="769" spans="1:65" s="122" customFormat="1" ht="15.75" customHeight="1">
      <c r="A769" s="376"/>
      <c r="B769" s="372"/>
      <c r="C769" s="126"/>
      <c r="D769" s="17"/>
      <c r="E769" s="17"/>
      <c r="F769" s="17"/>
      <c r="G769" s="17"/>
      <c r="H769" s="17"/>
      <c r="I769" s="17"/>
      <c r="J769" s="163"/>
      <c r="K769" s="17"/>
      <c r="L769" s="165"/>
      <c r="M769" s="207"/>
      <c r="N769" s="231"/>
      <c r="O769" s="55"/>
      <c r="P769" s="56"/>
      <c r="Q769" s="56"/>
      <c r="R769" s="128"/>
      <c r="S769" s="56"/>
      <c r="T769" s="56"/>
      <c r="U769" s="56"/>
      <c r="V769" s="128"/>
      <c r="W769" s="56"/>
      <c r="X769" s="56"/>
      <c r="Y769" s="247"/>
      <c r="Z769" s="239"/>
      <c r="AA769" s="247"/>
      <c r="AB769" s="237"/>
      <c r="AC769" s="237"/>
      <c r="AD769" s="239"/>
      <c r="AE769" s="247"/>
      <c r="AF769" s="237"/>
      <c r="AG769" s="56"/>
      <c r="AH769" s="239"/>
      <c r="AI769" s="247"/>
      <c r="AJ769" s="237"/>
      <c r="AK769" s="237"/>
      <c r="AL769" s="239"/>
      <c r="AM769" s="247"/>
      <c r="AN769" s="237"/>
      <c r="AP769" s="239"/>
      <c r="AQ769" s="247"/>
      <c r="AR769" s="237"/>
      <c r="AS769" s="56"/>
      <c r="AT769" s="239"/>
      <c r="AU769" s="247"/>
      <c r="AV769" s="237"/>
      <c r="AW769" s="56"/>
      <c r="AX769" s="239"/>
      <c r="AY769" s="247"/>
      <c r="AZ769" s="237"/>
      <c r="BA769" s="56"/>
      <c r="BB769" s="239"/>
      <c r="BC769" s="247"/>
      <c r="BD769" s="237"/>
      <c r="BE769" s="56"/>
      <c r="BF769" s="239"/>
      <c r="BG769" s="247"/>
      <c r="BH769" s="237"/>
      <c r="BJ769" s="239"/>
      <c r="BK769" s="247"/>
      <c r="BL769" s="237"/>
      <c r="BM769" s="56"/>
    </row>
    <row r="770" spans="1:65" s="115" customFormat="1" ht="15.75" customHeight="1">
      <c r="A770" s="326"/>
      <c r="B770" s="365"/>
      <c r="C770" s="129" t="s">
        <v>298</v>
      </c>
      <c r="D770" s="129"/>
      <c r="E770" s="129"/>
      <c r="F770" s="129"/>
      <c r="G770" s="129"/>
      <c r="H770" s="129"/>
      <c r="I770" s="309"/>
      <c r="J770" s="309"/>
      <c r="K770" s="129"/>
      <c r="L770" s="310"/>
      <c r="M770" s="311"/>
      <c r="N770" s="313"/>
      <c r="O770" s="129"/>
      <c r="P770" s="270"/>
      <c r="Q770" s="270"/>
      <c r="R770" s="270"/>
      <c r="S770" s="270"/>
      <c r="T770" s="270"/>
      <c r="U770" s="270"/>
      <c r="V770" s="270"/>
      <c r="W770" s="270"/>
      <c r="X770" s="270"/>
      <c r="Y770" s="402"/>
      <c r="Z770" s="314"/>
      <c r="AA770" s="270"/>
      <c r="AB770" s="315"/>
      <c r="AC770" s="315"/>
      <c r="AD770" s="314"/>
      <c r="AE770" s="270"/>
      <c r="AF770" s="315"/>
      <c r="AG770" s="270"/>
      <c r="AH770" s="314"/>
      <c r="AI770" s="270"/>
      <c r="AJ770" s="315"/>
      <c r="AK770" s="315"/>
      <c r="AL770" s="314"/>
      <c r="AM770" s="270"/>
      <c r="AN770" s="315"/>
      <c r="AP770" s="314"/>
      <c r="AQ770" s="270"/>
      <c r="AR770" s="315"/>
      <c r="AS770" s="270"/>
      <c r="AT770" s="314"/>
      <c r="AU770" s="270"/>
      <c r="AV770" s="315"/>
      <c r="AW770" s="270"/>
      <c r="AX770" s="314"/>
      <c r="AY770" s="270"/>
      <c r="AZ770" s="315"/>
      <c r="BA770" s="270"/>
      <c r="BB770" s="314"/>
      <c r="BC770" s="270"/>
      <c r="BD770" s="315"/>
      <c r="BE770" s="270"/>
      <c r="BF770" s="314"/>
      <c r="BG770" s="270"/>
      <c r="BH770" s="315"/>
      <c r="BJ770" s="314"/>
      <c r="BK770" s="270"/>
      <c r="BL770" s="315"/>
      <c r="BM770" s="270"/>
    </row>
    <row r="771" spans="1:65" s="115" customFormat="1" ht="15.75" customHeight="1">
      <c r="A771" s="326"/>
      <c r="B771" s="365"/>
      <c r="C771" s="129" t="s">
        <v>255</v>
      </c>
      <c r="E771" s="309"/>
      <c r="F771" s="309"/>
      <c r="G771" s="309"/>
      <c r="H771" s="309"/>
      <c r="I771" s="309"/>
      <c r="J771" s="309"/>
      <c r="K771" s="129"/>
      <c r="L771" s="310"/>
      <c r="M771" s="311"/>
      <c r="N771" s="313"/>
      <c r="O771" s="129"/>
      <c r="P771" s="270"/>
      <c r="Q771" s="270"/>
      <c r="R771" s="270"/>
      <c r="S771" s="270"/>
      <c r="T771" s="270"/>
      <c r="U771" s="270"/>
      <c r="V771" s="270"/>
      <c r="W771" s="270"/>
      <c r="X771" s="270"/>
      <c r="Y771" s="402"/>
      <c r="Z771" s="316"/>
      <c r="AA771" s="270"/>
      <c r="AB771" s="315"/>
      <c r="AC771" s="315"/>
      <c r="AD771" s="316"/>
      <c r="AE771" s="270"/>
      <c r="AF771" s="315"/>
      <c r="AG771" s="270"/>
      <c r="AH771" s="316"/>
      <c r="AI771" s="270"/>
      <c r="AJ771" s="315"/>
      <c r="AK771" s="315"/>
      <c r="AL771" s="316"/>
      <c r="AM771" s="270"/>
      <c r="AN771" s="315"/>
      <c r="AP771" s="316"/>
      <c r="AQ771" s="270"/>
      <c r="AR771" s="315"/>
      <c r="AS771" s="270"/>
      <c r="AT771" s="316"/>
      <c r="AU771" s="270"/>
      <c r="AV771" s="315"/>
      <c r="AW771" s="270"/>
      <c r="AX771" s="316"/>
      <c r="AY771" s="270"/>
      <c r="AZ771" s="315"/>
      <c r="BA771" s="270"/>
      <c r="BB771" s="316"/>
      <c r="BC771" s="270"/>
      <c r="BD771" s="315"/>
      <c r="BE771" s="270"/>
      <c r="BF771" s="316"/>
      <c r="BG771" s="270"/>
      <c r="BH771" s="315"/>
      <c r="BJ771" s="316"/>
      <c r="BK771" s="270"/>
      <c r="BL771" s="315"/>
      <c r="BM771" s="270"/>
    </row>
    <row r="772" spans="1:65" s="115" customFormat="1" ht="15.75" customHeight="1">
      <c r="A772" s="326"/>
      <c r="B772" s="365"/>
      <c r="E772" s="309"/>
      <c r="F772" s="309"/>
      <c r="G772" s="309"/>
      <c r="H772" s="309"/>
      <c r="I772" s="309"/>
      <c r="J772" s="309"/>
      <c r="K772" s="129"/>
      <c r="L772" s="310"/>
      <c r="M772" s="311"/>
      <c r="N772" s="313"/>
      <c r="O772" s="129"/>
      <c r="P772" s="270"/>
      <c r="Q772" s="270"/>
      <c r="R772" s="270"/>
      <c r="S772" s="270"/>
      <c r="T772" s="317"/>
      <c r="U772" s="270"/>
      <c r="V772" s="270"/>
      <c r="W772" s="270"/>
      <c r="X772" s="317"/>
      <c r="Y772" s="404"/>
      <c r="Z772" s="318"/>
      <c r="AA772" s="270"/>
      <c r="AB772" s="315"/>
      <c r="AC772" s="315"/>
      <c r="AD772" s="318"/>
      <c r="AE772" s="270"/>
      <c r="AF772" s="315"/>
      <c r="AG772" s="270"/>
      <c r="AH772" s="318"/>
      <c r="AI772" s="270"/>
      <c r="AJ772" s="315"/>
      <c r="AK772" s="315"/>
      <c r="AL772" s="318"/>
      <c r="AM772" s="270"/>
      <c r="AN772" s="315"/>
      <c r="AP772" s="318"/>
      <c r="AQ772" s="270"/>
      <c r="AR772" s="315"/>
      <c r="AS772" s="270"/>
      <c r="AT772" s="318"/>
      <c r="AU772" s="270"/>
      <c r="AV772" s="315"/>
      <c r="AW772" s="270"/>
      <c r="AX772" s="318"/>
      <c r="AY772" s="270"/>
      <c r="AZ772" s="315"/>
      <c r="BA772" s="270"/>
      <c r="BB772" s="318"/>
      <c r="BC772" s="270"/>
      <c r="BD772" s="315"/>
      <c r="BE772" s="270"/>
      <c r="BF772" s="318"/>
      <c r="BG772" s="270"/>
      <c r="BH772" s="315"/>
      <c r="BJ772" s="318"/>
      <c r="BK772" s="270"/>
      <c r="BL772" s="315"/>
      <c r="BM772" s="270"/>
    </row>
    <row r="773" spans="1:65" s="115" customFormat="1" ht="15.75" customHeight="1">
      <c r="A773" s="326"/>
      <c r="B773" s="365"/>
      <c r="C773" s="115" t="s">
        <v>391</v>
      </c>
      <c r="E773" s="309"/>
      <c r="F773" s="309"/>
      <c r="G773" s="309"/>
      <c r="H773" s="309"/>
      <c r="I773" s="309"/>
      <c r="J773" s="309"/>
      <c r="K773" s="129"/>
      <c r="L773" s="310"/>
      <c r="M773" s="311"/>
      <c r="N773" s="319"/>
      <c r="O773" s="129"/>
      <c r="P773" s="270"/>
      <c r="Q773" s="270"/>
      <c r="R773" s="270"/>
      <c r="S773" s="270"/>
      <c r="T773" s="270"/>
      <c r="U773" s="270"/>
      <c r="V773" s="270"/>
      <c r="W773" s="270"/>
      <c r="X773" s="270"/>
      <c r="Y773" s="402"/>
      <c r="Z773" s="317"/>
      <c r="AA773" s="270"/>
      <c r="AB773" s="315"/>
      <c r="AC773" s="315"/>
      <c r="AD773" s="317"/>
      <c r="AE773" s="270"/>
      <c r="AF773" s="315"/>
      <c r="AG773" s="270"/>
      <c r="AH773" s="317"/>
      <c r="AI773" s="270"/>
      <c r="AJ773" s="315"/>
      <c r="AK773" s="315"/>
      <c r="AL773" s="317"/>
      <c r="AM773" s="270"/>
      <c r="AN773" s="315"/>
      <c r="AP773" s="317"/>
      <c r="AQ773" s="270"/>
      <c r="AR773" s="315"/>
      <c r="AS773" s="270"/>
      <c r="AT773" s="317"/>
      <c r="AU773" s="270"/>
      <c r="AV773" s="315"/>
      <c r="AW773" s="270"/>
      <c r="AX773" s="317"/>
      <c r="AY773" s="270"/>
      <c r="AZ773" s="315"/>
      <c r="BA773" s="270"/>
      <c r="BB773" s="317"/>
      <c r="BC773" s="270"/>
      <c r="BD773" s="315"/>
      <c r="BE773" s="270"/>
      <c r="BF773" s="317"/>
      <c r="BG773" s="270"/>
      <c r="BH773" s="315"/>
      <c r="BJ773" s="317"/>
      <c r="BK773" s="270"/>
      <c r="BL773" s="315"/>
      <c r="BM773" s="270"/>
    </row>
    <row r="774" spans="1:65" s="115" customFormat="1" ht="15.75" customHeight="1">
      <c r="A774" s="326"/>
      <c r="B774" s="365"/>
      <c r="C774" s="115" t="s">
        <v>392</v>
      </c>
      <c r="E774" s="309"/>
      <c r="F774" s="309"/>
      <c r="G774" s="309"/>
      <c r="H774" s="309"/>
      <c r="I774" s="309"/>
      <c r="J774" s="309"/>
      <c r="K774" s="129"/>
      <c r="L774" s="310"/>
      <c r="M774" s="311"/>
      <c r="N774" s="319"/>
      <c r="O774" s="129"/>
      <c r="P774" s="270"/>
      <c r="Q774" s="270"/>
      <c r="R774" s="270"/>
      <c r="S774" s="270"/>
      <c r="T774" s="270"/>
      <c r="U774" s="270"/>
      <c r="V774" s="270"/>
      <c r="W774" s="270"/>
      <c r="X774" s="270"/>
      <c r="Y774" s="402"/>
      <c r="Z774" s="317"/>
      <c r="AA774" s="270"/>
      <c r="AB774" s="315"/>
      <c r="AC774" s="315"/>
      <c r="AD774" s="317"/>
      <c r="AE774" s="270"/>
      <c r="AF774" s="315"/>
      <c r="AG774" s="270"/>
      <c r="AH774" s="317"/>
      <c r="AI774" s="270"/>
      <c r="AJ774" s="315"/>
      <c r="AK774" s="315"/>
      <c r="AL774" s="317"/>
      <c r="AM774" s="270"/>
      <c r="AN774" s="315"/>
      <c r="AP774" s="317"/>
      <c r="AQ774" s="270"/>
      <c r="AR774" s="315"/>
      <c r="AS774" s="270"/>
      <c r="AT774" s="317"/>
      <c r="AU774" s="270"/>
      <c r="AV774" s="315"/>
      <c r="AW774" s="270"/>
      <c r="AX774" s="317"/>
      <c r="AY774" s="270"/>
      <c r="AZ774" s="315"/>
      <c r="BA774" s="270"/>
      <c r="BB774" s="317"/>
      <c r="BC774" s="270"/>
      <c r="BD774" s="315"/>
      <c r="BE774" s="270"/>
      <c r="BF774" s="317"/>
      <c r="BG774" s="270"/>
      <c r="BH774" s="315"/>
      <c r="BJ774" s="317"/>
      <c r="BK774" s="270"/>
      <c r="BL774" s="315"/>
      <c r="BM774" s="270"/>
    </row>
    <row r="775" spans="1:65" ht="15.75" customHeight="1">
      <c r="B775" s="365"/>
      <c r="C775" s="115"/>
      <c r="E775" s="68"/>
      <c r="F775" s="68"/>
      <c r="G775" s="68"/>
      <c r="H775" s="68"/>
      <c r="I775" s="68"/>
      <c r="J775" s="68"/>
      <c r="K775" s="101"/>
      <c r="L775" s="102"/>
      <c r="M775" s="207"/>
      <c r="N775" s="231"/>
      <c r="O775" s="101"/>
      <c r="P775" s="105"/>
      <c r="Q775" s="105"/>
      <c r="R775" s="105"/>
      <c r="S775" s="105"/>
      <c r="T775" s="105"/>
      <c r="U775" s="105"/>
      <c r="V775" s="105"/>
      <c r="W775" s="105"/>
      <c r="X775" s="105"/>
      <c r="Y775" s="70"/>
      <c r="Z775" s="108"/>
      <c r="AA775" s="105"/>
      <c r="AB775" s="238"/>
      <c r="AC775" s="238"/>
      <c r="AD775" s="108"/>
      <c r="AE775" s="105"/>
      <c r="AF775" s="238"/>
      <c r="AG775" s="105"/>
      <c r="AH775" s="108"/>
      <c r="AI775" s="105"/>
      <c r="AJ775" s="238"/>
      <c r="AK775" s="238"/>
      <c r="AL775" s="108"/>
      <c r="AM775" s="105"/>
      <c r="AN775" s="238"/>
      <c r="AP775" s="108"/>
      <c r="AQ775" s="105"/>
      <c r="AR775" s="238"/>
      <c r="AS775" s="105"/>
      <c r="AT775" s="108"/>
      <c r="AU775" s="105"/>
      <c r="AV775" s="238"/>
      <c r="AW775" s="105"/>
      <c r="AX775" s="108"/>
      <c r="AY775" s="105"/>
      <c r="AZ775" s="238"/>
      <c r="BA775" s="105"/>
      <c r="BB775" s="108"/>
      <c r="BC775" s="105"/>
      <c r="BD775" s="238"/>
      <c r="BE775" s="105"/>
      <c r="BF775" s="108"/>
      <c r="BG775" s="105"/>
      <c r="BH775" s="238"/>
      <c r="BJ775" s="108"/>
      <c r="BK775" s="105"/>
      <c r="BL775" s="238"/>
      <c r="BM775" s="105"/>
    </row>
    <row r="776" spans="1:65" s="115" customFormat="1" ht="15.75" customHeight="1">
      <c r="A776" s="326"/>
      <c r="B776" s="365"/>
      <c r="C776" s="115" t="s">
        <v>385</v>
      </c>
      <c r="E776" s="309"/>
      <c r="F776" s="309"/>
      <c r="G776" s="309"/>
      <c r="H776" s="309"/>
      <c r="I776" s="309"/>
      <c r="J776" s="309"/>
      <c r="K776" s="129"/>
      <c r="L776" s="310"/>
      <c r="M776" s="311"/>
      <c r="N776" s="319"/>
      <c r="O776" s="129"/>
      <c r="P776" s="270"/>
      <c r="Q776" s="270"/>
      <c r="R776" s="270"/>
      <c r="S776" s="270"/>
      <c r="T776" s="270"/>
      <c r="U776" s="270"/>
      <c r="V776" s="270"/>
      <c r="W776" s="270"/>
      <c r="X776" s="270"/>
      <c r="Y776" s="402"/>
      <c r="Z776" s="317"/>
      <c r="AA776" s="270"/>
      <c r="AB776" s="315"/>
      <c r="AC776" s="315"/>
      <c r="AD776" s="317"/>
      <c r="AE776" s="270"/>
      <c r="AF776" s="315"/>
      <c r="AG776" s="270"/>
      <c r="AH776" s="317"/>
      <c r="AI776" s="270"/>
      <c r="AJ776" s="315"/>
      <c r="AK776" s="315"/>
      <c r="AL776" s="317"/>
      <c r="AM776" s="270"/>
      <c r="AN776" s="315"/>
      <c r="AP776" s="317"/>
      <c r="AQ776" s="270"/>
      <c r="AR776" s="315"/>
      <c r="AS776" s="270"/>
      <c r="AT776" s="317"/>
      <c r="AU776" s="270"/>
      <c r="AV776" s="315"/>
      <c r="AW776" s="270"/>
      <c r="AX776" s="317"/>
      <c r="AY776" s="270"/>
      <c r="AZ776" s="315"/>
      <c r="BA776" s="270"/>
      <c r="BB776" s="317"/>
      <c r="BC776" s="270"/>
      <c r="BD776" s="315"/>
      <c r="BE776" s="270"/>
      <c r="BF776" s="317"/>
      <c r="BG776" s="270"/>
      <c r="BH776" s="315"/>
      <c r="BJ776" s="317"/>
      <c r="BK776" s="270"/>
      <c r="BL776" s="315"/>
      <c r="BM776" s="270"/>
    </row>
    <row r="777" spans="1:65" ht="15.75" customHeight="1">
      <c r="B777" s="365"/>
      <c r="C777" s="21"/>
      <c r="D777" s="115"/>
      <c r="E777" s="68"/>
      <c r="F777" s="68"/>
      <c r="G777" s="68"/>
      <c r="H777" s="68"/>
      <c r="I777" s="68"/>
      <c r="J777" s="68"/>
      <c r="K777" s="101"/>
      <c r="L777" s="102"/>
      <c r="M777" s="207"/>
      <c r="N777" s="231"/>
      <c r="O777" s="101"/>
      <c r="P777" s="105"/>
      <c r="Q777" s="105"/>
      <c r="R777" s="105"/>
      <c r="S777" s="105"/>
      <c r="T777" s="105"/>
      <c r="U777" s="105"/>
      <c r="V777" s="105"/>
      <c r="W777" s="105"/>
      <c r="X777" s="105"/>
      <c r="Y777" s="70"/>
      <c r="Z777" s="108"/>
      <c r="AA777" s="105"/>
      <c r="AB777" s="238"/>
      <c r="AC777" s="238"/>
      <c r="AD777" s="108"/>
      <c r="AE777" s="105"/>
      <c r="AF777" s="238"/>
      <c r="AG777" s="105"/>
      <c r="AH777" s="108"/>
      <c r="AI777" s="105"/>
      <c r="AJ777" s="238"/>
      <c r="AK777" s="238"/>
      <c r="AL777" s="108"/>
      <c r="AM777" s="105"/>
      <c r="AN777" s="238"/>
      <c r="AP777" s="108"/>
      <c r="AQ777" s="105"/>
      <c r="AR777" s="238"/>
      <c r="AS777" s="105"/>
      <c r="AT777" s="108"/>
      <c r="AU777" s="105"/>
      <c r="AV777" s="238"/>
      <c r="AW777" s="105"/>
      <c r="AX777" s="108"/>
      <c r="AY777" s="105"/>
      <c r="AZ777" s="238"/>
      <c r="BA777" s="105"/>
      <c r="BB777" s="108"/>
      <c r="BC777" s="105"/>
      <c r="BD777" s="238"/>
      <c r="BE777" s="105"/>
      <c r="BF777" s="108"/>
      <c r="BG777" s="105"/>
      <c r="BH777" s="238"/>
      <c r="BJ777" s="108"/>
      <c r="BK777" s="105"/>
      <c r="BL777" s="238"/>
      <c r="BM777" s="105"/>
    </row>
    <row r="778" spans="1:65" ht="15.75" customHeight="1">
      <c r="B778" s="365"/>
      <c r="C778" s="206">
        <v>1</v>
      </c>
      <c r="D778" s="144" t="s">
        <v>373</v>
      </c>
      <c r="E778" s="68"/>
      <c r="F778" s="68"/>
      <c r="G778" s="68"/>
      <c r="H778" s="68"/>
      <c r="I778" s="68"/>
      <c r="J778" s="68"/>
      <c r="K778" s="101"/>
      <c r="L778" s="102"/>
      <c r="M778" s="207"/>
      <c r="N778" s="231"/>
      <c r="O778" s="101"/>
      <c r="P778" s="105"/>
      <c r="Q778" s="105"/>
      <c r="R778" s="105"/>
      <c r="S778" s="105"/>
      <c r="T778" s="105"/>
      <c r="U778" s="105"/>
      <c r="V778" s="105"/>
      <c r="W778" s="105"/>
      <c r="X778" s="105"/>
      <c r="Y778" s="70"/>
      <c r="Z778" s="108"/>
      <c r="AA778" s="105"/>
      <c r="AB778" s="164"/>
      <c r="AC778" s="164"/>
      <c r="AD778" s="108"/>
      <c r="AE778" s="105"/>
      <c r="AF778" s="164"/>
      <c r="AG778" s="105"/>
      <c r="AH778" s="108"/>
      <c r="AI778" s="105"/>
      <c r="AJ778" s="164"/>
      <c r="AK778" s="164"/>
      <c r="AL778" s="108"/>
      <c r="AM778" s="105"/>
      <c r="AN778" s="164"/>
      <c r="AP778" s="108"/>
      <c r="AQ778" s="105"/>
      <c r="AR778" s="164"/>
      <c r="AS778" s="105"/>
      <c r="AT778" s="108"/>
      <c r="AU778" s="105"/>
      <c r="AV778" s="164"/>
      <c r="AW778" s="105"/>
      <c r="AX778" s="108"/>
      <c r="AY778" s="105"/>
      <c r="AZ778" s="164"/>
      <c r="BA778" s="105"/>
      <c r="BB778" s="108"/>
      <c r="BC778" s="105"/>
      <c r="BD778" s="164"/>
      <c r="BE778" s="105"/>
      <c r="BF778" s="108"/>
      <c r="BG778" s="105"/>
      <c r="BH778" s="164"/>
      <c r="BJ778" s="108"/>
      <c r="BK778" s="105"/>
      <c r="BL778" s="164"/>
      <c r="BM778" s="105"/>
    </row>
    <row r="779" spans="1:65" ht="15.75" customHeight="1">
      <c r="B779" s="365"/>
      <c r="C779" s="206">
        <v>2</v>
      </c>
      <c r="D779" s="144" t="s">
        <v>335</v>
      </c>
      <c r="E779" s="144"/>
      <c r="F779" s="144"/>
      <c r="G779" s="144"/>
      <c r="H779" s="144"/>
      <c r="I779" s="144"/>
      <c r="J779" s="144"/>
      <c r="K779" s="144"/>
      <c r="L779" s="393"/>
      <c r="M779" s="207"/>
      <c r="N779" s="231"/>
      <c r="O779" s="101"/>
      <c r="P779" s="101"/>
      <c r="Q779" s="101"/>
      <c r="R779" s="105"/>
      <c r="S779" s="105"/>
      <c r="T779" s="105"/>
      <c r="U779" s="101"/>
      <c r="V779" s="105"/>
      <c r="W779" s="105"/>
      <c r="X779" s="105"/>
      <c r="Y779" s="70"/>
      <c r="Z779" s="108"/>
      <c r="AA779" s="105"/>
      <c r="AB779" s="108"/>
      <c r="AC779" s="108"/>
      <c r="AD779" s="108"/>
      <c r="AE779" s="105"/>
      <c r="AF779" s="108"/>
      <c r="AG779" s="101"/>
      <c r="AH779" s="108"/>
      <c r="AI779" s="105"/>
      <c r="AJ779" s="108"/>
      <c r="AK779" s="108"/>
      <c r="AL779" s="108"/>
      <c r="AM779" s="105"/>
      <c r="AN779" s="108"/>
      <c r="AP779" s="108"/>
      <c r="AQ779" s="105"/>
      <c r="AR779" s="108"/>
      <c r="AS779" s="101"/>
      <c r="AT779" s="108"/>
      <c r="AU779" s="105"/>
      <c r="AV779" s="108"/>
      <c r="AW779" s="101"/>
      <c r="AX779" s="108"/>
      <c r="AY779" s="105"/>
      <c r="AZ779" s="108"/>
      <c r="BA779" s="101"/>
      <c r="BB779" s="108"/>
      <c r="BC779" s="105"/>
      <c r="BD779" s="108"/>
      <c r="BE779" s="101"/>
      <c r="BF779" s="108"/>
      <c r="BG779" s="105"/>
      <c r="BH779" s="108"/>
      <c r="BJ779" s="108"/>
      <c r="BK779" s="105"/>
      <c r="BL779" s="108"/>
      <c r="BM779" s="101"/>
    </row>
    <row r="780" spans="1:65" ht="15.75" customHeight="1">
      <c r="B780" s="365"/>
      <c r="C780" s="43"/>
      <c r="D780" s="144"/>
      <c r="E780" s="68"/>
      <c r="F780" s="68"/>
      <c r="G780" s="68"/>
      <c r="H780" s="68"/>
      <c r="I780" s="68"/>
      <c r="J780" s="68"/>
      <c r="K780" s="101"/>
      <c r="L780" s="102"/>
      <c r="M780" s="207"/>
      <c r="N780" s="231"/>
      <c r="O780" s="101"/>
      <c r="P780" s="101"/>
      <c r="Q780" s="101"/>
      <c r="R780" s="105"/>
      <c r="S780" s="105"/>
      <c r="T780" s="105"/>
      <c r="U780" s="101"/>
      <c r="V780" s="105"/>
      <c r="W780" s="105"/>
      <c r="X780" s="105"/>
      <c r="Y780" s="70"/>
      <c r="Z780" s="108"/>
      <c r="AA780" s="105"/>
      <c r="AB780" s="108"/>
      <c r="AC780" s="108"/>
      <c r="AD780" s="108"/>
      <c r="AE780" s="105"/>
      <c r="AF780" s="108"/>
      <c r="AG780" s="101"/>
      <c r="AH780" s="108"/>
      <c r="AI780" s="105"/>
      <c r="AJ780" s="108"/>
      <c r="AK780" s="108"/>
      <c r="AL780" s="108"/>
      <c r="AM780" s="105"/>
      <c r="AN780" s="108"/>
      <c r="AP780" s="108"/>
      <c r="AQ780" s="105"/>
      <c r="AR780" s="108"/>
      <c r="AS780" s="101"/>
      <c r="AT780" s="108"/>
      <c r="AU780" s="105"/>
      <c r="AV780" s="108"/>
      <c r="AW780" s="101"/>
      <c r="AX780" s="108"/>
      <c r="AY780" s="105"/>
      <c r="AZ780" s="108"/>
      <c r="BA780" s="101"/>
      <c r="BB780" s="108"/>
      <c r="BC780" s="105"/>
      <c r="BD780" s="108"/>
      <c r="BE780" s="101"/>
      <c r="BF780" s="108"/>
      <c r="BG780" s="105"/>
      <c r="BH780" s="108"/>
      <c r="BJ780" s="108"/>
      <c r="BK780" s="105"/>
      <c r="BL780" s="108"/>
      <c r="BM780" s="101"/>
    </row>
    <row r="781" spans="1:65" ht="15.75" customHeight="1">
      <c r="C781" s="69"/>
      <c r="E781" s="101"/>
      <c r="F781" s="101"/>
      <c r="G781" s="101"/>
      <c r="H781" s="101"/>
      <c r="I781" s="101"/>
      <c r="J781" s="129"/>
      <c r="K781" s="104"/>
      <c r="L781" s="102"/>
      <c r="M781" s="124"/>
      <c r="N781" s="232"/>
      <c r="O781" s="104"/>
      <c r="P781" s="104"/>
      <c r="Q781" s="104"/>
      <c r="R781" s="108"/>
      <c r="S781" s="108"/>
      <c r="T781" s="108"/>
      <c r="U781" s="104"/>
      <c r="V781" s="108"/>
      <c r="W781" s="108"/>
      <c r="X781" s="108"/>
      <c r="Y781" s="109"/>
      <c r="Z781" s="53"/>
      <c r="AA781" s="108"/>
      <c r="AB781" s="238"/>
      <c r="AC781" s="238"/>
      <c r="AD781" s="53"/>
      <c r="AE781" s="108"/>
      <c r="AF781" s="238"/>
      <c r="AG781" s="104"/>
      <c r="AH781" s="53"/>
      <c r="AI781" s="108"/>
      <c r="AJ781" s="238"/>
      <c r="AK781" s="238"/>
      <c r="AL781" s="53"/>
      <c r="AM781" s="108"/>
      <c r="AN781" s="238"/>
      <c r="AP781" s="53"/>
      <c r="AQ781" s="108"/>
      <c r="AR781" s="238"/>
      <c r="AS781" s="104"/>
      <c r="AT781" s="53"/>
      <c r="AU781" s="108"/>
      <c r="AV781" s="238"/>
      <c r="AW781" s="104"/>
      <c r="AX781" s="53"/>
      <c r="AY781" s="108"/>
      <c r="AZ781" s="238"/>
      <c r="BA781" s="104"/>
      <c r="BB781" s="53"/>
      <c r="BC781" s="108"/>
      <c r="BD781" s="238"/>
      <c r="BE781" s="104"/>
      <c r="BF781" s="53"/>
      <c r="BG781" s="108"/>
      <c r="BH781" s="238"/>
      <c r="BJ781" s="53"/>
      <c r="BK781" s="108"/>
      <c r="BL781" s="238"/>
      <c r="BM781" s="104"/>
    </row>
    <row r="782" spans="1:65" ht="18.75" customHeight="1">
      <c r="C782" s="69"/>
      <c r="D782" s="101"/>
      <c r="E782" s="101"/>
      <c r="F782" s="101"/>
      <c r="G782" s="101"/>
      <c r="H782" s="101"/>
      <c r="I782" s="101"/>
      <c r="J782" s="101"/>
      <c r="K782" s="104"/>
      <c r="L782" s="102"/>
      <c r="M782" s="124"/>
      <c r="N782" s="232"/>
      <c r="O782" s="104"/>
      <c r="P782" s="104"/>
      <c r="Q782" s="104"/>
      <c r="R782" s="108"/>
      <c r="S782" s="108"/>
      <c r="T782" s="108"/>
      <c r="U782" s="104"/>
      <c r="V782" s="108"/>
      <c r="W782" s="108"/>
      <c r="X782" s="108"/>
      <c r="Y782" s="109"/>
      <c r="Z782" s="108"/>
      <c r="AA782" s="108"/>
      <c r="AB782" s="108"/>
      <c r="AC782" s="108"/>
      <c r="AD782" s="108"/>
      <c r="AE782" s="108"/>
      <c r="AF782" s="108"/>
      <c r="AG782" s="104"/>
      <c r="AH782" s="108"/>
      <c r="AI782" s="108"/>
      <c r="AJ782" s="108"/>
      <c r="AK782" s="108"/>
      <c r="AL782" s="108"/>
      <c r="AM782" s="108"/>
      <c r="AN782" s="108"/>
      <c r="AP782" s="108"/>
      <c r="AQ782" s="108"/>
      <c r="AR782" s="108"/>
      <c r="AS782" s="104"/>
      <c r="AT782" s="108"/>
      <c r="AU782" s="108"/>
      <c r="AV782" s="108"/>
      <c r="AW782" s="104"/>
      <c r="AX782" s="108"/>
      <c r="AY782" s="108"/>
      <c r="AZ782" s="108"/>
      <c r="BA782" s="104"/>
      <c r="BB782" s="108"/>
      <c r="BC782" s="108"/>
      <c r="BD782" s="108"/>
      <c r="BE782" s="104"/>
      <c r="BF782" s="108"/>
      <c r="BG782" s="108"/>
      <c r="BH782" s="108"/>
      <c r="BJ782" s="108"/>
      <c r="BK782" s="108"/>
      <c r="BL782" s="108"/>
      <c r="BM782" s="104"/>
    </row>
    <row r="783" spans="1:65" ht="15.75" customHeight="1">
      <c r="C783" s="69"/>
      <c r="D783" s="101"/>
      <c r="E783" s="101"/>
      <c r="F783" s="101"/>
      <c r="G783" s="101"/>
      <c r="H783" s="101"/>
      <c r="I783" s="101"/>
      <c r="J783" s="101"/>
      <c r="K783" s="104"/>
      <c r="L783" s="102"/>
      <c r="M783" s="124"/>
      <c r="N783" s="232"/>
      <c r="O783" s="104"/>
      <c r="P783" s="104"/>
      <c r="Q783" s="104"/>
      <c r="R783" s="108"/>
      <c r="S783" s="108"/>
      <c r="T783" s="108"/>
      <c r="U783" s="104"/>
      <c r="V783" s="108"/>
      <c r="W783" s="108"/>
      <c r="X783" s="108"/>
      <c r="Y783" s="109"/>
      <c r="Z783" s="248"/>
      <c r="AA783" s="108"/>
      <c r="AB783" s="108"/>
      <c r="AC783" s="108"/>
      <c r="AD783" s="248"/>
      <c r="AE783" s="108"/>
      <c r="AF783" s="108"/>
      <c r="AG783" s="104"/>
      <c r="AH783" s="248"/>
      <c r="AI783" s="108"/>
      <c r="AJ783" s="108"/>
      <c r="AK783" s="108"/>
      <c r="AL783" s="248"/>
      <c r="AM783" s="108"/>
      <c r="AN783" s="108"/>
      <c r="AP783" s="248"/>
      <c r="AQ783" s="108"/>
      <c r="AR783" s="108"/>
      <c r="AS783" s="104"/>
      <c r="AT783" s="248"/>
      <c r="AU783" s="108"/>
      <c r="AV783" s="108"/>
      <c r="AW783" s="104"/>
      <c r="AX783" s="248"/>
      <c r="AY783" s="108"/>
      <c r="AZ783" s="108"/>
      <c r="BA783" s="104"/>
      <c r="BB783" s="248"/>
      <c r="BC783" s="108"/>
      <c r="BD783" s="108"/>
      <c r="BE783" s="104"/>
      <c r="BF783" s="248"/>
      <c r="BG783" s="108"/>
      <c r="BH783" s="108"/>
      <c r="BJ783" s="248"/>
      <c r="BK783" s="108"/>
      <c r="BL783" s="108"/>
      <c r="BM783" s="104"/>
    </row>
    <row r="784" spans="1:65" ht="15.75" customHeight="1">
      <c r="C784" s="69"/>
      <c r="D784" s="101"/>
      <c r="E784" s="101"/>
      <c r="F784" s="101"/>
      <c r="G784" s="101"/>
      <c r="H784" s="101"/>
      <c r="I784" s="101"/>
      <c r="J784" s="39"/>
      <c r="K784" s="104"/>
      <c r="L784" s="102"/>
      <c r="M784" s="124"/>
      <c r="N784" s="232"/>
      <c r="O784" s="104"/>
      <c r="P784" s="104"/>
      <c r="Q784" s="104"/>
      <c r="R784" s="108"/>
      <c r="S784" s="108"/>
      <c r="T784" s="108"/>
      <c r="U784" s="104"/>
      <c r="V784" s="108"/>
      <c r="W784" s="108"/>
      <c r="X784" s="108"/>
      <c r="Y784" s="109"/>
      <c r="Z784" s="99"/>
      <c r="AA784" s="108"/>
      <c r="AB784" s="108"/>
      <c r="AC784" s="108"/>
      <c r="AD784" s="99"/>
      <c r="AE784" s="108"/>
      <c r="AF784" s="108"/>
      <c r="AG784" s="104"/>
      <c r="AH784" s="99"/>
      <c r="AI784" s="108"/>
      <c r="AJ784" s="108"/>
      <c r="AK784" s="108"/>
      <c r="AL784" s="99"/>
      <c r="AM784" s="108"/>
      <c r="AN784" s="108"/>
      <c r="AP784" s="99"/>
      <c r="AQ784" s="108"/>
      <c r="AR784" s="108"/>
      <c r="AS784" s="104"/>
      <c r="AT784" s="99"/>
      <c r="AU784" s="108"/>
      <c r="AV784" s="108"/>
      <c r="AW784" s="104"/>
      <c r="AX784" s="99"/>
      <c r="AY784" s="108"/>
      <c r="AZ784" s="108"/>
      <c r="BA784" s="104"/>
      <c r="BB784" s="99"/>
      <c r="BC784" s="108"/>
      <c r="BD784" s="108"/>
      <c r="BE784" s="104"/>
      <c r="BF784" s="99"/>
      <c r="BG784" s="108"/>
      <c r="BH784" s="108"/>
      <c r="BJ784" s="99"/>
      <c r="BK784" s="108"/>
      <c r="BL784" s="108"/>
      <c r="BM784" s="104"/>
    </row>
    <row r="785" spans="1:70">
      <c r="N785" s="233"/>
      <c r="Z785" s="99"/>
      <c r="AB785" s="249"/>
      <c r="AC785" s="249"/>
      <c r="AD785" s="99"/>
      <c r="AF785" s="249"/>
      <c r="AH785" s="99"/>
      <c r="AJ785" s="249"/>
      <c r="AK785" s="249"/>
      <c r="AL785" s="99"/>
      <c r="AN785" s="249"/>
      <c r="AP785" s="99"/>
      <c r="AR785" s="249"/>
      <c r="AT785" s="99"/>
      <c r="AV785" s="249"/>
      <c r="AX785" s="99"/>
      <c r="AZ785" s="249"/>
      <c r="BB785" s="99"/>
      <c r="BD785" s="249"/>
      <c r="BF785" s="99"/>
      <c r="BH785" s="249"/>
      <c r="BJ785" s="99"/>
      <c r="BL785" s="249"/>
    </row>
    <row r="786" spans="1:70">
      <c r="N786" s="233"/>
    </row>
    <row r="787" spans="1:70">
      <c r="N787" s="233"/>
    </row>
    <row r="788" spans="1:70">
      <c r="N788" s="233"/>
    </row>
    <row r="789" spans="1:70">
      <c r="N789" s="233"/>
    </row>
    <row r="790" spans="1:70">
      <c r="N790" s="233"/>
    </row>
    <row r="791" spans="1:70">
      <c r="N791" s="233"/>
    </row>
    <row r="792" spans="1:70">
      <c r="N792" s="233"/>
    </row>
    <row r="793" spans="1:70" customFormat="1">
      <c r="A793" s="84"/>
      <c r="B793" s="363"/>
      <c r="C793" s="121"/>
      <c r="D793" s="121"/>
      <c r="E793" s="121"/>
      <c r="F793" s="121"/>
      <c r="G793" s="121"/>
      <c r="H793" s="121"/>
      <c r="I793" s="121"/>
      <c r="J793" s="121"/>
      <c r="K793" s="121"/>
      <c r="L793" s="10"/>
      <c r="M793" s="9"/>
      <c r="N793" s="233"/>
      <c r="R793" s="205"/>
      <c r="S793" s="205"/>
      <c r="T793" s="205"/>
      <c r="V793" s="205"/>
      <c r="W793" s="205"/>
      <c r="X793" s="205"/>
      <c r="Y793" s="394"/>
      <c r="Z793" s="98"/>
      <c r="AA793" s="205"/>
      <c r="AB793" s="98"/>
      <c r="AC793" s="98"/>
      <c r="AD793" s="98"/>
      <c r="AE793" s="205"/>
      <c r="AF793" s="98"/>
      <c r="AH793" s="98"/>
      <c r="AI793" s="205"/>
      <c r="AJ793" s="98"/>
      <c r="AK793" s="98"/>
      <c r="AL793" s="98"/>
      <c r="AM793" s="205"/>
      <c r="AN793" s="98"/>
      <c r="AO793" s="121"/>
      <c r="AP793" s="98"/>
      <c r="AQ793" s="205"/>
      <c r="AR793" s="98"/>
      <c r="AT793" s="98"/>
      <c r="AU793" s="205"/>
      <c r="AV793" s="98"/>
      <c r="AX793" s="98"/>
      <c r="AY793" s="205"/>
      <c r="AZ793" s="98"/>
      <c r="BB793" s="98"/>
      <c r="BC793" s="205"/>
      <c r="BD793" s="98"/>
      <c r="BF793" s="98"/>
      <c r="BG793" s="205"/>
      <c r="BH793" s="98"/>
      <c r="BI793" s="121"/>
      <c r="BJ793" s="98"/>
      <c r="BK793" s="205"/>
      <c r="BL793" s="98"/>
      <c r="BN793" s="121"/>
      <c r="BO793" s="121"/>
      <c r="BP793" s="121"/>
      <c r="BQ793" s="121"/>
      <c r="BR793" s="121"/>
    </row>
    <row r="794" spans="1:70" customFormat="1">
      <c r="A794" s="84"/>
      <c r="B794" s="363"/>
      <c r="C794" s="121"/>
      <c r="D794" s="121"/>
      <c r="E794" s="121"/>
      <c r="F794" s="121"/>
      <c r="G794" s="121"/>
      <c r="H794" s="121"/>
      <c r="I794" s="121"/>
      <c r="J794" s="121"/>
      <c r="K794" s="121"/>
      <c r="L794" s="10"/>
      <c r="M794" s="9"/>
      <c r="N794" s="233"/>
      <c r="R794" s="205"/>
      <c r="S794" s="205"/>
      <c r="T794" s="205"/>
      <c r="V794" s="205"/>
      <c r="W794" s="205"/>
      <c r="X794" s="205"/>
      <c r="Y794" s="394"/>
      <c r="Z794" s="98"/>
      <c r="AA794" s="205"/>
      <c r="AB794" s="98"/>
      <c r="AC794" s="98"/>
      <c r="AD794" s="98"/>
      <c r="AE794" s="205"/>
      <c r="AF794" s="98"/>
      <c r="AH794" s="98"/>
      <c r="AI794" s="205"/>
      <c r="AJ794" s="98"/>
      <c r="AK794" s="98"/>
      <c r="AL794" s="98"/>
      <c r="AM794" s="205"/>
      <c r="AN794" s="98"/>
      <c r="AO794" s="121"/>
      <c r="AP794" s="98"/>
      <c r="AQ794" s="205"/>
      <c r="AR794" s="98"/>
      <c r="AT794" s="98"/>
      <c r="AU794" s="205"/>
      <c r="AV794" s="98"/>
      <c r="AX794" s="98"/>
      <c r="AY794" s="205"/>
      <c r="AZ794" s="98"/>
      <c r="BB794" s="98"/>
      <c r="BC794" s="205"/>
      <c r="BD794" s="98"/>
      <c r="BF794" s="98"/>
      <c r="BG794" s="205"/>
      <c r="BH794" s="98"/>
      <c r="BI794" s="121"/>
      <c r="BJ794" s="98"/>
      <c r="BK794" s="205"/>
      <c r="BL794" s="98"/>
      <c r="BN794" s="121"/>
      <c r="BO794" s="121"/>
      <c r="BP794" s="121"/>
      <c r="BQ794" s="121"/>
      <c r="BR794" s="121"/>
    </row>
    <row r="795" spans="1:70" customFormat="1">
      <c r="A795" s="84"/>
      <c r="B795" s="363"/>
      <c r="C795" s="121"/>
      <c r="D795" s="121"/>
      <c r="E795" s="121"/>
      <c r="F795" s="121"/>
      <c r="G795" s="121"/>
      <c r="H795" s="121"/>
      <c r="I795" s="121"/>
      <c r="J795" s="121"/>
      <c r="K795" s="121"/>
      <c r="L795" s="10"/>
      <c r="M795" s="9"/>
      <c r="N795" s="233"/>
      <c r="R795" s="205"/>
      <c r="S795" s="205"/>
      <c r="T795" s="205"/>
      <c r="V795" s="205"/>
      <c r="W795" s="205"/>
      <c r="X795" s="205"/>
      <c r="Y795" s="394"/>
      <c r="Z795" s="98"/>
      <c r="AA795" s="205"/>
      <c r="AB795" s="98"/>
      <c r="AC795" s="98"/>
      <c r="AD795" s="98"/>
      <c r="AE795" s="205"/>
      <c r="AF795" s="98"/>
      <c r="AH795" s="98"/>
      <c r="AI795" s="205"/>
      <c r="AJ795" s="98"/>
      <c r="AK795" s="98"/>
      <c r="AL795" s="98"/>
      <c r="AM795" s="205"/>
      <c r="AN795" s="98"/>
      <c r="AO795" s="121"/>
      <c r="AP795" s="98"/>
      <c r="AQ795" s="205"/>
      <c r="AR795" s="98"/>
      <c r="AT795" s="98"/>
      <c r="AU795" s="205"/>
      <c r="AV795" s="98"/>
      <c r="AX795" s="98"/>
      <c r="AY795" s="205"/>
      <c r="AZ795" s="98"/>
      <c r="BB795" s="98"/>
      <c r="BC795" s="205"/>
      <c r="BD795" s="98"/>
      <c r="BF795" s="98"/>
      <c r="BG795" s="205"/>
      <c r="BH795" s="98"/>
      <c r="BI795" s="121"/>
      <c r="BJ795" s="98"/>
      <c r="BK795" s="205"/>
      <c r="BL795" s="98"/>
      <c r="BN795" s="121"/>
      <c r="BO795" s="121"/>
      <c r="BP795" s="121"/>
      <c r="BQ795" s="121"/>
      <c r="BR795" s="121"/>
    </row>
    <row r="796" spans="1:70" customFormat="1">
      <c r="A796" s="84"/>
      <c r="B796" s="363"/>
      <c r="C796" s="121"/>
      <c r="D796" s="121"/>
      <c r="E796" s="121"/>
      <c r="F796" s="121"/>
      <c r="G796" s="121"/>
      <c r="H796" s="121"/>
      <c r="I796" s="121"/>
      <c r="J796" s="121"/>
      <c r="K796" s="121"/>
      <c r="L796" s="10"/>
      <c r="M796" s="9"/>
      <c r="N796" s="233"/>
      <c r="R796" s="205"/>
      <c r="S796" s="205"/>
      <c r="T796" s="205"/>
      <c r="V796" s="205"/>
      <c r="W796" s="205"/>
      <c r="X796" s="205"/>
      <c r="Y796" s="394"/>
      <c r="Z796" s="98"/>
      <c r="AA796" s="205"/>
      <c r="AB796" s="98"/>
      <c r="AC796" s="98"/>
      <c r="AD796" s="98"/>
      <c r="AE796" s="205"/>
      <c r="AF796" s="98"/>
      <c r="AH796" s="98"/>
      <c r="AI796" s="205"/>
      <c r="AJ796" s="98"/>
      <c r="AK796" s="98"/>
      <c r="AL796" s="98"/>
      <c r="AM796" s="205"/>
      <c r="AN796" s="98"/>
      <c r="AO796" s="121"/>
      <c r="AP796" s="98"/>
      <c r="AQ796" s="205"/>
      <c r="AR796" s="98"/>
      <c r="AT796" s="98"/>
      <c r="AU796" s="205"/>
      <c r="AV796" s="98"/>
      <c r="AX796" s="98"/>
      <c r="AY796" s="205"/>
      <c r="AZ796" s="98"/>
      <c r="BB796" s="98"/>
      <c r="BC796" s="205"/>
      <c r="BD796" s="98"/>
      <c r="BF796" s="98"/>
      <c r="BG796" s="205"/>
      <c r="BH796" s="98"/>
      <c r="BI796" s="121"/>
      <c r="BJ796" s="98"/>
      <c r="BK796" s="205"/>
      <c r="BL796" s="98"/>
      <c r="BN796" s="121"/>
      <c r="BO796" s="121"/>
      <c r="BP796" s="121"/>
      <c r="BQ796" s="121"/>
      <c r="BR796" s="121"/>
    </row>
    <row r="797" spans="1:70" customFormat="1">
      <c r="A797" s="84"/>
      <c r="B797" s="363"/>
      <c r="C797" s="121"/>
      <c r="D797" s="121"/>
      <c r="E797" s="121"/>
      <c r="F797" s="121"/>
      <c r="G797" s="121"/>
      <c r="H797" s="121"/>
      <c r="I797" s="121"/>
      <c r="J797" s="121"/>
      <c r="K797" s="121"/>
      <c r="L797" s="10"/>
      <c r="M797" s="9"/>
      <c r="N797" s="233"/>
      <c r="R797" s="205"/>
      <c r="S797" s="205"/>
      <c r="T797" s="205"/>
      <c r="V797" s="205"/>
      <c r="W797" s="205"/>
      <c r="X797" s="205"/>
      <c r="Y797" s="394"/>
      <c r="Z797" s="98"/>
      <c r="AA797" s="205"/>
      <c r="AB797" s="98"/>
      <c r="AC797" s="98"/>
      <c r="AD797" s="98"/>
      <c r="AE797" s="205"/>
      <c r="AF797" s="98"/>
      <c r="AH797" s="98"/>
      <c r="AI797" s="205"/>
      <c r="AJ797" s="98"/>
      <c r="AK797" s="98"/>
      <c r="AL797" s="98"/>
      <c r="AM797" s="205"/>
      <c r="AN797" s="98"/>
      <c r="AO797" s="121"/>
      <c r="AP797" s="98"/>
      <c r="AQ797" s="205"/>
      <c r="AR797" s="98"/>
      <c r="AT797" s="98"/>
      <c r="AU797" s="205"/>
      <c r="AV797" s="98"/>
      <c r="AX797" s="98"/>
      <c r="AY797" s="205"/>
      <c r="AZ797" s="98"/>
      <c r="BB797" s="98"/>
      <c r="BC797" s="205"/>
      <c r="BD797" s="98"/>
      <c r="BF797" s="98"/>
      <c r="BG797" s="205"/>
      <c r="BH797" s="98"/>
      <c r="BI797" s="121"/>
      <c r="BJ797" s="98"/>
      <c r="BK797" s="205"/>
      <c r="BL797" s="98"/>
      <c r="BN797" s="121"/>
      <c r="BO797" s="121"/>
      <c r="BP797" s="121"/>
      <c r="BQ797" s="121"/>
      <c r="BR797" s="121"/>
    </row>
    <row r="798" spans="1:70" customFormat="1">
      <c r="A798" s="84"/>
      <c r="B798" s="363"/>
      <c r="C798" s="121"/>
      <c r="D798" s="121"/>
      <c r="E798" s="121"/>
      <c r="F798" s="121"/>
      <c r="G798" s="121"/>
      <c r="H798" s="121"/>
      <c r="I798" s="121"/>
      <c r="J798" s="121"/>
      <c r="K798" s="121"/>
      <c r="L798" s="10"/>
      <c r="M798" s="9"/>
      <c r="N798" s="233"/>
      <c r="R798" s="205"/>
      <c r="S798" s="205"/>
      <c r="T798" s="205"/>
      <c r="V798" s="205"/>
      <c r="W798" s="205"/>
      <c r="X798" s="205"/>
      <c r="Y798" s="394"/>
      <c r="Z798" s="98"/>
      <c r="AA798" s="205"/>
      <c r="AB798" s="98"/>
      <c r="AC798" s="98"/>
      <c r="AD798" s="98"/>
      <c r="AE798" s="205"/>
      <c r="AF798" s="98"/>
      <c r="AH798" s="98"/>
      <c r="AI798" s="205"/>
      <c r="AJ798" s="98"/>
      <c r="AK798" s="98"/>
      <c r="AL798" s="98"/>
      <c r="AM798" s="205"/>
      <c r="AN798" s="98"/>
      <c r="AO798" s="121"/>
      <c r="AP798" s="98"/>
      <c r="AQ798" s="205"/>
      <c r="AR798" s="98"/>
      <c r="AT798" s="98"/>
      <c r="AU798" s="205"/>
      <c r="AV798" s="98"/>
      <c r="AX798" s="98"/>
      <c r="AY798" s="205"/>
      <c r="AZ798" s="98"/>
      <c r="BB798" s="98"/>
      <c r="BC798" s="205"/>
      <c r="BD798" s="98"/>
      <c r="BF798" s="98"/>
      <c r="BG798" s="205"/>
      <c r="BH798" s="98"/>
      <c r="BI798" s="121"/>
      <c r="BJ798" s="98"/>
      <c r="BK798" s="205"/>
      <c r="BL798" s="98"/>
      <c r="BN798" s="121"/>
      <c r="BO798" s="121"/>
      <c r="BP798" s="121"/>
      <c r="BQ798" s="121"/>
      <c r="BR798" s="121"/>
    </row>
    <row r="799" spans="1:70" customFormat="1">
      <c r="A799" s="84"/>
      <c r="B799" s="363"/>
      <c r="C799" s="121"/>
      <c r="D799" s="121"/>
      <c r="E799" s="121"/>
      <c r="F799" s="121"/>
      <c r="G799" s="121"/>
      <c r="H799" s="121"/>
      <c r="I799" s="121"/>
      <c r="J799" s="121"/>
      <c r="K799" s="121"/>
      <c r="L799" s="10"/>
      <c r="M799" s="9"/>
      <c r="N799" s="233"/>
      <c r="R799" s="205"/>
      <c r="S799" s="205"/>
      <c r="T799" s="205"/>
      <c r="V799" s="205"/>
      <c r="W799" s="205"/>
      <c r="X799" s="205"/>
      <c r="Y799" s="394"/>
      <c r="Z799" s="98"/>
      <c r="AA799" s="205"/>
      <c r="AB799" s="98"/>
      <c r="AC799" s="98"/>
      <c r="AD799" s="98"/>
      <c r="AE799" s="205"/>
      <c r="AF799" s="98"/>
      <c r="AH799" s="98"/>
      <c r="AI799" s="205"/>
      <c r="AJ799" s="98"/>
      <c r="AK799" s="98"/>
      <c r="AL799" s="98"/>
      <c r="AM799" s="205"/>
      <c r="AN799" s="98"/>
      <c r="AO799" s="121"/>
      <c r="AP799" s="98"/>
      <c r="AQ799" s="205"/>
      <c r="AR799" s="98"/>
      <c r="AT799" s="98"/>
      <c r="AU799" s="205"/>
      <c r="AV799" s="98"/>
      <c r="AX799" s="98"/>
      <c r="AY799" s="205"/>
      <c r="AZ799" s="98"/>
      <c r="BB799" s="98"/>
      <c r="BC799" s="205"/>
      <c r="BD799" s="98"/>
      <c r="BF799" s="98"/>
      <c r="BG799" s="205"/>
      <c r="BH799" s="98"/>
      <c r="BI799" s="121"/>
      <c r="BJ799" s="98"/>
      <c r="BK799" s="205"/>
      <c r="BL799" s="98"/>
      <c r="BN799" s="121"/>
      <c r="BO799" s="121"/>
      <c r="BP799" s="121"/>
      <c r="BQ799" s="121"/>
      <c r="BR799" s="121"/>
    </row>
    <row r="800" spans="1:70" customFormat="1">
      <c r="A800" s="84"/>
      <c r="B800" s="363"/>
      <c r="C800" s="121"/>
      <c r="D800" s="121"/>
      <c r="E800" s="121"/>
      <c r="F800" s="121"/>
      <c r="G800" s="121"/>
      <c r="H800" s="121"/>
      <c r="I800" s="121"/>
      <c r="J800" s="121"/>
      <c r="K800" s="121"/>
      <c r="L800" s="10"/>
      <c r="M800" s="9"/>
      <c r="N800" s="233"/>
      <c r="R800" s="205"/>
      <c r="S800" s="205"/>
      <c r="T800" s="205"/>
      <c r="V800" s="205"/>
      <c r="W800" s="205"/>
      <c r="X800" s="205"/>
      <c r="Y800" s="394"/>
      <c r="Z800" s="98"/>
      <c r="AA800" s="205"/>
      <c r="AB800" s="98"/>
      <c r="AC800" s="98"/>
      <c r="AD800" s="98"/>
      <c r="AE800" s="205"/>
      <c r="AF800" s="98"/>
      <c r="AH800" s="98"/>
      <c r="AI800" s="205"/>
      <c r="AJ800" s="98"/>
      <c r="AK800" s="98"/>
      <c r="AL800" s="98"/>
      <c r="AM800" s="205"/>
      <c r="AN800" s="98"/>
      <c r="AO800" s="121"/>
      <c r="AP800" s="98"/>
      <c r="AQ800" s="205"/>
      <c r="AR800" s="98"/>
      <c r="AT800" s="98"/>
      <c r="AU800" s="205"/>
      <c r="AV800" s="98"/>
      <c r="AX800" s="98"/>
      <c r="AY800" s="205"/>
      <c r="AZ800" s="98"/>
      <c r="BB800" s="98"/>
      <c r="BC800" s="205"/>
      <c r="BD800" s="98"/>
      <c r="BF800" s="98"/>
      <c r="BG800" s="205"/>
      <c r="BH800" s="98"/>
      <c r="BI800" s="121"/>
      <c r="BJ800" s="98"/>
      <c r="BK800" s="205"/>
      <c r="BL800" s="98"/>
      <c r="BN800" s="121"/>
      <c r="BO800" s="121"/>
      <c r="BP800" s="121"/>
      <c r="BQ800" s="121"/>
      <c r="BR800" s="121"/>
    </row>
    <row r="801" spans="1:70" customFormat="1">
      <c r="A801" s="84"/>
      <c r="B801" s="363"/>
      <c r="C801" s="121"/>
      <c r="D801" s="121"/>
      <c r="E801" s="121"/>
      <c r="F801" s="121"/>
      <c r="G801" s="121"/>
      <c r="H801" s="121"/>
      <c r="I801" s="121"/>
      <c r="J801" s="121"/>
      <c r="K801" s="121"/>
      <c r="L801" s="10"/>
      <c r="M801" s="9"/>
      <c r="N801" s="233"/>
      <c r="R801" s="205"/>
      <c r="S801" s="205"/>
      <c r="T801" s="205"/>
      <c r="V801" s="205"/>
      <c r="W801" s="205"/>
      <c r="X801" s="205"/>
      <c r="Y801" s="394"/>
      <c r="Z801" s="98"/>
      <c r="AA801" s="205"/>
      <c r="AB801" s="98"/>
      <c r="AC801" s="98"/>
      <c r="AD801" s="98"/>
      <c r="AE801" s="205"/>
      <c r="AF801" s="98"/>
      <c r="AH801" s="98"/>
      <c r="AI801" s="205"/>
      <c r="AJ801" s="98"/>
      <c r="AK801" s="98"/>
      <c r="AL801" s="98"/>
      <c r="AM801" s="205"/>
      <c r="AN801" s="98"/>
      <c r="AO801" s="121"/>
      <c r="AP801" s="98"/>
      <c r="AQ801" s="205"/>
      <c r="AR801" s="98"/>
      <c r="AT801" s="98"/>
      <c r="AU801" s="205"/>
      <c r="AV801" s="98"/>
      <c r="AX801" s="98"/>
      <c r="AY801" s="205"/>
      <c r="AZ801" s="98"/>
      <c r="BB801" s="98"/>
      <c r="BC801" s="205"/>
      <c r="BD801" s="98"/>
      <c r="BF801" s="98"/>
      <c r="BG801" s="205"/>
      <c r="BH801" s="98"/>
      <c r="BI801" s="121"/>
      <c r="BJ801" s="98"/>
      <c r="BK801" s="205"/>
      <c r="BL801" s="98"/>
      <c r="BN801" s="121"/>
      <c r="BO801" s="121"/>
      <c r="BP801" s="121"/>
      <c r="BQ801" s="121"/>
      <c r="BR801" s="121"/>
    </row>
    <row r="802" spans="1:70" customFormat="1">
      <c r="A802" s="84"/>
      <c r="B802" s="363"/>
      <c r="C802" s="121"/>
      <c r="D802" s="121"/>
      <c r="E802" s="121"/>
      <c r="F802" s="121"/>
      <c r="G802" s="121"/>
      <c r="H802" s="121"/>
      <c r="I802" s="121"/>
      <c r="J802" s="121"/>
      <c r="K802" s="121"/>
      <c r="L802" s="10"/>
      <c r="M802" s="9"/>
      <c r="N802" s="233"/>
      <c r="R802" s="205"/>
      <c r="S802" s="205"/>
      <c r="T802" s="205"/>
      <c r="V802" s="205"/>
      <c r="W802" s="205"/>
      <c r="X802" s="205"/>
      <c r="Y802" s="394"/>
      <c r="Z802" s="98"/>
      <c r="AA802" s="205"/>
      <c r="AB802" s="98"/>
      <c r="AC802" s="98"/>
      <c r="AD802" s="98"/>
      <c r="AE802" s="205"/>
      <c r="AF802" s="98"/>
      <c r="AH802" s="98"/>
      <c r="AI802" s="205"/>
      <c r="AJ802" s="98"/>
      <c r="AK802" s="98"/>
      <c r="AL802" s="98"/>
      <c r="AM802" s="205"/>
      <c r="AN802" s="98"/>
      <c r="AO802" s="121"/>
      <c r="AP802" s="98"/>
      <c r="AQ802" s="205"/>
      <c r="AR802" s="98"/>
      <c r="AT802" s="98"/>
      <c r="AU802" s="205"/>
      <c r="AV802" s="98"/>
      <c r="AX802" s="98"/>
      <c r="AY802" s="205"/>
      <c r="AZ802" s="98"/>
      <c r="BB802" s="98"/>
      <c r="BC802" s="205"/>
      <c r="BD802" s="98"/>
      <c r="BF802" s="98"/>
      <c r="BG802" s="205"/>
      <c r="BH802" s="98"/>
      <c r="BI802" s="121"/>
      <c r="BJ802" s="98"/>
      <c r="BK802" s="205"/>
      <c r="BL802" s="98"/>
      <c r="BN802" s="121"/>
      <c r="BO802" s="121"/>
      <c r="BP802" s="121"/>
      <c r="BQ802" s="121"/>
      <c r="BR802" s="121"/>
    </row>
    <row r="803" spans="1:70" customFormat="1">
      <c r="A803" s="84"/>
      <c r="B803" s="363"/>
      <c r="C803" s="121"/>
      <c r="D803" s="121"/>
      <c r="E803" s="121"/>
      <c r="F803" s="121"/>
      <c r="G803" s="121"/>
      <c r="H803" s="121"/>
      <c r="I803" s="121"/>
      <c r="J803" s="121"/>
      <c r="K803" s="121"/>
      <c r="L803" s="10"/>
      <c r="M803" s="9"/>
      <c r="N803" s="233"/>
      <c r="R803" s="205"/>
      <c r="S803" s="205"/>
      <c r="T803" s="205"/>
      <c r="V803" s="205"/>
      <c r="W803" s="205"/>
      <c r="X803" s="205"/>
      <c r="Y803" s="394"/>
      <c r="Z803" s="98"/>
      <c r="AA803" s="205"/>
      <c r="AB803" s="98"/>
      <c r="AC803" s="98"/>
      <c r="AD803" s="98"/>
      <c r="AE803" s="205"/>
      <c r="AF803" s="98"/>
      <c r="AH803" s="98"/>
      <c r="AI803" s="205"/>
      <c r="AJ803" s="98"/>
      <c r="AK803" s="98"/>
      <c r="AL803" s="98"/>
      <c r="AM803" s="205"/>
      <c r="AN803" s="98"/>
      <c r="AO803" s="121"/>
      <c r="AP803" s="98"/>
      <c r="AQ803" s="205"/>
      <c r="AR803" s="98"/>
      <c r="AT803" s="98"/>
      <c r="AU803" s="205"/>
      <c r="AV803" s="98"/>
      <c r="AX803" s="98"/>
      <c r="AY803" s="205"/>
      <c r="AZ803" s="98"/>
      <c r="BB803" s="98"/>
      <c r="BC803" s="205"/>
      <c r="BD803" s="98"/>
      <c r="BF803" s="98"/>
      <c r="BG803" s="205"/>
      <c r="BH803" s="98"/>
      <c r="BI803" s="121"/>
      <c r="BJ803" s="98"/>
      <c r="BK803" s="205"/>
      <c r="BL803" s="98"/>
      <c r="BN803" s="121"/>
      <c r="BO803" s="121"/>
      <c r="BP803" s="121"/>
      <c r="BQ803" s="121"/>
      <c r="BR803" s="121"/>
    </row>
    <row r="804" spans="1:70" customFormat="1">
      <c r="A804" s="84"/>
      <c r="B804" s="363"/>
      <c r="C804" s="121"/>
      <c r="D804" s="121"/>
      <c r="E804" s="121"/>
      <c r="F804" s="121"/>
      <c r="G804" s="121"/>
      <c r="H804" s="121"/>
      <c r="I804" s="121"/>
      <c r="J804" s="121"/>
      <c r="K804" s="121"/>
      <c r="L804" s="10"/>
      <c r="M804" s="9"/>
      <c r="N804" s="233"/>
      <c r="R804" s="205"/>
      <c r="S804" s="205"/>
      <c r="T804" s="205"/>
      <c r="V804" s="205"/>
      <c r="W804" s="205"/>
      <c r="X804" s="205"/>
      <c r="Y804" s="394"/>
      <c r="Z804" s="98"/>
      <c r="AA804" s="205"/>
      <c r="AB804" s="98"/>
      <c r="AC804" s="98"/>
      <c r="AD804" s="98"/>
      <c r="AE804" s="205"/>
      <c r="AF804" s="98"/>
      <c r="AH804" s="98"/>
      <c r="AI804" s="205"/>
      <c r="AJ804" s="98"/>
      <c r="AK804" s="98"/>
      <c r="AL804" s="98"/>
      <c r="AM804" s="205"/>
      <c r="AN804" s="98"/>
      <c r="AO804" s="121"/>
      <c r="AP804" s="98"/>
      <c r="AQ804" s="205"/>
      <c r="AR804" s="98"/>
      <c r="AT804" s="98"/>
      <c r="AU804" s="205"/>
      <c r="AV804" s="98"/>
      <c r="AX804" s="98"/>
      <c r="AY804" s="205"/>
      <c r="AZ804" s="98"/>
      <c r="BB804" s="98"/>
      <c r="BC804" s="205"/>
      <c r="BD804" s="98"/>
      <c r="BF804" s="98"/>
      <c r="BG804" s="205"/>
      <c r="BH804" s="98"/>
      <c r="BI804" s="121"/>
      <c r="BJ804" s="98"/>
      <c r="BK804" s="205"/>
      <c r="BL804" s="98"/>
      <c r="BN804" s="121"/>
      <c r="BO804" s="121"/>
      <c r="BP804" s="121"/>
      <c r="BQ804" s="121"/>
      <c r="BR804" s="121"/>
    </row>
    <row r="805" spans="1:70" customFormat="1">
      <c r="A805" s="84"/>
      <c r="B805" s="363"/>
      <c r="C805" s="121"/>
      <c r="D805" s="121"/>
      <c r="E805" s="121"/>
      <c r="F805" s="121"/>
      <c r="G805" s="121"/>
      <c r="H805" s="121"/>
      <c r="I805" s="121"/>
      <c r="J805" s="121"/>
      <c r="K805" s="121"/>
      <c r="L805" s="10"/>
      <c r="M805" s="9"/>
      <c r="N805" s="233"/>
      <c r="R805" s="205"/>
      <c r="S805" s="205"/>
      <c r="T805" s="205"/>
      <c r="V805" s="205"/>
      <c r="W805" s="205"/>
      <c r="X805" s="205"/>
      <c r="Y805" s="394"/>
      <c r="Z805" s="98"/>
      <c r="AA805" s="205"/>
      <c r="AB805" s="98"/>
      <c r="AC805" s="98"/>
      <c r="AD805" s="98"/>
      <c r="AE805" s="205"/>
      <c r="AF805" s="98"/>
      <c r="AH805" s="98"/>
      <c r="AI805" s="205"/>
      <c r="AJ805" s="98"/>
      <c r="AK805" s="98"/>
      <c r="AL805" s="98"/>
      <c r="AM805" s="205"/>
      <c r="AN805" s="98"/>
      <c r="AO805" s="121"/>
      <c r="AP805" s="98"/>
      <c r="AQ805" s="205"/>
      <c r="AR805" s="98"/>
      <c r="AT805" s="98"/>
      <c r="AU805" s="205"/>
      <c r="AV805" s="98"/>
      <c r="AX805" s="98"/>
      <c r="AY805" s="205"/>
      <c r="AZ805" s="98"/>
      <c r="BB805" s="98"/>
      <c r="BC805" s="205"/>
      <c r="BD805" s="98"/>
      <c r="BF805" s="98"/>
      <c r="BG805" s="205"/>
      <c r="BH805" s="98"/>
      <c r="BI805" s="121"/>
      <c r="BJ805" s="98"/>
      <c r="BK805" s="205"/>
      <c r="BL805" s="98"/>
      <c r="BN805" s="121"/>
      <c r="BO805" s="121"/>
      <c r="BP805" s="121"/>
      <c r="BQ805" s="121"/>
      <c r="BR805" s="121"/>
    </row>
    <row r="806" spans="1:70" customFormat="1">
      <c r="A806" s="84"/>
      <c r="B806" s="363"/>
      <c r="C806" s="121"/>
      <c r="D806" s="121"/>
      <c r="E806" s="121"/>
      <c r="F806" s="121"/>
      <c r="G806" s="121"/>
      <c r="H806" s="121"/>
      <c r="I806" s="121"/>
      <c r="J806" s="121"/>
      <c r="K806" s="121"/>
      <c r="L806" s="10"/>
      <c r="M806" s="9"/>
      <c r="N806" s="233"/>
      <c r="R806" s="205"/>
      <c r="S806" s="205"/>
      <c r="T806" s="205"/>
      <c r="V806" s="205"/>
      <c r="W806" s="205"/>
      <c r="X806" s="205"/>
      <c r="Y806" s="394"/>
      <c r="Z806" s="98"/>
      <c r="AA806" s="205"/>
      <c r="AB806" s="98"/>
      <c r="AC806" s="98"/>
      <c r="AD806" s="98"/>
      <c r="AE806" s="205"/>
      <c r="AF806" s="98"/>
      <c r="AH806" s="98"/>
      <c r="AI806" s="205"/>
      <c r="AJ806" s="98"/>
      <c r="AK806" s="98"/>
      <c r="AL806" s="98"/>
      <c r="AM806" s="205"/>
      <c r="AN806" s="98"/>
      <c r="AO806" s="121"/>
      <c r="AP806" s="98"/>
      <c r="AQ806" s="205"/>
      <c r="AR806" s="98"/>
      <c r="AT806" s="98"/>
      <c r="AU806" s="205"/>
      <c r="AV806" s="98"/>
      <c r="AX806" s="98"/>
      <c r="AY806" s="205"/>
      <c r="AZ806" s="98"/>
      <c r="BB806" s="98"/>
      <c r="BC806" s="205"/>
      <c r="BD806" s="98"/>
      <c r="BF806" s="98"/>
      <c r="BG806" s="205"/>
      <c r="BH806" s="98"/>
      <c r="BI806" s="121"/>
      <c r="BJ806" s="98"/>
      <c r="BK806" s="205"/>
      <c r="BL806" s="98"/>
      <c r="BN806" s="121"/>
      <c r="BO806" s="121"/>
      <c r="BP806" s="121"/>
      <c r="BQ806" s="121"/>
      <c r="BR806" s="121"/>
    </row>
    <row r="807" spans="1:70" customFormat="1">
      <c r="A807" s="84"/>
      <c r="B807" s="363"/>
      <c r="C807" s="121"/>
      <c r="D807" s="121"/>
      <c r="E807" s="121"/>
      <c r="F807" s="121"/>
      <c r="G807" s="121"/>
      <c r="H807" s="121"/>
      <c r="I807" s="121"/>
      <c r="J807" s="121"/>
      <c r="K807" s="121"/>
      <c r="L807" s="10"/>
      <c r="M807" s="9"/>
      <c r="N807" s="233"/>
      <c r="R807" s="205"/>
      <c r="S807" s="205"/>
      <c r="T807" s="205"/>
      <c r="V807" s="205"/>
      <c r="W807" s="205"/>
      <c r="X807" s="205"/>
      <c r="Y807" s="394"/>
      <c r="Z807" s="98"/>
      <c r="AA807" s="205"/>
      <c r="AB807" s="98"/>
      <c r="AC807" s="98"/>
      <c r="AD807" s="98"/>
      <c r="AE807" s="205"/>
      <c r="AF807" s="98"/>
      <c r="AH807" s="98"/>
      <c r="AI807" s="205"/>
      <c r="AJ807" s="98"/>
      <c r="AK807" s="98"/>
      <c r="AL807" s="98"/>
      <c r="AM807" s="205"/>
      <c r="AN807" s="98"/>
      <c r="AO807" s="121"/>
      <c r="AP807" s="98"/>
      <c r="AQ807" s="205"/>
      <c r="AR807" s="98"/>
      <c r="AT807" s="98"/>
      <c r="AU807" s="205"/>
      <c r="AV807" s="98"/>
      <c r="AX807" s="98"/>
      <c r="AY807" s="205"/>
      <c r="AZ807" s="98"/>
      <c r="BB807" s="98"/>
      <c r="BC807" s="205"/>
      <c r="BD807" s="98"/>
      <c r="BF807" s="98"/>
      <c r="BG807" s="205"/>
      <c r="BH807" s="98"/>
      <c r="BI807" s="121"/>
      <c r="BJ807" s="98"/>
      <c r="BK807" s="205"/>
      <c r="BL807" s="98"/>
      <c r="BN807" s="121"/>
      <c r="BO807" s="121"/>
      <c r="BP807" s="121"/>
      <c r="BQ807" s="121"/>
      <c r="BR807" s="121"/>
    </row>
    <row r="808" spans="1:70" customFormat="1">
      <c r="A808" s="84"/>
      <c r="B808" s="363"/>
      <c r="C808" s="121"/>
      <c r="D808" s="121"/>
      <c r="E808" s="121"/>
      <c r="F808" s="121"/>
      <c r="G808" s="121"/>
      <c r="H808" s="121"/>
      <c r="I808" s="121"/>
      <c r="J808" s="121"/>
      <c r="K808" s="121"/>
      <c r="L808" s="10"/>
      <c r="M808" s="9"/>
      <c r="N808" s="233"/>
      <c r="R808" s="205"/>
      <c r="S808" s="205"/>
      <c r="T808" s="205"/>
      <c r="V808" s="205"/>
      <c r="W808" s="205"/>
      <c r="X808" s="205"/>
      <c r="Y808" s="394"/>
      <c r="Z808" s="98"/>
      <c r="AA808" s="205"/>
      <c r="AB808" s="98"/>
      <c r="AC808" s="98"/>
      <c r="AD808" s="98"/>
      <c r="AE808" s="205"/>
      <c r="AF808" s="98"/>
      <c r="AH808" s="98"/>
      <c r="AI808" s="205"/>
      <c r="AJ808" s="98"/>
      <c r="AK808" s="98"/>
      <c r="AL808" s="98"/>
      <c r="AM808" s="205"/>
      <c r="AN808" s="98"/>
      <c r="AO808" s="121"/>
      <c r="AP808" s="98"/>
      <c r="AQ808" s="205"/>
      <c r="AR808" s="98"/>
      <c r="AT808" s="98"/>
      <c r="AU808" s="205"/>
      <c r="AV808" s="98"/>
      <c r="AX808" s="98"/>
      <c r="AY808" s="205"/>
      <c r="AZ808" s="98"/>
      <c r="BB808" s="98"/>
      <c r="BC808" s="205"/>
      <c r="BD808" s="98"/>
      <c r="BF808" s="98"/>
      <c r="BG808" s="205"/>
      <c r="BH808" s="98"/>
      <c r="BI808" s="121"/>
      <c r="BJ808" s="98"/>
      <c r="BK808" s="205"/>
      <c r="BL808" s="98"/>
      <c r="BN808" s="121"/>
      <c r="BO808" s="121"/>
      <c r="BP808" s="121"/>
      <c r="BQ808" s="121"/>
      <c r="BR808" s="121"/>
    </row>
    <row r="809" spans="1:70" customFormat="1">
      <c r="A809" s="84"/>
      <c r="B809" s="363"/>
      <c r="C809" s="121"/>
      <c r="D809" s="121"/>
      <c r="E809" s="121"/>
      <c r="F809" s="121"/>
      <c r="G809" s="121"/>
      <c r="H809" s="121"/>
      <c r="I809" s="121"/>
      <c r="J809" s="121"/>
      <c r="K809" s="121"/>
      <c r="L809" s="10"/>
      <c r="M809" s="9"/>
      <c r="N809" s="233"/>
      <c r="R809" s="205"/>
      <c r="S809" s="205"/>
      <c r="T809" s="205"/>
      <c r="V809" s="205"/>
      <c r="W809" s="205"/>
      <c r="X809" s="205"/>
      <c r="Y809" s="394"/>
      <c r="Z809" s="98"/>
      <c r="AA809" s="205"/>
      <c r="AB809" s="98"/>
      <c r="AC809" s="98"/>
      <c r="AD809" s="98"/>
      <c r="AE809" s="205"/>
      <c r="AF809" s="98"/>
      <c r="AH809" s="98"/>
      <c r="AI809" s="205"/>
      <c r="AJ809" s="98"/>
      <c r="AK809" s="98"/>
      <c r="AL809" s="98"/>
      <c r="AM809" s="205"/>
      <c r="AN809" s="98"/>
      <c r="AO809" s="121"/>
      <c r="AP809" s="98"/>
      <c r="AQ809" s="205"/>
      <c r="AR809" s="98"/>
      <c r="AT809" s="98"/>
      <c r="AU809" s="205"/>
      <c r="AV809" s="98"/>
      <c r="AX809" s="98"/>
      <c r="AY809" s="205"/>
      <c r="AZ809" s="98"/>
      <c r="BB809" s="98"/>
      <c r="BC809" s="205"/>
      <c r="BD809" s="98"/>
      <c r="BF809" s="98"/>
      <c r="BG809" s="205"/>
      <c r="BH809" s="98"/>
      <c r="BI809" s="121"/>
      <c r="BJ809" s="98"/>
      <c r="BK809" s="205"/>
      <c r="BL809" s="98"/>
      <c r="BN809" s="121"/>
      <c r="BO809" s="121"/>
      <c r="BP809" s="121"/>
      <c r="BQ809" s="121"/>
      <c r="BR809" s="121"/>
    </row>
    <row r="810" spans="1:70" customFormat="1">
      <c r="A810" s="84"/>
      <c r="B810" s="363"/>
      <c r="C810" s="121"/>
      <c r="D810" s="121"/>
      <c r="E810" s="121"/>
      <c r="F810" s="121"/>
      <c r="G810" s="121"/>
      <c r="H810" s="121"/>
      <c r="I810" s="121"/>
      <c r="J810" s="121"/>
      <c r="K810" s="121"/>
      <c r="L810" s="10"/>
      <c r="M810" s="9"/>
      <c r="N810" s="233"/>
      <c r="R810" s="205"/>
      <c r="S810" s="205"/>
      <c r="T810" s="205"/>
      <c r="V810" s="205"/>
      <c r="W810" s="205"/>
      <c r="X810" s="205"/>
      <c r="Y810" s="394"/>
      <c r="Z810" s="98"/>
      <c r="AA810" s="205"/>
      <c r="AB810" s="98"/>
      <c r="AC810" s="98"/>
      <c r="AD810" s="98"/>
      <c r="AE810" s="205"/>
      <c r="AF810" s="98"/>
      <c r="AH810" s="98"/>
      <c r="AI810" s="205"/>
      <c r="AJ810" s="98"/>
      <c r="AK810" s="98"/>
      <c r="AL810" s="98"/>
      <c r="AM810" s="205"/>
      <c r="AN810" s="98"/>
      <c r="AO810" s="121"/>
      <c r="AP810" s="98"/>
      <c r="AQ810" s="205"/>
      <c r="AR810" s="98"/>
      <c r="AT810" s="98"/>
      <c r="AU810" s="205"/>
      <c r="AV810" s="98"/>
      <c r="AX810" s="98"/>
      <c r="AY810" s="205"/>
      <c r="AZ810" s="98"/>
      <c r="BB810" s="98"/>
      <c r="BC810" s="205"/>
      <c r="BD810" s="98"/>
      <c r="BF810" s="98"/>
      <c r="BG810" s="205"/>
      <c r="BH810" s="98"/>
      <c r="BI810" s="121"/>
      <c r="BJ810" s="98"/>
      <c r="BK810" s="205"/>
      <c r="BL810" s="98"/>
      <c r="BN810" s="121"/>
      <c r="BO810" s="121"/>
      <c r="BP810" s="121"/>
      <c r="BQ810" s="121"/>
      <c r="BR810" s="121"/>
    </row>
    <row r="811" spans="1:70" customFormat="1">
      <c r="A811" s="84"/>
      <c r="B811" s="363"/>
      <c r="C811" s="121"/>
      <c r="D811" s="121"/>
      <c r="E811" s="121"/>
      <c r="F811" s="121"/>
      <c r="G811" s="121"/>
      <c r="H811" s="121"/>
      <c r="I811" s="121"/>
      <c r="J811" s="121"/>
      <c r="K811" s="121"/>
      <c r="L811" s="10"/>
      <c r="M811" s="9"/>
      <c r="N811" s="233"/>
      <c r="R811" s="205"/>
      <c r="S811" s="205"/>
      <c r="T811" s="205"/>
      <c r="V811" s="205"/>
      <c r="W811" s="205"/>
      <c r="X811" s="205"/>
      <c r="Y811" s="394"/>
      <c r="Z811" s="98"/>
      <c r="AA811" s="205"/>
      <c r="AB811" s="98"/>
      <c r="AC811" s="98"/>
      <c r="AD811" s="98"/>
      <c r="AE811" s="205"/>
      <c r="AF811" s="98"/>
      <c r="AH811" s="98"/>
      <c r="AI811" s="205"/>
      <c r="AJ811" s="98"/>
      <c r="AK811" s="98"/>
      <c r="AL811" s="98"/>
      <c r="AM811" s="205"/>
      <c r="AN811" s="98"/>
      <c r="AO811" s="121"/>
      <c r="AP811" s="98"/>
      <c r="AQ811" s="205"/>
      <c r="AR811" s="98"/>
      <c r="AT811" s="98"/>
      <c r="AU811" s="205"/>
      <c r="AV811" s="98"/>
      <c r="AX811" s="98"/>
      <c r="AY811" s="205"/>
      <c r="AZ811" s="98"/>
      <c r="BB811" s="98"/>
      <c r="BC811" s="205"/>
      <c r="BD811" s="98"/>
      <c r="BF811" s="98"/>
      <c r="BG811" s="205"/>
      <c r="BH811" s="98"/>
      <c r="BI811" s="121"/>
      <c r="BJ811" s="98"/>
      <c r="BK811" s="205"/>
      <c r="BL811" s="98"/>
      <c r="BN811" s="121"/>
      <c r="BO811" s="121"/>
      <c r="BP811" s="121"/>
      <c r="BQ811" s="121"/>
      <c r="BR811" s="121"/>
    </row>
    <row r="812" spans="1:70" customFormat="1">
      <c r="A812" s="84"/>
      <c r="B812" s="363"/>
      <c r="C812" s="121"/>
      <c r="D812" s="121"/>
      <c r="E812" s="121"/>
      <c r="F812" s="121"/>
      <c r="G812" s="121"/>
      <c r="H812" s="121"/>
      <c r="I812" s="121"/>
      <c r="J812" s="121"/>
      <c r="K812" s="121"/>
      <c r="L812" s="10"/>
      <c r="M812" s="9"/>
      <c r="N812" s="233"/>
      <c r="R812" s="205"/>
      <c r="S812" s="205"/>
      <c r="T812" s="205"/>
      <c r="V812" s="205"/>
      <c r="W812" s="205"/>
      <c r="X812" s="205"/>
      <c r="Y812" s="394"/>
      <c r="Z812" s="98"/>
      <c r="AA812" s="205"/>
      <c r="AB812" s="98"/>
      <c r="AC812" s="98"/>
      <c r="AD812" s="98"/>
      <c r="AE812" s="205"/>
      <c r="AF812" s="98"/>
      <c r="AH812" s="98"/>
      <c r="AI812" s="205"/>
      <c r="AJ812" s="98"/>
      <c r="AK812" s="98"/>
      <c r="AL812" s="98"/>
      <c r="AM812" s="205"/>
      <c r="AN812" s="98"/>
      <c r="AO812" s="121"/>
      <c r="AP812" s="98"/>
      <c r="AQ812" s="205"/>
      <c r="AR812" s="98"/>
      <c r="AT812" s="98"/>
      <c r="AU812" s="205"/>
      <c r="AV812" s="98"/>
      <c r="AX812" s="98"/>
      <c r="AY812" s="205"/>
      <c r="AZ812" s="98"/>
      <c r="BB812" s="98"/>
      <c r="BC812" s="205"/>
      <c r="BD812" s="98"/>
      <c r="BF812" s="98"/>
      <c r="BG812" s="205"/>
      <c r="BH812" s="98"/>
      <c r="BI812" s="121"/>
      <c r="BJ812" s="98"/>
      <c r="BK812" s="205"/>
      <c r="BL812" s="98"/>
      <c r="BN812" s="121"/>
      <c r="BO812" s="121"/>
      <c r="BP812" s="121"/>
      <c r="BQ812" s="121"/>
      <c r="BR812" s="121"/>
    </row>
    <row r="813" spans="1:70" customFormat="1">
      <c r="A813" s="84"/>
      <c r="B813" s="363"/>
      <c r="C813" s="121"/>
      <c r="D813" s="121"/>
      <c r="E813" s="121"/>
      <c r="F813" s="121"/>
      <c r="G813" s="121"/>
      <c r="H813" s="121"/>
      <c r="I813" s="121"/>
      <c r="J813" s="121"/>
      <c r="K813" s="121"/>
      <c r="L813" s="10"/>
      <c r="M813" s="9"/>
      <c r="N813" s="233"/>
      <c r="R813" s="205"/>
      <c r="S813" s="205"/>
      <c r="T813" s="205"/>
      <c r="V813" s="205"/>
      <c r="W813" s="205"/>
      <c r="X813" s="205"/>
      <c r="Y813" s="394"/>
      <c r="Z813" s="98"/>
      <c r="AA813" s="205"/>
      <c r="AB813" s="98"/>
      <c r="AC813" s="98"/>
      <c r="AD813" s="98"/>
      <c r="AE813" s="205"/>
      <c r="AF813" s="98"/>
      <c r="AH813" s="98"/>
      <c r="AI813" s="205"/>
      <c r="AJ813" s="98"/>
      <c r="AK813" s="98"/>
      <c r="AL813" s="98"/>
      <c r="AM813" s="205"/>
      <c r="AN813" s="98"/>
      <c r="AO813" s="121"/>
      <c r="AP813" s="98"/>
      <c r="AQ813" s="205"/>
      <c r="AR813" s="98"/>
      <c r="AT813" s="98"/>
      <c r="AU813" s="205"/>
      <c r="AV813" s="98"/>
      <c r="AX813" s="98"/>
      <c r="AY813" s="205"/>
      <c r="AZ813" s="98"/>
      <c r="BB813" s="98"/>
      <c r="BC813" s="205"/>
      <c r="BD813" s="98"/>
      <c r="BF813" s="98"/>
      <c r="BG813" s="205"/>
      <c r="BH813" s="98"/>
      <c r="BI813" s="121"/>
      <c r="BJ813" s="98"/>
      <c r="BK813" s="205"/>
      <c r="BL813" s="98"/>
      <c r="BN813" s="121"/>
      <c r="BO813" s="121"/>
      <c r="BP813" s="121"/>
      <c r="BQ813" s="121"/>
      <c r="BR813" s="121"/>
    </row>
    <row r="814" spans="1:70" customFormat="1">
      <c r="A814" s="84"/>
      <c r="B814" s="363"/>
      <c r="C814" s="121"/>
      <c r="D814" s="121"/>
      <c r="E814" s="121"/>
      <c r="F814" s="121"/>
      <c r="G814" s="121"/>
      <c r="H814" s="121"/>
      <c r="I814" s="121"/>
      <c r="J814" s="121"/>
      <c r="K814" s="121"/>
      <c r="L814" s="10"/>
      <c r="M814" s="9"/>
      <c r="N814" s="233"/>
      <c r="R814" s="205"/>
      <c r="S814" s="205"/>
      <c r="T814" s="205"/>
      <c r="V814" s="205"/>
      <c r="W814" s="205"/>
      <c r="X814" s="205"/>
      <c r="Y814" s="394"/>
      <c r="Z814" s="98"/>
      <c r="AA814" s="205"/>
      <c r="AB814" s="98"/>
      <c r="AC814" s="98"/>
      <c r="AD814" s="98"/>
      <c r="AE814" s="205"/>
      <c r="AF814" s="98"/>
      <c r="AH814" s="98"/>
      <c r="AI814" s="205"/>
      <c r="AJ814" s="98"/>
      <c r="AK814" s="98"/>
      <c r="AL814" s="98"/>
      <c r="AM814" s="205"/>
      <c r="AN814" s="98"/>
      <c r="AO814" s="121"/>
      <c r="AP814" s="98"/>
      <c r="AQ814" s="205"/>
      <c r="AR814" s="98"/>
      <c r="AT814" s="98"/>
      <c r="AU814" s="205"/>
      <c r="AV814" s="98"/>
      <c r="AX814" s="98"/>
      <c r="AY814" s="205"/>
      <c r="AZ814" s="98"/>
      <c r="BB814" s="98"/>
      <c r="BC814" s="205"/>
      <c r="BD814" s="98"/>
      <c r="BF814" s="98"/>
      <c r="BG814" s="205"/>
      <c r="BH814" s="98"/>
      <c r="BI814" s="121"/>
      <c r="BJ814" s="98"/>
      <c r="BK814" s="205"/>
      <c r="BL814" s="98"/>
      <c r="BN814" s="121"/>
      <c r="BO814" s="121"/>
      <c r="BP814" s="121"/>
      <c r="BQ814" s="121"/>
      <c r="BR814" s="121"/>
    </row>
    <row r="815" spans="1:70" customFormat="1">
      <c r="A815" s="84"/>
      <c r="B815" s="363"/>
      <c r="C815" s="121"/>
      <c r="D815" s="121"/>
      <c r="E815" s="121"/>
      <c r="F815" s="121"/>
      <c r="G815" s="121"/>
      <c r="H815" s="121"/>
      <c r="I815" s="121"/>
      <c r="J815" s="121"/>
      <c r="K815" s="121"/>
      <c r="L815" s="10"/>
      <c r="M815" s="9"/>
      <c r="N815" s="233"/>
      <c r="R815" s="205"/>
      <c r="S815" s="205"/>
      <c r="T815" s="205"/>
      <c r="V815" s="205"/>
      <c r="W815" s="205"/>
      <c r="X815" s="205"/>
      <c r="Y815" s="394"/>
      <c r="Z815" s="98"/>
      <c r="AA815" s="205"/>
      <c r="AB815" s="98"/>
      <c r="AC815" s="98"/>
      <c r="AD815" s="98"/>
      <c r="AE815" s="205"/>
      <c r="AF815" s="98"/>
      <c r="AH815" s="98"/>
      <c r="AI815" s="205"/>
      <c r="AJ815" s="98"/>
      <c r="AK815" s="98"/>
      <c r="AL815" s="98"/>
      <c r="AM815" s="205"/>
      <c r="AN815" s="98"/>
      <c r="AO815" s="121"/>
      <c r="AP815" s="98"/>
      <c r="AQ815" s="205"/>
      <c r="AR815" s="98"/>
      <c r="AT815" s="98"/>
      <c r="AU815" s="205"/>
      <c r="AV815" s="98"/>
      <c r="AX815" s="98"/>
      <c r="AY815" s="205"/>
      <c r="AZ815" s="98"/>
      <c r="BB815" s="98"/>
      <c r="BC815" s="205"/>
      <c r="BD815" s="98"/>
      <c r="BF815" s="98"/>
      <c r="BG815" s="205"/>
      <c r="BH815" s="98"/>
      <c r="BI815" s="121"/>
      <c r="BJ815" s="98"/>
      <c r="BK815" s="205"/>
      <c r="BL815" s="98"/>
      <c r="BN815" s="121"/>
      <c r="BO815" s="121"/>
      <c r="BP815" s="121"/>
      <c r="BQ815" s="121"/>
      <c r="BR815" s="121"/>
    </row>
    <row r="816" spans="1:70" customFormat="1">
      <c r="A816" s="84"/>
      <c r="B816" s="363"/>
      <c r="C816" s="121"/>
      <c r="D816" s="121"/>
      <c r="E816" s="121"/>
      <c r="F816" s="121"/>
      <c r="G816" s="121"/>
      <c r="H816" s="121"/>
      <c r="I816" s="121"/>
      <c r="J816" s="121"/>
      <c r="K816" s="121"/>
      <c r="L816" s="10"/>
      <c r="M816" s="9"/>
      <c r="N816" s="233"/>
      <c r="R816" s="205"/>
      <c r="S816" s="205"/>
      <c r="T816" s="205"/>
      <c r="V816" s="205"/>
      <c r="W816" s="205"/>
      <c r="X816" s="205"/>
      <c r="Y816" s="394"/>
      <c r="Z816" s="98"/>
      <c r="AA816" s="205"/>
      <c r="AB816" s="98"/>
      <c r="AC816" s="98"/>
      <c r="AD816" s="98"/>
      <c r="AE816" s="205"/>
      <c r="AF816" s="98"/>
      <c r="AH816" s="98"/>
      <c r="AI816" s="205"/>
      <c r="AJ816" s="98"/>
      <c r="AK816" s="98"/>
      <c r="AL816" s="98"/>
      <c r="AM816" s="205"/>
      <c r="AN816" s="98"/>
      <c r="AO816" s="121"/>
      <c r="AP816" s="98"/>
      <c r="AQ816" s="205"/>
      <c r="AR816" s="98"/>
      <c r="AT816" s="98"/>
      <c r="AU816" s="205"/>
      <c r="AV816" s="98"/>
      <c r="AX816" s="98"/>
      <c r="AY816" s="205"/>
      <c r="AZ816" s="98"/>
      <c r="BB816" s="98"/>
      <c r="BC816" s="205"/>
      <c r="BD816" s="98"/>
      <c r="BF816" s="98"/>
      <c r="BG816" s="205"/>
      <c r="BH816" s="98"/>
      <c r="BI816" s="121"/>
      <c r="BJ816" s="98"/>
      <c r="BK816" s="205"/>
      <c r="BL816" s="98"/>
      <c r="BN816" s="121"/>
      <c r="BO816" s="121"/>
      <c r="BP816" s="121"/>
      <c r="BQ816" s="121"/>
      <c r="BR816" s="121"/>
    </row>
    <row r="817" spans="1:70" customFormat="1">
      <c r="A817" s="84"/>
      <c r="B817" s="363"/>
      <c r="C817" s="121"/>
      <c r="D817" s="121"/>
      <c r="E817" s="121"/>
      <c r="F817" s="121"/>
      <c r="G817" s="121"/>
      <c r="H817" s="121"/>
      <c r="I817" s="121"/>
      <c r="J817" s="121"/>
      <c r="K817" s="121"/>
      <c r="L817" s="10"/>
      <c r="M817" s="9"/>
      <c r="N817" s="233"/>
      <c r="R817" s="205"/>
      <c r="S817" s="205"/>
      <c r="T817" s="205"/>
      <c r="V817" s="205"/>
      <c r="W817" s="205"/>
      <c r="X817" s="205"/>
      <c r="Y817" s="394"/>
      <c r="Z817" s="98"/>
      <c r="AA817" s="205"/>
      <c r="AB817" s="98"/>
      <c r="AC817" s="98"/>
      <c r="AD817" s="98"/>
      <c r="AE817" s="205"/>
      <c r="AF817" s="98"/>
      <c r="AH817" s="98"/>
      <c r="AI817" s="205"/>
      <c r="AJ817" s="98"/>
      <c r="AK817" s="98"/>
      <c r="AL817" s="98"/>
      <c r="AM817" s="205"/>
      <c r="AN817" s="98"/>
      <c r="AO817" s="121"/>
      <c r="AP817" s="98"/>
      <c r="AQ817" s="205"/>
      <c r="AR817" s="98"/>
      <c r="AT817" s="98"/>
      <c r="AU817" s="205"/>
      <c r="AV817" s="98"/>
      <c r="AX817" s="98"/>
      <c r="AY817" s="205"/>
      <c r="AZ817" s="98"/>
      <c r="BB817" s="98"/>
      <c r="BC817" s="205"/>
      <c r="BD817" s="98"/>
      <c r="BF817" s="98"/>
      <c r="BG817" s="205"/>
      <c r="BH817" s="98"/>
      <c r="BI817" s="121"/>
      <c r="BJ817" s="98"/>
      <c r="BK817" s="205"/>
      <c r="BL817" s="98"/>
      <c r="BN817" s="121"/>
      <c r="BO817" s="121"/>
      <c r="BP817" s="121"/>
      <c r="BQ817" s="121"/>
      <c r="BR817" s="121"/>
    </row>
    <row r="818" spans="1:70" customFormat="1">
      <c r="A818" s="84"/>
      <c r="B818" s="363"/>
      <c r="C818" s="121"/>
      <c r="D818" s="121"/>
      <c r="E818" s="121"/>
      <c r="F818" s="121"/>
      <c r="G818" s="121"/>
      <c r="H818" s="121"/>
      <c r="I818" s="121"/>
      <c r="J818" s="121"/>
      <c r="K818" s="121"/>
      <c r="L818" s="10"/>
      <c r="M818" s="9"/>
      <c r="N818" s="233"/>
      <c r="R818" s="205"/>
      <c r="S818" s="205"/>
      <c r="T818" s="205"/>
      <c r="V818" s="205"/>
      <c r="W818" s="205"/>
      <c r="X818" s="205"/>
      <c r="Y818" s="394"/>
      <c r="Z818" s="98"/>
      <c r="AA818" s="205"/>
      <c r="AB818" s="98"/>
      <c r="AC818" s="98"/>
      <c r="AD818" s="98"/>
      <c r="AE818" s="205"/>
      <c r="AF818" s="98"/>
      <c r="AH818" s="98"/>
      <c r="AI818" s="205"/>
      <c r="AJ818" s="98"/>
      <c r="AK818" s="98"/>
      <c r="AL818" s="98"/>
      <c r="AM818" s="205"/>
      <c r="AN818" s="98"/>
      <c r="AO818" s="121"/>
      <c r="AP818" s="98"/>
      <c r="AQ818" s="205"/>
      <c r="AR818" s="98"/>
      <c r="AT818" s="98"/>
      <c r="AU818" s="205"/>
      <c r="AV818" s="98"/>
      <c r="AX818" s="98"/>
      <c r="AY818" s="205"/>
      <c r="AZ818" s="98"/>
      <c r="BB818" s="98"/>
      <c r="BC818" s="205"/>
      <c r="BD818" s="98"/>
      <c r="BF818" s="98"/>
      <c r="BG818" s="205"/>
      <c r="BH818" s="98"/>
      <c r="BI818" s="121"/>
      <c r="BJ818" s="98"/>
      <c r="BK818" s="205"/>
      <c r="BL818" s="98"/>
      <c r="BN818" s="121"/>
      <c r="BO818" s="121"/>
      <c r="BP818" s="121"/>
      <c r="BQ818" s="121"/>
      <c r="BR818" s="121"/>
    </row>
    <row r="819" spans="1:70" customFormat="1">
      <c r="A819" s="84"/>
      <c r="B819" s="363"/>
      <c r="C819" s="121"/>
      <c r="D819" s="121"/>
      <c r="E819" s="121"/>
      <c r="F819" s="121"/>
      <c r="G819" s="121"/>
      <c r="H819" s="121"/>
      <c r="I819" s="121"/>
      <c r="J819" s="121"/>
      <c r="K819" s="121"/>
      <c r="L819" s="10"/>
      <c r="M819" s="9"/>
      <c r="N819" s="233"/>
      <c r="R819" s="205"/>
      <c r="S819" s="205"/>
      <c r="T819" s="205"/>
      <c r="V819" s="205"/>
      <c r="W819" s="205"/>
      <c r="X819" s="205"/>
      <c r="Y819" s="394"/>
      <c r="Z819" s="98"/>
      <c r="AA819" s="205"/>
      <c r="AB819" s="98"/>
      <c r="AC819" s="98"/>
      <c r="AD819" s="98"/>
      <c r="AE819" s="205"/>
      <c r="AF819" s="98"/>
      <c r="AH819" s="98"/>
      <c r="AI819" s="205"/>
      <c r="AJ819" s="98"/>
      <c r="AK819" s="98"/>
      <c r="AL819" s="98"/>
      <c r="AM819" s="205"/>
      <c r="AN819" s="98"/>
      <c r="AO819" s="121"/>
      <c r="AP819" s="98"/>
      <c r="AQ819" s="205"/>
      <c r="AR819" s="98"/>
      <c r="AT819" s="98"/>
      <c r="AU819" s="205"/>
      <c r="AV819" s="98"/>
      <c r="AX819" s="98"/>
      <c r="AY819" s="205"/>
      <c r="AZ819" s="98"/>
      <c r="BB819" s="98"/>
      <c r="BC819" s="205"/>
      <c r="BD819" s="98"/>
      <c r="BF819" s="98"/>
      <c r="BG819" s="205"/>
      <c r="BH819" s="98"/>
      <c r="BI819" s="121"/>
      <c r="BJ819" s="98"/>
      <c r="BK819" s="205"/>
      <c r="BL819" s="98"/>
      <c r="BN819" s="121"/>
      <c r="BO819" s="121"/>
      <c r="BP819" s="121"/>
      <c r="BQ819" s="121"/>
      <c r="BR819" s="121"/>
    </row>
    <row r="820" spans="1:70" customFormat="1">
      <c r="A820" s="84"/>
      <c r="B820" s="363"/>
      <c r="C820" s="121"/>
      <c r="D820" s="121"/>
      <c r="E820" s="121"/>
      <c r="F820" s="121"/>
      <c r="G820" s="121"/>
      <c r="H820" s="121"/>
      <c r="I820" s="121"/>
      <c r="J820" s="121"/>
      <c r="K820" s="121"/>
      <c r="L820" s="10"/>
      <c r="M820" s="9"/>
      <c r="N820" s="233"/>
      <c r="R820" s="205"/>
      <c r="S820" s="205"/>
      <c r="T820" s="205"/>
      <c r="V820" s="205"/>
      <c r="W820" s="205"/>
      <c r="X820" s="205"/>
      <c r="Y820" s="394"/>
      <c r="Z820" s="98"/>
      <c r="AA820" s="205"/>
      <c r="AB820" s="98"/>
      <c r="AC820" s="98"/>
      <c r="AD820" s="98"/>
      <c r="AE820" s="205"/>
      <c r="AF820" s="98"/>
      <c r="AH820" s="98"/>
      <c r="AI820" s="205"/>
      <c r="AJ820" s="98"/>
      <c r="AK820" s="98"/>
      <c r="AL820" s="98"/>
      <c r="AM820" s="205"/>
      <c r="AN820" s="98"/>
      <c r="AO820" s="121"/>
      <c r="AP820" s="98"/>
      <c r="AQ820" s="205"/>
      <c r="AR820" s="98"/>
      <c r="AT820" s="98"/>
      <c r="AU820" s="205"/>
      <c r="AV820" s="98"/>
      <c r="AX820" s="98"/>
      <c r="AY820" s="205"/>
      <c r="AZ820" s="98"/>
      <c r="BB820" s="98"/>
      <c r="BC820" s="205"/>
      <c r="BD820" s="98"/>
      <c r="BF820" s="98"/>
      <c r="BG820" s="205"/>
      <c r="BH820" s="98"/>
      <c r="BI820" s="121"/>
      <c r="BJ820" s="98"/>
      <c r="BK820" s="205"/>
      <c r="BL820" s="98"/>
      <c r="BN820" s="121"/>
      <c r="BO820" s="121"/>
      <c r="BP820" s="121"/>
      <c r="BQ820" s="121"/>
      <c r="BR820" s="121"/>
    </row>
    <row r="821" spans="1:70" customFormat="1">
      <c r="A821" s="84"/>
      <c r="B821" s="363"/>
      <c r="C821" s="121"/>
      <c r="D821" s="121"/>
      <c r="E821" s="121"/>
      <c r="F821" s="121"/>
      <c r="G821" s="121"/>
      <c r="H821" s="121"/>
      <c r="I821" s="121"/>
      <c r="J821" s="121"/>
      <c r="K821" s="121"/>
      <c r="L821" s="10"/>
      <c r="M821" s="9"/>
      <c r="N821" s="233"/>
      <c r="R821" s="205"/>
      <c r="S821" s="205"/>
      <c r="T821" s="205"/>
      <c r="V821" s="205"/>
      <c r="W821" s="205"/>
      <c r="X821" s="205"/>
      <c r="Y821" s="394"/>
      <c r="Z821" s="98"/>
      <c r="AA821" s="205"/>
      <c r="AB821" s="98"/>
      <c r="AC821" s="98"/>
      <c r="AD821" s="98"/>
      <c r="AE821" s="205"/>
      <c r="AF821" s="98"/>
      <c r="AH821" s="98"/>
      <c r="AI821" s="205"/>
      <c r="AJ821" s="98"/>
      <c r="AK821" s="98"/>
      <c r="AL821" s="98"/>
      <c r="AM821" s="205"/>
      <c r="AN821" s="98"/>
      <c r="AO821" s="121"/>
      <c r="AP821" s="98"/>
      <c r="AQ821" s="205"/>
      <c r="AR821" s="98"/>
      <c r="AT821" s="98"/>
      <c r="AU821" s="205"/>
      <c r="AV821" s="98"/>
      <c r="AX821" s="98"/>
      <c r="AY821" s="205"/>
      <c r="AZ821" s="98"/>
      <c r="BB821" s="98"/>
      <c r="BC821" s="205"/>
      <c r="BD821" s="98"/>
      <c r="BF821" s="98"/>
      <c r="BG821" s="205"/>
      <c r="BH821" s="98"/>
      <c r="BI821" s="121"/>
      <c r="BJ821" s="98"/>
      <c r="BK821" s="205"/>
      <c r="BL821" s="98"/>
      <c r="BN821" s="121"/>
      <c r="BO821" s="121"/>
      <c r="BP821" s="121"/>
      <c r="BQ821" s="121"/>
      <c r="BR821" s="121"/>
    </row>
    <row r="822" spans="1:70" customFormat="1">
      <c r="A822" s="84"/>
      <c r="B822" s="363"/>
      <c r="C822" s="121"/>
      <c r="D822" s="121"/>
      <c r="E822" s="121"/>
      <c r="F822" s="121"/>
      <c r="G822" s="121"/>
      <c r="H822" s="121"/>
      <c r="I822" s="121"/>
      <c r="J822" s="121"/>
      <c r="K822" s="121"/>
      <c r="L822" s="10"/>
      <c r="M822" s="9"/>
      <c r="N822" s="233"/>
      <c r="R822" s="205"/>
      <c r="S822" s="205"/>
      <c r="T822" s="205"/>
      <c r="V822" s="205"/>
      <c r="W822" s="205"/>
      <c r="X822" s="205"/>
      <c r="Y822" s="394"/>
      <c r="Z822" s="98"/>
      <c r="AA822" s="205"/>
      <c r="AB822" s="98"/>
      <c r="AC822" s="98"/>
      <c r="AD822" s="98"/>
      <c r="AE822" s="205"/>
      <c r="AF822" s="98"/>
      <c r="AH822" s="98"/>
      <c r="AI822" s="205"/>
      <c r="AJ822" s="98"/>
      <c r="AK822" s="98"/>
      <c r="AL822" s="98"/>
      <c r="AM822" s="205"/>
      <c r="AN822" s="98"/>
      <c r="AO822" s="121"/>
      <c r="AP822" s="98"/>
      <c r="AQ822" s="205"/>
      <c r="AR822" s="98"/>
      <c r="AT822" s="98"/>
      <c r="AU822" s="205"/>
      <c r="AV822" s="98"/>
      <c r="AX822" s="98"/>
      <c r="AY822" s="205"/>
      <c r="AZ822" s="98"/>
      <c r="BB822" s="98"/>
      <c r="BC822" s="205"/>
      <c r="BD822" s="98"/>
      <c r="BF822" s="98"/>
      <c r="BG822" s="205"/>
      <c r="BH822" s="98"/>
      <c r="BI822" s="121"/>
      <c r="BJ822" s="98"/>
      <c r="BK822" s="205"/>
      <c r="BL822" s="98"/>
      <c r="BN822" s="121"/>
      <c r="BO822" s="121"/>
      <c r="BP822" s="121"/>
      <c r="BQ822" s="121"/>
      <c r="BR822" s="121"/>
    </row>
    <row r="823" spans="1:70" customFormat="1">
      <c r="A823" s="84"/>
      <c r="B823" s="363"/>
      <c r="C823" s="121"/>
      <c r="D823" s="121"/>
      <c r="E823" s="121"/>
      <c r="F823" s="121"/>
      <c r="G823" s="121"/>
      <c r="H823" s="121"/>
      <c r="I823" s="121"/>
      <c r="J823" s="121"/>
      <c r="K823" s="121"/>
      <c r="L823" s="10"/>
      <c r="M823" s="9"/>
      <c r="N823" s="233"/>
      <c r="R823" s="205"/>
      <c r="S823" s="205"/>
      <c r="T823" s="205"/>
      <c r="V823" s="205"/>
      <c r="W823" s="205"/>
      <c r="X823" s="205"/>
      <c r="Y823" s="394"/>
      <c r="Z823" s="98"/>
      <c r="AA823" s="205"/>
      <c r="AB823" s="98"/>
      <c r="AC823" s="98"/>
      <c r="AD823" s="98"/>
      <c r="AE823" s="205"/>
      <c r="AF823" s="98"/>
      <c r="AH823" s="98"/>
      <c r="AI823" s="205"/>
      <c r="AJ823" s="98"/>
      <c r="AK823" s="98"/>
      <c r="AL823" s="98"/>
      <c r="AM823" s="205"/>
      <c r="AN823" s="98"/>
      <c r="AO823" s="121"/>
      <c r="AP823" s="98"/>
      <c r="AQ823" s="205"/>
      <c r="AR823" s="98"/>
      <c r="AT823" s="98"/>
      <c r="AU823" s="205"/>
      <c r="AV823" s="98"/>
      <c r="AX823" s="98"/>
      <c r="AY823" s="205"/>
      <c r="AZ823" s="98"/>
      <c r="BB823" s="98"/>
      <c r="BC823" s="205"/>
      <c r="BD823" s="98"/>
      <c r="BF823" s="98"/>
      <c r="BG823" s="205"/>
      <c r="BH823" s="98"/>
      <c r="BI823" s="121"/>
      <c r="BJ823" s="98"/>
      <c r="BK823" s="205"/>
      <c r="BL823" s="98"/>
      <c r="BN823" s="121"/>
      <c r="BO823" s="121"/>
      <c r="BP823" s="121"/>
      <c r="BQ823" s="121"/>
      <c r="BR823" s="121"/>
    </row>
    <row r="824" spans="1:70" customFormat="1">
      <c r="A824" s="84"/>
      <c r="B824" s="363"/>
      <c r="C824" s="121"/>
      <c r="D824" s="121"/>
      <c r="E824" s="121"/>
      <c r="F824" s="121"/>
      <c r="G824" s="121"/>
      <c r="H824" s="121"/>
      <c r="I824" s="121"/>
      <c r="J824" s="121"/>
      <c r="K824" s="121"/>
      <c r="L824" s="10"/>
      <c r="M824" s="9"/>
      <c r="N824" s="233"/>
      <c r="R824" s="205"/>
      <c r="S824" s="205"/>
      <c r="T824" s="205"/>
      <c r="V824" s="205"/>
      <c r="W824" s="205"/>
      <c r="X824" s="205"/>
      <c r="Y824" s="394"/>
      <c r="Z824" s="98"/>
      <c r="AA824" s="205"/>
      <c r="AB824" s="98"/>
      <c r="AC824" s="98"/>
      <c r="AD824" s="98"/>
      <c r="AE824" s="205"/>
      <c r="AF824" s="98"/>
      <c r="AH824" s="98"/>
      <c r="AI824" s="205"/>
      <c r="AJ824" s="98"/>
      <c r="AK824" s="98"/>
      <c r="AL824" s="98"/>
      <c r="AM824" s="205"/>
      <c r="AN824" s="98"/>
      <c r="AO824" s="121"/>
      <c r="AP824" s="98"/>
      <c r="AQ824" s="205"/>
      <c r="AR824" s="98"/>
      <c r="AT824" s="98"/>
      <c r="AU824" s="205"/>
      <c r="AV824" s="98"/>
      <c r="AX824" s="98"/>
      <c r="AY824" s="205"/>
      <c r="AZ824" s="98"/>
      <c r="BB824" s="98"/>
      <c r="BC824" s="205"/>
      <c r="BD824" s="98"/>
      <c r="BF824" s="98"/>
      <c r="BG824" s="205"/>
      <c r="BH824" s="98"/>
      <c r="BI824" s="121"/>
      <c r="BJ824" s="98"/>
      <c r="BK824" s="205"/>
      <c r="BL824" s="98"/>
      <c r="BN824" s="121"/>
      <c r="BO824" s="121"/>
      <c r="BP824" s="121"/>
      <c r="BQ824" s="121"/>
      <c r="BR824" s="121"/>
    </row>
    <row r="825" spans="1:70" customFormat="1">
      <c r="A825" s="84"/>
      <c r="B825" s="363"/>
      <c r="C825" s="121"/>
      <c r="D825" s="121"/>
      <c r="E825" s="121"/>
      <c r="F825" s="121"/>
      <c r="G825" s="121"/>
      <c r="H825" s="121"/>
      <c r="I825" s="121"/>
      <c r="J825" s="121"/>
      <c r="K825" s="121"/>
      <c r="L825" s="10"/>
      <c r="M825" s="9"/>
      <c r="N825" s="233"/>
      <c r="R825" s="205"/>
      <c r="S825" s="205"/>
      <c r="T825" s="205"/>
      <c r="V825" s="205"/>
      <c r="W825" s="205"/>
      <c r="X825" s="205"/>
      <c r="Y825" s="394"/>
      <c r="Z825" s="98"/>
      <c r="AA825" s="205"/>
      <c r="AB825" s="98"/>
      <c r="AC825" s="98"/>
      <c r="AD825" s="98"/>
      <c r="AE825" s="205"/>
      <c r="AF825" s="98"/>
      <c r="AH825" s="98"/>
      <c r="AI825" s="205"/>
      <c r="AJ825" s="98"/>
      <c r="AK825" s="98"/>
      <c r="AL825" s="98"/>
      <c r="AM825" s="205"/>
      <c r="AN825" s="98"/>
      <c r="AO825" s="121"/>
      <c r="AP825" s="98"/>
      <c r="AQ825" s="205"/>
      <c r="AR825" s="98"/>
      <c r="AT825" s="98"/>
      <c r="AU825" s="205"/>
      <c r="AV825" s="98"/>
      <c r="AX825" s="98"/>
      <c r="AY825" s="205"/>
      <c r="AZ825" s="98"/>
      <c r="BB825" s="98"/>
      <c r="BC825" s="205"/>
      <c r="BD825" s="98"/>
      <c r="BF825" s="98"/>
      <c r="BG825" s="205"/>
      <c r="BH825" s="98"/>
      <c r="BI825" s="121"/>
      <c r="BJ825" s="98"/>
      <c r="BK825" s="205"/>
      <c r="BL825" s="98"/>
      <c r="BN825" s="121"/>
      <c r="BO825" s="121"/>
      <c r="BP825" s="121"/>
      <c r="BQ825" s="121"/>
      <c r="BR825" s="121"/>
    </row>
    <row r="826" spans="1:70" customFormat="1">
      <c r="A826" s="84"/>
      <c r="B826" s="363"/>
      <c r="C826" s="121"/>
      <c r="D826" s="121"/>
      <c r="E826" s="121"/>
      <c r="F826" s="121"/>
      <c r="G826" s="121"/>
      <c r="H826" s="121"/>
      <c r="I826" s="121"/>
      <c r="J826" s="121"/>
      <c r="K826" s="121"/>
      <c r="L826" s="10"/>
      <c r="M826" s="9"/>
      <c r="N826" s="233"/>
      <c r="R826" s="205"/>
      <c r="S826" s="205"/>
      <c r="T826" s="205"/>
      <c r="V826" s="205"/>
      <c r="W826" s="205"/>
      <c r="X826" s="205"/>
      <c r="Y826" s="394"/>
      <c r="Z826" s="98"/>
      <c r="AA826" s="205"/>
      <c r="AB826" s="98"/>
      <c r="AC826" s="98"/>
      <c r="AD826" s="98"/>
      <c r="AE826" s="205"/>
      <c r="AF826" s="98"/>
      <c r="AH826" s="98"/>
      <c r="AI826" s="205"/>
      <c r="AJ826" s="98"/>
      <c r="AK826" s="98"/>
      <c r="AL826" s="98"/>
      <c r="AM826" s="205"/>
      <c r="AN826" s="98"/>
      <c r="AO826" s="121"/>
      <c r="AP826" s="98"/>
      <c r="AQ826" s="205"/>
      <c r="AR826" s="98"/>
      <c r="AT826" s="98"/>
      <c r="AU826" s="205"/>
      <c r="AV826" s="98"/>
      <c r="AX826" s="98"/>
      <c r="AY826" s="205"/>
      <c r="AZ826" s="98"/>
      <c r="BB826" s="98"/>
      <c r="BC826" s="205"/>
      <c r="BD826" s="98"/>
      <c r="BF826" s="98"/>
      <c r="BG826" s="205"/>
      <c r="BH826" s="98"/>
      <c r="BI826" s="121"/>
      <c r="BJ826" s="98"/>
      <c r="BK826" s="205"/>
      <c r="BL826" s="98"/>
      <c r="BN826" s="121"/>
      <c r="BO826" s="121"/>
      <c r="BP826" s="121"/>
      <c r="BQ826" s="121"/>
      <c r="BR826" s="121"/>
    </row>
    <row r="827" spans="1:70" customFormat="1">
      <c r="A827" s="84"/>
      <c r="B827" s="363"/>
      <c r="C827" s="121"/>
      <c r="D827" s="121"/>
      <c r="E827" s="121"/>
      <c r="F827" s="121"/>
      <c r="G827" s="121"/>
      <c r="H827" s="121"/>
      <c r="I827" s="121"/>
      <c r="J827" s="121"/>
      <c r="K827" s="121"/>
      <c r="L827" s="10"/>
      <c r="M827" s="9"/>
      <c r="N827" s="233"/>
      <c r="R827" s="205"/>
      <c r="S827" s="205"/>
      <c r="T827" s="205"/>
      <c r="V827" s="205"/>
      <c r="W827" s="205"/>
      <c r="X827" s="205"/>
      <c r="Y827" s="394"/>
      <c r="Z827" s="98"/>
      <c r="AA827" s="205"/>
      <c r="AB827" s="98"/>
      <c r="AC827" s="98"/>
      <c r="AD827" s="98"/>
      <c r="AE827" s="205"/>
      <c r="AF827" s="98"/>
      <c r="AH827" s="98"/>
      <c r="AI827" s="205"/>
      <c r="AJ827" s="98"/>
      <c r="AK827" s="98"/>
      <c r="AL827" s="98"/>
      <c r="AM827" s="205"/>
      <c r="AN827" s="98"/>
      <c r="AO827" s="121"/>
      <c r="AP827" s="98"/>
      <c r="AQ827" s="205"/>
      <c r="AR827" s="98"/>
      <c r="AT827" s="98"/>
      <c r="AU827" s="205"/>
      <c r="AV827" s="98"/>
      <c r="AX827" s="98"/>
      <c r="AY827" s="205"/>
      <c r="AZ827" s="98"/>
      <c r="BB827" s="98"/>
      <c r="BC827" s="205"/>
      <c r="BD827" s="98"/>
      <c r="BF827" s="98"/>
      <c r="BG827" s="205"/>
      <c r="BH827" s="98"/>
      <c r="BI827" s="121"/>
      <c r="BJ827" s="98"/>
      <c r="BK827" s="205"/>
      <c r="BL827" s="98"/>
      <c r="BN827" s="121"/>
      <c r="BO827" s="121"/>
      <c r="BP827" s="121"/>
      <c r="BQ827" s="121"/>
      <c r="BR827" s="121"/>
    </row>
    <row r="828" spans="1:70" customFormat="1">
      <c r="A828" s="84"/>
      <c r="B828" s="363"/>
      <c r="C828" s="121"/>
      <c r="D828" s="121"/>
      <c r="E828" s="121"/>
      <c r="F828" s="121"/>
      <c r="G828" s="121"/>
      <c r="H828" s="121"/>
      <c r="I828" s="121"/>
      <c r="J828" s="121"/>
      <c r="K828" s="121"/>
      <c r="L828" s="10"/>
      <c r="M828" s="9"/>
      <c r="N828" s="233"/>
      <c r="R828" s="205"/>
      <c r="S828" s="205"/>
      <c r="T828" s="205"/>
      <c r="V828" s="205"/>
      <c r="W828" s="205"/>
      <c r="X828" s="205"/>
      <c r="Y828" s="394"/>
      <c r="Z828" s="98"/>
      <c r="AA828" s="205"/>
      <c r="AB828" s="98"/>
      <c r="AC828" s="98"/>
      <c r="AD828" s="98"/>
      <c r="AE828" s="205"/>
      <c r="AF828" s="98"/>
      <c r="AH828" s="98"/>
      <c r="AI828" s="205"/>
      <c r="AJ828" s="98"/>
      <c r="AK828" s="98"/>
      <c r="AL828" s="98"/>
      <c r="AM828" s="205"/>
      <c r="AN828" s="98"/>
      <c r="AO828" s="121"/>
      <c r="AP828" s="98"/>
      <c r="AQ828" s="205"/>
      <c r="AR828" s="98"/>
      <c r="AT828" s="98"/>
      <c r="AU828" s="205"/>
      <c r="AV828" s="98"/>
      <c r="AX828" s="98"/>
      <c r="AY828" s="205"/>
      <c r="AZ828" s="98"/>
      <c r="BB828" s="98"/>
      <c r="BC828" s="205"/>
      <c r="BD828" s="98"/>
      <c r="BF828" s="98"/>
      <c r="BG828" s="205"/>
      <c r="BH828" s="98"/>
      <c r="BI828" s="121"/>
      <c r="BJ828" s="98"/>
      <c r="BK828" s="205"/>
      <c r="BL828" s="98"/>
      <c r="BN828" s="121"/>
      <c r="BO828" s="121"/>
      <c r="BP828" s="121"/>
      <c r="BQ828" s="121"/>
      <c r="BR828" s="121"/>
    </row>
    <row r="829" spans="1:70" customFormat="1">
      <c r="A829" s="84"/>
      <c r="B829" s="363"/>
      <c r="C829" s="121"/>
      <c r="D829" s="121"/>
      <c r="E829" s="121"/>
      <c r="F829" s="121"/>
      <c r="G829" s="121"/>
      <c r="H829" s="121"/>
      <c r="I829" s="121"/>
      <c r="J829" s="121"/>
      <c r="K829" s="121"/>
      <c r="L829" s="10"/>
      <c r="M829" s="9"/>
      <c r="N829" s="233"/>
      <c r="R829" s="205"/>
      <c r="S829" s="205"/>
      <c r="T829" s="205"/>
      <c r="V829" s="205"/>
      <c r="W829" s="205"/>
      <c r="X829" s="205"/>
      <c r="Y829" s="394"/>
      <c r="Z829" s="98"/>
      <c r="AA829" s="205"/>
      <c r="AB829" s="98"/>
      <c r="AC829" s="98"/>
      <c r="AD829" s="98"/>
      <c r="AE829" s="205"/>
      <c r="AF829" s="98"/>
      <c r="AH829" s="98"/>
      <c r="AI829" s="205"/>
      <c r="AJ829" s="98"/>
      <c r="AK829" s="98"/>
      <c r="AL829" s="98"/>
      <c r="AM829" s="205"/>
      <c r="AN829" s="98"/>
      <c r="AO829" s="121"/>
      <c r="AP829" s="98"/>
      <c r="AQ829" s="205"/>
      <c r="AR829" s="98"/>
      <c r="AT829" s="98"/>
      <c r="AU829" s="205"/>
      <c r="AV829" s="98"/>
      <c r="AX829" s="98"/>
      <c r="AY829" s="205"/>
      <c r="AZ829" s="98"/>
      <c r="BB829" s="98"/>
      <c r="BC829" s="205"/>
      <c r="BD829" s="98"/>
      <c r="BF829" s="98"/>
      <c r="BG829" s="205"/>
      <c r="BH829" s="98"/>
      <c r="BI829" s="121"/>
      <c r="BJ829" s="98"/>
      <c r="BK829" s="205"/>
      <c r="BL829" s="98"/>
      <c r="BN829" s="121"/>
      <c r="BO829" s="121"/>
      <c r="BP829" s="121"/>
      <c r="BQ829" s="121"/>
      <c r="BR829" s="121"/>
    </row>
    <row r="830" spans="1:70" customFormat="1">
      <c r="A830" s="84"/>
      <c r="B830" s="363"/>
      <c r="C830" s="121"/>
      <c r="D830" s="121"/>
      <c r="E830" s="121"/>
      <c r="F830" s="121"/>
      <c r="G830" s="121"/>
      <c r="H830" s="121"/>
      <c r="I830" s="121"/>
      <c r="J830" s="121"/>
      <c r="K830" s="121"/>
      <c r="L830" s="10"/>
      <c r="M830" s="9"/>
      <c r="N830" s="233"/>
      <c r="R830" s="205"/>
      <c r="S830" s="205"/>
      <c r="T830" s="205"/>
      <c r="V830" s="205"/>
      <c r="W830" s="205"/>
      <c r="X830" s="205"/>
      <c r="Y830" s="394"/>
      <c r="Z830" s="98"/>
      <c r="AA830" s="205"/>
      <c r="AB830" s="98"/>
      <c r="AC830" s="98"/>
      <c r="AD830" s="98"/>
      <c r="AE830" s="205"/>
      <c r="AF830" s="98"/>
      <c r="AH830" s="98"/>
      <c r="AI830" s="205"/>
      <c r="AJ830" s="98"/>
      <c r="AK830" s="98"/>
      <c r="AL830" s="98"/>
      <c r="AM830" s="205"/>
      <c r="AN830" s="98"/>
      <c r="AO830" s="121"/>
      <c r="AP830" s="98"/>
      <c r="AQ830" s="205"/>
      <c r="AR830" s="98"/>
      <c r="AT830" s="98"/>
      <c r="AU830" s="205"/>
      <c r="AV830" s="98"/>
      <c r="AX830" s="98"/>
      <c r="AY830" s="205"/>
      <c r="AZ830" s="98"/>
      <c r="BB830" s="98"/>
      <c r="BC830" s="205"/>
      <c r="BD830" s="98"/>
      <c r="BF830" s="98"/>
      <c r="BG830" s="205"/>
      <c r="BH830" s="98"/>
      <c r="BI830" s="121"/>
      <c r="BJ830" s="98"/>
      <c r="BK830" s="205"/>
      <c r="BL830" s="98"/>
      <c r="BN830" s="121"/>
      <c r="BO830" s="121"/>
      <c r="BP830" s="121"/>
      <c r="BQ830" s="121"/>
      <c r="BR830" s="121"/>
    </row>
    <row r="831" spans="1:70" customFormat="1">
      <c r="A831" s="84"/>
      <c r="B831" s="363"/>
      <c r="C831" s="121"/>
      <c r="D831" s="121"/>
      <c r="E831" s="121"/>
      <c r="F831" s="121"/>
      <c r="G831" s="121"/>
      <c r="H831" s="121"/>
      <c r="I831" s="121"/>
      <c r="J831" s="121"/>
      <c r="K831" s="121"/>
      <c r="L831" s="10"/>
      <c r="M831" s="9"/>
      <c r="N831" s="233"/>
      <c r="R831" s="205"/>
      <c r="S831" s="205"/>
      <c r="T831" s="205"/>
      <c r="V831" s="205"/>
      <c r="W831" s="205"/>
      <c r="X831" s="205"/>
      <c r="Y831" s="394"/>
      <c r="Z831" s="98"/>
      <c r="AA831" s="205"/>
      <c r="AB831" s="98"/>
      <c r="AC831" s="98"/>
      <c r="AD831" s="98"/>
      <c r="AE831" s="205"/>
      <c r="AF831" s="98"/>
      <c r="AH831" s="98"/>
      <c r="AI831" s="205"/>
      <c r="AJ831" s="98"/>
      <c r="AK831" s="98"/>
      <c r="AL831" s="98"/>
      <c r="AM831" s="205"/>
      <c r="AN831" s="98"/>
      <c r="AO831" s="121"/>
      <c r="AP831" s="98"/>
      <c r="AQ831" s="205"/>
      <c r="AR831" s="98"/>
      <c r="AT831" s="98"/>
      <c r="AU831" s="205"/>
      <c r="AV831" s="98"/>
      <c r="AX831" s="98"/>
      <c r="AY831" s="205"/>
      <c r="AZ831" s="98"/>
      <c r="BB831" s="98"/>
      <c r="BC831" s="205"/>
      <c r="BD831" s="98"/>
      <c r="BF831" s="98"/>
      <c r="BG831" s="205"/>
      <c r="BH831" s="98"/>
      <c r="BI831" s="121"/>
      <c r="BJ831" s="98"/>
      <c r="BK831" s="205"/>
      <c r="BL831" s="98"/>
      <c r="BN831" s="121"/>
      <c r="BO831" s="121"/>
      <c r="BP831" s="121"/>
      <c r="BQ831" s="121"/>
      <c r="BR831" s="121"/>
    </row>
    <row r="832" spans="1:70" customFormat="1">
      <c r="A832" s="84"/>
      <c r="B832" s="363"/>
      <c r="C832" s="121"/>
      <c r="D832" s="121"/>
      <c r="E832" s="121"/>
      <c r="F832" s="121"/>
      <c r="G832" s="121"/>
      <c r="H832" s="121"/>
      <c r="I832" s="121"/>
      <c r="J832" s="121"/>
      <c r="K832" s="121"/>
      <c r="L832" s="10"/>
      <c r="M832" s="9"/>
      <c r="N832" s="233"/>
      <c r="R832" s="205"/>
      <c r="S832" s="205"/>
      <c r="T832" s="205"/>
      <c r="V832" s="205"/>
      <c r="W832" s="205"/>
      <c r="X832" s="205"/>
      <c r="Y832" s="394"/>
      <c r="Z832" s="98"/>
      <c r="AA832" s="205"/>
      <c r="AB832" s="98"/>
      <c r="AC832" s="98"/>
      <c r="AD832" s="98"/>
      <c r="AE832" s="205"/>
      <c r="AF832" s="98"/>
      <c r="AH832" s="98"/>
      <c r="AI832" s="205"/>
      <c r="AJ832" s="98"/>
      <c r="AK832" s="98"/>
      <c r="AL832" s="98"/>
      <c r="AM832" s="205"/>
      <c r="AN832" s="98"/>
      <c r="AO832" s="121"/>
      <c r="AP832" s="98"/>
      <c r="AQ832" s="205"/>
      <c r="AR832" s="98"/>
      <c r="AT832" s="98"/>
      <c r="AU832" s="205"/>
      <c r="AV832" s="98"/>
      <c r="AX832" s="98"/>
      <c r="AY832" s="205"/>
      <c r="AZ832" s="98"/>
      <c r="BB832" s="98"/>
      <c r="BC832" s="205"/>
      <c r="BD832" s="98"/>
      <c r="BF832" s="98"/>
      <c r="BG832" s="205"/>
      <c r="BH832" s="98"/>
      <c r="BI832" s="121"/>
      <c r="BJ832" s="98"/>
      <c r="BK832" s="205"/>
      <c r="BL832" s="98"/>
      <c r="BN832" s="121"/>
      <c r="BO832" s="121"/>
      <c r="BP832" s="121"/>
      <c r="BQ832" s="121"/>
      <c r="BR832" s="121"/>
    </row>
    <row r="833" spans="1:70" customFormat="1">
      <c r="A833" s="84"/>
      <c r="B833" s="363"/>
      <c r="C833" s="121"/>
      <c r="D833" s="121"/>
      <c r="E833" s="121"/>
      <c r="F833" s="121"/>
      <c r="G833" s="121"/>
      <c r="H833" s="121"/>
      <c r="I833" s="121"/>
      <c r="J833" s="121"/>
      <c r="K833" s="121"/>
      <c r="L833" s="10"/>
      <c r="M833" s="9"/>
      <c r="N833" s="233"/>
      <c r="R833" s="205"/>
      <c r="S833" s="205"/>
      <c r="T833" s="205"/>
      <c r="V833" s="205"/>
      <c r="W833" s="205"/>
      <c r="X833" s="205"/>
      <c r="Y833" s="394"/>
      <c r="Z833" s="98"/>
      <c r="AA833" s="205"/>
      <c r="AB833" s="98"/>
      <c r="AC833" s="98"/>
      <c r="AD833" s="98"/>
      <c r="AE833" s="205"/>
      <c r="AF833" s="98"/>
      <c r="AH833" s="98"/>
      <c r="AI833" s="205"/>
      <c r="AJ833" s="98"/>
      <c r="AK833" s="98"/>
      <c r="AL833" s="98"/>
      <c r="AM833" s="205"/>
      <c r="AN833" s="98"/>
      <c r="AO833" s="121"/>
      <c r="AP833" s="98"/>
      <c r="AQ833" s="205"/>
      <c r="AR833" s="98"/>
      <c r="AT833" s="98"/>
      <c r="AU833" s="205"/>
      <c r="AV833" s="98"/>
      <c r="AX833" s="98"/>
      <c r="AY833" s="205"/>
      <c r="AZ833" s="98"/>
      <c r="BB833" s="98"/>
      <c r="BC833" s="205"/>
      <c r="BD833" s="98"/>
      <c r="BF833" s="98"/>
      <c r="BG833" s="205"/>
      <c r="BH833" s="98"/>
      <c r="BI833" s="121"/>
      <c r="BJ833" s="98"/>
      <c r="BK833" s="205"/>
      <c r="BL833" s="98"/>
      <c r="BN833" s="121"/>
      <c r="BO833" s="121"/>
      <c r="BP833" s="121"/>
      <c r="BQ833" s="121"/>
      <c r="BR833" s="121"/>
    </row>
    <row r="834" spans="1:70" customFormat="1">
      <c r="A834" s="84"/>
      <c r="B834" s="363"/>
      <c r="C834" s="121"/>
      <c r="D834" s="121"/>
      <c r="E834" s="121"/>
      <c r="F834" s="121"/>
      <c r="G834" s="121"/>
      <c r="H834" s="121"/>
      <c r="I834" s="121"/>
      <c r="J834" s="121"/>
      <c r="K834" s="121"/>
      <c r="L834" s="10"/>
      <c r="M834" s="9"/>
      <c r="N834" s="233"/>
      <c r="R834" s="205"/>
      <c r="S834" s="205"/>
      <c r="T834" s="205"/>
      <c r="V834" s="205"/>
      <c r="W834" s="205"/>
      <c r="X834" s="205"/>
      <c r="Y834" s="394"/>
      <c r="Z834" s="98"/>
      <c r="AA834" s="205"/>
      <c r="AB834" s="98"/>
      <c r="AC834" s="98"/>
      <c r="AD834" s="98"/>
      <c r="AE834" s="205"/>
      <c r="AF834" s="98"/>
      <c r="AH834" s="98"/>
      <c r="AI834" s="205"/>
      <c r="AJ834" s="98"/>
      <c r="AK834" s="98"/>
      <c r="AL834" s="98"/>
      <c r="AM834" s="205"/>
      <c r="AN834" s="98"/>
      <c r="AO834" s="121"/>
      <c r="AP834" s="98"/>
      <c r="AQ834" s="205"/>
      <c r="AR834" s="98"/>
      <c r="AT834" s="98"/>
      <c r="AU834" s="205"/>
      <c r="AV834" s="98"/>
      <c r="AX834" s="98"/>
      <c r="AY834" s="205"/>
      <c r="AZ834" s="98"/>
      <c r="BB834" s="98"/>
      <c r="BC834" s="205"/>
      <c r="BD834" s="98"/>
      <c r="BF834" s="98"/>
      <c r="BG834" s="205"/>
      <c r="BH834" s="98"/>
      <c r="BI834" s="121"/>
      <c r="BJ834" s="98"/>
      <c r="BK834" s="205"/>
      <c r="BL834" s="98"/>
      <c r="BN834" s="121"/>
      <c r="BO834" s="121"/>
      <c r="BP834" s="121"/>
      <c r="BQ834" s="121"/>
      <c r="BR834" s="121"/>
    </row>
    <row r="835" spans="1:70" customFormat="1">
      <c r="A835" s="84"/>
      <c r="B835" s="363"/>
      <c r="C835" s="121"/>
      <c r="D835" s="121"/>
      <c r="E835" s="121"/>
      <c r="F835" s="121"/>
      <c r="G835" s="121"/>
      <c r="H835" s="121"/>
      <c r="I835" s="121"/>
      <c r="J835" s="121"/>
      <c r="K835" s="121"/>
      <c r="L835" s="10"/>
      <c r="M835" s="9"/>
      <c r="N835" s="233"/>
      <c r="R835" s="205"/>
      <c r="S835" s="205"/>
      <c r="T835" s="205"/>
      <c r="V835" s="205"/>
      <c r="W835" s="205"/>
      <c r="X835" s="205"/>
      <c r="Y835" s="394"/>
      <c r="Z835" s="98"/>
      <c r="AA835" s="205"/>
      <c r="AB835" s="98"/>
      <c r="AC835" s="98"/>
      <c r="AD835" s="98"/>
      <c r="AE835" s="205"/>
      <c r="AF835" s="98"/>
      <c r="AH835" s="98"/>
      <c r="AI835" s="205"/>
      <c r="AJ835" s="98"/>
      <c r="AK835" s="98"/>
      <c r="AL835" s="98"/>
      <c r="AM835" s="205"/>
      <c r="AN835" s="98"/>
      <c r="AO835" s="121"/>
      <c r="AP835" s="98"/>
      <c r="AQ835" s="205"/>
      <c r="AR835" s="98"/>
      <c r="AT835" s="98"/>
      <c r="AU835" s="205"/>
      <c r="AV835" s="98"/>
      <c r="AX835" s="98"/>
      <c r="AY835" s="205"/>
      <c r="AZ835" s="98"/>
      <c r="BB835" s="98"/>
      <c r="BC835" s="205"/>
      <c r="BD835" s="98"/>
      <c r="BF835" s="98"/>
      <c r="BG835" s="205"/>
      <c r="BH835" s="98"/>
      <c r="BI835" s="121"/>
      <c r="BJ835" s="98"/>
      <c r="BK835" s="205"/>
      <c r="BL835" s="98"/>
      <c r="BN835" s="121"/>
      <c r="BO835" s="121"/>
      <c r="BP835" s="121"/>
      <c r="BQ835" s="121"/>
      <c r="BR835" s="121"/>
    </row>
    <row r="836" spans="1:70" customFormat="1">
      <c r="A836" s="84"/>
      <c r="B836" s="363"/>
      <c r="C836" s="121"/>
      <c r="D836" s="121"/>
      <c r="E836" s="121"/>
      <c r="F836" s="121"/>
      <c r="G836" s="121"/>
      <c r="H836" s="121"/>
      <c r="I836" s="121"/>
      <c r="J836" s="121"/>
      <c r="K836" s="121"/>
      <c r="L836" s="10"/>
      <c r="M836" s="9"/>
      <c r="N836" s="233"/>
      <c r="R836" s="205"/>
      <c r="S836" s="205"/>
      <c r="T836" s="205"/>
      <c r="V836" s="205"/>
      <c r="W836" s="205"/>
      <c r="X836" s="205"/>
      <c r="Y836" s="394"/>
      <c r="Z836" s="98"/>
      <c r="AA836" s="205"/>
      <c r="AB836" s="98"/>
      <c r="AC836" s="98"/>
      <c r="AD836" s="98"/>
      <c r="AE836" s="205"/>
      <c r="AF836" s="98"/>
      <c r="AH836" s="98"/>
      <c r="AI836" s="205"/>
      <c r="AJ836" s="98"/>
      <c r="AK836" s="98"/>
      <c r="AL836" s="98"/>
      <c r="AM836" s="205"/>
      <c r="AN836" s="98"/>
      <c r="AO836" s="121"/>
      <c r="AP836" s="98"/>
      <c r="AQ836" s="205"/>
      <c r="AR836" s="98"/>
      <c r="AT836" s="98"/>
      <c r="AU836" s="205"/>
      <c r="AV836" s="98"/>
      <c r="AX836" s="98"/>
      <c r="AY836" s="205"/>
      <c r="AZ836" s="98"/>
      <c r="BB836" s="98"/>
      <c r="BC836" s="205"/>
      <c r="BD836" s="98"/>
      <c r="BF836" s="98"/>
      <c r="BG836" s="205"/>
      <c r="BH836" s="98"/>
      <c r="BI836" s="121"/>
      <c r="BJ836" s="98"/>
      <c r="BK836" s="205"/>
      <c r="BL836" s="98"/>
      <c r="BN836" s="121"/>
      <c r="BO836" s="121"/>
      <c r="BP836" s="121"/>
      <c r="BQ836" s="121"/>
      <c r="BR836" s="121"/>
    </row>
    <row r="837" spans="1:70" customFormat="1">
      <c r="A837" s="84"/>
      <c r="B837" s="363"/>
      <c r="C837" s="121"/>
      <c r="D837" s="121"/>
      <c r="E837" s="121"/>
      <c r="F837" s="121"/>
      <c r="G837" s="121"/>
      <c r="H837" s="121"/>
      <c r="I837" s="121"/>
      <c r="J837" s="121"/>
      <c r="K837" s="121"/>
      <c r="L837" s="10"/>
      <c r="M837" s="9"/>
      <c r="N837" s="233"/>
      <c r="R837" s="205"/>
      <c r="S837" s="205"/>
      <c r="T837" s="205"/>
      <c r="V837" s="205"/>
      <c r="W837" s="205"/>
      <c r="X837" s="205"/>
      <c r="Y837" s="394"/>
      <c r="Z837" s="98"/>
      <c r="AA837" s="205"/>
      <c r="AB837" s="98"/>
      <c r="AC837" s="98"/>
      <c r="AD837" s="98"/>
      <c r="AE837" s="205"/>
      <c r="AF837" s="98"/>
      <c r="AH837" s="98"/>
      <c r="AI837" s="205"/>
      <c r="AJ837" s="98"/>
      <c r="AK837" s="98"/>
      <c r="AL837" s="98"/>
      <c r="AM837" s="205"/>
      <c r="AN837" s="98"/>
      <c r="AO837" s="121"/>
      <c r="AP837" s="98"/>
      <c r="AQ837" s="205"/>
      <c r="AR837" s="98"/>
      <c r="AT837" s="98"/>
      <c r="AU837" s="205"/>
      <c r="AV837" s="98"/>
      <c r="AX837" s="98"/>
      <c r="AY837" s="205"/>
      <c r="AZ837" s="98"/>
      <c r="BB837" s="98"/>
      <c r="BC837" s="205"/>
      <c r="BD837" s="98"/>
      <c r="BF837" s="98"/>
      <c r="BG837" s="205"/>
      <c r="BH837" s="98"/>
      <c r="BI837" s="121"/>
      <c r="BJ837" s="98"/>
      <c r="BK837" s="205"/>
      <c r="BL837" s="98"/>
      <c r="BN837" s="121"/>
      <c r="BO837" s="121"/>
      <c r="BP837" s="121"/>
      <c r="BQ837" s="121"/>
      <c r="BR837" s="121"/>
    </row>
    <row r="838" spans="1:70" customFormat="1">
      <c r="A838" s="84"/>
      <c r="B838" s="363"/>
      <c r="C838" s="121"/>
      <c r="D838" s="121"/>
      <c r="E838" s="121"/>
      <c r="F838" s="121"/>
      <c r="G838" s="121"/>
      <c r="H838" s="121"/>
      <c r="I838" s="121"/>
      <c r="J838" s="121"/>
      <c r="K838" s="121"/>
      <c r="L838" s="10"/>
      <c r="M838" s="9"/>
      <c r="N838" s="233"/>
      <c r="R838" s="205"/>
      <c r="S838" s="205"/>
      <c r="T838" s="205"/>
      <c r="V838" s="205"/>
      <c r="W838" s="205"/>
      <c r="X838" s="205"/>
      <c r="Y838" s="394"/>
      <c r="Z838" s="98"/>
      <c r="AA838" s="205"/>
      <c r="AB838" s="98"/>
      <c r="AC838" s="98"/>
      <c r="AD838" s="98"/>
      <c r="AE838" s="205"/>
      <c r="AF838" s="98"/>
      <c r="AH838" s="98"/>
      <c r="AI838" s="205"/>
      <c r="AJ838" s="98"/>
      <c r="AK838" s="98"/>
      <c r="AL838" s="98"/>
      <c r="AM838" s="205"/>
      <c r="AN838" s="98"/>
      <c r="AO838" s="121"/>
      <c r="AP838" s="98"/>
      <c r="AQ838" s="205"/>
      <c r="AR838" s="98"/>
      <c r="AT838" s="98"/>
      <c r="AU838" s="205"/>
      <c r="AV838" s="98"/>
      <c r="AX838" s="98"/>
      <c r="AY838" s="205"/>
      <c r="AZ838" s="98"/>
      <c r="BB838" s="98"/>
      <c r="BC838" s="205"/>
      <c r="BD838" s="98"/>
      <c r="BF838" s="98"/>
      <c r="BG838" s="205"/>
      <c r="BH838" s="98"/>
      <c r="BI838" s="121"/>
      <c r="BJ838" s="98"/>
      <c r="BK838" s="205"/>
      <c r="BL838" s="98"/>
      <c r="BN838" s="121"/>
      <c r="BO838" s="121"/>
      <c r="BP838" s="121"/>
      <c r="BQ838" s="121"/>
      <c r="BR838" s="121"/>
    </row>
    <row r="839" spans="1:70" customFormat="1">
      <c r="A839" s="84"/>
      <c r="B839" s="363"/>
      <c r="C839" s="121"/>
      <c r="D839" s="121"/>
      <c r="E839" s="121"/>
      <c r="F839" s="121"/>
      <c r="G839" s="121"/>
      <c r="H839" s="121"/>
      <c r="I839" s="121"/>
      <c r="J839" s="121"/>
      <c r="K839" s="121"/>
      <c r="L839" s="10"/>
      <c r="M839" s="9"/>
      <c r="N839" s="233"/>
      <c r="R839" s="205"/>
      <c r="S839" s="205"/>
      <c r="T839" s="205"/>
      <c r="V839" s="205"/>
      <c r="W839" s="205"/>
      <c r="X839" s="205"/>
      <c r="Y839" s="394"/>
      <c r="Z839" s="98"/>
      <c r="AA839" s="205"/>
      <c r="AB839" s="98"/>
      <c r="AC839" s="98"/>
      <c r="AD839" s="98"/>
      <c r="AE839" s="205"/>
      <c r="AF839" s="98"/>
      <c r="AH839" s="98"/>
      <c r="AI839" s="205"/>
      <c r="AJ839" s="98"/>
      <c r="AK839" s="98"/>
      <c r="AL839" s="98"/>
      <c r="AM839" s="205"/>
      <c r="AN839" s="98"/>
      <c r="AO839" s="121"/>
      <c r="AP839" s="98"/>
      <c r="AQ839" s="205"/>
      <c r="AR839" s="98"/>
      <c r="AT839" s="98"/>
      <c r="AU839" s="205"/>
      <c r="AV839" s="98"/>
      <c r="AX839" s="98"/>
      <c r="AY839" s="205"/>
      <c r="AZ839" s="98"/>
      <c r="BB839" s="98"/>
      <c r="BC839" s="205"/>
      <c r="BD839" s="98"/>
      <c r="BF839" s="98"/>
      <c r="BG839" s="205"/>
      <c r="BH839" s="98"/>
      <c r="BI839" s="121"/>
      <c r="BJ839" s="98"/>
      <c r="BK839" s="205"/>
      <c r="BL839" s="98"/>
      <c r="BN839" s="121"/>
      <c r="BO839" s="121"/>
      <c r="BP839" s="121"/>
      <c r="BQ839" s="121"/>
      <c r="BR839" s="121"/>
    </row>
    <row r="840" spans="1:70" customFormat="1">
      <c r="A840" s="84"/>
      <c r="B840" s="363"/>
      <c r="C840" s="121"/>
      <c r="D840" s="121"/>
      <c r="E840" s="121"/>
      <c r="F840" s="121"/>
      <c r="G840" s="121"/>
      <c r="H840" s="121"/>
      <c r="I840" s="121"/>
      <c r="J840" s="121"/>
      <c r="K840" s="121"/>
      <c r="L840" s="10"/>
      <c r="M840" s="9"/>
      <c r="N840" s="233"/>
      <c r="R840" s="205"/>
      <c r="S840" s="205"/>
      <c r="T840" s="205"/>
      <c r="V840" s="205"/>
      <c r="W840" s="205"/>
      <c r="X840" s="205"/>
      <c r="Y840" s="394"/>
      <c r="Z840" s="98"/>
      <c r="AA840" s="205"/>
      <c r="AB840" s="98"/>
      <c r="AC840" s="98"/>
      <c r="AD840" s="98"/>
      <c r="AE840" s="205"/>
      <c r="AF840" s="98"/>
      <c r="AH840" s="98"/>
      <c r="AI840" s="205"/>
      <c r="AJ840" s="98"/>
      <c r="AK840" s="98"/>
      <c r="AL840" s="98"/>
      <c r="AM840" s="205"/>
      <c r="AN840" s="98"/>
      <c r="AO840" s="121"/>
      <c r="AP840" s="98"/>
      <c r="AQ840" s="205"/>
      <c r="AR840" s="98"/>
      <c r="AT840" s="98"/>
      <c r="AU840" s="205"/>
      <c r="AV840" s="98"/>
      <c r="AX840" s="98"/>
      <c r="AY840" s="205"/>
      <c r="AZ840" s="98"/>
      <c r="BB840" s="98"/>
      <c r="BC840" s="205"/>
      <c r="BD840" s="98"/>
      <c r="BF840" s="98"/>
      <c r="BG840" s="205"/>
      <c r="BH840" s="98"/>
      <c r="BI840" s="121"/>
      <c r="BJ840" s="98"/>
      <c r="BK840" s="205"/>
      <c r="BL840" s="98"/>
      <c r="BN840" s="121"/>
      <c r="BO840" s="121"/>
      <c r="BP840" s="121"/>
      <c r="BQ840" s="121"/>
      <c r="BR840" s="121"/>
    </row>
    <row r="841" spans="1:70" customFormat="1">
      <c r="A841" s="84"/>
      <c r="B841" s="363"/>
      <c r="C841" s="121"/>
      <c r="D841" s="121"/>
      <c r="E841" s="121"/>
      <c r="F841" s="121"/>
      <c r="G841" s="121"/>
      <c r="H841" s="121"/>
      <c r="I841" s="121"/>
      <c r="J841" s="121"/>
      <c r="K841" s="121"/>
      <c r="L841" s="10"/>
      <c r="M841" s="9"/>
      <c r="N841" s="233"/>
      <c r="R841" s="205"/>
      <c r="S841" s="205"/>
      <c r="T841" s="205"/>
      <c r="V841" s="205"/>
      <c r="W841" s="205"/>
      <c r="X841" s="205"/>
      <c r="Y841" s="394"/>
      <c r="Z841" s="98"/>
      <c r="AA841" s="205"/>
      <c r="AB841" s="98"/>
      <c r="AC841" s="98"/>
      <c r="AD841" s="98"/>
      <c r="AE841" s="205"/>
      <c r="AF841" s="98"/>
      <c r="AH841" s="98"/>
      <c r="AI841" s="205"/>
      <c r="AJ841" s="98"/>
      <c r="AK841" s="98"/>
      <c r="AL841" s="98"/>
      <c r="AM841" s="205"/>
      <c r="AN841" s="98"/>
      <c r="AO841" s="121"/>
      <c r="AP841" s="98"/>
      <c r="AQ841" s="205"/>
      <c r="AR841" s="98"/>
      <c r="AT841" s="98"/>
      <c r="AU841" s="205"/>
      <c r="AV841" s="98"/>
      <c r="AX841" s="98"/>
      <c r="AY841" s="205"/>
      <c r="AZ841" s="98"/>
      <c r="BB841" s="98"/>
      <c r="BC841" s="205"/>
      <c r="BD841" s="98"/>
      <c r="BF841" s="98"/>
      <c r="BG841" s="205"/>
      <c r="BH841" s="98"/>
      <c r="BI841" s="121"/>
      <c r="BJ841" s="98"/>
      <c r="BK841" s="205"/>
      <c r="BL841" s="98"/>
      <c r="BN841" s="121"/>
      <c r="BO841" s="121"/>
      <c r="BP841" s="121"/>
      <c r="BQ841" s="121"/>
      <c r="BR841" s="121"/>
    </row>
    <row r="842" spans="1:70" customFormat="1">
      <c r="A842" s="84"/>
      <c r="B842" s="363"/>
      <c r="C842" s="121"/>
      <c r="D842" s="121"/>
      <c r="E842" s="121"/>
      <c r="F842" s="121"/>
      <c r="G842" s="121"/>
      <c r="H842" s="121"/>
      <c r="I842" s="121"/>
      <c r="J842" s="121"/>
      <c r="K842" s="121"/>
      <c r="L842" s="10"/>
      <c r="M842" s="9"/>
      <c r="N842" s="233"/>
      <c r="R842" s="205"/>
      <c r="S842" s="205"/>
      <c r="T842" s="205"/>
      <c r="V842" s="205"/>
      <c r="W842" s="205"/>
      <c r="X842" s="205"/>
      <c r="Y842" s="394"/>
      <c r="Z842" s="98"/>
      <c r="AA842" s="205"/>
      <c r="AB842" s="98"/>
      <c r="AC842" s="98"/>
      <c r="AD842" s="98"/>
      <c r="AE842" s="205"/>
      <c r="AF842" s="98"/>
      <c r="AH842" s="98"/>
      <c r="AI842" s="205"/>
      <c r="AJ842" s="98"/>
      <c r="AK842" s="98"/>
      <c r="AL842" s="98"/>
      <c r="AM842" s="205"/>
      <c r="AN842" s="98"/>
      <c r="AO842" s="121"/>
      <c r="AP842" s="98"/>
      <c r="AQ842" s="205"/>
      <c r="AR842" s="98"/>
      <c r="AT842" s="98"/>
      <c r="AU842" s="205"/>
      <c r="AV842" s="98"/>
      <c r="AX842" s="98"/>
      <c r="AY842" s="205"/>
      <c r="AZ842" s="98"/>
      <c r="BB842" s="98"/>
      <c r="BC842" s="205"/>
      <c r="BD842" s="98"/>
      <c r="BF842" s="98"/>
      <c r="BG842" s="205"/>
      <c r="BH842" s="98"/>
      <c r="BI842" s="121"/>
      <c r="BJ842" s="98"/>
      <c r="BK842" s="205"/>
      <c r="BL842" s="98"/>
      <c r="BN842" s="121"/>
      <c r="BO842" s="121"/>
      <c r="BP842" s="121"/>
      <c r="BQ842" s="121"/>
      <c r="BR842" s="121"/>
    </row>
    <row r="843" spans="1:70" customFormat="1">
      <c r="A843" s="84"/>
      <c r="B843" s="363"/>
      <c r="C843" s="121"/>
      <c r="D843" s="121"/>
      <c r="E843" s="121"/>
      <c r="F843" s="121"/>
      <c r="G843" s="121"/>
      <c r="H843" s="121"/>
      <c r="I843" s="121"/>
      <c r="J843" s="121"/>
      <c r="K843" s="121"/>
      <c r="L843" s="10"/>
      <c r="M843" s="9"/>
      <c r="N843" s="233"/>
      <c r="R843" s="205"/>
      <c r="S843" s="205"/>
      <c r="T843" s="205"/>
      <c r="V843" s="205"/>
      <c r="W843" s="205"/>
      <c r="X843" s="205"/>
      <c r="Y843" s="394"/>
      <c r="Z843" s="98"/>
      <c r="AA843" s="205"/>
      <c r="AB843" s="98"/>
      <c r="AC843" s="98"/>
      <c r="AD843" s="98"/>
      <c r="AE843" s="205"/>
      <c r="AF843" s="98"/>
      <c r="AH843" s="98"/>
      <c r="AI843" s="205"/>
      <c r="AJ843" s="98"/>
      <c r="AK843" s="98"/>
      <c r="AL843" s="98"/>
      <c r="AM843" s="205"/>
      <c r="AN843" s="98"/>
      <c r="AO843" s="121"/>
      <c r="AP843" s="98"/>
      <c r="AQ843" s="205"/>
      <c r="AR843" s="98"/>
      <c r="AT843" s="98"/>
      <c r="AU843" s="205"/>
      <c r="AV843" s="98"/>
      <c r="AX843" s="98"/>
      <c r="AY843" s="205"/>
      <c r="AZ843" s="98"/>
      <c r="BB843" s="98"/>
      <c r="BC843" s="205"/>
      <c r="BD843" s="98"/>
      <c r="BF843" s="98"/>
      <c r="BG843" s="205"/>
      <c r="BH843" s="98"/>
      <c r="BI843" s="121"/>
      <c r="BJ843" s="98"/>
      <c r="BK843" s="205"/>
      <c r="BL843" s="98"/>
      <c r="BN843" s="121"/>
      <c r="BO843" s="121"/>
      <c r="BP843" s="121"/>
      <c r="BQ843" s="121"/>
      <c r="BR843" s="121"/>
    </row>
    <row r="844" spans="1:70" customFormat="1">
      <c r="A844" s="84"/>
      <c r="B844" s="363"/>
      <c r="C844" s="121"/>
      <c r="D844" s="121"/>
      <c r="E844" s="121"/>
      <c r="F844" s="121"/>
      <c r="G844" s="121"/>
      <c r="H844" s="121"/>
      <c r="I844" s="121"/>
      <c r="J844" s="121"/>
      <c r="K844" s="121"/>
      <c r="L844" s="10"/>
      <c r="M844" s="9"/>
      <c r="N844" s="233"/>
      <c r="R844" s="205"/>
      <c r="S844" s="205"/>
      <c r="T844" s="205"/>
      <c r="V844" s="205"/>
      <c r="W844" s="205"/>
      <c r="X844" s="205"/>
      <c r="Y844" s="394"/>
      <c r="Z844" s="98"/>
      <c r="AA844" s="205"/>
      <c r="AB844" s="98"/>
      <c r="AC844" s="98"/>
      <c r="AD844" s="98"/>
      <c r="AE844" s="205"/>
      <c r="AF844" s="98"/>
      <c r="AH844" s="98"/>
      <c r="AI844" s="205"/>
      <c r="AJ844" s="98"/>
      <c r="AK844" s="98"/>
      <c r="AL844" s="98"/>
      <c r="AM844" s="205"/>
      <c r="AN844" s="98"/>
      <c r="AO844" s="121"/>
      <c r="AP844" s="98"/>
      <c r="AQ844" s="205"/>
      <c r="AR844" s="98"/>
      <c r="AT844" s="98"/>
      <c r="AU844" s="205"/>
      <c r="AV844" s="98"/>
      <c r="AX844" s="98"/>
      <c r="AY844" s="205"/>
      <c r="AZ844" s="98"/>
      <c r="BB844" s="98"/>
      <c r="BC844" s="205"/>
      <c r="BD844" s="98"/>
      <c r="BF844" s="98"/>
      <c r="BG844" s="205"/>
      <c r="BH844" s="98"/>
      <c r="BI844" s="121"/>
      <c r="BJ844" s="98"/>
      <c r="BK844" s="205"/>
      <c r="BL844" s="98"/>
      <c r="BN844" s="121"/>
      <c r="BO844" s="121"/>
      <c r="BP844" s="121"/>
      <c r="BQ844" s="121"/>
      <c r="BR844" s="121"/>
    </row>
    <row r="845" spans="1:70" customFormat="1">
      <c r="A845" s="84"/>
      <c r="B845" s="363"/>
      <c r="C845" s="121"/>
      <c r="D845" s="121"/>
      <c r="E845" s="121"/>
      <c r="F845" s="121"/>
      <c r="G845" s="121"/>
      <c r="H845" s="121"/>
      <c r="I845" s="121"/>
      <c r="J845" s="121"/>
      <c r="K845" s="121"/>
      <c r="L845" s="10"/>
      <c r="M845" s="9"/>
      <c r="N845" s="233"/>
      <c r="R845" s="205"/>
      <c r="S845" s="205"/>
      <c r="T845" s="205"/>
      <c r="V845" s="205"/>
      <c r="W845" s="205"/>
      <c r="X845" s="205"/>
      <c r="Y845" s="394"/>
      <c r="Z845" s="98"/>
      <c r="AA845" s="205"/>
      <c r="AB845" s="98"/>
      <c r="AC845" s="98"/>
      <c r="AD845" s="98"/>
      <c r="AE845" s="205"/>
      <c r="AF845" s="98"/>
      <c r="AH845" s="98"/>
      <c r="AI845" s="205"/>
      <c r="AJ845" s="98"/>
      <c r="AK845" s="98"/>
      <c r="AL845" s="98"/>
      <c r="AM845" s="205"/>
      <c r="AN845" s="98"/>
      <c r="AO845" s="121"/>
      <c r="AP845" s="98"/>
      <c r="AQ845" s="205"/>
      <c r="AR845" s="98"/>
      <c r="AT845" s="98"/>
      <c r="AU845" s="205"/>
      <c r="AV845" s="98"/>
      <c r="AX845" s="98"/>
      <c r="AY845" s="205"/>
      <c r="AZ845" s="98"/>
      <c r="BB845" s="98"/>
      <c r="BC845" s="205"/>
      <c r="BD845" s="98"/>
      <c r="BF845" s="98"/>
      <c r="BG845" s="205"/>
      <c r="BH845" s="98"/>
      <c r="BI845" s="121"/>
      <c r="BJ845" s="98"/>
      <c r="BK845" s="205"/>
      <c r="BL845" s="98"/>
      <c r="BN845" s="121"/>
      <c r="BO845" s="121"/>
      <c r="BP845" s="121"/>
      <c r="BQ845" s="121"/>
      <c r="BR845" s="121"/>
    </row>
    <row r="846" spans="1:70" customFormat="1">
      <c r="A846" s="84"/>
      <c r="B846" s="363"/>
      <c r="C846" s="121"/>
      <c r="D846" s="121"/>
      <c r="E846" s="121"/>
      <c r="F846" s="121"/>
      <c r="G846" s="121"/>
      <c r="H846" s="121"/>
      <c r="I846" s="121"/>
      <c r="J846" s="121"/>
      <c r="K846" s="121"/>
      <c r="L846" s="10"/>
      <c r="M846" s="9"/>
      <c r="N846" s="233"/>
      <c r="R846" s="205"/>
      <c r="S846" s="205"/>
      <c r="T846" s="205"/>
      <c r="V846" s="205"/>
      <c r="W846" s="205"/>
      <c r="X846" s="205"/>
      <c r="Y846" s="394"/>
      <c r="Z846" s="98"/>
      <c r="AA846" s="205"/>
      <c r="AB846" s="98"/>
      <c r="AC846" s="98"/>
      <c r="AD846" s="98"/>
      <c r="AE846" s="205"/>
      <c r="AF846" s="98"/>
      <c r="AH846" s="98"/>
      <c r="AI846" s="205"/>
      <c r="AJ846" s="98"/>
      <c r="AK846" s="98"/>
      <c r="AL846" s="98"/>
      <c r="AM846" s="205"/>
      <c r="AN846" s="98"/>
      <c r="AO846" s="121"/>
      <c r="AP846" s="98"/>
      <c r="AQ846" s="205"/>
      <c r="AR846" s="98"/>
      <c r="AT846" s="98"/>
      <c r="AU846" s="205"/>
      <c r="AV846" s="98"/>
      <c r="AX846" s="98"/>
      <c r="AY846" s="205"/>
      <c r="AZ846" s="98"/>
      <c r="BB846" s="98"/>
      <c r="BC846" s="205"/>
      <c r="BD846" s="98"/>
      <c r="BF846" s="98"/>
      <c r="BG846" s="205"/>
      <c r="BH846" s="98"/>
      <c r="BI846" s="121"/>
      <c r="BJ846" s="98"/>
      <c r="BK846" s="205"/>
      <c r="BL846" s="98"/>
      <c r="BN846" s="121"/>
      <c r="BO846" s="121"/>
      <c r="BP846" s="121"/>
      <c r="BQ846" s="121"/>
      <c r="BR846" s="121"/>
    </row>
    <row r="847" spans="1:70" customFormat="1">
      <c r="A847" s="84"/>
      <c r="B847" s="363"/>
      <c r="C847" s="121"/>
      <c r="D847" s="121"/>
      <c r="E847" s="121"/>
      <c r="F847" s="121"/>
      <c r="G847" s="121"/>
      <c r="H847" s="121"/>
      <c r="I847" s="121"/>
      <c r="J847" s="121"/>
      <c r="K847" s="121"/>
      <c r="L847" s="10"/>
      <c r="M847" s="9"/>
      <c r="N847" s="233"/>
      <c r="R847" s="205"/>
      <c r="S847" s="205"/>
      <c r="T847" s="205"/>
      <c r="V847" s="205"/>
      <c r="W847" s="205"/>
      <c r="X847" s="205"/>
      <c r="Y847" s="394"/>
      <c r="Z847" s="98"/>
      <c r="AA847" s="205"/>
      <c r="AB847" s="98"/>
      <c r="AC847" s="98"/>
      <c r="AD847" s="98"/>
      <c r="AE847" s="205"/>
      <c r="AF847" s="98"/>
      <c r="AH847" s="98"/>
      <c r="AI847" s="205"/>
      <c r="AJ847" s="98"/>
      <c r="AK847" s="98"/>
      <c r="AL847" s="98"/>
      <c r="AM847" s="205"/>
      <c r="AN847" s="98"/>
      <c r="AO847" s="121"/>
      <c r="AP847" s="98"/>
      <c r="AQ847" s="205"/>
      <c r="AR847" s="98"/>
      <c r="AT847" s="98"/>
      <c r="AU847" s="205"/>
      <c r="AV847" s="98"/>
      <c r="AX847" s="98"/>
      <c r="AY847" s="205"/>
      <c r="AZ847" s="98"/>
      <c r="BB847" s="98"/>
      <c r="BC847" s="205"/>
      <c r="BD847" s="98"/>
      <c r="BF847" s="98"/>
      <c r="BG847" s="205"/>
      <c r="BH847" s="98"/>
      <c r="BI847" s="121"/>
      <c r="BJ847" s="98"/>
      <c r="BK847" s="205"/>
      <c r="BL847" s="98"/>
      <c r="BN847" s="121"/>
      <c r="BO847" s="121"/>
      <c r="BP847" s="121"/>
      <c r="BQ847" s="121"/>
      <c r="BR847" s="121"/>
    </row>
    <row r="848" spans="1:70" customFormat="1">
      <c r="A848" s="84"/>
      <c r="B848" s="363"/>
      <c r="C848" s="121"/>
      <c r="D848" s="121"/>
      <c r="E848" s="121"/>
      <c r="F848" s="121"/>
      <c r="G848" s="121"/>
      <c r="H848" s="121"/>
      <c r="I848" s="121"/>
      <c r="J848" s="121"/>
      <c r="K848" s="121"/>
      <c r="L848" s="10"/>
      <c r="M848" s="9"/>
      <c r="N848" s="233"/>
      <c r="R848" s="205"/>
      <c r="S848" s="205"/>
      <c r="T848" s="205"/>
      <c r="V848" s="205"/>
      <c r="W848" s="205"/>
      <c r="X848" s="205"/>
      <c r="Y848" s="394"/>
      <c r="Z848" s="98"/>
      <c r="AA848" s="205"/>
      <c r="AB848" s="98"/>
      <c r="AC848" s="98"/>
      <c r="AD848" s="98"/>
      <c r="AE848" s="205"/>
      <c r="AF848" s="98"/>
      <c r="AH848" s="98"/>
      <c r="AI848" s="205"/>
      <c r="AJ848" s="98"/>
      <c r="AK848" s="98"/>
      <c r="AL848" s="98"/>
      <c r="AM848" s="205"/>
      <c r="AN848" s="98"/>
      <c r="AO848" s="121"/>
      <c r="AP848" s="98"/>
      <c r="AQ848" s="205"/>
      <c r="AR848" s="98"/>
      <c r="AT848" s="98"/>
      <c r="AU848" s="205"/>
      <c r="AV848" s="98"/>
      <c r="AX848" s="98"/>
      <c r="AY848" s="205"/>
      <c r="AZ848" s="98"/>
      <c r="BB848" s="98"/>
      <c r="BC848" s="205"/>
      <c r="BD848" s="98"/>
      <c r="BF848" s="98"/>
      <c r="BG848" s="205"/>
      <c r="BH848" s="98"/>
      <c r="BI848" s="121"/>
      <c r="BJ848" s="98"/>
      <c r="BK848" s="205"/>
      <c r="BL848" s="98"/>
      <c r="BN848" s="121"/>
      <c r="BO848" s="121"/>
      <c r="BP848" s="121"/>
      <c r="BQ848" s="121"/>
      <c r="BR848" s="121"/>
    </row>
    <row r="849" spans="1:70" customFormat="1">
      <c r="A849" s="84"/>
      <c r="B849" s="363"/>
      <c r="C849" s="121"/>
      <c r="D849" s="121"/>
      <c r="E849" s="121"/>
      <c r="F849" s="121"/>
      <c r="G849" s="121"/>
      <c r="H849" s="121"/>
      <c r="I849" s="121"/>
      <c r="J849" s="121"/>
      <c r="K849" s="121"/>
      <c r="L849" s="10"/>
      <c r="M849" s="9"/>
      <c r="N849" s="233"/>
      <c r="R849" s="205"/>
      <c r="S849" s="205"/>
      <c r="T849" s="205"/>
      <c r="V849" s="205"/>
      <c r="W849" s="205"/>
      <c r="X849" s="205"/>
      <c r="Y849" s="394"/>
      <c r="Z849" s="98"/>
      <c r="AA849" s="205"/>
      <c r="AB849" s="98"/>
      <c r="AC849" s="98"/>
      <c r="AD849" s="98"/>
      <c r="AE849" s="205"/>
      <c r="AF849" s="98"/>
      <c r="AH849" s="98"/>
      <c r="AI849" s="205"/>
      <c r="AJ849" s="98"/>
      <c r="AK849" s="98"/>
      <c r="AL849" s="98"/>
      <c r="AM849" s="205"/>
      <c r="AN849" s="98"/>
      <c r="AO849" s="121"/>
      <c r="AP849" s="98"/>
      <c r="AQ849" s="205"/>
      <c r="AR849" s="98"/>
      <c r="AT849" s="98"/>
      <c r="AU849" s="205"/>
      <c r="AV849" s="98"/>
      <c r="AX849" s="98"/>
      <c r="AY849" s="205"/>
      <c r="AZ849" s="98"/>
      <c r="BB849" s="98"/>
      <c r="BC849" s="205"/>
      <c r="BD849" s="98"/>
      <c r="BF849" s="98"/>
      <c r="BG849" s="205"/>
      <c r="BH849" s="98"/>
      <c r="BI849" s="121"/>
      <c r="BJ849" s="98"/>
      <c r="BK849" s="205"/>
      <c r="BL849" s="98"/>
      <c r="BN849" s="121"/>
      <c r="BO849" s="121"/>
      <c r="BP849" s="121"/>
      <c r="BQ849" s="121"/>
      <c r="BR849" s="121"/>
    </row>
    <row r="850" spans="1:70" customFormat="1">
      <c r="A850" s="84"/>
      <c r="B850" s="363"/>
      <c r="C850" s="121"/>
      <c r="D850" s="121"/>
      <c r="E850" s="121"/>
      <c r="F850" s="121"/>
      <c r="G850" s="121"/>
      <c r="H850" s="121"/>
      <c r="I850" s="121"/>
      <c r="J850" s="121"/>
      <c r="K850" s="121"/>
      <c r="L850" s="10"/>
      <c r="M850" s="9"/>
      <c r="N850" s="233"/>
      <c r="R850" s="205"/>
      <c r="S850" s="205"/>
      <c r="T850" s="205"/>
      <c r="V850" s="205"/>
      <c r="W850" s="205"/>
      <c r="X850" s="205"/>
      <c r="Y850" s="394"/>
      <c r="Z850" s="98"/>
      <c r="AA850" s="205"/>
      <c r="AB850" s="98"/>
      <c r="AC850" s="98"/>
      <c r="AD850" s="98"/>
      <c r="AE850" s="205"/>
      <c r="AF850" s="98"/>
      <c r="AH850" s="98"/>
      <c r="AI850" s="205"/>
      <c r="AJ850" s="98"/>
      <c r="AK850" s="98"/>
      <c r="AL850" s="98"/>
      <c r="AM850" s="205"/>
      <c r="AN850" s="98"/>
      <c r="AO850" s="121"/>
      <c r="AP850" s="98"/>
      <c r="AQ850" s="205"/>
      <c r="AR850" s="98"/>
      <c r="AT850" s="98"/>
      <c r="AU850" s="205"/>
      <c r="AV850" s="98"/>
      <c r="AX850" s="98"/>
      <c r="AY850" s="205"/>
      <c r="AZ850" s="98"/>
      <c r="BB850" s="98"/>
      <c r="BC850" s="205"/>
      <c r="BD850" s="98"/>
      <c r="BF850" s="98"/>
      <c r="BG850" s="205"/>
      <c r="BH850" s="98"/>
      <c r="BI850" s="121"/>
      <c r="BJ850" s="98"/>
      <c r="BK850" s="205"/>
      <c r="BL850" s="98"/>
      <c r="BN850" s="121"/>
      <c r="BO850" s="121"/>
      <c r="BP850" s="121"/>
      <c r="BQ850" s="121"/>
      <c r="BR850" s="121"/>
    </row>
    <row r="851" spans="1:70" customFormat="1">
      <c r="A851" s="84"/>
      <c r="B851" s="363"/>
      <c r="C851" s="121"/>
      <c r="D851" s="121"/>
      <c r="E851" s="121"/>
      <c r="F851" s="121"/>
      <c r="G851" s="121"/>
      <c r="H851" s="121"/>
      <c r="I851" s="121"/>
      <c r="J851" s="121"/>
      <c r="K851" s="121"/>
      <c r="L851" s="10"/>
      <c r="M851" s="9"/>
      <c r="N851" s="233"/>
      <c r="R851" s="205"/>
      <c r="S851" s="205"/>
      <c r="T851" s="205"/>
      <c r="V851" s="205"/>
      <c r="W851" s="205"/>
      <c r="X851" s="205"/>
      <c r="Y851" s="394"/>
      <c r="Z851" s="98"/>
      <c r="AA851" s="205"/>
      <c r="AB851" s="98"/>
      <c r="AC851" s="98"/>
      <c r="AD851" s="98"/>
      <c r="AE851" s="205"/>
      <c r="AF851" s="98"/>
      <c r="AH851" s="98"/>
      <c r="AI851" s="205"/>
      <c r="AJ851" s="98"/>
      <c r="AK851" s="98"/>
      <c r="AL851" s="98"/>
      <c r="AM851" s="205"/>
      <c r="AN851" s="98"/>
      <c r="AO851" s="121"/>
      <c r="AP851" s="98"/>
      <c r="AQ851" s="205"/>
      <c r="AR851" s="98"/>
      <c r="AT851" s="98"/>
      <c r="AU851" s="205"/>
      <c r="AV851" s="98"/>
      <c r="AX851" s="98"/>
      <c r="AY851" s="205"/>
      <c r="AZ851" s="98"/>
      <c r="BB851" s="98"/>
      <c r="BC851" s="205"/>
      <c r="BD851" s="98"/>
      <c r="BF851" s="98"/>
      <c r="BG851" s="205"/>
      <c r="BH851" s="98"/>
      <c r="BI851" s="121"/>
      <c r="BJ851" s="98"/>
      <c r="BK851" s="205"/>
      <c r="BL851" s="98"/>
      <c r="BN851" s="121"/>
      <c r="BO851" s="121"/>
      <c r="BP851" s="121"/>
      <c r="BQ851" s="121"/>
      <c r="BR851" s="121"/>
    </row>
    <row r="852" spans="1:70" customFormat="1">
      <c r="A852" s="84"/>
      <c r="B852" s="363"/>
      <c r="C852" s="121"/>
      <c r="D852" s="121"/>
      <c r="E852" s="121"/>
      <c r="F852" s="121"/>
      <c r="G852" s="121"/>
      <c r="H852" s="121"/>
      <c r="I852" s="121"/>
      <c r="J852" s="121"/>
      <c r="K852" s="121"/>
      <c r="L852" s="10"/>
      <c r="M852" s="9"/>
      <c r="N852" s="233"/>
      <c r="R852" s="205"/>
      <c r="S852" s="205"/>
      <c r="T852" s="205"/>
      <c r="V852" s="205"/>
      <c r="W852" s="205"/>
      <c r="X852" s="205"/>
      <c r="Y852" s="394"/>
      <c r="Z852" s="98"/>
      <c r="AA852" s="205"/>
      <c r="AB852" s="98"/>
      <c r="AC852" s="98"/>
      <c r="AD852" s="98"/>
      <c r="AE852" s="205"/>
      <c r="AF852" s="98"/>
      <c r="AH852" s="98"/>
      <c r="AI852" s="205"/>
      <c r="AJ852" s="98"/>
      <c r="AK852" s="98"/>
      <c r="AL852" s="98"/>
      <c r="AM852" s="205"/>
      <c r="AN852" s="98"/>
      <c r="AO852" s="121"/>
      <c r="AP852" s="98"/>
      <c r="AQ852" s="205"/>
      <c r="AR852" s="98"/>
      <c r="AT852" s="98"/>
      <c r="AU852" s="205"/>
      <c r="AV852" s="98"/>
      <c r="AX852" s="98"/>
      <c r="AY852" s="205"/>
      <c r="AZ852" s="98"/>
      <c r="BB852" s="98"/>
      <c r="BC852" s="205"/>
      <c r="BD852" s="98"/>
      <c r="BF852" s="98"/>
      <c r="BG852" s="205"/>
      <c r="BH852" s="98"/>
      <c r="BI852" s="121"/>
      <c r="BJ852" s="98"/>
      <c r="BK852" s="205"/>
      <c r="BL852" s="98"/>
      <c r="BN852" s="121"/>
      <c r="BO852" s="121"/>
      <c r="BP852" s="121"/>
      <c r="BQ852" s="121"/>
      <c r="BR852" s="121"/>
    </row>
    <row r="853" spans="1:70" customFormat="1">
      <c r="A853" s="84"/>
      <c r="B853" s="363"/>
      <c r="C853" s="121"/>
      <c r="D853" s="121"/>
      <c r="E853" s="121"/>
      <c r="F853" s="121"/>
      <c r="G853" s="121"/>
      <c r="H853" s="121"/>
      <c r="I853" s="121"/>
      <c r="J853" s="121"/>
      <c r="K853" s="121"/>
      <c r="L853" s="10"/>
      <c r="M853" s="9"/>
      <c r="N853" s="233"/>
      <c r="R853" s="205"/>
      <c r="S853" s="205"/>
      <c r="T853" s="205"/>
      <c r="V853" s="205"/>
      <c r="W853" s="205"/>
      <c r="X853" s="205"/>
      <c r="Y853" s="394"/>
      <c r="Z853" s="98"/>
      <c r="AA853" s="205"/>
      <c r="AB853" s="98"/>
      <c r="AC853" s="98"/>
      <c r="AD853" s="98"/>
      <c r="AE853" s="205"/>
      <c r="AF853" s="98"/>
      <c r="AH853" s="98"/>
      <c r="AI853" s="205"/>
      <c r="AJ853" s="98"/>
      <c r="AK853" s="98"/>
      <c r="AL853" s="98"/>
      <c r="AM853" s="205"/>
      <c r="AN853" s="98"/>
      <c r="AO853" s="121"/>
      <c r="AP853" s="98"/>
      <c r="AQ853" s="205"/>
      <c r="AR853" s="98"/>
      <c r="AT853" s="98"/>
      <c r="AU853" s="205"/>
      <c r="AV853" s="98"/>
      <c r="AX853" s="98"/>
      <c r="AY853" s="205"/>
      <c r="AZ853" s="98"/>
      <c r="BB853" s="98"/>
      <c r="BC853" s="205"/>
      <c r="BD853" s="98"/>
      <c r="BF853" s="98"/>
      <c r="BG853" s="205"/>
      <c r="BH853" s="98"/>
      <c r="BI853" s="121"/>
      <c r="BJ853" s="98"/>
      <c r="BK853" s="205"/>
      <c r="BL853" s="98"/>
      <c r="BN853" s="121"/>
      <c r="BO853" s="121"/>
      <c r="BP853" s="121"/>
      <c r="BQ853" s="121"/>
      <c r="BR853" s="121"/>
    </row>
    <row r="854" spans="1:70" customFormat="1">
      <c r="A854" s="84"/>
      <c r="B854" s="363"/>
      <c r="C854" s="121"/>
      <c r="D854" s="121"/>
      <c r="E854" s="121"/>
      <c r="F854" s="121"/>
      <c r="G854" s="121"/>
      <c r="H854" s="121"/>
      <c r="I854" s="121"/>
      <c r="J854" s="121"/>
      <c r="K854" s="121"/>
      <c r="L854" s="10"/>
      <c r="M854" s="9"/>
      <c r="N854" s="233"/>
      <c r="R854" s="205"/>
      <c r="S854" s="205"/>
      <c r="T854" s="205"/>
      <c r="V854" s="205"/>
      <c r="W854" s="205"/>
      <c r="X854" s="205"/>
      <c r="Y854" s="394"/>
      <c r="Z854" s="98"/>
      <c r="AA854" s="205"/>
      <c r="AB854" s="98"/>
      <c r="AC854" s="98"/>
      <c r="AD854" s="98"/>
      <c r="AE854" s="205"/>
      <c r="AF854" s="98"/>
      <c r="AH854" s="98"/>
      <c r="AI854" s="205"/>
      <c r="AJ854" s="98"/>
      <c r="AK854" s="98"/>
      <c r="AL854" s="98"/>
      <c r="AM854" s="205"/>
      <c r="AN854" s="98"/>
      <c r="AO854" s="121"/>
      <c r="AP854" s="98"/>
      <c r="AQ854" s="205"/>
      <c r="AR854" s="98"/>
      <c r="AT854" s="98"/>
      <c r="AU854" s="205"/>
      <c r="AV854" s="98"/>
      <c r="AX854" s="98"/>
      <c r="AY854" s="205"/>
      <c r="AZ854" s="98"/>
      <c r="BB854" s="98"/>
      <c r="BC854" s="205"/>
      <c r="BD854" s="98"/>
      <c r="BF854" s="98"/>
      <c r="BG854" s="205"/>
      <c r="BH854" s="98"/>
      <c r="BI854" s="121"/>
      <c r="BJ854" s="98"/>
      <c r="BK854" s="205"/>
      <c r="BL854" s="98"/>
      <c r="BN854" s="121"/>
      <c r="BO854" s="121"/>
      <c r="BP854" s="121"/>
      <c r="BQ854" s="121"/>
      <c r="BR854" s="121"/>
    </row>
    <row r="855" spans="1:70" customFormat="1">
      <c r="A855" s="84"/>
      <c r="B855" s="363"/>
      <c r="C855" s="121"/>
      <c r="D855" s="121"/>
      <c r="E855" s="121"/>
      <c r="F855" s="121"/>
      <c r="G855" s="121"/>
      <c r="H855" s="121"/>
      <c r="I855" s="121"/>
      <c r="J855" s="121"/>
      <c r="K855" s="121"/>
      <c r="L855" s="10"/>
      <c r="M855" s="9"/>
      <c r="N855" s="233"/>
      <c r="R855" s="205"/>
      <c r="S855" s="205"/>
      <c r="T855" s="205"/>
      <c r="V855" s="205"/>
      <c r="W855" s="205"/>
      <c r="X855" s="205"/>
      <c r="Y855" s="394"/>
      <c r="Z855" s="98"/>
      <c r="AA855" s="205"/>
      <c r="AB855" s="98"/>
      <c r="AC855" s="98"/>
      <c r="AD855" s="98"/>
      <c r="AE855" s="205"/>
      <c r="AF855" s="98"/>
      <c r="AH855" s="98"/>
      <c r="AI855" s="205"/>
      <c r="AJ855" s="98"/>
      <c r="AK855" s="98"/>
      <c r="AL855" s="98"/>
      <c r="AM855" s="205"/>
      <c r="AN855" s="98"/>
      <c r="AO855" s="121"/>
      <c r="AP855" s="98"/>
      <c r="AQ855" s="205"/>
      <c r="AR855" s="98"/>
      <c r="AT855" s="98"/>
      <c r="AU855" s="205"/>
      <c r="AV855" s="98"/>
      <c r="AX855" s="98"/>
      <c r="AY855" s="205"/>
      <c r="AZ855" s="98"/>
      <c r="BB855" s="98"/>
      <c r="BC855" s="205"/>
      <c r="BD855" s="98"/>
      <c r="BF855" s="98"/>
      <c r="BG855" s="205"/>
      <c r="BH855" s="98"/>
      <c r="BI855" s="121"/>
      <c r="BJ855" s="98"/>
      <c r="BK855" s="205"/>
      <c r="BL855" s="98"/>
      <c r="BN855" s="121"/>
      <c r="BO855" s="121"/>
      <c r="BP855" s="121"/>
      <c r="BQ855" s="121"/>
      <c r="BR855" s="121"/>
    </row>
    <row r="856" spans="1:70" customFormat="1">
      <c r="A856" s="84"/>
      <c r="B856" s="363"/>
      <c r="C856" s="121"/>
      <c r="D856" s="121"/>
      <c r="E856" s="121"/>
      <c r="F856" s="121"/>
      <c r="G856" s="121"/>
      <c r="H856" s="121"/>
      <c r="I856" s="121"/>
      <c r="J856" s="121"/>
      <c r="K856" s="121"/>
      <c r="L856" s="10"/>
      <c r="M856" s="9"/>
      <c r="N856" s="233"/>
      <c r="R856" s="205"/>
      <c r="S856" s="205"/>
      <c r="T856" s="205"/>
      <c r="V856" s="205"/>
      <c r="W856" s="205"/>
      <c r="X856" s="205"/>
      <c r="Y856" s="394"/>
      <c r="Z856" s="98"/>
      <c r="AA856" s="205"/>
      <c r="AB856" s="98"/>
      <c r="AC856" s="98"/>
      <c r="AD856" s="98"/>
      <c r="AE856" s="205"/>
      <c r="AF856" s="98"/>
      <c r="AH856" s="98"/>
      <c r="AI856" s="205"/>
      <c r="AJ856" s="98"/>
      <c r="AK856" s="98"/>
      <c r="AL856" s="98"/>
      <c r="AM856" s="205"/>
      <c r="AN856" s="98"/>
      <c r="AO856" s="121"/>
      <c r="AP856" s="98"/>
      <c r="AQ856" s="205"/>
      <c r="AR856" s="98"/>
      <c r="AT856" s="98"/>
      <c r="AU856" s="205"/>
      <c r="AV856" s="98"/>
      <c r="AX856" s="98"/>
      <c r="AY856" s="205"/>
      <c r="AZ856" s="98"/>
      <c r="BB856" s="98"/>
      <c r="BC856" s="205"/>
      <c r="BD856" s="98"/>
      <c r="BF856" s="98"/>
      <c r="BG856" s="205"/>
      <c r="BH856" s="98"/>
      <c r="BI856" s="121"/>
      <c r="BJ856" s="98"/>
      <c r="BK856" s="205"/>
      <c r="BL856" s="98"/>
      <c r="BN856" s="121"/>
      <c r="BO856" s="121"/>
      <c r="BP856" s="121"/>
      <c r="BQ856" s="121"/>
      <c r="BR856" s="121"/>
    </row>
    <row r="857" spans="1:70" customFormat="1">
      <c r="A857" s="84"/>
      <c r="B857" s="363"/>
      <c r="C857" s="121"/>
      <c r="D857" s="121"/>
      <c r="E857" s="121"/>
      <c r="F857" s="121"/>
      <c r="G857" s="121"/>
      <c r="H857" s="121"/>
      <c r="I857" s="121"/>
      <c r="J857" s="121"/>
      <c r="K857" s="121"/>
      <c r="L857" s="10"/>
      <c r="M857" s="9"/>
      <c r="N857" s="233"/>
      <c r="R857" s="205"/>
      <c r="S857" s="205"/>
      <c r="T857" s="205"/>
      <c r="V857" s="205"/>
      <c r="W857" s="205"/>
      <c r="X857" s="205"/>
      <c r="Y857" s="394"/>
      <c r="Z857" s="98"/>
      <c r="AA857" s="205"/>
      <c r="AB857" s="98"/>
      <c r="AC857" s="98"/>
      <c r="AD857" s="98"/>
      <c r="AE857" s="205"/>
      <c r="AF857" s="98"/>
      <c r="AH857" s="98"/>
      <c r="AI857" s="205"/>
      <c r="AJ857" s="98"/>
      <c r="AK857" s="98"/>
      <c r="AL857" s="98"/>
      <c r="AM857" s="205"/>
      <c r="AN857" s="98"/>
      <c r="AO857" s="121"/>
      <c r="AP857" s="98"/>
      <c r="AQ857" s="205"/>
      <c r="AR857" s="98"/>
      <c r="AT857" s="98"/>
      <c r="AU857" s="205"/>
      <c r="AV857" s="98"/>
      <c r="AX857" s="98"/>
      <c r="AY857" s="205"/>
      <c r="AZ857" s="98"/>
      <c r="BB857" s="98"/>
      <c r="BC857" s="205"/>
      <c r="BD857" s="98"/>
      <c r="BF857" s="98"/>
      <c r="BG857" s="205"/>
      <c r="BH857" s="98"/>
      <c r="BI857" s="121"/>
      <c r="BJ857" s="98"/>
      <c r="BK857" s="205"/>
      <c r="BL857" s="98"/>
      <c r="BN857" s="121"/>
      <c r="BO857" s="121"/>
      <c r="BP857" s="121"/>
      <c r="BQ857" s="121"/>
      <c r="BR857" s="121"/>
    </row>
    <row r="858" spans="1:70" customFormat="1">
      <c r="A858" s="84"/>
      <c r="B858" s="363"/>
      <c r="C858" s="121"/>
      <c r="D858" s="121"/>
      <c r="E858" s="121"/>
      <c r="F858" s="121"/>
      <c r="G858" s="121"/>
      <c r="H858" s="121"/>
      <c r="I858" s="121"/>
      <c r="J858" s="121"/>
      <c r="K858" s="121"/>
      <c r="L858" s="10"/>
      <c r="M858" s="9"/>
      <c r="N858" s="233"/>
      <c r="R858" s="205"/>
      <c r="S858" s="205"/>
      <c r="T858" s="205"/>
      <c r="V858" s="205"/>
      <c r="W858" s="205"/>
      <c r="X858" s="205"/>
      <c r="Y858" s="394"/>
      <c r="Z858" s="98"/>
      <c r="AA858" s="205"/>
      <c r="AB858" s="98"/>
      <c r="AC858" s="98"/>
      <c r="AD858" s="98"/>
      <c r="AE858" s="205"/>
      <c r="AF858" s="98"/>
      <c r="AH858" s="98"/>
      <c r="AI858" s="205"/>
      <c r="AJ858" s="98"/>
      <c r="AK858" s="98"/>
      <c r="AL858" s="98"/>
      <c r="AM858" s="205"/>
      <c r="AN858" s="98"/>
      <c r="AO858" s="121"/>
      <c r="AP858" s="98"/>
      <c r="AQ858" s="205"/>
      <c r="AR858" s="98"/>
      <c r="AT858" s="98"/>
      <c r="AU858" s="205"/>
      <c r="AV858" s="98"/>
      <c r="AX858" s="98"/>
      <c r="AY858" s="205"/>
      <c r="AZ858" s="98"/>
      <c r="BB858" s="98"/>
      <c r="BC858" s="205"/>
      <c r="BD858" s="98"/>
      <c r="BF858" s="98"/>
      <c r="BG858" s="205"/>
      <c r="BH858" s="98"/>
      <c r="BI858" s="121"/>
      <c r="BJ858" s="98"/>
      <c r="BK858" s="205"/>
      <c r="BL858" s="98"/>
      <c r="BN858" s="121"/>
      <c r="BO858" s="121"/>
      <c r="BP858" s="121"/>
      <c r="BQ858" s="121"/>
      <c r="BR858" s="121"/>
    </row>
    <row r="859" spans="1:70" customFormat="1">
      <c r="A859" s="84"/>
      <c r="B859" s="363"/>
      <c r="C859" s="121"/>
      <c r="D859" s="121"/>
      <c r="E859" s="121"/>
      <c r="F859" s="121"/>
      <c r="G859" s="121"/>
      <c r="H859" s="121"/>
      <c r="I859" s="121"/>
      <c r="J859" s="121"/>
      <c r="K859" s="121"/>
      <c r="L859" s="10"/>
      <c r="M859" s="9"/>
      <c r="N859" s="233"/>
      <c r="R859" s="205"/>
      <c r="S859" s="205"/>
      <c r="T859" s="205"/>
      <c r="V859" s="205"/>
      <c r="W859" s="205"/>
      <c r="X859" s="205"/>
      <c r="Y859" s="394"/>
      <c r="Z859" s="98"/>
      <c r="AA859" s="205"/>
      <c r="AB859" s="98"/>
      <c r="AC859" s="98"/>
      <c r="AD859" s="98"/>
      <c r="AE859" s="205"/>
      <c r="AF859" s="98"/>
      <c r="AH859" s="98"/>
      <c r="AI859" s="205"/>
      <c r="AJ859" s="98"/>
      <c r="AK859" s="98"/>
      <c r="AL859" s="98"/>
      <c r="AM859" s="205"/>
      <c r="AN859" s="98"/>
      <c r="AO859" s="121"/>
      <c r="AP859" s="98"/>
      <c r="AQ859" s="205"/>
      <c r="AR859" s="98"/>
      <c r="AT859" s="98"/>
      <c r="AU859" s="205"/>
      <c r="AV859" s="98"/>
      <c r="AX859" s="98"/>
      <c r="AY859" s="205"/>
      <c r="AZ859" s="98"/>
      <c r="BB859" s="98"/>
      <c r="BC859" s="205"/>
      <c r="BD859" s="98"/>
      <c r="BF859" s="98"/>
      <c r="BG859" s="205"/>
      <c r="BH859" s="98"/>
      <c r="BI859" s="121"/>
      <c r="BJ859" s="98"/>
      <c r="BK859" s="205"/>
      <c r="BL859" s="98"/>
      <c r="BN859" s="121"/>
      <c r="BO859" s="121"/>
      <c r="BP859" s="121"/>
      <c r="BQ859" s="121"/>
      <c r="BR859" s="121"/>
    </row>
    <row r="860" spans="1:70" customFormat="1">
      <c r="A860" s="84"/>
      <c r="B860" s="363"/>
      <c r="C860" s="121"/>
      <c r="D860" s="121"/>
      <c r="E860" s="121"/>
      <c r="F860" s="121"/>
      <c r="G860" s="121"/>
      <c r="H860" s="121"/>
      <c r="I860" s="121"/>
      <c r="J860" s="121"/>
      <c r="K860" s="121"/>
      <c r="L860" s="10"/>
      <c r="M860" s="9"/>
      <c r="N860" s="233"/>
      <c r="R860" s="205"/>
      <c r="S860" s="205"/>
      <c r="T860" s="205"/>
      <c r="V860" s="205"/>
      <c r="W860" s="205"/>
      <c r="X860" s="205"/>
      <c r="Y860" s="394"/>
      <c r="Z860" s="98"/>
      <c r="AA860" s="205"/>
      <c r="AB860" s="98"/>
      <c r="AC860" s="98"/>
      <c r="AD860" s="98"/>
      <c r="AE860" s="205"/>
      <c r="AF860" s="98"/>
      <c r="AH860" s="98"/>
      <c r="AI860" s="205"/>
      <c r="AJ860" s="98"/>
      <c r="AK860" s="98"/>
      <c r="AL860" s="98"/>
      <c r="AM860" s="205"/>
      <c r="AN860" s="98"/>
      <c r="AO860" s="121"/>
      <c r="AP860" s="98"/>
      <c r="AQ860" s="205"/>
      <c r="AR860" s="98"/>
      <c r="AT860" s="98"/>
      <c r="AU860" s="205"/>
      <c r="AV860" s="98"/>
      <c r="AX860" s="98"/>
      <c r="AY860" s="205"/>
      <c r="AZ860" s="98"/>
      <c r="BB860" s="98"/>
      <c r="BC860" s="205"/>
      <c r="BD860" s="98"/>
      <c r="BF860" s="98"/>
      <c r="BG860" s="205"/>
      <c r="BH860" s="98"/>
      <c r="BI860" s="121"/>
      <c r="BJ860" s="98"/>
      <c r="BK860" s="205"/>
      <c r="BL860" s="98"/>
      <c r="BN860" s="121"/>
      <c r="BO860" s="121"/>
      <c r="BP860" s="121"/>
      <c r="BQ860" s="121"/>
      <c r="BR860" s="121"/>
    </row>
    <row r="861" spans="1:70" customFormat="1">
      <c r="A861" s="84"/>
      <c r="B861" s="363"/>
      <c r="C861" s="121"/>
      <c r="D861" s="121"/>
      <c r="E861" s="121"/>
      <c r="F861" s="121"/>
      <c r="G861" s="121"/>
      <c r="H861" s="121"/>
      <c r="I861" s="121"/>
      <c r="J861" s="121"/>
      <c r="K861" s="121"/>
      <c r="L861" s="10"/>
      <c r="M861" s="9"/>
      <c r="N861" s="233"/>
      <c r="R861" s="205"/>
      <c r="S861" s="205"/>
      <c r="T861" s="205"/>
      <c r="V861" s="205"/>
      <c r="W861" s="205"/>
      <c r="X861" s="205"/>
      <c r="Y861" s="394"/>
      <c r="Z861" s="98"/>
      <c r="AA861" s="205"/>
      <c r="AB861" s="98"/>
      <c r="AC861" s="98"/>
      <c r="AD861" s="98"/>
      <c r="AE861" s="205"/>
      <c r="AF861" s="98"/>
      <c r="AH861" s="98"/>
      <c r="AI861" s="205"/>
      <c r="AJ861" s="98"/>
      <c r="AK861" s="98"/>
      <c r="AL861" s="98"/>
      <c r="AM861" s="205"/>
      <c r="AN861" s="98"/>
      <c r="AO861" s="121"/>
      <c r="AP861" s="98"/>
      <c r="AQ861" s="205"/>
      <c r="AR861" s="98"/>
      <c r="AT861" s="98"/>
      <c r="AU861" s="205"/>
      <c r="AV861" s="98"/>
      <c r="AX861" s="98"/>
      <c r="AY861" s="205"/>
      <c r="AZ861" s="98"/>
      <c r="BB861" s="98"/>
      <c r="BC861" s="205"/>
      <c r="BD861" s="98"/>
      <c r="BF861" s="98"/>
      <c r="BG861" s="205"/>
      <c r="BH861" s="98"/>
      <c r="BI861" s="121"/>
      <c r="BJ861" s="98"/>
      <c r="BK861" s="205"/>
      <c r="BL861" s="98"/>
      <c r="BN861" s="121"/>
      <c r="BO861" s="121"/>
      <c r="BP861" s="121"/>
      <c r="BQ861" s="121"/>
      <c r="BR861" s="121"/>
    </row>
    <row r="862" spans="1:70" customFormat="1">
      <c r="A862" s="84"/>
      <c r="B862" s="363"/>
      <c r="C862" s="121"/>
      <c r="D862" s="121"/>
      <c r="E862" s="121"/>
      <c r="F862" s="121"/>
      <c r="G862" s="121"/>
      <c r="H862" s="121"/>
      <c r="I862" s="121"/>
      <c r="J862" s="121"/>
      <c r="K862" s="121"/>
      <c r="L862" s="10"/>
      <c r="M862" s="9"/>
      <c r="N862" s="233"/>
      <c r="R862" s="205"/>
      <c r="S862" s="205"/>
      <c r="T862" s="205"/>
      <c r="V862" s="205"/>
      <c r="W862" s="205"/>
      <c r="X862" s="205"/>
      <c r="Y862" s="394"/>
      <c r="Z862" s="98"/>
      <c r="AA862" s="205"/>
      <c r="AB862" s="98"/>
      <c r="AC862" s="98"/>
      <c r="AD862" s="98"/>
      <c r="AE862" s="205"/>
      <c r="AF862" s="98"/>
      <c r="AH862" s="98"/>
      <c r="AI862" s="205"/>
      <c r="AJ862" s="98"/>
      <c r="AK862" s="98"/>
      <c r="AL862" s="98"/>
      <c r="AM862" s="205"/>
      <c r="AN862" s="98"/>
      <c r="AO862" s="121"/>
      <c r="AP862" s="98"/>
      <c r="AQ862" s="205"/>
      <c r="AR862" s="98"/>
      <c r="AT862" s="98"/>
      <c r="AU862" s="205"/>
      <c r="AV862" s="98"/>
      <c r="AX862" s="98"/>
      <c r="AY862" s="205"/>
      <c r="AZ862" s="98"/>
      <c r="BB862" s="98"/>
      <c r="BC862" s="205"/>
      <c r="BD862" s="98"/>
      <c r="BF862" s="98"/>
      <c r="BG862" s="205"/>
      <c r="BH862" s="98"/>
      <c r="BI862" s="121"/>
      <c r="BJ862" s="98"/>
      <c r="BK862" s="205"/>
      <c r="BL862" s="98"/>
      <c r="BN862" s="121"/>
      <c r="BO862" s="121"/>
      <c r="BP862" s="121"/>
      <c r="BQ862" s="121"/>
      <c r="BR862" s="121"/>
    </row>
    <row r="863" spans="1:70" customFormat="1">
      <c r="A863" s="84"/>
      <c r="B863" s="363"/>
      <c r="C863" s="121"/>
      <c r="D863" s="121"/>
      <c r="E863" s="121"/>
      <c r="F863" s="121"/>
      <c r="G863" s="121"/>
      <c r="H863" s="121"/>
      <c r="I863" s="121"/>
      <c r="J863" s="121"/>
      <c r="K863" s="121"/>
      <c r="L863" s="10"/>
      <c r="M863" s="9"/>
      <c r="N863" s="233"/>
      <c r="R863" s="205"/>
      <c r="S863" s="205"/>
      <c r="T863" s="205"/>
      <c r="V863" s="205"/>
      <c r="W863" s="205"/>
      <c r="X863" s="205"/>
      <c r="Y863" s="394"/>
      <c r="Z863" s="98"/>
      <c r="AA863" s="205"/>
      <c r="AB863" s="98"/>
      <c r="AC863" s="98"/>
      <c r="AD863" s="98"/>
      <c r="AE863" s="205"/>
      <c r="AF863" s="98"/>
      <c r="AH863" s="98"/>
      <c r="AI863" s="205"/>
      <c r="AJ863" s="98"/>
      <c r="AK863" s="98"/>
      <c r="AL863" s="98"/>
      <c r="AM863" s="205"/>
      <c r="AN863" s="98"/>
      <c r="AO863" s="121"/>
      <c r="AP863" s="98"/>
      <c r="AQ863" s="205"/>
      <c r="AR863" s="98"/>
      <c r="AT863" s="98"/>
      <c r="AU863" s="205"/>
      <c r="AV863" s="98"/>
      <c r="AX863" s="98"/>
      <c r="AY863" s="205"/>
      <c r="AZ863" s="98"/>
      <c r="BB863" s="98"/>
      <c r="BC863" s="205"/>
      <c r="BD863" s="98"/>
      <c r="BF863" s="98"/>
      <c r="BG863" s="205"/>
      <c r="BH863" s="98"/>
      <c r="BI863" s="121"/>
      <c r="BJ863" s="98"/>
      <c r="BK863" s="205"/>
      <c r="BL863" s="98"/>
      <c r="BN863" s="121"/>
      <c r="BO863" s="121"/>
      <c r="BP863" s="121"/>
      <c r="BQ863" s="121"/>
      <c r="BR863" s="121"/>
    </row>
    <row r="864" spans="1:70" customFormat="1">
      <c r="A864" s="84"/>
      <c r="B864" s="363"/>
      <c r="C864" s="121"/>
      <c r="D864" s="121"/>
      <c r="E864" s="121"/>
      <c r="F864" s="121"/>
      <c r="G864" s="121"/>
      <c r="H864" s="121"/>
      <c r="I864" s="121"/>
      <c r="J864" s="121"/>
      <c r="K864" s="121"/>
      <c r="L864" s="10"/>
      <c r="M864" s="9"/>
      <c r="N864" s="233"/>
      <c r="R864" s="205"/>
      <c r="S864" s="205"/>
      <c r="T864" s="205"/>
      <c r="V864" s="205"/>
      <c r="W864" s="205"/>
      <c r="X864" s="205"/>
      <c r="Y864" s="394"/>
      <c r="Z864" s="98"/>
      <c r="AA864" s="205"/>
      <c r="AB864" s="98"/>
      <c r="AC864" s="98"/>
      <c r="AD864" s="98"/>
      <c r="AE864" s="205"/>
      <c r="AF864" s="98"/>
      <c r="AH864" s="98"/>
      <c r="AI864" s="205"/>
      <c r="AJ864" s="98"/>
      <c r="AK864" s="98"/>
      <c r="AL864" s="98"/>
      <c r="AM864" s="205"/>
      <c r="AN864" s="98"/>
      <c r="AO864" s="121"/>
      <c r="AP864" s="98"/>
      <c r="AQ864" s="205"/>
      <c r="AR864" s="98"/>
      <c r="AT864" s="98"/>
      <c r="AU864" s="205"/>
      <c r="AV864" s="98"/>
      <c r="AX864" s="98"/>
      <c r="AY864" s="205"/>
      <c r="AZ864" s="98"/>
      <c r="BB864" s="98"/>
      <c r="BC864" s="205"/>
      <c r="BD864" s="98"/>
      <c r="BF864" s="98"/>
      <c r="BG864" s="205"/>
      <c r="BH864" s="98"/>
      <c r="BI864" s="121"/>
      <c r="BJ864" s="98"/>
      <c r="BK864" s="205"/>
      <c r="BL864" s="98"/>
      <c r="BN864" s="121"/>
      <c r="BO864" s="121"/>
      <c r="BP864" s="121"/>
      <c r="BQ864" s="121"/>
      <c r="BR864" s="121"/>
    </row>
    <row r="865" spans="1:70" customFormat="1">
      <c r="A865" s="84"/>
      <c r="B865" s="363"/>
      <c r="C865" s="121"/>
      <c r="D865" s="121"/>
      <c r="E865" s="121"/>
      <c r="F865" s="121"/>
      <c r="G865" s="121"/>
      <c r="H865" s="121"/>
      <c r="I865" s="121"/>
      <c r="J865" s="121"/>
      <c r="K865" s="121"/>
      <c r="L865" s="10"/>
      <c r="M865" s="9"/>
      <c r="N865" s="233"/>
      <c r="R865" s="205"/>
      <c r="S865" s="205"/>
      <c r="T865" s="205"/>
      <c r="V865" s="205"/>
      <c r="W865" s="205"/>
      <c r="X865" s="205"/>
      <c r="Y865" s="394"/>
      <c r="Z865" s="98"/>
      <c r="AA865" s="205"/>
      <c r="AB865" s="98"/>
      <c r="AC865" s="98"/>
      <c r="AD865" s="98"/>
      <c r="AE865" s="205"/>
      <c r="AF865" s="98"/>
      <c r="AH865" s="98"/>
      <c r="AI865" s="205"/>
      <c r="AJ865" s="98"/>
      <c r="AK865" s="98"/>
      <c r="AL865" s="98"/>
      <c r="AM865" s="205"/>
      <c r="AN865" s="98"/>
      <c r="AO865" s="121"/>
      <c r="AP865" s="98"/>
      <c r="AQ865" s="205"/>
      <c r="AR865" s="98"/>
      <c r="AT865" s="98"/>
      <c r="AU865" s="205"/>
      <c r="AV865" s="98"/>
      <c r="AX865" s="98"/>
      <c r="AY865" s="205"/>
      <c r="AZ865" s="98"/>
      <c r="BB865" s="98"/>
      <c r="BC865" s="205"/>
      <c r="BD865" s="98"/>
      <c r="BF865" s="98"/>
      <c r="BG865" s="205"/>
      <c r="BH865" s="98"/>
      <c r="BI865" s="121"/>
      <c r="BJ865" s="98"/>
      <c r="BK865" s="205"/>
      <c r="BL865" s="98"/>
      <c r="BN865" s="121"/>
      <c r="BO865" s="121"/>
      <c r="BP865" s="121"/>
      <c r="BQ865" s="121"/>
      <c r="BR865" s="121"/>
    </row>
    <row r="866" spans="1:70" customFormat="1">
      <c r="A866" s="84"/>
      <c r="B866" s="363"/>
      <c r="C866" s="121"/>
      <c r="D866" s="121"/>
      <c r="E866" s="121"/>
      <c r="F866" s="121"/>
      <c r="G866" s="121"/>
      <c r="H866" s="121"/>
      <c r="I866" s="121"/>
      <c r="J866" s="121"/>
      <c r="K866" s="121"/>
      <c r="L866" s="10"/>
      <c r="M866" s="9"/>
      <c r="N866" s="233"/>
      <c r="R866" s="205"/>
      <c r="S866" s="205"/>
      <c r="T866" s="205"/>
      <c r="V866" s="205"/>
      <c r="W866" s="205"/>
      <c r="X866" s="205"/>
      <c r="Y866" s="394"/>
      <c r="Z866" s="98"/>
      <c r="AA866" s="205"/>
      <c r="AB866" s="98"/>
      <c r="AC866" s="98"/>
      <c r="AD866" s="98"/>
      <c r="AE866" s="205"/>
      <c r="AF866" s="98"/>
      <c r="AH866" s="98"/>
      <c r="AI866" s="205"/>
      <c r="AJ866" s="98"/>
      <c r="AK866" s="98"/>
      <c r="AL866" s="98"/>
      <c r="AM866" s="205"/>
      <c r="AN866" s="98"/>
      <c r="AO866" s="121"/>
      <c r="AP866" s="98"/>
      <c r="AQ866" s="205"/>
      <c r="AR866" s="98"/>
      <c r="AT866" s="98"/>
      <c r="AU866" s="205"/>
      <c r="AV866" s="98"/>
      <c r="AX866" s="98"/>
      <c r="AY866" s="205"/>
      <c r="AZ866" s="98"/>
      <c r="BB866" s="98"/>
      <c r="BC866" s="205"/>
      <c r="BD866" s="98"/>
      <c r="BF866" s="98"/>
      <c r="BG866" s="205"/>
      <c r="BH866" s="98"/>
      <c r="BI866" s="121"/>
      <c r="BJ866" s="98"/>
      <c r="BK866" s="205"/>
      <c r="BL866" s="98"/>
      <c r="BN866" s="121"/>
      <c r="BO866" s="121"/>
      <c r="BP866" s="121"/>
      <c r="BQ866" s="121"/>
      <c r="BR866" s="121"/>
    </row>
    <row r="867" spans="1:70" customFormat="1">
      <c r="A867" s="84"/>
      <c r="B867" s="363"/>
      <c r="C867" s="121"/>
      <c r="D867" s="121"/>
      <c r="E867" s="121"/>
      <c r="F867" s="121"/>
      <c r="G867" s="121"/>
      <c r="H867" s="121"/>
      <c r="I867" s="121"/>
      <c r="J867" s="121"/>
      <c r="K867" s="121"/>
      <c r="L867" s="10"/>
      <c r="M867" s="9"/>
      <c r="N867" s="233"/>
      <c r="R867" s="205"/>
      <c r="S867" s="205"/>
      <c r="T867" s="205"/>
      <c r="V867" s="205"/>
      <c r="W867" s="205"/>
      <c r="X867" s="205"/>
      <c r="Y867" s="394"/>
      <c r="Z867" s="98"/>
      <c r="AA867" s="205"/>
      <c r="AB867" s="98"/>
      <c r="AC867" s="98"/>
      <c r="AD867" s="98"/>
      <c r="AE867" s="205"/>
      <c r="AF867" s="98"/>
      <c r="AH867" s="98"/>
      <c r="AI867" s="205"/>
      <c r="AJ867" s="98"/>
      <c r="AK867" s="98"/>
      <c r="AL867" s="98"/>
      <c r="AM867" s="205"/>
      <c r="AN867" s="98"/>
      <c r="AO867" s="121"/>
      <c r="AP867" s="98"/>
      <c r="AQ867" s="205"/>
      <c r="AR867" s="98"/>
      <c r="AT867" s="98"/>
      <c r="AU867" s="205"/>
      <c r="AV867" s="98"/>
      <c r="AX867" s="98"/>
      <c r="AY867" s="205"/>
      <c r="AZ867" s="98"/>
      <c r="BB867" s="98"/>
      <c r="BC867" s="205"/>
      <c r="BD867" s="98"/>
      <c r="BF867" s="98"/>
      <c r="BG867" s="205"/>
      <c r="BH867" s="98"/>
      <c r="BI867" s="121"/>
      <c r="BJ867" s="98"/>
      <c r="BK867" s="205"/>
      <c r="BL867" s="98"/>
      <c r="BN867" s="121"/>
      <c r="BO867" s="121"/>
      <c r="BP867" s="121"/>
      <c r="BQ867" s="121"/>
      <c r="BR867" s="121"/>
    </row>
    <row r="868" spans="1:70" customFormat="1">
      <c r="A868" s="84"/>
      <c r="B868" s="363"/>
      <c r="C868" s="121"/>
      <c r="D868" s="121"/>
      <c r="E868" s="121"/>
      <c r="F868" s="121"/>
      <c r="G868" s="121"/>
      <c r="H868" s="121"/>
      <c r="I868" s="121"/>
      <c r="J868" s="121"/>
      <c r="K868" s="121"/>
      <c r="L868" s="10"/>
      <c r="M868" s="9"/>
      <c r="N868" s="233"/>
      <c r="R868" s="205"/>
      <c r="S868" s="205"/>
      <c r="T868" s="205"/>
      <c r="V868" s="205"/>
      <c r="W868" s="205"/>
      <c r="X868" s="205"/>
      <c r="Y868" s="394"/>
      <c r="Z868" s="98"/>
      <c r="AA868" s="205"/>
      <c r="AB868" s="98"/>
      <c r="AC868" s="98"/>
      <c r="AD868" s="98"/>
      <c r="AE868" s="205"/>
      <c r="AF868" s="98"/>
      <c r="AH868" s="98"/>
      <c r="AI868" s="205"/>
      <c r="AJ868" s="98"/>
      <c r="AK868" s="98"/>
      <c r="AL868" s="98"/>
      <c r="AM868" s="205"/>
      <c r="AN868" s="98"/>
      <c r="AO868" s="121"/>
      <c r="AP868" s="98"/>
      <c r="AQ868" s="205"/>
      <c r="AR868" s="98"/>
      <c r="AT868" s="98"/>
      <c r="AU868" s="205"/>
      <c r="AV868" s="98"/>
      <c r="AX868" s="98"/>
      <c r="AY868" s="205"/>
      <c r="AZ868" s="98"/>
      <c r="BB868" s="98"/>
      <c r="BC868" s="205"/>
      <c r="BD868" s="98"/>
      <c r="BF868" s="98"/>
      <c r="BG868" s="205"/>
      <c r="BH868" s="98"/>
      <c r="BI868" s="121"/>
      <c r="BJ868" s="98"/>
      <c r="BK868" s="205"/>
      <c r="BL868" s="98"/>
      <c r="BN868" s="121"/>
      <c r="BO868" s="121"/>
      <c r="BP868" s="121"/>
      <c r="BQ868" s="121"/>
      <c r="BR868" s="121"/>
    </row>
    <row r="869" spans="1:70" customFormat="1">
      <c r="A869" s="84"/>
      <c r="B869" s="363"/>
      <c r="C869" s="121"/>
      <c r="D869" s="121"/>
      <c r="E869" s="121"/>
      <c r="F869" s="121"/>
      <c r="G869" s="121"/>
      <c r="H869" s="121"/>
      <c r="I869" s="121"/>
      <c r="J869" s="121"/>
      <c r="K869" s="121"/>
      <c r="L869" s="10"/>
      <c r="M869" s="9"/>
      <c r="N869" s="233"/>
      <c r="R869" s="205"/>
      <c r="S869" s="205"/>
      <c r="T869" s="205"/>
      <c r="V869" s="205"/>
      <c r="W869" s="205"/>
      <c r="X869" s="205"/>
      <c r="Y869" s="394"/>
      <c r="Z869" s="98"/>
      <c r="AA869" s="205"/>
      <c r="AB869" s="98"/>
      <c r="AC869" s="98"/>
      <c r="AD869" s="98"/>
      <c r="AE869" s="205"/>
      <c r="AF869" s="98"/>
      <c r="AH869" s="98"/>
      <c r="AI869" s="205"/>
      <c r="AJ869" s="98"/>
      <c r="AK869" s="98"/>
      <c r="AL869" s="98"/>
      <c r="AM869" s="205"/>
      <c r="AN869" s="98"/>
      <c r="AO869" s="121"/>
      <c r="AP869" s="98"/>
      <c r="AQ869" s="205"/>
      <c r="AR869" s="98"/>
      <c r="AT869" s="98"/>
      <c r="AU869" s="205"/>
      <c r="AV869" s="98"/>
      <c r="AX869" s="98"/>
      <c r="AY869" s="205"/>
      <c r="AZ869" s="98"/>
      <c r="BB869" s="98"/>
      <c r="BC869" s="205"/>
      <c r="BD869" s="98"/>
      <c r="BF869" s="98"/>
      <c r="BG869" s="205"/>
      <c r="BH869" s="98"/>
      <c r="BI869" s="121"/>
      <c r="BJ869" s="98"/>
      <c r="BK869" s="205"/>
      <c r="BL869" s="98"/>
      <c r="BN869" s="121"/>
      <c r="BO869" s="121"/>
      <c r="BP869" s="121"/>
      <c r="BQ869" s="121"/>
      <c r="BR869" s="121"/>
    </row>
    <row r="870" spans="1:70" customFormat="1">
      <c r="A870" s="84"/>
      <c r="B870" s="363"/>
      <c r="C870" s="121"/>
      <c r="D870" s="121"/>
      <c r="E870" s="121"/>
      <c r="F870" s="121"/>
      <c r="G870" s="121"/>
      <c r="H870" s="121"/>
      <c r="I870" s="121"/>
      <c r="J870" s="121"/>
      <c r="K870" s="121"/>
      <c r="L870" s="10"/>
      <c r="M870" s="9"/>
      <c r="N870" s="233"/>
      <c r="R870" s="205"/>
      <c r="S870" s="205"/>
      <c r="T870" s="205"/>
      <c r="V870" s="205"/>
      <c r="W870" s="205"/>
      <c r="X870" s="205"/>
      <c r="Y870" s="394"/>
      <c r="Z870" s="98"/>
      <c r="AA870" s="205"/>
      <c r="AB870" s="98"/>
      <c r="AC870" s="98"/>
      <c r="AD870" s="98"/>
      <c r="AE870" s="205"/>
      <c r="AF870" s="98"/>
      <c r="AH870" s="98"/>
      <c r="AI870" s="205"/>
      <c r="AJ870" s="98"/>
      <c r="AK870" s="98"/>
      <c r="AL870" s="98"/>
      <c r="AM870" s="205"/>
      <c r="AN870" s="98"/>
      <c r="AO870" s="121"/>
      <c r="AP870" s="98"/>
      <c r="AQ870" s="205"/>
      <c r="AR870" s="98"/>
      <c r="AT870" s="98"/>
      <c r="AU870" s="205"/>
      <c r="AV870" s="98"/>
      <c r="AX870" s="98"/>
      <c r="AY870" s="205"/>
      <c r="AZ870" s="98"/>
      <c r="BB870" s="98"/>
      <c r="BC870" s="205"/>
      <c r="BD870" s="98"/>
      <c r="BF870" s="98"/>
      <c r="BG870" s="205"/>
      <c r="BH870" s="98"/>
      <c r="BI870" s="121"/>
      <c r="BJ870" s="98"/>
      <c r="BK870" s="205"/>
      <c r="BL870" s="98"/>
      <c r="BN870" s="121"/>
      <c r="BO870" s="121"/>
      <c r="BP870" s="121"/>
      <c r="BQ870" s="121"/>
      <c r="BR870" s="121"/>
    </row>
    <row r="871" spans="1:70" customFormat="1">
      <c r="A871" s="84"/>
      <c r="B871" s="363"/>
      <c r="C871" s="121"/>
      <c r="D871" s="121"/>
      <c r="E871" s="121"/>
      <c r="F871" s="121"/>
      <c r="G871" s="121"/>
      <c r="H871" s="121"/>
      <c r="I871" s="121"/>
      <c r="J871" s="121"/>
      <c r="K871" s="121"/>
      <c r="L871" s="10"/>
      <c r="M871" s="9"/>
      <c r="N871" s="233"/>
      <c r="R871" s="205"/>
      <c r="S871" s="205"/>
      <c r="T871" s="205"/>
      <c r="V871" s="205"/>
      <c r="W871" s="205"/>
      <c r="X871" s="205"/>
      <c r="Y871" s="394"/>
      <c r="Z871" s="98"/>
      <c r="AA871" s="205"/>
      <c r="AB871" s="98"/>
      <c r="AC871" s="98"/>
      <c r="AD871" s="98"/>
      <c r="AE871" s="205"/>
      <c r="AF871" s="98"/>
      <c r="AH871" s="98"/>
      <c r="AI871" s="205"/>
      <c r="AJ871" s="98"/>
      <c r="AK871" s="98"/>
      <c r="AL871" s="98"/>
      <c r="AM871" s="205"/>
      <c r="AN871" s="98"/>
      <c r="AO871" s="121"/>
      <c r="AP871" s="98"/>
      <c r="AQ871" s="205"/>
      <c r="AR871" s="98"/>
      <c r="AT871" s="98"/>
      <c r="AU871" s="205"/>
      <c r="AV871" s="98"/>
      <c r="AX871" s="98"/>
      <c r="AY871" s="205"/>
      <c r="AZ871" s="98"/>
      <c r="BB871" s="98"/>
      <c r="BC871" s="205"/>
      <c r="BD871" s="98"/>
      <c r="BF871" s="98"/>
      <c r="BG871" s="205"/>
      <c r="BH871" s="98"/>
      <c r="BI871" s="121"/>
      <c r="BJ871" s="98"/>
      <c r="BK871" s="205"/>
      <c r="BL871" s="98"/>
      <c r="BN871" s="121"/>
      <c r="BO871" s="121"/>
      <c r="BP871" s="121"/>
      <c r="BQ871" s="121"/>
      <c r="BR871" s="121"/>
    </row>
    <row r="872" spans="1:70" customFormat="1">
      <c r="A872" s="84"/>
      <c r="B872" s="363"/>
      <c r="C872" s="121"/>
      <c r="D872" s="121"/>
      <c r="E872" s="121"/>
      <c r="F872" s="121"/>
      <c r="G872" s="121"/>
      <c r="H872" s="121"/>
      <c r="I872" s="121"/>
      <c r="J872" s="121"/>
      <c r="K872" s="121"/>
      <c r="L872" s="10"/>
      <c r="M872" s="9"/>
      <c r="N872" s="233"/>
      <c r="R872" s="205"/>
      <c r="S872" s="205"/>
      <c r="T872" s="205"/>
      <c r="V872" s="205"/>
      <c r="W872" s="205"/>
      <c r="X872" s="205"/>
      <c r="Y872" s="394"/>
      <c r="Z872" s="98"/>
      <c r="AA872" s="205"/>
      <c r="AB872" s="98"/>
      <c r="AC872" s="98"/>
      <c r="AD872" s="98"/>
      <c r="AE872" s="205"/>
      <c r="AF872" s="98"/>
      <c r="AH872" s="98"/>
      <c r="AI872" s="205"/>
      <c r="AJ872" s="98"/>
      <c r="AK872" s="98"/>
      <c r="AL872" s="98"/>
      <c r="AM872" s="205"/>
      <c r="AN872" s="98"/>
      <c r="AO872" s="121"/>
      <c r="AP872" s="98"/>
      <c r="AQ872" s="205"/>
      <c r="AR872" s="98"/>
      <c r="AT872" s="98"/>
      <c r="AU872" s="205"/>
      <c r="AV872" s="98"/>
      <c r="AX872" s="98"/>
      <c r="AY872" s="205"/>
      <c r="AZ872" s="98"/>
      <c r="BB872" s="98"/>
      <c r="BC872" s="205"/>
      <c r="BD872" s="98"/>
      <c r="BF872" s="98"/>
      <c r="BG872" s="205"/>
      <c r="BH872" s="98"/>
      <c r="BI872" s="121"/>
      <c r="BJ872" s="98"/>
      <c r="BK872" s="205"/>
      <c r="BL872" s="98"/>
      <c r="BN872" s="121"/>
      <c r="BO872" s="121"/>
      <c r="BP872" s="121"/>
      <c r="BQ872" s="121"/>
      <c r="BR872" s="121"/>
    </row>
    <row r="873" spans="1:70" customFormat="1">
      <c r="A873" s="84"/>
      <c r="B873" s="363"/>
      <c r="C873" s="121"/>
      <c r="D873" s="121"/>
      <c r="E873" s="121"/>
      <c r="F873" s="121"/>
      <c r="G873" s="121"/>
      <c r="H873" s="121"/>
      <c r="I873" s="121"/>
      <c r="J873" s="121"/>
      <c r="K873" s="121"/>
      <c r="L873" s="10"/>
      <c r="M873" s="9"/>
      <c r="N873" s="233"/>
      <c r="R873" s="205"/>
      <c r="S873" s="205"/>
      <c r="T873" s="205"/>
      <c r="V873" s="205"/>
      <c r="W873" s="205"/>
      <c r="X873" s="205"/>
      <c r="Y873" s="394"/>
      <c r="Z873" s="98"/>
      <c r="AA873" s="205"/>
      <c r="AB873" s="98"/>
      <c r="AC873" s="98"/>
      <c r="AD873" s="98"/>
      <c r="AE873" s="205"/>
      <c r="AF873" s="98"/>
      <c r="AH873" s="98"/>
      <c r="AI873" s="205"/>
      <c r="AJ873" s="98"/>
      <c r="AK873" s="98"/>
      <c r="AL873" s="98"/>
      <c r="AM873" s="205"/>
      <c r="AN873" s="98"/>
      <c r="AO873" s="121"/>
      <c r="AP873" s="98"/>
      <c r="AQ873" s="205"/>
      <c r="AR873" s="98"/>
      <c r="AT873" s="98"/>
      <c r="AU873" s="205"/>
      <c r="AV873" s="98"/>
      <c r="AX873" s="98"/>
      <c r="AY873" s="205"/>
      <c r="AZ873" s="98"/>
      <c r="BB873" s="98"/>
      <c r="BC873" s="205"/>
      <c r="BD873" s="98"/>
      <c r="BF873" s="98"/>
      <c r="BG873" s="205"/>
      <c r="BH873" s="98"/>
      <c r="BI873" s="121"/>
      <c r="BJ873" s="98"/>
      <c r="BK873" s="205"/>
      <c r="BL873" s="98"/>
      <c r="BN873" s="121"/>
      <c r="BO873" s="121"/>
      <c r="BP873" s="121"/>
      <c r="BQ873" s="121"/>
      <c r="BR873" s="121"/>
    </row>
    <row r="874" spans="1:70" customFormat="1">
      <c r="A874" s="84"/>
      <c r="B874" s="363"/>
      <c r="C874" s="121"/>
      <c r="D874" s="121"/>
      <c r="E874" s="121"/>
      <c r="F874" s="121"/>
      <c r="G874" s="121"/>
      <c r="H874" s="121"/>
      <c r="I874" s="121"/>
      <c r="J874" s="121"/>
      <c r="K874" s="121"/>
      <c r="L874" s="10"/>
      <c r="M874" s="9"/>
      <c r="N874" s="233"/>
      <c r="R874" s="205"/>
      <c r="S874" s="205"/>
      <c r="T874" s="205"/>
      <c r="V874" s="205"/>
      <c r="W874" s="205"/>
      <c r="X874" s="205"/>
      <c r="Y874" s="394"/>
      <c r="Z874" s="98"/>
      <c r="AA874" s="205"/>
      <c r="AB874" s="98"/>
      <c r="AC874" s="98"/>
      <c r="AD874" s="98"/>
      <c r="AE874" s="205"/>
      <c r="AF874" s="98"/>
      <c r="AH874" s="98"/>
      <c r="AI874" s="205"/>
      <c r="AJ874" s="98"/>
      <c r="AK874" s="98"/>
      <c r="AL874" s="98"/>
      <c r="AM874" s="205"/>
      <c r="AN874" s="98"/>
      <c r="AO874" s="121"/>
      <c r="AP874" s="98"/>
      <c r="AQ874" s="205"/>
      <c r="AR874" s="98"/>
      <c r="AT874" s="98"/>
      <c r="AU874" s="205"/>
      <c r="AV874" s="98"/>
      <c r="AX874" s="98"/>
      <c r="AY874" s="205"/>
      <c r="AZ874" s="98"/>
      <c r="BB874" s="98"/>
      <c r="BC874" s="205"/>
      <c r="BD874" s="98"/>
      <c r="BF874" s="98"/>
      <c r="BG874" s="205"/>
      <c r="BH874" s="98"/>
      <c r="BI874" s="121"/>
      <c r="BJ874" s="98"/>
      <c r="BK874" s="205"/>
      <c r="BL874" s="98"/>
      <c r="BN874" s="121"/>
      <c r="BO874" s="121"/>
      <c r="BP874" s="121"/>
      <c r="BQ874" s="121"/>
      <c r="BR874" s="121"/>
    </row>
    <row r="875" spans="1:70" customFormat="1">
      <c r="A875" s="84"/>
      <c r="B875" s="363"/>
      <c r="C875" s="121"/>
      <c r="D875" s="121"/>
      <c r="E875" s="121"/>
      <c r="F875" s="121"/>
      <c r="G875" s="121"/>
      <c r="H875" s="121"/>
      <c r="I875" s="121"/>
      <c r="J875" s="121"/>
      <c r="K875" s="121"/>
      <c r="L875" s="10"/>
      <c r="M875" s="9"/>
      <c r="N875" s="233"/>
      <c r="R875" s="205"/>
      <c r="S875" s="205"/>
      <c r="T875" s="205"/>
      <c r="V875" s="205"/>
      <c r="W875" s="205"/>
      <c r="X875" s="205"/>
      <c r="Y875" s="394"/>
      <c r="Z875" s="98"/>
      <c r="AA875" s="205"/>
      <c r="AB875" s="98"/>
      <c r="AC875" s="98"/>
      <c r="AD875" s="98"/>
      <c r="AE875" s="205"/>
      <c r="AF875" s="98"/>
      <c r="AH875" s="98"/>
      <c r="AI875" s="205"/>
      <c r="AJ875" s="98"/>
      <c r="AK875" s="98"/>
      <c r="AL875" s="98"/>
      <c r="AM875" s="205"/>
      <c r="AN875" s="98"/>
      <c r="AO875" s="121"/>
      <c r="AP875" s="98"/>
      <c r="AQ875" s="205"/>
      <c r="AR875" s="98"/>
      <c r="AT875" s="98"/>
      <c r="AU875" s="205"/>
      <c r="AV875" s="98"/>
      <c r="AX875" s="98"/>
      <c r="AY875" s="205"/>
      <c r="AZ875" s="98"/>
      <c r="BB875" s="98"/>
      <c r="BC875" s="205"/>
      <c r="BD875" s="98"/>
      <c r="BF875" s="98"/>
      <c r="BG875" s="205"/>
      <c r="BH875" s="98"/>
      <c r="BI875" s="121"/>
      <c r="BJ875" s="98"/>
      <c r="BK875" s="205"/>
      <c r="BL875" s="98"/>
      <c r="BN875" s="121"/>
      <c r="BO875" s="121"/>
      <c r="BP875" s="121"/>
      <c r="BQ875" s="121"/>
      <c r="BR875" s="121"/>
    </row>
    <row r="876" spans="1:70" customFormat="1">
      <c r="A876" s="84"/>
      <c r="B876" s="363"/>
      <c r="C876" s="121"/>
      <c r="D876" s="121"/>
      <c r="E876" s="121"/>
      <c r="F876" s="121"/>
      <c r="G876" s="121"/>
      <c r="H876" s="121"/>
      <c r="I876" s="121"/>
      <c r="J876" s="121"/>
      <c r="K876" s="121"/>
      <c r="L876" s="10"/>
      <c r="M876" s="9"/>
      <c r="N876" s="233"/>
      <c r="R876" s="205"/>
      <c r="S876" s="205"/>
      <c r="T876" s="205"/>
      <c r="V876" s="205"/>
      <c r="W876" s="205"/>
      <c r="X876" s="205"/>
      <c r="Y876" s="394"/>
      <c r="Z876" s="98"/>
      <c r="AA876" s="205"/>
      <c r="AB876" s="98"/>
      <c r="AC876" s="98"/>
      <c r="AD876" s="98"/>
      <c r="AE876" s="205"/>
      <c r="AF876" s="98"/>
      <c r="AH876" s="98"/>
      <c r="AI876" s="205"/>
      <c r="AJ876" s="98"/>
      <c r="AK876" s="98"/>
      <c r="AL876" s="98"/>
      <c r="AM876" s="205"/>
      <c r="AN876" s="98"/>
      <c r="AO876" s="121"/>
      <c r="AP876" s="98"/>
      <c r="AQ876" s="205"/>
      <c r="AR876" s="98"/>
      <c r="AT876" s="98"/>
      <c r="AU876" s="205"/>
      <c r="AV876" s="98"/>
      <c r="AX876" s="98"/>
      <c r="AY876" s="205"/>
      <c r="AZ876" s="98"/>
      <c r="BB876" s="98"/>
      <c r="BC876" s="205"/>
      <c r="BD876" s="98"/>
      <c r="BF876" s="98"/>
      <c r="BG876" s="205"/>
      <c r="BH876" s="98"/>
      <c r="BI876" s="121"/>
      <c r="BJ876" s="98"/>
      <c r="BK876" s="205"/>
      <c r="BL876" s="98"/>
      <c r="BN876" s="121"/>
      <c r="BO876" s="121"/>
      <c r="BP876" s="121"/>
      <c r="BQ876" s="121"/>
      <c r="BR876" s="121"/>
    </row>
    <row r="877" spans="1:70" customFormat="1">
      <c r="A877" s="84"/>
      <c r="B877" s="363"/>
      <c r="C877" s="121"/>
      <c r="D877" s="121"/>
      <c r="E877" s="121"/>
      <c r="F877" s="121"/>
      <c r="G877" s="121"/>
      <c r="H877" s="121"/>
      <c r="I877" s="121"/>
      <c r="J877" s="121"/>
      <c r="K877" s="121"/>
      <c r="L877" s="10"/>
      <c r="M877" s="9"/>
      <c r="N877" s="233"/>
      <c r="R877" s="205"/>
      <c r="S877" s="205"/>
      <c r="T877" s="205"/>
      <c r="V877" s="205"/>
      <c r="W877" s="205"/>
      <c r="X877" s="205"/>
      <c r="Y877" s="394"/>
      <c r="Z877" s="98"/>
      <c r="AA877" s="205"/>
      <c r="AB877" s="98"/>
      <c r="AC877" s="98"/>
      <c r="AD877" s="98"/>
      <c r="AE877" s="205"/>
      <c r="AF877" s="98"/>
      <c r="AH877" s="98"/>
      <c r="AI877" s="205"/>
      <c r="AJ877" s="98"/>
      <c r="AK877" s="98"/>
      <c r="AL877" s="98"/>
      <c r="AM877" s="205"/>
      <c r="AN877" s="98"/>
      <c r="AO877" s="121"/>
      <c r="AP877" s="98"/>
      <c r="AQ877" s="205"/>
      <c r="AR877" s="98"/>
      <c r="AT877" s="98"/>
      <c r="AU877" s="205"/>
      <c r="AV877" s="98"/>
      <c r="AX877" s="98"/>
      <c r="AY877" s="205"/>
      <c r="AZ877" s="98"/>
      <c r="BB877" s="98"/>
      <c r="BC877" s="205"/>
      <c r="BD877" s="98"/>
      <c r="BF877" s="98"/>
      <c r="BG877" s="205"/>
      <c r="BH877" s="98"/>
      <c r="BI877" s="121"/>
      <c r="BJ877" s="98"/>
      <c r="BK877" s="205"/>
      <c r="BL877" s="98"/>
      <c r="BN877" s="121"/>
      <c r="BO877" s="121"/>
      <c r="BP877" s="121"/>
      <c r="BQ877" s="121"/>
      <c r="BR877" s="121"/>
    </row>
    <row r="878" spans="1:70" customFormat="1">
      <c r="A878" s="84"/>
      <c r="B878" s="363"/>
      <c r="C878" s="121"/>
      <c r="D878" s="121"/>
      <c r="E878" s="121"/>
      <c r="F878" s="121"/>
      <c r="G878" s="121"/>
      <c r="H878" s="121"/>
      <c r="I878" s="121"/>
      <c r="J878" s="121"/>
      <c r="K878" s="121"/>
      <c r="L878" s="10"/>
      <c r="M878" s="9"/>
      <c r="N878" s="233"/>
      <c r="R878" s="205"/>
      <c r="S878" s="205"/>
      <c r="T878" s="205"/>
      <c r="V878" s="205"/>
      <c r="W878" s="205"/>
      <c r="X878" s="205"/>
      <c r="Y878" s="394"/>
      <c r="Z878" s="98"/>
      <c r="AA878" s="205"/>
      <c r="AB878" s="98"/>
      <c r="AC878" s="98"/>
      <c r="AD878" s="98"/>
      <c r="AE878" s="205"/>
      <c r="AF878" s="98"/>
      <c r="AH878" s="98"/>
      <c r="AI878" s="205"/>
      <c r="AJ878" s="98"/>
      <c r="AK878" s="98"/>
      <c r="AL878" s="98"/>
      <c r="AM878" s="205"/>
      <c r="AN878" s="98"/>
      <c r="AO878" s="121"/>
      <c r="AP878" s="98"/>
      <c r="AQ878" s="205"/>
      <c r="AR878" s="98"/>
      <c r="AT878" s="98"/>
      <c r="AU878" s="205"/>
      <c r="AV878" s="98"/>
      <c r="AX878" s="98"/>
      <c r="AY878" s="205"/>
      <c r="AZ878" s="98"/>
      <c r="BB878" s="98"/>
      <c r="BC878" s="205"/>
      <c r="BD878" s="98"/>
      <c r="BF878" s="98"/>
      <c r="BG878" s="205"/>
      <c r="BH878" s="98"/>
      <c r="BI878" s="121"/>
      <c r="BJ878" s="98"/>
      <c r="BK878" s="205"/>
      <c r="BL878" s="98"/>
      <c r="BN878" s="121"/>
      <c r="BO878" s="121"/>
      <c r="BP878" s="121"/>
      <c r="BQ878" s="121"/>
      <c r="BR878" s="121"/>
    </row>
    <row r="879" spans="1:70" customFormat="1">
      <c r="A879" s="84"/>
      <c r="B879" s="363"/>
      <c r="C879" s="121"/>
      <c r="D879" s="121"/>
      <c r="E879" s="121"/>
      <c r="F879" s="121"/>
      <c r="G879" s="121"/>
      <c r="H879" s="121"/>
      <c r="I879" s="121"/>
      <c r="J879" s="121"/>
      <c r="K879" s="121"/>
      <c r="L879" s="10"/>
      <c r="M879" s="9"/>
      <c r="N879" s="233"/>
      <c r="R879" s="205"/>
      <c r="S879" s="205"/>
      <c r="T879" s="205"/>
      <c r="V879" s="205"/>
      <c r="W879" s="205"/>
      <c r="X879" s="205"/>
      <c r="Y879" s="394"/>
      <c r="Z879" s="98"/>
      <c r="AA879" s="205"/>
      <c r="AB879" s="98"/>
      <c r="AC879" s="98"/>
      <c r="AD879" s="98"/>
      <c r="AE879" s="205"/>
      <c r="AF879" s="98"/>
      <c r="AH879" s="98"/>
      <c r="AI879" s="205"/>
      <c r="AJ879" s="98"/>
      <c r="AK879" s="98"/>
      <c r="AL879" s="98"/>
      <c r="AM879" s="205"/>
      <c r="AN879" s="98"/>
      <c r="AO879" s="121"/>
      <c r="AP879" s="98"/>
      <c r="AQ879" s="205"/>
      <c r="AR879" s="98"/>
      <c r="AT879" s="98"/>
      <c r="AU879" s="205"/>
      <c r="AV879" s="98"/>
      <c r="AX879" s="98"/>
      <c r="AY879" s="205"/>
      <c r="AZ879" s="98"/>
      <c r="BB879" s="98"/>
      <c r="BC879" s="205"/>
      <c r="BD879" s="98"/>
      <c r="BF879" s="98"/>
      <c r="BG879" s="205"/>
      <c r="BH879" s="98"/>
      <c r="BI879" s="121"/>
      <c r="BJ879" s="98"/>
      <c r="BK879" s="205"/>
      <c r="BL879" s="98"/>
      <c r="BN879" s="121"/>
      <c r="BO879" s="121"/>
      <c r="BP879" s="121"/>
      <c r="BQ879" s="121"/>
      <c r="BR879" s="121"/>
    </row>
    <row r="880" spans="1:70" customFormat="1">
      <c r="A880" s="84"/>
      <c r="B880" s="363"/>
      <c r="C880" s="121"/>
      <c r="D880" s="121"/>
      <c r="E880" s="121"/>
      <c r="F880" s="121"/>
      <c r="G880" s="121"/>
      <c r="H880" s="121"/>
      <c r="I880" s="121"/>
      <c r="J880" s="121"/>
      <c r="K880" s="121"/>
      <c r="L880" s="10"/>
      <c r="M880" s="9"/>
      <c r="N880" s="233"/>
      <c r="R880" s="205"/>
      <c r="S880" s="205"/>
      <c r="T880" s="205"/>
      <c r="V880" s="205"/>
      <c r="W880" s="205"/>
      <c r="X880" s="205"/>
      <c r="Y880" s="394"/>
      <c r="Z880" s="98"/>
      <c r="AA880" s="205"/>
      <c r="AB880" s="98"/>
      <c r="AC880" s="98"/>
      <c r="AD880" s="98"/>
      <c r="AE880" s="205"/>
      <c r="AF880" s="98"/>
      <c r="AH880" s="98"/>
      <c r="AI880" s="205"/>
      <c r="AJ880" s="98"/>
      <c r="AK880" s="98"/>
      <c r="AL880" s="98"/>
      <c r="AM880" s="205"/>
      <c r="AN880" s="98"/>
      <c r="AO880" s="121"/>
      <c r="AP880" s="98"/>
      <c r="AQ880" s="205"/>
      <c r="AR880" s="98"/>
      <c r="AT880" s="98"/>
      <c r="AU880" s="205"/>
      <c r="AV880" s="98"/>
      <c r="AX880" s="98"/>
      <c r="AY880" s="205"/>
      <c r="AZ880" s="98"/>
      <c r="BB880" s="98"/>
      <c r="BC880" s="205"/>
      <c r="BD880" s="98"/>
      <c r="BF880" s="98"/>
      <c r="BG880" s="205"/>
      <c r="BH880" s="98"/>
      <c r="BI880" s="121"/>
      <c r="BJ880" s="98"/>
      <c r="BK880" s="205"/>
      <c r="BL880" s="98"/>
      <c r="BN880" s="121"/>
      <c r="BO880" s="121"/>
      <c r="BP880" s="121"/>
      <c r="BQ880" s="121"/>
      <c r="BR880" s="121"/>
    </row>
    <row r="881" spans="1:70" customFormat="1">
      <c r="A881" s="84"/>
      <c r="B881" s="363"/>
      <c r="C881" s="121"/>
      <c r="D881" s="121"/>
      <c r="E881" s="121"/>
      <c r="F881" s="121"/>
      <c r="G881" s="121"/>
      <c r="H881" s="121"/>
      <c r="I881" s="121"/>
      <c r="J881" s="121"/>
      <c r="K881" s="121"/>
      <c r="L881" s="10"/>
      <c r="M881" s="9"/>
      <c r="N881" s="233"/>
      <c r="R881" s="205"/>
      <c r="S881" s="205"/>
      <c r="T881" s="205"/>
      <c r="V881" s="205"/>
      <c r="W881" s="205"/>
      <c r="X881" s="205"/>
      <c r="Y881" s="394"/>
      <c r="Z881" s="98"/>
      <c r="AA881" s="205"/>
      <c r="AB881" s="98"/>
      <c r="AC881" s="98"/>
      <c r="AD881" s="98"/>
      <c r="AE881" s="205"/>
      <c r="AF881" s="98"/>
      <c r="AH881" s="98"/>
      <c r="AI881" s="205"/>
      <c r="AJ881" s="98"/>
      <c r="AK881" s="98"/>
      <c r="AL881" s="98"/>
      <c r="AM881" s="205"/>
      <c r="AN881" s="98"/>
      <c r="AO881" s="121"/>
      <c r="AP881" s="98"/>
      <c r="AQ881" s="205"/>
      <c r="AR881" s="98"/>
      <c r="AT881" s="98"/>
      <c r="AU881" s="205"/>
      <c r="AV881" s="98"/>
      <c r="AX881" s="98"/>
      <c r="AY881" s="205"/>
      <c r="AZ881" s="98"/>
      <c r="BB881" s="98"/>
      <c r="BC881" s="205"/>
      <c r="BD881" s="98"/>
      <c r="BF881" s="98"/>
      <c r="BG881" s="205"/>
      <c r="BH881" s="98"/>
      <c r="BI881" s="121"/>
      <c r="BJ881" s="98"/>
      <c r="BK881" s="205"/>
      <c r="BL881" s="98"/>
      <c r="BN881" s="121"/>
      <c r="BO881" s="121"/>
      <c r="BP881" s="121"/>
      <c r="BQ881" s="121"/>
      <c r="BR881" s="121"/>
    </row>
    <row r="882" spans="1:70" customFormat="1">
      <c r="A882" s="84"/>
      <c r="B882" s="363"/>
      <c r="C882" s="121"/>
      <c r="D882" s="121"/>
      <c r="E882" s="121"/>
      <c r="F882" s="121"/>
      <c r="G882" s="121"/>
      <c r="H882" s="121"/>
      <c r="I882" s="121"/>
      <c r="J882" s="121"/>
      <c r="K882" s="121"/>
      <c r="L882" s="10"/>
      <c r="M882" s="9"/>
      <c r="N882" s="233"/>
      <c r="R882" s="205"/>
      <c r="S882" s="205"/>
      <c r="T882" s="205"/>
      <c r="V882" s="205"/>
      <c r="W882" s="205"/>
      <c r="X882" s="205"/>
      <c r="Y882" s="394"/>
      <c r="Z882" s="98"/>
      <c r="AA882" s="205"/>
      <c r="AB882" s="98"/>
      <c r="AC882" s="98"/>
      <c r="AD882" s="98"/>
      <c r="AE882" s="205"/>
      <c r="AF882" s="98"/>
      <c r="AH882" s="98"/>
      <c r="AI882" s="205"/>
      <c r="AJ882" s="98"/>
      <c r="AK882" s="98"/>
      <c r="AL882" s="98"/>
      <c r="AM882" s="205"/>
      <c r="AN882" s="98"/>
      <c r="AO882" s="121"/>
      <c r="AP882" s="98"/>
      <c r="AQ882" s="205"/>
      <c r="AR882" s="98"/>
      <c r="AT882" s="98"/>
      <c r="AU882" s="205"/>
      <c r="AV882" s="98"/>
      <c r="AX882" s="98"/>
      <c r="AY882" s="205"/>
      <c r="AZ882" s="98"/>
      <c r="BB882" s="98"/>
      <c r="BC882" s="205"/>
      <c r="BD882" s="98"/>
      <c r="BF882" s="98"/>
      <c r="BG882" s="205"/>
      <c r="BH882" s="98"/>
      <c r="BI882" s="121"/>
      <c r="BJ882" s="98"/>
      <c r="BK882" s="205"/>
      <c r="BL882" s="98"/>
      <c r="BN882" s="121"/>
      <c r="BO882" s="121"/>
      <c r="BP882" s="121"/>
      <c r="BQ882" s="121"/>
      <c r="BR882" s="121"/>
    </row>
    <row r="883" spans="1:70" customFormat="1">
      <c r="A883" s="84"/>
      <c r="B883" s="363"/>
      <c r="C883" s="121"/>
      <c r="D883" s="121"/>
      <c r="E883" s="121"/>
      <c r="F883" s="121"/>
      <c r="G883" s="121"/>
      <c r="H883" s="121"/>
      <c r="I883" s="121"/>
      <c r="J883" s="121"/>
      <c r="K883" s="121"/>
      <c r="L883" s="10"/>
      <c r="M883" s="9"/>
      <c r="N883" s="233"/>
      <c r="R883" s="205"/>
      <c r="S883" s="205"/>
      <c r="T883" s="205"/>
      <c r="V883" s="205"/>
      <c r="W883" s="205"/>
      <c r="X883" s="205"/>
      <c r="Y883" s="394"/>
      <c r="Z883" s="98"/>
      <c r="AA883" s="205"/>
      <c r="AB883" s="98"/>
      <c r="AC883" s="98"/>
      <c r="AD883" s="98"/>
      <c r="AE883" s="205"/>
      <c r="AF883" s="98"/>
      <c r="AH883" s="98"/>
      <c r="AI883" s="205"/>
      <c r="AJ883" s="98"/>
      <c r="AK883" s="98"/>
      <c r="AL883" s="98"/>
      <c r="AM883" s="205"/>
      <c r="AN883" s="98"/>
      <c r="AO883" s="121"/>
      <c r="AP883" s="98"/>
      <c r="AQ883" s="205"/>
      <c r="AR883" s="98"/>
      <c r="AT883" s="98"/>
      <c r="AU883" s="205"/>
      <c r="AV883" s="98"/>
      <c r="AX883" s="98"/>
      <c r="AY883" s="205"/>
      <c r="AZ883" s="98"/>
      <c r="BB883" s="98"/>
      <c r="BC883" s="205"/>
      <c r="BD883" s="98"/>
      <c r="BF883" s="98"/>
      <c r="BG883" s="205"/>
      <c r="BH883" s="98"/>
      <c r="BI883" s="121"/>
      <c r="BJ883" s="98"/>
      <c r="BK883" s="205"/>
      <c r="BL883" s="98"/>
      <c r="BN883" s="121"/>
      <c r="BO883" s="121"/>
      <c r="BP883" s="121"/>
      <c r="BQ883" s="121"/>
      <c r="BR883" s="121"/>
    </row>
    <row r="884" spans="1:70" customFormat="1">
      <c r="A884" s="84"/>
      <c r="B884" s="363"/>
      <c r="C884" s="121"/>
      <c r="D884" s="121"/>
      <c r="E884" s="121"/>
      <c r="F884" s="121"/>
      <c r="G884" s="121"/>
      <c r="H884" s="121"/>
      <c r="I884" s="121"/>
      <c r="J884" s="121"/>
      <c r="K884" s="121"/>
      <c r="L884" s="10"/>
      <c r="M884" s="9"/>
      <c r="N884" s="233"/>
      <c r="R884" s="205"/>
      <c r="S884" s="205"/>
      <c r="T884" s="205"/>
      <c r="V884" s="205"/>
      <c r="W884" s="205"/>
      <c r="X884" s="205"/>
      <c r="Y884" s="394"/>
      <c r="Z884" s="98"/>
      <c r="AA884" s="205"/>
      <c r="AB884" s="98"/>
      <c r="AC884" s="98"/>
      <c r="AD884" s="98"/>
      <c r="AE884" s="205"/>
      <c r="AF884" s="98"/>
      <c r="AH884" s="98"/>
      <c r="AI884" s="205"/>
      <c r="AJ884" s="98"/>
      <c r="AK884" s="98"/>
      <c r="AL884" s="98"/>
      <c r="AM884" s="205"/>
      <c r="AN884" s="98"/>
      <c r="AO884" s="121"/>
      <c r="AP884" s="98"/>
      <c r="AQ884" s="205"/>
      <c r="AR884" s="98"/>
      <c r="AT884" s="98"/>
      <c r="AU884" s="205"/>
      <c r="AV884" s="98"/>
      <c r="AX884" s="98"/>
      <c r="AY884" s="205"/>
      <c r="AZ884" s="98"/>
      <c r="BB884" s="98"/>
      <c r="BC884" s="205"/>
      <c r="BD884" s="98"/>
      <c r="BF884" s="98"/>
      <c r="BG884" s="205"/>
      <c r="BH884" s="98"/>
      <c r="BI884" s="121"/>
      <c r="BJ884" s="98"/>
      <c r="BK884" s="205"/>
      <c r="BL884" s="98"/>
      <c r="BN884" s="121"/>
      <c r="BO884" s="121"/>
      <c r="BP884" s="121"/>
      <c r="BQ884" s="121"/>
      <c r="BR884" s="121"/>
    </row>
    <row r="885" spans="1:70" customFormat="1">
      <c r="A885" s="84"/>
      <c r="B885" s="363"/>
      <c r="C885" s="121"/>
      <c r="D885" s="121"/>
      <c r="E885" s="121"/>
      <c r="F885" s="121"/>
      <c r="G885" s="121"/>
      <c r="H885" s="121"/>
      <c r="I885" s="121"/>
      <c r="J885" s="121"/>
      <c r="K885" s="121"/>
      <c r="L885" s="10"/>
      <c r="M885" s="9"/>
      <c r="N885" s="233"/>
      <c r="R885" s="205"/>
      <c r="S885" s="205"/>
      <c r="T885" s="205"/>
      <c r="V885" s="205"/>
      <c r="W885" s="205"/>
      <c r="X885" s="205"/>
      <c r="Y885" s="394"/>
      <c r="Z885" s="98"/>
      <c r="AA885" s="205"/>
      <c r="AB885" s="98"/>
      <c r="AC885" s="98"/>
      <c r="AD885" s="98"/>
      <c r="AE885" s="205"/>
      <c r="AF885" s="98"/>
      <c r="AH885" s="98"/>
      <c r="AI885" s="205"/>
      <c r="AJ885" s="98"/>
      <c r="AK885" s="98"/>
      <c r="AL885" s="98"/>
      <c r="AM885" s="205"/>
      <c r="AN885" s="98"/>
      <c r="AO885" s="121"/>
      <c r="AP885" s="98"/>
      <c r="AQ885" s="205"/>
      <c r="AR885" s="98"/>
      <c r="AT885" s="98"/>
      <c r="AU885" s="205"/>
      <c r="AV885" s="98"/>
      <c r="AX885" s="98"/>
      <c r="AY885" s="205"/>
      <c r="AZ885" s="98"/>
      <c r="BB885" s="98"/>
      <c r="BC885" s="205"/>
      <c r="BD885" s="98"/>
      <c r="BF885" s="98"/>
      <c r="BG885" s="205"/>
      <c r="BH885" s="98"/>
      <c r="BI885" s="121"/>
      <c r="BJ885" s="98"/>
      <c r="BK885" s="205"/>
      <c r="BL885" s="98"/>
      <c r="BN885" s="121"/>
      <c r="BO885" s="121"/>
      <c r="BP885" s="121"/>
      <c r="BQ885" s="121"/>
      <c r="BR885" s="121"/>
    </row>
    <row r="886" spans="1:70" customFormat="1">
      <c r="A886" s="84"/>
      <c r="B886" s="363"/>
      <c r="C886" s="121"/>
      <c r="D886" s="121"/>
      <c r="E886" s="121"/>
      <c r="F886" s="121"/>
      <c r="G886" s="121"/>
      <c r="H886" s="121"/>
      <c r="I886" s="121"/>
      <c r="J886" s="121"/>
      <c r="K886" s="121"/>
      <c r="L886" s="10"/>
      <c r="M886" s="9"/>
      <c r="N886" s="233"/>
      <c r="R886" s="205"/>
      <c r="S886" s="205"/>
      <c r="T886" s="205"/>
      <c r="V886" s="205"/>
      <c r="W886" s="205"/>
      <c r="X886" s="205"/>
      <c r="Y886" s="394"/>
      <c r="Z886" s="98"/>
      <c r="AA886" s="205"/>
      <c r="AB886" s="98"/>
      <c r="AC886" s="98"/>
      <c r="AD886" s="98"/>
      <c r="AE886" s="205"/>
      <c r="AF886" s="98"/>
      <c r="AH886" s="98"/>
      <c r="AI886" s="205"/>
      <c r="AJ886" s="98"/>
      <c r="AK886" s="98"/>
      <c r="AL886" s="98"/>
      <c r="AM886" s="205"/>
      <c r="AN886" s="98"/>
      <c r="AO886" s="121"/>
      <c r="AP886" s="98"/>
      <c r="AQ886" s="205"/>
      <c r="AR886" s="98"/>
      <c r="AT886" s="98"/>
      <c r="AU886" s="205"/>
      <c r="AV886" s="98"/>
      <c r="AX886" s="98"/>
      <c r="AY886" s="205"/>
      <c r="AZ886" s="98"/>
      <c r="BB886" s="98"/>
      <c r="BC886" s="205"/>
      <c r="BD886" s="98"/>
      <c r="BF886" s="98"/>
      <c r="BG886" s="205"/>
      <c r="BH886" s="98"/>
      <c r="BI886" s="121"/>
      <c r="BJ886" s="98"/>
      <c r="BK886" s="205"/>
      <c r="BL886" s="98"/>
      <c r="BN886" s="121"/>
      <c r="BO886" s="121"/>
      <c r="BP886" s="121"/>
      <c r="BQ886" s="121"/>
      <c r="BR886" s="121"/>
    </row>
    <row r="887" spans="1:70" customFormat="1">
      <c r="A887" s="84"/>
      <c r="B887" s="363"/>
      <c r="C887" s="121"/>
      <c r="D887" s="121"/>
      <c r="E887" s="121"/>
      <c r="F887" s="121"/>
      <c r="G887" s="121"/>
      <c r="H887" s="121"/>
      <c r="I887" s="121"/>
      <c r="J887" s="121"/>
      <c r="K887" s="121"/>
      <c r="L887" s="10"/>
      <c r="M887" s="9"/>
      <c r="N887" s="233"/>
      <c r="R887" s="205"/>
      <c r="S887" s="205"/>
      <c r="T887" s="205"/>
      <c r="V887" s="205"/>
      <c r="W887" s="205"/>
      <c r="X887" s="205"/>
      <c r="Y887" s="394"/>
      <c r="Z887" s="98"/>
      <c r="AA887" s="205"/>
      <c r="AB887" s="98"/>
      <c r="AC887" s="98"/>
      <c r="AD887" s="98"/>
      <c r="AE887" s="205"/>
      <c r="AF887" s="98"/>
      <c r="AH887" s="98"/>
      <c r="AI887" s="205"/>
      <c r="AJ887" s="98"/>
      <c r="AK887" s="98"/>
      <c r="AL887" s="98"/>
      <c r="AM887" s="205"/>
      <c r="AN887" s="98"/>
      <c r="AO887" s="121"/>
      <c r="AP887" s="98"/>
      <c r="AQ887" s="205"/>
      <c r="AR887" s="98"/>
      <c r="AT887" s="98"/>
      <c r="AU887" s="205"/>
      <c r="AV887" s="98"/>
      <c r="AX887" s="98"/>
      <c r="AY887" s="205"/>
      <c r="AZ887" s="98"/>
      <c r="BB887" s="98"/>
      <c r="BC887" s="205"/>
      <c r="BD887" s="98"/>
      <c r="BF887" s="98"/>
      <c r="BG887" s="205"/>
      <c r="BH887" s="98"/>
      <c r="BI887" s="121"/>
      <c r="BJ887" s="98"/>
      <c r="BK887" s="205"/>
      <c r="BL887" s="98"/>
      <c r="BN887" s="121"/>
      <c r="BO887" s="121"/>
      <c r="BP887" s="121"/>
      <c r="BQ887" s="121"/>
      <c r="BR887" s="121"/>
    </row>
    <row r="888" spans="1:70" customFormat="1">
      <c r="A888" s="84"/>
      <c r="B888" s="363"/>
      <c r="C888" s="121"/>
      <c r="D888" s="121"/>
      <c r="E888" s="121"/>
      <c r="F888" s="121"/>
      <c r="G888" s="121"/>
      <c r="H888" s="121"/>
      <c r="I888" s="121"/>
      <c r="J888" s="121"/>
      <c r="K888" s="121"/>
      <c r="L888" s="10"/>
      <c r="M888" s="9"/>
      <c r="N888" s="233"/>
      <c r="R888" s="205"/>
      <c r="S888" s="205"/>
      <c r="T888" s="205"/>
      <c r="V888" s="205"/>
      <c r="W888" s="205"/>
      <c r="X888" s="205"/>
      <c r="Y888" s="394"/>
      <c r="Z888" s="98"/>
      <c r="AA888" s="205"/>
      <c r="AB888" s="98"/>
      <c r="AC888" s="98"/>
      <c r="AD888" s="98"/>
      <c r="AE888" s="205"/>
      <c r="AF888" s="98"/>
      <c r="AH888" s="98"/>
      <c r="AI888" s="205"/>
      <c r="AJ888" s="98"/>
      <c r="AK888" s="98"/>
      <c r="AL888" s="98"/>
      <c r="AM888" s="205"/>
      <c r="AN888" s="98"/>
      <c r="AO888" s="121"/>
      <c r="AP888" s="98"/>
      <c r="AQ888" s="205"/>
      <c r="AR888" s="98"/>
      <c r="AT888" s="98"/>
      <c r="AU888" s="205"/>
      <c r="AV888" s="98"/>
      <c r="AX888" s="98"/>
      <c r="AY888" s="205"/>
      <c r="AZ888" s="98"/>
      <c r="BB888" s="98"/>
      <c r="BC888" s="205"/>
      <c r="BD888" s="98"/>
      <c r="BF888" s="98"/>
      <c r="BG888" s="205"/>
      <c r="BH888" s="98"/>
      <c r="BI888" s="121"/>
      <c r="BJ888" s="98"/>
      <c r="BK888" s="205"/>
      <c r="BL888" s="98"/>
      <c r="BN888" s="121"/>
      <c r="BO888" s="121"/>
      <c r="BP888" s="121"/>
      <c r="BQ888" s="121"/>
      <c r="BR888" s="121"/>
    </row>
    <row r="889" spans="1:70" customFormat="1">
      <c r="A889" s="84"/>
      <c r="B889" s="363"/>
      <c r="C889" s="121"/>
      <c r="D889" s="121"/>
      <c r="E889" s="121"/>
      <c r="F889" s="121"/>
      <c r="G889" s="121"/>
      <c r="H889" s="121"/>
      <c r="I889" s="121"/>
      <c r="J889" s="121"/>
      <c r="K889" s="121"/>
      <c r="L889" s="10"/>
      <c r="M889" s="9"/>
      <c r="N889" s="233"/>
      <c r="R889" s="205"/>
      <c r="S889" s="205"/>
      <c r="T889" s="205"/>
      <c r="V889" s="205"/>
      <c r="W889" s="205"/>
      <c r="X889" s="205"/>
      <c r="Y889" s="394"/>
      <c r="Z889" s="98"/>
      <c r="AA889" s="205"/>
      <c r="AB889" s="98"/>
      <c r="AC889" s="98"/>
      <c r="AD889" s="98"/>
      <c r="AE889" s="205"/>
      <c r="AF889" s="98"/>
      <c r="AH889" s="98"/>
      <c r="AI889" s="205"/>
      <c r="AJ889" s="98"/>
      <c r="AK889" s="98"/>
      <c r="AL889" s="98"/>
      <c r="AM889" s="205"/>
      <c r="AN889" s="98"/>
      <c r="AO889" s="121"/>
      <c r="AP889" s="98"/>
      <c r="AQ889" s="205"/>
      <c r="AR889" s="98"/>
      <c r="AT889" s="98"/>
      <c r="AU889" s="205"/>
      <c r="AV889" s="98"/>
      <c r="AX889" s="98"/>
      <c r="AY889" s="205"/>
      <c r="AZ889" s="98"/>
      <c r="BB889" s="98"/>
      <c r="BC889" s="205"/>
      <c r="BD889" s="98"/>
      <c r="BF889" s="98"/>
      <c r="BG889" s="205"/>
      <c r="BH889" s="98"/>
      <c r="BI889" s="121"/>
      <c r="BJ889" s="98"/>
      <c r="BK889" s="205"/>
      <c r="BL889" s="98"/>
      <c r="BN889" s="121"/>
      <c r="BO889" s="121"/>
      <c r="BP889" s="121"/>
      <c r="BQ889" s="121"/>
      <c r="BR889" s="121"/>
    </row>
    <row r="890" spans="1:70" customFormat="1">
      <c r="A890" s="84"/>
      <c r="B890" s="363"/>
      <c r="C890" s="121"/>
      <c r="D890" s="121"/>
      <c r="E890" s="121"/>
      <c r="F890" s="121"/>
      <c r="G890" s="121"/>
      <c r="H890" s="121"/>
      <c r="I890" s="121"/>
      <c r="J890" s="121"/>
      <c r="K890" s="121"/>
      <c r="L890" s="10"/>
      <c r="M890" s="9"/>
      <c r="N890" s="233"/>
      <c r="R890" s="205"/>
      <c r="S890" s="205"/>
      <c r="T890" s="205"/>
      <c r="V890" s="205"/>
      <c r="W890" s="205"/>
      <c r="X890" s="205"/>
      <c r="Y890" s="394"/>
      <c r="Z890" s="98"/>
      <c r="AA890" s="205"/>
      <c r="AB890" s="98"/>
      <c r="AC890" s="98"/>
      <c r="AD890" s="98"/>
      <c r="AE890" s="205"/>
      <c r="AF890" s="98"/>
      <c r="AH890" s="98"/>
      <c r="AI890" s="205"/>
      <c r="AJ890" s="98"/>
      <c r="AK890" s="98"/>
      <c r="AL890" s="98"/>
      <c r="AM890" s="205"/>
      <c r="AN890" s="98"/>
      <c r="AO890" s="121"/>
      <c r="AP890" s="98"/>
      <c r="AQ890" s="205"/>
      <c r="AR890" s="98"/>
      <c r="AT890" s="98"/>
      <c r="AU890" s="205"/>
      <c r="AV890" s="98"/>
      <c r="AX890" s="98"/>
      <c r="AY890" s="205"/>
      <c r="AZ890" s="98"/>
      <c r="BB890" s="98"/>
      <c r="BC890" s="205"/>
      <c r="BD890" s="98"/>
      <c r="BF890" s="98"/>
      <c r="BG890" s="205"/>
      <c r="BH890" s="98"/>
      <c r="BI890" s="121"/>
      <c r="BJ890" s="98"/>
      <c r="BK890" s="205"/>
      <c r="BL890" s="98"/>
      <c r="BN890" s="121"/>
      <c r="BO890" s="121"/>
      <c r="BP890" s="121"/>
      <c r="BQ890" s="121"/>
      <c r="BR890" s="121"/>
    </row>
    <row r="891" spans="1:70" customFormat="1">
      <c r="A891" s="84"/>
      <c r="B891" s="363"/>
      <c r="C891" s="121"/>
      <c r="D891" s="121"/>
      <c r="E891" s="121"/>
      <c r="F891" s="121"/>
      <c r="G891" s="121"/>
      <c r="H891" s="121"/>
      <c r="I891" s="121"/>
      <c r="J891" s="121"/>
      <c r="K891" s="121"/>
      <c r="L891" s="10"/>
      <c r="M891" s="9"/>
      <c r="N891" s="233"/>
      <c r="R891" s="205"/>
      <c r="S891" s="205"/>
      <c r="T891" s="205"/>
      <c r="V891" s="205"/>
      <c r="W891" s="205"/>
      <c r="X891" s="205"/>
      <c r="Y891" s="394"/>
      <c r="Z891" s="98"/>
      <c r="AA891" s="205"/>
      <c r="AB891" s="98"/>
      <c r="AC891" s="98"/>
      <c r="AD891" s="98"/>
      <c r="AE891" s="205"/>
      <c r="AF891" s="98"/>
      <c r="AH891" s="98"/>
      <c r="AI891" s="205"/>
      <c r="AJ891" s="98"/>
      <c r="AK891" s="98"/>
      <c r="AL891" s="98"/>
      <c r="AM891" s="205"/>
      <c r="AN891" s="98"/>
      <c r="AO891" s="121"/>
      <c r="AP891" s="98"/>
      <c r="AQ891" s="205"/>
      <c r="AR891" s="98"/>
      <c r="AT891" s="98"/>
      <c r="AU891" s="205"/>
      <c r="AV891" s="98"/>
      <c r="AX891" s="98"/>
      <c r="AY891" s="205"/>
      <c r="AZ891" s="98"/>
      <c r="BB891" s="98"/>
      <c r="BC891" s="205"/>
      <c r="BD891" s="98"/>
      <c r="BF891" s="98"/>
      <c r="BG891" s="205"/>
      <c r="BH891" s="98"/>
      <c r="BI891" s="121"/>
      <c r="BJ891" s="98"/>
      <c r="BK891" s="205"/>
      <c r="BL891" s="98"/>
      <c r="BN891" s="121"/>
      <c r="BO891" s="121"/>
      <c r="BP891" s="121"/>
      <c r="BQ891" s="121"/>
      <c r="BR891" s="121"/>
    </row>
    <row r="892" spans="1:70" customFormat="1">
      <c r="A892" s="84"/>
      <c r="B892" s="363"/>
      <c r="C892" s="121"/>
      <c r="D892" s="121"/>
      <c r="E892" s="121"/>
      <c r="F892" s="121"/>
      <c r="G892" s="121"/>
      <c r="H892" s="121"/>
      <c r="I892" s="121"/>
      <c r="J892" s="121"/>
      <c r="K892" s="121"/>
      <c r="L892" s="10"/>
      <c r="M892" s="9"/>
      <c r="N892" s="233"/>
      <c r="R892" s="205"/>
      <c r="S892" s="205"/>
      <c r="T892" s="205"/>
      <c r="V892" s="205"/>
      <c r="W892" s="205"/>
      <c r="X892" s="205"/>
      <c r="Y892" s="394"/>
      <c r="Z892" s="98"/>
      <c r="AA892" s="205"/>
      <c r="AB892" s="98"/>
      <c r="AC892" s="98"/>
      <c r="AD892" s="98"/>
      <c r="AE892" s="205"/>
      <c r="AF892" s="98"/>
      <c r="AH892" s="98"/>
      <c r="AI892" s="205"/>
      <c r="AJ892" s="98"/>
      <c r="AK892" s="98"/>
      <c r="AL892" s="98"/>
      <c r="AM892" s="205"/>
      <c r="AN892" s="98"/>
      <c r="AO892" s="121"/>
      <c r="AP892" s="98"/>
      <c r="AQ892" s="205"/>
      <c r="AR892" s="98"/>
      <c r="AT892" s="98"/>
      <c r="AU892" s="205"/>
      <c r="AV892" s="98"/>
      <c r="AX892" s="98"/>
      <c r="AY892" s="205"/>
      <c r="AZ892" s="98"/>
      <c r="BB892" s="98"/>
      <c r="BC892" s="205"/>
      <c r="BD892" s="98"/>
      <c r="BF892" s="98"/>
      <c r="BG892" s="205"/>
      <c r="BH892" s="98"/>
      <c r="BI892" s="121"/>
      <c r="BJ892" s="98"/>
      <c r="BK892" s="205"/>
      <c r="BL892" s="98"/>
      <c r="BN892" s="121"/>
      <c r="BO892" s="121"/>
      <c r="BP892" s="121"/>
      <c r="BQ892" s="121"/>
      <c r="BR892" s="121"/>
    </row>
    <row r="893" spans="1:70" customFormat="1">
      <c r="A893" s="84"/>
      <c r="B893" s="363"/>
      <c r="C893" s="121"/>
      <c r="D893" s="121"/>
      <c r="E893" s="121"/>
      <c r="F893" s="121"/>
      <c r="G893" s="121"/>
      <c r="H893" s="121"/>
      <c r="I893" s="121"/>
      <c r="J893" s="121"/>
      <c r="K893" s="121"/>
      <c r="L893" s="10"/>
      <c r="M893" s="9"/>
      <c r="N893" s="233"/>
      <c r="R893" s="205"/>
      <c r="S893" s="205"/>
      <c r="T893" s="205"/>
      <c r="V893" s="205"/>
      <c r="W893" s="205"/>
      <c r="X893" s="205"/>
      <c r="Y893" s="394"/>
      <c r="Z893" s="98"/>
      <c r="AA893" s="205"/>
      <c r="AB893" s="98"/>
      <c r="AC893" s="98"/>
      <c r="AD893" s="98"/>
      <c r="AE893" s="205"/>
      <c r="AF893" s="98"/>
      <c r="AH893" s="98"/>
      <c r="AI893" s="205"/>
      <c r="AJ893" s="98"/>
      <c r="AK893" s="98"/>
      <c r="AL893" s="98"/>
      <c r="AM893" s="205"/>
      <c r="AN893" s="98"/>
      <c r="AO893" s="121"/>
      <c r="AP893" s="98"/>
      <c r="AQ893" s="205"/>
      <c r="AR893" s="98"/>
      <c r="AT893" s="98"/>
      <c r="AU893" s="205"/>
      <c r="AV893" s="98"/>
      <c r="AX893" s="98"/>
      <c r="AY893" s="205"/>
      <c r="AZ893" s="98"/>
      <c r="BB893" s="98"/>
      <c r="BC893" s="205"/>
      <c r="BD893" s="98"/>
      <c r="BF893" s="98"/>
      <c r="BG893" s="205"/>
      <c r="BH893" s="98"/>
      <c r="BI893" s="121"/>
      <c r="BJ893" s="98"/>
      <c r="BK893" s="205"/>
      <c r="BL893" s="98"/>
      <c r="BN893" s="121"/>
      <c r="BO893" s="121"/>
      <c r="BP893" s="121"/>
      <c r="BQ893" s="121"/>
      <c r="BR893" s="121"/>
    </row>
    <row r="894" spans="1:70" customFormat="1">
      <c r="A894" s="84"/>
      <c r="B894" s="363"/>
      <c r="C894" s="121"/>
      <c r="D894" s="121"/>
      <c r="E894" s="121"/>
      <c r="F894" s="121"/>
      <c r="G894" s="121"/>
      <c r="H894" s="121"/>
      <c r="I894" s="121"/>
      <c r="J894" s="121"/>
      <c r="K894" s="121"/>
      <c r="L894" s="10"/>
      <c r="M894" s="9"/>
      <c r="N894" s="233"/>
      <c r="R894" s="205"/>
      <c r="S894" s="205"/>
      <c r="T894" s="205"/>
      <c r="V894" s="205"/>
      <c r="W894" s="205"/>
      <c r="X894" s="205"/>
      <c r="Y894" s="394"/>
      <c r="Z894" s="98"/>
      <c r="AA894" s="205"/>
      <c r="AB894" s="98"/>
      <c r="AC894" s="98"/>
      <c r="AD894" s="98"/>
      <c r="AE894" s="205"/>
      <c r="AF894" s="98"/>
      <c r="AH894" s="98"/>
      <c r="AI894" s="205"/>
      <c r="AJ894" s="98"/>
      <c r="AK894" s="98"/>
      <c r="AL894" s="98"/>
      <c r="AM894" s="205"/>
      <c r="AN894" s="98"/>
      <c r="AO894" s="121"/>
      <c r="AP894" s="98"/>
      <c r="AQ894" s="205"/>
      <c r="AR894" s="98"/>
      <c r="AT894" s="98"/>
      <c r="AU894" s="205"/>
      <c r="AV894" s="98"/>
      <c r="AX894" s="98"/>
      <c r="AY894" s="205"/>
      <c r="AZ894" s="98"/>
      <c r="BB894" s="98"/>
      <c r="BC894" s="205"/>
      <c r="BD894" s="98"/>
      <c r="BF894" s="98"/>
      <c r="BG894" s="205"/>
      <c r="BH894" s="98"/>
      <c r="BI894" s="121"/>
      <c r="BJ894" s="98"/>
      <c r="BK894" s="205"/>
      <c r="BL894" s="98"/>
      <c r="BN894" s="121"/>
      <c r="BO894" s="121"/>
      <c r="BP894" s="121"/>
      <c r="BQ894" s="121"/>
      <c r="BR894" s="121"/>
    </row>
    <row r="895" spans="1:70" customFormat="1">
      <c r="A895" s="84"/>
      <c r="B895" s="363"/>
      <c r="C895" s="121"/>
      <c r="D895" s="121"/>
      <c r="E895" s="121"/>
      <c r="F895" s="121"/>
      <c r="G895" s="121"/>
      <c r="H895" s="121"/>
      <c r="I895" s="121"/>
      <c r="J895" s="121"/>
      <c r="K895" s="121"/>
      <c r="L895" s="10"/>
      <c r="M895" s="9"/>
      <c r="N895" s="233"/>
      <c r="R895" s="205"/>
      <c r="S895" s="205"/>
      <c r="T895" s="205"/>
      <c r="V895" s="205"/>
      <c r="W895" s="205"/>
      <c r="X895" s="205"/>
      <c r="Y895" s="394"/>
      <c r="Z895" s="98"/>
      <c r="AA895" s="205"/>
      <c r="AB895" s="98"/>
      <c r="AC895" s="98"/>
      <c r="AD895" s="98"/>
      <c r="AE895" s="205"/>
      <c r="AF895" s="98"/>
      <c r="AH895" s="98"/>
      <c r="AI895" s="205"/>
      <c r="AJ895" s="98"/>
      <c r="AK895" s="98"/>
      <c r="AL895" s="98"/>
      <c r="AM895" s="205"/>
      <c r="AN895" s="98"/>
      <c r="AO895" s="121"/>
      <c r="AP895" s="98"/>
      <c r="AQ895" s="205"/>
      <c r="AR895" s="98"/>
      <c r="AT895" s="98"/>
      <c r="AU895" s="205"/>
      <c r="AV895" s="98"/>
      <c r="AX895" s="98"/>
      <c r="AY895" s="205"/>
      <c r="AZ895" s="98"/>
      <c r="BB895" s="98"/>
      <c r="BC895" s="205"/>
      <c r="BD895" s="98"/>
      <c r="BF895" s="98"/>
      <c r="BG895" s="205"/>
      <c r="BH895" s="98"/>
      <c r="BI895" s="121"/>
      <c r="BJ895" s="98"/>
      <c r="BK895" s="205"/>
      <c r="BL895" s="98"/>
      <c r="BN895" s="121"/>
      <c r="BO895" s="121"/>
      <c r="BP895" s="121"/>
      <c r="BQ895" s="121"/>
      <c r="BR895" s="121"/>
    </row>
    <row r="896" spans="1:70" customFormat="1">
      <c r="A896" s="84"/>
      <c r="B896" s="363"/>
      <c r="C896" s="121"/>
      <c r="D896" s="121"/>
      <c r="E896" s="121"/>
      <c r="F896" s="121"/>
      <c r="G896" s="121"/>
      <c r="H896" s="121"/>
      <c r="I896" s="121"/>
      <c r="J896" s="121"/>
      <c r="K896" s="121"/>
      <c r="L896" s="10"/>
      <c r="M896" s="9"/>
      <c r="N896" s="233"/>
      <c r="R896" s="205"/>
      <c r="S896" s="205"/>
      <c r="T896" s="205"/>
      <c r="V896" s="205"/>
      <c r="W896" s="205"/>
      <c r="X896" s="205"/>
      <c r="Y896" s="394"/>
      <c r="Z896" s="98"/>
      <c r="AA896" s="205"/>
      <c r="AB896" s="98"/>
      <c r="AC896" s="98"/>
      <c r="AD896" s="98"/>
      <c r="AE896" s="205"/>
      <c r="AF896" s="98"/>
      <c r="AH896" s="98"/>
      <c r="AI896" s="205"/>
      <c r="AJ896" s="98"/>
      <c r="AK896" s="98"/>
      <c r="AL896" s="98"/>
      <c r="AM896" s="205"/>
      <c r="AN896" s="98"/>
      <c r="AO896" s="121"/>
      <c r="AP896" s="98"/>
      <c r="AQ896" s="205"/>
      <c r="AR896" s="98"/>
      <c r="AT896" s="98"/>
      <c r="AU896" s="205"/>
      <c r="AV896" s="98"/>
      <c r="AX896" s="98"/>
      <c r="AY896" s="205"/>
      <c r="AZ896" s="98"/>
      <c r="BB896" s="98"/>
      <c r="BC896" s="205"/>
      <c r="BD896" s="98"/>
      <c r="BF896" s="98"/>
      <c r="BG896" s="205"/>
      <c r="BH896" s="98"/>
      <c r="BI896" s="121"/>
      <c r="BJ896" s="98"/>
      <c r="BK896" s="205"/>
      <c r="BL896" s="98"/>
      <c r="BN896" s="121"/>
      <c r="BO896" s="121"/>
      <c r="BP896" s="121"/>
      <c r="BQ896" s="121"/>
      <c r="BR896" s="121"/>
    </row>
    <row r="897" spans="1:70" customFormat="1">
      <c r="A897" s="84"/>
      <c r="B897" s="363"/>
      <c r="C897" s="121"/>
      <c r="D897" s="121"/>
      <c r="E897" s="121"/>
      <c r="F897" s="121"/>
      <c r="G897" s="121"/>
      <c r="H897" s="121"/>
      <c r="I897" s="121"/>
      <c r="J897" s="121"/>
      <c r="K897" s="121"/>
      <c r="L897" s="10"/>
      <c r="M897" s="9"/>
      <c r="N897" s="233"/>
      <c r="R897" s="205"/>
      <c r="S897" s="205"/>
      <c r="T897" s="205"/>
      <c r="V897" s="205"/>
      <c r="W897" s="205"/>
      <c r="X897" s="205"/>
      <c r="Y897" s="394"/>
      <c r="Z897" s="98"/>
      <c r="AA897" s="205"/>
      <c r="AB897" s="98"/>
      <c r="AC897" s="98"/>
      <c r="AD897" s="98"/>
      <c r="AE897" s="205"/>
      <c r="AF897" s="98"/>
      <c r="AH897" s="98"/>
      <c r="AI897" s="205"/>
      <c r="AJ897" s="98"/>
      <c r="AK897" s="98"/>
      <c r="AL897" s="98"/>
      <c r="AM897" s="205"/>
      <c r="AN897" s="98"/>
      <c r="AO897" s="121"/>
      <c r="AP897" s="98"/>
      <c r="AQ897" s="205"/>
      <c r="AR897" s="98"/>
      <c r="AT897" s="98"/>
      <c r="AU897" s="205"/>
      <c r="AV897" s="98"/>
      <c r="AX897" s="98"/>
      <c r="AY897" s="205"/>
      <c r="AZ897" s="98"/>
      <c r="BB897" s="98"/>
      <c r="BC897" s="205"/>
      <c r="BD897" s="98"/>
      <c r="BF897" s="98"/>
      <c r="BG897" s="205"/>
      <c r="BH897" s="98"/>
      <c r="BI897" s="121"/>
      <c r="BJ897" s="98"/>
      <c r="BK897" s="205"/>
      <c r="BL897" s="98"/>
      <c r="BN897" s="121"/>
      <c r="BO897" s="121"/>
      <c r="BP897" s="121"/>
      <c r="BQ897" s="121"/>
      <c r="BR897" s="121"/>
    </row>
    <row r="898" spans="1:70" customFormat="1">
      <c r="A898" s="84"/>
      <c r="B898" s="363"/>
      <c r="C898" s="121"/>
      <c r="D898" s="121"/>
      <c r="E898" s="121"/>
      <c r="F898" s="121"/>
      <c r="G898" s="121"/>
      <c r="H898" s="121"/>
      <c r="I898" s="121"/>
      <c r="J898" s="121"/>
      <c r="K898" s="121"/>
      <c r="L898" s="10"/>
      <c r="M898" s="9"/>
      <c r="N898" s="233"/>
      <c r="R898" s="205"/>
      <c r="S898" s="205"/>
      <c r="T898" s="205"/>
      <c r="V898" s="205"/>
      <c r="W898" s="205"/>
      <c r="X898" s="205"/>
      <c r="Y898" s="394"/>
      <c r="Z898" s="98"/>
      <c r="AA898" s="205"/>
      <c r="AB898" s="98"/>
      <c r="AC898" s="98"/>
      <c r="AD898" s="98"/>
      <c r="AE898" s="205"/>
      <c r="AF898" s="98"/>
      <c r="AH898" s="98"/>
      <c r="AI898" s="205"/>
      <c r="AJ898" s="98"/>
      <c r="AK898" s="98"/>
      <c r="AL898" s="98"/>
      <c r="AM898" s="205"/>
      <c r="AN898" s="98"/>
      <c r="AO898" s="121"/>
      <c r="AP898" s="98"/>
      <c r="AQ898" s="205"/>
      <c r="AR898" s="98"/>
      <c r="AT898" s="98"/>
      <c r="AU898" s="205"/>
      <c r="AV898" s="98"/>
      <c r="AX898" s="98"/>
      <c r="AY898" s="205"/>
      <c r="AZ898" s="98"/>
      <c r="BB898" s="98"/>
      <c r="BC898" s="205"/>
      <c r="BD898" s="98"/>
      <c r="BF898" s="98"/>
      <c r="BG898" s="205"/>
      <c r="BH898" s="98"/>
      <c r="BI898" s="121"/>
      <c r="BJ898" s="98"/>
      <c r="BK898" s="205"/>
      <c r="BL898" s="98"/>
      <c r="BN898" s="121"/>
      <c r="BO898" s="121"/>
      <c r="BP898" s="121"/>
      <c r="BQ898" s="121"/>
      <c r="BR898" s="121"/>
    </row>
    <row r="899" spans="1:70" customFormat="1">
      <c r="A899" s="84"/>
      <c r="B899" s="363"/>
      <c r="C899" s="121"/>
      <c r="D899" s="121"/>
      <c r="E899" s="121"/>
      <c r="F899" s="121"/>
      <c r="G899" s="121"/>
      <c r="H899" s="121"/>
      <c r="I899" s="121"/>
      <c r="J899" s="121"/>
      <c r="K899" s="121"/>
      <c r="L899" s="10"/>
      <c r="M899" s="9"/>
      <c r="N899" s="233"/>
      <c r="R899" s="205"/>
      <c r="S899" s="205"/>
      <c r="T899" s="205"/>
      <c r="V899" s="205"/>
      <c r="W899" s="205"/>
      <c r="X899" s="205"/>
      <c r="Y899" s="394"/>
      <c r="Z899" s="98"/>
      <c r="AA899" s="205"/>
      <c r="AB899" s="98"/>
      <c r="AC899" s="98"/>
      <c r="AD899" s="98"/>
      <c r="AE899" s="205"/>
      <c r="AF899" s="98"/>
      <c r="AH899" s="98"/>
      <c r="AI899" s="205"/>
      <c r="AJ899" s="98"/>
      <c r="AK899" s="98"/>
      <c r="AL899" s="98"/>
      <c r="AM899" s="205"/>
      <c r="AN899" s="98"/>
      <c r="AO899" s="121"/>
      <c r="AP899" s="98"/>
      <c r="AQ899" s="205"/>
      <c r="AR899" s="98"/>
      <c r="AT899" s="98"/>
      <c r="AU899" s="205"/>
      <c r="AV899" s="98"/>
      <c r="AX899" s="98"/>
      <c r="AY899" s="205"/>
      <c r="AZ899" s="98"/>
      <c r="BB899" s="98"/>
      <c r="BC899" s="205"/>
      <c r="BD899" s="98"/>
      <c r="BF899" s="98"/>
      <c r="BG899" s="205"/>
      <c r="BH899" s="98"/>
      <c r="BI899" s="121"/>
      <c r="BJ899" s="98"/>
      <c r="BK899" s="205"/>
      <c r="BL899" s="98"/>
      <c r="BN899" s="121"/>
      <c r="BO899" s="121"/>
      <c r="BP899" s="121"/>
      <c r="BQ899" s="121"/>
      <c r="BR899" s="121"/>
    </row>
    <row r="900" spans="1:70" customFormat="1">
      <c r="A900" s="84"/>
      <c r="B900" s="363"/>
      <c r="C900" s="121"/>
      <c r="D900" s="121"/>
      <c r="E900" s="121"/>
      <c r="F900" s="121"/>
      <c r="G900" s="121"/>
      <c r="H900" s="121"/>
      <c r="I900" s="121"/>
      <c r="J900" s="121"/>
      <c r="K900" s="121"/>
      <c r="L900" s="10"/>
      <c r="M900" s="9"/>
      <c r="N900" s="233"/>
      <c r="R900" s="205"/>
      <c r="S900" s="205"/>
      <c r="T900" s="205"/>
      <c r="V900" s="205"/>
      <c r="W900" s="205"/>
      <c r="X900" s="205"/>
      <c r="Y900" s="394"/>
      <c r="Z900" s="98"/>
      <c r="AA900" s="205"/>
      <c r="AB900" s="98"/>
      <c r="AC900" s="98"/>
      <c r="AD900" s="98"/>
      <c r="AE900" s="205"/>
      <c r="AF900" s="98"/>
      <c r="AH900" s="98"/>
      <c r="AI900" s="205"/>
      <c r="AJ900" s="98"/>
      <c r="AK900" s="98"/>
      <c r="AL900" s="98"/>
      <c r="AM900" s="205"/>
      <c r="AN900" s="98"/>
      <c r="AO900" s="121"/>
      <c r="AP900" s="98"/>
      <c r="AQ900" s="205"/>
      <c r="AR900" s="98"/>
      <c r="AT900" s="98"/>
      <c r="AU900" s="205"/>
      <c r="AV900" s="98"/>
      <c r="AX900" s="98"/>
      <c r="AY900" s="205"/>
      <c r="AZ900" s="98"/>
      <c r="BB900" s="98"/>
      <c r="BC900" s="205"/>
      <c r="BD900" s="98"/>
      <c r="BF900" s="98"/>
      <c r="BG900" s="205"/>
      <c r="BH900" s="98"/>
      <c r="BI900" s="121"/>
      <c r="BJ900" s="98"/>
      <c r="BK900" s="205"/>
      <c r="BL900" s="98"/>
      <c r="BN900" s="121"/>
      <c r="BO900" s="121"/>
      <c r="BP900" s="121"/>
      <c r="BQ900" s="121"/>
      <c r="BR900" s="121"/>
    </row>
    <row r="901" spans="1:70" customFormat="1">
      <c r="A901" s="84"/>
      <c r="B901" s="363"/>
      <c r="C901" s="121"/>
      <c r="D901" s="121"/>
      <c r="E901" s="121"/>
      <c r="F901" s="121"/>
      <c r="G901" s="121"/>
      <c r="H901" s="121"/>
      <c r="I901" s="121"/>
      <c r="J901" s="121"/>
      <c r="K901" s="121"/>
      <c r="L901" s="10"/>
      <c r="M901" s="9"/>
      <c r="N901" s="233"/>
      <c r="R901" s="205"/>
      <c r="S901" s="205"/>
      <c r="T901" s="205"/>
      <c r="V901" s="205"/>
      <c r="W901" s="205"/>
      <c r="X901" s="205"/>
      <c r="Y901" s="394"/>
      <c r="Z901" s="98"/>
      <c r="AA901" s="205"/>
      <c r="AB901" s="98"/>
      <c r="AC901" s="98"/>
      <c r="AD901" s="98"/>
      <c r="AE901" s="205"/>
      <c r="AF901" s="98"/>
      <c r="AH901" s="98"/>
      <c r="AI901" s="205"/>
      <c r="AJ901" s="98"/>
      <c r="AK901" s="98"/>
      <c r="AL901" s="98"/>
      <c r="AM901" s="205"/>
      <c r="AN901" s="98"/>
      <c r="AO901" s="121"/>
      <c r="AP901" s="98"/>
      <c r="AQ901" s="205"/>
      <c r="AR901" s="98"/>
      <c r="AT901" s="98"/>
      <c r="AU901" s="205"/>
      <c r="AV901" s="98"/>
      <c r="AX901" s="98"/>
      <c r="AY901" s="205"/>
      <c r="AZ901" s="98"/>
      <c r="BB901" s="98"/>
      <c r="BC901" s="205"/>
      <c r="BD901" s="98"/>
      <c r="BF901" s="98"/>
      <c r="BG901" s="205"/>
      <c r="BH901" s="98"/>
      <c r="BI901" s="121"/>
      <c r="BJ901" s="98"/>
      <c r="BK901" s="205"/>
      <c r="BL901" s="98"/>
      <c r="BN901" s="121"/>
      <c r="BO901" s="121"/>
      <c r="BP901" s="121"/>
      <c r="BQ901" s="121"/>
      <c r="BR901" s="121"/>
    </row>
    <row r="902" spans="1:70" customFormat="1">
      <c r="A902" s="84"/>
      <c r="B902" s="363"/>
      <c r="C902" s="121"/>
      <c r="D902" s="121"/>
      <c r="E902" s="121"/>
      <c r="F902" s="121"/>
      <c r="G902" s="121"/>
      <c r="H902" s="121"/>
      <c r="I902" s="121"/>
      <c r="J902" s="121"/>
      <c r="K902" s="121"/>
      <c r="L902" s="10"/>
      <c r="M902" s="9"/>
      <c r="N902" s="233"/>
      <c r="R902" s="205"/>
      <c r="S902" s="205"/>
      <c r="T902" s="205"/>
      <c r="V902" s="205"/>
      <c r="W902" s="205"/>
      <c r="X902" s="205"/>
      <c r="Y902" s="394"/>
      <c r="Z902" s="98"/>
      <c r="AA902" s="205"/>
      <c r="AB902" s="98"/>
      <c r="AC902" s="98"/>
      <c r="AD902" s="98"/>
      <c r="AE902" s="205"/>
      <c r="AF902" s="98"/>
      <c r="AH902" s="98"/>
      <c r="AI902" s="205"/>
      <c r="AJ902" s="98"/>
      <c r="AK902" s="98"/>
      <c r="AL902" s="98"/>
      <c r="AM902" s="205"/>
      <c r="AN902" s="98"/>
      <c r="AO902" s="121"/>
      <c r="AP902" s="98"/>
      <c r="AQ902" s="205"/>
      <c r="AR902" s="98"/>
      <c r="AT902" s="98"/>
      <c r="AU902" s="205"/>
      <c r="AV902" s="98"/>
      <c r="AX902" s="98"/>
      <c r="AY902" s="205"/>
      <c r="AZ902" s="98"/>
      <c r="BB902" s="98"/>
      <c r="BC902" s="205"/>
      <c r="BD902" s="98"/>
      <c r="BF902" s="98"/>
      <c r="BG902" s="205"/>
      <c r="BH902" s="98"/>
      <c r="BI902" s="121"/>
      <c r="BJ902" s="98"/>
      <c r="BK902" s="205"/>
      <c r="BL902" s="98"/>
      <c r="BN902" s="121"/>
      <c r="BO902" s="121"/>
      <c r="BP902" s="121"/>
      <c r="BQ902" s="121"/>
      <c r="BR902" s="121"/>
    </row>
    <row r="903" spans="1:70" customFormat="1">
      <c r="A903" s="84"/>
      <c r="B903" s="363"/>
      <c r="C903" s="121"/>
      <c r="D903" s="121"/>
      <c r="E903" s="121"/>
      <c r="F903" s="121"/>
      <c r="G903" s="121"/>
      <c r="H903" s="121"/>
      <c r="I903" s="121"/>
      <c r="J903" s="121"/>
      <c r="K903" s="121"/>
      <c r="L903" s="10"/>
      <c r="M903" s="9"/>
      <c r="N903" s="233"/>
      <c r="R903" s="205"/>
      <c r="S903" s="205"/>
      <c r="T903" s="205"/>
      <c r="V903" s="205"/>
      <c r="W903" s="205"/>
      <c r="X903" s="205"/>
      <c r="Y903" s="394"/>
      <c r="Z903" s="98"/>
      <c r="AA903" s="205"/>
      <c r="AB903" s="98"/>
      <c r="AC903" s="98"/>
      <c r="AD903" s="98"/>
      <c r="AE903" s="205"/>
      <c r="AF903" s="98"/>
      <c r="AH903" s="98"/>
      <c r="AI903" s="205"/>
      <c r="AJ903" s="98"/>
      <c r="AK903" s="98"/>
      <c r="AL903" s="98"/>
      <c r="AM903" s="205"/>
      <c r="AN903" s="98"/>
      <c r="AO903" s="121"/>
      <c r="AP903" s="98"/>
      <c r="AQ903" s="205"/>
      <c r="AR903" s="98"/>
      <c r="AT903" s="98"/>
      <c r="AU903" s="205"/>
      <c r="AV903" s="98"/>
      <c r="AX903" s="98"/>
      <c r="AY903" s="205"/>
      <c r="AZ903" s="98"/>
      <c r="BB903" s="98"/>
      <c r="BC903" s="205"/>
      <c r="BD903" s="98"/>
      <c r="BF903" s="98"/>
      <c r="BG903" s="205"/>
      <c r="BH903" s="98"/>
      <c r="BI903" s="121"/>
      <c r="BJ903" s="98"/>
      <c r="BK903" s="205"/>
      <c r="BL903" s="98"/>
      <c r="BN903" s="121"/>
      <c r="BO903" s="121"/>
      <c r="BP903" s="121"/>
      <c r="BQ903" s="121"/>
      <c r="BR903" s="121"/>
    </row>
    <row r="904" spans="1:70" customFormat="1">
      <c r="A904" s="84"/>
      <c r="B904" s="363"/>
      <c r="C904" s="121"/>
      <c r="D904" s="121"/>
      <c r="E904" s="121"/>
      <c r="F904" s="121"/>
      <c r="G904" s="121"/>
      <c r="H904" s="121"/>
      <c r="I904" s="121"/>
      <c r="J904" s="121"/>
      <c r="K904" s="121"/>
      <c r="L904" s="10"/>
      <c r="M904" s="9"/>
      <c r="N904" s="233"/>
      <c r="R904" s="205"/>
      <c r="S904" s="205"/>
      <c r="T904" s="205"/>
      <c r="V904" s="205"/>
      <c r="W904" s="205"/>
      <c r="X904" s="205"/>
      <c r="Y904" s="394"/>
      <c r="Z904" s="98"/>
      <c r="AA904" s="205"/>
      <c r="AB904" s="98"/>
      <c r="AC904" s="98"/>
      <c r="AD904" s="98"/>
      <c r="AE904" s="205"/>
      <c r="AF904" s="98"/>
      <c r="AH904" s="98"/>
      <c r="AI904" s="205"/>
      <c r="AJ904" s="98"/>
      <c r="AK904" s="98"/>
      <c r="AL904" s="98"/>
      <c r="AM904" s="205"/>
      <c r="AN904" s="98"/>
      <c r="AO904" s="121"/>
      <c r="AP904" s="98"/>
      <c r="AQ904" s="205"/>
      <c r="AR904" s="98"/>
      <c r="AT904" s="98"/>
      <c r="AU904" s="205"/>
      <c r="AV904" s="98"/>
      <c r="AX904" s="98"/>
      <c r="AY904" s="205"/>
      <c r="AZ904" s="98"/>
      <c r="BB904" s="98"/>
      <c r="BC904" s="205"/>
      <c r="BD904" s="98"/>
      <c r="BF904" s="98"/>
      <c r="BG904" s="205"/>
      <c r="BH904" s="98"/>
      <c r="BI904" s="121"/>
      <c r="BJ904" s="98"/>
      <c r="BK904" s="205"/>
      <c r="BL904" s="98"/>
      <c r="BN904" s="121"/>
      <c r="BO904" s="121"/>
      <c r="BP904" s="121"/>
      <c r="BQ904" s="121"/>
      <c r="BR904" s="121"/>
    </row>
    <row r="905" spans="1:70" customFormat="1">
      <c r="A905" s="84"/>
      <c r="B905" s="363"/>
      <c r="C905" s="121"/>
      <c r="D905" s="121"/>
      <c r="E905" s="121"/>
      <c r="F905" s="121"/>
      <c r="G905" s="121"/>
      <c r="H905" s="121"/>
      <c r="I905" s="121"/>
      <c r="J905" s="121"/>
      <c r="K905" s="121"/>
      <c r="L905" s="10"/>
      <c r="M905" s="9"/>
      <c r="N905" s="233"/>
      <c r="R905" s="205"/>
      <c r="S905" s="205"/>
      <c r="T905" s="205"/>
      <c r="V905" s="205"/>
      <c r="W905" s="205"/>
      <c r="X905" s="205"/>
      <c r="Y905" s="394"/>
      <c r="Z905" s="98"/>
      <c r="AA905" s="205"/>
      <c r="AB905" s="98"/>
      <c r="AC905" s="98"/>
      <c r="AD905" s="98"/>
      <c r="AE905" s="205"/>
      <c r="AF905" s="98"/>
      <c r="AH905" s="98"/>
      <c r="AI905" s="205"/>
      <c r="AJ905" s="98"/>
      <c r="AK905" s="98"/>
      <c r="AL905" s="98"/>
      <c r="AM905" s="205"/>
      <c r="AN905" s="98"/>
      <c r="AO905" s="121"/>
      <c r="AP905" s="98"/>
      <c r="AQ905" s="205"/>
      <c r="AR905" s="98"/>
      <c r="AT905" s="98"/>
      <c r="AU905" s="205"/>
      <c r="AV905" s="98"/>
      <c r="AX905" s="98"/>
      <c r="AY905" s="205"/>
      <c r="AZ905" s="98"/>
      <c r="BB905" s="98"/>
      <c r="BC905" s="205"/>
      <c r="BD905" s="98"/>
      <c r="BF905" s="98"/>
      <c r="BG905" s="205"/>
      <c r="BH905" s="98"/>
      <c r="BI905" s="121"/>
      <c r="BJ905" s="98"/>
      <c r="BK905" s="205"/>
      <c r="BL905" s="98"/>
      <c r="BN905" s="121"/>
      <c r="BO905" s="121"/>
      <c r="BP905" s="121"/>
      <c r="BQ905" s="121"/>
      <c r="BR905" s="121"/>
    </row>
    <row r="906" spans="1:70" customFormat="1">
      <c r="A906" s="84"/>
      <c r="B906" s="363"/>
      <c r="C906" s="121"/>
      <c r="D906" s="121"/>
      <c r="E906" s="121"/>
      <c r="F906" s="121"/>
      <c r="G906" s="121"/>
      <c r="H906" s="121"/>
      <c r="I906" s="121"/>
      <c r="J906" s="121"/>
      <c r="K906" s="121"/>
      <c r="L906" s="10"/>
      <c r="M906" s="9"/>
      <c r="N906" s="233"/>
      <c r="R906" s="205"/>
      <c r="S906" s="205"/>
      <c r="T906" s="205"/>
      <c r="V906" s="205"/>
      <c r="W906" s="205"/>
      <c r="X906" s="205"/>
      <c r="Y906" s="394"/>
      <c r="Z906" s="98"/>
      <c r="AA906" s="205"/>
      <c r="AB906" s="98"/>
      <c r="AC906" s="98"/>
      <c r="AD906" s="98"/>
      <c r="AE906" s="205"/>
      <c r="AF906" s="98"/>
      <c r="AH906" s="98"/>
      <c r="AI906" s="205"/>
      <c r="AJ906" s="98"/>
      <c r="AK906" s="98"/>
      <c r="AL906" s="98"/>
      <c r="AM906" s="205"/>
      <c r="AN906" s="98"/>
      <c r="AO906" s="121"/>
      <c r="AP906" s="98"/>
      <c r="AQ906" s="205"/>
      <c r="AR906" s="98"/>
      <c r="AT906" s="98"/>
      <c r="AU906" s="205"/>
      <c r="AV906" s="98"/>
      <c r="AX906" s="98"/>
      <c r="AY906" s="205"/>
      <c r="AZ906" s="98"/>
      <c r="BB906" s="98"/>
      <c r="BC906" s="205"/>
      <c r="BD906" s="98"/>
      <c r="BF906" s="98"/>
      <c r="BG906" s="205"/>
      <c r="BH906" s="98"/>
      <c r="BI906" s="121"/>
      <c r="BJ906" s="98"/>
      <c r="BK906" s="205"/>
      <c r="BL906" s="98"/>
      <c r="BN906" s="121"/>
      <c r="BO906" s="121"/>
      <c r="BP906" s="121"/>
      <c r="BQ906" s="121"/>
      <c r="BR906" s="121"/>
    </row>
    <row r="907" spans="1:70" customFormat="1">
      <c r="A907" s="84"/>
      <c r="B907" s="363"/>
      <c r="C907" s="121"/>
      <c r="D907" s="121"/>
      <c r="E907" s="121"/>
      <c r="F907" s="121"/>
      <c r="G907" s="121"/>
      <c r="H907" s="121"/>
      <c r="I907" s="121"/>
      <c r="J907" s="121"/>
      <c r="K907" s="121"/>
      <c r="L907" s="10"/>
      <c r="M907" s="9"/>
      <c r="N907" s="233"/>
      <c r="R907" s="205"/>
      <c r="S907" s="205"/>
      <c r="T907" s="205"/>
      <c r="V907" s="205"/>
      <c r="W907" s="205"/>
      <c r="X907" s="205"/>
      <c r="Y907" s="394"/>
      <c r="Z907" s="98"/>
      <c r="AA907" s="205"/>
      <c r="AB907" s="98"/>
      <c r="AC907" s="98"/>
      <c r="AD907" s="98"/>
      <c r="AE907" s="205"/>
      <c r="AF907" s="98"/>
      <c r="AH907" s="98"/>
      <c r="AI907" s="205"/>
      <c r="AJ907" s="98"/>
      <c r="AK907" s="98"/>
      <c r="AL907" s="98"/>
      <c r="AM907" s="205"/>
      <c r="AN907" s="98"/>
      <c r="AO907" s="121"/>
      <c r="AP907" s="98"/>
      <c r="AQ907" s="205"/>
      <c r="AR907" s="98"/>
      <c r="AT907" s="98"/>
      <c r="AU907" s="205"/>
      <c r="AV907" s="98"/>
      <c r="AX907" s="98"/>
      <c r="AY907" s="205"/>
      <c r="AZ907" s="98"/>
      <c r="BB907" s="98"/>
      <c r="BC907" s="205"/>
      <c r="BD907" s="98"/>
      <c r="BF907" s="98"/>
      <c r="BG907" s="205"/>
      <c r="BH907" s="98"/>
      <c r="BI907" s="121"/>
      <c r="BJ907" s="98"/>
      <c r="BK907" s="205"/>
      <c r="BL907" s="98"/>
      <c r="BN907" s="121"/>
      <c r="BO907" s="121"/>
      <c r="BP907" s="121"/>
      <c r="BQ907" s="121"/>
      <c r="BR907" s="121"/>
    </row>
    <row r="908" spans="1:70" customFormat="1">
      <c r="A908" s="84"/>
      <c r="B908" s="363"/>
      <c r="C908" s="121"/>
      <c r="D908" s="121"/>
      <c r="E908" s="121"/>
      <c r="F908" s="121"/>
      <c r="G908" s="121"/>
      <c r="H908" s="121"/>
      <c r="I908" s="121"/>
      <c r="J908" s="121"/>
      <c r="K908" s="121"/>
      <c r="L908" s="10"/>
      <c r="M908" s="9"/>
      <c r="N908" s="233"/>
      <c r="R908" s="205"/>
      <c r="S908" s="205"/>
      <c r="T908" s="205"/>
      <c r="V908" s="205"/>
      <c r="W908" s="205"/>
      <c r="X908" s="205"/>
      <c r="Y908" s="394"/>
      <c r="Z908" s="98"/>
      <c r="AA908" s="205"/>
      <c r="AB908" s="98"/>
      <c r="AC908" s="98"/>
      <c r="AD908" s="98"/>
      <c r="AE908" s="205"/>
      <c r="AF908" s="98"/>
      <c r="AH908" s="98"/>
      <c r="AI908" s="205"/>
      <c r="AJ908" s="98"/>
      <c r="AK908" s="98"/>
      <c r="AL908" s="98"/>
      <c r="AM908" s="205"/>
      <c r="AN908" s="98"/>
      <c r="AO908" s="121"/>
      <c r="AP908" s="98"/>
      <c r="AQ908" s="205"/>
      <c r="AR908" s="98"/>
      <c r="AT908" s="98"/>
      <c r="AU908" s="205"/>
      <c r="AV908" s="98"/>
      <c r="AX908" s="98"/>
      <c r="AY908" s="205"/>
      <c r="AZ908" s="98"/>
      <c r="BB908" s="98"/>
      <c r="BC908" s="205"/>
      <c r="BD908" s="98"/>
      <c r="BF908" s="98"/>
      <c r="BG908" s="205"/>
      <c r="BH908" s="98"/>
      <c r="BI908" s="121"/>
      <c r="BJ908" s="98"/>
      <c r="BK908" s="205"/>
      <c r="BL908" s="98"/>
      <c r="BN908" s="121"/>
      <c r="BO908" s="121"/>
      <c r="BP908" s="121"/>
      <c r="BQ908" s="121"/>
      <c r="BR908" s="121"/>
    </row>
    <row r="909" spans="1:70" customFormat="1">
      <c r="A909" s="84"/>
      <c r="B909" s="363"/>
      <c r="C909" s="121"/>
      <c r="D909" s="121"/>
      <c r="E909" s="121"/>
      <c r="F909" s="121"/>
      <c r="G909" s="121"/>
      <c r="H909" s="121"/>
      <c r="I909" s="121"/>
      <c r="J909" s="121"/>
      <c r="K909" s="121"/>
      <c r="L909" s="10"/>
      <c r="M909" s="9"/>
      <c r="N909" s="233"/>
      <c r="R909" s="205"/>
      <c r="S909" s="205"/>
      <c r="T909" s="205"/>
      <c r="V909" s="205"/>
      <c r="W909" s="205"/>
      <c r="X909" s="205"/>
      <c r="Y909" s="394"/>
      <c r="Z909" s="98"/>
      <c r="AA909" s="205"/>
      <c r="AB909" s="98"/>
      <c r="AC909" s="98"/>
      <c r="AD909" s="98"/>
      <c r="AE909" s="205"/>
      <c r="AF909" s="98"/>
      <c r="AH909" s="98"/>
      <c r="AI909" s="205"/>
      <c r="AJ909" s="98"/>
      <c r="AK909" s="98"/>
      <c r="AL909" s="98"/>
      <c r="AM909" s="205"/>
      <c r="AN909" s="98"/>
      <c r="AO909" s="121"/>
      <c r="AP909" s="98"/>
      <c r="AQ909" s="205"/>
      <c r="AR909" s="98"/>
      <c r="AT909" s="98"/>
      <c r="AU909" s="205"/>
      <c r="AV909" s="98"/>
      <c r="AX909" s="98"/>
      <c r="AY909" s="205"/>
      <c r="AZ909" s="98"/>
      <c r="BB909" s="98"/>
      <c r="BC909" s="205"/>
      <c r="BD909" s="98"/>
      <c r="BF909" s="98"/>
      <c r="BG909" s="205"/>
      <c r="BH909" s="98"/>
      <c r="BI909" s="121"/>
      <c r="BJ909" s="98"/>
      <c r="BK909" s="205"/>
      <c r="BL909" s="98"/>
      <c r="BN909" s="121"/>
      <c r="BO909" s="121"/>
      <c r="BP909" s="121"/>
      <c r="BQ909" s="121"/>
      <c r="BR909" s="121"/>
    </row>
    <row r="910" spans="1:70" customFormat="1">
      <c r="A910" s="84"/>
      <c r="B910" s="363"/>
      <c r="C910" s="121"/>
      <c r="D910" s="121"/>
      <c r="E910" s="121"/>
      <c r="F910" s="121"/>
      <c r="G910" s="121"/>
      <c r="H910" s="121"/>
      <c r="I910" s="121"/>
      <c r="J910" s="121"/>
      <c r="K910" s="121"/>
      <c r="L910" s="10"/>
      <c r="M910" s="9"/>
      <c r="N910" s="233"/>
      <c r="R910" s="205"/>
      <c r="S910" s="205"/>
      <c r="T910" s="205"/>
      <c r="V910" s="205"/>
      <c r="W910" s="205"/>
      <c r="X910" s="205"/>
      <c r="Y910" s="394"/>
      <c r="Z910" s="98"/>
      <c r="AA910" s="205"/>
      <c r="AB910" s="98"/>
      <c r="AC910" s="98"/>
      <c r="AD910" s="98"/>
      <c r="AE910" s="205"/>
      <c r="AF910" s="98"/>
      <c r="AH910" s="98"/>
      <c r="AI910" s="205"/>
      <c r="AJ910" s="98"/>
      <c r="AK910" s="98"/>
      <c r="AL910" s="98"/>
      <c r="AM910" s="205"/>
      <c r="AN910" s="98"/>
      <c r="AO910" s="121"/>
      <c r="AP910" s="98"/>
      <c r="AQ910" s="205"/>
      <c r="AR910" s="98"/>
      <c r="AT910" s="98"/>
      <c r="AU910" s="205"/>
      <c r="AV910" s="98"/>
      <c r="AX910" s="98"/>
      <c r="AY910" s="205"/>
      <c r="AZ910" s="98"/>
      <c r="BB910" s="98"/>
      <c r="BC910" s="205"/>
      <c r="BD910" s="98"/>
      <c r="BF910" s="98"/>
      <c r="BG910" s="205"/>
      <c r="BH910" s="98"/>
      <c r="BI910" s="121"/>
      <c r="BJ910" s="98"/>
      <c r="BK910" s="205"/>
      <c r="BL910" s="98"/>
      <c r="BN910" s="121"/>
      <c r="BO910" s="121"/>
      <c r="BP910" s="121"/>
      <c r="BQ910" s="121"/>
      <c r="BR910" s="121"/>
    </row>
    <row r="911" spans="1:70" customFormat="1">
      <c r="A911" s="84"/>
      <c r="B911" s="363"/>
      <c r="C911" s="121"/>
      <c r="D911" s="121"/>
      <c r="E911" s="121"/>
      <c r="F911" s="121"/>
      <c r="G911" s="121"/>
      <c r="H911" s="121"/>
      <c r="I911" s="121"/>
      <c r="J911" s="121"/>
      <c r="K911" s="121"/>
      <c r="L911" s="10"/>
      <c r="M911" s="9"/>
      <c r="N911" s="233"/>
      <c r="R911" s="205"/>
      <c r="S911" s="205"/>
      <c r="T911" s="205"/>
      <c r="V911" s="205"/>
      <c r="W911" s="205"/>
      <c r="X911" s="205"/>
      <c r="Y911" s="394"/>
      <c r="Z911" s="98"/>
      <c r="AA911" s="205"/>
      <c r="AB911" s="98"/>
      <c r="AC911" s="98"/>
      <c r="AD911" s="98"/>
      <c r="AE911" s="205"/>
      <c r="AF911" s="98"/>
      <c r="AH911" s="98"/>
      <c r="AI911" s="205"/>
      <c r="AJ911" s="98"/>
      <c r="AK911" s="98"/>
      <c r="AL911" s="98"/>
      <c r="AM911" s="205"/>
      <c r="AN911" s="98"/>
      <c r="AO911" s="121"/>
      <c r="AP911" s="98"/>
      <c r="AQ911" s="205"/>
      <c r="AR911" s="98"/>
      <c r="AT911" s="98"/>
      <c r="AU911" s="205"/>
      <c r="AV911" s="98"/>
      <c r="AX911" s="98"/>
      <c r="AY911" s="205"/>
      <c r="AZ911" s="98"/>
      <c r="BB911" s="98"/>
      <c r="BC911" s="205"/>
      <c r="BD911" s="98"/>
      <c r="BF911" s="98"/>
      <c r="BG911" s="205"/>
      <c r="BH911" s="98"/>
      <c r="BI911" s="121"/>
      <c r="BJ911" s="98"/>
      <c r="BK911" s="205"/>
      <c r="BL911" s="98"/>
      <c r="BN911" s="121"/>
      <c r="BO911" s="121"/>
      <c r="BP911" s="121"/>
      <c r="BQ911" s="121"/>
      <c r="BR911" s="121"/>
    </row>
    <row r="912" spans="1:70" customFormat="1">
      <c r="A912" s="84"/>
      <c r="B912" s="363"/>
      <c r="C912" s="121"/>
      <c r="D912" s="121"/>
      <c r="E912" s="121"/>
      <c r="F912" s="121"/>
      <c r="G912" s="121"/>
      <c r="H912" s="121"/>
      <c r="I912" s="121"/>
      <c r="J912" s="121"/>
      <c r="K912" s="121"/>
      <c r="L912" s="10"/>
      <c r="M912" s="9"/>
      <c r="N912" s="233"/>
      <c r="R912" s="205"/>
      <c r="S912" s="205"/>
      <c r="T912" s="205"/>
      <c r="V912" s="205"/>
      <c r="W912" s="205"/>
      <c r="X912" s="205"/>
      <c r="Y912" s="394"/>
      <c r="Z912" s="98"/>
      <c r="AA912" s="205"/>
      <c r="AB912" s="98"/>
      <c r="AC912" s="98"/>
      <c r="AD912" s="98"/>
      <c r="AE912" s="205"/>
      <c r="AF912" s="98"/>
      <c r="AH912" s="98"/>
      <c r="AI912" s="205"/>
      <c r="AJ912" s="98"/>
      <c r="AK912" s="98"/>
      <c r="AL912" s="98"/>
      <c r="AM912" s="205"/>
      <c r="AN912" s="98"/>
      <c r="AO912" s="121"/>
      <c r="AP912" s="98"/>
      <c r="AQ912" s="205"/>
      <c r="AR912" s="98"/>
      <c r="AT912" s="98"/>
      <c r="AU912" s="205"/>
      <c r="AV912" s="98"/>
      <c r="AX912" s="98"/>
      <c r="AY912" s="205"/>
      <c r="AZ912" s="98"/>
      <c r="BB912" s="98"/>
      <c r="BC912" s="205"/>
      <c r="BD912" s="98"/>
      <c r="BF912" s="98"/>
      <c r="BG912" s="205"/>
      <c r="BH912" s="98"/>
      <c r="BI912" s="121"/>
      <c r="BJ912" s="98"/>
      <c r="BK912" s="205"/>
      <c r="BL912" s="98"/>
      <c r="BN912" s="121"/>
      <c r="BO912" s="121"/>
      <c r="BP912" s="121"/>
      <c r="BQ912" s="121"/>
      <c r="BR912" s="121"/>
    </row>
    <row r="913" spans="1:70" customFormat="1">
      <c r="A913" s="84"/>
      <c r="B913" s="363"/>
      <c r="C913" s="121"/>
      <c r="D913" s="121"/>
      <c r="E913" s="121"/>
      <c r="F913" s="121"/>
      <c r="G913" s="121"/>
      <c r="H913" s="121"/>
      <c r="I913" s="121"/>
      <c r="J913" s="121"/>
      <c r="K913" s="121"/>
      <c r="L913" s="10"/>
      <c r="M913" s="9"/>
      <c r="N913" s="233"/>
      <c r="R913" s="205"/>
      <c r="S913" s="205"/>
      <c r="T913" s="205"/>
      <c r="V913" s="205"/>
      <c r="W913" s="205"/>
      <c r="X913" s="205"/>
      <c r="Y913" s="394"/>
      <c r="Z913" s="98"/>
      <c r="AA913" s="205"/>
      <c r="AB913" s="98"/>
      <c r="AC913" s="98"/>
      <c r="AD913" s="98"/>
      <c r="AE913" s="205"/>
      <c r="AF913" s="98"/>
      <c r="AH913" s="98"/>
      <c r="AI913" s="205"/>
      <c r="AJ913" s="98"/>
      <c r="AK913" s="98"/>
      <c r="AL913" s="98"/>
      <c r="AM913" s="205"/>
      <c r="AN913" s="98"/>
      <c r="AO913" s="121"/>
      <c r="AP913" s="98"/>
      <c r="AQ913" s="205"/>
      <c r="AR913" s="98"/>
      <c r="AT913" s="98"/>
      <c r="AU913" s="205"/>
      <c r="AV913" s="98"/>
      <c r="AX913" s="98"/>
      <c r="AY913" s="205"/>
      <c r="AZ913" s="98"/>
      <c r="BB913" s="98"/>
      <c r="BC913" s="205"/>
      <c r="BD913" s="98"/>
      <c r="BF913" s="98"/>
      <c r="BG913" s="205"/>
      <c r="BH913" s="98"/>
      <c r="BI913" s="121"/>
      <c r="BJ913" s="98"/>
      <c r="BK913" s="205"/>
      <c r="BL913" s="98"/>
      <c r="BN913" s="121"/>
      <c r="BO913" s="121"/>
      <c r="BP913" s="121"/>
      <c r="BQ913" s="121"/>
      <c r="BR913" s="121"/>
    </row>
    <row r="914" spans="1:70" customFormat="1">
      <c r="A914" s="84"/>
      <c r="B914" s="363"/>
      <c r="C914" s="121"/>
      <c r="D914" s="121"/>
      <c r="E914" s="121"/>
      <c r="F914" s="121"/>
      <c r="G914" s="121"/>
      <c r="H914" s="121"/>
      <c r="I914" s="121"/>
      <c r="J914" s="121"/>
      <c r="K914" s="121"/>
      <c r="L914" s="10"/>
      <c r="M914" s="9"/>
      <c r="N914" s="233"/>
      <c r="R914" s="205"/>
      <c r="S914" s="205"/>
      <c r="T914" s="205"/>
      <c r="V914" s="205"/>
      <c r="W914" s="205"/>
      <c r="X914" s="205"/>
      <c r="Y914" s="394"/>
      <c r="Z914" s="98"/>
      <c r="AA914" s="205"/>
      <c r="AB914" s="98"/>
      <c r="AC914" s="98"/>
      <c r="AD914" s="98"/>
      <c r="AE914" s="205"/>
      <c r="AF914" s="98"/>
      <c r="AH914" s="98"/>
      <c r="AI914" s="205"/>
      <c r="AJ914" s="98"/>
      <c r="AK914" s="98"/>
      <c r="AL914" s="98"/>
      <c r="AM914" s="205"/>
      <c r="AN914" s="98"/>
      <c r="AO914" s="121"/>
      <c r="AP914" s="98"/>
      <c r="AQ914" s="205"/>
      <c r="AR914" s="98"/>
      <c r="AT914" s="98"/>
      <c r="AU914" s="205"/>
      <c r="AV914" s="98"/>
      <c r="AX914" s="98"/>
      <c r="AY914" s="205"/>
      <c r="AZ914" s="98"/>
      <c r="BB914" s="98"/>
      <c r="BC914" s="205"/>
      <c r="BD914" s="98"/>
      <c r="BF914" s="98"/>
      <c r="BG914" s="205"/>
      <c r="BH914" s="98"/>
      <c r="BI914" s="121"/>
      <c r="BJ914" s="98"/>
      <c r="BK914" s="205"/>
      <c r="BL914" s="98"/>
      <c r="BN914" s="121"/>
      <c r="BO914" s="121"/>
      <c r="BP914" s="121"/>
      <c r="BQ914" s="121"/>
      <c r="BR914" s="121"/>
    </row>
    <row r="915" spans="1:70" customFormat="1">
      <c r="A915" s="84"/>
      <c r="B915" s="363"/>
      <c r="C915" s="121"/>
      <c r="D915" s="121"/>
      <c r="E915" s="121"/>
      <c r="F915" s="121"/>
      <c r="G915" s="121"/>
      <c r="H915" s="121"/>
      <c r="I915" s="121"/>
      <c r="J915" s="121"/>
      <c r="K915" s="121"/>
      <c r="L915" s="10"/>
      <c r="M915" s="9"/>
      <c r="N915" s="233"/>
      <c r="R915" s="205"/>
      <c r="S915" s="205"/>
      <c r="T915" s="205"/>
      <c r="V915" s="205"/>
      <c r="W915" s="205"/>
      <c r="X915" s="205"/>
      <c r="Y915" s="394"/>
      <c r="Z915" s="98"/>
      <c r="AA915" s="205"/>
      <c r="AB915" s="98"/>
      <c r="AC915" s="98"/>
      <c r="AD915" s="98"/>
      <c r="AE915" s="205"/>
      <c r="AF915" s="98"/>
      <c r="AH915" s="98"/>
      <c r="AI915" s="205"/>
      <c r="AJ915" s="98"/>
      <c r="AK915" s="98"/>
      <c r="AL915" s="98"/>
      <c r="AM915" s="205"/>
      <c r="AN915" s="98"/>
      <c r="AO915" s="121"/>
      <c r="AP915" s="98"/>
      <c r="AQ915" s="205"/>
      <c r="AR915" s="98"/>
      <c r="AT915" s="98"/>
      <c r="AU915" s="205"/>
      <c r="AV915" s="98"/>
      <c r="AX915" s="98"/>
      <c r="AY915" s="205"/>
      <c r="AZ915" s="98"/>
      <c r="BB915" s="98"/>
      <c r="BC915" s="205"/>
      <c r="BD915" s="98"/>
      <c r="BF915" s="98"/>
      <c r="BG915" s="205"/>
      <c r="BH915" s="98"/>
      <c r="BI915" s="121"/>
      <c r="BJ915" s="98"/>
      <c r="BK915" s="205"/>
      <c r="BL915" s="98"/>
      <c r="BN915" s="121"/>
      <c r="BO915" s="121"/>
      <c r="BP915" s="121"/>
      <c r="BQ915" s="121"/>
      <c r="BR915" s="121"/>
    </row>
    <row r="916" spans="1:70" customFormat="1">
      <c r="A916" s="84"/>
      <c r="B916" s="363"/>
      <c r="C916" s="121"/>
      <c r="D916" s="121"/>
      <c r="E916" s="121"/>
      <c r="F916" s="121"/>
      <c r="G916" s="121"/>
      <c r="H916" s="121"/>
      <c r="I916" s="121"/>
      <c r="J916" s="121"/>
      <c r="K916" s="121"/>
      <c r="L916" s="10"/>
      <c r="M916" s="9"/>
      <c r="N916" s="233"/>
      <c r="R916" s="205"/>
      <c r="S916" s="205"/>
      <c r="T916" s="205"/>
      <c r="V916" s="205"/>
      <c r="W916" s="205"/>
      <c r="X916" s="205"/>
      <c r="Y916" s="394"/>
      <c r="Z916" s="98"/>
      <c r="AA916" s="205"/>
      <c r="AB916" s="98"/>
      <c r="AC916" s="98"/>
      <c r="AD916" s="98"/>
      <c r="AE916" s="205"/>
      <c r="AF916" s="98"/>
      <c r="AH916" s="98"/>
      <c r="AI916" s="205"/>
      <c r="AJ916" s="98"/>
      <c r="AK916" s="98"/>
      <c r="AL916" s="98"/>
      <c r="AM916" s="205"/>
      <c r="AN916" s="98"/>
      <c r="AO916" s="121"/>
      <c r="AP916" s="98"/>
      <c r="AQ916" s="205"/>
      <c r="AR916" s="98"/>
      <c r="AT916" s="98"/>
      <c r="AU916" s="205"/>
      <c r="AV916" s="98"/>
      <c r="AX916" s="98"/>
      <c r="AY916" s="205"/>
      <c r="AZ916" s="98"/>
      <c r="BB916" s="98"/>
      <c r="BC916" s="205"/>
      <c r="BD916" s="98"/>
      <c r="BF916" s="98"/>
      <c r="BG916" s="205"/>
      <c r="BH916" s="98"/>
      <c r="BI916" s="121"/>
      <c r="BJ916" s="98"/>
      <c r="BK916" s="205"/>
      <c r="BL916" s="98"/>
      <c r="BN916" s="121"/>
      <c r="BO916" s="121"/>
      <c r="BP916" s="121"/>
      <c r="BQ916" s="121"/>
      <c r="BR916" s="121"/>
    </row>
    <row r="917" spans="1:70" customFormat="1">
      <c r="A917" s="84"/>
      <c r="B917" s="363"/>
      <c r="C917" s="121"/>
      <c r="D917" s="121"/>
      <c r="E917" s="121"/>
      <c r="F917" s="121"/>
      <c r="G917" s="121"/>
      <c r="H917" s="121"/>
      <c r="I917" s="121"/>
      <c r="J917" s="121"/>
      <c r="K917" s="121"/>
      <c r="L917" s="10"/>
      <c r="M917" s="9"/>
      <c r="N917" s="233"/>
      <c r="R917" s="205"/>
      <c r="S917" s="205"/>
      <c r="T917" s="205"/>
      <c r="V917" s="205"/>
      <c r="W917" s="205"/>
      <c r="X917" s="205"/>
      <c r="Y917" s="394"/>
      <c r="Z917" s="98"/>
      <c r="AA917" s="205"/>
      <c r="AB917" s="98"/>
      <c r="AC917" s="98"/>
      <c r="AD917" s="98"/>
      <c r="AE917" s="205"/>
      <c r="AF917" s="98"/>
      <c r="AH917" s="98"/>
      <c r="AI917" s="205"/>
      <c r="AJ917" s="98"/>
      <c r="AK917" s="98"/>
      <c r="AL917" s="98"/>
      <c r="AM917" s="205"/>
      <c r="AN917" s="98"/>
      <c r="AO917" s="121"/>
      <c r="AP917" s="98"/>
      <c r="AQ917" s="205"/>
      <c r="AR917" s="98"/>
      <c r="AT917" s="98"/>
      <c r="AU917" s="205"/>
      <c r="AV917" s="98"/>
      <c r="AX917" s="98"/>
      <c r="AY917" s="205"/>
      <c r="AZ917" s="98"/>
      <c r="BB917" s="98"/>
      <c r="BC917" s="205"/>
      <c r="BD917" s="98"/>
      <c r="BF917" s="98"/>
      <c r="BG917" s="205"/>
      <c r="BH917" s="98"/>
      <c r="BI917" s="121"/>
      <c r="BJ917" s="98"/>
      <c r="BK917" s="205"/>
      <c r="BL917" s="98"/>
      <c r="BN917" s="121"/>
      <c r="BO917" s="121"/>
      <c r="BP917" s="121"/>
      <c r="BQ917" s="121"/>
      <c r="BR917" s="121"/>
    </row>
    <row r="918" spans="1:70" customFormat="1">
      <c r="A918" s="84"/>
      <c r="B918" s="363"/>
      <c r="C918" s="121"/>
      <c r="D918" s="121"/>
      <c r="E918" s="121"/>
      <c r="F918" s="121"/>
      <c r="G918" s="121"/>
      <c r="H918" s="121"/>
      <c r="I918" s="121"/>
      <c r="J918" s="121"/>
      <c r="K918" s="121"/>
      <c r="L918" s="10"/>
      <c r="M918" s="9"/>
      <c r="N918" s="233"/>
      <c r="R918" s="205"/>
      <c r="S918" s="205"/>
      <c r="T918" s="205"/>
      <c r="V918" s="205"/>
      <c r="W918" s="205"/>
      <c r="X918" s="205"/>
      <c r="Y918" s="394"/>
      <c r="Z918" s="98"/>
      <c r="AA918" s="205"/>
      <c r="AB918" s="98"/>
      <c r="AC918" s="98"/>
      <c r="AD918" s="98"/>
      <c r="AE918" s="205"/>
      <c r="AF918" s="98"/>
      <c r="AH918" s="98"/>
      <c r="AI918" s="205"/>
      <c r="AJ918" s="98"/>
      <c r="AK918" s="98"/>
      <c r="AL918" s="98"/>
      <c r="AM918" s="205"/>
      <c r="AN918" s="98"/>
      <c r="AO918" s="121"/>
      <c r="AP918" s="98"/>
      <c r="AQ918" s="205"/>
      <c r="AR918" s="98"/>
      <c r="AT918" s="98"/>
      <c r="AU918" s="205"/>
      <c r="AV918" s="98"/>
      <c r="AX918" s="98"/>
      <c r="AY918" s="205"/>
      <c r="AZ918" s="98"/>
      <c r="BB918" s="98"/>
      <c r="BC918" s="205"/>
      <c r="BD918" s="98"/>
      <c r="BF918" s="98"/>
      <c r="BG918" s="205"/>
      <c r="BH918" s="98"/>
      <c r="BI918" s="121"/>
      <c r="BJ918" s="98"/>
      <c r="BK918" s="205"/>
      <c r="BL918" s="98"/>
      <c r="BN918" s="121"/>
      <c r="BO918" s="121"/>
      <c r="BP918" s="121"/>
      <c r="BQ918" s="121"/>
      <c r="BR918" s="121"/>
    </row>
    <row r="919" spans="1:70" customFormat="1">
      <c r="A919" s="84"/>
      <c r="B919" s="363"/>
      <c r="C919" s="121"/>
      <c r="D919" s="121"/>
      <c r="E919" s="121"/>
      <c r="F919" s="121"/>
      <c r="G919" s="121"/>
      <c r="H919" s="121"/>
      <c r="I919" s="121"/>
      <c r="J919" s="121"/>
      <c r="K919" s="121"/>
      <c r="L919" s="10"/>
      <c r="M919" s="9"/>
      <c r="N919" s="233"/>
      <c r="R919" s="205"/>
      <c r="S919" s="205"/>
      <c r="T919" s="205"/>
      <c r="V919" s="205"/>
      <c r="W919" s="205"/>
      <c r="X919" s="205"/>
      <c r="Y919" s="394"/>
      <c r="Z919" s="98"/>
      <c r="AA919" s="205"/>
      <c r="AB919" s="98"/>
      <c r="AC919" s="98"/>
      <c r="AD919" s="98"/>
      <c r="AE919" s="205"/>
      <c r="AF919" s="98"/>
      <c r="AH919" s="98"/>
      <c r="AI919" s="205"/>
      <c r="AJ919" s="98"/>
      <c r="AK919" s="98"/>
      <c r="AL919" s="98"/>
      <c r="AM919" s="205"/>
      <c r="AN919" s="98"/>
      <c r="AO919" s="121"/>
      <c r="AP919" s="98"/>
      <c r="AQ919" s="205"/>
      <c r="AR919" s="98"/>
      <c r="AT919" s="98"/>
      <c r="AU919" s="205"/>
      <c r="AV919" s="98"/>
      <c r="AX919" s="98"/>
      <c r="AY919" s="205"/>
      <c r="AZ919" s="98"/>
      <c r="BB919" s="98"/>
      <c r="BC919" s="205"/>
      <c r="BD919" s="98"/>
      <c r="BF919" s="98"/>
      <c r="BG919" s="205"/>
      <c r="BH919" s="98"/>
      <c r="BI919" s="121"/>
      <c r="BJ919" s="98"/>
      <c r="BK919" s="205"/>
      <c r="BL919" s="98"/>
      <c r="BN919" s="121"/>
      <c r="BO919" s="121"/>
      <c r="BP919" s="121"/>
      <c r="BQ919" s="121"/>
      <c r="BR919" s="121"/>
    </row>
    <row r="920" spans="1:70" customFormat="1">
      <c r="A920" s="84"/>
      <c r="B920" s="363"/>
      <c r="C920" s="121"/>
      <c r="D920" s="121"/>
      <c r="E920" s="121"/>
      <c r="F920" s="121"/>
      <c r="G920" s="121"/>
      <c r="H920" s="121"/>
      <c r="I920" s="121"/>
      <c r="J920" s="121"/>
      <c r="K920" s="121"/>
      <c r="L920" s="10"/>
      <c r="M920" s="9"/>
      <c r="N920" s="233"/>
      <c r="R920" s="205"/>
      <c r="S920" s="205"/>
      <c r="T920" s="205"/>
      <c r="V920" s="205"/>
      <c r="W920" s="205"/>
      <c r="X920" s="205"/>
      <c r="Y920" s="394"/>
      <c r="Z920" s="98"/>
      <c r="AA920" s="205"/>
      <c r="AB920" s="98"/>
      <c r="AC920" s="98"/>
      <c r="AD920" s="98"/>
      <c r="AE920" s="205"/>
      <c r="AF920" s="98"/>
      <c r="AH920" s="98"/>
      <c r="AI920" s="205"/>
      <c r="AJ920" s="98"/>
      <c r="AK920" s="98"/>
      <c r="AL920" s="98"/>
      <c r="AM920" s="205"/>
      <c r="AN920" s="98"/>
      <c r="AO920" s="121"/>
      <c r="AP920" s="98"/>
      <c r="AQ920" s="205"/>
      <c r="AR920" s="98"/>
      <c r="AT920" s="98"/>
      <c r="AU920" s="205"/>
      <c r="AV920" s="98"/>
      <c r="AX920" s="98"/>
      <c r="AY920" s="205"/>
      <c r="AZ920" s="98"/>
      <c r="BB920" s="98"/>
      <c r="BC920" s="205"/>
      <c r="BD920" s="98"/>
      <c r="BF920" s="98"/>
      <c r="BG920" s="205"/>
      <c r="BH920" s="98"/>
      <c r="BI920" s="121"/>
      <c r="BJ920" s="98"/>
      <c r="BK920" s="205"/>
      <c r="BL920" s="98"/>
      <c r="BN920" s="121"/>
      <c r="BO920" s="121"/>
      <c r="BP920" s="121"/>
      <c r="BQ920" s="121"/>
      <c r="BR920" s="121"/>
    </row>
    <row r="921" spans="1:70" customFormat="1">
      <c r="A921" s="84"/>
      <c r="B921" s="363"/>
      <c r="C921" s="121"/>
      <c r="D921" s="121"/>
      <c r="E921" s="121"/>
      <c r="F921" s="121"/>
      <c r="G921" s="121"/>
      <c r="H921" s="121"/>
      <c r="I921" s="121"/>
      <c r="J921" s="121"/>
      <c r="K921" s="121"/>
      <c r="L921" s="10"/>
      <c r="M921" s="9"/>
      <c r="N921" s="233"/>
      <c r="R921" s="205"/>
      <c r="S921" s="205"/>
      <c r="T921" s="205"/>
      <c r="V921" s="205"/>
      <c r="W921" s="205"/>
      <c r="X921" s="205"/>
      <c r="Y921" s="394"/>
      <c r="Z921" s="98"/>
      <c r="AA921" s="205"/>
      <c r="AB921" s="98"/>
      <c r="AC921" s="98"/>
      <c r="AD921" s="98"/>
      <c r="AE921" s="205"/>
      <c r="AF921" s="98"/>
      <c r="AH921" s="98"/>
      <c r="AI921" s="205"/>
      <c r="AJ921" s="98"/>
      <c r="AK921" s="98"/>
      <c r="AL921" s="98"/>
      <c r="AM921" s="205"/>
      <c r="AN921" s="98"/>
      <c r="AO921" s="121"/>
      <c r="AP921" s="98"/>
      <c r="AQ921" s="205"/>
      <c r="AR921" s="98"/>
      <c r="AT921" s="98"/>
      <c r="AU921" s="205"/>
      <c r="AV921" s="98"/>
      <c r="AX921" s="98"/>
      <c r="AY921" s="205"/>
      <c r="AZ921" s="98"/>
      <c r="BB921" s="98"/>
      <c r="BC921" s="205"/>
      <c r="BD921" s="98"/>
      <c r="BF921" s="98"/>
      <c r="BG921" s="205"/>
      <c r="BH921" s="98"/>
      <c r="BI921" s="121"/>
      <c r="BJ921" s="98"/>
      <c r="BK921" s="205"/>
      <c r="BL921" s="98"/>
      <c r="BN921" s="121"/>
      <c r="BO921" s="121"/>
      <c r="BP921" s="121"/>
      <c r="BQ921" s="121"/>
      <c r="BR921" s="121"/>
    </row>
    <row r="922" spans="1:70" customFormat="1">
      <c r="A922" s="84"/>
      <c r="B922" s="363"/>
      <c r="C922" s="121"/>
      <c r="D922" s="121"/>
      <c r="E922" s="121"/>
      <c r="F922" s="121"/>
      <c r="G922" s="121"/>
      <c r="H922" s="121"/>
      <c r="I922" s="121"/>
      <c r="J922" s="121"/>
      <c r="K922" s="121"/>
      <c r="L922" s="10"/>
      <c r="M922" s="9"/>
      <c r="N922" s="233"/>
      <c r="R922" s="205"/>
      <c r="S922" s="205"/>
      <c r="T922" s="205"/>
      <c r="V922" s="205"/>
      <c r="W922" s="205"/>
      <c r="X922" s="205"/>
      <c r="Y922" s="394"/>
      <c r="Z922" s="98"/>
      <c r="AA922" s="205"/>
      <c r="AB922" s="98"/>
      <c r="AC922" s="98"/>
      <c r="AD922" s="98"/>
      <c r="AE922" s="205"/>
      <c r="AF922" s="98"/>
      <c r="AH922" s="98"/>
      <c r="AI922" s="205"/>
      <c r="AJ922" s="98"/>
      <c r="AK922" s="98"/>
      <c r="AL922" s="98"/>
      <c r="AM922" s="205"/>
      <c r="AN922" s="98"/>
      <c r="AO922" s="121"/>
      <c r="AP922" s="98"/>
      <c r="AQ922" s="205"/>
      <c r="AR922" s="98"/>
      <c r="AT922" s="98"/>
      <c r="AU922" s="205"/>
      <c r="AV922" s="98"/>
      <c r="AX922" s="98"/>
      <c r="AY922" s="205"/>
      <c r="AZ922" s="98"/>
      <c r="BB922" s="98"/>
      <c r="BC922" s="205"/>
      <c r="BD922" s="98"/>
      <c r="BF922" s="98"/>
      <c r="BG922" s="205"/>
      <c r="BH922" s="98"/>
      <c r="BI922" s="121"/>
      <c r="BJ922" s="98"/>
      <c r="BK922" s="205"/>
      <c r="BL922" s="98"/>
      <c r="BN922" s="121"/>
      <c r="BO922" s="121"/>
      <c r="BP922" s="121"/>
      <c r="BQ922" s="121"/>
      <c r="BR922" s="121"/>
    </row>
    <row r="923" spans="1:70" customFormat="1">
      <c r="A923" s="84"/>
      <c r="B923" s="363"/>
      <c r="C923" s="121"/>
      <c r="D923" s="121"/>
      <c r="E923" s="121"/>
      <c r="F923" s="121"/>
      <c r="G923" s="121"/>
      <c r="H923" s="121"/>
      <c r="I923" s="121"/>
      <c r="J923" s="121"/>
      <c r="K923" s="121"/>
      <c r="L923" s="10"/>
      <c r="M923" s="9"/>
      <c r="N923" s="233"/>
      <c r="R923" s="205"/>
      <c r="S923" s="205"/>
      <c r="T923" s="205"/>
      <c r="V923" s="205"/>
      <c r="W923" s="205"/>
      <c r="X923" s="205"/>
      <c r="Y923" s="394"/>
      <c r="Z923" s="98"/>
      <c r="AA923" s="205"/>
      <c r="AB923" s="98"/>
      <c r="AC923" s="98"/>
      <c r="AD923" s="98"/>
      <c r="AE923" s="205"/>
      <c r="AF923" s="98"/>
      <c r="AH923" s="98"/>
      <c r="AI923" s="205"/>
      <c r="AJ923" s="98"/>
      <c r="AK923" s="98"/>
      <c r="AL923" s="98"/>
      <c r="AM923" s="205"/>
      <c r="AN923" s="98"/>
      <c r="AO923" s="121"/>
      <c r="AP923" s="98"/>
      <c r="AQ923" s="205"/>
      <c r="AR923" s="98"/>
      <c r="AT923" s="98"/>
      <c r="AU923" s="205"/>
      <c r="AV923" s="98"/>
      <c r="AX923" s="98"/>
      <c r="AY923" s="205"/>
      <c r="AZ923" s="98"/>
      <c r="BB923" s="98"/>
      <c r="BC923" s="205"/>
      <c r="BD923" s="98"/>
      <c r="BF923" s="98"/>
      <c r="BG923" s="205"/>
      <c r="BH923" s="98"/>
      <c r="BI923" s="121"/>
      <c r="BJ923" s="98"/>
      <c r="BK923" s="205"/>
      <c r="BL923" s="98"/>
      <c r="BN923" s="121"/>
      <c r="BO923" s="121"/>
      <c r="BP923" s="121"/>
      <c r="BQ923" s="121"/>
      <c r="BR923" s="121"/>
    </row>
    <row r="924" spans="1:70" customFormat="1">
      <c r="A924" s="84"/>
      <c r="B924" s="363"/>
      <c r="C924" s="121"/>
      <c r="D924" s="121"/>
      <c r="E924" s="121"/>
      <c r="F924" s="121"/>
      <c r="G924" s="121"/>
      <c r="H924" s="121"/>
      <c r="I924" s="121"/>
      <c r="J924" s="121"/>
      <c r="K924" s="121"/>
      <c r="L924" s="10"/>
      <c r="M924" s="9"/>
      <c r="N924" s="233"/>
      <c r="R924" s="205"/>
      <c r="S924" s="205"/>
      <c r="T924" s="205"/>
      <c r="V924" s="205"/>
      <c r="W924" s="205"/>
      <c r="X924" s="205"/>
      <c r="Y924" s="394"/>
      <c r="Z924" s="98"/>
      <c r="AA924" s="205"/>
      <c r="AB924" s="98"/>
      <c r="AC924" s="98"/>
      <c r="AD924" s="98"/>
      <c r="AE924" s="205"/>
      <c r="AF924" s="98"/>
      <c r="AH924" s="98"/>
      <c r="AI924" s="205"/>
      <c r="AJ924" s="98"/>
      <c r="AK924" s="98"/>
      <c r="AL924" s="98"/>
      <c r="AM924" s="205"/>
      <c r="AN924" s="98"/>
      <c r="AO924" s="121"/>
      <c r="AP924" s="98"/>
      <c r="AQ924" s="205"/>
      <c r="AR924" s="98"/>
      <c r="AT924" s="98"/>
      <c r="AU924" s="205"/>
      <c r="AV924" s="98"/>
      <c r="AX924" s="98"/>
      <c r="AY924" s="205"/>
      <c r="AZ924" s="98"/>
      <c r="BB924" s="98"/>
      <c r="BC924" s="205"/>
      <c r="BD924" s="98"/>
      <c r="BF924" s="98"/>
      <c r="BG924" s="205"/>
      <c r="BH924" s="98"/>
      <c r="BI924" s="121"/>
      <c r="BJ924" s="98"/>
      <c r="BK924" s="205"/>
      <c r="BL924" s="98"/>
      <c r="BN924" s="121"/>
      <c r="BO924" s="121"/>
      <c r="BP924" s="121"/>
      <c r="BQ924" s="121"/>
      <c r="BR924" s="121"/>
    </row>
    <row r="925" spans="1:70" customFormat="1">
      <c r="A925" s="84"/>
      <c r="B925" s="363"/>
      <c r="C925" s="121"/>
      <c r="D925" s="121"/>
      <c r="E925" s="121"/>
      <c r="F925" s="121"/>
      <c r="G925" s="121"/>
      <c r="H925" s="121"/>
      <c r="I925" s="121"/>
      <c r="J925" s="121"/>
      <c r="K925" s="121"/>
      <c r="L925" s="10"/>
      <c r="M925" s="9"/>
      <c r="N925" s="233"/>
      <c r="R925" s="205"/>
      <c r="S925" s="205"/>
      <c r="T925" s="205"/>
      <c r="V925" s="205"/>
      <c r="W925" s="205"/>
      <c r="X925" s="205"/>
      <c r="Y925" s="394"/>
      <c r="Z925" s="98"/>
      <c r="AA925" s="205"/>
      <c r="AB925" s="98"/>
      <c r="AC925" s="98"/>
      <c r="AD925" s="98"/>
      <c r="AE925" s="205"/>
      <c r="AF925" s="98"/>
      <c r="AH925" s="98"/>
      <c r="AI925" s="205"/>
      <c r="AJ925" s="98"/>
      <c r="AK925" s="98"/>
      <c r="AL925" s="98"/>
      <c r="AM925" s="205"/>
      <c r="AN925" s="98"/>
      <c r="AO925" s="121"/>
      <c r="AP925" s="98"/>
      <c r="AQ925" s="205"/>
      <c r="AR925" s="98"/>
      <c r="AT925" s="98"/>
      <c r="AU925" s="205"/>
      <c r="AV925" s="98"/>
      <c r="AX925" s="98"/>
      <c r="AY925" s="205"/>
      <c r="AZ925" s="98"/>
      <c r="BB925" s="98"/>
      <c r="BC925" s="205"/>
      <c r="BD925" s="98"/>
      <c r="BF925" s="98"/>
      <c r="BG925" s="205"/>
      <c r="BH925" s="98"/>
      <c r="BI925" s="121"/>
      <c r="BJ925" s="98"/>
      <c r="BK925" s="205"/>
      <c r="BL925" s="98"/>
      <c r="BN925" s="121"/>
      <c r="BO925" s="121"/>
      <c r="BP925" s="121"/>
      <c r="BQ925" s="121"/>
      <c r="BR925" s="121"/>
    </row>
    <row r="926" spans="1:70" customFormat="1">
      <c r="A926" s="84"/>
      <c r="B926" s="363"/>
      <c r="C926" s="121"/>
      <c r="D926" s="121"/>
      <c r="E926" s="121"/>
      <c r="F926" s="121"/>
      <c r="G926" s="121"/>
      <c r="H926" s="121"/>
      <c r="I926" s="121"/>
      <c r="J926" s="121"/>
      <c r="K926" s="121"/>
      <c r="L926" s="10"/>
      <c r="M926" s="9"/>
      <c r="N926" s="233"/>
      <c r="R926" s="205"/>
      <c r="S926" s="205"/>
      <c r="T926" s="205"/>
      <c r="V926" s="205"/>
      <c r="W926" s="205"/>
      <c r="X926" s="205"/>
      <c r="Y926" s="394"/>
      <c r="Z926" s="98"/>
      <c r="AA926" s="205"/>
      <c r="AB926" s="98"/>
      <c r="AC926" s="98"/>
      <c r="AD926" s="98"/>
      <c r="AE926" s="205"/>
      <c r="AF926" s="98"/>
      <c r="AH926" s="98"/>
      <c r="AI926" s="205"/>
      <c r="AJ926" s="98"/>
      <c r="AK926" s="98"/>
      <c r="AL926" s="98"/>
      <c r="AM926" s="205"/>
      <c r="AN926" s="98"/>
      <c r="AO926" s="121"/>
      <c r="AP926" s="98"/>
      <c r="AQ926" s="205"/>
      <c r="AR926" s="98"/>
      <c r="AT926" s="98"/>
      <c r="AU926" s="205"/>
      <c r="AV926" s="98"/>
      <c r="AX926" s="98"/>
      <c r="AY926" s="205"/>
      <c r="AZ926" s="98"/>
      <c r="BB926" s="98"/>
      <c r="BC926" s="205"/>
      <c r="BD926" s="98"/>
      <c r="BF926" s="98"/>
      <c r="BG926" s="205"/>
      <c r="BH926" s="98"/>
      <c r="BI926" s="121"/>
      <c r="BJ926" s="98"/>
      <c r="BK926" s="205"/>
      <c r="BL926" s="98"/>
      <c r="BN926" s="121"/>
      <c r="BO926" s="121"/>
      <c r="BP926" s="121"/>
      <c r="BQ926" s="121"/>
      <c r="BR926" s="121"/>
    </row>
    <row r="927" spans="1:70" customFormat="1">
      <c r="A927" s="84"/>
      <c r="B927" s="363"/>
      <c r="C927" s="121"/>
      <c r="D927" s="121"/>
      <c r="E927" s="121"/>
      <c r="F927" s="121"/>
      <c r="G927" s="121"/>
      <c r="H927" s="121"/>
      <c r="I927" s="121"/>
      <c r="J927" s="121"/>
      <c r="K927" s="121"/>
      <c r="L927" s="10"/>
      <c r="M927" s="9"/>
      <c r="N927" s="233"/>
      <c r="R927" s="205"/>
      <c r="S927" s="205"/>
      <c r="T927" s="205"/>
      <c r="V927" s="205"/>
      <c r="W927" s="205"/>
      <c r="X927" s="205"/>
      <c r="Y927" s="394"/>
      <c r="Z927" s="98"/>
      <c r="AA927" s="205"/>
      <c r="AB927" s="98"/>
      <c r="AC927" s="98"/>
      <c r="AD927" s="98"/>
      <c r="AE927" s="205"/>
      <c r="AF927" s="98"/>
      <c r="AH927" s="98"/>
      <c r="AI927" s="205"/>
      <c r="AJ927" s="98"/>
      <c r="AK927" s="98"/>
      <c r="AL927" s="98"/>
      <c r="AM927" s="205"/>
      <c r="AN927" s="98"/>
      <c r="AO927" s="121"/>
      <c r="AP927" s="98"/>
      <c r="AQ927" s="205"/>
      <c r="AR927" s="98"/>
      <c r="AT927" s="98"/>
      <c r="AU927" s="205"/>
      <c r="AV927" s="98"/>
      <c r="AX927" s="98"/>
      <c r="AY927" s="205"/>
      <c r="AZ927" s="98"/>
      <c r="BB927" s="98"/>
      <c r="BC927" s="205"/>
      <c r="BD927" s="98"/>
      <c r="BF927" s="98"/>
      <c r="BG927" s="205"/>
      <c r="BH927" s="98"/>
      <c r="BI927" s="121"/>
      <c r="BJ927" s="98"/>
      <c r="BK927" s="205"/>
      <c r="BL927" s="98"/>
      <c r="BN927" s="121"/>
      <c r="BO927" s="121"/>
      <c r="BP927" s="121"/>
      <c r="BQ927" s="121"/>
      <c r="BR927" s="121"/>
    </row>
    <row r="928" spans="1:70" customFormat="1">
      <c r="A928" s="84"/>
      <c r="B928" s="363"/>
      <c r="C928" s="121"/>
      <c r="D928" s="121"/>
      <c r="E928" s="121"/>
      <c r="F928" s="121"/>
      <c r="G928" s="121"/>
      <c r="H928" s="121"/>
      <c r="I928" s="121"/>
      <c r="J928" s="121"/>
      <c r="K928" s="121"/>
      <c r="L928" s="10"/>
      <c r="M928" s="9"/>
      <c r="N928" s="233"/>
      <c r="R928" s="205"/>
      <c r="S928" s="205"/>
      <c r="T928" s="205"/>
      <c r="V928" s="205"/>
      <c r="W928" s="205"/>
      <c r="X928" s="205"/>
      <c r="Y928" s="394"/>
      <c r="Z928" s="98"/>
      <c r="AA928" s="205"/>
      <c r="AB928" s="98"/>
      <c r="AC928" s="98"/>
      <c r="AD928" s="98"/>
      <c r="AE928" s="205"/>
      <c r="AF928" s="98"/>
      <c r="AH928" s="98"/>
      <c r="AI928" s="205"/>
      <c r="AJ928" s="98"/>
      <c r="AK928" s="98"/>
      <c r="AL928" s="98"/>
      <c r="AM928" s="205"/>
      <c r="AN928" s="98"/>
      <c r="AO928" s="121"/>
      <c r="AP928" s="98"/>
      <c r="AQ928" s="205"/>
      <c r="AR928" s="98"/>
      <c r="AT928" s="98"/>
      <c r="AU928" s="205"/>
      <c r="AV928" s="98"/>
      <c r="AX928" s="98"/>
      <c r="AY928" s="205"/>
      <c r="AZ928" s="98"/>
      <c r="BB928" s="98"/>
      <c r="BC928" s="205"/>
      <c r="BD928" s="98"/>
      <c r="BF928" s="98"/>
      <c r="BG928" s="205"/>
      <c r="BH928" s="98"/>
      <c r="BI928" s="121"/>
      <c r="BJ928" s="98"/>
      <c r="BK928" s="205"/>
      <c r="BL928" s="98"/>
      <c r="BN928" s="121"/>
      <c r="BO928" s="121"/>
      <c r="BP928" s="121"/>
      <c r="BQ928" s="121"/>
      <c r="BR928" s="121"/>
    </row>
    <row r="929" spans="1:70" customFormat="1">
      <c r="A929" s="84"/>
      <c r="B929" s="363"/>
      <c r="C929" s="121"/>
      <c r="D929" s="121"/>
      <c r="E929" s="121"/>
      <c r="F929" s="121"/>
      <c r="G929" s="121"/>
      <c r="H929" s="121"/>
      <c r="I929" s="121"/>
      <c r="J929" s="121"/>
      <c r="K929" s="121"/>
      <c r="L929" s="10"/>
      <c r="M929" s="9"/>
      <c r="N929" s="233"/>
      <c r="R929" s="205"/>
      <c r="S929" s="205"/>
      <c r="T929" s="205"/>
      <c r="V929" s="205"/>
      <c r="W929" s="205"/>
      <c r="X929" s="205"/>
      <c r="Y929" s="394"/>
      <c r="Z929" s="98"/>
      <c r="AA929" s="205"/>
      <c r="AB929" s="98"/>
      <c r="AC929" s="98"/>
      <c r="AD929" s="98"/>
      <c r="AE929" s="205"/>
      <c r="AF929" s="98"/>
      <c r="AH929" s="98"/>
      <c r="AI929" s="205"/>
      <c r="AJ929" s="98"/>
      <c r="AK929" s="98"/>
      <c r="AL929" s="98"/>
      <c r="AM929" s="205"/>
      <c r="AN929" s="98"/>
      <c r="AO929" s="121"/>
      <c r="AP929" s="98"/>
      <c r="AQ929" s="205"/>
      <c r="AR929" s="98"/>
      <c r="AT929" s="98"/>
      <c r="AU929" s="205"/>
      <c r="AV929" s="98"/>
      <c r="AX929" s="98"/>
      <c r="AY929" s="205"/>
      <c r="AZ929" s="98"/>
      <c r="BB929" s="98"/>
      <c r="BC929" s="205"/>
      <c r="BD929" s="98"/>
      <c r="BF929" s="98"/>
      <c r="BG929" s="205"/>
      <c r="BH929" s="98"/>
      <c r="BI929" s="121"/>
      <c r="BJ929" s="98"/>
      <c r="BK929" s="205"/>
      <c r="BL929" s="98"/>
      <c r="BN929" s="121"/>
      <c r="BO929" s="121"/>
      <c r="BP929" s="121"/>
      <c r="BQ929" s="121"/>
      <c r="BR929" s="121"/>
    </row>
    <row r="930" spans="1:70" customFormat="1">
      <c r="A930" s="84"/>
      <c r="B930" s="363"/>
      <c r="C930" s="121"/>
      <c r="D930" s="121"/>
      <c r="E930" s="121"/>
      <c r="F930" s="121"/>
      <c r="G930" s="121"/>
      <c r="H930" s="121"/>
      <c r="I930" s="121"/>
      <c r="J930" s="121"/>
      <c r="K930" s="121"/>
      <c r="L930" s="10"/>
      <c r="M930" s="9"/>
      <c r="N930" s="233"/>
      <c r="R930" s="205"/>
      <c r="S930" s="205"/>
      <c r="T930" s="205"/>
      <c r="V930" s="205"/>
      <c r="W930" s="205"/>
      <c r="X930" s="205"/>
      <c r="Y930" s="394"/>
      <c r="Z930" s="98"/>
      <c r="AA930" s="205"/>
      <c r="AB930" s="98"/>
      <c r="AC930" s="98"/>
      <c r="AD930" s="98"/>
      <c r="AE930" s="205"/>
      <c r="AF930" s="98"/>
      <c r="AH930" s="98"/>
      <c r="AI930" s="205"/>
      <c r="AJ930" s="98"/>
      <c r="AK930" s="98"/>
      <c r="AL930" s="98"/>
      <c r="AM930" s="205"/>
      <c r="AN930" s="98"/>
      <c r="AO930" s="121"/>
      <c r="AP930" s="98"/>
      <c r="AQ930" s="205"/>
      <c r="AR930" s="98"/>
      <c r="AT930" s="98"/>
      <c r="AU930" s="205"/>
      <c r="AV930" s="98"/>
      <c r="AX930" s="98"/>
      <c r="AY930" s="205"/>
      <c r="AZ930" s="98"/>
      <c r="BB930" s="98"/>
      <c r="BC930" s="205"/>
      <c r="BD930" s="98"/>
      <c r="BF930" s="98"/>
      <c r="BG930" s="205"/>
      <c r="BH930" s="98"/>
      <c r="BI930" s="121"/>
      <c r="BJ930" s="98"/>
      <c r="BK930" s="205"/>
      <c r="BL930" s="98"/>
      <c r="BN930" s="121"/>
      <c r="BO930" s="121"/>
      <c r="BP930" s="121"/>
      <c r="BQ930" s="121"/>
      <c r="BR930" s="121"/>
    </row>
    <row r="931" spans="1:70" customFormat="1">
      <c r="A931" s="84"/>
      <c r="B931" s="363"/>
      <c r="C931" s="121"/>
      <c r="D931" s="121"/>
      <c r="E931" s="121"/>
      <c r="F931" s="121"/>
      <c r="G931" s="121"/>
      <c r="H931" s="121"/>
      <c r="I931" s="121"/>
      <c r="J931" s="121"/>
      <c r="K931" s="121"/>
      <c r="L931" s="10"/>
      <c r="M931" s="9"/>
      <c r="N931" s="233"/>
      <c r="R931" s="205"/>
      <c r="S931" s="205"/>
      <c r="T931" s="205"/>
      <c r="V931" s="205"/>
      <c r="W931" s="205"/>
      <c r="X931" s="205"/>
      <c r="Y931" s="394"/>
      <c r="Z931" s="98"/>
      <c r="AA931" s="205"/>
      <c r="AB931" s="98"/>
      <c r="AC931" s="98"/>
      <c r="AD931" s="98"/>
      <c r="AE931" s="205"/>
      <c r="AF931" s="98"/>
      <c r="AH931" s="98"/>
      <c r="AI931" s="205"/>
      <c r="AJ931" s="98"/>
      <c r="AK931" s="98"/>
      <c r="AL931" s="98"/>
      <c r="AM931" s="205"/>
      <c r="AN931" s="98"/>
      <c r="AO931" s="121"/>
      <c r="AP931" s="98"/>
      <c r="AQ931" s="205"/>
      <c r="AR931" s="98"/>
      <c r="AT931" s="98"/>
      <c r="AU931" s="205"/>
      <c r="AV931" s="98"/>
      <c r="AX931" s="98"/>
      <c r="AY931" s="205"/>
      <c r="AZ931" s="98"/>
      <c r="BB931" s="98"/>
      <c r="BC931" s="205"/>
      <c r="BD931" s="98"/>
      <c r="BF931" s="98"/>
      <c r="BG931" s="205"/>
      <c r="BH931" s="98"/>
      <c r="BI931" s="121"/>
      <c r="BJ931" s="98"/>
      <c r="BK931" s="205"/>
      <c r="BL931" s="98"/>
      <c r="BN931" s="121"/>
      <c r="BO931" s="121"/>
      <c r="BP931" s="121"/>
      <c r="BQ931" s="121"/>
      <c r="BR931" s="121"/>
    </row>
    <row r="932" spans="1:70" customFormat="1">
      <c r="A932" s="84"/>
      <c r="B932" s="363"/>
      <c r="C932" s="121"/>
      <c r="D932" s="121"/>
      <c r="E932" s="121"/>
      <c r="F932" s="121"/>
      <c r="G932" s="121"/>
      <c r="H932" s="121"/>
      <c r="I932" s="121"/>
      <c r="J932" s="121"/>
      <c r="K932" s="121"/>
      <c r="L932" s="10"/>
      <c r="M932" s="9"/>
      <c r="N932" s="233"/>
      <c r="R932" s="205"/>
      <c r="S932" s="205"/>
      <c r="T932" s="205"/>
      <c r="V932" s="205"/>
      <c r="W932" s="205"/>
      <c r="X932" s="205"/>
      <c r="Y932" s="394"/>
      <c r="Z932" s="98"/>
      <c r="AA932" s="205"/>
      <c r="AB932" s="98"/>
      <c r="AC932" s="98"/>
      <c r="AD932" s="98"/>
      <c r="AE932" s="205"/>
      <c r="AF932" s="98"/>
      <c r="AH932" s="98"/>
      <c r="AI932" s="205"/>
      <c r="AJ932" s="98"/>
      <c r="AK932" s="98"/>
      <c r="AL932" s="98"/>
      <c r="AM932" s="205"/>
      <c r="AN932" s="98"/>
      <c r="AO932" s="121"/>
      <c r="AP932" s="98"/>
      <c r="AQ932" s="205"/>
      <c r="AR932" s="98"/>
      <c r="AT932" s="98"/>
      <c r="AU932" s="205"/>
      <c r="AV932" s="98"/>
      <c r="AX932" s="98"/>
      <c r="AY932" s="205"/>
      <c r="AZ932" s="98"/>
      <c r="BB932" s="98"/>
      <c r="BC932" s="205"/>
      <c r="BD932" s="98"/>
      <c r="BF932" s="98"/>
      <c r="BG932" s="205"/>
      <c r="BH932" s="98"/>
      <c r="BI932" s="121"/>
      <c r="BJ932" s="98"/>
      <c r="BK932" s="205"/>
      <c r="BL932" s="98"/>
      <c r="BN932" s="121"/>
      <c r="BO932" s="121"/>
      <c r="BP932" s="121"/>
      <c r="BQ932" s="121"/>
      <c r="BR932" s="121"/>
    </row>
    <row r="933" spans="1:70" customFormat="1">
      <c r="A933" s="84"/>
      <c r="B933" s="363"/>
      <c r="C933" s="121"/>
      <c r="D933" s="121"/>
      <c r="E933" s="121"/>
      <c r="F933" s="121"/>
      <c r="G933" s="121"/>
      <c r="H933" s="121"/>
      <c r="I933" s="121"/>
      <c r="J933" s="121"/>
      <c r="K933" s="121"/>
      <c r="L933" s="10"/>
      <c r="M933" s="9"/>
      <c r="N933" s="233"/>
      <c r="R933" s="205"/>
      <c r="S933" s="205"/>
      <c r="T933" s="205"/>
      <c r="V933" s="205"/>
      <c r="W933" s="205"/>
      <c r="X933" s="205"/>
      <c r="Y933" s="394"/>
      <c r="Z933" s="98"/>
      <c r="AA933" s="205"/>
      <c r="AB933" s="98"/>
      <c r="AC933" s="98"/>
      <c r="AD933" s="98"/>
      <c r="AE933" s="205"/>
      <c r="AF933" s="98"/>
      <c r="AH933" s="98"/>
      <c r="AI933" s="205"/>
      <c r="AJ933" s="98"/>
      <c r="AK933" s="98"/>
      <c r="AL933" s="98"/>
      <c r="AM933" s="205"/>
      <c r="AN933" s="98"/>
      <c r="AO933" s="121"/>
      <c r="AP933" s="98"/>
      <c r="AQ933" s="205"/>
      <c r="AR933" s="98"/>
      <c r="AT933" s="98"/>
      <c r="AU933" s="205"/>
      <c r="AV933" s="98"/>
      <c r="AX933" s="98"/>
      <c r="AY933" s="205"/>
      <c r="AZ933" s="98"/>
      <c r="BB933" s="98"/>
      <c r="BC933" s="205"/>
      <c r="BD933" s="98"/>
      <c r="BF933" s="98"/>
      <c r="BG933" s="205"/>
      <c r="BH933" s="98"/>
      <c r="BI933" s="121"/>
      <c r="BJ933" s="98"/>
      <c r="BK933" s="205"/>
      <c r="BL933" s="98"/>
      <c r="BN933" s="121"/>
      <c r="BO933" s="121"/>
      <c r="BP933" s="121"/>
      <c r="BQ933" s="121"/>
      <c r="BR933" s="121"/>
    </row>
    <row r="934" spans="1:70" customFormat="1">
      <c r="A934" s="84"/>
      <c r="B934" s="363"/>
      <c r="C934" s="121"/>
      <c r="D934" s="121"/>
      <c r="E934" s="121"/>
      <c r="F934" s="121"/>
      <c r="G934" s="121"/>
      <c r="H934" s="121"/>
      <c r="I934" s="121"/>
      <c r="J934" s="121"/>
      <c r="K934" s="121"/>
      <c r="L934" s="10"/>
      <c r="M934" s="9"/>
      <c r="N934" s="233"/>
      <c r="R934" s="205"/>
      <c r="S934" s="205"/>
      <c r="T934" s="205"/>
      <c r="V934" s="205"/>
      <c r="W934" s="205"/>
      <c r="X934" s="205"/>
      <c r="Y934" s="394"/>
      <c r="Z934" s="98"/>
      <c r="AA934" s="205"/>
      <c r="AB934" s="98"/>
      <c r="AC934" s="98"/>
      <c r="AD934" s="98"/>
      <c r="AE934" s="205"/>
      <c r="AF934" s="98"/>
      <c r="AH934" s="98"/>
      <c r="AI934" s="205"/>
      <c r="AJ934" s="98"/>
      <c r="AK934" s="98"/>
      <c r="AL934" s="98"/>
      <c r="AM934" s="205"/>
      <c r="AN934" s="98"/>
      <c r="AO934" s="121"/>
      <c r="AP934" s="98"/>
      <c r="AQ934" s="205"/>
      <c r="AR934" s="98"/>
      <c r="AT934" s="98"/>
      <c r="AU934" s="205"/>
      <c r="AV934" s="98"/>
      <c r="AX934" s="98"/>
      <c r="AY934" s="205"/>
      <c r="AZ934" s="98"/>
      <c r="BB934" s="98"/>
      <c r="BC934" s="205"/>
      <c r="BD934" s="98"/>
      <c r="BF934" s="98"/>
      <c r="BG934" s="205"/>
      <c r="BH934" s="98"/>
      <c r="BI934" s="121"/>
      <c r="BJ934" s="98"/>
      <c r="BK934" s="205"/>
      <c r="BL934" s="98"/>
      <c r="BN934" s="121"/>
      <c r="BO934" s="121"/>
      <c r="BP934" s="121"/>
      <c r="BQ934" s="121"/>
      <c r="BR934" s="121"/>
    </row>
    <row r="935" spans="1:70" customFormat="1">
      <c r="A935" s="84"/>
      <c r="B935" s="363"/>
      <c r="C935" s="121"/>
      <c r="D935" s="121"/>
      <c r="E935" s="121"/>
      <c r="F935" s="121"/>
      <c r="G935" s="121"/>
      <c r="H935" s="121"/>
      <c r="I935" s="121"/>
      <c r="J935" s="121"/>
      <c r="K935" s="121"/>
      <c r="L935" s="10"/>
      <c r="M935" s="9"/>
      <c r="N935" s="233"/>
      <c r="R935" s="205"/>
      <c r="S935" s="205"/>
      <c r="T935" s="205"/>
      <c r="V935" s="205"/>
      <c r="W935" s="205"/>
      <c r="X935" s="205"/>
      <c r="Y935" s="394"/>
      <c r="Z935" s="98"/>
      <c r="AA935" s="205"/>
      <c r="AB935" s="98"/>
      <c r="AC935" s="98"/>
      <c r="AD935" s="98"/>
      <c r="AE935" s="205"/>
      <c r="AF935" s="98"/>
      <c r="AH935" s="98"/>
      <c r="AI935" s="205"/>
      <c r="AJ935" s="98"/>
      <c r="AK935" s="98"/>
      <c r="AL935" s="98"/>
      <c r="AM935" s="205"/>
      <c r="AN935" s="98"/>
      <c r="AO935" s="121"/>
      <c r="AP935" s="98"/>
      <c r="AQ935" s="205"/>
      <c r="AR935" s="98"/>
      <c r="AT935" s="98"/>
      <c r="AU935" s="205"/>
      <c r="AV935" s="98"/>
      <c r="AX935" s="98"/>
      <c r="AY935" s="205"/>
      <c r="AZ935" s="98"/>
      <c r="BB935" s="98"/>
      <c r="BC935" s="205"/>
      <c r="BD935" s="98"/>
      <c r="BF935" s="98"/>
      <c r="BG935" s="205"/>
      <c r="BH935" s="98"/>
      <c r="BI935" s="121"/>
      <c r="BJ935" s="98"/>
      <c r="BK935" s="205"/>
      <c r="BL935" s="98"/>
      <c r="BN935" s="121"/>
      <c r="BO935" s="121"/>
      <c r="BP935" s="121"/>
      <c r="BQ935" s="121"/>
      <c r="BR935" s="121"/>
    </row>
    <row r="936" spans="1:70" customFormat="1">
      <c r="A936" s="84"/>
      <c r="B936" s="363"/>
      <c r="C936" s="121"/>
      <c r="D936" s="121"/>
      <c r="E936" s="121"/>
      <c r="F936" s="121"/>
      <c r="G936" s="121"/>
      <c r="H936" s="121"/>
      <c r="I936" s="121"/>
      <c r="J936" s="121"/>
      <c r="K936" s="121"/>
      <c r="L936" s="10"/>
      <c r="M936" s="9"/>
      <c r="N936" s="233"/>
      <c r="R936" s="205"/>
      <c r="S936" s="205"/>
      <c r="T936" s="205"/>
      <c r="V936" s="205"/>
      <c r="W936" s="205"/>
      <c r="X936" s="205"/>
      <c r="Y936" s="394"/>
      <c r="Z936" s="98"/>
      <c r="AA936" s="205"/>
      <c r="AB936" s="98"/>
      <c r="AC936" s="98"/>
      <c r="AD936" s="98"/>
      <c r="AE936" s="205"/>
      <c r="AF936" s="98"/>
      <c r="AH936" s="98"/>
      <c r="AI936" s="205"/>
      <c r="AJ936" s="98"/>
      <c r="AK936" s="98"/>
      <c r="AL936" s="98"/>
      <c r="AM936" s="205"/>
      <c r="AN936" s="98"/>
      <c r="AO936" s="121"/>
      <c r="AP936" s="98"/>
      <c r="AQ936" s="205"/>
      <c r="AR936" s="98"/>
      <c r="AT936" s="98"/>
      <c r="AU936" s="205"/>
      <c r="AV936" s="98"/>
      <c r="AX936" s="98"/>
      <c r="AY936" s="205"/>
      <c r="AZ936" s="98"/>
      <c r="BB936" s="98"/>
      <c r="BC936" s="205"/>
      <c r="BD936" s="98"/>
      <c r="BF936" s="98"/>
      <c r="BG936" s="205"/>
      <c r="BH936" s="98"/>
      <c r="BI936" s="121"/>
      <c r="BJ936" s="98"/>
      <c r="BK936" s="205"/>
      <c r="BL936" s="98"/>
      <c r="BN936" s="121"/>
      <c r="BO936" s="121"/>
      <c r="BP936" s="121"/>
      <c r="BQ936" s="121"/>
      <c r="BR936" s="121"/>
    </row>
    <row r="937" spans="1:70" customFormat="1">
      <c r="A937" s="84"/>
      <c r="B937" s="363"/>
      <c r="C937" s="121"/>
      <c r="D937" s="121"/>
      <c r="E937" s="121"/>
      <c r="F937" s="121"/>
      <c r="G937" s="121"/>
      <c r="H937" s="121"/>
      <c r="I937" s="121"/>
      <c r="J937" s="121"/>
      <c r="K937" s="121"/>
      <c r="L937" s="10"/>
      <c r="M937" s="9"/>
      <c r="N937" s="233"/>
      <c r="R937" s="205"/>
      <c r="S937" s="205"/>
      <c r="T937" s="205"/>
      <c r="V937" s="205"/>
      <c r="W937" s="205"/>
      <c r="X937" s="205"/>
      <c r="Y937" s="394"/>
      <c r="Z937" s="98"/>
      <c r="AA937" s="205"/>
      <c r="AB937" s="98"/>
      <c r="AC937" s="98"/>
      <c r="AD937" s="98"/>
      <c r="AE937" s="205"/>
      <c r="AF937" s="98"/>
      <c r="AH937" s="98"/>
      <c r="AI937" s="205"/>
      <c r="AJ937" s="98"/>
      <c r="AK937" s="98"/>
      <c r="AL937" s="98"/>
      <c r="AM937" s="205"/>
      <c r="AN937" s="98"/>
      <c r="AO937" s="121"/>
      <c r="AP937" s="98"/>
      <c r="AQ937" s="205"/>
      <c r="AR937" s="98"/>
      <c r="AT937" s="98"/>
      <c r="AU937" s="205"/>
      <c r="AV937" s="98"/>
      <c r="AX937" s="98"/>
      <c r="AY937" s="205"/>
      <c r="AZ937" s="98"/>
      <c r="BB937" s="98"/>
      <c r="BC937" s="205"/>
      <c r="BD937" s="98"/>
      <c r="BF937" s="98"/>
      <c r="BG937" s="205"/>
      <c r="BH937" s="98"/>
      <c r="BI937" s="121"/>
      <c r="BJ937" s="98"/>
      <c r="BK937" s="205"/>
      <c r="BL937" s="98"/>
      <c r="BN937" s="121"/>
      <c r="BO937" s="121"/>
      <c r="BP937" s="121"/>
      <c r="BQ937" s="121"/>
      <c r="BR937" s="121"/>
    </row>
    <row r="938" spans="1:70" customFormat="1">
      <c r="A938" s="84"/>
      <c r="B938" s="363"/>
      <c r="C938" s="121"/>
      <c r="D938" s="121"/>
      <c r="E938" s="121"/>
      <c r="F938" s="121"/>
      <c r="G938" s="121"/>
      <c r="H938" s="121"/>
      <c r="I938" s="121"/>
      <c r="J938" s="121"/>
      <c r="K938" s="121"/>
      <c r="L938" s="10"/>
      <c r="M938" s="9"/>
      <c r="N938" s="233"/>
      <c r="R938" s="205"/>
      <c r="S938" s="205"/>
      <c r="T938" s="205"/>
      <c r="V938" s="205"/>
      <c r="W938" s="205"/>
      <c r="X938" s="205"/>
      <c r="Y938" s="394"/>
      <c r="Z938" s="98"/>
      <c r="AA938" s="205"/>
      <c r="AB938" s="98"/>
      <c r="AC938" s="98"/>
      <c r="AD938" s="98"/>
      <c r="AE938" s="205"/>
      <c r="AF938" s="98"/>
      <c r="AH938" s="98"/>
      <c r="AI938" s="205"/>
      <c r="AJ938" s="98"/>
      <c r="AK938" s="98"/>
      <c r="AL938" s="98"/>
      <c r="AM938" s="205"/>
      <c r="AN938" s="98"/>
      <c r="AO938" s="121"/>
      <c r="AP938" s="98"/>
      <c r="AQ938" s="205"/>
      <c r="AR938" s="98"/>
      <c r="AT938" s="98"/>
      <c r="AU938" s="205"/>
      <c r="AV938" s="98"/>
      <c r="AX938" s="98"/>
      <c r="AY938" s="205"/>
      <c r="AZ938" s="98"/>
      <c r="BB938" s="98"/>
      <c r="BC938" s="205"/>
      <c r="BD938" s="98"/>
      <c r="BF938" s="98"/>
      <c r="BG938" s="205"/>
      <c r="BH938" s="98"/>
      <c r="BI938" s="121"/>
      <c r="BJ938" s="98"/>
      <c r="BK938" s="205"/>
      <c r="BL938" s="98"/>
      <c r="BN938" s="121"/>
      <c r="BO938" s="121"/>
      <c r="BP938" s="121"/>
      <c r="BQ938" s="121"/>
      <c r="BR938" s="121"/>
    </row>
    <row r="939" spans="1:70" customFormat="1">
      <c r="A939" s="84"/>
      <c r="B939" s="363"/>
      <c r="C939" s="121"/>
      <c r="D939" s="121"/>
      <c r="E939" s="121"/>
      <c r="F939" s="121"/>
      <c r="G939" s="121"/>
      <c r="H939" s="121"/>
      <c r="I939" s="121"/>
      <c r="J939" s="121"/>
      <c r="K939" s="121"/>
      <c r="L939" s="10"/>
      <c r="M939" s="9"/>
      <c r="N939" s="233"/>
      <c r="R939" s="205"/>
      <c r="S939" s="205"/>
      <c r="T939" s="205"/>
      <c r="V939" s="205"/>
      <c r="W939" s="205"/>
      <c r="X939" s="205"/>
      <c r="Y939" s="394"/>
      <c r="Z939" s="98"/>
      <c r="AA939" s="205"/>
      <c r="AB939" s="98"/>
      <c r="AC939" s="98"/>
      <c r="AD939" s="98"/>
      <c r="AE939" s="205"/>
      <c r="AF939" s="98"/>
      <c r="AH939" s="98"/>
      <c r="AI939" s="205"/>
      <c r="AJ939" s="98"/>
      <c r="AK939" s="98"/>
      <c r="AL939" s="98"/>
      <c r="AM939" s="205"/>
      <c r="AN939" s="98"/>
      <c r="AO939" s="121"/>
      <c r="AP939" s="98"/>
      <c r="AQ939" s="205"/>
      <c r="AR939" s="98"/>
      <c r="AT939" s="98"/>
      <c r="AU939" s="205"/>
      <c r="AV939" s="98"/>
      <c r="AX939" s="98"/>
      <c r="AY939" s="205"/>
      <c r="AZ939" s="98"/>
      <c r="BB939" s="98"/>
      <c r="BC939" s="205"/>
      <c r="BD939" s="98"/>
      <c r="BF939" s="98"/>
      <c r="BG939" s="205"/>
      <c r="BH939" s="98"/>
      <c r="BI939" s="121"/>
      <c r="BJ939" s="98"/>
      <c r="BK939" s="205"/>
      <c r="BL939" s="98"/>
      <c r="BN939" s="121"/>
      <c r="BO939" s="121"/>
      <c r="BP939" s="121"/>
      <c r="BQ939" s="121"/>
      <c r="BR939" s="121"/>
    </row>
    <row r="940" spans="1:70" customFormat="1">
      <c r="A940" s="84"/>
      <c r="B940" s="363"/>
      <c r="C940" s="121"/>
      <c r="D940" s="121"/>
      <c r="E940" s="121"/>
      <c r="F940" s="121"/>
      <c r="G940" s="121"/>
      <c r="H940" s="121"/>
      <c r="I940" s="121"/>
      <c r="J940" s="121"/>
      <c r="K940" s="121"/>
      <c r="L940" s="10"/>
      <c r="M940" s="9"/>
      <c r="N940" s="233"/>
      <c r="R940" s="205"/>
      <c r="S940" s="205"/>
      <c r="T940" s="205"/>
      <c r="V940" s="205"/>
      <c r="W940" s="205"/>
      <c r="X940" s="205"/>
      <c r="Y940" s="394"/>
      <c r="Z940" s="98"/>
      <c r="AA940" s="205"/>
      <c r="AB940" s="98"/>
      <c r="AC940" s="98"/>
      <c r="AD940" s="98"/>
      <c r="AE940" s="205"/>
      <c r="AF940" s="98"/>
      <c r="AH940" s="98"/>
      <c r="AI940" s="205"/>
      <c r="AJ940" s="98"/>
      <c r="AK940" s="98"/>
      <c r="AL940" s="98"/>
      <c r="AM940" s="205"/>
      <c r="AN940" s="98"/>
      <c r="AO940" s="121"/>
      <c r="AP940" s="98"/>
      <c r="AQ940" s="205"/>
      <c r="AR940" s="98"/>
      <c r="AT940" s="98"/>
      <c r="AU940" s="205"/>
      <c r="AV940" s="98"/>
      <c r="AX940" s="98"/>
      <c r="AY940" s="205"/>
      <c r="AZ940" s="98"/>
      <c r="BB940" s="98"/>
      <c r="BC940" s="205"/>
      <c r="BD940" s="98"/>
      <c r="BF940" s="98"/>
      <c r="BG940" s="205"/>
      <c r="BH940" s="98"/>
      <c r="BI940" s="121"/>
      <c r="BJ940" s="98"/>
      <c r="BK940" s="205"/>
      <c r="BL940" s="98"/>
      <c r="BN940" s="121"/>
      <c r="BO940" s="121"/>
      <c r="BP940" s="121"/>
      <c r="BQ940" s="121"/>
      <c r="BR940" s="121"/>
    </row>
    <row r="941" spans="1:70" customFormat="1">
      <c r="A941" s="84"/>
      <c r="B941" s="363"/>
      <c r="C941" s="121"/>
      <c r="D941" s="121"/>
      <c r="E941" s="121"/>
      <c r="F941" s="121"/>
      <c r="G941" s="121"/>
      <c r="H941" s="121"/>
      <c r="I941" s="121"/>
      <c r="J941" s="121"/>
      <c r="K941" s="121"/>
      <c r="L941" s="10"/>
      <c r="M941" s="9"/>
      <c r="N941" s="233"/>
      <c r="R941" s="205"/>
      <c r="S941" s="205"/>
      <c r="T941" s="205"/>
      <c r="V941" s="205"/>
      <c r="W941" s="205"/>
      <c r="X941" s="205"/>
      <c r="Y941" s="394"/>
      <c r="Z941" s="98"/>
      <c r="AA941" s="205"/>
      <c r="AB941" s="98"/>
      <c r="AC941" s="98"/>
      <c r="AD941" s="98"/>
      <c r="AE941" s="205"/>
      <c r="AF941" s="98"/>
      <c r="AH941" s="98"/>
      <c r="AI941" s="205"/>
      <c r="AJ941" s="98"/>
      <c r="AK941" s="98"/>
      <c r="AL941" s="98"/>
      <c r="AM941" s="205"/>
      <c r="AN941" s="98"/>
      <c r="AO941" s="121"/>
      <c r="AP941" s="98"/>
      <c r="AQ941" s="205"/>
      <c r="AR941" s="98"/>
      <c r="AT941" s="98"/>
      <c r="AU941" s="205"/>
      <c r="AV941" s="98"/>
      <c r="AX941" s="98"/>
      <c r="AY941" s="205"/>
      <c r="AZ941" s="98"/>
      <c r="BB941" s="98"/>
      <c r="BC941" s="205"/>
      <c r="BD941" s="98"/>
      <c r="BF941" s="98"/>
      <c r="BG941" s="205"/>
      <c r="BH941" s="98"/>
      <c r="BI941" s="121"/>
      <c r="BJ941" s="98"/>
      <c r="BK941" s="205"/>
      <c r="BL941" s="98"/>
      <c r="BN941" s="121"/>
      <c r="BO941" s="121"/>
      <c r="BP941" s="121"/>
      <c r="BQ941" s="121"/>
      <c r="BR941" s="121"/>
    </row>
    <row r="942" spans="1:70" customFormat="1">
      <c r="A942" s="84"/>
      <c r="B942" s="363"/>
      <c r="C942" s="121"/>
      <c r="D942" s="121"/>
      <c r="E942" s="121"/>
      <c r="F942" s="121"/>
      <c r="G942" s="121"/>
      <c r="H942" s="121"/>
      <c r="I942" s="121"/>
      <c r="J942" s="121"/>
      <c r="K942" s="121"/>
      <c r="L942" s="10"/>
      <c r="M942" s="9"/>
      <c r="N942" s="233"/>
      <c r="R942" s="205"/>
      <c r="S942" s="205"/>
      <c r="T942" s="205"/>
      <c r="V942" s="205"/>
      <c r="W942" s="205"/>
      <c r="X942" s="205"/>
      <c r="Y942" s="394"/>
      <c r="Z942" s="98"/>
      <c r="AA942" s="205"/>
      <c r="AB942" s="98"/>
      <c r="AC942" s="98"/>
      <c r="AD942" s="98"/>
      <c r="AE942" s="205"/>
      <c r="AF942" s="98"/>
      <c r="AH942" s="98"/>
      <c r="AI942" s="205"/>
      <c r="AJ942" s="98"/>
      <c r="AK942" s="98"/>
      <c r="AL942" s="98"/>
      <c r="AM942" s="205"/>
      <c r="AN942" s="98"/>
      <c r="AO942" s="121"/>
      <c r="AP942" s="98"/>
      <c r="AQ942" s="205"/>
      <c r="AR942" s="98"/>
      <c r="AT942" s="98"/>
      <c r="AU942" s="205"/>
      <c r="AV942" s="98"/>
      <c r="AX942" s="98"/>
      <c r="AY942" s="205"/>
      <c r="AZ942" s="98"/>
      <c r="BB942" s="98"/>
      <c r="BC942" s="205"/>
      <c r="BD942" s="98"/>
      <c r="BF942" s="98"/>
      <c r="BG942" s="205"/>
      <c r="BH942" s="98"/>
      <c r="BI942" s="121"/>
      <c r="BJ942" s="98"/>
      <c r="BK942" s="205"/>
      <c r="BL942" s="98"/>
      <c r="BN942" s="121"/>
      <c r="BO942" s="121"/>
      <c r="BP942" s="121"/>
      <c r="BQ942" s="121"/>
      <c r="BR942" s="121"/>
    </row>
    <row r="943" spans="1:70" customFormat="1">
      <c r="A943" s="84"/>
      <c r="B943" s="363"/>
      <c r="C943" s="121"/>
      <c r="D943" s="121"/>
      <c r="E943" s="121"/>
      <c r="F943" s="121"/>
      <c r="G943" s="121"/>
      <c r="H943" s="121"/>
      <c r="I943" s="121"/>
      <c r="J943" s="121"/>
      <c r="K943" s="121"/>
      <c r="L943" s="10"/>
      <c r="M943" s="9"/>
      <c r="N943" s="233"/>
      <c r="R943" s="205"/>
      <c r="S943" s="205"/>
      <c r="T943" s="205"/>
      <c r="V943" s="205"/>
      <c r="W943" s="205"/>
      <c r="X943" s="205"/>
      <c r="Y943" s="394"/>
      <c r="Z943" s="98"/>
      <c r="AA943" s="205"/>
      <c r="AB943" s="98"/>
      <c r="AC943" s="98"/>
      <c r="AD943" s="98"/>
      <c r="AE943" s="205"/>
      <c r="AF943" s="98"/>
      <c r="AH943" s="98"/>
      <c r="AI943" s="205"/>
      <c r="AJ943" s="98"/>
      <c r="AK943" s="98"/>
      <c r="AL943" s="98"/>
      <c r="AM943" s="205"/>
      <c r="AN943" s="98"/>
      <c r="AO943" s="121"/>
      <c r="AP943" s="98"/>
      <c r="AQ943" s="205"/>
      <c r="AR943" s="98"/>
      <c r="AT943" s="98"/>
      <c r="AU943" s="205"/>
      <c r="AV943" s="98"/>
      <c r="AX943" s="98"/>
      <c r="AY943" s="205"/>
      <c r="AZ943" s="98"/>
      <c r="BB943" s="98"/>
      <c r="BC943" s="205"/>
      <c r="BD943" s="98"/>
      <c r="BF943" s="98"/>
      <c r="BG943" s="205"/>
      <c r="BH943" s="98"/>
      <c r="BI943" s="121"/>
      <c r="BJ943" s="98"/>
      <c r="BK943" s="205"/>
      <c r="BL943" s="98"/>
      <c r="BN943" s="121"/>
      <c r="BO943" s="121"/>
      <c r="BP943" s="121"/>
      <c r="BQ943" s="121"/>
      <c r="BR943" s="121"/>
    </row>
    <row r="944" spans="1:70" customFormat="1">
      <c r="A944" s="84"/>
      <c r="B944" s="363"/>
      <c r="C944" s="121"/>
      <c r="D944" s="121"/>
      <c r="E944" s="121"/>
      <c r="F944" s="121"/>
      <c r="G944" s="121"/>
      <c r="H944" s="121"/>
      <c r="I944" s="121"/>
      <c r="J944" s="121"/>
      <c r="K944" s="121"/>
      <c r="L944" s="10"/>
      <c r="M944" s="9"/>
      <c r="N944" s="233"/>
      <c r="R944" s="205"/>
      <c r="S944" s="205"/>
      <c r="T944" s="205"/>
      <c r="V944" s="205"/>
      <c r="W944" s="205"/>
      <c r="X944" s="205"/>
      <c r="Y944" s="394"/>
      <c r="Z944" s="98"/>
      <c r="AA944" s="205"/>
      <c r="AB944" s="98"/>
      <c r="AC944" s="98"/>
      <c r="AD944" s="98"/>
      <c r="AE944" s="205"/>
      <c r="AF944" s="98"/>
      <c r="AH944" s="98"/>
      <c r="AI944" s="205"/>
      <c r="AJ944" s="98"/>
      <c r="AK944" s="98"/>
      <c r="AL944" s="98"/>
      <c r="AM944" s="205"/>
      <c r="AN944" s="98"/>
      <c r="AO944" s="121"/>
      <c r="AP944" s="98"/>
      <c r="AQ944" s="205"/>
      <c r="AR944" s="98"/>
      <c r="AT944" s="98"/>
      <c r="AU944" s="205"/>
      <c r="AV944" s="98"/>
      <c r="AX944" s="98"/>
      <c r="AY944" s="205"/>
      <c r="AZ944" s="98"/>
      <c r="BB944" s="98"/>
      <c r="BC944" s="205"/>
      <c r="BD944" s="98"/>
      <c r="BF944" s="98"/>
      <c r="BG944" s="205"/>
      <c r="BH944" s="98"/>
      <c r="BI944" s="121"/>
      <c r="BJ944" s="98"/>
      <c r="BK944" s="205"/>
      <c r="BL944" s="98"/>
      <c r="BN944" s="121"/>
      <c r="BO944" s="121"/>
      <c r="BP944" s="121"/>
      <c r="BQ944" s="121"/>
      <c r="BR944" s="121"/>
    </row>
    <row r="945" spans="1:70" customFormat="1">
      <c r="A945" s="84"/>
      <c r="B945" s="363"/>
      <c r="C945" s="121"/>
      <c r="D945" s="121"/>
      <c r="E945" s="121"/>
      <c r="F945" s="121"/>
      <c r="G945" s="121"/>
      <c r="H945" s="121"/>
      <c r="I945" s="121"/>
      <c r="J945" s="121"/>
      <c r="K945" s="121"/>
      <c r="L945" s="10"/>
      <c r="M945" s="9"/>
      <c r="N945" s="233"/>
      <c r="R945" s="205"/>
      <c r="S945" s="205"/>
      <c r="T945" s="205"/>
      <c r="V945" s="205"/>
      <c r="W945" s="205"/>
      <c r="X945" s="205"/>
      <c r="Y945" s="394"/>
      <c r="Z945" s="98"/>
      <c r="AA945" s="205"/>
      <c r="AB945" s="98"/>
      <c r="AC945" s="98"/>
      <c r="AD945" s="98"/>
      <c r="AE945" s="205"/>
      <c r="AF945" s="98"/>
      <c r="AH945" s="98"/>
      <c r="AI945" s="205"/>
      <c r="AJ945" s="98"/>
      <c r="AK945" s="98"/>
      <c r="AL945" s="98"/>
      <c r="AM945" s="205"/>
      <c r="AN945" s="98"/>
      <c r="AO945" s="121"/>
      <c r="AP945" s="98"/>
      <c r="AQ945" s="205"/>
      <c r="AR945" s="98"/>
      <c r="AT945" s="98"/>
      <c r="AU945" s="205"/>
      <c r="AV945" s="98"/>
      <c r="AX945" s="98"/>
      <c r="AY945" s="205"/>
      <c r="AZ945" s="98"/>
      <c r="BB945" s="98"/>
      <c r="BC945" s="205"/>
      <c r="BD945" s="98"/>
      <c r="BF945" s="98"/>
      <c r="BG945" s="205"/>
      <c r="BH945" s="98"/>
      <c r="BI945" s="121"/>
      <c r="BJ945" s="98"/>
      <c r="BK945" s="205"/>
      <c r="BL945" s="98"/>
      <c r="BN945" s="121"/>
      <c r="BO945" s="121"/>
      <c r="BP945" s="121"/>
      <c r="BQ945" s="121"/>
      <c r="BR945" s="121"/>
    </row>
    <row r="946" spans="1:70" customFormat="1">
      <c r="A946" s="84"/>
      <c r="B946" s="363"/>
      <c r="C946" s="121"/>
      <c r="D946" s="121"/>
      <c r="E946" s="121"/>
      <c r="F946" s="121"/>
      <c r="G946" s="121"/>
      <c r="H946" s="121"/>
      <c r="I946" s="121"/>
      <c r="J946" s="121"/>
      <c r="K946" s="121"/>
      <c r="L946" s="10"/>
      <c r="M946" s="9"/>
      <c r="N946" s="233"/>
      <c r="R946" s="205"/>
      <c r="S946" s="205"/>
      <c r="T946" s="205"/>
      <c r="V946" s="205"/>
      <c r="W946" s="205"/>
      <c r="X946" s="205"/>
      <c r="Y946" s="394"/>
      <c r="Z946" s="98"/>
      <c r="AA946" s="205"/>
      <c r="AB946" s="98"/>
      <c r="AC946" s="98"/>
      <c r="AD946" s="98"/>
      <c r="AE946" s="205"/>
      <c r="AF946" s="98"/>
      <c r="AH946" s="98"/>
      <c r="AI946" s="205"/>
      <c r="AJ946" s="98"/>
      <c r="AK946" s="98"/>
      <c r="AL946" s="98"/>
      <c r="AM946" s="205"/>
      <c r="AN946" s="98"/>
      <c r="AO946" s="121"/>
      <c r="AP946" s="98"/>
      <c r="AQ946" s="205"/>
      <c r="AR946" s="98"/>
      <c r="AT946" s="98"/>
      <c r="AU946" s="205"/>
      <c r="AV946" s="98"/>
      <c r="AX946" s="98"/>
      <c r="AY946" s="205"/>
      <c r="AZ946" s="98"/>
      <c r="BB946" s="98"/>
      <c r="BC946" s="205"/>
      <c r="BD946" s="98"/>
      <c r="BF946" s="98"/>
      <c r="BG946" s="205"/>
      <c r="BH946" s="98"/>
      <c r="BI946" s="121"/>
      <c r="BJ946" s="98"/>
      <c r="BK946" s="205"/>
      <c r="BL946" s="98"/>
      <c r="BN946" s="121"/>
      <c r="BO946" s="121"/>
      <c r="BP946" s="121"/>
      <c r="BQ946" s="121"/>
      <c r="BR946" s="121"/>
    </row>
    <row r="947" spans="1:70" customFormat="1">
      <c r="A947" s="84"/>
      <c r="B947" s="363"/>
      <c r="C947" s="121"/>
      <c r="D947" s="121"/>
      <c r="E947" s="121"/>
      <c r="F947" s="121"/>
      <c r="G947" s="121"/>
      <c r="H947" s="121"/>
      <c r="I947" s="121"/>
      <c r="J947" s="121"/>
      <c r="K947" s="121"/>
      <c r="L947" s="10"/>
      <c r="M947" s="9"/>
      <c r="N947" s="233"/>
      <c r="R947" s="205"/>
      <c r="S947" s="205"/>
      <c r="T947" s="205"/>
      <c r="V947" s="205"/>
      <c r="W947" s="205"/>
      <c r="X947" s="205"/>
      <c r="Y947" s="394"/>
      <c r="Z947" s="98"/>
      <c r="AA947" s="205"/>
      <c r="AB947" s="98"/>
      <c r="AC947" s="98"/>
      <c r="AD947" s="98"/>
      <c r="AE947" s="205"/>
      <c r="AF947" s="98"/>
      <c r="AH947" s="98"/>
      <c r="AI947" s="205"/>
      <c r="AJ947" s="98"/>
      <c r="AK947" s="98"/>
      <c r="AL947" s="98"/>
      <c r="AM947" s="205"/>
      <c r="AN947" s="98"/>
      <c r="AO947" s="121"/>
      <c r="AP947" s="98"/>
      <c r="AQ947" s="205"/>
      <c r="AR947" s="98"/>
      <c r="AT947" s="98"/>
      <c r="AU947" s="205"/>
      <c r="AV947" s="98"/>
      <c r="AX947" s="98"/>
      <c r="AY947" s="205"/>
      <c r="AZ947" s="98"/>
      <c r="BB947" s="98"/>
      <c r="BC947" s="205"/>
      <c r="BD947" s="98"/>
      <c r="BF947" s="98"/>
      <c r="BG947" s="205"/>
      <c r="BH947" s="98"/>
      <c r="BI947" s="121"/>
      <c r="BJ947" s="98"/>
      <c r="BK947" s="205"/>
      <c r="BL947" s="98"/>
      <c r="BN947" s="121"/>
      <c r="BO947" s="121"/>
      <c r="BP947" s="121"/>
      <c r="BQ947" s="121"/>
      <c r="BR947" s="121"/>
    </row>
    <row r="948" spans="1:70" customFormat="1">
      <c r="A948" s="84"/>
      <c r="B948" s="363"/>
      <c r="C948" s="121"/>
      <c r="D948" s="121"/>
      <c r="E948" s="121"/>
      <c r="F948" s="121"/>
      <c r="G948" s="121"/>
      <c r="H948" s="121"/>
      <c r="I948" s="121"/>
      <c r="J948" s="121"/>
      <c r="K948" s="121"/>
      <c r="L948" s="10"/>
      <c r="M948" s="9"/>
      <c r="N948" s="233"/>
      <c r="R948" s="205"/>
      <c r="S948" s="205"/>
      <c r="T948" s="205"/>
      <c r="V948" s="205"/>
      <c r="W948" s="205"/>
      <c r="X948" s="205"/>
      <c r="Y948" s="394"/>
      <c r="Z948" s="98"/>
      <c r="AA948" s="205"/>
      <c r="AB948" s="98"/>
      <c r="AC948" s="98"/>
      <c r="AD948" s="98"/>
      <c r="AE948" s="205"/>
      <c r="AF948" s="98"/>
      <c r="AH948" s="98"/>
      <c r="AI948" s="205"/>
      <c r="AJ948" s="98"/>
      <c r="AK948" s="98"/>
      <c r="AL948" s="98"/>
      <c r="AM948" s="205"/>
      <c r="AN948" s="98"/>
      <c r="AO948" s="121"/>
      <c r="AP948" s="98"/>
      <c r="AQ948" s="205"/>
      <c r="AR948" s="98"/>
      <c r="AT948" s="98"/>
      <c r="AU948" s="205"/>
      <c r="AV948" s="98"/>
      <c r="AX948" s="98"/>
      <c r="AY948" s="205"/>
      <c r="AZ948" s="98"/>
      <c r="BB948" s="98"/>
      <c r="BC948" s="205"/>
      <c r="BD948" s="98"/>
      <c r="BF948" s="98"/>
      <c r="BG948" s="205"/>
      <c r="BH948" s="98"/>
      <c r="BI948" s="121"/>
      <c r="BJ948" s="98"/>
      <c r="BK948" s="205"/>
      <c r="BL948" s="98"/>
      <c r="BN948" s="121"/>
      <c r="BO948" s="121"/>
      <c r="BP948" s="121"/>
      <c r="BQ948" s="121"/>
      <c r="BR948" s="121"/>
    </row>
    <row r="949" spans="1:70" customFormat="1">
      <c r="A949" s="84"/>
      <c r="B949" s="363"/>
      <c r="C949" s="121"/>
      <c r="D949" s="121"/>
      <c r="E949" s="121"/>
      <c r="F949" s="121"/>
      <c r="G949" s="121"/>
      <c r="H949" s="121"/>
      <c r="I949" s="121"/>
      <c r="J949" s="121"/>
      <c r="K949" s="121"/>
      <c r="L949" s="10"/>
      <c r="M949" s="9"/>
      <c r="N949" s="233"/>
      <c r="R949" s="205"/>
      <c r="S949" s="205"/>
      <c r="T949" s="205"/>
      <c r="V949" s="205"/>
      <c r="W949" s="205"/>
      <c r="X949" s="205"/>
      <c r="Y949" s="394"/>
      <c r="Z949" s="98"/>
      <c r="AA949" s="205"/>
      <c r="AB949" s="98"/>
      <c r="AC949" s="98"/>
      <c r="AD949" s="98"/>
      <c r="AE949" s="205"/>
      <c r="AF949" s="98"/>
      <c r="AH949" s="98"/>
      <c r="AI949" s="205"/>
      <c r="AJ949" s="98"/>
      <c r="AK949" s="98"/>
      <c r="AL949" s="98"/>
      <c r="AM949" s="205"/>
      <c r="AN949" s="98"/>
      <c r="AO949" s="121"/>
      <c r="AP949" s="98"/>
      <c r="AQ949" s="205"/>
      <c r="AR949" s="98"/>
      <c r="AT949" s="98"/>
      <c r="AU949" s="205"/>
      <c r="AV949" s="98"/>
      <c r="AX949" s="98"/>
      <c r="AY949" s="205"/>
      <c r="AZ949" s="98"/>
      <c r="BB949" s="98"/>
      <c r="BC949" s="205"/>
      <c r="BD949" s="98"/>
      <c r="BF949" s="98"/>
      <c r="BG949" s="205"/>
      <c r="BH949" s="98"/>
      <c r="BI949" s="121"/>
      <c r="BJ949" s="98"/>
      <c r="BK949" s="205"/>
      <c r="BL949" s="98"/>
      <c r="BN949" s="121"/>
      <c r="BO949" s="121"/>
      <c r="BP949" s="121"/>
      <c r="BQ949" s="121"/>
      <c r="BR949" s="121"/>
    </row>
    <row r="950" spans="1:70" customFormat="1">
      <c r="A950" s="84"/>
      <c r="B950" s="363"/>
      <c r="C950" s="121"/>
      <c r="D950" s="121"/>
      <c r="E950" s="121"/>
      <c r="F950" s="121"/>
      <c r="G950" s="121"/>
      <c r="H950" s="121"/>
      <c r="I950" s="121"/>
      <c r="J950" s="121"/>
      <c r="K950" s="121"/>
      <c r="L950" s="10"/>
      <c r="M950" s="9"/>
      <c r="N950" s="233"/>
      <c r="R950" s="205"/>
      <c r="S950" s="205"/>
      <c r="T950" s="205"/>
      <c r="V950" s="205"/>
      <c r="W950" s="205"/>
      <c r="X950" s="205"/>
      <c r="Y950" s="394"/>
      <c r="Z950" s="98"/>
      <c r="AA950" s="205"/>
      <c r="AB950" s="98"/>
      <c r="AC950" s="98"/>
      <c r="AD950" s="98"/>
      <c r="AE950" s="205"/>
      <c r="AF950" s="98"/>
      <c r="AH950" s="98"/>
      <c r="AI950" s="205"/>
      <c r="AJ950" s="98"/>
      <c r="AK950" s="98"/>
      <c r="AL950" s="98"/>
      <c r="AM950" s="205"/>
      <c r="AN950" s="98"/>
      <c r="AO950" s="121"/>
      <c r="AP950" s="98"/>
      <c r="AQ950" s="205"/>
      <c r="AR950" s="98"/>
      <c r="AT950" s="98"/>
      <c r="AU950" s="205"/>
      <c r="AV950" s="98"/>
      <c r="AX950" s="98"/>
      <c r="AY950" s="205"/>
      <c r="AZ950" s="98"/>
      <c r="BB950" s="98"/>
      <c r="BC950" s="205"/>
      <c r="BD950" s="98"/>
      <c r="BF950" s="98"/>
      <c r="BG950" s="205"/>
      <c r="BH950" s="98"/>
      <c r="BI950" s="121"/>
      <c r="BJ950" s="98"/>
      <c r="BK950" s="205"/>
      <c r="BL950" s="98"/>
      <c r="BN950" s="121"/>
      <c r="BO950" s="121"/>
      <c r="BP950" s="121"/>
      <c r="BQ950" s="121"/>
      <c r="BR950" s="121"/>
    </row>
    <row r="951" spans="1:70" customFormat="1">
      <c r="A951" s="84"/>
      <c r="B951" s="363"/>
      <c r="C951" s="121"/>
      <c r="D951" s="121"/>
      <c r="E951" s="121"/>
      <c r="F951" s="121"/>
      <c r="G951" s="121"/>
      <c r="H951" s="121"/>
      <c r="I951" s="121"/>
      <c r="J951" s="121"/>
      <c r="K951" s="121"/>
      <c r="L951" s="10"/>
      <c r="M951" s="9"/>
      <c r="N951" s="233"/>
      <c r="R951" s="205"/>
      <c r="S951" s="205"/>
      <c r="T951" s="205"/>
      <c r="V951" s="205"/>
      <c r="W951" s="205"/>
      <c r="X951" s="205"/>
      <c r="Y951" s="394"/>
      <c r="Z951" s="98"/>
      <c r="AA951" s="205"/>
      <c r="AB951" s="98"/>
      <c r="AC951" s="98"/>
      <c r="AD951" s="98"/>
      <c r="AE951" s="205"/>
      <c r="AF951" s="98"/>
      <c r="AH951" s="98"/>
      <c r="AI951" s="205"/>
      <c r="AJ951" s="98"/>
      <c r="AK951" s="98"/>
      <c r="AL951" s="98"/>
      <c r="AM951" s="205"/>
      <c r="AN951" s="98"/>
      <c r="AO951" s="121"/>
      <c r="AP951" s="98"/>
      <c r="AQ951" s="205"/>
      <c r="AR951" s="98"/>
      <c r="AT951" s="98"/>
      <c r="AU951" s="205"/>
      <c r="AV951" s="98"/>
      <c r="AX951" s="98"/>
      <c r="AY951" s="205"/>
      <c r="AZ951" s="98"/>
      <c r="BB951" s="98"/>
      <c r="BC951" s="205"/>
      <c r="BD951" s="98"/>
      <c r="BF951" s="98"/>
      <c r="BG951" s="205"/>
      <c r="BH951" s="98"/>
      <c r="BI951" s="121"/>
      <c r="BJ951" s="98"/>
      <c r="BK951" s="205"/>
      <c r="BL951" s="98"/>
      <c r="BN951" s="121"/>
      <c r="BO951" s="121"/>
      <c r="BP951" s="121"/>
      <c r="BQ951" s="121"/>
      <c r="BR951" s="121"/>
    </row>
    <row r="952" spans="1:70" customFormat="1">
      <c r="A952" s="84"/>
      <c r="B952" s="363"/>
      <c r="C952" s="121"/>
      <c r="D952" s="121"/>
      <c r="E952" s="121"/>
      <c r="F952" s="121"/>
      <c r="G952" s="121"/>
      <c r="H952" s="121"/>
      <c r="I952" s="121"/>
      <c r="J952" s="121"/>
      <c r="K952" s="121"/>
      <c r="L952" s="10"/>
      <c r="M952" s="9"/>
      <c r="N952" s="233"/>
      <c r="R952" s="205"/>
      <c r="S952" s="205"/>
      <c r="T952" s="205"/>
      <c r="V952" s="205"/>
      <c r="W952" s="205"/>
      <c r="X952" s="205"/>
      <c r="Y952" s="394"/>
      <c r="Z952" s="98"/>
      <c r="AA952" s="205"/>
      <c r="AB952" s="98"/>
      <c r="AC952" s="98"/>
      <c r="AD952" s="98"/>
      <c r="AE952" s="205"/>
      <c r="AF952" s="98"/>
      <c r="AH952" s="98"/>
      <c r="AI952" s="205"/>
      <c r="AJ952" s="98"/>
      <c r="AK952" s="98"/>
      <c r="AL952" s="98"/>
      <c r="AM952" s="205"/>
      <c r="AN952" s="98"/>
      <c r="AO952" s="121"/>
      <c r="AP952" s="98"/>
      <c r="AQ952" s="205"/>
      <c r="AR952" s="98"/>
      <c r="AT952" s="98"/>
      <c r="AU952" s="205"/>
      <c r="AV952" s="98"/>
      <c r="AX952" s="98"/>
      <c r="AY952" s="205"/>
      <c r="AZ952" s="98"/>
      <c r="BB952" s="98"/>
      <c r="BC952" s="205"/>
      <c r="BD952" s="98"/>
      <c r="BF952" s="98"/>
      <c r="BG952" s="205"/>
      <c r="BH952" s="98"/>
      <c r="BI952" s="121"/>
      <c r="BJ952" s="98"/>
      <c r="BK952" s="205"/>
      <c r="BL952" s="98"/>
      <c r="BN952" s="121"/>
      <c r="BO952" s="121"/>
      <c r="BP952" s="121"/>
      <c r="BQ952" s="121"/>
      <c r="BR952" s="121"/>
    </row>
    <row r="953" spans="1:70" customFormat="1">
      <c r="A953" s="84"/>
      <c r="B953" s="363"/>
      <c r="C953" s="121"/>
      <c r="D953" s="121"/>
      <c r="E953" s="121"/>
      <c r="F953" s="121"/>
      <c r="G953" s="121"/>
      <c r="H953" s="121"/>
      <c r="I953" s="121"/>
      <c r="J953" s="121"/>
      <c r="K953" s="121"/>
      <c r="L953" s="10"/>
      <c r="M953" s="9"/>
      <c r="N953" s="233"/>
      <c r="R953" s="205"/>
      <c r="S953" s="205"/>
      <c r="T953" s="205"/>
      <c r="V953" s="205"/>
      <c r="W953" s="205"/>
      <c r="X953" s="205"/>
      <c r="Y953" s="394"/>
      <c r="Z953" s="98"/>
      <c r="AA953" s="205"/>
      <c r="AB953" s="98"/>
      <c r="AC953" s="98"/>
      <c r="AD953" s="98"/>
      <c r="AE953" s="205"/>
      <c r="AF953" s="98"/>
      <c r="AH953" s="98"/>
      <c r="AI953" s="205"/>
      <c r="AJ953" s="98"/>
      <c r="AK953" s="98"/>
      <c r="AL953" s="98"/>
      <c r="AM953" s="205"/>
      <c r="AN953" s="98"/>
      <c r="AO953" s="121"/>
      <c r="AP953" s="98"/>
      <c r="AQ953" s="205"/>
      <c r="AR953" s="98"/>
      <c r="AT953" s="98"/>
      <c r="AU953" s="205"/>
      <c r="AV953" s="98"/>
      <c r="AX953" s="98"/>
      <c r="AY953" s="205"/>
      <c r="AZ953" s="98"/>
      <c r="BB953" s="98"/>
      <c r="BC953" s="205"/>
      <c r="BD953" s="98"/>
      <c r="BF953" s="98"/>
      <c r="BG953" s="205"/>
      <c r="BH953" s="98"/>
      <c r="BI953" s="121"/>
      <c r="BJ953" s="98"/>
      <c r="BK953" s="205"/>
      <c r="BL953" s="98"/>
      <c r="BN953" s="121"/>
      <c r="BO953" s="121"/>
      <c r="BP953" s="121"/>
      <c r="BQ953" s="121"/>
      <c r="BR953" s="121"/>
    </row>
    <row r="954" spans="1:70" customFormat="1">
      <c r="A954" s="84"/>
      <c r="B954" s="363"/>
      <c r="C954" s="121"/>
      <c r="D954" s="121"/>
      <c r="E954" s="121"/>
      <c r="F954" s="121"/>
      <c r="G954" s="121"/>
      <c r="H954" s="121"/>
      <c r="I954" s="121"/>
      <c r="J954" s="121"/>
      <c r="K954" s="121"/>
      <c r="L954" s="10"/>
      <c r="M954" s="9"/>
      <c r="N954" s="233"/>
      <c r="R954" s="205"/>
      <c r="S954" s="205"/>
      <c r="T954" s="205"/>
      <c r="V954" s="205"/>
      <c r="W954" s="205"/>
      <c r="X954" s="205"/>
      <c r="Y954" s="394"/>
      <c r="Z954" s="98"/>
      <c r="AA954" s="205"/>
      <c r="AB954" s="98"/>
      <c r="AC954" s="98"/>
      <c r="AD954" s="98"/>
      <c r="AE954" s="205"/>
      <c r="AF954" s="98"/>
      <c r="AH954" s="98"/>
      <c r="AI954" s="205"/>
      <c r="AJ954" s="98"/>
      <c r="AK954" s="98"/>
      <c r="AL954" s="98"/>
      <c r="AM954" s="205"/>
      <c r="AN954" s="98"/>
      <c r="AO954" s="121"/>
      <c r="AP954" s="98"/>
      <c r="AQ954" s="205"/>
      <c r="AR954" s="98"/>
      <c r="AT954" s="98"/>
      <c r="AU954" s="205"/>
      <c r="AV954" s="98"/>
      <c r="AX954" s="98"/>
      <c r="AY954" s="205"/>
      <c r="AZ954" s="98"/>
      <c r="BB954" s="98"/>
      <c r="BC954" s="205"/>
      <c r="BD954" s="98"/>
      <c r="BF954" s="98"/>
      <c r="BG954" s="205"/>
      <c r="BH954" s="98"/>
      <c r="BI954" s="121"/>
      <c r="BJ954" s="98"/>
      <c r="BK954" s="205"/>
      <c r="BL954" s="98"/>
      <c r="BN954" s="121"/>
      <c r="BO954" s="121"/>
      <c r="BP954" s="121"/>
      <c r="BQ954" s="121"/>
      <c r="BR954" s="121"/>
    </row>
    <row r="955" spans="1:70" customFormat="1">
      <c r="A955" s="84"/>
      <c r="B955" s="363"/>
      <c r="C955" s="121"/>
      <c r="D955" s="121"/>
      <c r="E955" s="121"/>
      <c r="F955" s="121"/>
      <c r="G955" s="121"/>
      <c r="H955" s="121"/>
      <c r="I955" s="121"/>
      <c r="J955" s="121"/>
      <c r="K955" s="121"/>
      <c r="L955" s="10"/>
      <c r="M955" s="9"/>
      <c r="N955" s="233"/>
      <c r="R955" s="205"/>
      <c r="S955" s="205"/>
      <c r="T955" s="205"/>
      <c r="V955" s="205"/>
      <c r="W955" s="205"/>
      <c r="X955" s="205"/>
      <c r="Y955" s="394"/>
      <c r="Z955" s="98"/>
      <c r="AA955" s="205"/>
      <c r="AB955" s="98"/>
      <c r="AC955" s="98"/>
      <c r="AD955" s="98"/>
      <c r="AE955" s="205"/>
      <c r="AF955" s="98"/>
      <c r="AH955" s="98"/>
      <c r="AI955" s="205"/>
      <c r="AJ955" s="98"/>
      <c r="AK955" s="98"/>
      <c r="AL955" s="98"/>
      <c r="AM955" s="205"/>
      <c r="AN955" s="98"/>
      <c r="AO955" s="121"/>
      <c r="AP955" s="98"/>
      <c r="AQ955" s="205"/>
      <c r="AR955" s="98"/>
      <c r="AT955" s="98"/>
      <c r="AU955" s="205"/>
      <c r="AV955" s="98"/>
      <c r="AX955" s="98"/>
      <c r="AY955" s="205"/>
      <c r="AZ955" s="98"/>
      <c r="BB955" s="98"/>
      <c r="BC955" s="205"/>
      <c r="BD955" s="98"/>
      <c r="BF955" s="98"/>
      <c r="BG955" s="205"/>
      <c r="BH955" s="98"/>
      <c r="BI955" s="121"/>
      <c r="BJ955" s="98"/>
      <c r="BK955" s="205"/>
      <c r="BL955" s="98"/>
      <c r="BN955" s="121"/>
      <c r="BO955" s="121"/>
      <c r="BP955" s="121"/>
      <c r="BQ955" s="121"/>
      <c r="BR955" s="121"/>
    </row>
    <row r="956" spans="1:70" customFormat="1">
      <c r="A956" s="84"/>
      <c r="B956" s="363"/>
      <c r="C956" s="121"/>
      <c r="D956" s="121"/>
      <c r="E956" s="121"/>
      <c r="F956" s="121"/>
      <c r="G956" s="121"/>
      <c r="H956" s="121"/>
      <c r="I956" s="121"/>
      <c r="J956" s="121"/>
      <c r="K956" s="121"/>
      <c r="L956" s="10"/>
      <c r="M956" s="9"/>
      <c r="N956" s="233"/>
      <c r="R956" s="205"/>
      <c r="S956" s="205"/>
      <c r="T956" s="205"/>
      <c r="V956" s="205"/>
      <c r="W956" s="205"/>
      <c r="X956" s="205"/>
      <c r="Y956" s="394"/>
      <c r="Z956" s="98"/>
      <c r="AA956" s="205"/>
      <c r="AB956" s="98"/>
      <c r="AC956" s="98"/>
      <c r="AD956" s="98"/>
      <c r="AE956" s="205"/>
      <c r="AF956" s="98"/>
      <c r="AH956" s="98"/>
      <c r="AI956" s="205"/>
      <c r="AJ956" s="98"/>
      <c r="AK956" s="98"/>
      <c r="AL956" s="98"/>
      <c r="AM956" s="205"/>
      <c r="AN956" s="98"/>
      <c r="AO956" s="121"/>
      <c r="AP956" s="98"/>
      <c r="AQ956" s="205"/>
      <c r="AR956" s="98"/>
      <c r="AT956" s="98"/>
      <c r="AU956" s="205"/>
      <c r="AV956" s="98"/>
      <c r="AX956" s="98"/>
      <c r="AY956" s="205"/>
      <c r="AZ956" s="98"/>
      <c r="BB956" s="98"/>
      <c r="BC956" s="205"/>
      <c r="BD956" s="98"/>
      <c r="BF956" s="98"/>
      <c r="BG956" s="205"/>
      <c r="BH956" s="98"/>
      <c r="BI956" s="121"/>
      <c r="BJ956" s="98"/>
      <c r="BK956" s="205"/>
      <c r="BL956" s="98"/>
      <c r="BN956" s="121"/>
      <c r="BO956" s="121"/>
      <c r="BP956" s="121"/>
      <c r="BQ956" s="121"/>
      <c r="BR956" s="121"/>
    </row>
    <row r="957" spans="1:70" customFormat="1">
      <c r="A957" s="84"/>
      <c r="B957" s="363"/>
      <c r="C957" s="121"/>
      <c r="D957" s="121"/>
      <c r="E957" s="121"/>
      <c r="F957" s="121"/>
      <c r="G957" s="121"/>
      <c r="H957" s="121"/>
      <c r="I957" s="121"/>
      <c r="J957" s="121"/>
      <c r="K957" s="121"/>
      <c r="L957" s="10"/>
      <c r="M957" s="9"/>
      <c r="N957" s="233"/>
      <c r="R957" s="205"/>
      <c r="S957" s="205"/>
      <c r="T957" s="205"/>
      <c r="V957" s="205"/>
      <c r="W957" s="205"/>
      <c r="X957" s="205"/>
      <c r="Y957" s="394"/>
      <c r="Z957" s="98"/>
      <c r="AA957" s="205"/>
      <c r="AB957" s="98"/>
      <c r="AC957" s="98"/>
      <c r="AD957" s="98"/>
      <c r="AE957" s="205"/>
      <c r="AF957" s="98"/>
      <c r="AH957" s="98"/>
      <c r="AI957" s="205"/>
      <c r="AJ957" s="98"/>
      <c r="AK957" s="98"/>
      <c r="AL957" s="98"/>
      <c r="AM957" s="205"/>
      <c r="AN957" s="98"/>
      <c r="AO957" s="121"/>
      <c r="AP957" s="98"/>
      <c r="AQ957" s="205"/>
      <c r="AR957" s="98"/>
      <c r="AT957" s="98"/>
      <c r="AU957" s="205"/>
      <c r="AV957" s="98"/>
      <c r="AX957" s="98"/>
      <c r="AY957" s="205"/>
      <c r="AZ957" s="98"/>
      <c r="BB957" s="98"/>
      <c r="BC957" s="205"/>
      <c r="BD957" s="98"/>
      <c r="BF957" s="98"/>
      <c r="BG957" s="205"/>
      <c r="BH957" s="98"/>
      <c r="BI957" s="121"/>
      <c r="BJ957" s="98"/>
      <c r="BK957" s="205"/>
      <c r="BL957" s="98"/>
      <c r="BN957" s="121"/>
      <c r="BO957" s="121"/>
      <c r="BP957" s="121"/>
      <c r="BQ957" s="121"/>
      <c r="BR957" s="121"/>
    </row>
    <row r="958" spans="1:70" customFormat="1">
      <c r="A958" s="84"/>
      <c r="B958" s="363"/>
      <c r="C958" s="121"/>
      <c r="D958" s="121"/>
      <c r="E958" s="121"/>
      <c r="F958" s="121"/>
      <c r="G958" s="121"/>
      <c r="H958" s="121"/>
      <c r="I958" s="121"/>
      <c r="J958" s="121"/>
      <c r="K958" s="121"/>
      <c r="L958" s="10"/>
      <c r="M958" s="9"/>
      <c r="N958" s="233"/>
      <c r="R958" s="205"/>
      <c r="S958" s="205"/>
      <c r="T958" s="205"/>
      <c r="V958" s="205"/>
      <c r="W958" s="205"/>
      <c r="X958" s="205"/>
      <c r="Y958" s="394"/>
      <c r="Z958" s="98"/>
      <c r="AA958" s="205"/>
      <c r="AB958" s="98"/>
      <c r="AC958" s="98"/>
      <c r="AD958" s="98"/>
      <c r="AE958" s="205"/>
      <c r="AF958" s="98"/>
      <c r="AH958" s="98"/>
      <c r="AI958" s="205"/>
      <c r="AJ958" s="98"/>
      <c r="AK958" s="98"/>
      <c r="AL958" s="98"/>
      <c r="AM958" s="205"/>
      <c r="AN958" s="98"/>
      <c r="AO958" s="121"/>
      <c r="AP958" s="98"/>
      <c r="AQ958" s="205"/>
      <c r="AR958" s="98"/>
      <c r="AT958" s="98"/>
      <c r="AU958" s="205"/>
      <c r="AV958" s="98"/>
      <c r="AX958" s="98"/>
      <c r="AY958" s="205"/>
      <c r="AZ958" s="98"/>
      <c r="BB958" s="98"/>
      <c r="BC958" s="205"/>
      <c r="BD958" s="98"/>
      <c r="BF958" s="98"/>
      <c r="BG958" s="205"/>
      <c r="BH958" s="98"/>
      <c r="BI958" s="121"/>
      <c r="BJ958" s="98"/>
      <c r="BK958" s="205"/>
      <c r="BL958" s="98"/>
      <c r="BN958" s="121"/>
      <c r="BO958" s="121"/>
      <c r="BP958" s="121"/>
      <c r="BQ958" s="121"/>
      <c r="BR958" s="121"/>
    </row>
    <row r="959" spans="1:70" customFormat="1">
      <c r="A959" s="84"/>
      <c r="B959" s="363"/>
      <c r="C959" s="121"/>
      <c r="D959" s="121"/>
      <c r="E959" s="121"/>
      <c r="F959" s="121"/>
      <c r="G959" s="121"/>
      <c r="H959" s="121"/>
      <c r="I959" s="121"/>
      <c r="J959" s="121"/>
      <c r="K959" s="121"/>
      <c r="L959" s="10"/>
      <c r="M959" s="9"/>
      <c r="N959" s="233"/>
      <c r="R959" s="205"/>
      <c r="S959" s="205"/>
      <c r="T959" s="205"/>
      <c r="V959" s="205"/>
      <c r="W959" s="205"/>
      <c r="X959" s="205"/>
      <c r="Y959" s="394"/>
      <c r="Z959" s="98"/>
      <c r="AA959" s="205"/>
      <c r="AB959" s="98"/>
      <c r="AC959" s="98"/>
      <c r="AD959" s="98"/>
      <c r="AE959" s="205"/>
      <c r="AF959" s="98"/>
      <c r="AH959" s="98"/>
      <c r="AI959" s="205"/>
      <c r="AJ959" s="98"/>
      <c r="AK959" s="98"/>
      <c r="AL959" s="98"/>
      <c r="AM959" s="205"/>
      <c r="AN959" s="98"/>
      <c r="AO959" s="121"/>
      <c r="AP959" s="98"/>
      <c r="AQ959" s="205"/>
      <c r="AR959" s="98"/>
      <c r="AT959" s="98"/>
      <c r="AU959" s="205"/>
      <c r="AV959" s="98"/>
      <c r="AX959" s="98"/>
      <c r="AY959" s="205"/>
      <c r="AZ959" s="98"/>
      <c r="BB959" s="98"/>
      <c r="BC959" s="205"/>
      <c r="BD959" s="98"/>
      <c r="BF959" s="98"/>
      <c r="BG959" s="205"/>
      <c r="BH959" s="98"/>
      <c r="BI959" s="121"/>
      <c r="BJ959" s="98"/>
      <c r="BK959" s="205"/>
      <c r="BL959" s="98"/>
      <c r="BN959" s="121"/>
      <c r="BO959" s="121"/>
      <c r="BP959" s="121"/>
      <c r="BQ959" s="121"/>
      <c r="BR959" s="121"/>
    </row>
    <row r="960" spans="1:70" customFormat="1">
      <c r="A960" s="84"/>
      <c r="B960" s="363"/>
      <c r="C960" s="121"/>
      <c r="D960" s="121"/>
      <c r="E960" s="121"/>
      <c r="F960" s="121"/>
      <c r="G960" s="121"/>
      <c r="H960" s="121"/>
      <c r="I960" s="121"/>
      <c r="J960" s="121"/>
      <c r="K960" s="121"/>
      <c r="L960" s="10"/>
      <c r="M960" s="9"/>
      <c r="N960" s="233"/>
      <c r="R960" s="205"/>
      <c r="S960" s="205"/>
      <c r="T960" s="205"/>
      <c r="V960" s="205"/>
      <c r="W960" s="205"/>
      <c r="X960" s="205"/>
      <c r="Y960" s="394"/>
      <c r="Z960" s="98"/>
      <c r="AA960" s="205"/>
      <c r="AB960" s="98"/>
      <c r="AC960" s="98"/>
      <c r="AD960" s="98"/>
      <c r="AE960" s="205"/>
      <c r="AF960" s="98"/>
      <c r="AH960" s="98"/>
      <c r="AI960" s="205"/>
      <c r="AJ960" s="98"/>
      <c r="AK960" s="98"/>
      <c r="AL960" s="98"/>
      <c r="AM960" s="205"/>
      <c r="AN960" s="98"/>
      <c r="AO960" s="121"/>
      <c r="AP960" s="98"/>
      <c r="AQ960" s="205"/>
      <c r="AR960" s="98"/>
      <c r="AT960" s="98"/>
      <c r="AU960" s="205"/>
      <c r="AV960" s="98"/>
      <c r="AX960" s="98"/>
      <c r="AY960" s="205"/>
      <c r="AZ960" s="98"/>
      <c r="BB960" s="98"/>
      <c r="BC960" s="205"/>
      <c r="BD960" s="98"/>
      <c r="BF960" s="98"/>
      <c r="BG960" s="205"/>
      <c r="BH960" s="98"/>
      <c r="BI960" s="121"/>
      <c r="BJ960" s="98"/>
      <c r="BK960" s="205"/>
      <c r="BL960" s="98"/>
      <c r="BN960" s="121"/>
      <c r="BO960" s="121"/>
      <c r="BP960" s="121"/>
      <c r="BQ960" s="121"/>
      <c r="BR960" s="121"/>
    </row>
    <row r="961" spans="1:70" customFormat="1">
      <c r="A961" s="84"/>
      <c r="B961" s="363"/>
      <c r="C961" s="121"/>
      <c r="D961" s="121"/>
      <c r="E961" s="121"/>
      <c r="F961" s="121"/>
      <c r="G961" s="121"/>
      <c r="H961" s="121"/>
      <c r="I961" s="121"/>
      <c r="J961" s="121"/>
      <c r="K961" s="121"/>
      <c r="L961" s="10"/>
      <c r="M961" s="9"/>
      <c r="N961" s="233"/>
      <c r="R961" s="205"/>
      <c r="S961" s="205"/>
      <c r="T961" s="205"/>
      <c r="V961" s="205"/>
      <c r="W961" s="205"/>
      <c r="X961" s="205"/>
      <c r="Y961" s="394"/>
      <c r="Z961" s="98"/>
      <c r="AA961" s="205"/>
      <c r="AB961" s="98"/>
      <c r="AC961" s="98"/>
      <c r="AD961" s="98"/>
      <c r="AE961" s="205"/>
      <c r="AF961" s="98"/>
      <c r="AH961" s="98"/>
      <c r="AI961" s="205"/>
      <c r="AJ961" s="98"/>
      <c r="AK961" s="98"/>
      <c r="AL961" s="98"/>
      <c r="AM961" s="205"/>
      <c r="AN961" s="98"/>
      <c r="AO961" s="121"/>
      <c r="AP961" s="98"/>
      <c r="AQ961" s="205"/>
      <c r="AR961" s="98"/>
      <c r="AT961" s="98"/>
      <c r="AU961" s="205"/>
      <c r="AV961" s="98"/>
      <c r="AX961" s="98"/>
      <c r="AY961" s="205"/>
      <c r="AZ961" s="98"/>
      <c r="BB961" s="98"/>
      <c r="BC961" s="205"/>
      <c r="BD961" s="98"/>
      <c r="BF961" s="98"/>
      <c r="BG961" s="205"/>
      <c r="BH961" s="98"/>
      <c r="BI961" s="121"/>
      <c r="BJ961" s="98"/>
      <c r="BK961" s="205"/>
      <c r="BL961" s="98"/>
      <c r="BN961" s="121"/>
      <c r="BO961" s="121"/>
      <c r="BP961" s="121"/>
      <c r="BQ961" s="121"/>
      <c r="BR961" s="121"/>
    </row>
    <row r="962" spans="1:70" customFormat="1">
      <c r="A962" s="84"/>
      <c r="B962" s="363"/>
      <c r="C962" s="121"/>
      <c r="D962" s="121"/>
      <c r="E962" s="121"/>
      <c r="F962" s="121"/>
      <c r="G962" s="121"/>
      <c r="H962" s="121"/>
      <c r="I962" s="121"/>
      <c r="J962" s="121"/>
      <c r="K962" s="121"/>
      <c r="L962" s="10"/>
      <c r="M962" s="9"/>
      <c r="N962" s="233"/>
      <c r="R962" s="205"/>
      <c r="S962" s="205"/>
      <c r="T962" s="205"/>
      <c r="V962" s="205"/>
      <c r="W962" s="205"/>
      <c r="X962" s="205"/>
      <c r="Y962" s="394"/>
      <c r="Z962" s="98"/>
      <c r="AA962" s="205"/>
      <c r="AB962" s="98"/>
      <c r="AC962" s="98"/>
      <c r="AD962" s="98"/>
      <c r="AE962" s="205"/>
      <c r="AF962" s="98"/>
      <c r="AH962" s="98"/>
      <c r="AI962" s="205"/>
      <c r="AJ962" s="98"/>
      <c r="AK962" s="98"/>
      <c r="AL962" s="98"/>
      <c r="AM962" s="205"/>
      <c r="AN962" s="98"/>
      <c r="AO962" s="121"/>
      <c r="AP962" s="98"/>
      <c r="AQ962" s="205"/>
      <c r="AR962" s="98"/>
      <c r="AT962" s="98"/>
      <c r="AU962" s="205"/>
      <c r="AV962" s="98"/>
      <c r="AX962" s="98"/>
      <c r="AY962" s="205"/>
      <c r="AZ962" s="98"/>
      <c r="BB962" s="98"/>
      <c r="BC962" s="205"/>
      <c r="BD962" s="98"/>
      <c r="BF962" s="98"/>
      <c r="BG962" s="205"/>
      <c r="BH962" s="98"/>
      <c r="BI962" s="121"/>
      <c r="BJ962" s="98"/>
      <c r="BK962" s="205"/>
      <c r="BL962" s="98"/>
      <c r="BN962" s="121"/>
      <c r="BO962" s="121"/>
      <c r="BP962" s="121"/>
      <c r="BQ962" s="121"/>
      <c r="BR962" s="121"/>
    </row>
    <row r="963" spans="1:70" customFormat="1">
      <c r="A963" s="84"/>
      <c r="B963" s="363"/>
      <c r="C963" s="121"/>
      <c r="D963" s="121"/>
      <c r="E963" s="121"/>
      <c r="F963" s="121"/>
      <c r="G963" s="121"/>
      <c r="H963" s="121"/>
      <c r="I963" s="121"/>
      <c r="J963" s="121"/>
      <c r="K963" s="121"/>
      <c r="L963" s="10"/>
      <c r="M963" s="9"/>
      <c r="N963" s="233"/>
      <c r="R963" s="205"/>
      <c r="S963" s="205"/>
      <c r="T963" s="205"/>
      <c r="V963" s="205"/>
      <c r="W963" s="205"/>
      <c r="X963" s="205"/>
      <c r="Y963" s="394"/>
      <c r="Z963" s="98"/>
      <c r="AA963" s="205"/>
      <c r="AB963" s="98"/>
      <c r="AC963" s="98"/>
      <c r="AD963" s="98"/>
      <c r="AE963" s="205"/>
      <c r="AF963" s="98"/>
      <c r="AH963" s="98"/>
      <c r="AI963" s="205"/>
      <c r="AJ963" s="98"/>
      <c r="AK963" s="98"/>
      <c r="AL963" s="98"/>
      <c r="AM963" s="205"/>
      <c r="AN963" s="98"/>
      <c r="AO963" s="121"/>
      <c r="AP963" s="98"/>
      <c r="AQ963" s="205"/>
      <c r="AR963" s="98"/>
      <c r="AT963" s="98"/>
      <c r="AU963" s="205"/>
      <c r="AV963" s="98"/>
      <c r="AX963" s="98"/>
      <c r="AY963" s="205"/>
      <c r="AZ963" s="98"/>
      <c r="BB963" s="98"/>
      <c r="BC963" s="205"/>
      <c r="BD963" s="98"/>
      <c r="BF963" s="98"/>
      <c r="BG963" s="205"/>
      <c r="BH963" s="98"/>
      <c r="BI963" s="121"/>
      <c r="BJ963" s="98"/>
      <c r="BK963" s="205"/>
      <c r="BL963" s="98"/>
      <c r="BN963" s="121"/>
      <c r="BO963" s="121"/>
      <c r="BP963" s="121"/>
      <c r="BQ963" s="121"/>
      <c r="BR963" s="121"/>
    </row>
    <row r="964" spans="1:70" customFormat="1">
      <c r="A964" s="84"/>
      <c r="B964" s="363"/>
      <c r="C964" s="121"/>
      <c r="D964" s="121"/>
      <c r="E964" s="121"/>
      <c r="F964" s="121"/>
      <c r="G964" s="121"/>
      <c r="H964" s="121"/>
      <c r="I964" s="121"/>
      <c r="J964" s="121"/>
      <c r="K964" s="121"/>
      <c r="L964" s="10"/>
      <c r="M964" s="9"/>
      <c r="N964" s="233"/>
      <c r="R964" s="205"/>
      <c r="S964" s="205"/>
      <c r="T964" s="205"/>
      <c r="V964" s="205"/>
      <c r="W964" s="205"/>
      <c r="X964" s="205"/>
      <c r="Y964" s="394"/>
      <c r="Z964" s="98"/>
      <c r="AA964" s="205"/>
      <c r="AB964" s="98"/>
      <c r="AC964" s="98"/>
      <c r="AD964" s="98"/>
      <c r="AE964" s="205"/>
      <c r="AF964" s="98"/>
      <c r="AH964" s="98"/>
      <c r="AI964" s="205"/>
      <c r="AJ964" s="98"/>
      <c r="AK964" s="98"/>
      <c r="AL964" s="98"/>
      <c r="AM964" s="205"/>
      <c r="AN964" s="98"/>
      <c r="AO964" s="121"/>
      <c r="AP964" s="98"/>
      <c r="AQ964" s="205"/>
      <c r="AR964" s="98"/>
      <c r="AT964" s="98"/>
      <c r="AU964" s="205"/>
      <c r="AV964" s="98"/>
      <c r="AX964" s="98"/>
      <c r="AY964" s="205"/>
      <c r="AZ964" s="98"/>
      <c r="BB964" s="98"/>
      <c r="BC964" s="205"/>
      <c r="BD964" s="98"/>
      <c r="BF964" s="98"/>
      <c r="BG964" s="205"/>
      <c r="BH964" s="98"/>
      <c r="BI964" s="121"/>
      <c r="BJ964" s="98"/>
      <c r="BK964" s="205"/>
      <c r="BL964" s="98"/>
      <c r="BN964" s="121"/>
      <c r="BO964" s="121"/>
      <c r="BP964" s="121"/>
      <c r="BQ964" s="121"/>
      <c r="BR964" s="121"/>
    </row>
    <row r="965" spans="1:70" customFormat="1">
      <c r="A965" s="84"/>
      <c r="B965" s="363"/>
      <c r="C965" s="121"/>
      <c r="D965" s="121"/>
      <c r="E965" s="121"/>
      <c r="F965" s="121"/>
      <c r="G965" s="121"/>
      <c r="H965" s="121"/>
      <c r="I965" s="121"/>
      <c r="J965" s="121"/>
      <c r="K965" s="121"/>
      <c r="L965" s="10"/>
      <c r="M965" s="9"/>
      <c r="N965" s="233"/>
      <c r="R965" s="205"/>
      <c r="S965" s="205"/>
      <c r="T965" s="205"/>
      <c r="V965" s="205"/>
      <c r="W965" s="205"/>
      <c r="X965" s="205"/>
      <c r="Y965" s="394"/>
      <c r="Z965" s="98"/>
      <c r="AA965" s="205"/>
      <c r="AB965" s="98"/>
      <c r="AC965" s="98"/>
      <c r="AD965" s="98"/>
      <c r="AE965" s="205"/>
      <c r="AF965" s="98"/>
      <c r="AH965" s="98"/>
      <c r="AI965" s="205"/>
      <c r="AJ965" s="98"/>
      <c r="AK965" s="98"/>
      <c r="AL965" s="98"/>
      <c r="AM965" s="205"/>
      <c r="AN965" s="98"/>
      <c r="AO965" s="121"/>
      <c r="AP965" s="98"/>
      <c r="AQ965" s="205"/>
      <c r="AR965" s="98"/>
      <c r="AT965" s="98"/>
      <c r="AU965" s="205"/>
      <c r="AV965" s="98"/>
      <c r="AX965" s="98"/>
      <c r="AY965" s="205"/>
      <c r="AZ965" s="98"/>
      <c r="BB965" s="98"/>
      <c r="BC965" s="205"/>
      <c r="BD965" s="98"/>
      <c r="BF965" s="98"/>
      <c r="BG965" s="205"/>
      <c r="BH965" s="98"/>
      <c r="BI965" s="121"/>
      <c r="BJ965" s="98"/>
      <c r="BK965" s="205"/>
      <c r="BL965" s="98"/>
      <c r="BN965" s="121"/>
      <c r="BO965" s="121"/>
      <c r="BP965" s="121"/>
      <c r="BQ965" s="121"/>
      <c r="BR965" s="121"/>
    </row>
    <row r="966" spans="1:70" customFormat="1">
      <c r="A966" s="84"/>
      <c r="B966" s="363"/>
      <c r="C966" s="121"/>
      <c r="D966" s="121"/>
      <c r="E966" s="121"/>
      <c r="F966" s="121"/>
      <c r="G966" s="121"/>
      <c r="H966" s="121"/>
      <c r="I966" s="121"/>
      <c r="J966" s="121"/>
      <c r="K966" s="121"/>
      <c r="L966" s="10"/>
      <c r="M966" s="9"/>
      <c r="N966" s="233"/>
      <c r="R966" s="205"/>
      <c r="S966" s="205"/>
      <c r="T966" s="205"/>
      <c r="V966" s="205"/>
      <c r="W966" s="205"/>
      <c r="X966" s="205"/>
      <c r="Y966" s="394"/>
      <c r="Z966" s="98"/>
      <c r="AA966" s="205"/>
      <c r="AB966" s="98"/>
      <c r="AC966" s="98"/>
      <c r="AD966" s="98"/>
      <c r="AE966" s="205"/>
      <c r="AF966" s="98"/>
      <c r="AH966" s="98"/>
      <c r="AI966" s="205"/>
      <c r="AJ966" s="98"/>
      <c r="AK966" s="98"/>
      <c r="AL966" s="98"/>
      <c r="AM966" s="205"/>
      <c r="AN966" s="98"/>
      <c r="AO966" s="121"/>
      <c r="AP966" s="98"/>
      <c r="AQ966" s="205"/>
      <c r="AR966" s="98"/>
      <c r="AT966" s="98"/>
      <c r="AU966" s="205"/>
      <c r="AV966" s="98"/>
      <c r="AX966" s="98"/>
      <c r="AY966" s="205"/>
      <c r="AZ966" s="98"/>
      <c r="BB966" s="98"/>
      <c r="BC966" s="205"/>
      <c r="BD966" s="98"/>
      <c r="BF966" s="98"/>
      <c r="BG966" s="205"/>
      <c r="BH966" s="98"/>
      <c r="BI966" s="121"/>
      <c r="BJ966" s="98"/>
      <c r="BK966" s="205"/>
      <c r="BL966" s="98"/>
      <c r="BN966" s="121"/>
      <c r="BO966" s="121"/>
      <c r="BP966" s="121"/>
      <c r="BQ966" s="121"/>
      <c r="BR966" s="121"/>
    </row>
    <row r="967" spans="1:70" customFormat="1">
      <c r="A967" s="84"/>
      <c r="B967" s="363"/>
      <c r="C967" s="121"/>
      <c r="D967" s="121"/>
      <c r="E967" s="121"/>
      <c r="F967" s="121"/>
      <c r="G967" s="121"/>
      <c r="H967" s="121"/>
      <c r="I967" s="121"/>
      <c r="J967" s="121"/>
      <c r="K967" s="121"/>
      <c r="L967" s="10"/>
      <c r="M967" s="9"/>
      <c r="N967" s="233"/>
      <c r="R967" s="205"/>
      <c r="S967" s="205"/>
      <c r="T967" s="205"/>
      <c r="V967" s="205"/>
      <c r="W967" s="205"/>
      <c r="X967" s="205"/>
      <c r="Y967" s="394"/>
      <c r="Z967" s="98"/>
      <c r="AA967" s="205"/>
      <c r="AB967" s="98"/>
      <c r="AC967" s="98"/>
      <c r="AD967" s="98"/>
      <c r="AE967" s="205"/>
      <c r="AF967" s="98"/>
      <c r="AH967" s="98"/>
      <c r="AI967" s="205"/>
      <c r="AJ967" s="98"/>
      <c r="AK967" s="98"/>
      <c r="AL967" s="98"/>
      <c r="AM967" s="205"/>
      <c r="AN967" s="98"/>
      <c r="AO967" s="121"/>
      <c r="AP967" s="98"/>
      <c r="AQ967" s="205"/>
      <c r="AR967" s="98"/>
      <c r="AT967" s="98"/>
      <c r="AU967" s="205"/>
      <c r="AV967" s="98"/>
      <c r="AX967" s="98"/>
      <c r="AY967" s="205"/>
      <c r="AZ967" s="98"/>
      <c r="BB967" s="98"/>
      <c r="BC967" s="205"/>
      <c r="BD967" s="98"/>
      <c r="BF967" s="98"/>
      <c r="BG967" s="205"/>
      <c r="BH967" s="98"/>
      <c r="BI967" s="121"/>
      <c r="BJ967" s="98"/>
      <c r="BK967" s="205"/>
      <c r="BL967" s="98"/>
      <c r="BN967" s="121"/>
      <c r="BO967" s="121"/>
      <c r="BP967" s="121"/>
      <c r="BQ967" s="121"/>
      <c r="BR967" s="121"/>
    </row>
    <row r="968" spans="1:70" customFormat="1">
      <c r="A968" s="84"/>
      <c r="B968" s="363"/>
      <c r="C968" s="121"/>
      <c r="D968" s="121"/>
      <c r="E968" s="121"/>
      <c r="F968" s="121"/>
      <c r="G968" s="121"/>
      <c r="H968" s="121"/>
      <c r="I968" s="121"/>
      <c r="J968" s="121"/>
      <c r="K968" s="121"/>
      <c r="L968" s="10"/>
      <c r="M968" s="9"/>
      <c r="N968" s="233"/>
      <c r="R968" s="205"/>
      <c r="S968" s="205"/>
      <c r="T968" s="205"/>
      <c r="V968" s="205"/>
      <c r="W968" s="205"/>
      <c r="X968" s="205"/>
      <c r="Y968" s="394"/>
      <c r="Z968" s="98"/>
      <c r="AA968" s="205"/>
      <c r="AB968" s="98"/>
      <c r="AC968" s="98"/>
      <c r="AD968" s="98"/>
      <c r="AE968" s="205"/>
      <c r="AF968" s="98"/>
      <c r="AH968" s="98"/>
      <c r="AI968" s="205"/>
      <c r="AJ968" s="98"/>
      <c r="AK968" s="98"/>
      <c r="AL968" s="98"/>
      <c r="AM968" s="205"/>
      <c r="AN968" s="98"/>
      <c r="AO968" s="121"/>
      <c r="AP968" s="98"/>
      <c r="AQ968" s="205"/>
      <c r="AR968" s="98"/>
      <c r="AT968" s="98"/>
      <c r="AU968" s="205"/>
      <c r="AV968" s="98"/>
      <c r="AX968" s="98"/>
      <c r="AY968" s="205"/>
      <c r="AZ968" s="98"/>
      <c r="BB968" s="98"/>
      <c r="BC968" s="205"/>
      <c r="BD968" s="98"/>
      <c r="BF968" s="98"/>
      <c r="BG968" s="205"/>
      <c r="BH968" s="98"/>
      <c r="BI968" s="121"/>
      <c r="BJ968" s="98"/>
      <c r="BK968" s="205"/>
      <c r="BL968" s="98"/>
      <c r="BN968" s="121"/>
      <c r="BO968" s="121"/>
      <c r="BP968" s="121"/>
      <c r="BQ968" s="121"/>
      <c r="BR968" s="121"/>
    </row>
    <row r="969" spans="1:70" customFormat="1">
      <c r="A969" s="84"/>
      <c r="B969" s="363"/>
      <c r="C969" s="121"/>
      <c r="D969" s="121"/>
      <c r="E969" s="121"/>
      <c r="F969" s="121"/>
      <c r="G969" s="121"/>
      <c r="H969" s="121"/>
      <c r="I969" s="121"/>
      <c r="J969" s="121"/>
      <c r="K969" s="121"/>
      <c r="L969" s="10"/>
      <c r="M969" s="9"/>
      <c r="N969" s="90"/>
      <c r="R969" s="205"/>
      <c r="S969" s="205"/>
      <c r="T969" s="205"/>
      <c r="V969" s="205"/>
      <c r="W969" s="205"/>
      <c r="X969" s="205"/>
      <c r="Y969" s="394"/>
      <c r="Z969" s="98"/>
      <c r="AA969" s="205"/>
      <c r="AB969" s="98"/>
      <c r="AC969" s="98"/>
      <c r="AD969" s="98"/>
      <c r="AE969" s="205"/>
      <c r="AF969" s="98"/>
      <c r="AH969" s="98"/>
      <c r="AI969" s="205"/>
      <c r="AJ969" s="98"/>
      <c r="AK969" s="98"/>
      <c r="AL969" s="98"/>
      <c r="AM969" s="205"/>
      <c r="AN969" s="98"/>
      <c r="AO969" s="121"/>
      <c r="AP969" s="98"/>
      <c r="AQ969" s="205"/>
      <c r="AR969" s="98"/>
      <c r="AT969" s="98"/>
      <c r="AU969" s="205"/>
      <c r="AV969" s="98"/>
      <c r="AX969" s="98"/>
      <c r="AY969" s="205"/>
      <c r="AZ969" s="98"/>
      <c r="BB969" s="98"/>
      <c r="BC969" s="205"/>
      <c r="BD969" s="98"/>
      <c r="BF969" s="98"/>
      <c r="BG969" s="205"/>
      <c r="BH969" s="98"/>
      <c r="BI969" s="121"/>
      <c r="BJ969" s="98"/>
      <c r="BK969" s="205"/>
      <c r="BL969" s="98"/>
      <c r="BN969" s="121"/>
      <c r="BO969" s="121"/>
      <c r="BP969" s="121"/>
      <c r="BQ969" s="121"/>
      <c r="BR969" s="121"/>
    </row>
    <row r="970" spans="1:70" customFormat="1">
      <c r="A970" s="84"/>
      <c r="B970" s="363"/>
      <c r="C970" s="121"/>
      <c r="D970" s="121"/>
      <c r="E970" s="121"/>
      <c r="F970" s="121"/>
      <c r="G970" s="121"/>
      <c r="H970" s="121"/>
      <c r="I970" s="121"/>
      <c r="J970" s="121"/>
      <c r="K970" s="121"/>
      <c r="L970" s="10"/>
      <c r="M970" s="9"/>
      <c r="N970" s="90"/>
      <c r="R970" s="205"/>
      <c r="S970" s="205"/>
      <c r="T970" s="205"/>
      <c r="V970" s="205"/>
      <c r="W970" s="205"/>
      <c r="X970" s="205"/>
      <c r="Y970" s="394"/>
      <c r="Z970" s="98"/>
      <c r="AA970" s="205"/>
      <c r="AB970" s="98"/>
      <c r="AC970" s="98"/>
      <c r="AD970" s="98"/>
      <c r="AE970" s="205"/>
      <c r="AF970" s="98"/>
      <c r="AH970" s="98"/>
      <c r="AI970" s="205"/>
      <c r="AJ970" s="98"/>
      <c r="AK970" s="98"/>
      <c r="AL970" s="98"/>
      <c r="AM970" s="205"/>
      <c r="AN970" s="98"/>
      <c r="AO970" s="121"/>
      <c r="AP970" s="98"/>
      <c r="AQ970" s="205"/>
      <c r="AR970" s="98"/>
      <c r="AT970" s="98"/>
      <c r="AU970" s="205"/>
      <c r="AV970" s="98"/>
      <c r="AX970" s="98"/>
      <c r="AY970" s="205"/>
      <c r="AZ970" s="98"/>
      <c r="BB970" s="98"/>
      <c r="BC970" s="205"/>
      <c r="BD970" s="98"/>
      <c r="BF970" s="98"/>
      <c r="BG970" s="205"/>
      <c r="BH970" s="98"/>
      <c r="BI970" s="121"/>
      <c r="BJ970" s="98"/>
      <c r="BK970" s="205"/>
      <c r="BL970" s="98"/>
      <c r="BN970" s="121"/>
      <c r="BO970" s="121"/>
      <c r="BP970" s="121"/>
      <c r="BQ970" s="121"/>
      <c r="BR970" s="121"/>
    </row>
    <row r="971" spans="1:70" customFormat="1">
      <c r="A971" s="84"/>
      <c r="B971" s="363"/>
      <c r="C971" s="121"/>
      <c r="D971" s="121"/>
      <c r="E971" s="121"/>
      <c r="F971" s="121"/>
      <c r="G971" s="121"/>
      <c r="H971" s="121"/>
      <c r="I971" s="121"/>
      <c r="J971" s="121"/>
      <c r="K971" s="121"/>
      <c r="L971" s="10"/>
      <c r="M971" s="9"/>
      <c r="N971" s="90"/>
      <c r="R971" s="205"/>
      <c r="S971" s="205"/>
      <c r="T971" s="205"/>
      <c r="V971" s="205"/>
      <c r="W971" s="205"/>
      <c r="X971" s="205"/>
      <c r="Y971" s="394"/>
      <c r="Z971" s="98"/>
      <c r="AA971" s="205"/>
      <c r="AB971" s="98"/>
      <c r="AC971" s="98"/>
      <c r="AD971" s="98"/>
      <c r="AE971" s="205"/>
      <c r="AF971" s="98"/>
      <c r="AH971" s="98"/>
      <c r="AI971" s="205"/>
      <c r="AJ971" s="98"/>
      <c r="AK971" s="98"/>
      <c r="AL971" s="98"/>
      <c r="AM971" s="205"/>
      <c r="AN971" s="98"/>
      <c r="AO971" s="121"/>
      <c r="AP971" s="98"/>
      <c r="AQ971" s="205"/>
      <c r="AR971" s="98"/>
      <c r="AT971" s="98"/>
      <c r="AU971" s="205"/>
      <c r="AV971" s="98"/>
      <c r="AX971" s="98"/>
      <c r="AY971" s="205"/>
      <c r="AZ971" s="98"/>
      <c r="BB971" s="98"/>
      <c r="BC971" s="205"/>
      <c r="BD971" s="98"/>
      <c r="BF971" s="98"/>
      <c r="BG971" s="205"/>
      <c r="BH971" s="98"/>
      <c r="BI971" s="121"/>
      <c r="BJ971" s="98"/>
      <c r="BK971" s="205"/>
      <c r="BL971" s="98"/>
      <c r="BN971" s="121"/>
      <c r="BO971" s="121"/>
      <c r="BP971" s="121"/>
      <c r="BQ971" s="121"/>
      <c r="BR971" s="121"/>
    </row>
    <row r="972" spans="1:70" customFormat="1">
      <c r="A972" s="84"/>
      <c r="B972" s="363"/>
      <c r="C972" s="121"/>
      <c r="D972" s="121"/>
      <c r="E972" s="121"/>
      <c r="F972" s="121"/>
      <c r="G972" s="121"/>
      <c r="H972" s="121"/>
      <c r="I972" s="121"/>
      <c r="J972" s="121"/>
      <c r="K972" s="121"/>
      <c r="L972" s="10"/>
      <c r="M972" s="9"/>
      <c r="N972" s="90"/>
      <c r="R972" s="205"/>
      <c r="S972" s="205"/>
      <c r="T972" s="205"/>
      <c r="V972" s="205"/>
      <c r="W972" s="205"/>
      <c r="X972" s="205"/>
      <c r="Y972" s="394"/>
      <c r="Z972" s="98"/>
      <c r="AA972" s="205"/>
      <c r="AB972" s="98"/>
      <c r="AC972" s="98"/>
      <c r="AD972" s="98"/>
      <c r="AE972" s="205"/>
      <c r="AF972" s="98"/>
      <c r="AH972" s="98"/>
      <c r="AI972" s="205"/>
      <c r="AJ972" s="98"/>
      <c r="AK972" s="98"/>
      <c r="AL972" s="98"/>
      <c r="AM972" s="205"/>
      <c r="AN972" s="98"/>
      <c r="AO972" s="121"/>
      <c r="AP972" s="98"/>
      <c r="AQ972" s="205"/>
      <c r="AR972" s="98"/>
      <c r="AT972" s="98"/>
      <c r="AU972" s="205"/>
      <c r="AV972" s="98"/>
      <c r="AX972" s="98"/>
      <c r="AY972" s="205"/>
      <c r="AZ972" s="98"/>
      <c r="BB972" s="98"/>
      <c r="BC972" s="205"/>
      <c r="BD972" s="98"/>
      <c r="BF972" s="98"/>
      <c r="BG972" s="205"/>
      <c r="BH972" s="98"/>
      <c r="BI972" s="121"/>
      <c r="BJ972" s="98"/>
      <c r="BK972" s="205"/>
      <c r="BL972" s="98"/>
      <c r="BN972" s="121"/>
      <c r="BO972" s="121"/>
      <c r="BP972" s="121"/>
      <c r="BQ972" s="121"/>
      <c r="BR972" s="121"/>
    </row>
    <row r="973" spans="1:70" customFormat="1">
      <c r="A973" s="84"/>
      <c r="B973" s="363"/>
      <c r="C973" s="121"/>
      <c r="D973" s="121"/>
      <c r="E973" s="121"/>
      <c r="F973" s="121"/>
      <c r="G973" s="121"/>
      <c r="H973" s="121"/>
      <c r="I973" s="121"/>
      <c r="J973" s="121"/>
      <c r="K973" s="121"/>
      <c r="L973" s="10"/>
      <c r="M973" s="9"/>
      <c r="N973" s="90"/>
      <c r="R973" s="205"/>
      <c r="S973" s="205"/>
      <c r="T973" s="205"/>
      <c r="V973" s="205"/>
      <c r="W973" s="205"/>
      <c r="X973" s="205"/>
      <c r="Y973" s="394"/>
      <c r="Z973" s="98"/>
      <c r="AA973" s="205"/>
      <c r="AB973" s="98"/>
      <c r="AC973" s="98"/>
      <c r="AD973" s="98"/>
      <c r="AE973" s="205"/>
      <c r="AF973" s="98"/>
      <c r="AH973" s="98"/>
      <c r="AI973" s="205"/>
      <c r="AJ973" s="98"/>
      <c r="AK973" s="98"/>
      <c r="AL973" s="98"/>
      <c r="AM973" s="205"/>
      <c r="AN973" s="98"/>
      <c r="AO973" s="121"/>
      <c r="AP973" s="98"/>
      <c r="AQ973" s="205"/>
      <c r="AR973" s="98"/>
      <c r="AT973" s="98"/>
      <c r="AU973" s="205"/>
      <c r="AV973" s="98"/>
      <c r="AX973" s="98"/>
      <c r="AY973" s="205"/>
      <c r="AZ973" s="98"/>
      <c r="BB973" s="98"/>
      <c r="BC973" s="205"/>
      <c r="BD973" s="98"/>
      <c r="BF973" s="98"/>
      <c r="BG973" s="205"/>
      <c r="BH973" s="98"/>
      <c r="BI973" s="121"/>
      <c r="BJ973" s="98"/>
      <c r="BK973" s="205"/>
      <c r="BL973" s="98"/>
      <c r="BN973" s="121"/>
      <c r="BO973" s="121"/>
      <c r="BP973" s="121"/>
      <c r="BQ973" s="121"/>
      <c r="BR973" s="121"/>
    </row>
    <row r="974" spans="1:70" customFormat="1">
      <c r="A974" s="84"/>
      <c r="B974" s="363"/>
      <c r="C974" s="121"/>
      <c r="D974" s="121"/>
      <c r="E974" s="121"/>
      <c r="F974" s="121"/>
      <c r="G974" s="121"/>
      <c r="H974" s="121"/>
      <c r="I974" s="121"/>
      <c r="J974" s="121"/>
      <c r="K974" s="121"/>
      <c r="L974" s="10"/>
      <c r="M974" s="9"/>
      <c r="N974" s="90"/>
      <c r="R974" s="205"/>
      <c r="S974" s="205"/>
      <c r="T974" s="205"/>
      <c r="V974" s="205"/>
      <c r="W974" s="205"/>
      <c r="X974" s="205"/>
      <c r="Y974" s="394"/>
      <c r="Z974" s="98"/>
      <c r="AA974" s="205"/>
      <c r="AB974" s="98"/>
      <c r="AC974" s="98"/>
      <c r="AD974" s="98"/>
      <c r="AE974" s="205"/>
      <c r="AF974" s="98"/>
      <c r="AH974" s="98"/>
      <c r="AI974" s="205"/>
      <c r="AJ974" s="98"/>
      <c r="AK974" s="98"/>
      <c r="AL974" s="98"/>
      <c r="AM974" s="205"/>
      <c r="AN974" s="98"/>
      <c r="AO974" s="121"/>
      <c r="AP974" s="98"/>
      <c r="AQ974" s="205"/>
      <c r="AR974" s="98"/>
      <c r="AT974" s="98"/>
      <c r="AU974" s="205"/>
      <c r="AV974" s="98"/>
      <c r="AX974" s="98"/>
      <c r="AY974" s="205"/>
      <c r="AZ974" s="98"/>
      <c r="BB974" s="98"/>
      <c r="BC974" s="205"/>
      <c r="BD974" s="98"/>
      <c r="BF974" s="98"/>
      <c r="BG974" s="205"/>
      <c r="BH974" s="98"/>
      <c r="BI974" s="121"/>
      <c r="BJ974" s="98"/>
      <c r="BK974" s="205"/>
      <c r="BL974" s="98"/>
      <c r="BN974" s="121"/>
      <c r="BO974" s="121"/>
      <c r="BP974" s="121"/>
      <c r="BQ974" s="121"/>
      <c r="BR974" s="121"/>
    </row>
    <row r="975" spans="1:70" customFormat="1">
      <c r="A975" s="84"/>
      <c r="B975" s="363"/>
      <c r="C975" s="121"/>
      <c r="D975" s="121"/>
      <c r="E975" s="121"/>
      <c r="F975" s="121"/>
      <c r="G975" s="121"/>
      <c r="H975" s="121"/>
      <c r="I975" s="121"/>
      <c r="J975" s="121"/>
      <c r="K975" s="121"/>
      <c r="L975" s="10"/>
      <c r="M975" s="9"/>
      <c r="N975" s="90"/>
      <c r="R975" s="205"/>
      <c r="S975" s="205"/>
      <c r="T975" s="205"/>
      <c r="V975" s="205"/>
      <c r="W975" s="205"/>
      <c r="X975" s="205"/>
      <c r="Y975" s="394"/>
      <c r="Z975" s="98"/>
      <c r="AA975" s="205"/>
      <c r="AB975" s="98"/>
      <c r="AC975" s="98"/>
      <c r="AD975" s="98"/>
      <c r="AE975" s="205"/>
      <c r="AF975" s="98"/>
      <c r="AH975" s="98"/>
      <c r="AI975" s="205"/>
      <c r="AJ975" s="98"/>
      <c r="AK975" s="98"/>
      <c r="AL975" s="98"/>
      <c r="AM975" s="205"/>
      <c r="AN975" s="98"/>
      <c r="AO975" s="121"/>
      <c r="AP975" s="98"/>
      <c r="AQ975" s="205"/>
      <c r="AR975" s="98"/>
      <c r="AT975" s="98"/>
      <c r="AU975" s="205"/>
      <c r="AV975" s="98"/>
      <c r="AX975" s="98"/>
      <c r="AY975" s="205"/>
      <c r="AZ975" s="98"/>
      <c r="BB975" s="98"/>
      <c r="BC975" s="205"/>
      <c r="BD975" s="98"/>
      <c r="BF975" s="98"/>
      <c r="BG975" s="205"/>
      <c r="BH975" s="98"/>
      <c r="BI975" s="121"/>
      <c r="BJ975" s="98"/>
      <c r="BK975" s="205"/>
      <c r="BL975" s="98"/>
      <c r="BN975" s="121"/>
      <c r="BO975" s="121"/>
      <c r="BP975" s="121"/>
      <c r="BQ975" s="121"/>
      <c r="BR975" s="121"/>
    </row>
    <row r="976" spans="1:70" customFormat="1">
      <c r="A976" s="84"/>
      <c r="B976" s="363"/>
      <c r="C976" s="121"/>
      <c r="D976" s="121"/>
      <c r="E976" s="121"/>
      <c r="F976" s="121"/>
      <c r="G976" s="121"/>
      <c r="H976" s="121"/>
      <c r="I976" s="121"/>
      <c r="J976" s="121"/>
      <c r="K976" s="121"/>
      <c r="L976" s="10"/>
      <c r="M976" s="9"/>
      <c r="N976" s="90"/>
      <c r="R976" s="205"/>
      <c r="S976" s="205"/>
      <c r="T976" s="205"/>
      <c r="V976" s="205"/>
      <c r="W976" s="205"/>
      <c r="X976" s="205"/>
      <c r="Y976" s="394"/>
      <c r="Z976" s="98"/>
      <c r="AA976" s="205"/>
      <c r="AB976" s="98"/>
      <c r="AC976" s="98"/>
      <c r="AD976" s="98"/>
      <c r="AE976" s="205"/>
      <c r="AF976" s="98"/>
      <c r="AH976" s="98"/>
      <c r="AI976" s="205"/>
      <c r="AJ976" s="98"/>
      <c r="AK976" s="98"/>
      <c r="AL976" s="98"/>
      <c r="AM976" s="205"/>
      <c r="AN976" s="98"/>
      <c r="AO976" s="121"/>
      <c r="AP976" s="98"/>
      <c r="AQ976" s="205"/>
      <c r="AR976" s="98"/>
      <c r="AT976" s="98"/>
      <c r="AU976" s="205"/>
      <c r="AV976" s="98"/>
      <c r="AX976" s="98"/>
      <c r="AY976" s="205"/>
      <c r="AZ976" s="98"/>
      <c r="BB976" s="98"/>
      <c r="BC976" s="205"/>
      <c r="BD976" s="98"/>
      <c r="BF976" s="98"/>
      <c r="BG976" s="205"/>
      <c r="BH976" s="98"/>
      <c r="BI976" s="121"/>
      <c r="BJ976" s="98"/>
      <c r="BK976" s="205"/>
      <c r="BL976" s="98"/>
      <c r="BN976" s="121"/>
      <c r="BO976" s="121"/>
      <c r="BP976" s="121"/>
      <c r="BQ976" s="121"/>
      <c r="BR976" s="121"/>
    </row>
    <row r="977" spans="1:70" customFormat="1">
      <c r="A977" s="84"/>
      <c r="B977" s="363"/>
      <c r="C977" s="121"/>
      <c r="D977" s="121"/>
      <c r="E977" s="121"/>
      <c r="F977" s="121"/>
      <c r="G977" s="121"/>
      <c r="H977" s="121"/>
      <c r="I977" s="121"/>
      <c r="J977" s="121"/>
      <c r="K977" s="121"/>
      <c r="L977" s="10"/>
      <c r="M977" s="9"/>
      <c r="N977" s="90"/>
      <c r="R977" s="205"/>
      <c r="S977" s="205"/>
      <c r="T977" s="205"/>
      <c r="V977" s="205"/>
      <c r="W977" s="205"/>
      <c r="X977" s="205"/>
      <c r="Y977" s="394"/>
      <c r="Z977" s="98"/>
      <c r="AA977" s="205"/>
      <c r="AB977" s="98"/>
      <c r="AC977" s="98"/>
      <c r="AD977" s="98"/>
      <c r="AE977" s="205"/>
      <c r="AF977" s="98"/>
      <c r="AH977" s="98"/>
      <c r="AI977" s="205"/>
      <c r="AJ977" s="98"/>
      <c r="AK977" s="98"/>
      <c r="AL977" s="98"/>
      <c r="AM977" s="205"/>
      <c r="AN977" s="98"/>
      <c r="AO977" s="121"/>
      <c r="AP977" s="98"/>
      <c r="AQ977" s="205"/>
      <c r="AR977" s="98"/>
      <c r="AT977" s="98"/>
      <c r="AU977" s="205"/>
      <c r="AV977" s="98"/>
      <c r="AX977" s="98"/>
      <c r="AY977" s="205"/>
      <c r="AZ977" s="98"/>
      <c r="BB977" s="98"/>
      <c r="BC977" s="205"/>
      <c r="BD977" s="98"/>
      <c r="BF977" s="98"/>
      <c r="BG977" s="205"/>
      <c r="BH977" s="98"/>
      <c r="BI977" s="121"/>
      <c r="BJ977" s="98"/>
      <c r="BK977" s="205"/>
      <c r="BL977" s="98"/>
      <c r="BN977" s="121"/>
      <c r="BO977" s="121"/>
      <c r="BP977" s="121"/>
      <c r="BQ977" s="121"/>
      <c r="BR977" s="121"/>
    </row>
    <row r="978" spans="1:70" customFormat="1">
      <c r="A978" s="84"/>
      <c r="B978" s="363"/>
      <c r="C978" s="121"/>
      <c r="D978" s="121"/>
      <c r="E978" s="121"/>
      <c r="F978" s="121"/>
      <c r="G978" s="121"/>
      <c r="H978" s="121"/>
      <c r="I978" s="121"/>
      <c r="J978" s="121"/>
      <c r="K978" s="121"/>
      <c r="L978" s="10"/>
      <c r="M978" s="9"/>
      <c r="N978" s="90"/>
      <c r="R978" s="205"/>
      <c r="S978" s="205"/>
      <c r="T978" s="205"/>
      <c r="V978" s="205"/>
      <c r="W978" s="205"/>
      <c r="X978" s="205"/>
      <c r="Y978" s="394"/>
      <c r="Z978" s="98"/>
      <c r="AA978" s="205"/>
      <c r="AB978" s="98"/>
      <c r="AC978" s="98"/>
      <c r="AD978" s="98"/>
      <c r="AE978" s="205"/>
      <c r="AF978" s="98"/>
      <c r="AH978" s="98"/>
      <c r="AI978" s="205"/>
      <c r="AJ978" s="98"/>
      <c r="AK978" s="98"/>
      <c r="AL978" s="98"/>
      <c r="AM978" s="205"/>
      <c r="AN978" s="98"/>
      <c r="AO978" s="121"/>
      <c r="AP978" s="98"/>
      <c r="AQ978" s="205"/>
      <c r="AR978" s="98"/>
      <c r="AT978" s="98"/>
      <c r="AU978" s="205"/>
      <c r="AV978" s="98"/>
      <c r="AX978" s="98"/>
      <c r="AY978" s="205"/>
      <c r="AZ978" s="98"/>
      <c r="BB978" s="98"/>
      <c r="BC978" s="205"/>
      <c r="BD978" s="98"/>
      <c r="BF978" s="98"/>
      <c r="BG978" s="205"/>
      <c r="BH978" s="98"/>
      <c r="BI978" s="121"/>
      <c r="BJ978" s="98"/>
      <c r="BK978" s="205"/>
      <c r="BL978" s="98"/>
      <c r="BN978" s="121"/>
      <c r="BO978" s="121"/>
      <c r="BP978" s="121"/>
      <c r="BQ978" s="121"/>
      <c r="BR978" s="121"/>
    </row>
    <row r="979" spans="1:70" customFormat="1">
      <c r="A979" s="84"/>
      <c r="B979" s="363"/>
      <c r="C979" s="121"/>
      <c r="D979" s="121"/>
      <c r="E979" s="121"/>
      <c r="F979" s="121"/>
      <c r="G979" s="121"/>
      <c r="H979" s="121"/>
      <c r="I979" s="121"/>
      <c r="J979" s="121"/>
      <c r="K979" s="121"/>
      <c r="L979" s="10"/>
      <c r="M979" s="9"/>
      <c r="N979" s="90"/>
      <c r="R979" s="205"/>
      <c r="S979" s="205"/>
      <c r="T979" s="205"/>
      <c r="V979" s="205"/>
      <c r="W979" s="205"/>
      <c r="X979" s="205"/>
      <c r="Y979" s="394"/>
      <c r="Z979" s="98"/>
      <c r="AA979" s="205"/>
      <c r="AB979" s="98"/>
      <c r="AC979" s="98"/>
      <c r="AD979" s="98"/>
      <c r="AE979" s="205"/>
      <c r="AF979" s="98"/>
      <c r="AH979" s="98"/>
      <c r="AI979" s="205"/>
      <c r="AJ979" s="98"/>
      <c r="AK979" s="98"/>
      <c r="AL979" s="98"/>
      <c r="AM979" s="205"/>
      <c r="AN979" s="98"/>
      <c r="AO979" s="121"/>
      <c r="AP979" s="98"/>
      <c r="AQ979" s="205"/>
      <c r="AR979" s="98"/>
      <c r="AT979" s="98"/>
      <c r="AU979" s="205"/>
      <c r="AV979" s="98"/>
      <c r="AX979" s="98"/>
      <c r="AY979" s="205"/>
      <c r="AZ979" s="98"/>
      <c r="BB979" s="98"/>
      <c r="BC979" s="205"/>
      <c r="BD979" s="98"/>
      <c r="BF979" s="98"/>
      <c r="BG979" s="205"/>
      <c r="BH979" s="98"/>
      <c r="BI979" s="121"/>
      <c r="BJ979" s="98"/>
      <c r="BK979" s="205"/>
      <c r="BL979" s="98"/>
      <c r="BN979" s="121"/>
      <c r="BO979" s="121"/>
      <c r="BP979" s="121"/>
      <c r="BQ979" s="121"/>
      <c r="BR979" s="121"/>
    </row>
    <row r="980" spans="1:70" customFormat="1">
      <c r="A980" s="84"/>
      <c r="B980" s="363"/>
      <c r="C980" s="121"/>
      <c r="D980" s="121"/>
      <c r="E980" s="121"/>
      <c r="F980" s="121"/>
      <c r="G980" s="121"/>
      <c r="H980" s="121"/>
      <c r="I980" s="121"/>
      <c r="J980" s="121"/>
      <c r="K980" s="121"/>
      <c r="L980" s="10"/>
      <c r="M980" s="9"/>
      <c r="N980" s="90"/>
      <c r="R980" s="205"/>
      <c r="S980" s="205"/>
      <c r="T980" s="205"/>
      <c r="V980" s="205"/>
      <c r="W980" s="205"/>
      <c r="X980" s="205"/>
      <c r="Y980" s="394"/>
      <c r="Z980" s="98"/>
      <c r="AA980" s="205"/>
      <c r="AB980" s="98"/>
      <c r="AC980" s="98"/>
      <c r="AD980" s="98"/>
      <c r="AE980" s="205"/>
      <c r="AF980" s="98"/>
      <c r="AH980" s="98"/>
      <c r="AI980" s="205"/>
      <c r="AJ980" s="98"/>
      <c r="AK980" s="98"/>
      <c r="AL980" s="98"/>
      <c r="AM980" s="205"/>
      <c r="AN980" s="98"/>
      <c r="AO980" s="121"/>
      <c r="AP980" s="98"/>
      <c r="AQ980" s="205"/>
      <c r="AR980" s="98"/>
      <c r="AT980" s="98"/>
      <c r="AU980" s="205"/>
      <c r="AV980" s="98"/>
      <c r="AX980" s="98"/>
      <c r="AY980" s="205"/>
      <c r="AZ980" s="98"/>
      <c r="BB980" s="98"/>
      <c r="BC980" s="205"/>
      <c r="BD980" s="98"/>
      <c r="BF980" s="98"/>
      <c r="BG980" s="205"/>
      <c r="BH980" s="98"/>
      <c r="BI980" s="121"/>
      <c r="BJ980" s="98"/>
      <c r="BK980" s="205"/>
      <c r="BL980" s="98"/>
      <c r="BN980" s="121"/>
      <c r="BO980" s="121"/>
      <c r="BP980" s="121"/>
      <c r="BQ980" s="121"/>
      <c r="BR980" s="121"/>
    </row>
    <row r="981" spans="1:70" customFormat="1">
      <c r="A981" s="84"/>
      <c r="B981" s="363"/>
      <c r="C981" s="121"/>
      <c r="D981" s="121"/>
      <c r="E981" s="121"/>
      <c r="F981" s="121"/>
      <c r="G981" s="121"/>
      <c r="H981" s="121"/>
      <c r="I981" s="121"/>
      <c r="J981" s="121"/>
      <c r="K981" s="121"/>
      <c r="L981" s="10"/>
      <c r="M981" s="9"/>
      <c r="N981" s="90"/>
      <c r="R981" s="205"/>
      <c r="S981" s="205"/>
      <c r="T981" s="205"/>
      <c r="V981" s="205"/>
      <c r="W981" s="205"/>
      <c r="X981" s="205"/>
      <c r="Y981" s="394"/>
      <c r="Z981" s="98"/>
      <c r="AA981" s="205"/>
      <c r="AB981" s="98"/>
      <c r="AC981" s="98"/>
      <c r="AD981" s="98"/>
      <c r="AE981" s="205"/>
      <c r="AF981" s="98"/>
      <c r="AH981" s="98"/>
      <c r="AI981" s="205"/>
      <c r="AJ981" s="98"/>
      <c r="AK981" s="98"/>
      <c r="AL981" s="98"/>
      <c r="AM981" s="205"/>
      <c r="AN981" s="98"/>
      <c r="AO981" s="121"/>
      <c r="AP981" s="98"/>
      <c r="AQ981" s="205"/>
      <c r="AR981" s="98"/>
      <c r="AT981" s="98"/>
      <c r="AU981" s="205"/>
      <c r="AV981" s="98"/>
      <c r="AX981" s="98"/>
      <c r="AY981" s="205"/>
      <c r="AZ981" s="98"/>
      <c r="BB981" s="98"/>
      <c r="BC981" s="205"/>
      <c r="BD981" s="98"/>
      <c r="BF981" s="98"/>
      <c r="BG981" s="205"/>
      <c r="BH981" s="98"/>
      <c r="BI981" s="121"/>
      <c r="BJ981" s="98"/>
      <c r="BK981" s="205"/>
      <c r="BL981" s="98"/>
      <c r="BN981" s="121"/>
      <c r="BO981" s="121"/>
      <c r="BP981" s="121"/>
      <c r="BQ981" s="121"/>
      <c r="BR981" s="121"/>
    </row>
    <row r="982" spans="1:70" customFormat="1">
      <c r="A982" s="84"/>
      <c r="B982" s="363"/>
      <c r="C982" s="121"/>
      <c r="D982" s="121"/>
      <c r="E982" s="121"/>
      <c r="F982" s="121"/>
      <c r="G982" s="121"/>
      <c r="H982" s="121"/>
      <c r="I982" s="121"/>
      <c r="J982" s="121"/>
      <c r="K982" s="121"/>
      <c r="L982" s="10"/>
      <c r="M982" s="9"/>
      <c r="N982" s="90"/>
      <c r="R982" s="205"/>
      <c r="S982" s="205"/>
      <c r="T982" s="205"/>
      <c r="V982" s="205"/>
      <c r="W982" s="205"/>
      <c r="X982" s="205"/>
      <c r="Y982" s="394"/>
      <c r="Z982" s="98"/>
      <c r="AA982" s="205"/>
      <c r="AB982" s="98"/>
      <c r="AC982" s="98"/>
      <c r="AD982" s="98"/>
      <c r="AE982" s="205"/>
      <c r="AF982" s="98"/>
      <c r="AH982" s="98"/>
      <c r="AI982" s="205"/>
      <c r="AJ982" s="98"/>
      <c r="AK982" s="98"/>
      <c r="AL982" s="98"/>
      <c r="AM982" s="205"/>
      <c r="AN982" s="98"/>
      <c r="AO982" s="121"/>
      <c r="AP982" s="98"/>
      <c r="AQ982" s="205"/>
      <c r="AR982" s="98"/>
      <c r="AT982" s="98"/>
      <c r="AU982" s="205"/>
      <c r="AV982" s="98"/>
      <c r="AX982" s="98"/>
      <c r="AY982" s="205"/>
      <c r="AZ982" s="98"/>
      <c r="BB982" s="98"/>
      <c r="BC982" s="205"/>
      <c r="BD982" s="98"/>
      <c r="BF982" s="98"/>
      <c r="BG982" s="205"/>
      <c r="BH982" s="98"/>
      <c r="BI982" s="121"/>
      <c r="BJ982" s="98"/>
      <c r="BK982" s="205"/>
      <c r="BL982" s="98"/>
      <c r="BN982" s="121"/>
      <c r="BO982" s="121"/>
      <c r="BP982" s="121"/>
      <c r="BQ982" s="121"/>
      <c r="BR982" s="121"/>
    </row>
    <row r="983" spans="1:70" customFormat="1">
      <c r="A983" s="84"/>
      <c r="B983" s="363"/>
      <c r="C983" s="121"/>
      <c r="D983" s="121"/>
      <c r="E983" s="121"/>
      <c r="F983" s="121"/>
      <c r="G983" s="121"/>
      <c r="H983" s="121"/>
      <c r="I983" s="121"/>
      <c r="J983" s="121"/>
      <c r="K983" s="121"/>
      <c r="L983" s="10"/>
      <c r="M983" s="9"/>
      <c r="N983" s="90"/>
      <c r="R983" s="205"/>
      <c r="S983" s="205"/>
      <c r="T983" s="205"/>
      <c r="V983" s="205"/>
      <c r="W983" s="205"/>
      <c r="X983" s="205"/>
      <c r="Y983" s="394"/>
      <c r="Z983" s="98"/>
      <c r="AA983" s="205"/>
      <c r="AB983" s="98"/>
      <c r="AC983" s="98"/>
      <c r="AD983" s="98"/>
      <c r="AE983" s="205"/>
      <c r="AF983" s="98"/>
      <c r="AH983" s="98"/>
      <c r="AI983" s="205"/>
      <c r="AJ983" s="98"/>
      <c r="AK983" s="98"/>
      <c r="AL983" s="98"/>
      <c r="AM983" s="205"/>
      <c r="AN983" s="98"/>
      <c r="AO983" s="121"/>
      <c r="AP983" s="98"/>
      <c r="AQ983" s="205"/>
      <c r="AR983" s="98"/>
      <c r="AT983" s="98"/>
      <c r="AU983" s="205"/>
      <c r="AV983" s="98"/>
      <c r="AX983" s="98"/>
      <c r="AY983" s="205"/>
      <c r="AZ983" s="98"/>
      <c r="BB983" s="98"/>
      <c r="BC983" s="205"/>
      <c r="BD983" s="98"/>
      <c r="BF983" s="98"/>
      <c r="BG983" s="205"/>
      <c r="BH983" s="98"/>
      <c r="BI983" s="121"/>
      <c r="BJ983" s="98"/>
      <c r="BK983" s="205"/>
      <c r="BL983" s="98"/>
      <c r="BN983" s="121"/>
      <c r="BO983" s="121"/>
      <c r="BP983" s="121"/>
      <c r="BQ983" s="121"/>
      <c r="BR983" s="121"/>
    </row>
    <row r="984" spans="1:70" customFormat="1">
      <c r="A984" s="84"/>
      <c r="B984" s="363"/>
      <c r="C984" s="121"/>
      <c r="D984" s="121"/>
      <c r="E984" s="121"/>
      <c r="F984" s="121"/>
      <c r="G984" s="121"/>
      <c r="H984" s="121"/>
      <c r="I984" s="121"/>
      <c r="J984" s="121"/>
      <c r="K984" s="121"/>
      <c r="L984" s="10"/>
      <c r="M984" s="9"/>
      <c r="N984" s="90"/>
      <c r="R984" s="205"/>
      <c r="S984" s="205"/>
      <c r="T984" s="205"/>
      <c r="V984" s="205"/>
      <c r="W984" s="205"/>
      <c r="X984" s="205"/>
      <c r="Y984" s="394"/>
      <c r="Z984" s="98"/>
      <c r="AA984" s="205"/>
      <c r="AB984" s="98"/>
      <c r="AC984" s="98"/>
      <c r="AD984" s="98"/>
      <c r="AE984" s="205"/>
      <c r="AF984" s="98"/>
      <c r="AH984" s="98"/>
      <c r="AI984" s="205"/>
      <c r="AJ984" s="98"/>
      <c r="AK984" s="98"/>
      <c r="AL984" s="98"/>
      <c r="AM984" s="205"/>
      <c r="AN984" s="98"/>
      <c r="AO984" s="121"/>
      <c r="AP984" s="98"/>
      <c r="AQ984" s="205"/>
      <c r="AR984" s="98"/>
      <c r="AT984" s="98"/>
      <c r="AU984" s="205"/>
      <c r="AV984" s="98"/>
      <c r="AX984" s="98"/>
      <c r="AY984" s="205"/>
      <c r="AZ984" s="98"/>
      <c r="BB984" s="98"/>
      <c r="BC984" s="205"/>
      <c r="BD984" s="98"/>
      <c r="BF984" s="98"/>
      <c r="BG984" s="205"/>
      <c r="BH984" s="98"/>
      <c r="BI984" s="121"/>
      <c r="BJ984" s="98"/>
      <c r="BK984" s="205"/>
      <c r="BL984" s="98"/>
      <c r="BN984" s="121"/>
      <c r="BO984" s="121"/>
      <c r="BP984" s="121"/>
      <c r="BQ984" s="121"/>
      <c r="BR984" s="121"/>
    </row>
    <row r="985" spans="1:70" customFormat="1">
      <c r="A985" s="84"/>
      <c r="B985" s="363"/>
      <c r="C985" s="121"/>
      <c r="D985" s="121"/>
      <c r="E985" s="121"/>
      <c r="F985" s="121"/>
      <c r="G985" s="121"/>
      <c r="H985" s="121"/>
      <c r="I985" s="121"/>
      <c r="J985" s="121"/>
      <c r="K985" s="121"/>
      <c r="L985" s="10"/>
      <c r="M985" s="9"/>
      <c r="N985" s="90"/>
      <c r="R985" s="205"/>
      <c r="S985" s="205"/>
      <c r="T985" s="205"/>
      <c r="V985" s="205"/>
      <c r="W985" s="205"/>
      <c r="X985" s="205"/>
      <c r="Y985" s="394"/>
      <c r="Z985" s="98"/>
      <c r="AA985" s="205"/>
      <c r="AB985" s="98"/>
      <c r="AC985" s="98"/>
      <c r="AD985" s="98"/>
      <c r="AE985" s="205"/>
      <c r="AF985" s="98"/>
      <c r="AH985" s="98"/>
      <c r="AI985" s="205"/>
      <c r="AJ985" s="98"/>
      <c r="AK985" s="98"/>
      <c r="AL985" s="98"/>
      <c r="AM985" s="205"/>
      <c r="AN985" s="98"/>
      <c r="AO985" s="121"/>
      <c r="AP985" s="98"/>
      <c r="AQ985" s="205"/>
      <c r="AR985" s="98"/>
      <c r="AT985" s="98"/>
      <c r="AU985" s="205"/>
      <c r="AV985" s="98"/>
      <c r="AX985" s="98"/>
      <c r="AY985" s="205"/>
      <c r="AZ985" s="98"/>
      <c r="BB985" s="98"/>
      <c r="BC985" s="205"/>
      <c r="BD985" s="98"/>
      <c r="BF985" s="98"/>
      <c r="BG985" s="205"/>
      <c r="BH985" s="98"/>
      <c r="BI985" s="121"/>
      <c r="BJ985" s="98"/>
      <c r="BK985" s="205"/>
      <c r="BL985" s="98"/>
      <c r="BN985" s="121"/>
      <c r="BO985" s="121"/>
      <c r="BP985" s="121"/>
      <c r="BQ985" s="121"/>
      <c r="BR985" s="121"/>
    </row>
    <row r="986" spans="1:70" customFormat="1">
      <c r="A986" s="84"/>
      <c r="B986" s="363"/>
      <c r="C986" s="121"/>
      <c r="D986" s="121"/>
      <c r="E986" s="121"/>
      <c r="F986" s="121"/>
      <c r="G986" s="121"/>
      <c r="H986" s="121"/>
      <c r="I986" s="121"/>
      <c r="J986" s="121"/>
      <c r="K986" s="121"/>
      <c r="L986" s="10"/>
      <c r="M986" s="9"/>
      <c r="N986" s="90"/>
      <c r="R986" s="205"/>
      <c r="S986" s="205"/>
      <c r="T986" s="205"/>
      <c r="V986" s="205"/>
      <c r="W986" s="205"/>
      <c r="X986" s="205"/>
      <c r="Y986" s="394"/>
      <c r="Z986" s="98"/>
      <c r="AA986" s="205"/>
      <c r="AB986" s="98"/>
      <c r="AC986" s="98"/>
      <c r="AD986" s="98"/>
      <c r="AE986" s="205"/>
      <c r="AF986" s="98"/>
      <c r="AH986" s="98"/>
      <c r="AI986" s="205"/>
      <c r="AJ986" s="98"/>
      <c r="AK986" s="98"/>
      <c r="AL986" s="98"/>
      <c r="AM986" s="205"/>
      <c r="AN986" s="98"/>
      <c r="AO986" s="121"/>
      <c r="AP986" s="98"/>
      <c r="AQ986" s="205"/>
      <c r="AR986" s="98"/>
      <c r="AT986" s="98"/>
      <c r="AU986" s="205"/>
      <c r="AV986" s="98"/>
      <c r="AX986" s="98"/>
      <c r="AY986" s="205"/>
      <c r="AZ986" s="98"/>
      <c r="BB986" s="98"/>
      <c r="BC986" s="205"/>
      <c r="BD986" s="98"/>
      <c r="BF986" s="98"/>
      <c r="BG986" s="205"/>
      <c r="BH986" s="98"/>
      <c r="BI986" s="121"/>
      <c r="BJ986" s="98"/>
      <c r="BK986" s="205"/>
      <c r="BL986" s="98"/>
      <c r="BN986" s="121"/>
      <c r="BO986" s="121"/>
      <c r="BP986" s="121"/>
      <c r="BQ986" s="121"/>
      <c r="BR986" s="121"/>
    </row>
    <row r="987" spans="1:70" customFormat="1">
      <c r="A987" s="84"/>
      <c r="B987" s="363"/>
      <c r="C987" s="121"/>
      <c r="D987" s="121"/>
      <c r="E987" s="121"/>
      <c r="F987" s="121"/>
      <c r="G987" s="121"/>
      <c r="H987" s="121"/>
      <c r="I987" s="121"/>
      <c r="J987" s="121"/>
      <c r="K987" s="121"/>
      <c r="L987" s="10"/>
      <c r="M987" s="9"/>
      <c r="N987" s="90"/>
      <c r="R987" s="205"/>
      <c r="S987" s="205"/>
      <c r="T987" s="205"/>
      <c r="V987" s="205"/>
      <c r="W987" s="205"/>
      <c r="X987" s="205"/>
      <c r="Y987" s="394"/>
      <c r="Z987" s="98"/>
      <c r="AA987" s="205"/>
      <c r="AB987" s="98"/>
      <c r="AC987" s="98"/>
      <c r="AD987" s="98"/>
      <c r="AE987" s="205"/>
      <c r="AF987" s="98"/>
      <c r="AH987" s="98"/>
      <c r="AI987" s="205"/>
      <c r="AJ987" s="98"/>
      <c r="AK987" s="98"/>
      <c r="AL987" s="98"/>
      <c r="AM987" s="205"/>
      <c r="AN987" s="98"/>
      <c r="AO987" s="121"/>
      <c r="AP987" s="98"/>
      <c r="AQ987" s="205"/>
      <c r="AR987" s="98"/>
      <c r="AT987" s="98"/>
      <c r="AU987" s="205"/>
      <c r="AV987" s="98"/>
      <c r="AX987" s="98"/>
      <c r="AY987" s="205"/>
      <c r="AZ987" s="98"/>
      <c r="BB987" s="98"/>
      <c r="BC987" s="205"/>
      <c r="BD987" s="98"/>
      <c r="BF987" s="98"/>
      <c r="BG987" s="205"/>
      <c r="BH987" s="98"/>
      <c r="BI987" s="121"/>
      <c r="BJ987" s="98"/>
      <c r="BK987" s="205"/>
      <c r="BL987" s="98"/>
      <c r="BN987" s="121"/>
      <c r="BO987" s="121"/>
      <c r="BP987" s="121"/>
      <c r="BQ987" s="121"/>
      <c r="BR987" s="121"/>
    </row>
    <row r="988" spans="1:70" customFormat="1">
      <c r="A988" s="84"/>
      <c r="B988" s="363"/>
      <c r="C988" s="121"/>
      <c r="D988" s="121"/>
      <c r="E988" s="121"/>
      <c r="F988" s="121"/>
      <c r="G988" s="121"/>
      <c r="H988" s="121"/>
      <c r="I988" s="121"/>
      <c r="J988" s="121"/>
      <c r="K988" s="121"/>
      <c r="L988" s="10"/>
      <c r="M988" s="9"/>
      <c r="N988" s="90"/>
      <c r="R988" s="205"/>
      <c r="S988" s="205"/>
      <c r="T988" s="205"/>
      <c r="V988" s="205"/>
      <c r="W988" s="205"/>
      <c r="X988" s="205"/>
      <c r="Y988" s="394"/>
      <c r="Z988" s="98"/>
      <c r="AA988" s="205"/>
      <c r="AB988" s="98"/>
      <c r="AC988" s="98"/>
      <c r="AD988" s="98"/>
      <c r="AE988" s="205"/>
      <c r="AF988" s="98"/>
      <c r="AH988" s="98"/>
      <c r="AI988" s="205"/>
      <c r="AJ988" s="98"/>
      <c r="AK988" s="98"/>
      <c r="AL988" s="98"/>
      <c r="AM988" s="205"/>
      <c r="AN988" s="98"/>
      <c r="AO988" s="121"/>
      <c r="AP988" s="98"/>
      <c r="AQ988" s="205"/>
      <c r="AR988" s="98"/>
      <c r="AT988" s="98"/>
      <c r="AU988" s="205"/>
      <c r="AV988" s="98"/>
      <c r="AX988" s="98"/>
      <c r="AY988" s="205"/>
      <c r="AZ988" s="98"/>
      <c r="BB988" s="98"/>
      <c r="BC988" s="205"/>
      <c r="BD988" s="98"/>
      <c r="BF988" s="98"/>
      <c r="BG988" s="205"/>
      <c r="BH988" s="98"/>
      <c r="BI988" s="121"/>
      <c r="BJ988" s="98"/>
      <c r="BK988" s="205"/>
      <c r="BL988" s="98"/>
      <c r="BN988" s="121"/>
      <c r="BO988" s="121"/>
      <c r="BP988" s="121"/>
      <c r="BQ988" s="121"/>
      <c r="BR988" s="121"/>
    </row>
    <row r="989" spans="1:70" customFormat="1">
      <c r="A989" s="84"/>
      <c r="B989" s="363"/>
      <c r="C989" s="121"/>
      <c r="D989" s="121"/>
      <c r="E989" s="121"/>
      <c r="F989" s="121"/>
      <c r="G989" s="121"/>
      <c r="H989" s="121"/>
      <c r="I989" s="121"/>
      <c r="J989" s="121"/>
      <c r="K989" s="121"/>
      <c r="L989" s="10"/>
      <c r="M989" s="9"/>
      <c r="N989" s="90"/>
      <c r="R989" s="205"/>
      <c r="S989" s="205"/>
      <c r="T989" s="205"/>
      <c r="V989" s="205"/>
      <c r="W989" s="205"/>
      <c r="X989" s="205"/>
      <c r="Y989" s="394"/>
      <c r="Z989" s="98"/>
      <c r="AA989" s="205"/>
      <c r="AB989" s="98"/>
      <c r="AC989" s="98"/>
      <c r="AD989" s="98"/>
      <c r="AE989" s="205"/>
      <c r="AF989" s="98"/>
      <c r="AH989" s="98"/>
      <c r="AI989" s="205"/>
      <c r="AJ989" s="98"/>
      <c r="AK989" s="98"/>
      <c r="AL989" s="98"/>
      <c r="AM989" s="205"/>
      <c r="AN989" s="98"/>
      <c r="AO989" s="121"/>
      <c r="AP989" s="98"/>
      <c r="AQ989" s="205"/>
      <c r="AR989" s="98"/>
      <c r="AT989" s="98"/>
      <c r="AU989" s="205"/>
      <c r="AV989" s="98"/>
      <c r="AX989" s="98"/>
      <c r="AY989" s="205"/>
      <c r="AZ989" s="98"/>
      <c r="BB989" s="98"/>
      <c r="BC989" s="205"/>
      <c r="BD989" s="98"/>
      <c r="BF989" s="98"/>
      <c r="BG989" s="205"/>
      <c r="BH989" s="98"/>
      <c r="BI989" s="121"/>
      <c r="BJ989" s="98"/>
      <c r="BK989" s="205"/>
      <c r="BL989" s="98"/>
      <c r="BN989" s="121"/>
      <c r="BO989" s="121"/>
      <c r="BP989" s="121"/>
      <c r="BQ989" s="121"/>
      <c r="BR989" s="121"/>
    </row>
    <row r="990" spans="1:70" customFormat="1">
      <c r="A990" s="84"/>
      <c r="B990" s="363"/>
      <c r="C990" s="121"/>
      <c r="D990" s="121"/>
      <c r="E990" s="121"/>
      <c r="F990" s="121"/>
      <c r="G990" s="121"/>
      <c r="H990" s="121"/>
      <c r="I990" s="121"/>
      <c r="J990" s="121"/>
      <c r="K990" s="121"/>
      <c r="L990" s="10"/>
      <c r="M990" s="9"/>
      <c r="N990" s="90"/>
      <c r="R990" s="205"/>
      <c r="S990" s="205"/>
      <c r="T990" s="205"/>
      <c r="V990" s="205"/>
      <c r="W990" s="205"/>
      <c r="X990" s="205"/>
      <c r="Y990" s="394"/>
      <c r="Z990" s="98"/>
      <c r="AA990" s="205"/>
      <c r="AB990" s="98"/>
      <c r="AC990" s="98"/>
      <c r="AD990" s="98"/>
      <c r="AE990" s="205"/>
      <c r="AF990" s="98"/>
      <c r="AH990" s="98"/>
      <c r="AI990" s="205"/>
      <c r="AJ990" s="98"/>
      <c r="AK990" s="98"/>
      <c r="AL990" s="98"/>
      <c r="AM990" s="205"/>
      <c r="AN990" s="98"/>
      <c r="AO990" s="121"/>
      <c r="AP990" s="98"/>
      <c r="AQ990" s="205"/>
      <c r="AR990" s="98"/>
      <c r="AT990" s="98"/>
      <c r="AU990" s="205"/>
      <c r="AV990" s="98"/>
      <c r="AX990" s="98"/>
      <c r="AY990" s="205"/>
      <c r="AZ990" s="98"/>
      <c r="BB990" s="98"/>
      <c r="BC990" s="205"/>
      <c r="BD990" s="98"/>
      <c r="BF990" s="98"/>
      <c r="BG990" s="205"/>
      <c r="BH990" s="98"/>
      <c r="BI990" s="121"/>
      <c r="BJ990" s="98"/>
      <c r="BK990" s="205"/>
      <c r="BL990" s="98"/>
      <c r="BN990" s="121"/>
      <c r="BO990" s="121"/>
      <c r="BP990" s="121"/>
      <c r="BQ990" s="121"/>
      <c r="BR990" s="121"/>
    </row>
    <row r="991" spans="1:70" customFormat="1">
      <c r="A991" s="84"/>
      <c r="B991" s="363"/>
      <c r="C991" s="121"/>
      <c r="D991" s="121"/>
      <c r="E991" s="121"/>
      <c r="F991" s="121"/>
      <c r="G991" s="121"/>
      <c r="H991" s="121"/>
      <c r="I991" s="121"/>
      <c r="J991" s="121"/>
      <c r="K991" s="121"/>
      <c r="L991" s="10"/>
      <c r="M991" s="9"/>
      <c r="N991" s="90"/>
      <c r="R991" s="205"/>
      <c r="S991" s="205"/>
      <c r="T991" s="205"/>
      <c r="V991" s="205"/>
      <c r="W991" s="205"/>
      <c r="X991" s="205"/>
      <c r="Y991" s="394"/>
      <c r="Z991" s="98"/>
      <c r="AA991" s="205"/>
      <c r="AB991" s="98"/>
      <c r="AC991" s="98"/>
      <c r="AD991" s="98"/>
      <c r="AE991" s="205"/>
      <c r="AF991" s="98"/>
      <c r="AH991" s="98"/>
      <c r="AI991" s="205"/>
      <c r="AJ991" s="98"/>
      <c r="AK991" s="98"/>
      <c r="AL991" s="98"/>
      <c r="AM991" s="205"/>
      <c r="AN991" s="98"/>
      <c r="AO991" s="121"/>
      <c r="AP991" s="98"/>
      <c r="AQ991" s="205"/>
      <c r="AR991" s="98"/>
      <c r="AT991" s="98"/>
      <c r="AU991" s="205"/>
      <c r="AV991" s="98"/>
      <c r="AX991" s="98"/>
      <c r="AY991" s="205"/>
      <c r="AZ991" s="98"/>
      <c r="BB991" s="98"/>
      <c r="BC991" s="205"/>
      <c r="BD991" s="98"/>
      <c r="BF991" s="98"/>
      <c r="BG991" s="205"/>
      <c r="BH991" s="98"/>
      <c r="BI991" s="121"/>
      <c r="BJ991" s="98"/>
      <c r="BK991" s="205"/>
      <c r="BL991" s="98"/>
      <c r="BN991" s="121"/>
      <c r="BO991" s="121"/>
      <c r="BP991" s="121"/>
      <c r="BQ991" s="121"/>
      <c r="BR991" s="121"/>
    </row>
    <row r="992" spans="1:70" customFormat="1">
      <c r="A992" s="84"/>
      <c r="B992" s="363"/>
      <c r="C992" s="121"/>
      <c r="D992" s="121"/>
      <c r="E992" s="121"/>
      <c r="F992" s="121"/>
      <c r="G992" s="121"/>
      <c r="H992" s="121"/>
      <c r="I992" s="121"/>
      <c r="J992" s="121"/>
      <c r="K992" s="121"/>
      <c r="L992" s="10"/>
      <c r="M992" s="9"/>
      <c r="N992" s="90"/>
      <c r="R992" s="205"/>
      <c r="S992" s="205"/>
      <c r="T992" s="205"/>
      <c r="V992" s="205"/>
      <c r="W992" s="205"/>
      <c r="X992" s="205"/>
      <c r="Y992" s="394"/>
      <c r="Z992" s="98"/>
      <c r="AA992" s="205"/>
      <c r="AB992" s="98"/>
      <c r="AC992" s="98"/>
      <c r="AD992" s="98"/>
      <c r="AE992" s="205"/>
      <c r="AF992" s="98"/>
      <c r="AH992" s="98"/>
      <c r="AI992" s="205"/>
      <c r="AJ992" s="98"/>
      <c r="AK992" s="98"/>
      <c r="AL992" s="98"/>
      <c r="AM992" s="205"/>
      <c r="AN992" s="98"/>
      <c r="AO992" s="121"/>
      <c r="AP992" s="98"/>
      <c r="AQ992" s="205"/>
      <c r="AR992" s="98"/>
      <c r="AT992" s="98"/>
      <c r="AU992" s="205"/>
      <c r="AV992" s="98"/>
      <c r="AX992" s="98"/>
      <c r="AY992" s="205"/>
      <c r="AZ992" s="98"/>
      <c r="BB992" s="98"/>
      <c r="BC992" s="205"/>
      <c r="BD992" s="98"/>
      <c r="BF992" s="98"/>
      <c r="BG992" s="205"/>
      <c r="BH992" s="98"/>
      <c r="BI992" s="121"/>
      <c r="BJ992" s="98"/>
      <c r="BK992" s="205"/>
      <c r="BL992" s="98"/>
      <c r="BN992" s="121"/>
      <c r="BO992" s="121"/>
      <c r="BP992" s="121"/>
      <c r="BQ992" s="121"/>
      <c r="BR992" s="121"/>
    </row>
    <row r="993" spans="1:70" customFormat="1">
      <c r="A993" s="84"/>
      <c r="B993" s="363"/>
      <c r="C993" s="121"/>
      <c r="D993" s="121"/>
      <c r="E993" s="121"/>
      <c r="F993" s="121"/>
      <c r="G993" s="121"/>
      <c r="H993" s="121"/>
      <c r="I993" s="121"/>
      <c r="J993" s="121"/>
      <c r="K993" s="121"/>
      <c r="L993" s="10"/>
      <c r="M993" s="9"/>
      <c r="N993" s="90"/>
      <c r="R993" s="205"/>
      <c r="S993" s="205"/>
      <c r="T993" s="205"/>
      <c r="V993" s="205"/>
      <c r="W993" s="205"/>
      <c r="X993" s="205"/>
      <c r="Y993" s="394"/>
      <c r="Z993" s="98"/>
      <c r="AA993" s="205"/>
      <c r="AB993" s="98"/>
      <c r="AC993" s="98"/>
      <c r="AD993" s="98"/>
      <c r="AE993" s="205"/>
      <c r="AF993" s="98"/>
      <c r="AH993" s="98"/>
      <c r="AI993" s="205"/>
      <c r="AJ993" s="98"/>
      <c r="AK993" s="98"/>
      <c r="AL993" s="98"/>
      <c r="AM993" s="205"/>
      <c r="AN993" s="98"/>
      <c r="AO993" s="121"/>
      <c r="AP993" s="98"/>
      <c r="AQ993" s="205"/>
      <c r="AR993" s="98"/>
      <c r="AT993" s="98"/>
      <c r="AU993" s="205"/>
      <c r="AV993" s="98"/>
      <c r="AX993" s="98"/>
      <c r="AY993" s="205"/>
      <c r="AZ993" s="98"/>
      <c r="BB993" s="98"/>
      <c r="BC993" s="205"/>
      <c r="BD993" s="98"/>
      <c r="BF993" s="98"/>
      <c r="BG993" s="205"/>
      <c r="BH993" s="98"/>
      <c r="BI993" s="121"/>
      <c r="BJ993" s="98"/>
      <c r="BK993" s="205"/>
      <c r="BL993" s="98"/>
      <c r="BN993" s="121"/>
      <c r="BO993" s="121"/>
      <c r="BP993" s="121"/>
      <c r="BQ993" s="121"/>
      <c r="BR993" s="121"/>
    </row>
    <row r="994" spans="1:70" customFormat="1">
      <c r="A994" s="84"/>
      <c r="B994" s="363"/>
      <c r="C994" s="121"/>
      <c r="D994" s="121"/>
      <c r="E994" s="121"/>
      <c r="F994" s="121"/>
      <c r="G994" s="121"/>
      <c r="H994" s="121"/>
      <c r="I994" s="121"/>
      <c r="J994" s="121"/>
      <c r="K994" s="121"/>
      <c r="L994" s="10"/>
      <c r="M994" s="9"/>
      <c r="N994" s="90"/>
      <c r="R994" s="205"/>
      <c r="S994" s="205"/>
      <c r="T994" s="205"/>
      <c r="V994" s="205"/>
      <c r="W994" s="205"/>
      <c r="X994" s="205"/>
      <c r="Y994" s="394"/>
      <c r="Z994" s="98"/>
      <c r="AA994" s="205"/>
      <c r="AB994" s="98"/>
      <c r="AC994" s="98"/>
      <c r="AD994" s="98"/>
      <c r="AE994" s="205"/>
      <c r="AF994" s="98"/>
      <c r="AH994" s="98"/>
      <c r="AI994" s="205"/>
      <c r="AJ994" s="98"/>
      <c r="AK994" s="98"/>
      <c r="AL994" s="98"/>
      <c r="AM994" s="205"/>
      <c r="AN994" s="98"/>
      <c r="AO994" s="121"/>
      <c r="AP994" s="98"/>
      <c r="AQ994" s="205"/>
      <c r="AR994" s="98"/>
      <c r="AT994" s="98"/>
      <c r="AU994" s="205"/>
      <c r="AV994" s="98"/>
      <c r="AX994" s="98"/>
      <c r="AY994" s="205"/>
      <c r="AZ994" s="98"/>
      <c r="BB994" s="98"/>
      <c r="BC994" s="205"/>
      <c r="BD994" s="98"/>
      <c r="BF994" s="98"/>
      <c r="BG994" s="205"/>
      <c r="BH994" s="98"/>
      <c r="BI994" s="121"/>
      <c r="BJ994" s="98"/>
      <c r="BK994" s="205"/>
      <c r="BL994" s="98"/>
      <c r="BN994" s="121"/>
      <c r="BO994" s="121"/>
      <c r="BP994" s="121"/>
      <c r="BQ994" s="121"/>
      <c r="BR994" s="121"/>
    </row>
    <row r="995" spans="1:70" customFormat="1">
      <c r="A995" s="84"/>
      <c r="B995" s="363"/>
      <c r="C995" s="121"/>
      <c r="D995" s="121"/>
      <c r="E995" s="121"/>
      <c r="F995" s="121"/>
      <c r="G995" s="121"/>
      <c r="H995" s="121"/>
      <c r="I995" s="121"/>
      <c r="J995" s="121"/>
      <c r="K995" s="121"/>
      <c r="L995" s="10"/>
      <c r="M995" s="9"/>
      <c r="N995" s="90"/>
      <c r="R995" s="205"/>
      <c r="S995" s="205"/>
      <c r="T995" s="205"/>
      <c r="V995" s="205"/>
      <c r="W995" s="205"/>
      <c r="X995" s="205"/>
      <c r="Y995" s="394"/>
      <c r="Z995" s="98"/>
      <c r="AA995" s="205"/>
      <c r="AB995" s="98"/>
      <c r="AC995" s="98"/>
      <c r="AD995" s="98"/>
      <c r="AE995" s="205"/>
      <c r="AF995" s="98"/>
      <c r="AH995" s="98"/>
      <c r="AI995" s="205"/>
      <c r="AJ995" s="98"/>
      <c r="AK995" s="98"/>
      <c r="AL995" s="98"/>
      <c r="AM995" s="205"/>
      <c r="AN995" s="98"/>
      <c r="AO995" s="121"/>
      <c r="AP995" s="98"/>
      <c r="AQ995" s="205"/>
      <c r="AR995" s="98"/>
      <c r="AT995" s="98"/>
      <c r="AU995" s="205"/>
      <c r="AV995" s="98"/>
      <c r="AX995" s="98"/>
      <c r="AY995" s="205"/>
      <c r="AZ995" s="98"/>
      <c r="BB995" s="98"/>
      <c r="BC995" s="205"/>
      <c r="BD995" s="98"/>
      <c r="BF995" s="98"/>
      <c r="BG995" s="205"/>
      <c r="BH995" s="98"/>
      <c r="BI995" s="121"/>
      <c r="BJ995" s="98"/>
      <c r="BK995" s="205"/>
      <c r="BL995" s="98"/>
      <c r="BN995" s="121"/>
      <c r="BO995" s="121"/>
      <c r="BP995" s="121"/>
      <c r="BQ995" s="121"/>
      <c r="BR995" s="121"/>
    </row>
    <row r="996" spans="1:70" customFormat="1">
      <c r="A996" s="84"/>
      <c r="B996" s="363"/>
      <c r="C996" s="121"/>
      <c r="D996" s="121"/>
      <c r="E996" s="121"/>
      <c r="F996" s="121"/>
      <c r="G996" s="121"/>
      <c r="H996" s="121"/>
      <c r="I996" s="121"/>
      <c r="J996" s="121"/>
      <c r="K996" s="121"/>
      <c r="L996" s="10"/>
      <c r="M996" s="9"/>
      <c r="N996" s="90"/>
      <c r="R996" s="205"/>
      <c r="S996" s="205"/>
      <c r="T996" s="205"/>
      <c r="V996" s="205"/>
      <c r="W996" s="205"/>
      <c r="X996" s="205"/>
      <c r="Y996" s="394"/>
      <c r="Z996" s="98"/>
      <c r="AA996" s="205"/>
      <c r="AB996" s="98"/>
      <c r="AC996" s="98"/>
      <c r="AD996" s="98"/>
      <c r="AE996" s="205"/>
      <c r="AF996" s="98"/>
      <c r="AH996" s="98"/>
      <c r="AI996" s="205"/>
      <c r="AJ996" s="98"/>
      <c r="AK996" s="98"/>
      <c r="AL996" s="98"/>
      <c r="AM996" s="205"/>
      <c r="AN996" s="98"/>
      <c r="AO996" s="121"/>
      <c r="AP996" s="98"/>
      <c r="AQ996" s="205"/>
      <c r="AR996" s="98"/>
      <c r="AT996" s="98"/>
      <c r="AU996" s="205"/>
      <c r="AV996" s="98"/>
      <c r="AX996" s="98"/>
      <c r="AY996" s="205"/>
      <c r="AZ996" s="98"/>
      <c r="BB996" s="98"/>
      <c r="BC996" s="205"/>
      <c r="BD996" s="98"/>
      <c r="BF996" s="98"/>
      <c r="BG996" s="205"/>
      <c r="BH996" s="98"/>
      <c r="BI996" s="121"/>
      <c r="BJ996" s="98"/>
      <c r="BK996" s="205"/>
      <c r="BL996" s="98"/>
      <c r="BN996" s="121"/>
      <c r="BO996" s="121"/>
      <c r="BP996" s="121"/>
      <c r="BQ996" s="121"/>
      <c r="BR996" s="121"/>
    </row>
    <row r="997" spans="1:70" customFormat="1">
      <c r="A997" s="84"/>
      <c r="B997" s="363"/>
      <c r="C997" s="121"/>
      <c r="D997" s="121"/>
      <c r="E997" s="121"/>
      <c r="F997" s="121"/>
      <c r="G997" s="121"/>
      <c r="H997" s="121"/>
      <c r="I997" s="121"/>
      <c r="J997" s="121"/>
      <c r="K997" s="121"/>
      <c r="L997" s="10"/>
      <c r="M997" s="9"/>
      <c r="N997" s="90"/>
      <c r="R997" s="205"/>
      <c r="S997" s="205"/>
      <c r="T997" s="205"/>
      <c r="V997" s="205"/>
      <c r="W997" s="205"/>
      <c r="X997" s="205"/>
      <c r="Y997" s="394"/>
      <c r="Z997" s="98"/>
      <c r="AA997" s="205"/>
      <c r="AB997" s="98"/>
      <c r="AC997" s="98"/>
      <c r="AD997" s="98"/>
      <c r="AE997" s="205"/>
      <c r="AF997" s="98"/>
      <c r="AH997" s="98"/>
      <c r="AI997" s="205"/>
      <c r="AJ997" s="98"/>
      <c r="AK997" s="98"/>
      <c r="AL997" s="98"/>
      <c r="AM997" s="205"/>
      <c r="AN997" s="98"/>
      <c r="AO997" s="121"/>
      <c r="AP997" s="98"/>
      <c r="AQ997" s="205"/>
      <c r="AR997" s="98"/>
      <c r="AT997" s="98"/>
      <c r="AU997" s="205"/>
      <c r="AV997" s="98"/>
      <c r="AX997" s="98"/>
      <c r="AY997" s="205"/>
      <c r="AZ997" s="98"/>
      <c r="BB997" s="98"/>
      <c r="BC997" s="205"/>
      <c r="BD997" s="98"/>
      <c r="BF997" s="98"/>
      <c r="BG997" s="205"/>
      <c r="BH997" s="98"/>
      <c r="BI997" s="121"/>
      <c r="BJ997" s="98"/>
      <c r="BK997" s="205"/>
      <c r="BL997" s="98"/>
      <c r="BN997" s="121"/>
      <c r="BO997" s="121"/>
      <c r="BP997" s="121"/>
      <c r="BQ997" s="121"/>
      <c r="BR997" s="121"/>
    </row>
    <row r="998" spans="1:70" customFormat="1">
      <c r="A998" s="84"/>
      <c r="B998" s="363"/>
      <c r="C998" s="121"/>
      <c r="D998" s="121"/>
      <c r="E998" s="121"/>
      <c r="F998" s="121"/>
      <c r="G998" s="121"/>
      <c r="H998" s="121"/>
      <c r="I998" s="121"/>
      <c r="J998" s="121"/>
      <c r="K998" s="121"/>
      <c r="L998" s="10"/>
      <c r="M998" s="9"/>
      <c r="N998" s="90"/>
      <c r="R998" s="205"/>
      <c r="S998" s="205"/>
      <c r="T998" s="205"/>
      <c r="V998" s="205"/>
      <c r="W998" s="205"/>
      <c r="X998" s="205"/>
      <c r="Y998" s="394"/>
      <c r="Z998" s="98"/>
      <c r="AA998" s="205"/>
      <c r="AB998" s="98"/>
      <c r="AC998" s="98"/>
      <c r="AD998" s="98"/>
      <c r="AE998" s="205"/>
      <c r="AF998" s="98"/>
      <c r="AH998" s="98"/>
      <c r="AI998" s="205"/>
      <c r="AJ998" s="98"/>
      <c r="AK998" s="98"/>
      <c r="AL998" s="98"/>
      <c r="AM998" s="205"/>
      <c r="AN998" s="98"/>
      <c r="AO998" s="121"/>
      <c r="AP998" s="98"/>
      <c r="AQ998" s="205"/>
      <c r="AR998" s="98"/>
      <c r="AT998" s="98"/>
      <c r="AU998" s="205"/>
      <c r="AV998" s="98"/>
      <c r="AX998" s="98"/>
      <c r="AY998" s="205"/>
      <c r="AZ998" s="98"/>
      <c r="BB998" s="98"/>
      <c r="BC998" s="205"/>
      <c r="BD998" s="98"/>
      <c r="BF998" s="98"/>
      <c r="BG998" s="205"/>
      <c r="BH998" s="98"/>
      <c r="BI998" s="121"/>
      <c r="BJ998" s="98"/>
      <c r="BK998" s="205"/>
      <c r="BL998" s="98"/>
      <c r="BN998" s="121"/>
      <c r="BO998" s="121"/>
      <c r="BP998" s="121"/>
      <c r="BQ998" s="121"/>
      <c r="BR998" s="121"/>
    </row>
    <row r="999" spans="1:70" customFormat="1">
      <c r="A999" s="84"/>
      <c r="B999" s="363"/>
      <c r="C999" s="121"/>
      <c r="D999" s="121"/>
      <c r="E999" s="121"/>
      <c r="F999" s="121"/>
      <c r="G999" s="121"/>
      <c r="H999" s="121"/>
      <c r="I999" s="121"/>
      <c r="J999" s="121"/>
      <c r="K999" s="121"/>
      <c r="L999" s="10"/>
      <c r="M999" s="9"/>
      <c r="N999" s="90"/>
      <c r="R999" s="205"/>
      <c r="S999" s="205"/>
      <c r="T999" s="205"/>
      <c r="V999" s="205"/>
      <c r="W999" s="205"/>
      <c r="X999" s="205"/>
      <c r="Y999" s="394"/>
      <c r="Z999" s="98"/>
      <c r="AA999" s="205"/>
      <c r="AB999" s="98"/>
      <c r="AC999" s="98"/>
      <c r="AD999" s="98"/>
      <c r="AE999" s="205"/>
      <c r="AF999" s="98"/>
      <c r="AH999" s="98"/>
      <c r="AI999" s="205"/>
      <c r="AJ999" s="98"/>
      <c r="AK999" s="98"/>
      <c r="AL999" s="98"/>
      <c r="AM999" s="205"/>
      <c r="AN999" s="98"/>
      <c r="AO999" s="121"/>
      <c r="AP999" s="98"/>
      <c r="AQ999" s="205"/>
      <c r="AR999" s="98"/>
      <c r="AT999" s="98"/>
      <c r="AU999" s="205"/>
      <c r="AV999" s="98"/>
      <c r="AX999" s="98"/>
      <c r="AY999" s="205"/>
      <c r="AZ999" s="98"/>
      <c r="BB999" s="98"/>
      <c r="BC999" s="205"/>
      <c r="BD999" s="98"/>
      <c r="BF999" s="98"/>
      <c r="BG999" s="205"/>
      <c r="BH999" s="98"/>
      <c r="BI999" s="121"/>
      <c r="BJ999" s="98"/>
      <c r="BK999" s="205"/>
      <c r="BL999" s="98"/>
      <c r="BN999" s="121"/>
      <c r="BO999" s="121"/>
      <c r="BP999" s="121"/>
      <c r="BQ999" s="121"/>
      <c r="BR999" s="121"/>
    </row>
    <row r="1000" spans="1:70" customFormat="1">
      <c r="A1000" s="84"/>
      <c r="B1000" s="363"/>
      <c r="C1000" s="121"/>
      <c r="D1000" s="121"/>
      <c r="E1000" s="121"/>
      <c r="F1000" s="121"/>
      <c r="G1000" s="121"/>
      <c r="H1000" s="121"/>
      <c r="I1000" s="121"/>
      <c r="J1000" s="121"/>
      <c r="K1000" s="121"/>
      <c r="L1000" s="10"/>
      <c r="M1000" s="9"/>
      <c r="N1000" s="90"/>
      <c r="R1000" s="205"/>
      <c r="S1000" s="205"/>
      <c r="T1000" s="205"/>
      <c r="V1000" s="205"/>
      <c r="W1000" s="205"/>
      <c r="X1000" s="205"/>
      <c r="Y1000" s="394"/>
      <c r="Z1000" s="98"/>
      <c r="AA1000" s="205"/>
      <c r="AB1000" s="98"/>
      <c r="AC1000" s="98"/>
      <c r="AD1000" s="98"/>
      <c r="AE1000" s="205"/>
      <c r="AF1000" s="98"/>
      <c r="AH1000" s="98"/>
      <c r="AI1000" s="205"/>
      <c r="AJ1000" s="98"/>
      <c r="AK1000" s="98"/>
      <c r="AL1000" s="98"/>
      <c r="AM1000" s="205"/>
      <c r="AN1000" s="98"/>
      <c r="AO1000" s="121"/>
      <c r="AP1000" s="98"/>
      <c r="AQ1000" s="205"/>
      <c r="AR1000" s="98"/>
      <c r="AT1000" s="98"/>
      <c r="AU1000" s="205"/>
      <c r="AV1000" s="98"/>
      <c r="AX1000" s="98"/>
      <c r="AY1000" s="205"/>
      <c r="AZ1000" s="98"/>
      <c r="BB1000" s="98"/>
      <c r="BC1000" s="205"/>
      <c r="BD1000" s="98"/>
      <c r="BF1000" s="98"/>
      <c r="BG1000" s="205"/>
      <c r="BH1000" s="98"/>
      <c r="BI1000" s="121"/>
      <c r="BJ1000" s="98"/>
      <c r="BK1000" s="205"/>
      <c r="BL1000" s="98"/>
      <c r="BN1000" s="121"/>
      <c r="BO1000" s="121"/>
      <c r="BP1000" s="121"/>
      <c r="BQ1000" s="121"/>
      <c r="BR1000" s="121"/>
    </row>
    <row r="1001" spans="1:70" customFormat="1">
      <c r="A1001" s="84"/>
      <c r="B1001" s="363"/>
      <c r="C1001" s="121"/>
      <c r="D1001" s="121"/>
      <c r="E1001" s="121"/>
      <c r="F1001" s="121"/>
      <c r="G1001" s="121"/>
      <c r="H1001" s="121"/>
      <c r="I1001" s="121"/>
      <c r="J1001" s="121"/>
      <c r="K1001" s="121"/>
      <c r="L1001" s="10"/>
      <c r="M1001" s="9"/>
      <c r="N1001" s="90"/>
      <c r="R1001" s="205"/>
      <c r="S1001" s="205"/>
      <c r="T1001" s="205"/>
      <c r="V1001" s="205"/>
      <c r="W1001" s="205"/>
      <c r="X1001" s="205"/>
      <c r="Y1001" s="394"/>
      <c r="Z1001" s="98"/>
      <c r="AA1001" s="205"/>
      <c r="AB1001" s="98"/>
      <c r="AC1001" s="98"/>
      <c r="AD1001" s="98"/>
      <c r="AE1001" s="205"/>
      <c r="AF1001" s="98"/>
      <c r="AH1001" s="98"/>
      <c r="AI1001" s="205"/>
      <c r="AJ1001" s="98"/>
      <c r="AK1001" s="98"/>
      <c r="AL1001" s="98"/>
      <c r="AM1001" s="205"/>
      <c r="AN1001" s="98"/>
      <c r="AO1001" s="121"/>
      <c r="AP1001" s="98"/>
      <c r="AQ1001" s="205"/>
      <c r="AR1001" s="98"/>
      <c r="AT1001" s="98"/>
      <c r="AU1001" s="205"/>
      <c r="AV1001" s="98"/>
      <c r="AX1001" s="98"/>
      <c r="AY1001" s="205"/>
      <c r="AZ1001" s="98"/>
      <c r="BB1001" s="98"/>
      <c r="BC1001" s="205"/>
      <c r="BD1001" s="98"/>
      <c r="BF1001" s="98"/>
      <c r="BG1001" s="205"/>
      <c r="BH1001" s="98"/>
      <c r="BI1001" s="121"/>
      <c r="BJ1001" s="98"/>
      <c r="BK1001" s="205"/>
      <c r="BL1001" s="98"/>
      <c r="BN1001" s="121"/>
      <c r="BO1001" s="121"/>
      <c r="BP1001" s="121"/>
      <c r="BQ1001" s="121"/>
      <c r="BR1001" s="121"/>
    </row>
    <row r="1002" spans="1:70" customFormat="1">
      <c r="A1002" s="84"/>
      <c r="B1002" s="363"/>
      <c r="C1002" s="121"/>
      <c r="D1002" s="121"/>
      <c r="E1002" s="121"/>
      <c r="F1002" s="121"/>
      <c r="G1002" s="121"/>
      <c r="H1002" s="121"/>
      <c r="I1002" s="121"/>
      <c r="J1002" s="121"/>
      <c r="K1002" s="121"/>
      <c r="L1002" s="10"/>
      <c r="M1002" s="9"/>
      <c r="N1002" s="90"/>
      <c r="R1002" s="205"/>
      <c r="S1002" s="205"/>
      <c r="T1002" s="205"/>
      <c r="V1002" s="205"/>
      <c r="W1002" s="205"/>
      <c r="X1002" s="205"/>
      <c r="Y1002" s="394"/>
      <c r="Z1002" s="98"/>
      <c r="AA1002" s="205"/>
      <c r="AB1002" s="98"/>
      <c r="AC1002" s="98"/>
      <c r="AD1002" s="98"/>
      <c r="AE1002" s="205"/>
      <c r="AF1002" s="98"/>
      <c r="AH1002" s="98"/>
      <c r="AI1002" s="205"/>
      <c r="AJ1002" s="98"/>
      <c r="AK1002" s="98"/>
      <c r="AL1002" s="98"/>
      <c r="AM1002" s="205"/>
      <c r="AN1002" s="98"/>
      <c r="AO1002" s="121"/>
      <c r="AP1002" s="98"/>
      <c r="AQ1002" s="205"/>
      <c r="AR1002" s="98"/>
      <c r="AT1002" s="98"/>
      <c r="AU1002" s="205"/>
      <c r="AV1002" s="98"/>
      <c r="AX1002" s="98"/>
      <c r="AY1002" s="205"/>
      <c r="AZ1002" s="98"/>
      <c r="BB1002" s="98"/>
      <c r="BC1002" s="205"/>
      <c r="BD1002" s="98"/>
      <c r="BF1002" s="98"/>
      <c r="BG1002" s="205"/>
      <c r="BH1002" s="98"/>
      <c r="BI1002" s="121"/>
      <c r="BJ1002" s="98"/>
      <c r="BK1002" s="205"/>
      <c r="BL1002" s="98"/>
      <c r="BN1002" s="121"/>
      <c r="BO1002" s="121"/>
      <c r="BP1002" s="121"/>
      <c r="BQ1002" s="121"/>
      <c r="BR1002" s="121"/>
    </row>
    <row r="1003" spans="1:70" customFormat="1">
      <c r="A1003" s="84"/>
      <c r="B1003" s="363"/>
      <c r="C1003" s="121"/>
      <c r="D1003" s="121"/>
      <c r="E1003" s="121"/>
      <c r="F1003" s="121"/>
      <c r="G1003" s="121"/>
      <c r="H1003" s="121"/>
      <c r="I1003" s="121"/>
      <c r="J1003" s="121"/>
      <c r="K1003" s="121"/>
      <c r="L1003" s="10"/>
      <c r="M1003" s="9"/>
      <c r="N1003" s="90"/>
      <c r="R1003" s="205"/>
      <c r="S1003" s="205"/>
      <c r="T1003" s="205"/>
      <c r="V1003" s="205"/>
      <c r="W1003" s="205"/>
      <c r="X1003" s="205"/>
      <c r="Y1003" s="394"/>
      <c r="Z1003" s="98"/>
      <c r="AA1003" s="205"/>
      <c r="AB1003" s="98"/>
      <c r="AC1003" s="98"/>
      <c r="AD1003" s="98"/>
      <c r="AE1003" s="205"/>
      <c r="AF1003" s="98"/>
      <c r="AH1003" s="98"/>
      <c r="AI1003" s="205"/>
      <c r="AJ1003" s="98"/>
      <c r="AK1003" s="98"/>
      <c r="AL1003" s="98"/>
      <c r="AM1003" s="205"/>
      <c r="AN1003" s="98"/>
      <c r="AO1003" s="121"/>
      <c r="AP1003" s="98"/>
      <c r="AQ1003" s="205"/>
      <c r="AR1003" s="98"/>
      <c r="AT1003" s="98"/>
      <c r="AU1003" s="205"/>
      <c r="AV1003" s="98"/>
      <c r="AX1003" s="98"/>
      <c r="AY1003" s="205"/>
      <c r="AZ1003" s="98"/>
      <c r="BB1003" s="98"/>
      <c r="BC1003" s="205"/>
      <c r="BD1003" s="98"/>
      <c r="BF1003" s="98"/>
      <c r="BG1003" s="205"/>
      <c r="BH1003" s="98"/>
      <c r="BI1003" s="121"/>
      <c r="BJ1003" s="98"/>
      <c r="BK1003" s="205"/>
      <c r="BL1003" s="98"/>
      <c r="BN1003" s="121"/>
      <c r="BO1003" s="121"/>
      <c r="BP1003" s="121"/>
      <c r="BQ1003" s="121"/>
      <c r="BR1003" s="121"/>
    </row>
    <row r="1004" spans="1:70" customFormat="1">
      <c r="A1004" s="84"/>
      <c r="B1004" s="363"/>
      <c r="C1004" s="121"/>
      <c r="D1004" s="121"/>
      <c r="E1004" s="121"/>
      <c r="F1004" s="121"/>
      <c r="G1004" s="121"/>
      <c r="H1004" s="121"/>
      <c r="I1004" s="121"/>
      <c r="J1004" s="121"/>
      <c r="K1004" s="121"/>
      <c r="L1004" s="10"/>
      <c r="M1004" s="9"/>
      <c r="N1004" s="90"/>
      <c r="R1004" s="205"/>
      <c r="S1004" s="205"/>
      <c r="T1004" s="205"/>
      <c r="V1004" s="205"/>
      <c r="W1004" s="205"/>
      <c r="X1004" s="205"/>
      <c r="Y1004" s="394"/>
      <c r="Z1004" s="98"/>
      <c r="AA1004" s="205"/>
      <c r="AB1004" s="98"/>
      <c r="AC1004" s="98"/>
      <c r="AD1004" s="98"/>
      <c r="AE1004" s="205"/>
      <c r="AF1004" s="98"/>
      <c r="AH1004" s="98"/>
      <c r="AI1004" s="205"/>
      <c r="AJ1004" s="98"/>
      <c r="AK1004" s="98"/>
      <c r="AL1004" s="98"/>
      <c r="AM1004" s="205"/>
      <c r="AN1004" s="98"/>
      <c r="AO1004" s="121"/>
      <c r="AP1004" s="98"/>
      <c r="AQ1004" s="205"/>
      <c r="AR1004" s="98"/>
      <c r="AT1004" s="98"/>
      <c r="AU1004" s="205"/>
      <c r="AV1004" s="98"/>
      <c r="AX1004" s="98"/>
      <c r="AY1004" s="205"/>
      <c r="AZ1004" s="98"/>
      <c r="BB1004" s="98"/>
      <c r="BC1004" s="205"/>
      <c r="BD1004" s="98"/>
      <c r="BF1004" s="98"/>
      <c r="BG1004" s="205"/>
      <c r="BH1004" s="98"/>
      <c r="BI1004" s="121"/>
      <c r="BJ1004" s="98"/>
      <c r="BK1004" s="205"/>
      <c r="BL1004" s="98"/>
      <c r="BN1004" s="121"/>
      <c r="BO1004" s="121"/>
      <c r="BP1004" s="121"/>
      <c r="BQ1004" s="121"/>
      <c r="BR1004" s="121"/>
    </row>
    <row r="1005" spans="1:70" customFormat="1">
      <c r="A1005" s="84"/>
      <c r="B1005" s="363"/>
      <c r="C1005" s="121"/>
      <c r="D1005" s="121"/>
      <c r="E1005" s="121"/>
      <c r="F1005" s="121"/>
      <c r="G1005" s="121"/>
      <c r="H1005" s="121"/>
      <c r="I1005" s="121"/>
      <c r="J1005" s="121"/>
      <c r="K1005" s="121"/>
      <c r="L1005" s="10"/>
      <c r="M1005" s="9"/>
      <c r="N1005" s="90"/>
      <c r="R1005" s="205"/>
      <c r="S1005" s="205"/>
      <c r="T1005" s="205"/>
      <c r="V1005" s="205"/>
      <c r="W1005" s="205"/>
      <c r="X1005" s="205"/>
      <c r="Y1005" s="394"/>
      <c r="Z1005" s="98"/>
      <c r="AA1005" s="205"/>
      <c r="AB1005" s="98"/>
      <c r="AC1005" s="98"/>
      <c r="AD1005" s="98"/>
      <c r="AE1005" s="205"/>
      <c r="AF1005" s="98"/>
      <c r="AH1005" s="98"/>
      <c r="AI1005" s="205"/>
      <c r="AJ1005" s="98"/>
      <c r="AK1005" s="98"/>
      <c r="AL1005" s="98"/>
      <c r="AM1005" s="205"/>
      <c r="AN1005" s="98"/>
      <c r="AO1005" s="121"/>
      <c r="AP1005" s="98"/>
      <c r="AQ1005" s="205"/>
      <c r="AR1005" s="98"/>
      <c r="AT1005" s="98"/>
      <c r="AU1005" s="205"/>
      <c r="AV1005" s="98"/>
      <c r="AX1005" s="98"/>
      <c r="AY1005" s="205"/>
      <c r="AZ1005" s="98"/>
      <c r="BB1005" s="98"/>
      <c r="BC1005" s="205"/>
      <c r="BD1005" s="98"/>
      <c r="BF1005" s="98"/>
      <c r="BG1005" s="205"/>
      <c r="BH1005" s="98"/>
      <c r="BI1005" s="121"/>
      <c r="BJ1005" s="98"/>
      <c r="BK1005" s="205"/>
      <c r="BL1005" s="98"/>
      <c r="BN1005" s="121"/>
      <c r="BO1005" s="121"/>
      <c r="BP1005" s="121"/>
      <c r="BQ1005" s="121"/>
      <c r="BR1005" s="121"/>
    </row>
    <row r="1006" spans="1:70" customFormat="1">
      <c r="A1006" s="84"/>
      <c r="B1006" s="363"/>
      <c r="C1006" s="121"/>
      <c r="D1006" s="121"/>
      <c r="E1006" s="121"/>
      <c r="F1006" s="121"/>
      <c r="G1006" s="121"/>
      <c r="H1006" s="121"/>
      <c r="I1006" s="121"/>
      <c r="J1006" s="121"/>
      <c r="K1006" s="121"/>
      <c r="L1006" s="10"/>
      <c r="M1006" s="9"/>
      <c r="N1006" s="90"/>
      <c r="R1006" s="205"/>
      <c r="S1006" s="205"/>
      <c r="T1006" s="205"/>
      <c r="V1006" s="205"/>
      <c r="W1006" s="205"/>
      <c r="X1006" s="205"/>
      <c r="Y1006" s="394"/>
      <c r="Z1006" s="98"/>
      <c r="AA1006" s="205"/>
      <c r="AB1006" s="98"/>
      <c r="AC1006" s="98"/>
      <c r="AD1006" s="98"/>
      <c r="AE1006" s="205"/>
      <c r="AF1006" s="98"/>
      <c r="AH1006" s="98"/>
      <c r="AI1006" s="205"/>
      <c r="AJ1006" s="98"/>
      <c r="AK1006" s="98"/>
      <c r="AL1006" s="98"/>
      <c r="AM1006" s="205"/>
      <c r="AN1006" s="98"/>
      <c r="AO1006" s="121"/>
      <c r="AP1006" s="98"/>
      <c r="AQ1006" s="205"/>
      <c r="AR1006" s="98"/>
      <c r="AT1006" s="98"/>
      <c r="AU1006" s="205"/>
      <c r="AV1006" s="98"/>
      <c r="AX1006" s="98"/>
      <c r="AY1006" s="205"/>
      <c r="AZ1006" s="98"/>
      <c r="BB1006" s="98"/>
      <c r="BC1006" s="205"/>
      <c r="BD1006" s="98"/>
      <c r="BF1006" s="98"/>
      <c r="BG1006" s="205"/>
      <c r="BH1006" s="98"/>
      <c r="BI1006" s="121"/>
      <c r="BJ1006" s="98"/>
      <c r="BK1006" s="205"/>
      <c r="BL1006" s="98"/>
      <c r="BN1006" s="121"/>
      <c r="BO1006" s="121"/>
      <c r="BP1006" s="121"/>
      <c r="BQ1006" s="121"/>
      <c r="BR1006" s="121"/>
    </row>
    <row r="1007" spans="1:70" customFormat="1">
      <c r="A1007" s="84"/>
      <c r="B1007" s="363"/>
      <c r="C1007" s="121"/>
      <c r="D1007" s="121"/>
      <c r="E1007" s="121"/>
      <c r="F1007" s="121"/>
      <c r="G1007" s="121"/>
      <c r="H1007" s="121"/>
      <c r="I1007" s="121"/>
      <c r="J1007" s="121"/>
      <c r="K1007" s="121"/>
      <c r="L1007" s="10"/>
      <c r="M1007" s="9"/>
      <c r="N1007" s="90"/>
      <c r="R1007" s="205"/>
      <c r="S1007" s="205"/>
      <c r="T1007" s="205"/>
      <c r="V1007" s="205"/>
      <c r="W1007" s="205"/>
      <c r="X1007" s="205"/>
      <c r="Y1007" s="394"/>
      <c r="Z1007" s="98"/>
      <c r="AA1007" s="205"/>
      <c r="AB1007" s="98"/>
      <c r="AC1007" s="98"/>
      <c r="AD1007" s="98"/>
      <c r="AE1007" s="205"/>
      <c r="AF1007" s="98"/>
      <c r="AH1007" s="98"/>
      <c r="AI1007" s="205"/>
      <c r="AJ1007" s="98"/>
      <c r="AK1007" s="98"/>
      <c r="AL1007" s="98"/>
      <c r="AM1007" s="205"/>
      <c r="AN1007" s="98"/>
      <c r="AO1007" s="121"/>
      <c r="AP1007" s="98"/>
      <c r="AQ1007" s="205"/>
      <c r="AR1007" s="98"/>
      <c r="AT1007" s="98"/>
      <c r="AU1007" s="205"/>
      <c r="AV1007" s="98"/>
      <c r="AX1007" s="98"/>
      <c r="AY1007" s="205"/>
      <c r="AZ1007" s="98"/>
      <c r="BB1007" s="98"/>
      <c r="BC1007" s="205"/>
      <c r="BD1007" s="98"/>
      <c r="BF1007" s="98"/>
      <c r="BG1007" s="205"/>
      <c r="BH1007" s="98"/>
      <c r="BI1007" s="121"/>
      <c r="BJ1007" s="98"/>
      <c r="BK1007" s="205"/>
      <c r="BL1007" s="98"/>
      <c r="BN1007" s="121"/>
      <c r="BO1007" s="121"/>
      <c r="BP1007" s="121"/>
      <c r="BQ1007" s="121"/>
      <c r="BR1007" s="121"/>
    </row>
    <row r="1008" spans="1:70" customFormat="1">
      <c r="A1008" s="84"/>
      <c r="B1008" s="363"/>
      <c r="C1008" s="121"/>
      <c r="D1008" s="121"/>
      <c r="E1008" s="121"/>
      <c r="F1008" s="121"/>
      <c r="G1008" s="121"/>
      <c r="H1008" s="121"/>
      <c r="I1008" s="121"/>
      <c r="J1008" s="121"/>
      <c r="K1008" s="121"/>
      <c r="L1008" s="10"/>
      <c r="M1008" s="9"/>
      <c r="N1008" s="90"/>
      <c r="R1008" s="205"/>
      <c r="S1008" s="205"/>
      <c r="T1008" s="205"/>
      <c r="V1008" s="205"/>
      <c r="W1008" s="205"/>
      <c r="X1008" s="205"/>
      <c r="Y1008" s="394"/>
      <c r="Z1008" s="98"/>
      <c r="AA1008" s="205"/>
      <c r="AB1008" s="98"/>
      <c r="AC1008" s="98"/>
      <c r="AD1008" s="98"/>
      <c r="AE1008" s="205"/>
      <c r="AF1008" s="98"/>
      <c r="AH1008" s="98"/>
      <c r="AI1008" s="205"/>
      <c r="AJ1008" s="98"/>
      <c r="AK1008" s="98"/>
      <c r="AL1008" s="98"/>
      <c r="AM1008" s="205"/>
      <c r="AN1008" s="98"/>
      <c r="AO1008" s="121"/>
      <c r="AP1008" s="98"/>
      <c r="AQ1008" s="205"/>
      <c r="AR1008" s="98"/>
      <c r="AT1008" s="98"/>
      <c r="AU1008" s="205"/>
      <c r="AV1008" s="98"/>
      <c r="AX1008" s="98"/>
      <c r="AY1008" s="205"/>
      <c r="AZ1008" s="98"/>
      <c r="BB1008" s="98"/>
      <c r="BC1008" s="205"/>
      <c r="BD1008" s="98"/>
      <c r="BF1008" s="98"/>
      <c r="BG1008" s="205"/>
      <c r="BH1008" s="98"/>
      <c r="BI1008" s="121"/>
      <c r="BJ1008" s="98"/>
      <c r="BK1008" s="205"/>
      <c r="BL1008" s="98"/>
      <c r="BN1008" s="121"/>
      <c r="BO1008" s="121"/>
      <c r="BP1008" s="121"/>
      <c r="BQ1008" s="121"/>
      <c r="BR1008" s="121"/>
    </row>
    <row r="1009" spans="1:70" customFormat="1">
      <c r="A1009" s="84"/>
      <c r="B1009" s="363"/>
      <c r="C1009" s="121"/>
      <c r="D1009" s="121"/>
      <c r="E1009" s="121"/>
      <c r="F1009" s="121"/>
      <c r="G1009" s="121"/>
      <c r="H1009" s="121"/>
      <c r="I1009" s="121"/>
      <c r="J1009" s="121"/>
      <c r="K1009" s="121"/>
      <c r="L1009" s="10"/>
      <c r="M1009" s="9"/>
      <c r="N1009" s="90"/>
      <c r="R1009" s="205"/>
      <c r="S1009" s="205"/>
      <c r="T1009" s="205"/>
      <c r="V1009" s="205"/>
      <c r="W1009" s="205"/>
      <c r="X1009" s="205"/>
      <c r="Y1009" s="394"/>
      <c r="Z1009" s="98"/>
      <c r="AA1009" s="205"/>
      <c r="AB1009" s="98"/>
      <c r="AC1009" s="98"/>
      <c r="AD1009" s="98"/>
      <c r="AE1009" s="205"/>
      <c r="AF1009" s="98"/>
      <c r="AH1009" s="98"/>
      <c r="AI1009" s="205"/>
      <c r="AJ1009" s="98"/>
      <c r="AK1009" s="98"/>
      <c r="AL1009" s="98"/>
      <c r="AM1009" s="205"/>
      <c r="AN1009" s="98"/>
      <c r="AO1009" s="121"/>
      <c r="AP1009" s="98"/>
      <c r="AQ1009" s="205"/>
      <c r="AR1009" s="98"/>
      <c r="AT1009" s="98"/>
      <c r="AU1009" s="205"/>
      <c r="AV1009" s="98"/>
      <c r="AX1009" s="98"/>
      <c r="AY1009" s="205"/>
      <c r="AZ1009" s="98"/>
      <c r="BB1009" s="98"/>
      <c r="BC1009" s="205"/>
      <c r="BD1009" s="98"/>
      <c r="BF1009" s="98"/>
      <c r="BG1009" s="205"/>
      <c r="BH1009" s="98"/>
      <c r="BI1009" s="121"/>
      <c r="BJ1009" s="98"/>
      <c r="BK1009" s="205"/>
      <c r="BL1009" s="98"/>
      <c r="BN1009" s="121"/>
      <c r="BO1009" s="121"/>
      <c r="BP1009" s="121"/>
      <c r="BQ1009" s="121"/>
      <c r="BR1009" s="121"/>
    </row>
    <row r="1010" spans="1:70" customFormat="1">
      <c r="A1010" s="84"/>
      <c r="B1010" s="363"/>
      <c r="C1010" s="121"/>
      <c r="D1010" s="121"/>
      <c r="E1010" s="121"/>
      <c r="F1010" s="121"/>
      <c r="G1010" s="121"/>
      <c r="H1010" s="121"/>
      <c r="I1010" s="121"/>
      <c r="J1010" s="121"/>
      <c r="K1010" s="121"/>
      <c r="L1010" s="10"/>
      <c r="M1010" s="9"/>
      <c r="N1010" s="90"/>
      <c r="R1010" s="205"/>
      <c r="S1010" s="205"/>
      <c r="T1010" s="205"/>
      <c r="V1010" s="205"/>
      <c r="W1010" s="205"/>
      <c r="X1010" s="205"/>
      <c r="Y1010" s="394"/>
      <c r="Z1010" s="98"/>
      <c r="AA1010" s="205"/>
      <c r="AB1010" s="98"/>
      <c r="AC1010" s="98"/>
      <c r="AD1010" s="98"/>
      <c r="AE1010" s="205"/>
      <c r="AF1010" s="98"/>
      <c r="AH1010" s="98"/>
      <c r="AI1010" s="205"/>
      <c r="AJ1010" s="98"/>
      <c r="AK1010" s="98"/>
      <c r="AL1010" s="98"/>
      <c r="AM1010" s="205"/>
      <c r="AN1010" s="98"/>
      <c r="AO1010" s="121"/>
      <c r="AP1010" s="98"/>
      <c r="AQ1010" s="205"/>
      <c r="AR1010" s="98"/>
      <c r="AT1010" s="98"/>
      <c r="AU1010" s="205"/>
      <c r="AV1010" s="98"/>
      <c r="AX1010" s="98"/>
      <c r="AY1010" s="205"/>
      <c r="AZ1010" s="98"/>
      <c r="BB1010" s="98"/>
      <c r="BC1010" s="205"/>
      <c r="BD1010" s="98"/>
      <c r="BF1010" s="98"/>
      <c r="BG1010" s="205"/>
      <c r="BH1010" s="98"/>
      <c r="BI1010" s="121"/>
      <c r="BJ1010" s="98"/>
      <c r="BK1010" s="205"/>
      <c r="BL1010" s="98"/>
      <c r="BN1010" s="121"/>
      <c r="BO1010" s="121"/>
      <c r="BP1010" s="121"/>
      <c r="BQ1010" s="121"/>
      <c r="BR1010" s="121"/>
    </row>
    <row r="1011" spans="1:70" customFormat="1">
      <c r="A1011" s="84"/>
      <c r="B1011" s="363"/>
      <c r="C1011" s="121"/>
      <c r="D1011" s="121"/>
      <c r="E1011" s="121"/>
      <c r="F1011" s="121"/>
      <c r="G1011" s="121"/>
      <c r="H1011" s="121"/>
      <c r="I1011" s="121"/>
      <c r="J1011" s="121"/>
      <c r="K1011" s="121"/>
      <c r="L1011" s="10"/>
      <c r="M1011" s="9"/>
      <c r="N1011" s="90"/>
      <c r="R1011" s="205"/>
      <c r="S1011" s="205"/>
      <c r="T1011" s="205"/>
      <c r="V1011" s="205"/>
      <c r="W1011" s="205"/>
      <c r="X1011" s="205"/>
      <c r="Y1011" s="394"/>
      <c r="Z1011" s="98"/>
      <c r="AA1011" s="205"/>
      <c r="AB1011" s="98"/>
      <c r="AC1011" s="98"/>
      <c r="AD1011" s="98"/>
      <c r="AE1011" s="205"/>
      <c r="AF1011" s="98"/>
      <c r="AH1011" s="98"/>
      <c r="AI1011" s="205"/>
      <c r="AJ1011" s="98"/>
      <c r="AK1011" s="98"/>
      <c r="AL1011" s="98"/>
      <c r="AM1011" s="205"/>
      <c r="AN1011" s="98"/>
      <c r="AO1011" s="121"/>
      <c r="AP1011" s="98"/>
      <c r="AQ1011" s="205"/>
      <c r="AR1011" s="98"/>
      <c r="AT1011" s="98"/>
      <c r="AU1011" s="205"/>
      <c r="AV1011" s="98"/>
      <c r="AX1011" s="98"/>
      <c r="AY1011" s="205"/>
      <c r="AZ1011" s="98"/>
      <c r="BB1011" s="98"/>
      <c r="BC1011" s="205"/>
      <c r="BD1011" s="98"/>
      <c r="BF1011" s="98"/>
      <c r="BG1011" s="205"/>
      <c r="BH1011" s="98"/>
      <c r="BI1011" s="121"/>
      <c r="BJ1011" s="98"/>
      <c r="BK1011" s="205"/>
      <c r="BL1011" s="98"/>
      <c r="BN1011" s="121"/>
      <c r="BO1011" s="121"/>
      <c r="BP1011" s="121"/>
      <c r="BQ1011" s="121"/>
      <c r="BR1011" s="121"/>
    </row>
    <row r="1012" spans="1:70" customFormat="1">
      <c r="A1012" s="84"/>
      <c r="B1012" s="363"/>
      <c r="C1012" s="121"/>
      <c r="D1012" s="121"/>
      <c r="E1012" s="121"/>
      <c r="F1012" s="121"/>
      <c r="G1012" s="121"/>
      <c r="H1012" s="121"/>
      <c r="I1012" s="121"/>
      <c r="J1012" s="121"/>
      <c r="K1012" s="121"/>
      <c r="L1012" s="10"/>
      <c r="M1012" s="9"/>
      <c r="N1012" s="90"/>
      <c r="R1012" s="205"/>
      <c r="S1012" s="205"/>
      <c r="T1012" s="205"/>
      <c r="V1012" s="205"/>
      <c r="W1012" s="205"/>
      <c r="X1012" s="205"/>
      <c r="Y1012" s="394"/>
      <c r="Z1012" s="98"/>
      <c r="AA1012" s="205"/>
      <c r="AB1012" s="98"/>
      <c r="AC1012" s="98"/>
      <c r="AD1012" s="98"/>
      <c r="AE1012" s="205"/>
      <c r="AF1012" s="98"/>
      <c r="AH1012" s="98"/>
      <c r="AI1012" s="205"/>
      <c r="AJ1012" s="98"/>
      <c r="AK1012" s="98"/>
      <c r="AL1012" s="98"/>
      <c r="AM1012" s="205"/>
      <c r="AN1012" s="98"/>
      <c r="AO1012" s="121"/>
      <c r="AP1012" s="98"/>
      <c r="AQ1012" s="205"/>
      <c r="AR1012" s="98"/>
      <c r="AT1012" s="98"/>
      <c r="AU1012" s="205"/>
      <c r="AV1012" s="98"/>
      <c r="AX1012" s="98"/>
      <c r="AY1012" s="205"/>
      <c r="AZ1012" s="98"/>
      <c r="BB1012" s="98"/>
      <c r="BC1012" s="205"/>
      <c r="BD1012" s="98"/>
      <c r="BF1012" s="98"/>
      <c r="BG1012" s="205"/>
      <c r="BH1012" s="98"/>
      <c r="BI1012" s="121"/>
      <c r="BJ1012" s="98"/>
      <c r="BK1012" s="205"/>
      <c r="BL1012" s="98"/>
      <c r="BN1012" s="121"/>
      <c r="BO1012" s="121"/>
      <c r="BP1012" s="121"/>
      <c r="BQ1012" s="121"/>
      <c r="BR1012" s="121"/>
    </row>
    <row r="1013" spans="1:70" customFormat="1">
      <c r="A1013" s="84"/>
      <c r="B1013" s="363"/>
      <c r="C1013" s="121"/>
      <c r="D1013" s="121"/>
      <c r="E1013" s="121"/>
      <c r="F1013" s="121"/>
      <c r="G1013" s="121"/>
      <c r="H1013" s="121"/>
      <c r="I1013" s="121"/>
      <c r="J1013" s="121"/>
      <c r="K1013" s="121"/>
      <c r="L1013" s="10"/>
      <c r="M1013" s="9"/>
      <c r="N1013" s="90"/>
      <c r="R1013" s="205"/>
      <c r="S1013" s="205"/>
      <c r="T1013" s="205"/>
      <c r="V1013" s="205"/>
      <c r="W1013" s="205"/>
      <c r="X1013" s="205"/>
      <c r="Y1013" s="394"/>
      <c r="Z1013" s="98"/>
      <c r="AA1013" s="205"/>
      <c r="AB1013" s="98"/>
      <c r="AC1013" s="98"/>
      <c r="AD1013" s="98"/>
      <c r="AE1013" s="205"/>
      <c r="AF1013" s="98"/>
      <c r="AH1013" s="98"/>
      <c r="AI1013" s="205"/>
      <c r="AJ1013" s="98"/>
      <c r="AK1013" s="98"/>
      <c r="AL1013" s="98"/>
      <c r="AM1013" s="205"/>
      <c r="AN1013" s="98"/>
      <c r="AO1013" s="121"/>
      <c r="AP1013" s="98"/>
      <c r="AQ1013" s="205"/>
      <c r="AR1013" s="98"/>
      <c r="AT1013" s="98"/>
      <c r="AU1013" s="205"/>
      <c r="AV1013" s="98"/>
      <c r="AX1013" s="98"/>
      <c r="AY1013" s="205"/>
      <c r="AZ1013" s="98"/>
      <c r="BB1013" s="98"/>
      <c r="BC1013" s="205"/>
      <c r="BD1013" s="98"/>
      <c r="BF1013" s="98"/>
      <c r="BG1013" s="205"/>
      <c r="BH1013" s="98"/>
      <c r="BI1013" s="121"/>
      <c r="BJ1013" s="98"/>
      <c r="BK1013" s="205"/>
      <c r="BL1013" s="98"/>
      <c r="BN1013" s="121"/>
      <c r="BO1013" s="121"/>
      <c r="BP1013" s="121"/>
      <c r="BQ1013" s="121"/>
      <c r="BR1013" s="121"/>
    </row>
    <row r="1014" spans="1:70" customFormat="1">
      <c r="A1014" s="84"/>
      <c r="B1014" s="363"/>
      <c r="C1014" s="121"/>
      <c r="D1014" s="121"/>
      <c r="E1014" s="121"/>
      <c r="F1014" s="121"/>
      <c r="G1014" s="121"/>
      <c r="H1014" s="121"/>
      <c r="I1014" s="121"/>
      <c r="J1014" s="121"/>
      <c r="K1014" s="121"/>
      <c r="L1014" s="10"/>
      <c r="M1014" s="9"/>
      <c r="N1014" s="90"/>
      <c r="R1014" s="205"/>
      <c r="S1014" s="205"/>
      <c r="T1014" s="205"/>
      <c r="V1014" s="205"/>
      <c r="W1014" s="205"/>
      <c r="X1014" s="205"/>
      <c r="Y1014" s="394"/>
      <c r="Z1014" s="98"/>
      <c r="AA1014" s="205"/>
      <c r="AB1014" s="98"/>
      <c r="AC1014" s="98"/>
      <c r="AD1014" s="98"/>
      <c r="AE1014" s="205"/>
      <c r="AF1014" s="98"/>
      <c r="AH1014" s="98"/>
      <c r="AI1014" s="205"/>
      <c r="AJ1014" s="98"/>
      <c r="AK1014" s="98"/>
      <c r="AL1014" s="98"/>
      <c r="AM1014" s="205"/>
      <c r="AN1014" s="98"/>
      <c r="AO1014" s="121"/>
      <c r="AP1014" s="98"/>
      <c r="AQ1014" s="205"/>
      <c r="AR1014" s="98"/>
      <c r="AT1014" s="98"/>
      <c r="AU1014" s="205"/>
      <c r="AV1014" s="98"/>
      <c r="AX1014" s="98"/>
      <c r="AY1014" s="205"/>
      <c r="AZ1014" s="98"/>
      <c r="BB1014" s="98"/>
      <c r="BC1014" s="205"/>
      <c r="BD1014" s="98"/>
      <c r="BF1014" s="98"/>
      <c r="BG1014" s="205"/>
      <c r="BH1014" s="98"/>
      <c r="BI1014" s="121"/>
      <c r="BJ1014" s="98"/>
      <c r="BK1014" s="205"/>
      <c r="BL1014" s="98"/>
      <c r="BN1014" s="121"/>
      <c r="BO1014" s="121"/>
      <c r="BP1014" s="121"/>
      <c r="BQ1014" s="121"/>
      <c r="BR1014" s="121"/>
    </row>
    <row r="1015" spans="1:70" customFormat="1">
      <c r="A1015" s="84"/>
      <c r="B1015" s="363"/>
      <c r="C1015" s="121"/>
      <c r="D1015" s="121"/>
      <c r="E1015" s="121"/>
      <c r="F1015" s="121"/>
      <c r="G1015" s="121"/>
      <c r="H1015" s="121"/>
      <c r="I1015" s="121"/>
      <c r="J1015" s="121"/>
      <c r="K1015" s="121"/>
      <c r="L1015" s="10"/>
      <c r="M1015" s="9"/>
      <c r="N1015" s="90"/>
      <c r="R1015" s="205"/>
      <c r="S1015" s="205"/>
      <c r="T1015" s="205"/>
      <c r="V1015" s="205"/>
      <c r="W1015" s="205"/>
      <c r="X1015" s="205"/>
      <c r="Y1015" s="394"/>
      <c r="Z1015" s="98"/>
      <c r="AA1015" s="205"/>
      <c r="AB1015" s="98"/>
      <c r="AC1015" s="98"/>
      <c r="AD1015" s="98"/>
      <c r="AE1015" s="205"/>
      <c r="AF1015" s="98"/>
      <c r="AH1015" s="98"/>
      <c r="AI1015" s="205"/>
      <c r="AJ1015" s="98"/>
      <c r="AK1015" s="98"/>
      <c r="AL1015" s="98"/>
      <c r="AM1015" s="205"/>
      <c r="AN1015" s="98"/>
      <c r="AO1015" s="121"/>
      <c r="AP1015" s="98"/>
      <c r="AQ1015" s="205"/>
      <c r="AR1015" s="98"/>
      <c r="AT1015" s="98"/>
      <c r="AU1015" s="205"/>
      <c r="AV1015" s="98"/>
      <c r="AX1015" s="98"/>
      <c r="AY1015" s="205"/>
      <c r="AZ1015" s="98"/>
      <c r="BB1015" s="98"/>
      <c r="BC1015" s="205"/>
      <c r="BD1015" s="98"/>
      <c r="BF1015" s="98"/>
      <c r="BG1015" s="205"/>
      <c r="BH1015" s="98"/>
      <c r="BI1015" s="121"/>
      <c r="BJ1015" s="98"/>
      <c r="BK1015" s="205"/>
      <c r="BL1015" s="98"/>
      <c r="BN1015" s="121"/>
      <c r="BO1015" s="121"/>
      <c r="BP1015" s="121"/>
      <c r="BQ1015" s="121"/>
      <c r="BR1015" s="121"/>
    </row>
    <row r="1016" spans="1:70" customFormat="1">
      <c r="A1016" s="84"/>
      <c r="B1016" s="363"/>
      <c r="C1016" s="121"/>
      <c r="D1016" s="121"/>
      <c r="E1016" s="121"/>
      <c r="F1016" s="121"/>
      <c r="G1016" s="121"/>
      <c r="H1016" s="121"/>
      <c r="I1016" s="121"/>
      <c r="J1016" s="121"/>
      <c r="K1016" s="121"/>
      <c r="L1016" s="10"/>
      <c r="M1016" s="9"/>
      <c r="N1016" s="90"/>
      <c r="R1016" s="205"/>
      <c r="S1016" s="205"/>
      <c r="T1016" s="205"/>
      <c r="V1016" s="205"/>
      <c r="W1016" s="205"/>
      <c r="X1016" s="205"/>
      <c r="Y1016" s="394"/>
      <c r="Z1016" s="98"/>
      <c r="AA1016" s="205"/>
      <c r="AB1016" s="98"/>
      <c r="AC1016" s="98"/>
      <c r="AD1016" s="98"/>
      <c r="AE1016" s="205"/>
      <c r="AF1016" s="98"/>
      <c r="AH1016" s="98"/>
      <c r="AI1016" s="205"/>
      <c r="AJ1016" s="98"/>
      <c r="AK1016" s="98"/>
      <c r="AL1016" s="98"/>
      <c r="AM1016" s="205"/>
      <c r="AN1016" s="98"/>
      <c r="AO1016" s="121"/>
      <c r="AP1016" s="98"/>
      <c r="AQ1016" s="205"/>
      <c r="AR1016" s="98"/>
      <c r="AT1016" s="98"/>
      <c r="AU1016" s="205"/>
      <c r="AV1016" s="98"/>
      <c r="AX1016" s="98"/>
      <c r="AY1016" s="205"/>
      <c r="AZ1016" s="98"/>
      <c r="BB1016" s="98"/>
      <c r="BC1016" s="205"/>
      <c r="BD1016" s="98"/>
      <c r="BF1016" s="98"/>
      <c r="BG1016" s="205"/>
      <c r="BH1016" s="98"/>
      <c r="BI1016" s="121"/>
      <c r="BJ1016" s="98"/>
      <c r="BK1016" s="205"/>
      <c r="BL1016" s="98"/>
      <c r="BN1016" s="121"/>
      <c r="BO1016" s="121"/>
      <c r="BP1016" s="121"/>
      <c r="BQ1016" s="121"/>
      <c r="BR1016" s="121"/>
    </row>
    <row r="1017" spans="1:70" customFormat="1">
      <c r="A1017" s="84"/>
      <c r="B1017" s="363"/>
      <c r="C1017" s="121"/>
      <c r="D1017" s="121"/>
      <c r="E1017" s="121"/>
      <c r="F1017" s="121"/>
      <c r="G1017" s="121"/>
      <c r="H1017" s="121"/>
      <c r="I1017" s="121"/>
      <c r="J1017" s="121"/>
      <c r="K1017" s="121"/>
      <c r="L1017" s="10"/>
      <c r="M1017" s="9"/>
      <c r="N1017" s="90"/>
      <c r="R1017" s="205"/>
      <c r="S1017" s="205"/>
      <c r="T1017" s="205"/>
      <c r="V1017" s="205"/>
      <c r="W1017" s="205"/>
      <c r="X1017" s="205"/>
      <c r="Y1017" s="394"/>
      <c r="Z1017" s="98"/>
      <c r="AA1017" s="205"/>
      <c r="AB1017" s="98"/>
      <c r="AC1017" s="98"/>
      <c r="AD1017" s="98"/>
      <c r="AE1017" s="205"/>
      <c r="AF1017" s="98"/>
      <c r="AH1017" s="98"/>
      <c r="AI1017" s="205"/>
      <c r="AJ1017" s="98"/>
      <c r="AK1017" s="98"/>
      <c r="AL1017" s="98"/>
      <c r="AM1017" s="205"/>
      <c r="AN1017" s="98"/>
      <c r="AO1017" s="121"/>
      <c r="AP1017" s="98"/>
      <c r="AQ1017" s="205"/>
      <c r="AR1017" s="98"/>
      <c r="AT1017" s="98"/>
      <c r="AU1017" s="205"/>
      <c r="AV1017" s="98"/>
      <c r="AX1017" s="98"/>
      <c r="AY1017" s="205"/>
      <c r="AZ1017" s="98"/>
      <c r="BB1017" s="98"/>
      <c r="BC1017" s="205"/>
      <c r="BD1017" s="98"/>
      <c r="BF1017" s="98"/>
      <c r="BG1017" s="205"/>
      <c r="BH1017" s="98"/>
      <c r="BI1017" s="121"/>
      <c r="BJ1017" s="98"/>
      <c r="BK1017" s="205"/>
      <c r="BL1017" s="98"/>
      <c r="BN1017" s="121"/>
      <c r="BO1017" s="121"/>
      <c r="BP1017" s="121"/>
      <c r="BQ1017" s="121"/>
      <c r="BR1017" s="121"/>
    </row>
    <row r="1018" spans="1:70" customFormat="1">
      <c r="A1018" s="84"/>
      <c r="B1018" s="363"/>
      <c r="C1018" s="121"/>
      <c r="D1018" s="121"/>
      <c r="E1018" s="121"/>
      <c r="F1018" s="121"/>
      <c r="G1018" s="121"/>
      <c r="H1018" s="121"/>
      <c r="I1018" s="121"/>
      <c r="J1018" s="121"/>
      <c r="K1018" s="121"/>
      <c r="L1018" s="10"/>
      <c r="M1018" s="9"/>
      <c r="N1018" s="90"/>
      <c r="R1018" s="205"/>
      <c r="S1018" s="205"/>
      <c r="T1018" s="205"/>
      <c r="V1018" s="205"/>
      <c r="W1018" s="205"/>
      <c r="X1018" s="205"/>
      <c r="Y1018" s="394"/>
      <c r="Z1018" s="98"/>
      <c r="AA1018" s="205"/>
      <c r="AB1018" s="98"/>
      <c r="AC1018" s="98"/>
      <c r="AD1018" s="98"/>
      <c r="AE1018" s="205"/>
      <c r="AF1018" s="98"/>
      <c r="AH1018" s="98"/>
      <c r="AI1018" s="205"/>
      <c r="AJ1018" s="98"/>
      <c r="AK1018" s="98"/>
      <c r="AL1018" s="98"/>
      <c r="AM1018" s="205"/>
      <c r="AN1018" s="98"/>
      <c r="AO1018" s="121"/>
      <c r="AP1018" s="98"/>
      <c r="AQ1018" s="205"/>
      <c r="AR1018" s="98"/>
      <c r="AT1018" s="98"/>
      <c r="AU1018" s="205"/>
      <c r="AV1018" s="98"/>
      <c r="AX1018" s="98"/>
      <c r="AY1018" s="205"/>
      <c r="AZ1018" s="98"/>
      <c r="BB1018" s="98"/>
      <c r="BC1018" s="205"/>
      <c r="BD1018" s="98"/>
      <c r="BF1018" s="98"/>
      <c r="BG1018" s="205"/>
      <c r="BH1018" s="98"/>
      <c r="BI1018" s="121"/>
      <c r="BJ1018" s="98"/>
      <c r="BK1018" s="205"/>
      <c r="BL1018" s="98"/>
      <c r="BN1018" s="121"/>
      <c r="BO1018" s="121"/>
      <c r="BP1018" s="121"/>
      <c r="BQ1018" s="121"/>
      <c r="BR1018" s="121"/>
    </row>
    <row r="1019" spans="1:70" customFormat="1">
      <c r="A1019" s="84"/>
      <c r="B1019" s="363"/>
      <c r="C1019" s="121"/>
      <c r="D1019" s="121"/>
      <c r="E1019" s="121"/>
      <c r="F1019" s="121"/>
      <c r="G1019" s="121"/>
      <c r="H1019" s="121"/>
      <c r="I1019" s="121"/>
      <c r="J1019" s="121"/>
      <c r="K1019" s="121"/>
      <c r="L1019" s="10"/>
      <c r="M1019" s="9"/>
      <c r="N1019" s="90"/>
      <c r="R1019" s="205"/>
      <c r="S1019" s="205"/>
      <c r="T1019" s="205"/>
      <c r="V1019" s="205"/>
      <c r="W1019" s="205"/>
      <c r="X1019" s="205"/>
      <c r="Y1019" s="394"/>
      <c r="Z1019" s="98"/>
      <c r="AA1019" s="205"/>
      <c r="AB1019" s="98"/>
      <c r="AC1019" s="98"/>
      <c r="AD1019" s="98"/>
      <c r="AE1019" s="205"/>
      <c r="AF1019" s="98"/>
      <c r="AH1019" s="98"/>
      <c r="AI1019" s="205"/>
      <c r="AJ1019" s="98"/>
      <c r="AK1019" s="98"/>
      <c r="AL1019" s="98"/>
      <c r="AM1019" s="205"/>
      <c r="AN1019" s="98"/>
      <c r="AO1019" s="121"/>
      <c r="AP1019" s="98"/>
      <c r="AQ1019" s="205"/>
      <c r="AR1019" s="98"/>
      <c r="AT1019" s="98"/>
      <c r="AU1019" s="205"/>
      <c r="AV1019" s="98"/>
      <c r="AX1019" s="98"/>
      <c r="AY1019" s="205"/>
      <c r="AZ1019" s="98"/>
      <c r="BB1019" s="98"/>
      <c r="BC1019" s="205"/>
      <c r="BD1019" s="98"/>
      <c r="BF1019" s="98"/>
      <c r="BG1019" s="205"/>
      <c r="BH1019" s="98"/>
      <c r="BI1019" s="121"/>
      <c r="BJ1019" s="98"/>
      <c r="BK1019" s="205"/>
      <c r="BL1019" s="98"/>
      <c r="BN1019" s="121"/>
      <c r="BO1019" s="121"/>
      <c r="BP1019" s="121"/>
      <c r="BQ1019" s="121"/>
      <c r="BR1019" s="121"/>
    </row>
    <row r="1020" spans="1:70" customFormat="1">
      <c r="A1020" s="84"/>
      <c r="B1020" s="363"/>
      <c r="C1020" s="121"/>
      <c r="D1020" s="121"/>
      <c r="E1020" s="121"/>
      <c r="F1020" s="121"/>
      <c r="G1020" s="121"/>
      <c r="H1020" s="121"/>
      <c r="I1020" s="121"/>
      <c r="J1020" s="121"/>
      <c r="K1020" s="121"/>
      <c r="L1020" s="10"/>
      <c r="M1020" s="9"/>
      <c r="N1020" s="90"/>
      <c r="R1020" s="205"/>
      <c r="S1020" s="205"/>
      <c r="T1020" s="205"/>
      <c r="V1020" s="205"/>
      <c r="W1020" s="205"/>
      <c r="X1020" s="205"/>
      <c r="Y1020" s="394"/>
      <c r="Z1020" s="98"/>
      <c r="AA1020" s="205"/>
      <c r="AB1020" s="98"/>
      <c r="AC1020" s="98"/>
      <c r="AD1020" s="98"/>
      <c r="AE1020" s="205"/>
      <c r="AF1020" s="98"/>
      <c r="AH1020" s="98"/>
      <c r="AI1020" s="205"/>
      <c r="AJ1020" s="98"/>
      <c r="AK1020" s="98"/>
      <c r="AL1020" s="98"/>
      <c r="AM1020" s="205"/>
      <c r="AN1020" s="98"/>
      <c r="AO1020" s="121"/>
      <c r="AP1020" s="98"/>
      <c r="AQ1020" s="205"/>
      <c r="AR1020" s="98"/>
      <c r="AT1020" s="98"/>
      <c r="AU1020" s="205"/>
      <c r="AV1020" s="98"/>
      <c r="AX1020" s="98"/>
      <c r="AY1020" s="205"/>
      <c r="AZ1020" s="98"/>
      <c r="BB1020" s="98"/>
      <c r="BC1020" s="205"/>
      <c r="BD1020" s="98"/>
      <c r="BF1020" s="98"/>
      <c r="BG1020" s="205"/>
      <c r="BH1020" s="98"/>
      <c r="BI1020" s="121"/>
      <c r="BJ1020" s="98"/>
      <c r="BK1020" s="205"/>
      <c r="BL1020" s="98"/>
      <c r="BN1020" s="121"/>
      <c r="BO1020" s="121"/>
      <c r="BP1020" s="121"/>
      <c r="BQ1020" s="121"/>
      <c r="BR1020" s="121"/>
    </row>
    <row r="1021" spans="1:70" customFormat="1">
      <c r="A1021" s="84"/>
      <c r="B1021" s="363"/>
      <c r="C1021" s="121"/>
      <c r="D1021" s="121"/>
      <c r="E1021" s="121"/>
      <c r="F1021" s="121"/>
      <c r="G1021" s="121"/>
      <c r="H1021" s="121"/>
      <c r="I1021" s="121"/>
      <c r="J1021" s="121"/>
      <c r="K1021" s="121"/>
      <c r="L1021" s="10"/>
      <c r="M1021" s="9"/>
      <c r="N1021" s="90"/>
      <c r="R1021" s="205"/>
      <c r="S1021" s="205"/>
      <c r="T1021" s="205"/>
      <c r="V1021" s="205"/>
      <c r="W1021" s="205"/>
      <c r="X1021" s="205"/>
      <c r="Y1021" s="394"/>
      <c r="Z1021" s="98"/>
      <c r="AA1021" s="205"/>
      <c r="AB1021" s="98"/>
      <c r="AC1021" s="98"/>
      <c r="AD1021" s="98"/>
      <c r="AE1021" s="205"/>
      <c r="AF1021" s="98"/>
      <c r="AH1021" s="98"/>
      <c r="AI1021" s="205"/>
      <c r="AJ1021" s="98"/>
      <c r="AK1021" s="98"/>
      <c r="AL1021" s="98"/>
      <c r="AM1021" s="205"/>
      <c r="AN1021" s="98"/>
      <c r="AO1021" s="121"/>
      <c r="AP1021" s="98"/>
      <c r="AQ1021" s="205"/>
      <c r="AR1021" s="98"/>
      <c r="AT1021" s="98"/>
      <c r="AU1021" s="205"/>
      <c r="AV1021" s="98"/>
      <c r="AX1021" s="98"/>
      <c r="AY1021" s="205"/>
      <c r="AZ1021" s="98"/>
      <c r="BB1021" s="98"/>
      <c r="BC1021" s="205"/>
      <c r="BD1021" s="98"/>
      <c r="BF1021" s="98"/>
      <c r="BG1021" s="205"/>
      <c r="BH1021" s="98"/>
      <c r="BI1021" s="121"/>
      <c r="BJ1021" s="98"/>
      <c r="BK1021" s="205"/>
      <c r="BL1021" s="98"/>
      <c r="BN1021" s="121"/>
      <c r="BO1021" s="121"/>
      <c r="BP1021" s="121"/>
      <c r="BQ1021" s="121"/>
      <c r="BR1021" s="121"/>
    </row>
    <row r="1022" spans="1:70" customFormat="1">
      <c r="A1022" s="84"/>
      <c r="B1022" s="363"/>
      <c r="C1022" s="121"/>
      <c r="D1022" s="121"/>
      <c r="E1022" s="121"/>
      <c r="F1022" s="121"/>
      <c r="G1022" s="121"/>
      <c r="H1022" s="121"/>
      <c r="I1022" s="121"/>
      <c r="J1022" s="121"/>
      <c r="K1022" s="121"/>
      <c r="L1022" s="10"/>
      <c r="M1022" s="9"/>
      <c r="N1022" s="90"/>
      <c r="R1022" s="205"/>
      <c r="S1022" s="205"/>
      <c r="T1022" s="205"/>
      <c r="V1022" s="205"/>
      <c r="W1022" s="205"/>
      <c r="X1022" s="205"/>
      <c r="Y1022" s="394"/>
      <c r="Z1022" s="98"/>
      <c r="AA1022" s="205"/>
      <c r="AB1022" s="98"/>
      <c r="AC1022" s="98"/>
      <c r="AD1022" s="98"/>
      <c r="AE1022" s="205"/>
      <c r="AF1022" s="98"/>
      <c r="AH1022" s="98"/>
      <c r="AI1022" s="205"/>
      <c r="AJ1022" s="98"/>
      <c r="AK1022" s="98"/>
      <c r="AL1022" s="98"/>
      <c r="AM1022" s="205"/>
      <c r="AN1022" s="98"/>
      <c r="AO1022" s="121"/>
      <c r="AP1022" s="98"/>
      <c r="AQ1022" s="205"/>
      <c r="AR1022" s="98"/>
      <c r="AT1022" s="98"/>
      <c r="AU1022" s="205"/>
      <c r="AV1022" s="98"/>
      <c r="AX1022" s="98"/>
      <c r="AY1022" s="205"/>
      <c r="AZ1022" s="98"/>
      <c r="BB1022" s="98"/>
      <c r="BC1022" s="205"/>
      <c r="BD1022" s="98"/>
      <c r="BF1022" s="98"/>
      <c r="BG1022" s="205"/>
      <c r="BH1022" s="98"/>
      <c r="BI1022" s="121"/>
      <c r="BJ1022" s="98"/>
      <c r="BK1022" s="205"/>
      <c r="BL1022" s="98"/>
      <c r="BN1022" s="121"/>
      <c r="BO1022" s="121"/>
      <c r="BP1022" s="121"/>
      <c r="BQ1022" s="121"/>
      <c r="BR1022" s="121"/>
    </row>
    <row r="1023" spans="1:70" customFormat="1">
      <c r="A1023" s="84"/>
      <c r="B1023" s="363"/>
      <c r="C1023" s="121"/>
      <c r="D1023" s="121"/>
      <c r="E1023" s="121"/>
      <c r="F1023" s="121"/>
      <c r="G1023" s="121"/>
      <c r="H1023" s="121"/>
      <c r="I1023" s="121"/>
      <c r="J1023" s="121"/>
      <c r="K1023" s="121"/>
      <c r="L1023" s="10"/>
      <c r="M1023" s="9"/>
      <c r="N1023" s="90"/>
      <c r="R1023" s="205"/>
      <c r="S1023" s="205"/>
      <c r="T1023" s="205"/>
      <c r="V1023" s="205"/>
      <c r="W1023" s="205"/>
      <c r="X1023" s="205"/>
      <c r="Y1023" s="394"/>
      <c r="Z1023" s="98"/>
      <c r="AA1023" s="205"/>
      <c r="AB1023" s="98"/>
      <c r="AC1023" s="98"/>
      <c r="AD1023" s="98"/>
      <c r="AE1023" s="205"/>
      <c r="AF1023" s="98"/>
      <c r="AH1023" s="98"/>
      <c r="AI1023" s="205"/>
      <c r="AJ1023" s="98"/>
      <c r="AK1023" s="98"/>
      <c r="AL1023" s="98"/>
      <c r="AM1023" s="205"/>
      <c r="AN1023" s="98"/>
      <c r="AO1023" s="121"/>
      <c r="AP1023" s="98"/>
      <c r="AQ1023" s="205"/>
      <c r="AR1023" s="98"/>
      <c r="AT1023" s="98"/>
      <c r="AU1023" s="205"/>
      <c r="AV1023" s="98"/>
      <c r="AX1023" s="98"/>
      <c r="AY1023" s="205"/>
      <c r="AZ1023" s="98"/>
      <c r="BB1023" s="98"/>
      <c r="BC1023" s="205"/>
      <c r="BD1023" s="98"/>
      <c r="BF1023" s="98"/>
      <c r="BG1023" s="205"/>
      <c r="BH1023" s="98"/>
      <c r="BI1023" s="121"/>
      <c r="BJ1023" s="98"/>
      <c r="BK1023" s="205"/>
      <c r="BL1023" s="98"/>
      <c r="BN1023" s="121"/>
      <c r="BO1023" s="121"/>
      <c r="BP1023" s="121"/>
      <c r="BQ1023" s="121"/>
      <c r="BR1023" s="121"/>
    </row>
    <row r="1024" spans="1:70" customFormat="1">
      <c r="A1024" s="84"/>
      <c r="B1024" s="363"/>
      <c r="C1024" s="121"/>
      <c r="D1024" s="121"/>
      <c r="E1024" s="121"/>
      <c r="F1024" s="121"/>
      <c r="G1024" s="121"/>
      <c r="H1024" s="121"/>
      <c r="I1024" s="121"/>
      <c r="J1024" s="121"/>
      <c r="K1024" s="121"/>
      <c r="L1024" s="10"/>
      <c r="M1024" s="9"/>
      <c r="N1024" s="90"/>
      <c r="R1024" s="205"/>
      <c r="S1024" s="205"/>
      <c r="T1024" s="205"/>
      <c r="V1024" s="205"/>
      <c r="W1024" s="205"/>
      <c r="X1024" s="205"/>
      <c r="Y1024" s="394"/>
      <c r="Z1024" s="98"/>
      <c r="AA1024" s="205"/>
      <c r="AB1024" s="98"/>
      <c r="AC1024" s="98"/>
      <c r="AD1024" s="98"/>
      <c r="AE1024" s="205"/>
      <c r="AF1024" s="98"/>
      <c r="AH1024" s="98"/>
      <c r="AI1024" s="205"/>
      <c r="AJ1024" s="98"/>
      <c r="AK1024" s="98"/>
      <c r="AL1024" s="98"/>
      <c r="AM1024" s="205"/>
      <c r="AN1024" s="98"/>
      <c r="AO1024" s="121"/>
      <c r="AP1024" s="98"/>
      <c r="AQ1024" s="205"/>
      <c r="AR1024" s="98"/>
      <c r="AT1024" s="98"/>
      <c r="AU1024" s="205"/>
      <c r="AV1024" s="98"/>
      <c r="AX1024" s="98"/>
      <c r="AY1024" s="205"/>
      <c r="AZ1024" s="98"/>
      <c r="BB1024" s="98"/>
      <c r="BC1024" s="205"/>
      <c r="BD1024" s="98"/>
      <c r="BF1024" s="98"/>
      <c r="BG1024" s="205"/>
      <c r="BH1024" s="98"/>
      <c r="BI1024" s="121"/>
      <c r="BJ1024" s="98"/>
      <c r="BK1024" s="205"/>
      <c r="BL1024" s="98"/>
      <c r="BN1024" s="121"/>
      <c r="BO1024" s="121"/>
      <c r="BP1024" s="121"/>
      <c r="BQ1024" s="121"/>
      <c r="BR1024" s="121"/>
    </row>
    <row r="1025" spans="1:70" customFormat="1">
      <c r="A1025" s="84"/>
      <c r="B1025" s="363"/>
      <c r="C1025" s="121"/>
      <c r="D1025" s="121"/>
      <c r="E1025" s="121"/>
      <c r="F1025" s="121"/>
      <c r="G1025" s="121"/>
      <c r="H1025" s="121"/>
      <c r="I1025" s="121"/>
      <c r="J1025" s="121"/>
      <c r="K1025" s="121"/>
      <c r="L1025" s="10"/>
      <c r="M1025" s="9"/>
      <c r="N1025" s="90"/>
      <c r="R1025" s="205"/>
      <c r="S1025" s="205"/>
      <c r="T1025" s="205"/>
      <c r="V1025" s="205"/>
      <c r="W1025" s="205"/>
      <c r="X1025" s="205"/>
      <c r="Y1025" s="394"/>
      <c r="Z1025" s="98"/>
      <c r="AA1025" s="205"/>
      <c r="AB1025" s="98"/>
      <c r="AC1025" s="98"/>
      <c r="AD1025" s="98"/>
      <c r="AE1025" s="205"/>
      <c r="AF1025" s="98"/>
      <c r="AH1025" s="98"/>
      <c r="AI1025" s="205"/>
      <c r="AJ1025" s="98"/>
      <c r="AK1025" s="98"/>
      <c r="AL1025" s="98"/>
      <c r="AM1025" s="205"/>
      <c r="AN1025" s="98"/>
      <c r="AO1025" s="121"/>
      <c r="AP1025" s="98"/>
      <c r="AQ1025" s="205"/>
      <c r="AR1025" s="98"/>
      <c r="AT1025" s="98"/>
      <c r="AU1025" s="205"/>
      <c r="AV1025" s="98"/>
      <c r="AX1025" s="98"/>
      <c r="AY1025" s="205"/>
      <c r="AZ1025" s="98"/>
      <c r="BB1025" s="98"/>
      <c r="BC1025" s="205"/>
      <c r="BD1025" s="98"/>
      <c r="BF1025" s="98"/>
      <c r="BG1025" s="205"/>
      <c r="BH1025" s="98"/>
      <c r="BI1025" s="121"/>
      <c r="BJ1025" s="98"/>
      <c r="BK1025" s="205"/>
      <c r="BL1025" s="98"/>
      <c r="BN1025" s="121"/>
      <c r="BO1025" s="121"/>
      <c r="BP1025" s="121"/>
      <c r="BQ1025" s="121"/>
      <c r="BR1025" s="121"/>
    </row>
    <row r="1026" spans="1:70" customFormat="1">
      <c r="A1026" s="84"/>
      <c r="B1026" s="363"/>
      <c r="C1026" s="121"/>
      <c r="D1026" s="121"/>
      <c r="E1026" s="121"/>
      <c r="F1026" s="121"/>
      <c r="G1026" s="121"/>
      <c r="H1026" s="121"/>
      <c r="I1026" s="121"/>
      <c r="J1026" s="121"/>
      <c r="K1026" s="121"/>
      <c r="L1026" s="10"/>
      <c r="M1026" s="9"/>
      <c r="N1026" s="90"/>
      <c r="R1026" s="205"/>
      <c r="S1026" s="205"/>
      <c r="T1026" s="205"/>
      <c r="V1026" s="205"/>
      <c r="W1026" s="205"/>
      <c r="X1026" s="205"/>
      <c r="Y1026" s="394"/>
      <c r="Z1026" s="98"/>
      <c r="AA1026" s="205"/>
      <c r="AB1026" s="98"/>
      <c r="AC1026" s="98"/>
      <c r="AD1026" s="98"/>
      <c r="AE1026" s="205"/>
      <c r="AF1026" s="98"/>
      <c r="AH1026" s="98"/>
      <c r="AI1026" s="205"/>
      <c r="AJ1026" s="98"/>
      <c r="AK1026" s="98"/>
      <c r="AL1026" s="98"/>
      <c r="AM1026" s="205"/>
      <c r="AN1026" s="98"/>
      <c r="AO1026" s="121"/>
      <c r="AP1026" s="98"/>
      <c r="AQ1026" s="205"/>
      <c r="AR1026" s="98"/>
      <c r="AT1026" s="98"/>
      <c r="AU1026" s="205"/>
      <c r="AV1026" s="98"/>
      <c r="AX1026" s="98"/>
      <c r="AY1026" s="205"/>
      <c r="AZ1026" s="98"/>
      <c r="BB1026" s="98"/>
      <c r="BC1026" s="205"/>
      <c r="BD1026" s="98"/>
      <c r="BF1026" s="98"/>
      <c r="BG1026" s="205"/>
      <c r="BH1026" s="98"/>
      <c r="BI1026" s="121"/>
      <c r="BJ1026" s="98"/>
      <c r="BK1026" s="205"/>
      <c r="BL1026" s="98"/>
      <c r="BN1026" s="121"/>
      <c r="BO1026" s="121"/>
      <c r="BP1026" s="121"/>
      <c r="BQ1026" s="121"/>
      <c r="BR1026" s="121"/>
    </row>
    <row r="1027" spans="1:70" customFormat="1">
      <c r="A1027" s="84"/>
      <c r="B1027" s="363"/>
      <c r="C1027" s="121"/>
      <c r="D1027" s="121"/>
      <c r="E1027" s="121"/>
      <c r="F1027" s="121"/>
      <c r="G1027" s="121"/>
      <c r="H1027" s="121"/>
      <c r="I1027" s="121"/>
      <c r="J1027" s="121"/>
      <c r="K1027" s="121"/>
      <c r="L1027" s="10"/>
      <c r="M1027" s="9"/>
      <c r="N1027" s="90"/>
      <c r="R1027" s="205"/>
      <c r="S1027" s="205"/>
      <c r="T1027" s="205"/>
      <c r="V1027" s="205"/>
      <c r="W1027" s="205"/>
      <c r="X1027" s="205"/>
      <c r="Y1027" s="394"/>
      <c r="Z1027" s="98"/>
      <c r="AA1027" s="205"/>
      <c r="AB1027" s="98"/>
      <c r="AC1027" s="98"/>
      <c r="AD1027" s="98"/>
      <c r="AE1027" s="205"/>
      <c r="AF1027" s="98"/>
      <c r="AH1027" s="98"/>
      <c r="AI1027" s="205"/>
      <c r="AJ1027" s="98"/>
      <c r="AK1027" s="98"/>
      <c r="AL1027" s="98"/>
      <c r="AM1027" s="205"/>
      <c r="AN1027" s="98"/>
      <c r="AO1027" s="121"/>
      <c r="AP1027" s="98"/>
      <c r="AQ1027" s="205"/>
      <c r="AR1027" s="98"/>
      <c r="AT1027" s="98"/>
      <c r="AU1027" s="205"/>
      <c r="AV1027" s="98"/>
      <c r="AX1027" s="98"/>
      <c r="AY1027" s="205"/>
      <c r="AZ1027" s="98"/>
      <c r="BB1027" s="98"/>
      <c r="BC1027" s="205"/>
      <c r="BD1027" s="98"/>
      <c r="BF1027" s="98"/>
      <c r="BG1027" s="205"/>
      <c r="BH1027" s="98"/>
      <c r="BI1027" s="121"/>
      <c r="BJ1027" s="98"/>
      <c r="BK1027" s="205"/>
      <c r="BL1027" s="98"/>
      <c r="BN1027" s="121"/>
      <c r="BO1027" s="121"/>
      <c r="BP1027" s="121"/>
      <c r="BQ1027" s="121"/>
      <c r="BR1027" s="121"/>
    </row>
    <row r="1028" spans="1:70" customFormat="1">
      <c r="A1028" s="84"/>
      <c r="B1028" s="363"/>
      <c r="C1028" s="121"/>
      <c r="D1028" s="121"/>
      <c r="E1028" s="121"/>
      <c r="F1028" s="121"/>
      <c r="G1028" s="121"/>
      <c r="H1028" s="121"/>
      <c r="I1028" s="121"/>
      <c r="J1028" s="121"/>
      <c r="K1028" s="121"/>
      <c r="L1028" s="10"/>
      <c r="M1028" s="9"/>
      <c r="N1028" s="90"/>
      <c r="R1028" s="205"/>
      <c r="S1028" s="205"/>
      <c r="T1028" s="205"/>
      <c r="V1028" s="205"/>
      <c r="W1028" s="205"/>
      <c r="X1028" s="205"/>
      <c r="Y1028" s="394"/>
      <c r="Z1028" s="98"/>
      <c r="AA1028" s="205"/>
      <c r="AB1028" s="98"/>
      <c r="AC1028" s="98"/>
      <c r="AD1028" s="98"/>
      <c r="AE1028" s="205"/>
      <c r="AF1028" s="98"/>
      <c r="AH1028" s="98"/>
      <c r="AI1028" s="205"/>
      <c r="AJ1028" s="98"/>
      <c r="AK1028" s="98"/>
      <c r="AL1028" s="98"/>
      <c r="AM1028" s="205"/>
      <c r="AN1028" s="98"/>
      <c r="AO1028" s="121"/>
      <c r="AP1028" s="98"/>
      <c r="AQ1028" s="205"/>
      <c r="AR1028" s="98"/>
      <c r="AT1028" s="98"/>
      <c r="AU1028" s="205"/>
      <c r="AV1028" s="98"/>
      <c r="AX1028" s="98"/>
      <c r="AY1028" s="205"/>
      <c r="AZ1028" s="98"/>
      <c r="BB1028" s="98"/>
      <c r="BC1028" s="205"/>
      <c r="BD1028" s="98"/>
      <c r="BF1028" s="98"/>
      <c r="BG1028" s="205"/>
      <c r="BH1028" s="98"/>
      <c r="BI1028" s="121"/>
      <c r="BJ1028" s="98"/>
      <c r="BK1028" s="205"/>
      <c r="BL1028" s="98"/>
      <c r="BN1028" s="121"/>
      <c r="BO1028" s="121"/>
      <c r="BP1028" s="121"/>
      <c r="BQ1028" s="121"/>
      <c r="BR1028" s="121"/>
    </row>
    <row r="1029" spans="1:70" customFormat="1">
      <c r="A1029" s="84"/>
      <c r="B1029" s="363"/>
      <c r="C1029" s="121"/>
      <c r="D1029" s="121"/>
      <c r="E1029" s="121"/>
      <c r="F1029" s="121"/>
      <c r="G1029" s="121"/>
      <c r="H1029" s="121"/>
      <c r="I1029" s="121"/>
      <c r="J1029" s="121"/>
      <c r="K1029" s="121"/>
      <c r="L1029" s="10"/>
      <c r="M1029" s="9"/>
      <c r="N1029" s="90"/>
      <c r="R1029" s="205"/>
      <c r="S1029" s="205"/>
      <c r="T1029" s="205"/>
      <c r="V1029" s="205"/>
      <c r="W1029" s="205"/>
      <c r="X1029" s="205"/>
      <c r="Y1029" s="394"/>
      <c r="Z1029" s="98"/>
      <c r="AA1029" s="205"/>
      <c r="AB1029" s="98"/>
      <c r="AC1029" s="98"/>
      <c r="AD1029" s="98"/>
      <c r="AE1029" s="205"/>
      <c r="AF1029" s="98"/>
      <c r="AH1029" s="98"/>
      <c r="AI1029" s="205"/>
      <c r="AJ1029" s="98"/>
      <c r="AK1029" s="98"/>
      <c r="AL1029" s="98"/>
      <c r="AM1029" s="205"/>
      <c r="AN1029" s="98"/>
      <c r="AO1029" s="121"/>
      <c r="AP1029" s="98"/>
      <c r="AQ1029" s="205"/>
      <c r="AR1029" s="98"/>
      <c r="AT1029" s="98"/>
      <c r="AU1029" s="205"/>
      <c r="AV1029" s="98"/>
      <c r="AX1029" s="98"/>
      <c r="AY1029" s="205"/>
      <c r="AZ1029" s="98"/>
      <c r="BB1029" s="98"/>
      <c r="BC1029" s="205"/>
      <c r="BD1029" s="98"/>
      <c r="BF1029" s="98"/>
      <c r="BG1029" s="205"/>
      <c r="BH1029" s="98"/>
      <c r="BI1029" s="121"/>
      <c r="BJ1029" s="98"/>
      <c r="BK1029" s="205"/>
      <c r="BL1029" s="98"/>
      <c r="BN1029" s="121"/>
      <c r="BO1029" s="121"/>
      <c r="BP1029" s="121"/>
      <c r="BQ1029" s="121"/>
      <c r="BR1029" s="121"/>
    </row>
    <row r="1030" spans="1:70" customFormat="1">
      <c r="A1030" s="84"/>
      <c r="B1030" s="363"/>
      <c r="C1030" s="121"/>
      <c r="D1030" s="121"/>
      <c r="E1030" s="121"/>
      <c r="F1030" s="121"/>
      <c r="G1030" s="121"/>
      <c r="H1030" s="121"/>
      <c r="I1030" s="121"/>
      <c r="J1030" s="121"/>
      <c r="K1030" s="121"/>
      <c r="L1030" s="10"/>
      <c r="M1030" s="9"/>
      <c r="N1030" s="90"/>
      <c r="R1030" s="205"/>
      <c r="S1030" s="205"/>
      <c r="T1030" s="205"/>
      <c r="V1030" s="205"/>
      <c r="W1030" s="205"/>
      <c r="X1030" s="205"/>
      <c r="Y1030" s="394"/>
      <c r="Z1030" s="98"/>
      <c r="AA1030" s="205"/>
      <c r="AB1030" s="98"/>
      <c r="AC1030" s="98"/>
      <c r="AD1030" s="98"/>
      <c r="AE1030" s="205"/>
      <c r="AF1030" s="98"/>
      <c r="AH1030" s="98"/>
      <c r="AI1030" s="205"/>
      <c r="AJ1030" s="98"/>
      <c r="AK1030" s="98"/>
      <c r="AL1030" s="98"/>
      <c r="AM1030" s="205"/>
      <c r="AN1030" s="98"/>
      <c r="AO1030" s="121"/>
      <c r="AP1030" s="98"/>
      <c r="AQ1030" s="205"/>
      <c r="AR1030" s="98"/>
      <c r="AT1030" s="98"/>
      <c r="AU1030" s="205"/>
      <c r="AV1030" s="98"/>
      <c r="AX1030" s="98"/>
      <c r="AY1030" s="205"/>
      <c r="AZ1030" s="98"/>
      <c r="BB1030" s="98"/>
      <c r="BC1030" s="205"/>
      <c r="BD1030" s="98"/>
      <c r="BF1030" s="98"/>
      <c r="BG1030" s="205"/>
      <c r="BH1030" s="98"/>
      <c r="BI1030" s="121"/>
      <c r="BJ1030" s="98"/>
      <c r="BK1030" s="205"/>
      <c r="BL1030" s="98"/>
      <c r="BN1030" s="121"/>
      <c r="BO1030" s="121"/>
      <c r="BP1030" s="121"/>
      <c r="BQ1030" s="121"/>
      <c r="BR1030" s="121"/>
    </row>
    <row r="1031" spans="1:70" customFormat="1">
      <c r="A1031" s="84"/>
      <c r="B1031" s="363"/>
      <c r="C1031" s="121"/>
      <c r="D1031" s="121"/>
      <c r="E1031" s="121"/>
      <c r="F1031" s="121"/>
      <c r="G1031" s="121"/>
      <c r="H1031" s="121"/>
      <c r="I1031" s="121"/>
      <c r="J1031" s="121"/>
      <c r="K1031" s="121"/>
      <c r="L1031" s="10"/>
      <c r="M1031" s="9"/>
      <c r="N1031" s="90"/>
      <c r="R1031" s="205"/>
      <c r="S1031" s="205"/>
      <c r="T1031" s="205"/>
      <c r="V1031" s="205"/>
      <c r="W1031" s="205"/>
      <c r="X1031" s="205"/>
      <c r="Y1031" s="394"/>
      <c r="Z1031" s="98"/>
      <c r="AA1031" s="205"/>
      <c r="AB1031" s="98"/>
      <c r="AC1031" s="98"/>
      <c r="AD1031" s="98"/>
      <c r="AE1031" s="205"/>
      <c r="AF1031" s="98"/>
      <c r="AH1031" s="98"/>
      <c r="AI1031" s="205"/>
      <c r="AJ1031" s="98"/>
      <c r="AK1031" s="98"/>
      <c r="AL1031" s="98"/>
      <c r="AM1031" s="205"/>
      <c r="AN1031" s="98"/>
      <c r="AO1031" s="121"/>
      <c r="AP1031" s="98"/>
      <c r="AQ1031" s="205"/>
      <c r="AR1031" s="98"/>
      <c r="AT1031" s="98"/>
      <c r="AU1031" s="205"/>
      <c r="AV1031" s="98"/>
      <c r="AX1031" s="98"/>
      <c r="AY1031" s="205"/>
      <c r="AZ1031" s="98"/>
      <c r="BB1031" s="98"/>
      <c r="BC1031" s="205"/>
      <c r="BD1031" s="98"/>
      <c r="BF1031" s="98"/>
      <c r="BG1031" s="205"/>
      <c r="BH1031" s="98"/>
      <c r="BI1031" s="121"/>
      <c r="BJ1031" s="98"/>
      <c r="BK1031" s="205"/>
      <c r="BL1031" s="98"/>
      <c r="BN1031" s="121"/>
      <c r="BO1031" s="121"/>
      <c r="BP1031" s="121"/>
      <c r="BQ1031" s="121"/>
      <c r="BR1031" s="121"/>
    </row>
    <row r="1032" spans="1:70" customFormat="1">
      <c r="A1032" s="84"/>
      <c r="B1032" s="363"/>
      <c r="C1032" s="121"/>
      <c r="D1032" s="121"/>
      <c r="E1032" s="121"/>
      <c r="F1032" s="121"/>
      <c r="G1032" s="121"/>
      <c r="H1032" s="121"/>
      <c r="I1032" s="121"/>
      <c r="J1032" s="121"/>
      <c r="K1032" s="121"/>
      <c r="L1032" s="10"/>
      <c r="M1032" s="9"/>
      <c r="N1032" s="90"/>
      <c r="R1032" s="205"/>
      <c r="S1032" s="205"/>
      <c r="T1032" s="205"/>
      <c r="V1032" s="205"/>
      <c r="W1032" s="205"/>
      <c r="X1032" s="205"/>
      <c r="Y1032" s="394"/>
      <c r="Z1032" s="98"/>
      <c r="AA1032" s="205"/>
      <c r="AB1032" s="98"/>
      <c r="AC1032" s="98"/>
      <c r="AD1032" s="98"/>
      <c r="AE1032" s="205"/>
      <c r="AF1032" s="98"/>
      <c r="AH1032" s="98"/>
      <c r="AI1032" s="205"/>
      <c r="AJ1032" s="98"/>
      <c r="AK1032" s="98"/>
      <c r="AL1032" s="98"/>
      <c r="AM1032" s="205"/>
      <c r="AN1032" s="98"/>
      <c r="AO1032" s="121"/>
      <c r="AP1032" s="98"/>
      <c r="AQ1032" s="205"/>
      <c r="AR1032" s="98"/>
      <c r="AT1032" s="98"/>
      <c r="AU1032" s="205"/>
      <c r="AV1032" s="98"/>
      <c r="AX1032" s="98"/>
      <c r="AY1032" s="205"/>
      <c r="AZ1032" s="98"/>
      <c r="BB1032" s="98"/>
      <c r="BC1032" s="205"/>
      <c r="BD1032" s="98"/>
      <c r="BF1032" s="98"/>
      <c r="BG1032" s="205"/>
      <c r="BH1032" s="98"/>
      <c r="BI1032" s="121"/>
      <c r="BJ1032" s="98"/>
      <c r="BK1032" s="205"/>
      <c r="BL1032" s="98"/>
      <c r="BN1032" s="121"/>
      <c r="BO1032" s="121"/>
      <c r="BP1032" s="121"/>
      <c r="BQ1032" s="121"/>
      <c r="BR1032" s="121"/>
    </row>
    <row r="1033" spans="1:70" customFormat="1">
      <c r="A1033" s="84"/>
      <c r="B1033" s="363"/>
      <c r="C1033" s="121"/>
      <c r="D1033" s="121"/>
      <c r="E1033" s="121"/>
      <c r="F1033" s="121"/>
      <c r="G1033" s="121"/>
      <c r="H1033" s="121"/>
      <c r="I1033" s="121"/>
      <c r="J1033" s="121"/>
      <c r="K1033" s="121"/>
      <c r="L1033" s="10"/>
      <c r="M1033" s="9"/>
      <c r="N1033" s="90"/>
      <c r="R1033" s="205"/>
      <c r="S1033" s="205"/>
      <c r="T1033" s="205"/>
      <c r="V1033" s="205"/>
      <c r="W1033" s="205"/>
      <c r="X1033" s="205"/>
      <c r="Y1033" s="394"/>
      <c r="Z1033" s="98"/>
      <c r="AA1033" s="205"/>
      <c r="AB1033" s="98"/>
      <c r="AC1033" s="98"/>
      <c r="AD1033" s="98"/>
      <c r="AE1033" s="205"/>
      <c r="AF1033" s="98"/>
      <c r="AH1033" s="98"/>
      <c r="AI1033" s="205"/>
      <c r="AJ1033" s="98"/>
      <c r="AK1033" s="98"/>
      <c r="AL1033" s="98"/>
      <c r="AM1033" s="205"/>
      <c r="AN1033" s="98"/>
      <c r="AO1033" s="121"/>
      <c r="AP1033" s="98"/>
      <c r="AQ1033" s="205"/>
      <c r="AR1033" s="98"/>
      <c r="AT1033" s="98"/>
      <c r="AU1033" s="205"/>
      <c r="AV1033" s="98"/>
      <c r="AX1033" s="98"/>
      <c r="AY1033" s="205"/>
      <c r="AZ1033" s="98"/>
      <c r="BB1033" s="98"/>
      <c r="BC1033" s="205"/>
      <c r="BD1033" s="98"/>
      <c r="BF1033" s="98"/>
      <c r="BG1033" s="205"/>
      <c r="BH1033" s="98"/>
      <c r="BI1033" s="121"/>
      <c r="BJ1033" s="98"/>
      <c r="BK1033" s="205"/>
      <c r="BL1033" s="98"/>
      <c r="BN1033" s="121"/>
      <c r="BO1033" s="121"/>
      <c r="BP1033" s="121"/>
      <c r="BQ1033" s="121"/>
      <c r="BR1033" s="121"/>
    </row>
    <row r="1034" spans="1:70" customFormat="1">
      <c r="A1034" s="84"/>
      <c r="B1034" s="363"/>
      <c r="C1034" s="121"/>
      <c r="D1034" s="121"/>
      <c r="E1034" s="121"/>
      <c r="F1034" s="121"/>
      <c r="G1034" s="121"/>
      <c r="H1034" s="121"/>
      <c r="I1034" s="121"/>
      <c r="J1034" s="121"/>
      <c r="K1034" s="121"/>
      <c r="L1034" s="10"/>
      <c r="M1034" s="9"/>
      <c r="N1034" s="90"/>
      <c r="R1034" s="205"/>
      <c r="S1034" s="205"/>
      <c r="T1034" s="205"/>
      <c r="V1034" s="205"/>
      <c r="W1034" s="205"/>
      <c r="X1034" s="205"/>
      <c r="Y1034" s="394"/>
      <c r="Z1034" s="98"/>
      <c r="AA1034" s="205"/>
      <c r="AB1034" s="98"/>
      <c r="AC1034" s="98"/>
      <c r="AD1034" s="98"/>
      <c r="AE1034" s="205"/>
      <c r="AF1034" s="98"/>
      <c r="AH1034" s="98"/>
      <c r="AI1034" s="205"/>
      <c r="AJ1034" s="98"/>
      <c r="AK1034" s="98"/>
      <c r="AL1034" s="98"/>
      <c r="AM1034" s="205"/>
      <c r="AN1034" s="98"/>
      <c r="AO1034" s="121"/>
      <c r="AP1034" s="98"/>
      <c r="AQ1034" s="205"/>
      <c r="AR1034" s="98"/>
      <c r="AT1034" s="98"/>
      <c r="AU1034" s="205"/>
      <c r="AV1034" s="98"/>
      <c r="AX1034" s="98"/>
      <c r="AY1034" s="205"/>
      <c r="AZ1034" s="98"/>
      <c r="BB1034" s="98"/>
      <c r="BC1034" s="205"/>
      <c r="BD1034" s="98"/>
      <c r="BF1034" s="98"/>
      <c r="BG1034" s="205"/>
      <c r="BH1034" s="98"/>
      <c r="BI1034" s="121"/>
      <c r="BJ1034" s="98"/>
      <c r="BK1034" s="205"/>
      <c r="BL1034" s="98"/>
      <c r="BN1034" s="121"/>
      <c r="BO1034" s="121"/>
      <c r="BP1034" s="121"/>
      <c r="BQ1034" s="121"/>
      <c r="BR1034" s="121"/>
    </row>
    <row r="1035" spans="1:70" customFormat="1">
      <c r="A1035" s="84"/>
      <c r="B1035" s="363"/>
      <c r="C1035" s="121"/>
      <c r="D1035" s="121"/>
      <c r="E1035" s="121"/>
      <c r="F1035" s="121"/>
      <c r="G1035" s="121"/>
      <c r="H1035" s="121"/>
      <c r="I1035" s="121"/>
      <c r="J1035" s="121"/>
      <c r="K1035" s="121"/>
      <c r="L1035" s="10"/>
      <c r="M1035" s="9"/>
      <c r="N1035" s="90"/>
      <c r="R1035" s="205"/>
      <c r="S1035" s="205"/>
      <c r="T1035" s="205"/>
      <c r="V1035" s="205"/>
      <c r="W1035" s="205"/>
      <c r="X1035" s="205"/>
      <c r="Y1035" s="394"/>
      <c r="Z1035" s="98"/>
      <c r="AA1035" s="205"/>
      <c r="AB1035" s="98"/>
      <c r="AC1035" s="98"/>
      <c r="AD1035" s="98"/>
      <c r="AE1035" s="205"/>
      <c r="AF1035" s="98"/>
      <c r="AH1035" s="98"/>
      <c r="AI1035" s="205"/>
      <c r="AJ1035" s="98"/>
      <c r="AK1035" s="98"/>
      <c r="AL1035" s="98"/>
      <c r="AM1035" s="205"/>
      <c r="AN1035" s="98"/>
      <c r="AO1035" s="121"/>
      <c r="AP1035" s="98"/>
      <c r="AQ1035" s="205"/>
      <c r="AR1035" s="98"/>
      <c r="AT1035" s="98"/>
      <c r="AU1035" s="205"/>
      <c r="AV1035" s="98"/>
      <c r="AX1035" s="98"/>
      <c r="AY1035" s="205"/>
      <c r="AZ1035" s="98"/>
      <c r="BB1035" s="98"/>
      <c r="BC1035" s="205"/>
      <c r="BD1035" s="98"/>
      <c r="BF1035" s="98"/>
      <c r="BG1035" s="205"/>
      <c r="BH1035" s="98"/>
      <c r="BI1035" s="121"/>
      <c r="BJ1035" s="98"/>
      <c r="BK1035" s="205"/>
      <c r="BL1035" s="98"/>
      <c r="BN1035" s="121"/>
      <c r="BO1035" s="121"/>
      <c r="BP1035" s="121"/>
      <c r="BQ1035" s="121"/>
      <c r="BR1035" s="121"/>
    </row>
    <row r="1036" spans="1:70" customFormat="1">
      <c r="A1036" s="84"/>
      <c r="B1036" s="363"/>
      <c r="C1036" s="121"/>
      <c r="D1036" s="121"/>
      <c r="E1036" s="121"/>
      <c r="F1036" s="121"/>
      <c r="G1036" s="121"/>
      <c r="H1036" s="121"/>
      <c r="I1036" s="121"/>
      <c r="J1036" s="121"/>
      <c r="K1036" s="121"/>
      <c r="L1036" s="10"/>
      <c r="M1036" s="9"/>
      <c r="N1036" s="90"/>
      <c r="R1036" s="205"/>
      <c r="S1036" s="205"/>
      <c r="T1036" s="205"/>
      <c r="V1036" s="205"/>
      <c r="W1036" s="205"/>
      <c r="X1036" s="205"/>
      <c r="Y1036" s="394"/>
      <c r="Z1036" s="98"/>
      <c r="AA1036" s="205"/>
      <c r="AB1036" s="98"/>
      <c r="AC1036" s="98"/>
      <c r="AD1036" s="98"/>
      <c r="AE1036" s="205"/>
      <c r="AF1036" s="98"/>
      <c r="AH1036" s="98"/>
      <c r="AI1036" s="205"/>
      <c r="AJ1036" s="98"/>
      <c r="AK1036" s="98"/>
      <c r="AL1036" s="98"/>
      <c r="AM1036" s="205"/>
      <c r="AN1036" s="98"/>
      <c r="AO1036" s="121"/>
      <c r="AP1036" s="98"/>
      <c r="AQ1036" s="205"/>
      <c r="AR1036" s="98"/>
      <c r="AT1036" s="98"/>
      <c r="AU1036" s="205"/>
      <c r="AV1036" s="98"/>
      <c r="AX1036" s="98"/>
      <c r="AY1036" s="205"/>
      <c r="AZ1036" s="98"/>
      <c r="BB1036" s="98"/>
      <c r="BC1036" s="205"/>
      <c r="BD1036" s="98"/>
      <c r="BF1036" s="98"/>
      <c r="BG1036" s="205"/>
      <c r="BH1036" s="98"/>
      <c r="BI1036" s="121"/>
      <c r="BJ1036" s="98"/>
      <c r="BK1036" s="205"/>
      <c r="BL1036" s="98"/>
      <c r="BN1036" s="121"/>
      <c r="BO1036" s="121"/>
      <c r="BP1036" s="121"/>
      <c r="BQ1036" s="121"/>
      <c r="BR1036" s="121"/>
    </row>
    <row r="1037" spans="1:70" customFormat="1">
      <c r="A1037" s="84"/>
      <c r="B1037" s="363"/>
      <c r="C1037" s="121"/>
      <c r="D1037" s="121"/>
      <c r="E1037" s="121"/>
      <c r="F1037" s="121"/>
      <c r="G1037" s="121"/>
      <c r="H1037" s="121"/>
      <c r="I1037" s="121"/>
      <c r="J1037" s="121"/>
      <c r="K1037" s="121"/>
      <c r="L1037" s="10"/>
      <c r="M1037" s="9"/>
      <c r="N1037" s="90"/>
      <c r="R1037" s="205"/>
      <c r="S1037" s="205"/>
      <c r="T1037" s="205"/>
      <c r="V1037" s="205"/>
      <c r="W1037" s="205"/>
      <c r="X1037" s="205"/>
      <c r="Y1037" s="394"/>
      <c r="Z1037" s="98"/>
      <c r="AA1037" s="205"/>
      <c r="AB1037" s="98"/>
      <c r="AC1037" s="98"/>
      <c r="AD1037" s="98"/>
      <c r="AE1037" s="205"/>
      <c r="AF1037" s="98"/>
      <c r="AH1037" s="98"/>
      <c r="AI1037" s="205"/>
      <c r="AJ1037" s="98"/>
      <c r="AK1037" s="98"/>
      <c r="AL1037" s="98"/>
      <c r="AM1037" s="205"/>
      <c r="AN1037" s="98"/>
      <c r="AO1037" s="121"/>
      <c r="AP1037" s="98"/>
      <c r="AQ1037" s="205"/>
      <c r="AR1037" s="98"/>
      <c r="AT1037" s="98"/>
      <c r="AU1037" s="205"/>
      <c r="AV1037" s="98"/>
      <c r="AX1037" s="98"/>
      <c r="AY1037" s="205"/>
      <c r="AZ1037" s="98"/>
      <c r="BB1037" s="98"/>
      <c r="BC1037" s="205"/>
      <c r="BD1037" s="98"/>
      <c r="BF1037" s="98"/>
      <c r="BG1037" s="205"/>
      <c r="BH1037" s="98"/>
      <c r="BI1037" s="121"/>
      <c r="BJ1037" s="98"/>
      <c r="BK1037" s="205"/>
      <c r="BL1037" s="98"/>
      <c r="BN1037" s="121"/>
      <c r="BO1037" s="121"/>
      <c r="BP1037" s="121"/>
      <c r="BQ1037" s="121"/>
      <c r="BR1037" s="121"/>
    </row>
    <row r="1038" spans="1:70" customFormat="1">
      <c r="A1038" s="84"/>
      <c r="B1038" s="363"/>
      <c r="C1038" s="121"/>
      <c r="D1038" s="121"/>
      <c r="E1038" s="121"/>
      <c r="F1038" s="121"/>
      <c r="G1038" s="121"/>
      <c r="H1038" s="121"/>
      <c r="I1038" s="121"/>
      <c r="J1038" s="121"/>
      <c r="K1038" s="121"/>
      <c r="L1038" s="10"/>
      <c r="M1038" s="9"/>
      <c r="N1038" s="90"/>
      <c r="R1038" s="205"/>
      <c r="S1038" s="205"/>
      <c r="T1038" s="205"/>
      <c r="V1038" s="205"/>
      <c r="W1038" s="205"/>
      <c r="X1038" s="205"/>
      <c r="Y1038" s="394"/>
      <c r="Z1038" s="98"/>
      <c r="AA1038" s="205"/>
      <c r="AB1038" s="98"/>
      <c r="AC1038" s="98"/>
      <c r="AD1038" s="98"/>
      <c r="AE1038" s="205"/>
      <c r="AF1038" s="98"/>
      <c r="AH1038" s="98"/>
      <c r="AI1038" s="205"/>
      <c r="AJ1038" s="98"/>
      <c r="AK1038" s="98"/>
      <c r="AL1038" s="98"/>
      <c r="AM1038" s="205"/>
      <c r="AN1038" s="98"/>
      <c r="AO1038" s="121"/>
      <c r="AP1038" s="98"/>
      <c r="AQ1038" s="205"/>
      <c r="AR1038" s="98"/>
      <c r="AT1038" s="98"/>
      <c r="AU1038" s="205"/>
      <c r="AV1038" s="98"/>
      <c r="AX1038" s="98"/>
      <c r="AY1038" s="205"/>
      <c r="AZ1038" s="98"/>
      <c r="BB1038" s="98"/>
      <c r="BC1038" s="205"/>
      <c r="BD1038" s="98"/>
      <c r="BF1038" s="98"/>
      <c r="BG1038" s="205"/>
      <c r="BH1038" s="98"/>
      <c r="BI1038" s="121"/>
      <c r="BJ1038" s="98"/>
      <c r="BK1038" s="205"/>
      <c r="BL1038" s="98"/>
      <c r="BN1038" s="121"/>
      <c r="BO1038" s="121"/>
      <c r="BP1038" s="121"/>
      <c r="BQ1038" s="121"/>
      <c r="BR1038" s="121"/>
    </row>
    <row r="1039" spans="1:70" customFormat="1">
      <c r="A1039" s="84"/>
      <c r="B1039" s="363"/>
      <c r="C1039" s="121"/>
      <c r="D1039" s="121"/>
      <c r="E1039" s="121"/>
      <c r="F1039" s="121"/>
      <c r="G1039" s="121"/>
      <c r="H1039" s="121"/>
      <c r="I1039" s="121"/>
      <c r="J1039" s="121"/>
      <c r="K1039" s="121"/>
      <c r="L1039" s="10"/>
      <c r="M1039" s="9"/>
      <c r="N1039" s="90"/>
      <c r="R1039" s="205"/>
      <c r="S1039" s="205"/>
      <c r="T1039" s="205"/>
      <c r="V1039" s="205"/>
      <c r="W1039" s="205"/>
      <c r="X1039" s="205"/>
      <c r="Y1039" s="394"/>
      <c r="Z1039" s="98"/>
      <c r="AA1039" s="205"/>
      <c r="AB1039" s="98"/>
      <c r="AC1039" s="98"/>
      <c r="AD1039" s="98"/>
      <c r="AE1039" s="205"/>
      <c r="AF1039" s="98"/>
      <c r="AH1039" s="98"/>
      <c r="AI1039" s="205"/>
      <c r="AJ1039" s="98"/>
      <c r="AK1039" s="98"/>
      <c r="AL1039" s="98"/>
      <c r="AM1039" s="205"/>
      <c r="AN1039" s="98"/>
      <c r="AO1039" s="121"/>
      <c r="AP1039" s="98"/>
      <c r="AQ1039" s="205"/>
      <c r="AR1039" s="98"/>
      <c r="AT1039" s="98"/>
      <c r="AU1039" s="205"/>
      <c r="AV1039" s="98"/>
      <c r="AX1039" s="98"/>
      <c r="AY1039" s="205"/>
      <c r="AZ1039" s="98"/>
      <c r="BB1039" s="98"/>
      <c r="BC1039" s="205"/>
      <c r="BD1039" s="98"/>
      <c r="BF1039" s="98"/>
      <c r="BG1039" s="205"/>
      <c r="BH1039" s="98"/>
      <c r="BI1039" s="121"/>
      <c r="BJ1039" s="98"/>
      <c r="BK1039" s="205"/>
      <c r="BL1039" s="98"/>
      <c r="BN1039" s="121"/>
      <c r="BO1039" s="121"/>
      <c r="BP1039" s="121"/>
      <c r="BQ1039" s="121"/>
      <c r="BR1039" s="121"/>
    </row>
    <row r="1040" spans="1:70" customFormat="1">
      <c r="A1040" s="84"/>
      <c r="B1040" s="363"/>
      <c r="C1040" s="121"/>
      <c r="D1040" s="121"/>
      <c r="E1040" s="121"/>
      <c r="F1040" s="121"/>
      <c r="G1040" s="121"/>
      <c r="H1040" s="121"/>
      <c r="I1040" s="121"/>
      <c r="J1040" s="121"/>
      <c r="K1040" s="121"/>
      <c r="L1040" s="10"/>
      <c r="M1040" s="9"/>
      <c r="N1040" s="90"/>
      <c r="R1040" s="205"/>
      <c r="S1040" s="205"/>
      <c r="T1040" s="205"/>
      <c r="V1040" s="205"/>
      <c r="W1040" s="205"/>
      <c r="X1040" s="205"/>
      <c r="Y1040" s="394"/>
      <c r="Z1040" s="98"/>
      <c r="AA1040" s="205"/>
      <c r="AB1040" s="98"/>
      <c r="AC1040" s="98"/>
      <c r="AD1040" s="98"/>
      <c r="AE1040" s="205"/>
      <c r="AF1040" s="98"/>
      <c r="AH1040" s="98"/>
      <c r="AI1040" s="205"/>
      <c r="AJ1040" s="98"/>
      <c r="AK1040" s="98"/>
      <c r="AL1040" s="98"/>
      <c r="AM1040" s="205"/>
      <c r="AN1040" s="98"/>
      <c r="AO1040" s="121"/>
      <c r="AP1040" s="98"/>
      <c r="AQ1040" s="205"/>
      <c r="AR1040" s="98"/>
      <c r="AT1040" s="98"/>
      <c r="AU1040" s="205"/>
      <c r="AV1040" s="98"/>
      <c r="AX1040" s="98"/>
      <c r="AY1040" s="205"/>
      <c r="AZ1040" s="98"/>
      <c r="BB1040" s="98"/>
      <c r="BC1040" s="205"/>
      <c r="BD1040" s="98"/>
      <c r="BF1040" s="98"/>
      <c r="BG1040" s="205"/>
      <c r="BH1040" s="98"/>
      <c r="BI1040" s="121"/>
      <c r="BJ1040" s="98"/>
      <c r="BK1040" s="205"/>
      <c r="BL1040" s="98"/>
      <c r="BN1040" s="121"/>
      <c r="BO1040" s="121"/>
      <c r="BP1040" s="121"/>
      <c r="BQ1040" s="121"/>
      <c r="BR1040" s="121"/>
    </row>
    <row r="1041" spans="1:70" customFormat="1">
      <c r="A1041" s="84"/>
      <c r="B1041" s="363"/>
      <c r="C1041" s="121"/>
      <c r="D1041" s="121"/>
      <c r="E1041" s="121"/>
      <c r="F1041" s="121"/>
      <c r="G1041" s="121"/>
      <c r="H1041" s="121"/>
      <c r="I1041" s="121"/>
      <c r="J1041" s="121"/>
      <c r="K1041" s="121"/>
      <c r="L1041" s="10"/>
      <c r="M1041" s="9"/>
      <c r="N1041" s="90"/>
      <c r="R1041" s="205"/>
      <c r="S1041" s="205"/>
      <c r="T1041" s="205"/>
      <c r="V1041" s="205"/>
      <c r="W1041" s="205"/>
      <c r="X1041" s="205"/>
      <c r="Y1041" s="394"/>
      <c r="Z1041" s="98"/>
      <c r="AA1041" s="205"/>
      <c r="AB1041" s="98"/>
      <c r="AC1041" s="98"/>
      <c r="AD1041" s="98"/>
      <c r="AE1041" s="205"/>
      <c r="AF1041" s="98"/>
      <c r="AH1041" s="98"/>
      <c r="AI1041" s="205"/>
      <c r="AJ1041" s="98"/>
      <c r="AK1041" s="98"/>
      <c r="AL1041" s="98"/>
      <c r="AM1041" s="205"/>
      <c r="AN1041" s="98"/>
      <c r="AO1041" s="121"/>
      <c r="AP1041" s="98"/>
      <c r="AQ1041" s="205"/>
      <c r="AR1041" s="98"/>
      <c r="AT1041" s="98"/>
      <c r="AU1041" s="205"/>
      <c r="AV1041" s="98"/>
      <c r="AX1041" s="98"/>
      <c r="AY1041" s="205"/>
      <c r="AZ1041" s="98"/>
      <c r="BB1041" s="98"/>
      <c r="BC1041" s="205"/>
      <c r="BD1041" s="98"/>
      <c r="BF1041" s="98"/>
      <c r="BG1041" s="205"/>
      <c r="BH1041" s="98"/>
      <c r="BI1041" s="121"/>
      <c r="BJ1041" s="98"/>
      <c r="BK1041" s="205"/>
      <c r="BL1041" s="98"/>
      <c r="BN1041" s="121"/>
      <c r="BO1041" s="121"/>
      <c r="BP1041" s="121"/>
      <c r="BQ1041" s="121"/>
      <c r="BR1041" s="121"/>
    </row>
    <row r="1042" spans="1:70" customFormat="1">
      <c r="A1042" s="84"/>
      <c r="B1042" s="363"/>
      <c r="C1042" s="121"/>
      <c r="D1042" s="121"/>
      <c r="E1042" s="121"/>
      <c r="F1042" s="121"/>
      <c r="G1042" s="121"/>
      <c r="H1042" s="121"/>
      <c r="I1042" s="121"/>
      <c r="J1042" s="121"/>
      <c r="K1042" s="121"/>
      <c r="L1042" s="10"/>
      <c r="M1042" s="9"/>
      <c r="N1042" s="90"/>
      <c r="R1042" s="205"/>
      <c r="S1042" s="205"/>
      <c r="T1042" s="205"/>
      <c r="V1042" s="205"/>
      <c r="W1042" s="205"/>
      <c r="X1042" s="205"/>
      <c r="Y1042" s="394"/>
      <c r="Z1042" s="98"/>
      <c r="AA1042" s="205"/>
      <c r="AB1042" s="98"/>
      <c r="AC1042" s="98"/>
      <c r="AD1042" s="98"/>
      <c r="AE1042" s="205"/>
      <c r="AF1042" s="98"/>
      <c r="AH1042" s="98"/>
      <c r="AI1042" s="205"/>
      <c r="AJ1042" s="98"/>
      <c r="AK1042" s="98"/>
      <c r="AL1042" s="98"/>
      <c r="AM1042" s="205"/>
      <c r="AN1042" s="98"/>
      <c r="AO1042" s="121"/>
      <c r="AP1042" s="98"/>
      <c r="AQ1042" s="205"/>
      <c r="AR1042" s="98"/>
      <c r="AT1042" s="98"/>
      <c r="AU1042" s="205"/>
      <c r="AV1042" s="98"/>
      <c r="AX1042" s="98"/>
      <c r="AY1042" s="205"/>
      <c r="AZ1042" s="98"/>
      <c r="BB1042" s="98"/>
      <c r="BC1042" s="205"/>
      <c r="BD1042" s="98"/>
      <c r="BF1042" s="98"/>
      <c r="BG1042" s="205"/>
      <c r="BH1042" s="98"/>
      <c r="BI1042" s="121"/>
      <c r="BJ1042" s="98"/>
      <c r="BK1042" s="205"/>
      <c r="BL1042" s="98"/>
      <c r="BN1042" s="121"/>
      <c r="BO1042" s="121"/>
      <c r="BP1042" s="121"/>
      <c r="BQ1042" s="121"/>
      <c r="BR1042" s="121"/>
    </row>
    <row r="1043" spans="1:70" customFormat="1">
      <c r="A1043" s="84"/>
      <c r="B1043" s="363"/>
      <c r="C1043" s="121"/>
      <c r="D1043" s="121"/>
      <c r="E1043" s="121"/>
      <c r="F1043" s="121"/>
      <c r="G1043" s="121"/>
      <c r="H1043" s="121"/>
      <c r="I1043" s="121"/>
      <c r="J1043" s="121"/>
      <c r="K1043" s="121"/>
      <c r="L1043" s="10"/>
      <c r="M1043" s="9"/>
      <c r="N1043" s="90"/>
      <c r="R1043" s="205"/>
      <c r="S1043" s="205"/>
      <c r="T1043" s="205"/>
      <c r="V1043" s="205"/>
      <c r="W1043" s="205"/>
      <c r="X1043" s="205"/>
      <c r="Y1043" s="394"/>
      <c r="Z1043" s="98"/>
      <c r="AA1043" s="205"/>
      <c r="AB1043" s="98"/>
      <c r="AC1043" s="98"/>
      <c r="AD1043" s="98"/>
      <c r="AE1043" s="205"/>
      <c r="AF1043" s="98"/>
      <c r="AH1043" s="98"/>
      <c r="AI1043" s="205"/>
      <c r="AJ1043" s="98"/>
      <c r="AK1043" s="98"/>
      <c r="AL1043" s="98"/>
      <c r="AM1043" s="205"/>
      <c r="AN1043" s="98"/>
      <c r="AO1043" s="121"/>
      <c r="AP1043" s="98"/>
      <c r="AQ1043" s="205"/>
      <c r="AR1043" s="98"/>
      <c r="AT1043" s="98"/>
      <c r="AU1043" s="205"/>
      <c r="AV1043" s="98"/>
      <c r="AX1043" s="98"/>
      <c r="AY1043" s="205"/>
      <c r="AZ1043" s="98"/>
      <c r="BB1043" s="98"/>
      <c r="BC1043" s="205"/>
      <c r="BD1043" s="98"/>
      <c r="BF1043" s="98"/>
      <c r="BG1043" s="205"/>
      <c r="BH1043" s="98"/>
      <c r="BI1043" s="121"/>
      <c r="BJ1043" s="98"/>
      <c r="BK1043" s="205"/>
      <c r="BL1043" s="98"/>
      <c r="BN1043" s="121"/>
      <c r="BO1043" s="121"/>
      <c r="BP1043" s="121"/>
      <c r="BQ1043" s="121"/>
      <c r="BR1043" s="121"/>
    </row>
    <row r="1044" spans="1:70" customFormat="1">
      <c r="A1044" s="84"/>
      <c r="B1044" s="363"/>
      <c r="C1044" s="121"/>
      <c r="D1044" s="121"/>
      <c r="E1044" s="121"/>
      <c r="F1044" s="121"/>
      <c r="G1044" s="121"/>
      <c r="H1044" s="121"/>
      <c r="I1044" s="121"/>
      <c r="J1044" s="121"/>
      <c r="K1044" s="121"/>
      <c r="L1044" s="10"/>
      <c r="M1044" s="9"/>
      <c r="N1044" s="90"/>
      <c r="R1044" s="205"/>
      <c r="S1044" s="205"/>
      <c r="T1044" s="205"/>
      <c r="V1044" s="205"/>
      <c r="W1044" s="205"/>
      <c r="X1044" s="205"/>
      <c r="Y1044" s="394"/>
      <c r="Z1044" s="98"/>
      <c r="AA1044" s="205"/>
      <c r="AB1044" s="98"/>
      <c r="AC1044" s="98"/>
      <c r="AD1044" s="98"/>
      <c r="AE1044" s="205"/>
      <c r="AF1044" s="98"/>
      <c r="AH1044" s="98"/>
      <c r="AI1044" s="205"/>
      <c r="AJ1044" s="98"/>
      <c r="AK1044" s="98"/>
      <c r="AL1044" s="98"/>
      <c r="AM1044" s="205"/>
      <c r="AN1044" s="98"/>
      <c r="AO1044" s="121"/>
      <c r="AP1044" s="98"/>
      <c r="AQ1044" s="205"/>
      <c r="AR1044" s="98"/>
      <c r="AT1044" s="98"/>
      <c r="AU1044" s="205"/>
      <c r="AV1044" s="98"/>
      <c r="AX1044" s="98"/>
      <c r="AY1044" s="205"/>
      <c r="AZ1044" s="98"/>
      <c r="BB1044" s="98"/>
      <c r="BC1044" s="205"/>
      <c r="BD1044" s="98"/>
      <c r="BF1044" s="98"/>
      <c r="BG1044" s="205"/>
      <c r="BH1044" s="98"/>
      <c r="BI1044" s="121"/>
      <c r="BJ1044" s="98"/>
      <c r="BK1044" s="205"/>
      <c r="BL1044" s="98"/>
      <c r="BN1044" s="121"/>
      <c r="BO1044" s="121"/>
      <c r="BP1044" s="121"/>
      <c r="BQ1044" s="121"/>
      <c r="BR1044" s="121"/>
    </row>
    <row r="1045" spans="1:70" customFormat="1">
      <c r="A1045" s="84"/>
      <c r="B1045" s="363"/>
      <c r="C1045" s="121"/>
      <c r="D1045" s="121"/>
      <c r="E1045" s="121"/>
      <c r="F1045" s="121"/>
      <c r="G1045" s="121"/>
      <c r="H1045" s="121"/>
      <c r="I1045" s="121"/>
      <c r="J1045" s="121"/>
      <c r="K1045" s="121"/>
      <c r="L1045" s="10"/>
      <c r="M1045" s="9"/>
      <c r="N1045" s="90"/>
      <c r="R1045" s="205"/>
      <c r="S1045" s="205"/>
      <c r="T1045" s="205"/>
      <c r="V1045" s="205"/>
      <c r="W1045" s="205"/>
      <c r="X1045" s="205"/>
      <c r="Y1045" s="394"/>
      <c r="Z1045" s="98"/>
      <c r="AA1045" s="205"/>
      <c r="AB1045" s="98"/>
      <c r="AC1045" s="98"/>
      <c r="AD1045" s="98"/>
      <c r="AE1045" s="205"/>
      <c r="AF1045" s="98"/>
      <c r="AH1045" s="98"/>
      <c r="AI1045" s="205"/>
      <c r="AJ1045" s="98"/>
      <c r="AK1045" s="98"/>
      <c r="AL1045" s="98"/>
      <c r="AM1045" s="205"/>
      <c r="AN1045" s="98"/>
      <c r="AO1045" s="121"/>
      <c r="AP1045" s="98"/>
      <c r="AQ1045" s="205"/>
      <c r="AR1045" s="98"/>
      <c r="AT1045" s="98"/>
      <c r="AU1045" s="205"/>
      <c r="AV1045" s="98"/>
      <c r="AX1045" s="98"/>
      <c r="AY1045" s="205"/>
      <c r="AZ1045" s="98"/>
      <c r="BB1045" s="98"/>
      <c r="BC1045" s="205"/>
      <c r="BD1045" s="98"/>
      <c r="BF1045" s="98"/>
      <c r="BG1045" s="205"/>
      <c r="BH1045" s="98"/>
      <c r="BI1045" s="121"/>
      <c r="BJ1045" s="98"/>
      <c r="BK1045" s="205"/>
      <c r="BL1045" s="98"/>
      <c r="BN1045" s="121"/>
      <c r="BO1045" s="121"/>
      <c r="BP1045" s="121"/>
      <c r="BQ1045" s="121"/>
      <c r="BR1045" s="121"/>
    </row>
    <row r="1046" spans="1:70" customFormat="1">
      <c r="A1046" s="84"/>
      <c r="B1046" s="363"/>
      <c r="C1046" s="121"/>
      <c r="D1046" s="121"/>
      <c r="E1046" s="121"/>
      <c r="F1046" s="121"/>
      <c r="G1046" s="121"/>
      <c r="H1046" s="121"/>
      <c r="I1046" s="121"/>
      <c r="J1046" s="121"/>
      <c r="K1046" s="121"/>
      <c r="L1046" s="10"/>
      <c r="M1046" s="9"/>
      <c r="N1046" s="90"/>
      <c r="R1046" s="205"/>
      <c r="S1046" s="205"/>
      <c r="T1046" s="205"/>
      <c r="V1046" s="205"/>
      <c r="W1046" s="205"/>
      <c r="X1046" s="205"/>
      <c r="Y1046" s="394"/>
      <c r="Z1046" s="98"/>
      <c r="AA1046" s="205"/>
      <c r="AB1046" s="98"/>
      <c r="AC1046" s="98"/>
      <c r="AD1046" s="98"/>
      <c r="AE1046" s="205"/>
      <c r="AF1046" s="98"/>
      <c r="AH1046" s="98"/>
      <c r="AI1046" s="205"/>
      <c r="AJ1046" s="98"/>
      <c r="AK1046" s="98"/>
      <c r="AL1046" s="98"/>
      <c r="AM1046" s="205"/>
      <c r="AN1046" s="98"/>
      <c r="AO1046" s="121"/>
      <c r="AP1046" s="98"/>
      <c r="AQ1046" s="205"/>
      <c r="AR1046" s="98"/>
      <c r="AT1046" s="98"/>
      <c r="AU1046" s="205"/>
      <c r="AV1046" s="98"/>
      <c r="AX1046" s="98"/>
      <c r="AY1046" s="205"/>
      <c r="AZ1046" s="98"/>
      <c r="BB1046" s="98"/>
      <c r="BC1046" s="205"/>
      <c r="BD1046" s="98"/>
      <c r="BF1046" s="98"/>
      <c r="BG1046" s="205"/>
      <c r="BH1046" s="98"/>
      <c r="BI1046" s="121"/>
      <c r="BJ1046" s="98"/>
      <c r="BK1046" s="205"/>
      <c r="BL1046" s="98"/>
      <c r="BN1046" s="121"/>
      <c r="BO1046" s="121"/>
      <c r="BP1046" s="121"/>
      <c r="BQ1046" s="121"/>
      <c r="BR1046" s="121"/>
    </row>
    <row r="1047" spans="1:70" customFormat="1">
      <c r="A1047" s="84"/>
      <c r="B1047" s="363"/>
      <c r="C1047" s="121"/>
      <c r="D1047" s="121"/>
      <c r="E1047" s="121"/>
      <c r="F1047" s="121"/>
      <c r="G1047" s="121"/>
      <c r="H1047" s="121"/>
      <c r="I1047" s="121"/>
      <c r="J1047" s="121"/>
      <c r="K1047" s="121"/>
      <c r="L1047" s="10"/>
      <c r="M1047" s="9"/>
      <c r="N1047" s="90"/>
      <c r="R1047" s="205"/>
      <c r="S1047" s="205"/>
      <c r="T1047" s="205"/>
      <c r="V1047" s="205"/>
      <c r="W1047" s="205"/>
      <c r="X1047" s="205"/>
      <c r="Y1047" s="394"/>
      <c r="Z1047" s="98"/>
      <c r="AA1047" s="205"/>
      <c r="AB1047" s="98"/>
      <c r="AC1047" s="98"/>
      <c r="AD1047" s="98"/>
      <c r="AE1047" s="205"/>
      <c r="AF1047" s="98"/>
      <c r="AH1047" s="98"/>
      <c r="AI1047" s="205"/>
      <c r="AJ1047" s="98"/>
      <c r="AK1047" s="98"/>
      <c r="AL1047" s="98"/>
      <c r="AM1047" s="205"/>
      <c r="AN1047" s="98"/>
      <c r="AO1047" s="121"/>
      <c r="AP1047" s="98"/>
      <c r="AQ1047" s="205"/>
      <c r="AR1047" s="98"/>
      <c r="AT1047" s="98"/>
      <c r="AU1047" s="205"/>
      <c r="AV1047" s="98"/>
      <c r="AX1047" s="98"/>
      <c r="AY1047" s="205"/>
      <c r="AZ1047" s="98"/>
      <c r="BB1047" s="98"/>
      <c r="BC1047" s="205"/>
      <c r="BD1047" s="98"/>
      <c r="BF1047" s="98"/>
      <c r="BG1047" s="205"/>
      <c r="BH1047" s="98"/>
      <c r="BI1047" s="121"/>
      <c r="BJ1047" s="98"/>
      <c r="BK1047" s="205"/>
      <c r="BL1047" s="98"/>
      <c r="BN1047" s="121"/>
      <c r="BO1047" s="121"/>
      <c r="BP1047" s="121"/>
      <c r="BQ1047" s="121"/>
      <c r="BR1047" s="121"/>
    </row>
    <row r="1048" spans="1:70" customFormat="1">
      <c r="A1048" s="84"/>
      <c r="B1048" s="363"/>
      <c r="C1048" s="121"/>
      <c r="D1048" s="121"/>
      <c r="E1048" s="121"/>
      <c r="F1048" s="121"/>
      <c r="G1048" s="121"/>
      <c r="H1048" s="121"/>
      <c r="I1048" s="121"/>
      <c r="J1048" s="121"/>
      <c r="K1048" s="121"/>
      <c r="L1048" s="10"/>
      <c r="M1048" s="9"/>
      <c r="N1048" s="90"/>
      <c r="R1048" s="205"/>
      <c r="S1048" s="205"/>
      <c r="T1048" s="205"/>
      <c r="V1048" s="205"/>
      <c r="W1048" s="205"/>
      <c r="X1048" s="205"/>
      <c r="Y1048" s="394"/>
      <c r="Z1048" s="98"/>
      <c r="AA1048" s="205"/>
      <c r="AB1048" s="98"/>
      <c r="AC1048" s="98"/>
      <c r="AD1048" s="98"/>
      <c r="AE1048" s="205"/>
      <c r="AF1048" s="98"/>
      <c r="AH1048" s="98"/>
      <c r="AI1048" s="205"/>
      <c r="AJ1048" s="98"/>
      <c r="AK1048" s="98"/>
      <c r="AL1048" s="98"/>
      <c r="AM1048" s="205"/>
      <c r="AN1048" s="98"/>
      <c r="AO1048" s="121"/>
      <c r="AP1048" s="98"/>
      <c r="AQ1048" s="205"/>
      <c r="AR1048" s="98"/>
      <c r="AT1048" s="98"/>
      <c r="AU1048" s="205"/>
      <c r="AV1048" s="98"/>
      <c r="AX1048" s="98"/>
      <c r="AY1048" s="205"/>
      <c r="AZ1048" s="98"/>
      <c r="BB1048" s="98"/>
      <c r="BC1048" s="205"/>
      <c r="BD1048" s="98"/>
      <c r="BF1048" s="98"/>
      <c r="BG1048" s="205"/>
      <c r="BH1048" s="98"/>
      <c r="BI1048" s="121"/>
      <c r="BJ1048" s="98"/>
      <c r="BK1048" s="205"/>
      <c r="BL1048" s="98"/>
      <c r="BN1048" s="121"/>
      <c r="BO1048" s="121"/>
      <c r="BP1048" s="121"/>
      <c r="BQ1048" s="121"/>
      <c r="BR1048" s="121"/>
    </row>
    <row r="1049" spans="1:70" customFormat="1">
      <c r="A1049" s="84"/>
      <c r="B1049" s="363"/>
      <c r="C1049" s="121"/>
      <c r="D1049" s="121"/>
      <c r="E1049" s="121"/>
      <c r="F1049" s="121"/>
      <c r="G1049" s="121"/>
      <c r="H1049" s="121"/>
      <c r="I1049" s="121"/>
      <c r="J1049" s="121"/>
      <c r="K1049" s="121"/>
      <c r="L1049" s="10"/>
      <c r="M1049" s="9"/>
      <c r="N1049" s="90"/>
      <c r="R1049" s="205"/>
      <c r="S1049" s="205"/>
      <c r="T1049" s="205"/>
      <c r="V1049" s="205"/>
      <c r="W1049" s="205"/>
      <c r="X1049" s="205"/>
      <c r="Y1049" s="394"/>
      <c r="Z1049" s="98"/>
      <c r="AA1049" s="205"/>
      <c r="AB1049" s="98"/>
      <c r="AC1049" s="98"/>
      <c r="AD1049" s="98"/>
      <c r="AE1049" s="205"/>
      <c r="AF1049" s="98"/>
      <c r="AH1049" s="98"/>
      <c r="AI1049" s="205"/>
      <c r="AJ1049" s="98"/>
      <c r="AK1049" s="98"/>
      <c r="AL1049" s="98"/>
      <c r="AM1049" s="205"/>
      <c r="AN1049" s="98"/>
      <c r="AO1049" s="121"/>
      <c r="AP1049" s="98"/>
      <c r="AQ1049" s="205"/>
      <c r="AR1049" s="98"/>
      <c r="AT1049" s="98"/>
      <c r="AU1049" s="205"/>
      <c r="AV1049" s="98"/>
      <c r="AX1049" s="98"/>
      <c r="AY1049" s="205"/>
      <c r="AZ1049" s="98"/>
      <c r="BB1049" s="98"/>
      <c r="BC1049" s="205"/>
      <c r="BD1049" s="98"/>
      <c r="BF1049" s="98"/>
      <c r="BG1049" s="205"/>
      <c r="BH1049" s="98"/>
      <c r="BI1049" s="121"/>
      <c r="BJ1049" s="98"/>
      <c r="BK1049" s="205"/>
      <c r="BL1049" s="98"/>
      <c r="BN1049" s="121"/>
      <c r="BO1049" s="121"/>
      <c r="BP1049" s="121"/>
      <c r="BQ1049" s="121"/>
      <c r="BR1049" s="121"/>
    </row>
    <row r="1050" spans="1:70" customFormat="1">
      <c r="A1050" s="84"/>
      <c r="B1050" s="363"/>
      <c r="C1050" s="121"/>
      <c r="D1050" s="121"/>
      <c r="E1050" s="121"/>
      <c r="F1050" s="121"/>
      <c r="G1050" s="121"/>
      <c r="H1050" s="121"/>
      <c r="I1050" s="121"/>
      <c r="J1050" s="121"/>
      <c r="K1050" s="121"/>
      <c r="L1050" s="10"/>
      <c r="M1050" s="9"/>
      <c r="N1050" s="90"/>
      <c r="R1050" s="205"/>
      <c r="S1050" s="205"/>
      <c r="T1050" s="205"/>
      <c r="V1050" s="205"/>
      <c r="W1050" s="205"/>
      <c r="X1050" s="205"/>
      <c r="Y1050" s="394"/>
      <c r="Z1050" s="98"/>
      <c r="AA1050" s="205"/>
      <c r="AB1050" s="98"/>
      <c r="AC1050" s="98"/>
      <c r="AD1050" s="98"/>
      <c r="AE1050" s="205"/>
      <c r="AF1050" s="98"/>
      <c r="AH1050" s="98"/>
      <c r="AI1050" s="205"/>
      <c r="AJ1050" s="98"/>
      <c r="AK1050" s="98"/>
      <c r="AL1050" s="98"/>
      <c r="AM1050" s="205"/>
      <c r="AN1050" s="98"/>
      <c r="AO1050" s="121"/>
      <c r="AP1050" s="98"/>
      <c r="AQ1050" s="205"/>
      <c r="AR1050" s="98"/>
      <c r="AT1050" s="98"/>
      <c r="AU1050" s="205"/>
      <c r="AV1050" s="98"/>
      <c r="AX1050" s="98"/>
      <c r="AY1050" s="205"/>
      <c r="AZ1050" s="98"/>
      <c r="BB1050" s="98"/>
      <c r="BC1050" s="205"/>
      <c r="BD1050" s="98"/>
      <c r="BF1050" s="98"/>
      <c r="BG1050" s="205"/>
      <c r="BH1050" s="98"/>
      <c r="BI1050" s="121"/>
      <c r="BJ1050" s="98"/>
      <c r="BK1050" s="205"/>
      <c r="BL1050" s="98"/>
      <c r="BN1050" s="121"/>
      <c r="BO1050" s="121"/>
      <c r="BP1050" s="121"/>
      <c r="BQ1050" s="121"/>
      <c r="BR1050" s="121"/>
    </row>
    <row r="1051" spans="1:70" customFormat="1">
      <c r="A1051" s="84"/>
      <c r="B1051" s="363"/>
      <c r="C1051" s="121"/>
      <c r="D1051" s="121"/>
      <c r="E1051" s="121"/>
      <c r="F1051" s="121"/>
      <c r="G1051" s="121"/>
      <c r="H1051" s="121"/>
      <c r="I1051" s="121"/>
      <c r="J1051" s="121"/>
      <c r="K1051" s="121"/>
      <c r="L1051" s="10"/>
      <c r="M1051" s="9"/>
      <c r="N1051" s="90"/>
      <c r="R1051" s="205"/>
      <c r="S1051" s="205"/>
      <c r="T1051" s="205"/>
      <c r="V1051" s="205"/>
      <c r="W1051" s="205"/>
      <c r="X1051" s="205"/>
      <c r="Y1051" s="394"/>
      <c r="Z1051" s="98"/>
      <c r="AA1051" s="205"/>
      <c r="AB1051" s="98"/>
      <c r="AC1051" s="98"/>
      <c r="AD1051" s="98"/>
      <c r="AE1051" s="205"/>
      <c r="AF1051" s="98"/>
      <c r="AH1051" s="98"/>
      <c r="AI1051" s="205"/>
      <c r="AJ1051" s="98"/>
      <c r="AK1051" s="98"/>
      <c r="AL1051" s="98"/>
      <c r="AM1051" s="205"/>
      <c r="AN1051" s="98"/>
      <c r="AO1051" s="121"/>
      <c r="AP1051" s="98"/>
      <c r="AQ1051" s="205"/>
      <c r="AR1051" s="98"/>
      <c r="AT1051" s="98"/>
      <c r="AU1051" s="205"/>
      <c r="AV1051" s="98"/>
      <c r="AX1051" s="98"/>
      <c r="AY1051" s="205"/>
      <c r="AZ1051" s="98"/>
      <c r="BB1051" s="98"/>
      <c r="BC1051" s="205"/>
      <c r="BD1051" s="98"/>
      <c r="BF1051" s="98"/>
      <c r="BG1051" s="205"/>
      <c r="BH1051" s="98"/>
      <c r="BI1051" s="121"/>
      <c r="BJ1051" s="98"/>
      <c r="BK1051" s="205"/>
      <c r="BL1051" s="98"/>
      <c r="BN1051" s="121"/>
      <c r="BO1051" s="121"/>
      <c r="BP1051" s="121"/>
      <c r="BQ1051" s="121"/>
      <c r="BR1051" s="121"/>
    </row>
    <row r="1052" spans="1:70" customFormat="1">
      <c r="A1052" s="84"/>
      <c r="B1052" s="363"/>
      <c r="C1052" s="121"/>
      <c r="D1052" s="121"/>
      <c r="E1052" s="121"/>
      <c r="F1052" s="121"/>
      <c r="G1052" s="121"/>
      <c r="H1052" s="121"/>
      <c r="I1052" s="121"/>
      <c r="J1052" s="121"/>
      <c r="K1052" s="121"/>
      <c r="L1052" s="10"/>
      <c r="M1052" s="9"/>
      <c r="N1052" s="90"/>
      <c r="R1052" s="205"/>
      <c r="S1052" s="205"/>
      <c r="T1052" s="205"/>
      <c r="V1052" s="205"/>
      <c r="W1052" s="205"/>
      <c r="X1052" s="205"/>
      <c r="Y1052" s="394"/>
      <c r="Z1052" s="98"/>
      <c r="AA1052" s="205"/>
      <c r="AB1052" s="98"/>
      <c r="AC1052" s="98"/>
      <c r="AD1052" s="98"/>
      <c r="AE1052" s="205"/>
      <c r="AF1052" s="98"/>
      <c r="AH1052" s="98"/>
      <c r="AI1052" s="205"/>
      <c r="AJ1052" s="98"/>
      <c r="AK1052" s="98"/>
      <c r="AL1052" s="98"/>
      <c r="AM1052" s="205"/>
      <c r="AN1052" s="98"/>
      <c r="AO1052" s="121"/>
      <c r="AP1052" s="98"/>
      <c r="AQ1052" s="205"/>
      <c r="AR1052" s="98"/>
      <c r="AT1052" s="98"/>
      <c r="AU1052" s="205"/>
      <c r="AV1052" s="98"/>
      <c r="AX1052" s="98"/>
      <c r="AY1052" s="205"/>
      <c r="AZ1052" s="98"/>
      <c r="BB1052" s="98"/>
      <c r="BC1052" s="205"/>
      <c r="BD1052" s="98"/>
      <c r="BF1052" s="98"/>
      <c r="BG1052" s="205"/>
      <c r="BH1052" s="98"/>
      <c r="BI1052" s="121"/>
      <c r="BJ1052" s="98"/>
      <c r="BK1052" s="205"/>
      <c r="BL1052" s="98"/>
      <c r="BN1052" s="121"/>
      <c r="BO1052" s="121"/>
      <c r="BP1052" s="121"/>
      <c r="BQ1052" s="121"/>
      <c r="BR1052" s="121"/>
    </row>
    <row r="1053" spans="1:70" customFormat="1">
      <c r="A1053" s="84"/>
      <c r="B1053" s="363"/>
      <c r="C1053" s="121"/>
      <c r="D1053" s="121"/>
      <c r="E1053" s="121"/>
      <c r="F1053" s="121"/>
      <c r="G1053" s="121"/>
      <c r="H1053" s="121"/>
      <c r="I1053" s="121"/>
      <c r="J1053" s="121"/>
      <c r="K1053" s="121"/>
      <c r="L1053" s="10"/>
      <c r="M1053" s="9"/>
      <c r="N1053" s="90"/>
      <c r="R1053" s="205"/>
      <c r="S1053" s="205"/>
      <c r="T1053" s="205"/>
      <c r="V1053" s="205"/>
      <c r="W1053" s="205"/>
      <c r="X1053" s="205"/>
      <c r="Y1053" s="394"/>
      <c r="Z1053" s="98"/>
      <c r="AA1053" s="205"/>
      <c r="AB1053" s="98"/>
      <c r="AC1053" s="98"/>
      <c r="AD1053" s="98"/>
      <c r="AE1053" s="205"/>
      <c r="AF1053" s="98"/>
      <c r="AH1053" s="98"/>
      <c r="AI1053" s="205"/>
      <c r="AJ1053" s="98"/>
      <c r="AK1053" s="98"/>
      <c r="AL1053" s="98"/>
      <c r="AM1053" s="205"/>
      <c r="AN1053" s="98"/>
      <c r="AO1053" s="121"/>
      <c r="AP1053" s="98"/>
      <c r="AQ1053" s="205"/>
      <c r="AR1053" s="98"/>
      <c r="AT1053" s="98"/>
      <c r="AU1053" s="205"/>
      <c r="AV1053" s="98"/>
      <c r="AX1053" s="98"/>
      <c r="AY1053" s="205"/>
      <c r="AZ1053" s="98"/>
      <c r="BB1053" s="98"/>
      <c r="BC1053" s="205"/>
      <c r="BD1053" s="98"/>
      <c r="BF1053" s="98"/>
      <c r="BG1053" s="205"/>
      <c r="BH1053" s="98"/>
      <c r="BI1053" s="121"/>
      <c r="BJ1053" s="98"/>
      <c r="BK1053" s="205"/>
      <c r="BL1053" s="98"/>
      <c r="BN1053" s="121"/>
      <c r="BO1053" s="121"/>
      <c r="BP1053" s="121"/>
      <c r="BQ1053" s="121"/>
      <c r="BR1053" s="121"/>
    </row>
    <row r="1054" spans="1:70" customFormat="1">
      <c r="A1054" s="84"/>
      <c r="B1054" s="363"/>
      <c r="C1054" s="121"/>
      <c r="D1054" s="121"/>
      <c r="E1054" s="121"/>
      <c r="F1054" s="121"/>
      <c r="G1054" s="121"/>
      <c r="H1054" s="121"/>
      <c r="I1054" s="121"/>
      <c r="J1054" s="121"/>
      <c r="K1054" s="121"/>
      <c r="L1054" s="10"/>
      <c r="M1054" s="9"/>
      <c r="N1054" s="90"/>
      <c r="R1054" s="205"/>
      <c r="S1054" s="205"/>
      <c r="T1054" s="205"/>
      <c r="V1054" s="205"/>
      <c r="W1054" s="205"/>
      <c r="X1054" s="205"/>
      <c r="Y1054" s="394"/>
      <c r="Z1054" s="98"/>
      <c r="AA1054" s="205"/>
      <c r="AB1054" s="98"/>
      <c r="AC1054" s="98"/>
      <c r="AD1054" s="98"/>
      <c r="AE1054" s="205"/>
      <c r="AF1054" s="98"/>
      <c r="AH1054" s="98"/>
      <c r="AI1054" s="205"/>
      <c r="AJ1054" s="98"/>
      <c r="AK1054" s="98"/>
      <c r="AL1054" s="98"/>
      <c r="AM1054" s="205"/>
      <c r="AN1054" s="98"/>
      <c r="AO1054" s="121"/>
      <c r="AP1054" s="98"/>
      <c r="AQ1054" s="205"/>
      <c r="AR1054" s="98"/>
      <c r="AT1054" s="98"/>
      <c r="AU1054" s="205"/>
      <c r="AV1054" s="98"/>
      <c r="AX1054" s="98"/>
      <c r="AY1054" s="205"/>
      <c r="AZ1054" s="98"/>
      <c r="BB1054" s="98"/>
      <c r="BC1054" s="205"/>
      <c r="BD1054" s="98"/>
      <c r="BF1054" s="98"/>
      <c r="BG1054" s="205"/>
      <c r="BH1054" s="98"/>
      <c r="BI1054" s="121"/>
      <c r="BJ1054" s="98"/>
      <c r="BK1054" s="205"/>
      <c r="BL1054" s="98"/>
      <c r="BN1054" s="121"/>
      <c r="BO1054" s="121"/>
      <c r="BP1054" s="121"/>
      <c r="BQ1054" s="121"/>
      <c r="BR1054" s="121"/>
    </row>
    <row r="1055" spans="1:70" customFormat="1">
      <c r="A1055" s="84"/>
      <c r="B1055" s="363"/>
      <c r="C1055" s="121"/>
      <c r="D1055" s="121"/>
      <c r="E1055" s="121"/>
      <c r="F1055" s="121"/>
      <c r="G1055" s="121"/>
      <c r="H1055" s="121"/>
      <c r="I1055" s="121"/>
      <c r="J1055" s="121"/>
      <c r="K1055" s="121"/>
      <c r="L1055" s="10"/>
      <c r="M1055" s="9"/>
      <c r="N1055" s="90"/>
      <c r="R1055" s="205"/>
      <c r="S1055" s="205"/>
      <c r="T1055" s="205"/>
      <c r="V1055" s="205"/>
      <c r="W1055" s="205"/>
      <c r="X1055" s="205"/>
      <c r="Y1055" s="394"/>
      <c r="Z1055" s="98"/>
      <c r="AA1055" s="205"/>
      <c r="AB1055" s="98"/>
      <c r="AC1055" s="98"/>
      <c r="AD1055" s="98"/>
      <c r="AE1055" s="205"/>
      <c r="AF1055" s="98"/>
      <c r="AH1055" s="98"/>
      <c r="AI1055" s="205"/>
      <c r="AJ1055" s="98"/>
      <c r="AK1055" s="98"/>
      <c r="AL1055" s="98"/>
      <c r="AM1055" s="205"/>
      <c r="AN1055" s="98"/>
      <c r="AO1055" s="121"/>
      <c r="AP1055" s="98"/>
      <c r="AQ1055" s="205"/>
      <c r="AR1055" s="98"/>
      <c r="AT1055" s="98"/>
      <c r="AU1055" s="205"/>
      <c r="AV1055" s="98"/>
      <c r="AX1055" s="98"/>
      <c r="AY1055" s="205"/>
      <c r="AZ1055" s="98"/>
      <c r="BB1055" s="98"/>
      <c r="BC1055" s="205"/>
      <c r="BD1055" s="98"/>
      <c r="BF1055" s="98"/>
      <c r="BG1055" s="205"/>
      <c r="BH1055" s="98"/>
      <c r="BI1055" s="121"/>
      <c r="BJ1055" s="98"/>
      <c r="BK1055" s="205"/>
      <c r="BL1055" s="98"/>
      <c r="BN1055" s="121"/>
      <c r="BO1055" s="121"/>
      <c r="BP1055" s="121"/>
      <c r="BQ1055" s="121"/>
      <c r="BR1055" s="121"/>
    </row>
    <row r="1056" spans="1:70" customFormat="1">
      <c r="A1056" s="84"/>
      <c r="B1056" s="363"/>
      <c r="C1056" s="121"/>
      <c r="D1056" s="121"/>
      <c r="E1056" s="121"/>
      <c r="F1056" s="121"/>
      <c r="G1056" s="121"/>
      <c r="H1056" s="121"/>
      <c r="I1056" s="121"/>
      <c r="J1056" s="121"/>
      <c r="K1056" s="121"/>
      <c r="L1056" s="10"/>
      <c r="M1056" s="9"/>
      <c r="N1056" s="90"/>
      <c r="R1056" s="205"/>
      <c r="S1056" s="205"/>
      <c r="T1056" s="205"/>
      <c r="V1056" s="205"/>
      <c r="W1056" s="205"/>
      <c r="X1056" s="205"/>
      <c r="Y1056" s="394"/>
      <c r="Z1056" s="98"/>
      <c r="AA1056" s="205"/>
      <c r="AB1056" s="98"/>
      <c r="AC1056" s="98"/>
      <c r="AD1056" s="98"/>
      <c r="AE1056" s="205"/>
      <c r="AF1056" s="98"/>
      <c r="AH1056" s="98"/>
      <c r="AI1056" s="205"/>
      <c r="AJ1056" s="98"/>
      <c r="AK1056" s="98"/>
      <c r="AL1056" s="98"/>
      <c r="AM1056" s="205"/>
      <c r="AN1056" s="98"/>
      <c r="AO1056" s="121"/>
      <c r="AP1056" s="98"/>
      <c r="AQ1056" s="205"/>
      <c r="AR1056" s="98"/>
      <c r="AT1056" s="98"/>
      <c r="AU1056" s="205"/>
      <c r="AV1056" s="98"/>
      <c r="AX1056" s="98"/>
      <c r="AY1056" s="205"/>
      <c r="AZ1056" s="98"/>
      <c r="BB1056" s="98"/>
      <c r="BC1056" s="205"/>
      <c r="BD1056" s="98"/>
      <c r="BF1056" s="98"/>
      <c r="BG1056" s="205"/>
      <c r="BH1056" s="98"/>
      <c r="BI1056" s="121"/>
      <c r="BJ1056" s="98"/>
      <c r="BK1056" s="205"/>
      <c r="BL1056" s="98"/>
      <c r="BN1056" s="121"/>
      <c r="BO1056" s="121"/>
      <c r="BP1056" s="121"/>
      <c r="BQ1056" s="121"/>
      <c r="BR1056" s="121"/>
    </row>
    <row r="1057" spans="1:70" customFormat="1">
      <c r="A1057" s="84"/>
      <c r="B1057" s="363"/>
      <c r="C1057" s="121"/>
      <c r="D1057" s="121"/>
      <c r="E1057" s="121"/>
      <c r="F1057" s="121"/>
      <c r="G1057" s="121"/>
      <c r="H1057" s="121"/>
      <c r="I1057" s="121"/>
      <c r="J1057" s="121"/>
      <c r="K1057" s="121"/>
      <c r="L1057" s="10"/>
      <c r="M1057" s="9"/>
      <c r="N1057" s="90"/>
      <c r="R1057" s="205"/>
      <c r="S1057" s="205"/>
      <c r="T1057" s="205"/>
      <c r="V1057" s="205"/>
      <c r="W1057" s="205"/>
      <c r="X1057" s="205"/>
      <c r="Y1057" s="394"/>
      <c r="Z1057" s="98"/>
      <c r="AA1057" s="205"/>
      <c r="AB1057" s="98"/>
      <c r="AC1057" s="98"/>
      <c r="AD1057" s="98"/>
      <c r="AE1057" s="205"/>
      <c r="AF1057" s="98"/>
      <c r="AH1057" s="98"/>
      <c r="AI1057" s="205"/>
      <c r="AJ1057" s="98"/>
      <c r="AK1057" s="98"/>
      <c r="AL1057" s="98"/>
      <c r="AM1057" s="205"/>
      <c r="AN1057" s="98"/>
      <c r="AO1057" s="121"/>
      <c r="AP1057" s="98"/>
      <c r="AQ1057" s="205"/>
      <c r="AR1057" s="98"/>
      <c r="AT1057" s="98"/>
      <c r="AU1057" s="205"/>
      <c r="AV1057" s="98"/>
      <c r="AX1057" s="98"/>
      <c r="AY1057" s="205"/>
      <c r="AZ1057" s="98"/>
      <c r="BB1057" s="98"/>
      <c r="BC1057" s="205"/>
      <c r="BD1057" s="98"/>
      <c r="BF1057" s="98"/>
      <c r="BG1057" s="205"/>
      <c r="BH1057" s="98"/>
      <c r="BI1057" s="121"/>
      <c r="BJ1057" s="98"/>
      <c r="BK1057" s="205"/>
      <c r="BL1057" s="98"/>
      <c r="BN1057" s="121"/>
      <c r="BO1057" s="121"/>
      <c r="BP1057" s="121"/>
      <c r="BQ1057" s="121"/>
      <c r="BR1057" s="121"/>
    </row>
    <row r="1058" spans="1:70" customFormat="1">
      <c r="A1058" s="84"/>
      <c r="B1058" s="363"/>
      <c r="C1058" s="121"/>
      <c r="D1058" s="121"/>
      <c r="E1058" s="121"/>
      <c r="F1058" s="121"/>
      <c r="G1058" s="121"/>
      <c r="H1058" s="121"/>
      <c r="I1058" s="121"/>
      <c r="J1058" s="121"/>
      <c r="K1058" s="121"/>
      <c r="L1058" s="10"/>
      <c r="M1058" s="9"/>
      <c r="N1058" s="90"/>
      <c r="R1058" s="205"/>
      <c r="S1058" s="205"/>
      <c r="T1058" s="205"/>
      <c r="V1058" s="205"/>
      <c r="W1058" s="205"/>
      <c r="X1058" s="205"/>
      <c r="Y1058" s="394"/>
      <c r="Z1058" s="98"/>
      <c r="AA1058" s="205"/>
      <c r="AB1058" s="98"/>
      <c r="AC1058" s="98"/>
      <c r="AD1058" s="98"/>
      <c r="AE1058" s="205"/>
      <c r="AF1058" s="98"/>
      <c r="AH1058" s="98"/>
      <c r="AI1058" s="205"/>
      <c r="AJ1058" s="98"/>
      <c r="AK1058" s="98"/>
      <c r="AL1058" s="98"/>
      <c r="AM1058" s="205"/>
      <c r="AN1058" s="98"/>
      <c r="AO1058" s="121"/>
      <c r="AP1058" s="98"/>
      <c r="AQ1058" s="205"/>
      <c r="AR1058" s="98"/>
      <c r="AT1058" s="98"/>
      <c r="AU1058" s="205"/>
      <c r="AV1058" s="98"/>
      <c r="AX1058" s="98"/>
      <c r="AY1058" s="205"/>
      <c r="AZ1058" s="98"/>
      <c r="BB1058" s="98"/>
      <c r="BC1058" s="205"/>
      <c r="BD1058" s="98"/>
      <c r="BF1058" s="98"/>
      <c r="BG1058" s="205"/>
      <c r="BH1058" s="98"/>
      <c r="BI1058" s="121"/>
      <c r="BJ1058" s="98"/>
      <c r="BK1058" s="205"/>
      <c r="BL1058" s="98"/>
      <c r="BN1058" s="121"/>
      <c r="BO1058" s="121"/>
      <c r="BP1058" s="121"/>
      <c r="BQ1058" s="121"/>
      <c r="BR1058" s="121"/>
    </row>
    <row r="1059" spans="1:70" customFormat="1">
      <c r="A1059" s="84"/>
      <c r="B1059" s="363"/>
      <c r="C1059" s="121"/>
      <c r="D1059" s="121"/>
      <c r="E1059" s="121"/>
      <c r="F1059" s="121"/>
      <c r="G1059" s="121"/>
      <c r="H1059" s="121"/>
      <c r="I1059" s="121"/>
      <c r="J1059" s="121"/>
      <c r="K1059" s="121"/>
      <c r="L1059" s="10"/>
      <c r="M1059" s="9"/>
      <c r="N1059" s="90"/>
      <c r="R1059" s="205"/>
      <c r="S1059" s="205"/>
      <c r="T1059" s="205"/>
      <c r="V1059" s="205"/>
      <c r="W1059" s="205"/>
      <c r="X1059" s="205"/>
      <c r="Y1059" s="394"/>
      <c r="Z1059" s="98"/>
      <c r="AA1059" s="205"/>
      <c r="AB1059" s="98"/>
      <c r="AC1059" s="98"/>
      <c r="AD1059" s="98"/>
      <c r="AE1059" s="205"/>
      <c r="AF1059" s="98"/>
      <c r="AH1059" s="98"/>
      <c r="AI1059" s="205"/>
      <c r="AJ1059" s="98"/>
      <c r="AK1059" s="98"/>
      <c r="AL1059" s="98"/>
      <c r="AM1059" s="205"/>
      <c r="AN1059" s="98"/>
      <c r="AO1059" s="121"/>
      <c r="AP1059" s="98"/>
      <c r="AQ1059" s="205"/>
      <c r="AR1059" s="98"/>
      <c r="AT1059" s="98"/>
      <c r="AU1059" s="205"/>
      <c r="AV1059" s="98"/>
      <c r="AX1059" s="98"/>
      <c r="AY1059" s="205"/>
      <c r="AZ1059" s="98"/>
      <c r="BB1059" s="98"/>
      <c r="BC1059" s="205"/>
      <c r="BD1059" s="98"/>
      <c r="BF1059" s="98"/>
      <c r="BG1059" s="205"/>
      <c r="BH1059" s="98"/>
      <c r="BI1059" s="121"/>
      <c r="BJ1059" s="98"/>
      <c r="BK1059" s="205"/>
      <c r="BL1059" s="98"/>
      <c r="BN1059" s="121"/>
      <c r="BO1059" s="121"/>
      <c r="BP1059" s="121"/>
      <c r="BQ1059" s="121"/>
      <c r="BR1059" s="121"/>
    </row>
    <row r="1060" spans="1:70" customFormat="1">
      <c r="A1060" s="84"/>
      <c r="B1060" s="363"/>
      <c r="C1060" s="121"/>
      <c r="D1060" s="121"/>
      <c r="E1060" s="121"/>
      <c r="F1060" s="121"/>
      <c r="G1060" s="121"/>
      <c r="H1060" s="121"/>
      <c r="I1060" s="121"/>
      <c r="J1060" s="121"/>
      <c r="K1060" s="121"/>
      <c r="L1060" s="10"/>
      <c r="M1060" s="9"/>
      <c r="N1060" s="90"/>
      <c r="R1060" s="205"/>
      <c r="S1060" s="205"/>
      <c r="T1060" s="205"/>
      <c r="V1060" s="205"/>
      <c r="W1060" s="205"/>
      <c r="X1060" s="205"/>
      <c r="Y1060" s="394"/>
      <c r="Z1060" s="98"/>
      <c r="AA1060" s="205"/>
      <c r="AB1060" s="98"/>
      <c r="AC1060" s="98"/>
      <c r="AD1060" s="98"/>
      <c r="AE1060" s="205"/>
      <c r="AF1060" s="98"/>
      <c r="AH1060" s="98"/>
      <c r="AI1060" s="205"/>
      <c r="AJ1060" s="98"/>
      <c r="AK1060" s="98"/>
      <c r="AL1060" s="98"/>
      <c r="AM1060" s="205"/>
      <c r="AN1060" s="98"/>
      <c r="AO1060" s="121"/>
      <c r="AP1060" s="98"/>
      <c r="AQ1060" s="205"/>
      <c r="AR1060" s="98"/>
      <c r="AT1060" s="98"/>
      <c r="AU1060" s="205"/>
      <c r="AV1060" s="98"/>
      <c r="AX1060" s="98"/>
      <c r="AY1060" s="205"/>
      <c r="AZ1060" s="98"/>
      <c r="BB1060" s="98"/>
      <c r="BC1060" s="205"/>
      <c r="BD1060" s="98"/>
      <c r="BF1060" s="98"/>
      <c r="BG1060" s="205"/>
      <c r="BH1060" s="98"/>
      <c r="BI1060" s="121"/>
      <c r="BJ1060" s="98"/>
      <c r="BK1060" s="205"/>
      <c r="BL1060" s="98"/>
      <c r="BN1060" s="121"/>
      <c r="BO1060" s="121"/>
      <c r="BP1060" s="121"/>
      <c r="BQ1060" s="121"/>
      <c r="BR1060" s="121"/>
    </row>
    <row r="1061" spans="1:70" customFormat="1">
      <c r="A1061" s="84"/>
      <c r="B1061" s="363"/>
      <c r="C1061" s="121"/>
      <c r="D1061" s="121"/>
      <c r="E1061" s="121"/>
      <c r="F1061" s="121"/>
      <c r="G1061" s="121"/>
      <c r="H1061" s="121"/>
      <c r="I1061" s="121"/>
      <c r="J1061" s="121"/>
      <c r="K1061" s="121"/>
      <c r="L1061" s="10"/>
      <c r="M1061" s="9"/>
      <c r="N1061" s="90"/>
      <c r="R1061" s="205"/>
      <c r="S1061" s="205"/>
      <c r="T1061" s="205"/>
      <c r="V1061" s="205"/>
      <c r="W1061" s="205"/>
      <c r="X1061" s="205"/>
      <c r="Y1061" s="394"/>
      <c r="Z1061" s="98"/>
      <c r="AA1061" s="205"/>
      <c r="AB1061" s="98"/>
      <c r="AC1061" s="98"/>
      <c r="AD1061" s="98"/>
      <c r="AE1061" s="205"/>
      <c r="AF1061" s="98"/>
      <c r="AH1061" s="98"/>
      <c r="AI1061" s="205"/>
      <c r="AJ1061" s="98"/>
      <c r="AK1061" s="98"/>
      <c r="AL1061" s="98"/>
      <c r="AM1061" s="205"/>
      <c r="AN1061" s="98"/>
      <c r="AO1061" s="121"/>
      <c r="AP1061" s="98"/>
      <c r="AQ1061" s="205"/>
      <c r="AR1061" s="98"/>
      <c r="AT1061" s="98"/>
      <c r="AU1061" s="205"/>
      <c r="AV1061" s="98"/>
      <c r="AX1061" s="98"/>
      <c r="AY1061" s="205"/>
      <c r="AZ1061" s="98"/>
      <c r="BB1061" s="98"/>
      <c r="BC1061" s="205"/>
      <c r="BD1061" s="98"/>
      <c r="BF1061" s="98"/>
      <c r="BG1061" s="205"/>
      <c r="BH1061" s="98"/>
      <c r="BI1061" s="121"/>
      <c r="BJ1061" s="98"/>
      <c r="BK1061" s="205"/>
      <c r="BL1061" s="98"/>
      <c r="BN1061" s="121"/>
      <c r="BO1061" s="121"/>
      <c r="BP1061" s="121"/>
      <c r="BQ1061" s="121"/>
      <c r="BR1061" s="121"/>
    </row>
    <row r="1062" spans="1:70" customFormat="1">
      <c r="A1062" s="84"/>
      <c r="B1062" s="363"/>
      <c r="C1062" s="121"/>
      <c r="D1062" s="121"/>
      <c r="E1062" s="121"/>
      <c r="F1062" s="121"/>
      <c r="G1062" s="121"/>
      <c r="H1062" s="121"/>
      <c r="I1062" s="121"/>
      <c r="J1062" s="121"/>
      <c r="K1062" s="121"/>
      <c r="L1062" s="10"/>
      <c r="M1062" s="9"/>
      <c r="N1062" s="90"/>
      <c r="R1062" s="205"/>
      <c r="S1062" s="205"/>
      <c r="T1062" s="205"/>
      <c r="V1062" s="205"/>
      <c r="W1062" s="205"/>
      <c r="X1062" s="205"/>
      <c r="Y1062" s="394"/>
      <c r="Z1062" s="98"/>
      <c r="AA1062" s="205"/>
      <c r="AB1062" s="98"/>
      <c r="AC1062" s="98"/>
      <c r="AD1062" s="98"/>
      <c r="AE1062" s="205"/>
      <c r="AF1062" s="98"/>
      <c r="AH1062" s="98"/>
      <c r="AI1062" s="205"/>
      <c r="AJ1062" s="98"/>
      <c r="AK1062" s="98"/>
      <c r="AL1062" s="98"/>
      <c r="AM1062" s="205"/>
      <c r="AN1062" s="98"/>
      <c r="AO1062" s="121"/>
      <c r="AP1062" s="98"/>
      <c r="AQ1062" s="205"/>
      <c r="AR1062" s="98"/>
      <c r="AT1062" s="98"/>
      <c r="AU1062" s="205"/>
      <c r="AV1062" s="98"/>
      <c r="AX1062" s="98"/>
      <c r="AY1062" s="205"/>
      <c r="AZ1062" s="98"/>
      <c r="BB1062" s="98"/>
      <c r="BC1062" s="205"/>
      <c r="BD1062" s="98"/>
      <c r="BF1062" s="98"/>
      <c r="BG1062" s="205"/>
      <c r="BH1062" s="98"/>
      <c r="BI1062" s="121"/>
      <c r="BJ1062" s="98"/>
      <c r="BK1062" s="205"/>
      <c r="BL1062" s="98"/>
      <c r="BN1062" s="121"/>
      <c r="BO1062" s="121"/>
      <c r="BP1062" s="121"/>
      <c r="BQ1062" s="121"/>
      <c r="BR1062" s="121"/>
    </row>
    <row r="1063" spans="1:70" customFormat="1">
      <c r="A1063" s="84"/>
      <c r="B1063" s="363"/>
      <c r="C1063" s="121"/>
      <c r="D1063" s="121"/>
      <c r="E1063" s="121"/>
      <c r="F1063" s="121"/>
      <c r="G1063" s="121"/>
      <c r="H1063" s="121"/>
      <c r="I1063" s="121"/>
      <c r="J1063" s="121"/>
      <c r="K1063" s="121"/>
      <c r="L1063" s="10"/>
      <c r="M1063" s="9"/>
      <c r="N1063" s="90"/>
      <c r="R1063" s="205"/>
      <c r="S1063" s="205"/>
      <c r="T1063" s="205"/>
      <c r="V1063" s="205"/>
      <c r="W1063" s="205"/>
      <c r="X1063" s="205"/>
      <c r="Y1063" s="394"/>
      <c r="Z1063" s="98"/>
      <c r="AA1063" s="205"/>
      <c r="AB1063" s="98"/>
      <c r="AC1063" s="98"/>
      <c r="AD1063" s="98"/>
      <c r="AE1063" s="205"/>
      <c r="AF1063" s="98"/>
      <c r="AH1063" s="98"/>
      <c r="AI1063" s="205"/>
      <c r="AJ1063" s="98"/>
      <c r="AK1063" s="98"/>
      <c r="AL1063" s="98"/>
      <c r="AM1063" s="205"/>
      <c r="AN1063" s="98"/>
      <c r="AO1063" s="121"/>
      <c r="AP1063" s="98"/>
      <c r="AQ1063" s="205"/>
      <c r="AR1063" s="98"/>
      <c r="AT1063" s="98"/>
      <c r="AU1063" s="205"/>
      <c r="AV1063" s="98"/>
      <c r="AX1063" s="98"/>
      <c r="AY1063" s="205"/>
      <c r="AZ1063" s="98"/>
      <c r="BB1063" s="98"/>
      <c r="BC1063" s="205"/>
      <c r="BD1063" s="98"/>
      <c r="BF1063" s="98"/>
      <c r="BG1063" s="205"/>
      <c r="BH1063" s="98"/>
      <c r="BI1063" s="121"/>
      <c r="BJ1063" s="98"/>
      <c r="BK1063" s="205"/>
      <c r="BL1063" s="98"/>
      <c r="BN1063" s="121"/>
      <c r="BO1063" s="121"/>
      <c r="BP1063" s="121"/>
      <c r="BQ1063" s="121"/>
      <c r="BR1063" s="121"/>
    </row>
    <row r="1064" spans="1:70" customFormat="1">
      <c r="A1064" s="84"/>
      <c r="B1064" s="363"/>
      <c r="C1064" s="121"/>
      <c r="D1064" s="121"/>
      <c r="E1064" s="121"/>
      <c r="F1064" s="121"/>
      <c r="G1064" s="121"/>
      <c r="H1064" s="121"/>
      <c r="I1064" s="121"/>
      <c r="J1064" s="121"/>
      <c r="K1064" s="121"/>
      <c r="L1064" s="10"/>
      <c r="M1064" s="9"/>
      <c r="N1064" s="90"/>
      <c r="R1064" s="205"/>
      <c r="S1064" s="205"/>
      <c r="T1064" s="205"/>
      <c r="V1064" s="205"/>
      <c r="W1064" s="205"/>
      <c r="X1064" s="205"/>
      <c r="Y1064" s="394"/>
      <c r="Z1064" s="98"/>
      <c r="AA1064" s="205"/>
      <c r="AB1064" s="98"/>
      <c r="AC1064" s="98"/>
      <c r="AD1064" s="98"/>
      <c r="AE1064" s="205"/>
      <c r="AF1064" s="98"/>
      <c r="AH1064" s="98"/>
      <c r="AI1064" s="205"/>
      <c r="AJ1064" s="98"/>
      <c r="AK1064" s="98"/>
      <c r="AL1064" s="98"/>
      <c r="AM1064" s="205"/>
      <c r="AN1064" s="98"/>
      <c r="AO1064" s="121"/>
      <c r="AP1064" s="98"/>
      <c r="AQ1064" s="205"/>
      <c r="AR1064" s="98"/>
      <c r="AT1064" s="98"/>
      <c r="AU1064" s="205"/>
      <c r="AV1064" s="98"/>
      <c r="AX1064" s="98"/>
      <c r="AY1064" s="205"/>
      <c r="AZ1064" s="98"/>
      <c r="BB1064" s="98"/>
      <c r="BC1064" s="205"/>
      <c r="BD1064" s="98"/>
      <c r="BF1064" s="98"/>
      <c r="BG1064" s="205"/>
      <c r="BH1064" s="98"/>
      <c r="BI1064" s="121"/>
      <c r="BJ1064" s="98"/>
      <c r="BK1064" s="205"/>
      <c r="BL1064" s="98"/>
      <c r="BN1064" s="121"/>
      <c r="BO1064" s="121"/>
      <c r="BP1064" s="121"/>
      <c r="BQ1064" s="121"/>
      <c r="BR1064" s="121"/>
    </row>
    <row r="1065" spans="1:70" customFormat="1">
      <c r="A1065" s="84"/>
      <c r="B1065" s="363"/>
      <c r="C1065" s="121"/>
      <c r="D1065" s="121"/>
      <c r="E1065" s="121"/>
      <c r="F1065" s="121"/>
      <c r="G1065" s="121"/>
      <c r="H1065" s="121"/>
      <c r="I1065" s="121"/>
      <c r="J1065" s="121"/>
      <c r="K1065" s="121"/>
      <c r="L1065" s="10"/>
      <c r="M1065" s="9"/>
      <c r="N1065" s="90"/>
      <c r="R1065" s="205"/>
      <c r="S1065" s="205"/>
      <c r="T1065" s="205"/>
      <c r="V1065" s="205"/>
      <c r="W1065" s="205"/>
      <c r="X1065" s="205"/>
      <c r="Y1065" s="394"/>
      <c r="Z1065" s="98"/>
      <c r="AA1065" s="205"/>
      <c r="AB1065" s="98"/>
      <c r="AC1065" s="98"/>
      <c r="AD1065" s="98"/>
      <c r="AE1065" s="205"/>
      <c r="AF1065" s="98"/>
      <c r="AH1065" s="98"/>
      <c r="AI1065" s="205"/>
      <c r="AJ1065" s="98"/>
      <c r="AK1065" s="98"/>
      <c r="AL1065" s="98"/>
      <c r="AM1065" s="205"/>
      <c r="AN1065" s="98"/>
      <c r="AO1065" s="121"/>
      <c r="AP1065" s="98"/>
      <c r="AQ1065" s="205"/>
      <c r="AR1065" s="98"/>
      <c r="AT1065" s="98"/>
      <c r="AU1065" s="205"/>
      <c r="AV1065" s="98"/>
      <c r="AX1065" s="98"/>
      <c r="AY1065" s="205"/>
      <c r="AZ1065" s="98"/>
      <c r="BB1065" s="98"/>
      <c r="BC1065" s="205"/>
      <c r="BD1065" s="98"/>
      <c r="BF1065" s="98"/>
      <c r="BG1065" s="205"/>
      <c r="BH1065" s="98"/>
      <c r="BI1065" s="121"/>
      <c r="BJ1065" s="98"/>
      <c r="BK1065" s="205"/>
      <c r="BL1065" s="98"/>
      <c r="BN1065" s="121"/>
      <c r="BO1065" s="121"/>
      <c r="BP1065" s="121"/>
      <c r="BQ1065" s="121"/>
      <c r="BR1065" s="121"/>
    </row>
    <row r="1066" spans="1:70" customFormat="1">
      <c r="A1066" s="84"/>
      <c r="B1066" s="363"/>
      <c r="C1066" s="121"/>
      <c r="D1066" s="121"/>
      <c r="E1066" s="121"/>
      <c r="F1066" s="121"/>
      <c r="G1066" s="121"/>
      <c r="H1066" s="121"/>
      <c r="I1066" s="121"/>
      <c r="J1066" s="121"/>
      <c r="K1066" s="121"/>
      <c r="L1066" s="10"/>
      <c r="M1066" s="9"/>
      <c r="N1066" s="90"/>
      <c r="R1066" s="205"/>
      <c r="S1066" s="205"/>
      <c r="T1066" s="205"/>
      <c r="V1066" s="205"/>
      <c r="W1066" s="205"/>
      <c r="X1066" s="205"/>
      <c r="Y1066" s="394"/>
      <c r="Z1066" s="98"/>
      <c r="AA1066" s="205"/>
      <c r="AB1066" s="98"/>
      <c r="AC1066" s="98"/>
      <c r="AD1066" s="98"/>
      <c r="AE1066" s="205"/>
      <c r="AF1066" s="98"/>
      <c r="AH1066" s="98"/>
      <c r="AI1066" s="205"/>
      <c r="AJ1066" s="98"/>
      <c r="AK1066" s="98"/>
      <c r="AL1066" s="98"/>
      <c r="AM1066" s="205"/>
      <c r="AN1066" s="98"/>
      <c r="AO1066" s="121"/>
      <c r="AP1066" s="98"/>
      <c r="AQ1066" s="205"/>
      <c r="AR1066" s="98"/>
      <c r="AT1066" s="98"/>
      <c r="AU1066" s="205"/>
      <c r="AV1066" s="98"/>
      <c r="AX1066" s="98"/>
      <c r="AY1066" s="205"/>
      <c r="AZ1066" s="98"/>
      <c r="BB1066" s="98"/>
      <c r="BC1066" s="205"/>
      <c r="BD1066" s="98"/>
      <c r="BF1066" s="98"/>
      <c r="BG1066" s="205"/>
      <c r="BH1066" s="98"/>
      <c r="BI1066" s="121"/>
      <c r="BJ1066" s="98"/>
      <c r="BK1066" s="205"/>
      <c r="BL1066" s="98"/>
      <c r="BN1066" s="121"/>
      <c r="BO1066" s="121"/>
      <c r="BP1066" s="121"/>
      <c r="BQ1066" s="121"/>
      <c r="BR1066" s="121"/>
    </row>
    <row r="1067" spans="1:70" customFormat="1">
      <c r="A1067" s="84"/>
      <c r="B1067" s="363"/>
      <c r="C1067" s="121"/>
      <c r="D1067" s="121"/>
      <c r="E1067" s="121"/>
      <c r="F1067" s="121"/>
      <c r="G1067" s="121"/>
      <c r="H1067" s="121"/>
      <c r="I1067" s="121"/>
      <c r="J1067" s="121"/>
      <c r="K1067" s="121"/>
      <c r="L1067" s="10"/>
      <c r="M1067" s="9"/>
      <c r="N1067" s="90"/>
      <c r="R1067" s="205"/>
      <c r="S1067" s="205"/>
      <c r="T1067" s="205"/>
      <c r="V1067" s="205"/>
      <c r="W1067" s="205"/>
      <c r="X1067" s="205"/>
      <c r="Y1067" s="394"/>
      <c r="Z1067" s="98"/>
      <c r="AA1067" s="205"/>
      <c r="AB1067" s="98"/>
      <c r="AC1067" s="98"/>
      <c r="AD1067" s="98"/>
      <c r="AE1067" s="205"/>
      <c r="AF1067" s="98"/>
      <c r="AH1067" s="98"/>
      <c r="AI1067" s="205"/>
      <c r="AJ1067" s="98"/>
      <c r="AK1067" s="98"/>
      <c r="AL1067" s="98"/>
      <c r="AM1067" s="205"/>
      <c r="AN1067" s="98"/>
      <c r="AO1067" s="121"/>
      <c r="AP1067" s="98"/>
      <c r="AQ1067" s="205"/>
      <c r="AR1067" s="98"/>
      <c r="AT1067" s="98"/>
      <c r="AU1067" s="205"/>
      <c r="AV1067" s="98"/>
      <c r="AX1067" s="98"/>
      <c r="AY1067" s="205"/>
      <c r="AZ1067" s="98"/>
      <c r="BB1067" s="98"/>
      <c r="BC1067" s="205"/>
      <c r="BD1067" s="98"/>
      <c r="BF1067" s="98"/>
      <c r="BG1067" s="205"/>
      <c r="BH1067" s="98"/>
      <c r="BI1067" s="121"/>
      <c r="BJ1067" s="98"/>
      <c r="BK1067" s="205"/>
      <c r="BL1067" s="98"/>
      <c r="BN1067" s="121"/>
      <c r="BO1067" s="121"/>
      <c r="BP1067" s="121"/>
      <c r="BQ1067" s="121"/>
      <c r="BR1067" s="121"/>
    </row>
    <row r="1068" spans="1:70" customFormat="1">
      <c r="A1068" s="84"/>
      <c r="B1068" s="363"/>
      <c r="C1068" s="121"/>
      <c r="D1068" s="121"/>
      <c r="E1068" s="121"/>
      <c r="F1068" s="121"/>
      <c r="G1068" s="121"/>
      <c r="H1068" s="121"/>
      <c r="I1068" s="121"/>
      <c r="J1068" s="121"/>
      <c r="K1068" s="121"/>
      <c r="L1068" s="10"/>
      <c r="M1068" s="9"/>
      <c r="N1068" s="90"/>
      <c r="R1068" s="205"/>
      <c r="S1068" s="205"/>
      <c r="T1068" s="205"/>
      <c r="V1068" s="205"/>
      <c r="W1068" s="205"/>
      <c r="X1068" s="205"/>
      <c r="Y1068" s="394"/>
      <c r="Z1068" s="98"/>
      <c r="AA1068" s="205"/>
      <c r="AB1068" s="98"/>
      <c r="AC1068" s="98"/>
      <c r="AD1068" s="98"/>
      <c r="AE1068" s="205"/>
      <c r="AF1068" s="98"/>
      <c r="AH1068" s="98"/>
      <c r="AI1068" s="205"/>
      <c r="AJ1068" s="98"/>
      <c r="AK1068" s="98"/>
      <c r="AL1068" s="98"/>
      <c r="AM1068" s="205"/>
      <c r="AN1068" s="98"/>
      <c r="AO1068" s="121"/>
      <c r="AP1068" s="98"/>
      <c r="AQ1068" s="205"/>
      <c r="AR1068" s="98"/>
      <c r="AT1068" s="98"/>
      <c r="AU1068" s="205"/>
      <c r="AV1068" s="98"/>
      <c r="AX1068" s="98"/>
      <c r="AY1068" s="205"/>
      <c r="AZ1068" s="98"/>
      <c r="BB1068" s="98"/>
      <c r="BC1068" s="205"/>
      <c r="BD1068" s="98"/>
      <c r="BF1068" s="98"/>
      <c r="BG1068" s="205"/>
      <c r="BH1068" s="98"/>
      <c r="BI1068" s="121"/>
      <c r="BJ1068" s="98"/>
      <c r="BK1068" s="205"/>
      <c r="BL1068" s="98"/>
      <c r="BN1068" s="121"/>
      <c r="BO1068" s="121"/>
      <c r="BP1068" s="121"/>
      <c r="BQ1068" s="121"/>
      <c r="BR1068" s="121"/>
    </row>
    <row r="1069" spans="1:70" customFormat="1">
      <c r="A1069" s="84"/>
      <c r="B1069" s="363"/>
      <c r="C1069" s="121"/>
      <c r="D1069" s="121"/>
      <c r="E1069" s="121"/>
      <c r="F1069" s="121"/>
      <c r="G1069" s="121"/>
      <c r="H1069" s="121"/>
      <c r="I1069" s="121"/>
      <c r="J1069" s="121"/>
      <c r="K1069" s="121"/>
      <c r="L1069" s="10"/>
      <c r="M1069" s="9"/>
      <c r="N1069" s="90"/>
      <c r="R1069" s="205"/>
      <c r="S1069" s="205"/>
      <c r="T1069" s="205"/>
      <c r="V1069" s="205"/>
      <c r="W1069" s="205"/>
      <c r="X1069" s="205"/>
      <c r="Y1069" s="394"/>
      <c r="Z1069" s="98"/>
      <c r="AA1069" s="205"/>
      <c r="AB1069" s="98"/>
      <c r="AC1069" s="98"/>
      <c r="AD1069" s="98"/>
      <c r="AE1069" s="205"/>
      <c r="AF1069" s="98"/>
      <c r="AH1069" s="98"/>
      <c r="AI1069" s="205"/>
      <c r="AJ1069" s="98"/>
      <c r="AK1069" s="98"/>
      <c r="AL1069" s="98"/>
      <c r="AM1069" s="205"/>
      <c r="AN1069" s="98"/>
      <c r="AO1069" s="121"/>
      <c r="AP1069" s="98"/>
      <c r="AQ1069" s="205"/>
      <c r="AR1069" s="98"/>
      <c r="AT1069" s="98"/>
      <c r="AU1069" s="205"/>
      <c r="AV1069" s="98"/>
      <c r="AX1069" s="98"/>
      <c r="AY1069" s="205"/>
      <c r="AZ1069" s="98"/>
      <c r="BB1069" s="98"/>
      <c r="BC1069" s="205"/>
      <c r="BD1069" s="98"/>
      <c r="BF1069" s="98"/>
      <c r="BG1069" s="205"/>
      <c r="BH1069" s="98"/>
      <c r="BI1069" s="121"/>
      <c r="BJ1069" s="98"/>
      <c r="BK1069" s="205"/>
      <c r="BL1069" s="98"/>
      <c r="BN1069" s="121"/>
      <c r="BO1069" s="121"/>
      <c r="BP1069" s="121"/>
      <c r="BQ1069" s="121"/>
      <c r="BR1069" s="121"/>
    </row>
    <row r="1070" spans="1:70" customFormat="1">
      <c r="A1070" s="84"/>
      <c r="B1070" s="363"/>
      <c r="C1070" s="121"/>
      <c r="D1070" s="121"/>
      <c r="E1070" s="121"/>
      <c r="F1070" s="121"/>
      <c r="G1070" s="121"/>
      <c r="H1070" s="121"/>
      <c r="I1070" s="121"/>
      <c r="J1070" s="121"/>
      <c r="K1070" s="121"/>
      <c r="L1070" s="10"/>
      <c r="M1070" s="9"/>
      <c r="N1070" s="90"/>
      <c r="R1070" s="205"/>
      <c r="S1070" s="205"/>
      <c r="T1070" s="205"/>
      <c r="V1070" s="205"/>
      <c r="W1070" s="205"/>
      <c r="X1070" s="205"/>
      <c r="Y1070" s="394"/>
      <c r="Z1070" s="98"/>
      <c r="AA1070" s="205"/>
      <c r="AB1070" s="98"/>
      <c r="AC1070" s="98"/>
      <c r="AD1070" s="98"/>
      <c r="AE1070" s="205"/>
      <c r="AF1070" s="98"/>
      <c r="AH1070" s="98"/>
      <c r="AI1070" s="205"/>
      <c r="AJ1070" s="98"/>
      <c r="AK1070" s="98"/>
      <c r="AL1070" s="98"/>
      <c r="AM1070" s="205"/>
      <c r="AN1070" s="98"/>
      <c r="AO1070" s="121"/>
      <c r="AP1070" s="98"/>
      <c r="AQ1070" s="205"/>
      <c r="AR1070" s="98"/>
      <c r="AT1070" s="98"/>
      <c r="AU1070" s="205"/>
      <c r="AV1070" s="98"/>
      <c r="AX1070" s="98"/>
      <c r="AY1070" s="205"/>
      <c r="AZ1070" s="98"/>
      <c r="BB1070" s="98"/>
      <c r="BC1070" s="205"/>
      <c r="BD1070" s="98"/>
      <c r="BF1070" s="98"/>
      <c r="BG1070" s="205"/>
      <c r="BH1070" s="98"/>
      <c r="BI1070" s="121"/>
      <c r="BJ1070" s="98"/>
      <c r="BK1070" s="205"/>
      <c r="BL1070" s="98"/>
      <c r="BN1070" s="121"/>
      <c r="BO1070" s="121"/>
      <c r="BP1070" s="121"/>
      <c r="BQ1070" s="121"/>
      <c r="BR1070" s="121"/>
    </row>
    <row r="1071" spans="1:70" customFormat="1">
      <c r="A1071" s="84"/>
      <c r="B1071" s="363"/>
      <c r="C1071" s="121"/>
      <c r="D1071" s="121"/>
      <c r="E1071" s="121"/>
      <c r="F1071" s="121"/>
      <c r="G1071" s="121"/>
      <c r="H1071" s="121"/>
      <c r="I1071" s="121"/>
      <c r="J1071" s="121"/>
      <c r="K1071" s="121"/>
      <c r="L1071" s="10"/>
      <c r="M1071" s="9"/>
      <c r="N1071" s="90"/>
      <c r="R1071" s="205"/>
      <c r="S1071" s="205"/>
      <c r="T1071" s="205"/>
      <c r="V1071" s="205"/>
      <c r="W1071" s="205"/>
      <c r="X1071" s="205"/>
      <c r="Y1071" s="394"/>
      <c r="Z1071" s="98"/>
      <c r="AA1071" s="205"/>
      <c r="AB1071" s="98"/>
      <c r="AC1071" s="98"/>
      <c r="AD1071" s="98"/>
      <c r="AE1071" s="205"/>
      <c r="AF1071" s="98"/>
      <c r="AH1071" s="98"/>
      <c r="AI1071" s="205"/>
      <c r="AJ1071" s="98"/>
      <c r="AK1071" s="98"/>
      <c r="AL1071" s="98"/>
      <c r="AM1071" s="205"/>
      <c r="AN1071" s="98"/>
      <c r="AO1071" s="121"/>
      <c r="AP1071" s="98"/>
      <c r="AQ1071" s="205"/>
      <c r="AR1071" s="98"/>
      <c r="AT1071" s="98"/>
      <c r="AU1071" s="205"/>
      <c r="AV1071" s="98"/>
      <c r="AX1071" s="98"/>
      <c r="AY1071" s="205"/>
      <c r="AZ1071" s="98"/>
      <c r="BB1071" s="98"/>
      <c r="BC1071" s="205"/>
      <c r="BD1071" s="98"/>
      <c r="BF1071" s="98"/>
      <c r="BG1071" s="205"/>
      <c r="BH1071" s="98"/>
      <c r="BI1071" s="121"/>
      <c r="BJ1071" s="98"/>
      <c r="BK1071" s="205"/>
      <c r="BL1071" s="98"/>
      <c r="BN1071" s="121"/>
      <c r="BO1071" s="121"/>
      <c r="BP1071" s="121"/>
      <c r="BQ1071" s="121"/>
      <c r="BR1071" s="121"/>
    </row>
    <row r="1072" spans="1:70" customFormat="1">
      <c r="A1072" s="84"/>
      <c r="B1072" s="363"/>
      <c r="C1072" s="121"/>
      <c r="D1072" s="121"/>
      <c r="E1072" s="121"/>
      <c r="F1072" s="121"/>
      <c r="G1072" s="121"/>
      <c r="H1072" s="121"/>
      <c r="I1072" s="121"/>
      <c r="J1072" s="121"/>
      <c r="K1072" s="121"/>
      <c r="L1072" s="10"/>
      <c r="M1072" s="9"/>
      <c r="N1072" s="90"/>
      <c r="R1072" s="205"/>
      <c r="S1072" s="205"/>
      <c r="T1072" s="205"/>
      <c r="V1072" s="205"/>
      <c r="W1072" s="205"/>
      <c r="X1072" s="205"/>
      <c r="Y1072" s="394"/>
      <c r="Z1072" s="98"/>
      <c r="AA1072" s="205"/>
      <c r="AB1072" s="98"/>
      <c r="AC1072" s="98"/>
      <c r="AD1072" s="98"/>
      <c r="AE1072" s="205"/>
      <c r="AF1072" s="98"/>
      <c r="AH1072" s="98"/>
      <c r="AI1072" s="205"/>
      <c r="AJ1072" s="98"/>
      <c r="AK1072" s="98"/>
      <c r="AL1072" s="98"/>
      <c r="AM1072" s="205"/>
      <c r="AN1072" s="98"/>
      <c r="AO1072" s="121"/>
      <c r="AP1072" s="98"/>
      <c r="AQ1072" s="205"/>
      <c r="AR1072" s="98"/>
      <c r="AT1072" s="98"/>
      <c r="AU1072" s="205"/>
      <c r="AV1072" s="98"/>
      <c r="AX1072" s="98"/>
      <c r="AY1072" s="205"/>
      <c r="AZ1072" s="98"/>
      <c r="BB1072" s="98"/>
      <c r="BC1072" s="205"/>
      <c r="BD1072" s="98"/>
      <c r="BF1072" s="98"/>
      <c r="BG1072" s="205"/>
      <c r="BH1072" s="98"/>
      <c r="BI1072" s="121"/>
      <c r="BJ1072" s="98"/>
      <c r="BK1072" s="205"/>
      <c r="BL1072" s="98"/>
      <c r="BN1072" s="121"/>
      <c r="BO1072" s="121"/>
      <c r="BP1072" s="121"/>
      <c r="BQ1072" s="121"/>
      <c r="BR1072" s="121"/>
    </row>
    <row r="1073" spans="1:70" customFormat="1">
      <c r="A1073" s="84"/>
      <c r="B1073" s="363"/>
      <c r="C1073" s="121"/>
      <c r="D1073" s="121"/>
      <c r="E1073" s="121"/>
      <c r="F1073" s="121"/>
      <c r="G1073" s="121"/>
      <c r="H1073" s="121"/>
      <c r="I1073" s="121"/>
      <c r="J1073" s="121"/>
      <c r="K1073" s="121"/>
      <c r="L1073" s="10"/>
      <c r="M1073" s="9"/>
      <c r="N1073" s="90"/>
      <c r="R1073" s="205"/>
      <c r="S1073" s="205"/>
      <c r="T1073" s="205"/>
      <c r="V1073" s="205"/>
      <c r="W1073" s="205"/>
      <c r="X1073" s="205"/>
      <c r="Y1073" s="394"/>
      <c r="Z1073" s="98"/>
      <c r="AA1073" s="205"/>
      <c r="AB1073" s="98"/>
      <c r="AC1073" s="98"/>
      <c r="AD1073" s="98"/>
      <c r="AE1073" s="205"/>
      <c r="AF1073" s="98"/>
      <c r="AH1073" s="98"/>
      <c r="AI1073" s="205"/>
      <c r="AJ1073" s="98"/>
      <c r="AK1073" s="98"/>
      <c r="AL1073" s="98"/>
      <c r="AM1073" s="205"/>
      <c r="AN1073" s="98"/>
      <c r="AO1073" s="121"/>
      <c r="AP1073" s="98"/>
      <c r="AQ1073" s="205"/>
      <c r="AR1073" s="98"/>
      <c r="AT1073" s="98"/>
      <c r="AU1073" s="205"/>
      <c r="AV1073" s="98"/>
      <c r="AX1073" s="98"/>
      <c r="AY1073" s="205"/>
      <c r="AZ1073" s="98"/>
      <c r="BB1073" s="98"/>
      <c r="BC1073" s="205"/>
      <c r="BD1073" s="98"/>
      <c r="BF1073" s="98"/>
      <c r="BG1073" s="205"/>
      <c r="BH1073" s="98"/>
      <c r="BI1073" s="121"/>
      <c r="BJ1073" s="98"/>
      <c r="BK1073" s="205"/>
      <c r="BL1073" s="98"/>
      <c r="BN1073" s="121"/>
      <c r="BO1073" s="121"/>
      <c r="BP1073" s="121"/>
      <c r="BQ1073" s="121"/>
      <c r="BR1073" s="121"/>
    </row>
    <row r="1074" spans="1:70" customFormat="1">
      <c r="A1074" s="84"/>
      <c r="B1074" s="363"/>
      <c r="C1074" s="121"/>
      <c r="D1074" s="121"/>
      <c r="E1074" s="121"/>
      <c r="F1074" s="121"/>
      <c r="G1074" s="121"/>
      <c r="H1074" s="121"/>
      <c r="I1074" s="121"/>
      <c r="J1074" s="121"/>
      <c r="K1074" s="121"/>
      <c r="L1074" s="10"/>
      <c r="M1074" s="9"/>
      <c r="N1074" s="90"/>
      <c r="R1074" s="205"/>
      <c r="S1074" s="205"/>
      <c r="T1074" s="205"/>
      <c r="V1074" s="205"/>
      <c r="W1074" s="205"/>
      <c r="X1074" s="205"/>
      <c r="Y1074" s="394"/>
      <c r="Z1074" s="98"/>
      <c r="AA1074" s="205"/>
      <c r="AB1074" s="98"/>
      <c r="AC1074" s="98"/>
      <c r="AD1074" s="98"/>
      <c r="AE1074" s="205"/>
      <c r="AF1074" s="98"/>
      <c r="AH1074" s="98"/>
      <c r="AI1074" s="205"/>
      <c r="AJ1074" s="98"/>
      <c r="AK1074" s="98"/>
      <c r="AL1074" s="98"/>
      <c r="AM1074" s="205"/>
      <c r="AN1074" s="98"/>
      <c r="AO1074" s="121"/>
      <c r="AP1074" s="98"/>
      <c r="AQ1074" s="205"/>
      <c r="AR1074" s="98"/>
      <c r="AT1074" s="98"/>
      <c r="AU1074" s="205"/>
      <c r="AV1074" s="98"/>
      <c r="AX1074" s="98"/>
      <c r="AY1074" s="205"/>
      <c r="AZ1074" s="98"/>
      <c r="BB1074" s="98"/>
      <c r="BC1074" s="205"/>
      <c r="BD1074" s="98"/>
      <c r="BF1074" s="98"/>
      <c r="BG1074" s="205"/>
      <c r="BH1074" s="98"/>
      <c r="BI1074" s="121"/>
      <c r="BJ1074" s="98"/>
      <c r="BK1074" s="205"/>
      <c r="BL1074" s="98"/>
      <c r="BN1074" s="121"/>
      <c r="BO1074" s="121"/>
      <c r="BP1074" s="121"/>
      <c r="BQ1074" s="121"/>
      <c r="BR1074" s="121"/>
    </row>
    <row r="1075" spans="1:70" customFormat="1">
      <c r="A1075" s="84"/>
      <c r="B1075" s="363"/>
      <c r="C1075" s="121"/>
      <c r="D1075" s="121"/>
      <c r="E1075" s="121"/>
      <c r="F1075" s="121"/>
      <c r="G1075" s="121"/>
      <c r="H1075" s="121"/>
      <c r="I1075" s="121"/>
      <c r="J1075" s="121"/>
      <c r="K1075" s="121"/>
      <c r="L1075" s="10"/>
      <c r="M1075" s="9"/>
      <c r="N1075" s="90"/>
      <c r="R1075" s="205"/>
      <c r="S1075" s="205"/>
      <c r="T1075" s="205"/>
      <c r="V1075" s="205"/>
      <c r="W1075" s="205"/>
      <c r="X1075" s="205"/>
      <c r="Y1075" s="394"/>
      <c r="Z1075" s="98"/>
      <c r="AA1075" s="205"/>
      <c r="AB1075" s="98"/>
      <c r="AC1075" s="98"/>
      <c r="AD1075" s="98"/>
      <c r="AE1075" s="205"/>
      <c r="AF1075" s="98"/>
      <c r="AH1075" s="98"/>
      <c r="AI1075" s="205"/>
      <c r="AJ1075" s="98"/>
      <c r="AK1075" s="98"/>
      <c r="AL1075" s="98"/>
      <c r="AM1075" s="205"/>
      <c r="AN1075" s="98"/>
      <c r="AO1075" s="121"/>
      <c r="AP1075" s="98"/>
      <c r="AQ1075" s="205"/>
      <c r="AR1075" s="98"/>
      <c r="AT1075" s="98"/>
      <c r="AU1075" s="205"/>
      <c r="AV1075" s="98"/>
      <c r="AX1075" s="98"/>
      <c r="AY1075" s="205"/>
      <c r="AZ1075" s="98"/>
      <c r="BB1075" s="98"/>
      <c r="BC1075" s="205"/>
      <c r="BD1075" s="98"/>
      <c r="BF1075" s="98"/>
      <c r="BG1075" s="205"/>
      <c r="BH1075" s="98"/>
      <c r="BI1075" s="121"/>
      <c r="BJ1075" s="98"/>
      <c r="BK1075" s="205"/>
      <c r="BL1075" s="98"/>
      <c r="BN1075" s="121"/>
      <c r="BO1075" s="121"/>
      <c r="BP1075" s="121"/>
      <c r="BQ1075" s="121"/>
      <c r="BR1075" s="121"/>
    </row>
    <row r="1076" spans="1:70" customFormat="1">
      <c r="A1076" s="84"/>
      <c r="B1076" s="363"/>
      <c r="C1076" s="121"/>
      <c r="D1076" s="121"/>
      <c r="E1076" s="121"/>
      <c r="F1076" s="121"/>
      <c r="G1076" s="121"/>
      <c r="H1076" s="121"/>
      <c r="I1076" s="121"/>
      <c r="J1076" s="121"/>
      <c r="K1076" s="121"/>
      <c r="L1076" s="10"/>
      <c r="M1076" s="9"/>
      <c r="N1076" s="90"/>
      <c r="R1076" s="205"/>
      <c r="S1076" s="205"/>
      <c r="T1076" s="205"/>
      <c r="V1076" s="205"/>
      <c r="W1076" s="205"/>
      <c r="X1076" s="205"/>
      <c r="Y1076" s="394"/>
      <c r="Z1076" s="98"/>
      <c r="AA1076" s="205"/>
      <c r="AB1076" s="98"/>
      <c r="AC1076" s="98"/>
      <c r="AD1076" s="98"/>
      <c r="AE1076" s="205"/>
      <c r="AF1076" s="98"/>
      <c r="AH1076" s="98"/>
      <c r="AI1076" s="205"/>
      <c r="AJ1076" s="98"/>
      <c r="AK1076" s="98"/>
      <c r="AL1076" s="98"/>
      <c r="AM1076" s="205"/>
      <c r="AN1076" s="98"/>
      <c r="AO1076" s="121"/>
      <c r="AP1076" s="98"/>
      <c r="AQ1076" s="205"/>
      <c r="AR1076" s="98"/>
      <c r="AT1076" s="98"/>
      <c r="AU1076" s="205"/>
      <c r="AV1076" s="98"/>
      <c r="AX1076" s="98"/>
      <c r="AY1076" s="205"/>
      <c r="AZ1076" s="98"/>
      <c r="BB1076" s="98"/>
      <c r="BC1076" s="205"/>
      <c r="BD1076" s="98"/>
      <c r="BF1076" s="98"/>
      <c r="BG1076" s="205"/>
      <c r="BH1076" s="98"/>
      <c r="BI1076" s="121"/>
      <c r="BJ1076" s="98"/>
      <c r="BK1076" s="205"/>
      <c r="BL1076" s="98"/>
      <c r="BN1076" s="121"/>
      <c r="BO1076" s="121"/>
      <c r="BP1076" s="121"/>
      <c r="BQ1076" s="121"/>
      <c r="BR1076" s="121"/>
    </row>
    <row r="1077" spans="1:70" customFormat="1">
      <c r="A1077" s="84"/>
      <c r="B1077" s="363"/>
      <c r="C1077" s="121"/>
      <c r="D1077" s="121"/>
      <c r="E1077" s="121"/>
      <c r="F1077" s="121"/>
      <c r="G1077" s="121"/>
      <c r="H1077" s="121"/>
      <c r="I1077" s="121"/>
      <c r="J1077" s="121"/>
      <c r="K1077" s="121"/>
      <c r="L1077" s="10"/>
      <c r="M1077" s="9"/>
      <c r="N1077" s="90"/>
      <c r="R1077" s="205"/>
      <c r="S1077" s="205"/>
      <c r="T1077" s="205"/>
      <c r="V1077" s="205"/>
      <c r="W1077" s="205"/>
      <c r="X1077" s="205"/>
      <c r="Y1077" s="394"/>
      <c r="Z1077" s="98"/>
      <c r="AA1077" s="205"/>
      <c r="AB1077" s="98"/>
      <c r="AC1077" s="98"/>
      <c r="AD1077" s="98"/>
      <c r="AE1077" s="205"/>
      <c r="AF1077" s="98"/>
      <c r="AH1077" s="98"/>
      <c r="AI1077" s="205"/>
      <c r="AJ1077" s="98"/>
      <c r="AK1077" s="98"/>
      <c r="AL1077" s="98"/>
      <c r="AM1077" s="205"/>
      <c r="AN1077" s="98"/>
      <c r="AO1077" s="121"/>
      <c r="AP1077" s="98"/>
      <c r="AQ1077" s="205"/>
      <c r="AR1077" s="98"/>
      <c r="AT1077" s="98"/>
      <c r="AU1077" s="205"/>
      <c r="AV1077" s="98"/>
      <c r="AX1077" s="98"/>
      <c r="AY1077" s="205"/>
      <c r="AZ1077" s="98"/>
      <c r="BB1077" s="98"/>
      <c r="BC1077" s="205"/>
      <c r="BD1077" s="98"/>
      <c r="BF1077" s="98"/>
      <c r="BG1077" s="205"/>
      <c r="BH1077" s="98"/>
      <c r="BI1077" s="121"/>
      <c r="BJ1077" s="98"/>
      <c r="BK1077" s="205"/>
      <c r="BL1077" s="98"/>
      <c r="BN1077" s="121"/>
      <c r="BO1077" s="121"/>
      <c r="BP1077" s="121"/>
      <c r="BQ1077" s="121"/>
      <c r="BR1077" s="121"/>
    </row>
    <row r="1078" spans="1:70" customFormat="1">
      <c r="A1078" s="84"/>
      <c r="B1078" s="363"/>
      <c r="C1078" s="121"/>
      <c r="D1078" s="121"/>
      <c r="E1078" s="121"/>
      <c r="F1078" s="121"/>
      <c r="G1078" s="121"/>
      <c r="H1078" s="121"/>
      <c r="I1078" s="121"/>
      <c r="J1078" s="121"/>
      <c r="K1078" s="121"/>
      <c r="L1078" s="10"/>
      <c r="M1078" s="9"/>
      <c r="N1078" s="90"/>
      <c r="R1078" s="205"/>
      <c r="S1078" s="205"/>
      <c r="T1078" s="205"/>
      <c r="V1078" s="205"/>
      <c r="W1078" s="205"/>
      <c r="X1078" s="205"/>
      <c r="Y1078" s="394"/>
      <c r="Z1078" s="98"/>
      <c r="AA1078" s="205"/>
      <c r="AB1078" s="98"/>
      <c r="AC1078" s="98"/>
      <c r="AD1078" s="98"/>
      <c r="AE1078" s="205"/>
      <c r="AF1078" s="98"/>
      <c r="AH1078" s="98"/>
      <c r="AI1078" s="205"/>
      <c r="AJ1078" s="98"/>
      <c r="AK1078" s="98"/>
      <c r="AL1078" s="98"/>
      <c r="AM1078" s="205"/>
      <c r="AN1078" s="98"/>
      <c r="AO1078" s="121"/>
      <c r="AP1078" s="98"/>
      <c r="AQ1078" s="205"/>
      <c r="AR1078" s="98"/>
      <c r="AT1078" s="98"/>
      <c r="AU1078" s="205"/>
      <c r="AV1078" s="98"/>
      <c r="AX1078" s="98"/>
      <c r="AY1078" s="205"/>
      <c r="AZ1078" s="98"/>
      <c r="BB1078" s="98"/>
      <c r="BC1078" s="205"/>
      <c r="BD1078" s="98"/>
      <c r="BF1078" s="98"/>
      <c r="BG1078" s="205"/>
      <c r="BH1078" s="98"/>
      <c r="BI1078" s="121"/>
      <c r="BJ1078" s="98"/>
      <c r="BK1078" s="205"/>
      <c r="BL1078" s="98"/>
      <c r="BN1078" s="121"/>
      <c r="BO1078" s="121"/>
      <c r="BP1078" s="121"/>
      <c r="BQ1078" s="121"/>
      <c r="BR1078" s="121"/>
    </row>
    <row r="1079" spans="1:70" customFormat="1">
      <c r="A1079" s="84"/>
      <c r="B1079" s="363"/>
      <c r="C1079" s="121"/>
      <c r="D1079" s="121"/>
      <c r="E1079" s="121"/>
      <c r="F1079" s="121"/>
      <c r="G1079" s="121"/>
      <c r="H1079" s="121"/>
      <c r="I1079" s="121"/>
      <c r="J1079" s="121"/>
      <c r="K1079" s="121"/>
      <c r="L1079" s="10"/>
      <c r="M1079" s="9"/>
      <c r="N1079" s="90"/>
      <c r="R1079" s="205"/>
      <c r="S1079" s="205"/>
      <c r="T1079" s="205"/>
      <c r="V1079" s="205"/>
      <c r="W1079" s="205"/>
      <c r="X1079" s="205"/>
      <c r="Y1079" s="394"/>
      <c r="Z1079" s="98"/>
      <c r="AA1079" s="205"/>
      <c r="AB1079" s="98"/>
      <c r="AC1079" s="98"/>
      <c r="AD1079" s="98"/>
      <c r="AE1079" s="205"/>
      <c r="AF1079" s="98"/>
      <c r="AH1079" s="98"/>
      <c r="AI1079" s="205"/>
      <c r="AJ1079" s="98"/>
      <c r="AK1079" s="98"/>
      <c r="AL1079" s="98"/>
      <c r="AM1079" s="205"/>
      <c r="AN1079" s="98"/>
      <c r="AO1079" s="121"/>
      <c r="AP1079" s="98"/>
      <c r="AQ1079" s="205"/>
      <c r="AR1079" s="98"/>
      <c r="AT1079" s="98"/>
      <c r="AU1079" s="205"/>
      <c r="AV1079" s="98"/>
      <c r="AX1079" s="98"/>
      <c r="AY1079" s="205"/>
      <c r="AZ1079" s="98"/>
      <c r="BB1079" s="98"/>
      <c r="BC1079" s="205"/>
      <c r="BD1079" s="98"/>
      <c r="BF1079" s="98"/>
      <c r="BG1079" s="205"/>
      <c r="BH1079" s="98"/>
      <c r="BI1079" s="121"/>
      <c r="BJ1079" s="98"/>
      <c r="BK1079" s="205"/>
      <c r="BL1079" s="98"/>
      <c r="BN1079" s="121"/>
      <c r="BO1079" s="121"/>
      <c r="BP1079" s="121"/>
      <c r="BQ1079" s="121"/>
      <c r="BR1079" s="121"/>
    </row>
    <row r="1080" spans="1:70" customFormat="1">
      <c r="A1080" s="84"/>
      <c r="B1080" s="363"/>
      <c r="C1080" s="121"/>
      <c r="D1080" s="121"/>
      <c r="E1080" s="121"/>
      <c r="F1080" s="121"/>
      <c r="G1080" s="121"/>
      <c r="H1080" s="121"/>
      <c r="I1080" s="121"/>
      <c r="J1080" s="121"/>
      <c r="K1080" s="121"/>
      <c r="L1080" s="10"/>
      <c r="M1080" s="9"/>
      <c r="N1080" s="90"/>
      <c r="R1080" s="205"/>
      <c r="S1080" s="205"/>
      <c r="T1080" s="205"/>
      <c r="V1080" s="205"/>
      <c r="W1080" s="205"/>
      <c r="X1080" s="205"/>
      <c r="Y1080" s="394"/>
      <c r="Z1080" s="98"/>
      <c r="AA1080" s="205"/>
      <c r="AB1080" s="98"/>
      <c r="AC1080" s="98"/>
      <c r="AD1080" s="98"/>
      <c r="AE1080" s="205"/>
      <c r="AF1080" s="98"/>
      <c r="AH1080" s="98"/>
      <c r="AI1080" s="205"/>
      <c r="AJ1080" s="98"/>
      <c r="AK1080" s="98"/>
      <c r="AL1080" s="98"/>
      <c r="AM1080" s="205"/>
      <c r="AN1080" s="98"/>
      <c r="AO1080" s="121"/>
      <c r="AP1080" s="98"/>
      <c r="AQ1080" s="205"/>
      <c r="AR1080" s="98"/>
      <c r="AT1080" s="98"/>
      <c r="AU1080" s="205"/>
      <c r="AV1080" s="98"/>
      <c r="AX1080" s="98"/>
      <c r="AY1080" s="205"/>
      <c r="AZ1080" s="98"/>
      <c r="BB1080" s="98"/>
      <c r="BC1080" s="205"/>
      <c r="BD1080" s="98"/>
      <c r="BF1080" s="98"/>
      <c r="BG1080" s="205"/>
      <c r="BH1080" s="98"/>
      <c r="BI1080" s="121"/>
      <c r="BJ1080" s="98"/>
      <c r="BK1080" s="205"/>
      <c r="BL1080" s="98"/>
      <c r="BN1080" s="121"/>
      <c r="BO1080" s="121"/>
      <c r="BP1080" s="121"/>
      <c r="BQ1080" s="121"/>
      <c r="BR1080" s="121"/>
    </row>
    <row r="1081" spans="1:70" customFormat="1">
      <c r="A1081" s="84"/>
      <c r="B1081" s="363"/>
      <c r="C1081" s="121"/>
      <c r="D1081" s="121"/>
      <c r="E1081" s="121"/>
      <c r="F1081" s="121"/>
      <c r="G1081" s="121"/>
      <c r="H1081" s="121"/>
      <c r="I1081" s="121"/>
      <c r="J1081" s="121"/>
      <c r="K1081" s="121"/>
      <c r="L1081" s="10"/>
      <c r="M1081" s="9"/>
      <c r="N1081" s="90"/>
      <c r="R1081" s="205"/>
      <c r="S1081" s="205"/>
      <c r="T1081" s="205"/>
      <c r="V1081" s="205"/>
      <c r="W1081" s="205"/>
      <c r="X1081" s="205"/>
      <c r="Y1081" s="394"/>
      <c r="Z1081" s="98"/>
      <c r="AA1081" s="205"/>
      <c r="AB1081" s="98"/>
      <c r="AC1081" s="98"/>
      <c r="AD1081" s="98"/>
      <c r="AE1081" s="205"/>
      <c r="AF1081" s="98"/>
      <c r="AH1081" s="98"/>
      <c r="AI1081" s="205"/>
      <c r="AJ1081" s="98"/>
      <c r="AK1081" s="98"/>
      <c r="AL1081" s="98"/>
      <c r="AM1081" s="205"/>
      <c r="AN1081" s="98"/>
      <c r="AO1081" s="121"/>
      <c r="AP1081" s="98"/>
      <c r="AQ1081" s="205"/>
      <c r="AR1081" s="98"/>
      <c r="AT1081" s="98"/>
      <c r="AU1081" s="205"/>
      <c r="AV1081" s="98"/>
      <c r="AX1081" s="98"/>
      <c r="AY1081" s="205"/>
      <c r="AZ1081" s="98"/>
      <c r="BB1081" s="98"/>
      <c r="BC1081" s="205"/>
      <c r="BD1081" s="98"/>
      <c r="BF1081" s="98"/>
      <c r="BG1081" s="205"/>
      <c r="BH1081" s="98"/>
      <c r="BI1081" s="121"/>
      <c r="BJ1081" s="98"/>
      <c r="BK1081" s="205"/>
      <c r="BL1081" s="98"/>
      <c r="BN1081" s="121"/>
      <c r="BO1081" s="121"/>
      <c r="BP1081" s="121"/>
      <c r="BQ1081" s="121"/>
      <c r="BR1081" s="121"/>
    </row>
    <row r="1082" spans="1:70" customFormat="1">
      <c r="A1082" s="84"/>
      <c r="B1082" s="363"/>
      <c r="C1082" s="121"/>
      <c r="D1082" s="121"/>
      <c r="E1082" s="121"/>
      <c r="F1082" s="121"/>
      <c r="G1082" s="121"/>
      <c r="H1082" s="121"/>
      <c r="I1082" s="121"/>
      <c r="J1082" s="121"/>
      <c r="K1082" s="121"/>
      <c r="L1082" s="10"/>
      <c r="M1082" s="9"/>
      <c r="N1082" s="90"/>
      <c r="R1082" s="205"/>
      <c r="S1082" s="205"/>
      <c r="T1082" s="205"/>
      <c r="V1082" s="205"/>
      <c r="W1082" s="205"/>
      <c r="X1082" s="205"/>
      <c r="Y1082" s="394"/>
      <c r="Z1082" s="98"/>
      <c r="AA1082" s="205"/>
      <c r="AB1082" s="98"/>
      <c r="AC1082" s="98"/>
      <c r="AD1082" s="98"/>
      <c r="AE1082" s="205"/>
      <c r="AF1082" s="98"/>
      <c r="AH1082" s="98"/>
      <c r="AI1082" s="205"/>
      <c r="AJ1082" s="98"/>
      <c r="AK1082" s="98"/>
      <c r="AL1082" s="98"/>
      <c r="AM1082" s="205"/>
      <c r="AN1082" s="98"/>
      <c r="AO1082" s="121"/>
      <c r="AP1082" s="98"/>
      <c r="AQ1082" s="205"/>
      <c r="AR1082" s="98"/>
      <c r="AT1082" s="98"/>
      <c r="AU1082" s="205"/>
      <c r="AV1082" s="98"/>
      <c r="AX1082" s="98"/>
      <c r="AY1082" s="205"/>
      <c r="AZ1082" s="98"/>
      <c r="BB1082" s="98"/>
      <c r="BC1082" s="205"/>
      <c r="BD1082" s="98"/>
      <c r="BF1082" s="98"/>
      <c r="BG1082" s="205"/>
      <c r="BH1082" s="98"/>
      <c r="BI1082" s="121"/>
      <c r="BJ1082" s="98"/>
      <c r="BK1082" s="205"/>
      <c r="BL1082" s="98"/>
      <c r="BN1082" s="121"/>
      <c r="BO1082" s="121"/>
      <c r="BP1082" s="121"/>
      <c r="BQ1082" s="121"/>
      <c r="BR1082" s="121"/>
    </row>
    <row r="1083" spans="1:70" customFormat="1">
      <c r="A1083" s="84"/>
      <c r="B1083" s="363"/>
      <c r="C1083" s="121"/>
      <c r="D1083" s="121"/>
      <c r="E1083" s="121"/>
      <c r="F1083" s="121"/>
      <c r="G1083" s="121"/>
      <c r="H1083" s="121"/>
      <c r="I1083" s="121"/>
      <c r="J1083" s="121"/>
      <c r="K1083" s="121"/>
      <c r="L1083" s="10"/>
      <c r="M1083" s="9"/>
      <c r="N1083" s="90"/>
      <c r="R1083" s="205"/>
      <c r="S1083" s="205"/>
      <c r="T1083" s="205"/>
      <c r="V1083" s="205"/>
      <c r="W1083" s="205"/>
      <c r="X1083" s="205"/>
      <c r="Y1083" s="394"/>
      <c r="Z1083" s="98"/>
      <c r="AA1083" s="205"/>
      <c r="AB1083" s="98"/>
      <c r="AC1083" s="98"/>
      <c r="AD1083" s="98"/>
      <c r="AE1083" s="205"/>
      <c r="AF1083" s="98"/>
      <c r="AH1083" s="98"/>
      <c r="AI1083" s="205"/>
      <c r="AJ1083" s="98"/>
      <c r="AK1083" s="98"/>
      <c r="AL1083" s="98"/>
      <c r="AM1083" s="205"/>
      <c r="AN1083" s="98"/>
      <c r="AO1083" s="121"/>
      <c r="AP1083" s="98"/>
      <c r="AQ1083" s="205"/>
      <c r="AR1083" s="98"/>
      <c r="AT1083" s="98"/>
      <c r="AU1083" s="205"/>
      <c r="AV1083" s="98"/>
      <c r="AX1083" s="98"/>
      <c r="AY1083" s="205"/>
      <c r="AZ1083" s="98"/>
      <c r="BB1083" s="98"/>
      <c r="BC1083" s="205"/>
      <c r="BD1083" s="98"/>
      <c r="BF1083" s="98"/>
      <c r="BG1083" s="205"/>
      <c r="BH1083" s="98"/>
      <c r="BI1083" s="121"/>
      <c r="BJ1083" s="98"/>
      <c r="BK1083" s="205"/>
      <c r="BL1083" s="98"/>
      <c r="BN1083" s="121"/>
      <c r="BO1083" s="121"/>
      <c r="BP1083" s="121"/>
      <c r="BQ1083" s="121"/>
      <c r="BR1083" s="121"/>
    </row>
    <row r="1084" spans="1:70" customFormat="1">
      <c r="A1084" s="84"/>
      <c r="B1084" s="363"/>
      <c r="C1084" s="121"/>
      <c r="D1084" s="121"/>
      <c r="E1084" s="121"/>
      <c r="F1084" s="121"/>
      <c r="G1084" s="121"/>
      <c r="H1084" s="121"/>
      <c r="I1084" s="121"/>
      <c r="J1084" s="121"/>
      <c r="K1084" s="121"/>
      <c r="L1084" s="10"/>
      <c r="M1084" s="9"/>
      <c r="N1084" s="90"/>
      <c r="R1084" s="205"/>
      <c r="S1084" s="205"/>
      <c r="T1084" s="205"/>
      <c r="V1084" s="205"/>
      <c r="W1084" s="205"/>
      <c r="X1084" s="205"/>
      <c r="Y1084" s="394"/>
      <c r="Z1084" s="98"/>
      <c r="AA1084" s="205"/>
      <c r="AB1084" s="98"/>
      <c r="AC1084" s="98"/>
      <c r="AD1084" s="98"/>
      <c r="AE1084" s="205"/>
      <c r="AF1084" s="98"/>
      <c r="AH1084" s="98"/>
      <c r="AI1084" s="205"/>
      <c r="AJ1084" s="98"/>
      <c r="AK1084" s="98"/>
      <c r="AL1084" s="98"/>
      <c r="AM1084" s="205"/>
      <c r="AN1084" s="98"/>
      <c r="AO1084" s="121"/>
      <c r="AP1084" s="98"/>
      <c r="AQ1084" s="205"/>
      <c r="AR1084" s="98"/>
      <c r="AT1084" s="98"/>
      <c r="AU1084" s="205"/>
      <c r="AV1084" s="98"/>
      <c r="AX1084" s="98"/>
      <c r="AY1084" s="205"/>
      <c r="AZ1084" s="98"/>
      <c r="BB1084" s="98"/>
      <c r="BC1084" s="205"/>
      <c r="BD1084" s="98"/>
      <c r="BF1084" s="98"/>
      <c r="BG1084" s="205"/>
      <c r="BH1084" s="98"/>
      <c r="BI1084" s="121"/>
      <c r="BJ1084" s="98"/>
      <c r="BK1084" s="205"/>
      <c r="BL1084" s="98"/>
      <c r="BN1084" s="121"/>
      <c r="BO1084" s="121"/>
      <c r="BP1084" s="121"/>
      <c r="BQ1084" s="121"/>
      <c r="BR1084" s="121"/>
    </row>
    <row r="1085" spans="1:70" customFormat="1">
      <c r="A1085" s="84"/>
      <c r="B1085" s="363"/>
      <c r="C1085" s="121"/>
      <c r="D1085" s="121"/>
      <c r="E1085" s="121"/>
      <c r="F1085" s="121"/>
      <c r="G1085" s="121"/>
      <c r="H1085" s="121"/>
      <c r="I1085" s="121"/>
      <c r="J1085" s="121"/>
      <c r="K1085" s="121"/>
      <c r="L1085" s="10"/>
      <c r="M1085" s="9"/>
      <c r="N1085" s="90"/>
      <c r="R1085" s="205"/>
      <c r="S1085" s="205"/>
      <c r="T1085" s="205"/>
      <c r="V1085" s="205"/>
      <c r="W1085" s="205"/>
      <c r="X1085" s="205"/>
      <c r="Y1085" s="394"/>
      <c r="Z1085" s="98"/>
      <c r="AA1085" s="205"/>
      <c r="AB1085" s="98"/>
      <c r="AC1085" s="98"/>
      <c r="AD1085" s="98"/>
      <c r="AE1085" s="205"/>
      <c r="AF1085" s="98"/>
      <c r="AH1085" s="98"/>
      <c r="AI1085" s="205"/>
      <c r="AJ1085" s="98"/>
      <c r="AK1085" s="98"/>
      <c r="AL1085" s="98"/>
      <c r="AM1085" s="205"/>
      <c r="AN1085" s="98"/>
      <c r="AO1085" s="121"/>
      <c r="AP1085" s="98"/>
      <c r="AQ1085" s="205"/>
      <c r="AR1085" s="98"/>
      <c r="AT1085" s="98"/>
      <c r="AU1085" s="205"/>
      <c r="AV1085" s="98"/>
      <c r="AX1085" s="98"/>
      <c r="AY1085" s="205"/>
      <c r="AZ1085" s="98"/>
      <c r="BB1085" s="98"/>
      <c r="BC1085" s="205"/>
      <c r="BD1085" s="98"/>
      <c r="BF1085" s="98"/>
      <c r="BG1085" s="205"/>
      <c r="BH1085" s="98"/>
      <c r="BI1085" s="121"/>
      <c r="BJ1085" s="98"/>
      <c r="BK1085" s="205"/>
      <c r="BL1085" s="98"/>
      <c r="BN1085" s="121"/>
      <c r="BO1085" s="121"/>
      <c r="BP1085" s="121"/>
      <c r="BQ1085" s="121"/>
      <c r="BR1085" s="121"/>
    </row>
    <row r="1086" spans="1:70" customFormat="1">
      <c r="A1086" s="84"/>
      <c r="B1086" s="363"/>
      <c r="C1086" s="121"/>
      <c r="D1086" s="121"/>
      <c r="E1086" s="121"/>
      <c r="F1086" s="121"/>
      <c r="G1086" s="121"/>
      <c r="H1086" s="121"/>
      <c r="I1086" s="121"/>
      <c r="J1086" s="121"/>
      <c r="K1086" s="121"/>
      <c r="L1086" s="10"/>
      <c r="M1086" s="9"/>
      <c r="N1086" s="90"/>
      <c r="R1086" s="205"/>
      <c r="S1086" s="205"/>
      <c r="T1086" s="205"/>
      <c r="V1086" s="205"/>
      <c r="W1086" s="205"/>
      <c r="X1086" s="205"/>
      <c r="Y1086" s="394"/>
      <c r="Z1086" s="98"/>
      <c r="AA1086" s="205"/>
      <c r="AB1086" s="98"/>
      <c r="AC1086" s="98"/>
      <c r="AD1086" s="98"/>
      <c r="AE1086" s="205"/>
      <c r="AF1086" s="98"/>
      <c r="AH1086" s="98"/>
      <c r="AI1086" s="205"/>
      <c r="AJ1086" s="98"/>
      <c r="AK1086" s="98"/>
      <c r="AL1086" s="98"/>
      <c r="AM1086" s="205"/>
      <c r="AN1086" s="98"/>
      <c r="AO1086" s="121"/>
      <c r="AP1086" s="98"/>
      <c r="AQ1086" s="205"/>
      <c r="AR1086" s="98"/>
      <c r="AT1086" s="98"/>
      <c r="AU1086" s="205"/>
      <c r="AV1086" s="98"/>
      <c r="AX1086" s="98"/>
      <c r="AY1086" s="205"/>
      <c r="AZ1086" s="98"/>
      <c r="BB1086" s="98"/>
      <c r="BC1086" s="205"/>
      <c r="BD1086" s="98"/>
      <c r="BF1086" s="98"/>
      <c r="BG1086" s="205"/>
      <c r="BH1086" s="98"/>
      <c r="BI1086" s="121"/>
      <c r="BJ1086" s="98"/>
      <c r="BK1086" s="205"/>
      <c r="BL1086" s="98"/>
      <c r="BN1086" s="121"/>
      <c r="BO1086" s="121"/>
      <c r="BP1086" s="121"/>
      <c r="BQ1086" s="121"/>
      <c r="BR1086" s="121"/>
    </row>
    <row r="1087" spans="1:70" customFormat="1">
      <c r="A1087" s="84"/>
      <c r="B1087" s="363"/>
      <c r="C1087" s="121"/>
      <c r="D1087" s="121"/>
      <c r="E1087" s="121"/>
      <c r="F1087" s="121"/>
      <c r="G1087" s="121"/>
      <c r="H1087" s="121"/>
      <c r="I1087" s="121"/>
      <c r="J1087" s="121"/>
      <c r="K1087" s="121"/>
      <c r="L1087" s="10"/>
      <c r="M1087" s="9"/>
      <c r="N1087" s="90"/>
      <c r="R1087" s="205"/>
      <c r="S1087" s="205"/>
      <c r="T1087" s="205"/>
      <c r="V1087" s="205"/>
      <c r="W1087" s="205"/>
      <c r="X1087" s="205"/>
      <c r="Y1087" s="394"/>
      <c r="Z1087" s="98"/>
      <c r="AA1087" s="205"/>
      <c r="AB1087" s="98"/>
      <c r="AC1087" s="98"/>
      <c r="AD1087" s="98"/>
      <c r="AE1087" s="205"/>
      <c r="AF1087" s="98"/>
      <c r="AH1087" s="98"/>
      <c r="AI1087" s="205"/>
      <c r="AJ1087" s="98"/>
      <c r="AK1087" s="98"/>
      <c r="AL1087" s="98"/>
      <c r="AM1087" s="205"/>
      <c r="AN1087" s="98"/>
      <c r="AO1087" s="121"/>
      <c r="AP1087" s="98"/>
      <c r="AQ1087" s="205"/>
      <c r="AR1087" s="98"/>
      <c r="AT1087" s="98"/>
      <c r="AU1087" s="205"/>
      <c r="AV1087" s="98"/>
      <c r="AX1087" s="98"/>
      <c r="AY1087" s="205"/>
      <c r="AZ1087" s="98"/>
      <c r="BB1087" s="98"/>
      <c r="BC1087" s="205"/>
      <c r="BD1087" s="98"/>
      <c r="BF1087" s="98"/>
      <c r="BG1087" s="205"/>
      <c r="BH1087" s="98"/>
      <c r="BI1087" s="121"/>
      <c r="BJ1087" s="98"/>
      <c r="BK1087" s="205"/>
      <c r="BL1087" s="98"/>
      <c r="BN1087" s="121"/>
      <c r="BO1087" s="121"/>
      <c r="BP1087" s="121"/>
      <c r="BQ1087" s="121"/>
      <c r="BR1087" s="121"/>
    </row>
    <row r="1088" spans="1:70" customFormat="1">
      <c r="A1088" s="84"/>
      <c r="B1088" s="363"/>
      <c r="C1088" s="121"/>
      <c r="D1088" s="121"/>
      <c r="E1088" s="121"/>
      <c r="F1088" s="121"/>
      <c r="G1088" s="121"/>
      <c r="H1088" s="121"/>
      <c r="I1088" s="121"/>
      <c r="J1088" s="121"/>
      <c r="K1088" s="121"/>
      <c r="L1088" s="10"/>
      <c r="M1088" s="9"/>
      <c r="N1088" s="90"/>
      <c r="R1088" s="205"/>
      <c r="S1088" s="205"/>
      <c r="T1088" s="205"/>
      <c r="V1088" s="205"/>
      <c r="W1088" s="205"/>
      <c r="X1088" s="205"/>
      <c r="Y1088" s="394"/>
      <c r="Z1088" s="98"/>
      <c r="AA1088" s="205"/>
      <c r="AB1088" s="98"/>
      <c r="AC1088" s="98"/>
      <c r="AD1088" s="98"/>
      <c r="AE1088" s="205"/>
      <c r="AF1088" s="98"/>
      <c r="AH1088" s="98"/>
      <c r="AI1088" s="205"/>
      <c r="AJ1088" s="98"/>
      <c r="AK1088" s="98"/>
      <c r="AL1088" s="98"/>
      <c r="AM1088" s="205"/>
      <c r="AN1088" s="98"/>
      <c r="AO1088" s="121"/>
      <c r="AP1088" s="98"/>
      <c r="AQ1088" s="205"/>
      <c r="AR1088" s="98"/>
      <c r="AT1088" s="98"/>
      <c r="AU1088" s="205"/>
      <c r="AV1088" s="98"/>
      <c r="AX1088" s="98"/>
      <c r="AY1088" s="205"/>
      <c r="AZ1088" s="98"/>
      <c r="BB1088" s="98"/>
      <c r="BC1088" s="205"/>
      <c r="BD1088" s="98"/>
      <c r="BF1088" s="98"/>
      <c r="BG1088" s="205"/>
      <c r="BH1088" s="98"/>
      <c r="BI1088" s="121"/>
      <c r="BJ1088" s="98"/>
      <c r="BK1088" s="205"/>
      <c r="BL1088" s="98"/>
      <c r="BN1088" s="121"/>
      <c r="BO1088" s="121"/>
      <c r="BP1088" s="121"/>
      <c r="BQ1088" s="121"/>
      <c r="BR1088" s="121"/>
    </row>
    <row r="1089" spans="1:70" customFormat="1">
      <c r="A1089" s="84"/>
      <c r="B1089" s="363"/>
      <c r="C1089" s="121"/>
      <c r="D1089" s="121"/>
      <c r="E1089" s="121"/>
      <c r="F1089" s="121"/>
      <c r="G1089" s="121"/>
      <c r="H1089" s="121"/>
      <c r="I1089" s="121"/>
      <c r="J1089" s="121"/>
      <c r="K1089" s="121"/>
      <c r="L1089" s="10"/>
      <c r="M1089" s="9"/>
      <c r="N1089" s="90"/>
      <c r="R1089" s="205"/>
      <c r="S1089" s="205"/>
      <c r="T1089" s="205"/>
      <c r="V1089" s="205"/>
      <c r="W1089" s="205"/>
      <c r="X1089" s="205"/>
      <c r="Y1089" s="394"/>
      <c r="Z1089" s="98"/>
      <c r="AA1089" s="205"/>
      <c r="AB1089" s="98"/>
      <c r="AC1089" s="98"/>
      <c r="AD1089" s="98"/>
      <c r="AE1089" s="205"/>
      <c r="AF1089" s="98"/>
      <c r="AH1089" s="98"/>
      <c r="AI1089" s="205"/>
      <c r="AJ1089" s="98"/>
      <c r="AK1089" s="98"/>
      <c r="AL1089" s="98"/>
      <c r="AM1089" s="205"/>
      <c r="AN1089" s="98"/>
      <c r="AO1089" s="121"/>
      <c r="AP1089" s="98"/>
      <c r="AQ1089" s="205"/>
      <c r="AR1089" s="98"/>
      <c r="AT1089" s="98"/>
      <c r="AU1089" s="205"/>
      <c r="AV1089" s="98"/>
      <c r="AX1089" s="98"/>
      <c r="AY1089" s="205"/>
      <c r="AZ1089" s="98"/>
      <c r="BB1089" s="98"/>
      <c r="BC1089" s="205"/>
      <c r="BD1089" s="98"/>
      <c r="BF1089" s="98"/>
      <c r="BG1089" s="205"/>
      <c r="BH1089" s="98"/>
      <c r="BI1089" s="121"/>
      <c r="BJ1089" s="98"/>
      <c r="BK1089" s="205"/>
      <c r="BL1089" s="98"/>
      <c r="BN1089" s="121"/>
      <c r="BO1089" s="121"/>
      <c r="BP1089" s="121"/>
      <c r="BQ1089" s="121"/>
      <c r="BR1089" s="121"/>
    </row>
    <row r="1090" spans="1:70" customFormat="1">
      <c r="A1090" s="84"/>
      <c r="B1090" s="363"/>
      <c r="C1090" s="121"/>
      <c r="D1090" s="121"/>
      <c r="E1090" s="121"/>
      <c r="F1090" s="121"/>
      <c r="G1090" s="121"/>
      <c r="H1090" s="121"/>
      <c r="I1090" s="121"/>
      <c r="J1090" s="121"/>
      <c r="K1090" s="121"/>
      <c r="L1090" s="10"/>
      <c r="M1090" s="9"/>
      <c r="N1090" s="90"/>
      <c r="R1090" s="205"/>
      <c r="S1090" s="205"/>
      <c r="T1090" s="205"/>
      <c r="V1090" s="205"/>
      <c r="W1090" s="205"/>
      <c r="X1090" s="205"/>
      <c r="Y1090" s="394"/>
      <c r="Z1090" s="98"/>
      <c r="AA1090" s="205"/>
      <c r="AB1090" s="98"/>
      <c r="AC1090" s="98"/>
      <c r="AD1090" s="98"/>
      <c r="AE1090" s="205"/>
      <c r="AF1090" s="98"/>
      <c r="AH1090" s="98"/>
      <c r="AI1090" s="205"/>
      <c r="AJ1090" s="98"/>
      <c r="AK1090" s="98"/>
      <c r="AL1090" s="98"/>
      <c r="AM1090" s="205"/>
      <c r="AN1090" s="98"/>
      <c r="AO1090" s="121"/>
      <c r="AP1090" s="98"/>
      <c r="AQ1090" s="205"/>
      <c r="AR1090" s="98"/>
      <c r="AT1090" s="98"/>
      <c r="AU1090" s="205"/>
      <c r="AV1090" s="98"/>
      <c r="AX1090" s="98"/>
      <c r="AY1090" s="205"/>
      <c r="AZ1090" s="98"/>
      <c r="BB1090" s="98"/>
      <c r="BC1090" s="205"/>
      <c r="BD1090" s="98"/>
      <c r="BF1090" s="98"/>
      <c r="BG1090" s="205"/>
      <c r="BH1090" s="98"/>
      <c r="BI1090" s="121"/>
      <c r="BJ1090" s="98"/>
      <c r="BK1090" s="205"/>
      <c r="BL1090" s="98"/>
      <c r="BN1090" s="121"/>
      <c r="BO1090" s="121"/>
      <c r="BP1090" s="121"/>
      <c r="BQ1090" s="121"/>
      <c r="BR1090" s="121"/>
    </row>
    <row r="1091" spans="1:70" customFormat="1">
      <c r="A1091" s="84"/>
      <c r="B1091" s="363"/>
      <c r="C1091" s="121"/>
      <c r="D1091" s="121"/>
      <c r="E1091" s="121"/>
      <c r="F1091" s="121"/>
      <c r="G1091" s="121"/>
      <c r="H1091" s="121"/>
      <c r="I1091" s="121"/>
      <c r="J1091" s="121"/>
      <c r="K1091" s="121"/>
      <c r="L1091" s="10"/>
      <c r="M1091" s="9"/>
      <c r="N1091" s="90"/>
      <c r="R1091" s="205"/>
      <c r="S1091" s="205"/>
      <c r="T1091" s="205"/>
      <c r="V1091" s="205"/>
      <c r="W1091" s="205"/>
      <c r="X1091" s="205"/>
      <c r="Y1091" s="394"/>
      <c r="Z1091" s="98"/>
      <c r="AA1091" s="205"/>
      <c r="AB1091" s="98"/>
      <c r="AC1091" s="98"/>
      <c r="AD1091" s="98"/>
      <c r="AE1091" s="205"/>
      <c r="AF1091" s="98"/>
      <c r="AH1091" s="98"/>
      <c r="AI1091" s="205"/>
      <c r="AJ1091" s="98"/>
      <c r="AK1091" s="98"/>
      <c r="AL1091" s="98"/>
      <c r="AM1091" s="205"/>
      <c r="AN1091" s="98"/>
      <c r="AO1091" s="121"/>
      <c r="AP1091" s="98"/>
      <c r="AQ1091" s="205"/>
      <c r="AR1091" s="98"/>
      <c r="AT1091" s="98"/>
      <c r="AU1091" s="205"/>
      <c r="AV1091" s="98"/>
      <c r="AX1091" s="98"/>
      <c r="AY1091" s="205"/>
      <c r="AZ1091" s="98"/>
      <c r="BB1091" s="98"/>
      <c r="BC1091" s="205"/>
      <c r="BD1091" s="98"/>
      <c r="BF1091" s="98"/>
      <c r="BG1091" s="205"/>
      <c r="BH1091" s="98"/>
      <c r="BI1091" s="121"/>
      <c r="BJ1091" s="98"/>
      <c r="BK1091" s="205"/>
      <c r="BL1091" s="98"/>
      <c r="BN1091" s="121"/>
      <c r="BO1091" s="121"/>
      <c r="BP1091" s="121"/>
      <c r="BQ1091" s="121"/>
      <c r="BR1091" s="121"/>
    </row>
    <row r="1092" spans="1:70" customFormat="1">
      <c r="A1092" s="84"/>
      <c r="B1092" s="363"/>
      <c r="C1092" s="121"/>
      <c r="D1092" s="121"/>
      <c r="E1092" s="121"/>
      <c r="F1092" s="121"/>
      <c r="G1092" s="121"/>
      <c r="H1092" s="121"/>
      <c r="I1092" s="121"/>
      <c r="J1092" s="121"/>
      <c r="K1092" s="121"/>
      <c r="L1092" s="10"/>
      <c r="M1092" s="9"/>
      <c r="N1092" s="90"/>
      <c r="R1092" s="205"/>
      <c r="S1092" s="205"/>
      <c r="T1092" s="205"/>
      <c r="V1092" s="205"/>
      <c r="W1092" s="205"/>
      <c r="X1092" s="205"/>
      <c r="Y1092" s="394"/>
      <c r="Z1092" s="98"/>
      <c r="AA1092" s="205"/>
      <c r="AB1092" s="98"/>
      <c r="AC1092" s="98"/>
      <c r="AD1092" s="98"/>
      <c r="AE1092" s="205"/>
      <c r="AF1092" s="98"/>
      <c r="AH1092" s="98"/>
      <c r="AI1092" s="205"/>
      <c r="AJ1092" s="98"/>
      <c r="AK1092" s="98"/>
      <c r="AL1092" s="98"/>
      <c r="AM1092" s="205"/>
      <c r="AN1092" s="98"/>
      <c r="AO1092" s="121"/>
      <c r="AP1092" s="98"/>
      <c r="AQ1092" s="205"/>
      <c r="AR1092" s="98"/>
      <c r="AT1092" s="98"/>
      <c r="AU1092" s="205"/>
      <c r="AV1092" s="98"/>
      <c r="AX1092" s="98"/>
      <c r="AY1092" s="205"/>
      <c r="AZ1092" s="98"/>
      <c r="BB1092" s="98"/>
      <c r="BC1092" s="205"/>
      <c r="BD1092" s="98"/>
      <c r="BF1092" s="98"/>
      <c r="BG1092" s="205"/>
      <c r="BH1092" s="98"/>
      <c r="BI1092" s="121"/>
      <c r="BJ1092" s="98"/>
      <c r="BK1092" s="205"/>
      <c r="BL1092" s="98"/>
      <c r="BN1092" s="121"/>
      <c r="BO1092" s="121"/>
      <c r="BP1092" s="121"/>
      <c r="BQ1092" s="121"/>
      <c r="BR1092" s="121"/>
    </row>
    <row r="1093" spans="1:70" customFormat="1">
      <c r="A1093" s="84"/>
      <c r="B1093" s="363"/>
      <c r="C1093" s="121"/>
      <c r="D1093" s="121"/>
      <c r="E1093" s="121"/>
      <c r="F1093" s="121"/>
      <c r="G1093" s="121"/>
      <c r="H1093" s="121"/>
      <c r="I1093" s="121"/>
      <c r="J1093" s="121"/>
      <c r="K1093" s="121"/>
      <c r="L1093" s="10"/>
      <c r="M1093" s="9"/>
      <c r="N1093" s="90"/>
      <c r="R1093" s="205"/>
      <c r="S1093" s="205"/>
      <c r="T1093" s="205"/>
      <c r="V1093" s="205"/>
      <c r="W1093" s="205"/>
      <c r="X1093" s="205"/>
      <c r="Y1093" s="394"/>
      <c r="Z1093" s="98"/>
      <c r="AA1093" s="205"/>
      <c r="AB1093" s="98"/>
      <c r="AC1093" s="98"/>
      <c r="AD1093" s="98"/>
      <c r="AE1093" s="205"/>
      <c r="AF1093" s="98"/>
      <c r="AH1093" s="98"/>
      <c r="AI1093" s="205"/>
      <c r="AJ1093" s="98"/>
      <c r="AK1093" s="98"/>
      <c r="AL1093" s="98"/>
      <c r="AM1093" s="205"/>
      <c r="AN1093" s="98"/>
      <c r="AO1093" s="121"/>
      <c r="AP1093" s="98"/>
      <c r="AQ1093" s="205"/>
      <c r="AR1093" s="98"/>
      <c r="AT1093" s="98"/>
      <c r="AU1093" s="205"/>
      <c r="AV1093" s="98"/>
      <c r="AX1093" s="98"/>
      <c r="AY1093" s="205"/>
      <c r="AZ1093" s="98"/>
      <c r="BB1093" s="98"/>
      <c r="BC1093" s="205"/>
      <c r="BD1093" s="98"/>
      <c r="BF1093" s="98"/>
      <c r="BG1093" s="205"/>
      <c r="BH1093" s="98"/>
      <c r="BI1093" s="121"/>
      <c r="BJ1093" s="98"/>
      <c r="BK1093" s="205"/>
      <c r="BL1093" s="98"/>
      <c r="BN1093" s="121"/>
      <c r="BO1093" s="121"/>
      <c r="BP1093" s="121"/>
      <c r="BQ1093" s="121"/>
      <c r="BR1093" s="121"/>
    </row>
    <row r="1094" spans="1:70" customFormat="1">
      <c r="A1094" s="84"/>
      <c r="B1094" s="363"/>
      <c r="C1094" s="121"/>
      <c r="D1094" s="121"/>
      <c r="E1094" s="121"/>
      <c r="F1094" s="121"/>
      <c r="G1094" s="121"/>
      <c r="H1094" s="121"/>
      <c r="I1094" s="121"/>
      <c r="J1094" s="121"/>
      <c r="K1094" s="121"/>
      <c r="L1094" s="10"/>
      <c r="M1094" s="9"/>
      <c r="N1094" s="90"/>
      <c r="R1094" s="205"/>
      <c r="S1094" s="205"/>
      <c r="T1094" s="205"/>
      <c r="V1094" s="205"/>
      <c r="W1094" s="205"/>
      <c r="X1094" s="205"/>
      <c r="Y1094" s="394"/>
      <c r="Z1094" s="98"/>
      <c r="AA1094" s="205"/>
      <c r="AB1094" s="98"/>
      <c r="AC1094" s="98"/>
      <c r="AD1094" s="98"/>
      <c r="AE1094" s="205"/>
      <c r="AF1094" s="98"/>
      <c r="AH1094" s="98"/>
      <c r="AI1094" s="205"/>
      <c r="AJ1094" s="98"/>
      <c r="AK1094" s="98"/>
      <c r="AL1094" s="98"/>
      <c r="AM1094" s="205"/>
      <c r="AN1094" s="98"/>
      <c r="AO1094" s="121"/>
      <c r="AP1094" s="98"/>
      <c r="AQ1094" s="205"/>
      <c r="AR1094" s="98"/>
      <c r="AT1094" s="98"/>
      <c r="AU1094" s="205"/>
      <c r="AV1094" s="98"/>
      <c r="AX1094" s="98"/>
      <c r="AY1094" s="205"/>
      <c r="AZ1094" s="98"/>
      <c r="BB1094" s="98"/>
      <c r="BC1094" s="205"/>
      <c r="BD1094" s="98"/>
      <c r="BF1094" s="98"/>
      <c r="BG1094" s="205"/>
      <c r="BH1094" s="98"/>
      <c r="BI1094" s="121"/>
      <c r="BJ1094" s="98"/>
      <c r="BK1094" s="205"/>
      <c r="BL1094" s="98"/>
      <c r="BN1094" s="121"/>
      <c r="BO1094" s="121"/>
      <c r="BP1094" s="121"/>
      <c r="BQ1094" s="121"/>
      <c r="BR1094" s="121"/>
    </row>
    <row r="1095" spans="1:70" customFormat="1">
      <c r="A1095" s="84"/>
      <c r="B1095" s="363"/>
      <c r="C1095" s="121"/>
      <c r="D1095" s="121"/>
      <c r="E1095" s="121"/>
      <c r="F1095" s="121"/>
      <c r="G1095" s="121"/>
      <c r="H1095" s="121"/>
      <c r="I1095" s="121"/>
      <c r="J1095" s="121"/>
      <c r="K1095" s="121"/>
      <c r="L1095" s="10"/>
      <c r="M1095" s="9"/>
      <c r="N1095" s="90"/>
      <c r="R1095" s="205"/>
      <c r="S1095" s="205"/>
      <c r="T1095" s="205"/>
      <c r="V1095" s="205"/>
      <c r="W1095" s="205"/>
      <c r="X1095" s="205"/>
      <c r="Y1095" s="394"/>
      <c r="Z1095" s="98"/>
      <c r="AA1095" s="205"/>
      <c r="AB1095" s="98"/>
      <c r="AC1095" s="98"/>
      <c r="AD1095" s="98"/>
      <c r="AE1095" s="205"/>
      <c r="AF1095" s="98"/>
      <c r="AH1095" s="98"/>
      <c r="AI1095" s="205"/>
      <c r="AJ1095" s="98"/>
      <c r="AK1095" s="98"/>
      <c r="AL1095" s="98"/>
      <c r="AM1095" s="205"/>
      <c r="AN1095" s="98"/>
      <c r="AO1095" s="121"/>
      <c r="AP1095" s="98"/>
      <c r="AQ1095" s="205"/>
      <c r="AR1095" s="98"/>
      <c r="AT1095" s="98"/>
      <c r="AU1095" s="205"/>
      <c r="AV1095" s="98"/>
      <c r="AX1095" s="98"/>
      <c r="AY1095" s="205"/>
      <c r="AZ1095" s="98"/>
      <c r="BB1095" s="98"/>
      <c r="BC1095" s="205"/>
      <c r="BD1095" s="98"/>
      <c r="BF1095" s="98"/>
      <c r="BG1095" s="205"/>
      <c r="BH1095" s="98"/>
      <c r="BI1095" s="121"/>
      <c r="BJ1095" s="98"/>
      <c r="BK1095" s="205"/>
      <c r="BL1095" s="98"/>
      <c r="BN1095" s="121"/>
      <c r="BO1095" s="121"/>
      <c r="BP1095" s="121"/>
      <c r="BQ1095" s="121"/>
      <c r="BR1095" s="121"/>
    </row>
    <row r="1096" spans="1:70" customFormat="1">
      <c r="A1096" s="84"/>
      <c r="B1096" s="363"/>
      <c r="C1096" s="121"/>
      <c r="D1096" s="121"/>
      <c r="E1096" s="121"/>
      <c r="F1096" s="121"/>
      <c r="G1096" s="121"/>
      <c r="H1096" s="121"/>
      <c r="I1096" s="121"/>
      <c r="J1096" s="121"/>
      <c r="K1096" s="121"/>
      <c r="L1096" s="10"/>
      <c r="M1096" s="9"/>
      <c r="N1096" s="90"/>
      <c r="R1096" s="205"/>
      <c r="S1096" s="205"/>
      <c r="T1096" s="205"/>
      <c r="V1096" s="205"/>
      <c r="W1096" s="205"/>
      <c r="X1096" s="205"/>
      <c r="Y1096" s="394"/>
      <c r="Z1096" s="98"/>
      <c r="AA1096" s="205"/>
      <c r="AB1096" s="98"/>
      <c r="AC1096" s="98"/>
      <c r="AD1096" s="98"/>
      <c r="AE1096" s="205"/>
      <c r="AF1096" s="98"/>
      <c r="AH1096" s="98"/>
      <c r="AI1096" s="205"/>
      <c r="AJ1096" s="98"/>
      <c r="AK1096" s="98"/>
      <c r="AL1096" s="98"/>
      <c r="AM1096" s="205"/>
      <c r="AN1096" s="98"/>
      <c r="AO1096" s="121"/>
      <c r="AP1096" s="98"/>
      <c r="AQ1096" s="205"/>
      <c r="AR1096" s="98"/>
      <c r="AT1096" s="98"/>
      <c r="AU1096" s="205"/>
      <c r="AV1096" s="98"/>
      <c r="AX1096" s="98"/>
      <c r="AY1096" s="205"/>
      <c r="AZ1096" s="98"/>
      <c r="BB1096" s="98"/>
      <c r="BC1096" s="205"/>
      <c r="BD1096" s="98"/>
      <c r="BF1096" s="98"/>
      <c r="BG1096" s="205"/>
      <c r="BH1096" s="98"/>
      <c r="BI1096" s="121"/>
      <c r="BJ1096" s="98"/>
      <c r="BK1096" s="205"/>
      <c r="BL1096" s="98"/>
      <c r="BN1096" s="121"/>
      <c r="BO1096" s="121"/>
      <c r="BP1096" s="121"/>
      <c r="BQ1096" s="121"/>
      <c r="BR1096" s="121"/>
    </row>
    <row r="1097" spans="1:70" customFormat="1">
      <c r="A1097" s="84"/>
      <c r="B1097" s="363"/>
      <c r="C1097" s="121"/>
      <c r="D1097" s="121"/>
      <c r="E1097" s="121"/>
      <c r="F1097" s="121"/>
      <c r="G1097" s="121"/>
      <c r="H1097" s="121"/>
      <c r="I1097" s="121"/>
      <c r="J1097" s="121"/>
      <c r="K1097" s="121"/>
      <c r="L1097" s="10"/>
      <c r="M1097" s="9"/>
      <c r="N1097" s="90"/>
      <c r="R1097" s="205"/>
      <c r="S1097" s="205"/>
      <c r="T1097" s="205"/>
      <c r="V1097" s="205"/>
      <c r="W1097" s="205"/>
      <c r="X1097" s="205"/>
      <c r="Y1097" s="394"/>
      <c r="Z1097" s="98"/>
      <c r="AA1097" s="205"/>
      <c r="AB1097" s="98"/>
      <c r="AC1097" s="98"/>
      <c r="AD1097" s="98"/>
      <c r="AE1097" s="205"/>
      <c r="AF1097" s="98"/>
      <c r="AH1097" s="98"/>
      <c r="AI1097" s="205"/>
      <c r="AJ1097" s="98"/>
      <c r="AK1097" s="98"/>
      <c r="AL1097" s="98"/>
      <c r="AM1097" s="205"/>
      <c r="AN1097" s="98"/>
      <c r="AO1097" s="121"/>
      <c r="AP1097" s="98"/>
      <c r="AQ1097" s="205"/>
      <c r="AR1097" s="98"/>
      <c r="AT1097" s="98"/>
      <c r="AU1097" s="205"/>
      <c r="AV1097" s="98"/>
      <c r="AX1097" s="98"/>
      <c r="AY1097" s="205"/>
      <c r="AZ1097" s="98"/>
      <c r="BB1097" s="98"/>
      <c r="BC1097" s="205"/>
      <c r="BD1097" s="98"/>
      <c r="BF1097" s="98"/>
      <c r="BG1097" s="205"/>
      <c r="BH1097" s="98"/>
      <c r="BI1097" s="121"/>
      <c r="BJ1097" s="98"/>
      <c r="BK1097" s="205"/>
      <c r="BL1097" s="98"/>
      <c r="BN1097" s="121"/>
      <c r="BO1097" s="121"/>
      <c r="BP1097" s="121"/>
      <c r="BQ1097" s="121"/>
      <c r="BR1097" s="121"/>
    </row>
    <row r="1098" spans="1:70" customFormat="1">
      <c r="A1098" s="84"/>
      <c r="B1098" s="363"/>
      <c r="C1098" s="121"/>
      <c r="D1098" s="121"/>
      <c r="E1098" s="121"/>
      <c r="F1098" s="121"/>
      <c r="G1098" s="121"/>
      <c r="H1098" s="121"/>
      <c r="I1098" s="121"/>
      <c r="J1098" s="121"/>
      <c r="K1098" s="121"/>
      <c r="L1098" s="10"/>
      <c r="M1098" s="9"/>
      <c r="N1098" s="90"/>
      <c r="R1098" s="205"/>
      <c r="S1098" s="205"/>
      <c r="T1098" s="205"/>
      <c r="V1098" s="205"/>
      <c r="W1098" s="205"/>
      <c r="X1098" s="205"/>
      <c r="Y1098" s="394"/>
      <c r="Z1098" s="98"/>
      <c r="AA1098" s="205"/>
      <c r="AB1098" s="98"/>
      <c r="AC1098" s="98"/>
      <c r="AD1098" s="98"/>
      <c r="AE1098" s="205"/>
      <c r="AF1098" s="98"/>
      <c r="AH1098" s="98"/>
      <c r="AI1098" s="205"/>
      <c r="AJ1098" s="98"/>
      <c r="AK1098" s="98"/>
      <c r="AL1098" s="98"/>
      <c r="AM1098" s="205"/>
      <c r="AN1098" s="98"/>
      <c r="AO1098" s="121"/>
      <c r="AP1098" s="98"/>
      <c r="AQ1098" s="205"/>
      <c r="AR1098" s="98"/>
      <c r="AT1098" s="98"/>
      <c r="AU1098" s="205"/>
      <c r="AV1098" s="98"/>
      <c r="AX1098" s="98"/>
      <c r="AY1098" s="205"/>
      <c r="AZ1098" s="98"/>
      <c r="BB1098" s="98"/>
      <c r="BC1098" s="205"/>
      <c r="BD1098" s="98"/>
      <c r="BF1098" s="98"/>
      <c r="BG1098" s="205"/>
      <c r="BH1098" s="98"/>
      <c r="BI1098" s="121"/>
      <c r="BJ1098" s="98"/>
      <c r="BK1098" s="205"/>
      <c r="BL1098" s="98"/>
      <c r="BN1098" s="121"/>
      <c r="BO1098" s="121"/>
      <c r="BP1098" s="121"/>
      <c r="BQ1098" s="121"/>
      <c r="BR1098" s="121"/>
    </row>
    <row r="1099" spans="1:70" customFormat="1">
      <c r="A1099" s="84"/>
      <c r="B1099" s="363"/>
      <c r="C1099" s="121"/>
      <c r="D1099" s="121"/>
      <c r="E1099" s="121"/>
      <c r="F1099" s="121"/>
      <c r="G1099" s="121"/>
      <c r="H1099" s="121"/>
      <c r="I1099" s="121"/>
      <c r="J1099" s="121"/>
      <c r="K1099" s="121"/>
      <c r="L1099" s="10"/>
      <c r="M1099" s="9"/>
      <c r="N1099" s="90"/>
      <c r="R1099" s="205"/>
      <c r="S1099" s="205"/>
      <c r="T1099" s="205"/>
      <c r="V1099" s="205"/>
      <c r="W1099" s="205"/>
      <c r="X1099" s="205"/>
      <c r="Y1099" s="394"/>
      <c r="Z1099" s="98"/>
      <c r="AA1099" s="205"/>
      <c r="AB1099" s="98"/>
      <c r="AC1099" s="98"/>
      <c r="AD1099" s="98"/>
      <c r="AE1099" s="205"/>
      <c r="AF1099" s="98"/>
      <c r="AH1099" s="98"/>
      <c r="AI1099" s="205"/>
      <c r="AJ1099" s="98"/>
      <c r="AK1099" s="98"/>
      <c r="AL1099" s="98"/>
      <c r="AM1099" s="205"/>
      <c r="AN1099" s="98"/>
      <c r="AO1099" s="121"/>
      <c r="AP1099" s="98"/>
      <c r="AQ1099" s="205"/>
      <c r="AR1099" s="98"/>
      <c r="AT1099" s="98"/>
      <c r="AU1099" s="205"/>
      <c r="AV1099" s="98"/>
      <c r="AX1099" s="98"/>
      <c r="AY1099" s="205"/>
      <c r="AZ1099" s="98"/>
      <c r="BB1099" s="98"/>
      <c r="BC1099" s="205"/>
      <c r="BD1099" s="98"/>
      <c r="BF1099" s="98"/>
      <c r="BG1099" s="205"/>
      <c r="BH1099" s="98"/>
      <c r="BI1099" s="121"/>
      <c r="BJ1099" s="98"/>
      <c r="BK1099" s="205"/>
      <c r="BL1099" s="98"/>
      <c r="BN1099" s="121"/>
      <c r="BO1099" s="121"/>
      <c r="BP1099" s="121"/>
      <c r="BQ1099" s="121"/>
      <c r="BR1099" s="121"/>
    </row>
    <row r="1100" spans="1:70" customFormat="1">
      <c r="A1100" s="84"/>
      <c r="B1100" s="363"/>
      <c r="C1100" s="121"/>
      <c r="D1100" s="121"/>
      <c r="E1100" s="121"/>
      <c r="F1100" s="121"/>
      <c r="G1100" s="121"/>
      <c r="H1100" s="121"/>
      <c r="I1100" s="121"/>
      <c r="J1100" s="121"/>
      <c r="K1100" s="121"/>
      <c r="L1100" s="10"/>
      <c r="M1100" s="9"/>
      <c r="N1100" s="90"/>
      <c r="R1100" s="205"/>
      <c r="S1100" s="205"/>
      <c r="T1100" s="205"/>
      <c r="V1100" s="205"/>
      <c r="W1100" s="205"/>
      <c r="X1100" s="205"/>
      <c r="Y1100" s="394"/>
      <c r="Z1100" s="98"/>
      <c r="AA1100" s="205"/>
      <c r="AB1100" s="98"/>
      <c r="AC1100" s="98"/>
      <c r="AD1100" s="98"/>
      <c r="AE1100" s="205"/>
      <c r="AF1100" s="98"/>
      <c r="AH1100" s="98"/>
      <c r="AI1100" s="205"/>
      <c r="AJ1100" s="98"/>
      <c r="AK1100" s="98"/>
      <c r="AL1100" s="98"/>
      <c r="AM1100" s="205"/>
      <c r="AN1100" s="98"/>
      <c r="AO1100" s="121"/>
      <c r="AP1100" s="98"/>
      <c r="AQ1100" s="205"/>
      <c r="AR1100" s="98"/>
      <c r="AT1100" s="98"/>
      <c r="AU1100" s="205"/>
      <c r="AV1100" s="98"/>
      <c r="AX1100" s="98"/>
      <c r="AY1100" s="205"/>
      <c r="AZ1100" s="98"/>
      <c r="BB1100" s="98"/>
      <c r="BC1100" s="205"/>
      <c r="BD1100" s="98"/>
      <c r="BF1100" s="98"/>
      <c r="BG1100" s="205"/>
      <c r="BH1100" s="98"/>
      <c r="BI1100" s="121"/>
      <c r="BJ1100" s="98"/>
      <c r="BK1100" s="205"/>
      <c r="BL1100" s="98"/>
      <c r="BN1100" s="121"/>
      <c r="BO1100" s="121"/>
      <c r="BP1100" s="121"/>
      <c r="BQ1100" s="121"/>
      <c r="BR1100" s="121"/>
    </row>
    <row r="1101" spans="1:70" customFormat="1">
      <c r="A1101" s="84"/>
      <c r="B1101" s="363"/>
      <c r="C1101" s="121"/>
      <c r="D1101" s="121"/>
      <c r="E1101" s="121"/>
      <c r="F1101" s="121"/>
      <c r="G1101" s="121"/>
      <c r="H1101" s="121"/>
      <c r="I1101" s="121"/>
      <c r="J1101" s="121"/>
      <c r="K1101" s="121"/>
      <c r="L1101" s="10"/>
      <c r="M1101" s="9"/>
      <c r="N1101" s="90"/>
      <c r="R1101" s="205"/>
      <c r="S1101" s="205"/>
      <c r="T1101" s="205"/>
      <c r="V1101" s="205"/>
      <c r="W1101" s="205"/>
      <c r="X1101" s="205"/>
      <c r="Y1101" s="394"/>
      <c r="Z1101" s="98"/>
      <c r="AA1101" s="205"/>
      <c r="AB1101" s="98"/>
      <c r="AC1101" s="98"/>
      <c r="AD1101" s="98"/>
      <c r="AE1101" s="205"/>
      <c r="AF1101" s="98"/>
      <c r="AH1101" s="98"/>
      <c r="AI1101" s="205"/>
      <c r="AJ1101" s="98"/>
      <c r="AK1101" s="98"/>
      <c r="AL1101" s="98"/>
      <c r="AM1101" s="205"/>
      <c r="AN1101" s="98"/>
      <c r="AO1101" s="121"/>
      <c r="AP1101" s="98"/>
      <c r="AQ1101" s="205"/>
      <c r="AR1101" s="98"/>
      <c r="AT1101" s="98"/>
      <c r="AU1101" s="205"/>
      <c r="AV1101" s="98"/>
      <c r="AX1101" s="98"/>
      <c r="AY1101" s="205"/>
      <c r="AZ1101" s="98"/>
      <c r="BB1101" s="98"/>
      <c r="BC1101" s="205"/>
      <c r="BD1101" s="98"/>
      <c r="BF1101" s="98"/>
      <c r="BG1101" s="205"/>
      <c r="BH1101" s="98"/>
      <c r="BI1101" s="121"/>
      <c r="BJ1101" s="98"/>
      <c r="BK1101" s="205"/>
      <c r="BL1101" s="98"/>
      <c r="BN1101" s="121"/>
      <c r="BO1101" s="121"/>
      <c r="BP1101" s="121"/>
      <c r="BQ1101" s="121"/>
      <c r="BR1101" s="121"/>
    </row>
    <row r="1102" spans="1:70" customFormat="1">
      <c r="A1102" s="84"/>
      <c r="B1102" s="363"/>
      <c r="C1102" s="121"/>
      <c r="D1102" s="121"/>
      <c r="E1102" s="121"/>
      <c r="F1102" s="121"/>
      <c r="G1102" s="121"/>
      <c r="H1102" s="121"/>
      <c r="I1102" s="121"/>
      <c r="J1102" s="121"/>
      <c r="K1102" s="121"/>
      <c r="L1102" s="10"/>
      <c r="M1102" s="9"/>
      <c r="N1102" s="90"/>
      <c r="R1102" s="205"/>
      <c r="S1102" s="205"/>
      <c r="T1102" s="205"/>
      <c r="V1102" s="205"/>
      <c r="W1102" s="205"/>
      <c r="X1102" s="205"/>
      <c r="Y1102" s="394"/>
      <c r="Z1102" s="98"/>
      <c r="AA1102" s="205"/>
      <c r="AB1102" s="98"/>
      <c r="AC1102" s="98"/>
      <c r="AD1102" s="98"/>
      <c r="AE1102" s="205"/>
      <c r="AF1102" s="98"/>
      <c r="AH1102" s="98"/>
      <c r="AI1102" s="205"/>
      <c r="AJ1102" s="98"/>
      <c r="AK1102" s="98"/>
      <c r="AL1102" s="98"/>
      <c r="AM1102" s="205"/>
      <c r="AN1102" s="98"/>
      <c r="AO1102" s="121"/>
      <c r="AP1102" s="98"/>
      <c r="AQ1102" s="205"/>
      <c r="AR1102" s="98"/>
      <c r="AT1102" s="98"/>
      <c r="AU1102" s="205"/>
      <c r="AV1102" s="98"/>
      <c r="AX1102" s="98"/>
      <c r="AY1102" s="205"/>
      <c r="AZ1102" s="98"/>
      <c r="BB1102" s="98"/>
      <c r="BC1102" s="205"/>
      <c r="BD1102" s="98"/>
      <c r="BF1102" s="98"/>
      <c r="BG1102" s="205"/>
      <c r="BH1102" s="98"/>
      <c r="BI1102" s="121"/>
      <c r="BJ1102" s="98"/>
      <c r="BK1102" s="205"/>
      <c r="BL1102" s="98"/>
      <c r="BN1102" s="121"/>
      <c r="BO1102" s="121"/>
      <c r="BP1102" s="121"/>
      <c r="BQ1102" s="121"/>
      <c r="BR1102" s="121"/>
    </row>
    <row r="1103" spans="1:70" customFormat="1">
      <c r="A1103" s="84"/>
      <c r="B1103" s="363"/>
      <c r="C1103" s="121"/>
      <c r="D1103" s="121"/>
      <c r="E1103" s="121"/>
      <c r="F1103" s="121"/>
      <c r="G1103" s="121"/>
      <c r="H1103" s="121"/>
      <c r="I1103" s="121"/>
      <c r="J1103" s="121"/>
      <c r="K1103" s="121"/>
      <c r="L1103" s="10"/>
      <c r="M1103" s="9"/>
      <c r="N1103" s="90"/>
      <c r="R1103" s="205"/>
      <c r="S1103" s="205"/>
      <c r="T1103" s="205"/>
      <c r="V1103" s="205"/>
      <c r="W1103" s="205"/>
      <c r="X1103" s="205"/>
      <c r="Y1103" s="394"/>
      <c r="Z1103" s="98"/>
      <c r="AA1103" s="205"/>
      <c r="AB1103" s="98"/>
      <c r="AC1103" s="98"/>
      <c r="AD1103" s="98"/>
      <c r="AE1103" s="205"/>
      <c r="AF1103" s="98"/>
      <c r="AH1103" s="98"/>
      <c r="AI1103" s="205"/>
      <c r="AJ1103" s="98"/>
      <c r="AK1103" s="98"/>
      <c r="AL1103" s="98"/>
      <c r="AM1103" s="205"/>
      <c r="AN1103" s="98"/>
      <c r="AO1103" s="121"/>
      <c r="AP1103" s="98"/>
      <c r="AQ1103" s="205"/>
      <c r="AR1103" s="98"/>
      <c r="AT1103" s="98"/>
      <c r="AU1103" s="205"/>
      <c r="AV1103" s="98"/>
      <c r="AX1103" s="98"/>
      <c r="AY1103" s="205"/>
      <c r="AZ1103" s="98"/>
      <c r="BB1103" s="98"/>
      <c r="BC1103" s="205"/>
      <c r="BD1103" s="98"/>
      <c r="BF1103" s="98"/>
      <c r="BG1103" s="205"/>
      <c r="BH1103" s="98"/>
      <c r="BI1103" s="121"/>
      <c r="BJ1103" s="98"/>
      <c r="BK1103" s="205"/>
      <c r="BL1103" s="98"/>
      <c r="BN1103" s="121"/>
      <c r="BO1103" s="121"/>
      <c r="BP1103" s="121"/>
      <c r="BQ1103" s="121"/>
      <c r="BR1103" s="121"/>
    </row>
    <row r="1104" spans="1:70" customFormat="1">
      <c r="A1104" s="84"/>
      <c r="B1104" s="363"/>
      <c r="C1104" s="121"/>
      <c r="D1104" s="121"/>
      <c r="E1104" s="121"/>
      <c r="F1104" s="121"/>
      <c r="G1104" s="121"/>
      <c r="H1104" s="121"/>
      <c r="I1104" s="121"/>
      <c r="J1104" s="121"/>
      <c r="K1104" s="121"/>
      <c r="L1104" s="10"/>
      <c r="M1104" s="9"/>
      <c r="N1104" s="90"/>
      <c r="R1104" s="205"/>
      <c r="S1104" s="205"/>
      <c r="T1104" s="205"/>
      <c r="V1104" s="205"/>
      <c r="W1104" s="205"/>
      <c r="X1104" s="205"/>
      <c r="Y1104" s="394"/>
      <c r="Z1104" s="98"/>
      <c r="AA1104" s="205"/>
      <c r="AB1104" s="98"/>
      <c r="AC1104" s="98"/>
      <c r="AD1104" s="98"/>
      <c r="AE1104" s="205"/>
      <c r="AF1104" s="98"/>
      <c r="AH1104" s="98"/>
      <c r="AI1104" s="205"/>
      <c r="AJ1104" s="98"/>
      <c r="AK1104" s="98"/>
      <c r="AL1104" s="98"/>
      <c r="AM1104" s="205"/>
      <c r="AN1104" s="98"/>
      <c r="AO1104" s="121"/>
      <c r="AP1104" s="98"/>
      <c r="AQ1104" s="205"/>
      <c r="AR1104" s="98"/>
      <c r="AT1104" s="98"/>
      <c r="AU1104" s="205"/>
      <c r="AV1104" s="98"/>
      <c r="AX1104" s="98"/>
      <c r="AY1104" s="205"/>
      <c r="AZ1104" s="98"/>
      <c r="BB1104" s="98"/>
      <c r="BC1104" s="205"/>
      <c r="BD1104" s="98"/>
      <c r="BF1104" s="98"/>
      <c r="BG1104" s="205"/>
      <c r="BH1104" s="98"/>
      <c r="BI1104" s="121"/>
      <c r="BJ1104" s="98"/>
      <c r="BK1104" s="205"/>
      <c r="BL1104" s="98"/>
      <c r="BN1104" s="121"/>
      <c r="BO1104" s="121"/>
      <c r="BP1104" s="121"/>
      <c r="BQ1104" s="121"/>
      <c r="BR1104" s="121"/>
    </row>
    <row r="1105" spans="1:70" customFormat="1">
      <c r="A1105" s="84"/>
      <c r="B1105" s="363"/>
      <c r="C1105" s="121"/>
      <c r="D1105" s="121"/>
      <c r="E1105" s="121"/>
      <c r="F1105" s="121"/>
      <c r="G1105" s="121"/>
      <c r="H1105" s="121"/>
      <c r="I1105" s="121"/>
      <c r="J1105" s="121"/>
      <c r="K1105" s="121"/>
      <c r="L1105" s="10"/>
      <c r="M1105" s="9"/>
      <c r="N1105" s="90"/>
      <c r="R1105" s="205"/>
      <c r="S1105" s="205"/>
      <c r="T1105" s="205"/>
      <c r="V1105" s="205"/>
      <c r="W1105" s="205"/>
      <c r="X1105" s="205"/>
      <c r="Y1105" s="394"/>
      <c r="Z1105" s="98"/>
      <c r="AA1105" s="205"/>
      <c r="AB1105" s="98"/>
      <c r="AC1105" s="98"/>
      <c r="AD1105" s="98"/>
      <c r="AE1105" s="205"/>
      <c r="AF1105" s="98"/>
      <c r="AH1105" s="98"/>
      <c r="AI1105" s="205"/>
      <c r="AJ1105" s="98"/>
      <c r="AK1105" s="98"/>
      <c r="AL1105" s="98"/>
      <c r="AM1105" s="205"/>
      <c r="AN1105" s="98"/>
      <c r="AO1105" s="121"/>
      <c r="AP1105" s="98"/>
      <c r="AQ1105" s="205"/>
      <c r="AR1105" s="98"/>
      <c r="AT1105" s="98"/>
      <c r="AU1105" s="205"/>
      <c r="AV1105" s="98"/>
      <c r="AX1105" s="98"/>
      <c r="AY1105" s="205"/>
      <c r="AZ1105" s="98"/>
      <c r="BB1105" s="98"/>
      <c r="BC1105" s="205"/>
      <c r="BD1105" s="98"/>
      <c r="BF1105" s="98"/>
      <c r="BG1105" s="205"/>
      <c r="BH1105" s="98"/>
      <c r="BI1105" s="121"/>
      <c r="BJ1105" s="98"/>
      <c r="BK1105" s="205"/>
      <c r="BL1105" s="98"/>
      <c r="BN1105" s="121"/>
      <c r="BO1105" s="121"/>
      <c r="BP1105" s="121"/>
      <c r="BQ1105" s="121"/>
      <c r="BR1105" s="121"/>
    </row>
    <row r="1106" spans="1:70" customFormat="1">
      <c r="A1106" s="84"/>
      <c r="B1106" s="363"/>
      <c r="C1106" s="121"/>
      <c r="D1106" s="121"/>
      <c r="E1106" s="121"/>
      <c r="F1106" s="121"/>
      <c r="G1106" s="121"/>
      <c r="H1106" s="121"/>
      <c r="I1106" s="121"/>
      <c r="J1106" s="121"/>
      <c r="K1106" s="121"/>
      <c r="L1106" s="10"/>
      <c r="M1106" s="9"/>
      <c r="N1106" s="90"/>
      <c r="R1106" s="205"/>
      <c r="S1106" s="205"/>
      <c r="T1106" s="205"/>
      <c r="V1106" s="205"/>
      <c r="W1106" s="205"/>
      <c r="X1106" s="205"/>
      <c r="Y1106" s="394"/>
      <c r="Z1106" s="98"/>
      <c r="AA1106" s="205"/>
      <c r="AB1106" s="98"/>
      <c r="AC1106" s="98"/>
      <c r="AD1106" s="98"/>
      <c r="AE1106" s="205"/>
      <c r="AF1106" s="98"/>
      <c r="AH1106" s="98"/>
      <c r="AI1106" s="205"/>
      <c r="AJ1106" s="98"/>
      <c r="AK1106" s="98"/>
      <c r="AL1106" s="98"/>
      <c r="AM1106" s="205"/>
      <c r="AN1106" s="98"/>
      <c r="AO1106" s="121"/>
      <c r="AP1106" s="98"/>
      <c r="AQ1106" s="205"/>
      <c r="AR1106" s="98"/>
      <c r="AT1106" s="98"/>
      <c r="AU1106" s="205"/>
      <c r="AV1106" s="98"/>
      <c r="AX1106" s="98"/>
      <c r="AY1106" s="205"/>
      <c r="AZ1106" s="98"/>
      <c r="BB1106" s="98"/>
      <c r="BC1106" s="205"/>
      <c r="BD1106" s="98"/>
      <c r="BF1106" s="98"/>
      <c r="BG1106" s="205"/>
      <c r="BH1106" s="98"/>
      <c r="BI1106" s="121"/>
      <c r="BJ1106" s="98"/>
      <c r="BK1106" s="205"/>
      <c r="BL1106" s="98"/>
      <c r="BN1106" s="121"/>
      <c r="BO1106" s="121"/>
      <c r="BP1106" s="121"/>
      <c r="BQ1106" s="121"/>
      <c r="BR1106" s="121"/>
    </row>
    <row r="1107" spans="1:70" customFormat="1">
      <c r="A1107" s="84"/>
      <c r="B1107" s="363"/>
      <c r="C1107" s="121"/>
      <c r="D1107" s="121"/>
      <c r="E1107" s="121"/>
      <c r="F1107" s="121"/>
      <c r="G1107" s="121"/>
      <c r="H1107" s="121"/>
      <c r="I1107" s="121"/>
      <c r="J1107" s="121"/>
      <c r="K1107" s="121"/>
      <c r="L1107" s="10"/>
      <c r="M1107" s="9"/>
      <c r="N1107" s="90"/>
      <c r="R1107" s="205"/>
      <c r="S1107" s="205"/>
      <c r="T1107" s="205"/>
      <c r="V1107" s="205"/>
      <c r="W1107" s="205"/>
      <c r="X1107" s="205"/>
      <c r="Y1107" s="394"/>
      <c r="Z1107" s="98"/>
      <c r="AA1107" s="205"/>
      <c r="AB1107" s="98"/>
      <c r="AC1107" s="98"/>
      <c r="AD1107" s="98"/>
      <c r="AE1107" s="205"/>
      <c r="AF1107" s="98"/>
      <c r="AH1107" s="98"/>
      <c r="AI1107" s="205"/>
      <c r="AJ1107" s="98"/>
      <c r="AK1107" s="98"/>
      <c r="AL1107" s="98"/>
      <c r="AM1107" s="205"/>
      <c r="AN1107" s="98"/>
      <c r="AO1107" s="121"/>
      <c r="AP1107" s="98"/>
      <c r="AQ1107" s="205"/>
      <c r="AR1107" s="98"/>
      <c r="AT1107" s="98"/>
      <c r="AU1107" s="205"/>
      <c r="AV1107" s="98"/>
      <c r="AX1107" s="98"/>
      <c r="AY1107" s="205"/>
      <c r="AZ1107" s="98"/>
      <c r="BB1107" s="98"/>
      <c r="BC1107" s="205"/>
      <c r="BD1107" s="98"/>
      <c r="BF1107" s="98"/>
      <c r="BG1107" s="205"/>
      <c r="BH1107" s="98"/>
      <c r="BI1107" s="121"/>
      <c r="BJ1107" s="98"/>
      <c r="BK1107" s="205"/>
      <c r="BL1107" s="98"/>
      <c r="BN1107" s="121"/>
      <c r="BO1107" s="121"/>
      <c r="BP1107" s="121"/>
      <c r="BQ1107" s="121"/>
      <c r="BR1107" s="121"/>
    </row>
    <row r="1108" spans="1:70" customFormat="1">
      <c r="A1108" s="84"/>
      <c r="B1108" s="363"/>
      <c r="C1108" s="121"/>
      <c r="D1108" s="121"/>
      <c r="E1108" s="121"/>
      <c r="F1108" s="121"/>
      <c r="G1108" s="121"/>
      <c r="H1108" s="121"/>
      <c r="I1108" s="121"/>
      <c r="J1108" s="121"/>
      <c r="K1108" s="121"/>
      <c r="L1108" s="10"/>
      <c r="M1108" s="9"/>
      <c r="N1108" s="90"/>
      <c r="R1108" s="205"/>
      <c r="S1108" s="205"/>
      <c r="T1108" s="205"/>
      <c r="V1108" s="205"/>
      <c r="W1108" s="205"/>
      <c r="X1108" s="205"/>
      <c r="Y1108" s="394"/>
      <c r="Z1108" s="98"/>
      <c r="AA1108" s="205"/>
      <c r="AB1108" s="98"/>
      <c r="AC1108" s="98"/>
      <c r="AD1108" s="98"/>
      <c r="AE1108" s="205"/>
      <c r="AF1108" s="98"/>
      <c r="AH1108" s="98"/>
      <c r="AI1108" s="205"/>
      <c r="AJ1108" s="98"/>
      <c r="AK1108" s="98"/>
      <c r="AL1108" s="98"/>
      <c r="AM1108" s="205"/>
      <c r="AN1108" s="98"/>
      <c r="AO1108" s="121"/>
      <c r="AP1108" s="98"/>
      <c r="AQ1108" s="205"/>
      <c r="AR1108" s="98"/>
      <c r="AT1108" s="98"/>
      <c r="AU1108" s="205"/>
      <c r="AV1108" s="98"/>
      <c r="AX1108" s="98"/>
      <c r="AY1108" s="205"/>
      <c r="AZ1108" s="98"/>
      <c r="BB1108" s="98"/>
      <c r="BC1108" s="205"/>
      <c r="BD1108" s="98"/>
      <c r="BF1108" s="98"/>
      <c r="BG1108" s="205"/>
      <c r="BH1108" s="98"/>
      <c r="BI1108" s="121"/>
      <c r="BJ1108" s="98"/>
      <c r="BK1108" s="205"/>
      <c r="BL1108" s="98"/>
      <c r="BN1108" s="121"/>
      <c r="BO1108" s="121"/>
      <c r="BP1108" s="121"/>
      <c r="BQ1108" s="121"/>
      <c r="BR1108" s="121"/>
    </row>
    <row r="1109" spans="1:70" customFormat="1">
      <c r="A1109" s="84"/>
      <c r="B1109" s="363"/>
      <c r="C1109" s="121"/>
      <c r="D1109" s="121"/>
      <c r="E1109" s="121"/>
      <c r="F1109" s="121"/>
      <c r="G1109" s="121"/>
      <c r="H1109" s="121"/>
      <c r="I1109" s="121"/>
      <c r="J1109" s="121"/>
      <c r="K1109" s="121"/>
      <c r="L1109" s="10"/>
      <c r="M1109" s="9"/>
      <c r="N1109" s="90"/>
      <c r="R1109" s="205"/>
      <c r="S1109" s="205"/>
      <c r="T1109" s="205"/>
      <c r="V1109" s="205"/>
      <c r="W1109" s="205"/>
      <c r="X1109" s="205"/>
      <c r="Y1109" s="394"/>
      <c r="Z1109" s="98"/>
      <c r="AA1109" s="205"/>
      <c r="AB1109" s="98"/>
      <c r="AC1109" s="98"/>
      <c r="AD1109" s="98"/>
      <c r="AE1109" s="205"/>
      <c r="AF1109" s="98"/>
      <c r="AH1109" s="98"/>
      <c r="AI1109" s="205"/>
      <c r="AJ1109" s="98"/>
      <c r="AK1109" s="98"/>
      <c r="AL1109" s="98"/>
      <c r="AM1109" s="205"/>
      <c r="AN1109" s="98"/>
      <c r="AO1109" s="121"/>
      <c r="AP1109" s="98"/>
      <c r="AQ1109" s="205"/>
      <c r="AR1109" s="98"/>
      <c r="AT1109" s="98"/>
      <c r="AU1109" s="205"/>
      <c r="AV1109" s="98"/>
      <c r="AX1109" s="98"/>
      <c r="AY1109" s="205"/>
      <c r="AZ1109" s="98"/>
      <c r="BB1109" s="98"/>
      <c r="BC1109" s="205"/>
      <c r="BD1109" s="98"/>
      <c r="BF1109" s="98"/>
      <c r="BG1109" s="205"/>
      <c r="BH1109" s="98"/>
      <c r="BI1109" s="121"/>
      <c r="BJ1109" s="98"/>
      <c r="BK1109" s="205"/>
      <c r="BL1109" s="98"/>
      <c r="BN1109" s="121"/>
      <c r="BO1109" s="121"/>
      <c r="BP1109" s="121"/>
      <c r="BQ1109" s="121"/>
      <c r="BR1109" s="121"/>
    </row>
    <row r="1110" spans="1:70" customFormat="1">
      <c r="A1110" s="84"/>
      <c r="B1110" s="363"/>
      <c r="C1110" s="121"/>
      <c r="D1110" s="121"/>
      <c r="E1110" s="121"/>
      <c r="F1110" s="121"/>
      <c r="G1110" s="121"/>
      <c r="H1110" s="121"/>
      <c r="I1110" s="121"/>
      <c r="J1110" s="121"/>
      <c r="K1110" s="121"/>
      <c r="L1110" s="10"/>
      <c r="M1110" s="9"/>
      <c r="N1110" s="90"/>
      <c r="R1110" s="205"/>
      <c r="S1110" s="205"/>
      <c r="T1110" s="205"/>
      <c r="V1110" s="205"/>
      <c r="W1110" s="205"/>
      <c r="X1110" s="205"/>
      <c r="Y1110" s="394"/>
      <c r="Z1110" s="98"/>
      <c r="AA1110" s="205"/>
      <c r="AB1110" s="98"/>
      <c r="AC1110" s="98"/>
      <c r="AD1110" s="98"/>
      <c r="AE1110" s="205"/>
      <c r="AF1110" s="98"/>
      <c r="AH1110" s="98"/>
      <c r="AI1110" s="205"/>
      <c r="AJ1110" s="98"/>
      <c r="AK1110" s="98"/>
      <c r="AL1110" s="98"/>
      <c r="AM1110" s="205"/>
      <c r="AN1110" s="98"/>
      <c r="AO1110" s="121"/>
      <c r="AP1110" s="98"/>
      <c r="AQ1110" s="205"/>
      <c r="AR1110" s="98"/>
      <c r="AT1110" s="98"/>
      <c r="AU1110" s="205"/>
      <c r="AV1110" s="98"/>
      <c r="AX1110" s="98"/>
      <c r="AY1110" s="205"/>
      <c r="AZ1110" s="98"/>
      <c r="BB1110" s="98"/>
      <c r="BC1110" s="205"/>
      <c r="BD1110" s="98"/>
      <c r="BF1110" s="98"/>
      <c r="BG1110" s="205"/>
      <c r="BH1110" s="98"/>
      <c r="BI1110" s="121"/>
      <c r="BJ1110" s="98"/>
      <c r="BK1110" s="205"/>
      <c r="BL1110" s="98"/>
      <c r="BN1110" s="121"/>
      <c r="BO1110" s="121"/>
      <c r="BP1110" s="121"/>
      <c r="BQ1110" s="121"/>
      <c r="BR1110" s="121"/>
    </row>
    <row r="1111" spans="1:70" customFormat="1">
      <c r="A1111" s="84"/>
      <c r="B1111" s="363"/>
      <c r="C1111" s="121"/>
      <c r="D1111" s="121"/>
      <c r="E1111" s="121"/>
      <c r="F1111" s="121"/>
      <c r="G1111" s="121"/>
      <c r="H1111" s="121"/>
      <c r="I1111" s="121"/>
      <c r="J1111" s="121"/>
      <c r="K1111" s="121"/>
      <c r="L1111" s="10"/>
      <c r="M1111" s="9"/>
      <c r="N1111" s="90"/>
      <c r="R1111" s="205"/>
      <c r="S1111" s="205"/>
      <c r="T1111" s="205"/>
      <c r="V1111" s="205"/>
      <c r="W1111" s="205"/>
      <c r="X1111" s="205"/>
      <c r="Y1111" s="394"/>
      <c r="Z1111" s="98"/>
      <c r="AA1111" s="205"/>
      <c r="AB1111" s="98"/>
      <c r="AC1111" s="98"/>
      <c r="AD1111" s="98"/>
      <c r="AE1111" s="205"/>
      <c r="AF1111" s="98"/>
      <c r="AH1111" s="98"/>
      <c r="AI1111" s="205"/>
      <c r="AJ1111" s="98"/>
      <c r="AK1111" s="98"/>
      <c r="AL1111" s="98"/>
      <c r="AM1111" s="205"/>
      <c r="AN1111" s="98"/>
      <c r="AO1111" s="121"/>
      <c r="AP1111" s="98"/>
      <c r="AQ1111" s="205"/>
      <c r="AR1111" s="98"/>
      <c r="AT1111" s="98"/>
      <c r="AU1111" s="205"/>
      <c r="AV1111" s="98"/>
      <c r="AX1111" s="98"/>
      <c r="AY1111" s="205"/>
      <c r="AZ1111" s="98"/>
      <c r="BB1111" s="98"/>
      <c r="BC1111" s="205"/>
      <c r="BD1111" s="98"/>
      <c r="BF1111" s="98"/>
      <c r="BG1111" s="205"/>
      <c r="BH1111" s="98"/>
      <c r="BI1111" s="121"/>
      <c r="BJ1111" s="98"/>
      <c r="BK1111" s="205"/>
      <c r="BL1111" s="98"/>
      <c r="BN1111" s="121"/>
      <c r="BO1111" s="121"/>
      <c r="BP1111" s="121"/>
      <c r="BQ1111" s="121"/>
      <c r="BR1111" s="121"/>
    </row>
    <row r="1112" spans="1:70" customFormat="1">
      <c r="A1112" s="84"/>
      <c r="B1112" s="363"/>
      <c r="C1112" s="121"/>
      <c r="D1112" s="121"/>
      <c r="E1112" s="121"/>
      <c r="F1112" s="121"/>
      <c r="G1112" s="121"/>
      <c r="H1112" s="121"/>
      <c r="I1112" s="121"/>
      <c r="J1112" s="121"/>
      <c r="K1112" s="121"/>
      <c r="L1112" s="10"/>
      <c r="M1112" s="9"/>
      <c r="N1112" s="90"/>
      <c r="R1112" s="205"/>
      <c r="S1112" s="205"/>
      <c r="T1112" s="205"/>
      <c r="V1112" s="205"/>
      <c r="W1112" s="205"/>
      <c r="X1112" s="205"/>
      <c r="Y1112" s="394"/>
      <c r="Z1112" s="98"/>
      <c r="AA1112" s="205"/>
      <c r="AB1112" s="98"/>
      <c r="AC1112" s="98"/>
      <c r="AD1112" s="98"/>
      <c r="AE1112" s="205"/>
      <c r="AF1112" s="98"/>
      <c r="AH1112" s="98"/>
      <c r="AI1112" s="205"/>
      <c r="AJ1112" s="98"/>
      <c r="AK1112" s="98"/>
      <c r="AL1112" s="98"/>
      <c r="AM1112" s="205"/>
      <c r="AN1112" s="98"/>
      <c r="AO1112" s="121"/>
      <c r="AP1112" s="98"/>
      <c r="AQ1112" s="205"/>
      <c r="AR1112" s="98"/>
      <c r="AT1112" s="98"/>
      <c r="AU1112" s="205"/>
      <c r="AV1112" s="98"/>
      <c r="AX1112" s="98"/>
      <c r="AY1112" s="205"/>
      <c r="AZ1112" s="98"/>
      <c r="BB1112" s="98"/>
      <c r="BC1112" s="205"/>
      <c r="BD1112" s="98"/>
      <c r="BF1112" s="98"/>
      <c r="BG1112" s="205"/>
      <c r="BH1112" s="98"/>
      <c r="BI1112" s="121"/>
      <c r="BJ1112" s="98"/>
      <c r="BK1112" s="205"/>
      <c r="BL1112" s="98"/>
      <c r="BN1112" s="121"/>
      <c r="BO1112" s="121"/>
      <c r="BP1112" s="121"/>
      <c r="BQ1112" s="121"/>
      <c r="BR1112" s="121"/>
    </row>
    <row r="1113" spans="1:70" customFormat="1">
      <c r="A1113" s="84"/>
      <c r="B1113" s="363"/>
      <c r="C1113" s="121"/>
      <c r="D1113" s="121"/>
      <c r="E1113" s="121"/>
      <c r="F1113" s="121"/>
      <c r="G1113" s="121"/>
      <c r="H1113" s="121"/>
      <c r="I1113" s="121"/>
      <c r="J1113" s="121"/>
      <c r="K1113" s="121"/>
      <c r="L1113" s="10"/>
      <c r="M1113" s="9"/>
      <c r="N1113" s="90"/>
      <c r="R1113" s="205"/>
      <c r="S1113" s="205"/>
      <c r="T1113" s="205"/>
      <c r="V1113" s="205"/>
      <c r="W1113" s="205"/>
      <c r="X1113" s="205"/>
      <c r="Y1113" s="394"/>
      <c r="Z1113" s="98"/>
      <c r="AA1113" s="205"/>
      <c r="AB1113" s="98"/>
      <c r="AC1113" s="98"/>
      <c r="AD1113" s="98"/>
      <c r="AE1113" s="205"/>
      <c r="AF1113" s="98"/>
      <c r="AH1113" s="98"/>
      <c r="AI1113" s="205"/>
      <c r="AJ1113" s="98"/>
      <c r="AK1113" s="98"/>
      <c r="AL1113" s="98"/>
      <c r="AM1113" s="205"/>
      <c r="AN1113" s="98"/>
      <c r="AO1113" s="121"/>
      <c r="AP1113" s="98"/>
      <c r="AQ1113" s="205"/>
      <c r="AR1113" s="98"/>
      <c r="AT1113" s="98"/>
      <c r="AU1113" s="205"/>
      <c r="AV1113" s="98"/>
      <c r="AX1113" s="98"/>
      <c r="AY1113" s="205"/>
      <c r="AZ1113" s="98"/>
      <c r="BB1113" s="98"/>
      <c r="BC1113" s="205"/>
      <c r="BD1113" s="98"/>
      <c r="BF1113" s="98"/>
      <c r="BG1113" s="205"/>
      <c r="BH1113" s="98"/>
      <c r="BI1113" s="121"/>
      <c r="BJ1113" s="98"/>
      <c r="BK1113" s="205"/>
      <c r="BL1113" s="98"/>
      <c r="BN1113" s="121"/>
      <c r="BO1113" s="121"/>
      <c r="BP1113" s="121"/>
      <c r="BQ1113" s="121"/>
      <c r="BR1113" s="121"/>
    </row>
    <row r="1114" spans="1:70" customFormat="1">
      <c r="A1114" s="84"/>
      <c r="B1114" s="363"/>
      <c r="C1114" s="121"/>
      <c r="D1114" s="121"/>
      <c r="E1114" s="121"/>
      <c r="F1114" s="121"/>
      <c r="G1114" s="121"/>
      <c r="H1114" s="121"/>
      <c r="I1114" s="121"/>
      <c r="J1114" s="121"/>
      <c r="K1114" s="121"/>
      <c r="L1114" s="10"/>
      <c r="M1114" s="9"/>
      <c r="N1114" s="90"/>
      <c r="R1114" s="205"/>
      <c r="S1114" s="205"/>
      <c r="T1114" s="205"/>
      <c r="V1114" s="205"/>
      <c r="W1114" s="205"/>
      <c r="X1114" s="205"/>
      <c r="Y1114" s="394"/>
      <c r="Z1114" s="98"/>
      <c r="AA1114" s="205"/>
      <c r="AB1114" s="98"/>
      <c r="AC1114" s="98"/>
      <c r="AD1114" s="98"/>
      <c r="AE1114" s="205"/>
      <c r="AF1114" s="98"/>
      <c r="AH1114" s="98"/>
      <c r="AI1114" s="205"/>
      <c r="AJ1114" s="98"/>
      <c r="AK1114" s="98"/>
      <c r="AL1114" s="98"/>
      <c r="AM1114" s="205"/>
      <c r="AN1114" s="98"/>
      <c r="AO1114" s="121"/>
      <c r="AP1114" s="98"/>
      <c r="AQ1114" s="205"/>
      <c r="AR1114" s="98"/>
      <c r="AT1114" s="98"/>
      <c r="AU1114" s="205"/>
      <c r="AV1114" s="98"/>
      <c r="AX1114" s="98"/>
      <c r="AY1114" s="205"/>
      <c r="AZ1114" s="98"/>
      <c r="BB1114" s="98"/>
      <c r="BC1114" s="205"/>
      <c r="BD1114" s="98"/>
      <c r="BF1114" s="98"/>
      <c r="BG1114" s="205"/>
      <c r="BH1114" s="98"/>
      <c r="BI1114" s="121"/>
      <c r="BJ1114" s="98"/>
      <c r="BK1114" s="205"/>
      <c r="BL1114" s="98"/>
      <c r="BN1114" s="121"/>
      <c r="BO1114" s="121"/>
      <c r="BP1114" s="121"/>
      <c r="BQ1114" s="121"/>
      <c r="BR1114" s="121"/>
    </row>
    <row r="1115" spans="1:70" customFormat="1">
      <c r="A1115" s="84"/>
      <c r="B1115" s="363"/>
      <c r="C1115" s="121"/>
      <c r="D1115" s="121"/>
      <c r="E1115" s="121"/>
      <c r="F1115" s="121"/>
      <c r="G1115" s="121"/>
      <c r="H1115" s="121"/>
      <c r="I1115" s="121"/>
      <c r="J1115" s="121"/>
      <c r="K1115" s="121"/>
      <c r="L1115" s="10"/>
      <c r="M1115" s="9"/>
      <c r="N1115" s="90"/>
      <c r="R1115" s="205"/>
      <c r="S1115" s="205"/>
      <c r="T1115" s="205"/>
      <c r="V1115" s="205"/>
      <c r="W1115" s="205"/>
      <c r="X1115" s="205"/>
      <c r="Y1115" s="394"/>
      <c r="Z1115" s="98"/>
      <c r="AA1115" s="205"/>
      <c r="AB1115" s="98"/>
      <c r="AC1115" s="98"/>
      <c r="AD1115" s="98"/>
      <c r="AE1115" s="205"/>
      <c r="AF1115" s="98"/>
      <c r="AH1115" s="98"/>
      <c r="AI1115" s="205"/>
      <c r="AJ1115" s="98"/>
      <c r="AK1115" s="98"/>
      <c r="AL1115" s="98"/>
      <c r="AM1115" s="205"/>
      <c r="AN1115" s="98"/>
      <c r="AO1115" s="121"/>
      <c r="AP1115" s="98"/>
      <c r="AQ1115" s="205"/>
      <c r="AR1115" s="98"/>
      <c r="AT1115" s="98"/>
      <c r="AU1115" s="205"/>
      <c r="AV1115" s="98"/>
      <c r="AX1115" s="98"/>
      <c r="AY1115" s="205"/>
      <c r="AZ1115" s="98"/>
      <c r="BB1115" s="98"/>
      <c r="BC1115" s="205"/>
      <c r="BD1115" s="98"/>
      <c r="BF1115" s="98"/>
      <c r="BG1115" s="205"/>
      <c r="BH1115" s="98"/>
      <c r="BI1115" s="121"/>
      <c r="BJ1115" s="98"/>
      <c r="BK1115" s="205"/>
      <c r="BL1115" s="98"/>
      <c r="BN1115" s="121"/>
      <c r="BO1115" s="121"/>
      <c r="BP1115" s="121"/>
      <c r="BQ1115" s="121"/>
      <c r="BR1115" s="121"/>
    </row>
    <row r="1116" spans="1:70" customFormat="1">
      <c r="A1116" s="84"/>
      <c r="B1116" s="363"/>
      <c r="C1116" s="121"/>
      <c r="D1116" s="121"/>
      <c r="E1116" s="121"/>
      <c r="F1116" s="121"/>
      <c r="G1116" s="121"/>
      <c r="H1116" s="121"/>
      <c r="I1116" s="121"/>
      <c r="J1116" s="121"/>
      <c r="K1116" s="121"/>
      <c r="L1116" s="10"/>
      <c r="M1116" s="9"/>
      <c r="N1116" s="90"/>
      <c r="R1116" s="205"/>
      <c r="S1116" s="205"/>
      <c r="T1116" s="205"/>
      <c r="V1116" s="205"/>
      <c r="W1116" s="205"/>
      <c r="X1116" s="205"/>
      <c r="Y1116" s="394"/>
      <c r="Z1116" s="98"/>
      <c r="AA1116" s="205"/>
      <c r="AB1116" s="98"/>
      <c r="AC1116" s="98"/>
      <c r="AD1116" s="98"/>
      <c r="AE1116" s="205"/>
      <c r="AF1116" s="98"/>
      <c r="AH1116" s="98"/>
      <c r="AI1116" s="205"/>
      <c r="AJ1116" s="98"/>
      <c r="AK1116" s="98"/>
      <c r="AL1116" s="98"/>
      <c r="AM1116" s="205"/>
      <c r="AN1116" s="98"/>
      <c r="AO1116" s="121"/>
      <c r="AP1116" s="98"/>
      <c r="AQ1116" s="205"/>
      <c r="AR1116" s="98"/>
      <c r="AT1116" s="98"/>
      <c r="AU1116" s="205"/>
      <c r="AV1116" s="98"/>
      <c r="AX1116" s="98"/>
      <c r="AY1116" s="205"/>
      <c r="AZ1116" s="98"/>
      <c r="BB1116" s="98"/>
      <c r="BC1116" s="205"/>
      <c r="BD1116" s="98"/>
      <c r="BF1116" s="98"/>
      <c r="BG1116" s="205"/>
      <c r="BH1116" s="98"/>
      <c r="BI1116" s="121"/>
      <c r="BJ1116" s="98"/>
      <c r="BK1116" s="205"/>
      <c r="BL1116" s="98"/>
      <c r="BN1116" s="121"/>
      <c r="BO1116" s="121"/>
      <c r="BP1116" s="121"/>
      <c r="BQ1116" s="121"/>
      <c r="BR1116" s="121"/>
    </row>
    <row r="1117" spans="1:70" customFormat="1">
      <c r="A1117" s="84"/>
      <c r="B1117" s="363"/>
      <c r="C1117" s="121"/>
      <c r="D1117" s="121"/>
      <c r="E1117" s="121"/>
      <c r="F1117" s="121"/>
      <c r="G1117" s="121"/>
      <c r="H1117" s="121"/>
      <c r="I1117" s="121"/>
      <c r="J1117" s="121"/>
      <c r="K1117" s="121"/>
      <c r="L1117" s="10"/>
      <c r="M1117" s="9"/>
      <c r="N1117" s="90"/>
      <c r="R1117" s="205"/>
      <c r="S1117" s="205"/>
      <c r="T1117" s="205"/>
      <c r="V1117" s="205"/>
      <c r="W1117" s="205"/>
      <c r="X1117" s="205"/>
      <c r="Y1117" s="394"/>
      <c r="Z1117" s="98"/>
      <c r="AA1117" s="205"/>
      <c r="AB1117" s="98"/>
      <c r="AC1117" s="98"/>
      <c r="AD1117" s="98"/>
      <c r="AE1117" s="205"/>
      <c r="AF1117" s="98"/>
      <c r="AH1117" s="98"/>
      <c r="AI1117" s="205"/>
      <c r="AJ1117" s="98"/>
      <c r="AK1117" s="98"/>
      <c r="AL1117" s="98"/>
      <c r="AM1117" s="205"/>
      <c r="AN1117" s="98"/>
      <c r="AO1117" s="121"/>
      <c r="AP1117" s="98"/>
      <c r="AQ1117" s="205"/>
      <c r="AR1117" s="98"/>
      <c r="AT1117" s="98"/>
      <c r="AU1117" s="205"/>
      <c r="AV1117" s="98"/>
      <c r="AX1117" s="98"/>
      <c r="AY1117" s="205"/>
      <c r="AZ1117" s="98"/>
      <c r="BB1117" s="98"/>
      <c r="BC1117" s="205"/>
      <c r="BD1117" s="98"/>
      <c r="BF1117" s="98"/>
      <c r="BG1117" s="205"/>
      <c r="BH1117" s="98"/>
      <c r="BI1117" s="121"/>
      <c r="BJ1117" s="98"/>
      <c r="BK1117" s="205"/>
      <c r="BL1117" s="98"/>
      <c r="BN1117" s="121"/>
      <c r="BO1117" s="121"/>
      <c r="BP1117" s="121"/>
      <c r="BQ1117" s="121"/>
      <c r="BR1117" s="121"/>
    </row>
    <row r="1118" spans="1:70" customFormat="1">
      <c r="A1118" s="84"/>
      <c r="B1118" s="363"/>
      <c r="C1118" s="121"/>
      <c r="D1118" s="121"/>
      <c r="E1118" s="121"/>
      <c r="F1118" s="121"/>
      <c r="G1118" s="121"/>
      <c r="H1118" s="121"/>
      <c r="I1118" s="121"/>
      <c r="J1118" s="121"/>
      <c r="K1118" s="121"/>
      <c r="L1118" s="10"/>
      <c r="M1118" s="9"/>
      <c r="N1118" s="90"/>
      <c r="R1118" s="205"/>
      <c r="S1118" s="205"/>
      <c r="T1118" s="205"/>
      <c r="V1118" s="205"/>
      <c r="W1118" s="205"/>
      <c r="X1118" s="205"/>
      <c r="Y1118" s="394"/>
      <c r="Z1118" s="98"/>
      <c r="AA1118" s="205"/>
      <c r="AB1118" s="98"/>
      <c r="AC1118" s="98"/>
      <c r="AD1118" s="98"/>
      <c r="AE1118" s="205"/>
      <c r="AF1118" s="98"/>
      <c r="AH1118" s="98"/>
      <c r="AI1118" s="205"/>
      <c r="AJ1118" s="98"/>
      <c r="AK1118" s="98"/>
      <c r="AL1118" s="98"/>
      <c r="AM1118" s="205"/>
      <c r="AN1118" s="98"/>
      <c r="AO1118" s="121"/>
      <c r="AP1118" s="98"/>
      <c r="AQ1118" s="205"/>
      <c r="AR1118" s="98"/>
      <c r="AT1118" s="98"/>
      <c r="AU1118" s="205"/>
      <c r="AV1118" s="98"/>
      <c r="AX1118" s="98"/>
      <c r="AY1118" s="205"/>
      <c r="AZ1118" s="98"/>
      <c r="BB1118" s="98"/>
      <c r="BC1118" s="205"/>
      <c r="BD1118" s="98"/>
      <c r="BF1118" s="98"/>
      <c r="BG1118" s="205"/>
      <c r="BH1118" s="98"/>
      <c r="BI1118" s="121"/>
      <c r="BJ1118" s="98"/>
      <c r="BK1118" s="205"/>
      <c r="BL1118" s="98"/>
      <c r="BN1118" s="121"/>
      <c r="BO1118" s="121"/>
      <c r="BP1118" s="121"/>
      <c r="BQ1118" s="121"/>
      <c r="BR1118" s="121"/>
    </row>
    <row r="1119" spans="1:70" customFormat="1">
      <c r="A1119" s="84"/>
      <c r="B1119" s="363"/>
      <c r="C1119" s="121"/>
      <c r="D1119" s="121"/>
      <c r="E1119" s="121"/>
      <c r="F1119" s="121"/>
      <c r="G1119" s="121"/>
      <c r="H1119" s="121"/>
      <c r="I1119" s="121"/>
      <c r="J1119" s="121"/>
      <c r="K1119" s="121"/>
      <c r="L1119" s="10"/>
      <c r="M1119" s="9"/>
      <c r="N1119" s="90"/>
      <c r="R1119" s="205"/>
      <c r="S1119" s="205"/>
      <c r="T1119" s="205"/>
      <c r="V1119" s="205"/>
      <c r="W1119" s="205"/>
      <c r="X1119" s="205"/>
      <c r="Y1119" s="394"/>
      <c r="Z1119" s="98"/>
      <c r="AA1119" s="205"/>
      <c r="AB1119" s="98"/>
      <c r="AC1119" s="98"/>
      <c r="AD1119" s="98"/>
      <c r="AE1119" s="205"/>
      <c r="AF1119" s="98"/>
      <c r="AH1119" s="98"/>
      <c r="AI1119" s="205"/>
      <c r="AJ1119" s="98"/>
      <c r="AK1119" s="98"/>
      <c r="AL1119" s="98"/>
      <c r="AM1119" s="205"/>
      <c r="AN1119" s="98"/>
      <c r="AO1119" s="121"/>
      <c r="AP1119" s="98"/>
      <c r="AQ1119" s="205"/>
      <c r="AR1119" s="98"/>
      <c r="AT1119" s="98"/>
      <c r="AU1119" s="205"/>
      <c r="AV1119" s="98"/>
      <c r="AX1119" s="98"/>
      <c r="AY1119" s="205"/>
      <c r="AZ1119" s="98"/>
      <c r="BB1119" s="98"/>
      <c r="BC1119" s="205"/>
      <c r="BD1119" s="98"/>
      <c r="BF1119" s="98"/>
      <c r="BG1119" s="205"/>
      <c r="BH1119" s="98"/>
      <c r="BI1119" s="121"/>
      <c r="BJ1119" s="98"/>
      <c r="BK1119" s="205"/>
      <c r="BL1119" s="98"/>
      <c r="BN1119" s="121"/>
      <c r="BO1119" s="121"/>
      <c r="BP1119" s="121"/>
      <c r="BQ1119" s="121"/>
      <c r="BR1119" s="121"/>
    </row>
    <row r="1120" spans="1:70" customFormat="1">
      <c r="A1120" s="84"/>
      <c r="B1120" s="363"/>
      <c r="C1120" s="121"/>
      <c r="D1120" s="121"/>
      <c r="E1120" s="121"/>
      <c r="F1120" s="121"/>
      <c r="G1120" s="121"/>
      <c r="H1120" s="121"/>
      <c r="I1120" s="121"/>
      <c r="J1120" s="121"/>
      <c r="K1120" s="121"/>
      <c r="L1120" s="10"/>
      <c r="M1120" s="9"/>
      <c r="N1120" s="90"/>
      <c r="R1120" s="205"/>
      <c r="S1120" s="205"/>
      <c r="T1120" s="205"/>
      <c r="V1120" s="205"/>
      <c r="W1120" s="205"/>
      <c r="X1120" s="205"/>
      <c r="Y1120" s="394"/>
      <c r="Z1120" s="98"/>
      <c r="AA1120" s="205"/>
      <c r="AB1120" s="98"/>
      <c r="AC1120" s="98"/>
      <c r="AD1120" s="98"/>
      <c r="AE1120" s="205"/>
      <c r="AF1120" s="98"/>
      <c r="AH1120" s="98"/>
      <c r="AI1120" s="205"/>
      <c r="AJ1120" s="98"/>
      <c r="AK1120" s="98"/>
      <c r="AL1120" s="98"/>
      <c r="AM1120" s="205"/>
      <c r="AN1120" s="98"/>
      <c r="AO1120" s="121"/>
      <c r="AP1120" s="98"/>
      <c r="AQ1120" s="205"/>
      <c r="AR1120" s="98"/>
      <c r="AT1120" s="98"/>
      <c r="AU1120" s="205"/>
      <c r="AV1120" s="98"/>
      <c r="AX1120" s="98"/>
      <c r="AY1120" s="205"/>
      <c r="AZ1120" s="98"/>
      <c r="BB1120" s="98"/>
      <c r="BC1120" s="205"/>
      <c r="BD1120" s="98"/>
      <c r="BF1120" s="98"/>
      <c r="BG1120" s="205"/>
      <c r="BH1120" s="98"/>
      <c r="BI1120" s="121"/>
      <c r="BJ1120" s="98"/>
      <c r="BK1120" s="205"/>
      <c r="BL1120" s="98"/>
      <c r="BN1120" s="121"/>
      <c r="BO1120" s="121"/>
      <c r="BP1120" s="121"/>
      <c r="BQ1120" s="121"/>
      <c r="BR1120" s="121"/>
    </row>
    <row r="1121" spans="1:70" customFormat="1">
      <c r="A1121" s="84"/>
      <c r="B1121" s="363"/>
      <c r="C1121" s="121"/>
      <c r="D1121" s="121"/>
      <c r="E1121" s="121"/>
      <c r="F1121" s="121"/>
      <c r="G1121" s="121"/>
      <c r="H1121" s="121"/>
      <c r="I1121" s="121"/>
      <c r="J1121" s="121"/>
      <c r="K1121" s="121"/>
      <c r="L1121" s="10"/>
      <c r="M1121" s="9"/>
      <c r="N1121" s="90"/>
      <c r="R1121" s="205"/>
      <c r="S1121" s="205"/>
      <c r="T1121" s="205"/>
      <c r="V1121" s="205"/>
      <c r="W1121" s="205"/>
      <c r="X1121" s="205"/>
      <c r="Y1121" s="394"/>
      <c r="Z1121" s="98"/>
      <c r="AA1121" s="205"/>
      <c r="AB1121" s="98"/>
      <c r="AC1121" s="98"/>
      <c r="AD1121" s="98"/>
      <c r="AE1121" s="205"/>
      <c r="AF1121" s="98"/>
      <c r="AH1121" s="98"/>
      <c r="AI1121" s="205"/>
      <c r="AJ1121" s="98"/>
      <c r="AK1121" s="98"/>
      <c r="AL1121" s="98"/>
      <c r="AM1121" s="205"/>
      <c r="AN1121" s="98"/>
      <c r="AO1121" s="121"/>
      <c r="AP1121" s="98"/>
      <c r="AQ1121" s="205"/>
      <c r="AR1121" s="98"/>
      <c r="AT1121" s="98"/>
      <c r="AU1121" s="205"/>
      <c r="AV1121" s="98"/>
      <c r="AX1121" s="98"/>
      <c r="AY1121" s="205"/>
      <c r="AZ1121" s="98"/>
      <c r="BB1121" s="98"/>
      <c r="BC1121" s="205"/>
      <c r="BD1121" s="98"/>
      <c r="BF1121" s="98"/>
      <c r="BG1121" s="205"/>
      <c r="BH1121" s="98"/>
      <c r="BI1121" s="121"/>
      <c r="BJ1121" s="98"/>
      <c r="BK1121" s="205"/>
      <c r="BL1121" s="98"/>
      <c r="BN1121" s="121"/>
      <c r="BO1121" s="121"/>
      <c r="BP1121" s="121"/>
      <c r="BQ1121" s="121"/>
      <c r="BR1121" s="121"/>
    </row>
    <row r="1122" spans="1:70" customFormat="1">
      <c r="A1122" s="84"/>
      <c r="B1122" s="363"/>
      <c r="C1122" s="121"/>
      <c r="D1122" s="121"/>
      <c r="E1122" s="121"/>
      <c r="F1122" s="121"/>
      <c r="G1122" s="121"/>
      <c r="H1122" s="121"/>
      <c r="I1122" s="121"/>
      <c r="J1122" s="121"/>
      <c r="K1122" s="121"/>
      <c r="L1122" s="10"/>
      <c r="M1122" s="9"/>
      <c r="N1122" s="90"/>
      <c r="R1122" s="205"/>
      <c r="S1122" s="205"/>
      <c r="T1122" s="205"/>
      <c r="V1122" s="205"/>
      <c r="W1122" s="205"/>
      <c r="X1122" s="205"/>
      <c r="Y1122" s="394"/>
      <c r="Z1122" s="98"/>
      <c r="AA1122" s="205"/>
      <c r="AB1122" s="98"/>
      <c r="AC1122" s="98"/>
      <c r="AD1122" s="98"/>
      <c r="AE1122" s="205"/>
      <c r="AF1122" s="98"/>
      <c r="AH1122" s="98"/>
      <c r="AI1122" s="205"/>
      <c r="AJ1122" s="98"/>
      <c r="AK1122" s="98"/>
      <c r="AL1122" s="98"/>
      <c r="AM1122" s="205"/>
      <c r="AN1122" s="98"/>
      <c r="AO1122" s="121"/>
      <c r="AP1122" s="98"/>
      <c r="AQ1122" s="205"/>
      <c r="AR1122" s="98"/>
      <c r="AT1122" s="98"/>
      <c r="AU1122" s="205"/>
      <c r="AV1122" s="98"/>
      <c r="AX1122" s="98"/>
      <c r="AY1122" s="205"/>
      <c r="AZ1122" s="98"/>
      <c r="BB1122" s="98"/>
      <c r="BC1122" s="205"/>
      <c r="BD1122" s="98"/>
      <c r="BF1122" s="98"/>
      <c r="BG1122" s="205"/>
      <c r="BH1122" s="98"/>
      <c r="BI1122" s="121"/>
      <c r="BJ1122" s="98"/>
      <c r="BK1122" s="205"/>
      <c r="BL1122" s="98"/>
      <c r="BN1122" s="121"/>
      <c r="BO1122" s="121"/>
      <c r="BP1122" s="121"/>
      <c r="BQ1122" s="121"/>
      <c r="BR1122" s="121"/>
    </row>
    <row r="1123" spans="1:70" customFormat="1">
      <c r="A1123" s="84"/>
      <c r="B1123" s="363"/>
      <c r="C1123" s="121"/>
      <c r="D1123" s="121"/>
      <c r="E1123" s="121"/>
      <c r="F1123" s="121"/>
      <c r="G1123" s="121"/>
      <c r="H1123" s="121"/>
      <c r="I1123" s="121"/>
      <c r="J1123" s="121"/>
      <c r="K1123" s="121"/>
      <c r="L1123" s="10"/>
      <c r="M1123" s="9"/>
      <c r="N1123" s="90"/>
      <c r="R1123" s="205"/>
      <c r="S1123" s="205"/>
      <c r="T1123" s="205"/>
      <c r="V1123" s="205"/>
      <c r="W1123" s="205"/>
      <c r="X1123" s="205"/>
      <c r="Y1123" s="394"/>
      <c r="Z1123" s="98"/>
      <c r="AA1123" s="205"/>
      <c r="AB1123" s="98"/>
      <c r="AC1123" s="98"/>
      <c r="AD1123" s="98"/>
      <c r="AE1123" s="205"/>
      <c r="AF1123" s="98"/>
      <c r="AH1123" s="98"/>
      <c r="AI1123" s="205"/>
      <c r="AJ1123" s="98"/>
      <c r="AK1123" s="98"/>
      <c r="AL1123" s="98"/>
      <c r="AM1123" s="205"/>
      <c r="AN1123" s="98"/>
      <c r="AO1123" s="121"/>
      <c r="AP1123" s="98"/>
      <c r="AQ1123" s="205"/>
      <c r="AR1123" s="98"/>
      <c r="AT1123" s="98"/>
      <c r="AU1123" s="205"/>
      <c r="AV1123" s="98"/>
      <c r="AX1123" s="98"/>
      <c r="AY1123" s="205"/>
      <c r="AZ1123" s="98"/>
      <c r="BB1123" s="98"/>
      <c r="BC1123" s="205"/>
      <c r="BD1123" s="98"/>
      <c r="BF1123" s="98"/>
      <c r="BG1123" s="205"/>
      <c r="BH1123" s="98"/>
      <c r="BI1123" s="121"/>
      <c r="BJ1123" s="98"/>
      <c r="BK1123" s="205"/>
      <c r="BL1123" s="98"/>
      <c r="BN1123" s="121"/>
      <c r="BO1123" s="121"/>
      <c r="BP1123" s="121"/>
      <c r="BQ1123" s="121"/>
      <c r="BR1123" s="121"/>
    </row>
    <row r="1124" spans="1:70" customFormat="1">
      <c r="A1124" s="84"/>
      <c r="B1124" s="363"/>
      <c r="C1124" s="121"/>
      <c r="D1124" s="121"/>
      <c r="E1124" s="121"/>
      <c r="F1124" s="121"/>
      <c r="G1124" s="121"/>
      <c r="H1124" s="121"/>
      <c r="I1124" s="121"/>
      <c r="J1124" s="121"/>
      <c r="K1124" s="121"/>
      <c r="L1124" s="10"/>
      <c r="M1124" s="9"/>
      <c r="N1124" s="90"/>
      <c r="R1124" s="205"/>
      <c r="S1124" s="205"/>
      <c r="T1124" s="205"/>
      <c r="V1124" s="205"/>
      <c r="W1124" s="205"/>
      <c r="X1124" s="205"/>
      <c r="Y1124" s="394"/>
      <c r="Z1124" s="98"/>
      <c r="AA1124" s="205"/>
      <c r="AB1124" s="98"/>
      <c r="AC1124" s="98"/>
      <c r="AD1124" s="98"/>
      <c r="AE1124" s="205"/>
      <c r="AF1124" s="98"/>
      <c r="AH1124" s="98"/>
      <c r="AI1124" s="205"/>
      <c r="AJ1124" s="98"/>
      <c r="AK1124" s="98"/>
      <c r="AL1124" s="98"/>
      <c r="AM1124" s="205"/>
      <c r="AN1124" s="98"/>
      <c r="AO1124" s="121"/>
      <c r="AP1124" s="98"/>
      <c r="AQ1124" s="205"/>
      <c r="AR1124" s="98"/>
      <c r="AT1124" s="98"/>
      <c r="AU1124" s="205"/>
      <c r="AV1124" s="98"/>
      <c r="AX1124" s="98"/>
      <c r="AY1124" s="205"/>
      <c r="AZ1124" s="98"/>
      <c r="BB1124" s="98"/>
      <c r="BC1124" s="205"/>
      <c r="BD1124" s="98"/>
      <c r="BF1124" s="98"/>
      <c r="BG1124" s="205"/>
      <c r="BH1124" s="98"/>
      <c r="BI1124" s="121"/>
      <c r="BJ1124" s="98"/>
      <c r="BK1124" s="205"/>
      <c r="BL1124" s="98"/>
      <c r="BN1124" s="121"/>
      <c r="BO1124" s="121"/>
      <c r="BP1124" s="121"/>
      <c r="BQ1124" s="121"/>
      <c r="BR1124" s="121"/>
    </row>
    <row r="1125" spans="1:70" customFormat="1">
      <c r="A1125" s="84"/>
      <c r="B1125" s="363"/>
      <c r="C1125" s="121"/>
      <c r="D1125" s="121"/>
      <c r="E1125" s="121"/>
      <c r="F1125" s="121"/>
      <c r="G1125" s="121"/>
      <c r="H1125" s="121"/>
      <c r="I1125" s="121"/>
      <c r="J1125" s="121"/>
      <c r="K1125" s="121"/>
      <c r="L1125" s="10"/>
      <c r="M1125" s="9"/>
      <c r="N1125" s="90"/>
      <c r="R1125" s="205"/>
      <c r="S1125" s="205"/>
      <c r="T1125" s="205"/>
      <c r="V1125" s="205"/>
      <c r="W1125" s="205"/>
      <c r="X1125" s="205"/>
      <c r="Y1125" s="394"/>
      <c r="Z1125" s="98"/>
      <c r="AA1125" s="205"/>
      <c r="AB1125" s="98"/>
      <c r="AC1125" s="98"/>
      <c r="AD1125" s="98"/>
      <c r="AE1125" s="205"/>
      <c r="AF1125" s="98"/>
      <c r="AH1125" s="98"/>
      <c r="AI1125" s="205"/>
      <c r="AJ1125" s="98"/>
      <c r="AK1125" s="98"/>
      <c r="AL1125" s="98"/>
      <c r="AM1125" s="205"/>
      <c r="AN1125" s="98"/>
      <c r="AO1125" s="121"/>
      <c r="AP1125" s="98"/>
      <c r="AQ1125" s="205"/>
      <c r="AR1125" s="98"/>
      <c r="AT1125" s="98"/>
      <c r="AU1125" s="205"/>
      <c r="AV1125" s="98"/>
      <c r="AX1125" s="98"/>
      <c r="AY1125" s="205"/>
      <c r="AZ1125" s="98"/>
      <c r="BB1125" s="98"/>
      <c r="BC1125" s="205"/>
      <c r="BD1125" s="98"/>
      <c r="BF1125" s="98"/>
      <c r="BG1125" s="205"/>
      <c r="BH1125" s="98"/>
      <c r="BI1125" s="121"/>
      <c r="BJ1125" s="98"/>
      <c r="BK1125" s="205"/>
      <c r="BL1125" s="98"/>
      <c r="BN1125" s="121"/>
      <c r="BO1125" s="121"/>
      <c r="BP1125" s="121"/>
      <c r="BQ1125" s="121"/>
      <c r="BR1125" s="121"/>
    </row>
    <row r="1126" spans="1:70" customFormat="1">
      <c r="A1126" s="84"/>
      <c r="B1126" s="363"/>
      <c r="C1126" s="121"/>
      <c r="D1126" s="121"/>
      <c r="E1126" s="121"/>
      <c r="F1126" s="121"/>
      <c r="G1126" s="121"/>
      <c r="H1126" s="121"/>
      <c r="I1126" s="121"/>
      <c r="J1126" s="121"/>
      <c r="K1126" s="121"/>
      <c r="L1126" s="10"/>
      <c r="M1126" s="9"/>
      <c r="N1126" s="90"/>
      <c r="R1126" s="205"/>
      <c r="S1126" s="205"/>
      <c r="T1126" s="205"/>
      <c r="V1126" s="205"/>
      <c r="W1126" s="205"/>
      <c r="X1126" s="205"/>
      <c r="Y1126" s="394"/>
      <c r="Z1126" s="98"/>
      <c r="AA1126" s="205"/>
      <c r="AB1126" s="98"/>
      <c r="AC1126" s="98"/>
      <c r="AD1126" s="98"/>
      <c r="AE1126" s="205"/>
      <c r="AF1126" s="98"/>
      <c r="AH1126" s="98"/>
      <c r="AI1126" s="205"/>
      <c r="AJ1126" s="98"/>
      <c r="AK1126" s="98"/>
      <c r="AL1126" s="98"/>
      <c r="AM1126" s="205"/>
      <c r="AN1126" s="98"/>
      <c r="AO1126" s="121"/>
      <c r="AP1126" s="98"/>
      <c r="AQ1126" s="205"/>
      <c r="AR1126" s="98"/>
      <c r="AT1126" s="98"/>
      <c r="AU1126" s="205"/>
      <c r="AV1126" s="98"/>
      <c r="AX1126" s="98"/>
      <c r="AY1126" s="205"/>
      <c r="AZ1126" s="98"/>
      <c r="BB1126" s="98"/>
      <c r="BC1126" s="205"/>
      <c r="BD1126" s="98"/>
      <c r="BF1126" s="98"/>
      <c r="BG1126" s="205"/>
      <c r="BH1126" s="98"/>
      <c r="BI1126" s="121"/>
      <c r="BJ1126" s="98"/>
      <c r="BK1126" s="205"/>
      <c r="BL1126" s="98"/>
      <c r="BN1126" s="121"/>
      <c r="BO1126" s="121"/>
      <c r="BP1126" s="121"/>
      <c r="BQ1126" s="121"/>
      <c r="BR1126" s="121"/>
    </row>
    <row r="1127" spans="1:70" customFormat="1">
      <c r="A1127" s="84"/>
      <c r="B1127" s="363"/>
      <c r="C1127" s="121"/>
      <c r="D1127" s="121"/>
      <c r="E1127" s="121"/>
      <c r="F1127" s="121"/>
      <c r="G1127" s="121"/>
      <c r="H1127" s="121"/>
      <c r="I1127" s="121"/>
      <c r="J1127" s="121"/>
      <c r="K1127" s="121"/>
      <c r="L1127" s="10"/>
      <c r="M1127" s="9"/>
      <c r="N1127" s="90"/>
      <c r="R1127" s="205"/>
      <c r="S1127" s="205"/>
      <c r="T1127" s="205"/>
      <c r="V1127" s="205"/>
      <c r="W1127" s="205"/>
      <c r="X1127" s="205"/>
      <c r="Y1127" s="394"/>
      <c r="Z1127" s="98"/>
      <c r="AA1127" s="205"/>
      <c r="AB1127" s="98"/>
      <c r="AC1127" s="98"/>
      <c r="AD1127" s="98"/>
      <c r="AE1127" s="205"/>
      <c r="AF1127" s="98"/>
      <c r="AH1127" s="98"/>
      <c r="AI1127" s="205"/>
      <c r="AJ1127" s="98"/>
      <c r="AK1127" s="98"/>
      <c r="AL1127" s="98"/>
      <c r="AM1127" s="205"/>
      <c r="AN1127" s="98"/>
      <c r="AO1127" s="121"/>
      <c r="AP1127" s="98"/>
      <c r="AQ1127" s="205"/>
      <c r="AR1127" s="98"/>
      <c r="AT1127" s="98"/>
      <c r="AU1127" s="205"/>
      <c r="AV1127" s="98"/>
      <c r="AX1127" s="98"/>
      <c r="AY1127" s="205"/>
      <c r="AZ1127" s="98"/>
      <c r="BB1127" s="98"/>
      <c r="BC1127" s="205"/>
      <c r="BD1127" s="98"/>
      <c r="BF1127" s="98"/>
      <c r="BG1127" s="205"/>
      <c r="BH1127" s="98"/>
      <c r="BI1127" s="121"/>
      <c r="BJ1127" s="98"/>
      <c r="BK1127" s="205"/>
      <c r="BL1127" s="98"/>
      <c r="BN1127" s="121"/>
      <c r="BO1127" s="121"/>
      <c r="BP1127" s="121"/>
      <c r="BQ1127" s="121"/>
      <c r="BR1127" s="121"/>
    </row>
    <row r="1128" spans="1:70" customFormat="1">
      <c r="A1128" s="84"/>
      <c r="B1128" s="363"/>
      <c r="C1128" s="121"/>
      <c r="D1128" s="121"/>
      <c r="E1128" s="121"/>
      <c r="F1128" s="121"/>
      <c r="G1128" s="121"/>
      <c r="H1128" s="121"/>
      <c r="I1128" s="121"/>
      <c r="J1128" s="121"/>
      <c r="K1128" s="121"/>
      <c r="L1128" s="10"/>
      <c r="M1128" s="9"/>
      <c r="N1128" s="90"/>
      <c r="R1128" s="205"/>
      <c r="S1128" s="205"/>
      <c r="T1128" s="205"/>
      <c r="V1128" s="205"/>
      <c r="W1128" s="205"/>
      <c r="X1128" s="205"/>
      <c r="Y1128" s="394"/>
      <c r="Z1128" s="98"/>
      <c r="AA1128" s="205"/>
      <c r="AB1128" s="98"/>
      <c r="AC1128" s="98"/>
      <c r="AD1128" s="98"/>
      <c r="AE1128" s="205"/>
      <c r="AF1128" s="98"/>
      <c r="AH1128" s="98"/>
      <c r="AI1128" s="205"/>
      <c r="AJ1128" s="98"/>
      <c r="AK1128" s="98"/>
      <c r="AL1128" s="98"/>
      <c r="AM1128" s="205"/>
      <c r="AN1128" s="98"/>
      <c r="AO1128" s="121"/>
      <c r="AP1128" s="98"/>
      <c r="AQ1128" s="205"/>
      <c r="AR1128" s="98"/>
      <c r="AT1128" s="98"/>
      <c r="AU1128" s="205"/>
      <c r="AV1128" s="98"/>
      <c r="AX1128" s="98"/>
      <c r="AY1128" s="205"/>
      <c r="AZ1128" s="98"/>
      <c r="BB1128" s="98"/>
      <c r="BC1128" s="205"/>
      <c r="BD1128" s="98"/>
      <c r="BF1128" s="98"/>
      <c r="BG1128" s="205"/>
      <c r="BH1128" s="98"/>
      <c r="BI1128" s="121"/>
      <c r="BJ1128" s="98"/>
      <c r="BK1128" s="205"/>
      <c r="BL1128" s="98"/>
      <c r="BN1128" s="121"/>
      <c r="BO1128" s="121"/>
      <c r="BP1128" s="121"/>
      <c r="BQ1128" s="121"/>
      <c r="BR1128" s="121"/>
    </row>
    <row r="1129" spans="1:70" customFormat="1">
      <c r="A1129" s="84"/>
      <c r="B1129" s="363"/>
      <c r="C1129" s="121"/>
      <c r="D1129" s="121"/>
      <c r="E1129" s="121"/>
      <c r="F1129" s="121"/>
      <c r="G1129" s="121"/>
      <c r="H1129" s="121"/>
      <c r="I1129" s="121"/>
      <c r="J1129" s="121"/>
      <c r="K1129" s="121"/>
      <c r="L1129" s="10"/>
      <c r="M1129" s="9"/>
      <c r="N1129" s="90"/>
      <c r="R1129" s="205"/>
      <c r="S1129" s="205"/>
      <c r="T1129" s="205"/>
      <c r="V1129" s="205"/>
      <c r="W1129" s="205"/>
      <c r="X1129" s="205"/>
      <c r="Y1129" s="394"/>
      <c r="Z1129" s="98"/>
      <c r="AA1129" s="205"/>
      <c r="AB1129" s="98"/>
      <c r="AC1129" s="98"/>
      <c r="AD1129" s="98"/>
      <c r="AE1129" s="205"/>
      <c r="AF1129" s="98"/>
      <c r="AH1129" s="98"/>
      <c r="AI1129" s="205"/>
      <c r="AJ1129" s="98"/>
      <c r="AK1129" s="98"/>
      <c r="AL1129" s="98"/>
      <c r="AM1129" s="205"/>
      <c r="AN1129" s="98"/>
      <c r="AO1129" s="121"/>
      <c r="AP1129" s="98"/>
      <c r="AQ1129" s="205"/>
      <c r="AR1129" s="98"/>
      <c r="AT1129" s="98"/>
      <c r="AU1129" s="205"/>
      <c r="AV1129" s="98"/>
      <c r="AX1129" s="98"/>
      <c r="AY1129" s="205"/>
      <c r="AZ1129" s="98"/>
      <c r="BB1129" s="98"/>
      <c r="BC1129" s="205"/>
      <c r="BD1129" s="98"/>
      <c r="BF1129" s="98"/>
      <c r="BG1129" s="205"/>
      <c r="BH1129" s="98"/>
      <c r="BI1129" s="121"/>
      <c r="BJ1129" s="98"/>
      <c r="BK1129" s="205"/>
      <c r="BL1129" s="98"/>
      <c r="BN1129" s="121"/>
      <c r="BO1129" s="121"/>
      <c r="BP1129" s="121"/>
      <c r="BQ1129" s="121"/>
      <c r="BR1129" s="121"/>
    </row>
    <row r="1130" spans="1:70" customFormat="1">
      <c r="A1130" s="84"/>
      <c r="B1130" s="363"/>
      <c r="C1130" s="121"/>
      <c r="D1130" s="121"/>
      <c r="E1130" s="121"/>
      <c r="F1130" s="121"/>
      <c r="G1130" s="121"/>
      <c r="H1130" s="121"/>
      <c r="I1130" s="121"/>
      <c r="J1130" s="121"/>
      <c r="K1130" s="121"/>
      <c r="L1130" s="10"/>
      <c r="M1130" s="9"/>
      <c r="N1130" s="90"/>
      <c r="R1130" s="205"/>
      <c r="S1130" s="205"/>
      <c r="T1130" s="205"/>
      <c r="V1130" s="205"/>
      <c r="W1130" s="205"/>
      <c r="X1130" s="205"/>
      <c r="Y1130" s="394"/>
      <c r="Z1130" s="98"/>
      <c r="AA1130" s="205"/>
      <c r="AB1130" s="98"/>
      <c r="AC1130" s="98"/>
      <c r="AD1130" s="98"/>
      <c r="AE1130" s="205"/>
      <c r="AF1130" s="98"/>
      <c r="AH1130" s="98"/>
      <c r="AI1130" s="205"/>
      <c r="AJ1130" s="98"/>
      <c r="AK1130" s="98"/>
      <c r="AL1130" s="98"/>
      <c r="AM1130" s="205"/>
      <c r="AN1130" s="98"/>
      <c r="AO1130" s="121"/>
      <c r="AP1130" s="98"/>
      <c r="AQ1130" s="205"/>
      <c r="AR1130" s="98"/>
      <c r="AT1130" s="98"/>
      <c r="AU1130" s="205"/>
      <c r="AV1130" s="98"/>
      <c r="AX1130" s="98"/>
      <c r="AY1130" s="205"/>
      <c r="AZ1130" s="98"/>
      <c r="BB1130" s="98"/>
      <c r="BC1130" s="205"/>
      <c r="BD1130" s="98"/>
      <c r="BF1130" s="98"/>
      <c r="BG1130" s="205"/>
      <c r="BH1130" s="98"/>
      <c r="BI1130" s="121"/>
      <c r="BJ1130" s="98"/>
      <c r="BK1130" s="205"/>
      <c r="BL1130" s="98"/>
      <c r="BN1130" s="121"/>
      <c r="BO1130" s="121"/>
      <c r="BP1130" s="121"/>
      <c r="BQ1130" s="121"/>
      <c r="BR1130" s="121"/>
    </row>
    <row r="1131" spans="1:70" customFormat="1">
      <c r="A1131" s="84"/>
      <c r="B1131" s="363"/>
      <c r="C1131" s="121"/>
      <c r="D1131" s="121"/>
      <c r="E1131" s="121"/>
      <c r="F1131" s="121"/>
      <c r="G1131" s="121"/>
      <c r="H1131" s="121"/>
      <c r="I1131" s="121"/>
      <c r="J1131" s="121"/>
      <c r="K1131" s="121"/>
      <c r="L1131" s="10"/>
      <c r="M1131" s="9"/>
      <c r="N1131" s="90"/>
      <c r="R1131" s="205"/>
      <c r="S1131" s="205"/>
      <c r="T1131" s="205"/>
      <c r="V1131" s="205"/>
      <c r="W1131" s="205"/>
      <c r="X1131" s="205"/>
      <c r="Y1131" s="394"/>
      <c r="Z1131" s="98"/>
      <c r="AA1131" s="205"/>
      <c r="AB1131" s="98"/>
      <c r="AC1131" s="98"/>
      <c r="AD1131" s="98"/>
      <c r="AE1131" s="205"/>
      <c r="AF1131" s="98"/>
      <c r="AH1131" s="98"/>
      <c r="AI1131" s="205"/>
      <c r="AJ1131" s="98"/>
      <c r="AK1131" s="98"/>
      <c r="AL1131" s="98"/>
      <c r="AM1131" s="205"/>
      <c r="AN1131" s="98"/>
      <c r="AO1131" s="121"/>
      <c r="AP1131" s="98"/>
      <c r="AQ1131" s="205"/>
      <c r="AR1131" s="98"/>
      <c r="AT1131" s="98"/>
      <c r="AU1131" s="205"/>
      <c r="AV1131" s="98"/>
      <c r="AX1131" s="98"/>
      <c r="AY1131" s="205"/>
      <c r="AZ1131" s="98"/>
      <c r="BB1131" s="98"/>
      <c r="BC1131" s="205"/>
      <c r="BD1131" s="98"/>
      <c r="BF1131" s="98"/>
      <c r="BG1131" s="205"/>
      <c r="BH1131" s="98"/>
      <c r="BI1131" s="121"/>
      <c r="BJ1131" s="98"/>
      <c r="BK1131" s="205"/>
      <c r="BL1131" s="98"/>
      <c r="BN1131" s="121"/>
      <c r="BO1131" s="121"/>
      <c r="BP1131" s="121"/>
      <c r="BQ1131" s="121"/>
      <c r="BR1131" s="121"/>
    </row>
    <row r="1132" spans="1:70" customFormat="1">
      <c r="A1132" s="84"/>
      <c r="B1132" s="363"/>
      <c r="C1132" s="121"/>
      <c r="D1132" s="121"/>
      <c r="E1132" s="121"/>
      <c r="F1132" s="121"/>
      <c r="G1132" s="121"/>
      <c r="H1132" s="121"/>
      <c r="I1132" s="121"/>
      <c r="J1132" s="121"/>
      <c r="K1132" s="121"/>
      <c r="L1132" s="10"/>
      <c r="M1132" s="9"/>
      <c r="N1132" s="90"/>
      <c r="R1132" s="205"/>
      <c r="S1132" s="205"/>
      <c r="T1132" s="205"/>
      <c r="V1132" s="205"/>
      <c r="W1132" s="205"/>
      <c r="X1132" s="205"/>
      <c r="Y1132" s="394"/>
      <c r="Z1132" s="98"/>
      <c r="AA1132" s="205"/>
      <c r="AB1132" s="98"/>
      <c r="AC1132" s="98"/>
      <c r="AD1132" s="98"/>
      <c r="AE1132" s="205"/>
      <c r="AF1132" s="98"/>
      <c r="AH1132" s="98"/>
      <c r="AI1132" s="205"/>
      <c r="AJ1132" s="98"/>
      <c r="AK1132" s="98"/>
      <c r="AL1132" s="98"/>
      <c r="AM1132" s="205"/>
      <c r="AN1132" s="98"/>
      <c r="AO1132" s="121"/>
      <c r="AP1132" s="98"/>
      <c r="AQ1132" s="205"/>
      <c r="AR1132" s="98"/>
      <c r="AT1132" s="98"/>
      <c r="AU1132" s="205"/>
      <c r="AV1132" s="98"/>
      <c r="AX1132" s="98"/>
      <c r="AY1132" s="205"/>
      <c r="AZ1132" s="98"/>
      <c r="BB1132" s="98"/>
      <c r="BC1132" s="205"/>
      <c r="BD1132" s="98"/>
      <c r="BF1132" s="98"/>
      <c r="BG1132" s="205"/>
      <c r="BH1132" s="98"/>
      <c r="BI1132" s="121"/>
      <c r="BJ1132" s="98"/>
      <c r="BK1132" s="205"/>
      <c r="BL1132" s="98"/>
      <c r="BN1132" s="121"/>
      <c r="BO1132" s="121"/>
      <c r="BP1132" s="121"/>
      <c r="BQ1132" s="121"/>
      <c r="BR1132" s="121"/>
    </row>
    <row r="1133" spans="1:70" customFormat="1">
      <c r="A1133" s="84"/>
      <c r="B1133" s="363"/>
      <c r="C1133" s="121"/>
      <c r="D1133" s="121"/>
      <c r="E1133" s="121"/>
      <c r="F1133" s="121"/>
      <c r="G1133" s="121"/>
      <c r="H1133" s="121"/>
      <c r="I1133" s="121"/>
      <c r="J1133" s="121"/>
      <c r="K1133" s="121"/>
      <c r="L1133" s="10"/>
      <c r="M1133" s="9"/>
      <c r="N1133" s="90"/>
      <c r="R1133" s="205"/>
      <c r="S1133" s="205"/>
      <c r="T1133" s="205"/>
      <c r="V1133" s="205"/>
      <c r="W1133" s="205"/>
      <c r="X1133" s="205"/>
      <c r="Y1133" s="394"/>
      <c r="Z1133" s="98"/>
      <c r="AA1133" s="205"/>
      <c r="AB1133" s="98"/>
      <c r="AC1133" s="98"/>
      <c r="AD1133" s="98"/>
      <c r="AE1133" s="205"/>
      <c r="AF1133" s="98"/>
      <c r="AH1133" s="98"/>
      <c r="AI1133" s="205"/>
      <c r="AJ1133" s="98"/>
      <c r="AK1133" s="98"/>
      <c r="AL1133" s="98"/>
      <c r="AM1133" s="205"/>
      <c r="AN1133" s="98"/>
      <c r="AO1133" s="121"/>
      <c r="AP1133" s="98"/>
      <c r="AQ1133" s="205"/>
      <c r="AR1133" s="98"/>
      <c r="AT1133" s="98"/>
      <c r="AU1133" s="205"/>
      <c r="AV1133" s="98"/>
      <c r="AX1133" s="98"/>
      <c r="AY1133" s="205"/>
      <c r="AZ1133" s="98"/>
      <c r="BB1133" s="98"/>
      <c r="BC1133" s="205"/>
      <c r="BD1133" s="98"/>
      <c r="BF1133" s="98"/>
      <c r="BG1133" s="205"/>
      <c r="BH1133" s="98"/>
      <c r="BI1133" s="121"/>
      <c r="BJ1133" s="98"/>
      <c r="BK1133" s="205"/>
      <c r="BL1133" s="98"/>
      <c r="BN1133" s="121"/>
      <c r="BO1133" s="121"/>
      <c r="BP1133" s="121"/>
      <c r="BQ1133" s="121"/>
      <c r="BR1133" s="121"/>
    </row>
    <row r="1134" spans="1:70" customFormat="1">
      <c r="A1134" s="84"/>
      <c r="B1134" s="363"/>
      <c r="C1134" s="121"/>
      <c r="D1134" s="121"/>
      <c r="E1134" s="121"/>
      <c r="F1134" s="121"/>
      <c r="G1134" s="121"/>
      <c r="H1134" s="121"/>
      <c r="I1134" s="121"/>
      <c r="J1134" s="121"/>
      <c r="K1134" s="121"/>
      <c r="L1134" s="10"/>
      <c r="M1134" s="9"/>
      <c r="N1134" s="90"/>
      <c r="R1134" s="205"/>
      <c r="S1134" s="205"/>
      <c r="T1134" s="205"/>
      <c r="V1134" s="205"/>
      <c r="W1134" s="205"/>
      <c r="X1134" s="205"/>
      <c r="Y1134" s="394"/>
      <c r="Z1134" s="98"/>
      <c r="AA1134" s="205"/>
      <c r="AB1134" s="98"/>
      <c r="AC1134" s="98"/>
      <c r="AD1134" s="98"/>
      <c r="AE1134" s="205"/>
      <c r="AF1134" s="98"/>
      <c r="AH1134" s="98"/>
      <c r="AI1134" s="205"/>
      <c r="AJ1134" s="98"/>
      <c r="AK1134" s="98"/>
      <c r="AL1134" s="98"/>
      <c r="AM1134" s="205"/>
      <c r="AN1134" s="98"/>
      <c r="AO1134" s="121"/>
      <c r="AP1134" s="98"/>
      <c r="AQ1134" s="205"/>
      <c r="AR1134" s="98"/>
      <c r="AT1134" s="98"/>
      <c r="AU1134" s="205"/>
      <c r="AV1134" s="98"/>
      <c r="AX1134" s="98"/>
      <c r="AY1134" s="205"/>
      <c r="AZ1134" s="98"/>
      <c r="BB1134" s="98"/>
      <c r="BC1134" s="205"/>
      <c r="BD1134" s="98"/>
      <c r="BF1134" s="98"/>
      <c r="BG1134" s="205"/>
      <c r="BH1134" s="98"/>
      <c r="BI1134" s="121"/>
      <c r="BJ1134" s="98"/>
      <c r="BK1134" s="205"/>
      <c r="BL1134" s="98"/>
      <c r="BN1134" s="121"/>
      <c r="BO1134" s="121"/>
      <c r="BP1134" s="121"/>
      <c r="BQ1134" s="121"/>
      <c r="BR1134" s="121"/>
    </row>
    <row r="1135" spans="1:70" customFormat="1">
      <c r="A1135" s="84"/>
      <c r="B1135" s="363"/>
      <c r="C1135" s="121"/>
      <c r="D1135" s="121"/>
      <c r="E1135" s="121"/>
      <c r="F1135" s="121"/>
      <c r="G1135" s="121"/>
      <c r="H1135" s="121"/>
      <c r="I1135" s="121"/>
      <c r="J1135" s="121"/>
      <c r="K1135" s="121"/>
      <c r="L1135" s="10"/>
      <c r="M1135" s="9"/>
      <c r="N1135" s="90"/>
      <c r="R1135" s="205"/>
      <c r="S1135" s="205"/>
      <c r="T1135" s="205"/>
      <c r="V1135" s="205"/>
      <c r="W1135" s="205"/>
      <c r="X1135" s="205"/>
      <c r="Y1135" s="394"/>
      <c r="Z1135" s="98"/>
      <c r="AA1135" s="205"/>
      <c r="AB1135" s="98"/>
      <c r="AC1135" s="98"/>
      <c r="AD1135" s="98"/>
      <c r="AE1135" s="205"/>
      <c r="AF1135" s="98"/>
      <c r="AH1135" s="98"/>
      <c r="AI1135" s="205"/>
      <c r="AJ1135" s="98"/>
      <c r="AK1135" s="98"/>
      <c r="AL1135" s="98"/>
      <c r="AM1135" s="205"/>
      <c r="AN1135" s="98"/>
      <c r="AO1135" s="121"/>
      <c r="AP1135" s="98"/>
      <c r="AQ1135" s="205"/>
      <c r="AR1135" s="98"/>
      <c r="AT1135" s="98"/>
      <c r="AU1135" s="205"/>
      <c r="AV1135" s="98"/>
      <c r="AX1135" s="98"/>
      <c r="AY1135" s="205"/>
      <c r="AZ1135" s="98"/>
      <c r="BB1135" s="98"/>
      <c r="BC1135" s="205"/>
      <c r="BD1135" s="98"/>
      <c r="BF1135" s="98"/>
      <c r="BG1135" s="205"/>
      <c r="BH1135" s="98"/>
      <c r="BI1135" s="121"/>
      <c r="BJ1135" s="98"/>
      <c r="BK1135" s="205"/>
      <c r="BL1135" s="98"/>
      <c r="BN1135" s="121"/>
      <c r="BO1135" s="121"/>
      <c r="BP1135" s="121"/>
      <c r="BQ1135" s="121"/>
      <c r="BR1135" s="121"/>
    </row>
    <row r="1136" spans="1:70" customFormat="1">
      <c r="A1136" s="84"/>
      <c r="B1136" s="363"/>
      <c r="C1136" s="121"/>
      <c r="D1136" s="121"/>
      <c r="E1136" s="121"/>
      <c r="F1136" s="121"/>
      <c r="G1136" s="121"/>
      <c r="H1136" s="121"/>
      <c r="I1136" s="121"/>
      <c r="J1136" s="121"/>
      <c r="K1136" s="121"/>
      <c r="L1136" s="10"/>
      <c r="M1136" s="9"/>
      <c r="N1136" s="90"/>
      <c r="R1136" s="205"/>
      <c r="S1136" s="205"/>
      <c r="T1136" s="205"/>
      <c r="V1136" s="205"/>
      <c r="W1136" s="205"/>
      <c r="X1136" s="205"/>
      <c r="Y1136" s="394"/>
      <c r="Z1136" s="98"/>
      <c r="AA1136" s="205"/>
      <c r="AB1136" s="98"/>
      <c r="AC1136" s="98"/>
      <c r="AD1136" s="98"/>
      <c r="AE1136" s="205"/>
      <c r="AF1136" s="98"/>
      <c r="AH1136" s="98"/>
      <c r="AI1136" s="205"/>
      <c r="AJ1136" s="98"/>
      <c r="AK1136" s="98"/>
      <c r="AL1136" s="98"/>
      <c r="AM1136" s="205"/>
      <c r="AN1136" s="98"/>
      <c r="AO1136" s="121"/>
      <c r="AP1136" s="98"/>
      <c r="AQ1136" s="205"/>
      <c r="AR1136" s="98"/>
      <c r="AT1136" s="98"/>
      <c r="AU1136" s="205"/>
      <c r="AV1136" s="98"/>
      <c r="AX1136" s="98"/>
      <c r="AY1136" s="205"/>
      <c r="AZ1136" s="98"/>
      <c r="BB1136" s="98"/>
      <c r="BC1136" s="205"/>
      <c r="BD1136" s="98"/>
      <c r="BF1136" s="98"/>
      <c r="BG1136" s="205"/>
      <c r="BH1136" s="98"/>
      <c r="BI1136" s="121"/>
      <c r="BJ1136" s="98"/>
      <c r="BK1136" s="205"/>
      <c r="BL1136" s="98"/>
      <c r="BN1136" s="121"/>
      <c r="BO1136" s="121"/>
      <c r="BP1136" s="121"/>
      <c r="BQ1136" s="121"/>
      <c r="BR1136" s="121"/>
    </row>
    <row r="1137" spans="1:70" customFormat="1">
      <c r="A1137" s="84"/>
      <c r="B1137" s="363"/>
      <c r="C1137" s="121"/>
      <c r="D1137" s="121"/>
      <c r="E1137" s="121"/>
      <c r="F1137" s="121"/>
      <c r="G1137" s="121"/>
      <c r="H1137" s="121"/>
      <c r="I1137" s="121"/>
      <c r="J1137" s="121"/>
      <c r="K1137" s="121"/>
      <c r="L1137" s="10"/>
      <c r="M1137" s="9"/>
      <c r="N1137" s="90"/>
      <c r="R1137" s="205"/>
      <c r="S1137" s="205"/>
      <c r="T1137" s="205"/>
      <c r="V1137" s="205"/>
      <c r="W1137" s="205"/>
      <c r="X1137" s="205"/>
      <c r="Y1137" s="394"/>
      <c r="Z1137" s="98"/>
      <c r="AA1137" s="205"/>
      <c r="AB1137" s="98"/>
      <c r="AC1137" s="98"/>
      <c r="AD1137" s="98"/>
      <c r="AE1137" s="205"/>
      <c r="AF1137" s="98"/>
      <c r="AH1137" s="98"/>
      <c r="AI1137" s="205"/>
      <c r="AJ1137" s="98"/>
      <c r="AK1137" s="98"/>
      <c r="AL1137" s="98"/>
      <c r="AM1137" s="205"/>
      <c r="AN1137" s="98"/>
      <c r="AO1137" s="121"/>
      <c r="AP1137" s="98"/>
      <c r="AQ1137" s="205"/>
      <c r="AR1137" s="98"/>
      <c r="AT1137" s="98"/>
      <c r="AU1137" s="205"/>
      <c r="AV1137" s="98"/>
      <c r="AX1137" s="98"/>
      <c r="AY1137" s="205"/>
      <c r="AZ1137" s="98"/>
      <c r="BB1137" s="98"/>
      <c r="BC1137" s="205"/>
      <c r="BD1137" s="98"/>
      <c r="BF1137" s="98"/>
      <c r="BG1137" s="205"/>
      <c r="BH1137" s="98"/>
      <c r="BI1137" s="121"/>
      <c r="BJ1137" s="98"/>
      <c r="BK1137" s="205"/>
      <c r="BL1137" s="98"/>
      <c r="BN1137" s="121"/>
      <c r="BO1137" s="121"/>
      <c r="BP1137" s="121"/>
      <c r="BQ1137" s="121"/>
      <c r="BR1137" s="121"/>
    </row>
    <row r="1138" spans="1:70" customFormat="1">
      <c r="A1138" s="84"/>
      <c r="B1138" s="363"/>
      <c r="C1138" s="121"/>
      <c r="D1138" s="121"/>
      <c r="E1138" s="121"/>
      <c r="F1138" s="121"/>
      <c r="G1138" s="121"/>
      <c r="H1138" s="121"/>
      <c r="I1138" s="121"/>
      <c r="J1138" s="121"/>
      <c r="K1138" s="121"/>
      <c r="L1138" s="10"/>
      <c r="M1138" s="9"/>
      <c r="N1138" s="90"/>
      <c r="R1138" s="205"/>
      <c r="S1138" s="205"/>
      <c r="T1138" s="205"/>
      <c r="V1138" s="205"/>
      <c r="W1138" s="205"/>
      <c r="X1138" s="205"/>
      <c r="Y1138" s="394"/>
      <c r="Z1138" s="98"/>
      <c r="AA1138" s="205"/>
      <c r="AB1138" s="98"/>
      <c r="AC1138" s="98"/>
      <c r="AD1138" s="98"/>
      <c r="AE1138" s="205"/>
      <c r="AF1138" s="98"/>
      <c r="AH1138" s="98"/>
      <c r="AI1138" s="205"/>
      <c r="AJ1138" s="98"/>
      <c r="AK1138" s="98"/>
      <c r="AL1138" s="98"/>
      <c r="AM1138" s="205"/>
      <c r="AN1138" s="98"/>
      <c r="AO1138" s="121"/>
      <c r="AP1138" s="98"/>
      <c r="AQ1138" s="205"/>
      <c r="AR1138" s="98"/>
      <c r="AT1138" s="98"/>
      <c r="AU1138" s="205"/>
      <c r="AV1138" s="98"/>
      <c r="AX1138" s="98"/>
      <c r="AY1138" s="205"/>
      <c r="AZ1138" s="98"/>
      <c r="BB1138" s="98"/>
      <c r="BC1138" s="205"/>
      <c r="BD1138" s="98"/>
      <c r="BF1138" s="98"/>
      <c r="BG1138" s="205"/>
      <c r="BH1138" s="98"/>
      <c r="BI1138" s="121"/>
      <c r="BJ1138" s="98"/>
      <c r="BK1138" s="205"/>
      <c r="BL1138" s="98"/>
      <c r="BN1138" s="121"/>
      <c r="BO1138" s="121"/>
      <c r="BP1138" s="121"/>
      <c r="BQ1138" s="121"/>
      <c r="BR1138" s="121"/>
    </row>
    <row r="1139" spans="1:70" customFormat="1">
      <c r="A1139" s="84"/>
      <c r="B1139" s="363"/>
      <c r="C1139" s="121"/>
      <c r="D1139" s="121"/>
      <c r="E1139" s="121"/>
      <c r="F1139" s="121"/>
      <c r="G1139" s="121"/>
      <c r="H1139" s="121"/>
      <c r="I1139" s="121"/>
      <c r="J1139" s="121"/>
      <c r="K1139" s="121"/>
      <c r="L1139" s="10"/>
      <c r="M1139" s="9"/>
      <c r="N1139" s="90"/>
      <c r="R1139" s="205"/>
      <c r="S1139" s="205"/>
      <c r="T1139" s="205"/>
      <c r="V1139" s="205"/>
      <c r="W1139" s="205"/>
      <c r="X1139" s="205"/>
      <c r="Y1139" s="394"/>
      <c r="Z1139" s="98"/>
      <c r="AA1139" s="205"/>
      <c r="AB1139" s="98"/>
      <c r="AC1139" s="98"/>
      <c r="AD1139" s="98"/>
      <c r="AE1139" s="205"/>
      <c r="AF1139" s="98"/>
      <c r="AH1139" s="98"/>
      <c r="AI1139" s="205"/>
      <c r="AJ1139" s="98"/>
      <c r="AK1139" s="98"/>
      <c r="AL1139" s="98"/>
      <c r="AM1139" s="205"/>
      <c r="AN1139" s="98"/>
      <c r="AO1139" s="121"/>
      <c r="AP1139" s="98"/>
      <c r="AQ1139" s="205"/>
      <c r="AR1139" s="98"/>
      <c r="AT1139" s="98"/>
      <c r="AU1139" s="205"/>
      <c r="AV1139" s="98"/>
      <c r="AX1139" s="98"/>
      <c r="AY1139" s="205"/>
      <c r="AZ1139" s="98"/>
      <c r="BB1139" s="98"/>
      <c r="BC1139" s="205"/>
      <c r="BD1139" s="98"/>
      <c r="BF1139" s="98"/>
      <c r="BG1139" s="205"/>
      <c r="BH1139" s="98"/>
      <c r="BI1139" s="121"/>
      <c r="BJ1139" s="98"/>
      <c r="BK1139" s="205"/>
      <c r="BL1139" s="98"/>
      <c r="BN1139" s="121"/>
      <c r="BO1139" s="121"/>
      <c r="BP1139" s="121"/>
      <c r="BQ1139" s="121"/>
      <c r="BR1139" s="121"/>
    </row>
    <row r="1140" spans="1:70" customFormat="1">
      <c r="A1140" s="84"/>
      <c r="B1140" s="363"/>
      <c r="C1140" s="121"/>
      <c r="D1140" s="121"/>
      <c r="E1140" s="121"/>
      <c r="F1140" s="121"/>
      <c r="G1140" s="121"/>
      <c r="H1140" s="121"/>
      <c r="I1140" s="121"/>
      <c r="J1140" s="121"/>
      <c r="K1140" s="121"/>
      <c r="L1140" s="10"/>
      <c r="M1140" s="9"/>
      <c r="N1140" s="90"/>
      <c r="R1140" s="205"/>
      <c r="S1140" s="205"/>
      <c r="T1140" s="205"/>
      <c r="V1140" s="205"/>
      <c r="W1140" s="205"/>
      <c r="X1140" s="205"/>
      <c r="Y1140" s="394"/>
      <c r="Z1140" s="98"/>
      <c r="AA1140" s="205"/>
      <c r="AB1140" s="98"/>
      <c r="AC1140" s="98"/>
      <c r="AD1140" s="98"/>
      <c r="AE1140" s="205"/>
      <c r="AF1140" s="98"/>
      <c r="AH1140" s="98"/>
      <c r="AI1140" s="205"/>
      <c r="AJ1140" s="98"/>
      <c r="AK1140" s="98"/>
      <c r="AL1140" s="98"/>
      <c r="AM1140" s="205"/>
      <c r="AN1140" s="98"/>
      <c r="AO1140" s="121"/>
      <c r="AP1140" s="98"/>
      <c r="AQ1140" s="205"/>
      <c r="AR1140" s="98"/>
      <c r="AT1140" s="98"/>
      <c r="AU1140" s="205"/>
      <c r="AV1140" s="98"/>
      <c r="AX1140" s="98"/>
      <c r="AY1140" s="205"/>
      <c r="AZ1140" s="98"/>
      <c r="BB1140" s="98"/>
      <c r="BC1140" s="205"/>
      <c r="BD1140" s="98"/>
      <c r="BF1140" s="98"/>
      <c r="BG1140" s="205"/>
      <c r="BH1140" s="98"/>
      <c r="BI1140" s="121"/>
      <c r="BJ1140" s="98"/>
      <c r="BK1140" s="205"/>
      <c r="BL1140" s="98"/>
      <c r="BN1140" s="121"/>
      <c r="BO1140" s="121"/>
      <c r="BP1140" s="121"/>
      <c r="BQ1140" s="121"/>
      <c r="BR1140" s="121"/>
    </row>
    <row r="1141" spans="1:70" customFormat="1">
      <c r="A1141" s="84"/>
      <c r="B1141" s="363"/>
      <c r="C1141" s="121"/>
      <c r="D1141" s="121"/>
      <c r="E1141" s="121"/>
      <c r="F1141" s="121"/>
      <c r="G1141" s="121"/>
      <c r="H1141" s="121"/>
      <c r="I1141" s="121"/>
      <c r="J1141" s="121"/>
      <c r="K1141" s="121"/>
      <c r="L1141" s="10"/>
      <c r="M1141" s="9"/>
      <c r="N1141" s="90"/>
      <c r="R1141" s="205"/>
      <c r="S1141" s="205"/>
      <c r="T1141" s="205"/>
      <c r="V1141" s="205"/>
      <c r="W1141" s="205"/>
      <c r="X1141" s="205"/>
      <c r="Y1141" s="394"/>
      <c r="Z1141" s="98"/>
      <c r="AA1141" s="205"/>
      <c r="AB1141" s="98"/>
      <c r="AC1141" s="98"/>
      <c r="AD1141" s="98"/>
      <c r="AE1141" s="205"/>
      <c r="AF1141" s="98"/>
      <c r="AH1141" s="98"/>
      <c r="AI1141" s="205"/>
      <c r="AJ1141" s="98"/>
      <c r="AK1141" s="98"/>
      <c r="AL1141" s="98"/>
      <c r="AM1141" s="205"/>
      <c r="AN1141" s="98"/>
      <c r="AO1141" s="121"/>
      <c r="AP1141" s="98"/>
      <c r="AQ1141" s="205"/>
      <c r="AR1141" s="98"/>
      <c r="AT1141" s="98"/>
      <c r="AU1141" s="205"/>
      <c r="AV1141" s="98"/>
      <c r="AX1141" s="98"/>
      <c r="AY1141" s="205"/>
      <c r="AZ1141" s="98"/>
      <c r="BB1141" s="98"/>
      <c r="BC1141" s="205"/>
      <c r="BD1141" s="98"/>
      <c r="BF1141" s="98"/>
      <c r="BG1141" s="205"/>
      <c r="BH1141" s="98"/>
      <c r="BI1141" s="121"/>
      <c r="BJ1141" s="98"/>
      <c r="BK1141" s="205"/>
      <c r="BL1141" s="98"/>
      <c r="BN1141" s="121"/>
      <c r="BO1141" s="121"/>
      <c r="BP1141" s="121"/>
      <c r="BQ1141" s="121"/>
      <c r="BR1141" s="121"/>
    </row>
    <row r="1142" spans="1:70" customFormat="1">
      <c r="A1142" s="84"/>
      <c r="B1142" s="363"/>
      <c r="C1142" s="121"/>
      <c r="D1142" s="121"/>
      <c r="E1142" s="121"/>
      <c r="F1142" s="121"/>
      <c r="G1142" s="121"/>
      <c r="H1142" s="121"/>
      <c r="I1142" s="121"/>
      <c r="J1142" s="121"/>
      <c r="K1142" s="121"/>
      <c r="L1142" s="10"/>
      <c r="M1142" s="9"/>
      <c r="N1142" s="90"/>
      <c r="R1142" s="205"/>
      <c r="S1142" s="205"/>
      <c r="T1142" s="205"/>
      <c r="V1142" s="205"/>
      <c r="W1142" s="205"/>
      <c r="X1142" s="205"/>
      <c r="Y1142" s="394"/>
      <c r="Z1142" s="98"/>
      <c r="AA1142" s="205"/>
      <c r="AB1142" s="98"/>
      <c r="AC1142" s="98"/>
      <c r="AD1142" s="98"/>
      <c r="AE1142" s="205"/>
      <c r="AF1142" s="98"/>
      <c r="AH1142" s="98"/>
      <c r="AI1142" s="205"/>
      <c r="AJ1142" s="98"/>
      <c r="AK1142" s="98"/>
      <c r="AL1142" s="98"/>
      <c r="AM1142" s="205"/>
      <c r="AN1142" s="98"/>
      <c r="AO1142" s="121"/>
      <c r="AP1142" s="98"/>
      <c r="AQ1142" s="205"/>
      <c r="AR1142" s="98"/>
      <c r="AT1142" s="98"/>
      <c r="AU1142" s="205"/>
      <c r="AV1142" s="98"/>
      <c r="AX1142" s="98"/>
      <c r="AY1142" s="205"/>
      <c r="AZ1142" s="98"/>
      <c r="BB1142" s="98"/>
      <c r="BC1142" s="205"/>
      <c r="BD1142" s="98"/>
      <c r="BF1142" s="98"/>
      <c r="BG1142" s="205"/>
      <c r="BH1142" s="98"/>
      <c r="BI1142" s="121"/>
      <c r="BJ1142" s="98"/>
      <c r="BK1142" s="205"/>
      <c r="BL1142" s="98"/>
      <c r="BN1142" s="121"/>
      <c r="BO1142" s="121"/>
      <c r="BP1142" s="121"/>
      <c r="BQ1142" s="121"/>
      <c r="BR1142" s="121"/>
    </row>
    <row r="1143" spans="1:70" customFormat="1">
      <c r="A1143" s="84"/>
      <c r="B1143" s="363"/>
      <c r="C1143" s="121"/>
      <c r="D1143" s="121"/>
      <c r="E1143" s="121"/>
      <c r="F1143" s="121"/>
      <c r="G1143" s="121"/>
      <c r="H1143" s="121"/>
      <c r="I1143" s="121"/>
      <c r="J1143" s="121"/>
      <c r="K1143" s="121"/>
      <c r="L1143" s="10"/>
      <c r="M1143" s="9"/>
      <c r="N1143" s="90"/>
      <c r="R1143" s="205"/>
      <c r="S1143" s="205"/>
      <c r="T1143" s="205"/>
      <c r="V1143" s="205"/>
      <c r="W1143" s="205"/>
      <c r="X1143" s="205"/>
      <c r="Y1143" s="394"/>
      <c r="Z1143" s="98"/>
      <c r="AA1143" s="205"/>
      <c r="AB1143" s="98"/>
      <c r="AC1143" s="98"/>
      <c r="AD1143" s="98"/>
      <c r="AE1143" s="205"/>
      <c r="AF1143" s="98"/>
      <c r="AH1143" s="98"/>
      <c r="AI1143" s="205"/>
      <c r="AJ1143" s="98"/>
      <c r="AK1143" s="98"/>
      <c r="AL1143" s="98"/>
      <c r="AM1143" s="205"/>
      <c r="AN1143" s="98"/>
      <c r="AO1143" s="121"/>
      <c r="AP1143" s="98"/>
      <c r="AQ1143" s="205"/>
      <c r="AR1143" s="98"/>
      <c r="AT1143" s="98"/>
      <c r="AU1143" s="205"/>
      <c r="AV1143" s="98"/>
      <c r="AX1143" s="98"/>
      <c r="AY1143" s="205"/>
      <c r="AZ1143" s="98"/>
      <c r="BB1143" s="98"/>
      <c r="BC1143" s="205"/>
      <c r="BD1143" s="98"/>
      <c r="BF1143" s="98"/>
      <c r="BG1143" s="205"/>
      <c r="BH1143" s="98"/>
      <c r="BI1143" s="121"/>
      <c r="BJ1143" s="98"/>
      <c r="BK1143" s="205"/>
      <c r="BL1143" s="98"/>
      <c r="BN1143" s="121"/>
      <c r="BO1143" s="121"/>
      <c r="BP1143" s="121"/>
      <c r="BQ1143" s="121"/>
      <c r="BR1143" s="121"/>
    </row>
    <row r="1144" spans="1:70" customFormat="1">
      <c r="A1144" s="84"/>
      <c r="B1144" s="363"/>
      <c r="C1144" s="121"/>
      <c r="D1144" s="121"/>
      <c r="E1144" s="121"/>
      <c r="F1144" s="121"/>
      <c r="G1144" s="121"/>
      <c r="H1144" s="121"/>
      <c r="I1144" s="121"/>
      <c r="J1144" s="121"/>
      <c r="K1144" s="121"/>
      <c r="L1144" s="10"/>
      <c r="M1144" s="9"/>
      <c r="N1144" s="90"/>
      <c r="R1144" s="205"/>
      <c r="S1144" s="205"/>
      <c r="T1144" s="205"/>
      <c r="V1144" s="205"/>
      <c r="W1144" s="205"/>
      <c r="X1144" s="205"/>
      <c r="Y1144" s="394"/>
      <c r="Z1144" s="98"/>
      <c r="AA1144" s="205"/>
      <c r="AB1144" s="98"/>
      <c r="AC1144" s="98"/>
      <c r="AD1144" s="98"/>
      <c r="AE1144" s="205"/>
      <c r="AF1144" s="98"/>
      <c r="AH1144" s="98"/>
      <c r="AI1144" s="205"/>
      <c r="AJ1144" s="98"/>
      <c r="AK1144" s="98"/>
      <c r="AL1144" s="98"/>
      <c r="AM1144" s="205"/>
      <c r="AN1144" s="98"/>
      <c r="AO1144" s="121"/>
      <c r="AP1144" s="98"/>
      <c r="AQ1144" s="205"/>
      <c r="AR1144" s="98"/>
      <c r="AT1144" s="98"/>
      <c r="AU1144" s="205"/>
      <c r="AV1144" s="98"/>
      <c r="AX1144" s="98"/>
      <c r="AY1144" s="205"/>
      <c r="AZ1144" s="98"/>
      <c r="BB1144" s="98"/>
      <c r="BC1144" s="205"/>
      <c r="BD1144" s="98"/>
      <c r="BF1144" s="98"/>
      <c r="BG1144" s="205"/>
      <c r="BH1144" s="98"/>
      <c r="BI1144" s="121"/>
      <c r="BJ1144" s="98"/>
      <c r="BK1144" s="205"/>
      <c r="BL1144" s="98"/>
      <c r="BN1144" s="121"/>
      <c r="BO1144" s="121"/>
      <c r="BP1144" s="121"/>
      <c r="BQ1144" s="121"/>
      <c r="BR1144" s="121"/>
    </row>
    <row r="1145" spans="1:70" customFormat="1">
      <c r="A1145" s="84"/>
      <c r="B1145" s="363"/>
      <c r="C1145" s="121"/>
      <c r="D1145" s="121"/>
      <c r="E1145" s="121"/>
      <c r="F1145" s="121"/>
      <c r="G1145" s="121"/>
      <c r="H1145" s="121"/>
      <c r="I1145" s="121"/>
      <c r="J1145" s="121"/>
      <c r="K1145" s="121"/>
      <c r="L1145" s="10"/>
      <c r="M1145" s="9"/>
      <c r="N1145" s="90"/>
      <c r="R1145" s="205"/>
      <c r="S1145" s="205"/>
      <c r="T1145" s="205"/>
      <c r="V1145" s="205"/>
      <c r="W1145" s="205"/>
      <c r="X1145" s="205"/>
      <c r="Y1145" s="394"/>
      <c r="Z1145" s="98"/>
      <c r="AA1145" s="205"/>
      <c r="AB1145" s="98"/>
      <c r="AC1145" s="98"/>
      <c r="AD1145" s="98"/>
      <c r="AE1145" s="205"/>
      <c r="AF1145" s="98"/>
      <c r="AH1145" s="98"/>
      <c r="AI1145" s="205"/>
      <c r="AJ1145" s="98"/>
      <c r="AK1145" s="98"/>
      <c r="AL1145" s="98"/>
      <c r="AM1145" s="205"/>
      <c r="AN1145" s="98"/>
      <c r="AO1145" s="121"/>
      <c r="AP1145" s="98"/>
      <c r="AQ1145" s="205"/>
      <c r="AR1145" s="98"/>
      <c r="AT1145" s="98"/>
      <c r="AU1145" s="205"/>
      <c r="AV1145" s="98"/>
      <c r="AX1145" s="98"/>
      <c r="AY1145" s="205"/>
      <c r="AZ1145" s="98"/>
      <c r="BB1145" s="98"/>
      <c r="BC1145" s="205"/>
      <c r="BD1145" s="98"/>
      <c r="BF1145" s="98"/>
      <c r="BG1145" s="205"/>
      <c r="BH1145" s="98"/>
      <c r="BI1145" s="121"/>
      <c r="BJ1145" s="98"/>
      <c r="BK1145" s="205"/>
      <c r="BL1145" s="98"/>
      <c r="BN1145" s="121"/>
      <c r="BO1145" s="121"/>
      <c r="BP1145" s="121"/>
      <c r="BQ1145" s="121"/>
      <c r="BR1145" s="121"/>
    </row>
    <row r="1146" spans="1:70" customFormat="1">
      <c r="A1146" s="84"/>
      <c r="B1146" s="363"/>
      <c r="C1146" s="121"/>
      <c r="D1146" s="121"/>
      <c r="E1146" s="121"/>
      <c r="F1146" s="121"/>
      <c r="G1146" s="121"/>
      <c r="H1146" s="121"/>
      <c r="I1146" s="121"/>
      <c r="J1146" s="121"/>
      <c r="K1146" s="121"/>
      <c r="L1146" s="10"/>
      <c r="M1146" s="9"/>
      <c r="N1146" s="90"/>
      <c r="R1146" s="205"/>
      <c r="S1146" s="205"/>
      <c r="T1146" s="205"/>
      <c r="V1146" s="205"/>
      <c r="W1146" s="205"/>
      <c r="X1146" s="205"/>
      <c r="Y1146" s="394"/>
      <c r="Z1146" s="98"/>
      <c r="AA1146" s="205"/>
      <c r="AB1146" s="98"/>
      <c r="AC1146" s="98"/>
      <c r="AD1146" s="98"/>
      <c r="AE1146" s="205"/>
      <c r="AF1146" s="98"/>
      <c r="AH1146" s="98"/>
      <c r="AI1146" s="205"/>
      <c r="AJ1146" s="98"/>
      <c r="AK1146" s="98"/>
      <c r="AL1146" s="98"/>
      <c r="AM1146" s="205"/>
      <c r="AN1146" s="98"/>
      <c r="AO1146" s="121"/>
      <c r="AP1146" s="98"/>
      <c r="AQ1146" s="205"/>
      <c r="AR1146" s="98"/>
      <c r="AT1146" s="98"/>
      <c r="AU1146" s="205"/>
      <c r="AV1146" s="98"/>
      <c r="AX1146" s="98"/>
      <c r="AY1146" s="205"/>
      <c r="AZ1146" s="98"/>
      <c r="BB1146" s="98"/>
      <c r="BC1146" s="205"/>
      <c r="BD1146" s="98"/>
      <c r="BF1146" s="98"/>
      <c r="BG1146" s="205"/>
      <c r="BH1146" s="98"/>
      <c r="BI1146" s="121"/>
      <c r="BJ1146" s="98"/>
      <c r="BK1146" s="205"/>
      <c r="BL1146" s="98"/>
      <c r="BN1146" s="121"/>
      <c r="BO1146" s="121"/>
      <c r="BP1146" s="121"/>
      <c r="BQ1146" s="121"/>
      <c r="BR1146" s="121"/>
    </row>
    <row r="1147" spans="1:70" customFormat="1">
      <c r="A1147" s="84"/>
      <c r="B1147" s="363"/>
      <c r="C1147" s="121"/>
      <c r="D1147" s="121"/>
      <c r="E1147" s="121"/>
      <c r="F1147" s="121"/>
      <c r="G1147" s="121"/>
      <c r="H1147" s="121"/>
      <c r="I1147" s="121"/>
      <c r="J1147" s="121"/>
      <c r="K1147" s="121"/>
      <c r="L1147" s="10"/>
      <c r="M1147" s="9"/>
      <c r="N1147" s="90"/>
      <c r="R1147" s="205"/>
      <c r="S1147" s="205"/>
      <c r="T1147" s="205"/>
      <c r="V1147" s="205"/>
      <c r="W1147" s="205"/>
      <c r="X1147" s="205"/>
      <c r="Y1147" s="394"/>
      <c r="Z1147" s="98"/>
      <c r="AA1147" s="205"/>
      <c r="AB1147" s="98"/>
      <c r="AC1147" s="98"/>
      <c r="AD1147" s="98"/>
      <c r="AE1147" s="205"/>
      <c r="AF1147" s="98"/>
      <c r="AH1147" s="98"/>
      <c r="AI1147" s="205"/>
      <c r="AJ1147" s="98"/>
      <c r="AK1147" s="98"/>
      <c r="AL1147" s="98"/>
      <c r="AM1147" s="205"/>
      <c r="AN1147" s="98"/>
      <c r="AO1147" s="121"/>
      <c r="AP1147" s="98"/>
      <c r="AQ1147" s="205"/>
      <c r="AR1147" s="98"/>
      <c r="AT1147" s="98"/>
      <c r="AU1147" s="205"/>
      <c r="AV1147" s="98"/>
      <c r="AX1147" s="98"/>
      <c r="AY1147" s="205"/>
      <c r="AZ1147" s="98"/>
      <c r="BB1147" s="98"/>
      <c r="BC1147" s="205"/>
      <c r="BD1147" s="98"/>
      <c r="BF1147" s="98"/>
      <c r="BG1147" s="205"/>
      <c r="BH1147" s="98"/>
      <c r="BI1147" s="121"/>
      <c r="BJ1147" s="98"/>
      <c r="BK1147" s="205"/>
      <c r="BL1147" s="98"/>
      <c r="BN1147" s="121"/>
      <c r="BO1147" s="121"/>
      <c r="BP1147" s="121"/>
      <c r="BQ1147" s="121"/>
      <c r="BR1147" s="121"/>
    </row>
    <row r="1148" spans="1:70" customFormat="1">
      <c r="A1148" s="84"/>
      <c r="B1148" s="363"/>
      <c r="C1148" s="121"/>
      <c r="D1148" s="121"/>
      <c r="E1148" s="121"/>
      <c r="F1148" s="121"/>
      <c r="G1148" s="121"/>
      <c r="H1148" s="121"/>
      <c r="I1148" s="121"/>
      <c r="J1148" s="121"/>
      <c r="K1148" s="121"/>
      <c r="L1148" s="10"/>
      <c r="M1148" s="9"/>
      <c r="N1148" s="90"/>
      <c r="R1148" s="205"/>
      <c r="S1148" s="205"/>
      <c r="T1148" s="205"/>
      <c r="V1148" s="205"/>
      <c r="W1148" s="205"/>
      <c r="X1148" s="205"/>
      <c r="Y1148" s="394"/>
      <c r="Z1148" s="98"/>
      <c r="AA1148" s="205"/>
      <c r="AB1148" s="98"/>
      <c r="AC1148" s="98"/>
      <c r="AD1148" s="98"/>
      <c r="AE1148" s="205"/>
      <c r="AF1148" s="98"/>
      <c r="AH1148" s="98"/>
      <c r="AI1148" s="205"/>
      <c r="AJ1148" s="98"/>
      <c r="AK1148" s="98"/>
      <c r="AL1148" s="98"/>
      <c r="AM1148" s="205"/>
      <c r="AN1148" s="98"/>
      <c r="AO1148" s="121"/>
      <c r="AP1148" s="98"/>
      <c r="AQ1148" s="205"/>
      <c r="AR1148" s="98"/>
      <c r="AT1148" s="98"/>
      <c r="AU1148" s="205"/>
      <c r="AV1148" s="98"/>
      <c r="AX1148" s="98"/>
      <c r="AY1148" s="205"/>
      <c r="AZ1148" s="98"/>
      <c r="BB1148" s="98"/>
      <c r="BC1148" s="205"/>
      <c r="BD1148" s="98"/>
      <c r="BF1148" s="98"/>
      <c r="BG1148" s="205"/>
      <c r="BH1148" s="98"/>
      <c r="BI1148" s="121"/>
      <c r="BJ1148" s="98"/>
      <c r="BK1148" s="205"/>
      <c r="BL1148" s="98"/>
      <c r="BN1148" s="121"/>
      <c r="BO1148" s="121"/>
      <c r="BP1148" s="121"/>
      <c r="BQ1148" s="121"/>
      <c r="BR1148" s="121"/>
    </row>
    <row r="1149" spans="1:70" customFormat="1">
      <c r="A1149" s="84"/>
      <c r="B1149" s="363"/>
      <c r="C1149" s="121"/>
      <c r="D1149" s="121"/>
      <c r="E1149" s="121"/>
      <c r="F1149" s="121"/>
      <c r="G1149" s="121"/>
      <c r="H1149" s="121"/>
      <c r="I1149" s="121"/>
      <c r="J1149" s="121"/>
      <c r="K1149" s="121"/>
      <c r="L1149" s="10"/>
      <c r="M1149" s="9"/>
      <c r="N1149" s="90"/>
      <c r="R1149" s="205"/>
      <c r="S1149" s="205"/>
      <c r="T1149" s="205"/>
      <c r="V1149" s="205"/>
      <c r="W1149" s="205"/>
      <c r="X1149" s="205"/>
      <c r="Y1149" s="394"/>
      <c r="Z1149" s="98"/>
      <c r="AA1149" s="205"/>
      <c r="AB1149" s="98"/>
      <c r="AC1149" s="98"/>
      <c r="AD1149" s="98"/>
      <c r="AE1149" s="205"/>
      <c r="AF1149" s="98"/>
      <c r="AH1149" s="98"/>
      <c r="AI1149" s="205"/>
      <c r="AJ1149" s="98"/>
      <c r="AK1149" s="98"/>
      <c r="AL1149" s="98"/>
      <c r="AM1149" s="205"/>
      <c r="AN1149" s="98"/>
      <c r="AO1149" s="121"/>
      <c r="AP1149" s="98"/>
      <c r="AQ1149" s="205"/>
      <c r="AR1149" s="98"/>
      <c r="AT1149" s="98"/>
      <c r="AU1149" s="205"/>
      <c r="AV1149" s="98"/>
      <c r="AX1149" s="98"/>
      <c r="AY1149" s="205"/>
      <c r="AZ1149" s="98"/>
      <c r="BB1149" s="98"/>
      <c r="BC1149" s="205"/>
      <c r="BD1149" s="98"/>
      <c r="BF1149" s="98"/>
      <c r="BG1149" s="205"/>
      <c r="BH1149" s="98"/>
      <c r="BI1149" s="121"/>
      <c r="BJ1149" s="98"/>
      <c r="BK1149" s="205"/>
      <c r="BL1149" s="98"/>
      <c r="BN1149" s="121"/>
      <c r="BO1149" s="121"/>
      <c r="BP1149" s="121"/>
      <c r="BQ1149" s="121"/>
      <c r="BR1149" s="121"/>
    </row>
    <row r="1150" spans="1:70" customFormat="1">
      <c r="A1150" s="84"/>
      <c r="B1150" s="363"/>
      <c r="C1150" s="121"/>
      <c r="D1150" s="121"/>
      <c r="E1150" s="121"/>
      <c r="F1150" s="121"/>
      <c r="G1150" s="121"/>
      <c r="H1150" s="121"/>
      <c r="I1150" s="121"/>
      <c r="J1150" s="121"/>
      <c r="K1150" s="121"/>
      <c r="L1150" s="10"/>
      <c r="M1150" s="9"/>
      <c r="N1150" s="90"/>
      <c r="R1150" s="205"/>
      <c r="S1150" s="205"/>
      <c r="T1150" s="205"/>
      <c r="V1150" s="205"/>
      <c r="W1150" s="205"/>
      <c r="X1150" s="205"/>
      <c r="Y1150" s="394"/>
      <c r="Z1150" s="98"/>
      <c r="AA1150" s="205"/>
      <c r="AB1150" s="98"/>
      <c r="AC1150" s="98"/>
      <c r="AD1150" s="98"/>
      <c r="AE1150" s="205"/>
      <c r="AF1150" s="98"/>
      <c r="AH1150" s="98"/>
      <c r="AI1150" s="205"/>
      <c r="AJ1150" s="98"/>
      <c r="AK1150" s="98"/>
      <c r="AL1150" s="98"/>
      <c r="AM1150" s="205"/>
      <c r="AN1150" s="98"/>
      <c r="AO1150" s="121"/>
      <c r="AP1150" s="98"/>
      <c r="AQ1150" s="205"/>
      <c r="AR1150" s="98"/>
      <c r="AT1150" s="98"/>
      <c r="AU1150" s="205"/>
      <c r="AV1150" s="98"/>
      <c r="AX1150" s="98"/>
      <c r="AY1150" s="205"/>
      <c r="AZ1150" s="98"/>
      <c r="BB1150" s="98"/>
      <c r="BC1150" s="205"/>
      <c r="BD1150" s="98"/>
      <c r="BF1150" s="98"/>
      <c r="BG1150" s="205"/>
      <c r="BH1150" s="98"/>
      <c r="BI1150" s="121"/>
      <c r="BJ1150" s="98"/>
      <c r="BK1150" s="205"/>
      <c r="BL1150" s="98"/>
      <c r="BN1150" s="121"/>
      <c r="BO1150" s="121"/>
      <c r="BP1150" s="121"/>
      <c r="BQ1150" s="121"/>
      <c r="BR1150" s="121"/>
    </row>
    <row r="1151" spans="1:70" customFormat="1">
      <c r="A1151" s="84"/>
      <c r="B1151" s="363"/>
      <c r="C1151" s="121"/>
      <c r="D1151" s="121"/>
      <c r="E1151" s="121"/>
      <c r="F1151" s="121"/>
      <c r="G1151" s="121"/>
      <c r="H1151" s="121"/>
      <c r="I1151" s="121"/>
      <c r="J1151" s="121"/>
      <c r="K1151" s="121"/>
      <c r="L1151" s="10"/>
      <c r="M1151" s="9"/>
      <c r="N1151" s="90"/>
      <c r="R1151" s="205"/>
      <c r="S1151" s="205"/>
      <c r="T1151" s="205"/>
      <c r="V1151" s="205"/>
      <c r="W1151" s="205"/>
      <c r="X1151" s="205"/>
      <c r="Y1151" s="394"/>
      <c r="Z1151" s="98"/>
      <c r="AA1151" s="205"/>
      <c r="AB1151" s="98"/>
      <c r="AC1151" s="98"/>
      <c r="AD1151" s="98"/>
      <c r="AE1151" s="205"/>
      <c r="AF1151" s="98"/>
      <c r="AH1151" s="98"/>
      <c r="AI1151" s="205"/>
      <c r="AJ1151" s="98"/>
      <c r="AK1151" s="98"/>
      <c r="AL1151" s="98"/>
      <c r="AM1151" s="205"/>
      <c r="AN1151" s="98"/>
      <c r="AO1151" s="121"/>
      <c r="AP1151" s="98"/>
      <c r="AQ1151" s="205"/>
      <c r="AR1151" s="98"/>
      <c r="AT1151" s="98"/>
      <c r="AU1151" s="205"/>
      <c r="AV1151" s="98"/>
      <c r="AX1151" s="98"/>
      <c r="AY1151" s="205"/>
      <c r="AZ1151" s="98"/>
      <c r="BB1151" s="98"/>
      <c r="BC1151" s="205"/>
      <c r="BD1151" s="98"/>
      <c r="BF1151" s="98"/>
      <c r="BG1151" s="205"/>
      <c r="BH1151" s="98"/>
      <c r="BI1151" s="121"/>
      <c r="BJ1151" s="98"/>
      <c r="BK1151" s="205"/>
      <c r="BL1151" s="98"/>
      <c r="BN1151" s="121"/>
      <c r="BO1151" s="121"/>
      <c r="BP1151" s="121"/>
      <c r="BQ1151" s="121"/>
      <c r="BR1151" s="121"/>
    </row>
    <row r="1152" spans="1:70" customFormat="1">
      <c r="A1152" s="84"/>
      <c r="B1152" s="363"/>
      <c r="C1152" s="121"/>
      <c r="D1152" s="121"/>
      <c r="E1152" s="121"/>
      <c r="F1152" s="121"/>
      <c r="G1152" s="121"/>
      <c r="H1152" s="121"/>
      <c r="I1152" s="121"/>
      <c r="J1152" s="121"/>
      <c r="K1152" s="121"/>
      <c r="L1152" s="10"/>
      <c r="M1152" s="9"/>
      <c r="N1152" s="90"/>
      <c r="R1152" s="205"/>
      <c r="S1152" s="205"/>
      <c r="T1152" s="205"/>
      <c r="V1152" s="205"/>
      <c r="W1152" s="205"/>
      <c r="X1152" s="205"/>
      <c r="Y1152" s="394"/>
      <c r="Z1152" s="98"/>
      <c r="AA1152" s="205"/>
      <c r="AB1152" s="98"/>
      <c r="AC1152" s="98"/>
      <c r="AD1152" s="98"/>
      <c r="AE1152" s="205"/>
      <c r="AF1152" s="98"/>
      <c r="AH1152" s="98"/>
      <c r="AI1152" s="205"/>
      <c r="AJ1152" s="98"/>
      <c r="AK1152" s="98"/>
      <c r="AL1152" s="98"/>
      <c r="AM1152" s="205"/>
      <c r="AN1152" s="98"/>
      <c r="AO1152" s="121"/>
      <c r="AP1152" s="98"/>
      <c r="AQ1152" s="205"/>
      <c r="AR1152" s="98"/>
      <c r="AT1152" s="98"/>
      <c r="AU1152" s="205"/>
      <c r="AV1152" s="98"/>
      <c r="AX1152" s="98"/>
      <c r="AY1152" s="205"/>
      <c r="AZ1152" s="98"/>
      <c r="BB1152" s="98"/>
      <c r="BC1152" s="205"/>
      <c r="BD1152" s="98"/>
      <c r="BF1152" s="98"/>
      <c r="BG1152" s="205"/>
      <c r="BH1152" s="98"/>
      <c r="BI1152" s="121"/>
      <c r="BJ1152" s="98"/>
      <c r="BK1152" s="205"/>
      <c r="BL1152" s="98"/>
      <c r="BN1152" s="121"/>
      <c r="BO1152" s="121"/>
      <c r="BP1152" s="121"/>
      <c r="BQ1152" s="121"/>
      <c r="BR1152" s="121"/>
    </row>
    <row r="1153" spans="1:70" customFormat="1">
      <c r="A1153" s="84"/>
      <c r="B1153" s="363"/>
      <c r="C1153" s="121"/>
      <c r="D1153" s="121"/>
      <c r="E1153" s="121"/>
      <c r="F1153" s="121"/>
      <c r="G1153" s="121"/>
      <c r="H1153" s="121"/>
      <c r="I1153" s="121"/>
      <c r="J1153" s="121"/>
      <c r="K1153" s="121"/>
      <c r="L1153" s="10"/>
      <c r="M1153" s="9"/>
      <c r="N1153" s="90"/>
      <c r="R1153" s="205"/>
      <c r="S1153" s="205"/>
      <c r="T1153" s="205"/>
      <c r="V1153" s="205"/>
      <c r="W1153" s="205"/>
      <c r="X1153" s="205"/>
      <c r="Y1153" s="394"/>
      <c r="Z1153" s="98"/>
      <c r="AA1153" s="205"/>
      <c r="AB1153" s="98"/>
      <c r="AC1153" s="98"/>
      <c r="AD1153" s="98"/>
      <c r="AE1153" s="205"/>
      <c r="AF1153" s="98"/>
      <c r="AH1153" s="98"/>
      <c r="AI1153" s="205"/>
      <c r="AJ1153" s="98"/>
      <c r="AK1153" s="98"/>
      <c r="AL1153" s="98"/>
      <c r="AM1153" s="205"/>
      <c r="AN1153" s="98"/>
      <c r="AO1153" s="121"/>
      <c r="AP1153" s="98"/>
      <c r="AQ1153" s="205"/>
      <c r="AR1153" s="98"/>
      <c r="AT1153" s="98"/>
      <c r="AU1153" s="205"/>
      <c r="AV1153" s="98"/>
      <c r="AX1153" s="98"/>
      <c r="AY1153" s="205"/>
      <c r="AZ1153" s="98"/>
      <c r="BB1153" s="98"/>
      <c r="BC1153" s="205"/>
      <c r="BD1153" s="98"/>
      <c r="BF1153" s="98"/>
      <c r="BG1153" s="205"/>
      <c r="BH1153" s="98"/>
      <c r="BI1153" s="121"/>
      <c r="BJ1153" s="98"/>
      <c r="BK1153" s="205"/>
      <c r="BL1153" s="98"/>
      <c r="BN1153" s="121"/>
      <c r="BO1153" s="121"/>
      <c r="BP1153" s="121"/>
      <c r="BQ1153" s="121"/>
      <c r="BR1153" s="121"/>
    </row>
    <row r="1154" spans="1:70" customFormat="1">
      <c r="A1154" s="84"/>
      <c r="B1154" s="363"/>
      <c r="C1154" s="121"/>
      <c r="D1154" s="121"/>
      <c r="E1154" s="121"/>
      <c r="F1154" s="121"/>
      <c r="G1154" s="121"/>
      <c r="H1154" s="121"/>
      <c r="I1154" s="121"/>
      <c r="J1154" s="121"/>
      <c r="K1154" s="121"/>
      <c r="L1154" s="10"/>
      <c r="M1154" s="9"/>
      <c r="N1154" s="90"/>
      <c r="R1154" s="205"/>
      <c r="S1154" s="205"/>
      <c r="T1154" s="205"/>
      <c r="V1154" s="205"/>
      <c r="W1154" s="205"/>
      <c r="X1154" s="205"/>
      <c r="Y1154" s="394"/>
      <c r="Z1154" s="98"/>
      <c r="AA1154" s="205"/>
      <c r="AB1154" s="98"/>
      <c r="AC1154" s="98"/>
      <c r="AD1154" s="98"/>
      <c r="AE1154" s="205"/>
      <c r="AF1154" s="98"/>
      <c r="AH1154" s="98"/>
      <c r="AI1154" s="205"/>
      <c r="AJ1154" s="98"/>
      <c r="AK1154" s="98"/>
      <c r="AL1154" s="98"/>
      <c r="AM1154" s="205"/>
      <c r="AN1154" s="98"/>
      <c r="AO1154" s="121"/>
      <c r="AP1154" s="98"/>
      <c r="AQ1154" s="205"/>
      <c r="AR1154" s="98"/>
      <c r="AT1154" s="98"/>
      <c r="AU1154" s="205"/>
      <c r="AV1154" s="98"/>
      <c r="AX1154" s="98"/>
      <c r="AY1154" s="205"/>
      <c r="AZ1154" s="98"/>
      <c r="BB1154" s="98"/>
      <c r="BC1154" s="205"/>
      <c r="BD1154" s="98"/>
      <c r="BF1154" s="98"/>
      <c r="BG1154" s="205"/>
      <c r="BH1154" s="98"/>
      <c r="BI1154" s="121"/>
      <c r="BJ1154" s="98"/>
      <c r="BK1154" s="205"/>
      <c r="BL1154" s="98"/>
      <c r="BN1154" s="121"/>
      <c r="BO1154" s="121"/>
      <c r="BP1154" s="121"/>
      <c r="BQ1154" s="121"/>
      <c r="BR1154" s="121"/>
    </row>
    <row r="1155" spans="1:70" customFormat="1">
      <c r="A1155" s="84"/>
      <c r="B1155" s="363"/>
      <c r="C1155" s="121"/>
      <c r="D1155" s="121"/>
      <c r="E1155" s="121"/>
      <c r="F1155" s="121"/>
      <c r="G1155" s="121"/>
      <c r="H1155" s="121"/>
      <c r="I1155" s="121"/>
      <c r="J1155" s="121"/>
      <c r="K1155" s="121"/>
      <c r="L1155" s="10"/>
      <c r="M1155" s="9"/>
      <c r="N1155" s="90"/>
      <c r="R1155" s="205"/>
      <c r="S1155" s="205"/>
      <c r="T1155" s="205"/>
      <c r="V1155" s="205"/>
      <c r="W1155" s="205"/>
      <c r="X1155" s="205"/>
      <c r="Y1155" s="394"/>
      <c r="Z1155" s="98"/>
      <c r="AA1155" s="205"/>
      <c r="AB1155" s="98"/>
      <c r="AC1155" s="98"/>
      <c r="AD1155" s="98"/>
      <c r="AE1155" s="205"/>
      <c r="AF1155" s="98"/>
      <c r="AH1155" s="98"/>
      <c r="AI1155" s="205"/>
      <c r="AJ1155" s="98"/>
      <c r="AK1155" s="98"/>
      <c r="AL1155" s="98"/>
      <c r="AM1155" s="205"/>
      <c r="AN1155" s="98"/>
      <c r="AO1155" s="121"/>
      <c r="AP1155" s="98"/>
      <c r="AQ1155" s="205"/>
      <c r="AR1155" s="98"/>
      <c r="AT1155" s="98"/>
      <c r="AU1155" s="205"/>
      <c r="AV1155" s="98"/>
      <c r="AX1155" s="98"/>
      <c r="AY1155" s="205"/>
      <c r="AZ1155" s="98"/>
      <c r="BB1155" s="98"/>
      <c r="BC1155" s="205"/>
      <c r="BD1155" s="98"/>
      <c r="BF1155" s="98"/>
      <c r="BG1155" s="205"/>
      <c r="BH1155" s="98"/>
      <c r="BI1155" s="121"/>
      <c r="BJ1155" s="98"/>
      <c r="BK1155" s="205"/>
      <c r="BL1155" s="98"/>
      <c r="BN1155" s="121"/>
      <c r="BO1155" s="121"/>
      <c r="BP1155" s="121"/>
      <c r="BQ1155" s="121"/>
      <c r="BR1155" s="121"/>
    </row>
    <row r="1156" spans="1:70" customFormat="1">
      <c r="A1156" s="84"/>
      <c r="B1156" s="363"/>
      <c r="C1156" s="121"/>
      <c r="D1156" s="121"/>
      <c r="E1156" s="121"/>
      <c r="F1156" s="121"/>
      <c r="G1156" s="121"/>
      <c r="H1156" s="121"/>
      <c r="I1156" s="121"/>
      <c r="J1156" s="121"/>
      <c r="K1156" s="121"/>
      <c r="L1156" s="10"/>
      <c r="M1156" s="9"/>
      <c r="N1156" s="90"/>
      <c r="R1156" s="205"/>
      <c r="S1156" s="205"/>
      <c r="T1156" s="205"/>
      <c r="V1156" s="205"/>
      <c r="W1156" s="205"/>
      <c r="X1156" s="205"/>
      <c r="Y1156" s="394"/>
      <c r="Z1156" s="98"/>
      <c r="AA1156" s="205"/>
      <c r="AB1156" s="98"/>
      <c r="AC1156" s="98"/>
      <c r="AD1156" s="98"/>
      <c r="AE1156" s="205"/>
      <c r="AF1156" s="98"/>
      <c r="AH1156" s="98"/>
      <c r="AI1156" s="205"/>
      <c r="AJ1156" s="98"/>
      <c r="AK1156" s="98"/>
      <c r="AL1156" s="98"/>
      <c r="AM1156" s="205"/>
      <c r="AN1156" s="98"/>
      <c r="AO1156" s="121"/>
      <c r="AP1156" s="98"/>
      <c r="AQ1156" s="205"/>
      <c r="AR1156" s="98"/>
      <c r="AT1156" s="98"/>
      <c r="AU1156" s="205"/>
      <c r="AV1156" s="98"/>
      <c r="AX1156" s="98"/>
      <c r="AY1156" s="205"/>
      <c r="AZ1156" s="98"/>
      <c r="BB1156" s="98"/>
      <c r="BC1156" s="205"/>
      <c r="BD1156" s="98"/>
      <c r="BF1156" s="98"/>
      <c r="BG1156" s="205"/>
      <c r="BH1156" s="98"/>
      <c r="BI1156" s="121"/>
      <c r="BJ1156" s="98"/>
      <c r="BK1156" s="205"/>
      <c r="BL1156" s="98"/>
      <c r="BN1156" s="121"/>
      <c r="BO1156" s="121"/>
      <c r="BP1156" s="121"/>
      <c r="BQ1156" s="121"/>
      <c r="BR1156" s="121"/>
    </row>
    <row r="1157" spans="1:70" customFormat="1">
      <c r="A1157" s="84"/>
      <c r="B1157" s="363"/>
      <c r="C1157" s="121"/>
      <c r="D1157" s="121"/>
      <c r="E1157" s="121"/>
      <c r="F1157" s="121"/>
      <c r="G1157" s="121"/>
      <c r="H1157" s="121"/>
      <c r="I1157" s="121"/>
      <c r="J1157" s="121"/>
      <c r="K1157" s="121"/>
      <c r="L1157" s="10"/>
      <c r="M1157" s="9"/>
      <c r="N1157" s="90"/>
      <c r="R1157" s="205"/>
      <c r="S1157" s="205"/>
      <c r="T1157" s="205"/>
      <c r="V1157" s="205"/>
      <c r="W1157" s="205"/>
      <c r="X1157" s="205"/>
      <c r="Y1157" s="394"/>
      <c r="Z1157" s="98"/>
      <c r="AA1157" s="205"/>
      <c r="AB1157" s="98"/>
      <c r="AC1157" s="98"/>
      <c r="AD1157" s="98"/>
      <c r="AE1157" s="205"/>
      <c r="AF1157" s="98"/>
      <c r="AH1157" s="98"/>
      <c r="AI1157" s="205"/>
      <c r="AJ1157" s="98"/>
      <c r="AK1157" s="98"/>
      <c r="AL1157" s="98"/>
      <c r="AM1157" s="205"/>
      <c r="AN1157" s="98"/>
      <c r="AO1157" s="121"/>
      <c r="AP1157" s="98"/>
      <c r="AQ1157" s="205"/>
      <c r="AR1157" s="98"/>
      <c r="AT1157" s="98"/>
      <c r="AU1157" s="205"/>
      <c r="AV1157" s="98"/>
      <c r="AX1157" s="98"/>
      <c r="AY1157" s="205"/>
      <c r="AZ1157" s="98"/>
      <c r="BB1157" s="98"/>
      <c r="BC1157" s="205"/>
      <c r="BD1157" s="98"/>
      <c r="BF1157" s="98"/>
      <c r="BG1157" s="205"/>
      <c r="BH1157" s="98"/>
      <c r="BI1157" s="121"/>
      <c r="BJ1157" s="98"/>
      <c r="BK1157" s="205"/>
      <c r="BL1157" s="98"/>
      <c r="BN1157" s="121"/>
      <c r="BO1157" s="121"/>
      <c r="BP1157" s="121"/>
      <c r="BQ1157" s="121"/>
      <c r="BR1157" s="121"/>
    </row>
    <row r="1158" spans="1:70" customFormat="1">
      <c r="A1158" s="84"/>
      <c r="B1158" s="363"/>
      <c r="C1158" s="121"/>
      <c r="D1158" s="121"/>
      <c r="E1158" s="121"/>
      <c r="F1158" s="121"/>
      <c r="G1158" s="121"/>
      <c r="H1158" s="121"/>
      <c r="I1158" s="121"/>
      <c r="J1158" s="121"/>
      <c r="K1158" s="121"/>
      <c r="L1158" s="10"/>
      <c r="M1158" s="9"/>
      <c r="N1158" s="90"/>
      <c r="R1158" s="205"/>
      <c r="S1158" s="205"/>
      <c r="T1158" s="205"/>
      <c r="V1158" s="205"/>
      <c r="W1158" s="205"/>
      <c r="X1158" s="205"/>
      <c r="Y1158" s="394"/>
      <c r="Z1158" s="98"/>
      <c r="AA1158" s="205"/>
      <c r="AB1158" s="98"/>
      <c r="AC1158" s="98"/>
      <c r="AD1158" s="98"/>
      <c r="AE1158" s="205"/>
      <c r="AF1158" s="98"/>
      <c r="AH1158" s="98"/>
      <c r="AI1158" s="205"/>
      <c r="AJ1158" s="98"/>
      <c r="AK1158" s="98"/>
      <c r="AL1158" s="98"/>
      <c r="AM1158" s="205"/>
      <c r="AN1158" s="98"/>
      <c r="AO1158" s="121"/>
      <c r="AP1158" s="98"/>
      <c r="AQ1158" s="205"/>
      <c r="AR1158" s="98"/>
      <c r="AT1158" s="98"/>
      <c r="AU1158" s="205"/>
      <c r="AV1158" s="98"/>
      <c r="AX1158" s="98"/>
      <c r="AY1158" s="205"/>
      <c r="AZ1158" s="98"/>
      <c r="BB1158" s="98"/>
      <c r="BC1158" s="205"/>
      <c r="BD1158" s="98"/>
      <c r="BF1158" s="98"/>
      <c r="BG1158" s="205"/>
      <c r="BH1158" s="98"/>
      <c r="BI1158" s="121"/>
      <c r="BJ1158" s="98"/>
      <c r="BK1158" s="205"/>
      <c r="BL1158" s="98"/>
      <c r="BN1158" s="121"/>
      <c r="BO1158" s="121"/>
      <c r="BP1158" s="121"/>
      <c r="BQ1158" s="121"/>
      <c r="BR1158" s="121"/>
    </row>
    <row r="1159" spans="1:70" customFormat="1">
      <c r="A1159" s="84"/>
      <c r="B1159" s="363"/>
      <c r="C1159" s="121"/>
      <c r="D1159" s="121"/>
      <c r="E1159" s="121"/>
      <c r="F1159" s="121"/>
      <c r="G1159" s="121"/>
      <c r="H1159" s="121"/>
      <c r="I1159" s="121"/>
      <c r="J1159" s="121"/>
      <c r="K1159" s="121"/>
      <c r="L1159" s="10"/>
      <c r="M1159" s="9"/>
      <c r="N1159" s="90"/>
      <c r="R1159" s="205"/>
      <c r="S1159" s="205"/>
      <c r="T1159" s="205"/>
      <c r="V1159" s="205"/>
      <c r="W1159" s="205"/>
      <c r="X1159" s="205"/>
      <c r="Y1159" s="394"/>
      <c r="Z1159" s="98"/>
      <c r="AA1159" s="205"/>
      <c r="AB1159" s="98"/>
      <c r="AC1159" s="98"/>
      <c r="AD1159" s="98"/>
      <c r="AE1159" s="205"/>
      <c r="AF1159" s="98"/>
      <c r="AH1159" s="98"/>
      <c r="AI1159" s="205"/>
      <c r="AJ1159" s="98"/>
      <c r="AK1159" s="98"/>
      <c r="AL1159" s="98"/>
      <c r="AM1159" s="205"/>
      <c r="AN1159" s="98"/>
      <c r="AO1159" s="121"/>
      <c r="AP1159" s="98"/>
      <c r="AQ1159" s="205"/>
      <c r="AR1159" s="98"/>
      <c r="AT1159" s="98"/>
      <c r="AU1159" s="205"/>
      <c r="AV1159" s="98"/>
      <c r="AX1159" s="98"/>
      <c r="AY1159" s="205"/>
      <c r="AZ1159" s="98"/>
      <c r="BB1159" s="98"/>
      <c r="BC1159" s="205"/>
      <c r="BD1159" s="98"/>
      <c r="BF1159" s="98"/>
      <c r="BG1159" s="205"/>
      <c r="BH1159" s="98"/>
      <c r="BI1159" s="121"/>
      <c r="BJ1159" s="98"/>
      <c r="BK1159" s="205"/>
      <c r="BL1159" s="98"/>
      <c r="BN1159" s="121"/>
      <c r="BO1159" s="121"/>
      <c r="BP1159" s="121"/>
      <c r="BQ1159" s="121"/>
      <c r="BR1159" s="121"/>
    </row>
    <row r="1160" spans="1:70" customFormat="1">
      <c r="A1160" s="84"/>
      <c r="B1160" s="363"/>
      <c r="C1160" s="121"/>
      <c r="D1160" s="121"/>
      <c r="E1160" s="121"/>
      <c r="F1160" s="121"/>
      <c r="G1160" s="121"/>
      <c r="H1160" s="121"/>
      <c r="I1160" s="121"/>
      <c r="J1160" s="121"/>
      <c r="K1160" s="121"/>
      <c r="L1160" s="10"/>
      <c r="M1160" s="9"/>
      <c r="N1160" s="90"/>
      <c r="R1160" s="205"/>
      <c r="S1160" s="205"/>
      <c r="T1160" s="205"/>
      <c r="V1160" s="205"/>
      <c r="W1160" s="205"/>
      <c r="X1160" s="205"/>
      <c r="Y1160" s="394"/>
      <c r="Z1160" s="98"/>
      <c r="AA1160" s="205"/>
      <c r="AB1160" s="98"/>
      <c r="AC1160" s="98"/>
      <c r="AD1160" s="98"/>
      <c r="AE1160" s="205"/>
      <c r="AF1160" s="98"/>
      <c r="AH1160" s="98"/>
      <c r="AI1160" s="205"/>
      <c r="AJ1160" s="98"/>
      <c r="AK1160" s="98"/>
      <c r="AL1160" s="98"/>
      <c r="AM1160" s="205"/>
      <c r="AN1160" s="98"/>
      <c r="AO1160" s="121"/>
      <c r="AP1160" s="98"/>
      <c r="AQ1160" s="205"/>
      <c r="AR1160" s="98"/>
      <c r="AT1160" s="98"/>
      <c r="AU1160" s="205"/>
      <c r="AV1160" s="98"/>
      <c r="AX1160" s="98"/>
      <c r="AY1160" s="205"/>
      <c r="AZ1160" s="98"/>
      <c r="BB1160" s="98"/>
      <c r="BC1160" s="205"/>
      <c r="BD1160" s="98"/>
      <c r="BF1160" s="98"/>
      <c r="BG1160" s="205"/>
      <c r="BH1160" s="98"/>
      <c r="BI1160" s="121"/>
      <c r="BJ1160" s="98"/>
      <c r="BK1160" s="205"/>
      <c r="BL1160" s="98"/>
      <c r="BN1160" s="121"/>
      <c r="BO1160" s="121"/>
      <c r="BP1160" s="121"/>
      <c r="BQ1160" s="121"/>
      <c r="BR1160" s="121"/>
    </row>
    <row r="1161" spans="1:70" customFormat="1">
      <c r="A1161" s="84"/>
      <c r="B1161" s="363"/>
      <c r="C1161" s="121"/>
      <c r="D1161" s="121"/>
      <c r="E1161" s="121"/>
      <c r="F1161" s="121"/>
      <c r="G1161" s="121"/>
      <c r="H1161" s="121"/>
      <c r="I1161" s="121"/>
      <c r="J1161" s="121"/>
      <c r="K1161" s="121"/>
      <c r="L1161" s="10"/>
      <c r="M1161" s="9"/>
      <c r="N1161" s="90"/>
      <c r="R1161" s="205"/>
      <c r="S1161" s="205"/>
      <c r="T1161" s="205"/>
      <c r="V1161" s="205"/>
      <c r="W1161" s="205"/>
      <c r="X1161" s="205"/>
      <c r="Y1161" s="394"/>
      <c r="Z1161" s="98"/>
      <c r="AA1161" s="205"/>
      <c r="AB1161" s="98"/>
      <c r="AC1161" s="98"/>
      <c r="AD1161" s="98"/>
      <c r="AE1161" s="205"/>
      <c r="AF1161" s="98"/>
      <c r="AH1161" s="98"/>
      <c r="AI1161" s="205"/>
      <c r="AJ1161" s="98"/>
      <c r="AK1161" s="98"/>
      <c r="AL1161" s="98"/>
      <c r="AM1161" s="205"/>
      <c r="AN1161" s="98"/>
      <c r="AO1161" s="121"/>
      <c r="AP1161" s="98"/>
      <c r="AQ1161" s="205"/>
      <c r="AR1161" s="98"/>
      <c r="AT1161" s="98"/>
      <c r="AU1161" s="205"/>
      <c r="AV1161" s="98"/>
      <c r="AX1161" s="98"/>
      <c r="AY1161" s="205"/>
      <c r="AZ1161" s="98"/>
      <c r="BB1161" s="98"/>
      <c r="BC1161" s="205"/>
      <c r="BD1161" s="98"/>
      <c r="BF1161" s="98"/>
      <c r="BG1161" s="205"/>
      <c r="BH1161" s="98"/>
      <c r="BI1161" s="121"/>
      <c r="BJ1161" s="98"/>
      <c r="BK1161" s="205"/>
      <c r="BL1161" s="98"/>
      <c r="BN1161" s="121"/>
      <c r="BO1161" s="121"/>
      <c r="BP1161" s="121"/>
      <c r="BQ1161" s="121"/>
      <c r="BR1161" s="121"/>
    </row>
    <row r="1162" spans="1:70" customFormat="1">
      <c r="A1162" s="84"/>
      <c r="B1162" s="363"/>
      <c r="C1162" s="121"/>
      <c r="D1162" s="121"/>
      <c r="E1162" s="121"/>
      <c r="F1162" s="121"/>
      <c r="G1162" s="121"/>
      <c r="H1162" s="121"/>
      <c r="I1162" s="121"/>
      <c r="J1162" s="121"/>
      <c r="K1162" s="121"/>
      <c r="L1162" s="10"/>
      <c r="M1162" s="9"/>
      <c r="N1162" s="90"/>
      <c r="R1162" s="205"/>
      <c r="S1162" s="205"/>
      <c r="T1162" s="205"/>
      <c r="V1162" s="205"/>
      <c r="W1162" s="205"/>
      <c r="X1162" s="205"/>
      <c r="Y1162" s="394"/>
      <c r="Z1162" s="98"/>
      <c r="AA1162" s="205"/>
      <c r="AB1162" s="98"/>
      <c r="AC1162" s="98"/>
      <c r="AD1162" s="98"/>
      <c r="AE1162" s="205"/>
      <c r="AF1162" s="98"/>
      <c r="AH1162" s="98"/>
      <c r="AI1162" s="205"/>
      <c r="AJ1162" s="98"/>
      <c r="AK1162" s="98"/>
      <c r="AL1162" s="98"/>
      <c r="AM1162" s="205"/>
      <c r="AN1162" s="98"/>
      <c r="AO1162" s="121"/>
      <c r="AP1162" s="98"/>
      <c r="AQ1162" s="205"/>
      <c r="AR1162" s="98"/>
      <c r="AT1162" s="98"/>
      <c r="AU1162" s="205"/>
      <c r="AV1162" s="98"/>
      <c r="AX1162" s="98"/>
      <c r="AY1162" s="205"/>
      <c r="AZ1162" s="98"/>
      <c r="BB1162" s="98"/>
      <c r="BC1162" s="205"/>
      <c r="BD1162" s="98"/>
      <c r="BF1162" s="98"/>
      <c r="BG1162" s="205"/>
      <c r="BH1162" s="98"/>
      <c r="BI1162" s="121"/>
      <c r="BJ1162" s="98"/>
      <c r="BK1162" s="205"/>
      <c r="BL1162" s="98"/>
      <c r="BN1162" s="121"/>
      <c r="BO1162" s="121"/>
      <c r="BP1162" s="121"/>
      <c r="BQ1162" s="121"/>
      <c r="BR1162" s="121"/>
    </row>
    <row r="1163" spans="1:70" customFormat="1">
      <c r="A1163" s="84"/>
      <c r="B1163" s="363"/>
      <c r="C1163" s="121"/>
      <c r="D1163" s="121"/>
      <c r="E1163" s="121"/>
      <c r="F1163" s="121"/>
      <c r="G1163" s="121"/>
      <c r="H1163" s="121"/>
      <c r="I1163" s="121"/>
      <c r="J1163" s="121"/>
      <c r="K1163" s="121"/>
      <c r="L1163" s="10"/>
      <c r="M1163" s="9"/>
      <c r="N1163" s="90"/>
      <c r="R1163" s="205"/>
      <c r="S1163" s="205"/>
      <c r="T1163" s="205"/>
      <c r="V1163" s="205"/>
      <c r="W1163" s="205"/>
      <c r="X1163" s="205"/>
      <c r="Y1163" s="394"/>
      <c r="Z1163" s="98"/>
      <c r="AA1163" s="205"/>
      <c r="AB1163" s="98"/>
      <c r="AC1163" s="98"/>
      <c r="AD1163" s="98"/>
      <c r="AE1163" s="205"/>
      <c r="AF1163" s="98"/>
      <c r="AH1163" s="98"/>
      <c r="AI1163" s="205"/>
      <c r="AJ1163" s="98"/>
      <c r="AK1163" s="98"/>
      <c r="AL1163" s="98"/>
      <c r="AM1163" s="205"/>
      <c r="AN1163" s="98"/>
      <c r="AO1163" s="121"/>
      <c r="AP1163" s="98"/>
      <c r="AQ1163" s="205"/>
      <c r="AR1163" s="98"/>
      <c r="AT1163" s="98"/>
      <c r="AU1163" s="205"/>
      <c r="AV1163" s="98"/>
      <c r="AX1163" s="98"/>
      <c r="AY1163" s="205"/>
      <c r="AZ1163" s="98"/>
      <c r="BB1163" s="98"/>
      <c r="BC1163" s="205"/>
      <c r="BD1163" s="98"/>
      <c r="BF1163" s="98"/>
      <c r="BG1163" s="205"/>
      <c r="BH1163" s="98"/>
      <c r="BI1163" s="121"/>
      <c r="BJ1163" s="98"/>
      <c r="BK1163" s="205"/>
      <c r="BL1163" s="98"/>
      <c r="BN1163" s="121"/>
      <c r="BO1163" s="121"/>
      <c r="BP1163" s="121"/>
      <c r="BQ1163" s="121"/>
      <c r="BR1163" s="121"/>
    </row>
    <row r="1164" spans="1:70" customFormat="1">
      <c r="A1164" s="84"/>
      <c r="B1164" s="363"/>
      <c r="C1164" s="121"/>
      <c r="D1164" s="121"/>
      <c r="E1164" s="121"/>
      <c r="F1164" s="121"/>
      <c r="G1164" s="121"/>
      <c r="H1164" s="121"/>
      <c r="I1164" s="121"/>
      <c r="J1164" s="121"/>
      <c r="K1164" s="121"/>
      <c r="L1164" s="10"/>
      <c r="M1164" s="9"/>
      <c r="N1164" s="90"/>
      <c r="R1164" s="205"/>
      <c r="S1164" s="205"/>
      <c r="T1164" s="205"/>
      <c r="V1164" s="205"/>
      <c r="W1164" s="205"/>
      <c r="X1164" s="205"/>
      <c r="Y1164" s="394"/>
      <c r="Z1164" s="98"/>
      <c r="AA1164" s="205"/>
      <c r="AB1164" s="98"/>
      <c r="AC1164" s="98"/>
      <c r="AD1164" s="98"/>
      <c r="AE1164" s="205"/>
      <c r="AF1164" s="98"/>
      <c r="AH1164" s="98"/>
      <c r="AI1164" s="205"/>
      <c r="AJ1164" s="98"/>
      <c r="AK1164" s="98"/>
      <c r="AL1164" s="98"/>
      <c r="AM1164" s="205"/>
      <c r="AN1164" s="98"/>
      <c r="AO1164" s="121"/>
      <c r="AP1164" s="98"/>
      <c r="AQ1164" s="205"/>
      <c r="AR1164" s="98"/>
      <c r="AT1164" s="98"/>
      <c r="AU1164" s="205"/>
      <c r="AV1164" s="98"/>
      <c r="AX1164" s="98"/>
      <c r="AY1164" s="205"/>
      <c r="AZ1164" s="98"/>
      <c r="BB1164" s="98"/>
      <c r="BC1164" s="205"/>
      <c r="BD1164" s="98"/>
      <c r="BF1164" s="98"/>
      <c r="BG1164" s="205"/>
      <c r="BH1164" s="98"/>
      <c r="BI1164" s="121"/>
      <c r="BJ1164" s="98"/>
      <c r="BK1164" s="205"/>
      <c r="BL1164" s="98"/>
      <c r="BN1164" s="121"/>
      <c r="BO1164" s="121"/>
      <c r="BP1164" s="121"/>
      <c r="BQ1164" s="121"/>
      <c r="BR1164" s="121"/>
    </row>
    <row r="1165" spans="1:70" customFormat="1">
      <c r="A1165" s="84"/>
      <c r="B1165" s="363"/>
      <c r="C1165" s="121"/>
      <c r="D1165" s="121"/>
      <c r="E1165" s="121"/>
      <c r="F1165" s="121"/>
      <c r="G1165" s="121"/>
      <c r="H1165" s="121"/>
      <c r="I1165" s="121"/>
      <c r="J1165" s="121"/>
      <c r="K1165" s="121"/>
      <c r="L1165" s="10"/>
      <c r="M1165" s="9"/>
      <c r="N1165" s="90"/>
      <c r="R1165" s="205"/>
      <c r="S1165" s="205"/>
      <c r="T1165" s="205"/>
      <c r="V1165" s="205"/>
      <c r="W1165" s="205"/>
      <c r="X1165" s="205"/>
      <c r="Y1165" s="394"/>
      <c r="Z1165" s="98"/>
      <c r="AA1165" s="205"/>
      <c r="AB1165" s="98"/>
      <c r="AC1165" s="98"/>
      <c r="AD1165" s="98"/>
      <c r="AE1165" s="205"/>
      <c r="AF1165" s="98"/>
      <c r="AH1165" s="98"/>
      <c r="AI1165" s="205"/>
      <c r="AJ1165" s="98"/>
      <c r="AK1165" s="98"/>
      <c r="AL1165" s="98"/>
      <c r="AM1165" s="205"/>
      <c r="AN1165" s="98"/>
      <c r="AO1165" s="121"/>
      <c r="AP1165" s="98"/>
      <c r="AQ1165" s="205"/>
      <c r="AR1165" s="98"/>
      <c r="AT1165" s="98"/>
      <c r="AU1165" s="205"/>
      <c r="AV1165" s="98"/>
      <c r="AX1165" s="98"/>
      <c r="AY1165" s="205"/>
      <c r="AZ1165" s="98"/>
      <c r="BB1165" s="98"/>
      <c r="BC1165" s="205"/>
      <c r="BD1165" s="98"/>
      <c r="BF1165" s="98"/>
      <c r="BG1165" s="205"/>
      <c r="BH1165" s="98"/>
      <c r="BI1165" s="121"/>
      <c r="BJ1165" s="98"/>
      <c r="BK1165" s="205"/>
      <c r="BL1165" s="98"/>
      <c r="BN1165" s="121"/>
      <c r="BO1165" s="121"/>
      <c r="BP1165" s="121"/>
      <c r="BQ1165" s="121"/>
      <c r="BR1165" s="121"/>
    </row>
    <row r="1166" spans="1:70" customFormat="1">
      <c r="A1166" s="84"/>
      <c r="B1166" s="363"/>
      <c r="C1166" s="121"/>
      <c r="D1166" s="121"/>
      <c r="E1166" s="121"/>
      <c r="F1166" s="121"/>
      <c r="G1166" s="121"/>
      <c r="H1166" s="121"/>
      <c r="I1166" s="121"/>
      <c r="J1166" s="121"/>
      <c r="K1166" s="121"/>
      <c r="L1166" s="10"/>
      <c r="M1166" s="9"/>
      <c r="N1166" s="90"/>
      <c r="R1166" s="205"/>
      <c r="S1166" s="205"/>
      <c r="T1166" s="205"/>
      <c r="V1166" s="205"/>
      <c r="W1166" s="205"/>
      <c r="X1166" s="205"/>
      <c r="Y1166" s="394"/>
      <c r="Z1166" s="98"/>
      <c r="AA1166" s="205"/>
      <c r="AB1166" s="98"/>
      <c r="AC1166" s="98"/>
      <c r="AD1166" s="98"/>
      <c r="AE1166" s="205"/>
      <c r="AF1166" s="98"/>
      <c r="AH1166" s="98"/>
      <c r="AI1166" s="205"/>
      <c r="AJ1166" s="98"/>
      <c r="AK1166" s="98"/>
      <c r="AL1166" s="98"/>
      <c r="AM1166" s="205"/>
      <c r="AN1166" s="98"/>
      <c r="AO1166" s="121"/>
      <c r="AP1166" s="98"/>
      <c r="AQ1166" s="205"/>
      <c r="AR1166" s="98"/>
      <c r="AT1166" s="98"/>
      <c r="AU1166" s="205"/>
      <c r="AV1166" s="98"/>
      <c r="AX1166" s="98"/>
      <c r="AY1166" s="205"/>
      <c r="AZ1166" s="98"/>
      <c r="BB1166" s="98"/>
      <c r="BC1166" s="205"/>
      <c r="BD1166" s="98"/>
      <c r="BF1166" s="98"/>
      <c r="BG1166" s="205"/>
      <c r="BH1166" s="98"/>
      <c r="BI1166" s="121"/>
      <c r="BJ1166" s="98"/>
      <c r="BK1166" s="205"/>
      <c r="BL1166" s="98"/>
      <c r="BN1166" s="121"/>
      <c r="BO1166" s="121"/>
      <c r="BP1166" s="121"/>
      <c r="BQ1166" s="121"/>
      <c r="BR1166" s="121"/>
    </row>
    <row r="1167" spans="1:70" customFormat="1">
      <c r="A1167" s="84"/>
      <c r="B1167" s="363"/>
      <c r="C1167" s="121"/>
      <c r="D1167" s="121"/>
      <c r="E1167" s="121"/>
      <c r="F1167" s="121"/>
      <c r="G1167" s="121"/>
      <c r="H1167" s="121"/>
      <c r="I1167" s="121"/>
      <c r="J1167" s="121"/>
      <c r="K1167" s="121"/>
      <c r="L1167" s="10"/>
      <c r="M1167" s="9"/>
      <c r="N1167" s="90"/>
      <c r="R1167" s="205"/>
      <c r="S1167" s="205"/>
      <c r="T1167" s="205"/>
      <c r="V1167" s="205"/>
      <c r="W1167" s="205"/>
      <c r="X1167" s="205"/>
      <c r="Y1167" s="394"/>
      <c r="Z1167" s="98"/>
      <c r="AA1167" s="205"/>
      <c r="AB1167" s="98"/>
      <c r="AC1167" s="98"/>
      <c r="AD1167" s="98"/>
      <c r="AE1167" s="205"/>
      <c r="AF1167" s="98"/>
      <c r="AH1167" s="98"/>
      <c r="AI1167" s="205"/>
      <c r="AJ1167" s="98"/>
      <c r="AK1167" s="98"/>
      <c r="AL1167" s="98"/>
      <c r="AM1167" s="205"/>
      <c r="AN1167" s="98"/>
      <c r="AO1167" s="121"/>
      <c r="AP1167" s="98"/>
      <c r="AQ1167" s="205"/>
      <c r="AR1167" s="98"/>
      <c r="AT1167" s="98"/>
      <c r="AU1167" s="205"/>
      <c r="AV1167" s="98"/>
      <c r="AX1167" s="98"/>
      <c r="AY1167" s="205"/>
      <c r="AZ1167" s="98"/>
      <c r="BB1167" s="98"/>
      <c r="BC1167" s="205"/>
      <c r="BD1167" s="98"/>
      <c r="BF1167" s="98"/>
      <c r="BG1167" s="205"/>
      <c r="BH1167" s="98"/>
      <c r="BI1167" s="121"/>
      <c r="BJ1167" s="98"/>
      <c r="BK1167" s="205"/>
      <c r="BL1167" s="98"/>
      <c r="BN1167" s="121"/>
      <c r="BO1167" s="121"/>
      <c r="BP1167" s="121"/>
      <c r="BQ1167" s="121"/>
      <c r="BR1167" s="121"/>
    </row>
    <row r="1168" spans="1:70" customFormat="1">
      <c r="A1168" s="84"/>
      <c r="B1168" s="363"/>
      <c r="C1168" s="121"/>
      <c r="D1168" s="121"/>
      <c r="E1168" s="121"/>
      <c r="F1168" s="121"/>
      <c r="G1168" s="121"/>
      <c r="H1168" s="121"/>
      <c r="I1168" s="121"/>
      <c r="J1168" s="121"/>
      <c r="K1168" s="121"/>
      <c r="L1168" s="10"/>
      <c r="M1168" s="9"/>
      <c r="N1168" s="90"/>
      <c r="R1168" s="205"/>
      <c r="S1168" s="205"/>
      <c r="T1168" s="205"/>
      <c r="V1168" s="205"/>
      <c r="W1168" s="205"/>
      <c r="X1168" s="205"/>
      <c r="Y1168" s="394"/>
      <c r="Z1168" s="98"/>
      <c r="AA1168" s="205"/>
      <c r="AB1168" s="98"/>
      <c r="AC1168" s="98"/>
      <c r="AD1168" s="98"/>
      <c r="AE1168" s="205"/>
      <c r="AF1168" s="98"/>
      <c r="AH1168" s="98"/>
      <c r="AI1168" s="205"/>
      <c r="AJ1168" s="98"/>
      <c r="AK1168" s="98"/>
      <c r="AL1168" s="98"/>
      <c r="AM1168" s="205"/>
      <c r="AN1168" s="98"/>
      <c r="AO1168" s="121"/>
      <c r="AP1168" s="98"/>
      <c r="AQ1168" s="205"/>
      <c r="AR1168" s="98"/>
      <c r="AT1168" s="98"/>
      <c r="AU1168" s="205"/>
      <c r="AV1168" s="98"/>
      <c r="AX1168" s="98"/>
      <c r="AY1168" s="205"/>
      <c r="AZ1168" s="98"/>
      <c r="BB1168" s="98"/>
      <c r="BC1168" s="205"/>
      <c r="BD1168" s="98"/>
      <c r="BF1168" s="98"/>
      <c r="BG1168" s="205"/>
      <c r="BH1168" s="98"/>
      <c r="BI1168" s="121"/>
      <c r="BJ1168" s="98"/>
      <c r="BK1168" s="205"/>
      <c r="BL1168" s="98"/>
      <c r="BN1168" s="121"/>
      <c r="BO1168" s="121"/>
      <c r="BP1168" s="121"/>
      <c r="BQ1168" s="121"/>
      <c r="BR1168" s="121"/>
    </row>
    <row r="1169" spans="1:70" customFormat="1">
      <c r="A1169" s="84"/>
      <c r="B1169" s="363"/>
      <c r="C1169" s="121"/>
      <c r="D1169" s="121"/>
      <c r="E1169" s="121"/>
      <c r="F1169" s="121"/>
      <c r="G1169" s="121"/>
      <c r="H1169" s="121"/>
      <c r="I1169" s="121"/>
      <c r="J1169" s="121"/>
      <c r="K1169" s="121"/>
      <c r="L1169" s="10"/>
      <c r="M1169" s="9"/>
      <c r="N1169" s="90"/>
      <c r="R1169" s="205"/>
      <c r="S1169" s="205"/>
      <c r="T1169" s="205"/>
      <c r="V1169" s="205"/>
      <c r="W1169" s="205"/>
      <c r="X1169" s="205"/>
      <c r="Y1169" s="394"/>
      <c r="Z1169" s="98"/>
      <c r="AA1169" s="205"/>
      <c r="AB1169" s="98"/>
      <c r="AC1169" s="98"/>
      <c r="AD1169" s="98"/>
      <c r="AE1169" s="205"/>
      <c r="AF1169" s="98"/>
      <c r="AH1169" s="98"/>
      <c r="AI1169" s="205"/>
      <c r="AJ1169" s="98"/>
      <c r="AK1169" s="98"/>
      <c r="AL1169" s="98"/>
      <c r="AM1169" s="205"/>
      <c r="AN1169" s="98"/>
      <c r="AO1169" s="121"/>
      <c r="AP1169" s="98"/>
      <c r="AQ1169" s="205"/>
      <c r="AR1169" s="98"/>
      <c r="AT1169" s="98"/>
      <c r="AU1169" s="205"/>
      <c r="AV1169" s="98"/>
      <c r="AX1169" s="98"/>
      <c r="AY1169" s="205"/>
      <c r="AZ1169" s="98"/>
      <c r="BB1169" s="98"/>
      <c r="BC1169" s="205"/>
      <c r="BD1169" s="98"/>
      <c r="BF1169" s="98"/>
      <c r="BG1169" s="205"/>
      <c r="BH1169" s="98"/>
      <c r="BI1169" s="121"/>
      <c r="BJ1169" s="98"/>
      <c r="BK1169" s="205"/>
      <c r="BL1169" s="98"/>
      <c r="BN1169" s="121"/>
      <c r="BO1169" s="121"/>
      <c r="BP1169" s="121"/>
      <c r="BQ1169" s="121"/>
      <c r="BR1169" s="121"/>
    </row>
    <row r="1170" spans="1:70" customFormat="1">
      <c r="A1170" s="84"/>
      <c r="B1170" s="363"/>
      <c r="C1170" s="121"/>
      <c r="D1170" s="121"/>
      <c r="E1170" s="121"/>
      <c r="F1170" s="121"/>
      <c r="G1170" s="121"/>
      <c r="H1170" s="121"/>
      <c r="I1170" s="121"/>
      <c r="J1170" s="121"/>
      <c r="K1170" s="121"/>
      <c r="L1170" s="10"/>
      <c r="M1170" s="9"/>
      <c r="N1170" s="90"/>
      <c r="R1170" s="205"/>
      <c r="S1170" s="205"/>
      <c r="T1170" s="205"/>
      <c r="V1170" s="205"/>
      <c r="W1170" s="205"/>
      <c r="X1170" s="205"/>
      <c r="Y1170" s="394"/>
      <c r="Z1170" s="98"/>
      <c r="AA1170" s="205"/>
      <c r="AB1170" s="98"/>
      <c r="AC1170" s="98"/>
      <c r="AD1170" s="98"/>
      <c r="AE1170" s="205"/>
      <c r="AF1170" s="98"/>
      <c r="AH1170" s="98"/>
      <c r="AI1170" s="205"/>
      <c r="AJ1170" s="98"/>
      <c r="AK1170" s="98"/>
      <c r="AL1170" s="98"/>
      <c r="AM1170" s="205"/>
      <c r="AN1170" s="98"/>
      <c r="AO1170" s="121"/>
      <c r="AP1170" s="98"/>
      <c r="AQ1170" s="205"/>
      <c r="AR1170" s="98"/>
      <c r="AT1170" s="98"/>
      <c r="AU1170" s="205"/>
      <c r="AV1170" s="98"/>
      <c r="AX1170" s="98"/>
      <c r="AY1170" s="205"/>
      <c r="AZ1170" s="98"/>
      <c r="BB1170" s="98"/>
      <c r="BC1170" s="205"/>
      <c r="BD1170" s="98"/>
      <c r="BF1170" s="98"/>
      <c r="BG1170" s="205"/>
      <c r="BH1170" s="98"/>
      <c r="BI1170" s="121"/>
      <c r="BJ1170" s="98"/>
      <c r="BK1170" s="205"/>
      <c r="BL1170" s="98"/>
      <c r="BN1170" s="121"/>
      <c r="BO1170" s="121"/>
      <c r="BP1170" s="121"/>
      <c r="BQ1170" s="121"/>
      <c r="BR1170" s="121"/>
    </row>
    <row r="1171" spans="1:70" customFormat="1">
      <c r="A1171" s="84"/>
      <c r="B1171" s="363"/>
      <c r="C1171" s="121"/>
      <c r="D1171" s="121"/>
      <c r="E1171" s="121"/>
      <c r="F1171" s="121"/>
      <c r="G1171" s="121"/>
      <c r="H1171" s="121"/>
      <c r="I1171" s="121"/>
      <c r="J1171" s="121"/>
      <c r="K1171" s="121"/>
      <c r="L1171" s="10"/>
      <c r="M1171" s="9"/>
      <c r="N1171" s="90"/>
      <c r="R1171" s="205"/>
      <c r="S1171" s="205"/>
      <c r="T1171" s="205"/>
      <c r="V1171" s="205"/>
      <c r="W1171" s="205"/>
      <c r="X1171" s="205"/>
      <c r="Y1171" s="394"/>
      <c r="Z1171" s="98"/>
      <c r="AA1171" s="205"/>
      <c r="AB1171" s="98"/>
      <c r="AC1171" s="98"/>
      <c r="AD1171" s="98"/>
      <c r="AE1171" s="205"/>
      <c r="AF1171" s="98"/>
      <c r="AH1171" s="98"/>
      <c r="AI1171" s="205"/>
      <c r="AJ1171" s="98"/>
      <c r="AK1171" s="98"/>
      <c r="AL1171" s="98"/>
      <c r="AM1171" s="205"/>
      <c r="AN1171" s="98"/>
      <c r="AO1171" s="121"/>
      <c r="AP1171" s="98"/>
      <c r="AQ1171" s="205"/>
      <c r="AR1171" s="98"/>
      <c r="AT1171" s="98"/>
      <c r="AU1171" s="205"/>
      <c r="AV1171" s="98"/>
      <c r="AX1171" s="98"/>
      <c r="AY1171" s="205"/>
      <c r="AZ1171" s="98"/>
      <c r="BB1171" s="98"/>
      <c r="BC1171" s="205"/>
      <c r="BD1171" s="98"/>
      <c r="BF1171" s="98"/>
      <c r="BG1171" s="205"/>
      <c r="BH1171" s="98"/>
      <c r="BI1171" s="121"/>
      <c r="BJ1171" s="98"/>
      <c r="BK1171" s="205"/>
      <c r="BL1171" s="98"/>
      <c r="BN1171" s="121"/>
      <c r="BO1171" s="121"/>
      <c r="BP1171" s="121"/>
      <c r="BQ1171" s="121"/>
      <c r="BR1171" s="121"/>
    </row>
    <row r="1172" spans="1:70" customFormat="1">
      <c r="A1172" s="84"/>
      <c r="B1172" s="363"/>
      <c r="C1172" s="121"/>
      <c r="D1172" s="121"/>
      <c r="E1172" s="121"/>
      <c r="F1172" s="121"/>
      <c r="G1172" s="121"/>
      <c r="H1172" s="121"/>
      <c r="I1172" s="121"/>
      <c r="J1172" s="121"/>
      <c r="K1172" s="121"/>
      <c r="L1172" s="10"/>
      <c r="M1172" s="9"/>
      <c r="N1172" s="90"/>
      <c r="R1172" s="205"/>
      <c r="S1172" s="205"/>
      <c r="T1172" s="205"/>
      <c r="V1172" s="205"/>
      <c r="W1172" s="205"/>
      <c r="X1172" s="205"/>
      <c r="Y1172" s="394"/>
      <c r="Z1172" s="98"/>
      <c r="AA1172" s="205"/>
      <c r="AB1172" s="98"/>
      <c r="AC1172" s="98"/>
      <c r="AD1172" s="98"/>
      <c r="AE1172" s="205"/>
      <c r="AF1172" s="98"/>
      <c r="AH1172" s="98"/>
      <c r="AI1172" s="205"/>
      <c r="AJ1172" s="98"/>
      <c r="AK1172" s="98"/>
      <c r="AL1172" s="98"/>
      <c r="AM1172" s="205"/>
      <c r="AN1172" s="98"/>
      <c r="AO1172" s="121"/>
      <c r="AP1172" s="98"/>
      <c r="AQ1172" s="205"/>
      <c r="AR1172" s="98"/>
      <c r="AT1172" s="98"/>
      <c r="AU1172" s="205"/>
      <c r="AV1172" s="98"/>
      <c r="AX1172" s="98"/>
      <c r="AY1172" s="205"/>
      <c r="AZ1172" s="98"/>
      <c r="BB1172" s="98"/>
      <c r="BC1172" s="205"/>
      <c r="BD1172" s="98"/>
      <c r="BF1172" s="98"/>
      <c r="BG1172" s="205"/>
      <c r="BH1172" s="98"/>
      <c r="BI1172" s="121"/>
      <c r="BJ1172" s="98"/>
      <c r="BK1172" s="205"/>
      <c r="BL1172" s="98"/>
      <c r="BN1172" s="121"/>
      <c r="BO1172" s="121"/>
      <c r="BP1172" s="121"/>
      <c r="BQ1172" s="121"/>
      <c r="BR1172" s="121"/>
    </row>
    <row r="1173" spans="1:70" customFormat="1">
      <c r="A1173" s="84"/>
      <c r="B1173" s="363"/>
      <c r="C1173" s="121"/>
      <c r="D1173" s="121"/>
      <c r="E1173" s="121"/>
      <c r="F1173" s="121"/>
      <c r="G1173" s="121"/>
      <c r="H1173" s="121"/>
      <c r="I1173" s="121"/>
      <c r="J1173" s="121"/>
      <c r="K1173" s="121"/>
      <c r="L1173" s="10"/>
      <c r="M1173" s="9"/>
      <c r="N1173" s="90"/>
      <c r="R1173" s="205"/>
      <c r="S1173" s="205"/>
      <c r="T1173" s="205"/>
      <c r="V1173" s="205"/>
      <c r="W1173" s="205"/>
      <c r="X1173" s="205"/>
      <c r="Y1173" s="394"/>
      <c r="Z1173" s="98"/>
      <c r="AA1173" s="205"/>
      <c r="AB1173" s="98"/>
      <c r="AC1173" s="98"/>
      <c r="AD1173" s="98"/>
      <c r="AE1173" s="205"/>
      <c r="AF1173" s="98"/>
      <c r="AH1173" s="98"/>
      <c r="AI1173" s="205"/>
      <c r="AJ1173" s="98"/>
      <c r="AK1173" s="98"/>
      <c r="AL1173" s="98"/>
      <c r="AM1173" s="205"/>
      <c r="AN1173" s="98"/>
      <c r="AO1173" s="121"/>
      <c r="AP1173" s="98"/>
      <c r="AQ1173" s="205"/>
      <c r="AR1173" s="98"/>
      <c r="AT1173" s="98"/>
      <c r="AU1173" s="205"/>
      <c r="AV1173" s="98"/>
      <c r="AX1173" s="98"/>
      <c r="AY1173" s="205"/>
      <c r="AZ1173" s="98"/>
      <c r="BB1173" s="98"/>
      <c r="BC1173" s="205"/>
      <c r="BD1173" s="98"/>
      <c r="BF1173" s="98"/>
      <c r="BG1173" s="205"/>
      <c r="BH1173" s="98"/>
      <c r="BI1173" s="121"/>
      <c r="BJ1173" s="98"/>
      <c r="BK1173" s="205"/>
      <c r="BL1173" s="98"/>
      <c r="BN1173" s="121"/>
      <c r="BO1173" s="121"/>
      <c r="BP1173" s="121"/>
      <c r="BQ1173" s="121"/>
      <c r="BR1173" s="121"/>
    </row>
    <row r="1174" spans="1:70" customFormat="1">
      <c r="A1174" s="84"/>
      <c r="B1174" s="363"/>
      <c r="C1174" s="121"/>
      <c r="D1174" s="121"/>
      <c r="E1174" s="121"/>
      <c r="F1174" s="121"/>
      <c r="G1174" s="121"/>
      <c r="H1174" s="121"/>
      <c r="I1174" s="121"/>
      <c r="J1174" s="121"/>
      <c r="K1174" s="121"/>
      <c r="L1174" s="10"/>
      <c r="M1174" s="9"/>
      <c r="N1174" s="90"/>
      <c r="R1174" s="205"/>
      <c r="S1174" s="205"/>
      <c r="T1174" s="205"/>
      <c r="V1174" s="205"/>
      <c r="W1174" s="205"/>
      <c r="X1174" s="205"/>
      <c r="Y1174" s="394"/>
      <c r="Z1174" s="98"/>
      <c r="AA1174" s="205"/>
      <c r="AB1174" s="98"/>
      <c r="AC1174" s="98"/>
      <c r="AD1174" s="98"/>
      <c r="AE1174" s="205"/>
      <c r="AF1174" s="98"/>
      <c r="AH1174" s="98"/>
      <c r="AI1174" s="205"/>
      <c r="AJ1174" s="98"/>
      <c r="AK1174" s="98"/>
      <c r="AL1174" s="98"/>
      <c r="AM1174" s="205"/>
      <c r="AN1174" s="98"/>
      <c r="AO1174" s="121"/>
      <c r="AP1174" s="98"/>
      <c r="AQ1174" s="205"/>
      <c r="AR1174" s="98"/>
      <c r="AT1174" s="98"/>
      <c r="AU1174" s="205"/>
      <c r="AV1174" s="98"/>
      <c r="AX1174" s="98"/>
      <c r="AY1174" s="205"/>
      <c r="AZ1174" s="98"/>
      <c r="BB1174" s="98"/>
      <c r="BC1174" s="205"/>
      <c r="BD1174" s="98"/>
      <c r="BF1174" s="98"/>
      <c r="BG1174" s="205"/>
      <c r="BH1174" s="98"/>
      <c r="BI1174" s="121"/>
      <c r="BJ1174" s="98"/>
      <c r="BK1174" s="205"/>
      <c r="BL1174" s="98"/>
      <c r="BN1174" s="121"/>
      <c r="BO1174" s="121"/>
      <c r="BP1174" s="121"/>
      <c r="BQ1174" s="121"/>
      <c r="BR1174" s="121"/>
    </row>
    <row r="1175" spans="1:70" customFormat="1">
      <c r="A1175" s="84"/>
      <c r="B1175" s="363"/>
      <c r="C1175" s="121"/>
      <c r="D1175" s="121"/>
      <c r="E1175" s="121"/>
      <c r="F1175" s="121"/>
      <c r="G1175" s="121"/>
      <c r="H1175" s="121"/>
      <c r="I1175" s="121"/>
      <c r="J1175" s="121"/>
      <c r="K1175" s="121"/>
      <c r="L1175" s="10"/>
      <c r="M1175" s="9"/>
      <c r="N1175" s="90"/>
      <c r="R1175" s="205"/>
      <c r="S1175" s="205"/>
      <c r="T1175" s="205"/>
      <c r="V1175" s="205"/>
      <c r="W1175" s="205"/>
      <c r="X1175" s="205"/>
      <c r="Y1175" s="394"/>
      <c r="Z1175" s="98"/>
      <c r="AA1175" s="205"/>
      <c r="AB1175" s="98"/>
      <c r="AC1175" s="98"/>
      <c r="AD1175" s="98"/>
      <c r="AE1175" s="205"/>
      <c r="AF1175" s="98"/>
      <c r="AH1175" s="98"/>
      <c r="AI1175" s="205"/>
      <c r="AJ1175" s="98"/>
      <c r="AK1175" s="98"/>
      <c r="AL1175" s="98"/>
      <c r="AM1175" s="205"/>
      <c r="AN1175" s="98"/>
      <c r="AO1175" s="121"/>
      <c r="AP1175" s="98"/>
      <c r="AQ1175" s="205"/>
      <c r="AR1175" s="98"/>
      <c r="AT1175" s="98"/>
      <c r="AU1175" s="205"/>
      <c r="AV1175" s="98"/>
      <c r="AX1175" s="98"/>
      <c r="AY1175" s="205"/>
      <c r="AZ1175" s="98"/>
      <c r="BB1175" s="98"/>
      <c r="BC1175" s="205"/>
      <c r="BD1175" s="98"/>
      <c r="BF1175" s="98"/>
      <c r="BG1175" s="205"/>
      <c r="BH1175" s="98"/>
      <c r="BI1175" s="121"/>
      <c r="BJ1175" s="98"/>
      <c r="BK1175" s="205"/>
      <c r="BL1175" s="98"/>
      <c r="BN1175" s="121"/>
      <c r="BO1175" s="121"/>
      <c r="BP1175" s="121"/>
      <c r="BQ1175" s="121"/>
      <c r="BR1175" s="121"/>
    </row>
    <row r="1176" spans="1:70" customFormat="1">
      <c r="A1176" s="84"/>
      <c r="B1176" s="363"/>
      <c r="C1176" s="121"/>
      <c r="D1176" s="121"/>
      <c r="E1176" s="121"/>
      <c r="F1176" s="121"/>
      <c r="G1176" s="121"/>
      <c r="H1176" s="121"/>
      <c r="I1176" s="121"/>
      <c r="J1176" s="121"/>
      <c r="K1176" s="121"/>
      <c r="L1176" s="10"/>
      <c r="M1176" s="9"/>
      <c r="N1176" s="90"/>
      <c r="R1176" s="205"/>
      <c r="S1176" s="205"/>
      <c r="T1176" s="205"/>
      <c r="V1176" s="205"/>
      <c r="W1176" s="205"/>
      <c r="X1176" s="205"/>
      <c r="Y1176" s="394"/>
      <c r="Z1176" s="98"/>
      <c r="AA1176" s="205"/>
      <c r="AB1176" s="98"/>
      <c r="AC1176" s="98"/>
      <c r="AD1176" s="98"/>
      <c r="AE1176" s="205"/>
      <c r="AF1176" s="98"/>
      <c r="AH1176" s="98"/>
      <c r="AI1176" s="205"/>
      <c r="AJ1176" s="98"/>
      <c r="AK1176" s="98"/>
      <c r="AL1176" s="98"/>
      <c r="AM1176" s="205"/>
      <c r="AN1176" s="98"/>
      <c r="AO1176" s="121"/>
      <c r="AP1176" s="98"/>
      <c r="AQ1176" s="205"/>
      <c r="AR1176" s="98"/>
      <c r="AT1176" s="98"/>
      <c r="AU1176" s="205"/>
      <c r="AV1176" s="98"/>
      <c r="AX1176" s="98"/>
      <c r="AY1176" s="205"/>
      <c r="AZ1176" s="98"/>
      <c r="BB1176" s="98"/>
      <c r="BC1176" s="205"/>
      <c r="BD1176" s="98"/>
      <c r="BF1176" s="98"/>
      <c r="BG1176" s="205"/>
      <c r="BH1176" s="98"/>
      <c r="BI1176" s="121"/>
      <c r="BJ1176" s="98"/>
      <c r="BK1176" s="205"/>
      <c r="BL1176" s="98"/>
      <c r="BN1176" s="121"/>
      <c r="BO1176" s="121"/>
      <c r="BP1176" s="121"/>
      <c r="BQ1176" s="121"/>
      <c r="BR1176" s="121"/>
    </row>
    <row r="1177" spans="1:70" customFormat="1">
      <c r="A1177" s="84"/>
      <c r="B1177" s="363"/>
      <c r="C1177" s="121"/>
      <c r="D1177" s="121"/>
      <c r="E1177" s="121"/>
      <c r="F1177" s="121"/>
      <c r="G1177" s="121"/>
      <c r="H1177" s="121"/>
      <c r="I1177" s="121"/>
      <c r="J1177" s="121"/>
      <c r="K1177" s="121"/>
      <c r="L1177" s="10"/>
      <c r="M1177" s="9"/>
      <c r="N1177" s="90"/>
      <c r="R1177" s="205"/>
      <c r="S1177" s="205"/>
      <c r="T1177" s="205"/>
      <c r="V1177" s="205"/>
      <c r="W1177" s="205"/>
      <c r="X1177" s="205"/>
      <c r="Y1177" s="394"/>
      <c r="Z1177" s="98"/>
      <c r="AA1177" s="205"/>
      <c r="AB1177" s="98"/>
      <c r="AC1177" s="98"/>
      <c r="AD1177" s="98"/>
      <c r="AE1177" s="205"/>
      <c r="AF1177" s="98"/>
      <c r="AH1177" s="98"/>
      <c r="AI1177" s="205"/>
      <c r="AJ1177" s="98"/>
      <c r="AK1177" s="98"/>
      <c r="AL1177" s="98"/>
      <c r="AM1177" s="205"/>
      <c r="AN1177" s="98"/>
      <c r="AO1177" s="121"/>
      <c r="AP1177" s="98"/>
      <c r="AQ1177" s="205"/>
      <c r="AR1177" s="98"/>
      <c r="AT1177" s="98"/>
      <c r="AU1177" s="205"/>
      <c r="AV1177" s="98"/>
      <c r="AX1177" s="98"/>
      <c r="AY1177" s="205"/>
      <c r="AZ1177" s="98"/>
      <c r="BB1177" s="98"/>
      <c r="BC1177" s="205"/>
      <c r="BD1177" s="98"/>
      <c r="BF1177" s="98"/>
      <c r="BG1177" s="205"/>
      <c r="BH1177" s="98"/>
      <c r="BI1177" s="121"/>
      <c r="BJ1177" s="98"/>
      <c r="BK1177" s="205"/>
      <c r="BL1177" s="98"/>
      <c r="BN1177" s="121"/>
      <c r="BO1177" s="121"/>
      <c r="BP1177" s="121"/>
      <c r="BQ1177" s="121"/>
      <c r="BR1177" s="121"/>
    </row>
    <row r="1178" spans="1:70" customFormat="1">
      <c r="A1178" s="84"/>
      <c r="B1178" s="363"/>
      <c r="C1178" s="121"/>
      <c r="D1178" s="121"/>
      <c r="E1178" s="121"/>
      <c r="F1178" s="121"/>
      <c r="G1178" s="121"/>
      <c r="H1178" s="121"/>
      <c r="I1178" s="121"/>
      <c r="J1178" s="121"/>
      <c r="K1178" s="121"/>
      <c r="L1178" s="10"/>
      <c r="M1178" s="9"/>
      <c r="N1178" s="90"/>
      <c r="R1178" s="205"/>
      <c r="S1178" s="205"/>
      <c r="T1178" s="205"/>
      <c r="V1178" s="205"/>
      <c r="W1178" s="205"/>
      <c r="X1178" s="205"/>
      <c r="Y1178" s="394"/>
      <c r="Z1178" s="98"/>
      <c r="AA1178" s="205"/>
      <c r="AB1178" s="98"/>
      <c r="AC1178" s="98"/>
      <c r="AD1178" s="98"/>
      <c r="AE1178" s="205"/>
      <c r="AF1178" s="98"/>
      <c r="AH1178" s="98"/>
      <c r="AI1178" s="205"/>
      <c r="AJ1178" s="98"/>
      <c r="AK1178" s="98"/>
      <c r="AL1178" s="98"/>
      <c r="AM1178" s="205"/>
      <c r="AN1178" s="98"/>
      <c r="AO1178" s="121"/>
      <c r="AP1178" s="98"/>
      <c r="AQ1178" s="205"/>
      <c r="AR1178" s="98"/>
      <c r="AT1178" s="98"/>
      <c r="AU1178" s="205"/>
      <c r="AV1178" s="98"/>
      <c r="AX1178" s="98"/>
      <c r="AY1178" s="205"/>
      <c r="AZ1178" s="98"/>
      <c r="BB1178" s="98"/>
      <c r="BC1178" s="205"/>
      <c r="BD1178" s="98"/>
      <c r="BF1178" s="98"/>
      <c r="BG1178" s="205"/>
      <c r="BH1178" s="98"/>
      <c r="BI1178" s="121"/>
      <c r="BJ1178" s="98"/>
      <c r="BK1178" s="205"/>
      <c r="BL1178" s="98"/>
      <c r="BN1178" s="121"/>
      <c r="BO1178" s="121"/>
      <c r="BP1178" s="121"/>
      <c r="BQ1178" s="121"/>
      <c r="BR1178" s="121"/>
    </row>
    <row r="1179" spans="1:70" customFormat="1">
      <c r="A1179" s="84"/>
      <c r="B1179" s="363"/>
      <c r="C1179" s="121"/>
      <c r="D1179" s="121"/>
      <c r="E1179" s="121"/>
      <c r="F1179" s="121"/>
      <c r="G1179" s="121"/>
      <c r="H1179" s="121"/>
      <c r="I1179" s="121"/>
      <c r="J1179" s="121"/>
      <c r="K1179" s="121"/>
      <c r="L1179" s="10"/>
      <c r="M1179" s="9"/>
      <c r="N1179" s="90"/>
      <c r="R1179" s="205"/>
      <c r="S1179" s="205"/>
      <c r="T1179" s="205"/>
      <c r="V1179" s="205"/>
      <c r="W1179" s="205"/>
      <c r="X1179" s="205"/>
      <c r="Y1179" s="394"/>
      <c r="Z1179" s="98"/>
      <c r="AA1179" s="205"/>
      <c r="AB1179" s="98"/>
      <c r="AC1179" s="98"/>
      <c r="AD1179" s="98"/>
      <c r="AE1179" s="205"/>
      <c r="AF1179" s="98"/>
      <c r="AH1179" s="98"/>
      <c r="AI1179" s="205"/>
      <c r="AJ1179" s="98"/>
      <c r="AK1179" s="98"/>
      <c r="AL1179" s="98"/>
      <c r="AM1179" s="205"/>
      <c r="AN1179" s="98"/>
      <c r="AO1179" s="121"/>
      <c r="AP1179" s="98"/>
      <c r="AQ1179" s="205"/>
      <c r="AR1179" s="98"/>
      <c r="AT1179" s="98"/>
      <c r="AU1179" s="205"/>
      <c r="AV1179" s="98"/>
      <c r="AX1179" s="98"/>
      <c r="AY1179" s="205"/>
      <c r="AZ1179" s="98"/>
      <c r="BB1179" s="98"/>
      <c r="BC1179" s="205"/>
      <c r="BD1179" s="98"/>
      <c r="BF1179" s="98"/>
      <c r="BG1179" s="205"/>
      <c r="BH1179" s="98"/>
      <c r="BI1179" s="121"/>
      <c r="BJ1179" s="98"/>
      <c r="BK1179" s="205"/>
      <c r="BL1179" s="98"/>
      <c r="BN1179" s="121"/>
      <c r="BO1179" s="121"/>
      <c r="BP1179" s="121"/>
      <c r="BQ1179" s="121"/>
      <c r="BR1179" s="121"/>
    </row>
    <row r="1180" spans="1:70" customFormat="1">
      <c r="A1180" s="84"/>
      <c r="B1180" s="363"/>
      <c r="C1180" s="121"/>
      <c r="D1180" s="121"/>
      <c r="E1180" s="121"/>
      <c r="F1180" s="121"/>
      <c r="G1180" s="121"/>
      <c r="H1180" s="121"/>
      <c r="I1180" s="121"/>
      <c r="J1180" s="121"/>
      <c r="K1180" s="121"/>
      <c r="L1180" s="10"/>
      <c r="M1180" s="9"/>
      <c r="N1180" s="90"/>
      <c r="R1180" s="205"/>
      <c r="S1180" s="205"/>
      <c r="T1180" s="205"/>
      <c r="V1180" s="205"/>
      <c r="W1180" s="205"/>
      <c r="X1180" s="205"/>
      <c r="Y1180" s="394"/>
      <c r="Z1180" s="98"/>
      <c r="AA1180" s="205"/>
      <c r="AB1180" s="98"/>
      <c r="AC1180" s="98"/>
      <c r="AD1180" s="98"/>
      <c r="AE1180" s="205"/>
      <c r="AF1180" s="98"/>
      <c r="AH1180" s="98"/>
      <c r="AI1180" s="205"/>
      <c r="AJ1180" s="98"/>
      <c r="AK1180" s="98"/>
      <c r="AL1180" s="98"/>
      <c r="AM1180" s="205"/>
      <c r="AN1180" s="98"/>
      <c r="AO1180" s="121"/>
      <c r="AP1180" s="98"/>
      <c r="AQ1180" s="205"/>
      <c r="AR1180" s="98"/>
      <c r="AT1180" s="98"/>
      <c r="AU1180" s="205"/>
      <c r="AV1180" s="98"/>
      <c r="AX1180" s="98"/>
      <c r="AY1180" s="205"/>
      <c r="AZ1180" s="98"/>
      <c r="BB1180" s="98"/>
      <c r="BC1180" s="205"/>
      <c r="BD1180" s="98"/>
      <c r="BF1180" s="98"/>
      <c r="BG1180" s="205"/>
      <c r="BH1180" s="98"/>
      <c r="BI1180" s="121"/>
      <c r="BJ1180" s="98"/>
      <c r="BK1180" s="205"/>
      <c r="BL1180" s="98"/>
      <c r="BN1180" s="121"/>
      <c r="BO1180" s="121"/>
      <c r="BP1180" s="121"/>
      <c r="BQ1180" s="121"/>
      <c r="BR1180" s="121"/>
    </row>
    <row r="1181" spans="1:70" customFormat="1">
      <c r="A1181" s="84"/>
      <c r="B1181" s="363"/>
      <c r="C1181" s="121"/>
      <c r="D1181" s="121"/>
      <c r="E1181" s="121"/>
      <c r="F1181" s="121"/>
      <c r="G1181" s="121"/>
      <c r="H1181" s="121"/>
      <c r="I1181" s="121"/>
      <c r="J1181" s="121"/>
      <c r="K1181" s="121"/>
      <c r="L1181" s="10"/>
      <c r="M1181" s="9"/>
      <c r="N1181" s="90"/>
      <c r="R1181" s="205"/>
      <c r="S1181" s="205"/>
      <c r="T1181" s="205"/>
      <c r="V1181" s="205"/>
      <c r="W1181" s="205"/>
      <c r="X1181" s="205"/>
      <c r="Y1181" s="394"/>
      <c r="Z1181" s="98"/>
      <c r="AA1181" s="205"/>
      <c r="AB1181" s="98"/>
      <c r="AC1181" s="98"/>
      <c r="AD1181" s="98"/>
      <c r="AE1181" s="205"/>
      <c r="AF1181" s="98"/>
      <c r="AH1181" s="98"/>
      <c r="AI1181" s="205"/>
      <c r="AJ1181" s="98"/>
      <c r="AK1181" s="98"/>
      <c r="AL1181" s="98"/>
      <c r="AM1181" s="205"/>
      <c r="AN1181" s="98"/>
      <c r="AO1181" s="121"/>
      <c r="AP1181" s="98"/>
      <c r="AQ1181" s="205"/>
      <c r="AR1181" s="98"/>
      <c r="AT1181" s="98"/>
      <c r="AU1181" s="205"/>
      <c r="AV1181" s="98"/>
      <c r="AX1181" s="98"/>
      <c r="AY1181" s="205"/>
      <c r="AZ1181" s="98"/>
      <c r="BB1181" s="98"/>
      <c r="BC1181" s="205"/>
      <c r="BD1181" s="98"/>
      <c r="BF1181" s="98"/>
      <c r="BG1181" s="205"/>
      <c r="BH1181" s="98"/>
      <c r="BI1181" s="121"/>
      <c r="BJ1181" s="98"/>
      <c r="BK1181" s="205"/>
      <c r="BL1181" s="98"/>
      <c r="BN1181" s="121"/>
      <c r="BO1181" s="121"/>
      <c r="BP1181" s="121"/>
      <c r="BQ1181" s="121"/>
      <c r="BR1181" s="121"/>
    </row>
    <row r="1182" spans="1:70" customFormat="1">
      <c r="A1182" s="84"/>
      <c r="B1182" s="363"/>
      <c r="C1182" s="121"/>
      <c r="D1182" s="121"/>
      <c r="E1182" s="121"/>
      <c r="F1182" s="121"/>
      <c r="G1182" s="121"/>
      <c r="H1182" s="121"/>
      <c r="I1182" s="121"/>
      <c r="J1182" s="121"/>
      <c r="K1182" s="121"/>
      <c r="L1182" s="10"/>
      <c r="M1182" s="9"/>
      <c r="N1182" s="90"/>
      <c r="R1182" s="205"/>
      <c r="S1182" s="205"/>
      <c r="T1182" s="205"/>
      <c r="V1182" s="205"/>
      <c r="W1182" s="205"/>
      <c r="X1182" s="205"/>
      <c r="Y1182" s="394"/>
      <c r="Z1182" s="98"/>
      <c r="AA1182" s="205"/>
      <c r="AB1182" s="98"/>
      <c r="AC1182" s="98"/>
      <c r="AD1182" s="98"/>
      <c r="AE1182" s="205"/>
      <c r="AF1182" s="98"/>
      <c r="AH1182" s="98"/>
      <c r="AI1182" s="205"/>
      <c r="AJ1182" s="98"/>
      <c r="AK1182" s="98"/>
      <c r="AL1182" s="98"/>
      <c r="AM1182" s="205"/>
      <c r="AN1182" s="98"/>
      <c r="AO1182" s="121"/>
      <c r="AP1182" s="98"/>
      <c r="AQ1182" s="205"/>
      <c r="AR1182" s="98"/>
      <c r="AT1182" s="98"/>
      <c r="AU1182" s="205"/>
      <c r="AV1182" s="98"/>
      <c r="AX1182" s="98"/>
      <c r="AY1182" s="205"/>
      <c r="AZ1182" s="98"/>
      <c r="BB1182" s="98"/>
      <c r="BC1182" s="205"/>
      <c r="BD1182" s="98"/>
      <c r="BF1182" s="98"/>
      <c r="BG1182" s="205"/>
      <c r="BH1182" s="98"/>
      <c r="BI1182" s="121"/>
      <c r="BJ1182" s="98"/>
      <c r="BK1182" s="205"/>
      <c r="BL1182" s="98"/>
      <c r="BN1182" s="121"/>
      <c r="BO1182" s="121"/>
      <c r="BP1182" s="121"/>
      <c r="BQ1182" s="121"/>
      <c r="BR1182" s="121"/>
    </row>
    <row r="1183" spans="1:70" customFormat="1">
      <c r="A1183" s="84"/>
      <c r="B1183" s="363"/>
      <c r="C1183" s="121"/>
      <c r="D1183" s="121"/>
      <c r="E1183" s="121"/>
      <c r="F1183" s="121"/>
      <c r="G1183" s="121"/>
      <c r="H1183" s="121"/>
      <c r="I1183" s="121"/>
      <c r="J1183" s="121"/>
      <c r="K1183" s="121"/>
      <c r="L1183" s="10"/>
      <c r="M1183" s="9"/>
      <c r="N1183" s="90"/>
      <c r="R1183" s="205"/>
      <c r="S1183" s="205"/>
      <c r="T1183" s="205"/>
      <c r="V1183" s="205"/>
      <c r="W1183" s="205"/>
      <c r="X1183" s="205"/>
      <c r="Y1183" s="394"/>
      <c r="Z1183" s="98"/>
      <c r="AA1183" s="205"/>
      <c r="AB1183" s="98"/>
      <c r="AC1183" s="98"/>
      <c r="AD1183" s="98"/>
      <c r="AE1183" s="205"/>
      <c r="AF1183" s="98"/>
      <c r="AH1183" s="98"/>
      <c r="AI1183" s="205"/>
      <c r="AJ1183" s="98"/>
      <c r="AK1183" s="98"/>
      <c r="AL1183" s="98"/>
      <c r="AM1183" s="205"/>
      <c r="AN1183" s="98"/>
      <c r="AO1183" s="121"/>
      <c r="AP1183" s="98"/>
      <c r="AQ1183" s="205"/>
      <c r="AR1183" s="98"/>
      <c r="AT1183" s="98"/>
      <c r="AU1183" s="205"/>
      <c r="AV1183" s="98"/>
      <c r="AX1183" s="98"/>
      <c r="AY1183" s="205"/>
      <c r="AZ1183" s="98"/>
      <c r="BB1183" s="98"/>
      <c r="BC1183" s="205"/>
      <c r="BD1183" s="98"/>
      <c r="BF1183" s="98"/>
      <c r="BG1183" s="205"/>
      <c r="BH1183" s="98"/>
      <c r="BI1183" s="121"/>
      <c r="BJ1183" s="98"/>
      <c r="BK1183" s="205"/>
      <c r="BL1183" s="98"/>
      <c r="BN1183" s="121"/>
      <c r="BO1183" s="121"/>
      <c r="BP1183" s="121"/>
      <c r="BQ1183" s="121"/>
      <c r="BR1183" s="121"/>
    </row>
    <row r="1184" spans="1:70" customFormat="1">
      <c r="A1184" s="84"/>
      <c r="B1184" s="363"/>
      <c r="C1184" s="121"/>
      <c r="D1184" s="121"/>
      <c r="E1184" s="121"/>
      <c r="F1184" s="121"/>
      <c r="G1184" s="121"/>
      <c r="H1184" s="121"/>
      <c r="I1184" s="121"/>
      <c r="J1184" s="121"/>
      <c r="K1184" s="121"/>
      <c r="L1184" s="10"/>
      <c r="M1184" s="9"/>
      <c r="N1184" s="90"/>
      <c r="R1184" s="205"/>
      <c r="S1184" s="205"/>
      <c r="T1184" s="205"/>
      <c r="V1184" s="205"/>
      <c r="W1184" s="205"/>
      <c r="X1184" s="205"/>
      <c r="Y1184" s="394"/>
      <c r="Z1184" s="98"/>
      <c r="AA1184" s="205"/>
      <c r="AB1184" s="98"/>
      <c r="AC1184" s="98"/>
      <c r="AD1184" s="98"/>
      <c r="AE1184" s="205"/>
      <c r="AF1184" s="98"/>
      <c r="AH1184" s="98"/>
      <c r="AI1184" s="205"/>
      <c r="AJ1184" s="98"/>
      <c r="AK1184" s="98"/>
      <c r="AL1184" s="98"/>
      <c r="AM1184" s="205"/>
      <c r="AN1184" s="98"/>
      <c r="AO1184" s="121"/>
      <c r="AP1184" s="98"/>
      <c r="AQ1184" s="205"/>
      <c r="AR1184" s="98"/>
      <c r="AT1184" s="98"/>
      <c r="AU1184" s="205"/>
      <c r="AV1184" s="98"/>
      <c r="AX1184" s="98"/>
      <c r="AY1184" s="205"/>
      <c r="AZ1184" s="98"/>
      <c r="BB1184" s="98"/>
      <c r="BC1184" s="205"/>
      <c r="BD1184" s="98"/>
      <c r="BF1184" s="98"/>
      <c r="BG1184" s="205"/>
      <c r="BH1184" s="98"/>
      <c r="BI1184" s="121"/>
      <c r="BJ1184" s="98"/>
      <c r="BK1184" s="205"/>
      <c r="BL1184" s="98"/>
      <c r="BN1184" s="121"/>
      <c r="BO1184" s="121"/>
      <c r="BP1184" s="121"/>
      <c r="BQ1184" s="121"/>
      <c r="BR1184" s="121"/>
    </row>
    <row r="1185" spans="1:70" customFormat="1">
      <c r="A1185" s="84"/>
      <c r="B1185" s="363"/>
      <c r="C1185" s="121"/>
      <c r="D1185" s="121"/>
      <c r="E1185" s="121"/>
      <c r="F1185" s="121"/>
      <c r="G1185" s="121"/>
      <c r="H1185" s="121"/>
      <c r="I1185" s="121"/>
      <c r="J1185" s="121"/>
      <c r="K1185" s="121"/>
      <c r="L1185" s="10"/>
      <c r="M1185" s="9"/>
      <c r="N1185" s="90"/>
      <c r="R1185" s="205"/>
      <c r="S1185" s="205"/>
      <c r="T1185" s="205"/>
      <c r="V1185" s="205"/>
      <c r="W1185" s="205"/>
      <c r="X1185" s="205"/>
      <c r="Y1185" s="394"/>
      <c r="Z1185" s="98"/>
      <c r="AA1185" s="205"/>
      <c r="AB1185" s="98"/>
      <c r="AC1185" s="98"/>
      <c r="AD1185" s="98"/>
      <c r="AE1185" s="205"/>
      <c r="AF1185" s="98"/>
      <c r="AH1185" s="98"/>
      <c r="AI1185" s="205"/>
      <c r="AJ1185" s="98"/>
      <c r="AK1185" s="98"/>
      <c r="AL1185" s="98"/>
      <c r="AM1185" s="205"/>
      <c r="AN1185" s="98"/>
      <c r="AO1185" s="121"/>
      <c r="AP1185" s="98"/>
      <c r="AQ1185" s="205"/>
      <c r="AR1185" s="98"/>
      <c r="AT1185" s="98"/>
      <c r="AU1185" s="205"/>
      <c r="AV1185" s="98"/>
      <c r="AX1185" s="98"/>
      <c r="AY1185" s="205"/>
      <c r="AZ1185" s="98"/>
      <c r="BB1185" s="98"/>
      <c r="BC1185" s="205"/>
      <c r="BD1185" s="98"/>
      <c r="BF1185" s="98"/>
      <c r="BG1185" s="205"/>
      <c r="BH1185" s="98"/>
      <c r="BI1185" s="121"/>
      <c r="BJ1185" s="98"/>
      <c r="BK1185" s="205"/>
      <c r="BL1185" s="98"/>
      <c r="BN1185" s="121"/>
      <c r="BO1185" s="121"/>
      <c r="BP1185" s="121"/>
      <c r="BQ1185" s="121"/>
      <c r="BR1185" s="121"/>
    </row>
    <row r="1186" spans="1:70" customFormat="1">
      <c r="A1186" s="84"/>
      <c r="B1186" s="363"/>
      <c r="C1186" s="121"/>
      <c r="D1186" s="121"/>
      <c r="E1186" s="121"/>
      <c r="F1186" s="121"/>
      <c r="G1186" s="121"/>
      <c r="H1186" s="121"/>
      <c r="I1186" s="121"/>
      <c r="J1186" s="121"/>
      <c r="K1186" s="121"/>
      <c r="L1186" s="10"/>
      <c r="M1186" s="9"/>
      <c r="N1186" s="90"/>
      <c r="R1186" s="205"/>
      <c r="S1186" s="205"/>
      <c r="T1186" s="205"/>
      <c r="V1186" s="205"/>
      <c r="W1186" s="205"/>
      <c r="X1186" s="205"/>
      <c r="Y1186" s="394"/>
      <c r="Z1186" s="98"/>
      <c r="AA1186" s="205"/>
      <c r="AB1186" s="98"/>
      <c r="AC1186" s="98"/>
      <c r="AD1186" s="98"/>
      <c r="AE1186" s="205"/>
      <c r="AF1186" s="98"/>
      <c r="AH1186" s="98"/>
      <c r="AI1186" s="205"/>
      <c r="AJ1186" s="98"/>
      <c r="AK1186" s="98"/>
      <c r="AL1186" s="98"/>
      <c r="AM1186" s="205"/>
      <c r="AN1186" s="98"/>
      <c r="AO1186" s="121"/>
      <c r="AP1186" s="98"/>
      <c r="AQ1186" s="205"/>
      <c r="AR1186" s="98"/>
      <c r="AT1186" s="98"/>
      <c r="AU1186" s="205"/>
      <c r="AV1186" s="98"/>
      <c r="AX1186" s="98"/>
      <c r="AY1186" s="205"/>
      <c r="AZ1186" s="98"/>
      <c r="BB1186" s="98"/>
      <c r="BC1186" s="205"/>
      <c r="BD1186" s="98"/>
      <c r="BF1186" s="98"/>
      <c r="BG1186" s="205"/>
      <c r="BH1186" s="98"/>
      <c r="BI1186" s="121"/>
      <c r="BJ1186" s="98"/>
      <c r="BK1186" s="205"/>
      <c r="BL1186" s="98"/>
      <c r="BN1186" s="121"/>
      <c r="BO1186" s="121"/>
      <c r="BP1186" s="121"/>
      <c r="BQ1186" s="121"/>
      <c r="BR1186" s="121"/>
    </row>
    <row r="1187" spans="1:70" customFormat="1">
      <c r="A1187" s="84"/>
      <c r="B1187" s="363"/>
      <c r="C1187" s="121"/>
      <c r="D1187" s="121"/>
      <c r="E1187" s="121"/>
      <c r="F1187" s="121"/>
      <c r="G1187" s="121"/>
      <c r="H1187" s="121"/>
      <c r="I1187" s="121"/>
      <c r="J1187" s="121"/>
      <c r="K1187" s="121"/>
      <c r="L1187" s="10"/>
      <c r="M1187" s="9"/>
      <c r="N1187" s="90"/>
      <c r="R1187" s="205"/>
      <c r="S1187" s="205"/>
      <c r="T1187" s="205"/>
      <c r="V1187" s="205"/>
      <c r="W1187" s="205"/>
      <c r="X1187" s="205"/>
      <c r="Y1187" s="394"/>
      <c r="Z1187" s="98"/>
      <c r="AA1187" s="205"/>
      <c r="AB1187" s="98"/>
      <c r="AC1187" s="98"/>
      <c r="AD1187" s="98"/>
      <c r="AE1187" s="205"/>
      <c r="AF1187" s="98"/>
      <c r="AH1187" s="98"/>
      <c r="AI1187" s="205"/>
      <c r="AJ1187" s="98"/>
      <c r="AK1187" s="98"/>
      <c r="AL1187" s="98"/>
      <c r="AM1187" s="205"/>
      <c r="AN1187" s="98"/>
      <c r="AO1187" s="121"/>
      <c r="AP1187" s="98"/>
      <c r="AQ1187" s="205"/>
      <c r="AR1187" s="98"/>
      <c r="AT1187" s="98"/>
      <c r="AU1187" s="205"/>
      <c r="AV1187" s="98"/>
      <c r="AX1187" s="98"/>
      <c r="AY1187" s="205"/>
      <c r="AZ1187" s="98"/>
      <c r="BB1187" s="98"/>
      <c r="BC1187" s="205"/>
      <c r="BD1187" s="98"/>
      <c r="BF1187" s="98"/>
      <c r="BG1187" s="205"/>
      <c r="BH1187" s="98"/>
      <c r="BI1187" s="121"/>
      <c r="BJ1187" s="98"/>
      <c r="BK1187" s="205"/>
      <c r="BL1187" s="98"/>
      <c r="BN1187" s="121"/>
      <c r="BO1187" s="121"/>
      <c r="BP1187" s="121"/>
      <c r="BQ1187" s="121"/>
      <c r="BR1187" s="121"/>
    </row>
    <row r="1188" spans="1:70" customFormat="1">
      <c r="A1188" s="84"/>
      <c r="B1188" s="363"/>
      <c r="C1188" s="121"/>
      <c r="D1188" s="121"/>
      <c r="E1188" s="121"/>
      <c r="F1188" s="121"/>
      <c r="G1188" s="121"/>
      <c r="H1188" s="121"/>
      <c r="I1188" s="121"/>
      <c r="J1188" s="121"/>
      <c r="K1188" s="121"/>
      <c r="L1188" s="10"/>
      <c r="M1188" s="9"/>
      <c r="N1188" s="90"/>
      <c r="R1188" s="205"/>
      <c r="S1188" s="205"/>
      <c r="T1188" s="205"/>
      <c r="V1188" s="205"/>
      <c r="W1188" s="205"/>
      <c r="X1188" s="205"/>
      <c r="Y1188" s="394"/>
      <c r="Z1188" s="98"/>
      <c r="AA1188" s="205"/>
      <c r="AB1188" s="98"/>
      <c r="AC1188" s="98"/>
      <c r="AD1188" s="98"/>
      <c r="AE1188" s="205"/>
      <c r="AF1188" s="98"/>
      <c r="AH1188" s="98"/>
      <c r="AI1188" s="205"/>
      <c r="AJ1188" s="98"/>
      <c r="AK1188" s="98"/>
      <c r="AL1188" s="98"/>
      <c r="AM1188" s="205"/>
      <c r="AN1188" s="98"/>
      <c r="AO1188" s="121"/>
      <c r="AP1188" s="98"/>
      <c r="AQ1188" s="205"/>
      <c r="AR1188" s="98"/>
      <c r="AT1188" s="98"/>
      <c r="AU1188" s="205"/>
      <c r="AV1188" s="98"/>
      <c r="AX1188" s="98"/>
      <c r="AY1188" s="205"/>
      <c r="AZ1188" s="98"/>
      <c r="BB1188" s="98"/>
      <c r="BC1188" s="205"/>
      <c r="BD1188" s="98"/>
      <c r="BF1188" s="98"/>
      <c r="BG1188" s="205"/>
      <c r="BH1188" s="98"/>
      <c r="BI1188" s="121"/>
      <c r="BJ1188" s="98"/>
      <c r="BK1188" s="205"/>
      <c r="BL1188" s="98"/>
      <c r="BN1188" s="121"/>
      <c r="BO1188" s="121"/>
      <c r="BP1188" s="121"/>
      <c r="BQ1188" s="121"/>
      <c r="BR1188" s="121"/>
    </row>
    <row r="1189" spans="1:70" customFormat="1">
      <c r="A1189" s="84"/>
      <c r="B1189" s="363"/>
      <c r="C1189" s="121"/>
      <c r="D1189" s="121"/>
      <c r="E1189" s="121"/>
      <c r="F1189" s="121"/>
      <c r="G1189" s="121"/>
      <c r="H1189" s="121"/>
      <c r="I1189" s="121"/>
      <c r="J1189" s="121"/>
      <c r="K1189" s="121"/>
      <c r="L1189" s="10"/>
      <c r="M1189" s="9"/>
      <c r="N1189" s="90"/>
      <c r="R1189" s="205"/>
      <c r="S1189" s="205"/>
      <c r="T1189" s="205"/>
      <c r="V1189" s="205"/>
      <c r="W1189" s="205"/>
      <c r="X1189" s="205"/>
      <c r="Y1189" s="394"/>
      <c r="Z1189" s="98"/>
      <c r="AA1189" s="205"/>
      <c r="AB1189" s="98"/>
      <c r="AC1189" s="98"/>
      <c r="AD1189" s="98"/>
      <c r="AE1189" s="205"/>
      <c r="AF1189" s="98"/>
      <c r="AH1189" s="98"/>
      <c r="AI1189" s="205"/>
      <c r="AJ1189" s="98"/>
      <c r="AK1189" s="98"/>
      <c r="AL1189" s="98"/>
      <c r="AM1189" s="205"/>
      <c r="AN1189" s="98"/>
      <c r="AO1189" s="121"/>
      <c r="AP1189" s="98"/>
      <c r="AQ1189" s="205"/>
      <c r="AR1189" s="98"/>
      <c r="AT1189" s="98"/>
      <c r="AU1189" s="205"/>
      <c r="AV1189" s="98"/>
      <c r="AX1189" s="98"/>
      <c r="AY1189" s="205"/>
      <c r="AZ1189" s="98"/>
      <c r="BB1189" s="98"/>
      <c r="BC1189" s="205"/>
      <c r="BD1189" s="98"/>
      <c r="BF1189" s="98"/>
      <c r="BG1189" s="205"/>
      <c r="BH1189" s="98"/>
      <c r="BI1189" s="121"/>
      <c r="BJ1189" s="98"/>
      <c r="BK1189" s="205"/>
      <c r="BL1189" s="98"/>
      <c r="BN1189" s="121"/>
      <c r="BO1189" s="121"/>
      <c r="BP1189" s="121"/>
      <c r="BQ1189" s="121"/>
      <c r="BR1189" s="121"/>
    </row>
    <row r="1190" spans="1:70" customFormat="1">
      <c r="A1190" s="84"/>
      <c r="B1190" s="363"/>
      <c r="C1190" s="121"/>
      <c r="D1190" s="121"/>
      <c r="E1190" s="121"/>
      <c r="F1190" s="121"/>
      <c r="G1190" s="121"/>
      <c r="H1190" s="121"/>
      <c r="I1190" s="121"/>
      <c r="J1190" s="121"/>
      <c r="K1190" s="121"/>
      <c r="L1190" s="10"/>
      <c r="M1190" s="9"/>
      <c r="N1190" s="90"/>
      <c r="R1190" s="205"/>
      <c r="S1190" s="205"/>
      <c r="T1190" s="205"/>
      <c r="V1190" s="205"/>
      <c r="W1190" s="205"/>
      <c r="X1190" s="205"/>
      <c r="Y1190" s="394"/>
      <c r="Z1190" s="98"/>
      <c r="AA1190" s="205"/>
      <c r="AB1190" s="98"/>
      <c r="AC1190" s="98"/>
      <c r="AD1190" s="98"/>
      <c r="AE1190" s="205"/>
      <c r="AF1190" s="98"/>
      <c r="AH1190" s="98"/>
      <c r="AI1190" s="205"/>
      <c r="AJ1190" s="98"/>
      <c r="AK1190" s="98"/>
      <c r="AL1190" s="98"/>
      <c r="AM1190" s="205"/>
      <c r="AN1190" s="98"/>
      <c r="AO1190" s="121"/>
      <c r="AP1190" s="98"/>
      <c r="AQ1190" s="205"/>
      <c r="AR1190" s="98"/>
      <c r="AT1190" s="98"/>
      <c r="AU1190" s="205"/>
      <c r="AV1190" s="98"/>
      <c r="AX1190" s="98"/>
      <c r="AY1190" s="205"/>
      <c r="AZ1190" s="98"/>
      <c r="BB1190" s="98"/>
      <c r="BC1190" s="205"/>
      <c r="BD1190" s="98"/>
      <c r="BF1190" s="98"/>
      <c r="BG1190" s="205"/>
      <c r="BH1190" s="98"/>
      <c r="BI1190" s="121"/>
      <c r="BJ1190" s="98"/>
      <c r="BK1190" s="205"/>
      <c r="BL1190" s="98"/>
      <c r="BN1190" s="121"/>
      <c r="BO1190" s="121"/>
      <c r="BP1190" s="121"/>
      <c r="BQ1190" s="121"/>
      <c r="BR1190" s="121"/>
    </row>
    <row r="1191" spans="1:70" customFormat="1">
      <c r="A1191" s="84"/>
      <c r="B1191" s="363"/>
      <c r="C1191" s="121"/>
      <c r="D1191" s="121"/>
      <c r="E1191" s="121"/>
      <c r="F1191" s="121"/>
      <c r="G1191" s="121"/>
      <c r="H1191" s="121"/>
      <c r="I1191" s="121"/>
      <c r="J1191" s="121"/>
      <c r="K1191" s="121"/>
      <c r="L1191" s="10"/>
      <c r="M1191" s="9"/>
      <c r="N1191" s="90"/>
      <c r="R1191" s="205"/>
      <c r="S1191" s="205"/>
      <c r="T1191" s="205"/>
      <c r="V1191" s="205"/>
      <c r="W1191" s="205"/>
      <c r="X1191" s="205"/>
      <c r="Y1191" s="394"/>
      <c r="Z1191" s="98"/>
      <c r="AA1191" s="205"/>
      <c r="AB1191" s="98"/>
      <c r="AC1191" s="98"/>
      <c r="AD1191" s="98"/>
      <c r="AE1191" s="205"/>
      <c r="AF1191" s="98"/>
      <c r="AH1191" s="98"/>
      <c r="AI1191" s="205"/>
      <c r="AJ1191" s="98"/>
      <c r="AK1191" s="98"/>
      <c r="AL1191" s="98"/>
      <c r="AM1191" s="205"/>
      <c r="AN1191" s="98"/>
      <c r="AO1191" s="121"/>
      <c r="AP1191" s="98"/>
      <c r="AQ1191" s="205"/>
      <c r="AR1191" s="98"/>
      <c r="AT1191" s="98"/>
      <c r="AU1191" s="205"/>
      <c r="AV1191" s="98"/>
      <c r="AX1191" s="98"/>
      <c r="AY1191" s="205"/>
      <c r="AZ1191" s="98"/>
      <c r="BB1191" s="98"/>
      <c r="BC1191" s="205"/>
      <c r="BD1191" s="98"/>
      <c r="BF1191" s="98"/>
      <c r="BG1191" s="205"/>
      <c r="BH1191" s="98"/>
      <c r="BI1191" s="121"/>
      <c r="BJ1191" s="98"/>
      <c r="BK1191" s="205"/>
      <c r="BL1191" s="98"/>
      <c r="BN1191" s="121"/>
      <c r="BO1191" s="121"/>
      <c r="BP1191" s="121"/>
      <c r="BQ1191" s="121"/>
      <c r="BR1191" s="121"/>
    </row>
    <row r="1192" spans="1:70" customFormat="1">
      <c r="A1192" s="84"/>
      <c r="B1192" s="363"/>
      <c r="C1192" s="121"/>
      <c r="D1192" s="121"/>
      <c r="E1192" s="121"/>
      <c r="F1192" s="121"/>
      <c r="G1192" s="121"/>
      <c r="H1192" s="121"/>
      <c r="I1192" s="121"/>
      <c r="J1192" s="121"/>
      <c r="K1192" s="121"/>
      <c r="L1192" s="10"/>
      <c r="M1192" s="9"/>
      <c r="N1192" s="90"/>
      <c r="R1192" s="205"/>
      <c r="S1192" s="205"/>
      <c r="T1192" s="205"/>
      <c r="V1192" s="205"/>
      <c r="W1192" s="205"/>
      <c r="X1192" s="205"/>
      <c r="Y1192" s="394"/>
      <c r="Z1192" s="98"/>
      <c r="AA1192" s="205"/>
      <c r="AB1192" s="98"/>
      <c r="AC1192" s="98"/>
      <c r="AD1192" s="98"/>
      <c r="AE1192" s="205"/>
      <c r="AF1192" s="98"/>
      <c r="AH1192" s="98"/>
      <c r="AI1192" s="205"/>
      <c r="AJ1192" s="98"/>
      <c r="AK1192" s="98"/>
      <c r="AL1192" s="98"/>
      <c r="AM1192" s="205"/>
      <c r="AN1192" s="98"/>
      <c r="AO1192" s="121"/>
      <c r="AP1192" s="98"/>
      <c r="AQ1192" s="205"/>
      <c r="AR1192" s="98"/>
      <c r="AT1192" s="98"/>
      <c r="AU1192" s="205"/>
      <c r="AV1192" s="98"/>
      <c r="AX1192" s="98"/>
      <c r="AY1192" s="205"/>
      <c r="AZ1192" s="98"/>
      <c r="BB1192" s="98"/>
      <c r="BC1192" s="205"/>
      <c r="BD1192" s="98"/>
      <c r="BF1192" s="98"/>
      <c r="BG1192" s="205"/>
      <c r="BH1192" s="98"/>
      <c r="BI1192" s="121"/>
      <c r="BJ1192" s="98"/>
      <c r="BK1192" s="205"/>
      <c r="BL1192" s="98"/>
      <c r="BN1192" s="121"/>
      <c r="BO1192" s="121"/>
      <c r="BP1192" s="121"/>
      <c r="BQ1192" s="121"/>
      <c r="BR1192" s="121"/>
    </row>
    <row r="1193" spans="1:70" customFormat="1">
      <c r="A1193" s="84"/>
      <c r="B1193" s="363"/>
      <c r="C1193" s="121"/>
      <c r="D1193" s="121"/>
      <c r="E1193" s="121"/>
      <c r="F1193" s="121"/>
      <c r="G1193" s="121"/>
      <c r="H1193" s="121"/>
      <c r="I1193" s="121"/>
      <c r="J1193" s="121"/>
      <c r="K1193" s="121"/>
      <c r="L1193" s="10"/>
      <c r="M1193" s="9"/>
      <c r="N1193" s="90"/>
      <c r="R1193" s="205"/>
      <c r="S1193" s="205"/>
      <c r="T1193" s="205"/>
      <c r="V1193" s="205"/>
      <c r="W1193" s="205"/>
      <c r="X1193" s="205"/>
      <c r="Y1193" s="394"/>
      <c r="Z1193" s="98"/>
      <c r="AA1193" s="205"/>
      <c r="AB1193" s="98"/>
      <c r="AC1193" s="98"/>
      <c r="AD1193" s="98"/>
      <c r="AE1193" s="205"/>
      <c r="AF1193" s="98"/>
      <c r="AH1193" s="98"/>
      <c r="AI1193" s="205"/>
      <c r="AJ1193" s="98"/>
      <c r="AK1193" s="98"/>
      <c r="AL1193" s="98"/>
      <c r="AM1193" s="205"/>
      <c r="AN1193" s="98"/>
      <c r="AO1193" s="121"/>
      <c r="AP1193" s="98"/>
      <c r="AQ1193" s="205"/>
      <c r="AR1193" s="98"/>
      <c r="AT1193" s="98"/>
      <c r="AU1193" s="205"/>
      <c r="AV1193" s="98"/>
      <c r="AX1193" s="98"/>
      <c r="AY1193" s="205"/>
      <c r="AZ1193" s="98"/>
      <c r="BB1193" s="98"/>
      <c r="BC1193" s="205"/>
      <c r="BD1193" s="98"/>
      <c r="BF1193" s="98"/>
      <c r="BG1193" s="205"/>
      <c r="BH1193" s="98"/>
      <c r="BI1193" s="121"/>
      <c r="BJ1193" s="98"/>
      <c r="BK1193" s="205"/>
      <c r="BL1193" s="98"/>
      <c r="BN1193" s="121"/>
      <c r="BO1193" s="121"/>
      <c r="BP1193" s="121"/>
      <c r="BQ1193" s="121"/>
      <c r="BR1193" s="121"/>
    </row>
    <row r="1194" spans="1:70" customFormat="1">
      <c r="A1194" s="84"/>
      <c r="B1194" s="363"/>
      <c r="C1194" s="121"/>
      <c r="D1194" s="121"/>
      <c r="E1194" s="121"/>
      <c r="F1194" s="121"/>
      <c r="G1194" s="121"/>
      <c r="H1194" s="121"/>
      <c r="I1194" s="121"/>
      <c r="J1194" s="121"/>
      <c r="K1194" s="121"/>
      <c r="L1194" s="10"/>
      <c r="M1194" s="9"/>
      <c r="N1194" s="90"/>
      <c r="R1194" s="205"/>
      <c r="S1194" s="205"/>
      <c r="T1194" s="205"/>
      <c r="V1194" s="205"/>
      <c r="W1194" s="205"/>
      <c r="X1194" s="205"/>
      <c r="Y1194" s="394"/>
      <c r="Z1194" s="98"/>
      <c r="AA1194" s="205"/>
      <c r="AB1194" s="98"/>
      <c r="AC1194" s="98"/>
      <c r="AD1194" s="98"/>
      <c r="AE1194" s="205"/>
      <c r="AF1194" s="98"/>
      <c r="AH1194" s="98"/>
      <c r="AI1194" s="205"/>
      <c r="AJ1194" s="98"/>
      <c r="AK1194" s="98"/>
      <c r="AL1194" s="98"/>
      <c r="AM1194" s="205"/>
      <c r="AN1194" s="98"/>
      <c r="AO1194" s="121"/>
      <c r="AP1194" s="98"/>
      <c r="AQ1194" s="205"/>
      <c r="AR1194" s="98"/>
      <c r="AT1194" s="98"/>
      <c r="AU1194" s="205"/>
      <c r="AV1194" s="98"/>
      <c r="AX1194" s="98"/>
      <c r="AY1194" s="205"/>
      <c r="AZ1194" s="98"/>
      <c r="BB1194" s="98"/>
      <c r="BC1194" s="205"/>
      <c r="BD1194" s="98"/>
      <c r="BF1194" s="98"/>
      <c r="BG1194" s="205"/>
      <c r="BH1194" s="98"/>
      <c r="BI1194" s="121"/>
      <c r="BJ1194" s="98"/>
      <c r="BK1194" s="205"/>
      <c r="BL1194" s="98"/>
      <c r="BN1194" s="121"/>
      <c r="BO1194" s="121"/>
      <c r="BP1194" s="121"/>
      <c r="BQ1194" s="121"/>
      <c r="BR1194" s="121"/>
    </row>
    <row r="1195" spans="1:70" customFormat="1">
      <c r="A1195" s="84"/>
      <c r="B1195" s="363"/>
      <c r="C1195" s="121"/>
      <c r="D1195" s="121"/>
      <c r="E1195" s="121"/>
      <c r="F1195" s="121"/>
      <c r="G1195" s="121"/>
      <c r="H1195" s="121"/>
      <c r="I1195" s="121"/>
      <c r="J1195" s="121"/>
      <c r="K1195" s="121"/>
      <c r="L1195" s="10"/>
      <c r="M1195" s="9"/>
      <c r="N1195" s="90"/>
      <c r="R1195" s="205"/>
      <c r="S1195" s="205"/>
      <c r="T1195" s="205"/>
      <c r="V1195" s="205"/>
      <c r="W1195" s="205"/>
      <c r="X1195" s="205"/>
      <c r="Y1195" s="394"/>
      <c r="Z1195" s="98"/>
      <c r="AA1195" s="205"/>
      <c r="AB1195" s="98"/>
      <c r="AC1195" s="98"/>
      <c r="AD1195" s="98"/>
      <c r="AE1195" s="205"/>
      <c r="AF1195" s="98"/>
      <c r="AH1195" s="98"/>
      <c r="AI1195" s="205"/>
      <c r="AJ1195" s="98"/>
      <c r="AK1195" s="98"/>
      <c r="AL1195" s="98"/>
      <c r="AM1195" s="205"/>
      <c r="AN1195" s="98"/>
      <c r="AO1195" s="121"/>
      <c r="AP1195" s="98"/>
      <c r="AQ1195" s="205"/>
      <c r="AR1195" s="98"/>
      <c r="AT1195" s="98"/>
      <c r="AU1195" s="205"/>
      <c r="AV1195" s="98"/>
      <c r="AX1195" s="98"/>
      <c r="AY1195" s="205"/>
      <c r="AZ1195" s="98"/>
      <c r="BB1195" s="98"/>
      <c r="BC1195" s="205"/>
      <c r="BD1195" s="98"/>
      <c r="BF1195" s="98"/>
      <c r="BG1195" s="205"/>
      <c r="BH1195" s="98"/>
      <c r="BI1195" s="121"/>
      <c r="BJ1195" s="98"/>
      <c r="BK1195" s="205"/>
      <c r="BL1195" s="98"/>
      <c r="BN1195" s="121"/>
      <c r="BO1195" s="121"/>
      <c r="BP1195" s="121"/>
      <c r="BQ1195" s="121"/>
      <c r="BR1195" s="121"/>
    </row>
    <row r="1196" spans="1:70" customFormat="1">
      <c r="A1196" s="84"/>
      <c r="B1196" s="363"/>
      <c r="C1196" s="121"/>
      <c r="D1196" s="121"/>
      <c r="E1196" s="121"/>
      <c r="F1196" s="121"/>
      <c r="G1196" s="121"/>
      <c r="H1196" s="121"/>
      <c r="I1196" s="121"/>
      <c r="J1196" s="121"/>
      <c r="K1196" s="121"/>
      <c r="L1196" s="10"/>
      <c r="M1196" s="9"/>
      <c r="N1196" s="90"/>
      <c r="R1196" s="205"/>
      <c r="S1196" s="205"/>
      <c r="T1196" s="205"/>
      <c r="V1196" s="205"/>
      <c r="W1196" s="205"/>
      <c r="X1196" s="205"/>
      <c r="Y1196" s="394"/>
      <c r="Z1196" s="98"/>
      <c r="AA1196" s="205"/>
      <c r="AB1196" s="98"/>
      <c r="AC1196" s="98"/>
      <c r="AD1196" s="98"/>
      <c r="AE1196" s="205"/>
      <c r="AF1196" s="98"/>
      <c r="AH1196" s="98"/>
      <c r="AI1196" s="205"/>
      <c r="AJ1196" s="98"/>
      <c r="AK1196" s="98"/>
      <c r="AL1196" s="98"/>
      <c r="AM1196" s="205"/>
      <c r="AN1196" s="98"/>
      <c r="AO1196" s="121"/>
      <c r="AP1196" s="98"/>
      <c r="AQ1196" s="205"/>
      <c r="AR1196" s="98"/>
      <c r="AT1196" s="98"/>
      <c r="AU1196" s="205"/>
      <c r="AV1196" s="98"/>
      <c r="AX1196" s="98"/>
      <c r="AY1196" s="205"/>
      <c r="AZ1196" s="98"/>
      <c r="BB1196" s="98"/>
      <c r="BC1196" s="205"/>
      <c r="BD1196" s="98"/>
      <c r="BF1196" s="98"/>
      <c r="BG1196" s="205"/>
      <c r="BH1196" s="98"/>
      <c r="BI1196" s="121"/>
      <c r="BJ1196" s="98"/>
      <c r="BK1196" s="205"/>
      <c r="BL1196" s="98"/>
      <c r="BN1196" s="121"/>
      <c r="BO1196" s="121"/>
      <c r="BP1196" s="121"/>
      <c r="BQ1196" s="121"/>
      <c r="BR1196" s="121"/>
    </row>
    <row r="1197" spans="1:70" customFormat="1">
      <c r="A1197" s="84"/>
      <c r="B1197" s="363"/>
      <c r="C1197" s="121"/>
      <c r="D1197" s="121"/>
      <c r="E1197" s="121"/>
      <c r="F1197" s="121"/>
      <c r="G1197" s="121"/>
      <c r="H1197" s="121"/>
      <c r="I1197" s="121"/>
      <c r="J1197" s="121"/>
      <c r="K1197" s="121"/>
      <c r="L1197" s="10"/>
      <c r="M1197" s="9"/>
      <c r="N1197" s="90"/>
      <c r="R1197" s="205"/>
      <c r="S1197" s="205"/>
      <c r="T1197" s="205"/>
      <c r="V1197" s="205"/>
      <c r="W1197" s="205"/>
      <c r="X1197" s="205"/>
      <c r="Y1197" s="394"/>
      <c r="Z1197" s="98"/>
      <c r="AA1197" s="205"/>
      <c r="AB1197" s="98"/>
      <c r="AC1197" s="98"/>
      <c r="AD1197" s="98"/>
      <c r="AE1197" s="205"/>
      <c r="AF1197" s="98"/>
      <c r="AH1197" s="98"/>
      <c r="AI1197" s="205"/>
      <c r="AJ1197" s="98"/>
      <c r="AK1197" s="98"/>
      <c r="AL1197" s="98"/>
      <c r="AM1197" s="205"/>
      <c r="AN1197" s="98"/>
      <c r="AO1197" s="121"/>
      <c r="AP1197" s="98"/>
      <c r="AQ1197" s="205"/>
      <c r="AR1197" s="98"/>
      <c r="AT1197" s="98"/>
      <c r="AU1197" s="205"/>
      <c r="AV1197" s="98"/>
      <c r="AX1197" s="98"/>
      <c r="AY1197" s="205"/>
      <c r="AZ1197" s="98"/>
      <c r="BB1197" s="98"/>
      <c r="BC1197" s="205"/>
      <c r="BD1197" s="98"/>
      <c r="BF1197" s="98"/>
      <c r="BG1197" s="205"/>
      <c r="BH1197" s="98"/>
      <c r="BI1197" s="121"/>
      <c r="BJ1197" s="98"/>
      <c r="BK1197" s="205"/>
      <c r="BL1197" s="98"/>
      <c r="BN1197" s="121"/>
      <c r="BO1197" s="121"/>
      <c r="BP1197" s="121"/>
      <c r="BQ1197" s="121"/>
      <c r="BR1197" s="121"/>
    </row>
    <row r="1198" spans="1:70" customFormat="1">
      <c r="A1198" s="84"/>
      <c r="B1198" s="363"/>
      <c r="C1198" s="121"/>
      <c r="D1198" s="121"/>
      <c r="E1198" s="121"/>
      <c r="F1198" s="121"/>
      <c r="G1198" s="121"/>
      <c r="H1198" s="121"/>
      <c r="I1198" s="121"/>
      <c r="J1198" s="121"/>
      <c r="K1198" s="121"/>
      <c r="L1198" s="10"/>
      <c r="M1198" s="9"/>
      <c r="N1198" s="90"/>
      <c r="R1198" s="205"/>
      <c r="S1198" s="205"/>
      <c r="T1198" s="205"/>
      <c r="V1198" s="205"/>
      <c r="W1198" s="205"/>
      <c r="X1198" s="205"/>
      <c r="Y1198" s="394"/>
      <c r="Z1198" s="98"/>
      <c r="AA1198" s="205"/>
      <c r="AB1198" s="98"/>
      <c r="AC1198" s="98"/>
      <c r="AD1198" s="98"/>
      <c r="AE1198" s="205"/>
      <c r="AF1198" s="98"/>
      <c r="AH1198" s="98"/>
      <c r="AI1198" s="205"/>
      <c r="AJ1198" s="98"/>
      <c r="AK1198" s="98"/>
      <c r="AL1198" s="98"/>
      <c r="AM1198" s="205"/>
      <c r="AN1198" s="98"/>
      <c r="AO1198" s="121"/>
      <c r="AP1198" s="98"/>
      <c r="AQ1198" s="205"/>
      <c r="AR1198" s="98"/>
      <c r="AT1198" s="98"/>
      <c r="AU1198" s="205"/>
      <c r="AV1198" s="98"/>
      <c r="AX1198" s="98"/>
      <c r="AY1198" s="205"/>
      <c r="AZ1198" s="98"/>
      <c r="BB1198" s="98"/>
      <c r="BC1198" s="205"/>
      <c r="BD1198" s="98"/>
      <c r="BF1198" s="98"/>
      <c r="BG1198" s="205"/>
      <c r="BH1198" s="98"/>
      <c r="BI1198" s="121"/>
      <c r="BJ1198" s="98"/>
      <c r="BK1198" s="205"/>
      <c r="BL1198" s="98"/>
      <c r="BN1198" s="121"/>
      <c r="BO1198" s="121"/>
      <c r="BP1198" s="121"/>
      <c r="BQ1198" s="121"/>
      <c r="BR1198" s="121"/>
    </row>
    <row r="1199" spans="1:70" customFormat="1">
      <c r="A1199" s="84"/>
      <c r="B1199" s="363"/>
      <c r="C1199" s="121"/>
      <c r="D1199" s="121"/>
      <c r="E1199" s="121"/>
      <c r="F1199" s="121"/>
      <c r="G1199" s="121"/>
      <c r="H1199" s="121"/>
      <c r="I1199" s="121"/>
      <c r="J1199" s="121"/>
      <c r="K1199" s="121"/>
      <c r="L1199" s="10"/>
      <c r="M1199" s="9"/>
      <c r="N1199" s="90"/>
      <c r="R1199" s="205"/>
      <c r="S1199" s="205"/>
      <c r="T1199" s="205"/>
      <c r="V1199" s="205"/>
      <c r="W1199" s="205"/>
      <c r="X1199" s="205"/>
      <c r="Y1199" s="394"/>
      <c r="Z1199" s="98"/>
      <c r="AA1199" s="205"/>
      <c r="AB1199" s="98"/>
      <c r="AC1199" s="98"/>
      <c r="AD1199" s="98"/>
      <c r="AE1199" s="205"/>
      <c r="AF1199" s="98"/>
      <c r="AH1199" s="98"/>
      <c r="AI1199" s="205"/>
      <c r="AJ1199" s="98"/>
      <c r="AK1199" s="98"/>
      <c r="AL1199" s="98"/>
      <c r="AM1199" s="205"/>
      <c r="AN1199" s="98"/>
      <c r="AO1199" s="121"/>
      <c r="AP1199" s="98"/>
      <c r="AQ1199" s="205"/>
      <c r="AR1199" s="98"/>
      <c r="AT1199" s="98"/>
      <c r="AU1199" s="205"/>
      <c r="AV1199" s="98"/>
      <c r="AX1199" s="98"/>
      <c r="AY1199" s="205"/>
      <c r="AZ1199" s="98"/>
      <c r="BB1199" s="98"/>
      <c r="BC1199" s="205"/>
      <c r="BD1199" s="98"/>
      <c r="BF1199" s="98"/>
      <c r="BG1199" s="205"/>
      <c r="BH1199" s="98"/>
      <c r="BI1199" s="121"/>
      <c r="BJ1199" s="98"/>
      <c r="BK1199" s="205"/>
      <c r="BL1199" s="98"/>
      <c r="BN1199" s="121"/>
      <c r="BO1199" s="121"/>
      <c r="BP1199" s="121"/>
      <c r="BQ1199" s="121"/>
      <c r="BR1199" s="121"/>
    </row>
    <row r="1200" spans="1:70" customFormat="1">
      <c r="A1200" s="84"/>
      <c r="B1200" s="363"/>
      <c r="C1200" s="121"/>
      <c r="D1200" s="121"/>
      <c r="E1200" s="121"/>
      <c r="F1200" s="121"/>
      <c r="G1200" s="121"/>
      <c r="H1200" s="121"/>
      <c r="I1200" s="121"/>
      <c r="J1200" s="121"/>
      <c r="K1200" s="121"/>
      <c r="L1200" s="10"/>
      <c r="M1200" s="9"/>
      <c r="N1200" s="90"/>
      <c r="R1200" s="205"/>
      <c r="S1200" s="205"/>
      <c r="T1200" s="205"/>
      <c r="V1200" s="205"/>
      <c r="W1200" s="205"/>
      <c r="X1200" s="205"/>
      <c r="Y1200" s="394"/>
      <c r="Z1200" s="98"/>
      <c r="AA1200" s="205"/>
      <c r="AB1200" s="98"/>
      <c r="AC1200" s="98"/>
      <c r="AD1200" s="98"/>
      <c r="AE1200" s="205"/>
      <c r="AF1200" s="98"/>
      <c r="AH1200" s="98"/>
      <c r="AI1200" s="205"/>
      <c r="AJ1200" s="98"/>
      <c r="AK1200" s="98"/>
      <c r="AL1200" s="98"/>
      <c r="AM1200" s="205"/>
      <c r="AN1200" s="98"/>
      <c r="AO1200" s="121"/>
      <c r="AP1200" s="98"/>
      <c r="AQ1200" s="205"/>
      <c r="AR1200" s="98"/>
      <c r="AT1200" s="98"/>
      <c r="AU1200" s="205"/>
      <c r="AV1200" s="98"/>
      <c r="AX1200" s="98"/>
      <c r="AY1200" s="205"/>
      <c r="AZ1200" s="98"/>
      <c r="BB1200" s="98"/>
      <c r="BC1200" s="205"/>
      <c r="BD1200" s="98"/>
      <c r="BF1200" s="98"/>
      <c r="BG1200" s="205"/>
      <c r="BH1200" s="98"/>
      <c r="BI1200" s="121"/>
      <c r="BJ1200" s="98"/>
      <c r="BK1200" s="205"/>
      <c r="BL1200" s="98"/>
      <c r="BN1200" s="121"/>
      <c r="BO1200" s="121"/>
      <c r="BP1200" s="121"/>
      <c r="BQ1200" s="121"/>
      <c r="BR1200" s="121"/>
    </row>
    <row r="1201" spans="1:70" customFormat="1">
      <c r="A1201" s="84"/>
      <c r="B1201" s="363"/>
      <c r="C1201" s="121"/>
      <c r="D1201" s="121"/>
      <c r="E1201" s="121"/>
      <c r="F1201" s="121"/>
      <c r="G1201" s="121"/>
      <c r="H1201" s="121"/>
      <c r="I1201" s="121"/>
      <c r="J1201" s="121"/>
      <c r="K1201" s="121"/>
      <c r="L1201" s="10"/>
      <c r="M1201" s="9"/>
      <c r="N1201" s="90"/>
      <c r="R1201" s="205"/>
      <c r="S1201" s="205"/>
      <c r="T1201" s="205"/>
      <c r="V1201" s="205"/>
      <c r="W1201" s="205"/>
      <c r="X1201" s="205"/>
      <c r="Y1201" s="394"/>
      <c r="Z1201" s="98"/>
      <c r="AA1201" s="205"/>
      <c r="AB1201" s="98"/>
      <c r="AC1201" s="98"/>
      <c r="AD1201" s="98"/>
      <c r="AE1201" s="205"/>
      <c r="AF1201" s="98"/>
      <c r="AH1201" s="98"/>
      <c r="AI1201" s="205"/>
      <c r="AJ1201" s="98"/>
      <c r="AK1201" s="98"/>
      <c r="AL1201" s="98"/>
      <c r="AM1201" s="205"/>
      <c r="AN1201" s="98"/>
      <c r="AO1201" s="121"/>
      <c r="AP1201" s="98"/>
      <c r="AQ1201" s="205"/>
      <c r="AR1201" s="98"/>
      <c r="AT1201" s="98"/>
      <c r="AU1201" s="205"/>
      <c r="AV1201" s="98"/>
      <c r="AX1201" s="98"/>
      <c r="AY1201" s="205"/>
      <c r="AZ1201" s="98"/>
      <c r="BB1201" s="98"/>
      <c r="BC1201" s="205"/>
      <c r="BD1201" s="98"/>
      <c r="BF1201" s="98"/>
      <c r="BG1201" s="205"/>
      <c r="BH1201" s="98"/>
      <c r="BI1201" s="121"/>
      <c r="BJ1201" s="98"/>
      <c r="BK1201" s="205"/>
      <c r="BL1201" s="98"/>
      <c r="BN1201" s="121"/>
      <c r="BO1201" s="121"/>
      <c r="BP1201" s="121"/>
      <c r="BQ1201" s="121"/>
      <c r="BR1201" s="121"/>
    </row>
    <row r="1202" spans="1:70" customFormat="1">
      <c r="A1202" s="84"/>
      <c r="B1202" s="363"/>
      <c r="C1202" s="121"/>
      <c r="D1202" s="121"/>
      <c r="E1202" s="121"/>
      <c r="F1202" s="121"/>
      <c r="G1202" s="121"/>
      <c r="H1202" s="121"/>
      <c r="I1202" s="121"/>
      <c r="J1202" s="121"/>
      <c r="K1202" s="121"/>
      <c r="L1202" s="10"/>
      <c r="M1202" s="9"/>
      <c r="N1202" s="90"/>
      <c r="R1202" s="205"/>
      <c r="S1202" s="205"/>
      <c r="T1202" s="205"/>
      <c r="V1202" s="205"/>
      <c r="W1202" s="205"/>
      <c r="X1202" s="205"/>
      <c r="Y1202" s="394"/>
      <c r="Z1202" s="98"/>
      <c r="AA1202" s="205"/>
      <c r="AB1202" s="98"/>
      <c r="AC1202" s="98"/>
      <c r="AD1202" s="98"/>
      <c r="AE1202" s="205"/>
      <c r="AF1202" s="98"/>
      <c r="AH1202" s="98"/>
      <c r="AI1202" s="205"/>
      <c r="AJ1202" s="98"/>
      <c r="AK1202" s="98"/>
      <c r="AL1202" s="98"/>
      <c r="AM1202" s="205"/>
      <c r="AN1202" s="98"/>
      <c r="AO1202" s="121"/>
      <c r="AP1202" s="98"/>
      <c r="AQ1202" s="205"/>
      <c r="AR1202" s="98"/>
      <c r="AT1202" s="98"/>
      <c r="AU1202" s="205"/>
      <c r="AV1202" s="98"/>
      <c r="AX1202" s="98"/>
      <c r="AY1202" s="205"/>
      <c r="AZ1202" s="98"/>
      <c r="BB1202" s="98"/>
      <c r="BC1202" s="205"/>
      <c r="BD1202" s="98"/>
      <c r="BF1202" s="98"/>
      <c r="BG1202" s="205"/>
      <c r="BH1202" s="98"/>
      <c r="BI1202" s="121"/>
      <c r="BJ1202" s="98"/>
      <c r="BK1202" s="205"/>
      <c r="BL1202" s="98"/>
      <c r="BN1202" s="121"/>
      <c r="BO1202" s="121"/>
      <c r="BP1202" s="121"/>
      <c r="BQ1202" s="121"/>
      <c r="BR1202" s="121"/>
    </row>
    <row r="1203" spans="1:70" customFormat="1">
      <c r="A1203" s="84"/>
      <c r="B1203" s="363"/>
      <c r="C1203" s="121"/>
      <c r="D1203" s="121"/>
      <c r="E1203" s="121"/>
      <c r="F1203" s="121"/>
      <c r="G1203" s="121"/>
      <c r="H1203" s="121"/>
      <c r="I1203" s="121"/>
      <c r="J1203" s="121"/>
      <c r="K1203" s="121"/>
      <c r="L1203" s="10"/>
      <c r="M1203" s="9"/>
      <c r="N1203" s="90"/>
      <c r="R1203" s="205"/>
      <c r="S1203" s="205"/>
      <c r="T1203" s="205"/>
      <c r="V1203" s="205"/>
      <c r="W1203" s="205"/>
      <c r="X1203" s="205"/>
      <c r="Y1203" s="394"/>
      <c r="Z1203" s="98"/>
      <c r="AA1203" s="205"/>
      <c r="AB1203" s="98"/>
      <c r="AC1203" s="98"/>
      <c r="AD1203" s="98"/>
      <c r="AE1203" s="205"/>
      <c r="AF1203" s="98"/>
      <c r="AH1203" s="98"/>
      <c r="AI1203" s="205"/>
      <c r="AJ1203" s="98"/>
      <c r="AK1203" s="98"/>
      <c r="AL1203" s="98"/>
      <c r="AM1203" s="205"/>
      <c r="AN1203" s="98"/>
      <c r="AO1203" s="121"/>
      <c r="AP1203" s="98"/>
      <c r="AQ1203" s="205"/>
      <c r="AR1203" s="98"/>
      <c r="AT1203" s="98"/>
      <c r="AU1203" s="205"/>
      <c r="AV1203" s="98"/>
      <c r="AX1203" s="98"/>
      <c r="AY1203" s="205"/>
      <c r="AZ1203" s="98"/>
      <c r="BB1203" s="98"/>
      <c r="BC1203" s="205"/>
      <c r="BD1203" s="98"/>
      <c r="BF1203" s="98"/>
      <c r="BG1203" s="205"/>
      <c r="BH1203" s="98"/>
      <c r="BI1203" s="121"/>
      <c r="BJ1203" s="98"/>
      <c r="BK1203" s="205"/>
      <c r="BL1203" s="98"/>
      <c r="BN1203" s="121"/>
      <c r="BO1203" s="121"/>
      <c r="BP1203" s="121"/>
      <c r="BQ1203" s="121"/>
      <c r="BR1203" s="121"/>
    </row>
    <row r="1204" spans="1:70" customFormat="1">
      <c r="A1204" s="84"/>
      <c r="B1204" s="363"/>
      <c r="C1204" s="121"/>
      <c r="D1204" s="121"/>
      <c r="E1204" s="121"/>
      <c r="F1204" s="121"/>
      <c r="G1204" s="121"/>
      <c r="H1204" s="121"/>
      <c r="I1204" s="121"/>
      <c r="J1204" s="121"/>
      <c r="K1204" s="121"/>
      <c r="L1204" s="10"/>
      <c r="M1204" s="9"/>
      <c r="N1204" s="90"/>
      <c r="R1204" s="205"/>
      <c r="S1204" s="205"/>
      <c r="T1204" s="205"/>
      <c r="V1204" s="205"/>
      <c r="W1204" s="205"/>
      <c r="X1204" s="205"/>
      <c r="Y1204" s="394"/>
      <c r="Z1204" s="98"/>
      <c r="AA1204" s="205"/>
      <c r="AB1204" s="98"/>
      <c r="AC1204" s="98"/>
      <c r="AD1204" s="98"/>
      <c r="AE1204" s="205"/>
      <c r="AF1204" s="98"/>
      <c r="AH1204" s="98"/>
      <c r="AI1204" s="205"/>
      <c r="AJ1204" s="98"/>
      <c r="AK1204" s="98"/>
      <c r="AL1204" s="98"/>
      <c r="AM1204" s="205"/>
      <c r="AN1204" s="98"/>
      <c r="AO1204" s="121"/>
      <c r="AP1204" s="98"/>
      <c r="AQ1204" s="205"/>
      <c r="AR1204" s="98"/>
      <c r="AT1204" s="98"/>
      <c r="AU1204" s="205"/>
      <c r="AV1204" s="98"/>
      <c r="AX1204" s="98"/>
      <c r="AY1204" s="205"/>
      <c r="AZ1204" s="98"/>
      <c r="BB1204" s="98"/>
      <c r="BC1204" s="205"/>
      <c r="BD1204" s="98"/>
      <c r="BF1204" s="98"/>
      <c r="BG1204" s="205"/>
      <c r="BH1204" s="98"/>
      <c r="BI1204" s="121"/>
      <c r="BJ1204" s="98"/>
      <c r="BK1204" s="205"/>
      <c r="BL1204" s="98"/>
      <c r="BN1204" s="121"/>
      <c r="BO1204" s="121"/>
      <c r="BP1204" s="121"/>
      <c r="BQ1204" s="121"/>
      <c r="BR1204" s="121"/>
    </row>
    <row r="1205" spans="1:70" customFormat="1">
      <c r="A1205" s="84"/>
      <c r="B1205" s="363"/>
      <c r="C1205" s="121"/>
      <c r="D1205" s="121"/>
      <c r="E1205" s="121"/>
      <c r="F1205" s="121"/>
      <c r="G1205" s="121"/>
      <c r="H1205" s="121"/>
      <c r="I1205" s="121"/>
      <c r="J1205" s="121"/>
      <c r="K1205" s="121"/>
      <c r="L1205" s="10"/>
      <c r="M1205" s="9"/>
      <c r="N1205" s="90"/>
      <c r="R1205" s="205"/>
      <c r="S1205" s="205"/>
      <c r="T1205" s="205"/>
      <c r="V1205" s="205"/>
      <c r="W1205" s="205"/>
      <c r="X1205" s="205"/>
      <c r="Y1205" s="394"/>
      <c r="Z1205" s="98"/>
      <c r="AA1205" s="205"/>
      <c r="AB1205" s="98"/>
      <c r="AC1205" s="98"/>
      <c r="AD1205" s="98"/>
      <c r="AE1205" s="205"/>
      <c r="AF1205" s="98"/>
      <c r="AH1205" s="98"/>
      <c r="AI1205" s="205"/>
      <c r="AJ1205" s="98"/>
      <c r="AK1205" s="98"/>
      <c r="AL1205" s="98"/>
      <c r="AM1205" s="205"/>
      <c r="AN1205" s="98"/>
      <c r="AO1205" s="121"/>
      <c r="AP1205" s="98"/>
      <c r="AQ1205" s="205"/>
      <c r="AR1205" s="98"/>
      <c r="AT1205" s="98"/>
      <c r="AU1205" s="205"/>
      <c r="AV1205" s="98"/>
      <c r="AX1205" s="98"/>
      <c r="AY1205" s="205"/>
      <c r="AZ1205" s="98"/>
      <c r="BB1205" s="98"/>
      <c r="BC1205" s="205"/>
      <c r="BD1205" s="98"/>
      <c r="BF1205" s="98"/>
      <c r="BG1205" s="205"/>
      <c r="BH1205" s="98"/>
      <c r="BI1205" s="121"/>
      <c r="BJ1205" s="98"/>
      <c r="BK1205" s="205"/>
      <c r="BL1205" s="98"/>
      <c r="BN1205" s="121"/>
      <c r="BO1205" s="121"/>
      <c r="BP1205" s="121"/>
      <c r="BQ1205" s="121"/>
      <c r="BR1205" s="121"/>
    </row>
    <row r="1206" spans="1:70" customFormat="1">
      <c r="A1206" s="84"/>
      <c r="B1206" s="363"/>
      <c r="C1206" s="121"/>
      <c r="D1206" s="121"/>
      <c r="E1206" s="121"/>
      <c r="F1206" s="121"/>
      <c r="G1206" s="121"/>
      <c r="H1206" s="121"/>
      <c r="I1206" s="121"/>
      <c r="J1206" s="121"/>
      <c r="K1206" s="121"/>
      <c r="L1206" s="10"/>
      <c r="M1206" s="9"/>
      <c r="N1206" s="90"/>
      <c r="R1206" s="205"/>
      <c r="S1206" s="205"/>
      <c r="T1206" s="205"/>
      <c r="V1206" s="205"/>
      <c r="W1206" s="205"/>
      <c r="X1206" s="205"/>
      <c r="Y1206" s="394"/>
      <c r="Z1206" s="98"/>
      <c r="AA1206" s="205"/>
      <c r="AB1206" s="98"/>
      <c r="AC1206" s="98"/>
      <c r="AD1206" s="98"/>
      <c r="AE1206" s="205"/>
      <c r="AF1206" s="98"/>
      <c r="AH1206" s="98"/>
      <c r="AI1206" s="205"/>
      <c r="AJ1206" s="98"/>
      <c r="AK1206" s="98"/>
      <c r="AL1206" s="98"/>
      <c r="AM1206" s="205"/>
      <c r="AN1206" s="98"/>
      <c r="AO1206" s="121"/>
      <c r="AP1206" s="98"/>
      <c r="AQ1206" s="205"/>
      <c r="AR1206" s="98"/>
      <c r="AT1206" s="98"/>
      <c r="AU1206" s="205"/>
      <c r="AV1206" s="98"/>
      <c r="AX1206" s="98"/>
      <c r="AY1206" s="205"/>
      <c r="AZ1206" s="98"/>
      <c r="BB1206" s="98"/>
      <c r="BC1206" s="205"/>
      <c r="BD1206" s="98"/>
      <c r="BF1206" s="98"/>
      <c r="BG1206" s="205"/>
      <c r="BH1206" s="98"/>
      <c r="BI1206" s="121"/>
      <c r="BJ1206" s="98"/>
      <c r="BK1206" s="205"/>
      <c r="BL1206" s="98"/>
      <c r="BN1206" s="121"/>
      <c r="BO1206" s="121"/>
      <c r="BP1206" s="121"/>
      <c r="BQ1206" s="121"/>
      <c r="BR1206" s="121"/>
    </row>
    <row r="1207" spans="1:70" customFormat="1">
      <c r="A1207" s="84"/>
      <c r="B1207" s="363"/>
      <c r="C1207" s="121"/>
      <c r="D1207" s="121"/>
      <c r="E1207" s="121"/>
      <c r="F1207" s="121"/>
      <c r="G1207" s="121"/>
      <c r="H1207" s="121"/>
      <c r="I1207" s="121"/>
      <c r="J1207" s="121"/>
      <c r="K1207" s="121"/>
      <c r="L1207" s="10"/>
      <c r="M1207" s="9"/>
      <c r="N1207" s="90"/>
      <c r="R1207" s="205"/>
      <c r="S1207" s="205"/>
      <c r="T1207" s="205"/>
      <c r="V1207" s="205"/>
      <c r="W1207" s="205"/>
      <c r="X1207" s="205"/>
      <c r="Y1207" s="394"/>
      <c r="Z1207" s="98"/>
      <c r="AA1207" s="205"/>
      <c r="AB1207" s="98"/>
      <c r="AC1207" s="98"/>
      <c r="AD1207" s="98"/>
      <c r="AE1207" s="205"/>
      <c r="AF1207" s="98"/>
      <c r="AH1207" s="98"/>
      <c r="AI1207" s="205"/>
      <c r="AJ1207" s="98"/>
      <c r="AK1207" s="98"/>
      <c r="AL1207" s="98"/>
      <c r="AM1207" s="205"/>
      <c r="AN1207" s="98"/>
      <c r="AO1207" s="121"/>
      <c r="AP1207" s="98"/>
      <c r="AQ1207" s="205"/>
      <c r="AR1207" s="98"/>
      <c r="AT1207" s="98"/>
      <c r="AU1207" s="205"/>
      <c r="AV1207" s="98"/>
      <c r="AX1207" s="98"/>
      <c r="AY1207" s="205"/>
      <c r="AZ1207" s="98"/>
      <c r="BB1207" s="98"/>
      <c r="BC1207" s="205"/>
      <c r="BD1207" s="98"/>
      <c r="BF1207" s="98"/>
      <c r="BG1207" s="205"/>
      <c r="BH1207" s="98"/>
      <c r="BI1207" s="121"/>
      <c r="BJ1207" s="98"/>
      <c r="BK1207" s="205"/>
      <c r="BL1207" s="98"/>
      <c r="BN1207" s="121"/>
      <c r="BO1207" s="121"/>
      <c r="BP1207" s="121"/>
      <c r="BQ1207" s="121"/>
      <c r="BR1207" s="121"/>
    </row>
    <row r="1208" spans="1:70" customFormat="1">
      <c r="A1208" s="84"/>
      <c r="B1208" s="363"/>
      <c r="C1208" s="121"/>
      <c r="D1208" s="121"/>
      <c r="E1208" s="121"/>
      <c r="F1208" s="121"/>
      <c r="G1208" s="121"/>
      <c r="H1208" s="121"/>
      <c r="I1208" s="121"/>
      <c r="J1208" s="121"/>
      <c r="K1208" s="121"/>
      <c r="L1208" s="10"/>
      <c r="M1208" s="9"/>
      <c r="N1208" s="90"/>
      <c r="R1208" s="205"/>
      <c r="S1208" s="205"/>
      <c r="T1208" s="205"/>
      <c r="V1208" s="205"/>
      <c r="W1208" s="205"/>
      <c r="X1208" s="205"/>
      <c r="Y1208" s="394"/>
      <c r="Z1208" s="98"/>
      <c r="AA1208" s="205"/>
      <c r="AB1208" s="98"/>
      <c r="AC1208" s="98"/>
      <c r="AD1208" s="98"/>
      <c r="AE1208" s="205"/>
      <c r="AF1208" s="98"/>
      <c r="AH1208" s="98"/>
      <c r="AI1208" s="205"/>
      <c r="AJ1208" s="98"/>
      <c r="AK1208" s="98"/>
      <c r="AL1208" s="98"/>
      <c r="AM1208" s="205"/>
      <c r="AN1208" s="98"/>
      <c r="AO1208" s="121"/>
      <c r="AP1208" s="98"/>
      <c r="AQ1208" s="205"/>
      <c r="AR1208" s="98"/>
      <c r="AT1208" s="98"/>
      <c r="AU1208" s="205"/>
      <c r="AV1208" s="98"/>
      <c r="AX1208" s="98"/>
      <c r="AY1208" s="205"/>
      <c r="AZ1208" s="98"/>
      <c r="BB1208" s="98"/>
      <c r="BC1208" s="205"/>
      <c r="BD1208" s="98"/>
      <c r="BF1208" s="98"/>
      <c r="BG1208" s="205"/>
      <c r="BH1208" s="98"/>
      <c r="BI1208" s="121"/>
      <c r="BJ1208" s="98"/>
      <c r="BK1208" s="205"/>
      <c r="BL1208" s="98"/>
      <c r="BN1208" s="121"/>
      <c r="BO1208" s="121"/>
      <c r="BP1208" s="121"/>
      <c r="BQ1208" s="121"/>
      <c r="BR1208" s="121"/>
    </row>
    <row r="1209" spans="1:70" customFormat="1">
      <c r="A1209" s="84"/>
      <c r="B1209" s="363"/>
      <c r="C1209" s="121"/>
      <c r="D1209" s="121"/>
      <c r="E1209" s="121"/>
      <c r="F1209" s="121"/>
      <c r="G1209" s="121"/>
      <c r="H1209" s="121"/>
      <c r="I1209" s="121"/>
      <c r="J1209" s="121"/>
      <c r="K1209" s="121"/>
      <c r="L1209" s="10"/>
      <c r="M1209" s="9"/>
      <c r="N1209" s="90"/>
      <c r="R1209" s="205"/>
      <c r="S1209" s="205"/>
      <c r="T1209" s="205"/>
      <c r="V1209" s="205"/>
      <c r="W1209" s="205"/>
      <c r="X1209" s="205"/>
      <c r="Y1209" s="394"/>
      <c r="Z1209" s="98"/>
      <c r="AA1209" s="205"/>
      <c r="AB1209" s="98"/>
      <c r="AC1209" s="98"/>
      <c r="AD1209" s="98"/>
      <c r="AE1209" s="205"/>
      <c r="AF1209" s="98"/>
      <c r="AH1209" s="98"/>
      <c r="AI1209" s="205"/>
      <c r="AJ1209" s="98"/>
      <c r="AK1209" s="98"/>
      <c r="AL1209" s="98"/>
      <c r="AM1209" s="205"/>
      <c r="AN1209" s="98"/>
      <c r="AO1209" s="121"/>
      <c r="AP1209" s="98"/>
      <c r="AQ1209" s="205"/>
      <c r="AR1209" s="98"/>
      <c r="AT1209" s="98"/>
      <c r="AU1209" s="205"/>
      <c r="AV1209" s="98"/>
      <c r="AX1209" s="98"/>
      <c r="AY1209" s="205"/>
      <c r="AZ1209" s="98"/>
      <c r="BB1209" s="98"/>
      <c r="BC1209" s="205"/>
      <c r="BD1209" s="98"/>
      <c r="BF1209" s="98"/>
      <c r="BG1209" s="205"/>
      <c r="BH1209" s="98"/>
      <c r="BI1209" s="121"/>
      <c r="BJ1209" s="98"/>
      <c r="BK1209" s="205"/>
      <c r="BL1209" s="98"/>
      <c r="BN1209" s="121"/>
      <c r="BO1209" s="121"/>
      <c r="BP1209" s="121"/>
      <c r="BQ1209" s="121"/>
      <c r="BR1209" s="121"/>
    </row>
    <row r="1210" spans="1:70" customFormat="1">
      <c r="A1210" s="84"/>
      <c r="B1210" s="363"/>
      <c r="C1210" s="121"/>
      <c r="D1210" s="121"/>
      <c r="E1210" s="121"/>
      <c r="F1210" s="121"/>
      <c r="G1210" s="121"/>
      <c r="H1210" s="121"/>
      <c r="I1210" s="121"/>
      <c r="J1210" s="121"/>
      <c r="K1210" s="121"/>
      <c r="L1210" s="10"/>
      <c r="M1210" s="9"/>
      <c r="N1210" s="90"/>
      <c r="R1210" s="205"/>
      <c r="S1210" s="205"/>
      <c r="T1210" s="205"/>
      <c r="V1210" s="205"/>
      <c r="W1210" s="205"/>
      <c r="X1210" s="205"/>
      <c r="Y1210" s="394"/>
      <c r="Z1210" s="98"/>
      <c r="AA1210" s="205"/>
      <c r="AB1210" s="98"/>
      <c r="AC1210" s="98"/>
      <c r="AD1210" s="98"/>
      <c r="AE1210" s="205"/>
      <c r="AF1210" s="98"/>
      <c r="AH1210" s="98"/>
      <c r="AI1210" s="205"/>
      <c r="AJ1210" s="98"/>
      <c r="AK1210" s="98"/>
      <c r="AL1210" s="98"/>
      <c r="AM1210" s="205"/>
      <c r="AN1210" s="98"/>
      <c r="AO1210" s="121"/>
      <c r="AP1210" s="98"/>
      <c r="AQ1210" s="205"/>
      <c r="AR1210" s="98"/>
      <c r="AT1210" s="98"/>
      <c r="AU1210" s="205"/>
      <c r="AV1210" s="98"/>
      <c r="AX1210" s="98"/>
      <c r="AY1210" s="205"/>
      <c r="AZ1210" s="98"/>
      <c r="BB1210" s="98"/>
      <c r="BC1210" s="205"/>
      <c r="BD1210" s="98"/>
      <c r="BF1210" s="98"/>
      <c r="BG1210" s="205"/>
      <c r="BH1210" s="98"/>
      <c r="BI1210" s="121"/>
      <c r="BJ1210" s="98"/>
      <c r="BK1210" s="205"/>
      <c r="BL1210" s="98"/>
      <c r="BN1210" s="121"/>
      <c r="BO1210" s="121"/>
      <c r="BP1210" s="121"/>
      <c r="BQ1210" s="121"/>
      <c r="BR1210" s="121"/>
    </row>
    <row r="1211" spans="1:70" customFormat="1">
      <c r="A1211" s="84"/>
      <c r="B1211" s="363"/>
      <c r="C1211" s="121"/>
      <c r="D1211" s="121"/>
      <c r="E1211" s="121"/>
      <c r="F1211" s="121"/>
      <c r="G1211" s="121"/>
      <c r="H1211" s="121"/>
      <c r="I1211" s="121"/>
      <c r="J1211" s="121"/>
      <c r="K1211" s="121"/>
      <c r="L1211" s="10"/>
      <c r="M1211" s="9"/>
      <c r="N1211" s="90"/>
      <c r="R1211" s="205"/>
      <c r="S1211" s="205"/>
      <c r="T1211" s="205"/>
      <c r="V1211" s="205"/>
      <c r="W1211" s="205"/>
      <c r="X1211" s="205"/>
      <c r="Y1211" s="394"/>
      <c r="Z1211" s="98"/>
      <c r="AA1211" s="205"/>
      <c r="AB1211" s="98"/>
      <c r="AC1211" s="98"/>
      <c r="AD1211" s="98"/>
      <c r="AE1211" s="205"/>
      <c r="AF1211" s="98"/>
      <c r="AH1211" s="98"/>
      <c r="AI1211" s="205"/>
      <c r="AJ1211" s="98"/>
      <c r="AK1211" s="98"/>
      <c r="AL1211" s="98"/>
      <c r="AM1211" s="205"/>
      <c r="AN1211" s="98"/>
      <c r="AO1211" s="121"/>
      <c r="AP1211" s="98"/>
      <c r="AQ1211" s="205"/>
      <c r="AR1211" s="98"/>
      <c r="AT1211" s="98"/>
      <c r="AU1211" s="205"/>
      <c r="AV1211" s="98"/>
      <c r="AX1211" s="98"/>
      <c r="AY1211" s="205"/>
      <c r="AZ1211" s="98"/>
      <c r="BB1211" s="98"/>
      <c r="BC1211" s="205"/>
      <c r="BD1211" s="98"/>
      <c r="BF1211" s="98"/>
      <c r="BG1211" s="205"/>
      <c r="BH1211" s="98"/>
      <c r="BI1211" s="121"/>
      <c r="BJ1211" s="98"/>
      <c r="BK1211" s="205"/>
      <c r="BL1211" s="98"/>
      <c r="BN1211" s="121"/>
      <c r="BO1211" s="121"/>
      <c r="BP1211" s="121"/>
      <c r="BQ1211" s="121"/>
      <c r="BR1211" s="121"/>
    </row>
    <row r="1212" spans="1:70" customFormat="1">
      <c r="A1212" s="84"/>
      <c r="B1212" s="363"/>
      <c r="C1212" s="121"/>
      <c r="D1212" s="121"/>
      <c r="E1212" s="121"/>
      <c r="F1212" s="121"/>
      <c r="G1212" s="121"/>
      <c r="H1212" s="121"/>
      <c r="I1212" s="121"/>
      <c r="J1212" s="121"/>
      <c r="K1212" s="121"/>
      <c r="L1212" s="10"/>
      <c r="M1212" s="9"/>
      <c r="N1212" s="90"/>
      <c r="R1212" s="205"/>
      <c r="S1212" s="205"/>
      <c r="T1212" s="205"/>
      <c r="V1212" s="205"/>
      <c r="W1212" s="205"/>
      <c r="X1212" s="205"/>
      <c r="Y1212" s="394"/>
      <c r="Z1212" s="98"/>
      <c r="AA1212" s="205"/>
      <c r="AB1212" s="98"/>
      <c r="AC1212" s="98"/>
      <c r="AD1212" s="98"/>
      <c r="AE1212" s="205"/>
      <c r="AF1212" s="98"/>
      <c r="AH1212" s="98"/>
      <c r="AI1212" s="205"/>
      <c r="AJ1212" s="98"/>
      <c r="AK1212" s="98"/>
      <c r="AL1212" s="98"/>
      <c r="AM1212" s="205"/>
      <c r="AN1212" s="98"/>
      <c r="AO1212" s="121"/>
      <c r="AP1212" s="98"/>
      <c r="AQ1212" s="205"/>
      <c r="AR1212" s="98"/>
      <c r="AT1212" s="98"/>
      <c r="AU1212" s="205"/>
      <c r="AV1212" s="98"/>
      <c r="AX1212" s="98"/>
      <c r="AY1212" s="205"/>
      <c r="AZ1212" s="98"/>
      <c r="BB1212" s="98"/>
      <c r="BC1212" s="205"/>
      <c r="BD1212" s="98"/>
      <c r="BF1212" s="98"/>
      <c r="BG1212" s="205"/>
      <c r="BH1212" s="98"/>
      <c r="BI1212" s="121"/>
      <c r="BJ1212" s="98"/>
      <c r="BK1212" s="205"/>
      <c r="BL1212" s="98"/>
      <c r="BN1212" s="121"/>
      <c r="BO1212" s="121"/>
      <c r="BP1212" s="121"/>
      <c r="BQ1212" s="121"/>
      <c r="BR1212" s="121"/>
    </row>
    <row r="1213" spans="1:70" customFormat="1">
      <c r="A1213" s="84"/>
      <c r="B1213" s="363"/>
      <c r="C1213" s="121"/>
      <c r="D1213" s="121"/>
      <c r="E1213" s="121"/>
      <c r="F1213" s="121"/>
      <c r="G1213" s="121"/>
      <c r="H1213" s="121"/>
      <c r="I1213" s="121"/>
      <c r="J1213" s="121"/>
      <c r="K1213" s="121"/>
      <c r="L1213" s="10"/>
      <c r="M1213" s="9"/>
      <c r="N1213" s="90"/>
      <c r="R1213" s="205"/>
      <c r="S1213" s="205"/>
      <c r="T1213" s="205"/>
      <c r="V1213" s="205"/>
      <c r="W1213" s="205"/>
      <c r="X1213" s="205"/>
      <c r="Y1213" s="394"/>
      <c r="Z1213" s="98"/>
      <c r="AA1213" s="205"/>
      <c r="AB1213" s="98"/>
      <c r="AC1213" s="98"/>
      <c r="AD1213" s="98"/>
      <c r="AE1213" s="205"/>
      <c r="AF1213" s="98"/>
      <c r="AH1213" s="98"/>
      <c r="AI1213" s="205"/>
      <c r="AJ1213" s="98"/>
      <c r="AK1213" s="98"/>
      <c r="AL1213" s="98"/>
      <c r="AM1213" s="205"/>
      <c r="AN1213" s="98"/>
      <c r="AO1213" s="121"/>
      <c r="AP1213" s="98"/>
      <c r="AQ1213" s="205"/>
      <c r="AR1213" s="98"/>
      <c r="AT1213" s="98"/>
      <c r="AU1213" s="205"/>
      <c r="AV1213" s="98"/>
      <c r="AX1213" s="98"/>
      <c r="AY1213" s="205"/>
      <c r="AZ1213" s="98"/>
      <c r="BB1213" s="98"/>
      <c r="BC1213" s="205"/>
      <c r="BD1213" s="98"/>
      <c r="BF1213" s="98"/>
      <c r="BG1213" s="205"/>
      <c r="BH1213" s="98"/>
      <c r="BI1213" s="121"/>
      <c r="BJ1213" s="98"/>
      <c r="BK1213" s="205"/>
      <c r="BL1213" s="98"/>
      <c r="BN1213" s="121"/>
      <c r="BO1213" s="121"/>
      <c r="BP1213" s="121"/>
      <c r="BQ1213" s="121"/>
      <c r="BR1213" s="121"/>
    </row>
    <row r="1214" spans="1:70" customFormat="1">
      <c r="A1214" s="84"/>
      <c r="B1214" s="363"/>
      <c r="C1214" s="121"/>
      <c r="D1214" s="121"/>
      <c r="E1214" s="121"/>
      <c r="F1214" s="121"/>
      <c r="G1214" s="121"/>
      <c r="H1214" s="121"/>
      <c r="I1214" s="121"/>
      <c r="J1214" s="121"/>
      <c r="K1214" s="121"/>
      <c r="L1214" s="10"/>
      <c r="M1214" s="9"/>
      <c r="N1214" s="90"/>
      <c r="R1214" s="205"/>
      <c r="S1214" s="205"/>
      <c r="T1214" s="205"/>
      <c r="V1214" s="205"/>
      <c r="W1214" s="205"/>
      <c r="X1214" s="205"/>
      <c r="Y1214" s="394"/>
      <c r="Z1214" s="98"/>
      <c r="AA1214" s="205"/>
      <c r="AB1214" s="98"/>
      <c r="AC1214" s="98"/>
      <c r="AD1214" s="98"/>
      <c r="AE1214" s="205"/>
      <c r="AF1214" s="98"/>
      <c r="AH1214" s="98"/>
      <c r="AI1214" s="205"/>
      <c r="AJ1214" s="98"/>
      <c r="AK1214" s="98"/>
      <c r="AL1214" s="98"/>
      <c r="AM1214" s="205"/>
      <c r="AN1214" s="98"/>
      <c r="AO1214" s="121"/>
      <c r="AP1214" s="98"/>
      <c r="AQ1214" s="205"/>
      <c r="AR1214" s="98"/>
      <c r="AT1214" s="98"/>
      <c r="AU1214" s="205"/>
      <c r="AV1214" s="98"/>
      <c r="AX1214" s="98"/>
      <c r="AY1214" s="205"/>
      <c r="AZ1214" s="98"/>
      <c r="BB1214" s="98"/>
      <c r="BC1214" s="205"/>
      <c r="BD1214" s="98"/>
      <c r="BF1214" s="98"/>
      <c r="BG1214" s="205"/>
      <c r="BH1214" s="98"/>
      <c r="BI1214" s="121"/>
      <c r="BJ1214" s="98"/>
      <c r="BK1214" s="205"/>
      <c r="BL1214" s="98"/>
      <c r="BN1214" s="121"/>
      <c r="BO1214" s="121"/>
      <c r="BP1214" s="121"/>
      <c r="BQ1214" s="121"/>
      <c r="BR1214" s="121"/>
    </row>
    <row r="1215" spans="1:70" customFormat="1">
      <c r="A1215" s="84"/>
      <c r="B1215" s="363"/>
      <c r="C1215" s="121"/>
      <c r="D1215" s="121"/>
      <c r="E1215" s="121"/>
      <c r="F1215" s="121"/>
      <c r="G1215" s="121"/>
      <c r="H1215" s="121"/>
      <c r="I1215" s="121"/>
      <c r="J1215" s="121"/>
      <c r="K1215" s="121"/>
      <c r="L1215" s="10"/>
      <c r="M1215" s="9"/>
      <c r="N1215" s="90"/>
      <c r="R1215" s="205"/>
      <c r="S1215" s="205"/>
      <c r="T1215" s="205"/>
      <c r="V1215" s="205"/>
      <c r="W1215" s="205"/>
      <c r="X1215" s="205"/>
      <c r="Y1215" s="394"/>
      <c r="Z1215" s="98"/>
      <c r="AA1215" s="205"/>
      <c r="AB1215" s="98"/>
      <c r="AC1215" s="98"/>
      <c r="AD1215" s="98"/>
      <c r="AE1215" s="205"/>
      <c r="AF1215" s="98"/>
      <c r="AH1215" s="98"/>
      <c r="AI1215" s="205"/>
      <c r="AJ1215" s="98"/>
      <c r="AK1215" s="98"/>
      <c r="AL1215" s="98"/>
      <c r="AM1215" s="205"/>
      <c r="AN1215" s="98"/>
      <c r="AO1215" s="121"/>
      <c r="AP1215" s="98"/>
      <c r="AQ1215" s="205"/>
      <c r="AR1215" s="98"/>
      <c r="AT1215" s="98"/>
      <c r="AU1215" s="205"/>
      <c r="AV1215" s="98"/>
      <c r="AX1215" s="98"/>
      <c r="AY1215" s="205"/>
      <c r="AZ1215" s="98"/>
      <c r="BB1215" s="98"/>
      <c r="BC1215" s="205"/>
      <c r="BD1215" s="98"/>
      <c r="BF1215" s="98"/>
      <c r="BG1215" s="205"/>
      <c r="BH1215" s="98"/>
      <c r="BI1215" s="121"/>
      <c r="BJ1215" s="98"/>
      <c r="BK1215" s="205"/>
      <c r="BL1215" s="98"/>
      <c r="BN1215" s="121"/>
      <c r="BO1215" s="121"/>
      <c r="BP1215" s="121"/>
      <c r="BQ1215" s="121"/>
      <c r="BR1215" s="121"/>
    </row>
    <row r="1216" spans="1:70" customFormat="1">
      <c r="A1216" s="84"/>
      <c r="B1216" s="363"/>
      <c r="C1216" s="121"/>
      <c r="D1216" s="121"/>
      <c r="E1216" s="121"/>
      <c r="F1216" s="121"/>
      <c r="G1216" s="121"/>
      <c r="H1216" s="121"/>
      <c r="I1216" s="121"/>
      <c r="J1216" s="121"/>
      <c r="K1216" s="121"/>
      <c r="L1216" s="10"/>
      <c r="M1216" s="9"/>
      <c r="N1216" s="90"/>
      <c r="R1216" s="205"/>
      <c r="S1216" s="205"/>
      <c r="T1216" s="205"/>
      <c r="V1216" s="205"/>
      <c r="W1216" s="205"/>
      <c r="X1216" s="205"/>
      <c r="Y1216" s="394"/>
      <c r="Z1216" s="98"/>
      <c r="AA1216" s="205"/>
      <c r="AB1216" s="98"/>
      <c r="AC1216" s="98"/>
      <c r="AD1216" s="98"/>
      <c r="AE1216" s="205"/>
      <c r="AF1216" s="98"/>
      <c r="AH1216" s="98"/>
      <c r="AI1216" s="205"/>
      <c r="AJ1216" s="98"/>
      <c r="AK1216" s="98"/>
      <c r="AL1216" s="98"/>
      <c r="AM1216" s="205"/>
      <c r="AN1216" s="98"/>
      <c r="AO1216" s="121"/>
      <c r="AP1216" s="98"/>
      <c r="AQ1216" s="205"/>
      <c r="AR1216" s="98"/>
      <c r="AT1216" s="98"/>
      <c r="AU1216" s="205"/>
      <c r="AV1216" s="98"/>
      <c r="AX1216" s="98"/>
      <c r="AY1216" s="205"/>
      <c r="AZ1216" s="98"/>
      <c r="BB1216" s="98"/>
      <c r="BC1216" s="205"/>
      <c r="BD1216" s="98"/>
      <c r="BF1216" s="98"/>
      <c r="BG1216" s="205"/>
      <c r="BH1216" s="98"/>
      <c r="BI1216" s="121"/>
      <c r="BJ1216" s="98"/>
      <c r="BK1216" s="205"/>
      <c r="BL1216" s="98"/>
      <c r="BN1216" s="121"/>
      <c r="BO1216" s="121"/>
      <c r="BP1216" s="121"/>
      <c r="BQ1216" s="121"/>
      <c r="BR1216" s="121"/>
    </row>
    <row r="1217" spans="1:70" customFormat="1">
      <c r="A1217" s="84"/>
      <c r="B1217" s="363"/>
      <c r="C1217" s="121"/>
      <c r="D1217" s="121"/>
      <c r="E1217" s="121"/>
      <c r="F1217" s="121"/>
      <c r="G1217" s="121"/>
      <c r="H1217" s="121"/>
      <c r="I1217" s="121"/>
      <c r="J1217" s="121"/>
      <c r="K1217" s="121"/>
      <c r="L1217" s="10"/>
      <c r="M1217" s="9"/>
      <c r="N1217" s="90"/>
      <c r="R1217" s="205"/>
      <c r="S1217" s="205"/>
      <c r="T1217" s="205"/>
      <c r="V1217" s="205"/>
      <c r="W1217" s="205"/>
      <c r="X1217" s="205"/>
      <c r="Y1217" s="394"/>
      <c r="Z1217" s="98"/>
      <c r="AA1217" s="205"/>
      <c r="AB1217" s="98"/>
      <c r="AC1217" s="98"/>
      <c r="AD1217" s="98"/>
      <c r="AE1217" s="205"/>
      <c r="AF1217" s="98"/>
      <c r="AH1217" s="98"/>
      <c r="AI1217" s="205"/>
      <c r="AJ1217" s="98"/>
      <c r="AK1217" s="98"/>
      <c r="AL1217" s="98"/>
      <c r="AM1217" s="205"/>
      <c r="AN1217" s="98"/>
      <c r="AO1217" s="121"/>
      <c r="AP1217" s="98"/>
      <c r="AQ1217" s="205"/>
      <c r="AR1217" s="98"/>
      <c r="AT1217" s="98"/>
      <c r="AU1217" s="205"/>
      <c r="AV1217" s="98"/>
      <c r="AX1217" s="98"/>
      <c r="AY1217" s="205"/>
      <c r="AZ1217" s="98"/>
      <c r="BB1217" s="98"/>
      <c r="BC1217" s="205"/>
      <c r="BD1217" s="98"/>
      <c r="BF1217" s="98"/>
      <c r="BG1217" s="205"/>
      <c r="BH1217" s="98"/>
      <c r="BI1217" s="121"/>
      <c r="BJ1217" s="98"/>
      <c r="BK1217" s="205"/>
      <c r="BL1217" s="98"/>
      <c r="BN1217" s="121"/>
      <c r="BO1217" s="121"/>
      <c r="BP1217" s="121"/>
      <c r="BQ1217" s="121"/>
      <c r="BR1217" s="121"/>
    </row>
    <row r="1218" spans="1:70" customFormat="1">
      <c r="A1218" s="84"/>
      <c r="B1218" s="363"/>
      <c r="C1218" s="121"/>
      <c r="D1218" s="121"/>
      <c r="E1218" s="121"/>
      <c r="F1218" s="121"/>
      <c r="G1218" s="121"/>
      <c r="H1218" s="121"/>
      <c r="I1218" s="121"/>
      <c r="J1218" s="121"/>
      <c r="K1218" s="121"/>
      <c r="L1218" s="10"/>
      <c r="M1218" s="9"/>
      <c r="N1218" s="90"/>
      <c r="R1218" s="205"/>
      <c r="S1218" s="205"/>
      <c r="T1218" s="205"/>
      <c r="V1218" s="205"/>
      <c r="W1218" s="205"/>
      <c r="X1218" s="205"/>
      <c r="Y1218" s="394"/>
      <c r="Z1218" s="98"/>
      <c r="AA1218" s="205"/>
      <c r="AB1218" s="98"/>
      <c r="AC1218" s="98"/>
      <c r="AD1218" s="98"/>
      <c r="AE1218" s="205"/>
      <c r="AF1218" s="98"/>
      <c r="AH1218" s="98"/>
      <c r="AI1218" s="205"/>
      <c r="AJ1218" s="98"/>
      <c r="AK1218" s="98"/>
      <c r="AL1218" s="98"/>
      <c r="AM1218" s="205"/>
      <c r="AN1218" s="98"/>
      <c r="AO1218" s="121"/>
      <c r="AP1218" s="98"/>
      <c r="AQ1218" s="205"/>
      <c r="AR1218" s="98"/>
      <c r="AT1218" s="98"/>
      <c r="AU1218" s="205"/>
      <c r="AV1218" s="98"/>
      <c r="AX1218" s="98"/>
      <c r="AY1218" s="205"/>
      <c r="AZ1218" s="98"/>
      <c r="BB1218" s="98"/>
      <c r="BC1218" s="205"/>
      <c r="BD1218" s="98"/>
      <c r="BF1218" s="98"/>
      <c r="BG1218" s="205"/>
      <c r="BH1218" s="98"/>
      <c r="BI1218" s="121"/>
      <c r="BJ1218" s="98"/>
      <c r="BK1218" s="205"/>
      <c r="BL1218" s="98"/>
      <c r="BN1218" s="121"/>
      <c r="BO1218" s="121"/>
      <c r="BP1218" s="121"/>
      <c r="BQ1218" s="121"/>
      <c r="BR1218" s="121"/>
    </row>
    <row r="1219" spans="1:70" customFormat="1">
      <c r="A1219" s="84"/>
      <c r="B1219" s="363"/>
      <c r="C1219" s="121"/>
      <c r="D1219" s="121"/>
      <c r="E1219" s="121"/>
      <c r="F1219" s="121"/>
      <c r="G1219" s="121"/>
      <c r="H1219" s="121"/>
      <c r="I1219" s="121"/>
      <c r="J1219" s="121"/>
      <c r="K1219" s="121"/>
      <c r="L1219" s="10"/>
      <c r="M1219" s="9"/>
      <c r="N1219" s="90"/>
      <c r="R1219" s="205"/>
      <c r="S1219" s="205"/>
      <c r="T1219" s="205"/>
      <c r="V1219" s="205"/>
      <c r="W1219" s="205"/>
      <c r="X1219" s="205"/>
      <c r="Y1219" s="394"/>
      <c r="Z1219" s="98"/>
      <c r="AA1219" s="205"/>
      <c r="AB1219" s="98"/>
      <c r="AC1219" s="98"/>
      <c r="AD1219" s="98"/>
      <c r="AE1219" s="205"/>
      <c r="AF1219" s="98"/>
      <c r="AH1219" s="98"/>
      <c r="AI1219" s="205"/>
      <c r="AJ1219" s="98"/>
      <c r="AK1219" s="98"/>
      <c r="AL1219" s="98"/>
      <c r="AM1219" s="205"/>
      <c r="AN1219" s="98"/>
      <c r="AO1219" s="121"/>
      <c r="AP1219" s="98"/>
      <c r="AQ1219" s="205"/>
      <c r="AR1219" s="98"/>
      <c r="AT1219" s="98"/>
      <c r="AU1219" s="205"/>
      <c r="AV1219" s="98"/>
      <c r="AX1219" s="98"/>
      <c r="AY1219" s="205"/>
      <c r="AZ1219" s="98"/>
      <c r="BB1219" s="98"/>
      <c r="BC1219" s="205"/>
      <c r="BD1219" s="98"/>
      <c r="BF1219" s="98"/>
      <c r="BG1219" s="205"/>
      <c r="BH1219" s="98"/>
      <c r="BI1219" s="121"/>
      <c r="BJ1219" s="98"/>
      <c r="BK1219" s="205"/>
      <c r="BL1219" s="98"/>
      <c r="BN1219" s="121"/>
      <c r="BO1219" s="121"/>
      <c r="BP1219" s="121"/>
      <c r="BQ1219" s="121"/>
      <c r="BR1219" s="121"/>
    </row>
    <row r="1220" spans="1:70" customFormat="1">
      <c r="A1220" s="84"/>
      <c r="B1220" s="363"/>
      <c r="C1220" s="121"/>
      <c r="D1220" s="121"/>
      <c r="E1220" s="121"/>
      <c r="F1220" s="121"/>
      <c r="G1220" s="121"/>
      <c r="H1220" s="121"/>
      <c r="I1220" s="121"/>
      <c r="J1220" s="121"/>
      <c r="K1220" s="121"/>
      <c r="L1220" s="10"/>
      <c r="M1220" s="9"/>
      <c r="N1220" s="90"/>
      <c r="R1220" s="205"/>
      <c r="S1220" s="205"/>
      <c r="T1220" s="205"/>
      <c r="V1220" s="205"/>
      <c r="W1220" s="205"/>
      <c r="X1220" s="205"/>
      <c r="Y1220" s="394"/>
      <c r="Z1220" s="98"/>
      <c r="AA1220" s="205"/>
      <c r="AB1220" s="98"/>
      <c r="AC1220" s="98"/>
      <c r="AD1220" s="98"/>
      <c r="AE1220" s="205"/>
      <c r="AF1220" s="98"/>
      <c r="AH1220" s="98"/>
      <c r="AI1220" s="205"/>
      <c r="AJ1220" s="98"/>
      <c r="AK1220" s="98"/>
      <c r="AL1220" s="98"/>
      <c r="AM1220" s="205"/>
      <c r="AN1220" s="98"/>
      <c r="AO1220" s="121"/>
      <c r="AP1220" s="98"/>
      <c r="AQ1220" s="205"/>
      <c r="AR1220" s="98"/>
      <c r="AT1220" s="98"/>
      <c r="AU1220" s="205"/>
      <c r="AV1220" s="98"/>
      <c r="AX1220" s="98"/>
      <c r="AY1220" s="205"/>
      <c r="AZ1220" s="98"/>
      <c r="BB1220" s="98"/>
      <c r="BC1220" s="205"/>
      <c r="BD1220" s="98"/>
      <c r="BF1220" s="98"/>
      <c r="BG1220" s="205"/>
      <c r="BH1220" s="98"/>
      <c r="BI1220" s="121"/>
      <c r="BJ1220" s="98"/>
      <c r="BK1220" s="205"/>
      <c r="BL1220" s="98"/>
      <c r="BN1220" s="121"/>
      <c r="BO1220" s="121"/>
      <c r="BP1220" s="121"/>
      <c r="BQ1220" s="121"/>
      <c r="BR1220" s="121"/>
    </row>
    <row r="1221" spans="1:70" customFormat="1">
      <c r="A1221" s="84"/>
      <c r="B1221" s="363"/>
      <c r="C1221" s="121"/>
      <c r="D1221" s="121"/>
      <c r="E1221" s="121"/>
      <c r="F1221" s="121"/>
      <c r="G1221" s="121"/>
      <c r="H1221" s="121"/>
      <c r="I1221" s="121"/>
      <c r="J1221" s="121"/>
      <c r="K1221" s="121"/>
      <c r="L1221" s="10"/>
      <c r="M1221" s="9"/>
      <c r="N1221" s="90"/>
      <c r="R1221" s="205"/>
      <c r="S1221" s="205"/>
      <c r="T1221" s="205"/>
      <c r="V1221" s="205"/>
      <c r="W1221" s="205"/>
      <c r="X1221" s="205"/>
      <c r="Y1221" s="394"/>
      <c r="Z1221" s="98"/>
      <c r="AA1221" s="205"/>
      <c r="AB1221" s="98"/>
      <c r="AC1221" s="98"/>
      <c r="AD1221" s="98"/>
      <c r="AE1221" s="205"/>
      <c r="AF1221" s="98"/>
      <c r="AH1221" s="98"/>
      <c r="AI1221" s="205"/>
      <c r="AJ1221" s="98"/>
      <c r="AK1221" s="98"/>
      <c r="AL1221" s="98"/>
      <c r="AM1221" s="205"/>
      <c r="AN1221" s="98"/>
      <c r="AO1221" s="121"/>
      <c r="AP1221" s="98"/>
      <c r="AQ1221" s="205"/>
      <c r="AR1221" s="98"/>
      <c r="AT1221" s="98"/>
      <c r="AU1221" s="205"/>
      <c r="AV1221" s="98"/>
      <c r="AX1221" s="98"/>
      <c r="AY1221" s="205"/>
      <c r="AZ1221" s="98"/>
      <c r="BB1221" s="98"/>
      <c r="BC1221" s="205"/>
      <c r="BD1221" s="98"/>
      <c r="BF1221" s="98"/>
      <c r="BG1221" s="205"/>
      <c r="BH1221" s="98"/>
      <c r="BI1221" s="121"/>
      <c r="BJ1221" s="98"/>
      <c r="BK1221" s="205"/>
      <c r="BL1221" s="98"/>
      <c r="BN1221" s="121"/>
      <c r="BO1221" s="121"/>
      <c r="BP1221" s="121"/>
      <c r="BQ1221" s="121"/>
      <c r="BR1221" s="121"/>
    </row>
    <row r="1222" spans="1:70" customFormat="1">
      <c r="A1222" s="84"/>
      <c r="B1222" s="363"/>
      <c r="C1222" s="121"/>
      <c r="D1222" s="121"/>
      <c r="E1222" s="121"/>
      <c r="F1222" s="121"/>
      <c r="G1222" s="121"/>
      <c r="H1222" s="121"/>
      <c r="I1222" s="121"/>
      <c r="J1222" s="121"/>
      <c r="K1222" s="121"/>
      <c r="L1222" s="10"/>
      <c r="M1222" s="9"/>
      <c r="N1222" s="90"/>
      <c r="R1222" s="205"/>
      <c r="S1222" s="205"/>
      <c r="T1222" s="205"/>
      <c r="V1222" s="205"/>
      <c r="W1222" s="205"/>
      <c r="X1222" s="205"/>
      <c r="Y1222" s="394"/>
      <c r="Z1222" s="98"/>
      <c r="AA1222" s="205"/>
      <c r="AB1222" s="98"/>
      <c r="AC1222" s="98"/>
      <c r="AD1222" s="98"/>
      <c r="AE1222" s="205"/>
      <c r="AF1222" s="98"/>
      <c r="AH1222" s="98"/>
      <c r="AI1222" s="205"/>
      <c r="AJ1222" s="98"/>
      <c r="AK1222" s="98"/>
      <c r="AL1222" s="98"/>
      <c r="AM1222" s="205"/>
      <c r="AN1222" s="98"/>
      <c r="AO1222" s="121"/>
      <c r="AP1222" s="98"/>
      <c r="AQ1222" s="205"/>
      <c r="AR1222" s="98"/>
      <c r="AT1222" s="98"/>
      <c r="AU1222" s="205"/>
      <c r="AV1222" s="98"/>
      <c r="AX1222" s="98"/>
      <c r="AY1222" s="205"/>
      <c r="AZ1222" s="98"/>
      <c r="BB1222" s="98"/>
      <c r="BC1222" s="205"/>
      <c r="BD1222" s="98"/>
      <c r="BF1222" s="98"/>
      <c r="BG1222" s="205"/>
      <c r="BH1222" s="98"/>
      <c r="BI1222" s="121"/>
      <c r="BJ1222" s="98"/>
      <c r="BK1222" s="205"/>
      <c r="BL1222" s="98"/>
      <c r="BN1222" s="121"/>
      <c r="BO1222" s="121"/>
      <c r="BP1222" s="121"/>
      <c r="BQ1222" s="121"/>
      <c r="BR1222" s="121"/>
    </row>
    <row r="1223" spans="1:70" customFormat="1">
      <c r="A1223" s="84"/>
      <c r="B1223" s="363"/>
      <c r="C1223" s="121"/>
      <c r="D1223" s="121"/>
      <c r="E1223" s="121"/>
      <c r="F1223" s="121"/>
      <c r="G1223" s="121"/>
      <c r="H1223" s="121"/>
      <c r="I1223" s="121"/>
      <c r="J1223" s="121"/>
      <c r="K1223" s="121"/>
      <c r="L1223" s="10"/>
      <c r="M1223" s="9"/>
      <c r="N1223" s="90"/>
      <c r="R1223" s="205"/>
      <c r="S1223" s="205"/>
      <c r="T1223" s="205"/>
      <c r="V1223" s="205"/>
      <c r="W1223" s="205"/>
      <c r="X1223" s="205"/>
      <c r="Y1223" s="394"/>
      <c r="Z1223" s="98"/>
      <c r="AA1223" s="205"/>
      <c r="AB1223" s="98"/>
      <c r="AC1223" s="98"/>
      <c r="AD1223" s="98"/>
      <c r="AE1223" s="205"/>
      <c r="AF1223" s="98"/>
      <c r="AH1223" s="98"/>
      <c r="AI1223" s="205"/>
      <c r="AJ1223" s="98"/>
      <c r="AK1223" s="98"/>
      <c r="AL1223" s="98"/>
      <c r="AM1223" s="205"/>
      <c r="AN1223" s="98"/>
      <c r="AO1223" s="121"/>
      <c r="AP1223" s="98"/>
      <c r="AQ1223" s="205"/>
      <c r="AR1223" s="98"/>
      <c r="AT1223" s="98"/>
      <c r="AU1223" s="205"/>
      <c r="AV1223" s="98"/>
      <c r="AX1223" s="98"/>
      <c r="AY1223" s="205"/>
      <c r="AZ1223" s="98"/>
      <c r="BB1223" s="98"/>
      <c r="BC1223" s="205"/>
      <c r="BD1223" s="98"/>
      <c r="BF1223" s="98"/>
      <c r="BG1223" s="205"/>
      <c r="BH1223" s="98"/>
      <c r="BI1223" s="121"/>
      <c r="BJ1223" s="98"/>
      <c r="BK1223" s="205"/>
      <c r="BL1223" s="98"/>
      <c r="BN1223" s="121"/>
      <c r="BO1223" s="121"/>
      <c r="BP1223" s="121"/>
      <c r="BQ1223" s="121"/>
      <c r="BR1223" s="121"/>
    </row>
    <row r="1224" spans="1:70" customFormat="1">
      <c r="A1224" s="84"/>
      <c r="B1224" s="363"/>
      <c r="C1224" s="121"/>
      <c r="D1224" s="121"/>
      <c r="E1224" s="121"/>
      <c r="F1224" s="121"/>
      <c r="G1224" s="121"/>
      <c r="H1224" s="121"/>
      <c r="I1224" s="121"/>
      <c r="J1224" s="121"/>
      <c r="K1224" s="121"/>
      <c r="L1224" s="10"/>
      <c r="M1224" s="9"/>
      <c r="N1224" s="90"/>
      <c r="R1224" s="205"/>
      <c r="S1224" s="205"/>
      <c r="T1224" s="205"/>
      <c r="V1224" s="205"/>
      <c r="W1224" s="205"/>
      <c r="X1224" s="205"/>
      <c r="Y1224" s="394"/>
      <c r="Z1224" s="98"/>
      <c r="AA1224" s="205"/>
      <c r="AB1224" s="98"/>
      <c r="AC1224" s="98"/>
      <c r="AD1224" s="98"/>
      <c r="AE1224" s="205"/>
      <c r="AF1224" s="98"/>
      <c r="AH1224" s="98"/>
      <c r="AI1224" s="205"/>
      <c r="AJ1224" s="98"/>
      <c r="AK1224" s="98"/>
      <c r="AL1224" s="98"/>
      <c r="AM1224" s="205"/>
      <c r="AN1224" s="98"/>
      <c r="AO1224" s="121"/>
      <c r="AP1224" s="98"/>
      <c r="AQ1224" s="205"/>
      <c r="AR1224" s="98"/>
      <c r="AT1224" s="98"/>
      <c r="AU1224" s="205"/>
      <c r="AV1224" s="98"/>
      <c r="AX1224" s="98"/>
      <c r="AY1224" s="205"/>
      <c r="AZ1224" s="98"/>
      <c r="BB1224" s="98"/>
      <c r="BC1224" s="205"/>
      <c r="BD1224" s="98"/>
      <c r="BF1224" s="98"/>
      <c r="BG1224" s="205"/>
      <c r="BH1224" s="98"/>
      <c r="BI1224" s="121"/>
      <c r="BJ1224" s="98"/>
      <c r="BK1224" s="205"/>
      <c r="BL1224" s="98"/>
      <c r="BN1224" s="121"/>
      <c r="BO1224" s="121"/>
      <c r="BP1224" s="121"/>
      <c r="BQ1224" s="121"/>
      <c r="BR1224" s="121"/>
    </row>
    <row r="1225" spans="1:70" customFormat="1">
      <c r="A1225" s="84"/>
      <c r="B1225" s="363"/>
      <c r="C1225" s="121"/>
      <c r="D1225" s="121"/>
      <c r="E1225" s="121"/>
      <c r="F1225" s="121"/>
      <c r="G1225" s="121"/>
      <c r="H1225" s="121"/>
      <c r="I1225" s="121"/>
      <c r="J1225" s="121"/>
      <c r="K1225" s="121"/>
      <c r="L1225" s="10"/>
      <c r="M1225" s="9"/>
      <c r="N1225" s="90"/>
      <c r="R1225" s="205"/>
      <c r="S1225" s="205"/>
      <c r="T1225" s="205"/>
      <c r="V1225" s="205"/>
      <c r="W1225" s="205"/>
      <c r="X1225" s="205"/>
      <c r="Y1225" s="394"/>
      <c r="Z1225" s="98"/>
      <c r="AA1225" s="205"/>
      <c r="AB1225" s="98"/>
      <c r="AC1225" s="98"/>
      <c r="AD1225" s="98"/>
      <c r="AE1225" s="205"/>
      <c r="AF1225" s="98"/>
      <c r="AH1225" s="98"/>
      <c r="AI1225" s="205"/>
      <c r="AJ1225" s="98"/>
      <c r="AK1225" s="98"/>
      <c r="AL1225" s="98"/>
      <c r="AM1225" s="205"/>
      <c r="AN1225" s="98"/>
      <c r="AO1225" s="121"/>
      <c r="AP1225" s="98"/>
      <c r="AQ1225" s="205"/>
      <c r="AR1225" s="98"/>
      <c r="AT1225" s="98"/>
      <c r="AU1225" s="205"/>
      <c r="AV1225" s="98"/>
      <c r="AX1225" s="98"/>
      <c r="AY1225" s="205"/>
      <c r="AZ1225" s="98"/>
      <c r="BB1225" s="98"/>
      <c r="BC1225" s="205"/>
      <c r="BD1225" s="98"/>
      <c r="BF1225" s="98"/>
      <c r="BG1225" s="205"/>
      <c r="BH1225" s="98"/>
      <c r="BI1225" s="121"/>
      <c r="BJ1225" s="98"/>
      <c r="BK1225" s="205"/>
      <c r="BL1225" s="98"/>
      <c r="BN1225" s="121"/>
      <c r="BO1225" s="121"/>
      <c r="BP1225" s="121"/>
      <c r="BQ1225" s="121"/>
      <c r="BR1225" s="121"/>
    </row>
    <row r="1226" spans="1:70" customFormat="1">
      <c r="A1226" s="84"/>
      <c r="B1226" s="363"/>
      <c r="C1226" s="121"/>
      <c r="D1226" s="121"/>
      <c r="E1226" s="121"/>
      <c r="F1226" s="121"/>
      <c r="G1226" s="121"/>
      <c r="H1226" s="121"/>
      <c r="I1226" s="121"/>
      <c r="J1226" s="121"/>
      <c r="K1226" s="121"/>
      <c r="L1226" s="10"/>
      <c r="M1226" s="9"/>
      <c r="N1226" s="90"/>
      <c r="R1226" s="205"/>
      <c r="S1226" s="205"/>
      <c r="T1226" s="205"/>
      <c r="V1226" s="205"/>
      <c r="W1226" s="205"/>
      <c r="X1226" s="205"/>
      <c r="Y1226" s="394"/>
      <c r="Z1226" s="98"/>
      <c r="AA1226" s="205"/>
      <c r="AB1226" s="98"/>
      <c r="AC1226" s="98"/>
      <c r="AD1226" s="98"/>
      <c r="AE1226" s="205"/>
      <c r="AF1226" s="98"/>
      <c r="AH1226" s="98"/>
      <c r="AI1226" s="205"/>
      <c r="AJ1226" s="98"/>
      <c r="AK1226" s="98"/>
      <c r="AL1226" s="98"/>
      <c r="AM1226" s="205"/>
      <c r="AN1226" s="98"/>
      <c r="AO1226" s="121"/>
      <c r="AP1226" s="98"/>
      <c r="AQ1226" s="205"/>
      <c r="AR1226" s="98"/>
      <c r="AT1226" s="98"/>
      <c r="AU1226" s="205"/>
      <c r="AV1226" s="98"/>
      <c r="AX1226" s="98"/>
      <c r="AY1226" s="205"/>
      <c r="AZ1226" s="98"/>
      <c r="BB1226" s="98"/>
      <c r="BC1226" s="205"/>
      <c r="BD1226" s="98"/>
      <c r="BF1226" s="98"/>
      <c r="BG1226" s="205"/>
      <c r="BH1226" s="98"/>
      <c r="BI1226" s="121"/>
      <c r="BJ1226" s="98"/>
      <c r="BK1226" s="205"/>
      <c r="BL1226" s="98"/>
      <c r="BN1226" s="121"/>
      <c r="BO1226" s="121"/>
      <c r="BP1226" s="121"/>
      <c r="BQ1226" s="121"/>
      <c r="BR1226" s="121"/>
    </row>
    <row r="1227" spans="1:70" customFormat="1">
      <c r="A1227" s="84"/>
      <c r="B1227" s="363"/>
      <c r="C1227" s="121"/>
      <c r="D1227" s="121"/>
      <c r="E1227" s="121"/>
      <c r="F1227" s="121"/>
      <c r="G1227" s="121"/>
      <c r="H1227" s="121"/>
      <c r="I1227" s="121"/>
      <c r="J1227" s="121"/>
      <c r="K1227" s="121"/>
      <c r="L1227" s="10"/>
      <c r="M1227" s="9"/>
      <c r="N1227" s="90"/>
      <c r="R1227" s="205"/>
      <c r="S1227" s="205"/>
      <c r="T1227" s="205"/>
      <c r="V1227" s="205"/>
      <c r="W1227" s="205"/>
      <c r="X1227" s="205"/>
      <c r="Y1227" s="394"/>
      <c r="Z1227" s="98"/>
      <c r="AA1227" s="205"/>
      <c r="AB1227" s="98"/>
      <c r="AC1227" s="98"/>
      <c r="AD1227" s="98"/>
      <c r="AE1227" s="205"/>
      <c r="AF1227" s="98"/>
      <c r="AH1227" s="98"/>
      <c r="AI1227" s="205"/>
      <c r="AJ1227" s="98"/>
      <c r="AK1227" s="98"/>
      <c r="AL1227" s="98"/>
      <c r="AM1227" s="205"/>
      <c r="AN1227" s="98"/>
      <c r="AO1227" s="121"/>
      <c r="AP1227" s="98"/>
      <c r="AQ1227" s="205"/>
      <c r="AR1227" s="98"/>
      <c r="AT1227" s="98"/>
      <c r="AU1227" s="205"/>
      <c r="AV1227" s="98"/>
      <c r="AX1227" s="98"/>
      <c r="AY1227" s="205"/>
      <c r="AZ1227" s="98"/>
      <c r="BB1227" s="98"/>
      <c r="BC1227" s="205"/>
      <c r="BD1227" s="98"/>
      <c r="BF1227" s="98"/>
      <c r="BG1227" s="205"/>
      <c r="BH1227" s="98"/>
      <c r="BI1227" s="121"/>
      <c r="BJ1227" s="98"/>
      <c r="BK1227" s="205"/>
      <c r="BL1227" s="98"/>
      <c r="BN1227" s="121"/>
      <c r="BO1227" s="121"/>
      <c r="BP1227" s="121"/>
      <c r="BQ1227" s="121"/>
      <c r="BR1227" s="121"/>
    </row>
    <row r="1228" spans="1:70" customFormat="1">
      <c r="A1228" s="84"/>
      <c r="B1228" s="363"/>
      <c r="C1228" s="121"/>
      <c r="D1228" s="121"/>
      <c r="E1228" s="121"/>
      <c r="F1228" s="121"/>
      <c r="G1228" s="121"/>
      <c r="H1228" s="121"/>
      <c r="I1228" s="121"/>
      <c r="J1228" s="121"/>
      <c r="K1228" s="121"/>
      <c r="L1228" s="10"/>
      <c r="M1228" s="9"/>
      <c r="N1228" s="90"/>
      <c r="R1228" s="205"/>
      <c r="S1228" s="205"/>
      <c r="T1228" s="205"/>
      <c r="V1228" s="205"/>
      <c r="W1228" s="205"/>
      <c r="X1228" s="205"/>
      <c r="Y1228" s="394"/>
      <c r="Z1228" s="98"/>
      <c r="AA1228" s="205"/>
      <c r="AB1228" s="98"/>
      <c r="AC1228" s="98"/>
      <c r="AD1228" s="98"/>
      <c r="AE1228" s="205"/>
      <c r="AF1228" s="98"/>
      <c r="AH1228" s="98"/>
      <c r="AI1228" s="205"/>
      <c r="AJ1228" s="98"/>
      <c r="AK1228" s="98"/>
      <c r="AL1228" s="98"/>
      <c r="AM1228" s="205"/>
      <c r="AN1228" s="98"/>
      <c r="AO1228" s="121"/>
      <c r="AP1228" s="98"/>
      <c r="AQ1228" s="205"/>
      <c r="AR1228" s="98"/>
      <c r="AT1228" s="98"/>
      <c r="AU1228" s="205"/>
      <c r="AV1228" s="98"/>
      <c r="AX1228" s="98"/>
      <c r="AY1228" s="205"/>
      <c r="AZ1228" s="98"/>
      <c r="BB1228" s="98"/>
      <c r="BC1228" s="205"/>
      <c r="BD1228" s="98"/>
      <c r="BF1228" s="98"/>
      <c r="BG1228" s="205"/>
      <c r="BH1228" s="98"/>
      <c r="BI1228" s="121"/>
      <c r="BJ1228" s="98"/>
      <c r="BK1228" s="205"/>
      <c r="BL1228" s="98"/>
      <c r="BN1228" s="121"/>
      <c r="BO1228" s="121"/>
      <c r="BP1228" s="121"/>
      <c r="BQ1228" s="121"/>
      <c r="BR1228" s="121"/>
    </row>
    <row r="1229" spans="1:70" customFormat="1">
      <c r="A1229" s="84"/>
      <c r="B1229" s="363"/>
      <c r="C1229" s="121"/>
      <c r="D1229" s="121"/>
      <c r="E1229" s="121"/>
      <c r="F1229" s="121"/>
      <c r="G1229" s="121"/>
      <c r="H1229" s="121"/>
      <c r="I1229" s="121"/>
      <c r="J1229" s="121"/>
      <c r="K1229" s="121"/>
      <c r="L1229" s="10"/>
      <c r="M1229" s="9"/>
      <c r="N1229" s="90"/>
      <c r="R1229" s="205"/>
      <c r="S1229" s="205"/>
      <c r="T1229" s="205"/>
      <c r="V1229" s="205"/>
      <c r="W1229" s="205"/>
      <c r="X1229" s="205"/>
      <c r="Y1229" s="394"/>
      <c r="Z1229" s="98"/>
      <c r="AA1229" s="205"/>
      <c r="AB1229" s="98"/>
      <c r="AC1229" s="98"/>
      <c r="AD1229" s="98"/>
      <c r="AE1229" s="205"/>
      <c r="AF1229" s="98"/>
      <c r="AH1229" s="98"/>
      <c r="AI1229" s="205"/>
      <c r="AJ1229" s="98"/>
      <c r="AK1229" s="98"/>
      <c r="AL1229" s="98"/>
      <c r="AM1229" s="205"/>
      <c r="AN1229" s="98"/>
      <c r="AO1229" s="121"/>
      <c r="AP1229" s="98"/>
      <c r="AQ1229" s="205"/>
      <c r="AR1229" s="98"/>
      <c r="AT1229" s="98"/>
      <c r="AU1229" s="205"/>
      <c r="AV1229" s="98"/>
      <c r="AX1229" s="98"/>
      <c r="AY1229" s="205"/>
      <c r="AZ1229" s="98"/>
      <c r="BB1229" s="98"/>
      <c r="BC1229" s="205"/>
      <c r="BD1229" s="98"/>
      <c r="BF1229" s="98"/>
      <c r="BG1229" s="205"/>
      <c r="BH1229" s="98"/>
      <c r="BI1229" s="121"/>
      <c r="BJ1229" s="98"/>
      <c r="BK1229" s="205"/>
      <c r="BL1229" s="98"/>
      <c r="BN1229" s="121"/>
      <c r="BO1229" s="121"/>
      <c r="BP1229" s="121"/>
      <c r="BQ1229" s="121"/>
      <c r="BR1229" s="121"/>
    </row>
    <row r="1230" spans="1:70" customFormat="1">
      <c r="A1230" s="84"/>
      <c r="B1230" s="363"/>
      <c r="C1230" s="121"/>
      <c r="D1230" s="121"/>
      <c r="E1230" s="121"/>
      <c r="F1230" s="121"/>
      <c r="G1230" s="121"/>
      <c r="H1230" s="121"/>
      <c r="I1230" s="121"/>
      <c r="J1230" s="121"/>
      <c r="K1230" s="121"/>
      <c r="L1230" s="10"/>
      <c r="M1230" s="9"/>
      <c r="N1230" s="90"/>
      <c r="R1230" s="205"/>
      <c r="S1230" s="205"/>
      <c r="T1230" s="205"/>
      <c r="V1230" s="205"/>
      <c r="W1230" s="205"/>
      <c r="X1230" s="205"/>
      <c r="Y1230" s="394"/>
      <c r="Z1230" s="98"/>
      <c r="AA1230" s="205"/>
      <c r="AB1230" s="98"/>
      <c r="AC1230" s="98"/>
      <c r="AD1230" s="98"/>
      <c r="AE1230" s="205"/>
      <c r="AF1230" s="98"/>
      <c r="AH1230" s="98"/>
      <c r="AI1230" s="205"/>
      <c r="AJ1230" s="98"/>
      <c r="AK1230" s="98"/>
      <c r="AL1230" s="98"/>
      <c r="AM1230" s="205"/>
      <c r="AN1230" s="98"/>
      <c r="AO1230" s="121"/>
      <c r="AP1230" s="98"/>
      <c r="AQ1230" s="205"/>
      <c r="AR1230" s="98"/>
      <c r="AT1230" s="98"/>
      <c r="AU1230" s="205"/>
      <c r="AV1230" s="98"/>
      <c r="AX1230" s="98"/>
      <c r="AY1230" s="205"/>
      <c r="AZ1230" s="98"/>
      <c r="BB1230" s="98"/>
      <c r="BC1230" s="205"/>
      <c r="BD1230" s="98"/>
      <c r="BF1230" s="98"/>
      <c r="BG1230" s="205"/>
      <c r="BH1230" s="98"/>
      <c r="BI1230" s="121"/>
      <c r="BJ1230" s="98"/>
      <c r="BK1230" s="205"/>
      <c r="BL1230" s="98"/>
      <c r="BN1230" s="121"/>
      <c r="BO1230" s="121"/>
      <c r="BP1230" s="121"/>
      <c r="BQ1230" s="121"/>
      <c r="BR1230" s="121"/>
    </row>
    <row r="1231" spans="1:70" customFormat="1">
      <c r="A1231" s="84"/>
      <c r="B1231" s="363"/>
      <c r="C1231" s="121"/>
      <c r="D1231" s="121"/>
      <c r="E1231" s="121"/>
      <c r="F1231" s="121"/>
      <c r="G1231" s="121"/>
      <c r="H1231" s="121"/>
      <c r="I1231" s="121"/>
      <c r="J1231" s="121"/>
      <c r="K1231" s="121"/>
      <c r="L1231" s="10"/>
      <c r="M1231" s="9"/>
      <c r="N1231" s="90"/>
      <c r="R1231" s="205"/>
      <c r="S1231" s="205"/>
      <c r="T1231" s="205"/>
      <c r="V1231" s="205"/>
      <c r="W1231" s="205"/>
      <c r="X1231" s="205"/>
      <c r="Y1231" s="394"/>
      <c r="Z1231" s="98"/>
      <c r="AA1231" s="205"/>
      <c r="AB1231" s="98"/>
      <c r="AC1231" s="98"/>
      <c r="AD1231" s="98"/>
      <c r="AE1231" s="205"/>
      <c r="AF1231" s="98"/>
      <c r="AH1231" s="98"/>
      <c r="AI1231" s="205"/>
      <c r="AJ1231" s="98"/>
      <c r="AK1231" s="98"/>
      <c r="AL1231" s="98"/>
      <c r="AM1231" s="205"/>
      <c r="AN1231" s="98"/>
      <c r="AO1231" s="121"/>
      <c r="AP1231" s="98"/>
      <c r="AQ1231" s="205"/>
      <c r="AR1231" s="98"/>
      <c r="AT1231" s="98"/>
      <c r="AU1231" s="205"/>
      <c r="AV1231" s="98"/>
      <c r="AX1231" s="98"/>
      <c r="AY1231" s="205"/>
      <c r="AZ1231" s="98"/>
      <c r="BB1231" s="98"/>
      <c r="BC1231" s="205"/>
      <c r="BD1231" s="98"/>
      <c r="BF1231" s="98"/>
      <c r="BG1231" s="205"/>
      <c r="BH1231" s="98"/>
      <c r="BI1231" s="121"/>
      <c r="BJ1231" s="98"/>
      <c r="BK1231" s="205"/>
      <c r="BL1231" s="98"/>
      <c r="BN1231" s="121"/>
      <c r="BO1231" s="121"/>
      <c r="BP1231" s="121"/>
      <c r="BQ1231" s="121"/>
      <c r="BR1231" s="121"/>
    </row>
    <row r="1232" spans="1:70" customFormat="1">
      <c r="A1232" s="84"/>
      <c r="B1232" s="363"/>
      <c r="C1232" s="121"/>
      <c r="D1232" s="121"/>
      <c r="E1232" s="121"/>
      <c r="F1232" s="121"/>
      <c r="G1232" s="121"/>
      <c r="H1232" s="121"/>
      <c r="I1232" s="121"/>
      <c r="J1232" s="121"/>
      <c r="K1232" s="121"/>
      <c r="L1232" s="10"/>
      <c r="M1232" s="9"/>
      <c r="N1232" s="90"/>
      <c r="R1232" s="205"/>
      <c r="S1232" s="205"/>
      <c r="T1232" s="205"/>
      <c r="V1232" s="205"/>
      <c r="W1232" s="205"/>
      <c r="X1232" s="205"/>
      <c r="Y1232" s="394"/>
      <c r="Z1232" s="98"/>
      <c r="AA1232" s="205"/>
      <c r="AB1232" s="98"/>
      <c r="AC1232" s="98"/>
      <c r="AD1232" s="98"/>
      <c r="AE1232" s="205"/>
      <c r="AF1232" s="98"/>
      <c r="AH1232" s="98"/>
      <c r="AI1232" s="205"/>
      <c r="AJ1232" s="98"/>
      <c r="AK1232" s="98"/>
      <c r="AL1232" s="98"/>
      <c r="AM1232" s="205"/>
      <c r="AN1232" s="98"/>
      <c r="AO1232" s="121"/>
      <c r="AP1232" s="98"/>
      <c r="AQ1232" s="205"/>
      <c r="AR1232" s="98"/>
      <c r="AT1232" s="98"/>
      <c r="AU1232" s="205"/>
      <c r="AV1232" s="98"/>
      <c r="AX1232" s="98"/>
      <c r="AY1232" s="205"/>
      <c r="AZ1232" s="98"/>
      <c r="BB1232" s="98"/>
      <c r="BC1232" s="205"/>
      <c r="BD1232" s="98"/>
      <c r="BF1232" s="98"/>
      <c r="BG1232" s="205"/>
      <c r="BH1232" s="98"/>
      <c r="BI1232" s="121"/>
      <c r="BJ1232" s="98"/>
      <c r="BK1232" s="205"/>
      <c r="BL1232" s="98"/>
      <c r="BN1232" s="121"/>
      <c r="BO1232" s="121"/>
      <c r="BP1232" s="121"/>
      <c r="BQ1232" s="121"/>
      <c r="BR1232" s="121"/>
    </row>
    <row r="1233" spans="1:70" customFormat="1">
      <c r="A1233" s="84"/>
      <c r="B1233" s="363"/>
      <c r="C1233" s="121"/>
      <c r="D1233" s="121"/>
      <c r="E1233" s="121"/>
      <c r="F1233" s="121"/>
      <c r="G1233" s="121"/>
      <c r="H1233" s="121"/>
      <c r="I1233" s="121"/>
      <c r="J1233" s="121"/>
      <c r="K1233" s="121"/>
      <c r="L1233" s="10"/>
      <c r="M1233" s="9"/>
      <c r="N1233" s="90"/>
      <c r="R1233" s="205"/>
      <c r="S1233" s="205"/>
      <c r="T1233" s="205"/>
      <c r="V1233" s="205"/>
      <c r="W1233" s="205"/>
      <c r="X1233" s="205"/>
      <c r="Y1233" s="394"/>
      <c r="Z1233" s="98"/>
      <c r="AA1233" s="205"/>
      <c r="AB1233" s="98"/>
      <c r="AC1233" s="98"/>
      <c r="AD1233" s="98"/>
      <c r="AE1233" s="205"/>
      <c r="AF1233" s="98"/>
      <c r="AH1233" s="98"/>
      <c r="AI1233" s="205"/>
      <c r="AJ1233" s="98"/>
      <c r="AK1233" s="98"/>
      <c r="AL1233" s="98"/>
      <c r="AM1233" s="205"/>
      <c r="AN1233" s="98"/>
      <c r="AO1233" s="121"/>
      <c r="AP1233" s="98"/>
      <c r="AQ1233" s="205"/>
      <c r="AR1233" s="98"/>
      <c r="AT1233" s="98"/>
      <c r="AU1233" s="205"/>
      <c r="AV1233" s="98"/>
      <c r="AX1233" s="98"/>
      <c r="AY1233" s="205"/>
      <c r="AZ1233" s="98"/>
      <c r="BB1233" s="98"/>
      <c r="BC1233" s="205"/>
      <c r="BD1233" s="98"/>
      <c r="BF1233" s="98"/>
      <c r="BG1233" s="205"/>
      <c r="BH1233" s="98"/>
      <c r="BI1233" s="121"/>
      <c r="BJ1233" s="98"/>
      <c r="BK1233" s="205"/>
      <c r="BL1233" s="98"/>
      <c r="BN1233" s="121"/>
      <c r="BO1233" s="121"/>
      <c r="BP1233" s="121"/>
      <c r="BQ1233" s="121"/>
      <c r="BR1233" s="121"/>
    </row>
    <row r="1234" spans="1:70" customFormat="1">
      <c r="A1234" s="84"/>
      <c r="B1234" s="363"/>
      <c r="C1234" s="121"/>
      <c r="D1234" s="121"/>
      <c r="E1234" s="121"/>
      <c r="F1234" s="121"/>
      <c r="G1234" s="121"/>
      <c r="H1234" s="121"/>
      <c r="I1234" s="121"/>
      <c r="J1234" s="121"/>
      <c r="K1234" s="121"/>
      <c r="L1234" s="10"/>
      <c r="M1234" s="9"/>
      <c r="N1234" s="90"/>
      <c r="R1234" s="205"/>
      <c r="S1234" s="205"/>
      <c r="T1234" s="205"/>
      <c r="V1234" s="205"/>
      <c r="W1234" s="205"/>
      <c r="X1234" s="205"/>
      <c r="Y1234" s="394"/>
      <c r="Z1234" s="98"/>
      <c r="AA1234" s="205"/>
      <c r="AB1234" s="98"/>
      <c r="AC1234" s="98"/>
      <c r="AD1234" s="98"/>
      <c r="AE1234" s="205"/>
      <c r="AF1234" s="98"/>
      <c r="AH1234" s="98"/>
      <c r="AI1234" s="205"/>
      <c r="AJ1234" s="98"/>
      <c r="AK1234" s="98"/>
      <c r="AL1234" s="98"/>
      <c r="AM1234" s="205"/>
      <c r="AN1234" s="98"/>
      <c r="AO1234" s="121"/>
      <c r="AP1234" s="98"/>
      <c r="AQ1234" s="205"/>
      <c r="AR1234" s="98"/>
      <c r="AT1234" s="98"/>
      <c r="AU1234" s="205"/>
      <c r="AV1234" s="98"/>
      <c r="AX1234" s="98"/>
      <c r="AY1234" s="205"/>
      <c r="AZ1234" s="98"/>
      <c r="BB1234" s="98"/>
      <c r="BC1234" s="205"/>
      <c r="BD1234" s="98"/>
      <c r="BF1234" s="98"/>
      <c r="BG1234" s="205"/>
      <c r="BH1234" s="98"/>
      <c r="BI1234" s="121"/>
      <c r="BJ1234" s="98"/>
      <c r="BK1234" s="205"/>
      <c r="BL1234" s="98"/>
      <c r="BN1234" s="121"/>
      <c r="BO1234" s="121"/>
      <c r="BP1234" s="121"/>
      <c r="BQ1234" s="121"/>
      <c r="BR1234" s="121"/>
    </row>
    <row r="1235" spans="1:70" customFormat="1">
      <c r="A1235" s="84"/>
      <c r="B1235" s="363"/>
      <c r="C1235" s="121"/>
      <c r="D1235" s="121"/>
      <c r="E1235" s="121"/>
      <c r="F1235" s="121"/>
      <c r="G1235" s="121"/>
      <c r="H1235" s="121"/>
      <c r="I1235" s="121"/>
      <c r="J1235" s="121"/>
      <c r="K1235" s="121"/>
      <c r="L1235" s="10"/>
      <c r="M1235" s="9"/>
      <c r="N1235" s="90"/>
      <c r="R1235" s="205"/>
      <c r="S1235" s="205"/>
      <c r="T1235" s="205"/>
      <c r="V1235" s="205"/>
      <c r="W1235" s="205"/>
      <c r="X1235" s="205"/>
      <c r="Y1235" s="394"/>
      <c r="Z1235" s="98"/>
      <c r="AA1235" s="205"/>
      <c r="AB1235" s="98"/>
      <c r="AC1235" s="98"/>
      <c r="AD1235" s="98"/>
      <c r="AE1235" s="205"/>
      <c r="AF1235" s="98"/>
      <c r="AH1235" s="98"/>
      <c r="AI1235" s="205"/>
      <c r="AJ1235" s="98"/>
      <c r="AK1235" s="98"/>
      <c r="AL1235" s="98"/>
      <c r="AM1235" s="205"/>
      <c r="AN1235" s="98"/>
      <c r="AO1235" s="121"/>
      <c r="AP1235" s="98"/>
      <c r="AQ1235" s="205"/>
      <c r="AR1235" s="98"/>
      <c r="AT1235" s="98"/>
      <c r="AU1235" s="205"/>
      <c r="AV1235" s="98"/>
      <c r="AX1235" s="98"/>
      <c r="AY1235" s="205"/>
      <c r="AZ1235" s="98"/>
      <c r="BB1235" s="98"/>
      <c r="BC1235" s="205"/>
      <c r="BD1235" s="98"/>
      <c r="BF1235" s="98"/>
      <c r="BG1235" s="205"/>
      <c r="BH1235" s="98"/>
      <c r="BI1235" s="121"/>
      <c r="BJ1235" s="98"/>
      <c r="BK1235" s="205"/>
      <c r="BL1235" s="98"/>
      <c r="BN1235" s="121"/>
      <c r="BO1235" s="121"/>
      <c r="BP1235" s="121"/>
      <c r="BQ1235" s="121"/>
      <c r="BR1235" s="121"/>
    </row>
    <row r="1236" spans="1:70" customFormat="1">
      <c r="A1236" s="84"/>
      <c r="B1236" s="363"/>
      <c r="C1236" s="121"/>
      <c r="D1236" s="121"/>
      <c r="E1236" s="121"/>
      <c r="F1236" s="121"/>
      <c r="G1236" s="121"/>
      <c r="H1236" s="121"/>
      <c r="I1236" s="121"/>
      <c r="J1236" s="121"/>
      <c r="K1236" s="121"/>
      <c r="L1236" s="10"/>
      <c r="M1236" s="9"/>
      <c r="N1236" s="90"/>
      <c r="R1236" s="205"/>
      <c r="S1236" s="205"/>
      <c r="T1236" s="205"/>
      <c r="V1236" s="205"/>
      <c r="W1236" s="205"/>
      <c r="X1236" s="205"/>
      <c r="Y1236" s="394"/>
      <c r="Z1236" s="98"/>
      <c r="AA1236" s="205"/>
      <c r="AB1236" s="98"/>
      <c r="AC1236" s="98"/>
      <c r="AD1236" s="98"/>
      <c r="AE1236" s="205"/>
      <c r="AF1236" s="98"/>
      <c r="AH1236" s="98"/>
      <c r="AI1236" s="205"/>
      <c r="AJ1236" s="98"/>
      <c r="AK1236" s="98"/>
      <c r="AL1236" s="98"/>
      <c r="AM1236" s="205"/>
      <c r="AN1236" s="98"/>
      <c r="AO1236" s="121"/>
      <c r="AP1236" s="98"/>
      <c r="AQ1236" s="205"/>
      <c r="AR1236" s="98"/>
      <c r="AT1236" s="98"/>
      <c r="AU1236" s="205"/>
      <c r="AV1236" s="98"/>
      <c r="AX1236" s="98"/>
      <c r="AY1236" s="205"/>
      <c r="AZ1236" s="98"/>
      <c r="BB1236" s="98"/>
      <c r="BC1236" s="205"/>
      <c r="BD1236" s="98"/>
      <c r="BF1236" s="98"/>
      <c r="BG1236" s="205"/>
      <c r="BH1236" s="98"/>
      <c r="BI1236" s="121"/>
      <c r="BJ1236" s="98"/>
      <c r="BK1236" s="205"/>
      <c r="BL1236" s="98"/>
      <c r="BN1236" s="121"/>
      <c r="BO1236" s="121"/>
      <c r="BP1236" s="121"/>
      <c r="BQ1236" s="121"/>
      <c r="BR1236" s="121"/>
    </row>
    <row r="1237" spans="1:70" customFormat="1">
      <c r="A1237" s="84"/>
      <c r="B1237" s="363"/>
      <c r="C1237" s="121"/>
      <c r="D1237" s="121"/>
      <c r="E1237" s="121"/>
      <c r="F1237" s="121"/>
      <c r="G1237" s="121"/>
      <c r="H1237" s="121"/>
      <c r="I1237" s="121"/>
      <c r="J1237" s="121"/>
      <c r="K1237" s="121"/>
      <c r="L1237" s="10"/>
      <c r="M1237" s="9"/>
      <c r="N1237" s="90"/>
      <c r="R1237" s="205"/>
      <c r="S1237" s="205"/>
      <c r="T1237" s="205"/>
      <c r="V1237" s="205"/>
      <c r="W1237" s="205"/>
      <c r="X1237" s="205"/>
      <c r="Y1237" s="394"/>
      <c r="Z1237" s="98"/>
      <c r="AA1237" s="205"/>
      <c r="AB1237" s="98"/>
      <c r="AC1237" s="98"/>
      <c r="AD1237" s="98"/>
      <c r="AE1237" s="205"/>
      <c r="AF1237" s="98"/>
      <c r="AH1237" s="98"/>
      <c r="AI1237" s="205"/>
      <c r="AJ1237" s="98"/>
      <c r="AK1237" s="98"/>
      <c r="AL1237" s="98"/>
      <c r="AM1237" s="205"/>
      <c r="AN1237" s="98"/>
      <c r="AO1237" s="121"/>
      <c r="AP1237" s="98"/>
      <c r="AQ1237" s="205"/>
      <c r="AR1237" s="98"/>
      <c r="AT1237" s="98"/>
      <c r="AU1237" s="205"/>
      <c r="AV1237" s="98"/>
      <c r="AX1237" s="98"/>
      <c r="AY1237" s="205"/>
      <c r="AZ1237" s="98"/>
      <c r="BB1237" s="98"/>
      <c r="BC1237" s="205"/>
      <c r="BD1237" s="98"/>
      <c r="BF1237" s="98"/>
      <c r="BG1237" s="205"/>
      <c r="BH1237" s="98"/>
      <c r="BI1237" s="121"/>
      <c r="BJ1237" s="98"/>
      <c r="BK1237" s="205"/>
      <c r="BL1237" s="98"/>
      <c r="BN1237" s="121"/>
      <c r="BO1237" s="121"/>
      <c r="BP1237" s="121"/>
      <c r="BQ1237" s="121"/>
      <c r="BR1237" s="121"/>
    </row>
    <row r="1238" spans="1:70" customFormat="1">
      <c r="A1238" s="84"/>
      <c r="B1238" s="363"/>
      <c r="C1238" s="121"/>
      <c r="D1238" s="121"/>
      <c r="E1238" s="121"/>
      <c r="F1238" s="121"/>
      <c r="G1238" s="121"/>
      <c r="H1238" s="121"/>
      <c r="I1238" s="121"/>
      <c r="J1238" s="121"/>
      <c r="K1238" s="121"/>
      <c r="L1238" s="10"/>
      <c r="M1238" s="9"/>
      <c r="N1238" s="90"/>
      <c r="R1238" s="205"/>
      <c r="S1238" s="205"/>
      <c r="T1238" s="205"/>
      <c r="V1238" s="205"/>
      <c r="W1238" s="205"/>
      <c r="X1238" s="205"/>
      <c r="Y1238" s="394"/>
      <c r="Z1238" s="98"/>
      <c r="AA1238" s="205"/>
      <c r="AB1238" s="98"/>
      <c r="AC1238" s="98"/>
      <c r="AD1238" s="98"/>
      <c r="AE1238" s="205"/>
      <c r="AF1238" s="98"/>
      <c r="AH1238" s="98"/>
      <c r="AI1238" s="205"/>
      <c r="AJ1238" s="98"/>
      <c r="AK1238" s="98"/>
      <c r="AL1238" s="98"/>
      <c r="AM1238" s="205"/>
      <c r="AN1238" s="98"/>
      <c r="AO1238" s="121"/>
      <c r="AP1238" s="98"/>
      <c r="AQ1238" s="205"/>
      <c r="AR1238" s="98"/>
      <c r="AT1238" s="98"/>
      <c r="AU1238" s="205"/>
      <c r="AV1238" s="98"/>
      <c r="AX1238" s="98"/>
      <c r="AY1238" s="205"/>
      <c r="AZ1238" s="98"/>
      <c r="BB1238" s="98"/>
      <c r="BC1238" s="205"/>
      <c r="BD1238" s="98"/>
      <c r="BF1238" s="98"/>
      <c r="BG1238" s="205"/>
      <c r="BH1238" s="98"/>
      <c r="BI1238" s="121"/>
      <c r="BJ1238" s="98"/>
      <c r="BK1238" s="205"/>
      <c r="BL1238" s="98"/>
      <c r="BN1238" s="121"/>
      <c r="BO1238" s="121"/>
      <c r="BP1238" s="121"/>
      <c r="BQ1238" s="121"/>
      <c r="BR1238" s="121"/>
    </row>
    <row r="1239" spans="1:70" customFormat="1">
      <c r="A1239" s="84"/>
      <c r="B1239" s="363"/>
      <c r="C1239" s="121"/>
      <c r="D1239" s="121"/>
      <c r="E1239" s="121"/>
      <c r="F1239" s="121"/>
      <c r="G1239" s="121"/>
      <c r="H1239" s="121"/>
      <c r="I1239" s="121"/>
      <c r="J1239" s="121"/>
      <c r="K1239" s="121"/>
      <c r="L1239" s="10"/>
      <c r="M1239" s="9"/>
      <c r="N1239" s="90"/>
      <c r="R1239" s="205"/>
      <c r="S1239" s="205"/>
      <c r="T1239" s="205"/>
      <c r="V1239" s="205"/>
      <c r="W1239" s="205"/>
      <c r="X1239" s="205"/>
      <c r="Y1239" s="394"/>
      <c r="Z1239" s="98"/>
      <c r="AA1239" s="205"/>
      <c r="AB1239" s="98"/>
      <c r="AC1239" s="98"/>
      <c r="AD1239" s="98"/>
      <c r="AE1239" s="205"/>
      <c r="AF1239" s="98"/>
      <c r="AH1239" s="98"/>
      <c r="AI1239" s="205"/>
      <c r="AJ1239" s="98"/>
      <c r="AK1239" s="98"/>
      <c r="AL1239" s="98"/>
      <c r="AM1239" s="205"/>
      <c r="AN1239" s="98"/>
      <c r="AO1239" s="121"/>
      <c r="AP1239" s="98"/>
      <c r="AQ1239" s="205"/>
      <c r="AR1239" s="98"/>
      <c r="AT1239" s="98"/>
      <c r="AU1239" s="205"/>
      <c r="AV1239" s="98"/>
      <c r="AX1239" s="98"/>
      <c r="AY1239" s="205"/>
      <c r="AZ1239" s="98"/>
      <c r="BB1239" s="98"/>
      <c r="BC1239" s="205"/>
      <c r="BD1239" s="98"/>
      <c r="BF1239" s="98"/>
      <c r="BG1239" s="205"/>
      <c r="BH1239" s="98"/>
      <c r="BI1239" s="121"/>
      <c r="BJ1239" s="98"/>
      <c r="BK1239" s="205"/>
      <c r="BL1239" s="98"/>
      <c r="BN1239" s="121"/>
      <c r="BO1239" s="121"/>
      <c r="BP1239" s="121"/>
      <c r="BQ1239" s="121"/>
      <c r="BR1239" s="121"/>
    </row>
    <row r="1240" spans="1:70" customFormat="1">
      <c r="A1240" s="84"/>
      <c r="B1240" s="363"/>
      <c r="C1240" s="121"/>
      <c r="D1240" s="121"/>
      <c r="E1240" s="121"/>
      <c r="F1240" s="121"/>
      <c r="G1240" s="121"/>
      <c r="H1240" s="121"/>
      <c r="I1240" s="121"/>
      <c r="J1240" s="121"/>
      <c r="K1240" s="121"/>
      <c r="L1240" s="10"/>
      <c r="M1240" s="9"/>
      <c r="N1240" s="90"/>
      <c r="R1240" s="205"/>
      <c r="S1240" s="205"/>
      <c r="T1240" s="205"/>
      <c r="V1240" s="205"/>
      <c r="W1240" s="205"/>
      <c r="X1240" s="205"/>
      <c r="Y1240" s="394"/>
      <c r="Z1240" s="98"/>
      <c r="AA1240" s="205"/>
      <c r="AB1240" s="98"/>
      <c r="AC1240" s="98"/>
      <c r="AD1240" s="98"/>
      <c r="AE1240" s="205"/>
      <c r="AF1240" s="98"/>
      <c r="AH1240" s="98"/>
      <c r="AI1240" s="205"/>
      <c r="AJ1240" s="98"/>
      <c r="AK1240" s="98"/>
      <c r="AL1240" s="98"/>
      <c r="AM1240" s="205"/>
      <c r="AN1240" s="98"/>
      <c r="AO1240" s="121"/>
      <c r="AP1240" s="98"/>
      <c r="AQ1240" s="205"/>
      <c r="AR1240" s="98"/>
      <c r="AT1240" s="98"/>
      <c r="AU1240" s="205"/>
      <c r="AV1240" s="98"/>
      <c r="AX1240" s="98"/>
      <c r="AY1240" s="205"/>
      <c r="AZ1240" s="98"/>
      <c r="BB1240" s="98"/>
      <c r="BC1240" s="205"/>
      <c r="BD1240" s="98"/>
      <c r="BF1240" s="98"/>
      <c r="BG1240" s="205"/>
      <c r="BH1240" s="98"/>
      <c r="BI1240" s="121"/>
      <c r="BJ1240" s="98"/>
      <c r="BK1240" s="205"/>
      <c r="BL1240" s="98"/>
      <c r="BN1240" s="121"/>
      <c r="BO1240" s="121"/>
      <c r="BP1240" s="121"/>
      <c r="BQ1240" s="121"/>
      <c r="BR1240" s="121"/>
    </row>
    <row r="1241" spans="1:70" customFormat="1">
      <c r="A1241" s="84"/>
      <c r="B1241" s="363"/>
      <c r="C1241" s="121"/>
      <c r="D1241" s="121"/>
      <c r="E1241" s="121"/>
      <c r="F1241" s="121"/>
      <c r="G1241" s="121"/>
      <c r="H1241" s="121"/>
      <c r="I1241" s="121"/>
      <c r="J1241" s="121"/>
      <c r="K1241" s="121"/>
      <c r="L1241" s="10"/>
      <c r="M1241" s="9"/>
      <c r="N1241" s="90"/>
      <c r="R1241" s="205"/>
      <c r="S1241" s="205"/>
      <c r="T1241" s="205"/>
      <c r="V1241" s="205"/>
      <c r="W1241" s="205"/>
      <c r="X1241" s="205"/>
      <c r="Y1241" s="394"/>
      <c r="Z1241" s="98"/>
      <c r="AA1241" s="205"/>
      <c r="AB1241" s="98"/>
      <c r="AC1241" s="98"/>
      <c r="AD1241" s="98"/>
      <c r="AE1241" s="205"/>
      <c r="AF1241" s="98"/>
      <c r="AH1241" s="98"/>
      <c r="AI1241" s="205"/>
      <c r="AJ1241" s="98"/>
      <c r="AK1241" s="98"/>
      <c r="AL1241" s="98"/>
      <c r="AM1241" s="205"/>
      <c r="AN1241" s="98"/>
      <c r="AO1241" s="121"/>
      <c r="AP1241" s="98"/>
      <c r="AQ1241" s="205"/>
      <c r="AR1241" s="98"/>
      <c r="AT1241" s="98"/>
      <c r="AU1241" s="205"/>
      <c r="AV1241" s="98"/>
      <c r="AX1241" s="98"/>
      <c r="AY1241" s="205"/>
      <c r="AZ1241" s="98"/>
      <c r="BB1241" s="98"/>
      <c r="BC1241" s="205"/>
      <c r="BD1241" s="98"/>
      <c r="BF1241" s="98"/>
      <c r="BG1241" s="205"/>
      <c r="BH1241" s="98"/>
      <c r="BI1241" s="121"/>
      <c r="BJ1241" s="98"/>
      <c r="BK1241" s="205"/>
      <c r="BL1241" s="98"/>
      <c r="BN1241" s="121"/>
      <c r="BO1241" s="121"/>
      <c r="BP1241" s="121"/>
      <c r="BQ1241" s="121"/>
      <c r="BR1241" s="121"/>
    </row>
    <row r="1242" spans="1:70" customFormat="1">
      <c r="A1242" s="84"/>
      <c r="B1242" s="363"/>
      <c r="C1242" s="121"/>
      <c r="D1242" s="121"/>
      <c r="E1242" s="121"/>
      <c r="F1242" s="121"/>
      <c r="G1242" s="121"/>
      <c r="H1242" s="121"/>
      <c r="I1242" s="121"/>
      <c r="J1242" s="121"/>
      <c r="K1242" s="121"/>
      <c r="L1242" s="10"/>
      <c r="M1242" s="9"/>
      <c r="N1242" s="90"/>
      <c r="R1242" s="205"/>
      <c r="S1242" s="205"/>
      <c r="T1242" s="205"/>
      <c r="V1242" s="205"/>
      <c r="W1242" s="205"/>
      <c r="X1242" s="205"/>
      <c r="Y1242" s="394"/>
      <c r="Z1242" s="98"/>
      <c r="AA1242" s="205"/>
      <c r="AB1242" s="98"/>
      <c r="AC1242" s="98"/>
      <c r="AD1242" s="98"/>
      <c r="AE1242" s="205"/>
      <c r="AF1242" s="98"/>
      <c r="AH1242" s="98"/>
      <c r="AI1242" s="205"/>
      <c r="AJ1242" s="98"/>
      <c r="AK1242" s="98"/>
      <c r="AL1242" s="98"/>
      <c r="AM1242" s="205"/>
      <c r="AN1242" s="98"/>
      <c r="AO1242" s="121"/>
      <c r="AP1242" s="98"/>
      <c r="AQ1242" s="205"/>
      <c r="AR1242" s="98"/>
      <c r="AT1242" s="98"/>
      <c r="AU1242" s="205"/>
      <c r="AV1242" s="98"/>
      <c r="AX1242" s="98"/>
      <c r="AY1242" s="205"/>
      <c r="AZ1242" s="98"/>
      <c r="BB1242" s="98"/>
      <c r="BC1242" s="205"/>
      <c r="BD1242" s="98"/>
      <c r="BF1242" s="98"/>
      <c r="BG1242" s="205"/>
      <c r="BH1242" s="98"/>
      <c r="BI1242" s="121"/>
      <c r="BJ1242" s="98"/>
      <c r="BK1242" s="205"/>
      <c r="BL1242" s="98"/>
      <c r="BN1242" s="121"/>
      <c r="BO1242" s="121"/>
      <c r="BP1242" s="121"/>
      <c r="BQ1242" s="121"/>
      <c r="BR1242" s="121"/>
    </row>
    <row r="1243" spans="1:70" customFormat="1">
      <c r="A1243" s="84"/>
      <c r="B1243" s="363"/>
      <c r="C1243" s="121"/>
      <c r="D1243" s="121"/>
      <c r="E1243" s="121"/>
      <c r="F1243" s="121"/>
      <c r="G1243" s="121"/>
      <c r="H1243" s="121"/>
      <c r="I1243" s="121"/>
      <c r="J1243" s="121"/>
      <c r="K1243" s="121"/>
      <c r="L1243" s="10"/>
      <c r="M1243" s="9"/>
      <c r="N1243" s="90"/>
      <c r="R1243" s="205"/>
      <c r="S1243" s="205"/>
      <c r="T1243" s="205"/>
      <c r="V1243" s="205"/>
      <c r="W1243" s="205"/>
      <c r="X1243" s="205"/>
      <c r="Y1243" s="394"/>
      <c r="Z1243" s="98"/>
      <c r="AA1243" s="205"/>
      <c r="AB1243" s="98"/>
      <c r="AC1243" s="98"/>
      <c r="AD1243" s="98"/>
      <c r="AE1243" s="205"/>
      <c r="AF1243" s="98"/>
      <c r="AH1243" s="98"/>
      <c r="AI1243" s="205"/>
      <c r="AJ1243" s="98"/>
      <c r="AK1243" s="98"/>
      <c r="AL1243" s="98"/>
      <c r="AM1243" s="205"/>
      <c r="AN1243" s="98"/>
      <c r="AO1243" s="121"/>
      <c r="AP1243" s="98"/>
      <c r="AQ1243" s="205"/>
      <c r="AR1243" s="98"/>
      <c r="AT1243" s="98"/>
      <c r="AU1243" s="205"/>
      <c r="AV1243" s="98"/>
      <c r="AX1243" s="98"/>
      <c r="AY1243" s="205"/>
      <c r="AZ1243" s="98"/>
      <c r="BB1243" s="98"/>
      <c r="BC1243" s="205"/>
      <c r="BD1243" s="98"/>
      <c r="BF1243" s="98"/>
      <c r="BG1243" s="205"/>
      <c r="BH1243" s="98"/>
      <c r="BI1243" s="121"/>
      <c r="BJ1243" s="98"/>
      <c r="BK1243" s="205"/>
      <c r="BL1243" s="98"/>
      <c r="BN1243" s="121"/>
      <c r="BO1243" s="121"/>
      <c r="BP1243" s="121"/>
      <c r="BQ1243" s="121"/>
      <c r="BR1243" s="121"/>
    </row>
    <row r="1244" spans="1:70" customFormat="1">
      <c r="A1244" s="84"/>
      <c r="B1244" s="363"/>
      <c r="C1244" s="121"/>
      <c r="D1244" s="121"/>
      <c r="E1244" s="121"/>
      <c r="F1244" s="121"/>
      <c r="G1244" s="121"/>
      <c r="H1244" s="121"/>
      <c r="I1244" s="121"/>
      <c r="J1244" s="121"/>
      <c r="K1244" s="121"/>
      <c r="L1244" s="10"/>
      <c r="M1244" s="9"/>
      <c r="N1244" s="90"/>
      <c r="R1244" s="205"/>
      <c r="S1244" s="205"/>
      <c r="T1244" s="205"/>
      <c r="V1244" s="205"/>
      <c r="W1244" s="205"/>
      <c r="X1244" s="205"/>
      <c r="Y1244" s="394"/>
      <c r="Z1244" s="98"/>
      <c r="AA1244" s="205"/>
      <c r="AB1244" s="98"/>
      <c r="AC1244" s="98"/>
      <c r="AD1244" s="98"/>
      <c r="AE1244" s="205"/>
      <c r="AF1244" s="98"/>
      <c r="AH1244" s="98"/>
      <c r="AI1244" s="205"/>
      <c r="AJ1244" s="98"/>
      <c r="AK1244" s="98"/>
      <c r="AL1244" s="98"/>
      <c r="AM1244" s="205"/>
      <c r="AN1244" s="98"/>
      <c r="AO1244" s="121"/>
      <c r="AP1244" s="98"/>
      <c r="AQ1244" s="205"/>
      <c r="AR1244" s="98"/>
      <c r="AT1244" s="98"/>
      <c r="AU1244" s="205"/>
      <c r="AV1244" s="98"/>
      <c r="AX1244" s="98"/>
      <c r="AY1244" s="205"/>
      <c r="AZ1244" s="98"/>
      <c r="BB1244" s="98"/>
      <c r="BC1244" s="205"/>
      <c r="BD1244" s="98"/>
      <c r="BF1244" s="98"/>
      <c r="BG1244" s="205"/>
      <c r="BH1244" s="98"/>
      <c r="BI1244" s="121"/>
      <c r="BJ1244" s="98"/>
      <c r="BK1244" s="205"/>
      <c r="BL1244" s="98"/>
      <c r="BN1244" s="121"/>
      <c r="BO1244" s="121"/>
      <c r="BP1244" s="121"/>
      <c r="BQ1244" s="121"/>
      <c r="BR1244" s="121"/>
    </row>
    <row r="1245" spans="1:70" customFormat="1">
      <c r="A1245" s="84"/>
      <c r="B1245" s="363"/>
      <c r="C1245" s="121"/>
      <c r="D1245" s="121"/>
      <c r="E1245" s="121"/>
      <c r="F1245" s="121"/>
      <c r="G1245" s="121"/>
      <c r="H1245" s="121"/>
      <c r="I1245" s="121"/>
      <c r="J1245" s="121"/>
      <c r="K1245" s="121"/>
      <c r="L1245" s="10"/>
      <c r="M1245" s="9"/>
      <c r="N1245" s="90"/>
      <c r="R1245" s="205"/>
      <c r="S1245" s="205"/>
      <c r="T1245" s="205"/>
      <c r="V1245" s="205"/>
      <c r="W1245" s="205"/>
      <c r="X1245" s="205"/>
      <c r="Y1245" s="394"/>
      <c r="Z1245" s="98"/>
      <c r="AA1245" s="205"/>
      <c r="AB1245" s="98"/>
      <c r="AC1245" s="98"/>
      <c r="AD1245" s="98"/>
      <c r="AE1245" s="205"/>
      <c r="AF1245" s="98"/>
      <c r="AH1245" s="98"/>
      <c r="AI1245" s="205"/>
      <c r="AJ1245" s="98"/>
      <c r="AK1245" s="98"/>
      <c r="AL1245" s="98"/>
      <c r="AM1245" s="205"/>
      <c r="AN1245" s="98"/>
      <c r="AO1245" s="121"/>
      <c r="AP1245" s="98"/>
      <c r="AQ1245" s="205"/>
      <c r="AR1245" s="98"/>
      <c r="AT1245" s="98"/>
      <c r="AU1245" s="205"/>
      <c r="AV1245" s="98"/>
      <c r="AX1245" s="98"/>
      <c r="AY1245" s="205"/>
      <c r="AZ1245" s="98"/>
      <c r="BB1245" s="98"/>
      <c r="BC1245" s="205"/>
      <c r="BD1245" s="98"/>
      <c r="BF1245" s="98"/>
      <c r="BG1245" s="205"/>
      <c r="BH1245" s="98"/>
      <c r="BI1245" s="121"/>
      <c r="BJ1245" s="98"/>
      <c r="BK1245" s="205"/>
      <c r="BL1245" s="98"/>
      <c r="BN1245" s="121"/>
      <c r="BO1245" s="121"/>
      <c r="BP1245" s="121"/>
      <c r="BQ1245" s="121"/>
      <c r="BR1245" s="121"/>
    </row>
    <row r="1246" spans="1:70" customFormat="1">
      <c r="A1246" s="84"/>
      <c r="B1246" s="363"/>
      <c r="C1246" s="121"/>
      <c r="D1246" s="121"/>
      <c r="E1246" s="121"/>
      <c r="F1246" s="121"/>
      <c r="G1246" s="121"/>
      <c r="H1246" s="121"/>
      <c r="I1246" s="121"/>
      <c r="J1246" s="121"/>
      <c r="K1246" s="121"/>
      <c r="L1246" s="10"/>
      <c r="M1246" s="9"/>
      <c r="N1246" s="90"/>
      <c r="R1246" s="205"/>
      <c r="S1246" s="205"/>
      <c r="T1246" s="205"/>
      <c r="V1246" s="205"/>
      <c r="W1246" s="205"/>
      <c r="X1246" s="205"/>
      <c r="Y1246" s="394"/>
      <c r="Z1246" s="98"/>
      <c r="AA1246" s="205"/>
      <c r="AB1246" s="98"/>
      <c r="AC1246" s="98"/>
      <c r="AD1246" s="98"/>
      <c r="AE1246" s="205"/>
      <c r="AF1246" s="98"/>
      <c r="AH1246" s="98"/>
      <c r="AI1246" s="205"/>
      <c r="AJ1246" s="98"/>
      <c r="AK1246" s="98"/>
      <c r="AL1246" s="98"/>
      <c r="AM1246" s="205"/>
      <c r="AN1246" s="98"/>
      <c r="AO1246" s="121"/>
      <c r="AP1246" s="98"/>
      <c r="AQ1246" s="205"/>
      <c r="AR1246" s="98"/>
      <c r="AT1246" s="98"/>
      <c r="AU1246" s="205"/>
      <c r="AV1246" s="98"/>
      <c r="AX1246" s="98"/>
      <c r="AY1246" s="205"/>
      <c r="AZ1246" s="98"/>
      <c r="BB1246" s="98"/>
      <c r="BC1246" s="205"/>
      <c r="BD1246" s="98"/>
      <c r="BF1246" s="98"/>
      <c r="BG1246" s="205"/>
      <c r="BH1246" s="98"/>
      <c r="BI1246" s="121"/>
      <c r="BJ1246" s="98"/>
      <c r="BK1246" s="205"/>
      <c r="BL1246" s="98"/>
      <c r="BN1246" s="121"/>
      <c r="BO1246" s="121"/>
      <c r="BP1246" s="121"/>
      <c r="BQ1246" s="121"/>
      <c r="BR1246" s="121"/>
    </row>
    <row r="1247" spans="1:70" customFormat="1">
      <c r="A1247" s="84"/>
      <c r="B1247" s="363"/>
      <c r="C1247" s="121"/>
      <c r="D1247" s="121"/>
      <c r="E1247" s="121"/>
      <c r="F1247" s="121"/>
      <c r="G1247" s="121"/>
      <c r="H1247" s="121"/>
      <c r="I1247" s="121"/>
      <c r="J1247" s="121"/>
      <c r="K1247" s="121"/>
      <c r="L1247" s="10"/>
      <c r="M1247" s="9"/>
      <c r="N1247" s="90"/>
      <c r="R1247" s="205"/>
      <c r="S1247" s="205"/>
      <c r="T1247" s="205"/>
      <c r="V1247" s="205"/>
      <c r="W1247" s="205"/>
      <c r="X1247" s="205"/>
      <c r="Y1247" s="394"/>
      <c r="Z1247" s="98"/>
      <c r="AA1247" s="205"/>
      <c r="AB1247" s="98"/>
      <c r="AC1247" s="98"/>
      <c r="AD1247" s="98"/>
      <c r="AE1247" s="205"/>
      <c r="AF1247" s="98"/>
      <c r="AH1247" s="98"/>
      <c r="AI1247" s="205"/>
      <c r="AJ1247" s="98"/>
      <c r="AK1247" s="98"/>
      <c r="AL1247" s="98"/>
      <c r="AM1247" s="205"/>
      <c r="AN1247" s="98"/>
      <c r="AO1247" s="121"/>
      <c r="AP1247" s="98"/>
      <c r="AQ1247" s="205"/>
      <c r="AR1247" s="98"/>
      <c r="AT1247" s="98"/>
      <c r="AU1247" s="205"/>
      <c r="AV1247" s="98"/>
      <c r="AX1247" s="98"/>
      <c r="AY1247" s="205"/>
      <c r="AZ1247" s="98"/>
      <c r="BB1247" s="98"/>
      <c r="BC1247" s="205"/>
      <c r="BD1247" s="98"/>
      <c r="BF1247" s="98"/>
      <c r="BG1247" s="205"/>
      <c r="BH1247" s="98"/>
      <c r="BI1247" s="121"/>
      <c r="BJ1247" s="98"/>
      <c r="BK1247" s="205"/>
      <c r="BL1247" s="98"/>
      <c r="BN1247" s="121"/>
      <c r="BO1247" s="121"/>
      <c r="BP1247" s="121"/>
      <c r="BQ1247" s="121"/>
      <c r="BR1247" s="121"/>
    </row>
    <row r="1248" spans="1:70" customFormat="1">
      <c r="A1248" s="84"/>
      <c r="B1248" s="363"/>
      <c r="C1248" s="121"/>
      <c r="D1248" s="121"/>
      <c r="E1248" s="121"/>
      <c r="F1248" s="121"/>
      <c r="G1248" s="121"/>
      <c r="H1248" s="121"/>
      <c r="I1248" s="121"/>
      <c r="J1248" s="121"/>
      <c r="K1248" s="121"/>
      <c r="L1248" s="10"/>
      <c r="M1248" s="9"/>
      <c r="N1248" s="90"/>
      <c r="R1248" s="205"/>
      <c r="S1248" s="205"/>
      <c r="T1248" s="205"/>
      <c r="V1248" s="205"/>
      <c r="W1248" s="205"/>
      <c r="X1248" s="205"/>
      <c r="Y1248" s="394"/>
      <c r="Z1248" s="98"/>
      <c r="AA1248" s="205"/>
      <c r="AB1248" s="98"/>
      <c r="AC1248" s="98"/>
      <c r="AD1248" s="98"/>
      <c r="AE1248" s="205"/>
      <c r="AF1248" s="98"/>
      <c r="AH1248" s="98"/>
      <c r="AI1248" s="205"/>
      <c r="AJ1248" s="98"/>
      <c r="AK1248" s="98"/>
      <c r="AL1248" s="98"/>
      <c r="AM1248" s="205"/>
      <c r="AN1248" s="98"/>
      <c r="AO1248" s="121"/>
      <c r="AP1248" s="98"/>
      <c r="AQ1248" s="205"/>
      <c r="AR1248" s="98"/>
      <c r="AT1248" s="98"/>
      <c r="AU1248" s="205"/>
      <c r="AV1248" s="98"/>
      <c r="AX1248" s="98"/>
      <c r="AY1248" s="205"/>
      <c r="AZ1248" s="98"/>
      <c r="BB1248" s="98"/>
      <c r="BC1248" s="205"/>
      <c r="BD1248" s="98"/>
      <c r="BF1248" s="98"/>
      <c r="BG1248" s="205"/>
      <c r="BH1248" s="98"/>
      <c r="BI1248" s="121"/>
      <c r="BJ1248" s="98"/>
      <c r="BK1248" s="205"/>
      <c r="BL1248" s="98"/>
      <c r="BN1248" s="121"/>
      <c r="BO1248" s="121"/>
      <c r="BP1248" s="121"/>
      <c r="BQ1248" s="121"/>
      <c r="BR1248" s="121"/>
    </row>
    <row r="1249" spans="1:70" customFormat="1">
      <c r="A1249" s="84"/>
      <c r="B1249" s="363"/>
      <c r="C1249" s="121"/>
      <c r="D1249" s="121"/>
      <c r="E1249" s="121"/>
      <c r="F1249" s="121"/>
      <c r="G1249" s="121"/>
      <c r="H1249" s="121"/>
      <c r="I1249" s="121"/>
      <c r="J1249" s="121"/>
      <c r="K1249" s="121"/>
      <c r="L1249" s="10"/>
      <c r="M1249" s="9"/>
      <c r="N1249" s="90"/>
      <c r="R1249" s="205"/>
      <c r="S1249" s="205"/>
      <c r="T1249" s="205"/>
      <c r="V1249" s="205"/>
      <c r="W1249" s="205"/>
      <c r="X1249" s="205"/>
      <c r="Y1249" s="394"/>
      <c r="Z1249" s="98"/>
      <c r="AA1249" s="205"/>
      <c r="AB1249" s="98"/>
      <c r="AC1249" s="98"/>
      <c r="AD1249" s="98"/>
      <c r="AE1249" s="205"/>
      <c r="AF1249" s="98"/>
      <c r="AH1249" s="98"/>
      <c r="AI1249" s="205"/>
      <c r="AJ1249" s="98"/>
      <c r="AK1249" s="98"/>
      <c r="AL1249" s="98"/>
      <c r="AM1249" s="205"/>
      <c r="AN1249" s="98"/>
      <c r="AO1249" s="121"/>
      <c r="AP1249" s="98"/>
      <c r="AQ1249" s="205"/>
      <c r="AR1249" s="98"/>
      <c r="AT1249" s="98"/>
      <c r="AU1249" s="205"/>
      <c r="AV1249" s="98"/>
      <c r="AX1249" s="98"/>
      <c r="AY1249" s="205"/>
      <c r="AZ1249" s="98"/>
      <c r="BB1249" s="98"/>
      <c r="BC1249" s="205"/>
      <c r="BD1249" s="98"/>
      <c r="BF1249" s="98"/>
      <c r="BG1249" s="205"/>
      <c r="BH1249" s="98"/>
      <c r="BI1249" s="121"/>
      <c r="BJ1249" s="98"/>
      <c r="BK1249" s="205"/>
      <c r="BL1249" s="98"/>
      <c r="BN1249" s="121"/>
      <c r="BO1249" s="121"/>
      <c r="BP1249" s="121"/>
      <c r="BQ1249" s="121"/>
      <c r="BR1249" s="121"/>
    </row>
    <row r="1250" spans="1:70" customFormat="1">
      <c r="A1250" s="84"/>
      <c r="B1250" s="363"/>
      <c r="C1250" s="121"/>
      <c r="D1250" s="121"/>
      <c r="E1250" s="121"/>
      <c r="F1250" s="121"/>
      <c r="G1250" s="121"/>
      <c r="H1250" s="121"/>
      <c r="I1250" s="121"/>
      <c r="J1250" s="121"/>
      <c r="K1250" s="121"/>
      <c r="L1250" s="10"/>
      <c r="M1250" s="9"/>
      <c r="N1250" s="90"/>
      <c r="R1250" s="205"/>
      <c r="S1250" s="205"/>
      <c r="T1250" s="205"/>
      <c r="V1250" s="205"/>
      <c r="W1250" s="205"/>
      <c r="X1250" s="205"/>
      <c r="Y1250" s="394"/>
      <c r="Z1250" s="98"/>
      <c r="AA1250" s="205"/>
      <c r="AB1250" s="98"/>
      <c r="AC1250" s="98"/>
      <c r="AD1250" s="98"/>
      <c r="AE1250" s="205"/>
      <c r="AF1250" s="98"/>
      <c r="AH1250" s="98"/>
      <c r="AI1250" s="205"/>
      <c r="AJ1250" s="98"/>
      <c r="AK1250" s="98"/>
      <c r="AL1250" s="98"/>
      <c r="AM1250" s="205"/>
      <c r="AN1250" s="98"/>
      <c r="AO1250" s="121"/>
      <c r="AP1250" s="98"/>
      <c r="AQ1250" s="205"/>
      <c r="AR1250" s="98"/>
      <c r="AT1250" s="98"/>
      <c r="AU1250" s="205"/>
      <c r="AV1250" s="98"/>
      <c r="AX1250" s="98"/>
      <c r="AY1250" s="205"/>
      <c r="AZ1250" s="98"/>
      <c r="BB1250" s="98"/>
      <c r="BC1250" s="205"/>
      <c r="BD1250" s="98"/>
      <c r="BF1250" s="98"/>
      <c r="BG1250" s="205"/>
      <c r="BH1250" s="98"/>
      <c r="BI1250" s="121"/>
      <c r="BJ1250" s="98"/>
      <c r="BK1250" s="205"/>
      <c r="BL1250" s="98"/>
      <c r="BN1250" s="121"/>
      <c r="BO1250" s="121"/>
      <c r="BP1250" s="121"/>
      <c r="BQ1250" s="121"/>
      <c r="BR1250" s="121"/>
    </row>
    <row r="1251" spans="1:70" customFormat="1">
      <c r="A1251" s="84"/>
      <c r="B1251" s="363"/>
      <c r="C1251" s="121"/>
      <c r="D1251" s="121"/>
      <c r="E1251" s="121"/>
      <c r="F1251" s="121"/>
      <c r="G1251" s="121"/>
      <c r="H1251" s="121"/>
      <c r="I1251" s="121"/>
      <c r="J1251" s="121"/>
      <c r="K1251" s="121"/>
      <c r="L1251" s="10"/>
      <c r="M1251" s="9"/>
      <c r="N1251" s="90"/>
      <c r="R1251" s="205"/>
      <c r="S1251" s="205"/>
      <c r="T1251" s="205"/>
      <c r="V1251" s="205"/>
      <c r="W1251" s="205"/>
      <c r="X1251" s="205"/>
      <c r="Y1251" s="394"/>
      <c r="Z1251" s="98"/>
      <c r="AA1251" s="205"/>
      <c r="AB1251" s="98"/>
      <c r="AC1251" s="98"/>
      <c r="AD1251" s="98"/>
      <c r="AE1251" s="205"/>
      <c r="AF1251" s="98"/>
      <c r="AH1251" s="98"/>
      <c r="AI1251" s="205"/>
      <c r="AJ1251" s="98"/>
      <c r="AK1251" s="98"/>
      <c r="AL1251" s="98"/>
      <c r="AM1251" s="205"/>
      <c r="AN1251" s="98"/>
      <c r="AO1251" s="121"/>
      <c r="AP1251" s="98"/>
      <c r="AQ1251" s="205"/>
      <c r="AR1251" s="98"/>
      <c r="AT1251" s="98"/>
      <c r="AU1251" s="205"/>
      <c r="AV1251" s="98"/>
      <c r="AX1251" s="98"/>
      <c r="AY1251" s="205"/>
      <c r="AZ1251" s="98"/>
      <c r="BB1251" s="98"/>
      <c r="BC1251" s="205"/>
      <c r="BD1251" s="98"/>
      <c r="BF1251" s="98"/>
      <c r="BG1251" s="205"/>
      <c r="BH1251" s="98"/>
      <c r="BI1251" s="121"/>
      <c r="BJ1251" s="98"/>
      <c r="BK1251" s="205"/>
      <c r="BL1251" s="98"/>
      <c r="BN1251" s="121"/>
      <c r="BO1251" s="121"/>
      <c r="BP1251" s="121"/>
      <c r="BQ1251" s="121"/>
      <c r="BR1251" s="121"/>
    </row>
    <row r="1252" spans="1:70" customFormat="1">
      <c r="A1252" s="84"/>
      <c r="B1252" s="363"/>
      <c r="C1252" s="121"/>
      <c r="D1252" s="121"/>
      <c r="E1252" s="121"/>
      <c r="F1252" s="121"/>
      <c r="G1252" s="121"/>
      <c r="H1252" s="121"/>
      <c r="I1252" s="121"/>
      <c r="J1252" s="121"/>
      <c r="K1252" s="121"/>
      <c r="L1252" s="10"/>
      <c r="M1252" s="9"/>
      <c r="N1252" s="90"/>
      <c r="R1252" s="205"/>
      <c r="S1252" s="205"/>
      <c r="T1252" s="205"/>
      <c r="V1252" s="205"/>
      <c r="W1252" s="205"/>
      <c r="X1252" s="205"/>
      <c r="Y1252" s="394"/>
      <c r="Z1252" s="98"/>
      <c r="AA1252" s="205"/>
      <c r="AB1252" s="98"/>
      <c r="AC1252" s="98"/>
      <c r="AD1252" s="98"/>
      <c r="AE1252" s="205"/>
      <c r="AF1252" s="98"/>
      <c r="AH1252" s="98"/>
      <c r="AI1252" s="205"/>
      <c r="AJ1252" s="98"/>
      <c r="AK1252" s="98"/>
      <c r="AL1252" s="98"/>
      <c r="AM1252" s="205"/>
      <c r="AN1252" s="98"/>
      <c r="AO1252" s="121"/>
      <c r="AP1252" s="98"/>
      <c r="AQ1252" s="205"/>
      <c r="AR1252" s="98"/>
      <c r="AT1252" s="98"/>
      <c r="AU1252" s="205"/>
      <c r="AV1252" s="98"/>
      <c r="AX1252" s="98"/>
      <c r="AY1252" s="205"/>
      <c r="AZ1252" s="98"/>
      <c r="BB1252" s="98"/>
      <c r="BC1252" s="205"/>
      <c r="BD1252" s="98"/>
      <c r="BF1252" s="98"/>
      <c r="BG1252" s="205"/>
      <c r="BH1252" s="98"/>
      <c r="BI1252" s="121"/>
      <c r="BJ1252" s="98"/>
      <c r="BK1252" s="205"/>
      <c r="BL1252" s="98"/>
      <c r="BN1252" s="121"/>
      <c r="BO1252" s="121"/>
      <c r="BP1252" s="121"/>
      <c r="BQ1252" s="121"/>
      <c r="BR1252" s="121"/>
    </row>
    <row r="1253" spans="1:70" customFormat="1">
      <c r="A1253" s="84"/>
      <c r="B1253" s="363"/>
      <c r="C1253" s="121"/>
      <c r="D1253" s="121"/>
      <c r="E1253" s="121"/>
      <c r="F1253" s="121"/>
      <c r="G1253" s="121"/>
      <c r="H1253" s="121"/>
      <c r="I1253" s="121"/>
      <c r="J1253" s="121"/>
      <c r="K1253" s="121"/>
      <c r="L1253" s="10"/>
      <c r="M1253" s="9"/>
      <c r="N1253" s="90"/>
      <c r="R1253" s="205"/>
      <c r="S1253" s="205"/>
      <c r="T1253" s="205"/>
      <c r="V1253" s="205"/>
      <c r="W1253" s="205"/>
      <c r="X1253" s="205"/>
      <c r="Y1253" s="394"/>
      <c r="Z1253" s="98"/>
      <c r="AA1253" s="205"/>
      <c r="AB1253" s="98"/>
      <c r="AC1253" s="98"/>
      <c r="AD1253" s="98"/>
      <c r="AE1253" s="205"/>
      <c r="AF1253" s="98"/>
      <c r="AH1253" s="98"/>
      <c r="AI1253" s="205"/>
      <c r="AJ1253" s="98"/>
      <c r="AK1253" s="98"/>
      <c r="AL1253" s="98"/>
      <c r="AM1253" s="205"/>
      <c r="AN1253" s="98"/>
      <c r="AO1253" s="121"/>
      <c r="AP1253" s="98"/>
      <c r="AQ1253" s="205"/>
      <c r="AR1253" s="98"/>
      <c r="AT1253" s="98"/>
      <c r="AU1253" s="205"/>
      <c r="AV1253" s="98"/>
      <c r="AX1253" s="98"/>
      <c r="AY1253" s="205"/>
      <c r="AZ1253" s="98"/>
      <c r="BB1253" s="98"/>
      <c r="BC1253" s="205"/>
      <c r="BD1253" s="98"/>
      <c r="BF1253" s="98"/>
      <c r="BG1253" s="205"/>
      <c r="BH1253" s="98"/>
      <c r="BI1253" s="121"/>
      <c r="BJ1253" s="98"/>
      <c r="BK1253" s="205"/>
      <c r="BL1253" s="98"/>
      <c r="BN1253" s="121"/>
      <c r="BO1253" s="121"/>
      <c r="BP1253" s="121"/>
      <c r="BQ1253" s="121"/>
      <c r="BR1253" s="121"/>
    </row>
    <row r="1254" spans="1:70" customFormat="1">
      <c r="A1254" s="84"/>
      <c r="B1254" s="363"/>
      <c r="C1254" s="121"/>
      <c r="D1254" s="121"/>
      <c r="E1254" s="121"/>
      <c r="F1254" s="121"/>
      <c r="G1254" s="121"/>
      <c r="H1254" s="121"/>
      <c r="I1254" s="121"/>
      <c r="J1254" s="121"/>
      <c r="K1254" s="121"/>
      <c r="L1254" s="10"/>
      <c r="M1254" s="9"/>
      <c r="N1254" s="90"/>
      <c r="R1254" s="205"/>
      <c r="S1254" s="205"/>
      <c r="T1254" s="205"/>
      <c r="V1254" s="205"/>
      <c r="W1254" s="205"/>
      <c r="X1254" s="205"/>
      <c r="Y1254" s="394"/>
      <c r="Z1254" s="98"/>
      <c r="AA1254" s="205"/>
      <c r="AB1254" s="98"/>
      <c r="AC1254" s="98"/>
      <c r="AD1254" s="98"/>
      <c r="AE1254" s="205"/>
      <c r="AF1254" s="98"/>
      <c r="AH1254" s="98"/>
      <c r="AI1254" s="205"/>
      <c r="AJ1254" s="98"/>
      <c r="AK1254" s="98"/>
      <c r="AL1254" s="98"/>
      <c r="AM1254" s="205"/>
      <c r="AN1254" s="98"/>
      <c r="AO1254" s="121"/>
      <c r="AP1254" s="98"/>
      <c r="AQ1254" s="205"/>
      <c r="AR1254" s="98"/>
      <c r="AT1254" s="98"/>
      <c r="AU1254" s="205"/>
      <c r="AV1254" s="98"/>
      <c r="AX1254" s="98"/>
      <c r="AY1254" s="205"/>
      <c r="AZ1254" s="98"/>
      <c r="BB1254" s="98"/>
      <c r="BC1254" s="205"/>
      <c r="BD1254" s="98"/>
      <c r="BF1254" s="98"/>
      <c r="BG1254" s="205"/>
      <c r="BH1254" s="98"/>
      <c r="BI1254" s="121"/>
      <c r="BJ1254" s="98"/>
      <c r="BK1254" s="205"/>
      <c r="BL1254" s="98"/>
      <c r="BN1254" s="121"/>
      <c r="BO1254" s="121"/>
      <c r="BP1254" s="121"/>
      <c r="BQ1254" s="121"/>
      <c r="BR1254" s="121"/>
    </row>
    <row r="1255" spans="1:70" customFormat="1">
      <c r="A1255" s="84"/>
      <c r="B1255" s="363"/>
      <c r="C1255" s="121"/>
      <c r="D1255" s="121"/>
      <c r="E1255" s="121"/>
      <c r="F1255" s="121"/>
      <c r="G1255" s="121"/>
      <c r="H1255" s="121"/>
      <c r="I1255" s="121"/>
      <c r="J1255" s="121"/>
      <c r="K1255" s="121"/>
      <c r="L1255" s="10"/>
      <c r="M1255" s="9"/>
      <c r="N1255" s="90"/>
      <c r="R1255" s="205"/>
      <c r="S1255" s="205"/>
      <c r="T1255" s="205"/>
      <c r="V1255" s="205"/>
      <c r="W1255" s="205"/>
      <c r="X1255" s="205"/>
      <c r="Y1255" s="394"/>
      <c r="Z1255" s="98"/>
      <c r="AA1255" s="205"/>
      <c r="AB1255" s="98"/>
      <c r="AC1255" s="98"/>
      <c r="AD1255" s="98"/>
      <c r="AE1255" s="205"/>
      <c r="AF1255" s="98"/>
      <c r="AH1255" s="98"/>
      <c r="AI1255" s="205"/>
      <c r="AJ1255" s="98"/>
      <c r="AK1255" s="98"/>
      <c r="AL1255" s="98"/>
      <c r="AM1255" s="205"/>
      <c r="AN1255" s="98"/>
      <c r="AO1255" s="121"/>
      <c r="AP1255" s="98"/>
      <c r="AQ1255" s="205"/>
      <c r="AR1255" s="98"/>
      <c r="AT1255" s="98"/>
      <c r="AU1255" s="205"/>
      <c r="AV1255" s="98"/>
      <c r="AX1255" s="98"/>
      <c r="AY1255" s="205"/>
      <c r="AZ1255" s="98"/>
      <c r="BB1255" s="98"/>
      <c r="BC1255" s="205"/>
      <c r="BD1255" s="98"/>
      <c r="BF1255" s="98"/>
      <c r="BG1255" s="205"/>
      <c r="BH1255" s="98"/>
      <c r="BI1255" s="121"/>
      <c r="BJ1255" s="98"/>
      <c r="BK1255" s="205"/>
      <c r="BL1255" s="98"/>
      <c r="BN1255" s="121"/>
      <c r="BO1255" s="121"/>
      <c r="BP1255" s="121"/>
      <c r="BQ1255" s="121"/>
      <c r="BR1255" s="121"/>
    </row>
    <row r="1256" spans="1:70" customFormat="1">
      <c r="A1256" s="84"/>
      <c r="B1256" s="363"/>
      <c r="C1256" s="121"/>
      <c r="D1256" s="121"/>
      <c r="E1256" s="121"/>
      <c r="F1256" s="121"/>
      <c r="G1256" s="121"/>
      <c r="H1256" s="121"/>
      <c r="I1256" s="121"/>
      <c r="J1256" s="121"/>
      <c r="K1256" s="121"/>
      <c r="L1256" s="10"/>
      <c r="M1256" s="9"/>
      <c r="N1256" s="90"/>
      <c r="R1256" s="205"/>
      <c r="S1256" s="205"/>
      <c r="T1256" s="205"/>
      <c r="V1256" s="205"/>
      <c r="W1256" s="205"/>
      <c r="X1256" s="205"/>
      <c r="Y1256" s="394"/>
      <c r="Z1256" s="98"/>
      <c r="AA1256" s="205"/>
      <c r="AB1256" s="98"/>
      <c r="AC1256" s="98"/>
      <c r="AD1256" s="98"/>
      <c r="AE1256" s="205"/>
      <c r="AF1256" s="98"/>
      <c r="AH1256" s="98"/>
      <c r="AI1256" s="205"/>
      <c r="AJ1256" s="98"/>
      <c r="AK1256" s="98"/>
      <c r="AL1256" s="98"/>
      <c r="AM1256" s="205"/>
      <c r="AN1256" s="98"/>
      <c r="AO1256" s="121"/>
      <c r="AP1256" s="98"/>
      <c r="AQ1256" s="205"/>
      <c r="AR1256" s="98"/>
      <c r="AT1256" s="98"/>
      <c r="AU1256" s="205"/>
      <c r="AV1256" s="98"/>
      <c r="AX1256" s="98"/>
      <c r="AY1256" s="205"/>
      <c r="AZ1256" s="98"/>
      <c r="BB1256" s="98"/>
      <c r="BC1256" s="205"/>
      <c r="BD1256" s="98"/>
      <c r="BF1256" s="98"/>
      <c r="BG1256" s="205"/>
      <c r="BH1256" s="98"/>
      <c r="BI1256" s="121"/>
      <c r="BJ1256" s="98"/>
      <c r="BK1256" s="205"/>
      <c r="BL1256" s="98"/>
      <c r="BN1256" s="121"/>
      <c r="BO1256" s="121"/>
      <c r="BP1256" s="121"/>
      <c r="BQ1256" s="121"/>
      <c r="BR1256" s="121"/>
    </row>
    <row r="1257" spans="1:70" customFormat="1">
      <c r="A1257" s="84"/>
      <c r="B1257" s="363"/>
      <c r="C1257" s="121"/>
      <c r="D1257" s="121"/>
      <c r="E1257" s="121"/>
      <c r="F1257" s="121"/>
      <c r="G1257" s="121"/>
      <c r="H1257" s="121"/>
      <c r="I1257" s="121"/>
      <c r="J1257" s="121"/>
      <c r="K1257" s="121"/>
      <c r="L1257" s="10"/>
      <c r="M1257" s="9"/>
      <c r="N1257" s="90"/>
      <c r="R1257" s="205"/>
      <c r="S1257" s="205"/>
      <c r="T1257" s="205"/>
      <c r="V1257" s="205"/>
      <c r="W1257" s="205"/>
      <c r="X1257" s="205"/>
      <c r="Y1257" s="394"/>
      <c r="Z1257" s="98"/>
      <c r="AA1257" s="205"/>
      <c r="AB1257" s="98"/>
      <c r="AC1257" s="98"/>
      <c r="AD1257" s="98"/>
      <c r="AE1257" s="205"/>
      <c r="AF1257" s="98"/>
      <c r="AH1257" s="98"/>
      <c r="AI1257" s="205"/>
      <c r="AJ1257" s="98"/>
      <c r="AK1257" s="98"/>
      <c r="AL1257" s="98"/>
      <c r="AM1257" s="205"/>
      <c r="AN1257" s="98"/>
      <c r="AO1257" s="121"/>
      <c r="AP1257" s="98"/>
      <c r="AQ1257" s="205"/>
      <c r="AR1257" s="98"/>
      <c r="AT1257" s="98"/>
      <c r="AU1257" s="205"/>
      <c r="AV1257" s="98"/>
      <c r="AX1257" s="98"/>
      <c r="AY1257" s="205"/>
      <c r="AZ1257" s="98"/>
      <c r="BB1257" s="98"/>
      <c r="BC1257" s="205"/>
      <c r="BD1257" s="98"/>
      <c r="BF1257" s="98"/>
      <c r="BG1257" s="205"/>
      <c r="BH1257" s="98"/>
      <c r="BI1257" s="121"/>
      <c r="BJ1257" s="98"/>
      <c r="BK1257" s="205"/>
      <c r="BL1257" s="98"/>
      <c r="BN1257" s="121"/>
      <c r="BO1257" s="121"/>
      <c r="BP1257" s="121"/>
      <c r="BQ1257" s="121"/>
      <c r="BR1257" s="121"/>
    </row>
    <row r="1258" spans="1:70" customFormat="1">
      <c r="A1258" s="84"/>
      <c r="B1258" s="363"/>
      <c r="C1258" s="121"/>
      <c r="D1258" s="121"/>
      <c r="E1258" s="121"/>
      <c r="F1258" s="121"/>
      <c r="G1258" s="121"/>
      <c r="H1258" s="121"/>
      <c r="I1258" s="121"/>
      <c r="J1258" s="121"/>
      <c r="K1258" s="121"/>
      <c r="L1258" s="10"/>
      <c r="M1258" s="9"/>
      <c r="N1258" s="90"/>
      <c r="R1258" s="205"/>
      <c r="S1258" s="205"/>
      <c r="T1258" s="205"/>
      <c r="V1258" s="205"/>
      <c r="W1258" s="205"/>
      <c r="X1258" s="205"/>
      <c r="Y1258" s="394"/>
      <c r="Z1258" s="98"/>
      <c r="AA1258" s="205"/>
      <c r="AB1258" s="98"/>
      <c r="AC1258" s="98"/>
      <c r="AD1258" s="98"/>
      <c r="AE1258" s="205"/>
      <c r="AF1258" s="98"/>
      <c r="AH1258" s="98"/>
      <c r="AI1258" s="205"/>
      <c r="AJ1258" s="98"/>
      <c r="AK1258" s="98"/>
      <c r="AL1258" s="98"/>
      <c r="AM1258" s="205"/>
      <c r="AN1258" s="98"/>
      <c r="AO1258" s="121"/>
      <c r="AP1258" s="98"/>
      <c r="AQ1258" s="205"/>
      <c r="AR1258" s="98"/>
      <c r="AT1258" s="98"/>
      <c r="AU1258" s="205"/>
      <c r="AV1258" s="98"/>
      <c r="AX1258" s="98"/>
      <c r="AY1258" s="205"/>
      <c r="AZ1258" s="98"/>
      <c r="BB1258" s="98"/>
      <c r="BC1258" s="205"/>
      <c r="BD1258" s="98"/>
      <c r="BF1258" s="98"/>
      <c r="BG1258" s="205"/>
      <c r="BH1258" s="98"/>
      <c r="BI1258" s="121"/>
      <c r="BJ1258" s="98"/>
      <c r="BK1258" s="205"/>
      <c r="BL1258" s="98"/>
      <c r="BN1258" s="121"/>
      <c r="BO1258" s="121"/>
      <c r="BP1258" s="121"/>
      <c r="BQ1258" s="121"/>
      <c r="BR1258" s="121"/>
    </row>
    <row r="1259" spans="1:70" customFormat="1">
      <c r="A1259" s="84"/>
      <c r="B1259" s="363"/>
      <c r="C1259" s="121"/>
      <c r="D1259" s="121"/>
      <c r="E1259" s="121"/>
      <c r="F1259" s="121"/>
      <c r="G1259" s="121"/>
      <c r="H1259" s="121"/>
      <c r="I1259" s="121"/>
      <c r="J1259" s="121"/>
      <c r="K1259" s="121"/>
      <c r="L1259" s="10"/>
      <c r="M1259" s="9"/>
      <c r="N1259" s="90"/>
      <c r="R1259" s="205"/>
      <c r="S1259" s="205"/>
      <c r="T1259" s="205"/>
      <c r="V1259" s="205"/>
      <c r="W1259" s="205"/>
      <c r="X1259" s="205"/>
      <c r="Y1259" s="394"/>
      <c r="Z1259" s="98"/>
      <c r="AA1259" s="205"/>
      <c r="AB1259" s="98"/>
      <c r="AC1259" s="98"/>
      <c r="AD1259" s="98"/>
      <c r="AE1259" s="205"/>
      <c r="AF1259" s="98"/>
      <c r="AH1259" s="98"/>
      <c r="AI1259" s="205"/>
      <c r="AJ1259" s="98"/>
      <c r="AK1259" s="98"/>
      <c r="AL1259" s="98"/>
      <c r="AM1259" s="205"/>
      <c r="AN1259" s="98"/>
      <c r="AO1259" s="121"/>
      <c r="AP1259" s="98"/>
      <c r="AQ1259" s="205"/>
      <c r="AR1259" s="98"/>
      <c r="AT1259" s="98"/>
      <c r="AU1259" s="205"/>
      <c r="AV1259" s="98"/>
      <c r="AX1259" s="98"/>
      <c r="AY1259" s="205"/>
      <c r="AZ1259" s="98"/>
      <c r="BB1259" s="98"/>
      <c r="BC1259" s="205"/>
      <c r="BD1259" s="98"/>
      <c r="BF1259" s="98"/>
      <c r="BG1259" s="205"/>
      <c r="BH1259" s="98"/>
      <c r="BI1259" s="121"/>
      <c r="BJ1259" s="98"/>
      <c r="BK1259" s="205"/>
      <c r="BL1259" s="98"/>
      <c r="BN1259" s="121"/>
      <c r="BO1259" s="121"/>
      <c r="BP1259" s="121"/>
      <c r="BQ1259" s="121"/>
      <c r="BR1259" s="121"/>
    </row>
    <row r="1260" spans="1:70" customFormat="1">
      <c r="A1260" s="84"/>
      <c r="B1260" s="363"/>
      <c r="C1260" s="121"/>
      <c r="D1260" s="121"/>
      <c r="E1260" s="121"/>
      <c r="F1260" s="121"/>
      <c r="G1260" s="121"/>
      <c r="H1260" s="121"/>
      <c r="I1260" s="121"/>
      <c r="J1260" s="121"/>
      <c r="K1260" s="121"/>
      <c r="L1260" s="10"/>
      <c r="M1260" s="9"/>
      <c r="N1260" s="90"/>
      <c r="R1260" s="205"/>
      <c r="S1260" s="205"/>
      <c r="T1260" s="205"/>
      <c r="V1260" s="205"/>
      <c r="W1260" s="205"/>
      <c r="X1260" s="205"/>
      <c r="Y1260" s="394"/>
      <c r="Z1260" s="98"/>
      <c r="AA1260" s="205"/>
      <c r="AB1260" s="98"/>
      <c r="AC1260" s="98"/>
      <c r="AD1260" s="98"/>
      <c r="AE1260" s="205"/>
      <c r="AF1260" s="98"/>
      <c r="AH1260" s="98"/>
      <c r="AI1260" s="205"/>
      <c r="AJ1260" s="98"/>
      <c r="AK1260" s="98"/>
      <c r="AL1260" s="98"/>
      <c r="AM1260" s="205"/>
      <c r="AN1260" s="98"/>
      <c r="AO1260" s="121"/>
      <c r="AP1260" s="98"/>
      <c r="AQ1260" s="205"/>
      <c r="AR1260" s="98"/>
      <c r="AT1260" s="98"/>
      <c r="AU1260" s="205"/>
      <c r="AV1260" s="98"/>
      <c r="AX1260" s="98"/>
      <c r="AY1260" s="205"/>
      <c r="AZ1260" s="98"/>
      <c r="BB1260" s="98"/>
      <c r="BC1260" s="205"/>
      <c r="BD1260" s="98"/>
      <c r="BF1260" s="98"/>
      <c r="BG1260" s="205"/>
      <c r="BH1260" s="98"/>
      <c r="BI1260" s="121"/>
      <c r="BJ1260" s="98"/>
      <c r="BK1260" s="205"/>
      <c r="BL1260" s="98"/>
      <c r="BN1260" s="121"/>
      <c r="BO1260" s="121"/>
      <c r="BP1260" s="121"/>
      <c r="BQ1260" s="121"/>
      <c r="BR1260" s="121"/>
    </row>
    <row r="1261" spans="1:70" customFormat="1">
      <c r="A1261" s="84"/>
      <c r="B1261" s="363"/>
      <c r="C1261" s="121"/>
      <c r="D1261" s="121"/>
      <c r="E1261" s="121"/>
      <c r="F1261" s="121"/>
      <c r="G1261" s="121"/>
      <c r="H1261" s="121"/>
      <c r="I1261" s="121"/>
      <c r="J1261" s="121"/>
      <c r="K1261" s="121"/>
      <c r="L1261" s="10"/>
      <c r="M1261" s="9"/>
      <c r="N1261" s="90"/>
      <c r="R1261" s="205"/>
      <c r="S1261" s="205"/>
      <c r="T1261" s="205"/>
      <c r="V1261" s="205"/>
      <c r="W1261" s="205"/>
      <c r="X1261" s="205"/>
      <c r="Y1261" s="394"/>
      <c r="Z1261" s="98"/>
      <c r="AA1261" s="205"/>
      <c r="AB1261" s="98"/>
      <c r="AC1261" s="98"/>
      <c r="AD1261" s="98"/>
      <c r="AE1261" s="205"/>
      <c r="AF1261" s="98"/>
      <c r="AH1261" s="98"/>
      <c r="AI1261" s="205"/>
      <c r="AJ1261" s="98"/>
      <c r="AK1261" s="98"/>
      <c r="AL1261" s="98"/>
      <c r="AM1261" s="205"/>
      <c r="AN1261" s="98"/>
      <c r="AO1261" s="121"/>
      <c r="AP1261" s="98"/>
      <c r="AQ1261" s="205"/>
      <c r="AR1261" s="98"/>
      <c r="AT1261" s="98"/>
      <c r="AU1261" s="205"/>
      <c r="AV1261" s="98"/>
      <c r="AX1261" s="98"/>
      <c r="AY1261" s="205"/>
      <c r="AZ1261" s="98"/>
      <c r="BB1261" s="98"/>
      <c r="BC1261" s="205"/>
      <c r="BD1261" s="98"/>
      <c r="BF1261" s="98"/>
      <c r="BG1261" s="205"/>
      <c r="BH1261" s="98"/>
      <c r="BI1261" s="121"/>
      <c r="BJ1261" s="98"/>
      <c r="BK1261" s="205"/>
      <c r="BL1261" s="98"/>
      <c r="BN1261" s="121"/>
      <c r="BO1261" s="121"/>
      <c r="BP1261" s="121"/>
      <c r="BQ1261" s="121"/>
      <c r="BR1261" s="121"/>
    </row>
    <row r="1262" spans="1:70" customFormat="1">
      <c r="A1262" s="84"/>
      <c r="B1262" s="363"/>
      <c r="C1262" s="121"/>
      <c r="D1262" s="121"/>
      <c r="E1262" s="121"/>
      <c r="F1262" s="121"/>
      <c r="G1262" s="121"/>
      <c r="H1262" s="121"/>
      <c r="I1262" s="121"/>
      <c r="J1262" s="121"/>
      <c r="K1262" s="121"/>
      <c r="L1262" s="10"/>
      <c r="M1262" s="9"/>
      <c r="N1262" s="90"/>
      <c r="R1262" s="205"/>
      <c r="S1262" s="205"/>
      <c r="T1262" s="205"/>
      <c r="V1262" s="205"/>
      <c r="W1262" s="205"/>
      <c r="X1262" s="205"/>
      <c r="Y1262" s="394"/>
      <c r="Z1262" s="98"/>
      <c r="AA1262" s="205"/>
      <c r="AB1262" s="98"/>
      <c r="AC1262" s="98"/>
      <c r="AD1262" s="98"/>
      <c r="AE1262" s="205"/>
      <c r="AF1262" s="98"/>
      <c r="AH1262" s="98"/>
      <c r="AI1262" s="205"/>
      <c r="AJ1262" s="98"/>
      <c r="AK1262" s="98"/>
      <c r="AL1262" s="98"/>
      <c r="AM1262" s="205"/>
      <c r="AN1262" s="98"/>
      <c r="AO1262" s="121"/>
      <c r="AP1262" s="98"/>
      <c r="AQ1262" s="205"/>
      <c r="AR1262" s="98"/>
      <c r="AT1262" s="98"/>
      <c r="AU1262" s="205"/>
      <c r="AV1262" s="98"/>
      <c r="AX1262" s="98"/>
      <c r="AY1262" s="205"/>
      <c r="AZ1262" s="98"/>
      <c r="BB1262" s="98"/>
      <c r="BC1262" s="205"/>
      <c r="BD1262" s="98"/>
      <c r="BF1262" s="98"/>
      <c r="BG1262" s="205"/>
      <c r="BH1262" s="98"/>
      <c r="BI1262" s="121"/>
      <c r="BJ1262" s="98"/>
      <c r="BK1262" s="205"/>
      <c r="BL1262" s="98"/>
      <c r="BN1262" s="121"/>
      <c r="BO1262" s="121"/>
      <c r="BP1262" s="121"/>
      <c r="BQ1262" s="121"/>
      <c r="BR1262" s="121"/>
    </row>
    <row r="1263" spans="1:70" customFormat="1">
      <c r="A1263" s="84"/>
      <c r="B1263" s="363"/>
      <c r="C1263" s="121"/>
      <c r="D1263" s="121"/>
      <c r="E1263" s="121"/>
      <c r="F1263" s="121"/>
      <c r="G1263" s="121"/>
      <c r="H1263" s="121"/>
      <c r="I1263" s="121"/>
      <c r="J1263" s="121"/>
      <c r="K1263" s="121"/>
      <c r="L1263" s="10"/>
      <c r="M1263" s="9"/>
      <c r="N1263" s="90"/>
      <c r="R1263" s="205"/>
      <c r="S1263" s="205"/>
      <c r="T1263" s="205"/>
      <c r="V1263" s="205"/>
      <c r="W1263" s="205"/>
      <c r="X1263" s="205"/>
      <c r="Y1263" s="394"/>
      <c r="Z1263" s="98"/>
      <c r="AA1263" s="205"/>
      <c r="AB1263" s="98"/>
      <c r="AC1263" s="98"/>
      <c r="AD1263" s="98"/>
      <c r="AE1263" s="205"/>
      <c r="AF1263" s="98"/>
      <c r="AH1263" s="98"/>
      <c r="AI1263" s="205"/>
      <c r="AJ1263" s="98"/>
      <c r="AK1263" s="98"/>
      <c r="AL1263" s="98"/>
      <c r="AM1263" s="205"/>
      <c r="AN1263" s="98"/>
      <c r="AO1263" s="121"/>
      <c r="AP1263" s="98"/>
      <c r="AQ1263" s="205"/>
      <c r="AR1263" s="98"/>
      <c r="AT1263" s="98"/>
      <c r="AU1263" s="205"/>
      <c r="AV1263" s="98"/>
      <c r="AX1263" s="98"/>
      <c r="AY1263" s="205"/>
      <c r="AZ1263" s="98"/>
      <c r="BB1263" s="98"/>
      <c r="BC1263" s="205"/>
      <c r="BD1263" s="98"/>
      <c r="BF1263" s="98"/>
      <c r="BG1263" s="205"/>
      <c r="BH1263" s="98"/>
      <c r="BI1263" s="121"/>
      <c r="BJ1263" s="98"/>
      <c r="BK1263" s="205"/>
      <c r="BL1263" s="98"/>
      <c r="BN1263" s="121"/>
      <c r="BO1263" s="121"/>
      <c r="BP1263" s="121"/>
      <c r="BQ1263" s="121"/>
      <c r="BR1263" s="121"/>
    </row>
    <row r="1264" spans="1:70" customFormat="1">
      <c r="A1264" s="84"/>
      <c r="B1264" s="363"/>
      <c r="C1264" s="121"/>
      <c r="D1264" s="121"/>
      <c r="E1264" s="121"/>
      <c r="F1264" s="121"/>
      <c r="G1264" s="121"/>
      <c r="H1264" s="121"/>
      <c r="I1264" s="121"/>
      <c r="J1264" s="121"/>
      <c r="K1264" s="121"/>
      <c r="L1264" s="10"/>
      <c r="M1264" s="9"/>
      <c r="N1264" s="90"/>
      <c r="R1264" s="205"/>
      <c r="S1264" s="205"/>
      <c r="T1264" s="205"/>
      <c r="V1264" s="205"/>
      <c r="W1264" s="205"/>
      <c r="X1264" s="205"/>
      <c r="Y1264" s="394"/>
      <c r="Z1264" s="98"/>
      <c r="AA1264" s="205"/>
      <c r="AB1264" s="98"/>
      <c r="AC1264" s="98"/>
      <c r="AD1264" s="98"/>
      <c r="AE1264" s="205"/>
      <c r="AF1264" s="98"/>
      <c r="AH1264" s="98"/>
      <c r="AI1264" s="205"/>
      <c r="AJ1264" s="98"/>
      <c r="AK1264" s="98"/>
      <c r="AL1264" s="98"/>
      <c r="AM1264" s="205"/>
      <c r="AN1264" s="98"/>
      <c r="AO1264" s="121"/>
      <c r="AP1264" s="98"/>
      <c r="AQ1264" s="205"/>
      <c r="AR1264" s="98"/>
      <c r="AT1264" s="98"/>
      <c r="AU1264" s="205"/>
      <c r="AV1264" s="98"/>
      <c r="AX1264" s="98"/>
      <c r="AY1264" s="205"/>
      <c r="AZ1264" s="98"/>
      <c r="BB1264" s="98"/>
      <c r="BC1264" s="205"/>
      <c r="BD1264" s="98"/>
      <c r="BF1264" s="98"/>
      <c r="BG1264" s="205"/>
      <c r="BH1264" s="98"/>
      <c r="BI1264" s="121"/>
      <c r="BJ1264" s="98"/>
      <c r="BK1264" s="205"/>
      <c r="BL1264" s="98"/>
      <c r="BN1264" s="121"/>
      <c r="BO1264" s="121"/>
      <c r="BP1264" s="121"/>
      <c r="BQ1264" s="121"/>
      <c r="BR1264" s="121"/>
    </row>
    <row r="1265" spans="1:70" customFormat="1">
      <c r="A1265" s="84"/>
      <c r="B1265" s="363"/>
      <c r="C1265" s="121"/>
      <c r="D1265" s="121"/>
      <c r="E1265" s="121"/>
      <c r="F1265" s="121"/>
      <c r="G1265" s="121"/>
      <c r="H1265" s="121"/>
      <c r="I1265" s="121"/>
      <c r="J1265" s="121"/>
      <c r="K1265" s="121"/>
      <c r="L1265" s="10"/>
      <c r="M1265" s="9"/>
      <c r="N1265" s="90"/>
      <c r="R1265" s="205"/>
      <c r="S1265" s="205"/>
      <c r="T1265" s="205"/>
      <c r="V1265" s="205"/>
      <c r="W1265" s="205"/>
      <c r="X1265" s="205"/>
      <c r="Y1265" s="394"/>
      <c r="Z1265" s="98"/>
      <c r="AA1265" s="205"/>
      <c r="AB1265" s="98"/>
      <c r="AC1265" s="98"/>
      <c r="AD1265" s="98"/>
      <c r="AE1265" s="205"/>
      <c r="AF1265" s="98"/>
      <c r="AH1265" s="98"/>
      <c r="AI1265" s="205"/>
      <c r="AJ1265" s="98"/>
      <c r="AK1265" s="98"/>
      <c r="AL1265" s="98"/>
      <c r="AM1265" s="205"/>
      <c r="AN1265" s="98"/>
      <c r="AO1265" s="121"/>
      <c r="AP1265" s="98"/>
      <c r="AQ1265" s="205"/>
      <c r="AR1265" s="98"/>
      <c r="AT1265" s="98"/>
      <c r="AU1265" s="205"/>
      <c r="AV1265" s="98"/>
      <c r="AX1265" s="98"/>
      <c r="AY1265" s="205"/>
      <c r="AZ1265" s="98"/>
      <c r="BB1265" s="98"/>
      <c r="BC1265" s="205"/>
      <c r="BD1265" s="98"/>
      <c r="BF1265" s="98"/>
      <c r="BG1265" s="205"/>
      <c r="BH1265" s="98"/>
      <c r="BI1265" s="121"/>
      <c r="BJ1265" s="98"/>
      <c r="BK1265" s="205"/>
      <c r="BL1265" s="98"/>
      <c r="BN1265" s="121"/>
      <c r="BO1265" s="121"/>
      <c r="BP1265" s="121"/>
      <c r="BQ1265" s="121"/>
      <c r="BR1265" s="121"/>
    </row>
    <row r="1266" spans="1:70" customFormat="1">
      <c r="A1266" s="84"/>
      <c r="B1266" s="363"/>
      <c r="C1266" s="121"/>
      <c r="D1266" s="121"/>
      <c r="E1266" s="121"/>
      <c r="F1266" s="121"/>
      <c r="G1266" s="121"/>
      <c r="H1266" s="121"/>
      <c r="I1266" s="121"/>
      <c r="J1266" s="121"/>
      <c r="K1266" s="121"/>
      <c r="L1266" s="10"/>
      <c r="M1266" s="9"/>
      <c r="N1266" s="90"/>
      <c r="R1266" s="205"/>
      <c r="S1266" s="205"/>
      <c r="T1266" s="205"/>
      <c r="V1266" s="205"/>
      <c r="W1266" s="205"/>
      <c r="X1266" s="205"/>
      <c r="Y1266" s="394"/>
      <c r="Z1266" s="98"/>
      <c r="AA1266" s="205"/>
      <c r="AB1266" s="98"/>
      <c r="AC1266" s="98"/>
      <c r="AD1266" s="98"/>
      <c r="AE1266" s="205"/>
      <c r="AF1266" s="98"/>
      <c r="AH1266" s="98"/>
      <c r="AI1266" s="205"/>
      <c r="AJ1266" s="98"/>
      <c r="AK1266" s="98"/>
      <c r="AL1266" s="98"/>
      <c r="AM1266" s="205"/>
      <c r="AN1266" s="98"/>
      <c r="AO1266" s="121"/>
      <c r="AP1266" s="98"/>
      <c r="AQ1266" s="205"/>
      <c r="AR1266" s="98"/>
      <c r="AT1266" s="98"/>
      <c r="AU1266" s="205"/>
      <c r="AV1266" s="98"/>
      <c r="AX1266" s="98"/>
      <c r="AY1266" s="205"/>
      <c r="AZ1266" s="98"/>
      <c r="BB1266" s="98"/>
      <c r="BC1266" s="205"/>
      <c r="BD1266" s="98"/>
      <c r="BF1266" s="98"/>
      <c r="BG1266" s="205"/>
      <c r="BH1266" s="98"/>
      <c r="BI1266" s="121"/>
      <c r="BJ1266" s="98"/>
      <c r="BK1266" s="205"/>
      <c r="BL1266" s="98"/>
      <c r="BN1266" s="121"/>
      <c r="BO1266" s="121"/>
      <c r="BP1266" s="121"/>
      <c r="BQ1266" s="121"/>
      <c r="BR1266" s="121"/>
    </row>
    <row r="1267" spans="1:70" customFormat="1">
      <c r="A1267" s="84"/>
      <c r="B1267" s="363"/>
      <c r="C1267" s="121"/>
      <c r="D1267" s="121"/>
      <c r="E1267" s="121"/>
      <c r="F1267" s="121"/>
      <c r="G1267" s="121"/>
      <c r="H1267" s="121"/>
      <c r="I1267" s="121"/>
      <c r="J1267" s="121"/>
      <c r="K1267" s="121"/>
      <c r="L1267" s="10"/>
      <c r="M1267" s="9"/>
      <c r="N1267" s="90"/>
      <c r="R1267" s="205"/>
      <c r="S1267" s="205"/>
      <c r="T1267" s="205"/>
      <c r="V1267" s="205"/>
      <c r="W1267" s="205"/>
      <c r="X1267" s="205"/>
      <c r="Y1267" s="394"/>
      <c r="Z1267" s="98"/>
      <c r="AA1267" s="205"/>
      <c r="AB1267" s="98"/>
      <c r="AC1267" s="98"/>
      <c r="AD1267" s="98"/>
      <c r="AE1267" s="205"/>
      <c r="AF1267" s="98"/>
      <c r="AH1267" s="98"/>
      <c r="AI1267" s="205"/>
      <c r="AJ1267" s="98"/>
      <c r="AK1267" s="98"/>
      <c r="AL1267" s="98"/>
      <c r="AM1267" s="205"/>
      <c r="AN1267" s="98"/>
      <c r="AO1267" s="121"/>
      <c r="AP1267" s="98"/>
      <c r="AQ1267" s="205"/>
      <c r="AR1267" s="98"/>
      <c r="AT1267" s="98"/>
      <c r="AU1267" s="205"/>
      <c r="AV1267" s="98"/>
      <c r="AX1267" s="98"/>
      <c r="AY1267" s="205"/>
      <c r="AZ1267" s="98"/>
      <c r="BB1267" s="98"/>
      <c r="BC1267" s="205"/>
      <c r="BD1267" s="98"/>
      <c r="BF1267" s="98"/>
      <c r="BG1267" s="205"/>
      <c r="BH1267" s="98"/>
      <c r="BI1267" s="121"/>
      <c r="BJ1267" s="98"/>
      <c r="BK1267" s="205"/>
      <c r="BL1267" s="98"/>
      <c r="BN1267" s="121"/>
      <c r="BO1267" s="121"/>
      <c r="BP1267" s="121"/>
      <c r="BQ1267" s="121"/>
      <c r="BR1267" s="121"/>
    </row>
    <row r="1268" spans="1:70" customFormat="1">
      <c r="A1268" s="84"/>
      <c r="B1268" s="363"/>
      <c r="C1268" s="121"/>
      <c r="D1268" s="121"/>
      <c r="E1268" s="121"/>
      <c r="F1268" s="121"/>
      <c r="G1268" s="121"/>
      <c r="H1268" s="121"/>
      <c r="I1268" s="121"/>
      <c r="J1268" s="121"/>
      <c r="K1268" s="121"/>
      <c r="L1268" s="10"/>
      <c r="M1268" s="9"/>
      <c r="N1268" s="90"/>
      <c r="R1268" s="205"/>
      <c r="S1268" s="205"/>
      <c r="T1268" s="205"/>
      <c r="V1268" s="205"/>
      <c r="W1268" s="205"/>
      <c r="X1268" s="205"/>
      <c r="Y1268" s="394"/>
      <c r="Z1268" s="98"/>
      <c r="AA1268" s="205"/>
      <c r="AB1268" s="98"/>
      <c r="AC1268" s="98"/>
      <c r="AD1268" s="98"/>
      <c r="AE1268" s="205"/>
      <c r="AF1268" s="98"/>
      <c r="AH1268" s="98"/>
      <c r="AI1268" s="205"/>
      <c r="AJ1268" s="98"/>
      <c r="AK1268" s="98"/>
      <c r="AL1268" s="98"/>
      <c r="AM1268" s="205"/>
      <c r="AN1268" s="98"/>
      <c r="AO1268" s="121"/>
      <c r="AP1268" s="98"/>
      <c r="AQ1268" s="205"/>
      <c r="AR1268" s="98"/>
      <c r="AT1268" s="98"/>
      <c r="AU1268" s="205"/>
      <c r="AV1268" s="98"/>
      <c r="AX1268" s="98"/>
      <c r="AY1268" s="205"/>
      <c r="AZ1268" s="98"/>
      <c r="BB1268" s="98"/>
      <c r="BC1268" s="205"/>
      <c r="BD1268" s="98"/>
      <c r="BF1268" s="98"/>
      <c r="BG1268" s="205"/>
      <c r="BH1268" s="98"/>
      <c r="BI1268" s="121"/>
      <c r="BJ1268" s="98"/>
      <c r="BK1268" s="205"/>
      <c r="BL1268" s="98"/>
      <c r="BN1268" s="121"/>
      <c r="BO1268" s="121"/>
      <c r="BP1268" s="121"/>
      <c r="BQ1268" s="121"/>
      <c r="BR1268" s="121"/>
    </row>
    <row r="1269" spans="1:70" customFormat="1">
      <c r="A1269" s="84"/>
      <c r="B1269" s="363"/>
      <c r="C1269" s="121"/>
      <c r="D1269" s="121"/>
      <c r="E1269" s="121"/>
      <c r="F1269" s="121"/>
      <c r="G1269" s="121"/>
      <c r="H1269" s="121"/>
      <c r="I1269" s="121"/>
      <c r="J1269" s="121"/>
      <c r="K1269" s="121"/>
      <c r="L1269" s="10"/>
      <c r="M1269" s="9"/>
      <c r="N1269" s="90"/>
      <c r="R1269" s="205"/>
      <c r="S1269" s="205"/>
      <c r="T1269" s="205"/>
      <c r="V1269" s="205"/>
      <c r="W1269" s="205"/>
      <c r="X1269" s="205"/>
      <c r="Y1269" s="394"/>
      <c r="Z1269" s="98"/>
      <c r="AA1269" s="205"/>
      <c r="AB1269" s="98"/>
      <c r="AC1269" s="98"/>
      <c r="AD1269" s="98"/>
      <c r="AE1269" s="205"/>
      <c r="AF1269" s="98"/>
      <c r="AH1269" s="98"/>
      <c r="AI1269" s="205"/>
      <c r="AJ1269" s="98"/>
      <c r="AK1269" s="98"/>
      <c r="AL1269" s="98"/>
      <c r="AM1269" s="205"/>
      <c r="AN1269" s="98"/>
      <c r="AO1269" s="121"/>
      <c r="AP1269" s="98"/>
      <c r="AQ1269" s="205"/>
      <c r="AR1269" s="98"/>
      <c r="AT1269" s="98"/>
      <c r="AU1269" s="205"/>
      <c r="AV1269" s="98"/>
      <c r="AX1269" s="98"/>
      <c r="AY1269" s="205"/>
      <c r="AZ1269" s="98"/>
      <c r="BB1269" s="98"/>
      <c r="BC1269" s="205"/>
      <c r="BD1269" s="98"/>
      <c r="BF1269" s="98"/>
      <c r="BG1269" s="205"/>
      <c r="BH1269" s="98"/>
      <c r="BI1269" s="121"/>
      <c r="BJ1269" s="98"/>
      <c r="BK1269" s="205"/>
      <c r="BL1269" s="98"/>
      <c r="BN1269" s="121"/>
      <c r="BO1269" s="121"/>
      <c r="BP1269" s="121"/>
      <c r="BQ1269" s="121"/>
      <c r="BR1269" s="121"/>
    </row>
    <row r="1270" spans="1:70" customFormat="1">
      <c r="A1270" s="84"/>
      <c r="B1270" s="363"/>
      <c r="C1270" s="121"/>
      <c r="D1270" s="121"/>
      <c r="E1270" s="121"/>
      <c r="F1270" s="121"/>
      <c r="G1270" s="121"/>
      <c r="H1270" s="121"/>
      <c r="I1270" s="121"/>
      <c r="J1270" s="121"/>
      <c r="K1270" s="121"/>
      <c r="L1270" s="10"/>
      <c r="M1270" s="9"/>
      <c r="N1270" s="90"/>
      <c r="R1270" s="205"/>
      <c r="S1270" s="205"/>
      <c r="T1270" s="205"/>
      <c r="V1270" s="205"/>
      <c r="W1270" s="205"/>
      <c r="X1270" s="205"/>
      <c r="Y1270" s="394"/>
      <c r="Z1270" s="98"/>
      <c r="AA1270" s="205"/>
      <c r="AB1270" s="98"/>
      <c r="AC1270" s="98"/>
      <c r="AD1270" s="98"/>
      <c r="AE1270" s="205"/>
      <c r="AF1270" s="98"/>
      <c r="AH1270" s="98"/>
      <c r="AI1270" s="205"/>
      <c r="AJ1270" s="98"/>
      <c r="AK1270" s="98"/>
      <c r="AL1270" s="98"/>
      <c r="AM1270" s="205"/>
      <c r="AN1270" s="98"/>
      <c r="AO1270" s="121"/>
      <c r="AP1270" s="98"/>
      <c r="AQ1270" s="205"/>
      <c r="AR1270" s="98"/>
      <c r="AT1270" s="98"/>
      <c r="AU1270" s="205"/>
      <c r="AV1270" s="98"/>
      <c r="AX1270" s="98"/>
      <c r="AY1270" s="205"/>
      <c r="AZ1270" s="98"/>
      <c r="BB1270" s="98"/>
      <c r="BC1270" s="205"/>
      <c r="BD1270" s="98"/>
      <c r="BF1270" s="98"/>
      <c r="BG1270" s="205"/>
      <c r="BH1270" s="98"/>
      <c r="BI1270" s="121"/>
      <c r="BJ1270" s="98"/>
      <c r="BK1270" s="205"/>
      <c r="BL1270" s="98"/>
      <c r="BN1270" s="121"/>
      <c r="BO1270" s="121"/>
      <c r="BP1270" s="121"/>
      <c r="BQ1270" s="121"/>
      <c r="BR1270" s="121"/>
    </row>
    <row r="1271" spans="1:70" customFormat="1">
      <c r="A1271" s="84"/>
      <c r="B1271" s="363"/>
      <c r="C1271" s="121"/>
      <c r="D1271" s="121"/>
      <c r="E1271" s="121"/>
      <c r="F1271" s="121"/>
      <c r="G1271" s="121"/>
      <c r="H1271" s="121"/>
      <c r="I1271" s="121"/>
      <c r="J1271" s="121"/>
      <c r="K1271" s="121"/>
      <c r="L1271" s="10"/>
      <c r="M1271" s="9"/>
      <c r="N1271" s="90"/>
      <c r="R1271" s="205"/>
      <c r="S1271" s="205"/>
      <c r="T1271" s="205"/>
      <c r="V1271" s="205"/>
      <c r="W1271" s="205"/>
      <c r="X1271" s="205"/>
      <c r="Y1271" s="394"/>
      <c r="Z1271" s="98"/>
      <c r="AA1271" s="205"/>
      <c r="AB1271" s="98"/>
      <c r="AC1271" s="98"/>
      <c r="AD1271" s="98"/>
      <c r="AE1271" s="205"/>
      <c r="AF1271" s="98"/>
      <c r="AH1271" s="98"/>
      <c r="AI1271" s="205"/>
      <c r="AJ1271" s="98"/>
      <c r="AK1271" s="98"/>
      <c r="AL1271" s="98"/>
      <c r="AM1271" s="205"/>
      <c r="AN1271" s="98"/>
      <c r="AO1271" s="121"/>
      <c r="AP1271" s="98"/>
      <c r="AQ1271" s="205"/>
      <c r="AR1271" s="98"/>
      <c r="AT1271" s="98"/>
      <c r="AU1271" s="205"/>
      <c r="AV1271" s="98"/>
      <c r="AX1271" s="98"/>
      <c r="AY1271" s="205"/>
      <c r="AZ1271" s="98"/>
      <c r="BB1271" s="98"/>
      <c r="BC1271" s="205"/>
      <c r="BD1271" s="98"/>
      <c r="BF1271" s="98"/>
      <c r="BG1271" s="205"/>
      <c r="BH1271" s="98"/>
      <c r="BI1271" s="121"/>
      <c r="BJ1271" s="98"/>
      <c r="BK1271" s="205"/>
      <c r="BL1271" s="98"/>
      <c r="BN1271" s="121"/>
      <c r="BO1271" s="121"/>
      <c r="BP1271" s="121"/>
      <c r="BQ1271" s="121"/>
      <c r="BR1271" s="121"/>
    </row>
    <row r="1272" spans="1:70" customFormat="1">
      <c r="A1272" s="84"/>
      <c r="B1272" s="363"/>
      <c r="C1272" s="121"/>
      <c r="D1272" s="121"/>
      <c r="E1272" s="121"/>
      <c r="F1272" s="121"/>
      <c r="G1272" s="121"/>
      <c r="H1272" s="121"/>
      <c r="I1272" s="121"/>
      <c r="J1272" s="121"/>
      <c r="K1272" s="121"/>
      <c r="L1272" s="10"/>
      <c r="M1272" s="9"/>
      <c r="N1272" s="90"/>
      <c r="R1272" s="205"/>
      <c r="S1272" s="205"/>
      <c r="T1272" s="205"/>
      <c r="V1272" s="205"/>
      <c r="W1272" s="205"/>
      <c r="X1272" s="205"/>
      <c r="Y1272" s="394"/>
      <c r="Z1272" s="98"/>
      <c r="AA1272" s="205"/>
      <c r="AB1272" s="98"/>
      <c r="AC1272" s="98"/>
      <c r="AD1272" s="98"/>
      <c r="AE1272" s="205"/>
      <c r="AF1272" s="98"/>
      <c r="AH1272" s="98"/>
      <c r="AI1272" s="205"/>
      <c r="AJ1272" s="98"/>
      <c r="AK1272" s="98"/>
      <c r="AL1272" s="98"/>
      <c r="AM1272" s="205"/>
      <c r="AN1272" s="98"/>
      <c r="AO1272" s="121"/>
      <c r="AP1272" s="98"/>
      <c r="AQ1272" s="205"/>
      <c r="AR1272" s="98"/>
      <c r="AT1272" s="98"/>
      <c r="AU1272" s="205"/>
      <c r="AV1272" s="98"/>
      <c r="AX1272" s="98"/>
      <c r="AY1272" s="205"/>
      <c r="AZ1272" s="98"/>
      <c r="BB1272" s="98"/>
      <c r="BC1272" s="205"/>
      <c r="BD1272" s="98"/>
      <c r="BF1272" s="98"/>
      <c r="BG1272" s="205"/>
      <c r="BH1272" s="98"/>
      <c r="BI1272" s="121"/>
      <c r="BJ1272" s="98"/>
      <c r="BK1272" s="205"/>
      <c r="BL1272" s="98"/>
      <c r="BN1272" s="121"/>
      <c r="BO1272" s="121"/>
      <c r="BP1272" s="121"/>
      <c r="BQ1272" s="121"/>
      <c r="BR1272" s="121"/>
    </row>
    <row r="1273" spans="1:70" customFormat="1">
      <c r="A1273" s="84"/>
      <c r="B1273" s="363"/>
      <c r="C1273" s="121"/>
      <c r="D1273" s="121"/>
      <c r="E1273" s="121"/>
      <c r="F1273" s="121"/>
      <c r="G1273" s="121"/>
      <c r="H1273" s="121"/>
      <c r="I1273" s="121"/>
      <c r="J1273" s="121"/>
      <c r="K1273" s="121"/>
      <c r="L1273" s="10"/>
      <c r="M1273" s="9"/>
      <c r="N1273" s="90"/>
      <c r="R1273" s="205"/>
      <c r="S1273" s="205"/>
      <c r="T1273" s="205"/>
      <c r="V1273" s="205"/>
      <c r="W1273" s="205"/>
      <c r="X1273" s="205"/>
      <c r="Y1273" s="394"/>
      <c r="Z1273" s="98"/>
      <c r="AA1273" s="205"/>
      <c r="AB1273" s="98"/>
      <c r="AC1273" s="98"/>
      <c r="AD1273" s="98"/>
      <c r="AE1273" s="205"/>
      <c r="AF1273" s="98"/>
      <c r="AH1273" s="98"/>
      <c r="AI1273" s="205"/>
      <c r="AJ1273" s="98"/>
      <c r="AK1273" s="98"/>
      <c r="AL1273" s="98"/>
      <c r="AM1273" s="205"/>
      <c r="AN1273" s="98"/>
      <c r="AO1273" s="121"/>
      <c r="AP1273" s="98"/>
      <c r="AQ1273" s="205"/>
      <c r="AR1273" s="98"/>
      <c r="AT1273" s="98"/>
      <c r="AU1273" s="205"/>
      <c r="AV1273" s="98"/>
      <c r="AX1273" s="98"/>
      <c r="AY1273" s="205"/>
      <c r="AZ1273" s="98"/>
      <c r="BB1273" s="98"/>
      <c r="BC1273" s="205"/>
      <c r="BD1273" s="98"/>
      <c r="BF1273" s="98"/>
      <c r="BG1273" s="205"/>
      <c r="BH1273" s="98"/>
      <c r="BI1273" s="121"/>
      <c r="BJ1273" s="98"/>
      <c r="BK1273" s="205"/>
      <c r="BL1273" s="98"/>
      <c r="BN1273" s="121"/>
      <c r="BO1273" s="121"/>
      <c r="BP1273" s="121"/>
      <c r="BQ1273" s="121"/>
      <c r="BR1273" s="121"/>
    </row>
    <row r="1274" spans="1:70" customFormat="1">
      <c r="A1274" s="84"/>
      <c r="B1274" s="363"/>
      <c r="C1274" s="121"/>
      <c r="D1274" s="121"/>
      <c r="E1274" s="121"/>
      <c r="F1274" s="121"/>
      <c r="G1274" s="121"/>
      <c r="H1274" s="121"/>
      <c r="I1274" s="121"/>
      <c r="J1274" s="121"/>
      <c r="K1274" s="121"/>
      <c r="L1274" s="10"/>
      <c r="M1274" s="9"/>
      <c r="N1274" s="90"/>
      <c r="R1274" s="205"/>
      <c r="S1274" s="205"/>
      <c r="T1274" s="205"/>
      <c r="V1274" s="205"/>
      <c r="W1274" s="205"/>
      <c r="X1274" s="205"/>
      <c r="Y1274" s="394"/>
      <c r="Z1274" s="98"/>
      <c r="AA1274" s="205"/>
      <c r="AB1274" s="98"/>
      <c r="AC1274" s="98"/>
      <c r="AD1274" s="98"/>
      <c r="AE1274" s="205"/>
      <c r="AF1274" s="98"/>
      <c r="AH1274" s="98"/>
      <c r="AI1274" s="205"/>
      <c r="AJ1274" s="98"/>
      <c r="AK1274" s="98"/>
      <c r="AL1274" s="98"/>
      <c r="AM1274" s="205"/>
      <c r="AN1274" s="98"/>
      <c r="AO1274" s="121"/>
      <c r="AP1274" s="98"/>
      <c r="AQ1274" s="205"/>
      <c r="AR1274" s="98"/>
      <c r="AT1274" s="98"/>
      <c r="AU1274" s="205"/>
      <c r="AV1274" s="98"/>
      <c r="AX1274" s="98"/>
      <c r="AY1274" s="205"/>
      <c r="AZ1274" s="98"/>
      <c r="BB1274" s="98"/>
      <c r="BC1274" s="205"/>
      <c r="BD1274" s="98"/>
      <c r="BF1274" s="98"/>
      <c r="BG1274" s="205"/>
      <c r="BH1274" s="98"/>
      <c r="BI1274" s="121"/>
      <c r="BJ1274" s="98"/>
      <c r="BK1274" s="205"/>
      <c r="BL1274" s="98"/>
      <c r="BN1274" s="121"/>
      <c r="BO1274" s="121"/>
      <c r="BP1274" s="121"/>
      <c r="BQ1274" s="121"/>
      <c r="BR1274" s="121"/>
    </row>
    <row r="1275" spans="1:70" customFormat="1">
      <c r="A1275" s="84"/>
      <c r="B1275" s="363"/>
      <c r="C1275" s="121"/>
      <c r="D1275" s="121"/>
      <c r="E1275" s="121"/>
      <c r="F1275" s="121"/>
      <c r="G1275" s="121"/>
      <c r="H1275" s="121"/>
      <c r="I1275" s="121"/>
      <c r="J1275" s="121"/>
      <c r="K1275" s="121"/>
      <c r="L1275" s="10"/>
      <c r="M1275" s="9"/>
      <c r="N1275" s="90"/>
      <c r="R1275" s="205"/>
      <c r="S1275" s="205"/>
      <c r="T1275" s="205"/>
      <c r="V1275" s="205"/>
      <c r="W1275" s="205"/>
      <c r="X1275" s="205"/>
      <c r="Y1275" s="394"/>
      <c r="Z1275" s="98"/>
      <c r="AA1275" s="205"/>
      <c r="AB1275" s="98"/>
      <c r="AC1275" s="98"/>
      <c r="AD1275" s="98"/>
      <c r="AE1275" s="205"/>
      <c r="AF1275" s="98"/>
      <c r="AH1275" s="98"/>
      <c r="AI1275" s="205"/>
      <c r="AJ1275" s="98"/>
      <c r="AK1275" s="98"/>
      <c r="AL1275" s="98"/>
      <c r="AM1275" s="205"/>
      <c r="AN1275" s="98"/>
      <c r="AO1275" s="121"/>
      <c r="AP1275" s="98"/>
      <c r="AQ1275" s="205"/>
      <c r="AR1275" s="98"/>
      <c r="AT1275" s="98"/>
      <c r="AU1275" s="205"/>
      <c r="AV1275" s="98"/>
      <c r="AX1275" s="98"/>
      <c r="AY1275" s="205"/>
      <c r="AZ1275" s="98"/>
      <c r="BB1275" s="98"/>
      <c r="BC1275" s="205"/>
      <c r="BD1275" s="98"/>
      <c r="BF1275" s="98"/>
      <c r="BG1275" s="205"/>
      <c r="BH1275" s="98"/>
      <c r="BI1275" s="121"/>
      <c r="BJ1275" s="98"/>
      <c r="BK1275" s="205"/>
      <c r="BL1275" s="98"/>
      <c r="BN1275" s="121"/>
      <c r="BO1275" s="121"/>
      <c r="BP1275" s="121"/>
      <c r="BQ1275" s="121"/>
      <c r="BR1275" s="121"/>
    </row>
    <row r="1276" spans="1:70" customFormat="1">
      <c r="A1276" s="84"/>
      <c r="B1276" s="363"/>
      <c r="C1276" s="121"/>
      <c r="D1276" s="121"/>
      <c r="E1276" s="121"/>
      <c r="F1276" s="121"/>
      <c r="G1276" s="121"/>
      <c r="H1276" s="121"/>
      <c r="I1276" s="121"/>
      <c r="J1276" s="121"/>
      <c r="K1276" s="121"/>
      <c r="L1276" s="10"/>
      <c r="M1276" s="9"/>
      <c r="N1276" s="90"/>
      <c r="R1276" s="205"/>
      <c r="S1276" s="205"/>
      <c r="T1276" s="205"/>
      <c r="V1276" s="205"/>
      <c r="W1276" s="205"/>
      <c r="X1276" s="205"/>
      <c r="Y1276" s="394"/>
      <c r="Z1276" s="98"/>
      <c r="AA1276" s="205"/>
      <c r="AB1276" s="98"/>
      <c r="AC1276" s="98"/>
      <c r="AD1276" s="98"/>
      <c r="AE1276" s="205"/>
      <c r="AF1276" s="98"/>
      <c r="AH1276" s="98"/>
      <c r="AI1276" s="205"/>
      <c r="AJ1276" s="98"/>
      <c r="AK1276" s="98"/>
      <c r="AL1276" s="98"/>
      <c r="AM1276" s="205"/>
      <c r="AN1276" s="98"/>
      <c r="AO1276" s="121"/>
      <c r="AP1276" s="98"/>
      <c r="AQ1276" s="205"/>
      <c r="AR1276" s="98"/>
      <c r="AT1276" s="98"/>
      <c r="AU1276" s="205"/>
      <c r="AV1276" s="98"/>
      <c r="AX1276" s="98"/>
      <c r="AY1276" s="205"/>
      <c r="AZ1276" s="98"/>
      <c r="BB1276" s="98"/>
      <c r="BC1276" s="205"/>
      <c r="BD1276" s="98"/>
      <c r="BF1276" s="98"/>
      <c r="BG1276" s="205"/>
      <c r="BH1276" s="98"/>
      <c r="BI1276" s="121"/>
      <c r="BJ1276" s="98"/>
      <c r="BK1276" s="205"/>
      <c r="BL1276" s="98"/>
      <c r="BN1276" s="121"/>
      <c r="BO1276" s="121"/>
      <c r="BP1276" s="121"/>
      <c r="BQ1276" s="121"/>
      <c r="BR1276" s="121"/>
    </row>
    <row r="1277" spans="1:70" customFormat="1">
      <c r="A1277" s="84"/>
      <c r="B1277" s="363"/>
      <c r="C1277" s="121"/>
      <c r="D1277" s="121"/>
      <c r="E1277" s="121"/>
      <c r="F1277" s="121"/>
      <c r="G1277" s="121"/>
      <c r="H1277" s="121"/>
      <c r="I1277" s="121"/>
      <c r="J1277" s="121"/>
      <c r="K1277" s="121"/>
      <c r="L1277" s="10"/>
      <c r="M1277" s="9"/>
      <c r="N1277" s="90"/>
      <c r="R1277" s="205"/>
      <c r="S1277" s="205"/>
      <c r="T1277" s="205"/>
      <c r="V1277" s="205"/>
      <c r="W1277" s="205"/>
      <c r="X1277" s="205"/>
      <c r="Y1277" s="394"/>
      <c r="Z1277" s="98"/>
      <c r="AA1277" s="205"/>
      <c r="AB1277" s="98"/>
      <c r="AC1277" s="98"/>
      <c r="AD1277" s="98"/>
      <c r="AE1277" s="205"/>
      <c r="AF1277" s="98"/>
      <c r="AH1277" s="98"/>
      <c r="AI1277" s="205"/>
      <c r="AJ1277" s="98"/>
      <c r="AK1277" s="98"/>
      <c r="AL1277" s="98"/>
      <c r="AM1277" s="205"/>
      <c r="AN1277" s="98"/>
      <c r="AO1277" s="121"/>
      <c r="AP1277" s="98"/>
      <c r="AQ1277" s="205"/>
      <c r="AR1277" s="98"/>
      <c r="AT1277" s="98"/>
      <c r="AU1277" s="205"/>
      <c r="AV1277" s="98"/>
      <c r="AX1277" s="98"/>
      <c r="AY1277" s="205"/>
      <c r="AZ1277" s="98"/>
      <c r="BB1277" s="98"/>
      <c r="BC1277" s="205"/>
      <c r="BD1277" s="98"/>
      <c r="BF1277" s="98"/>
      <c r="BG1277" s="205"/>
      <c r="BH1277" s="98"/>
      <c r="BI1277" s="121"/>
      <c r="BJ1277" s="98"/>
      <c r="BK1277" s="205"/>
      <c r="BL1277" s="98"/>
      <c r="BN1277" s="121"/>
      <c r="BO1277" s="121"/>
      <c r="BP1277" s="121"/>
      <c r="BQ1277" s="121"/>
      <c r="BR1277" s="121"/>
    </row>
    <row r="1278" spans="1:70" customFormat="1">
      <c r="A1278" s="84"/>
      <c r="B1278" s="363"/>
      <c r="C1278" s="121"/>
      <c r="D1278" s="121"/>
      <c r="E1278" s="121"/>
      <c r="F1278" s="121"/>
      <c r="G1278" s="121"/>
      <c r="H1278" s="121"/>
      <c r="I1278" s="121"/>
      <c r="J1278" s="121"/>
      <c r="K1278" s="121"/>
      <c r="L1278" s="10"/>
      <c r="M1278" s="9"/>
      <c r="N1278" s="90"/>
      <c r="R1278" s="205"/>
      <c r="S1278" s="205"/>
      <c r="T1278" s="205"/>
      <c r="V1278" s="205"/>
      <c r="W1278" s="205"/>
      <c r="X1278" s="205"/>
      <c r="Y1278" s="394"/>
      <c r="Z1278" s="98"/>
      <c r="AA1278" s="205"/>
      <c r="AB1278" s="98"/>
      <c r="AC1278" s="98"/>
      <c r="AD1278" s="98"/>
      <c r="AE1278" s="205"/>
      <c r="AF1278" s="98"/>
      <c r="AH1278" s="98"/>
      <c r="AI1278" s="205"/>
      <c r="AJ1278" s="98"/>
      <c r="AK1278" s="98"/>
      <c r="AL1278" s="98"/>
      <c r="AM1278" s="205"/>
      <c r="AN1278" s="98"/>
      <c r="AO1278" s="121"/>
      <c r="AP1278" s="98"/>
      <c r="AQ1278" s="205"/>
      <c r="AR1278" s="98"/>
      <c r="AT1278" s="98"/>
      <c r="AU1278" s="205"/>
      <c r="AV1278" s="98"/>
      <c r="AX1278" s="98"/>
      <c r="AY1278" s="205"/>
      <c r="AZ1278" s="98"/>
      <c r="BB1278" s="98"/>
      <c r="BC1278" s="205"/>
      <c r="BD1278" s="98"/>
      <c r="BF1278" s="98"/>
      <c r="BG1278" s="205"/>
      <c r="BH1278" s="98"/>
      <c r="BI1278" s="121"/>
      <c r="BJ1278" s="98"/>
      <c r="BK1278" s="205"/>
      <c r="BL1278" s="98"/>
      <c r="BN1278" s="121"/>
      <c r="BO1278" s="121"/>
      <c r="BP1278" s="121"/>
      <c r="BQ1278" s="121"/>
      <c r="BR1278" s="121"/>
    </row>
    <row r="1279" spans="1:70" customFormat="1">
      <c r="A1279" s="84"/>
      <c r="B1279" s="363"/>
      <c r="C1279" s="121"/>
      <c r="D1279" s="121"/>
      <c r="E1279" s="121"/>
      <c r="F1279" s="121"/>
      <c r="G1279" s="121"/>
      <c r="H1279" s="121"/>
      <c r="I1279" s="121"/>
      <c r="J1279" s="121"/>
      <c r="K1279" s="121"/>
      <c r="L1279" s="10"/>
      <c r="M1279" s="9"/>
      <c r="N1279" s="90"/>
      <c r="R1279" s="205"/>
      <c r="S1279" s="205"/>
      <c r="T1279" s="205"/>
      <c r="V1279" s="205"/>
      <c r="W1279" s="205"/>
      <c r="X1279" s="205"/>
      <c r="Y1279" s="394"/>
      <c r="Z1279" s="98"/>
      <c r="AA1279" s="205"/>
      <c r="AB1279" s="98"/>
      <c r="AC1279" s="98"/>
      <c r="AD1279" s="98"/>
      <c r="AE1279" s="205"/>
      <c r="AF1279" s="98"/>
      <c r="AH1279" s="98"/>
      <c r="AI1279" s="205"/>
      <c r="AJ1279" s="98"/>
      <c r="AK1279" s="98"/>
      <c r="AL1279" s="98"/>
      <c r="AM1279" s="205"/>
      <c r="AN1279" s="98"/>
      <c r="AO1279" s="121"/>
      <c r="AP1279" s="98"/>
      <c r="AQ1279" s="205"/>
      <c r="AR1279" s="98"/>
      <c r="AT1279" s="98"/>
      <c r="AU1279" s="205"/>
      <c r="AV1279" s="98"/>
      <c r="AX1279" s="98"/>
      <c r="AY1279" s="205"/>
      <c r="AZ1279" s="98"/>
      <c r="BB1279" s="98"/>
      <c r="BC1279" s="205"/>
      <c r="BD1279" s="98"/>
      <c r="BF1279" s="98"/>
      <c r="BG1279" s="205"/>
      <c r="BH1279" s="98"/>
      <c r="BI1279" s="121"/>
      <c r="BJ1279" s="98"/>
      <c r="BK1279" s="205"/>
      <c r="BL1279" s="98"/>
      <c r="BN1279" s="121"/>
      <c r="BO1279" s="121"/>
      <c r="BP1279" s="121"/>
      <c r="BQ1279" s="121"/>
      <c r="BR1279" s="121"/>
    </row>
    <row r="1280" spans="1:70" customFormat="1">
      <c r="A1280" s="84"/>
      <c r="B1280" s="363"/>
      <c r="C1280" s="121"/>
      <c r="D1280" s="121"/>
      <c r="E1280" s="121"/>
      <c r="F1280" s="121"/>
      <c r="G1280" s="121"/>
      <c r="H1280" s="121"/>
      <c r="I1280" s="121"/>
      <c r="J1280" s="121"/>
      <c r="K1280" s="121"/>
      <c r="L1280" s="10"/>
      <c r="M1280" s="9"/>
      <c r="N1280" s="90"/>
      <c r="R1280" s="205"/>
      <c r="S1280" s="205"/>
      <c r="T1280" s="205"/>
      <c r="V1280" s="205"/>
      <c r="W1280" s="205"/>
      <c r="X1280" s="205"/>
      <c r="Y1280" s="394"/>
      <c r="Z1280" s="98"/>
      <c r="AA1280" s="205"/>
      <c r="AB1280" s="98"/>
      <c r="AC1280" s="98"/>
      <c r="AD1280" s="98"/>
      <c r="AE1280" s="205"/>
      <c r="AF1280" s="98"/>
      <c r="AH1280" s="98"/>
      <c r="AI1280" s="205"/>
      <c r="AJ1280" s="98"/>
      <c r="AK1280" s="98"/>
      <c r="AL1280" s="98"/>
      <c r="AM1280" s="205"/>
      <c r="AN1280" s="98"/>
      <c r="AO1280" s="121"/>
      <c r="AP1280" s="98"/>
      <c r="AQ1280" s="205"/>
      <c r="AR1280" s="98"/>
      <c r="AT1280" s="98"/>
      <c r="AU1280" s="205"/>
      <c r="AV1280" s="98"/>
      <c r="AX1280" s="98"/>
      <c r="AY1280" s="205"/>
      <c r="AZ1280" s="98"/>
      <c r="BB1280" s="98"/>
      <c r="BC1280" s="205"/>
      <c r="BD1280" s="98"/>
      <c r="BF1280" s="98"/>
      <c r="BG1280" s="205"/>
      <c r="BH1280" s="98"/>
      <c r="BI1280" s="121"/>
      <c r="BJ1280" s="98"/>
      <c r="BK1280" s="205"/>
      <c r="BL1280" s="98"/>
      <c r="BN1280" s="121"/>
      <c r="BO1280" s="121"/>
      <c r="BP1280" s="121"/>
      <c r="BQ1280" s="121"/>
      <c r="BR1280" s="121"/>
    </row>
    <row r="1281" spans="1:70" customFormat="1">
      <c r="A1281" s="84"/>
      <c r="B1281" s="363"/>
      <c r="C1281" s="121"/>
      <c r="D1281" s="121"/>
      <c r="E1281" s="121"/>
      <c r="F1281" s="121"/>
      <c r="G1281" s="121"/>
      <c r="H1281" s="121"/>
      <c r="I1281" s="121"/>
      <c r="J1281" s="121"/>
      <c r="K1281" s="121"/>
      <c r="L1281" s="10"/>
      <c r="M1281" s="9"/>
      <c r="N1281" s="90"/>
      <c r="R1281" s="205"/>
      <c r="S1281" s="205"/>
      <c r="T1281" s="205"/>
      <c r="V1281" s="205"/>
      <c r="W1281" s="205"/>
      <c r="X1281" s="205"/>
      <c r="Y1281" s="394"/>
      <c r="Z1281" s="98"/>
      <c r="AA1281" s="205"/>
      <c r="AB1281" s="98"/>
      <c r="AC1281" s="98"/>
      <c r="AD1281" s="98"/>
      <c r="AE1281" s="205"/>
      <c r="AF1281" s="98"/>
      <c r="AH1281" s="98"/>
      <c r="AI1281" s="205"/>
      <c r="AJ1281" s="98"/>
      <c r="AK1281" s="98"/>
      <c r="AL1281" s="98"/>
      <c r="AM1281" s="205"/>
      <c r="AN1281" s="98"/>
      <c r="AO1281" s="121"/>
      <c r="AP1281" s="98"/>
      <c r="AQ1281" s="205"/>
      <c r="AR1281" s="98"/>
      <c r="AT1281" s="98"/>
      <c r="AU1281" s="205"/>
      <c r="AV1281" s="98"/>
      <c r="AX1281" s="98"/>
      <c r="AY1281" s="205"/>
      <c r="AZ1281" s="98"/>
      <c r="BB1281" s="98"/>
      <c r="BC1281" s="205"/>
      <c r="BD1281" s="98"/>
      <c r="BF1281" s="98"/>
      <c r="BG1281" s="205"/>
      <c r="BH1281" s="98"/>
      <c r="BI1281" s="121"/>
      <c r="BJ1281" s="98"/>
      <c r="BK1281" s="205"/>
      <c r="BL1281" s="98"/>
      <c r="BN1281" s="121"/>
      <c r="BO1281" s="121"/>
      <c r="BP1281" s="121"/>
      <c r="BQ1281" s="121"/>
      <c r="BR1281" s="121"/>
    </row>
    <row r="1282" spans="1:70" customFormat="1">
      <c r="A1282" s="84"/>
      <c r="B1282" s="363"/>
      <c r="C1282" s="121"/>
      <c r="D1282" s="121"/>
      <c r="E1282" s="121"/>
      <c r="F1282" s="121"/>
      <c r="G1282" s="121"/>
      <c r="H1282" s="121"/>
      <c r="I1282" s="121"/>
      <c r="J1282" s="121"/>
      <c r="K1282" s="121"/>
      <c r="L1282" s="10"/>
      <c r="M1282" s="9"/>
      <c r="N1282" s="90"/>
      <c r="R1282" s="205"/>
      <c r="S1282" s="205"/>
      <c r="T1282" s="205"/>
      <c r="V1282" s="205"/>
      <c r="W1282" s="205"/>
      <c r="X1282" s="205"/>
      <c r="Y1282" s="394"/>
      <c r="Z1282" s="98"/>
      <c r="AA1282" s="205"/>
      <c r="AB1282" s="98"/>
      <c r="AC1282" s="98"/>
      <c r="AD1282" s="98"/>
      <c r="AE1282" s="205"/>
      <c r="AF1282" s="98"/>
      <c r="AH1282" s="98"/>
      <c r="AI1282" s="205"/>
      <c r="AJ1282" s="98"/>
      <c r="AK1282" s="98"/>
      <c r="AL1282" s="98"/>
      <c r="AM1282" s="205"/>
      <c r="AN1282" s="98"/>
      <c r="AO1282" s="121"/>
      <c r="AP1282" s="98"/>
      <c r="AQ1282" s="205"/>
      <c r="AR1282" s="98"/>
      <c r="AT1282" s="98"/>
      <c r="AU1282" s="205"/>
      <c r="AV1282" s="98"/>
      <c r="AX1282" s="98"/>
      <c r="AY1282" s="205"/>
      <c r="AZ1282" s="98"/>
      <c r="BB1282" s="98"/>
      <c r="BC1282" s="205"/>
      <c r="BD1282" s="98"/>
      <c r="BF1282" s="98"/>
      <c r="BG1282" s="205"/>
      <c r="BH1282" s="98"/>
      <c r="BI1282" s="121"/>
      <c r="BJ1282" s="98"/>
      <c r="BK1282" s="205"/>
      <c r="BL1282" s="98"/>
      <c r="BN1282" s="121"/>
      <c r="BO1282" s="121"/>
      <c r="BP1282" s="121"/>
      <c r="BQ1282" s="121"/>
      <c r="BR1282" s="121"/>
    </row>
    <row r="1283" spans="1:70" customFormat="1">
      <c r="A1283" s="84"/>
      <c r="B1283" s="363"/>
      <c r="C1283" s="121"/>
      <c r="D1283" s="121"/>
      <c r="E1283" s="121"/>
      <c r="F1283" s="121"/>
      <c r="G1283" s="121"/>
      <c r="H1283" s="121"/>
      <c r="I1283" s="121"/>
      <c r="J1283" s="121"/>
      <c r="K1283" s="121"/>
      <c r="L1283" s="10"/>
      <c r="M1283" s="9"/>
      <c r="N1283" s="90"/>
      <c r="R1283" s="205"/>
      <c r="S1283" s="205"/>
      <c r="T1283" s="205"/>
      <c r="V1283" s="205"/>
      <c r="W1283" s="205"/>
      <c r="X1283" s="205"/>
      <c r="Y1283" s="394"/>
      <c r="Z1283" s="98"/>
      <c r="AA1283" s="205"/>
      <c r="AB1283" s="98"/>
      <c r="AC1283" s="98"/>
      <c r="AD1283" s="98"/>
      <c r="AE1283" s="205"/>
      <c r="AF1283" s="98"/>
      <c r="AH1283" s="98"/>
      <c r="AI1283" s="205"/>
      <c r="AJ1283" s="98"/>
      <c r="AK1283" s="98"/>
      <c r="AL1283" s="98"/>
      <c r="AM1283" s="205"/>
      <c r="AN1283" s="98"/>
      <c r="AO1283" s="121"/>
      <c r="AP1283" s="98"/>
      <c r="AQ1283" s="205"/>
      <c r="AR1283" s="98"/>
      <c r="AT1283" s="98"/>
      <c r="AU1283" s="205"/>
      <c r="AV1283" s="98"/>
      <c r="AX1283" s="98"/>
      <c r="AY1283" s="205"/>
      <c r="AZ1283" s="98"/>
      <c r="BB1283" s="98"/>
      <c r="BC1283" s="205"/>
      <c r="BD1283" s="98"/>
      <c r="BF1283" s="98"/>
      <c r="BG1283" s="205"/>
      <c r="BH1283" s="98"/>
      <c r="BI1283" s="121"/>
      <c r="BJ1283" s="98"/>
      <c r="BK1283" s="205"/>
      <c r="BL1283" s="98"/>
      <c r="BN1283" s="121"/>
      <c r="BO1283" s="121"/>
      <c r="BP1283" s="121"/>
      <c r="BQ1283" s="121"/>
      <c r="BR1283" s="121"/>
    </row>
    <row r="1284" spans="1:70" customFormat="1">
      <c r="A1284" s="84"/>
      <c r="B1284" s="363"/>
      <c r="C1284" s="121"/>
      <c r="D1284" s="121"/>
      <c r="E1284" s="121"/>
      <c r="F1284" s="121"/>
      <c r="G1284" s="121"/>
      <c r="H1284" s="121"/>
      <c r="I1284" s="121"/>
      <c r="J1284" s="121"/>
      <c r="K1284" s="121"/>
      <c r="L1284" s="10"/>
      <c r="M1284" s="9"/>
      <c r="N1284" s="90"/>
      <c r="R1284" s="205"/>
      <c r="S1284" s="205"/>
      <c r="T1284" s="205"/>
      <c r="V1284" s="205"/>
      <c r="W1284" s="205"/>
      <c r="X1284" s="205"/>
      <c r="Y1284" s="394"/>
      <c r="Z1284" s="98"/>
      <c r="AA1284" s="205"/>
      <c r="AB1284" s="98"/>
      <c r="AC1284" s="98"/>
      <c r="AD1284" s="98"/>
      <c r="AE1284" s="205"/>
      <c r="AF1284" s="98"/>
      <c r="AH1284" s="98"/>
      <c r="AI1284" s="205"/>
      <c r="AJ1284" s="98"/>
      <c r="AK1284" s="98"/>
      <c r="AL1284" s="98"/>
      <c r="AM1284" s="205"/>
      <c r="AN1284" s="98"/>
      <c r="AO1284" s="121"/>
      <c r="AP1284" s="98"/>
      <c r="AQ1284" s="205"/>
      <c r="AR1284" s="98"/>
      <c r="AT1284" s="98"/>
      <c r="AU1284" s="205"/>
      <c r="AV1284" s="98"/>
      <c r="AX1284" s="98"/>
      <c r="AY1284" s="205"/>
      <c r="AZ1284" s="98"/>
      <c r="BB1284" s="98"/>
      <c r="BC1284" s="205"/>
      <c r="BD1284" s="98"/>
      <c r="BF1284" s="98"/>
      <c r="BG1284" s="205"/>
      <c r="BH1284" s="98"/>
      <c r="BI1284" s="121"/>
      <c r="BJ1284" s="98"/>
      <c r="BK1284" s="205"/>
      <c r="BL1284" s="98"/>
      <c r="BN1284" s="121"/>
      <c r="BO1284" s="121"/>
      <c r="BP1284" s="121"/>
      <c r="BQ1284" s="121"/>
      <c r="BR1284" s="121"/>
    </row>
    <row r="1285" spans="1:70" customFormat="1">
      <c r="A1285" s="84"/>
      <c r="B1285" s="363"/>
      <c r="C1285" s="121"/>
      <c r="D1285" s="121"/>
      <c r="E1285" s="121"/>
      <c r="F1285" s="121"/>
      <c r="G1285" s="121"/>
      <c r="H1285" s="121"/>
      <c r="I1285" s="121"/>
      <c r="J1285" s="121"/>
      <c r="K1285" s="121"/>
      <c r="L1285" s="10"/>
      <c r="M1285" s="9"/>
      <c r="N1285" s="90"/>
      <c r="R1285" s="205"/>
      <c r="S1285" s="205"/>
      <c r="T1285" s="205"/>
      <c r="V1285" s="205"/>
      <c r="W1285" s="205"/>
      <c r="X1285" s="205"/>
      <c r="Y1285" s="394"/>
      <c r="Z1285" s="98"/>
      <c r="AA1285" s="205"/>
      <c r="AB1285" s="98"/>
      <c r="AC1285" s="98"/>
      <c r="AD1285" s="98"/>
      <c r="AE1285" s="205"/>
      <c r="AF1285" s="98"/>
      <c r="AH1285" s="98"/>
      <c r="AI1285" s="205"/>
      <c r="AJ1285" s="98"/>
      <c r="AK1285" s="98"/>
      <c r="AL1285" s="98"/>
      <c r="AM1285" s="205"/>
      <c r="AN1285" s="98"/>
      <c r="AO1285" s="121"/>
      <c r="AP1285" s="98"/>
      <c r="AQ1285" s="205"/>
      <c r="AR1285" s="98"/>
      <c r="AT1285" s="98"/>
      <c r="AU1285" s="205"/>
      <c r="AV1285" s="98"/>
      <c r="AX1285" s="98"/>
      <c r="AY1285" s="205"/>
      <c r="AZ1285" s="98"/>
      <c r="BB1285" s="98"/>
      <c r="BC1285" s="205"/>
      <c r="BD1285" s="98"/>
      <c r="BF1285" s="98"/>
      <c r="BG1285" s="205"/>
      <c r="BH1285" s="98"/>
      <c r="BI1285" s="121"/>
      <c r="BJ1285" s="98"/>
      <c r="BK1285" s="205"/>
      <c r="BL1285" s="98"/>
      <c r="BN1285" s="121"/>
      <c r="BO1285" s="121"/>
      <c r="BP1285" s="121"/>
      <c r="BQ1285" s="121"/>
      <c r="BR1285" s="121"/>
    </row>
    <row r="1286" spans="1:70" customFormat="1">
      <c r="A1286" s="84"/>
      <c r="B1286" s="363"/>
      <c r="C1286" s="121"/>
      <c r="D1286" s="121"/>
      <c r="E1286" s="121"/>
      <c r="F1286" s="121"/>
      <c r="G1286" s="121"/>
      <c r="H1286" s="121"/>
      <c r="I1286" s="121"/>
      <c r="J1286" s="121"/>
      <c r="K1286" s="121"/>
      <c r="L1286" s="10"/>
      <c r="M1286" s="9"/>
      <c r="N1286" s="90"/>
      <c r="R1286" s="205"/>
      <c r="S1286" s="205"/>
      <c r="T1286" s="205"/>
      <c r="V1286" s="205"/>
      <c r="W1286" s="205"/>
      <c r="X1286" s="205"/>
      <c r="Y1286" s="394"/>
      <c r="Z1286" s="98"/>
      <c r="AA1286" s="205"/>
      <c r="AB1286" s="98"/>
      <c r="AC1286" s="98"/>
      <c r="AD1286" s="98"/>
      <c r="AE1286" s="205"/>
      <c r="AF1286" s="98"/>
      <c r="AH1286" s="98"/>
      <c r="AI1286" s="205"/>
      <c r="AJ1286" s="98"/>
      <c r="AK1286" s="98"/>
      <c r="AL1286" s="98"/>
      <c r="AM1286" s="205"/>
      <c r="AN1286" s="98"/>
      <c r="AO1286" s="121"/>
      <c r="AP1286" s="98"/>
      <c r="AQ1286" s="205"/>
      <c r="AR1286" s="98"/>
      <c r="AT1286" s="98"/>
      <c r="AU1286" s="205"/>
      <c r="AV1286" s="98"/>
      <c r="AX1286" s="98"/>
      <c r="AY1286" s="205"/>
      <c r="AZ1286" s="98"/>
      <c r="BB1286" s="98"/>
      <c r="BC1286" s="205"/>
      <c r="BD1286" s="98"/>
      <c r="BF1286" s="98"/>
      <c r="BG1286" s="205"/>
      <c r="BH1286" s="98"/>
      <c r="BI1286" s="121"/>
      <c r="BJ1286" s="98"/>
      <c r="BK1286" s="205"/>
      <c r="BL1286" s="98"/>
      <c r="BN1286" s="121"/>
      <c r="BO1286" s="121"/>
      <c r="BP1286" s="121"/>
      <c r="BQ1286" s="121"/>
      <c r="BR1286" s="121"/>
    </row>
    <row r="1287" spans="1:70" customFormat="1">
      <c r="A1287" s="84"/>
      <c r="B1287" s="363"/>
      <c r="C1287" s="121"/>
      <c r="D1287" s="121"/>
      <c r="E1287" s="121"/>
      <c r="F1287" s="121"/>
      <c r="G1287" s="121"/>
      <c r="H1287" s="121"/>
      <c r="I1287" s="121"/>
      <c r="J1287" s="121"/>
      <c r="K1287" s="121"/>
      <c r="L1287" s="10"/>
      <c r="M1287" s="9"/>
      <c r="N1287" s="90"/>
      <c r="R1287" s="205"/>
      <c r="S1287" s="205"/>
      <c r="T1287" s="205"/>
      <c r="V1287" s="205"/>
      <c r="W1287" s="205"/>
      <c r="X1287" s="205"/>
      <c r="Y1287" s="394"/>
      <c r="Z1287" s="98"/>
      <c r="AA1287" s="205"/>
      <c r="AB1287" s="98"/>
      <c r="AC1287" s="98"/>
      <c r="AD1287" s="98"/>
      <c r="AE1287" s="205"/>
      <c r="AF1287" s="98"/>
      <c r="AH1287" s="98"/>
      <c r="AI1287" s="205"/>
      <c r="AJ1287" s="98"/>
      <c r="AK1287" s="98"/>
      <c r="AL1287" s="98"/>
      <c r="AM1287" s="205"/>
      <c r="AN1287" s="98"/>
      <c r="AO1287" s="121"/>
      <c r="AP1287" s="98"/>
      <c r="AQ1287" s="205"/>
      <c r="AR1287" s="98"/>
      <c r="AT1287" s="98"/>
      <c r="AU1287" s="205"/>
      <c r="AV1287" s="98"/>
      <c r="AX1287" s="98"/>
      <c r="AY1287" s="205"/>
      <c r="AZ1287" s="98"/>
      <c r="BB1287" s="98"/>
      <c r="BC1287" s="205"/>
      <c r="BD1287" s="98"/>
      <c r="BF1287" s="98"/>
      <c r="BG1287" s="205"/>
      <c r="BH1287" s="98"/>
      <c r="BI1287" s="121"/>
      <c r="BJ1287" s="98"/>
      <c r="BK1287" s="205"/>
      <c r="BL1287" s="98"/>
      <c r="BN1287" s="121"/>
      <c r="BO1287" s="121"/>
      <c r="BP1287" s="121"/>
      <c r="BQ1287" s="121"/>
      <c r="BR1287" s="121"/>
    </row>
    <row r="1288" spans="1:70" customFormat="1">
      <c r="A1288" s="84"/>
      <c r="B1288" s="363"/>
      <c r="C1288" s="121"/>
      <c r="D1288" s="121"/>
      <c r="E1288" s="121"/>
      <c r="F1288" s="121"/>
      <c r="G1288" s="121"/>
      <c r="H1288" s="121"/>
      <c r="I1288" s="121"/>
      <c r="J1288" s="121"/>
      <c r="K1288" s="121"/>
      <c r="L1288" s="10"/>
      <c r="M1288" s="9"/>
      <c r="N1288" s="90"/>
      <c r="R1288" s="205"/>
      <c r="S1288" s="205"/>
      <c r="T1288" s="205"/>
      <c r="V1288" s="205"/>
      <c r="W1288" s="205"/>
      <c r="X1288" s="205"/>
      <c r="Y1288" s="394"/>
      <c r="Z1288" s="98"/>
      <c r="AA1288" s="205"/>
      <c r="AB1288" s="98"/>
      <c r="AC1288" s="98"/>
      <c r="AD1288" s="98"/>
      <c r="AE1288" s="205"/>
      <c r="AF1288" s="98"/>
      <c r="AH1288" s="98"/>
      <c r="AI1288" s="205"/>
      <c r="AJ1288" s="98"/>
      <c r="AK1288" s="98"/>
      <c r="AL1288" s="98"/>
      <c r="AM1288" s="205"/>
      <c r="AN1288" s="98"/>
      <c r="AO1288" s="121"/>
      <c r="AP1288" s="98"/>
      <c r="AQ1288" s="205"/>
      <c r="AR1288" s="98"/>
      <c r="AT1288" s="98"/>
      <c r="AU1288" s="205"/>
      <c r="AV1288" s="98"/>
      <c r="AX1288" s="98"/>
      <c r="AY1288" s="205"/>
      <c r="AZ1288" s="98"/>
      <c r="BB1288" s="98"/>
      <c r="BC1288" s="205"/>
      <c r="BD1288" s="98"/>
      <c r="BF1288" s="98"/>
      <c r="BG1288" s="205"/>
      <c r="BH1288" s="98"/>
      <c r="BI1288" s="121"/>
      <c r="BJ1288" s="98"/>
      <c r="BK1288" s="205"/>
      <c r="BL1288" s="98"/>
      <c r="BN1288" s="121"/>
      <c r="BO1288" s="121"/>
      <c r="BP1288" s="121"/>
      <c r="BQ1288" s="121"/>
      <c r="BR1288" s="121"/>
    </row>
    <row r="1289" spans="1:70" customFormat="1">
      <c r="A1289" s="84"/>
      <c r="B1289" s="363"/>
      <c r="C1289" s="121"/>
      <c r="D1289" s="121"/>
      <c r="E1289" s="121"/>
      <c r="F1289" s="121"/>
      <c r="G1289" s="121"/>
      <c r="H1289" s="121"/>
      <c r="I1289" s="121"/>
      <c r="J1289" s="121"/>
      <c r="K1289" s="121"/>
      <c r="L1289" s="10"/>
      <c r="M1289" s="9"/>
      <c r="N1289" s="90"/>
      <c r="R1289" s="205"/>
      <c r="S1289" s="205"/>
      <c r="T1289" s="205"/>
      <c r="V1289" s="205"/>
      <c r="W1289" s="205"/>
      <c r="X1289" s="205"/>
      <c r="Y1289" s="394"/>
      <c r="Z1289" s="98"/>
      <c r="AA1289" s="205"/>
      <c r="AB1289" s="98"/>
      <c r="AC1289" s="98"/>
      <c r="AD1289" s="98"/>
      <c r="AE1289" s="205"/>
      <c r="AF1289" s="98"/>
      <c r="AH1289" s="98"/>
      <c r="AI1289" s="205"/>
      <c r="AJ1289" s="98"/>
      <c r="AK1289" s="98"/>
      <c r="AL1289" s="98"/>
      <c r="AM1289" s="205"/>
      <c r="AN1289" s="98"/>
      <c r="AO1289" s="121"/>
      <c r="AP1289" s="98"/>
      <c r="AQ1289" s="205"/>
      <c r="AR1289" s="98"/>
      <c r="AT1289" s="98"/>
      <c r="AU1289" s="205"/>
      <c r="AV1289" s="98"/>
      <c r="AX1289" s="98"/>
      <c r="AY1289" s="205"/>
      <c r="AZ1289" s="98"/>
      <c r="BB1289" s="98"/>
      <c r="BC1289" s="205"/>
      <c r="BD1289" s="98"/>
      <c r="BF1289" s="98"/>
      <c r="BG1289" s="205"/>
      <c r="BH1289" s="98"/>
      <c r="BI1289" s="121"/>
      <c r="BJ1289" s="98"/>
      <c r="BK1289" s="205"/>
      <c r="BL1289" s="98"/>
      <c r="BN1289" s="121"/>
      <c r="BO1289" s="121"/>
      <c r="BP1289" s="121"/>
      <c r="BQ1289" s="121"/>
      <c r="BR1289" s="121"/>
    </row>
    <row r="1290" spans="1:70" customFormat="1">
      <c r="A1290" s="84"/>
      <c r="B1290" s="363"/>
      <c r="C1290" s="121"/>
      <c r="D1290" s="121"/>
      <c r="E1290" s="121"/>
      <c r="F1290" s="121"/>
      <c r="G1290" s="121"/>
      <c r="H1290" s="121"/>
      <c r="I1290" s="121"/>
      <c r="J1290" s="121"/>
      <c r="K1290" s="121"/>
      <c r="L1290" s="10"/>
      <c r="M1290" s="9"/>
      <c r="N1290" s="90"/>
      <c r="R1290" s="205"/>
      <c r="S1290" s="205"/>
      <c r="T1290" s="205"/>
      <c r="V1290" s="205"/>
      <c r="W1290" s="205"/>
      <c r="X1290" s="205"/>
      <c r="Y1290" s="394"/>
      <c r="Z1290" s="98"/>
      <c r="AA1290" s="205"/>
      <c r="AB1290" s="98"/>
      <c r="AC1290" s="98"/>
      <c r="AD1290" s="98"/>
      <c r="AE1290" s="205"/>
      <c r="AF1290" s="98"/>
      <c r="AH1290" s="98"/>
      <c r="AI1290" s="205"/>
      <c r="AJ1290" s="98"/>
      <c r="AK1290" s="98"/>
      <c r="AL1290" s="98"/>
      <c r="AM1290" s="205"/>
      <c r="AN1290" s="98"/>
      <c r="AO1290" s="121"/>
      <c r="AP1290" s="98"/>
      <c r="AQ1290" s="205"/>
      <c r="AR1290" s="98"/>
      <c r="AT1290" s="98"/>
      <c r="AU1290" s="205"/>
      <c r="AV1290" s="98"/>
      <c r="AX1290" s="98"/>
      <c r="AY1290" s="205"/>
      <c r="AZ1290" s="98"/>
      <c r="BB1290" s="98"/>
      <c r="BC1290" s="205"/>
      <c r="BD1290" s="98"/>
      <c r="BF1290" s="98"/>
      <c r="BG1290" s="205"/>
      <c r="BH1290" s="98"/>
      <c r="BI1290" s="121"/>
      <c r="BJ1290" s="98"/>
      <c r="BK1290" s="205"/>
      <c r="BL1290" s="98"/>
      <c r="BN1290" s="121"/>
      <c r="BO1290" s="121"/>
      <c r="BP1290" s="121"/>
      <c r="BQ1290" s="121"/>
      <c r="BR1290" s="121"/>
    </row>
    <row r="1291" spans="1:70" customFormat="1">
      <c r="A1291" s="84"/>
      <c r="B1291" s="363"/>
      <c r="C1291" s="121"/>
      <c r="D1291" s="121"/>
      <c r="E1291" s="121"/>
      <c r="F1291" s="121"/>
      <c r="G1291" s="121"/>
      <c r="H1291" s="121"/>
      <c r="I1291" s="121"/>
      <c r="J1291" s="121"/>
      <c r="K1291" s="121"/>
      <c r="L1291" s="10"/>
      <c r="M1291" s="9"/>
      <c r="N1291" s="90"/>
      <c r="R1291" s="205"/>
      <c r="S1291" s="205"/>
      <c r="T1291" s="205"/>
      <c r="V1291" s="205"/>
      <c r="W1291" s="205"/>
      <c r="X1291" s="205"/>
      <c r="Y1291" s="394"/>
      <c r="Z1291" s="98"/>
      <c r="AA1291" s="205"/>
      <c r="AB1291" s="98"/>
      <c r="AC1291" s="98"/>
      <c r="AD1291" s="98"/>
      <c r="AE1291" s="205"/>
      <c r="AF1291" s="98"/>
      <c r="AH1291" s="98"/>
      <c r="AI1291" s="205"/>
      <c r="AJ1291" s="98"/>
      <c r="AK1291" s="98"/>
      <c r="AL1291" s="98"/>
      <c r="AM1291" s="205"/>
      <c r="AN1291" s="98"/>
      <c r="AO1291" s="121"/>
      <c r="AP1291" s="98"/>
      <c r="AQ1291" s="205"/>
      <c r="AR1291" s="98"/>
      <c r="AT1291" s="98"/>
      <c r="AU1291" s="205"/>
      <c r="AV1291" s="98"/>
      <c r="AX1291" s="98"/>
      <c r="AY1291" s="205"/>
      <c r="AZ1291" s="98"/>
      <c r="BB1291" s="98"/>
      <c r="BC1291" s="205"/>
      <c r="BD1291" s="98"/>
      <c r="BF1291" s="98"/>
      <c r="BG1291" s="205"/>
      <c r="BH1291" s="98"/>
      <c r="BI1291" s="121"/>
      <c r="BJ1291" s="98"/>
      <c r="BK1291" s="205"/>
      <c r="BL1291" s="98"/>
      <c r="BN1291" s="121"/>
      <c r="BO1291" s="121"/>
      <c r="BP1291" s="121"/>
      <c r="BQ1291" s="121"/>
      <c r="BR1291" s="121"/>
    </row>
    <row r="1292" spans="1:70" customFormat="1">
      <c r="A1292" s="84"/>
      <c r="B1292" s="363"/>
      <c r="C1292" s="121"/>
      <c r="D1292" s="121"/>
      <c r="E1292" s="121"/>
      <c r="F1292" s="121"/>
      <c r="G1292" s="121"/>
      <c r="H1292" s="121"/>
      <c r="I1292" s="121"/>
      <c r="J1292" s="121"/>
      <c r="K1292" s="121"/>
      <c r="L1292" s="10"/>
      <c r="M1292" s="9"/>
      <c r="N1292" s="90"/>
      <c r="R1292" s="205"/>
      <c r="S1292" s="205"/>
      <c r="T1292" s="205"/>
      <c r="V1292" s="205"/>
      <c r="W1292" s="205"/>
      <c r="X1292" s="205"/>
      <c r="Y1292" s="394"/>
      <c r="Z1292" s="98"/>
      <c r="AA1292" s="205"/>
      <c r="AB1292" s="98"/>
      <c r="AC1292" s="98"/>
      <c r="AD1292" s="98"/>
      <c r="AE1292" s="205"/>
      <c r="AF1292" s="98"/>
      <c r="AH1292" s="98"/>
      <c r="AI1292" s="205"/>
      <c r="AJ1292" s="98"/>
      <c r="AK1292" s="98"/>
      <c r="AL1292" s="98"/>
      <c r="AM1292" s="205"/>
      <c r="AN1292" s="98"/>
      <c r="AO1292" s="121"/>
      <c r="AP1292" s="98"/>
      <c r="AQ1292" s="205"/>
      <c r="AR1292" s="98"/>
      <c r="AT1292" s="98"/>
      <c r="AU1292" s="205"/>
      <c r="AV1292" s="98"/>
      <c r="AX1292" s="98"/>
      <c r="AY1292" s="205"/>
      <c r="AZ1292" s="98"/>
      <c r="BB1292" s="98"/>
      <c r="BC1292" s="205"/>
      <c r="BD1292" s="98"/>
      <c r="BF1292" s="98"/>
      <c r="BG1292" s="205"/>
      <c r="BH1292" s="98"/>
      <c r="BI1292" s="121"/>
      <c r="BJ1292" s="98"/>
      <c r="BK1292" s="205"/>
      <c r="BL1292" s="98"/>
      <c r="BN1292" s="121"/>
      <c r="BO1292" s="121"/>
      <c r="BP1292" s="121"/>
      <c r="BQ1292" s="121"/>
      <c r="BR1292" s="121"/>
    </row>
    <row r="1293" spans="1:70" customFormat="1">
      <c r="A1293" s="84"/>
      <c r="B1293" s="363"/>
      <c r="C1293" s="121"/>
      <c r="D1293" s="121"/>
      <c r="E1293" s="121"/>
      <c r="F1293" s="121"/>
      <c r="G1293" s="121"/>
      <c r="H1293" s="121"/>
      <c r="I1293" s="121"/>
      <c r="J1293" s="121"/>
      <c r="K1293" s="121"/>
      <c r="L1293" s="10"/>
      <c r="M1293" s="9"/>
      <c r="N1293" s="90"/>
      <c r="R1293" s="205"/>
      <c r="S1293" s="205"/>
      <c r="T1293" s="205"/>
      <c r="V1293" s="205"/>
      <c r="W1293" s="205"/>
      <c r="X1293" s="205"/>
      <c r="Y1293" s="394"/>
      <c r="Z1293" s="98"/>
      <c r="AA1293" s="205"/>
      <c r="AB1293" s="98"/>
      <c r="AC1293" s="98"/>
      <c r="AD1293" s="98"/>
      <c r="AE1293" s="205"/>
      <c r="AF1293" s="98"/>
      <c r="AH1293" s="98"/>
      <c r="AI1293" s="205"/>
      <c r="AJ1293" s="98"/>
      <c r="AK1293" s="98"/>
      <c r="AL1293" s="98"/>
      <c r="AM1293" s="205"/>
      <c r="AN1293" s="98"/>
      <c r="AO1293" s="121"/>
      <c r="AP1293" s="98"/>
      <c r="AQ1293" s="205"/>
      <c r="AR1293" s="98"/>
      <c r="AT1293" s="98"/>
      <c r="AU1293" s="205"/>
      <c r="AV1293" s="98"/>
      <c r="AX1293" s="98"/>
      <c r="AY1293" s="205"/>
      <c r="AZ1293" s="98"/>
      <c r="BB1293" s="98"/>
      <c r="BC1293" s="205"/>
      <c r="BD1293" s="98"/>
      <c r="BF1293" s="98"/>
      <c r="BG1293" s="205"/>
      <c r="BH1293" s="98"/>
      <c r="BI1293" s="121"/>
      <c r="BJ1293" s="98"/>
      <c r="BK1293" s="205"/>
      <c r="BL1293" s="98"/>
      <c r="BN1293" s="121"/>
      <c r="BO1293" s="121"/>
      <c r="BP1293" s="121"/>
      <c r="BQ1293" s="121"/>
      <c r="BR1293" s="121"/>
    </row>
    <row r="1294" spans="1:70" customFormat="1">
      <c r="A1294" s="84"/>
      <c r="B1294" s="363"/>
      <c r="C1294" s="121"/>
      <c r="D1294" s="121"/>
      <c r="E1294" s="121"/>
      <c r="F1294" s="121"/>
      <c r="G1294" s="121"/>
      <c r="H1294" s="121"/>
      <c r="I1294" s="121"/>
      <c r="J1294" s="121"/>
      <c r="K1294" s="121"/>
      <c r="L1294" s="10"/>
      <c r="M1294" s="9"/>
      <c r="N1294" s="90"/>
      <c r="R1294" s="205"/>
      <c r="S1294" s="205"/>
      <c r="T1294" s="205"/>
      <c r="V1294" s="205"/>
      <c r="W1294" s="205"/>
      <c r="X1294" s="205"/>
      <c r="Y1294" s="394"/>
      <c r="Z1294" s="98"/>
      <c r="AA1294" s="205"/>
      <c r="AB1294" s="98"/>
      <c r="AC1294" s="98"/>
      <c r="AD1294" s="98"/>
      <c r="AE1294" s="205"/>
      <c r="AF1294" s="98"/>
      <c r="AH1294" s="98"/>
      <c r="AI1294" s="205"/>
      <c r="AJ1294" s="98"/>
      <c r="AK1294" s="98"/>
      <c r="AL1294" s="98"/>
      <c r="AM1294" s="205"/>
      <c r="AN1294" s="98"/>
      <c r="AO1294" s="121"/>
      <c r="AP1294" s="98"/>
      <c r="AQ1294" s="205"/>
      <c r="AR1294" s="98"/>
      <c r="AT1294" s="98"/>
      <c r="AU1294" s="205"/>
      <c r="AV1294" s="98"/>
      <c r="AX1294" s="98"/>
      <c r="AY1294" s="205"/>
      <c r="AZ1294" s="98"/>
      <c r="BB1294" s="98"/>
      <c r="BC1294" s="205"/>
      <c r="BD1294" s="98"/>
      <c r="BF1294" s="98"/>
      <c r="BG1294" s="205"/>
      <c r="BH1294" s="98"/>
      <c r="BI1294" s="121"/>
      <c r="BJ1294" s="98"/>
      <c r="BK1294" s="205"/>
      <c r="BL1294" s="98"/>
      <c r="BN1294" s="121"/>
      <c r="BO1294" s="121"/>
      <c r="BP1294" s="121"/>
      <c r="BQ1294" s="121"/>
      <c r="BR1294" s="121"/>
    </row>
    <row r="1295" spans="1:70" customFormat="1">
      <c r="A1295" s="84"/>
      <c r="B1295" s="363"/>
      <c r="C1295" s="121"/>
      <c r="D1295" s="121"/>
      <c r="E1295" s="121"/>
      <c r="F1295" s="121"/>
      <c r="G1295" s="121"/>
      <c r="H1295" s="121"/>
      <c r="I1295" s="121"/>
      <c r="J1295" s="121"/>
      <c r="K1295" s="121"/>
      <c r="L1295" s="10"/>
      <c r="M1295" s="9"/>
      <c r="N1295" s="90"/>
      <c r="R1295" s="205"/>
      <c r="S1295" s="205"/>
      <c r="T1295" s="205"/>
      <c r="V1295" s="205"/>
      <c r="W1295" s="205"/>
      <c r="X1295" s="205"/>
      <c r="Y1295" s="394"/>
      <c r="Z1295" s="98"/>
      <c r="AA1295" s="205"/>
      <c r="AB1295" s="98"/>
      <c r="AC1295" s="98"/>
      <c r="AD1295" s="98"/>
      <c r="AE1295" s="205"/>
      <c r="AF1295" s="98"/>
      <c r="AH1295" s="98"/>
      <c r="AI1295" s="205"/>
      <c r="AJ1295" s="98"/>
      <c r="AK1295" s="98"/>
      <c r="AL1295" s="98"/>
      <c r="AM1295" s="205"/>
      <c r="AN1295" s="98"/>
      <c r="AO1295" s="121"/>
      <c r="AP1295" s="98"/>
      <c r="AQ1295" s="205"/>
      <c r="AR1295" s="98"/>
      <c r="AT1295" s="98"/>
      <c r="AU1295" s="205"/>
      <c r="AV1295" s="98"/>
      <c r="AX1295" s="98"/>
      <c r="AY1295" s="205"/>
      <c r="AZ1295" s="98"/>
      <c r="BB1295" s="98"/>
      <c r="BC1295" s="205"/>
      <c r="BD1295" s="98"/>
      <c r="BF1295" s="98"/>
      <c r="BG1295" s="205"/>
      <c r="BH1295" s="98"/>
      <c r="BI1295" s="121"/>
      <c r="BJ1295" s="98"/>
      <c r="BK1295" s="205"/>
      <c r="BL1295" s="98"/>
      <c r="BN1295" s="121"/>
      <c r="BO1295" s="121"/>
      <c r="BP1295" s="121"/>
      <c r="BQ1295" s="121"/>
      <c r="BR1295" s="121"/>
    </row>
    <row r="1296" spans="1:70" customFormat="1">
      <c r="A1296" s="84"/>
      <c r="B1296" s="363"/>
      <c r="C1296" s="121"/>
      <c r="D1296" s="121"/>
      <c r="E1296" s="121"/>
      <c r="F1296" s="121"/>
      <c r="G1296" s="121"/>
      <c r="H1296" s="121"/>
      <c r="I1296" s="121"/>
      <c r="J1296" s="121"/>
      <c r="K1296" s="121"/>
      <c r="L1296" s="10"/>
      <c r="M1296" s="9"/>
      <c r="N1296" s="90"/>
      <c r="R1296" s="205"/>
      <c r="S1296" s="205"/>
      <c r="T1296" s="205"/>
      <c r="V1296" s="205"/>
      <c r="W1296" s="205"/>
      <c r="X1296" s="205"/>
      <c r="Y1296" s="394"/>
      <c r="Z1296" s="98"/>
      <c r="AA1296" s="205"/>
      <c r="AB1296" s="98"/>
      <c r="AC1296" s="98"/>
      <c r="AD1296" s="98"/>
      <c r="AE1296" s="205"/>
      <c r="AF1296" s="98"/>
      <c r="AH1296" s="98"/>
      <c r="AI1296" s="205"/>
      <c r="AJ1296" s="98"/>
      <c r="AK1296" s="98"/>
      <c r="AL1296" s="98"/>
      <c r="AM1296" s="205"/>
      <c r="AN1296" s="98"/>
      <c r="AO1296" s="121"/>
      <c r="AP1296" s="98"/>
      <c r="AQ1296" s="205"/>
      <c r="AR1296" s="98"/>
      <c r="AT1296" s="98"/>
      <c r="AU1296" s="205"/>
      <c r="AV1296" s="98"/>
      <c r="AX1296" s="98"/>
      <c r="AY1296" s="205"/>
      <c r="AZ1296" s="98"/>
      <c r="BB1296" s="98"/>
      <c r="BC1296" s="205"/>
      <c r="BD1296" s="98"/>
      <c r="BF1296" s="98"/>
      <c r="BG1296" s="205"/>
      <c r="BH1296" s="98"/>
      <c r="BI1296" s="121"/>
      <c r="BJ1296" s="98"/>
      <c r="BK1296" s="205"/>
      <c r="BL1296" s="98"/>
      <c r="BN1296" s="121"/>
      <c r="BO1296" s="121"/>
      <c r="BP1296" s="121"/>
      <c r="BQ1296" s="121"/>
      <c r="BR1296" s="121"/>
    </row>
    <row r="1297" spans="1:70" customFormat="1">
      <c r="A1297" s="84"/>
      <c r="B1297" s="363"/>
      <c r="C1297" s="121"/>
      <c r="D1297" s="121"/>
      <c r="E1297" s="121"/>
      <c r="F1297" s="121"/>
      <c r="G1297" s="121"/>
      <c r="H1297" s="121"/>
      <c r="I1297" s="121"/>
      <c r="J1297" s="121"/>
      <c r="K1297" s="121"/>
      <c r="L1297" s="10"/>
      <c r="M1297" s="9"/>
      <c r="N1297" s="90"/>
      <c r="R1297" s="205"/>
      <c r="S1297" s="205"/>
      <c r="T1297" s="205"/>
      <c r="V1297" s="205"/>
      <c r="W1297" s="205"/>
      <c r="X1297" s="205"/>
      <c r="Y1297" s="394"/>
      <c r="Z1297" s="98"/>
      <c r="AA1297" s="205"/>
      <c r="AB1297" s="98"/>
      <c r="AC1297" s="98"/>
      <c r="AD1297" s="98"/>
      <c r="AE1297" s="205"/>
      <c r="AF1297" s="98"/>
      <c r="AH1297" s="98"/>
      <c r="AI1297" s="205"/>
      <c r="AJ1297" s="98"/>
      <c r="AK1297" s="98"/>
      <c r="AL1297" s="98"/>
      <c r="AM1297" s="205"/>
      <c r="AN1297" s="98"/>
      <c r="AO1297" s="121"/>
      <c r="AP1297" s="98"/>
      <c r="AQ1297" s="205"/>
      <c r="AR1297" s="98"/>
      <c r="AT1297" s="98"/>
      <c r="AU1297" s="205"/>
      <c r="AV1297" s="98"/>
      <c r="AX1297" s="98"/>
      <c r="AY1297" s="205"/>
      <c r="AZ1297" s="98"/>
      <c r="BB1297" s="98"/>
      <c r="BC1297" s="205"/>
      <c r="BD1297" s="98"/>
      <c r="BF1297" s="98"/>
      <c r="BG1297" s="205"/>
      <c r="BH1297" s="98"/>
      <c r="BI1297" s="121"/>
      <c r="BJ1297" s="98"/>
      <c r="BK1297" s="205"/>
      <c r="BL1297" s="98"/>
      <c r="BN1297" s="121"/>
      <c r="BO1297" s="121"/>
      <c r="BP1297" s="121"/>
      <c r="BQ1297" s="121"/>
      <c r="BR1297" s="121"/>
    </row>
    <row r="1298" spans="1:70" customFormat="1">
      <c r="A1298" s="84"/>
      <c r="B1298" s="363"/>
      <c r="C1298" s="121"/>
      <c r="D1298" s="121"/>
      <c r="E1298" s="121"/>
      <c r="F1298" s="121"/>
      <c r="G1298" s="121"/>
      <c r="H1298" s="121"/>
      <c r="I1298" s="121"/>
      <c r="J1298" s="121"/>
      <c r="K1298" s="121"/>
      <c r="L1298" s="10"/>
      <c r="M1298" s="9"/>
      <c r="N1298" s="90"/>
      <c r="R1298" s="205"/>
      <c r="S1298" s="205"/>
      <c r="T1298" s="205"/>
      <c r="V1298" s="205"/>
      <c r="W1298" s="205"/>
      <c r="X1298" s="205"/>
      <c r="Y1298" s="394"/>
      <c r="Z1298" s="98"/>
      <c r="AA1298" s="205"/>
      <c r="AB1298" s="98"/>
      <c r="AC1298" s="98"/>
      <c r="AD1298" s="98"/>
      <c r="AE1298" s="205"/>
      <c r="AF1298" s="98"/>
      <c r="AH1298" s="98"/>
      <c r="AI1298" s="205"/>
      <c r="AJ1298" s="98"/>
      <c r="AK1298" s="98"/>
      <c r="AL1298" s="98"/>
      <c r="AM1298" s="205"/>
      <c r="AN1298" s="98"/>
      <c r="AO1298" s="121"/>
      <c r="AP1298" s="98"/>
      <c r="AQ1298" s="205"/>
      <c r="AR1298" s="98"/>
      <c r="AT1298" s="98"/>
      <c r="AU1298" s="205"/>
      <c r="AV1298" s="98"/>
      <c r="AX1298" s="98"/>
      <c r="AY1298" s="205"/>
      <c r="AZ1298" s="98"/>
      <c r="BB1298" s="98"/>
      <c r="BC1298" s="205"/>
      <c r="BD1298" s="98"/>
      <c r="BF1298" s="98"/>
      <c r="BG1298" s="205"/>
      <c r="BH1298" s="98"/>
      <c r="BI1298" s="121"/>
      <c r="BJ1298" s="98"/>
      <c r="BK1298" s="205"/>
      <c r="BL1298" s="98"/>
      <c r="BN1298" s="121"/>
      <c r="BO1298" s="121"/>
      <c r="BP1298" s="121"/>
      <c r="BQ1298" s="121"/>
      <c r="BR1298" s="121"/>
    </row>
    <row r="1299" spans="1:70" customFormat="1">
      <c r="A1299" s="84"/>
      <c r="B1299" s="363"/>
      <c r="C1299" s="121"/>
      <c r="D1299" s="121"/>
      <c r="E1299" s="121"/>
      <c r="F1299" s="121"/>
      <c r="G1299" s="121"/>
      <c r="H1299" s="121"/>
      <c r="I1299" s="121"/>
      <c r="J1299" s="121"/>
      <c r="K1299" s="121"/>
      <c r="L1299" s="10"/>
      <c r="M1299" s="9"/>
      <c r="N1299" s="90"/>
      <c r="R1299" s="205"/>
      <c r="S1299" s="205"/>
      <c r="T1299" s="205"/>
      <c r="V1299" s="205"/>
      <c r="W1299" s="205"/>
      <c r="X1299" s="205"/>
      <c r="Y1299" s="394"/>
      <c r="Z1299" s="98"/>
      <c r="AA1299" s="205"/>
      <c r="AB1299" s="98"/>
      <c r="AC1299" s="98"/>
      <c r="AD1299" s="98"/>
      <c r="AE1299" s="205"/>
      <c r="AF1299" s="98"/>
      <c r="AH1299" s="98"/>
      <c r="AI1299" s="205"/>
      <c r="AJ1299" s="98"/>
      <c r="AK1299" s="98"/>
      <c r="AL1299" s="98"/>
      <c r="AM1299" s="205"/>
      <c r="AN1299" s="98"/>
      <c r="AO1299" s="121"/>
      <c r="AP1299" s="98"/>
      <c r="AQ1299" s="205"/>
      <c r="AR1299" s="98"/>
      <c r="AT1299" s="98"/>
      <c r="AU1299" s="205"/>
      <c r="AV1299" s="98"/>
      <c r="AX1299" s="98"/>
      <c r="AY1299" s="205"/>
      <c r="AZ1299" s="98"/>
      <c r="BB1299" s="98"/>
      <c r="BC1299" s="205"/>
      <c r="BD1299" s="98"/>
      <c r="BF1299" s="98"/>
      <c r="BG1299" s="205"/>
      <c r="BH1299" s="98"/>
      <c r="BI1299" s="121"/>
      <c r="BJ1299" s="98"/>
      <c r="BK1299" s="205"/>
      <c r="BL1299" s="98"/>
      <c r="BN1299" s="121"/>
      <c r="BO1299" s="121"/>
      <c r="BP1299" s="121"/>
      <c r="BQ1299" s="121"/>
      <c r="BR1299" s="121"/>
    </row>
    <row r="1300" spans="1:70" customFormat="1">
      <c r="A1300" s="84"/>
      <c r="B1300" s="363"/>
      <c r="C1300" s="121"/>
      <c r="D1300" s="121"/>
      <c r="E1300" s="121"/>
      <c r="F1300" s="121"/>
      <c r="G1300" s="121"/>
      <c r="H1300" s="121"/>
      <c r="I1300" s="121"/>
      <c r="J1300" s="121"/>
      <c r="K1300" s="121"/>
      <c r="L1300" s="10"/>
      <c r="M1300" s="9"/>
      <c r="N1300" s="90"/>
      <c r="R1300" s="205"/>
      <c r="S1300" s="205"/>
      <c r="T1300" s="205"/>
      <c r="V1300" s="205"/>
      <c r="W1300" s="205"/>
      <c r="X1300" s="205"/>
      <c r="Y1300" s="394"/>
      <c r="Z1300" s="98"/>
      <c r="AA1300" s="205"/>
      <c r="AB1300" s="98"/>
      <c r="AC1300" s="98"/>
      <c r="AD1300" s="98"/>
      <c r="AE1300" s="205"/>
      <c r="AF1300" s="98"/>
      <c r="AH1300" s="98"/>
      <c r="AI1300" s="205"/>
      <c r="AJ1300" s="98"/>
      <c r="AK1300" s="98"/>
      <c r="AL1300" s="98"/>
      <c r="AM1300" s="205"/>
      <c r="AN1300" s="98"/>
      <c r="AO1300" s="121"/>
      <c r="AP1300" s="98"/>
      <c r="AQ1300" s="205"/>
      <c r="AR1300" s="98"/>
      <c r="AT1300" s="98"/>
      <c r="AU1300" s="205"/>
      <c r="AV1300" s="98"/>
      <c r="AX1300" s="98"/>
      <c r="AY1300" s="205"/>
      <c r="AZ1300" s="98"/>
      <c r="BB1300" s="98"/>
      <c r="BC1300" s="205"/>
      <c r="BD1300" s="98"/>
      <c r="BF1300" s="98"/>
      <c r="BG1300" s="205"/>
      <c r="BH1300" s="98"/>
      <c r="BI1300" s="121"/>
      <c r="BJ1300" s="98"/>
      <c r="BK1300" s="205"/>
      <c r="BL1300" s="98"/>
      <c r="BN1300" s="121"/>
      <c r="BO1300" s="121"/>
      <c r="BP1300" s="121"/>
      <c r="BQ1300" s="121"/>
      <c r="BR1300" s="121"/>
    </row>
    <row r="1301" spans="1:70" customFormat="1">
      <c r="A1301" s="84"/>
      <c r="B1301" s="363"/>
      <c r="C1301" s="121"/>
      <c r="D1301" s="121"/>
      <c r="E1301" s="121"/>
      <c r="F1301" s="121"/>
      <c r="G1301" s="121"/>
      <c r="H1301" s="121"/>
      <c r="I1301" s="121"/>
      <c r="J1301" s="121"/>
      <c r="K1301" s="121"/>
      <c r="L1301" s="10"/>
      <c r="M1301" s="9"/>
      <c r="N1301" s="90"/>
      <c r="R1301" s="205"/>
      <c r="S1301" s="205"/>
      <c r="T1301" s="205"/>
      <c r="V1301" s="205"/>
      <c r="W1301" s="205"/>
      <c r="X1301" s="205"/>
      <c r="Y1301" s="394"/>
      <c r="Z1301" s="98"/>
      <c r="AA1301" s="205"/>
      <c r="AB1301" s="98"/>
      <c r="AC1301" s="98"/>
      <c r="AD1301" s="98"/>
      <c r="AE1301" s="205"/>
      <c r="AF1301" s="98"/>
      <c r="AH1301" s="98"/>
      <c r="AI1301" s="205"/>
      <c r="AJ1301" s="98"/>
      <c r="AK1301" s="98"/>
      <c r="AL1301" s="98"/>
      <c r="AM1301" s="205"/>
      <c r="AN1301" s="98"/>
      <c r="AO1301" s="121"/>
      <c r="AP1301" s="98"/>
      <c r="AQ1301" s="205"/>
      <c r="AR1301" s="98"/>
      <c r="AT1301" s="98"/>
      <c r="AU1301" s="205"/>
      <c r="AV1301" s="98"/>
      <c r="AX1301" s="98"/>
      <c r="AY1301" s="205"/>
      <c r="AZ1301" s="98"/>
      <c r="BB1301" s="98"/>
      <c r="BC1301" s="205"/>
      <c r="BD1301" s="98"/>
      <c r="BF1301" s="98"/>
      <c r="BG1301" s="205"/>
      <c r="BH1301" s="98"/>
      <c r="BI1301" s="121"/>
      <c r="BJ1301" s="98"/>
      <c r="BK1301" s="205"/>
      <c r="BL1301" s="98"/>
      <c r="BN1301" s="121"/>
      <c r="BO1301" s="121"/>
      <c r="BP1301" s="121"/>
      <c r="BQ1301" s="121"/>
      <c r="BR1301" s="121"/>
    </row>
    <row r="1302" spans="1:70" customFormat="1">
      <c r="A1302" s="84"/>
      <c r="B1302" s="363"/>
      <c r="C1302" s="121"/>
      <c r="D1302" s="121"/>
      <c r="E1302" s="121"/>
      <c r="F1302" s="121"/>
      <c r="G1302" s="121"/>
      <c r="H1302" s="121"/>
      <c r="I1302" s="121"/>
      <c r="J1302" s="121"/>
      <c r="K1302" s="121"/>
      <c r="L1302" s="10"/>
      <c r="M1302" s="9"/>
      <c r="N1302" s="90"/>
      <c r="R1302" s="205"/>
      <c r="S1302" s="205"/>
      <c r="T1302" s="205"/>
      <c r="V1302" s="205"/>
      <c r="W1302" s="205"/>
      <c r="X1302" s="205"/>
      <c r="Y1302" s="394"/>
      <c r="Z1302" s="98"/>
      <c r="AA1302" s="205"/>
      <c r="AB1302" s="98"/>
      <c r="AC1302" s="98"/>
      <c r="AD1302" s="98"/>
      <c r="AE1302" s="205"/>
      <c r="AF1302" s="98"/>
      <c r="AH1302" s="98"/>
      <c r="AI1302" s="205"/>
      <c r="AJ1302" s="98"/>
      <c r="AK1302" s="98"/>
      <c r="AL1302" s="98"/>
      <c r="AM1302" s="205"/>
      <c r="AN1302" s="98"/>
      <c r="AO1302" s="121"/>
      <c r="AP1302" s="98"/>
      <c r="AQ1302" s="205"/>
      <c r="AR1302" s="98"/>
      <c r="AT1302" s="98"/>
      <c r="AU1302" s="205"/>
      <c r="AV1302" s="98"/>
      <c r="AX1302" s="98"/>
      <c r="AY1302" s="205"/>
      <c r="AZ1302" s="98"/>
      <c r="BB1302" s="98"/>
      <c r="BC1302" s="205"/>
      <c r="BD1302" s="98"/>
      <c r="BF1302" s="98"/>
      <c r="BG1302" s="205"/>
      <c r="BH1302" s="98"/>
      <c r="BI1302" s="121"/>
      <c r="BJ1302" s="98"/>
      <c r="BK1302" s="205"/>
      <c r="BL1302" s="98"/>
      <c r="BN1302" s="121"/>
      <c r="BO1302" s="121"/>
      <c r="BP1302" s="121"/>
      <c r="BQ1302" s="121"/>
      <c r="BR1302" s="121"/>
    </row>
    <row r="1303" spans="1:70" customFormat="1">
      <c r="A1303" s="84"/>
      <c r="B1303" s="363"/>
      <c r="C1303" s="121"/>
      <c r="D1303" s="121"/>
      <c r="E1303" s="121"/>
      <c r="F1303" s="121"/>
      <c r="G1303" s="121"/>
      <c r="H1303" s="121"/>
      <c r="I1303" s="121"/>
      <c r="J1303" s="121"/>
      <c r="K1303" s="121"/>
      <c r="L1303" s="10"/>
      <c r="M1303" s="9"/>
      <c r="N1303" s="90"/>
      <c r="R1303" s="205"/>
      <c r="S1303" s="205"/>
      <c r="T1303" s="205"/>
      <c r="V1303" s="205"/>
      <c r="W1303" s="205"/>
      <c r="X1303" s="205"/>
      <c r="Y1303" s="394"/>
      <c r="Z1303" s="98"/>
      <c r="AA1303" s="205"/>
      <c r="AB1303" s="98"/>
      <c r="AC1303" s="98"/>
      <c r="AD1303" s="98"/>
      <c r="AE1303" s="205"/>
      <c r="AF1303" s="98"/>
      <c r="AH1303" s="98"/>
      <c r="AI1303" s="205"/>
      <c r="AJ1303" s="98"/>
      <c r="AK1303" s="98"/>
      <c r="AL1303" s="98"/>
      <c r="AM1303" s="205"/>
      <c r="AN1303" s="98"/>
      <c r="AO1303" s="121"/>
      <c r="AP1303" s="98"/>
      <c r="AQ1303" s="205"/>
      <c r="AR1303" s="98"/>
      <c r="AT1303" s="98"/>
      <c r="AU1303" s="205"/>
      <c r="AV1303" s="98"/>
      <c r="AX1303" s="98"/>
      <c r="AY1303" s="205"/>
      <c r="AZ1303" s="98"/>
      <c r="BB1303" s="98"/>
      <c r="BC1303" s="205"/>
      <c r="BD1303" s="98"/>
      <c r="BF1303" s="98"/>
      <c r="BG1303" s="205"/>
      <c r="BH1303" s="98"/>
      <c r="BI1303" s="121"/>
      <c r="BJ1303" s="98"/>
      <c r="BK1303" s="205"/>
      <c r="BL1303" s="98"/>
      <c r="BN1303" s="121"/>
      <c r="BO1303" s="121"/>
      <c r="BP1303" s="121"/>
      <c r="BQ1303" s="121"/>
      <c r="BR1303" s="121"/>
    </row>
    <row r="1304" spans="1:70" customFormat="1">
      <c r="A1304" s="84"/>
      <c r="B1304" s="363"/>
      <c r="C1304" s="121"/>
      <c r="D1304" s="121"/>
      <c r="E1304" s="121"/>
      <c r="F1304" s="121"/>
      <c r="G1304" s="121"/>
      <c r="H1304" s="121"/>
      <c r="I1304" s="121"/>
      <c r="J1304" s="121"/>
      <c r="K1304" s="121"/>
      <c r="L1304" s="10"/>
      <c r="M1304" s="9"/>
      <c r="N1304" s="90"/>
      <c r="R1304" s="205"/>
      <c r="S1304" s="205"/>
      <c r="T1304" s="205"/>
      <c r="V1304" s="205"/>
      <c r="W1304" s="205"/>
      <c r="X1304" s="205"/>
      <c r="Y1304" s="394"/>
      <c r="Z1304" s="98"/>
      <c r="AA1304" s="205"/>
      <c r="AB1304" s="98"/>
      <c r="AC1304" s="98"/>
      <c r="AD1304" s="98"/>
      <c r="AE1304" s="205"/>
      <c r="AF1304" s="98"/>
      <c r="AH1304" s="98"/>
      <c r="AI1304" s="205"/>
      <c r="AJ1304" s="98"/>
      <c r="AK1304" s="98"/>
      <c r="AL1304" s="98"/>
      <c r="AM1304" s="205"/>
      <c r="AN1304" s="98"/>
      <c r="AO1304" s="121"/>
      <c r="AP1304" s="98"/>
      <c r="AQ1304" s="205"/>
      <c r="AR1304" s="98"/>
      <c r="AT1304" s="98"/>
      <c r="AU1304" s="205"/>
      <c r="AV1304" s="98"/>
      <c r="AX1304" s="98"/>
      <c r="AY1304" s="205"/>
      <c r="AZ1304" s="98"/>
      <c r="BB1304" s="98"/>
      <c r="BC1304" s="205"/>
      <c r="BD1304" s="98"/>
      <c r="BF1304" s="98"/>
      <c r="BG1304" s="205"/>
      <c r="BH1304" s="98"/>
      <c r="BI1304" s="121"/>
      <c r="BJ1304" s="98"/>
      <c r="BK1304" s="205"/>
      <c r="BL1304" s="98"/>
      <c r="BN1304" s="121"/>
      <c r="BO1304" s="121"/>
      <c r="BP1304" s="121"/>
      <c r="BQ1304" s="121"/>
      <c r="BR1304" s="121"/>
    </row>
    <row r="1305" spans="1:70" customFormat="1">
      <c r="A1305" s="84"/>
      <c r="B1305" s="363"/>
      <c r="C1305" s="121"/>
      <c r="D1305" s="121"/>
      <c r="E1305" s="121"/>
      <c r="F1305" s="121"/>
      <c r="G1305" s="121"/>
      <c r="H1305" s="121"/>
      <c r="I1305" s="121"/>
      <c r="J1305" s="121"/>
      <c r="K1305" s="121"/>
      <c r="L1305" s="10"/>
      <c r="M1305" s="9"/>
      <c r="N1305" s="90"/>
      <c r="R1305" s="205"/>
      <c r="S1305" s="205"/>
      <c r="T1305" s="205"/>
      <c r="V1305" s="205"/>
      <c r="W1305" s="205"/>
      <c r="X1305" s="205"/>
      <c r="Y1305" s="394"/>
      <c r="Z1305" s="98"/>
      <c r="AA1305" s="205"/>
      <c r="AB1305" s="98"/>
      <c r="AC1305" s="98"/>
      <c r="AD1305" s="98"/>
      <c r="AE1305" s="205"/>
      <c r="AF1305" s="98"/>
      <c r="AH1305" s="98"/>
      <c r="AI1305" s="205"/>
      <c r="AJ1305" s="98"/>
      <c r="AK1305" s="98"/>
      <c r="AL1305" s="98"/>
      <c r="AM1305" s="205"/>
      <c r="AN1305" s="98"/>
      <c r="AO1305" s="121"/>
      <c r="AP1305" s="98"/>
      <c r="AQ1305" s="205"/>
      <c r="AR1305" s="98"/>
      <c r="AT1305" s="98"/>
      <c r="AU1305" s="205"/>
      <c r="AV1305" s="98"/>
      <c r="AX1305" s="98"/>
      <c r="AY1305" s="205"/>
      <c r="AZ1305" s="98"/>
      <c r="BB1305" s="98"/>
      <c r="BC1305" s="205"/>
      <c r="BD1305" s="98"/>
      <c r="BF1305" s="98"/>
      <c r="BG1305" s="205"/>
      <c r="BH1305" s="98"/>
      <c r="BI1305" s="121"/>
      <c r="BJ1305" s="98"/>
      <c r="BK1305" s="205"/>
      <c r="BL1305" s="98"/>
      <c r="BN1305" s="121"/>
      <c r="BO1305" s="121"/>
      <c r="BP1305" s="121"/>
      <c r="BQ1305" s="121"/>
      <c r="BR1305" s="121"/>
    </row>
    <row r="1306" spans="1:70" customFormat="1">
      <c r="A1306" s="84"/>
      <c r="B1306" s="363"/>
      <c r="C1306" s="121"/>
      <c r="D1306" s="121"/>
      <c r="E1306" s="121"/>
      <c r="F1306" s="121"/>
      <c r="G1306" s="121"/>
      <c r="H1306" s="121"/>
      <c r="I1306" s="121"/>
      <c r="J1306" s="121"/>
      <c r="K1306" s="121"/>
      <c r="L1306" s="10"/>
      <c r="M1306" s="9"/>
      <c r="N1306" s="90"/>
      <c r="R1306" s="205"/>
      <c r="S1306" s="205"/>
      <c r="T1306" s="205"/>
      <c r="V1306" s="205"/>
      <c r="W1306" s="205"/>
      <c r="X1306" s="205"/>
      <c r="Y1306" s="394"/>
      <c r="Z1306" s="98"/>
      <c r="AA1306" s="205"/>
      <c r="AB1306" s="98"/>
      <c r="AC1306" s="98"/>
      <c r="AD1306" s="98"/>
      <c r="AE1306" s="205"/>
      <c r="AF1306" s="98"/>
      <c r="AH1306" s="98"/>
      <c r="AI1306" s="205"/>
      <c r="AJ1306" s="98"/>
      <c r="AK1306" s="98"/>
      <c r="AL1306" s="98"/>
      <c r="AM1306" s="205"/>
      <c r="AN1306" s="98"/>
      <c r="AO1306" s="121"/>
      <c r="AP1306" s="98"/>
      <c r="AQ1306" s="205"/>
      <c r="AR1306" s="98"/>
      <c r="AT1306" s="98"/>
      <c r="AU1306" s="205"/>
      <c r="AV1306" s="98"/>
      <c r="AX1306" s="98"/>
      <c r="AY1306" s="205"/>
      <c r="AZ1306" s="98"/>
      <c r="BB1306" s="98"/>
      <c r="BC1306" s="205"/>
      <c r="BD1306" s="98"/>
      <c r="BF1306" s="98"/>
      <c r="BG1306" s="205"/>
      <c r="BH1306" s="98"/>
      <c r="BI1306" s="121"/>
      <c r="BJ1306" s="98"/>
      <c r="BK1306" s="205"/>
      <c r="BL1306" s="98"/>
      <c r="BN1306" s="121"/>
      <c r="BO1306" s="121"/>
      <c r="BP1306" s="121"/>
      <c r="BQ1306" s="121"/>
      <c r="BR1306" s="121"/>
    </row>
    <row r="1307" spans="1:70" customFormat="1">
      <c r="A1307" s="84"/>
      <c r="B1307" s="363"/>
      <c r="C1307" s="121"/>
      <c r="D1307" s="121"/>
      <c r="E1307" s="121"/>
      <c r="F1307" s="121"/>
      <c r="G1307" s="121"/>
      <c r="H1307" s="121"/>
      <c r="I1307" s="121"/>
      <c r="J1307" s="121"/>
      <c r="K1307" s="121"/>
      <c r="L1307" s="10"/>
      <c r="M1307" s="9"/>
      <c r="N1307" s="90"/>
      <c r="R1307" s="205"/>
      <c r="S1307" s="205"/>
      <c r="T1307" s="205"/>
      <c r="V1307" s="205"/>
      <c r="W1307" s="205"/>
      <c r="X1307" s="205"/>
      <c r="Y1307" s="394"/>
      <c r="Z1307" s="98"/>
      <c r="AA1307" s="205"/>
      <c r="AB1307" s="98"/>
      <c r="AC1307" s="98"/>
      <c r="AD1307" s="98"/>
      <c r="AE1307" s="205"/>
      <c r="AF1307" s="98"/>
      <c r="AH1307" s="98"/>
      <c r="AI1307" s="205"/>
      <c r="AJ1307" s="98"/>
      <c r="AK1307" s="98"/>
      <c r="AL1307" s="98"/>
      <c r="AM1307" s="205"/>
      <c r="AN1307" s="98"/>
      <c r="AO1307" s="121"/>
      <c r="AP1307" s="98"/>
      <c r="AQ1307" s="205"/>
      <c r="AR1307" s="98"/>
      <c r="AT1307" s="98"/>
      <c r="AU1307" s="205"/>
      <c r="AV1307" s="98"/>
      <c r="AX1307" s="98"/>
      <c r="AY1307" s="205"/>
      <c r="AZ1307" s="98"/>
      <c r="BB1307" s="98"/>
      <c r="BC1307" s="205"/>
      <c r="BD1307" s="98"/>
      <c r="BF1307" s="98"/>
      <c r="BG1307" s="205"/>
      <c r="BH1307" s="98"/>
      <c r="BI1307" s="121"/>
      <c r="BJ1307" s="98"/>
      <c r="BK1307" s="205"/>
      <c r="BL1307" s="98"/>
      <c r="BN1307" s="121"/>
      <c r="BO1307" s="121"/>
      <c r="BP1307" s="121"/>
      <c r="BQ1307" s="121"/>
      <c r="BR1307" s="121"/>
    </row>
    <row r="1308" spans="1:70" customFormat="1">
      <c r="A1308" s="84"/>
      <c r="B1308" s="363"/>
      <c r="C1308" s="121"/>
      <c r="D1308" s="121"/>
      <c r="E1308" s="121"/>
      <c r="F1308" s="121"/>
      <c r="G1308" s="121"/>
      <c r="H1308" s="121"/>
      <c r="I1308" s="121"/>
      <c r="J1308" s="121"/>
      <c r="K1308" s="121"/>
      <c r="L1308" s="10"/>
      <c r="M1308" s="9"/>
      <c r="N1308" s="90"/>
      <c r="R1308" s="205"/>
      <c r="S1308" s="205"/>
      <c r="T1308" s="205"/>
      <c r="V1308" s="205"/>
      <c r="W1308" s="205"/>
      <c r="X1308" s="205"/>
      <c r="Y1308" s="394"/>
      <c r="Z1308" s="98"/>
      <c r="AA1308" s="205"/>
      <c r="AB1308" s="98"/>
      <c r="AC1308" s="98"/>
      <c r="AD1308" s="98"/>
      <c r="AE1308" s="205"/>
      <c r="AF1308" s="98"/>
      <c r="AH1308" s="98"/>
      <c r="AI1308" s="205"/>
      <c r="AJ1308" s="98"/>
      <c r="AK1308" s="98"/>
      <c r="AL1308" s="98"/>
      <c r="AM1308" s="205"/>
      <c r="AN1308" s="98"/>
      <c r="AO1308" s="121"/>
      <c r="AP1308" s="98"/>
      <c r="AQ1308" s="205"/>
      <c r="AR1308" s="98"/>
      <c r="AT1308" s="98"/>
      <c r="AU1308" s="205"/>
      <c r="AV1308" s="98"/>
      <c r="AX1308" s="98"/>
      <c r="AY1308" s="205"/>
      <c r="AZ1308" s="98"/>
      <c r="BB1308" s="98"/>
      <c r="BC1308" s="205"/>
      <c r="BD1308" s="98"/>
      <c r="BF1308" s="98"/>
      <c r="BG1308" s="205"/>
      <c r="BH1308" s="98"/>
      <c r="BI1308" s="121"/>
      <c r="BJ1308" s="98"/>
      <c r="BK1308" s="205"/>
      <c r="BL1308" s="98"/>
      <c r="BN1308" s="121"/>
      <c r="BO1308" s="121"/>
      <c r="BP1308" s="121"/>
      <c r="BQ1308" s="121"/>
      <c r="BR1308" s="121"/>
    </row>
    <row r="1309" spans="1:70" customFormat="1">
      <c r="A1309" s="84"/>
      <c r="B1309" s="363"/>
      <c r="C1309" s="121"/>
      <c r="D1309" s="121"/>
      <c r="E1309" s="121"/>
      <c r="F1309" s="121"/>
      <c r="G1309" s="121"/>
      <c r="H1309" s="121"/>
      <c r="I1309" s="121"/>
      <c r="J1309" s="121"/>
      <c r="K1309" s="121"/>
      <c r="L1309" s="10"/>
      <c r="M1309" s="9"/>
      <c r="N1309" s="90"/>
      <c r="R1309" s="205"/>
      <c r="S1309" s="205"/>
      <c r="T1309" s="205"/>
      <c r="V1309" s="205"/>
      <c r="W1309" s="205"/>
      <c r="X1309" s="205"/>
      <c r="Y1309" s="394"/>
      <c r="Z1309" s="98"/>
      <c r="AA1309" s="205"/>
      <c r="AB1309" s="98"/>
      <c r="AC1309" s="98"/>
      <c r="AD1309" s="98"/>
      <c r="AE1309" s="205"/>
      <c r="AF1309" s="98"/>
      <c r="AH1309" s="98"/>
      <c r="AI1309" s="205"/>
      <c r="AJ1309" s="98"/>
      <c r="AK1309" s="98"/>
      <c r="AL1309" s="98"/>
      <c r="AM1309" s="205"/>
      <c r="AN1309" s="98"/>
      <c r="AO1309" s="121"/>
      <c r="AP1309" s="98"/>
      <c r="AQ1309" s="205"/>
      <c r="AR1309" s="98"/>
      <c r="AT1309" s="98"/>
      <c r="AU1309" s="205"/>
      <c r="AV1309" s="98"/>
      <c r="AX1309" s="98"/>
      <c r="AY1309" s="205"/>
      <c r="AZ1309" s="98"/>
      <c r="BB1309" s="98"/>
      <c r="BC1309" s="205"/>
      <c r="BD1309" s="98"/>
      <c r="BF1309" s="98"/>
      <c r="BG1309" s="205"/>
      <c r="BH1309" s="98"/>
      <c r="BI1309" s="121"/>
      <c r="BJ1309" s="98"/>
      <c r="BK1309" s="205"/>
      <c r="BL1309" s="98"/>
      <c r="BN1309" s="121"/>
      <c r="BO1309" s="121"/>
      <c r="BP1309" s="121"/>
      <c r="BQ1309" s="121"/>
      <c r="BR1309" s="121"/>
    </row>
    <row r="1310" spans="1:70" customFormat="1">
      <c r="A1310" s="84"/>
      <c r="B1310" s="363"/>
      <c r="C1310" s="121"/>
      <c r="D1310" s="121"/>
      <c r="E1310" s="121"/>
      <c r="F1310" s="121"/>
      <c r="G1310" s="121"/>
      <c r="H1310" s="121"/>
      <c r="I1310" s="121"/>
      <c r="J1310" s="121"/>
      <c r="K1310" s="121"/>
      <c r="L1310" s="10"/>
      <c r="M1310" s="9"/>
      <c r="N1310" s="90"/>
      <c r="R1310" s="205"/>
      <c r="S1310" s="205"/>
      <c r="T1310" s="205"/>
      <c r="V1310" s="205"/>
      <c r="W1310" s="205"/>
      <c r="X1310" s="205"/>
      <c r="Y1310" s="394"/>
      <c r="Z1310" s="98"/>
      <c r="AA1310" s="205"/>
      <c r="AB1310" s="98"/>
      <c r="AC1310" s="98"/>
      <c r="AD1310" s="98"/>
      <c r="AE1310" s="205"/>
      <c r="AF1310" s="98"/>
      <c r="AH1310" s="98"/>
      <c r="AI1310" s="205"/>
      <c r="AJ1310" s="98"/>
      <c r="AK1310" s="98"/>
      <c r="AL1310" s="98"/>
      <c r="AM1310" s="205"/>
      <c r="AN1310" s="98"/>
      <c r="AO1310" s="121"/>
      <c r="AP1310" s="98"/>
      <c r="AQ1310" s="205"/>
      <c r="AR1310" s="98"/>
      <c r="AT1310" s="98"/>
      <c r="AU1310" s="205"/>
      <c r="AV1310" s="98"/>
      <c r="AX1310" s="98"/>
      <c r="AY1310" s="205"/>
      <c r="AZ1310" s="98"/>
      <c r="BB1310" s="98"/>
      <c r="BC1310" s="205"/>
      <c r="BD1310" s="98"/>
      <c r="BF1310" s="98"/>
      <c r="BG1310" s="205"/>
      <c r="BH1310" s="98"/>
      <c r="BI1310" s="121"/>
      <c r="BJ1310" s="98"/>
      <c r="BK1310" s="205"/>
      <c r="BL1310" s="98"/>
      <c r="BN1310" s="121"/>
      <c r="BO1310" s="121"/>
      <c r="BP1310" s="121"/>
      <c r="BQ1310" s="121"/>
      <c r="BR1310" s="121"/>
    </row>
    <row r="1311" spans="1:70" customFormat="1">
      <c r="A1311" s="84"/>
      <c r="B1311" s="363"/>
      <c r="C1311" s="121"/>
      <c r="D1311" s="121"/>
      <c r="E1311" s="121"/>
      <c r="F1311" s="121"/>
      <c r="G1311" s="121"/>
      <c r="H1311" s="121"/>
      <c r="I1311" s="121"/>
      <c r="J1311" s="121"/>
      <c r="K1311" s="121"/>
      <c r="L1311" s="10"/>
      <c r="M1311" s="9"/>
      <c r="N1311" s="90"/>
      <c r="R1311" s="205"/>
      <c r="S1311" s="205"/>
      <c r="T1311" s="205"/>
      <c r="V1311" s="205"/>
      <c r="W1311" s="205"/>
      <c r="X1311" s="205"/>
      <c r="Y1311" s="394"/>
      <c r="Z1311" s="98"/>
      <c r="AA1311" s="205"/>
      <c r="AB1311" s="98"/>
      <c r="AC1311" s="98"/>
      <c r="AD1311" s="98"/>
      <c r="AE1311" s="205"/>
      <c r="AF1311" s="98"/>
      <c r="AH1311" s="98"/>
      <c r="AI1311" s="205"/>
      <c r="AJ1311" s="98"/>
      <c r="AK1311" s="98"/>
      <c r="AL1311" s="98"/>
      <c r="AM1311" s="205"/>
      <c r="AN1311" s="98"/>
      <c r="AO1311" s="121"/>
      <c r="AP1311" s="98"/>
      <c r="AQ1311" s="205"/>
      <c r="AR1311" s="98"/>
      <c r="AT1311" s="98"/>
      <c r="AU1311" s="205"/>
      <c r="AV1311" s="98"/>
      <c r="AX1311" s="98"/>
      <c r="AY1311" s="205"/>
      <c r="AZ1311" s="98"/>
      <c r="BB1311" s="98"/>
      <c r="BC1311" s="205"/>
      <c r="BD1311" s="98"/>
      <c r="BF1311" s="98"/>
      <c r="BG1311" s="205"/>
      <c r="BH1311" s="98"/>
      <c r="BI1311" s="121"/>
      <c r="BJ1311" s="98"/>
      <c r="BK1311" s="205"/>
      <c r="BL1311" s="98"/>
      <c r="BN1311" s="121"/>
      <c r="BO1311" s="121"/>
      <c r="BP1311" s="121"/>
      <c r="BQ1311" s="121"/>
      <c r="BR1311" s="121"/>
    </row>
    <row r="1312" spans="1:70" customFormat="1">
      <c r="A1312" s="84"/>
      <c r="B1312" s="363"/>
      <c r="C1312" s="121"/>
      <c r="D1312" s="121"/>
      <c r="E1312" s="121"/>
      <c r="F1312" s="121"/>
      <c r="G1312" s="121"/>
      <c r="H1312" s="121"/>
      <c r="I1312" s="121"/>
      <c r="J1312" s="121"/>
      <c r="K1312" s="121"/>
      <c r="L1312" s="10"/>
      <c r="M1312" s="9"/>
      <c r="N1312" s="90"/>
      <c r="R1312" s="205"/>
      <c r="S1312" s="205"/>
      <c r="T1312" s="205"/>
      <c r="V1312" s="205"/>
      <c r="W1312" s="205"/>
      <c r="X1312" s="205"/>
      <c r="Y1312" s="394"/>
      <c r="Z1312" s="98"/>
      <c r="AA1312" s="205"/>
      <c r="AB1312" s="98"/>
      <c r="AC1312" s="98"/>
      <c r="AD1312" s="98"/>
      <c r="AE1312" s="205"/>
      <c r="AF1312" s="98"/>
      <c r="AH1312" s="98"/>
      <c r="AI1312" s="205"/>
      <c r="AJ1312" s="98"/>
      <c r="AK1312" s="98"/>
      <c r="AL1312" s="98"/>
      <c r="AM1312" s="205"/>
      <c r="AN1312" s="98"/>
      <c r="AO1312" s="121"/>
      <c r="AP1312" s="98"/>
      <c r="AQ1312" s="205"/>
      <c r="AR1312" s="98"/>
      <c r="AT1312" s="98"/>
      <c r="AU1312" s="205"/>
      <c r="AV1312" s="98"/>
      <c r="AX1312" s="98"/>
      <c r="AY1312" s="205"/>
      <c r="AZ1312" s="98"/>
      <c r="BB1312" s="98"/>
      <c r="BC1312" s="205"/>
      <c r="BD1312" s="98"/>
      <c r="BF1312" s="98"/>
      <c r="BG1312" s="205"/>
      <c r="BH1312" s="98"/>
      <c r="BI1312" s="121"/>
      <c r="BJ1312" s="98"/>
      <c r="BK1312" s="205"/>
      <c r="BL1312" s="98"/>
      <c r="BN1312" s="121"/>
      <c r="BO1312" s="121"/>
      <c r="BP1312" s="121"/>
      <c r="BQ1312" s="121"/>
      <c r="BR1312" s="121"/>
    </row>
    <row r="1313" spans="1:70" customFormat="1">
      <c r="A1313" s="84"/>
      <c r="B1313" s="363"/>
      <c r="C1313" s="121"/>
      <c r="D1313" s="121"/>
      <c r="E1313" s="121"/>
      <c r="F1313" s="121"/>
      <c r="G1313" s="121"/>
      <c r="H1313" s="121"/>
      <c r="I1313" s="121"/>
      <c r="J1313" s="121"/>
      <c r="K1313" s="121"/>
      <c r="L1313" s="10"/>
      <c r="M1313" s="9"/>
      <c r="N1313" s="90"/>
      <c r="R1313" s="205"/>
      <c r="S1313" s="205"/>
      <c r="T1313" s="205"/>
      <c r="V1313" s="205"/>
      <c r="W1313" s="205"/>
      <c r="X1313" s="205"/>
      <c r="Y1313" s="394"/>
      <c r="Z1313" s="98"/>
      <c r="AA1313" s="205"/>
      <c r="AB1313" s="98"/>
      <c r="AC1313" s="98"/>
      <c r="AD1313" s="98"/>
      <c r="AE1313" s="205"/>
      <c r="AF1313" s="98"/>
      <c r="AH1313" s="98"/>
      <c r="AI1313" s="205"/>
      <c r="AJ1313" s="98"/>
      <c r="AK1313" s="98"/>
      <c r="AL1313" s="98"/>
      <c r="AM1313" s="205"/>
      <c r="AN1313" s="98"/>
      <c r="AO1313" s="121"/>
      <c r="AP1313" s="98"/>
      <c r="AQ1313" s="205"/>
      <c r="AR1313" s="98"/>
      <c r="AT1313" s="98"/>
      <c r="AU1313" s="205"/>
      <c r="AV1313" s="98"/>
      <c r="AX1313" s="98"/>
      <c r="AY1313" s="205"/>
      <c r="AZ1313" s="98"/>
      <c r="BB1313" s="98"/>
      <c r="BC1313" s="205"/>
      <c r="BD1313" s="98"/>
      <c r="BF1313" s="98"/>
      <c r="BG1313" s="205"/>
      <c r="BH1313" s="98"/>
      <c r="BI1313" s="121"/>
      <c r="BJ1313" s="98"/>
      <c r="BK1313" s="205"/>
      <c r="BL1313" s="98"/>
      <c r="BN1313" s="121"/>
      <c r="BO1313" s="121"/>
      <c r="BP1313" s="121"/>
      <c r="BQ1313" s="121"/>
      <c r="BR1313" s="121"/>
    </row>
    <row r="1314" spans="1:70" customFormat="1">
      <c r="A1314" s="84"/>
      <c r="B1314" s="363"/>
      <c r="C1314" s="121"/>
      <c r="D1314" s="121"/>
      <c r="E1314" s="121"/>
      <c r="F1314" s="121"/>
      <c r="G1314" s="121"/>
      <c r="H1314" s="121"/>
      <c r="I1314" s="121"/>
      <c r="J1314" s="121"/>
      <c r="K1314" s="121"/>
      <c r="L1314" s="10"/>
      <c r="M1314" s="9"/>
      <c r="N1314" s="90"/>
      <c r="R1314" s="205"/>
      <c r="S1314" s="205"/>
      <c r="T1314" s="205"/>
      <c r="V1314" s="205"/>
      <c r="W1314" s="205"/>
      <c r="X1314" s="205"/>
      <c r="Y1314" s="394"/>
      <c r="Z1314" s="98"/>
      <c r="AA1314" s="205"/>
      <c r="AB1314" s="98"/>
      <c r="AC1314" s="98"/>
      <c r="AD1314" s="98"/>
      <c r="AE1314" s="205"/>
      <c r="AF1314" s="98"/>
      <c r="AH1314" s="98"/>
      <c r="AI1314" s="205"/>
      <c r="AJ1314" s="98"/>
      <c r="AK1314" s="98"/>
      <c r="AL1314" s="98"/>
      <c r="AM1314" s="205"/>
      <c r="AN1314" s="98"/>
      <c r="AO1314" s="121"/>
      <c r="AP1314" s="98"/>
      <c r="AQ1314" s="205"/>
      <c r="AR1314" s="98"/>
      <c r="AT1314" s="98"/>
      <c r="AU1314" s="205"/>
      <c r="AV1314" s="98"/>
      <c r="AX1314" s="98"/>
      <c r="AY1314" s="205"/>
      <c r="AZ1314" s="98"/>
      <c r="BB1314" s="98"/>
      <c r="BC1314" s="205"/>
      <c r="BD1314" s="98"/>
      <c r="BF1314" s="98"/>
      <c r="BG1314" s="205"/>
      <c r="BH1314" s="98"/>
      <c r="BI1314" s="121"/>
      <c r="BJ1314" s="98"/>
      <c r="BK1314" s="205"/>
      <c r="BL1314" s="98"/>
      <c r="BN1314" s="121"/>
      <c r="BO1314" s="121"/>
      <c r="BP1314" s="121"/>
      <c r="BQ1314" s="121"/>
      <c r="BR1314" s="121"/>
    </row>
    <row r="1315" spans="1:70" customFormat="1">
      <c r="A1315" s="84"/>
      <c r="B1315" s="363"/>
      <c r="C1315" s="121"/>
      <c r="D1315" s="121"/>
      <c r="E1315" s="121"/>
      <c r="F1315" s="121"/>
      <c r="G1315" s="121"/>
      <c r="H1315" s="121"/>
      <c r="I1315" s="121"/>
      <c r="J1315" s="121"/>
      <c r="K1315" s="121"/>
      <c r="L1315" s="10"/>
      <c r="M1315" s="9"/>
      <c r="N1315" s="90"/>
      <c r="R1315" s="205"/>
      <c r="S1315" s="205"/>
      <c r="T1315" s="205"/>
      <c r="V1315" s="205"/>
      <c r="W1315" s="205"/>
      <c r="X1315" s="205"/>
      <c r="Y1315" s="394"/>
      <c r="Z1315" s="98"/>
      <c r="AA1315" s="205"/>
      <c r="AB1315" s="98"/>
      <c r="AC1315" s="98"/>
      <c r="AD1315" s="98"/>
      <c r="AE1315" s="205"/>
      <c r="AF1315" s="98"/>
      <c r="AH1315" s="98"/>
      <c r="AI1315" s="205"/>
      <c r="AJ1315" s="98"/>
      <c r="AK1315" s="98"/>
      <c r="AL1315" s="98"/>
      <c r="AM1315" s="205"/>
      <c r="AN1315" s="98"/>
      <c r="AO1315" s="121"/>
      <c r="AP1315" s="98"/>
      <c r="AQ1315" s="205"/>
      <c r="AR1315" s="98"/>
      <c r="AT1315" s="98"/>
      <c r="AU1315" s="205"/>
      <c r="AV1315" s="98"/>
      <c r="AX1315" s="98"/>
      <c r="AY1315" s="205"/>
      <c r="AZ1315" s="98"/>
      <c r="BB1315" s="98"/>
      <c r="BC1315" s="205"/>
      <c r="BD1315" s="98"/>
      <c r="BF1315" s="98"/>
      <c r="BG1315" s="205"/>
      <c r="BH1315" s="98"/>
      <c r="BI1315" s="121"/>
      <c r="BJ1315" s="98"/>
      <c r="BK1315" s="205"/>
      <c r="BL1315" s="98"/>
      <c r="BN1315" s="121"/>
      <c r="BO1315" s="121"/>
      <c r="BP1315" s="121"/>
      <c r="BQ1315" s="121"/>
      <c r="BR1315" s="121"/>
    </row>
    <row r="1316" spans="1:70" customFormat="1">
      <c r="A1316" s="84"/>
      <c r="B1316" s="363"/>
      <c r="C1316" s="121"/>
      <c r="D1316" s="121"/>
      <c r="E1316" s="121"/>
      <c r="F1316" s="121"/>
      <c r="G1316" s="121"/>
      <c r="H1316" s="121"/>
      <c r="I1316" s="121"/>
      <c r="J1316" s="121"/>
      <c r="K1316" s="121"/>
      <c r="L1316" s="10"/>
      <c r="M1316" s="9"/>
      <c r="N1316" s="90"/>
      <c r="R1316" s="205"/>
      <c r="S1316" s="205"/>
      <c r="T1316" s="205"/>
      <c r="V1316" s="205"/>
      <c r="W1316" s="205"/>
      <c r="X1316" s="205"/>
      <c r="Y1316" s="394"/>
      <c r="Z1316" s="98"/>
      <c r="AA1316" s="205"/>
      <c r="AB1316" s="98"/>
      <c r="AC1316" s="98"/>
      <c r="AD1316" s="98"/>
      <c r="AE1316" s="205"/>
      <c r="AF1316" s="98"/>
      <c r="AH1316" s="98"/>
      <c r="AI1316" s="205"/>
      <c r="AJ1316" s="98"/>
      <c r="AK1316" s="98"/>
      <c r="AL1316" s="98"/>
      <c r="AM1316" s="205"/>
      <c r="AN1316" s="98"/>
      <c r="AO1316" s="121"/>
      <c r="AP1316" s="98"/>
      <c r="AQ1316" s="205"/>
      <c r="AR1316" s="98"/>
      <c r="AT1316" s="98"/>
      <c r="AU1316" s="205"/>
      <c r="AV1316" s="98"/>
      <c r="AX1316" s="98"/>
      <c r="AY1316" s="205"/>
      <c r="AZ1316" s="98"/>
      <c r="BB1316" s="98"/>
      <c r="BC1316" s="205"/>
      <c r="BD1316" s="98"/>
      <c r="BF1316" s="98"/>
      <c r="BG1316" s="205"/>
      <c r="BH1316" s="98"/>
      <c r="BI1316" s="121"/>
      <c r="BJ1316" s="98"/>
      <c r="BK1316" s="205"/>
      <c r="BL1316" s="98"/>
      <c r="BN1316" s="121"/>
      <c r="BO1316" s="121"/>
      <c r="BP1316" s="121"/>
      <c r="BQ1316" s="121"/>
      <c r="BR1316" s="121"/>
    </row>
    <row r="1317" spans="1:70" customFormat="1">
      <c r="A1317" s="84"/>
      <c r="B1317" s="363"/>
      <c r="C1317" s="121"/>
      <c r="D1317" s="121"/>
      <c r="E1317" s="121"/>
      <c r="F1317" s="121"/>
      <c r="G1317" s="121"/>
      <c r="H1317" s="121"/>
      <c r="I1317" s="121"/>
      <c r="J1317" s="121"/>
      <c r="K1317" s="121"/>
      <c r="L1317" s="10"/>
      <c r="M1317" s="9"/>
      <c r="N1317" s="90"/>
      <c r="R1317" s="205"/>
      <c r="S1317" s="205"/>
      <c r="T1317" s="205"/>
      <c r="V1317" s="205"/>
      <c r="W1317" s="205"/>
      <c r="X1317" s="205"/>
      <c r="Y1317" s="394"/>
      <c r="Z1317" s="98"/>
      <c r="AA1317" s="205"/>
      <c r="AB1317" s="98"/>
      <c r="AC1317" s="98"/>
      <c r="AD1317" s="98"/>
      <c r="AE1317" s="205"/>
      <c r="AF1317" s="98"/>
      <c r="AH1317" s="98"/>
      <c r="AI1317" s="205"/>
      <c r="AJ1317" s="98"/>
      <c r="AK1317" s="98"/>
      <c r="AL1317" s="98"/>
      <c r="AM1317" s="205"/>
      <c r="AN1317" s="98"/>
      <c r="AO1317" s="121"/>
      <c r="AP1317" s="98"/>
      <c r="AQ1317" s="205"/>
      <c r="AR1317" s="98"/>
      <c r="AT1317" s="98"/>
      <c r="AU1317" s="205"/>
      <c r="AV1317" s="98"/>
      <c r="AX1317" s="98"/>
      <c r="AY1317" s="205"/>
      <c r="AZ1317" s="98"/>
      <c r="BB1317" s="98"/>
      <c r="BC1317" s="205"/>
      <c r="BD1317" s="98"/>
      <c r="BF1317" s="98"/>
      <c r="BG1317" s="205"/>
      <c r="BH1317" s="98"/>
      <c r="BI1317" s="121"/>
      <c r="BJ1317" s="98"/>
      <c r="BK1317" s="205"/>
      <c r="BL1317" s="98"/>
      <c r="BN1317" s="121"/>
      <c r="BO1317" s="121"/>
      <c r="BP1317" s="121"/>
      <c r="BQ1317" s="121"/>
      <c r="BR1317" s="121"/>
    </row>
    <row r="1318" spans="1:70" customFormat="1">
      <c r="A1318" s="84"/>
      <c r="B1318" s="363"/>
      <c r="C1318" s="121"/>
      <c r="D1318" s="121"/>
      <c r="E1318" s="121"/>
      <c r="F1318" s="121"/>
      <c r="G1318" s="121"/>
      <c r="H1318" s="121"/>
      <c r="I1318" s="121"/>
      <c r="J1318" s="121"/>
      <c r="K1318" s="121"/>
      <c r="L1318" s="10"/>
      <c r="M1318" s="9"/>
      <c r="N1318" s="90"/>
      <c r="R1318" s="205"/>
      <c r="S1318" s="205"/>
      <c r="T1318" s="205"/>
      <c r="V1318" s="205"/>
      <c r="W1318" s="205"/>
      <c r="X1318" s="205"/>
      <c r="Y1318" s="394"/>
      <c r="Z1318" s="98"/>
      <c r="AA1318" s="205"/>
      <c r="AB1318" s="98"/>
      <c r="AC1318" s="98"/>
      <c r="AD1318" s="98"/>
      <c r="AE1318" s="205"/>
      <c r="AF1318" s="98"/>
      <c r="AH1318" s="98"/>
      <c r="AI1318" s="205"/>
      <c r="AJ1318" s="98"/>
      <c r="AK1318" s="98"/>
      <c r="AL1318" s="98"/>
      <c r="AM1318" s="205"/>
      <c r="AN1318" s="98"/>
      <c r="AO1318" s="121"/>
      <c r="AP1318" s="98"/>
      <c r="AQ1318" s="205"/>
      <c r="AR1318" s="98"/>
      <c r="AT1318" s="98"/>
      <c r="AU1318" s="205"/>
      <c r="AV1318" s="98"/>
      <c r="AX1318" s="98"/>
      <c r="AY1318" s="205"/>
      <c r="AZ1318" s="98"/>
      <c r="BB1318" s="98"/>
      <c r="BC1318" s="205"/>
      <c r="BD1318" s="98"/>
      <c r="BF1318" s="98"/>
      <c r="BG1318" s="205"/>
      <c r="BH1318" s="98"/>
      <c r="BI1318" s="121"/>
      <c r="BJ1318" s="98"/>
      <c r="BK1318" s="205"/>
      <c r="BL1318" s="98"/>
      <c r="BN1318" s="121"/>
      <c r="BO1318" s="121"/>
      <c r="BP1318" s="121"/>
      <c r="BQ1318" s="121"/>
      <c r="BR1318" s="121"/>
    </row>
    <row r="1319" spans="1:70" customFormat="1">
      <c r="A1319" s="84"/>
      <c r="B1319" s="363"/>
      <c r="C1319" s="121"/>
      <c r="D1319" s="121"/>
      <c r="E1319" s="121"/>
      <c r="F1319" s="121"/>
      <c r="G1319" s="121"/>
      <c r="H1319" s="121"/>
      <c r="I1319" s="121"/>
      <c r="J1319" s="121"/>
      <c r="K1319" s="121"/>
      <c r="L1319" s="10"/>
      <c r="M1319" s="9"/>
      <c r="N1319" s="90"/>
      <c r="R1319" s="205"/>
      <c r="S1319" s="205"/>
      <c r="T1319" s="205"/>
      <c r="V1319" s="205"/>
      <c r="W1319" s="205"/>
      <c r="X1319" s="205"/>
      <c r="Y1319" s="394"/>
      <c r="Z1319" s="98"/>
      <c r="AA1319" s="205"/>
      <c r="AB1319" s="98"/>
      <c r="AC1319" s="98"/>
      <c r="AD1319" s="98"/>
      <c r="AE1319" s="205"/>
      <c r="AF1319" s="98"/>
      <c r="AH1319" s="98"/>
      <c r="AI1319" s="205"/>
      <c r="AJ1319" s="98"/>
      <c r="AK1319" s="98"/>
      <c r="AL1319" s="98"/>
      <c r="AM1319" s="205"/>
      <c r="AN1319" s="98"/>
      <c r="AO1319" s="121"/>
      <c r="AP1319" s="98"/>
      <c r="AQ1319" s="205"/>
      <c r="AR1319" s="98"/>
      <c r="AT1319" s="98"/>
      <c r="AU1319" s="205"/>
      <c r="AV1319" s="98"/>
      <c r="AX1319" s="98"/>
      <c r="AY1319" s="205"/>
      <c r="AZ1319" s="98"/>
      <c r="BB1319" s="98"/>
      <c r="BC1319" s="205"/>
      <c r="BD1319" s="98"/>
      <c r="BF1319" s="98"/>
      <c r="BG1319" s="205"/>
      <c r="BH1319" s="98"/>
      <c r="BI1319" s="121"/>
      <c r="BJ1319" s="98"/>
      <c r="BK1319" s="205"/>
      <c r="BL1319" s="98"/>
      <c r="BN1319" s="121"/>
      <c r="BO1319" s="121"/>
      <c r="BP1319" s="121"/>
      <c r="BQ1319" s="121"/>
      <c r="BR1319" s="121"/>
    </row>
    <row r="1320" spans="1:70" customFormat="1">
      <c r="A1320" s="84"/>
      <c r="B1320" s="363"/>
      <c r="C1320" s="121"/>
      <c r="D1320" s="121"/>
      <c r="E1320" s="121"/>
      <c r="F1320" s="121"/>
      <c r="G1320" s="121"/>
      <c r="H1320" s="121"/>
      <c r="I1320" s="121"/>
      <c r="J1320" s="121"/>
      <c r="K1320" s="121"/>
      <c r="L1320" s="10"/>
      <c r="M1320" s="9"/>
      <c r="N1320" s="90"/>
      <c r="R1320" s="205"/>
      <c r="S1320" s="205"/>
      <c r="T1320" s="205"/>
      <c r="V1320" s="205"/>
      <c r="W1320" s="205"/>
      <c r="X1320" s="205"/>
      <c r="Y1320" s="394"/>
      <c r="Z1320" s="98"/>
      <c r="AA1320" s="205"/>
      <c r="AB1320" s="98"/>
      <c r="AC1320" s="98"/>
      <c r="AD1320" s="98"/>
      <c r="AE1320" s="205"/>
      <c r="AF1320" s="98"/>
      <c r="AH1320" s="98"/>
      <c r="AI1320" s="205"/>
      <c r="AJ1320" s="98"/>
      <c r="AK1320" s="98"/>
      <c r="AL1320" s="98"/>
      <c r="AM1320" s="205"/>
      <c r="AN1320" s="98"/>
      <c r="AO1320" s="121"/>
      <c r="AP1320" s="98"/>
      <c r="AQ1320" s="205"/>
      <c r="AR1320" s="98"/>
      <c r="AT1320" s="98"/>
      <c r="AU1320" s="205"/>
      <c r="AV1320" s="98"/>
      <c r="AX1320" s="98"/>
      <c r="AY1320" s="205"/>
      <c r="AZ1320" s="98"/>
      <c r="BB1320" s="98"/>
      <c r="BC1320" s="205"/>
      <c r="BD1320" s="98"/>
      <c r="BF1320" s="98"/>
      <c r="BG1320" s="205"/>
      <c r="BH1320" s="98"/>
      <c r="BI1320" s="121"/>
      <c r="BJ1320" s="98"/>
      <c r="BK1320" s="205"/>
      <c r="BL1320" s="98"/>
      <c r="BN1320" s="121"/>
      <c r="BO1320" s="121"/>
      <c r="BP1320" s="121"/>
      <c r="BQ1320" s="121"/>
      <c r="BR1320" s="121"/>
    </row>
    <row r="1321" spans="1:70" customFormat="1">
      <c r="A1321" s="84"/>
      <c r="B1321" s="363"/>
      <c r="C1321" s="121"/>
      <c r="D1321" s="121"/>
      <c r="E1321" s="121"/>
      <c r="F1321" s="121"/>
      <c r="G1321" s="121"/>
      <c r="H1321" s="121"/>
      <c r="I1321" s="121"/>
      <c r="J1321" s="121"/>
      <c r="K1321" s="121"/>
      <c r="L1321" s="10"/>
      <c r="M1321" s="9"/>
      <c r="N1321" s="90"/>
      <c r="R1321" s="205"/>
      <c r="S1321" s="205"/>
      <c r="T1321" s="205"/>
      <c r="V1321" s="205"/>
      <c r="W1321" s="205"/>
      <c r="X1321" s="205"/>
      <c r="Y1321" s="394"/>
      <c r="Z1321" s="98"/>
      <c r="AA1321" s="205"/>
      <c r="AB1321" s="98"/>
      <c r="AC1321" s="98"/>
      <c r="AD1321" s="98"/>
      <c r="AE1321" s="205"/>
      <c r="AF1321" s="98"/>
      <c r="AH1321" s="98"/>
      <c r="AI1321" s="205"/>
      <c r="AJ1321" s="98"/>
      <c r="AK1321" s="98"/>
      <c r="AL1321" s="98"/>
      <c r="AM1321" s="205"/>
      <c r="AN1321" s="98"/>
      <c r="AO1321" s="121"/>
      <c r="AP1321" s="98"/>
      <c r="AQ1321" s="205"/>
      <c r="AR1321" s="98"/>
      <c r="AT1321" s="98"/>
      <c r="AU1321" s="205"/>
      <c r="AV1321" s="98"/>
      <c r="AX1321" s="98"/>
      <c r="AY1321" s="205"/>
      <c r="AZ1321" s="98"/>
      <c r="BB1321" s="98"/>
      <c r="BC1321" s="205"/>
      <c r="BD1321" s="98"/>
      <c r="BF1321" s="98"/>
      <c r="BG1321" s="205"/>
      <c r="BH1321" s="98"/>
      <c r="BI1321" s="121"/>
      <c r="BJ1321" s="98"/>
      <c r="BK1321" s="205"/>
      <c r="BL1321" s="98"/>
      <c r="BN1321" s="121"/>
      <c r="BO1321" s="121"/>
      <c r="BP1321" s="121"/>
      <c r="BQ1321" s="121"/>
      <c r="BR1321" s="121"/>
    </row>
    <row r="1322" spans="1:70" customFormat="1">
      <c r="A1322" s="84"/>
      <c r="B1322" s="363"/>
      <c r="C1322" s="121"/>
      <c r="D1322" s="121"/>
      <c r="E1322" s="121"/>
      <c r="F1322" s="121"/>
      <c r="G1322" s="121"/>
      <c r="H1322" s="121"/>
      <c r="I1322" s="121"/>
      <c r="J1322" s="121"/>
      <c r="K1322" s="121"/>
      <c r="L1322" s="10"/>
      <c r="M1322" s="9"/>
      <c r="N1322" s="90"/>
      <c r="R1322" s="205"/>
      <c r="S1322" s="205"/>
      <c r="T1322" s="205"/>
      <c r="V1322" s="205"/>
      <c r="W1322" s="205"/>
      <c r="X1322" s="205"/>
      <c r="Y1322" s="394"/>
      <c r="Z1322" s="98"/>
      <c r="AA1322" s="205"/>
      <c r="AB1322" s="98"/>
      <c r="AC1322" s="98"/>
      <c r="AD1322" s="98"/>
      <c r="AE1322" s="205"/>
      <c r="AF1322" s="98"/>
      <c r="AH1322" s="98"/>
      <c r="AI1322" s="205"/>
      <c r="AJ1322" s="98"/>
      <c r="AK1322" s="98"/>
      <c r="AL1322" s="98"/>
      <c r="AM1322" s="205"/>
      <c r="AN1322" s="98"/>
      <c r="AO1322" s="121"/>
      <c r="AP1322" s="98"/>
      <c r="AQ1322" s="205"/>
      <c r="AR1322" s="98"/>
      <c r="AT1322" s="98"/>
      <c r="AU1322" s="205"/>
      <c r="AV1322" s="98"/>
      <c r="AX1322" s="98"/>
      <c r="AY1322" s="205"/>
      <c r="AZ1322" s="98"/>
      <c r="BB1322" s="98"/>
      <c r="BC1322" s="205"/>
      <c r="BD1322" s="98"/>
      <c r="BF1322" s="98"/>
      <c r="BG1322" s="205"/>
      <c r="BH1322" s="98"/>
      <c r="BI1322" s="121"/>
      <c r="BJ1322" s="98"/>
      <c r="BK1322" s="205"/>
      <c r="BL1322" s="98"/>
      <c r="BN1322" s="121"/>
      <c r="BO1322" s="121"/>
      <c r="BP1322" s="121"/>
      <c r="BQ1322" s="121"/>
      <c r="BR1322" s="121"/>
    </row>
    <row r="1323" spans="1:70" customFormat="1">
      <c r="A1323" s="84"/>
      <c r="B1323" s="363"/>
      <c r="C1323" s="121"/>
      <c r="D1323" s="121"/>
      <c r="E1323" s="121"/>
      <c r="F1323" s="121"/>
      <c r="G1323" s="121"/>
      <c r="H1323" s="121"/>
      <c r="I1323" s="121"/>
      <c r="J1323" s="121"/>
      <c r="K1323" s="121"/>
      <c r="L1323" s="10"/>
      <c r="M1323" s="9"/>
      <c r="N1323" s="90"/>
      <c r="R1323" s="205"/>
      <c r="S1323" s="205"/>
      <c r="T1323" s="205"/>
      <c r="V1323" s="205"/>
      <c r="W1323" s="205"/>
      <c r="X1323" s="205"/>
      <c r="Y1323" s="394"/>
      <c r="Z1323" s="98"/>
      <c r="AA1323" s="205"/>
      <c r="AB1323" s="98"/>
      <c r="AC1323" s="98"/>
      <c r="AD1323" s="98"/>
      <c r="AE1323" s="205"/>
      <c r="AF1323" s="98"/>
      <c r="AH1323" s="98"/>
      <c r="AI1323" s="205"/>
      <c r="AJ1323" s="98"/>
      <c r="AK1323" s="98"/>
      <c r="AL1323" s="98"/>
      <c r="AM1323" s="205"/>
      <c r="AN1323" s="98"/>
      <c r="AO1323" s="121"/>
      <c r="AP1323" s="98"/>
      <c r="AQ1323" s="205"/>
      <c r="AR1323" s="98"/>
      <c r="AT1323" s="98"/>
      <c r="AU1323" s="205"/>
      <c r="AV1323" s="98"/>
      <c r="AX1323" s="98"/>
      <c r="AY1323" s="205"/>
      <c r="AZ1323" s="98"/>
      <c r="BB1323" s="98"/>
      <c r="BC1323" s="205"/>
      <c r="BD1323" s="98"/>
      <c r="BF1323" s="98"/>
      <c r="BG1323" s="205"/>
      <c r="BH1323" s="98"/>
      <c r="BI1323" s="121"/>
      <c r="BJ1323" s="98"/>
      <c r="BK1323" s="205"/>
      <c r="BL1323" s="98"/>
      <c r="BN1323" s="121"/>
      <c r="BO1323" s="121"/>
      <c r="BP1323" s="121"/>
      <c r="BQ1323" s="121"/>
      <c r="BR1323" s="121"/>
    </row>
    <row r="1324" spans="1:70" customFormat="1">
      <c r="A1324" s="84"/>
      <c r="B1324" s="363"/>
      <c r="C1324" s="121"/>
      <c r="D1324" s="121"/>
      <c r="E1324" s="121"/>
      <c r="F1324" s="121"/>
      <c r="G1324" s="121"/>
      <c r="H1324" s="121"/>
      <c r="I1324" s="121"/>
      <c r="J1324" s="121"/>
      <c r="K1324" s="121"/>
      <c r="L1324" s="10"/>
      <c r="M1324" s="9"/>
      <c r="N1324" s="90"/>
      <c r="R1324" s="205"/>
      <c r="S1324" s="205"/>
      <c r="T1324" s="205"/>
      <c r="V1324" s="205"/>
      <c r="W1324" s="205"/>
      <c r="X1324" s="205"/>
      <c r="Y1324" s="394"/>
      <c r="Z1324" s="98"/>
      <c r="AA1324" s="205"/>
      <c r="AB1324" s="98"/>
      <c r="AC1324" s="98"/>
      <c r="AD1324" s="98"/>
      <c r="AE1324" s="205"/>
      <c r="AF1324" s="98"/>
      <c r="AH1324" s="98"/>
      <c r="AI1324" s="205"/>
      <c r="AJ1324" s="98"/>
      <c r="AK1324" s="98"/>
      <c r="AL1324" s="98"/>
      <c r="AM1324" s="205"/>
      <c r="AN1324" s="98"/>
      <c r="AO1324" s="121"/>
      <c r="AP1324" s="98"/>
      <c r="AQ1324" s="205"/>
      <c r="AR1324" s="98"/>
      <c r="AT1324" s="98"/>
      <c r="AU1324" s="205"/>
      <c r="AV1324" s="98"/>
      <c r="AX1324" s="98"/>
      <c r="AY1324" s="205"/>
      <c r="AZ1324" s="98"/>
      <c r="BB1324" s="98"/>
      <c r="BC1324" s="205"/>
      <c r="BD1324" s="98"/>
      <c r="BF1324" s="98"/>
      <c r="BG1324" s="205"/>
      <c r="BH1324" s="98"/>
      <c r="BI1324" s="121"/>
      <c r="BJ1324" s="98"/>
      <c r="BK1324" s="205"/>
      <c r="BL1324" s="98"/>
      <c r="BN1324" s="121"/>
      <c r="BO1324" s="121"/>
      <c r="BP1324" s="121"/>
      <c r="BQ1324" s="121"/>
      <c r="BR1324" s="121"/>
    </row>
    <row r="1325" spans="1:70" customFormat="1">
      <c r="A1325" s="84"/>
      <c r="B1325" s="363"/>
      <c r="C1325" s="121"/>
      <c r="D1325" s="121"/>
      <c r="E1325" s="121"/>
      <c r="F1325" s="121"/>
      <c r="G1325" s="121"/>
      <c r="H1325" s="121"/>
      <c r="I1325" s="121"/>
      <c r="J1325" s="121"/>
      <c r="K1325" s="121"/>
      <c r="L1325" s="10"/>
      <c r="M1325" s="9"/>
      <c r="N1325" s="90"/>
      <c r="R1325" s="205"/>
      <c r="S1325" s="205"/>
      <c r="T1325" s="205"/>
      <c r="V1325" s="205"/>
      <c r="W1325" s="205"/>
      <c r="X1325" s="205"/>
      <c r="Y1325" s="394"/>
      <c r="Z1325" s="98"/>
      <c r="AA1325" s="205"/>
      <c r="AB1325" s="98"/>
      <c r="AC1325" s="98"/>
      <c r="AD1325" s="98"/>
      <c r="AE1325" s="205"/>
      <c r="AF1325" s="98"/>
      <c r="AH1325" s="98"/>
      <c r="AI1325" s="205"/>
      <c r="AJ1325" s="98"/>
      <c r="AK1325" s="98"/>
      <c r="AL1325" s="98"/>
      <c r="AM1325" s="205"/>
      <c r="AN1325" s="98"/>
      <c r="AO1325" s="121"/>
      <c r="AP1325" s="98"/>
      <c r="AQ1325" s="205"/>
      <c r="AR1325" s="98"/>
      <c r="AT1325" s="98"/>
      <c r="AU1325" s="205"/>
      <c r="AV1325" s="98"/>
      <c r="AX1325" s="98"/>
      <c r="AY1325" s="205"/>
      <c r="AZ1325" s="98"/>
      <c r="BB1325" s="98"/>
      <c r="BC1325" s="205"/>
      <c r="BD1325" s="98"/>
      <c r="BF1325" s="98"/>
      <c r="BG1325" s="205"/>
      <c r="BH1325" s="98"/>
      <c r="BI1325" s="121"/>
      <c r="BJ1325" s="98"/>
      <c r="BK1325" s="205"/>
      <c r="BL1325" s="98"/>
      <c r="BN1325" s="121"/>
      <c r="BO1325" s="121"/>
      <c r="BP1325" s="121"/>
      <c r="BQ1325" s="121"/>
      <c r="BR1325" s="121"/>
    </row>
    <row r="1326" spans="1:70" customFormat="1">
      <c r="A1326" s="84"/>
      <c r="B1326" s="363"/>
      <c r="C1326" s="121"/>
      <c r="D1326" s="121"/>
      <c r="E1326" s="121"/>
      <c r="F1326" s="121"/>
      <c r="G1326" s="121"/>
      <c r="H1326" s="121"/>
      <c r="I1326" s="121"/>
      <c r="J1326" s="121"/>
      <c r="K1326" s="121"/>
      <c r="L1326" s="10"/>
      <c r="M1326" s="9"/>
      <c r="N1326" s="90"/>
      <c r="R1326" s="205"/>
      <c r="S1326" s="205"/>
      <c r="T1326" s="205"/>
      <c r="V1326" s="205"/>
      <c r="W1326" s="205"/>
      <c r="X1326" s="205"/>
      <c r="Y1326" s="394"/>
      <c r="Z1326" s="98"/>
      <c r="AA1326" s="205"/>
      <c r="AB1326" s="98"/>
      <c r="AC1326" s="98"/>
      <c r="AD1326" s="98"/>
      <c r="AE1326" s="205"/>
      <c r="AF1326" s="98"/>
      <c r="AH1326" s="98"/>
      <c r="AI1326" s="205"/>
      <c r="AJ1326" s="98"/>
      <c r="AK1326" s="98"/>
      <c r="AL1326" s="98"/>
      <c r="AM1326" s="205"/>
      <c r="AN1326" s="98"/>
      <c r="AO1326" s="121"/>
      <c r="AP1326" s="98"/>
      <c r="AQ1326" s="205"/>
      <c r="AR1326" s="98"/>
      <c r="AT1326" s="98"/>
      <c r="AU1326" s="205"/>
      <c r="AV1326" s="98"/>
      <c r="AX1326" s="98"/>
      <c r="AY1326" s="205"/>
      <c r="AZ1326" s="98"/>
      <c r="BB1326" s="98"/>
      <c r="BC1326" s="205"/>
      <c r="BD1326" s="98"/>
      <c r="BF1326" s="98"/>
      <c r="BG1326" s="205"/>
      <c r="BH1326" s="98"/>
      <c r="BI1326" s="121"/>
      <c r="BJ1326" s="98"/>
      <c r="BK1326" s="205"/>
      <c r="BL1326" s="98"/>
      <c r="BN1326" s="121"/>
      <c r="BO1326" s="121"/>
      <c r="BP1326" s="121"/>
      <c r="BQ1326" s="121"/>
      <c r="BR1326" s="121"/>
    </row>
    <row r="1327" spans="1:70" customFormat="1">
      <c r="A1327" s="84"/>
      <c r="B1327" s="363"/>
      <c r="C1327" s="121"/>
      <c r="D1327" s="121"/>
      <c r="E1327" s="121"/>
      <c r="F1327" s="121"/>
      <c r="G1327" s="121"/>
      <c r="H1327" s="121"/>
      <c r="I1327" s="121"/>
      <c r="J1327" s="121"/>
      <c r="K1327" s="121"/>
      <c r="L1327" s="10"/>
      <c r="M1327" s="9"/>
      <c r="N1327" s="90"/>
      <c r="R1327" s="205"/>
      <c r="S1327" s="205"/>
      <c r="T1327" s="205"/>
      <c r="V1327" s="205"/>
      <c r="W1327" s="205"/>
      <c r="X1327" s="205"/>
      <c r="Y1327" s="394"/>
      <c r="Z1327" s="98"/>
      <c r="AA1327" s="205"/>
      <c r="AB1327" s="98"/>
      <c r="AC1327" s="98"/>
      <c r="AD1327" s="98"/>
      <c r="AE1327" s="205"/>
      <c r="AF1327" s="98"/>
      <c r="AH1327" s="98"/>
      <c r="AI1327" s="205"/>
      <c r="AJ1327" s="98"/>
      <c r="AK1327" s="98"/>
      <c r="AL1327" s="98"/>
      <c r="AM1327" s="205"/>
      <c r="AN1327" s="98"/>
      <c r="AO1327" s="121"/>
      <c r="AP1327" s="98"/>
      <c r="AQ1327" s="205"/>
      <c r="AR1327" s="98"/>
      <c r="AT1327" s="98"/>
      <c r="AU1327" s="205"/>
      <c r="AV1327" s="98"/>
      <c r="AX1327" s="98"/>
      <c r="AY1327" s="205"/>
      <c r="AZ1327" s="98"/>
      <c r="BB1327" s="98"/>
      <c r="BC1327" s="205"/>
      <c r="BD1327" s="98"/>
      <c r="BF1327" s="98"/>
      <c r="BG1327" s="205"/>
      <c r="BH1327" s="98"/>
      <c r="BI1327" s="121"/>
      <c r="BJ1327" s="98"/>
      <c r="BK1327" s="205"/>
      <c r="BL1327" s="98"/>
      <c r="BN1327" s="121"/>
      <c r="BO1327" s="121"/>
      <c r="BP1327" s="121"/>
      <c r="BQ1327" s="121"/>
      <c r="BR1327" s="121"/>
    </row>
    <row r="1328" spans="1:70" customFormat="1">
      <c r="A1328" s="84"/>
      <c r="B1328" s="363"/>
      <c r="C1328" s="121"/>
      <c r="D1328" s="121"/>
      <c r="E1328" s="121"/>
      <c r="F1328" s="121"/>
      <c r="G1328" s="121"/>
      <c r="H1328" s="121"/>
      <c r="I1328" s="121"/>
      <c r="J1328" s="121"/>
      <c r="K1328" s="121"/>
      <c r="L1328" s="10"/>
      <c r="M1328" s="9"/>
      <c r="N1328" s="90"/>
      <c r="R1328" s="205"/>
      <c r="S1328" s="205"/>
      <c r="T1328" s="205"/>
      <c r="V1328" s="205"/>
      <c r="W1328" s="205"/>
      <c r="X1328" s="205"/>
      <c r="Y1328" s="394"/>
      <c r="Z1328" s="98"/>
      <c r="AA1328" s="205"/>
      <c r="AB1328" s="98"/>
      <c r="AC1328" s="98"/>
      <c r="AD1328" s="98"/>
      <c r="AE1328" s="205"/>
      <c r="AF1328" s="98"/>
      <c r="AH1328" s="98"/>
      <c r="AI1328" s="205"/>
      <c r="AJ1328" s="98"/>
      <c r="AK1328" s="98"/>
      <c r="AL1328" s="98"/>
      <c r="AM1328" s="205"/>
      <c r="AN1328" s="98"/>
      <c r="AO1328" s="121"/>
      <c r="AP1328" s="98"/>
      <c r="AQ1328" s="205"/>
      <c r="AR1328" s="98"/>
      <c r="AT1328" s="98"/>
      <c r="AU1328" s="205"/>
      <c r="AV1328" s="98"/>
      <c r="AX1328" s="98"/>
      <c r="AY1328" s="205"/>
      <c r="AZ1328" s="98"/>
      <c r="BB1328" s="98"/>
      <c r="BC1328" s="205"/>
      <c r="BD1328" s="98"/>
      <c r="BF1328" s="98"/>
      <c r="BG1328" s="205"/>
      <c r="BH1328" s="98"/>
      <c r="BI1328" s="121"/>
      <c r="BJ1328" s="98"/>
      <c r="BK1328" s="205"/>
      <c r="BL1328" s="98"/>
      <c r="BN1328" s="121"/>
      <c r="BO1328" s="121"/>
      <c r="BP1328" s="121"/>
      <c r="BQ1328" s="121"/>
      <c r="BR1328" s="121"/>
    </row>
    <row r="1329" spans="1:70" customFormat="1">
      <c r="A1329" s="84"/>
      <c r="B1329" s="363"/>
      <c r="C1329" s="121"/>
      <c r="D1329" s="121"/>
      <c r="E1329" s="121"/>
      <c r="F1329" s="121"/>
      <c r="G1329" s="121"/>
      <c r="H1329" s="121"/>
      <c r="I1329" s="121"/>
      <c r="J1329" s="121"/>
      <c r="K1329" s="121"/>
      <c r="L1329" s="10"/>
      <c r="M1329" s="9"/>
      <c r="N1329" s="90"/>
      <c r="R1329" s="205"/>
      <c r="S1329" s="205"/>
      <c r="T1329" s="205"/>
      <c r="V1329" s="205"/>
      <c r="W1329" s="205"/>
      <c r="X1329" s="205"/>
      <c r="Y1329" s="394"/>
      <c r="Z1329" s="98"/>
      <c r="AA1329" s="205"/>
      <c r="AB1329" s="98"/>
      <c r="AC1329" s="98"/>
      <c r="AD1329" s="98"/>
      <c r="AE1329" s="205"/>
      <c r="AF1329" s="98"/>
      <c r="AH1329" s="98"/>
      <c r="AI1329" s="205"/>
      <c r="AJ1329" s="98"/>
      <c r="AK1329" s="98"/>
      <c r="AL1329" s="98"/>
      <c r="AM1329" s="205"/>
      <c r="AN1329" s="98"/>
      <c r="AO1329" s="121"/>
      <c r="AP1329" s="98"/>
      <c r="AQ1329" s="205"/>
      <c r="AR1329" s="98"/>
      <c r="AT1329" s="98"/>
      <c r="AU1329" s="205"/>
      <c r="AV1329" s="98"/>
      <c r="AX1329" s="98"/>
      <c r="AY1329" s="205"/>
      <c r="AZ1329" s="98"/>
      <c r="BB1329" s="98"/>
      <c r="BC1329" s="205"/>
      <c r="BD1329" s="98"/>
      <c r="BF1329" s="98"/>
      <c r="BG1329" s="205"/>
      <c r="BH1329" s="98"/>
      <c r="BI1329" s="121"/>
      <c r="BJ1329" s="98"/>
      <c r="BK1329" s="205"/>
      <c r="BL1329" s="98"/>
      <c r="BN1329" s="121"/>
      <c r="BO1329" s="121"/>
      <c r="BP1329" s="121"/>
      <c r="BQ1329" s="121"/>
      <c r="BR1329" s="121"/>
    </row>
    <row r="1330" spans="1:70" customFormat="1">
      <c r="A1330" s="84"/>
      <c r="B1330" s="363"/>
      <c r="C1330" s="121"/>
      <c r="D1330" s="121"/>
      <c r="E1330" s="121"/>
      <c r="F1330" s="121"/>
      <c r="G1330" s="121"/>
      <c r="H1330" s="121"/>
      <c r="I1330" s="121"/>
      <c r="J1330" s="121"/>
      <c r="K1330" s="121"/>
      <c r="L1330" s="10"/>
      <c r="M1330" s="9"/>
      <c r="N1330" s="90"/>
      <c r="R1330" s="205"/>
      <c r="S1330" s="205"/>
      <c r="T1330" s="205"/>
      <c r="V1330" s="205"/>
      <c r="W1330" s="205"/>
      <c r="X1330" s="205"/>
      <c r="Y1330" s="394"/>
      <c r="Z1330" s="98"/>
      <c r="AA1330" s="205"/>
      <c r="AB1330" s="98"/>
      <c r="AC1330" s="98"/>
      <c r="AD1330" s="98"/>
      <c r="AE1330" s="205"/>
      <c r="AF1330" s="98"/>
      <c r="AH1330" s="98"/>
      <c r="AI1330" s="205"/>
      <c r="AJ1330" s="98"/>
      <c r="AK1330" s="98"/>
      <c r="AL1330" s="98"/>
      <c r="AM1330" s="205"/>
      <c r="AN1330" s="98"/>
      <c r="AO1330" s="121"/>
      <c r="AP1330" s="98"/>
      <c r="AQ1330" s="205"/>
      <c r="AR1330" s="98"/>
      <c r="AT1330" s="98"/>
      <c r="AU1330" s="205"/>
      <c r="AV1330" s="98"/>
      <c r="AX1330" s="98"/>
      <c r="AY1330" s="205"/>
      <c r="AZ1330" s="98"/>
      <c r="BB1330" s="98"/>
      <c r="BC1330" s="205"/>
      <c r="BD1330" s="98"/>
      <c r="BF1330" s="98"/>
      <c r="BG1330" s="205"/>
      <c r="BH1330" s="98"/>
      <c r="BI1330" s="121"/>
      <c r="BJ1330" s="98"/>
      <c r="BK1330" s="205"/>
      <c r="BL1330" s="98"/>
      <c r="BN1330" s="121"/>
      <c r="BO1330" s="121"/>
      <c r="BP1330" s="121"/>
      <c r="BQ1330" s="121"/>
      <c r="BR1330" s="121"/>
    </row>
    <row r="1331" spans="1:70" customFormat="1">
      <c r="A1331" s="84"/>
      <c r="B1331" s="363"/>
      <c r="C1331" s="121"/>
      <c r="D1331" s="121"/>
      <c r="E1331" s="121"/>
      <c r="F1331" s="121"/>
      <c r="G1331" s="121"/>
      <c r="H1331" s="121"/>
      <c r="I1331" s="121"/>
      <c r="J1331" s="121"/>
      <c r="K1331" s="121"/>
      <c r="L1331" s="10"/>
      <c r="M1331" s="9"/>
      <c r="N1331" s="90"/>
      <c r="R1331" s="205"/>
      <c r="S1331" s="205"/>
      <c r="T1331" s="205"/>
      <c r="V1331" s="205"/>
      <c r="W1331" s="205"/>
      <c r="X1331" s="205"/>
      <c r="Y1331" s="394"/>
      <c r="Z1331" s="98"/>
      <c r="AA1331" s="205"/>
      <c r="AB1331" s="98"/>
      <c r="AC1331" s="98"/>
      <c r="AD1331" s="98"/>
      <c r="AE1331" s="205"/>
      <c r="AF1331" s="98"/>
      <c r="AH1331" s="98"/>
      <c r="AI1331" s="205"/>
      <c r="AJ1331" s="98"/>
      <c r="AK1331" s="98"/>
      <c r="AL1331" s="98"/>
      <c r="AM1331" s="205"/>
      <c r="AN1331" s="98"/>
      <c r="AO1331" s="121"/>
      <c r="AP1331" s="98"/>
      <c r="AQ1331" s="205"/>
      <c r="AR1331" s="98"/>
      <c r="AT1331" s="98"/>
      <c r="AU1331" s="205"/>
      <c r="AV1331" s="98"/>
      <c r="AX1331" s="98"/>
      <c r="AY1331" s="205"/>
      <c r="AZ1331" s="98"/>
      <c r="BB1331" s="98"/>
      <c r="BC1331" s="205"/>
      <c r="BD1331" s="98"/>
      <c r="BF1331" s="98"/>
      <c r="BG1331" s="205"/>
      <c r="BH1331" s="98"/>
      <c r="BI1331" s="121"/>
      <c r="BJ1331" s="98"/>
      <c r="BK1331" s="205"/>
      <c r="BL1331" s="98"/>
      <c r="BN1331" s="121"/>
      <c r="BO1331" s="121"/>
      <c r="BP1331" s="121"/>
      <c r="BQ1331" s="121"/>
      <c r="BR1331" s="121"/>
    </row>
    <row r="1332" spans="1:70" customFormat="1">
      <c r="A1332" s="84"/>
      <c r="B1332" s="363"/>
      <c r="C1332" s="121"/>
      <c r="D1332" s="121"/>
      <c r="E1332" s="121"/>
      <c r="F1332" s="121"/>
      <c r="G1332" s="121"/>
      <c r="H1332" s="121"/>
      <c r="I1332" s="121"/>
      <c r="J1332" s="121"/>
      <c r="K1332" s="121"/>
      <c r="L1332" s="10"/>
      <c r="M1332" s="9"/>
      <c r="N1332" s="90"/>
      <c r="R1332" s="205"/>
      <c r="S1332" s="205"/>
      <c r="T1332" s="205"/>
      <c r="V1332" s="205"/>
      <c r="W1332" s="205"/>
      <c r="X1332" s="205"/>
      <c r="Y1332" s="394"/>
      <c r="Z1332" s="98"/>
      <c r="AA1332" s="205"/>
      <c r="AB1332" s="98"/>
      <c r="AC1332" s="98"/>
      <c r="AD1332" s="98"/>
      <c r="AE1332" s="205"/>
      <c r="AF1332" s="98"/>
      <c r="AH1332" s="98"/>
      <c r="AI1332" s="205"/>
      <c r="AJ1332" s="98"/>
      <c r="AK1332" s="98"/>
      <c r="AL1332" s="98"/>
      <c r="AM1332" s="205"/>
      <c r="AN1332" s="98"/>
      <c r="AO1332" s="121"/>
      <c r="AP1332" s="98"/>
      <c r="AQ1332" s="205"/>
      <c r="AR1332" s="98"/>
      <c r="AT1332" s="98"/>
      <c r="AU1332" s="205"/>
      <c r="AV1332" s="98"/>
      <c r="AX1332" s="98"/>
      <c r="AY1332" s="205"/>
      <c r="AZ1332" s="98"/>
      <c r="BB1332" s="98"/>
      <c r="BC1332" s="205"/>
      <c r="BD1332" s="98"/>
      <c r="BF1332" s="98"/>
      <c r="BG1332" s="205"/>
      <c r="BH1332" s="98"/>
      <c r="BI1332" s="121"/>
      <c r="BJ1332" s="98"/>
      <c r="BK1332" s="205"/>
      <c r="BL1332" s="98"/>
      <c r="BN1332" s="121"/>
      <c r="BO1332" s="121"/>
      <c r="BP1332" s="121"/>
      <c r="BQ1332" s="121"/>
      <c r="BR1332" s="121"/>
    </row>
    <row r="1333" spans="1:70" customFormat="1">
      <c r="A1333" s="84"/>
      <c r="B1333" s="363"/>
      <c r="C1333" s="121"/>
      <c r="D1333" s="121"/>
      <c r="E1333" s="121"/>
      <c r="F1333" s="121"/>
      <c r="G1333" s="121"/>
      <c r="H1333" s="121"/>
      <c r="I1333" s="121"/>
      <c r="J1333" s="121"/>
      <c r="K1333" s="121"/>
      <c r="L1333" s="10"/>
      <c r="M1333" s="9"/>
      <c r="N1333" s="90"/>
      <c r="R1333" s="205"/>
      <c r="S1333" s="205"/>
      <c r="T1333" s="205"/>
      <c r="V1333" s="205"/>
      <c r="W1333" s="205"/>
      <c r="X1333" s="205"/>
      <c r="Y1333" s="394"/>
      <c r="Z1333" s="98"/>
      <c r="AA1333" s="205"/>
      <c r="AB1333" s="98"/>
      <c r="AC1333" s="98"/>
      <c r="AD1333" s="98"/>
      <c r="AE1333" s="205"/>
      <c r="AF1333" s="98"/>
      <c r="AH1333" s="98"/>
      <c r="AI1333" s="205"/>
      <c r="AJ1333" s="98"/>
      <c r="AK1333" s="98"/>
      <c r="AL1333" s="98"/>
      <c r="AM1333" s="205"/>
      <c r="AN1333" s="98"/>
      <c r="AO1333" s="121"/>
      <c r="AP1333" s="98"/>
      <c r="AQ1333" s="205"/>
      <c r="AR1333" s="98"/>
      <c r="AT1333" s="98"/>
      <c r="AU1333" s="205"/>
      <c r="AV1333" s="98"/>
      <c r="AX1333" s="98"/>
      <c r="AY1333" s="205"/>
      <c r="AZ1333" s="98"/>
      <c r="BB1333" s="98"/>
      <c r="BC1333" s="205"/>
      <c r="BD1333" s="98"/>
      <c r="BF1333" s="98"/>
      <c r="BG1333" s="205"/>
      <c r="BH1333" s="98"/>
      <c r="BI1333" s="121"/>
      <c r="BJ1333" s="98"/>
      <c r="BK1333" s="205"/>
      <c r="BL1333" s="98"/>
      <c r="BN1333" s="121"/>
      <c r="BO1333" s="121"/>
      <c r="BP1333" s="121"/>
      <c r="BQ1333" s="121"/>
      <c r="BR1333" s="121"/>
    </row>
    <row r="1334" spans="1:70" customFormat="1">
      <c r="A1334" s="84"/>
      <c r="B1334" s="363"/>
      <c r="C1334" s="121"/>
      <c r="D1334" s="121"/>
      <c r="E1334" s="121"/>
      <c r="F1334" s="121"/>
      <c r="G1334" s="121"/>
      <c r="H1334" s="121"/>
      <c r="I1334" s="121"/>
      <c r="J1334" s="121"/>
      <c r="K1334" s="121"/>
      <c r="L1334" s="10"/>
      <c r="M1334" s="9"/>
      <c r="N1334" s="90"/>
      <c r="R1334" s="205"/>
      <c r="S1334" s="205"/>
      <c r="T1334" s="205"/>
      <c r="V1334" s="205"/>
      <c r="W1334" s="205"/>
      <c r="X1334" s="205"/>
      <c r="Y1334" s="394"/>
      <c r="Z1334" s="98"/>
      <c r="AA1334" s="205"/>
      <c r="AB1334" s="98"/>
      <c r="AC1334" s="98"/>
      <c r="AD1334" s="98"/>
      <c r="AE1334" s="205"/>
      <c r="AF1334" s="98"/>
      <c r="AH1334" s="98"/>
      <c r="AI1334" s="205"/>
      <c r="AJ1334" s="98"/>
      <c r="AK1334" s="98"/>
      <c r="AL1334" s="98"/>
      <c r="AM1334" s="205"/>
      <c r="AN1334" s="98"/>
      <c r="AO1334" s="121"/>
      <c r="AP1334" s="98"/>
      <c r="AQ1334" s="205"/>
      <c r="AR1334" s="98"/>
      <c r="AT1334" s="98"/>
      <c r="AU1334" s="205"/>
      <c r="AV1334" s="98"/>
      <c r="AX1334" s="98"/>
      <c r="AY1334" s="205"/>
      <c r="AZ1334" s="98"/>
      <c r="BB1334" s="98"/>
      <c r="BC1334" s="205"/>
      <c r="BD1334" s="98"/>
      <c r="BF1334" s="98"/>
      <c r="BG1334" s="205"/>
      <c r="BH1334" s="98"/>
      <c r="BI1334" s="121"/>
      <c r="BJ1334" s="98"/>
      <c r="BK1334" s="205"/>
      <c r="BL1334" s="98"/>
      <c r="BN1334" s="121"/>
      <c r="BO1334" s="121"/>
      <c r="BP1334" s="121"/>
      <c r="BQ1334" s="121"/>
      <c r="BR1334" s="121"/>
    </row>
    <row r="1335" spans="1:70" customFormat="1">
      <c r="A1335" s="84"/>
      <c r="B1335" s="363"/>
      <c r="C1335" s="121"/>
      <c r="D1335" s="121"/>
      <c r="E1335" s="121"/>
      <c r="F1335" s="121"/>
      <c r="G1335" s="121"/>
      <c r="H1335" s="121"/>
      <c r="I1335" s="121"/>
      <c r="J1335" s="121"/>
      <c r="K1335" s="121"/>
      <c r="L1335" s="10"/>
      <c r="M1335" s="9"/>
      <c r="N1335" s="90"/>
      <c r="R1335" s="205"/>
      <c r="S1335" s="205"/>
      <c r="T1335" s="205"/>
      <c r="V1335" s="205"/>
      <c r="W1335" s="205"/>
      <c r="X1335" s="205"/>
      <c r="Y1335" s="394"/>
      <c r="Z1335" s="98"/>
      <c r="AA1335" s="205"/>
      <c r="AB1335" s="98"/>
      <c r="AC1335" s="98"/>
      <c r="AD1335" s="98"/>
      <c r="AE1335" s="205"/>
      <c r="AF1335" s="98"/>
      <c r="AH1335" s="98"/>
      <c r="AI1335" s="205"/>
      <c r="AJ1335" s="98"/>
      <c r="AK1335" s="98"/>
      <c r="AL1335" s="98"/>
      <c r="AM1335" s="205"/>
      <c r="AN1335" s="98"/>
      <c r="AO1335" s="121"/>
      <c r="AP1335" s="98"/>
      <c r="AQ1335" s="205"/>
      <c r="AR1335" s="98"/>
      <c r="AT1335" s="98"/>
      <c r="AU1335" s="205"/>
      <c r="AV1335" s="98"/>
      <c r="AX1335" s="98"/>
      <c r="AY1335" s="205"/>
      <c r="AZ1335" s="98"/>
      <c r="BB1335" s="98"/>
      <c r="BC1335" s="205"/>
      <c r="BD1335" s="98"/>
      <c r="BF1335" s="98"/>
      <c r="BG1335" s="205"/>
      <c r="BH1335" s="98"/>
      <c r="BI1335" s="121"/>
      <c r="BJ1335" s="98"/>
      <c r="BK1335" s="205"/>
      <c r="BL1335" s="98"/>
      <c r="BN1335" s="121"/>
      <c r="BO1335" s="121"/>
      <c r="BP1335" s="121"/>
      <c r="BQ1335" s="121"/>
      <c r="BR1335" s="121"/>
    </row>
    <row r="1336" spans="1:70" customFormat="1">
      <c r="A1336" s="84"/>
      <c r="B1336" s="363"/>
      <c r="C1336" s="121"/>
      <c r="D1336" s="121"/>
      <c r="E1336" s="121"/>
      <c r="F1336" s="121"/>
      <c r="G1336" s="121"/>
      <c r="H1336" s="121"/>
      <c r="I1336" s="121"/>
      <c r="J1336" s="121"/>
      <c r="K1336" s="121"/>
      <c r="L1336" s="10"/>
      <c r="M1336" s="9"/>
      <c r="N1336" s="90"/>
      <c r="R1336" s="205"/>
      <c r="S1336" s="205"/>
      <c r="T1336" s="205"/>
      <c r="V1336" s="205"/>
      <c r="W1336" s="205"/>
      <c r="X1336" s="205"/>
      <c r="Y1336" s="394"/>
      <c r="Z1336" s="98"/>
      <c r="AA1336" s="205"/>
      <c r="AB1336" s="98"/>
      <c r="AC1336" s="98"/>
      <c r="AD1336" s="98"/>
      <c r="AE1336" s="205"/>
      <c r="AF1336" s="98"/>
      <c r="AH1336" s="98"/>
      <c r="AI1336" s="205"/>
      <c r="AJ1336" s="98"/>
      <c r="AK1336" s="98"/>
      <c r="AL1336" s="98"/>
      <c r="AM1336" s="205"/>
      <c r="AN1336" s="98"/>
      <c r="AO1336" s="121"/>
      <c r="AP1336" s="98"/>
      <c r="AQ1336" s="205"/>
      <c r="AR1336" s="98"/>
      <c r="AT1336" s="98"/>
      <c r="AU1336" s="205"/>
      <c r="AV1336" s="98"/>
      <c r="AX1336" s="98"/>
      <c r="AY1336" s="205"/>
      <c r="AZ1336" s="98"/>
      <c r="BB1336" s="98"/>
      <c r="BC1336" s="205"/>
      <c r="BD1336" s="98"/>
      <c r="BF1336" s="98"/>
      <c r="BG1336" s="205"/>
      <c r="BH1336" s="98"/>
      <c r="BI1336" s="121"/>
      <c r="BJ1336" s="98"/>
      <c r="BK1336" s="205"/>
      <c r="BL1336" s="98"/>
      <c r="BN1336" s="121"/>
      <c r="BO1336" s="121"/>
      <c r="BP1336" s="121"/>
      <c r="BQ1336" s="121"/>
      <c r="BR1336" s="121"/>
    </row>
    <row r="1337" spans="1:70" customFormat="1">
      <c r="A1337" s="84"/>
      <c r="B1337" s="363"/>
      <c r="C1337" s="121"/>
      <c r="D1337" s="121"/>
      <c r="E1337" s="121"/>
      <c r="F1337" s="121"/>
      <c r="G1337" s="121"/>
      <c r="H1337" s="121"/>
      <c r="I1337" s="121"/>
      <c r="J1337" s="121"/>
      <c r="K1337" s="121"/>
      <c r="L1337" s="10"/>
      <c r="M1337" s="9"/>
      <c r="N1337" s="90"/>
      <c r="R1337" s="205"/>
      <c r="S1337" s="205"/>
      <c r="T1337" s="205"/>
      <c r="V1337" s="205"/>
      <c r="W1337" s="205"/>
      <c r="X1337" s="205"/>
      <c r="Y1337" s="394"/>
      <c r="Z1337" s="98"/>
      <c r="AA1337" s="205"/>
      <c r="AB1337" s="98"/>
      <c r="AC1337" s="98"/>
      <c r="AD1337" s="98"/>
      <c r="AE1337" s="205"/>
      <c r="AF1337" s="98"/>
      <c r="AH1337" s="98"/>
      <c r="AI1337" s="205"/>
      <c r="AJ1337" s="98"/>
      <c r="AK1337" s="98"/>
      <c r="AL1337" s="98"/>
      <c r="AM1337" s="205"/>
      <c r="AN1337" s="98"/>
      <c r="AO1337" s="121"/>
      <c r="AP1337" s="98"/>
      <c r="AQ1337" s="205"/>
      <c r="AR1337" s="98"/>
      <c r="AT1337" s="98"/>
      <c r="AU1337" s="205"/>
      <c r="AV1337" s="98"/>
      <c r="AX1337" s="98"/>
      <c r="AY1337" s="205"/>
      <c r="AZ1337" s="98"/>
      <c r="BB1337" s="98"/>
      <c r="BC1337" s="205"/>
      <c r="BD1337" s="98"/>
      <c r="BF1337" s="98"/>
      <c r="BG1337" s="205"/>
      <c r="BH1337" s="98"/>
      <c r="BI1337" s="121"/>
      <c r="BJ1337" s="98"/>
      <c r="BK1337" s="205"/>
      <c r="BL1337" s="98"/>
      <c r="BN1337" s="121"/>
      <c r="BO1337" s="121"/>
      <c r="BP1337" s="121"/>
      <c r="BQ1337" s="121"/>
      <c r="BR1337" s="121"/>
    </row>
    <row r="1338" spans="1:70" customFormat="1">
      <c r="A1338" s="84"/>
      <c r="B1338" s="363"/>
      <c r="C1338" s="121"/>
      <c r="D1338" s="121"/>
      <c r="E1338" s="121"/>
      <c r="F1338" s="121"/>
      <c r="G1338" s="121"/>
      <c r="H1338" s="121"/>
      <c r="I1338" s="121"/>
      <c r="J1338" s="121"/>
      <c r="K1338" s="121"/>
      <c r="L1338" s="10"/>
      <c r="M1338" s="9"/>
      <c r="N1338" s="90"/>
      <c r="R1338" s="205"/>
      <c r="S1338" s="205"/>
      <c r="T1338" s="205"/>
      <c r="V1338" s="205"/>
      <c r="W1338" s="205"/>
      <c r="X1338" s="205"/>
      <c r="Y1338" s="394"/>
      <c r="Z1338" s="98"/>
      <c r="AA1338" s="205"/>
      <c r="AB1338" s="98"/>
      <c r="AC1338" s="98"/>
      <c r="AD1338" s="98"/>
      <c r="AE1338" s="205"/>
      <c r="AF1338" s="98"/>
      <c r="AH1338" s="98"/>
      <c r="AI1338" s="205"/>
      <c r="AJ1338" s="98"/>
      <c r="AK1338" s="98"/>
      <c r="AL1338" s="98"/>
      <c r="AM1338" s="205"/>
      <c r="AN1338" s="98"/>
      <c r="AO1338" s="121"/>
      <c r="AP1338" s="98"/>
      <c r="AQ1338" s="205"/>
      <c r="AR1338" s="98"/>
      <c r="AT1338" s="98"/>
      <c r="AU1338" s="205"/>
      <c r="AV1338" s="98"/>
      <c r="AX1338" s="98"/>
      <c r="AY1338" s="205"/>
      <c r="AZ1338" s="98"/>
      <c r="BB1338" s="98"/>
      <c r="BC1338" s="205"/>
      <c r="BD1338" s="98"/>
      <c r="BF1338" s="98"/>
      <c r="BG1338" s="205"/>
      <c r="BH1338" s="98"/>
      <c r="BI1338" s="121"/>
      <c r="BJ1338" s="98"/>
      <c r="BK1338" s="205"/>
      <c r="BL1338" s="98"/>
      <c r="BN1338" s="121"/>
      <c r="BO1338" s="121"/>
      <c r="BP1338" s="121"/>
      <c r="BQ1338" s="121"/>
      <c r="BR1338" s="121"/>
    </row>
    <row r="1339" spans="1:70" customFormat="1">
      <c r="A1339" s="84"/>
      <c r="B1339" s="363"/>
      <c r="C1339" s="121"/>
      <c r="D1339" s="121"/>
      <c r="E1339" s="121"/>
      <c r="F1339" s="121"/>
      <c r="G1339" s="121"/>
      <c r="H1339" s="121"/>
      <c r="I1339" s="121"/>
      <c r="J1339" s="121"/>
      <c r="K1339" s="121"/>
      <c r="L1339" s="10"/>
      <c r="M1339" s="9"/>
      <c r="N1339" s="90"/>
      <c r="R1339" s="205"/>
      <c r="S1339" s="205"/>
      <c r="T1339" s="205"/>
      <c r="V1339" s="205"/>
      <c r="W1339" s="205"/>
      <c r="X1339" s="205"/>
      <c r="Y1339" s="394"/>
      <c r="Z1339" s="98"/>
      <c r="AA1339" s="205"/>
      <c r="AB1339" s="98"/>
      <c r="AC1339" s="98"/>
      <c r="AD1339" s="98"/>
      <c r="AE1339" s="205"/>
      <c r="AF1339" s="98"/>
      <c r="AH1339" s="98"/>
      <c r="AI1339" s="205"/>
      <c r="AJ1339" s="98"/>
      <c r="AK1339" s="98"/>
      <c r="AL1339" s="98"/>
      <c r="AM1339" s="205"/>
      <c r="AN1339" s="98"/>
      <c r="AO1339" s="121"/>
      <c r="AP1339" s="98"/>
      <c r="AQ1339" s="205"/>
      <c r="AR1339" s="98"/>
      <c r="AT1339" s="98"/>
      <c r="AU1339" s="205"/>
      <c r="AV1339" s="98"/>
      <c r="AX1339" s="98"/>
      <c r="AY1339" s="205"/>
      <c r="AZ1339" s="98"/>
      <c r="BB1339" s="98"/>
      <c r="BC1339" s="205"/>
      <c r="BD1339" s="98"/>
      <c r="BF1339" s="98"/>
      <c r="BG1339" s="205"/>
      <c r="BH1339" s="98"/>
      <c r="BI1339" s="121"/>
      <c r="BJ1339" s="98"/>
      <c r="BK1339" s="205"/>
      <c r="BL1339" s="98"/>
      <c r="BN1339" s="121"/>
      <c r="BO1339" s="121"/>
      <c r="BP1339" s="121"/>
      <c r="BQ1339" s="121"/>
      <c r="BR1339" s="121"/>
    </row>
    <row r="1340" spans="1:70" customFormat="1">
      <c r="A1340" s="84"/>
      <c r="B1340" s="363"/>
      <c r="C1340" s="121"/>
      <c r="D1340" s="121"/>
      <c r="E1340" s="121"/>
      <c r="F1340" s="121"/>
      <c r="G1340" s="121"/>
      <c r="H1340" s="121"/>
      <c r="I1340" s="121"/>
      <c r="J1340" s="121"/>
      <c r="K1340" s="121"/>
      <c r="L1340" s="10"/>
      <c r="M1340" s="9"/>
      <c r="N1340" s="90"/>
      <c r="R1340" s="205"/>
      <c r="S1340" s="205"/>
      <c r="T1340" s="205"/>
      <c r="V1340" s="205"/>
      <c r="W1340" s="205"/>
      <c r="X1340" s="205"/>
      <c r="Y1340" s="394"/>
      <c r="Z1340" s="98"/>
      <c r="AA1340" s="205"/>
      <c r="AB1340" s="98"/>
      <c r="AC1340" s="98"/>
      <c r="AD1340" s="98"/>
      <c r="AE1340" s="205"/>
      <c r="AF1340" s="98"/>
      <c r="AH1340" s="98"/>
      <c r="AI1340" s="205"/>
      <c r="AJ1340" s="98"/>
      <c r="AK1340" s="98"/>
      <c r="AL1340" s="98"/>
      <c r="AM1340" s="205"/>
      <c r="AN1340" s="98"/>
      <c r="AO1340" s="121"/>
      <c r="AP1340" s="98"/>
      <c r="AQ1340" s="205"/>
      <c r="AR1340" s="98"/>
      <c r="AT1340" s="98"/>
      <c r="AU1340" s="205"/>
      <c r="AV1340" s="98"/>
      <c r="AX1340" s="98"/>
      <c r="AY1340" s="205"/>
      <c r="AZ1340" s="98"/>
      <c r="BB1340" s="98"/>
      <c r="BC1340" s="205"/>
      <c r="BD1340" s="98"/>
      <c r="BF1340" s="98"/>
      <c r="BG1340" s="205"/>
      <c r="BH1340" s="98"/>
      <c r="BI1340" s="121"/>
      <c r="BJ1340" s="98"/>
      <c r="BK1340" s="205"/>
      <c r="BL1340" s="98"/>
      <c r="BN1340" s="121"/>
      <c r="BO1340" s="121"/>
      <c r="BP1340" s="121"/>
      <c r="BQ1340" s="121"/>
      <c r="BR1340" s="121"/>
    </row>
    <row r="1341" spans="1:70" customFormat="1">
      <c r="A1341" s="84"/>
      <c r="B1341" s="363"/>
      <c r="C1341" s="121"/>
      <c r="D1341" s="121"/>
      <c r="E1341" s="121"/>
      <c r="F1341" s="121"/>
      <c r="G1341" s="121"/>
      <c r="H1341" s="121"/>
      <c r="I1341" s="121"/>
      <c r="J1341" s="121"/>
      <c r="K1341" s="121"/>
      <c r="L1341" s="10"/>
      <c r="M1341" s="9"/>
      <c r="N1341" s="90"/>
      <c r="R1341" s="205"/>
      <c r="S1341" s="205"/>
      <c r="T1341" s="205"/>
      <c r="V1341" s="205"/>
      <c r="W1341" s="205"/>
      <c r="X1341" s="205"/>
      <c r="Y1341" s="394"/>
      <c r="Z1341" s="98"/>
      <c r="AA1341" s="205"/>
      <c r="AB1341" s="98"/>
      <c r="AC1341" s="98"/>
      <c r="AD1341" s="98"/>
      <c r="AE1341" s="205"/>
      <c r="AF1341" s="98"/>
      <c r="AH1341" s="98"/>
      <c r="AI1341" s="205"/>
      <c r="AJ1341" s="98"/>
      <c r="AK1341" s="98"/>
      <c r="AL1341" s="98"/>
      <c r="AM1341" s="205"/>
      <c r="AN1341" s="98"/>
      <c r="AO1341" s="121"/>
      <c r="AP1341" s="98"/>
      <c r="AQ1341" s="205"/>
      <c r="AR1341" s="98"/>
      <c r="AT1341" s="98"/>
      <c r="AU1341" s="205"/>
      <c r="AV1341" s="98"/>
      <c r="AX1341" s="98"/>
      <c r="AY1341" s="205"/>
      <c r="AZ1341" s="98"/>
      <c r="BB1341" s="98"/>
      <c r="BC1341" s="205"/>
      <c r="BD1341" s="98"/>
      <c r="BF1341" s="98"/>
      <c r="BG1341" s="205"/>
      <c r="BH1341" s="98"/>
      <c r="BI1341" s="121"/>
      <c r="BJ1341" s="98"/>
      <c r="BK1341" s="205"/>
      <c r="BL1341" s="98"/>
      <c r="BN1341" s="121"/>
      <c r="BO1341" s="121"/>
      <c r="BP1341" s="121"/>
      <c r="BQ1341" s="121"/>
      <c r="BR1341" s="121"/>
    </row>
    <row r="1342" spans="1:70" customFormat="1">
      <c r="A1342" s="84"/>
      <c r="B1342" s="363"/>
      <c r="C1342" s="121"/>
      <c r="D1342" s="121"/>
      <c r="E1342" s="121"/>
      <c r="F1342" s="121"/>
      <c r="G1342" s="121"/>
      <c r="H1342" s="121"/>
      <c r="I1342" s="121"/>
      <c r="J1342" s="121"/>
      <c r="K1342" s="121"/>
      <c r="L1342" s="10"/>
      <c r="M1342" s="9"/>
      <c r="N1342" s="90"/>
      <c r="R1342" s="205"/>
      <c r="S1342" s="205"/>
      <c r="T1342" s="205"/>
      <c r="V1342" s="205"/>
      <c r="W1342" s="205"/>
      <c r="X1342" s="205"/>
      <c r="Y1342" s="394"/>
      <c r="Z1342" s="98"/>
      <c r="AA1342" s="205"/>
      <c r="AB1342" s="98"/>
      <c r="AC1342" s="98"/>
      <c r="AD1342" s="98"/>
      <c r="AE1342" s="205"/>
      <c r="AF1342" s="98"/>
      <c r="AH1342" s="98"/>
      <c r="AI1342" s="205"/>
      <c r="AJ1342" s="98"/>
      <c r="AK1342" s="98"/>
      <c r="AL1342" s="98"/>
      <c r="AM1342" s="205"/>
      <c r="AN1342" s="98"/>
      <c r="AO1342" s="121"/>
      <c r="AP1342" s="98"/>
      <c r="AQ1342" s="205"/>
      <c r="AR1342" s="98"/>
      <c r="AT1342" s="98"/>
      <c r="AU1342" s="205"/>
      <c r="AV1342" s="98"/>
      <c r="AX1342" s="98"/>
      <c r="AY1342" s="205"/>
      <c r="AZ1342" s="98"/>
      <c r="BB1342" s="98"/>
      <c r="BC1342" s="205"/>
      <c r="BD1342" s="98"/>
      <c r="BF1342" s="98"/>
      <c r="BG1342" s="205"/>
      <c r="BH1342" s="98"/>
      <c r="BI1342" s="121"/>
      <c r="BJ1342" s="98"/>
      <c r="BK1342" s="205"/>
      <c r="BL1342" s="98"/>
      <c r="BN1342" s="121"/>
      <c r="BO1342" s="121"/>
      <c r="BP1342" s="121"/>
      <c r="BQ1342" s="121"/>
      <c r="BR1342" s="121"/>
    </row>
    <row r="1343" spans="1:70" customFormat="1">
      <c r="A1343" s="84"/>
      <c r="B1343" s="363"/>
      <c r="C1343" s="121"/>
      <c r="D1343" s="121"/>
      <c r="E1343" s="121"/>
      <c r="F1343" s="121"/>
      <c r="G1343" s="121"/>
      <c r="H1343" s="121"/>
      <c r="I1343" s="121"/>
      <c r="J1343" s="121"/>
      <c r="K1343" s="121"/>
      <c r="L1343" s="10"/>
      <c r="M1343" s="9"/>
      <c r="N1343" s="90"/>
      <c r="R1343" s="205"/>
      <c r="S1343" s="205"/>
      <c r="T1343" s="205"/>
      <c r="V1343" s="205"/>
      <c r="W1343" s="205"/>
      <c r="X1343" s="205"/>
      <c r="Y1343" s="394"/>
      <c r="Z1343" s="98"/>
      <c r="AA1343" s="205"/>
      <c r="AB1343" s="98"/>
      <c r="AC1343" s="98"/>
      <c r="AD1343" s="98"/>
      <c r="AE1343" s="205"/>
      <c r="AF1343" s="98"/>
      <c r="AH1343" s="98"/>
      <c r="AI1343" s="205"/>
      <c r="AJ1343" s="98"/>
      <c r="AK1343" s="98"/>
      <c r="AL1343" s="98"/>
      <c r="AM1343" s="205"/>
      <c r="AN1343" s="98"/>
      <c r="AO1343" s="121"/>
      <c r="AP1343" s="98"/>
      <c r="AQ1343" s="205"/>
      <c r="AR1343" s="98"/>
      <c r="AT1343" s="98"/>
      <c r="AU1343" s="205"/>
      <c r="AV1343" s="98"/>
      <c r="AX1343" s="98"/>
      <c r="AY1343" s="205"/>
      <c r="AZ1343" s="98"/>
      <c r="BB1343" s="98"/>
      <c r="BC1343" s="205"/>
      <c r="BD1343" s="98"/>
      <c r="BF1343" s="98"/>
      <c r="BG1343" s="205"/>
      <c r="BH1343" s="98"/>
      <c r="BI1343" s="121"/>
      <c r="BJ1343" s="98"/>
      <c r="BK1343" s="205"/>
      <c r="BL1343" s="98"/>
      <c r="BN1343" s="121"/>
      <c r="BO1343" s="121"/>
      <c r="BP1343" s="121"/>
      <c r="BQ1343" s="121"/>
      <c r="BR1343" s="121"/>
    </row>
    <row r="1344" spans="1:70" customFormat="1">
      <c r="A1344" s="84"/>
      <c r="B1344" s="363"/>
      <c r="C1344" s="121"/>
      <c r="D1344" s="121"/>
      <c r="E1344" s="121"/>
      <c r="F1344" s="121"/>
      <c r="G1344" s="121"/>
      <c r="H1344" s="121"/>
      <c r="I1344" s="121"/>
      <c r="J1344" s="121"/>
      <c r="K1344" s="121"/>
      <c r="L1344" s="10"/>
      <c r="M1344" s="9"/>
      <c r="N1344" s="90"/>
      <c r="R1344" s="205"/>
      <c r="S1344" s="205"/>
      <c r="T1344" s="205"/>
      <c r="V1344" s="205"/>
      <c r="W1344" s="205"/>
      <c r="X1344" s="205"/>
      <c r="Y1344" s="394"/>
      <c r="Z1344" s="98"/>
      <c r="AA1344" s="205"/>
      <c r="AB1344" s="98"/>
      <c r="AC1344" s="98"/>
      <c r="AD1344" s="98"/>
      <c r="AE1344" s="205"/>
      <c r="AF1344" s="98"/>
      <c r="AH1344" s="98"/>
      <c r="AI1344" s="205"/>
      <c r="AJ1344" s="98"/>
      <c r="AK1344" s="98"/>
      <c r="AL1344" s="98"/>
      <c r="AM1344" s="205"/>
      <c r="AN1344" s="98"/>
      <c r="AO1344" s="121"/>
      <c r="AP1344" s="98"/>
      <c r="AQ1344" s="205"/>
      <c r="AR1344" s="98"/>
      <c r="AT1344" s="98"/>
      <c r="AU1344" s="205"/>
      <c r="AV1344" s="98"/>
      <c r="AX1344" s="98"/>
      <c r="AY1344" s="205"/>
      <c r="AZ1344" s="98"/>
      <c r="BB1344" s="98"/>
      <c r="BC1344" s="205"/>
      <c r="BD1344" s="98"/>
      <c r="BF1344" s="98"/>
      <c r="BG1344" s="205"/>
      <c r="BH1344" s="98"/>
      <c r="BI1344" s="121"/>
      <c r="BJ1344" s="98"/>
      <c r="BK1344" s="205"/>
      <c r="BL1344" s="98"/>
      <c r="BN1344" s="121"/>
      <c r="BO1344" s="121"/>
      <c r="BP1344" s="121"/>
      <c r="BQ1344" s="121"/>
      <c r="BR1344" s="121"/>
    </row>
    <row r="1345" spans="1:70" customFormat="1">
      <c r="A1345" s="84"/>
      <c r="B1345" s="363"/>
      <c r="C1345" s="121"/>
      <c r="D1345" s="121"/>
      <c r="E1345" s="121"/>
      <c r="F1345" s="121"/>
      <c r="G1345" s="121"/>
      <c r="H1345" s="121"/>
      <c r="I1345" s="121"/>
      <c r="J1345" s="121"/>
      <c r="K1345" s="121"/>
      <c r="L1345" s="10"/>
      <c r="M1345" s="9"/>
      <c r="N1345" s="90"/>
      <c r="R1345" s="205"/>
      <c r="S1345" s="205"/>
      <c r="T1345" s="205"/>
      <c r="V1345" s="205"/>
      <c r="W1345" s="205"/>
      <c r="X1345" s="205"/>
      <c r="Y1345" s="394"/>
      <c r="Z1345" s="98"/>
      <c r="AA1345" s="205"/>
      <c r="AB1345" s="98"/>
      <c r="AC1345" s="98"/>
      <c r="AD1345" s="98"/>
      <c r="AE1345" s="205"/>
      <c r="AF1345" s="98"/>
      <c r="AH1345" s="98"/>
      <c r="AI1345" s="205"/>
      <c r="AJ1345" s="98"/>
      <c r="AK1345" s="98"/>
      <c r="AL1345" s="98"/>
      <c r="AM1345" s="205"/>
      <c r="AN1345" s="98"/>
      <c r="AO1345" s="121"/>
      <c r="AP1345" s="98"/>
      <c r="AQ1345" s="205"/>
      <c r="AR1345" s="98"/>
      <c r="AT1345" s="98"/>
      <c r="AU1345" s="205"/>
      <c r="AV1345" s="98"/>
      <c r="AX1345" s="98"/>
      <c r="AY1345" s="205"/>
      <c r="AZ1345" s="98"/>
      <c r="BB1345" s="98"/>
      <c r="BC1345" s="205"/>
      <c r="BD1345" s="98"/>
      <c r="BF1345" s="98"/>
      <c r="BG1345" s="205"/>
      <c r="BH1345" s="98"/>
      <c r="BI1345" s="121"/>
      <c r="BJ1345" s="98"/>
      <c r="BK1345" s="205"/>
      <c r="BL1345" s="98"/>
      <c r="BN1345" s="121"/>
      <c r="BO1345" s="121"/>
      <c r="BP1345" s="121"/>
      <c r="BQ1345" s="121"/>
      <c r="BR1345" s="121"/>
    </row>
    <row r="1346" spans="1:70" customFormat="1">
      <c r="A1346" s="84"/>
      <c r="B1346" s="363"/>
      <c r="C1346" s="121"/>
      <c r="D1346" s="121"/>
      <c r="E1346" s="121"/>
      <c r="F1346" s="121"/>
      <c r="G1346" s="121"/>
      <c r="H1346" s="121"/>
      <c r="I1346" s="121"/>
      <c r="J1346" s="121"/>
      <c r="K1346" s="121"/>
      <c r="L1346" s="10"/>
      <c r="M1346" s="9"/>
      <c r="N1346" s="90"/>
      <c r="R1346" s="205"/>
      <c r="S1346" s="205"/>
      <c r="T1346" s="205"/>
      <c r="V1346" s="205"/>
      <c r="W1346" s="205"/>
      <c r="X1346" s="205"/>
      <c r="Y1346" s="394"/>
      <c r="Z1346" s="98"/>
      <c r="AA1346" s="205"/>
      <c r="AB1346" s="98"/>
      <c r="AC1346" s="98"/>
      <c r="AD1346" s="98"/>
      <c r="AE1346" s="205"/>
      <c r="AF1346" s="98"/>
      <c r="AH1346" s="98"/>
      <c r="AI1346" s="205"/>
      <c r="AJ1346" s="98"/>
      <c r="AK1346" s="98"/>
      <c r="AL1346" s="98"/>
      <c r="AM1346" s="205"/>
      <c r="AN1346" s="98"/>
      <c r="AO1346" s="121"/>
      <c r="AP1346" s="98"/>
      <c r="AQ1346" s="205"/>
      <c r="AR1346" s="98"/>
      <c r="AT1346" s="98"/>
      <c r="AU1346" s="205"/>
      <c r="AV1346" s="98"/>
      <c r="AX1346" s="98"/>
      <c r="AY1346" s="205"/>
      <c r="AZ1346" s="98"/>
      <c r="BB1346" s="98"/>
      <c r="BC1346" s="205"/>
      <c r="BD1346" s="98"/>
      <c r="BF1346" s="98"/>
      <c r="BG1346" s="205"/>
      <c r="BH1346" s="98"/>
      <c r="BI1346" s="121"/>
      <c r="BJ1346" s="98"/>
      <c r="BK1346" s="205"/>
      <c r="BL1346" s="98"/>
      <c r="BN1346" s="121"/>
      <c r="BO1346" s="121"/>
      <c r="BP1346" s="121"/>
      <c r="BQ1346" s="121"/>
      <c r="BR1346" s="121"/>
    </row>
    <row r="1347" spans="1:70" customFormat="1">
      <c r="A1347" s="84"/>
      <c r="B1347" s="363"/>
      <c r="C1347" s="121"/>
      <c r="D1347" s="121"/>
      <c r="E1347" s="121"/>
      <c r="F1347" s="121"/>
      <c r="G1347" s="121"/>
      <c r="H1347" s="121"/>
      <c r="I1347" s="121"/>
      <c r="J1347" s="121"/>
      <c r="K1347" s="121"/>
      <c r="L1347" s="10"/>
      <c r="M1347" s="9"/>
      <c r="N1347" s="90"/>
      <c r="R1347" s="205"/>
      <c r="S1347" s="205"/>
      <c r="T1347" s="205"/>
      <c r="V1347" s="205"/>
      <c r="W1347" s="205"/>
      <c r="X1347" s="205"/>
      <c r="Y1347" s="394"/>
      <c r="Z1347" s="98"/>
      <c r="AA1347" s="205"/>
      <c r="AB1347" s="98"/>
      <c r="AC1347" s="98"/>
      <c r="AD1347" s="98"/>
      <c r="AE1347" s="205"/>
      <c r="AF1347" s="98"/>
      <c r="AH1347" s="98"/>
      <c r="AI1347" s="205"/>
      <c r="AJ1347" s="98"/>
      <c r="AK1347" s="98"/>
      <c r="AL1347" s="98"/>
      <c r="AM1347" s="205"/>
      <c r="AN1347" s="98"/>
      <c r="AO1347" s="121"/>
      <c r="AP1347" s="98"/>
      <c r="AQ1347" s="205"/>
      <c r="AR1347" s="98"/>
      <c r="AT1347" s="98"/>
      <c r="AU1347" s="205"/>
      <c r="AV1347" s="98"/>
      <c r="AX1347" s="98"/>
      <c r="AY1347" s="205"/>
      <c r="AZ1347" s="98"/>
      <c r="BB1347" s="98"/>
      <c r="BC1347" s="205"/>
      <c r="BD1347" s="98"/>
      <c r="BF1347" s="98"/>
      <c r="BG1347" s="205"/>
      <c r="BH1347" s="98"/>
      <c r="BI1347" s="121"/>
      <c r="BJ1347" s="98"/>
      <c r="BK1347" s="205"/>
      <c r="BL1347" s="98"/>
      <c r="BN1347" s="121"/>
      <c r="BO1347" s="121"/>
      <c r="BP1347" s="121"/>
      <c r="BQ1347" s="121"/>
      <c r="BR1347" s="121"/>
    </row>
    <row r="1348" spans="1:70" customFormat="1">
      <c r="A1348" s="84"/>
      <c r="B1348" s="363"/>
      <c r="C1348" s="121"/>
      <c r="D1348" s="121"/>
      <c r="E1348" s="121"/>
      <c r="F1348" s="121"/>
      <c r="G1348" s="121"/>
      <c r="H1348" s="121"/>
      <c r="I1348" s="121"/>
      <c r="J1348" s="121"/>
      <c r="K1348" s="121"/>
      <c r="L1348" s="10"/>
      <c r="M1348" s="9"/>
      <c r="N1348" s="90"/>
      <c r="R1348" s="205"/>
      <c r="S1348" s="205"/>
      <c r="T1348" s="205"/>
      <c r="V1348" s="205"/>
      <c r="W1348" s="205"/>
      <c r="X1348" s="205"/>
      <c r="Y1348" s="394"/>
      <c r="Z1348" s="98"/>
      <c r="AA1348" s="205"/>
      <c r="AB1348" s="98"/>
      <c r="AC1348" s="98"/>
      <c r="AD1348" s="98"/>
      <c r="AE1348" s="205"/>
      <c r="AF1348" s="98"/>
      <c r="AH1348" s="98"/>
      <c r="AI1348" s="205"/>
      <c r="AJ1348" s="98"/>
      <c r="AK1348" s="98"/>
      <c r="AL1348" s="98"/>
      <c r="AM1348" s="205"/>
      <c r="AN1348" s="98"/>
      <c r="AO1348" s="121"/>
      <c r="AP1348" s="98"/>
      <c r="AQ1348" s="205"/>
      <c r="AR1348" s="98"/>
      <c r="AT1348" s="98"/>
      <c r="AU1348" s="205"/>
      <c r="AV1348" s="98"/>
      <c r="AX1348" s="98"/>
      <c r="AY1348" s="205"/>
      <c r="AZ1348" s="98"/>
      <c r="BB1348" s="98"/>
      <c r="BC1348" s="205"/>
      <c r="BD1348" s="98"/>
      <c r="BF1348" s="98"/>
      <c r="BG1348" s="205"/>
      <c r="BH1348" s="98"/>
      <c r="BI1348" s="121"/>
      <c r="BJ1348" s="98"/>
      <c r="BK1348" s="205"/>
      <c r="BL1348" s="98"/>
      <c r="BN1348" s="121"/>
      <c r="BO1348" s="121"/>
      <c r="BP1348" s="121"/>
      <c r="BQ1348" s="121"/>
      <c r="BR1348" s="121"/>
    </row>
    <row r="1349" spans="1:70" customFormat="1">
      <c r="A1349" s="84"/>
      <c r="B1349" s="363"/>
      <c r="C1349" s="121"/>
      <c r="D1349" s="121"/>
      <c r="E1349" s="121"/>
      <c r="F1349" s="121"/>
      <c r="G1349" s="121"/>
      <c r="H1349" s="121"/>
      <c r="I1349" s="121"/>
      <c r="J1349" s="121"/>
      <c r="K1349" s="121"/>
      <c r="L1349" s="10"/>
      <c r="M1349" s="9"/>
      <c r="N1349" s="90"/>
      <c r="R1349" s="205"/>
      <c r="S1349" s="205"/>
      <c r="T1349" s="205"/>
      <c r="V1349" s="205"/>
      <c r="W1349" s="205"/>
      <c r="X1349" s="205"/>
      <c r="Y1349" s="394"/>
      <c r="Z1349" s="98"/>
      <c r="AA1349" s="205"/>
      <c r="AB1349" s="98"/>
      <c r="AC1349" s="98"/>
      <c r="AD1349" s="98"/>
      <c r="AE1349" s="205"/>
      <c r="AF1349" s="98"/>
      <c r="AH1349" s="98"/>
      <c r="AI1349" s="205"/>
      <c r="AJ1349" s="98"/>
      <c r="AK1349" s="98"/>
      <c r="AL1349" s="98"/>
      <c r="AM1349" s="205"/>
      <c r="AN1349" s="98"/>
      <c r="AO1349" s="121"/>
      <c r="AP1349" s="98"/>
      <c r="AQ1349" s="205"/>
      <c r="AR1349" s="98"/>
      <c r="AT1349" s="98"/>
      <c r="AU1349" s="205"/>
      <c r="AV1349" s="98"/>
      <c r="AX1349" s="98"/>
      <c r="AY1349" s="205"/>
      <c r="AZ1349" s="98"/>
      <c r="BB1349" s="98"/>
      <c r="BC1349" s="205"/>
      <c r="BD1349" s="98"/>
      <c r="BF1349" s="98"/>
      <c r="BG1349" s="205"/>
      <c r="BH1349" s="98"/>
      <c r="BI1349" s="121"/>
      <c r="BJ1349" s="98"/>
      <c r="BK1349" s="205"/>
      <c r="BL1349" s="98"/>
      <c r="BN1349" s="121"/>
      <c r="BO1349" s="121"/>
      <c r="BP1349" s="121"/>
      <c r="BQ1349" s="121"/>
      <c r="BR1349" s="121"/>
    </row>
    <row r="1350" spans="1:70" customFormat="1">
      <c r="A1350" s="84"/>
      <c r="B1350" s="363"/>
      <c r="C1350" s="121"/>
      <c r="D1350" s="121"/>
      <c r="E1350" s="121"/>
      <c r="F1350" s="121"/>
      <c r="G1350" s="121"/>
      <c r="H1350" s="121"/>
      <c r="I1350" s="121"/>
      <c r="J1350" s="121"/>
      <c r="K1350" s="121"/>
      <c r="L1350" s="10"/>
      <c r="M1350" s="9"/>
      <c r="N1350" s="90"/>
      <c r="R1350" s="205"/>
      <c r="S1350" s="205"/>
      <c r="T1350" s="205"/>
      <c r="V1350" s="205"/>
      <c r="W1350" s="205"/>
      <c r="X1350" s="205"/>
      <c r="Y1350" s="394"/>
      <c r="Z1350" s="98"/>
      <c r="AA1350" s="205"/>
      <c r="AB1350" s="98"/>
      <c r="AC1350" s="98"/>
      <c r="AD1350" s="98"/>
      <c r="AE1350" s="205"/>
      <c r="AF1350" s="98"/>
      <c r="AH1350" s="98"/>
      <c r="AI1350" s="205"/>
      <c r="AJ1350" s="98"/>
      <c r="AK1350" s="98"/>
      <c r="AL1350" s="98"/>
      <c r="AM1350" s="205"/>
      <c r="AN1350" s="98"/>
      <c r="AO1350" s="121"/>
      <c r="AP1350" s="98"/>
      <c r="AQ1350" s="205"/>
      <c r="AR1350" s="98"/>
      <c r="AT1350" s="98"/>
      <c r="AU1350" s="205"/>
      <c r="AV1350" s="98"/>
      <c r="AX1350" s="98"/>
      <c r="AY1350" s="205"/>
      <c r="AZ1350" s="98"/>
      <c r="BB1350" s="98"/>
      <c r="BC1350" s="205"/>
      <c r="BD1350" s="98"/>
      <c r="BF1350" s="98"/>
      <c r="BG1350" s="205"/>
      <c r="BH1350" s="98"/>
      <c r="BI1350" s="121"/>
      <c r="BJ1350" s="98"/>
      <c r="BK1350" s="205"/>
      <c r="BL1350" s="98"/>
      <c r="BN1350" s="121"/>
      <c r="BO1350" s="121"/>
      <c r="BP1350" s="121"/>
      <c r="BQ1350" s="121"/>
      <c r="BR1350" s="121"/>
    </row>
    <row r="1351" spans="1:70" customFormat="1">
      <c r="A1351" s="84"/>
      <c r="B1351" s="363"/>
      <c r="C1351" s="121"/>
      <c r="D1351" s="121"/>
      <c r="E1351" s="121"/>
      <c r="F1351" s="121"/>
      <c r="G1351" s="121"/>
      <c r="H1351" s="121"/>
      <c r="I1351" s="121"/>
      <c r="J1351" s="121"/>
      <c r="K1351" s="121"/>
      <c r="L1351" s="10"/>
      <c r="M1351" s="9"/>
      <c r="N1351" s="90"/>
      <c r="R1351" s="205"/>
      <c r="S1351" s="205"/>
      <c r="T1351" s="205"/>
      <c r="V1351" s="205"/>
      <c r="W1351" s="205"/>
      <c r="X1351" s="205"/>
      <c r="Y1351" s="394"/>
      <c r="Z1351" s="98"/>
      <c r="AA1351" s="205"/>
      <c r="AB1351" s="98"/>
      <c r="AC1351" s="98"/>
      <c r="AD1351" s="98"/>
      <c r="AE1351" s="205"/>
      <c r="AF1351" s="98"/>
      <c r="AH1351" s="98"/>
      <c r="AI1351" s="205"/>
      <c r="AJ1351" s="98"/>
      <c r="AK1351" s="98"/>
      <c r="AL1351" s="98"/>
      <c r="AM1351" s="205"/>
      <c r="AN1351" s="98"/>
      <c r="AO1351" s="121"/>
      <c r="AP1351" s="98"/>
      <c r="AQ1351" s="205"/>
      <c r="AR1351" s="98"/>
      <c r="AT1351" s="98"/>
      <c r="AU1351" s="205"/>
      <c r="AV1351" s="98"/>
      <c r="AX1351" s="98"/>
      <c r="AY1351" s="205"/>
      <c r="AZ1351" s="98"/>
      <c r="BB1351" s="98"/>
      <c r="BC1351" s="205"/>
      <c r="BD1351" s="98"/>
      <c r="BF1351" s="98"/>
      <c r="BG1351" s="205"/>
      <c r="BH1351" s="98"/>
      <c r="BI1351" s="121"/>
      <c r="BJ1351" s="98"/>
      <c r="BK1351" s="205"/>
      <c r="BL1351" s="98"/>
      <c r="BN1351" s="121"/>
      <c r="BO1351" s="121"/>
      <c r="BP1351" s="121"/>
      <c r="BQ1351" s="121"/>
      <c r="BR1351" s="121"/>
    </row>
    <row r="1352" spans="1:70" customFormat="1">
      <c r="A1352" s="84"/>
      <c r="B1352" s="363"/>
      <c r="C1352" s="121"/>
      <c r="D1352" s="121"/>
      <c r="E1352" s="121"/>
      <c r="F1352" s="121"/>
      <c r="G1352" s="121"/>
      <c r="H1352" s="121"/>
      <c r="I1352" s="121"/>
      <c r="J1352" s="121"/>
      <c r="K1352" s="121"/>
      <c r="L1352" s="10"/>
      <c r="M1352" s="9"/>
      <c r="N1352" s="90"/>
      <c r="R1352" s="205"/>
      <c r="S1352" s="205"/>
      <c r="T1352" s="205"/>
      <c r="V1352" s="205"/>
      <c r="W1352" s="205"/>
      <c r="X1352" s="205"/>
      <c r="Y1352" s="394"/>
      <c r="Z1352" s="98"/>
      <c r="AA1352" s="205"/>
      <c r="AB1352" s="98"/>
      <c r="AC1352" s="98"/>
      <c r="AD1352" s="98"/>
      <c r="AE1352" s="205"/>
      <c r="AF1352" s="98"/>
      <c r="AH1352" s="98"/>
      <c r="AI1352" s="205"/>
      <c r="AJ1352" s="98"/>
      <c r="AK1352" s="98"/>
      <c r="AL1352" s="98"/>
      <c r="AM1352" s="205"/>
      <c r="AN1352" s="98"/>
      <c r="AO1352" s="121"/>
      <c r="AP1352" s="98"/>
      <c r="AQ1352" s="205"/>
      <c r="AR1352" s="98"/>
      <c r="AT1352" s="98"/>
      <c r="AU1352" s="205"/>
      <c r="AV1352" s="98"/>
      <c r="AX1352" s="98"/>
      <c r="AY1352" s="205"/>
      <c r="AZ1352" s="98"/>
      <c r="BB1352" s="98"/>
      <c r="BC1352" s="205"/>
      <c r="BD1352" s="98"/>
      <c r="BF1352" s="98"/>
      <c r="BG1352" s="205"/>
      <c r="BH1352" s="98"/>
      <c r="BI1352" s="121"/>
      <c r="BJ1352" s="98"/>
      <c r="BK1352" s="205"/>
      <c r="BL1352" s="98"/>
      <c r="BN1352" s="121"/>
      <c r="BO1352" s="121"/>
      <c r="BP1352" s="121"/>
      <c r="BQ1352" s="121"/>
      <c r="BR1352" s="121"/>
    </row>
    <row r="1353" spans="1:70" customFormat="1">
      <c r="A1353" s="84"/>
      <c r="B1353" s="363"/>
      <c r="C1353" s="121"/>
      <c r="D1353" s="121"/>
      <c r="E1353" s="121"/>
      <c r="F1353" s="121"/>
      <c r="G1353" s="121"/>
      <c r="H1353" s="121"/>
      <c r="I1353" s="121"/>
      <c r="J1353" s="121"/>
      <c r="K1353" s="121"/>
      <c r="L1353" s="10"/>
      <c r="M1353" s="9"/>
      <c r="N1353" s="90"/>
      <c r="R1353" s="205"/>
      <c r="S1353" s="205"/>
      <c r="T1353" s="205"/>
      <c r="V1353" s="205"/>
      <c r="W1353" s="205"/>
      <c r="X1353" s="205"/>
      <c r="Y1353" s="394"/>
      <c r="Z1353" s="98"/>
      <c r="AA1353" s="205"/>
      <c r="AB1353" s="98"/>
      <c r="AC1353" s="98"/>
      <c r="AD1353" s="98"/>
      <c r="AE1353" s="205"/>
      <c r="AF1353" s="98"/>
      <c r="AH1353" s="98"/>
      <c r="AI1353" s="205"/>
      <c r="AJ1353" s="98"/>
      <c r="AK1353" s="98"/>
      <c r="AL1353" s="98"/>
      <c r="AM1353" s="205"/>
      <c r="AN1353" s="98"/>
      <c r="AO1353" s="121"/>
      <c r="AP1353" s="98"/>
      <c r="AQ1353" s="205"/>
      <c r="AR1353" s="98"/>
      <c r="AT1353" s="98"/>
      <c r="AU1353" s="205"/>
      <c r="AV1353" s="98"/>
      <c r="AX1353" s="98"/>
      <c r="AY1353" s="205"/>
      <c r="AZ1353" s="98"/>
      <c r="BB1353" s="98"/>
      <c r="BC1353" s="205"/>
      <c r="BD1353" s="98"/>
      <c r="BF1353" s="98"/>
      <c r="BG1353" s="205"/>
      <c r="BH1353" s="98"/>
      <c r="BI1353" s="121"/>
      <c r="BJ1353" s="98"/>
      <c r="BK1353" s="205"/>
      <c r="BL1353" s="98"/>
      <c r="BN1353" s="121"/>
      <c r="BO1353" s="121"/>
      <c r="BP1353" s="121"/>
      <c r="BQ1353" s="121"/>
      <c r="BR1353" s="121"/>
    </row>
    <row r="1354" spans="1:70" customFormat="1">
      <c r="A1354" s="84"/>
      <c r="B1354" s="363"/>
      <c r="C1354" s="121"/>
      <c r="D1354" s="121"/>
      <c r="E1354" s="121"/>
      <c r="F1354" s="121"/>
      <c r="G1354" s="121"/>
      <c r="H1354" s="121"/>
      <c r="I1354" s="121"/>
      <c r="J1354" s="121"/>
      <c r="K1354" s="121"/>
      <c r="L1354" s="10"/>
      <c r="M1354" s="9"/>
      <c r="N1354" s="90"/>
      <c r="R1354" s="205"/>
      <c r="S1354" s="205"/>
      <c r="T1354" s="205"/>
      <c r="V1354" s="205"/>
      <c r="W1354" s="205"/>
      <c r="X1354" s="205"/>
      <c r="Y1354" s="394"/>
      <c r="Z1354" s="98"/>
      <c r="AA1354" s="205"/>
      <c r="AB1354" s="98"/>
      <c r="AC1354" s="98"/>
      <c r="AD1354" s="98"/>
      <c r="AE1354" s="205"/>
      <c r="AF1354" s="98"/>
      <c r="AH1354" s="98"/>
      <c r="AI1354" s="205"/>
      <c r="AJ1354" s="98"/>
      <c r="AK1354" s="98"/>
      <c r="AL1354" s="98"/>
      <c r="AM1354" s="205"/>
      <c r="AN1354" s="98"/>
      <c r="AO1354" s="121"/>
      <c r="AP1354" s="98"/>
      <c r="AQ1354" s="205"/>
      <c r="AR1354" s="98"/>
      <c r="AT1354" s="98"/>
      <c r="AU1354" s="205"/>
      <c r="AV1354" s="98"/>
      <c r="AX1354" s="98"/>
      <c r="AY1354" s="205"/>
      <c r="AZ1354" s="98"/>
      <c r="BB1354" s="98"/>
      <c r="BC1354" s="205"/>
      <c r="BD1354" s="98"/>
      <c r="BF1354" s="98"/>
      <c r="BG1354" s="205"/>
      <c r="BH1354" s="98"/>
      <c r="BI1354" s="121"/>
      <c r="BJ1354" s="98"/>
      <c r="BK1354" s="205"/>
      <c r="BL1354" s="98"/>
      <c r="BN1354" s="121"/>
      <c r="BO1354" s="121"/>
      <c r="BP1354" s="121"/>
      <c r="BQ1354" s="121"/>
      <c r="BR1354" s="121"/>
    </row>
    <row r="1355" spans="1:70" customFormat="1">
      <c r="A1355" s="84"/>
      <c r="B1355" s="363"/>
      <c r="C1355" s="121"/>
      <c r="D1355" s="121"/>
      <c r="E1355" s="121"/>
      <c r="F1355" s="121"/>
      <c r="G1355" s="121"/>
      <c r="H1355" s="121"/>
      <c r="I1355" s="121"/>
      <c r="J1355" s="121"/>
      <c r="K1355" s="121"/>
      <c r="L1355" s="10"/>
      <c r="M1355" s="9"/>
      <c r="N1355" s="90"/>
      <c r="R1355" s="205"/>
      <c r="S1355" s="205"/>
      <c r="T1355" s="205"/>
      <c r="V1355" s="205"/>
      <c r="W1355" s="205"/>
      <c r="X1355" s="205"/>
      <c r="Y1355" s="394"/>
      <c r="Z1355" s="98"/>
      <c r="AA1355" s="205"/>
      <c r="AB1355" s="98"/>
      <c r="AC1355" s="98"/>
      <c r="AD1355" s="98"/>
      <c r="AE1355" s="205"/>
      <c r="AF1355" s="98"/>
      <c r="AH1355" s="98"/>
      <c r="AI1355" s="205"/>
      <c r="AJ1355" s="98"/>
      <c r="AK1355" s="98"/>
      <c r="AL1355" s="98"/>
      <c r="AM1355" s="205"/>
      <c r="AN1355" s="98"/>
      <c r="AO1355" s="121"/>
      <c r="AP1355" s="98"/>
      <c r="AQ1355" s="205"/>
      <c r="AR1355" s="98"/>
      <c r="AT1355" s="98"/>
      <c r="AU1355" s="205"/>
      <c r="AV1355" s="98"/>
      <c r="AX1355" s="98"/>
      <c r="AY1355" s="205"/>
      <c r="AZ1355" s="98"/>
      <c r="BB1355" s="98"/>
      <c r="BC1355" s="205"/>
      <c r="BD1355" s="98"/>
      <c r="BF1355" s="98"/>
      <c r="BG1355" s="205"/>
      <c r="BH1355" s="98"/>
      <c r="BI1355" s="121"/>
      <c r="BJ1355" s="98"/>
      <c r="BK1355" s="205"/>
      <c r="BL1355" s="98"/>
      <c r="BN1355" s="121"/>
      <c r="BO1355" s="121"/>
      <c r="BP1355" s="121"/>
      <c r="BQ1355" s="121"/>
      <c r="BR1355" s="121"/>
    </row>
    <row r="1356" spans="1:70" customFormat="1">
      <c r="A1356" s="84"/>
      <c r="B1356" s="363"/>
      <c r="C1356" s="121"/>
      <c r="D1356" s="121"/>
      <c r="E1356" s="121"/>
      <c r="F1356" s="121"/>
      <c r="G1356" s="121"/>
      <c r="H1356" s="121"/>
      <c r="I1356" s="121"/>
      <c r="J1356" s="121"/>
      <c r="K1356" s="121"/>
      <c r="L1356" s="10"/>
      <c r="M1356" s="9"/>
      <c r="N1356" s="90"/>
      <c r="R1356" s="205"/>
      <c r="S1356" s="205"/>
      <c r="T1356" s="205"/>
      <c r="V1356" s="205"/>
      <c r="W1356" s="205"/>
      <c r="X1356" s="205"/>
      <c r="Y1356" s="394"/>
      <c r="Z1356" s="98"/>
      <c r="AA1356" s="205"/>
      <c r="AB1356" s="98"/>
      <c r="AC1356" s="98"/>
      <c r="AD1356" s="98"/>
      <c r="AE1356" s="205"/>
      <c r="AF1356" s="98"/>
      <c r="AH1356" s="98"/>
      <c r="AI1356" s="205"/>
      <c r="AJ1356" s="98"/>
      <c r="AK1356" s="98"/>
      <c r="AL1356" s="98"/>
      <c r="AM1356" s="205"/>
      <c r="AN1356" s="98"/>
      <c r="AO1356" s="121"/>
      <c r="AP1356" s="98"/>
      <c r="AQ1356" s="205"/>
      <c r="AR1356" s="98"/>
      <c r="AT1356" s="98"/>
      <c r="AU1356" s="205"/>
      <c r="AV1356" s="98"/>
      <c r="AX1356" s="98"/>
      <c r="AY1356" s="205"/>
      <c r="AZ1356" s="98"/>
      <c r="BB1356" s="98"/>
      <c r="BC1356" s="205"/>
      <c r="BD1356" s="98"/>
      <c r="BF1356" s="98"/>
      <c r="BG1356" s="205"/>
      <c r="BH1356" s="98"/>
      <c r="BI1356" s="121"/>
      <c r="BJ1356" s="98"/>
      <c r="BK1356" s="205"/>
      <c r="BL1356" s="98"/>
      <c r="BN1356" s="121"/>
      <c r="BO1356" s="121"/>
      <c r="BP1356" s="121"/>
      <c r="BQ1356" s="121"/>
      <c r="BR1356" s="121"/>
    </row>
    <row r="1357" spans="1:70" customFormat="1">
      <c r="A1357" s="84"/>
      <c r="B1357" s="363"/>
      <c r="C1357" s="121"/>
      <c r="D1357" s="121"/>
      <c r="E1357" s="121"/>
      <c r="F1357" s="121"/>
      <c r="G1357" s="121"/>
      <c r="H1357" s="121"/>
      <c r="I1357" s="121"/>
      <c r="J1357" s="121"/>
      <c r="K1357" s="121"/>
      <c r="L1357" s="10"/>
      <c r="M1357" s="9"/>
      <c r="N1357" s="90"/>
      <c r="R1357" s="205"/>
      <c r="S1357" s="205"/>
      <c r="T1357" s="205"/>
      <c r="V1357" s="205"/>
      <c r="W1357" s="205"/>
      <c r="X1357" s="205"/>
      <c r="Y1357" s="394"/>
      <c r="Z1357" s="98"/>
      <c r="AA1357" s="205"/>
      <c r="AB1357" s="98"/>
      <c r="AC1357" s="98"/>
      <c r="AD1357" s="98"/>
      <c r="AE1357" s="205"/>
      <c r="AF1357" s="98"/>
      <c r="AH1357" s="98"/>
      <c r="AI1357" s="205"/>
      <c r="AJ1357" s="98"/>
      <c r="AK1357" s="98"/>
      <c r="AL1357" s="98"/>
      <c r="AM1357" s="205"/>
      <c r="AN1357" s="98"/>
      <c r="AO1357" s="121"/>
      <c r="AP1357" s="98"/>
      <c r="AQ1357" s="205"/>
      <c r="AR1357" s="98"/>
      <c r="AT1357" s="98"/>
      <c r="AU1357" s="205"/>
      <c r="AV1357" s="98"/>
      <c r="AX1357" s="98"/>
      <c r="AY1357" s="205"/>
      <c r="AZ1357" s="98"/>
      <c r="BB1357" s="98"/>
      <c r="BC1357" s="205"/>
      <c r="BD1357" s="98"/>
      <c r="BF1357" s="98"/>
      <c r="BG1357" s="205"/>
      <c r="BH1357" s="98"/>
      <c r="BI1357" s="121"/>
      <c r="BJ1357" s="98"/>
      <c r="BK1357" s="205"/>
      <c r="BL1357" s="98"/>
      <c r="BN1357" s="121"/>
      <c r="BO1357" s="121"/>
      <c r="BP1357" s="121"/>
      <c r="BQ1357" s="121"/>
      <c r="BR1357" s="121"/>
    </row>
    <row r="1358" spans="1:70" customFormat="1">
      <c r="A1358" s="84"/>
      <c r="B1358" s="363"/>
      <c r="C1358" s="121"/>
      <c r="D1358" s="121"/>
      <c r="E1358" s="121"/>
      <c r="F1358" s="121"/>
      <c r="G1358" s="121"/>
      <c r="H1358" s="121"/>
      <c r="I1358" s="121"/>
      <c r="J1358" s="121"/>
      <c r="K1358" s="121"/>
      <c r="L1358" s="10"/>
      <c r="M1358" s="9"/>
      <c r="N1358" s="90"/>
      <c r="R1358" s="205"/>
      <c r="S1358" s="205"/>
      <c r="T1358" s="205"/>
      <c r="V1358" s="205"/>
      <c r="W1358" s="205"/>
      <c r="X1358" s="205"/>
      <c r="Y1358" s="394"/>
      <c r="Z1358" s="98"/>
      <c r="AA1358" s="205"/>
      <c r="AB1358" s="98"/>
      <c r="AC1358" s="98"/>
      <c r="AD1358" s="98"/>
      <c r="AE1358" s="205"/>
      <c r="AF1358" s="98"/>
      <c r="AH1358" s="98"/>
      <c r="AI1358" s="205"/>
      <c r="AJ1358" s="98"/>
      <c r="AK1358" s="98"/>
      <c r="AL1358" s="98"/>
      <c r="AM1358" s="205"/>
      <c r="AN1358" s="98"/>
      <c r="AO1358" s="121"/>
      <c r="AP1358" s="98"/>
      <c r="AQ1358" s="205"/>
      <c r="AR1358" s="98"/>
      <c r="AT1358" s="98"/>
      <c r="AU1358" s="205"/>
      <c r="AV1358" s="98"/>
      <c r="AX1358" s="98"/>
      <c r="AY1358" s="205"/>
      <c r="AZ1358" s="98"/>
      <c r="BB1358" s="98"/>
      <c r="BC1358" s="205"/>
      <c r="BD1358" s="98"/>
      <c r="BF1358" s="98"/>
      <c r="BG1358" s="205"/>
      <c r="BH1358" s="98"/>
      <c r="BI1358" s="121"/>
      <c r="BJ1358" s="98"/>
      <c r="BK1358" s="205"/>
      <c r="BL1358" s="98"/>
      <c r="BN1358" s="121"/>
      <c r="BO1358" s="121"/>
      <c r="BP1358" s="121"/>
      <c r="BQ1358" s="121"/>
      <c r="BR1358" s="121"/>
    </row>
    <row r="1359" spans="1:70" customFormat="1">
      <c r="A1359" s="84"/>
      <c r="B1359" s="363"/>
      <c r="C1359" s="121"/>
      <c r="D1359" s="121"/>
      <c r="E1359" s="121"/>
      <c r="F1359" s="121"/>
      <c r="G1359" s="121"/>
      <c r="H1359" s="121"/>
      <c r="I1359" s="121"/>
      <c r="J1359" s="121"/>
      <c r="K1359" s="121"/>
      <c r="L1359" s="10"/>
      <c r="M1359" s="9"/>
      <c r="N1359" s="90"/>
      <c r="R1359" s="205"/>
      <c r="S1359" s="205"/>
      <c r="T1359" s="205"/>
      <c r="V1359" s="205"/>
      <c r="W1359" s="205"/>
      <c r="X1359" s="205"/>
      <c r="Y1359" s="394"/>
      <c r="Z1359" s="98"/>
      <c r="AA1359" s="205"/>
      <c r="AB1359" s="98"/>
      <c r="AC1359" s="98"/>
      <c r="AD1359" s="98"/>
      <c r="AE1359" s="205"/>
      <c r="AF1359" s="98"/>
      <c r="AH1359" s="98"/>
      <c r="AI1359" s="205"/>
      <c r="AJ1359" s="98"/>
      <c r="AK1359" s="98"/>
      <c r="AL1359" s="98"/>
      <c r="AM1359" s="205"/>
      <c r="AN1359" s="98"/>
      <c r="AO1359" s="121"/>
      <c r="AP1359" s="98"/>
      <c r="AQ1359" s="205"/>
      <c r="AR1359" s="98"/>
      <c r="AT1359" s="98"/>
      <c r="AU1359" s="205"/>
      <c r="AV1359" s="98"/>
      <c r="AX1359" s="98"/>
      <c r="AY1359" s="205"/>
      <c r="AZ1359" s="98"/>
      <c r="BB1359" s="98"/>
      <c r="BC1359" s="205"/>
      <c r="BD1359" s="98"/>
      <c r="BF1359" s="98"/>
      <c r="BG1359" s="205"/>
      <c r="BH1359" s="98"/>
      <c r="BI1359" s="121"/>
      <c r="BJ1359" s="98"/>
      <c r="BK1359" s="205"/>
      <c r="BL1359" s="98"/>
      <c r="BN1359" s="121"/>
      <c r="BO1359" s="121"/>
      <c r="BP1359" s="121"/>
      <c r="BQ1359" s="121"/>
      <c r="BR1359" s="121"/>
    </row>
    <row r="1360" spans="1:70" customFormat="1">
      <c r="A1360" s="84"/>
      <c r="B1360" s="363"/>
      <c r="C1360" s="121"/>
      <c r="D1360" s="121"/>
      <c r="E1360" s="121"/>
      <c r="F1360" s="121"/>
      <c r="G1360" s="121"/>
      <c r="H1360" s="121"/>
      <c r="I1360" s="121"/>
      <c r="J1360" s="121"/>
      <c r="K1360" s="121"/>
      <c r="L1360" s="10"/>
      <c r="M1360" s="9"/>
      <c r="N1360" s="90"/>
      <c r="R1360" s="205"/>
      <c r="S1360" s="205"/>
      <c r="T1360" s="205"/>
      <c r="V1360" s="205"/>
      <c r="W1360" s="205"/>
      <c r="X1360" s="205"/>
      <c r="Y1360" s="394"/>
      <c r="Z1360" s="98"/>
      <c r="AA1360" s="205"/>
      <c r="AB1360" s="98"/>
      <c r="AC1360" s="98"/>
      <c r="AD1360" s="98"/>
      <c r="AE1360" s="205"/>
      <c r="AF1360" s="98"/>
      <c r="AH1360" s="98"/>
      <c r="AI1360" s="205"/>
      <c r="AJ1360" s="98"/>
      <c r="AK1360" s="98"/>
      <c r="AL1360" s="98"/>
      <c r="AM1360" s="205"/>
      <c r="AN1360" s="98"/>
      <c r="AO1360" s="121"/>
      <c r="AP1360" s="98"/>
      <c r="AQ1360" s="205"/>
      <c r="AR1360" s="98"/>
      <c r="AT1360" s="98"/>
      <c r="AU1360" s="205"/>
      <c r="AV1360" s="98"/>
      <c r="AX1360" s="98"/>
      <c r="AY1360" s="205"/>
      <c r="AZ1360" s="98"/>
      <c r="BB1360" s="98"/>
      <c r="BC1360" s="205"/>
      <c r="BD1360" s="98"/>
      <c r="BF1360" s="98"/>
      <c r="BG1360" s="205"/>
      <c r="BH1360" s="98"/>
      <c r="BI1360" s="121"/>
      <c r="BJ1360" s="98"/>
      <c r="BK1360" s="205"/>
      <c r="BL1360" s="98"/>
      <c r="BN1360" s="121"/>
      <c r="BO1360" s="121"/>
      <c r="BP1360" s="121"/>
      <c r="BQ1360" s="121"/>
      <c r="BR1360" s="121"/>
    </row>
    <row r="1361" spans="1:70" customFormat="1">
      <c r="A1361" s="84"/>
      <c r="B1361" s="363"/>
      <c r="C1361" s="121"/>
      <c r="D1361" s="121"/>
      <c r="E1361" s="121"/>
      <c r="F1361" s="121"/>
      <c r="G1361" s="121"/>
      <c r="H1361" s="121"/>
      <c r="I1361" s="121"/>
      <c r="J1361" s="121"/>
      <c r="K1361" s="121"/>
      <c r="L1361" s="10"/>
      <c r="M1361" s="9"/>
      <c r="N1361" s="90"/>
      <c r="R1361" s="205"/>
      <c r="S1361" s="205"/>
      <c r="T1361" s="205"/>
      <c r="V1361" s="205"/>
      <c r="W1361" s="205"/>
      <c r="X1361" s="205"/>
      <c r="Y1361" s="394"/>
      <c r="Z1361" s="98"/>
      <c r="AA1361" s="205"/>
      <c r="AB1361" s="98"/>
      <c r="AC1361" s="98"/>
      <c r="AD1361" s="98"/>
      <c r="AE1361" s="205"/>
      <c r="AF1361" s="98"/>
      <c r="AH1361" s="98"/>
      <c r="AI1361" s="205"/>
      <c r="AJ1361" s="98"/>
      <c r="AK1361" s="98"/>
      <c r="AL1361" s="98"/>
      <c r="AM1361" s="205"/>
      <c r="AN1361" s="98"/>
      <c r="AO1361" s="121"/>
      <c r="AP1361" s="98"/>
      <c r="AQ1361" s="205"/>
      <c r="AR1361" s="98"/>
      <c r="AT1361" s="98"/>
      <c r="AU1361" s="205"/>
      <c r="AV1361" s="98"/>
      <c r="AX1361" s="98"/>
      <c r="AY1361" s="205"/>
      <c r="AZ1361" s="98"/>
      <c r="BB1361" s="98"/>
      <c r="BC1361" s="205"/>
      <c r="BD1361" s="98"/>
      <c r="BF1361" s="98"/>
      <c r="BG1361" s="205"/>
      <c r="BH1361" s="98"/>
      <c r="BI1361" s="121"/>
      <c r="BJ1361" s="98"/>
      <c r="BK1361" s="205"/>
      <c r="BL1361" s="98"/>
      <c r="BN1361" s="121"/>
      <c r="BO1361" s="121"/>
      <c r="BP1361" s="121"/>
      <c r="BQ1361" s="121"/>
      <c r="BR1361" s="121"/>
    </row>
    <row r="1362" spans="1:70" customFormat="1">
      <c r="A1362" s="84"/>
      <c r="B1362" s="363"/>
      <c r="C1362" s="121"/>
      <c r="D1362" s="121"/>
      <c r="E1362" s="121"/>
      <c r="F1362" s="121"/>
      <c r="G1362" s="121"/>
      <c r="H1362" s="121"/>
      <c r="I1362" s="121"/>
      <c r="J1362" s="121"/>
      <c r="K1362" s="121"/>
      <c r="L1362" s="10"/>
      <c r="M1362" s="9"/>
      <c r="N1362" s="90"/>
      <c r="R1362" s="205"/>
      <c r="S1362" s="205"/>
      <c r="T1362" s="205"/>
      <c r="V1362" s="205"/>
      <c r="W1362" s="205"/>
      <c r="X1362" s="205"/>
      <c r="Y1362" s="394"/>
      <c r="Z1362" s="98"/>
      <c r="AA1362" s="205"/>
      <c r="AB1362" s="98"/>
      <c r="AC1362" s="98"/>
      <c r="AD1362" s="98"/>
      <c r="AE1362" s="205"/>
      <c r="AF1362" s="98"/>
      <c r="AH1362" s="98"/>
      <c r="AI1362" s="205"/>
      <c r="AJ1362" s="98"/>
      <c r="AK1362" s="98"/>
      <c r="AL1362" s="98"/>
      <c r="AM1362" s="205"/>
      <c r="AN1362" s="98"/>
      <c r="AO1362" s="121"/>
      <c r="AP1362" s="98"/>
      <c r="AQ1362" s="205"/>
      <c r="AR1362" s="98"/>
      <c r="AT1362" s="98"/>
      <c r="AU1362" s="205"/>
      <c r="AV1362" s="98"/>
      <c r="AX1362" s="98"/>
      <c r="AY1362" s="205"/>
      <c r="AZ1362" s="98"/>
      <c r="BB1362" s="98"/>
      <c r="BC1362" s="205"/>
      <c r="BD1362" s="98"/>
      <c r="BF1362" s="98"/>
      <c r="BG1362" s="205"/>
      <c r="BH1362" s="98"/>
      <c r="BI1362" s="121"/>
      <c r="BJ1362" s="98"/>
      <c r="BK1362" s="205"/>
      <c r="BL1362" s="98"/>
      <c r="BN1362" s="121"/>
      <c r="BO1362" s="121"/>
      <c r="BP1362" s="121"/>
      <c r="BQ1362" s="121"/>
      <c r="BR1362" s="121"/>
    </row>
    <row r="1363" spans="1:70" customFormat="1">
      <c r="A1363" s="84"/>
      <c r="B1363" s="363"/>
      <c r="C1363" s="121"/>
      <c r="D1363" s="121"/>
      <c r="E1363" s="121"/>
      <c r="F1363" s="121"/>
      <c r="G1363" s="121"/>
      <c r="H1363" s="121"/>
      <c r="I1363" s="121"/>
      <c r="J1363" s="121"/>
      <c r="K1363" s="121"/>
      <c r="L1363" s="10"/>
      <c r="M1363" s="9"/>
      <c r="N1363" s="90"/>
      <c r="R1363" s="205"/>
      <c r="S1363" s="205"/>
      <c r="T1363" s="205"/>
      <c r="V1363" s="205"/>
      <c r="W1363" s="205"/>
      <c r="X1363" s="205"/>
      <c r="Y1363" s="394"/>
      <c r="Z1363" s="98"/>
      <c r="AA1363" s="205"/>
      <c r="AB1363" s="98"/>
      <c r="AC1363" s="98"/>
      <c r="AD1363" s="98"/>
      <c r="AE1363" s="205"/>
      <c r="AF1363" s="98"/>
      <c r="AH1363" s="98"/>
      <c r="AI1363" s="205"/>
      <c r="AJ1363" s="98"/>
      <c r="AK1363" s="98"/>
      <c r="AL1363" s="98"/>
      <c r="AM1363" s="205"/>
      <c r="AN1363" s="98"/>
      <c r="AO1363" s="121"/>
      <c r="AP1363" s="98"/>
      <c r="AQ1363" s="205"/>
      <c r="AR1363" s="98"/>
      <c r="AT1363" s="98"/>
      <c r="AU1363" s="205"/>
      <c r="AV1363" s="98"/>
      <c r="AX1363" s="98"/>
      <c r="AY1363" s="205"/>
      <c r="AZ1363" s="98"/>
      <c r="BB1363" s="98"/>
      <c r="BC1363" s="205"/>
      <c r="BD1363" s="98"/>
      <c r="BF1363" s="98"/>
      <c r="BG1363" s="205"/>
      <c r="BH1363" s="98"/>
      <c r="BI1363" s="121"/>
      <c r="BJ1363" s="98"/>
      <c r="BK1363" s="205"/>
      <c r="BL1363" s="98"/>
      <c r="BN1363" s="121"/>
      <c r="BO1363" s="121"/>
      <c r="BP1363" s="121"/>
      <c r="BQ1363" s="121"/>
      <c r="BR1363" s="121"/>
    </row>
    <row r="1364" spans="1:70" customFormat="1">
      <c r="A1364" s="84"/>
      <c r="B1364" s="363"/>
      <c r="C1364" s="121"/>
      <c r="D1364" s="121"/>
      <c r="E1364" s="121"/>
      <c r="F1364" s="121"/>
      <c r="G1364" s="121"/>
      <c r="H1364" s="121"/>
      <c r="I1364" s="121"/>
      <c r="J1364" s="121"/>
      <c r="K1364" s="121"/>
      <c r="L1364" s="10"/>
      <c r="M1364" s="9"/>
      <c r="N1364" s="90"/>
      <c r="R1364" s="205"/>
      <c r="S1364" s="205"/>
      <c r="T1364" s="205"/>
      <c r="V1364" s="205"/>
      <c r="W1364" s="205"/>
      <c r="X1364" s="205"/>
      <c r="Y1364" s="394"/>
      <c r="Z1364" s="98"/>
      <c r="AA1364" s="205"/>
      <c r="AB1364" s="98"/>
      <c r="AC1364" s="98"/>
      <c r="AD1364" s="98"/>
      <c r="AE1364" s="205"/>
      <c r="AF1364" s="98"/>
      <c r="AH1364" s="98"/>
      <c r="AI1364" s="205"/>
      <c r="AJ1364" s="98"/>
      <c r="AK1364" s="98"/>
      <c r="AL1364" s="98"/>
      <c r="AM1364" s="205"/>
      <c r="AN1364" s="98"/>
      <c r="AO1364" s="121"/>
      <c r="AP1364" s="98"/>
      <c r="AQ1364" s="205"/>
      <c r="AR1364" s="98"/>
      <c r="AT1364" s="98"/>
      <c r="AU1364" s="205"/>
      <c r="AV1364" s="98"/>
      <c r="AX1364" s="98"/>
      <c r="AY1364" s="205"/>
      <c r="AZ1364" s="98"/>
      <c r="BB1364" s="98"/>
      <c r="BC1364" s="205"/>
      <c r="BD1364" s="98"/>
      <c r="BF1364" s="98"/>
      <c r="BG1364" s="205"/>
      <c r="BH1364" s="98"/>
      <c r="BI1364" s="121"/>
      <c r="BJ1364" s="98"/>
      <c r="BK1364" s="205"/>
      <c r="BL1364" s="98"/>
      <c r="BN1364" s="121"/>
      <c r="BO1364" s="121"/>
      <c r="BP1364" s="121"/>
      <c r="BQ1364" s="121"/>
      <c r="BR1364" s="121"/>
    </row>
    <row r="1365" spans="1:70" customFormat="1">
      <c r="A1365" s="84"/>
      <c r="B1365" s="363"/>
      <c r="C1365" s="121"/>
      <c r="D1365" s="121"/>
      <c r="E1365" s="121"/>
      <c r="F1365" s="121"/>
      <c r="G1365" s="121"/>
      <c r="H1365" s="121"/>
      <c r="I1365" s="121"/>
      <c r="J1365" s="121"/>
      <c r="K1365" s="121"/>
      <c r="L1365" s="10"/>
      <c r="M1365" s="9"/>
      <c r="N1365" s="90"/>
      <c r="R1365" s="205"/>
      <c r="S1365" s="205"/>
      <c r="T1365" s="205"/>
      <c r="V1365" s="205"/>
      <c r="W1365" s="205"/>
      <c r="X1365" s="205"/>
      <c r="Y1365" s="394"/>
      <c r="Z1365" s="98"/>
      <c r="AA1365" s="205"/>
      <c r="AB1365" s="98"/>
      <c r="AC1365" s="98"/>
      <c r="AD1365" s="98"/>
      <c r="AE1365" s="205"/>
      <c r="AF1365" s="98"/>
      <c r="AH1365" s="98"/>
      <c r="AI1365" s="205"/>
      <c r="AJ1365" s="98"/>
      <c r="AK1365" s="98"/>
      <c r="AL1365" s="98"/>
      <c r="AM1365" s="205"/>
      <c r="AN1365" s="98"/>
      <c r="AO1365" s="121"/>
      <c r="AP1365" s="98"/>
      <c r="AQ1365" s="205"/>
      <c r="AR1365" s="98"/>
      <c r="AT1365" s="98"/>
      <c r="AU1365" s="205"/>
      <c r="AV1365" s="98"/>
      <c r="AX1365" s="98"/>
      <c r="AY1365" s="205"/>
      <c r="AZ1365" s="98"/>
      <c r="BB1365" s="98"/>
      <c r="BC1365" s="205"/>
      <c r="BD1365" s="98"/>
      <c r="BF1365" s="98"/>
      <c r="BG1365" s="205"/>
      <c r="BH1365" s="98"/>
      <c r="BI1365" s="121"/>
      <c r="BJ1365" s="98"/>
      <c r="BK1365" s="205"/>
      <c r="BL1365" s="98"/>
      <c r="BN1365" s="121"/>
      <c r="BO1365" s="121"/>
      <c r="BP1365" s="121"/>
      <c r="BQ1365" s="121"/>
      <c r="BR1365" s="121"/>
    </row>
    <row r="1366" spans="1:70" customFormat="1">
      <c r="A1366" s="84"/>
      <c r="B1366" s="363"/>
      <c r="C1366" s="121"/>
      <c r="D1366" s="121"/>
      <c r="E1366" s="121"/>
      <c r="F1366" s="121"/>
      <c r="G1366" s="121"/>
      <c r="H1366" s="121"/>
      <c r="I1366" s="121"/>
      <c r="J1366" s="121"/>
      <c r="K1366" s="121"/>
      <c r="L1366" s="10"/>
      <c r="M1366" s="9"/>
      <c r="N1366" s="90"/>
      <c r="R1366" s="205"/>
      <c r="S1366" s="205"/>
      <c r="T1366" s="205"/>
      <c r="V1366" s="205"/>
      <c r="W1366" s="205"/>
      <c r="X1366" s="205"/>
      <c r="Y1366" s="394"/>
      <c r="Z1366" s="98"/>
      <c r="AA1366" s="205"/>
      <c r="AB1366" s="98"/>
      <c r="AC1366" s="98"/>
      <c r="AD1366" s="98"/>
      <c r="AE1366" s="205"/>
      <c r="AF1366" s="98"/>
      <c r="AH1366" s="98"/>
      <c r="AI1366" s="205"/>
      <c r="AJ1366" s="98"/>
      <c r="AK1366" s="98"/>
      <c r="AL1366" s="98"/>
      <c r="AM1366" s="205"/>
      <c r="AN1366" s="98"/>
      <c r="AO1366" s="121"/>
      <c r="AP1366" s="98"/>
      <c r="AQ1366" s="205"/>
      <c r="AR1366" s="98"/>
      <c r="AT1366" s="98"/>
      <c r="AU1366" s="205"/>
      <c r="AV1366" s="98"/>
      <c r="AX1366" s="98"/>
      <c r="AY1366" s="205"/>
      <c r="AZ1366" s="98"/>
      <c r="BB1366" s="98"/>
      <c r="BC1366" s="205"/>
      <c r="BD1366" s="98"/>
      <c r="BF1366" s="98"/>
      <c r="BG1366" s="205"/>
      <c r="BH1366" s="98"/>
      <c r="BI1366" s="121"/>
      <c r="BJ1366" s="98"/>
      <c r="BK1366" s="205"/>
      <c r="BL1366" s="98"/>
      <c r="BN1366" s="121"/>
      <c r="BO1366" s="121"/>
      <c r="BP1366" s="121"/>
      <c r="BQ1366" s="121"/>
      <c r="BR1366" s="121"/>
    </row>
    <row r="1367" spans="1:70" customFormat="1">
      <c r="A1367" s="84"/>
      <c r="B1367" s="363"/>
      <c r="C1367" s="121"/>
      <c r="D1367" s="121"/>
      <c r="E1367" s="121"/>
      <c r="F1367" s="121"/>
      <c r="G1367" s="121"/>
      <c r="H1367" s="121"/>
      <c r="I1367" s="121"/>
      <c r="J1367" s="121"/>
      <c r="K1367" s="121"/>
      <c r="L1367" s="10"/>
      <c r="M1367" s="9"/>
      <c r="N1367" s="90"/>
      <c r="R1367" s="205"/>
      <c r="S1367" s="205"/>
      <c r="T1367" s="205"/>
      <c r="V1367" s="205"/>
      <c r="W1367" s="205"/>
      <c r="X1367" s="205"/>
      <c r="Y1367" s="394"/>
      <c r="Z1367" s="98"/>
      <c r="AA1367" s="205"/>
      <c r="AB1367" s="98"/>
      <c r="AC1367" s="98"/>
      <c r="AD1367" s="98"/>
      <c r="AE1367" s="205"/>
      <c r="AF1367" s="98"/>
      <c r="AH1367" s="98"/>
      <c r="AI1367" s="205"/>
      <c r="AJ1367" s="98"/>
      <c r="AK1367" s="98"/>
      <c r="AL1367" s="98"/>
      <c r="AM1367" s="205"/>
      <c r="AN1367" s="98"/>
      <c r="AO1367" s="121"/>
      <c r="AP1367" s="98"/>
      <c r="AQ1367" s="205"/>
      <c r="AR1367" s="98"/>
      <c r="AT1367" s="98"/>
      <c r="AU1367" s="205"/>
      <c r="AV1367" s="98"/>
      <c r="AX1367" s="98"/>
      <c r="AY1367" s="205"/>
      <c r="AZ1367" s="98"/>
      <c r="BB1367" s="98"/>
      <c r="BC1367" s="205"/>
      <c r="BD1367" s="98"/>
      <c r="BF1367" s="98"/>
      <c r="BG1367" s="205"/>
      <c r="BH1367" s="98"/>
      <c r="BI1367" s="121"/>
      <c r="BJ1367" s="98"/>
      <c r="BK1367" s="205"/>
      <c r="BL1367" s="98"/>
      <c r="BN1367" s="121"/>
      <c r="BO1367" s="121"/>
      <c r="BP1367" s="121"/>
      <c r="BQ1367" s="121"/>
      <c r="BR1367" s="121"/>
    </row>
    <row r="1368" spans="1:70" customFormat="1">
      <c r="A1368" s="84"/>
      <c r="B1368" s="363"/>
      <c r="C1368" s="121"/>
      <c r="D1368" s="121"/>
      <c r="E1368" s="121"/>
      <c r="F1368" s="121"/>
      <c r="G1368" s="121"/>
      <c r="H1368" s="121"/>
      <c r="I1368" s="121"/>
      <c r="J1368" s="121"/>
      <c r="K1368" s="121"/>
      <c r="L1368" s="10"/>
      <c r="M1368" s="9"/>
      <c r="N1368" s="90"/>
      <c r="R1368" s="205"/>
      <c r="S1368" s="205"/>
      <c r="T1368" s="205"/>
      <c r="V1368" s="205"/>
      <c r="W1368" s="205"/>
      <c r="X1368" s="205"/>
      <c r="Y1368" s="394"/>
      <c r="Z1368" s="98"/>
      <c r="AA1368" s="205"/>
      <c r="AB1368" s="98"/>
      <c r="AC1368" s="98"/>
      <c r="AD1368" s="98"/>
      <c r="AE1368" s="205"/>
      <c r="AF1368" s="98"/>
      <c r="AH1368" s="98"/>
      <c r="AI1368" s="205"/>
      <c r="AJ1368" s="98"/>
      <c r="AK1368" s="98"/>
      <c r="AL1368" s="98"/>
      <c r="AM1368" s="205"/>
      <c r="AN1368" s="98"/>
      <c r="AO1368" s="121"/>
      <c r="AP1368" s="98"/>
      <c r="AQ1368" s="205"/>
      <c r="AR1368" s="98"/>
      <c r="AT1368" s="98"/>
      <c r="AU1368" s="205"/>
      <c r="AV1368" s="98"/>
      <c r="AX1368" s="98"/>
      <c r="AY1368" s="205"/>
      <c r="AZ1368" s="98"/>
      <c r="BB1368" s="98"/>
      <c r="BC1368" s="205"/>
      <c r="BD1368" s="98"/>
      <c r="BF1368" s="98"/>
      <c r="BG1368" s="205"/>
      <c r="BH1368" s="98"/>
      <c r="BI1368" s="121"/>
      <c r="BJ1368" s="98"/>
      <c r="BK1368" s="205"/>
      <c r="BL1368" s="98"/>
      <c r="BN1368" s="121"/>
      <c r="BO1368" s="121"/>
      <c r="BP1368" s="121"/>
      <c r="BQ1368" s="121"/>
      <c r="BR1368" s="121"/>
    </row>
    <row r="1369" spans="1:70" customFormat="1">
      <c r="A1369" s="84"/>
      <c r="B1369" s="363"/>
      <c r="C1369" s="121"/>
      <c r="D1369" s="121"/>
      <c r="E1369" s="121"/>
      <c r="F1369" s="121"/>
      <c r="G1369" s="121"/>
      <c r="H1369" s="121"/>
      <c r="I1369" s="121"/>
      <c r="J1369" s="121"/>
      <c r="K1369" s="121"/>
      <c r="L1369" s="10"/>
      <c r="M1369" s="9"/>
      <c r="N1369" s="90"/>
      <c r="R1369" s="205"/>
      <c r="S1369" s="205"/>
      <c r="T1369" s="205"/>
      <c r="V1369" s="205"/>
      <c r="W1369" s="205"/>
      <c r="X1369" s="205"/>
      <c r="Y1369" s="394"/>
      <c r="Z1369" s="98"/>
      <c r="AA1369" s="205"/>
      <c r="AB1369" s="98"/>
      <c r="AC1369" s="98"/>
      <c r="AD1369" s="98"/>
      <c r="AE1369" s="205"/>
      <c r="AF1369" s="98"/>
      <c r="AH1369" s="98"/>
      <c r="AI1369" s="205"/>
      <c r="AJ1369" s="98"/>
      <c r="AK1369" s="98"/>
      <c r="AL1369" s="98"/>
      <c r="AM1369" s="205"/>
      <c r="AN1369" s="98"/>
      <c r="AO1369" s="121"/>
      <c r="AP1369" s="98"/>
      <c r="AQ1369" s="205"/>
      <c r="AR1369" s="98"/>
      <c r="AT1369" s="98"/>
      <c r="AU1369" s="205"/>
      <c r="AV1369" s="98"/>
      <c r="AX1369" s="98"/>
      <c r="AY1369" s="205"/>
      <c r="AZ1369" s="98"/>
      <c r="BB1369" s="98"/>
      <c r="BC1369" s="205"/>
      <c r="BD1369" s="98"/>
      <c r="BF1369" s="98"/>
      <c r="BG1369" s="205"/>
      <c r="BH1369" s="98"/>
      <c r="BI1369" s="121"/>
      <c r="BJ1369" s="98"/>
      <c r="BK1369" s="205"/>
      <c r="BL1369" s="98"/>
      <c r="BN1369" s="121"/>
      <c r="BO1369" s="121"/>
      <c r="BP1369" s="121"/>
      <c r="BQ1369" s="121"/>
      <c r="BR1369" s="121"/>
    </row>
    <row r="1370" spans="1:70" customFormat="1">
      <c r="A1370" s="84"/>
      <c r="B1370" s="363"/>
      <c r="C1370" s="121"/>
      <c r="D1370" s="121"/>
      <c r="E1370" s="121"/>
      <c r="F1370" s="121"/>
      <c r="G1370" s="121"/>
      <c r="H1370" s="121"/>
      <c r="I1370" s="121"/>
      <c r="J1370" s="121"/>
      <c r="K1370" s="121"/>
      <c r="L1370" s="10"/>
      <c r="M1370" s="9"/>
      <c r="N1370" s="90"/>
      <c r="R1370" s="205"/>
      <c r="S1370" s="205"/>
      <c r="T1370" s="205"/>
      <c r="V1370" s="205"/>
      <c r="W1370" s="205"/>
      <c r="X1370" s="205"/>
      <c r="Y1370" s="394"/>
      <c r="Z1370" s="98"/>
      <c r="AA1370" s="205"/>
      <c r="AB1370" s="98"/>
      <c r="AC1370" s="98"/>
      <c r="AD1370" s="98"/>
      <c r="AE1370" s="205"/>
      <c r="AF1370" s="98"/>
      <c r="AH1370" s="98"/>
      <c r="AI1370" s="205"/>
      <c r="AJ1370" s="98"/>
      <c r="AK1370" s="98"/>
      <c r="AL1370" s="98"/>
      <c r="AM1370" s="205"/>
      <c r="AN1370" s="98"/>
      <c r="AO1370" s="121"/>
      <c r="AP1370" s="98"/>
      <c r="AQ1370" s="205"/>
      <c r="AR1370" s="98"/>
      <c r="AT1370" s="98"/>
      <c r="AU1370" s="205"/>
      <c r="AV1370" s="98"/>
      <c r="AX1370" s="98"/>
      <c r="AY1370" s="205"/>
      <c r="AZ1370" s="98"/>
      <c r="BB1370" s="98"/>
      <c r="BC1370" s="205"/>
      <c r="BD1370" s="98"/>
      <c r="BF1370" s="98"/>
      <c r="BG1370" s="205"/>
      <c r="BH1370" s="98"/>
      <c r="BI1370" s="121"/>
      <c r="BJ1370" s="98"/>
      <c r="BK1370" s="205"/>
      <c r="BL1370" s="98"/>
      <c r="BN1370" s="121"/>
      <c r="BO1370" s="121"/>
      <c r="BP1370" s="121"/>
      <c r="BQ1370" s="121"/>
      <c r="BR1370" s="121"/>
    </row>
    <row r="1371" spans="1:70" customFormat="1">
      <c r="A1371" s="84"/>
      <c r="B1371" s="363"/>
      <c r="C1371" s="121"/>
      <c r="D1371" s="121"/>
      <c r="E1371" s="121"/>
      <c r="F1371" s="121"/>
      <c r="G1371" s="121"/>
      <c r="H1371" s="121"/>
      <c r="I1371" s="121"/>
      <c r="J1371" s="121"/>
      <c r="K1371" s="121"/>
      <c r="L1371" s="10"/>
      <c r="M1371" s="9"/>
      <c r="N1371" s="90"/>
      <c r="R1371" s="205"/>
      <c r="S1371" s="205"/>
      <c r="T1371" s="205"/>
      <c r="V1371" s="205"/>
      <c r="W1371" s="205"/>
      <c r="X1371" s="205"/>
      <c r="Y1371" s="394"/>
      <c r="Z1371" s="98"/>
      <c r="AA1371" s="205"/>
      <c r="AB1371" s="98"/>
      <c r="AC1371" s="98"/>
      <c r="AD1371" s="98"/>
      <c r="AE1371" s="205"/>
      <c r="AF1371" s="98"/>
      <c r="AH1371" s="98"/>
      <c r="AI1371" s="205"/>
      <c r="AJ1371" s="98"/>
      <c r="AK1371" s="98"/>
      <c r="AL1371" s="98"/>
      <c r="AM1371" s="205"/>
      <c r="AN1371" s="98"/>
      <c r="AO1371" s="121"/>
      <c r="AP1371" s="98"/>
      <c r="AQ1371" s="205"/>
      <c r="AR1371" s="98"/>
      <c r="AT1371" s="98"/>
      <c r="AU1371" s="205"/>
      <c r="AV1371" s="98"/>
      <c r="AX1371" s="98"/>
      <c r="AY1371" s="205"/>
      <c r="AZ1371" s="98"/>
      <c r="BB1371" s="98"/>
      <c r="BC1371" s="205"/>
      <c r="BD1371" s="98"/>
      <c r="BF1371" s="98"/>
      <c r="BG1371" s="205"/>
      <c r="BH1371" s="98"/>
      <c r="BI1371" s="121"/>
      <c r="BJ1371" s="98"/>
      <c r="BK1371" s="205"/>
      <c r="BL1371" s="98"/>
      <c r="BN1371" s="121"/>
      <c r="BO1371" s="121"/>
      <c r="BP1371" s="121"/>
      <c r="BQ1371" s="121"/>
      <c r="BR1371" s="121"/>
    </row>
    <row r="1372" spans="1:70" customFormat="1">
      <c r="A1372" s="84"/>
      <c r="B1372" s="363"/>
      <c r="C1372" s="121"/>
      <c r="D1372" s="121"/>
      <c r="E1372" s="121"/>
      <c r="F1372" s="121"/>
      <c r="G1372" s="121"/>
      <c r="H1372" s="121"/>
      <c r="I1372" s="121"/>
      <c r="J1372" s="121"/>
      <c r="K1372" s="121"/>
      <c r="L1372" s="10"/>
      <c r="M1372" s="9"/>
      <c r="N1372" s="90"/>
      <c r="R1372" s="205"/>
      <c r="S1372" s="205"/>
      <c r="T1372" s="205"/>
      <c r="V1372" s="205"/>
      <c r="W1372" s="205"/>
      <c r="X1372" s="205"/>
      <c r="Y1372" s="394"/>
      <c r="Z1372" s="98"/>
      <c r="AA1372" s="205"/>
      <c r="AB1372" s="98"/>
      <c r="AC1372" s="98"/>
      <c r="AD1372" s="98"/>
      <c r="AE1372" s="205"/>
      <c r="AF1372" s="98"/>
      <c r="AH1372" s="98"/>
      <c r="AI1372" s="205"/>
      <c r="AJ1372" s="98"/>
      <c r="AK1372" s="98"/>
      <c r="AL1372" s="98"/>
      <c r="AM1372" s="205"/>
      <c r="AN1372" s="98"/>
      <c r="AO1372" s="121"/>
      <c r="AP1372" s="98"/>
      <c r="AQ1372" s="205"/>
      <c r="AR1372" s="98"/>
      <c r="AT1372" s="98"/>
      <c r="AU1372" s="205"/>
      <c r="AV1372" s="98"/>
      <c r="AX1372" s="98"/>
      <c r="AY1372" s="205"/>
      <c r="AZ1372" s="98"/>
      <c r="BB1372" s="98"/>
      <c r="BC1372" s="205"/>
      <c r="BD1372" s="98"/>
      <c r="BF1372" s="98"/>
      <c r="BG1372" s="205"/>
      <c r="BH1372" s="98"/>
      <c r="BI1372" s="121"/>
      <c r="BJ1372" s="98"/>
      <c r="BK1372" s="205"/>
      <c r="BL1372" s="98"/>
      <c r="BN1372" s="121"/>
      <c r="BO1372" s="121"/>
      <c r="BP1372" s="121"/>
      <c r="BQ1372" s="121"/>
      <c r="BR1372" s="121"/>
    </row>
    <row r="1373" spans="1:70" customFormat="1">
      <c r="A1373" s="84"/>
      <c r="B1373" s="363"/>
      <c r="C1373" s="121"/>
      <c r="D1373" s="121"/>
      <c r="E1373" s="121"/>
      <c r="F1373" s="121"/>
      <c r="G1373" s="121"/>
      <c r="H1373" s="121"/>
      <c r="I1373" s="121"/>
      <c r="J1373" s="121"/>
      <c r="K1373" s="121"/>
      <c r="L1373" s="10"/>
      <c r="M1373" s="9"/>
      <c r="N1373" s="90"/>
      <c r="R1373" s="205"/>
      <c r="S1373" s="205"/>
      <c r="T1373" s="205"/>
      <c r="V1373" s="205"/>
      <c r="W1373" s="205"/>
      <c r="X1373" s="205"/>
      <c r="Y1373" s="394"/>
      <c r="Z1373" s="98"/>
      <c r="AA1373" s="205"/>
      <c r="AB1373" s="98"/>
      <c r="AC1373" s="98"/>
      <c r="AD1373" s="98"/>
      <c r="AE1373" s="205"/>
      <c r="AF1373" s="98"/>
      <c r="AH1373" s="98"/>
      <c r="AI1373" s="205"/>
      <c r="AJ1373" s="98"/>
      <c r="AK1373" s="98"/>
      <c r="AL1373" s="98"/>
      <c r="AM1373" s="205"/>
      <c r="AN1373" s="98"/>
      <c r="AO1373" s="121"/>
      <c r="AP1373" s="98"/>
      <c r="AQ1373" s="205"/>
      <c r="AR1373" s="98"/>
      <c r="AT1373" s="98"/>
      <c r="AU1373" s="205"/>
      <c r="AV1373" s="98"/>
      <c r="AX1373" s="98"/>
      <c r="AY1373" s="205"/>
      <c r="AZ1373" s="98"/>
      <c r="BB1373" s="98"/>
      <c r="BC1373" s="205"/>
      <c r="BD1373" s="98"/>
      <c r="BF1373" s="98"/>
      <c r="BG1373" s="205"/>
      <c r="BH1373" s="98"/>
      <c r="BI1373" s="121"/>
      <c r="BJ1373" s="98"/>
      <c r="BK1373" s="205"/>
      <c r="BL1373" s="98"/>
      <c r="BN1373" s="121"/>
      <c r="BO1373" s="121"/>
      <c r="BP1373" s="121"/>
      <c r="BQ1373" s="121"/>
      <c r="BR1373" s="121"/>
    </row>
    <row r="1374" spans="1:70" customFormat="1">
      <c r="A1374" s="84"/>
      <c r="B1374" s="363"/>
      <c r="C1374" s="121"/>
      <c r="D1374" s="121"/>
      <c r="E1374" s="121"/>
      <c r="F1374" s="121"/>
      <c r="G1374" s="121"/>
      <c r="H1374" s="121"/>
      <c r="I1374" s="121"/>
      <c r="J1374" s="121"/>
      <c r="K1374" s="121"/>
      <c r="L1374" s="10"/>
      <c r="M1374" s="9"/>
      <c r="N1374" s="90"/>
      <c r="R1374" s="205"/>
      <c r="S1374" s="205"/>
      <c r="T1374" s="205"/>
      <c r="V1374" s="205"/>
      <c r="W1374" s="205"/>
      <c r="X1374" s="205"/>
      <c r="Y1374" s="394"/>
      <c r="Z1374" s="98"/>
      <c r="AA1374" s="205"/>
      <c r="AB1374" s="98"/>
      <c r="AC1374" s="98"/>
      <c r="AD1374" s="98"/>
      <c r="AE1374" s="205"/>
      <c r="AF1374" s="98"/>
      <c r="AH1374" s="98"/>
      <c r="AI1374" s="205"/>
      <c r="AJ1374" s="98"/>
      <c r="AK1374" s="98"/>
      <c r="AL1374" s="98"/>
      <c r="AM1374" s="205"/>
      <c r="AN1374" s="98"/>
      <c r="AO1374" s="121"/>
      <c r="AP1374" s="98"/>
      <c r="AQ1374" s="205"/>
      <c r="AR1374" s="98"/>
      <c r="AT1374" s="98"/>
      <c r="AU1374" s="205"/>
      <c r="AV1374" s="98"/>
      <c r="AX1374" s="98"/>
      <c r="AY1374" s="205"/>
      <c r="AZ1374" s="98"/>
      <c r="BB1374" s="98"/>
      <c r="BC1374" s="205"/>
      <c r="BD1374" s="98"/>
      <c r="BF1374" s="98"/>
      <c r="BG1374" s="205"/>
      <c r="BH1374" s="98"/>
      <c r="BI1374" s="121"/>
      <c r="BJ1374" s="98"/>
      <c r="BK1374" s="205"/>
      <c r="BL1374" s="98"/>
      <c r="BN1374" s="121"/>
      <c r="BO1374" s="121"/>
      <c r="BP1374" s="121"/>
      <c r="BQ1374" s="121"/>
      <c r="BR1374" s="121"/>
    </row>
    <row r="1375" spans="1:70" customFormat="1">
      <c r="A1375" s="84"/>
      <c r="B1375" s="363"/>
      <c r="C1375" s="121"/>
      <c r="D1375" s="121"/>
      <c r="E1375" s="121"/>
      <c r="F1375" s="121"/>
      <c r="G1375" s="121"/>
      <c r="H1375" s="121"/>
      <c r="I1375" s="121"/>
      <c r="J1375" s="121"/>
      <c r="K1375" s="121"/>
      <c r="L1375" s="10"/>
      <c r="M1375" s="9"/>
      <c r="N1375" s="90"/>
      <c r="R1375" s="205"/>
      <c r="S1375" s="205"/>
      <c r="T1375" s="205"/>
      <c r="V1375" s="205"/>
      <c r="W1375" s="205"/>
      <c r="X1375" s="205"/>
      <c r="Y1375" s="394"/>
      <c r="Z1375" s="98"/>
      <c r="AA1375" s="205"/>
      <c r="AB1375" s="98"/>
      <c r="AC1375" s="98"/>
      <c r="AD1375" s="98"/>
      <c r="AE1375" s="205"/>
      <c r="AF1375" s="98"/>
      <c r="AH1375" s="98"/>
      <c r="AI1375" s="205"/>
      <c r="AJ1375" s="98"/>
      <c r="AK1375" s="98"/>
      <c r="AL1375" s="98"/>
      <c r="AM1375" s="205"/>
      <c r="AN1375" s="98"/>
      <c r="AO1375" s="121"/>
      <c r="AP1375" s="98"/>
      <c r="AQ1375" s="205"/>
      <c r="AR1375" s="98"/>
      <c r="AT1375" s="98"/>
      <c r="AU1375" s="205"/>
      <c r="AV1375" s="98"/>
      <c r="AX1375" s="98"/>
      <c r="AY1375" s="205"/>
      <c r="AZ1375" s="98"/>
      <c r="BB1375" s="98"/>
      <c r="BC1375" s="205"/>
      <c r="BD1375" s="98"/>
      <c r="BF1375" s="98"/>
      <c r="BG1375" s="205"/>
      <c r="BH1375" s="98"/>
      <c r="BI1375" s="121"/>
      <c r="BJ1375" s="98"/>
      <c r="BK1375" s="205"/>
      <c r="BL1375" s="98"/>
      <c r="BN1375" s="121"/>
      <c r="BO1375" s="121"/>
      <c r="BP1375" s="121"/>
      <c r="BQ1375" s="121"/>
      <c r="BR1375" s="121"/>
    </row>
    <row r="1376" spans="1:70" customFormat="1">
      <c r="A1376" s="84"/>
      <c r="B1376" s="363"/>
      <c r="C1376" s="121"/>
      <c r="D1376" s="121"/>
      <c r="E1376" s="121"/>
      <c r="F1376" s="121"/>
      <c r="G1376" s="121"/>
      <c r="H1376" s="121"/>
      <c r="I1376" s="121"/>
      <c r="J1376" s="121"/>
      <c r="K1376" s="121"/>
      <c r="L1376" s="10"/>
      <c r="M1376" s="9"/>
      <c r="N1376" s="90"/>
      <c r="R1376" s="205"/>
      <c r="S1376" s="205"/>
      <c r="T1376" s="205"/>
      <c r="V1376" s="205"/>
      <c r="W1376" s="205"/>
      <c r="X1376" s="205"/>
      <c r="Y1376" s="394"/>
      <c r="Z1376" s="98"/>
      <c r="AA1376" s="205"/>
      <c r="AB1376" s="98"/>
      <c r="AC1376" s="98"/>
      <c r="AD1376" s="98"/>
      <c r="AE1376" s="205"/>
      <c r="AF1376" s="98"/>
      <c r="AH1376" s="98"/>
      <c r="AI1376" s="205"/>
      <c r="AJ1376" s="98"/>
      <c r="AK1376" s="98"/>
      <c r="AL1376" s="98"/>
      <c r="AM1376" s="205"/>
      <c r="AN1376" s="98"/>
      <c r="AO1376" s="121"/>
      <c r="AP1376" s="98"/>
      <c r="AQ1376" s="205"/>
      <c r="AR1376" s="98"/>
      <c r="AT1376" s="98"/>
      <c r="AU1376" s="205"/>
      <c r="AV1376" s="98"/>
      <c r="AX1376" s="98"/>
      <c r="AY1376" s="205"/>
      <c r="AZ1376" s="98"/>
      <c r="BB1376" s="98"/>
      <c r="BC1376" s="205"/>
      <c r="BD1376" s="98"/>
      <c r="BF1376" s="98"/>
      <c r="BG1376" s="205"/>
      <c r="BH1376" s="98"/>
      <c r="BI1376" s="121"/>
      <c r="BJ1376" s="98"/>
      <c r="BK1376" s="205"/>
      <c r="BL1376" s="98"/>
      <c r="BN1376" s="121"/>
      <c r="BO1376" s="121"/>
      <c r="BP1376" s="121"/>
      <c r="BQ1376" s="121"/>
      <c r="BR1376" s="121"/>
    </row>
    <row r="1377" spans="1:70" customFormat="1">
      <c r="A1377" s="84"/>
      <c r="B1377" s="363"/>
      <c r="C1377" s="121"/>
      <c r="D1377" s="121"/>
      <c r="E1377" s="121"/>
      <c r="F1377" s="121"/>
      <c r="G1377" s="121"/>
      <c r="H1377" s="121"/>
      <c r="I1377" s="121"/>
      <c r="J1377" s="121"/>
      <c r="K1377" s="121"/>
      <c r="L1377" s="10"/>
      <c r="M1377" s="9"/>
      <c r="N1377" s="90"/>
      <c r="R1377" s="205"/>
      <c r="S1377" s="205"/>
      <c r="T1377" s="205"/>
      <c r="V1377" s="205"/>
      <c r="W1377" s="205"/>
      <c r="X1377" s="205"/>
      <c r="Y1377" s="394"/>
      <c r="Z1377" s="98"/>
      <c r="AA1377" s="205"/>
      <c r="AB1377" s="98"/>
      <c r="AC1377" s="98"/>
      <c r="AD1377" s="98"/>
      <c r="AE1377" s="205"/>
      <c r="AF1377" s="98"/>
      <c r="AH1377" s="98"/>
      <c r="AI1377" s="205"/>
      <c r="AJ1377" s="98"/>
      <c r="AK1377" s="98"/>
      <c r="AL1377" s="98"/>
      <c r="AM1377" s="205"/>
      <c r="AN1377" s="98"/>
      <c r="AO1377" s="121"/>
      <c r="AP1377" s="98"/>
      <c r="AQ1377" s="205"/>
      <c r="AR1377" s="98"/>
      <c r="AT1377" s="98"/>
      <c r="AU1377" s="205"/>
      <c r="AV1377" s="98"/>
      <c r="AX1377" s="98"/>
      <c r="AY1377" s="205"/>
      <c r="AZ1377" s="98"/>
      <c r="BB1377" s="98"/>
      <c r="BC1377" s="205"/>
      <c r="BD1377" s="98"/>
      <c r="BF1377" s="98"/>
      <c r="BG1377" s="205"/>
      <c r="BH1377" s="98"/>
      <c r="BI1377" s="121"/>
      <c r="BJ1377" s="98"/>
      <c r="BK1377" s="205"/>
      <c r="BL1377" s="98"/>
      <c r="BN1377" s="121"/>
      <c r="BO1377" s="121"/>
      <c r="BP1377" s="121"/>
      <c r="BQ1377" s="121"/>
      <c r="BR1377" s="121"/>
    </row>
    <row r="1378" spans="1:70" customFormat="1">
      <c r="A1378" s="84"/>
      <c r="B1378" s="363"/>
      <c r="C1378" s="121"/>
      <c r="D1378" s="121"/>
      <c r="E1378" s="121"/>
      <c r="F1378" s="121"/>
      <c r="G1378" s="121"/>
      <c r="H1378" s="121"/>
      <c r="I1378" s="121"/>
      <c r="J1378" s="121"/>
      <c r="K1378" s="121"/>
      <c r="L1378" s="10"/>
      <c r="M1378" s="9"/>
      <c r="N1378" s="90"/>
      <c r="R1378" s="205"/>
      <c r="S1378" s="205"/>
      <c r="T1378" s="205"/>
      <c r="V1378" s="205"/>
      <c r="W1378" s="205"/>
      <c r="X1378" s="205"/>
      <c r="Y1378" s="394"/>
      <c r="Z1378" s="98"/>
      <c r="AA1378" s="205"/>
      <c r="AB1378" s="98"/>
      <c r="AC1378" s="98"/>
      <c r="AD1378" s="98"/>
      <c r="AE1378" s="205"/>
      <c r="AF1378" s="98"/>
      <c r="AH1378" s="98"/>
      <c r="AI1378" s="205"/>
      <c r="AJ1378" s="98"/>
      <c r="AK1378" s="98"/>
      <c r="AL1378" s="98"/>
      <c r="AM1378" s="205"/>
      <c r="AN1378" s="98"/>
      <c r="AO1378" s="121"/>
      <c r="AP1378" s="98"/>
      <c r="AQ1378" s="205"/>
      <c r="AR1378" s="98"/>
      <c r="AT1378" s="98"/>
      <c r="AU1378" s="205"/>
      <c r="AV1378" s="98"/>
      <c r="AX1378" s="98"/>
      <c r="AY1378" s="205"/>
      <c r="AZ1378" s="98"/>
      <c r="BB1378" s="98"/>
      <c r="BC1378" s="205"/>
      <c r="BD1378" s="98"/>
      <c r="BF1378" s="98"/>
      <c r="BG1378" s="205"/>
      <c r="BH1378" s="98"/>
      <c r="BI1378" s="121"/>
      <c r="BJ1378" s="98"/>
      <c r="BK1378" s="205"/>
      <c r="BL1378" s="98"/>
      <c r="BN1378" s="121"/>
      <c r="BO1378" s="121"/>
      <c r="BP1378" s="121"/>
      <c r="BQ1378" s="121"/>
      <c r="BR1378" s="121"/>
    </row>
    <row r="1379" spans="1:70" customFormat="1">
      <c r="A1379" s="84"/>
      <c r="B1379" s="363"/>
      <c r="C1379" s="121"/>
      <c r="D1379" s="121"/>
      <c r="E1379" s="121"/>
      <c r="F1379" s="121"/>
      <c r="G1379" s="121"/>
      <c r="H1379" s="121"/>
      <c r="I1379" s="121"/>
      <c r="J1379" s="121"/>
      <c r="K1379" s="121"/>
      <c r="L1379" s="10"/>
      <c r="M1379" s="9"/>
      <c r="N1379" s="90"/>
      <c r="R1379" s="205"/>
      <c r="S1379" s="205"/>
      <c r="T1379" s="205"/>
      <c r="V1379" s="205"/>
      <c r="W1379" s="205"/>
      <c r="X1379" s="205"/>
      <c r="Y1379" s="394"/>
      <c r="Z1379" s="98"/>
      <c r="AA1379" s="205"/>
      <c r="AB1379" s="98"/>
      <c r="AC1379" s="98"/>
      <c r="AD1379" s="98"/>
      <c r="AE1379" s="205"/>
      <c r="AF1379" s="98"/>
      <c r="AH1379" s="98"/>
      <c r="AI1379" s="205"/>
      <c r="AJ1379" s="98"/>
      <c r="AK1379" s="98"/>
      <c r="AL1379" s="98"/>
      <c r="AM1379" s="205"/>
      <c r="AN1379" s="98"/>
      <c r="AO1379" s="121"/>
      <c r="AP1379" s="98"/>
      <c r="AQ1379" s="205"/>
      <c r="AR1379" s="98"/>
      <c r="AT1379" s="98"/>
      <c r="AU1379" s="205"/>
      <c r="AV1379" s="98"/>
      <c r="AX1379" s="98"/>
      <c r="AY1379" s="205"/>
      <c r="AZ1379" s="98"/>
      <c r="BB1379" s="98"/>
      <c r="BC1379" s="205"/>
      <c r="BD1379" s="98"/>
      <c r="BF1379" s="98"/>
      <c r="BG1379" s="205"/>
      <c r="BH1379" s="98"/>
      <c r="BI1379" s="121"/>
      <c r="BJ1379" s="98"/>
      <c r="BK1379" s="205"/>
      <c r="BL1379" s="98"/>
      <c r="BN1379" s="121"/>
      <c r="BO1379" s="121"/>
      <c r="BP1379" s="121"/>
      <c r="BQ1379" s="121"/>
      <c r="BR1379" s="121"/>
    </row>
    <row r="1380" spans="1:70" customFormat="1">
      <c r="A1380" s="84"/>
      <c r="B1380" s="363"/>
      <c r="C1380" s="121"/>
      <c r="D1380" s="121"/>
      <c r="E1380" s="121"/>
      <c r="F1380" s="121"/>
      <c r="G1380" s="121"/>
      <c r="H1380" s="121"/>
      <c r="I1380" s="121"/>
      <c r="J1380" s="121"/>
      <c r="K1380" s="121"/>
      <c r="L1380" s="10"/>
      <c r="M1380" s="9"/>
      <c r="N1380" s="90"/>
      <c r="R1380" s="205"/>
      <c r="S1380" s="205"/>
      <c r="T1380" s="205"/>
      <c r="V1380" s="205"/>
      <c r="W1380" s="205"/>
      <c r="X1380" s="205"/>
      <c r="Y1380" s="394"/>
      <c r="Z1380" s="98"/>
      <c r="AA1380" s="205"/>
      <c r="AB1380" s="98"/>
      <c r="AC1380" s="98"/>
      <c r="AD1380" s="98"/>
      <c r="AE1380" s="205"/>
      <c r="AF1380" s="98"/>
      <c r="AH1380" s="98"/>
      <c r="AI1380" s="205"/>
      <c r="AJ1380" s="98"/>
      <c r="AK1380" s="98"/>
      <c r="AL1380" s="98"/>
      <c r="AM1380" s="205"/>
      <c r="AN1380" s="98"/>
      <c r="AO1380" s="121"/>
      <c r="AP1380" s="98"/>
      <c r="AQ1380" s="205"/>
      <c r="AR1380" s="98"/>
      <c r="AT1380" s="98"/>
      <c r="AU1380" s="205"/>
      <c r="AV1380" s="98"/>
      <c r="AX1380" s="98"/>
      <c r="AY1380" s="205"/>
      <c r="AZ1380" s="98"/>
      <c r="BB1380" s="98"/>
      <c r="BC1380" s="205"/>
      <c r="BD1380" s="98"/>
      <c r="BF1380" s="98"/>
      <c r="BG1380" s="205"/>
      <c r="BH1380" s="98"/>
      <c r="BI1380" s="121"/>
      <c r="BJ1380" s="98"/>
      <c r="BK1380" s="205"/>
      <c r="BL1380" s="98"/>
      <c r="BN1380" s="121"/>
      <c r="BO1380" s="121"/>
      <c r="BP1380" s="121"/>
      <c r="BQ1380" s="121"/>
      <c r="BR1380" s="121"/>
    </row>
    <row r="1381" spans="1:70" customFormat="1">
      <c r="A1381" s="84"/>
      <c r="B1381" s="363"/>
      <c r="C1381" s="121"/>
      <c r="D1381" s="121"/>
      <c r="E1381" s="121"/>
      <c r="F1381" s="121"/>
      <c r="G1381" s="121"/>
      <c r="H1381" s="121"/>
      <c r="I1381" s="121"/>
      <c r="J1381" s="121"/>
      <c r="K1381" s="121"/>
      <c r="L1381" s="10"/>
      <c r="M1381" s="9"/>
      <c r="N1381" s="90"/>
      <c r="R1381" s="205"/>
      <c r="S1381" s="205"/>
      <c r="T1381" s="205"/>
      <c r="V1381" s="205"/>
      <c r="W1381" s="205"/>
      <c r="X1381" s="205"/>
      <c r="Y1381" s="394"/>
      <c r="Z1381" s="98"/>
      <c r="AA1381" s="205"/>
      <c r="AB1381" s="98"/>
      <c r="AC1381" s="98"/>
      <c r="AD1381" s="98"/>
      <c r="AE1381" s="205"/>
      <c r="AF1381" s="98"/>
      <c r="AH1381" s="98"/>
      <c r="AI1381" s="205"/>
      <c r="AJ1381" s="98"/>
      <c r="AK1381" s="98"/>
      <c r="AL1381" s="98"/>
      <c r="AM1381" s="205"/>
      <c r="AN1381" s="98"/>
      <c r="AO1381" s="121"/>
      <c r="AP1381" s="98"/>
      <c r="AQ1381" s="205"/>
      <c r="AR1381" s="98"/>
      <c r="AT1381" s="98"/>
      <c r="AU1381" s="205"/>
      <c r="AV1381" s="98"/>
      <c r="AX1381" s="98"/>
      <c r="AY1381" s="205"/>
      <c r="AZ1381" s="98"/>
      <c r="BB1381" s="98"/>
      <c r="BC1381" s="205"/>
      <c r="BD1381" s="98"/>
      <c r="BF1381" s="98"/>
      <c r="BG1381" s="205"/>
      <c r="BH1381" s="98"/>
      <c r="BI1381" s="121"/>
      <c r="BJ1381" s="98"/>
      <c r="BK1381" s="205"/>
      <c r="BL1381" s="98"/>
      <c r="BN1381" s="121"/>
      <c r="BO1381" s="121"/>
      <c r="BP1381" s="121"/>
      <c r="BQ1381" s="121"/>
      <c r="BR1381" s="121"/>
    </row>
    <row r="1382" spans="1:70" customFormat="1">
      <c r="A1382" s="84"/>
      <c r="B1382" s="363"/>
      <c r="C1382" s="121"/>
      <c r="D1382" s="121"/>
      <c r="E1382" s="121"/>
      <c r="F1382" s="121"/>
      <c r="G1382" s="121"/>
      <c r="H1382" s="121"/>
      <c r="I1382" s="121"/>
      <c r="J1382" s="121"/>
      <c r="K1382" s="121"/>
      <c r="L1382" s="10"/>
      <c r="M1382" s="9"/>
      <c r="N1382" s="90"/>
      <c r="R1382" s="205"/>
      <c r="S1382" s="205"/>
      <c r="T1382" s="205"/>
      <c r="V1382" s="205"/>
      <c r="W1382" s="205"/>
      <c r="X1382" s="205"/>
      <c r="Y1382" s="394"/>
      <c r="Z1382" s="98"/>
      <c r="AA1382" s="205"/>
      <c r="AB1382" s="98"/>
      <c r="AC1382" s="98"/>
      <c r="AD1382" s="98"/>
      <c r="AE1382" s="205"/>
      <c r="AF1382" s="98"/>
      <c r="AH1382" s="98"/>
      <c r="AI1382" s="205"/>
      <c r="AJ1382" s="98"/>
      <c r="AK1382" s="98"/>
      <c r="AL1382" s="98"/>
      <c r="AM1382" s="205"/>
      <c r="AN1382" s="98"/>
      <c r="AO1382" s="121"/>
      <c r="AP1382" s="98"/>
      <c r="AQ1382" s="205"/>
      <c r="AR1382" s="98"/>
      <c r="AT1382" s="98"/>
      <c r="AU1382" s="205"/>
      <c r="AV1382" s="98"/>
      <c r="AX1382" s="98"/>
      <c r="AY1382" s="205"/>
      <c r="AZ1382" s="98"/>
      <c r="BB1382" s="98"/>
      <c r="BC1382" s="205"/>
      <c r="BD1382" s="98"/>
      <c r="BF1382" s="98"/>
      <c r="BG1382" s="205"/>
      <c r="BH1382" s="98"/>
      <c r="BI1382" s="121"/>
      <c r="BJ1382" s="98"/>
      <c r="BK1382" s="205"/>
      <c r="BL1382" s="98"/>
      <c r="BN1382" s="121"/>
      <c r="BO1382" s="121"/>
      <c r="BP1382" s="121"/>
      <c r="BQ1382" s="121"/>
      <c r="BR1382" s="121"/>
    </row>
    <row r="1383" spans="1:70" customFormat="1">
      <c r="A1383" s="84"/>
      <c r="B1383" s="363"/>
      <c r="C1383" s="121"/>
      <c r="D1383" s="121"/>
      <c r="E1383" s="121"/>
      <c r="F1383" s="121"/>
      <c r="G1383" s="121"/>
      <c r="H1383" s="121"/>
      <c r="I1383" s="121"/>
      <c r="J1383" s="121"/>
      <c r="K1383" s="121"/>
      <c r="L1383" s="10"/>
      <c r="M1383" s="9"/>
      <c r="N1383" s="90"/>
      <c r="R1383" s="205"/>
      <c r="S1383" s="205"/>
      <c r="T1383" s="205"/>
      <c r="V1383" s="205"/>
      <c r="W1383" s="205"/>
      <c r="X1383" s="205"/>
      <c r="Y1383" s="394"/>
      <c r="Z1383" s="98"/>
      <c r="AA1383" s="205"/>
      <c r="AB1383" s="98"/>
      <c r="AC1383" s="98"/>
      <c r="AD1383" s="98"/>
      <c r="AE1383" s="205"/>
      <c r="AF1383" s="98"/>
      <c r="AH1383" s="98"/>
      <c r="AI1383" s="205"/>
      <c r="AJ1383" s="98"/>
      <c r="AK1383" s="98"/>
      <c r="AL1383" s="98"/>
      <c r="AM1383" s="205"/>
      <c r="AN1383" s="98"/>
      <c r="AO1383" s="121"/>
      <c r="AP1383" s="98"/>
      <c r="AQ1383" s="205"/>
      <c r="AR1383" s="98"/>
      <c r="AT1383" s="98"/>
      <c r="AU1383" s="205"/>
      <c r="AV1383" s="98"/>
      <c r="AX1383" s="98"/>
      <c r="AY1383" s="205"/>
      <c r="AZ1383" s="98"/>
      <c r="BB1383" s="98"/>
      <c r="BC1383" s="205"/>
      <c r="BD1383" s="98"/>
      <c r="BF1383" s="98"/>
      <c r="BG1383" s="205"/>
      <c r="BH1383" s="98"/>
      <c r="BI1383" s="121"/>
      <c r="BJ1383" s="98"/>
      <c r="BK1383" s="205"/>
      <c r="BL1383" s="98"/>
      <c r="BN1383" s="121"/>
      <c r="BO1383" s="121"/>
      <c r="BP1383" s="121"/>
      <c r="BQ1383" s="121"/>
      <c r="BR1383" s="121"/>
    </row>
    <row r="1384" spans="1:70" customFormat="1">
      <c r="A1384" s="84"/>
      <c r="B1384" s="363"/>
      <c r="C1384" s="121"/>
      <c r="D1384" s="121"/>
      <c r="E1384" s="121"/>
      <c r="F1384" s="121"/>
      <c r="G1384" s="121"/>
      <c r="H1384" s="121"/>
      <c r="I1384" s="121"/>
      <c r="J1384" s="121"/>
      <c r="K1384" s="121"/>
      <c r="L1384" s="10"/>
      <c r="M1384" s="9"/>
      <c r="N1384" s="90"/>
      <c r="R1384" s="205"/>
      <c r="S1384" s="205"/>
      <c r="T1384" s="205"/>
      <c r="V1384" s="205"/>
      <c r="W1384" s="205"/>
      <c r="X1384" s="205"/>
      <c r="Y1384" s="394"/>
      <c r="Z1384" s="98"/>
      <c r="AA1384" s="205"/>
      <c r="AB1384" s="98"/>
      <c r="AC1384" s="98"/>
      <c r="AD1384" s="98"/>
      <c r="AE1384" s="205"/>
      <c r="AF1384" s="98"/>
      <c r="AH1384" s="98"/>
      <c r="AI1384" s="205"/>
      <c r="AJ1384" s="98"/>
      <c r="AK1384" s="98"/>
      <c r="AL1384" s="98"/>
      <c r="AM1384" s="205"/>
      <c r="AN1384" s="98"/>
      <c r="AO1384" s="121"/>
      <c r="AP1384" s="98"/>
      <c r="AQ1384" s="205"/>
      <c r="AR1384" s="98"/>
      <c r="AT1384" s="98"/>
      <c r="AU1384" s="205"/>
      <c r="AV1384" s="98"/>
      <c r="AX1384" s="98"/>
      <c r="AY1384" s="205"/>
      <c r="AZ1384" s="98"/>
      <c r="BB1384" s="98"/>
      <c r="BC1384" s="205"/>
      <c r="BD1384" s="98"/>
      <c r="BF1384" s="98"/>
      <c r="BG1384" s="205"/>
      <c r="BH1384" s="98"/>
      <c r="BI1384" s="121"/>
      <c r="BJ1384" s="98"/>
      <c r="BK1384" s="205"/>
      <c r="BL1384" s="98"/>
      <c r="BN1384" s="121"/>
      <c r="BO1384" s="121"/>
      <c r="BP1384" s="121"/>
      <c r="BQ1384" s="121"/>
      <c r="BR1384" s="121"/>
    </row>
    <row r="1385" spans="1:70" customFormat="1">
      <c r="A1385" s="84"/>
      <c r="B1385" s="363"/>
      <c r="C1385" s="121"/>
      <c r="D1385" s="121"/>
      <c r="E1385" s="121"/>
      <c r="F1385" s="121"/>
      <c r="G1385" s="121"/>
      <c r="H1385" s="121"/>
      <c r="I1385" s="121"/>
      <c r="J1385" s="121"/>
      <c r="K1385" s="121"/>
      <c r="L1385" s="10"/>
      <c r="M1385" s="9"/>
      <c r="N1385" s="90"/>
      <c r="R1385" s="205"/>
      <c r="S1385" s="205"/>
      <c r="T1385" s="205"/>
      <c r="V1385" s="205"/>
      <c r="W1385" s="205"/>
      <c r="X1385" s="205"/>
      <c r="Y1385" s="394"/>
      <c r="Z1385" s="98"/>
      <c r="AA1385" s="205"/>
      <c r="AB1385" s="98"/>
      <c r="AC1385" s="98"/>
      <c r="AD1385" s="98"/>
      <c r="AE1385" s="205"/>
      <c r="AF1385" s="98"/>
      <c r="AH1385" s="98"/>
      <c r="AI1385" s="205"/>
      <c r="AJ1385" s="98"/>
      <c r="AK1385" s="98"/>
      <c r="AL1385" s="98"/>
      <c r="AM1385" s="205"/>
      <c r="AN1385" s="98"/>
      <c r="AO1385" s="121"/>
      <c r="AP1385" s="98"/>
      <c r="AQ1385" s="205"/>
      <c r="AR1385" s="98"/>
      <c r="AT1385" s="98"/>
      <c r="AU1385" s="205"/>
      <c r="AV1385" s="98"/>
      <c r="AX1385" s="98"/>
      <c r="AY1385" s="205"/>
      <c r="AZ1385" s="98"/>
      <c r="BB1385" s="98"/>
      <c r="BC1385" s="205"/>
      <c r="BD1385" s="98"/>
      <c r="BF1385" s="98"/>
      <c r="BG1385" s="205"/>
      <c r="BH1385" s="98"/>
      <c r="BI1385" s="121"/>
      <c r="BJ1385" s="98"/>
      <c r="BK1385" s="205"/>
      <c r="BL1385" s="98"/>
      <c r="BN1385" s="121"/>
      <c r="BO1385" s="121"/>
      <c r="BP1385" s="121"/>
      <c r="BQ1385" s="121"/>
      <c r="BR1385" s="121"/>
    </row>
    <row r="1386" spans="1:70" customFormat="1">
      <c r="A1386" s="84"/>
      <c r="B1386" s="363"/>
      <c r="C1386" s="121"/>
      <c r="D1386" s="121"/>
      <c r="E1386" s="121"/>
      <c r="F1386" s="121"/>
      <c r="G1386" s="121"/>
      <c r="H1386" s="121"/>
      <c r="I1386" s="121"/>
      <c r="J1386" s="121"/>
      <c r="K1386" s="121"/>
      <c r="L1386" s="10"/>
      <c r="M1386" s="9"/>
      <c r="N1386" s="90"/>
      <c r="R1386" s="205"/>
      <c r="S1386" s="205"/>
      <c r="T1386" s="205"/>
      <c r="V1386" s="205"/>
      <c r="W1386" s="205"/>
      <c r="X1386" s="205"/>
      <c r="Y1386" s="394"/>
      <c r="Z1386" s="98"/>
      <c r="AA1386" s="205"/>
      <c r="AB1386" s="98"/>
      <c r="AC1386" s="98"/>
      <c r="AD1386" s="98"/>
      <c r="AE1386" s="205"/>
      <c r="AF1386" s="98"/>
      <c r="AH1386" s="98"/>
      <c r="AI1386" s="205"/>
      <c r="AJ1386" s="98"/>
      <c r="AK1386" s="98"/>
      <c r="AL1386" s="98"/>
      <c r="AM1386" s="205"/>
      <c r="AN1386" s="98"/>
      <c r="AO1386" s="121"/>
      <c r="AP1386" s="98"/>
      <c r="AQ1386" s="205"/>
      <c r="AR1386" s="98"/>
      <c r="AT1386" s="98"/>
      <c r="AU1386" s="205"/>
      <c r="AV1386" s="98"/>
      <c r="AX1386" s="98"/>
      <c r="AY1386" s="205"/>
      <c r="AZ1386" s="98"/>
      <c r="BB1386" s="98"/>
      <c r="BC1386" s="205"/>
      <c r="BD1386" s="98"/>
      <c r="BF1386" s="98"/>
      <c r="BG1386" s="205"/>
      <c r="BH1386" s="98"/>
      <c r="BI1386" s="121"/>
      <c r="BJ1386" s="98"/>
      <c r="BK1386" s="205"/>
      <c r="BL1386" s="98"/>
      <c r="BN1386" s="121"/>
      <c r="BO1386" s="121"/>
      <c r="BP1386" s="121"/>
      <c r="BQ1386" s="121"/>
      <c r="BR1386" s="121"/>
    </row>
    <row r="1387" spans="1:70" customFormat="1">
      <c r="A1387" s="84"/>
      <c r="B1387" s="363"/>
      <c r="C1387" s="121"/>
      <c r="D1387" s="121"/>
      <c r="E1387" s="121"/>
      <c r="F1387" s="121"/>
      <c r="G1387" s="121"/>
      <c r="H1387" s="121"/>
      <c r="I1387" s="121"/>
      <c r="J1387" s="121"/>
      <c r="K1387" s="121"/>
      <c r="L1387" s="10"/>
      <c r="M1387" s="9"/>
      <c r="N1387" s="90"/>
      <c r="R1387" s="205"/>
      <c r="S1387" s="205"/>
      <c r="T1387" s="205"/>
      <c r="V1387" s="205"/>
      <c r="W1387" s="205"/>
      <c r="X1387" s="205"/>
      <c r="Y1387" s="394"/>
      <c r="Z1387" s="98"/>
      <c r="AA1387" s="205"/>
      <c r="AB1387" s="98"/>
      <c r="AC1387" s="98"/>
      <c r="AD1387" s="98"/>
      <c r="AE1387" s="205"/>
      <c r="AF1387" s="98"/>
      <c r="AH1387" s="98"/>
      <c r="AI1387" s="205"/>
      <c r="AJ1387" s="98"/>
      <c r="AK1387" s="98"/>
      <c r="AL1387" s="98"/>
      <c r="AM1387" s="205"/>
      <c r="AN1387" s="98"/>
      <c r="AO1387" s="121"/>
      <c r="AP1387" s="98"/>
      <c r="AQ1387" s="205"/>
      <c r="AR1387" s="98"/>
      <c r="AT1387" s="98"/>
      <c r="AU1387" s="205"/>
      <c r="AV1387" s="98"/>
      <c r="AX1387" s="98"/>
      <c r="AY1387" s="205"/>
      <c r="AZ1387" s="98"/>
      <c r="BB1387" s="98"/>
      <c r="BC1387" s="205"/>
      <c r="BD1387" s="98"/>
      <c r="BF1387" s="98"/>
      <c r="BG1387" s="205"/>
      <c r="BH1387" s="98"/>
      <c r="BI1387" s="121"/>
      <c r="BJ1387" s="98"/>
      <c r="BK1387" s="205"/>
      <c r="BL1387" s="98"/>
      <c r="BN1387" s="121"/>
      <c r="BO1387" s="121"/>
      <c r="BP1387" s="121"/>
      <c r="BQ1387" s="121"/>
      <c r="BR1387" s="121"/>
    </row>
    <row r="1388" spans="1:70" customFormat="1">
      <c r="A1388" s="84"/>
      <c r="B1388" s="363"/>
      <c r="C1388" s="121"/>
      <c r="D1388" s="121"/>
      <c r="E1388" s="121"/>
      <c r="F1388" s="121"/>
      <c r="G1388" s="121"/>
      <c r="H1388" s="121"/>
      <c r="I1388" s="121"/>
      <c r="J1388" s="121"/>
      <c r="K1388" s="121"/>
      <c r="L1388" s="10"/>
      <c r="M1388" s="9"/>
      <c r="N1388" s="90"/>
      <c r="R1388" s="205"/>
      <c r="S1388" s="205"/>
      <c r="T1388" s="205"/>
      <c r="V1388" s="205"/>
      <c r="W1388" s="205"/>
      <c r="X1388" s="205"/>
      <c r="Y1388" s="394"/>
      <c r="Z1388" s="98"/>
      <c r="AA1388" s="205"/>
      <c r="AB1388" s="98"/>
      <c r="AC1388" s="98"/>
      <c r="AD1388" s="98"/>
      <c r="AE1388" s="205"/>
      <c r="AF1388" s="98"/>
      <c r="AH1388" s="98"/>
      <c r="AI1388" s="205"/>
      <c r="AJ1388" s="98"/>
      <c r="AK1388" s="98"/>
      <c r="AL1388" s="98"/>
      <c r="AM1388" s="205"/>
      <c r="AN1388" s="98"/>
      <c r="AO1388" s="121"/>
      <c r="AP1388" s="98"/>
      <c r="AQ1388" s="205"/>
      <c r="AR1388" s="98"/>
      <c r="AT1388" s="98"/>
      <c r="AU1388" s="205"/>
      <c r="AV1388" s="98"/>
      <c r="AX1388" s="98"/>
      <c r="AY1388" s="205"/>
      <c r="AZ1388" s="98"/>
      <c r="BB1388" s="98"/>
      <c r="BC1388" s="205"/>
      <c r="BD1388" s="98"/>
      <c r="BF1388" s="98"/>
      <c r="BG1388" s="205"/>
      <c r="BH1388" s="98"/>
      <c r="BI1388" s="121"/>
      <c r="BJ1388" s="98"/>
      <c r="BK1388" s="205"/>
      <c r="BL1388" s="98"/>
      <c r="BN1388" s="121"/>
      <c r="BO1388" s="121"/>
      <c r="BP1388" s="121"/>
      <c r="BQ1388" s="121"/>
      <c r="BR1388" s="121"/>
    </row>
    <row r="1389" spans="1:70" customFormat="1">
      <c r="A1389" s="84"/>
      <c r="B1389" s="363"/>
      <c r="C1389" s="121"/>
      <c r="D1389" s="121"/>
      <c r="E1389" s="121"/>
      <c r="F1389" s="121"/>
      <c r="G1389" s="121"/>
      <c r="H1389" s="121"/>
      <c r="I1389" s="121"/>
      <c r="J1389" s="121"/>
      <c r="K1389" s="121"/>
      <c r="L1389" s="10"/>
      <c r="M1389" s="9"/>
      <c r="N1389" s="90"/>
      <c r="R1389" s="205"/>
      <c r="S1389" s="205"/>
      <c r="T1389" s="205"/>
      <c r="V1389" s="205"/>
      <c r="W1389" s="205"/>
      <c r="X1389" s="205"/>
      <c r="Y1389" s="394"/>
      <c r="Z1389" s="98"/>
      <c r="AA1389" s="205"/>
      <c r="AB1389" s="98"/>
      <c r="AC1389" s="98"/>
      <c r="AD1389" s="98"/>
      <c r="AE1389" s="205"/>
      <c r="AF1389" s="98"/>
      <c r="AH1389" s="98"/>
      <c r="AI1389" s="205"/>
      <c r="AJ1389" s="98"/>
      <c r="AK1389" s="98"/>
      <c r="AL1389" s="98"/>
      <c r="AM1389" s="205"/>
      <c r="AN1389" s="98"/>
      <c r="AO1389" s="121"/>
      <c r="AP1389" s="98"/>
      <c r="AQ1389" s="205"/>
      <c r="AR1389" s="98"/>
      <c r="AT1389" s="98"/>
      <c r="AU1389" s="205"/>
      <c r="AV1389" s="98"/>
      <c r="AX1389" s="98"/>
      <c r="AY1389" s="205"/>
      <c r="AZ1389" s="98"/>
      <c r="BB1389" s="98"/>
      <c r="BC1389" s="205"/>
      <c r="BD1389" s="98"/>
      <c r="BF1389" s="98"/>
      <c r="BG1389" s="205"/>
      <c r="BH1389" s="98"/>
      <c r="BI1389" s="121"/>
      <c r="BJ1389" s="98"/>
      <c r="BK1389" s="205"/>
      <c r="BL1389" s="98"/>
      <c r="BN1389" s="121"/>
      <c r="BO1389" s="121"/>
      <c r="BP1389" s="121"/>
      <c r="BQ1389" s="121"/>
      <c r="BR1389" s="121"/>
    </row>
    <row r="1390" spans="1:70" customFormat="1">
      <c r="A1390" s="84"/>
      <c r="B1390" s="363"/>
      <c r="C1390" s="121"/>
      <c r="D1390" s="121"/>
      <c r="E1390" s="121"/>
      <c r="F1390" s="121"/>
      <c r="G1390" s="121"/>
      <c r="H1390" s="121"/>
      <c r="I1390" s="121"/>
      <c r="J1390" s="121"/>
      <c r="K1390" s="121"/>
      <c r="L1390" s="10"/>
      <c r="M1390" s="9"/>
      <c r="N1390" s="90"/>
      <c r="R1390" s="205"/>
      <c r="S1390" s="205"/>
      <c r="T1390" s="205"/>
      <c r="V1390" s="205"/>
      <c r="W1390" s="205"/>
      <c r="X1390" s="205"/>
      <c r="Y1390" s="394"/>
      <c r="Z1390" s="98"/>
      <c r="AA1390" s="205"/>
      <c r="AB1390" s="98"/>
      <c r="AC1390" s="98"/>
      <c r="AD1390" s="98"/>
      <c r="AE1390" s="205"/>
      <c r="AF1390" s="98"/>
      <c r="AH1390" s="98"/>
      <c r="AI1390" s="205"/>
      <c r="AJ1390" s="98"/>
      <c r="AK1390" s="98"/>
      <c r="AL1390" s="98"/>
      <c r="AM1390" s="205"/>
      <c r="AN1390" s="98"/>
      <c r="AO1390" s="121"/>
      <c r="AP1390" s="98"/>
      <c r="AQ1390" s="205"/>
      <c r="AR1390" s="98"/>
      <c r="AT1390" s="98"/>
      <c r="AU1390" s="205"/>
      <c r="AV1390" s="98"/>
      <c r="AX1390" s="98"/>
      <c r="AY1390" s="205"/>
      <c r="AZ1390" s="98"/>
      <c r="BB1390" s="98"/>
      <c r="BC1390" s="205"/>
      <c r="BD1390" s="98"/>
      <c r="BF1390" s="98"/>
      <c r="BG1390" s="205"/>
      <c r="BH1390" s="98"/>
      <c r="BI1390" s="121"/>
      <c r="BJ1390" s="98"/>
      <c r="BK1390" s="205"/>
      <c r="BL1390" s="98"/>
      <c r="BN1390" s="121"/>
      <c r="BO1390" s="121"/>
      <c r="BP1390" s="121"/>
      <c r="BQ1390" s="121"/>
      <c r="BR1390" s="121"/>
    </row>
    <row r="1391" spans="1:70" customFormat="1">
      <c r="A1391" s="84"/>
      <c r="B1391" s="363"/>
      <c r="C1391" s="121"/>
      <c r="D1391" s="121"/>
      <c r="E1391" s="121"/>
      <c r="F1391" s="121"/>
      <c r="G1391" s="121"/>
      <c r="H1391" s="121"/>
      <c r="I1391" s="121"/>
      <c r="J1391" s="121"/>
      <c r="K1391" s="121"/>
      <c r="L1391" s="10"/>
      <c r="M1391" s="9"/>
      <c r="N1391" s="90"/>
      <c r="R1391" s="205"/>
      <c r="S1391" s="205"/>
      <c r="T1391" s="205"/>
      <c r="V1391" s="205"/>
      <c r="W1391" s="205"/>
      <c r="X1391" s="205"/>
      <c r="Y1391" s="394"/>
      <c r="Z1391" s="98"/>
      <c r="AA1391" s="205"/>
      <c r="AB1391" s="98"/>
      <c r="AC1391" s="98"/>
      <c r="AD1391" s="98"/>
      <c r="AE1391" s="205"/>
      <c r="AF1391" s="98"/>
      <c r="AH1391" s="98"/>
      <c r="AI1391" s="205"/>
      <c r="AJ1391" s="98"/>
      <c r="AK1391" s="98"/>
      <c r="AL1391" s="98"/>
      <c r="AM1391" s="205"/>
      <c r="AN1391" s="98"/>
      <c r="AO1391" s="121"/>
      <c r="AP1391" s="98"/>
      <c r="AQ1391" s="205"/>
      <c r="AR1391" s="98"/>
      <c r="AT1391" s="98"/>
      <c r="AU1391" s="205"/>
      <c r="AV1391" s="98"/>
      <c r="AX1391" s="98"/>
      <c r="AY1391" s="205"/>
      <c r="AZ1391" s="98"/>
      <c r="BB1391" s="98"/>
      <c r="BC1391" s="205"/>
      <c r="BD1391" s="98"/>
      <c r="BF1391" s="98"/>
      <c r="BG1391" s="205"/>
      <c r="BH1391" s="98"/>
      <c r="BI1391" s="121"/>
      <c r="BJ1391" s="98"/>
      <c r="BK1391" s="205"/>
      <c r="BL1391" s="98"/>
      <c r="BN1391" s="121"/>
      <c r="BO1391" s="121"/>
      <c r="BP1391" s="121"/>
      <c r="BQ1391" s="121"/>
      <c r="BR1391" s="121"/>
    </row>
    <row r="1392" spans="1:70" customFormat="1">
      <c r="A1392" s="84"/>
      <c r="B1392" s="363"/>
      <c r="C1392" s="121"/>
      <c r="D1392" s="121"/>
      <c r="E1392" s="121"/>
      <c r="F1392" s="121"/>
      <c r="G1392" s="121"/>
      <c r="H1392" s="121"/>
      <c r="I1392" s="121"/>
      <c r="J1392" s="121"/>
      <c r="K1392" s="121"/>
      <c r="L1392" s="10"/>
      <c r="M1392" s="9"/>
      <c r="N1392" s="90"/>
      <c r="R1392" s="205"/>
      <c r="S1392" s="205"/>
      <c r="T1392" s="205"/>
      <c r="V1392" s="205"/>
      <c r="W1392" s="205"/>
      <c r="X1392" s="205"/>
      <c r="Y1392" s="394"/>
      <c r="Z1392" s="98"/>
      <c r="AA1392" s="205"/>
      <c r="AB1392" s="98"/>
      <c r="AC1392" s="98"/>
      <c r="AD1392" s="98"/>
      <c r="AE1392" s="205"/>
      <c r="AF1392" s="98"/>
      <c r="AH1392" s="98"/>
      <c r="AI1392" s="205"/>
      <c r="AJ1392" s="98"/>
      <c r="AK1392" s="98"/>
      <c r="AL1392" s="98"/>
      <c r="AM1392" s="205"/>
      <c r="AN1392" s="98"/>
      <c r="AO1392" s="121"/>
      <c r="AP1392" s="98"/>
      <c r="AQ1392" s="205"/>
      <c r="AR1392" s="98"/>
      <c r="AT1392" s="98"/>
      <c r="AU1392" s="205"/>
      <c r="AV1392" s="98"/>
      <c r="AX1392" s="98"/>
      <c r="AY1392" s="205"/>
      <c r="AZ1392" s="98"/>
      <c r="BB1392" s="98"/>
      <c r="BC1392" s="205"/>
      <c r="BD1392" s="98"/>
      <c r="BF1392" s="98"/>
      <c r="BG1392" s="205"/>
      <c r="BH1392" s="98"/>
      <c r="BI1392" s="121"/>
      <c r="BJ1392" s="98"/>
      <c r="BK1392" s="205"/>
      <c r="BL1392" s="98"/>
      <c r="BN1392" s="121"/>
      <c r="BO1392" s="121"/>
      <c r="BP1392" s="121"/>
      <c r="BQ1392" s="121"/>
      <c r="BR1392" s="121"/>
    </row>
    <row r="1393" spans="1:70" customFormat="1">
      <c r="A1393" s="84"/>
      <c r="B1393" s="363"/>
      <c r="C1393" s="121"/>
      <c r="D1393" s="121"/>
      <c r="E1393" s="121"/>
      <c r="F1393" s="121"/>
      <c r="G1393" s="121"/>
      <c r="H1393" s="121"/>
      <c r="I1393" s="121"/>
      <c r="J1393" s="121"/>
      <c r="K1393" s="121"/>
      <c r="L1393" s="10"/>
      <c r="M1393" s="9"/>
      <c r="N1393" s="90"/>
      <c r="R1393" s="205"/>
      <c r="S1393" s="205"/>
      <c r="T1393" s="205"/>
      <c r="V1393" s="205"/>
      <c r="W1393" s="205"/>
      <c r="X1393" s="205"/>
      <c r="Y1393" s="394"/>
      <c r="Z1393" s="98"/>
      <c r="AA1393" s="205"/>
      <c r="AB1393" s="98"/>
      <c r="AC1393" s="98"/>
      <c r="AD1393" s="98"/>
      <c r="AE1393" s="205"/>
      <c r="AF1393" s="98"/>
      <c r="AH1393" s="98"/>
      <c r="AI1393" s="205"/>
      <c r="AJ1393" s="98"/>
      <c r="AK1393" s="98"/>
      <c r="AL1393" s="98"/>
      <c r="AM1393" s="205"/>
      <c r="AN1393" s="98"/>
      <c r="AO1393" s="121"/>
      <c r="AP1393" s="98"/>
      <c r="AQ1393" s="205"/>
      <c r="AR1393" s="98"/>
      <c r="AT1393" s="98"/>
      <c r="AU1393" s="205"/>
      <c r="AV1393" s="98"/>
      <c r="AX1393" s="98"/>
      <c r="AY1393" s="205"/>
      <c r="AZ1393" s="98"/>
      <c r="BB1393" s="98"/>
      <c r="BC1393" s="205"/>
      <c r="BD1393" s="98"/>
      <c r="BF1393" s="98"/>
      <c r="BG1393" s="205"/>
      <c r="BH1393" s="98"/>
      <c r="BI1393" s="121"/>
      <c r="BJ1393" s="98"/>
      <c r="BK1393" s="205"/>
      <c r="BL1393" s="98"/>
      <c r="BN1393" s="121"/>
      <c r="BO1393" s="121"/>
      <c r="BP1393" s="121"/>
      <c r="BQ1393" s="121"/>
      <c r="BR1393" s="121"/>
    </row>
    <row r="1394" spans="1:70" customFormat="1">
      <c r="A1394" s="84"/>
      <c r="B1394" s="363"/>
      <c r="C1394" s="121"/>
      <c r="D1394" s="121"/>
      <c r="E1394" s="121"/>
      <c r="F1394" s="121"/>
      <c r="G1394" s="121"/>
      <c r="H1394" s="121"/>
      <c r="I1394" s="121"/>
      <c r="J1394" s="121"/>
      <c r="K1394" s="121"/>
      <c r="L1394" s="10"/>
      <c r="M1394" s="9"/>
      <c r="N1394" s="90"/>
      <c r="R1394" s="205"/>
      <c r="S1394" s="205"/>
      <c r="T1394" s="205"/>
      <c r="V1394" s="205"/>
      <c r="W1394" s="205"/>
      <c r="X1394" s="205"/>
      <c r="Y1394" s="394"/>
      <c r="Z1394" s="98"/>
      <c r="AA1394" s="205"/>
      <c r="AB1394" s="98"/>
      <c r="AC1394" s="98"/>
      <c r="AD1394" s="98"/>
      <c r="AE1394" s="205"/>
      <c r="AF1394" s="98"/>
      <c r="AH1394" s="98"/>
      <c r="AI1394" s="205"/>
      <c r="AJ1394" s="98"/>
      <c r="AK1394" s="98"/>
      <c r="AL1394" s="98"/>
      <c r="AM1394" s="205"/>
      <c r="AN1394" s="98"/>
      <c r="AO1394" s="121"/>
      <c r="AP1394" s="98"/>
      <c r="AQ1394" s="205"/>
      <c r="AR1394" s="98"/>
      <c r="AT1394" s="98"/>
      <c r="AU1394" s="205"/>
      <c r="AV1394" s="98"/>
      <c r="AX1394" s="98"/>
      <c r="AY1394" s="205"/>
      <c r="AZ1394" s="98"/>
      <c r="BB1394" s="98"/>
      <c r="BC1394" s="205"/>
      <c r="BD1394" s="98"/>
      <c r="BF1394" s="98"/>
      <c r="BG1394" s="205"/>
      <c r="BH1394" s="98"/>
      <c r="BI1394" s="121"/>
      <c r="BJ1394" s="98"/>
      <c r="BK1394" s="205"/>
      <c r="BL1394" s="98"/>
      <c r="BN1394" s="121"/>
      <c r="BO1394" s="121"/>
      <c r="BP1394" s="121"/>
      <c r="BQ1394" s="121"/>
      <c r="BR1394" s="121"/>
    </row>
    <row r="1395" spans="1:70" customFormat="1">
      <c r="A1395" s="84"/>
      <c r="B1395" s="363"/>
      <c r="C1395" s="121"/>
      <c r="D1395" s="121"/>
      <c r="E1395" s="121"/>
      <c r="F1395" s="121"/>
      <c r="G1395" s="121"/>
      <c r="H1395" s="121"/>
      <c r="I1395" s="121"/>
      <c r="J1395" s="121"/>
      <c r="K1395" s="121"/>
      <c r="L1395" s="10"/>
      <c r="M1395" s="9"/>
      <c r="N1395" s="90"/>
      <c r="R1395" s="205"/>
      <c r="S1395" s="205"/>
      <c r="T1395" s="205"/>
      <c r="V1395" s="205"/>
      <c r="W1395" s="205"/>
      <c r="X1395" s="205"/>
      <c r="Y1395" s="394"/>
      <c r="Z1395" s="98"/>
      <c r="AA1395" s="205"/>
      <c r="AB1395" s="98"/>
      <c r="AC1395" s="98"/>
      <c r="AD1395" s="98"/>
      <c r="AE1395" s="205"/>
      <c r="AF1395" s="98"/>
      <c r="AH1395" s="98"/>
      <c r="AI1395" s="205"/>
      <c r="AJ1395" s="98"/>
      <c r="AK1395" s="98"/>
      <c r="AL1395" s="98"/>
      <c r="AM1395" s="205"/>
      <c r="AN1395" s="98"/>
      <c r="AO1395" s="121"/>
      <c r="AP1395" s="98"/>
      <c r="AQ1395" s="205"/>
      <c r="AR1395" s="98"/>
      <c r="AT1395" s="98"/>
      <c r="AU1395" s="205"/>
      <c r="AV1395" s="98"/>
      <c r="AX1395" s="98"/>
      <c r="AY1395" s="205"/>
      <c r="AZ1395" s="98"/>
      <c r="BB1395" s="98"/>
      <c r="BC1395" s="205"/>
      <c r="BD1395" s="98"/>
      <c r="BF1395" s="98"/>
      <c r="BG1395" s="205"/>
      <c r="BH1395" s="98"/>
      <c r="BI1395" s="121"/>
      <c r="BJ1395" s="98"/>
      <c r="BK1395" s="205"/>
      <c r="BL1395" s="98"/>
      <c r="BN1395" s="121"/>
      <c r="BO1395" s="121"/>
      <c r="BP1395" s="121"/>
      <c r="BQ1395" s="121"/>
      <c r="BR1395" s="121"/>
    </row>
    <row r="1396" spans="1:70" customFormat="1">
      <c r="A1396" s="84"/>
      <c r="B1396" s="363"/>
      <c r="C1396" s="121"/>
      <c r="D1396" s="121"/>
      <c r="E1396" s="121"/>
      <c r="F1396" s="121"/>
      <c r="G1396" s="121"/>
      <c r="H1396" s="121"/>
      <c r="I1396" s="121"/>
      <c r="J1396" s="121"/>
      <c r="K1396" s="121"/>
      <c r="L1396" s="10"/>
      <c r="M1396" s="9"/>
      <c r="N1396" s="90"/>
      <c r="R1396" s="205"/>
      <c r="S1396" s="205"/>
      <c r="T1396" s="205"/>
      <c r="V1396" s="205"/>
      <c r="W1396" s="205"/>
      <c r="X1396" s="205"/>
      <c r="Y1396" s="394"/>
      <c r="Z1396" s="98"/>
      <c r="AA1396" s="205"/>
      <c r="AB1396" s="98"/>
      <c r="AC1396" s="98"/>
      <c r="AD1396" s="98"/>
      <c r="AE1396" s="205"/>
      <c r="AF1396" s="98"/>
      <c r="AH1396" s="98"/>
      <c r="AI1396" s="205"/>
      <c r="AJ1396" s="98"/>
      <c r="AK1396" s="98"/>
      <c r="AL1396" s="98"/>
      <c r="AM1396" s="205"/>
      <c r="AN1396" s="98"/>
      <c r="AO1396" s="121"/>
      <c r="AP1396" s="98"/>
      <c r="AQ1396" s="205"/>
      <c r="AR1396" s="98"/>
      <c r="AT1396" s="98"/>
      <c r="AU1396" s="205"/>
      <c r="AV1396" s="98"/>
      <c r="AX1396" s="98"/>
      <c r="AY1396" s="205"/>
      <c r="AZ1396" s="98"/>
      <c r="BB1396" s="98"/>
      <c r="BC1396" s="205"/>
      <c r="BD1396" s="98"/>
      <c r="BF1396" s="98"/>
      <c r="BG1396" s="205"/>
      <c r="BH1396" s="98"/>
      <c r="BI1396" s="121"/>
      <c r="BJ1396" s="98"/>
      <c r="BK1396" s="205"/>
      <c r="BL1396" s="98"/>
      <c r="BN1396" s="121"/>
      <c r="BO1396" s="121"/>
      <c r="BP1396" s="121"/>
      <c r="BQ1396" s="121"/>
      <c r="BR1396" s="121"/>
    </row>
    <row r="1397" spans="1:70" customFormat="1">
      <c r="A1397" s="84"/>
      <c r="B1397" s="363"/>
      <c r="C1397" s="121"/>
      <c r="D1397" s="121"/>
      <c r="E1397" s="121"/>
      <c r="F1397" s="121"/>
      <c r="G1397" s="121"/>
      <c r="H1397" s="121"/>
      <c r="I1397" s="121"/>
      <c r="J1397" s="121"/>
      <c r="K1397" s="121"/>
      <c r="L1397" s="10"/>
      <c r="M1397" s="9"/>
      <c r="N1397" s="90"/>
      <c r="R1397" s="205"/>
      <c r="S1397" s="205"/>
      <c r="T1397" s="205"/>
      <c r="V1397" s="205"/>
      <c r="W1397" s="205"/>
      <c r="X1397" s="205"/>
      <c r="Y1397" s="394"/>
      <c r="Z1397" s="98"/>
      <c r="AA1397" s="205"/>
      <c r="AB1397" s="98"/>
      <c r="AC1397" s="98"/>
      <c r="AD1397" s="98"/>
      <c r="AE1397" s="205"/>
      <c r="AF1397" s="98"/>
      <c r="AH1397" s="98"/>
      <c r="AI1397" s="205"/>
      <c r="AJ1397" s="98"/>
      <c r="AK1397" s="98"/>
      <c r="AL1397" s="98"/>
      <c r="AM1397" s="205"/>
      <c r="AN1397" s="98"/>
      <c r="AO1397" s="121"/>
      <c r="AP1397" s="98"/>
      <c r="AQ1397" s="205"/>
      <c r="AR1397" s="98"/>
      <c r="AT1397" s="98"/>
      <c r="AU1397" s="205"/>
      <c r="AV1397" s="98"/>
      <c r="AX1397" s="98"/>
      <c r="AY1397" s="205"/>
      <c r="AZ1397" s="98"/>
      <c r="BB1397" s="98"/>
      <c r="BC1397" s="205"/>
      <c r="BD1397" s="98"/>
      <c r="BF1397" s="98"/>
      <c r="BG1397" s="205"/>
      <c r="BH1397" s="98"/>
      <c r="BI1397" s="121"/>
      <c r="BJ1397" s="98"/>
      <c r="BK1397" s="205"/>
      <c r="BL1397" s="98"/>
      <c r="BN1397" s="121"/>
      <c r="BO1397" s="121"/>
      <c r="BP1397" s="121"/>
      <c r="BQ1397" s="121"/>
      <c r="BR1397" s="121"/>
    </row>
    <row r="1398" spans="1:70" customFormat="1">
      <c r="A1398" s="84"/>
      <c r="B1398" s="363"/>
      <c r="C1398" s="121"/>
      <c r="D1398" s="121"/>
      <c r="E1398" s="121"/>
      <c r="F1398" s="121"/>
      <c r="G1398" s="121"/>
      <c r="H1398" s="121"/>
      <c r="I1398" s="121"/>
      <c r="J1398" s="121"/>
      <c r="K1398" s="121"/>
      <c r="L1398" s="10"/>
      <c r="M1398" s="9"/>
      <c r="N1398" s="90"/>
      <c r="R1398" s="205"/>
      <c r="S1398" s="205"/>
      <c r="T1398" s="205"/>
      <c r="V1398" s="205"/>
      <c r="W1398" s="205"/>
      <c r="X1398" s="205"/>
      <c r="Y1398" s="394"/>
      <c r="Z1398" s="98"/>
      <c r="AA1398" s="205"/>
      <c r="AB1398" s="98"/>
      <c r="AC1398" s="98"/>
      <c r="AD1398" s="98"/>
      <c r="AE1398" s="205"/>
      <c r="AF1398" s="98"/>
      <c r="AH1398" s="98"/>
      <c r="AI1398" s="205"/>
      <c r="AJ1398" s="98"/>
      <c r="AK1398" s="98"/>
      <c r="AL1398" s="98"/>
      <c r="AM1398" s="205"/>
      <c r="AN1398" s="98"/>
      <c r="AO1398" s="121"/>
      <c r="AP1398" s="98"/>
      <c r="AQ1398" s="205"/>
      <c r="AR1398" s="98"/>
      <c r="AT1398" s="98"/>
      <c r="AU1398" s="205"/>
      <c r="AV1398" s="98"/>
      <c r="AX1398" s="98"/>
      <c r="AY1398" s="205"/>
      <c r="AZ1398" s="98"/>
      <c r="BB1398" s="98"/>
      <c r="BC1398" s="205"/>
      <c r="BD1398" s="98"/>
      <c r="BF1398" s="98"/>
      <c r="BG1398" s="205"/>
      <c r="BH1398" s="98"/>
      <c r="BI1398" s="121"/>
      <c r="BJ1398" s="98"/>
      <c r="BK1398" s="205"/>
      <c r="BL1398" s="98"/>
      <c r="BN1398" s="121"/>
      <c r="BO1398" s="121"/>
      <c r="BP1398" s="121"/>
      <c r="BQ1398" s="121"/>
      <c r="BR1398" s="121"/>
    </row>
    <row r="1399" spans="1:70" customFormat="1">
      <c r="A1399" s="84"/>
      <c r="B1399" s="363"/>
      <c r="C1399" s="121"/>
      <c r="D1399" s="121"/>
      <c r="E1399" s="121"/>
      <c r="F1399" s="121"/>
      <c r="G1399" s="121"/>
      <c r="H1399" s="121"/>
      <c r="I1399" s="121"/>
      <c r="J1399" s="121"/>
      <c r="K1399" s="121"/>
      <c r="L1399" s="10"/>
      <c r="M1399" s="9"/>
      <c r="N1399" s="90"/>
      <c r="R1399" s="205"/>
      <c r="S1399" s="205"/>
      <c r="T1399" s="205"/>
      <c r="V1399" s="205"/>
      <c r="W1399" s="205"/>
      <c r="X1399" s="205"/>
      <c r="Y1399" s="394"/>
      <c r="Z1399" s="98"/>
      <c r="AA1399" s="205"/>
      <c r="AB1399" s="98"/>
      <c r="AC1399" s="98"/>
      <c r="AD1399" s="98"/>
      <c r="AE1399" s="205"/>
      <c r="AF1399" s="98"/>
      <c r="AH1399" s="98"/>
      <c r="AI1399" s="205"/>
      <c r="AJ1399" s="98"/>
      <c r="AK1399" s="98"/>
      <c r="AL1399" s="98"/>
      <c r="AM1399" s="205"/>
      <c r="AN1399" s="98"/>
      <c r="AO1399" s="121"/>
      <c r="AP1399" s="98"/>
      <c r="AQ1399" s="205"/>
      <c r="AR1399" s="98"/>
      <c r="AT1399" s="98"/>
      <c r="AU1399" s="205"/>
      <c r="AV1399" s="98"/>
      <c r="AX1399" s="98"/>
      <c r="AY1399" s="205"/>
      <c r="AZ1399" s="98"/>
      <c r="BB1399" s="98"/>
      <c r="BC1399" s="205"/>
      <c r="BD1399" s="98"/>
      <c r="BF1399" s="98"/>
      <c r="BG1399" s="205"/>
      <c r="BH1399" s="98"/>
      <c r="BI1399" s="121"/>
      <c r="BJ1399" s="98"/>
      <c r="BK1399" s="205"/>
      <c r="BL1399" s="98"/>
      <c r="BN1399" s="121"/>
      <c r="BO1399" s="121"/>
      <c r="BP1399" s="121"/>
      <c r="BQ1399" s="121"/>
      <c r="BR1399" s="121"/>
    </row>
    <row r="1400" spans="1:70" customFormat="1">
      <c r="A1400" s="84"/>
      <c r="B1400" s="363"/>
      <c r="C1400" s="121"/>
      <c r="D1400" s="121"/>
      <c r="E1400" s="121"/>
      <c r="F1400" s="121"/>
      <c r="G1400" s="121"/>
      <c r="H1400" s="121"/>
      <c r="I1400" s="121"/>
      <c r="J1400" s="121"/>
      <c r="K1400" s="121"/>
      <c r="L1400" s="10"/>
      <c r="M1400" s="9"/>
      <c r="N1400" s="90"/>
      <c r="R1400" s="205"/>
      <c r="S1400" s="205"/>
      <c r="T1400" s="205"/>
      <c r="V1400" s="205"/>
      <c r="W1400" s="205"/>
      <c r="X1400" s="205"/>
      <c r="Y1400" s="394"/>
      <c r="Z1400" s="98"/>
      <c r="AA1400" s="205"/>
      <c r="AB1400" s="98"/>
      <c r="AC1400" s="98"/>
      <c r="AD1400" s="98"/>
      <c r="AE1400" s="205"/>
      <c r="AF1400" s="98"/>
      <c r="AH1400" s="98"/>
      <c r="AI1400" s="205"/>
      <c r="AJ1400" s="98"/>
      <c r="AK1400" s="98"/>
      <c r="AL1400" s="98"/>
      <c r="AM1400" s="205"/>
      <c r="AN1400" s="98"/>
      <c r="AO1400" s="121"/>
      <c r="AP1400" s="98"/>
      <c r="AQ1400" s="205"/>
      <c r="AR1400" s="98"/>
      <c r="AT1400" s="98"/>
      <c r="AU1400" s="205"/>
      <c r="AV1400" s="98"/>
      <c r="AX1400" s="98"/>
      <c r="AY1400" s="205"/>
      <c r="AZ1400" s="98"/>
      <c r="BB1400" s="98"/>
      <c r="BC1400" s="205"/>
      <c r="BD1400" s="98"/>
      <c r="BF1400" s="98"/>
      <c r="BG1400" s="205"/>
      <c r="BH1400" s="98"/>
      <c r="BI1400" s="121"/>
      <c r="BJ1400" s="98"/>
      <c r="BK1400" s="205"/>
      <c r="BL1400" s="98"/>
      <c r="BN1400" s="121"/>
      <c r="BO1400" s="121"/>
      <c r="BP1400" s="121"/>
      <c r="BQ1400" s="121"/>
      <c r="BR1400" s="121"/>
    </row>
    <row r="1401" spans="1:70" customFormat="1">
      <c r="A1401" s="84"/>
      <c r="B1401" s="363"/>
      <c r="C1401" s="121"/>
      <c r="D1401" s="121"/>
      <c r="E1401" s="121"/>
      <c r="F1401" s="121"/>
      <c r="G1401" s="121"/>
      <c r="H1401" s="121"/>
      <c r="I1401" s="121"/>
      <c r="J1401" s="121"/>
      <c r="K1401" s="121"/>
      <c r="L1401" s="10"/>
      <c r="M1401" s="9"/>
      <c r="N1401" s="90"/>
      <c r="R1401" s="205"/>
      <c r="S1401" s="205"/>
      <c r="T1401" s="205"/>
      <c r="V1401" s="205"/>
      <c r="W1401" s="205"/>
      <c r="X1401" s="205"/>
      <c r="Y1401" s="394"/>
      <c r="Z1401" s="98"/>
      <c r="AA1401" s="205"/>
      <c r="AB1401" s="98"/>
      <c r="AC1401" s="98"/>
      <c r="AD1401" s="98"/>
      <c r="AE1401" s="205"/>
      <c r="AF1401" s="98"/>
      <c r="AH1401" s="98"/>
      <c r="AI1401" s="205"/>
      <c r="AJ1401" s="98"/>
      <c r="AK1401" s="98"/>
      <c r="AL1401" s="98"/>
      <c r="AM1401" s="205"/>
      <c r="AN1401" s="98"/>
      <c r="AO1401" s="121"/>
      <c r="AP1401" s="98"/>
      <c r="AQ1401" s="205"/>
      <c r="AR1401" s="98"/>
      <c r="AT1401" s="98"/>
      <c r="AU1401" s="205"/>
      <c r="AV1401" s="98"/>
      <c r="AX1401" s="98"/>
      <c r="AY1401" s="205"/>
      <c r="AZ1401" s="98"/>
      <c r="BB1401" s="98"/>
      <c r="BC1401" s="205"/>
      <c r="BD1401" s="98"/>
      <c r="BF1401" s="98"/>
      <c r="BG1401" s="205"/>
      <c r="BH1401" s="98"/>
      <c r="BI1401" s="121"/>
      <c r="BJ1401" s="98"/>
      <c r="BK1401" s="205"/>
      <c r="BL1401" s="98"/>
      <c r="BN1401" s="121"/>
      <c r="BO1401" s="121"/>
      <c r="BP1401" s="121"/>
      <c r="BQ1401" s="121"/>
      <c r="BR1401" s="121"/>
    </row>
    <row r="1402" spans="1:70" customFormat="1">
      <c r="A1402" s="84"/>
      <c r="B1402" s="363"/>
      <c r="C1402" s="121"/>
      <c r="D1402" s="121"/>
      <c r="E1402" s="121"/>
      <c r="F1402" s="121"/>
      <c r="G1402" s="121"/>
      <c r="H1402" s="121"/>
      <c r="I1402" s="121"/>
      <c r="J1402" s="121"/>
      <c r="K1402" s="121"/>
      <c r="L1402" s="10"/>
      <c r="M1402" s="9"/>
      <c r="N1402" s="90"/>
      <c r="R1402" s="205"/>
      <c r="S1402" s="205"/>
      <c r="T1402" s="205"/>
      <c r="V1402" s="205"/>
      <c r="W1402" s="205"/>
      <c r="X1402" s="205"/>
      <c r="Y1402" s="394"/>
      <c r="Z1402" s="98"/>
      <c r="AA1402" s="205"/>
      <c r="AB1402" s="98"/>
      <c r="AC1402" s="98"/>
      <c r="AD1402" s="98"/>
      <c r="AE1402" s="205"/>
      <c r="AF1402" s="98"/>
      <c r="AH1402" s="98"/>
      <c r="AI1402" s="205"/>
      <c r="AJ1402" s="98"/>
      <c r="AK1402" s="98"/>
      <c r="AL1402" s="98"/>
      <c r="AM1402" s="205"/>
      <c r="AN1402" s="98"/>
      <c r="AO1402" s="121"/>
      <c r="AP1402" s="98"/>
      <c r="AQ1402" s="205"/>
      <c r="AR1402" s="98"/>
      <c r="AT1402" s="98"/>
      <c r="AU1402" s="205"/>
      <c r="AV1402" s="98"/>
      <c r="AX1402" s="98"/>
      <c r="AY1402" s="205"/>
      <c r="AZ1402" s="98"/>
      <c r="BB1402" s="98"/>
      <c r="BC1402" s="205"/>
      <c r="BD1402" s="98"/>
      <c r="BF1402" s="98"/>
      <c r="BG1402" s="205"/>
      <c r="BH1402" s="98"/>
      <c r="BI1402" s="121"/>
      <c r="BJ1402" s="98"/>
      <c r="BK1402" s="205"/>
      <c r="BL1402" s="98"/>
      <c r="BN1402" s="121"/>
      <c r="BO1402" s="121"/>
      <c r="BP1402" s="121"/>
      <c r="BQ1402" s="121"/>
      <c r="BR1402" s="121"/>
    </row>
    <row r="1403" spans="1:70" customFormat="1">
      <c r="A1403" s="84"/>
      <c r="B1403" s="363"/>
      <c r="C1403" s="121"/>
      <c r="D1403" s="121"/>
      <c r="E1403" s="121"/>
      <c r="F1403" s="121"/>
      <c r="G1403" s="121"/>
      <c r="H1403" s="121"/>
      <c r="I1403" s="121"/>
      <c r="J1403" s="121"/>
      <c r="K1403" s="121"/>
      <c r="L1403" s="10"/>
      <c r="M1403" s="9"/>
      <c r="N1403" s="90"/>
      <c r="R1403" s="205"/>
      <c r="S1403" s="205"/>
      <c r="T1403" s="205"/>
      <c r="V1403" s="205"/>
      <c r="W1403" s="205"/>
      <c r="X1403" s="205"/>
      <c r="Y1403" s="394"/>
      <c r="Z1403" s="98"/>
      <c r="AA1403" s="205"/>
      <c r="AB1403" s="98"/>
      <c r="AC1403" s="98"/>
      <c r="AD1403" s="98"/>
      <c r="AE1403" s="205"/>
      <c r="AF1403" s="98"/>
      <c r="AH1403" s="98"/>
      <c r="AI1403" s="205"/>
      <c r="AJ1403" s="98"/>
      <c r="AK1403" s="98"/>
      <c r="AL1403" s="98"/>
      <c r="AM1403" s="205"/>
      <c r="AN1403" s="98"/>
      <c r="AO1403" s="121"/>
      <c r="AP1403" s="98"/>
      <c r="AQ1403" s="205"/>
      <c r="AR1403" s="98"/>
      <c r="AT1403" s="98"/>
      <c r="AU1403" s="205"/>
      <c r="AV1403" s="98"/>
      <c r="AX1403" s="98"/>
      <c r="AY1403" s="205"/>
      <c r="AZ1403" s="98"/>
      <c r="BB1403" s="98"/>
      <c r="BC1403" s="205"/>
      <c r="BD1403" s="98"/>
      <c r="BF1403" s="98"/>
      <c r="BG1403" s="205"/>
      <c r="BH1403" s="98"/>
      <c r="BI1403" s="121"/>
      <c r="BJ1403" s="98"/>
      <c r="BK1403" s="205"/>
      <c r="BL1403" s="98"/>
      <c r="BN1403" s="121"/>
      <c r="BO1403" s="121"/>
      <c r="BP1403" s="121"/>
      <c r="BQ1403" s="121"/>
      <c r="BR1403" s="121"/>
    </row>
    <row r="1404" spans="1:70" customFormat="1">
      <c r="A1404" s="84"/>
      <c r="B1404" s="363"/>
      <c r="C1404" s="121"/>
      <c r="D1404" s="121"/>
      <c r="E1404" s="121"/>
      <c r="F1404" s="121"/>
      <c r="G1404" s="121"/>
      <c r="H1404" s="121"/>
      <c r="I1404" s="121"/>
      <c r="J1404" s="121"/>
      <c r="K1404" s="121"/>
      <c r="L1404" s="10"/>
      <c r="M1404" s="9"/>
      <c r="N1404" s="90"/>
      <c r="R1404" s="205"/>
      <c r="S1404" s="205"/>
      <c r="T1404" s="205"/>
      <c r="V1404" s="205"/>
      <c r="W1404" s="205"/>
      <c r="X1404" s="205"/>
      <c r="Y1404" s="394"/>
      <c r="Z1404" s="98"/>
      <c r="AA1404" s="205"/>
      <c r="AB1404" s="98"/>
      <c r="AC1404" s="98"/>
      <c r="AD1404" s="98"/>
      <c r="AE1404" s="205"/>
      <c r="AF1404" s="98"/>
      <c r="AH1404" s="98"/>
      <c r="AI1404" s="205"/>
      <c r="AJ1404" s="98"/>
      <c r="AK1404" s="98"/>
      <c r="AL1404" s="98"/>
      <c r="AM1404" s="205"/>
      <c r="AN1404" s="98"/>
      <c r="AO1404" s="121"/>
      <c r="AP1404" s="98"/>
      <c r="AQ1404" s="205"/>
      <c r="AR1404" s="98"/>
      <c r="AT1404" s="98"/>
      <c r="AU1404" s="205"/>
      <c r="AV1404" s="98"/>
      <c r="AX1404" s="98"/>
      <c r="AY1404" s="205"/>
      <c r="AZ1404" s="98"/>
      <c r="BB1404" s="98"/>
      <c r="BC1404" s="205"/>
      <c r="BD1404" s="98"/>
      <c r="BF1404" s="98"/>
      <c r="BG1404" s="205"/>
      <c r="BH1404" s="98"/>
      <c r="BI1404" s="121"/>
      <c r="BJ1404" s="98"/>
      <c r="BK1404" s="205"/>
      <c r="BL1404" s="98"/>
      <c r="BN1404" s="121"/>
      <c r="BO1404" s="121"/>
      <c r="BP1404" s="121"/>
      <c r="BQ1404" s="121"/>
      <c r="BR1404" s="121"/>
    </row>
    <row r="1405" spans="1:70" customFormat="1">
      <c r="A1405" s="84"/>
      <c r="B1405" s="363"/>
      <c r="C1405" s="121"/>
      <c r="D1405" s="121"/>
      <c r="E1405" s="121"/>
      <c r="F1405" s="121"/>
      <c r="G1405" s="121"/>
      <c r="H1405" s="121"/>
      <c r="I1405" s="121"/>
      <c r="J1405" s="121"/>
      <c r="K1405" s="121"/>
      <c r="L1405" s="10"/>
      <c r="M1405" s="9"/>
      <c r="N1405" s="90"/>
      <c r="R1405" s="205"/>
      <c r="S1405" s="205"/>
      <c r="T1405" s="205"/>
      <c r="V1405" s="205"/>
      <c r="W1405" s="205"/>
      <c r="X1405" s="205"/>
      <c r="Y1405" s="394"/>
      <c r="Z1405" s="98"/>
      <c r="AA1405" s="205"/>
      <c r="AB1405" s="98"/>
      <c r="AC1405" s="98"/>
      <c r="AD1405" s="98"/>
      <c r="AE1405" s="205"/>
      <c r="AF1405" s="98"/>
      <c r="AH1405" s="98"/>
      <c r="AI1405" s="205"/>
      <c r="AJ1405" s="98"/>
      <c r="AK1405" s="98"/>
      <c r="AL1405" s="98"/>
      <c r="AM1405" s="205"/>
      <c r="AN1405" s="98"/>
      <c r="AO1405" s="121"/>
      <c r="AP1405" s="98"/>
      <c r="AQ1405" s="205"/>
      <c r="AR1405" s="98"/>
      <c r="AT1405" s="98"/>
      <c r="AU1405" s="205"/>
      <c r="AV1405" s="98"/>
      <c r="AX1405" s="98"/>
      <c r="AY1405" s="205"/>
      <c r="AZ1405" s="98"/>
      <c r="BB1405" s="98"/>
      <c r="BC1405" s="205"/>
      <c r="BD1405" s="98"/>
      <c r="BF1405" s="98"/>
      <c r="BG1405" s="205"/>
      <c r="BH1405" s="98"/>
      <c r="BI1405" s="121"/>
      <c r="BJ1405" s="98"/>
      <c r="BK1405" s="205"/>
      <c r="BL1405" s="98"/>
      <c r="BN1405" s="121"/>
      <c r="BO1405" s="121"/>
      <c r="BP1405" s="121"/>
      <c r="BQ1405" s="121"/>
      <c r="BR1405" s="121"/>
    </row>
    <row r="1406" spans="1:70" customFormat="1">
      <c r="A1406" s="84"/>
      <c r="B1406" s="363"/>
      <c r="C1406" s="121"/>
      <c r="D1406" s="121"/>
      <c r="E1406" s="121"/>
      <c r="F1406" s="121"/>
      <c r="G1406" s="121"/>
      <c r="H1406" s="121"/>
      <c r="I1406" s="121"/>
      <c r="J1406" s="121"/>
      <c r="K1406" s="121"/>
      <c r="L1406" s="10"/>
      <c r="M1406" s="9"/>
      <c r="N1406" s="90"/>
      <c r="R1406" s="205"/>
      <c r="S1406" s="205"/>
      <c r="T1406" s="205"/>
      <c r="V1406" s="205"/>
      <c r="W1406" s="205"/>
      <c r="X1406" s="205"/>
      <c r="Y1406" s="394"/>
      <c r="Z1406" s="98"/>
      <c r="AA1406" s="205"/>
      <c r="AB1406" s="98"/>
      <c r="AC1406" s="98"/>
      <c r="AD1406" s="98"/>
      <c r="AE1406" s="205"/>
      <c r="AF1406" s="98"/>
      <c r="AH1406" s="98"/>
      <c r="AI1406" s="205"/>
      <c r="AJ1406" s="98"/>
      <c r="AK1406" s="98"/>
      <c r="AL1406" s="98"/>
      <c r="AM1406" s="205"/>
      <c r="AN1406" s="98"/>
      <c r="AO1406" s="121"/>
      <c r="AP1406" s="98"/>
      <c r="AQ1406" s="205"/>
      <c r="AR1406" s="98"/>
      <c r="AT1406" s="98"/>
      <c r="AU1406" s="205"/>
      <c r="AV1406" s="98"/>
      <c r="AX1406" s="98"/>
      <c r="AY1406" s="205"/>
      <c r="AZ1406" s="98"/>
      <c r="BB1406" s="98"/>
      <c r="BC1406" s="205"/>
      <c r="BD1406" s="98"/>
      <c r="BF1406" s="98"/>
      <c r="BG1406" s="205"/>
      <c r="BH1406" s="98"/>
      <c r="BI1406" s="121"/>
      <c r="BJ1406" s="98"/>
      <c r="BK1406" s="205"/>
      <c r="BL1406" s="98"/>
      <c r="BN1406" s="121"/>
      <c r="BO1406" s="121"/>
      <c r="BP1406" s="121"/>
      <c r="BQ1406" s="121"/>
      <c r="BR1406" s="121"/>
    </row>
    <row r="1407" spans="1:70" customFormat="1">
      <c r="A1407" s="84"/>
      <c r="B1407" s="363"/>
      <c r="C1407" s="121"/>
      <c r="D1407" s="121"/>
      <c r="E1407" s="121"/>
      <c r="F1407" s="121"/>
      <c r="G1407" s="121"/>
      <c r="H1407" s="121"/>
      <c r="I1407" s="121"/>
      <c r="J1407" s="121"/>
      <c r="K1407" s="121"/>
      <c r="L1407" s="10"/>
      <c r="M1407" s="9"/>
      <c r="N1407" s="90"/>
      <c r="R1407" s="205"/>
      <c r="S1407" s="205"/>
      <c r="T1407" s="205"/>
      <c r="V1407" s="205"/>
      <c r="W1407" s="205"/>
      <c r="X1407" s="205"/>
      <c r="Y1407" s="394"/>
      <c r="Z1407" s="98"/>
      <c r="AA1407" s="205"/>
      <c r="AB1407" s="98"/>
      <c r="AC1407" s="98"/>
      <c r="AD1407" s="98"/>
      <c r="AE1407" s="205"/>
      <c r="AF1407" s="98"/>
      <c r="AH1407" s="98"/>
      <c r="AI1407" s="205"/>
      <c r="AJ1407" s="98"/>
      <c r="AK1407" s="98"/>
      <c r="AL1407" s="98"/>
      <c r="AM1407" s="205"/>
      <c r="AN1407" s="98"/>
      <c r="AO1407" s="121"/>
      <c r="AP1407" s="98"/>
      <c r="AQ1407" s="205"/>
      <c r="AR1407" s="98"/>
      <c r="AT1407" s="98"/>
      <c r="AU1407" s="205"/>
      <c r="AV1407" s="98"/>
      <c r="AX1407" s="98"/>
      <c r="AY1407" s="205"/>
      <c r="AZ1407" s="98"/>
      <c r="BB1407" s="98"/>
      <c r="BC1407" s="205"/>
      <c r="BD1407" s="98"/>
      <c r="BF1407" s="98"/>
      <c r="BG1407" s="205"/>
      <c r="BH1407" s="98"/>
      <c r="BI1407" s="121"/>
      <c r="BJ1407" s="98"/>
      <c r="BK1407" s="205"/>
      <c r="BL1407" s="98"/>
      <c r="BN1407" s="121"/>
      <c r="BO1407" s="121"/>
      <c r="BP1407" s="121"/>
      <c r="BQ1407" s="121"/>
      <c r="BR1407" s="121"/>
    </row>
    <row r="1408" spans="1:70" customFormat="1">
      <c r="A1408" s="84"/>
      <c r="B1408" s="363"/>
      <c r="C1408" s="121"/>
      <c r="D1408" s="121"/>
      <c r="E1408" s="121"/>
      <c r="F1408" s="121"/>
      <c r="G1408" s="121"/>
      <c r="H1408" s="121"/>
      <c r="I1408" s="121"/>
      <c r="J1408" s="121"/>
      <c r="K1408" s="121"/>
      <c r="L1408" s="10"/>
      <c r="M1408" s="9"/>
      <c r="N1408" s="90"/>
      <c r="R1408" s="205"/>
      <c r="S1408" s="205"/>
      <c r="T1408" s="205"/>
      <c r="V1408" s="205"/>
      <c r="W1408" s="205"/>
      <c r="X1408" s="205"/>
      <c r="Y1408" s="394"/>
      <c r="Z1408" s="98"/>
      <c r="AA1408" s="205"/>
      <c r="AB1408" s="98"/>
      <c r="AC1408" s="98"/>
      <c r="AD1408" s="98"/>
      <c r="AE1408" s="205"/>
      <c r="AF1408" s="98"/>
      <c r="AH1408" s="98"/>
      <c r="AI1408" s="205"/>
      <c r="AJ1408" s="98"/>
      <c r="AK1408" s="98"/>
      <c r="AL1408" s="98"/>
      <c r="AM1408" s="205"/>
      <c r="AN1408" s="98"/>
      <c r="AO1408" s="121"/>
      <c r="AP1408" s="98"/>
      <c r="AQ1408" s="205"/>
      <c r="AR1408" s="98"/>
      <c r="AT1408" s="98"/>
      <c r="AU1408" s="205"/>
      <c r="AV1408" s="98"/>
      <c r="AX1408" s="98"/>
      <c r="AY1408" s="205"/>
      <c r="AZ1408" s="98"/>
      <c r="BB1408" s="98"/>
      <c r="BC1408" s="205"/>
      <c r="BD1408" s="98"/>
      <c r="BF1408" s="98"/>
      <c r="BG1408" s="205"/>
      <c r="BH1408" s="98"/>
      <c r="BI1408" s="121"/>
      <c r="BJ1408" s="98"/>
      <c r="BK1408" s="205"/>
      <c r="BL1408" s="98"/>
      <c r="BN1408" s="121"/>
      <c r="BO1408" s="121"/>
      <c r="BP1408" s="121"/>
      <c r="BQ1408" s="121"/>
      <c r="BR1408" s="121"/>
    </row>
    <row r="1409" spans="1:70" customFormat="1">
      <c r="A1409" s="84"/>
      <c r="B1409" s="363"/>
      <c r="C1409" s="121"/>
      <c r="D1409" s="121"/>
      <c r="E1409" s="121"/>
      <c r="F1409" s="121"/>
      <c r="G1409" s="121"/>
      <c r="H1409" s="121"/>
      <c r="I1409" s="121"/>
      <c r="J1409" s="121"/>
      <c r="K1409" s="121"/>
      <c r="L1409" s="10"/>
      <c r="M1409" s="9"/>
      <c r="N1409" s="90"/>
      <c r="R1409" s="205"/>
      <c r="S1409" s="205"/>
      <c r="T1409" s="205"/>
      <c r="V1409" s="205"/>
      <c r="W1409" s="205"/>
      <c r="X1409" s="205"/>
      <c r="Y1409" s="394"/>
      <c r="Z1409" s="98"/>
      <c r="AA1409" s="205"/>
      <c r="AB1409" s="98"/>
      <c r="AC1409" s="98"/>
      <c r="AD1409" s="98"/>
      <c r="AE1409" s="205"/>
      <c r="AF1409" s="98"/>
      <c r="AH1409" s="98"/>
      <c r="AI1409" s="205"/>
      <c r="AJ1409" s="98"/>
      <c r="AK1409" s="98"/>
      <c r="AL1409" s="98"/>
      <c r="AM1409" s="205"/>
      <c r="AN1409" s="98"/>
      <c r="AO1409" s="121"/>
      <c r="AP1409" s="98"/>
      <c r="AQ1409" s="205"/>
      <c r="AR1409" s="98"/>
      <c r="AT1409" s="98"/>
      <c r="AU1409" s="205"/>
      <c r="AV1409" s="98"/>
      <c r="AX1409" s="98"/>
      <c r="AY1409" s="205"/>
      <c r="AZ1409" s="98"/>
      <c r="BB1409" s="98"/>
      <c r="BC1409" s="205"/>
      <c r="BD1409" s="98"/>
      <c r="BF1409" s="98"/>
      <c r="BG1409" s="205"/>
      <c r="BH1409" s="98"/>
      <c r="BI1409" s="121"/>
      <c r="BJ1409" s="98"/>
      <c r="BK1409" s="205"/>
      <c r="BL1409" s="98"/>
      <c r="BN1409" s="121"/>
      <c r="BO1409" s="121"/>
      <c r="BP1409" s="121"/>
      <c r="BQ1409" s="121"/>
      <c r="BR1409" s="121"/>
    </row>
    <row r="1410" spans="1:70" customFormat="1">
      <c r="A1410" s="84"/>
      <c r="B1410" s="363"/>
      <c r="C1410" s="121"/>
      <c r="D1410" s="121"/>
      <c r="E1410" s="121"/>
      <c r="F1410" s="121"/>
      <c r="G1410" s="121"/>
      <c r="H1410" s="121"/>
      <c r="I1410" s="121"/>
      <c r="J1410" s="121"/>
      <c r="K1410" s="121"/>
      <c r="L1410" s="10"/>
      <c r="M1410" s="9"/>
      <c r="N1410" s="90"/>
      <c r="R1410" s="205"/>
      <c r="S1410" s="205"/>
      <c r="T1410" s="205"/>
      <c r="V1410" s="205"/>
      <c r="W1410" s="205"/>
      <c r="X1410" s="205"/>
      <c r="Y1410" s="394"/>
      <c r="Z1410" s="98"/>
      <c r="AA1410" s="205"/>
      <c r="AB1410" s="98"/>
      <c r="AC1410" s="98"/>
      <c r="AD1410" s="98"/>
      <c r="AE1410" s="205"/>
      <c r="AF1410" s="98"/>
      <c r="AH1410" s="98"/>
      <c r="AI1410" s="205"/>
      <c r="AJ1410" s="98"/>
      <c r="AK1410" s="98"/>
      <c r="AL1410" s="98"/>
      <c r="AM1410" s="205"/>
      <c r="AN1410" s="98"/>
      <c r="AO1410" s="121"/>
      <c r="AP1410" s="98"/>
      <c r="AQ1410" s="205"/>
      <c r="AR1410" s="98"/>
      <c r="AT1410" s="98"/>
      <c r="AU1410" s="205"/>
      <c r="AV1410" s="98"/>
      <c r="AX1410" s="98"/>
      <c r="AY1410" s="205"/>
      <c r="AZ1410" s="98"/>
      <c r="BB1410" s="98"/>
      <c r="BC1410" s="205"/>
      <c r="BD1410" s="98"/>
      <c r="BF1410" s="98"/>
      <c r="BG1410" s="205"/>
      <c r="BH1410" s="98"/>
      <c r="BI1410" s="121"/>
      <c r="BJ1410" s="98"/>
      <c r="BK1410" s="205"/>
      <c r="BL1410" s="98"/>
      <c r="BN1410" s="121"/>
      <c r="BO1410" s="121"/>
      <c r="BP1410" s="121"/>
      <c r="BQ1410" s="121"/>
      <c r="BR1410" s="121"/>
    </row>
    <row r="1411" spans="1:70" customFormat="1">
      <c r="A1411" s="84"/>
      <c r="B1411" s="363"/>
      <c r="C1411" s="121"/>
      <c r="D1411" s="121"/>
      <c r="E1411" s="121"/>
      <c r="F1411" s="121"/>
      <c r="G1411" s="121"/>
      <c r="H1411" s="121"/>
      <c r="I1411" s="121"/>
      <c r="J1411" s="121"/>
      <c r="K1411" s="121"/>
      <c r="L1411" s="10"/>
      <c r="M1411" s="9"/>
      <c r="N1411" s="90"/>
      <c r="R1411" s="205"/>
      <c r="S1411" s="205"/>
      <c r="T1411" s="205"/>
      <c r="V1411" s="205"/>
      <c r="W1411" s="205"/>
      <c r="X1411" s="205"/>
      <c r="Y1411" s="394"/>
      <c r="Z1411" s="98"/>
      <c r="AA1411" s="205"/>
      <c r="AB1411" s="98"/>
      <c r="AC1411" s="98"/>
      <c r="AD1411" s="98"/>
      <c r="AE1411" s="205"/>
      <c r="AF1411" s="98"/>
      <c r="AH1411" s="98"/>
      <c r="AI1411" s="205"/>
      <c r="AJ1411" s="98"/>
      <c r="AK1411" s="98"/>
      <c r="AL1411" s="98"/>
      <c r="AM1411" s="205"/>
      <c r="AN1411" s="98"/>
      <c r="AO1411" s="121"/>
      <c r="AP1411" s="98"/>
      <c r="AQ1411" s="205"/>
      <c r="AR1411" s="98"/>
      <c r="AT1411" s="98"/>
      <c r="AU1411" s="205"/>
      <c r="AV1411" s="98"/>
      <c r="AX1411" s="98"/>
      <c r="AY1411" s="205"/>
      <c r="AZ1411" s="98"/>
      <c r="BB1411" s="98"/>
      <c r="BC1411" s="205"/>
      <c r="BD1411" s="98"/>
      <c r="BF1411" s="98"/>
      <c r="BG1411" s="205"/>
      <c r="BH1411" s="98"/>
      <c r="BI1411" s="121"/>
      <c r="BJ1411" s="98"/>
      <c r="BK1411" s="205"/>
      <c r="BL1411" s="98"/>
      <c r="BN1411" s="121"/>
      <c r="BO1411" s="121"/>
      <c r="BP1411" s="121"/>
      <c r="BQ1411" s="121"/>
      <c r="BR1411" s="121"/>
    </row>
    <row r="1412" spans="1:70" customFormat="1">
      <c r="A1412" s="84"/>
      <c r="B1412" s="363"/>
      <c r="C1412" s="121"/>
      <c r="D1412" s="121"/>
      <c r="E1412" s="121"/>
      <c r="F1412" s="121"/>
      <c r="G1412" s="121"/>
      <c r="H1412" s="121"/>
      <c r="I1412" s="121"/>
      <c r="J1412" s="121"/>
      <c r="K1412" s="121"/>
      <c r="L1412" s="10"/>
      <c r="M1412" s="9"/>
      <c r="N1412" s="90"/>
      <c r="R1412" s="205"/>
      <c r="S1412" s="205"/>
      <c r="T1412" s="205"/>
      <c r="V1412" s="205"/>
      <c r="W1412" s="205"/>
      <c r="X1412" s="205"/>
      <c r="Y1412" s="394"/>
      <c r="Z1412" s="98"/>
      <c r="AA1412" s="205"/>
      <c r="AB1412" s="98"/>
      <c r="AC1412" s="98"/>
      <c r="AD1412" s="98"/>
      <c r="AE1412" s="205"/>
      <c r="AF1412" s="98"/>
      <c r="AH1412" s="98"/>
      <c r="AI1412" s="205"/>
      <c r="AJ1412" s="98"/>
      <c r="AK1412" s="98"/>
      <c r="AL1412" s="98"/>
      <c r="AM1412" s="205"/>
      <c r="AN1412" s="98"/>
      <c r="AO1412" s="121"/>
      <c r="AP1412" s="98"/>
      <c r="AQ1412" s="205"/>
      <c r="AR1412" s="98"/>
      <c r="AT1412" s="98"/>
      <c r="AU1412" s="205"/>
      <c r="AV1412" s="98"/>
      <c r="AX1412" s="98"/>
      <c r="AY1412" s="205"/>
      <c r="AZ1412" s="98"/>
      <c r="BB1412" s="98"/>
      <c r="BC1412" s="205"/>
      <c r="BD1412" s="98"/>
      <c r="BF1412" s="98"/>
      <c r="BG1412" s="205"/>
      <c r="BH1412" s="98"/>
      <c r="BI1412" s="121"/>
      <c r="BJ1412" s="98"/>
      <c r="BK1412" s="205"/>
      <c r="BL1412" s="98"/>
      <c r="BN1412" s="121"/>
      <c r="BO1412" s="121"/>
      <c r="BP1412" s="121"/>
      <c r="BQ1412" s="121"/>
      <c r="BR1412" s="121"/>
    </row>
    <row r="1413" spans="1:70" customFormat="1">
      <c r="A1413" s="84"/>
      <c r="B1413" s="363"/>
      <c r="C1413" s="121"/>
      <c r="D1413" s="121"/>
      <c r="E1413" s="121"/>
      <c r="F1413" s="121"/>
      <c r="G1413" s="121"/>
      <c r="H1413" s="121"/>
      <c r="I1413" s="121"/>
      <c r="J1413" s="121"/>
      <c r="K1413" s="121"/>
      <c r="L1413" s="10"/>
      <c r="M1413" s="9"/>
      <c r="N1413" s="90"/>
      <c r="R1413" s="205"/>
      <c r="S1413" s="205"/>
      <c r="T1413" s="205"/>
      <c r="V1413" s="205"/>
      <c r="W1413" s="205"/>
      <c r="X1413" s="205"/>
      <c r="Y1413" s="394"/>
      <c r="Z1413" s="98"/>
      <c r="AA1413" s="205"/>
      <c r="AB1413" s="98"/>
      <c r="AC1413" s="98"/>
      <c r="AD1413" s="98"/>
      <c r="AE1413" s="205"/>
      <c r="AF1413" s="98"/>
      <c r="AH1413" s="98"/>
      <c r="AI1413" s="205"/>
      <c r="AJ1413" s="98"/>
      <c r="AK1413" s="98"/>
      <c r="AL1413" s="98"/>
      <c r="AM1413" s="205"/>
      <c r="AN1413" s="98"/>
      <c r="AO1413" s="121"/>
      <c r="AP1413" s="98"/>
      <c r="AQ1413" s="205"/>
      <c r="AR1413" s="98"/>
      <c r="AT1413" s="98"/>
      <c r="AU1413" s="205"/>
      <c r="AV1413" s="98"/>
      <c r="AX1413" s="98"/>
      <c r="AY1413" s="205"/>
      <c r="AZ1413" s="98"/>
      <c r="BB1413" s="98"/>
      <c r="BC1413" s="205"/>
      <c r="BD1413" s="98"/>
      <c r="BF1413" s="98"/>
      <c r="BG1413" s="205"/>
      <c r="BH1413" s="98"/>
      <c r="BI1413" s="121"/>
      <c r="BJ1413" s="98"/>
      <c r="BK1413" s="205"/>
      <c r="BL1413" s="98"/>
      <c r="BN1413" s="121"/>
      <c r="BO1413" s="121"/>
      <c r="BP1413" s="121"/>
      <c r="BQ1413" s="121"/>
      <c r="BR1413" s="121"/>
    </row>
    <row r="1414" spans="1:70" customFormat="1">
      <c r="A1414" s="84"/>
      <c r="B1414" s="363"/>
      <c r="C1414" s="121"/>
      <c r="D1414" s="121"/>
      <c r="E1414" s="121"/>
      <c r="F1414" s="121"/>
      <c r="G1414" s="121"/>
      <c r="H1414" s="121"/>
      <c r="I1414" s="121"/>
      <c r="J1414" s="121"/>
      <c r="K1414" s="121"/>
      <c r="L1414" s="10"/>
      <c r="M1414" s="9"/>
      <c r="N1414" s="90"/>
      <c r="R1414" s="205"/>
      <c r="S1414" s="205"/>
      <c r="T1414" s="205"/>
      <c r="V1414" s="205"/>
      <c r="W1414" s="205"/>
      <c r="X1414" s="205"/>
      <c r="Y1414" s="394"/>
      <c r="Z1414" s="98"/>
      <c r="AA1414" s="205"/>
      <c r="AB1414" s="98"/>
      <c r="AC1414" s="98"/>
      <c r="AD1414" s="98"/>
      <c r="AE1414" s="205"/>
      <c r="AF1414" s="98"/>
      <c r="AH1414" s="98"/>
      <c r="AI1414" s="205"/>
      <c r="AJ1414" s="98"/>
      <c r="AK1414" s="98"/>
      <c r="AL1414" s="98"/>
      <c r="AM1414" s="205"/>
      <c r="AN1414" s="98"/>
      <c r="AO1414" s="121"/>
      <c r="AP1414" s="98"/>
      <c r="AQ1414" s="205"/>
      <c r="AR1414" s="98"/>
      <c r="AT1414" s="98"/>
      <c r="AU1414" s="205"/>
      <c r="AV1414" s="98"/>
      <c r="AX1414" s="98"/>
      <c r="AY1414" s="205"/>
      <c r="AZ1414" s="98"/>
      <c r="BB1414" s="98"/>
      <c r="BC1414" s="205"/>
      <c r="BD1414" s="98"/>
      <c r="BF1414" s="98"/>
      <c r="BG1414" s="205"/>
      <c r="BH1414" s="98"/>
      <c r="BI1414" s="121"/>
      <c r="BJ1414" s="98"/>
      <c r="BK1414" s="205"/>
      <c r="BL1414" s="98"/>
      <c r="BN1414" s="121"/>
      <c r="BO1414" s="121"/>
      <c r="BP1414" s="121"/>
      <c r="BQ1414" s="121"/>
      <c r="BR1414" s="121"/>
    </row>
    <row r="1415" spans="1:70" customFormat="1">
      <c r="A1415" s="84"/>
      <c r="B1415" s="363"/>
      <c r="C1415" s="121"/>
      <c r="D1415" s="121"/>
      <c r="E1415" s="121"/>
      <c r="F1415" s="121"/>
      <c r="G1415" s="121"/>
      <c r="H1415" s="121"/>
      <c r="I1415" s="121"/>
      <c r="J1415" s="121"/>
      <c r="K1415" s="121"/>
      <c r="L1415" s="10"/>
      <c r="M1415" s="9"/>
      <c r="N1415" s="90"/>
      <c r="R1415" s="205"/>
      <c r="S1415" s="205"/>
      <c r="T1415" s="205"/>
      <c r="V1415" s="205"/>
      <c r="W1415" s="205"/>
      <c r="X1415" s="205"/>
      <c r="Y1415" s="394"/>
      <c r="Z1415" s="98"/>
      <c r="AA1415" s="205"/>
      <c r="AB1415" s="98"/>
      <c r="AC1415" s="98"/>
      <c r="AD1415" s="98"/>
      <c r="AE1415" s="205"/>
      <c r="AF1415" s="98"/>
      <c r="AH1415" s="98"/>
      <c r="AI1415" s="205"/>
      <c r="AJ1415" s="98"/>
      <c r="AK1415" s="98"/>
      <c r="AL1415" s="98"/>
      <c r="AM1415" s="205"/>
      <c r="AN1415" s="98"/>
      <c r="AO1415" s="121"/>
      <c r="AP1415" s="98"/>
      <c r="AQ1415" s="205"/>
      <c r="AR1415" s="98"/>
      <c r="AT1415" s="98"/>
      <c r="AU1415" s="205"/>
      <c r="AV1415" s="98"/>
      <c r="AX1415" s="98"/>
      <c r="AY1415" s="205"/>
      <c r="AZ1415" s="98"/>
      <c r="BB1415" s="98"/>
      <c r="BC1415" s="205"/>
      <c r="BD1415" s="98"/>
      <c r="BF1415" s="98"/>
      <c r="BG1415" s="205"/>
      <c r="BH1415" s="98"/>
      <c r="BI1415" s="121"/>
      <c r="BJ1415" s="98"/>
      <c r="BK1415" s="205"/>
      <c r="BL1415" s="98"/>
      <c r="BN1415" s="121"/>
      <c r="BO1415" s="121"/>
      <c r="BP1415" s="121"/>
      <c r="BQ1415" s="121"/>
      <c r="BR1415" s="121"/>
    </row>
    <row r="1416" spans="1:70" customFormat="1">
      <c r="A1416" s="84"/>
      <c r="B1416" s="363"/>
      <c r="C1416" s="121"/>
      <c r="D1416" s="121"/>
      <c r="E1416" s="121"/>
      <c r="F1416" s="121"/>
      <c r="G1416" s="121"/>
      <c r="H1416" s="121"/>
      <c r="I1416" s="121"/>
      <c r="J1416" s="121"/>
      <c r="K1416" s="121"/>
      <c r="L1416" s="10"/>
      <c r="M1416" s="9"/>
      <c r="N1416" s="90"/>
      <c r="R1416" s="205"/>
      <c r="S1416" s="205"/>
      <c r="T1416" s="205"/>
      <c r="V1416" s="205"/>
      <c r="W1416" s="205"/>
      <c r="X1416" s="205"/>
      <c r="Y1416" s="394"/>
      <c r="Z1416" s="98"/>
      <c r="AA1416" s="205"/>
      <c r="AB1416" s="98"/>
      <c r="AC1416" s="98"/>
      <c r="AD1416" s="98"/>
      <c r="AE1416" s="205"/>
      <c r="AF1416" s="98"/>
      <c r="AH1416" s="98"/>
      <c r="AI1416" s="205"/>
      <c r="AJ1416" s="98"/>
      <c r="AK1416" s="98"/>
      <c r="AL1416" s="98"/>
      <c r="AM1416" s="205"/>
      <c r="AN1416" s="98"/>
      <c r="AO1416" s="121"/>
      <c r="AP1416" s="98"/>
      <c r="AQ1416" s="205"/>
      <c r="AR1416" s="98"/>
      <c r="AT1416" s="98"/>
      <c r="AU1416" s="205"/>
      <c r="AV1416" s="98"/>
      <c r="AX1416" s="98"/>
      <c r="AY1416" s="205"/>
      <c r="AZ1416" s="98"/>
      <c r="BB1416" s="98"/>
      <c r="BC1416" s="205"/>
      <c r="BD1416" s="98"/>
      <c r="BF1416" s="98"/>
      <c r="BG1416" s="205"/>
      <c r="BH1416" s="98"/>
      <c r="BI1416" s="121"/>
      <c r="BJ1416" s="98"/>
      <c r="BK1416" s="205"/>
      <c r="BL1416" s="98"/>
      <c r="BN1416" s="121"/>
      <c r="BO1416" s="121"/>
      <c r="BP1416" s="121"/>
      <c r="BQ1416" s="121"/>
      <c r="BR1416" s="121"/>
    </row>
    <row r="1417" spans="1:70" customFormat="1">
      <c r="A1417" s="84"/>
      <c r="B1417" s="363"/>
      <c r="C1417" s="121"/>
      <c r="D1417" s="121"/>
      <c r="E1417" s="121"/>
      <c r="F1417" s="121"/>
      <c r="G1417" s="121"/>
      <c r="H1417" s="121"/>
      <c r="I1417" s="121"/>
      <c r="J1417" s="121"/>
      <c r="K1417" s="121"/>
      <c r="L1417" s="10"/>
      <c r="M1417" s="9"/>
      <c r="N1417" s="90"/>
      <c r="R1417" s="205"/>
      <c r="S1417" s="205"/>
      <c r="T1417" s="205"/>
      <c r="V1417" s="205"/>
      <c r="W1417" s="205"/>
      <c r="X1417" s="205"/>
      <c r="Y1417" s="394"/>
      <c r="Z1417" s="98"/>
      <c r="AA1417" s="205"/>
      <c r="AB1417" s="98"/>
      <c r="AC1417" s="98"/>
      <c r="AD1417" s="98"/>
      <c r="AE1417" s="205"/>
      <c r="AF1417" s="98"/>
      <c r="AH1417" s="98"/>
      <c r="AI1417" s="205"/>
      <c r="AJ1417" s="98"/>
      <c r="AK1417" s="98"/>
      <c r="AL1417" s="98"/>
      <c r="AM1417" s="205"/>
      <c r="AN1417" s="98"/>
      <c r="AO1417" s="121"/>
      <c r="AP1417" s="98"/>
      <c r="AQ1417" s="205"/>
      <c r="AR1417" s="98"/>
      <c r="AT1417" s="98"/>
      <c r="AU1417" s="205"/>
      <c r="AV1417" s="98"/>
      <c r="AX1417" s="98"/>
      <c r="AY1417" s="205"/>
      <c r="AZ1417" s="98"/>
      <c r="BB1417" s="98"/>
      <c r="BC1417" s="205"/>
      <c r="BD1417" s="98"/>
      <c r="BF1417" s="98"/>
      <c r="BG1417" s="205"/>
      <c r="BH1417" s="98"/>
      <c r="BI1417" s="121"/>
      <c r="BJ1417" s="98"/>
      <c r="BK1417" s="205"/>
      <c r="BL1417" s="98"/>
      <c r="BN1417" s="121"/>
      <c r="BO1417" s="121"/>
      <c r="BP1417" s="121"/>
      <c r="BQ1417" s="121"/>
      <c r="BR1417" s="121"/>
    </row>
    <row r="1418" spans="1:70" customFormat="1">
      <c r="A1418" s="84"/>
      <c r="B1418" s="363"/>
      <c r="C1418" s="121"/>
      <c r="D1418" s="121"/>
      <c r="E1418" s="121"/>
      <c r="F1418" s="121"/>
      <c r="G1418" s="121"/>
      <c r="H1418" s="121"/>
      <c r="I1418" s="121"/>
      <c r="J1418" s="121"/>
      <c r="K1418" s="121"/>
      <c r="L1418" s="10"/>
      <c r="M1418" s="9"/>
      <c r="N1418" s="90"/>
      <c r="R1418" s="205"/>
      <c r="S1418" s="205"/>
      <c r="T1418" s="205"/>
      <c r="V1418" s="205"/>
      <c r="W1418" s="205"/>
      <c r="X1418" s="205"/>
      <c r="Y1418" s="394"/>
      <c r="Z1418" s="98"/>
      <c r="AA1418" s="205"/>
      <c r="AB1418" s="98"/>
      <c r="AC1418" s="98"/>
      <c r="AD1418" s="98"/>
      <c r="AE1418" s="205"/>
      <c r="AF1418" s="98"/>
      <c r="AH1418" s="98"/>
      <c r="AI1418" s="205"/>
      <c r="AJ1418" s="98"/>
      <c r="AK1418" s="98"/>
      <c r="AL1418" s="98"/>
      <c r="AM1418" s="205"/>
      <c r="AN1418" s="98"/>
      <c r="AO1418" s="121"/>
      <c r="AP1418" s="98"/>
      <c r="AQ1418" s="205"/>
      <c r="AR1418" s="98"/>
      <c r="AT1418" s="98"/>
      <c r="AU1418" s="205"/>
      <c r="AV1418" s="98"/>
      <c r="AX1418" s="98"/>
      <c r="AY1418" s="205"/>
      <c r="AZ1418" s="98"/>
      <c r="BB1418" s="98"/>
      <c r="BC1418" s="205"/>
      <c r="BD1418" s="98"/>
      <c r="BF1418" s="98"/>
      <c r="BG1418" s="205"/>
      <c r="BH1418" s="98"/>
      <c r="BI1418" s="121"/>
      <c r="BJ1418" s="98"/>
      <c r="BK1418" s="205"/>
      <c r="BL1418" s="98"/>
      <c r="BN1418" s="121"/>
      <c r="BO1418" s="121"/>
      <c r="BP1418" s="121"/>
      <c r="BQ1418" s="121"/>
      <c r="BR1418" s="121"/>
    </row>
    <row r="1419" spans="1:70" customFormat="1">
      <c r="A1419" s="84"/>
      <c r="B1419" s="363"/>
      <c r="C1419" s="121"/>
      <c r="D1419" s="121"/>
      <c r="E1419" s="121"/>
      <c r="F1419" s="121"/>
      <c r="G1419" s="121"/>
      <c r="H1419" s="121"/>
      <c r="I1419" s="121"/>
      <c r="J1419" s="121"/>
      <c r="K1419" s="121"/>
      <c r="L1419" s="10"/>
      <c r="M1419" s="9"/>
      <c r="N1419" s="90"/>
      <c r="R1419" s="205"/>
      <c r="S1419" s="205"/>
      <c r="T1419" s="205"/>
      <c r="V1419" s="205"/>
      <c r="W1419" s="205"/>
      <c r="X1419" s="205"/>
      <c r="Y1419" s="394"/>
      <c r="Z1419" s="98"/>
      <c r="AA1419" s="205"/>
      <c r="AB1419" s="98"/>
      <c r="AC1419" s="98"/>
      <c r="AD1419" s="98"/>
      <c r="AE1419" s="205"/>
      <c r="AF1419" s="98"/>
      <c r="AH1419" s="98"/>
      <c r="AI1419" s="205"/>
      <c r="AJ1419" s="98"/>
      <c r="AK1419" s="98"/>
      <c r="AL1419" s="98"/>
      <c r="AM1419" s="205"/>
      <c r="AN1419" s="98"/>
      <c r="AO1419" s="121"/>
      <c r="AP1419" s="98"/>
      <c r="AQ1419" s="205"/>
      <c r="AR1419" s="98"/>
      <c r="AT1419" s="98"/>
      <c r="AU1419" s="205"/>
      <c r="AV1419" s="98"/>
      <c r="AX1419" s="98"/>
      <c r="AY1419" s="205"/>
      <c r="AZ1419" s="98"/>
      <c r="BB1419" s="98"/>
      <c r="BC1419" s="205"/>
      <c r="BD1419" s="98"/>
      <c r="BF1419" s="98"/>
      <c r="BG1419" s="205"/>
      <c r="BH1419" s="98"/>
      <c r="BI1419" s="121"/>
      <c r="BJ1419" s="98"/>
      <c r="BK1419" s="205"/>
      <c r="BL1419" s="98"/>
      <c r="BN1419" s="121"/>
      <c r="BO1419" s="121"/>
      <c r="BP1419" s="121"/>
      <c r="BQ1419" s="121"/>
      <c r="BR1419" s="121"/>
    </row>
    <row r="1420" spans="1:70" customFormat="1">
      <c r="A1420" s="84"/>
      <c r="B1420" s="363"/>
      <c r="C1420" s="121"/>
      <c r="D1420" s="121"/>
      <c r="E1420" s="121"/>
      <c r="F1420" s="121"/>
      <c r="G1420" s="121"/>
      <c r="H1420" s="121"/>
      <c r="I1420" s="121"/>
      <c r="J1420" s="121"/>
      <c r="K1420" s="121"/>
      <c r="L1420" s="10"/>
      <c r="M1420" s="9"/>
      <c r="N1420" s="90"/>
      <c r="R1420" s="205"/>
      <c r="S1420" s="205"/>
      <c r="T1420" s="205"/>
      <c r="V1420" s="205"/>
      <c r="W1420" s="205"/>
      <c r="X1420" s="205"/>
      <c r="Y1420" s="394"/>
      <c r="Z1420" s="98"/>
      <c r="AA1420" s="205"/>
      <c r="AB1420" s="98"/>
      <c r="AC1420" s="98"/>
      <c r="AD1420" s="98"/>
      <c r="AE1420" s="205"/>
      <c r="AF1420" s="98"/>
      <c r="AH1420" s="98"/>
      <c r="AI1420" s="205"/>
      <c r="AJ1420" s="98"/>
      <c r="AK1420" s="98"/>
      <c r="AL1420" s="98"/>
      <c r="AM1420" s="205"/>
      <c r="AN1420" s="98"/>
      <c r="AO1420" s="121"/>
      <c r="AP1420" s="98"/>
      <c r="AQ1420" s="205"/>
      <c r="AR1420" s="98"/>
      <c r="AT1420" s="98"/>
      <c r="AU1420" s="205"/>
      <c r="AV1420" s="98"/>
      <c r="AX1420" s="98"/>
      <c r="AY1420" s="205"/>
      <c r="AZ1420" s="98"/>
      <c r="BB1420" s="98"/>
      <c r="BC1420" s="205"/>
      <c r="BD1420" s="98"/>
      <c r="BF1420" s="98"/>
      <c r="BG1420" s="205"/>
      <c r="BH1420" s="98"/>
      <c r="BI1420" s="121"/>
      <c r="BJ1420" s="98"/>
      <c r="BK1420" s="205"/>
      <c r="BL1420" s="98"/>
      <c r="BN1420" s="121"/>
      <c r="BO1420" s="121"/>
      <c r="BP1420" s="121"/>
      <c r="BQ1420" s="121"/>
      <c r="BR1420" s="121"/>
    </row>
    <row r="1421" spans="1:70" customFormat="1">
      <c r="A1421" s="84"/>
      <c r="B1421" s="363"/>
      <c r="C1421" s="121"/>
      <c r="D1421" s="121"/>
      <c r="E1421" s="121"/>
      <c r="F1421" s="121"/>
      <c r="G1421" s="121"/>
      <c r="H1421" s="121"/>
      <c r="I1421" s="121"/>
      <c r="J1421" s="121"/>
      <c r="K1421" s="121"/>
      <c r="L1421" s="10"/>
      <c r="M1421" s="9"/>
      <c r="N1421" s="90"/>
      <c r="R1421" s="205"/>
      <c r="S1421" s="205"/>
      <c r="T1421" s="205"/>
      <c r="V1421" s="205"/>
      <c r="W1421" s="205"/>
      <c r="X1421" s="205"/>
      <c r="Y1421" s="394"/>
      <c r="Z1421" s="98"/>
      <c r="AA1421" s="205"/>
      <c r="AB1421" s="98"/>
      <c r="AC1421" s="98"/>
      <c r="AD1421" s="98"/>
      <c r="AE1421" s="205"/>
      <c r="AF1421" s="98"/>
      <c r="AH1421" s="98"/>
      <c r="AI1421" s="205"/>
      <c r="AJ1421" s="98"/>
      <c r="AK1421" s="98"/>
      <c r="AL1421" s="98"/>
      <c r="AM1421" s="205"/>
      <c r="AN1421" s="98"/>
      <c r="AO1421" s="121"/>
      <c r="AP1421" s="98"/>
      <c r="AQ1421" s="205"/>
      <c r="AR1421" s="98"/>
      <c r="AT1421" s="98"/>
      <c r="AU1421" s="205"/>
      <c r="AV1421" s="98"/>
      <c r="AX1421" s="98"/>
      <c r="AY1421" s="205"/>
      <c r="AZ1421" s="98"/>
      <c r="BB1421" s="98"/>
      <c r="BC1421" s="205"/>
      <c r="BD1421" s="98"/>
      <c r="BF1421" s="98"/>
      <c r="BG1421" s="205"/>
      <c r="BH1421" s="98"/>
      <c r="BI1421" s="121"/>
      <c r="BJ1421" s="98"/>
      <c r="BK1421" s="205"/>
      <c r="BL1421" s="98"/>
      <c r="BN1421" s="121"/>
      <c r="BO1421" s="121"/>
      <c r="BP1421" s="121"/>
      <c r="BQ1421" s="121"/>
      <c r="BR1421" s="121"/>
    </row>
    <row r="1422" spans="1:70" customFormat="1">
      <c r="A1422" s="84"/>
      <c r="B1422" s="363"/>
      <c r="C1422" s="121"/>
      <c r="D1422" s="121"/>
      <c r="E1422" s="121"/>
      <c r="F1422" s="121"/>
      <c r="G1422" s="121"/>
      <c r="H1422" s="121"/>
      <c r="I1422" s="121"/>
      <c r="J1422" s="121"/>
      <c r="K1422" s="121"/>
      <c r="L1422" s="10"/>
      <c r="M1422" s="9"/>
      <c r="N1422" s="90"/>
      <c r="R1422" s="205"/>
      <c r="S1422" s="205"/>
      <c r="T1422" s="205"/>
      <c r="V1422" s="205"/>
      <c r="W1422" s="205"/>
      <c r="X1422" s="205"/>
      <c r="Y1422" s="394"/>
      <c r="Z1422" s="98"/>
      <c r="AA1422" s="205"/>
      <c r="AB1422" s="98"/>
      <c r="AC1422" s="98"/>
      <c r="AD1422" s="98"/>
      <c r="AE1422" s="205"/>
      <c r="AF1422" s="98"/>
      <c r="AH1422" s="98"/>
      <c r="AI1422" s="205"/>
      <c r="AJ1422" s="98"/>
      <c r="AK1422" s="98"/>
      <c r="AL1422" s="98"/>
      <c r="AM1422" s="205"/>
      <c r="AN1422" s="98"/>
      <c r="AO1422" s="121"/>
      <c r="AP1422" s="98"/>
      <c r="AQ1422" s="205"/>
      <c r="AR1422" s="98"/>
      <c r="AT1422" s="98"/>
      <c r="AU1422" s="205"/>
      <c r="AV1422" s="98"/>
      <c r="AX1422" s="98"/>
      <c r="AY1422" s="205"/>
      <c r="AZ1422" s="98"/>
      <c r="BB1422" s="98"/>
      <c r="BC1422" s="205"/>
      <c r="BD1422" s="98"/>
      <c r="BF1422" s="98"/>
      <c r="BG1422" s="205"/>
      <c r="BH1422" s="98"/>
      <c r="BI1422" s="121"/>
      <c r="BJ1422" s="98"/>
      <c r="BK1422" s="205"/>
      <c r="BL1422" s="98"/>
      <c r="BN1422" s="121"/>
      <c r="BO1422" s="121"/>
      <c r="BP1422" s="121"/>
      <c r="BQ1422" s="121"/>
      <c r="BR1422" s="121"/>
    </row>
    <row r="1423" spans="1:70" customFormat="1">
      <c r="A1423" s="84"/>
      <c r="B1423" s="363"/>
      <c r="C1423" s="121"/>
      <c r="D1423" s="121"/>
      <c r="E1423" s="121"/>
      <c r="F1423" s="121"/>
      <c r="G1423" s="121"/>
      <c r="H1423" s="121"/>
      <c r="I1423" s="121"/>
      <c r="J1423" s="121"/>
      <c r="K1423" s="121"/>
      <c r="L1423" s="10"/>
      <c r="M1423" s="9"/>
      <c r="N1423" s="90"/>
      <c r="R1423" s="205"/>
      <c r="S1423" s="205"/>
      <c r="T1423" s="205"/>
      <c r="V1423" s="205"/>
      <c r="W1423" s="205"/>
      <c r="X1423" s="205"/>
      <c r="Y1423" s="394"/>
      <c r="Z1423" s="98"/>
      <c r="AA1423" s="205"/>
      <c r="AB1423" s="98"/>
      <c r="AC1423" s="98"/>
      <c r="AD1423" s="98"/>
      <c r="AE1423" s="205"/>
      <c r="AF1423" s="98"/>
      <c r="AH1423" s="98"/>
      <c r="AI1423" s="205"/>
      <c r="AJ1423" s="98"/>
      <c r="AK1423" s="98"/>
      <c r="AL1423" s="98"/>
      <c r="AM1423" s="205"/>
      <c r="AN1423" s="98"/>
      <c r="AO1423" s="121"/>
      <c r="AP1423" s="98"/>
      <c r="AQ1423" s="205"/>
      <c r="AR1423" s="98"/>
      <c r="AT1423" s="98"/>
      <c r="AU1423" s="205"/>
      <c r="AV1423" s="98"/>
      <c r="AX1423" s="98"/>
      <c r="AY1423" s="205"/>
      <c r="AZ1423" s="98"/>
      <c r="BB1423" s="98"/>
      <c r="BC1423" s="205"/>
      <c r="BD1423" s="98"/>
      <c r="BF1423" s="98"/>
      <c r="BG1423" s="205"/>
      <c r="BH1423" s="98"/>
      <c r="BI1423" s="121"/>
      <c r="BJ1423" s="98"/>
      <c r="BK1423" s="205"/>
      <c r="BL1423" s="98"/>
      <c r="BN1423" s="121"/>
      <c r="BO1423" s="121"/>
      <c r="BP1423" s="121"/>
      <c r="BQ1423" s="121"/>
      <c r="BR1423" s="121"/>
    </row>
    <row r="1424" spans="1:70" customFormat="1">
      <c r="A1424" s="84"/>
      <c r="B1424" s="363"/>
      <c r="C1424" s="121"/>
      <c r="D1424" s="121"/>
      <c r="E1424" s="121"/>
      <c r="F1424" s="121"/>
      <c r="G1424" s="121"/>
      <c r="H1424" s="121"/>
      <c r="I1424" s="121"/>
      <c r="J1424" s="121"/>
      <c r="K1424" s="121"/>
      <c r="L1424" s="10"/>
      <c r="M1424" s="9"/>
      <c r="N1424" s="90"/>
      <c r="R1424" s="205"/>
      <c r="S1424" s="205"/>
      <c r="T1424" s="205"/>
      <c r="V1424" s="205"/>
      <c r="W1424" s="205"/>
      <c r="X1424" s="205"/>
      <c r="Y1424" s="394"/>
      <c r="Z1424" s="98"/>
      <c r="AA1424" s="205"/>
      <c r="AB1424" s="98"/>
      <c r="AC1424" s="98"/>
      <c r="AD1424" s="98"/>
      <c r="AE1424" s="205"/>
      <c r="AF1424" s="98"/>
      <c r="AH1424" s="98"/>
      <c r="AI1424" s="205"/>
      <c r="AJ1424" s="98"/>
      <c r="AK1424" s="98"/>
      <c r="AL1424" s="98"/>
      <c r="AM1424" s="205"/>
      <c r="AN1424" s="98"/>
      <c r="AO1424" s="121"/>
      <c r="AP1424" s="98"/>
      <c r="AQ1424" s="205"/>
      <c r="AR1424" s="98"/>
      <c r="AT1424" s="98"/>
      <c r="AU1424" s="205"/>
      <c r="AV1424" s="98"/>
      <c r="AX1424" s="98"/>
      <c r="AY1424" s="205"/>
      <c r="AZ1424" s="98"/>
      <c r="BB1424" s="98"/>
      <c r="BC1424" s="205"/>
      <c r="BD1424" s="98"/>
      <c r="BF1424" s="98"/>
      <c r="BG1424" s="205"/>
      <c r="BH1424" s="98"/>
      <c r="BI1424" s="121"/>
      <c r="BJ1424" s="98"/>
      <c r="BK1424" s="205"/>
      <c r="BL1424" s="98"/>
      <c r="BN1424" s="121"/>
      <c r="BO1424" s="121"/>
      <c r="BP1424" s="121"/>
      <c r="BQ1424" s="121"/>
      <c r="BR1424" s="121"/>
    </row>
    <row r="1425" spans="1:70" customFormat="1">
      <c r="A1425" s="84"/>
      <c r="B1425" s="363"/>
      <c r="C1425" s="121"/>
      <c r="D1425" s="121"/>
      <c r="E1425" s="121"/>
      <c r="F1425" s="121"/>
      <c r="G1425" s="121"/>
      <c r="H1425" s="121"/>
      <c r="I1425" s="121"/>
      <c r="J1425" s="121"/>
      <c r="K1425" s="121"/>
      <c r="L1425" s="10"/>
      <c r="M1425" s="9"/>
      <c r="N1425" s="90"/>
      <c r="R1425" s="205"/>
      <c r="S1425" s="205"/>
      <c r="T1425" s="205"/>
      <c r="V1425" s="205"/>
      <c r="W1425" s="205"/>
      <c r="X1425" s="205"/>
      <c r="Y1425" s="394"/>
      <c r="Z1425" s="98"/>
      <c r="AA1425" s="205"/>
      <c r="AB1425" s="98"/>
      <c r="AC1425" s="98"/>
      <c r="AD1425" s="98"/>
      <c r="AE1425" s="205"/>
      <c r="AF1425" s="98"/>
      <c r="AH1425" s="98"/>
      <c r="AI1425" s="205"/>
      <c r="AJ1425" s="98"/>
      <c r="AK1425" s="98"/>
      <c r="AL1425" s="98"/>
      <c r="AM1425" s="205"/>
      <c r="AN1425" s="98"/>
      <c r="AO1425" s="121"/>
      <c r="AP1425" s="98"/>
      <c r="AQ1425" s="205"/>
      <c r="AR1425" s="98"/>
      <c r="AT1425" s="98"/>
      <c r="AU1425" s="205"/>
      <c r="AV1425" s="98"/>
      <c r="AX1425" s="98"/>
      <c r="AY1425" s="205"/>
      <c r="AZ1425" s="98"/>
      <c r="BB1425" s="98"/>
      <c r="BC1425" s="205"/>
      <c r="BD1425" s="98"/>
      <c r="BF1425" s="98"/>
      <c r="BG1425" s="205"/>
      <c r="BH1425" s="98"/>
      <c r="BI1425" s="121"/>
      <c r="BJ1425" s="98"/>
      <c r="BK1425" s="205"/>
      <c r="BL1425" s="98"/>
      <c r="BN1425" s="121"/>
      <c r="BO1425" s="121"/>
      <c r="BP1425" s="121"/>
      <c r="BQ1425" s="121"/>
      <c r="BR1425" s="121"/>
    </row>
    <row r="1426" spans="1:70" customFormat="1">
      <c r="A1426" s="84"/>
      <c r="B1426" s="363"/>
      <c r="C1426" s="121"/>
      <c r="D1426" s="121"/>
      <c r="E1426" s="121"/>
      <c r="F1426" s="121"/>
      <c r="G1426" s="121"/>
      <c r="H1426" s="121"/>
      <c r="I1426" s="121"/>
      <c r="J1426" s="121"/>
      <c r="K1426" s="121"/>
      <c r="L1426" s="10"/>
      <c r="M1426" s="9"/>
      <c r="N1426" s="90"/>
      <c r="R1426" s="205"/>
      <c r="S1426" s="205"/>
      <c r="T1426" s="205"/>
      <c r="V1426" s="205"/>
      <c r="W1426" s="205"/>
      <c r="X1426" s="205"/>
      <c r="Y1426" s="394"/>
      <c r="Z1426" s="98"/>
      <c r="AA1426" s="205"/>
      <c r="AB1426" s="98"/>
      <c r="AC1426" s="98"/>
      <c r="AD1426" s="98"/>
      <c r="AE1426" s="205"/>
      <c r="AF1426" s="98"/>
      <c r="AH1426" s="98"/>
      <c r="AI1426" s="205"/>
      <c r="AJ1426" s="98"/>
      <c r="AK1426" s="98"/>
      <c r="AL1426" s="98"/>
      <c r="AM1426" s="205"/>
      <c r="AN1426" s="98"/>
      <c r="AO1426" s="121"/>
      <c r="AP1426" s="98"/>
      <c r="AQ1426" s="205"/>
      <c r="AR1426" s="98"/>
      <c r="AT1426" s="98"/>
      <c r="AU1426" s="205"/>
      <c r="AV1426" s="98"/>
      <c r="AX1426" s="98"/>
      <c r="AY1426" s="205"/>
      <c r="AZ1426" s="98"/>
      <c r="BB1426" s="98"/>
      <c r="BC1426" s="205"/>
      <c r="BD1426" s="98"/>
      <c r="BF1426" s="98"/>
      <c r="BG1426" s="205"/>
      <c r="BH1426" s="98"/>
      <c r="BI1426" s="121"/>
      <c r="BJ1426" s="98"/>
      <c r="BK1426" s="205"/>
      <c r="BL1426" s="98"/>
      <c r="BN1426" s="121"/>
      <c r="BO1426" s="121"/>
      <c r="BP1426" s="121"/>
      <c r="BQ1426" s="121"/>
      <c r="BR1426" s="121"/>
    </row>
    <row r="1427" spans="1:70" customFormat="1">
      <c r="A1427" s="84"/>
      <c r="B1427" s="363"/>
      <c r="C1427" s="121"/>
      <c r="D1427" s="121"/>
      <c r="E1427" s="121"/>
      <c r="F1427" s="121"/>
      <c r="G1427" s="121"/>
      <c r="H1427" s="121"/>
      <c r="I1427" s="121"/>
      <c r="J1427" s="121"/>
      <c r="K1427" s="121"/>
      <c r="L1427" s="10"/>
      <c r="M1427" s="9"/>
      <c r="N1427" s="90"/>
      <c r="R1427" s="205"/>
      <c r="S1427" s="205"/>
      <c r="T1427" s="205"/>
      <c r="V1427" s="205"/>
      <c r="W1427" s="205"/>
      <c r="X1427" s="205"/>
      <c r="Y1427" s="394"/>
      <c r="Z1427" s="98"/>
      <c r="AA1427" s="205"/>
      <c r="AB1427" s="98"/>
      <c r="AC1427" s="98"/>
      <c r="AD1427" s="98"/>
      <c r="AE1427" s="205"/>
      <c r="AF1427" s="98"/>
      <c r="AH1427" s="98"/>
      <c r="AI1427" s="205"/>
      <c r="AJ1427" s="98"/>
      <c r="AK1427" s="98"/>
      <c r="AL1427" s="98"/>
      <c r="AM1427" s="205"/>
      <c r="AN1427" s="98"/>
      <c r="AO1427" s="121"/>
      <c r="AP1427" s="98"/>
      <c r="AQ1427" s="205"/>
      <c r="AR1427" s="98"/>
      <c r="AT1427" s="98"/>
      <c r="AU1427" s="205"/>
      <c r="AV1427" s="98"/>
      <c r="AX1427" s="98"/>
      <c r="AY1427" s="205"/>
      <c r="AZ1427" s="98"/>
      <c r="BB1427" s="98"/>
      <c r="BC1427" s="205"/>
      <c r="BD1427" s="98"/>
      <c r="BF1427" s="98"/>
      <c r="BG1427" s="205"/>
      <c r="BH1427" s="98"/>
      <c r="BI1427" s="121"/>
      <c r="BJ1427" s="98"/>
      <c r="BK1427" s="205"/>
      <c r="BL1427" s="98"/>
      <c r="BN1427" s="121"/>
      <c r="BO1427" s="121"/>
      <c r="BP1427" s="121"/>
      <c r="BQ1427" s="121"/>
      <c r="BR1427" s="121"/>
    </row>
    <row r="1428" spans="1:70" customFormat="1">
      <c r="A1428" s="84"/>
      <c r="B1428" s="363"/>
      <c r="C1428" s="121"/>
      <c r="D1428" s="121"/>
      <c r="E1428" s="121"/>
      <c r="F1428" s="121"/>
      <c r="G1428" s="121"/>
      <c r="H1428" s="121"/>
      <c r="I1428" s="121"/>
      <c r="J1428" s="121"/>
      <c r="K1428" s="121"/>
      <c r="L1428" s="10"/>
      <c r="M1428" s="9"/>
      <c r="N1428" s="90"/>
      <c r="R1428" s="205"/>
      <c r="S1428" s="205"/>
      <c r="T1428" s="205"/>
      <c r="V1428" s="205"/>
      <c r="W1428" s="205"/>
      <c r="X1428" s="205"/>
      <c r="Y1428" s="394"/>
      <c r="Z1428" s="98"/>
      <c r="AA1428" s="205"/>
      <c r="AB1428" s="98"/>
      <c r="AC1428" s="98"/>
      <c r="AD1428" s="98"/>
      <c r="AE1428" s="205"/>
      <c r="AF1428" s="98"/>
      <c r="AH1428" s="98"/>
      <c r="AI1428" s="205"/>
      <c r="AJ1428" s="98"/>
      <c r="AK1428" s="98"/>
      <c r="AL1428" s="98"/>
      <c r="AM1428" s="205"/>
      <c r="AN1428" s="98"/>
      <c r="AO1428" s="121"/>
      <c r="AP1428" s="98"/>
      <c r="AQ1428" s="205"/>
      <c r="AR1428" s="98"/>
      <c r="AT1428" s="98"/>
      <c r="AU1428" s="205"/>
      <c r="AV1428" s="98"/>
      <c r="AX1428" s="98"/>
      <c r="AY1428" s="205"/>
      <c r="AZ1428" s="98"/>
      <c r="BB1428" s="98"/>
      <c r="BC1428" s="205"/>
      <c r="BD1428" s="98"/>
      <c r="BF1428" s="98"/>
      <c r="BG1428" s="205"/>
      <c r="BH1428" s="98"/>
      <c r="BI1428" s="121"/>
      <c r="BJ1428" s="98"/>
      <c r="BK1428" s="205"/>
      <c r="BL1428" s="98"/>
      <c r="BN1428" s="121"/>
      <c r="BO1428" s="121"/>
      <c r="BP1428" s="121"/>
      <c r="BQ1428" s="121"/>
      <c r="BR1428" s="121"/>
    </row>
    <row r="1429" spans="1:70" customFormat="1">
      <c r="A1429" s="84"/>
      <c r="B1429" s="363"/>
      <c r="C1429" s="121"/>
      <c r="D1429" s="121"/>
      <c r="E1429" s="121"/>
      <c r="F1429" s="121"/>
      <c r="G1429" s="121"/>
      <c r="H1429" s="121"/>
      <c r="I1429" s="121"/>
      <c r="J1429" s="121"/>
      <c r="K1429" s="121"/>
      <c r="L1429" s="10"/>
      <c r="M1429" s="9"/>
      <c r="N1429" s="90"/>
      <c r="R1429" s="205"/>
      <c r="S1429" s="205"/>
      <c r="T1429" s="205"/>
      <c r="V1429" s="205"/>
      <c r="W1429" s="205"/>
      <c r="X1429" s="205"/>
      <c r="Y1429" s="394"/>
      <c r="Z1429" s="98"/>
      <c r="AA1429" s="205"/>
      <c r="AB1429" s="98"/>
      <c r="AC1429" s="98"/>
      <c r="AD1429" s="98"/>
      <c r="AE1429" s="205"/>
      <c r="AF1429" s="98"/>
      <c r="AH1429" s="98"/>
      <c r="AI1429" s="205"/>
      <c r="AJ1429" s="98"/>
      <c r="AK1429" s="98"/>
      <c r="AL1429" s="98"/>
      <c r="AM1429" s="205"/>
      <c r="AN1429" s="98"/>
      <c r="AO1429" s="121"/>
      <c r="AP1429" s="98"/>
      <c r="AQ1429" s="205"/>
      <c r="AR1429" s="98"/>
      <c r="AT1429" s="98"/>
      <c r="AU1429" s="205"/>
      <c r="AV1429" s="98"/>
      <c r="AX1429" s="98"/>
      <c r="AY1429" s="205"/>
      <c r="AZ1429" s="98"/>
      <c r="BB1429" s="98"/>
      <c r="BC1429" s="205"/>
      <c r="BD1429" s="98"/>
      <c r="BF1429" s="98"/>
      <c r="BG1429" s="205"/>
      <c r="BH1429" s="98"/>
      <c r="BI1429" s="121"/>
      <c r="BJ1429" s="98"/>
      <c r="BK1429" s="205"/>
      <c r="BL1429" s="98"/>
      <c r="BN1429" s="121"/>
      <c r="BO1429" s="121"/>
      <c r="BP1429" s="121"/>
      <c r="BQ1429" s="121"/>
      <c r="BR1429" s="121"/>
    </row>
    <row r="1430" spans="1:70" customFormat="1">
      <c r="A1430" s="84"/>
      <c r="B1430" s="363"/>
      <c r="C1430" s="121"/>
      <c r="D1430" s="121"/>
      <c r="E1430" s="121"/>
      <c r="F1430" s="121"/>
      <c r="G1430" s="121"/>
      <c r="H1430" s="121"/>
      <c r="I1430" s="121"/>
      <c r="J1430" s="121"/>
      <c r="K1430" s="121"/>
      <c r="L1430" s="10"/>
      <c r="M1430" s="9"/>
      <c r="N1430" s="90"/>
      <c r="R1430" s="205"/>
      <c r="S1430" s="205"/>
      <c r="T1430" s="205"/>
      <c r="V1430" s="205"/>
      <c r="W1430" s="205"/>
      <c r="X1430" s="205"/>
      <c r="Y1430" s="394"/>
      <c r="Z1430" s="98"/>
      <c r="AA1430" s="205"/>
      <c r="AB1430" s="98"/>
      <c r="AC1430" s="98"/>
      <c r="AD1430" s="98"/>
      <c r="AE1430" s="205"/>
      <c r="AF1430" s="98"/>
      <c r="AH1430" s="98"/>
      <c r="AI1430" s="205"/>
      <c r="AJ1430" s="98"/>
      <c r="AK1430" s="98"/>
      <c r="AL1430" s="98"/>
      <c r="AM1430" s="205"/>
      <c r="AN1430" s="98"/>
      <c r="AO1430" s="121"/>
      <c r="AP1430" s="98"/>
      <c r="AQ1430" s="205"/>
      <c r="AR1430" s="98"/>
      <c r="AT1430" s="98"/>
      <c r="AU1430" s="205"/>
      <c r="AV1430" s="98"/>
      <c r="AX1430" s="98"/>
      <c r="AY1430" s="205"/>
      <c r="AZ1430" s="98"/>
      <c r="BB1430" s="98"/>
      <c r="BC1430" s="205"/>
      <c r="BD1430" s="98"/>
      <c r="BF1430" s="98"/>
      <c r="BG1430" s="205"/>
      <c r="BH1430" s="98"/>
      <c r="BI1430" s="121"/>
      <c r="BJ1430" s="98"/>
      <c r="BK1430" s="205"/>
      <c r="BL1430" s="98"/>
      <c r="BN1430" s="121"/>
      <c r="BO1430" s="121"/>
      <c r="BP1430" s="121"/>
      <c r="BQ1430" s="121"/>
      <c r="BR1430" s="121"/>
    </row>
    <row r="1431" spans="1:70" customFormat="1">
      <c r="A1431" s="84"/>
      <c r="B1431" s="363"/>
      <c r="C1431" s="121"/>
      <c r="D1431" s="121"/>
      <c r="E1431" s="121"/>
      <c r="F1431" s="121"/>
      <c r="G1431" s="121"/>
      <c r="H1431" s="121"/>
      <c r="I1431" s="121"/>
      <c r="J1431" s="121"/>
      <c r="K1431" s="121"/>
      <c r="L1431" s="10"/>
      <c r="M1431" s="9"/>
      <c r="N1431" s="90"/>
      <c r="R1431" s="205"/>
      <c r="S1431" s="205"/>
      <c r="T1431" s="205"/>
      <c r="V1431" s="205"/>
      <c r="W1431" s="205"/>
      <c r="X1431" s="205"/>
      <c r="Y1431" s="394"/>
      <c r="Z1431" s="98"/>
      <c r="AA1431" s="205"/>
      <c r="AB1431" s="98"/>
      <c r="AC1431" s="98"/>
      <c r="AD1431" s="98"/>
      <c r="AE1431" s="205"/>
      <c r="AF1431" s="98"/>
      <c r="AH1431" s="98"/>
      <c r="AI1431" s="205"/>
      <c r="AJ1431" s="98"/>
      <c r="AK1431" s="98"/>
      <c r="AL1431" s="98"/>
      <c r="AM1431" s="205"/>
      <c r="AN1431" s="98"/>
      <c r="AO1431" s="121"/>
      <c r="AP1431" s="98"/>
      <c r="AQ1431" s="205"/>
      <c r="AR1431" s="98"/>
      <c r="AT1431" s="98"/>
      <c r="AU1431" s="205"/>
      <c r="AV1431" s="98"/>
      <c r="AX1431" s="98"/>
      <c r="AY1431" s="205"/>
      <c r="AZ1431" s="98"/>
      <c r="BB1431" s="98"/>
      <c r="BC1431" s="205"/>
      <c r="BD1431" s="98"/>
      <c r="BF1431" s="98"/>
      <c r="BG1431" s="205"/>
      <c r="BH1431" s="98"/>
      <c r="BI1431" s="121"/>
      <c r="BJ1431" s="98"/>
      <c r="BK1431" s="205"/>
      <c r="BL1431" s="98"/>
      <c r="BN1431" s="121"/>
      <c r="BO1431" s="121"/>
      <c r="BP1431" s="121"/>
      <c r="BQ1431" s="121"/>
      <c r="BR1431" s="121"/>
    </row>
    <row r="1432" spans="1:70" customFormat="1">
      <c r="A1432" s="84"/>
      <c r="B1432" s="363"/>
      <c r="C1432" s="121"/>
      <c r="D1432" s="121"/>
      <c r="E1432" s="121"/>
      <c r="F1432" s="121"/>
      <c r="G1432" s="121"/>
      <c r="H1432" s="121"/>
      <c r="I1432" s="121"/>
      <c r="J1432" s="121"/>
      <c r="K1432" s="121"/>
      <c r="L1432" s="10"/>
      <c r="M1432" s="9"/>
      <c r="N1432" s="90"/>
      <c r="R1432" s="205"/>
      <c r="S1432" s="205"/>
      <c r="T1432" s="205"/>
      <c r="V1432" s="205"/>
      <c r="W1432" s="205"/>
      <c r="X1432" s="205"/>
      <c r="Y1432" s="394"/>
      <c r="Z1432" s="98"/>
      <c r="AA1432" s="205"/>
      <c r="AB1432" s="98"/>
      <c r="AC1432" s="98"/>
      <c r="AD1432" s="98"/>
      <c r="AE1432" s="205"/>
      <c r="AF1432" s="98"/>
      <c r="AH1432" s="98"/>
      <c r="AI1432" s="205"/>
      <c r="AJ1432" s="98"/>
      <c r="AK1432" s="98"/>
      <c r="AL1432" s="98"/>
      <c r="AM1432" s="205"/>
      <c r="AN1432" s="98"/>
      <c r="AO1432" s="121"/>
      <c r="AP1432" s="98"/>
      <c r="AQ1432" s="205"/>
      <c r="AR1432" s="98"/>
      <c r="AT1432" s="98"/>
      <c r="AU1432" s="205"/>
      <c r="AV1432" s="98"/>
      <c r="AX1432" s="98"/>
      <c r="AY1432" s="205"/>
      <c r="AZ1432" s="98"/>
      <c r="BB1432" s="98"/>
      <c r="BC1432" s="205"/>
      <c r="BD1432" s="98"/>
      <c r="BF1432" s="98"/>
      <c r="BG1432" s="205"/>
      <c r="BH1432" s="98"/>
      <c r="BI1432" s="121"/>
      <c r="BJ1432" s="98"/>
      <c r="BK1432" s="205"/>
      <c r="BL1432" s="98"/>
      <c r="BN1432" s="121"/>
      <c r="BO1432" s="121"/>
      <c r="BP1432" s="121"/>
      <c r="BQ1432" s="121"/>
      <c r="BR1432" s="121"/>
    </row>
    <row r="1433" spans="1:70" customFormat="1">
      <c r="A1433" s="84"/>
      <c r="B1433" s="363"/>
      <c r="C1433" s="121"/>
      <c r="D1433" s="121"/>
      <c r="E1433" s="121"/>
      <c r="F1433" s="121"/>
      <c r="G1433" s="121"/>
      <c r="H1433" s="121"/>
      <c r="I1433" s="121"/>
      <c r="J1433" s="121"/>
      <c r="K1433" s="121"/>
      <c r="L1433" s="10"/>
      <c r="M1433" s="9"/>
      <c r="N1433" s="90"/>
      <c r="R1433" s="205"/>
      <c r="S1433" s="205"/>
      <c r="T1433" s="205"/>
      <c r="V1433" s="205"/>
      <c r="W1433" s="205"/>
      <c r="X1433" s="205"/>
      <c r="Y1433" s="394"/>
      <c r="Z1433" s="98"/>
      <c r="AA1433" s="205"/>
      <c r="AB1433" s="98"/>
      <c r="AC1433" s="98"/>
      <c r="AD1433" s="98"/>
      <c r="AE1433" s="205"/>
      <c r="AF1433" s="98"/>
      <c r="AH1433" s="98"/>
      <c r="AI1433" s="205"/>
      <c r="AJ1433" s="98"/>
      <c r="AK1433" s="98"/>
      <c r="AL1433" s="98"/>
      <c r="AM1433" s="205"/>
      <c r="AN1433" s="98"/>
      <c r="AO1433" s="121"/>
      <c r="AP1433" s="98"/>
      <c r="AQ1433" s="205"/>
      <c r="AR1433" s="98"/>
      <c r="AT1433" s="98"/>
      <c r="AU1433" s="205"/>
      <c r="AV1433" s="98"/>
      <c r="AX1433" s="98"/>
      <c r="AY1433" s="205"/>
      <c r="AZ1433" s="98"/>
      <c r="BB1433" s="98"/>
      <c r="BC1433" s="205"/>
      <c r="BD1433" s="98"/>
      <c r="BF1433" s="98"/>
      <c r="BG1433" s="205"/>
      <c r="BH1433" s="98"/>
      <c r="BI1433" s="121"/>
      <c r="BJ1433" s="98"/>
      <c r="BK1433" s="205"/>
      <c r="BL1433" s="98"/>
      <c r="BN1433" s="121"/>
      <c r="BO1433" s="121"/>
      <c r="BP1433" s="121"/>
      <c r="BQ1433" s="121"/>
      <c r="BR1433" s="121"/>
    </row>
    <row r="1434" spans="1:70" customFormat="1">
      <c r="A1434" s="84"/>
      <c r="B1434" s="363"/>
      <c r="C1434" s="121"/>
      <c r="D1434" s="121"/>
      <c r="E1434" s="121"/>
      <c r="F1434" s="121"/>
      <c r="G1434" s="121"/>
      <c r="H1434" s="121"/>
      <c r="I1434" s="121"/>
      <c r="J1434" s="121"/>
      <c r="K1434" s="121"/>
      <c r="L1434" s="10"/>
      <c r="M1434" s="9"/>
      <c r="N1434" s="90"/>
      <c r="R1434" s="205"/>
      <c r="S1434" s="205"/>
      <c r="T1434" s="205"/>
      <c r="V1434" s="205"/>
      <c r="W1434" s="205"/>
      <c r="X1434" s="205"/>
      <c r="Y1434" s="394"/>
      <c r="Z1434" s="98"/>
      <c r="AA1434" s="205"/>
      <c r="AB1434" s="98"/>
      <c r="AC1434" s="98"/>
      <c r="AD1434" s="98"/>
      <c r="AE1434" s="205"/>
      <c r="AF1434" s="98"/>
      <c r="AH1434" s="98"/>
      <c r="AI1434" s="205"/>
      <c r="AJ1434" s="98"/>
      <c r="AK1434" s="98"/>
      <c r="AL1434" s="98"/>
      <c r="AM1434" s="205"/>
      <c r="AN1434" s="98"/>
      <c r="AO1434" s="121"/>
      <c r="AP1434" s="98"/>
      <c r="AQ1434" s="205"/>
      <c r="AR1434" s="98"/>
      <c r="AT1434" s="98"/>
      <c r="AU1434" s="205"/>
      <c r="AV1434" s="98"/>
      <c r="AX1434" s="98"/>
      <c r="AY1434" s="205"/>
      <c r="AZ1434" s="98"/>
      <c r="BB1434" s="98"/>
      <c r="BC1434" s="205"/>
      <c r="BD1434" s="98"/>
      <c r="BF1434" s="98"/>
      <c r="BG1434" s="205"/>
      <c r="BH1434" s="98"/>
      <c r="BI1434" s="121"/>
      <c r="BJ1434" s="98"/>
      <c r="BK1434" s="205"/>
      <c r="BL1434" s="98"/>
      <c r="BN1434" s="121"/>
      <c r="BO1434" s="121"/>
      <c r="BP1434" s="121"/>
      <c r="BQ1434" s="121"/>
      <c r="BR1434" s="121"/>
    </row>
    <row r="1435" spans="1:70" customFormat="1">
      <c r="A1435" s="84"/>
      <c r="B1435" s="363"/>
      <c r="C1435" s="121"/>
      <c r="D1435" s="121"/>
      <c r="E1435" s="121"/>
      <c r="F1435" s="121"/>
      <c r="G1435" s="121"/>
      <c r="H1435" s="121"/>
      <c r="I1435" s="121"/>
      <c r="J1435" s="121"/>
      <c r="K1435" s="121"/>
      <c r="L1435" s="10"/>
      <c r="M1435" s="9"/>
      <c r="N1435" s="90"/>
      <c r="R1435" s="205"/>
      <c r="S1435" s="205"/>
      <c r="T1435" s="205"/>
      <c r="V1435" s="205"/>
      <c r="W1435" s="205"/>
      <c r="X1435" s="205"/>
      <c r="Y1435" s="394"/>
      <c r="Z1435" s="98"/>
      <c r="AA1435" s="205"/>
      <c r="AB1435" s="98"/>
      <c r="AC1435" s="98"/>
      <c r="AD1435" s="98"/>
      <c r="AE1435" s="205"/>
      <c r="AF1435" s="98"/>
      <c r="AH1435" s="98"/>
      <c r="AI1435" s="205"/>
      <c r="AJ1435" s="98"/>
      <c r="AK1435" s="98"/>
      <c r="AL1435" s="98"/>
      <c r="AM1435" s="205"/>
      <c r="AN1435" s="98"/>
      <c r="AO1435" s="121"/>
      <c r="AP1435" s="98"/>
      <c r="AQ1435" s="205"/>
      <c r="AR1435" s="98"/>
      <c r="AT1435" s="98"/>
      <c r="AU1435" s="205"/>
      <c r="AV1435" s="98"/>
      <c r="AX1435" s="98"/>
      <c r="AY1435" s="205"/>
      <c r="AZ1435" s="98"/>
      <c r="BB1435" s="98"/>
      <c r="BC1435" s="205"/>
      <c r="BD1435" s="98"/>
      <c r="BF1435" s="98"/>
      <c r="BG1435" s="205"/>
      <c r="BH1435" s="98"/>
      <c r="BI1435" s="121"/>
      <c r="BJ1435" s="98"/>
      <c r="BK1435" s="205"/>
      <c r="BL1435" s="98"/>
      <c r="BN1435" s="121"/>
      <c r="BO1435" s="121"/>
      <c r="BP1435" s="121"/>
      <c r="BQ1435" s="121"/>
      <c r="BR1435" s="121"/>
    </row>
    <row r="1436" spans="1:70" customFormat="1">
      <c r="A1436" s="84"/>
      <c r="B1436" s="363"/>
      <c r="C1436" s="121"/>
      <c r="D1436" s="121"/>
      <c r="E1436" s="121"/>
      <c r="F1436" s="121"/>
      <c r="G1436" s="121"/>
      <c r="H1436" s="121"/>
      <c r="I1436" s="121"/>
      <c r="J1436" s="121"/>
      <c r="K1436" s="121"/>
      <c r="L1436" s="10"/>
      <c r="M1436" s="9"/>
      <c r="N1436" s="90"/>
      <c r="R1436" s="205"/>
      <c r="S1436" s="205"/>
      <c r="T1436" s="205"/>
      <c r="V1436" s="205"/>
      <c r="W1436" s="205"/>
      <c r="X1436" s="205"/>
      <c r="Y1436" s="394"/>
      <c r="Z1436" s="98"/>
      <c r="AA1436" s="205"/>
      <c r="AB1436" s="98"/>
      <c r="AC1436" s="98"/>
      <c r="AD1436" s="98"/>
      <c r="AE1436" s="205"/>
      <c r="AF1436" s="98"/>
      <c r="AH1436" s="98"/>
      <c r="AI1436" s="205"/>
      <c r="AJ1436" s="98"/>
      <c r="AK1436" s="98"/>
      <c r="AL1436" s="98"/>
      <c r="AM1436" s="205"/>
      <c r="AN1436" s="98"/>
      <c r="AO1436" s="121"/>
      <c r="AP1436" s="98"/>
      <c r="AQ1436" s="205"/>
      <c r="AR1436" s="98"/>
      <c r="AT1436" s="98"/>
      <c r="AU1436" s="205"/>
      <c r="AV1436" s="98"/>
      <c r="AX1436" s="98"/>
      <c r="AY1436" s="205"/>
      <c r="AZ1436" s="98"/>
      <c r="BB1436" s="98"/>
      <c r="BC1436" s="205"/>
      <c r="BD1436" s="98"/>
      <c r="BF1436" s="98"/>
      <c r="BG1436" s="205"/>
      <c r="BH1436" s="98"/>
      <c r="BI1436" s="121"/>
      <c r="BJ1436" s="98"/>
      <c r="BK1436" s="205"/>
      <c r="BL1436" s="98"/>
      <c r="BN1436" s="121"/>
      <c r="BO1436" s="121"/>
      <c r="BP1436" s="121"/>
      <c r="BQ1436" s="121"/>
      <c r="BR1436" s="121"/>
    </row>
    <row r="1437" spans="1:70" customFormat="1">
      <c r="A1437" s="84"/>
      <c r="B1437" s="363"/>
      <c r="C1437" s="121"/>
      <c r="D1437" s="121"/>
      <c r="E1437" s="121"/>
      <c r="F1437" s="121"/>
      <c r="G1437" s="121"/>
      <c r="H1437" s="121"/>
      <c r="I1437" s="121"/>
      <c r="J1437" s="121"/>
      <c r="K1437" s="121"/>
      <c r="L1437" s="10"/>
      <c r="M1437" s="9"/>
      <c r="N1437" s="90"/>
      <c r="R1437" s="205"/>
      <c r="S1437" s="205"/>
      <c r="T1437" s="205"/>
      <c r="V1437" s="205"/>
      <c r="W1437" s="205"/>
      <c r="X1437" s="205"/>
      <c r="Y1437" s="394"/>
      <c r="Z1437" s="98"/>
      <c r="AA1437" s="205"/>
      <c r="AB1437" s="98"/>
      <c r="AC1437" s="98"/>
      <c r="AD1437" s="98"/>
      <c r="AE1437" s="205"/>
      <c r="AF1437" s="98"/>
      <c r="AH1437" s="98"/>
      <c r="AI1437" s="205"/>
      <c r="AJ1437" s="98"/>
      <c r="AK1437" s="98"/>
      <c r="AL1437" s="98"/>
      <c r="AM1437" s="205"/>
      <c r="AN1437" s="98"/>
      <c r="AO1437" s="121"/>
      <c r="AP1437" s="98"/>
      <c r="AQ1437" s="205"/>
      <c r="AR1437" s="98"/>
      <c r="AT1437" s="98"/>
      <c r="AU1437" s="205"/>
      <c r="AV1437" s="98"/>
      <c r="AX1437" s="98"/>
      <c r="AY1437" s="205"/>
      <c r="AZ1437" s="98"/>
      <c r="BB1437" s="98"/>
      <c r="BC1437" s="205"/>
      <c r="BD1437" s="98"/>
      <c r="BF1437" s="98"/>
      <c r="BG1437" s="205"/>
      <c r="BH1437" s="98"/>
      <c r="BI1437" s="121"/>
      <c r="BJ1437" s="98"/>
      <c r="BK1437" s="205"/>
      <c r="BL1437" s="98"/>
      <c r="BN1437" s="121"/>
      <c r="BO1437" s="121"/>
      <c r="BP1437" s="121"/>
      <c r="BQ1437" s="121"/>
      <c r="BR1437" s="121"/>
    </row>
    <row r="1438" spans="1:70" customFormat="1">
      <c r="A1438" s="84"/>
      <c r="B1438" s="363"/>
      <c r="C1438" s="121"/>
      <c r="D1438" s="121"/>
      <c r="E1438" s="121"/>
      <c r="F1438" s="121"/>
      <c r="G1438" s="121"/>
      <c r="H1438" s="121"/>
      <c r="I1438" s="121"/>
      <c r="J1438" s="121"/>
      <c r="K1438" s="121"/>
      <c r="L1438" s="10"/>
      <c r="M1438" s="9"/>
      <c r="N1438" s="90"/>
      <c r="R1438" s="205"/>
      <c r="S1438" s="205"/>
      <c r="T1438" s="205"/>
      <c r="V1438" s="205"/>
      <c r="W1438" s="205"/>
      <c r="X1438" s="205"/>
      <c r="Y1438" s="394"/>
      <c r="Z1438" s="98"/>
      <c r="AA1438" s="205"/>
      <c r="AB1438" s="98"/>
      <c r="AC1438" s="98"/>
      <c r="AD1438" s="98"/>
      <c r="AE1438" s="205"/>
      <c r="AF1438" s="98"/>
      <c r="AH1438" s="98"/>
      <c r="AI1438" s="205"/>
      <c r="AJ1438" s="98"/>
      <c r="AK1438" s="98"/>
      <c r="AL1438" s="98"/>
      <c r="AM1438" s="205"/>
      <c r="AN1438" s="98"/>
      <c r="AO1438" s="121"/>
      <c r="AP1438" s="98"/>
      <c r="AQ1438" s="205"/>
      <c r="AR1438" s="98"/>
      <c r="AT1438" s="98"/>
      <c r="AU1438" s="205"/>
      <c r="AV1438" s="98"/>
      <c r="AX1438" s="98"/>
      <c r="AY1438" s="205"/>
      <c r="AZ1438" s="98"/>
      <c r="BB1438" s="98"/>
      <c r="BC1438" s="205"/>
      <c r="BD1438" s="98"/>
      <c r="BF1438" s="98"/>
      <c r="BG1438" s="205"/>
      <c r="BH1438" s="98"/>
      <c r="BI1438" s="121"/>
      <c r="BJ1438" s="98"/>
      <c r="BK1438" s="205"/>
      <c r="BL1438" s="98"/>
      <c r="BN1438" s="121"/>
      <c r="BO1438" s="121"/>
      <c r="BP1438" s="121"/>
      <c r="BQ1438" s="121"/>
      <c r="BR1438" s="121"/>
    </row>
    <row r="1439" spans="1:70" customFormat="1">
      <c r="A1439" s="84"/>
      <c r="B1439" s="363"/>
      <c r="C1439" s="121"/>
      <c r="D1439" s="121"/>
      <c r="E1439" s="121"/>
      <c r="F1439" s="121"/>
      <c r="G1439" s="121"/>
      <c r="H1439" s="121"/>
      <c r="I1439" s="121"/>
      <c r="J1439" s="121"/>
      <c r="K1439" s="121"/>
      <c r="L1439" s="10"/>
      <c r="M1439" s="9"/>
      <c r="N1439" s="90"/>
      <c r="R1439" s="205"/>
      <c r="S1439" s="205"/>
      <c r="T1439" s="205"/>
      <c r="V1439" s="205"/>
      <c r="W1439" s="205"/>
      <c r="X1439" s="205"/>
      <c r="Y1439" s="394"/>
      <c r="Z1439" s="98"/>
      <c r="AA1439" s="205"/>
      <c r="AB1439" s="98"/>
      <c r="AC1439" s="98"/>
      <c r="AD1439" s="98"/>
      <c r="AE1439" s="205"/>
      <c r="AF1439" s="98"/>
      <c r="AH1439" s="98"/>
      <c r="AI1439" s="205"/>
      <c r="AJ1439" s="98"/>
      <c r="AK1439" s="98"/>
      <c r="AL1439" s="98"/>
      <c r="AM1439" s="205"/>
      <c r="AN1439" s="98"/>
      <c r="AO1439" s="121"/>
      <c r="AP1439" s="98"/>
      <c r="AQ1439" s="205"/>
      <c r="AR1439" s="98"/>
      <c r="AT1439" s="98"/>
      <c r="AU1439" s="205"/>
      <c r="AV1439" s="98"/>
      <c r="AX1439" s="98"/>
      <c r="AY1439" s="205"/>
      <c r="AZ1439" s="98"/>
      <c r="BB1439" s="98"/>
      <c r="BC1439" s="205"/>
      <c r="BD1439" s="98"/>
      <c r="BF1439" s="98"/>
      <c r="BG1439" s="205"/>
      <c r="BH1439" s="98"/>
      <c r="BI1439" s="121"/>
      <c r="BJ1439" s="98"/>
      <c r="BK1439" s="205"/>
      <c r="BL1439" s="98"/>
      <c r="BN1439" s="121"/>
      <c r="BO1439" s="121"/>
      <c r="BP1439" s="121"/>
      <c r="BQ1439" s="121"/>
      <c r="BR1439" s="121"/>
    </row>
    <row r="1440" spans="1:70" customFormat="1">
      <c r="A1440" s="84"/>
      <c r="B1440" s="363"/>
      <c r="C1440" s="121"/>
      <c r="D1440" s="121"/>
      <c r="E1440" s="121"/>
      <c r="F1440" s="121"/>
      <c r="G1440" s="121"/>
      <c r="H1440" s="121"/>
      <c r="I1440" s="121"/>
      <c r="J1440" s="121"/>
      <c r="K1440" s="121"/>
      <c r="L1440" s="10"/>
      <c r="M1440" s="9"/>
      <c r="N1440" s="90"/>
      <c r="R1440" s="205"/>
      <c r="S1440" s="205"/>
      <c r="T1440" s="205"/>
      <c r="V1440" s="205"/>
      <c r="W1440" s="205"/>
      <c r="X1440" s="205"/>
      <c r="Y1440" s="394"/>
      <c r="Z1440" s="98"/>
      <c r="AA1440" s="205"/>
      <c r="AB1440" s="98"/>
      <c r="AC1440" s="98"/>
      <c r="AD1440" s="98"/>
      <c r="AE1440" s="205"/>
      <c r="AF1440" s="98"/>
      <c r="AH1440" s="98"/>
      <c r="AI1440" s="205"/>
      <c r="AJ1440" s="98"/>
      <c r="AK1440" s="98"/>
      <c r="AL1440" s="98"/>
      <c r="AM1440" s="205"/>
      <c r="AN1440" s="98"/>
      <c r="AO1440" s="121"/>
      <c r="AP1440" s="98"/>
      <c r="AQ1440" s="205"/>
      <c r="AR1440" s="98"/>
      <c r="AT1440" s="98"/>
      <c r="AU1440" s="205"/>
      <c r="AV1440" s="98"/>
      <c r="AX1440" s="98"/>
      <c r="AY1440" s="205"/>
      <c r="AZ1440" s="98"/>
      <c r="BB1440" s="98"/>
      <c r="BC1440" s="205"/>
      <c r="BD1440" s="98"/>
      <c r="BF1440" s="98"/>
      <c r="BG1440" s="205"/>
      <c r="BH1440" s="98"/>
      <c r="BI1440" s="121"/>
      <c r="BJ1440" s="98"/>
      <c r="BK1440" s="205"/>
      <c r="BL1440" s="98"/>
      <c r="BN1440" s="121"/>
      <c r="BO1440" s="121"/>
      <c r="BP1440" s="121"/>
      <c r="BQ1440" s="121"/>
      <c r="BR1440" s="121"/>
    </row>
    <row r="1441" spans="1:70" customFormat="1">
      <c r="A1441" s="84"/>
      <c r="B1441" s="363"/>
      <c r="C1441" s="121"/>
      <c r="D1441" s="121"/>
      <c r="E1441" s="121"/>
      <c r="F1441" s="121"/>
      <c r="G1441" s="121"/>
      <c r="H1441" s="121"/>
      <c r="I1441" s="121"/>
      <c r="J1441" s="121"/>
      <c r="K1441" s="121"/>
      <c r="L1441" s="10"/>
      <c r="M1441" s="9"/>
      <c r="N1441" s="90"/>
      <c r="R1441" s="205"/>
      <c r="S1441" s="205"/>
      <c r="T1441" s="205"/>
      <c r="V1441" s="205"/>
      <c r="W1441" s="205"/>
      <c r="X1441" s="205"/>
      <c r="Y1441" s="394"/>
      <c r="Z1441" s="98"/>
      <c r="AA1441" s="205"/>
      <c r="AB1441" s="98"/>
      <c r="AC1441" s="98"/>
      <c r="AD1441" s="98"/>
      <c r="AE1441" s="205"/>
      <c r="AF1441" s="98"/>
      <c r="AH1441" s="98"/>
      <c r="AI1441" s="205"/>
      <c r="AJ1441" s="98"/>
      <c r="AK1441" s="98"/>
      <c r="AL1441" s="98"/>
      <c r="AM1441" s="205"/>
      <c r="AN1441" s="98"/>
      <c r="AO1441" s="121"/>
      <c r="AP1441" s="98"/>
      <c r="AQ1441" s="205"/>
      <c r="AR1441" s="98"/>
      <c r="AT1441" s="98"/>
      <c r="AU1441" s="205"/>
      <c r="AV1441" s="98"/>
      <c r="AX1441" s="98"/>
      <c r="AY1441" s="205"/>
      <c r="AZ1441" s="98"/>
      <c r="BB1441" s="98"/>
      <c r="BC1441" s="205"/>
      <c r="BD1441" s="98"/>
      <c r="BF1441" s="98"/>
      <c r="BG1441" s="205"/>
      <c r="BH1441" s="98"/>
      <c r="BI1441" s="121"/>
      <c r="BJ1441" s="98"/>
      <c r="BK1441" s="205"/>
      <c r="BL1441" s="98"/>
      <c r="BN1441" s="121"/>
      <c r="BO1441" s="121"/>
      <c r="BP1441" s="121"/>
      <c r="BQ1441" s="121"/>
      <c r="BR1441" s="121"/>
    </row>
    <row r="1442" spans="1:70" customFormat="1">
      <c r="A1442" s="84"/>
      <c r="B1442" s="363"/>
      <c r="C1442" s="121"/>
      <c r="D1442" s="121"/>
      <c r="E1442" s="121"/>
      <c r="F1442" s="121"/>
      <c r="G1442" s="121"/>
      <c r="H1442" s="121"/>
      <c r="I1442" s="121"/>
      <c r="J1442" s="121"/>
      <c r="K1442" s="121"/>
      <c r="L1442" s="10"/>
      <c r="M1442" s="9"/>
      <c r="N1442" s="90"/>
      <c r="R1442" s="205"/>
      <c r="S1442" s="205"/>
      <c r="T1442" s="205"/>
      <c r="V1442" s="205"/>
      <c r="W1442" s="205"/>
      <c r="X1442" s="205"/>
      <c r="Y1442" s="394"/>
      <c r="Z1442" s="98"/>
      <c r="AA1442" s="205"/>
      <c r="AB1442" s="98"/>
      <c r="AC1442" s="98"/>
      <c r="AD1442" s="98"/>
      <c r="AE1442" s="205"/>
      <c r="AF1442" s="98"/>
      <c r="AH1442" s="98"/>
      <c r="AI1442" s="205"/>
      <c r="AJ1442" s="98"/>
      <c r="AK1442" s="98"/>
      <c r="AL1442" s="98"/>
      <c r="AM1442" s="205"/>
      <c r="AN1442" s="98"/>
      <c r="AO1442" s="121"/>
      <c r="AP1442" s="98"/>
      <c r="AQ1442" s="205"/>
      <c r="AR1442" s="98"/>
      <c r="AT1442" s="98"/>
      <c r="AU1442" s="205"/>
      <c r="AV1442" s="98"/>
      <c r="AX1442" s="98"/>
      <c r="AY1442" s="205"/>
      <c r="AZ1442" s="98"/>
      <c r="BB1442" s="98"/>
      <c r="BC1442" s="205"/>
      <c r="BD1442" s="98"/>
      <c r="BF1442" s="98"/>
      <c r="BG1442" s="205"/>
      <c r="BH1442" s="98"/>
      <c r="BI1442" s="121"/>
      <c r="BJ1442" s="98"/>
      <c r="BK1442" s="205"/>
      <c r="BL1442" s="98"/>
      <c r="BN1442" s="121"/>
      <c r="BO1442" s="121"/>
      <c r="BP1442" s="121"/>
      <c r="BQ1442" s="121"/>
      <c r="BR1442" s="121"/>
    </row>
    <row r="1443" spans="1:70" customFormat="1">
      <c r="A1443" s="84"/>
      <c r="B1443" s="363"/>
      <c r="C1443" s="121"/>
      <c r="D1443" s="121"/>
      <c r="E1443" s="121"/>
      <c r="F1443" s="121"/>
      <c r="G1443" s="121"/>
      <c r="H1443" s="121"/>
      <c r="I1443" s="121"/>
      <c r="J1443" s="121"/>
      <c r="K1443" s="121"/>
      <c r="L1443" s="10"/>
      <c r="M1443" s="9"/>
      <c r="N1443" s="90"/>
      <c r="R1443" s="205"/>
      <c r="S1443" s="205"/>
      <c r="T1443" s="205"/>
      <c r="V1443" s="205"/>
      <c r="W1443" s="205"/>
      <c r="X1443" s="205"/>
      <c r="Y1443" s="394"/>
      <c r="Z1443" s="98"/>
      <c r="AA1443" s="205"/>
      <c r="AB1443" s="98"/>
      <c r="AC1443" s="98"/>
      <c r="AD1443" s="98"/>
      <c r="AE1443" s="205"/>
      <c r="AF1443" s="98"/>
      <c r="AH1443" s="98"/>
      <c r="AI1443" s="205"/>
      <c r="AJ1443" s="98"/>
      <c r="AK1443" s="98"/>
      <c r="AL1443" s="98"/>
      <c r="AM1443" s="205"/>
      <c r="AN1443" s="98"/>
      <c r="AO1443" s="121"/>
      <c r="AP1443" s="98"/>
      <c r="AQ1443" s="205"/>
      <c r="AR1443" s="98"/>
      <c r="AT1443" s="98"/>
      <c r="AU1443" s="205"/>
      <c r="AV1443" s="98"/>
      <c r="AX1443" s="98"/>
      <c r="AY1443" s="205"/>
      <c r="AZ1443" s="98"/>
      <c r="BB1443" s="98"/>
      <c r="BC1443" s="205"/>
      <c r="BD1443" s="98"/>
      <c r="BF1443" s="98"/>
      <c r="BG1443" s="205"/>
      <c r="BH1443" s="98"/>
      <c r="BI1443" s="121"/>
      <c r="BJ1443" s="98"/>
      <c r="BK1443" s="205"/>
      <c r="BL1443" s="98"/>
      <c r="BN1443" s="121"/>
      <c r="BO1443" s="121"/>
      <c r="BP1443" s="121"/>
      <c r="BQ1443" s="121"/>
      <c r="BR1443" s="121"/>
    </row>
    <row r="1444" spans="1:70" customFormat="1">
      <c r="A1444" s="84"/>
      <c r="B1444" s="363"/>
      <c r="C1444" s="121"/>
      <c r="D1444" s="121"/>
      <c r="E1444" s="121"/>
      <c r="F1444" s="121"/>
      <c r="G1444" s="121"/>
      <c r="H1444" s="121"/>
      <c r="I1444" s="121"/>
      <c r="J1444" s="121"/>
      <c r="K1444" s="121"/>
      <c r="L1444" s="10"/>
      <c r="M1444" s="9"/>
      <c r="N1444" s="90"/>
      <c r="R1444" s="205"/>
      <c r="S1444" s="205"/>
      <c r="T1444" s="205"/>
      <c r="V1444" s="205"/>
      <c r="W1444" s="205"/>
      <c r="X1444" s="205"/>
      <c r="Y1444" s="394"/>
      <c r="Z1444" s="98"/>
      <c r="AA1444" s="205"/>
      <c r="AB1444" s="98"/>
      <c r="AC1444" s="98"/>
      <c r="AD1444" s="98"/>
      <c r="AE1444" s="205"/>
      <c r="AF1444" s="98"/>
      <c r="AH1444" s="98"/>
      <c r="AI1444" s="205"/>
      <c r="AJ1444" s="98"/>
      <c r="AK1444" s="98"/>
      <c r="AL1444" s="98"/>
      <c r="AM1444" s="205"/>
      <c r="AN1444" s="98"/>
      <c r="AO1444" s="121"/>
      <c r="AP1444" s="98"/>
      <c r="AQ1444" s="205"/>
      <c r="AR1444" s="98"/>
      <c r="AT1444" s="98"/>
      <c r="AU1444" s="205"/>
      <c r="AV1444" s="98"/>
      <c r="AX1444" s="98"/>
      <c r="AY1444" s="205"/>
      <c r="AZ1444" s="98"/>
      <c r="BB1444" s="98"/>
      <c r="BC1444" s="205"/>
      <c r="BD1444" s="98"/>
      <c r="BF1444" s="98"/>
      <c r="BG1444" s="205"/>
      <c r="BH1444" s="98"/>
      <c r="BI1444" s="121"/>
      <c r="BJ1444" s="98"/>
      <c r="BK1444" s="205"/>
      <c r="BL1444" s="98"/>
      <c r="BN1444" s="121"/>
      <c r="BO1444" s="121"/>
      <c r="BP1444" s="121"/>
      <c r="BQ1444" s="121"/>
      <c r="BR1444" s="121"/>
    </row>
    <row r="1445" spans="1:70" customFormat="1">
      <c r="A1445" s="84"/>
      <c r="B1445" s="363"/>
      <c r="C1445" s="121"/>
      <c r="D1445" s="121"/>
      <c r="E1445" s="121"/>
      <c r="F1445" s="121"/>
      <c r="G1445" s="121"/>
      <c r="H1445" s="121"/>
      <c r="I1445" s="121"/>
      <c r="J1445" s="121"/>
      <c r="K1445" s="121"/>
      <c r="L1445" s="10"/>
      <c r="M1445" s="9"/>
      <c r="N1445" s="90"/>
      <c r="R1445" s="205"/>
      <c r="S1445" s="205"/>
      <c r="T1445" s="205"/>
      <c r="V1445" s="205"/>
      <c r="W1445" s="205"/>
      <c r="X1445" s="205"/>
      <c r="Y1445" s="394"/>
      <c r="Z1445" s="98"/>
      <c r="AA1445" s="205"/>
      <c r="AB1445" s="98"/>
      <c r="AC1445" s="98"/>
      <c r="AD1445" s="98"/>
      <c r="AE1445" s="205"/>
      <c r="AF1445" s="98"/>
      <c r="AH1445" s="98"/>
      <c r="AI1445" s="205"/>
      <c r="AJ1445" s="98"/>
      <c r="AK1445" s="98"/>
      <c r="AL1445" s="98"/>
      <c r="AM1445" s="205"/>
      <c r="AN1445" s="98"/>
      <c r="AO1445" s="121"/>
      <c r="AP1445" s="98"/>
      <c r="AQ1445" s="205"/>
      <c r="AR1445" s="98"/>
      <c r="AT1445" s="98"/>
      <c r="AU1445" s="205"/>
      <c r="AV1445" s="98"/>
      <c r="AX1445" s="98"/>
      <c r="AY1445" s="205"/>
      <c r="AZ1445" s="98"/>
      <c r="BB1445" s="98"/>
      <c r="BC1445" s="205"/>
      <c r="BD1445" s="98"/>
      <c r="BF1445" s="98"/>
      <c r="BG1445" s="205"/>
      <c r="BH1445" s="98"/>
      <c r="BI1445" s="121"/>
      <c r="BJ1445" s="98"/>
      <c r="BK1445" s="205"/>
      <c r="BL1445" s="98"/>
      <c r="BN1445" s="121"/>
      <c r="BO1445" s="121"/>
      <c r="BP1445" s="121"/>
      <c r="BQ1445" s="121"/>
      <c r="BR1445" s="121"/>
    </row>
    <row r="1446" spans="1:70" customFormat="1">
      <c r="A1446" s="84"/>
      <c r="B1446" s="363"/>
      <c r="C1446" s="121"/>
      <c r="D1446" s="121"/>
      <c r="E1446" s="121"/>
      <c r="F1446" s="121"/>
      <c r="G1446" s="121"/>
      <c r="H1446" s="121"/>
      <c r="I1446" s="121"/>
      <c r="J1446" s="121"/>
      <c r="K1446" s="121"/>
      <c r="L1446" s="10"/>
      <c r="M1446" s="9"/>
      <c r="N1446" s="90"/>
      <c r="R1446" s="205"/>
      <c r="S1446" s="205"/>
      <c r="T1446" s="205"/>
      <c r="V1446" s="205"/>
      <c r="W1446" s="205"/>
      <c r="X1446" s="205"/>
      <c r="Y1446" s="394"/>
      <c r="Z1446" s="98"/>
      <c r="AA1446" s="205"/>
      <c r="AB1446" s="98"/>
      <c r="AC1446" s="98"/>
      <c r="AD1446" s="98"/>
      <c r="AE1446" s="205"/>
      <c r="AF1446" s="98"/>
      <c r="AH1446" s="98"/>
      <c r="AI1446" s="205"/>
      <c r="AJ1446" s="98"/>
      <c r="AK1446" s="98"/>
      <c r="AL1446" s="98"/>
      <c r="AM1446" s="205"/>
      <c r="AN1446" s="98"/>
      <c r="AO1446" s="121"/>
      <c r="AP1446" s="98"/>
      <c r="AQ1446" s="205"/>
      <c r="AR1446" s="98"/>
      <c r="AT1446" s="98"/>
      <c r="AU1446" s="205"/>
      <c r="AV1446" s="98"/>
      <c r="AX1446" s="98"/>
      <c r="AY1446" s="205"/>
      <c r="AZ1446" s="98"/>
      <c r="BB1446" s="98"/>
      <c r="BC1446" s="205"/>
      <c r="BD1446" s="98"/>
      <c r="BF1446" s="98"/>
      <c r="BG1446" s="205"/>
      <c r="BH1446" s="98"/>
      <c r="BI1446" s="121"/>
      <c r="BJ1446" s="98"/>
      <c r="BK1446" s="205"/>
      <c r="BL1446" s="98"/>
      <c r="BN1446" s="121"/>
      <c r="BO1446" s="121"/>
      <c r="BP1446" s="121"/>
      <c r="BQ1446" s="121"/>
      <c r="BR1446" s="121"/>
    </row>
    <row r="1447" spans="1:70" customFormat="1">
      <c r="A1447" s="84"/>
      <c r="B1447" s="363"/>
      <c r="C1447" s="121"/>
      <c r="D1447" s="121"/>
      <c r="E1447" s="121"/>
      <c r="F1447" s="121"/>
      <c r="G1447" s="121"/>
      <c r="H1447" s="121"/>
      <c r="I1447" s="121"/>
      <c r="J1447" s="121"/>
      <c r="K1447" s="121"/>
      <c r="L1447" s="10"/>
      <c r="M1447" s="9"/>
      <c r="N1447" s="90"/>
      <c r="R1447" s="205"/>
      <c r="S1447" s="205"/>
      <c r="T1447" s="205"/>
      <c r="V1447" s="205"/>
      <c r="W1447" s="205"/>
      <c r="X1447" s="205"/>
      <c r="Y1447" s="394"/>
      <c r="Z1447" s="98"/>
      <c r="AA1447" s="205"/>
      <c r="AB1447" s="98"/>
      <c r="AC1447" s="98"/>
      <c r="AD1447" s="98"/>
      <c r="AE1447" s="205"/>
      <c r="AF1447" s="98"/>
      <c r="AH1447" s="98"/>
      <c r="AI1447" s="205"/>
      <c r="AJ1447" s="98"/>
      <c r="AK1447" s="98"/>
      <c r="AL1447" s="98"/>
      <c r="AM1447" s="205"/>
      <c r="AN1447" s="98"/>
      <c r="AO1447" s="121"/>
      <c r="AP1447" s="98"/>
      <c r="AQ1447" s="205"/>
      <c r="AR1447" s="98"/>
      <c r="AT1447" s="98"/>
      <c r="AU1447" s="205"/>
      <c r="AV1447" s="98"/>
      <c r="AX1447" s="98"/>
      <c r="AY1447" s="205"/>
      <c r="AZ1447" s="98"/>
      <c r="BB1447" s="98"/>
      <c r="BC1447" s="205"/>
      <c r="BD1447" s="98"/>
      <c r="BF1447" s="98"/>
      <c r="BG1447" s="205"/>
      <c r="BH1447" s="98"/>
      <c r="BI1447" s="121"/>
      <c r="BJ1447" s="98"/>
      <c r="BK1447" s="205"/>
      <c r="BL1447" s="98"/>
      <c r="BN1447" s="121"/>
      <c r="BO1447" s="121"/>
      <c r="BP1447" s="121"/>
      <c r="BQ1447" s="121"/>
      <c r="BR1447" s="121"/>
    </row>
    <row r="1448" spans="1:70" customFormat="1">
      <c r="A1448" s="84"/>
      <c r="B1448" s="363"/>
      <c r="C1448" s="121"/>
      <c r="D1448" s="121"/>
      <c r="E1448" s="121"/>
      <c r="F1448" s="121"/>
      <c r="G1448" s="121"/>
      <c r="H1448" s="121"/>
      <c r="I1448" s="121"/>
      <c r="J1448" s="121"/>
      <c r="K1448" s="121"/>
      <c r="L1448" s="10"/>
      <c r="M1448" s="9"/>
      <c r="N1448" s="90"/>
      <c r="R1448" s="205"/>
      <c r="S1448" s="205"/>
      <c r="T1448" s="205"/>
      <c r="V1448" s="205"/>
      <c r="W1448" s="205"/>
      <c r="X1448" s="205"/>
      <c r="Y1448" s="394"/>
      <c r="Z1448" s="98"/>
      <c r="AA1448" s="205"/>
      <c r="AB1448" s="98"/>
      <c r="AC1448" s="98"/>
      <c r="AD1448" s="98"/>
      <c r="AE1448" s="205"/>
      <c r="AF1448" s="98"/>
      <c r="AH1448" s="98"/>
      <c r="AI1448" s="205"/>
      <c r="AJ1448" s="98"/>
      <c r="AK1448" s="98"/>
      <c r="AL1448" s="98"/>
      <c r="AM1448" s="205"/>
      <c r="AN1448" s="98"/>
      <c r="AO1448" s="121"/>
      <c r="AP1448" s="98"/>
      <c r="AQ1448" s="205"/>
      <c r="AR1448" s="98"/>
      <c r="AT1448" s="98"/>
      <c r="AU1448" s="205"/>
      <c r="AV1448" s="98"/>
      <c r="AX1448" s="98"/>
      <c r="AY1448" s="205"/>
      <c r="AZ1448" s="98"/>
      <c r="BB1448" s="98"/>
      <c r="BC1448" s="205"/>
      <c r="BD1448" s="98"/>
      <c r="BF1448" s="98"/>
      <c r="BG1448" s="205"/>
      <c r="BH1448" s="98"/>
      <c r="BI1448" s="121"/>
      <c r="BJ1448" s="98"/>
      <c r="BK1448" s="205"/>
      <c r="BL1448" s="98"/>
      <c r="BN1448" s="121"/>
      <c r="BO1448" s="121"/>
      <c r="BP1448" s="121"/>
      <c r="BQ1448" s="121"/>
      <c r="BR1448" s="121"/>
    </row>
    <row r="1449" spans="1:70" customFormat="1">
      <c r="A1449" s="84"/>
      <c r="B1449" s="363"/>
      <c r="C1449" s="121"/>
      <c r="D1449" s="121"/>
      <c r="E1449" s="121"/>
      <c r="F1449" s="121"/>
      <c r="G1449" s="121"/>
      <c r="H1449" s="121"/>
      <c r="I1449" s="121"/>
      <c r="J1449" s="121"/>
      <c r="K1449" s="121"/>
      <c r="L1449" s="10"/>
      <c r="M1449" s="9"/>
      <c r="N1449" s="90"/>
      <c r="R1449" s="205"/>
      <c r="S1449" s="205"/>
      <c r="T1449" s="205"/>
      <c r="V1449" s="205"/>
      <c r="W1449" s="205"/>
      <c r="X1449" s="205"/>
      <c r="Y1449" s="394"/>
      <c r="Z1449" s="98"/>
      <c r="AA1449" s="205"/>
      <c r="AB1449" s="98"/>
      <c r="AC1449" s="98"/>
      <c r="AD1449" s="98"/>
      <c r="AE1449" s="205"/>
      <c r="AF1449" s="98"/>
      <c r="AH1449" s="98"/>
      <c r="AI1449" s="205"/>
      <c r="AJ1449" s="98"/>
      <c r="AK1449" s="98"/>
      <c r="AL1449" s="98"/>
      <c r="AM1449" s="205"/>
      <c r="AN1449" s="98"/>
      <c r="AO1449" s="121"/>
      <c r="AP1449" s="98"/>
      <c r="AQ1449" s="205"/>
      <c r="AR1449" s="98"/>
      <c r="AT1449" s="98"/>
      <c r="AU1449" s="205"/>
      <c r="AV1449" s="98"/>
      <c r="AX1449" s="98"/>
      <c r="AY1449" s="205"/>
      <c r="AZ1449" s="98"/>
      <c r="BB1449" s="98"/>
      <c r="BC1449" s="205"/>
      <c r="BD1449" s="98"/>
      <c r="BF1449" s="98"/>
      <c r="BG1449" s="205"/>
      <c r="BH1449" s="98"/>
      <c r="BI1449" s="121"/>
      <c r="BJ1449" s="98"/>
      <c r="BK1449" s="205"/>
      <c r="BL1449" s="98"/>
      <c r="BN1449" s="121"/>
      <c r="BO1449" s="121"/>
      <c r="BP1449" s="121"/>
      <c r="BQ1449" s="121"/>
      <c r="BR1449" s="121"/>
    </row>
    <row r="1450" spans="1:70" customFormat="1">
      <c r="A1450" s="84"/>
      <c r="B1450" s="363"/>
      <c r="C1450" s="121"/>
      <c r="D1450" s="121"/>
      <c r="E1450" s="121"/>
      <c r="F1450" s="121"/>
      <c r="G1450" s="121"/>
      <c r="H1450" s="121"/>
      <c r="I1450" s="121"/>
      <c r="J1450" s="121"/>
      <c r="K1450" s="121"/>
      <c r="L1450" s="10"/>
      <c r="M1450" s="9"/>
      <c r="N1450" s="90"/>
      <c r="R1450" s="205"/>
      <c r="S1450" s="205"/>
      <c r="T1450" s="205"/>
      <c r="V1450" s="205"/>
      <c r="W1450" s="205"/>
      <c r="X1450" s="205"/>
      <c r="Y1450" s="394"/>
      <c r="Z1450" s="98"/>
      <c r="AA1450" s="205"/>
      <c r="AB1450" s="98"/>
      <c r="AC1450" s="98"/>
      <c r="AD1450" s="98"/>
      <c r="AE1450" s="205"/>
      <c r="AF1450" s="98"/>
      <c r="AH1450" s="98"/>
      <c r="AI1450" s="205"/>
      <c r="AJ1450" s="98"/>
      <c r="AK1450" s="98"/>
      <c r="AL1450" s="98"/>
      <c r="AM1450" s="205"/>
      <c r="AN1450" s="98"/>
      <c r="AO1450" s="121"/>
      <c r="AP1450" s="98"/>
      <c r="AQ1450" s="205"/>
      <c r="AR1450" s="98"/>
      <c r="AT1450" s="98"/>
      <c r="AU1450" s="205"/>
      <c r="AV1450" s="98"/>
      <c r="AX1450" s="98"/>
      <c r="AY1450" s="205"/>
      <c r="AZ1450" s="98"/>
      <c r="BB1450" s="98"/>
      <c r="BC1450" s="205"/>
      <c r="BD1450" s="98"/>
      <c r="BF1450" s="98"/>
      <c r="BG1450" s="205"/>
      <c r="BH1450" s="98"/>
      <c r="BI1450" s="121"/>
      <c r="BJ1450" s="98"/>
      <c r="BK1450" s="205"/>
      <c r="BL1450" s="98"/>
      <c r="BN1450" s="121"/>
      <c r="BO1450" s="121"/>
      <c r="BP1450" s="121"/>
      <c r="BQ1450" s="121"/>
      <c r="BR1450" s="121"/>
    </row>
    <row r="1451" spans="1:70" customFormat="1">
      <c r="A1451" s="84"/>
      <c r="B1451" s="363"/>
      <c r="C1451" s="121"/>
      <c r="D1451" s="121"/>
      <c r="E1451" s="121"/>
      <c r="F1451" s="121"/>
      <c r="G1451" s="121"/>
      <c r="H1451" s="121"/>
      <c r="I1451" s="121"/>
      <c r="J1451" s="121"/>
      <c r="K1451" s="121"/>
      <c r="L1451" s="10"/>
      <c r="M1451" s="9"/>
      <c r="N1451" s="90"/>
      <c r="R1451" s="205"/>
      <c r="S1451" s="205"/>
      <c r="T1451" s="205"/>
      <c r="V1451" s="205"/>
      <c r="W1451" s="205"/>
      <c r="X1451" s="205"/>
      <c r="Y1451" s="394"/>
      <c r="Z1451" s="98"/>
      <c r="AA1451" s="205"/>
      <c r="AB1451" s="98"/>
      <c r="AC1451" s="98"/>
      <c r="AD1451" s="98"/>
      <c r="AE1451" s="205"/>
      <c r="AF1451" s="98"/>
      <c r="AH1451" s="98"/>
      <c r="AI1451" s="205"/>
      <c r="AJ1451" s="98"/>
      <c r="AK1451" s="98"/>
      <c r="AL1451" s="98"/>
      <c r="AM1451" s="205"/>
      <c r="AN1451" s="98"/>
      <c r="AO1451" s="121"/>
      <c r="AP1451" s="98"/>
      <c r="AQ1451" s="205"/>
      <c r="AR1451" s="98"/>
      <c r="AT1451" s="98"/>
      <c r="AU1451" s="205"/>
      <c r="AV1451" s="98"/>
      <c r="AX1451" s="98"/>
      <c r="AY1451" s="205"/>
      <c r="AZ1451" s="98"/>
      <c r="BB1451" s="98"/>
      <c r="BC1451" s="205"/>
      <c r="BD1451" s="98"/>
      <c r="BF1451" s="98"/>
      <c r="BG1451" s="205"/>
      <c r="BH1451" s="98"/>
      <c r="BI1451" s="121"/>
      <c r="BJ1451" s="98"/>
      <c r="BK1451" s="205"/>
      <c r="BL1451" s="98"/>
      <c r="BN1451" s="121"/>
      <c r="BO1451" s="121"/>
      <c r="BP1451" s="121"/>
      <c r="BQ1451" s="121"/>
      <c r="BR1451" s="121"/>
    </row>
    <row r="1452" spans="1:70" customFormat="1">
      <c r="A1452" s="84"/>
      <c r="B1452" s="363"/>
      <c r="C1452" s="121"/>
      <c r="D1452" s="121"/>
      <c r="E1452" s="121"/>
      <c r="F1452" s="121"/>
      <c r="G1452" s="121"/>
      <c r="H1452" s="121"/>
      <c r="I1452" s="121"/>
      <c r="J1452" s="121"/>
      <c r="K1452" s="121"/>
      <c r="L1452" s="10"/>
      <c r="M1452" s="9"/>
      <c r="N1452" s="90"/>
      <c r="R1452" s="205"/>
      <c r="S1452" s="205"/>
      <c r="T1452" s="205"/>
      <c r="V1452" s="205"/>
      <c r="W1452" s="205"/>
      <c r="X1452" s="205"/>
      <c r="Y1452" s="394"/>
      <c r="Z1452" s="98"/>
      <c r="AA1452" s="205"/>
      <c r="AB1452" s="98"/>
      <c r="AC1452" s="98"/>
      <c r="AD1452" s="98"/>
      <c r="AE1452" s="205"/>
      <c r="AF1452" s="98"/>
      <c r="AH1452" s="98"/>
      <c r="AI1452" s="205"/>
      <c r="AJ1452" s="98"/>
      <c r="AK1452" s="98"/>
      <c r="AL1452" s="98"/>
      <c r="AM1452" s="205"/>
      <c r="AN1452" s="98"/>
      <c r="AO1452" s="121"/>
      <c r="AP1452" s="98"/>
      <c r="AQ1452" s="205"/>
      <c r="AR1452" s="98"/>
      <c r="AT1452" s="98"/>
      <c r="AU1452" s="205"/>
      <c r="AV1452" s="98"/>
      <c r="AX1452" s="98"/>
      <c r="AY1452" s="205"/>
      <c r="AZ1452" s="98"/>
      <c r="BB1452" s="98"/>
      <c r="BC1452" s="205"/>
      <c r="BD1452" s="98"/>
      <c r="BF1452" s="98"/>
      <c r="BG1452" s="205"/>
      <c r="BH1452" s="98"/>
      <c r="BI1452" s="121"/>
      <c r="BJ1452" s="98"/>
      <c r="BK1452" s="205"/>
      <c r="BL1452" s="98"/>
      <c r="BN1452" s="121"/>
      <c r="BO1452" s="121"/>
      <c r="BP1452" s="121"/>
      <c r="BQ1452" s="121"/>
      <c r="BR1452" s="121"/>
    </row>
    <row r="1453" spans="1:70" customFormat="1">
      <c r="A1453" s="84"/>
      <c r="B1453" s="363"/>
      <c r="C1453" s="121"/>
      <c r="D1453" s="121"/>
      <c r="E1453" s="121"/>
      <c r="F1453" s="121"/>
      <c r="G1453" s="121"/>
      <c r="H1453" s="121"/>
      <c r="I1453" s="121"/>
      <c r="J1453" s="121"/>
      <c r="K1453" s="121"/>
      <c r="L1453" s="10"/>
      <c r="M1453" s="9"/>
      <c r="N1453" s="90"/>
      <c r="R1453" s="205"/>
      <c r="S1453" s="205"/>
      <c r="T1453" s="205"/>
      <c r="V1453" s="205"/>
      <c r="W1453" s="205"/>
      <c r="X1453" s="205"/>
      <c r="Y1453" s="394"/>
      <c r="Z1453" s="98"/>
      <c r="AA1453" s="205"/>
      <c r="AB1453" s="98"/>
      <c r="AC1453" s="98"/>
      <c r="AD1453" s="98"/>
      <c r="AE1453" s="205"/>
      <c r="AF1453" s="98"/>
      <c r="AH1453" s="98"/>
      <c r="AI1453" s="205"/>
      <c r="AJ1453" s="98"/>
      <c r="AK1453" s="98"/>
      <c r="AL1453" s="98"/>
      <c r="AM1453" s="205"/>
      <c r="AN1453" s="98"/>
      <c r="AO1453" s="121"/>
      <c r="AP1453" s="98"/>
      <c r="AQ1453" s="205"/>
      <c r="AR1453" s="98"/>
      <c r="AT1453" s="98"/>
      <c r="AU1453" s="205"/>
      <c r="AV1453" s="98"/>
      <c r="AX1453" s="98"/>
      <c r="AY1453" s="205"/>
      <c r="AZ1453" s="98"/>
      <c r="BB1453" s="98"/>
      <c r="BC1453" s="205"/>
      <c r="BD1453" s="98"/>
      <c r="BF1453" s="98"/>
      <c r="BG1453" s="205"/>
      <c r="BH1453" s="98"/>
      <c r="BI1453" s="121"/>
      <c r="BJ1453" s="98"/>
      <c r="BK1453" s="205"/>
      <c r="BL1453" s="98"/>
      <c r="BN1453" s="121"/>
      <c r="BO1453" s="121"/>
      <c r="BP1453" s="121"/>
      <c r="BQ1453" s="121"/>
      <c r="BR1453" s="121"/>
    </row>
    <row r="1454" spans="1:70" customFormat="1">
      <c r="A1454" s="84"/>
      <c r="B1454" s="363"/>
      <c r="C1454" s="121"/>
      <c r="D1454" s="121"/>
      <c r="E1454" s="121"/>
      <c r="F1454" s="121"/>
      <c r="G1454" s="121"/>
      <c r="H1454" s="121"/>
      <c r="I1454" s="121"/>
      <c r="J1454" s="121"/>
      <c r="K1454" s="121"/>
      <c r="L1454" s="10"/>
      <c r="M1454" s="9"/>
      <c r="N1454" s="90"/>
      <c r="R1454" s="205"/>
      <c r="S1454" s="205"/>
      <c r="T1454" s="205"/>
      <c r="V1454" s="205"/>
      <c r="W1454" s="205"/>
      <c r="X1454" s="205"/>
      <c r="Y1454" s="394"/>
      <c r="Z1454" s="98"/>
      <c r="AA1454" s="205"/>
      <c r="AB1454" s="98"/>
      <c r="AC1454" s="98"/>
      <c r="AD1454" s="98"/>
      <c r="AE1454" s="205"/>
      <c r="AF1454" s="98"/>
      <c r="AH1454" s="98"/>
      <c r="AI1454" s="205"/>
      <c r="AJ1454" s="98"/>
      <c r="AK1454" s="98"/>
      <c r="AL1454" s="98"/>
      <c r="AM1454" s="205"/>
      <c r="AN1454" s="98"/>
      <c r="AO1454" s="121"/>
      <c r="AP1454" s="98"/>
      <c r="AQ1454" s="205"/>
      <c r="AR1454" s="98"/>
      <c r="AT1454" s="98"/>
      <c r="AU1454" s="205"/>
      <c r="AV1454" s="98"/>
      <c r="AX1454" s="98"/>
      <c r="AY1454" s="205"/>
      <c r="AZ1454" s="98"/>
      <c r="BB1454" s="98"/>
      <c r="BC1454" s="205"/>
      <c r="BD1454" s="98"/>
      <c r="BF1454" s="98"/>
      <c r="BG1454" s="205"/>
      <c r="BH1454" s="98"/>
      <c r="BI1454" s="121"/>
      <c r="BJ1454" s="98"/>
      <c r="BK1454" s="205"/>
      <c r="BL1454" s="98"/>
      <c r="BN1454" s="121"/>
      <c r="BO1454" s="121"/>
      <c r="BP1454" s="121"/>
      <c r="BQ1454" s="121"/>
      <c r="BR1454" s="121"/>
    </row>
    <row r="1455" spans="1:70" customFormat="1">
      <c r="A1455" s="84"/>
      <c r="B1455" s="363"/>
      <c r="C1455" s="121"/>
      <c r="D1455" s="121"/>
      <c r="E1455" s="121"/>
      <c r="F1455" s="121"/>
      <c r="G1455" s="121"/>
      <c r="H1455" s="121"/>
      <c r="I1455" s="121"/>
      <c r="J1455" s="121"/>
      <c r="K1455" s="121"/>
      <c r="L1455" s="10"/>
      <c r="M1455" s="9"/>
      <c r="N1455" s="90"/>
      <c r="R1455" s="205"/>
      <c r="S1455" s="205"/>
      <c r="T1455" s="205"/>
      <c r="V1455" s="205"/>
      <c r="W1455" s="205"/>
      <c r="X1455" s="205"/>
      <c r="Y1455" s="394"/>
      <c r="Z1455" s="98"/>
      <c r="AA1455" s="205"/>
      <c r="AB1455" s="98"/>
      <c r="AC1455" s="98"/>
      <c r="AD1455" s="98"/>
      <c r="AE1455" s="205"/>
      <c r="AF1455" s="98"/>
      <c r="AH1455" s="98"/>
      <c r="AI1455" s="205"/>
      <c r="AJ1455" s="98"/>
      <c r="AK1455" s="98"/>
      <c r="AL1455" s="98"/>
      <c r="AM1455" s="205"/>
      <c r="AN1455" s="98"/>
      <c r="AO1455" s="121"/>
      <c r="AP1455" s="98"/>
      <c r="AQ1455" s="205"/>
      <c r="AR1455" s="98"/>
      <c r="AT1455" s="98"/>
      <c r="AU1455" s="205"/>
      <c r="AV1455" s="98"/>
      <c r="AX1455" s="98"/>
      <c r="AY1455" s="205"/>
      <c r="AZ1455" s="98"/>
      <c r="BB1455" s="98"/>
      <c r="BC1455" s="205"/>
      <c r="BD1455" s="98"/>
      <c r="BF1455" s="98"/>
      <c r="BG1455" s="205"/>
      <c r="BH1455" s="98"/>
      <c r="BI1455" s="121"/>
      <c r="BJ1455" s="98"/>
      <c r="BK1455" s="205"/>
      <c r="BL1455" s="98"/>
      <c r="BN1455" s="121"/>
      <c r="BO1455" s="121"/>
      <c r="BP1455" s="121"/>
      <c r="BQ1455" s="121"/>
      <c r="BR1455" s="121"/>
    </row>
    <row r="1456" spans="1:70" customFormat="1">
      <c r="A1456" s="84"/>
      <c r="B1456" s="363"/>
      <c r="C1456" s="121"/>
      <c r="D1456" s="121"/>
      <c r="E1456" s="121"/>
      <c r="F1456" s="121"/>
      <c r="G1456" s="121"/>
      <c r="H1456" s="121"/>
      <c r="I1456" s="121"/>
      <c r="J1456" s="121"/>
      <c r="K1456" s="121"/>
      <c r="L1456" s="10"/>
      <c r="M1456" s="9"/>
      <c r="N1456" s="90"/>
      <c r="R1456" s="205"/>
      <c r="S1456" s="205"/>
      <c r="T1456" s="205"/>
      <c r="V1456" s="205"/>
      <c r="W1456" s="205"/>
      <c r="X1456" s="205"/>
      <c r="Y1456" s="394"/>
      <c r="Z1456" s="98"/>
      <c r="AA1456" s="205"/>
      <c r="AB1456" s="98"/>
      <c r="AC1456" s="98"/>
      <c r="AD1456" s="98"/>
      <c r="AE1456" s="205"/>
      <c r="AF1456" s="98"/>
      <c r="AH1456" s="98"/>
      <c r="AI1456" s="205"/>
      <c r="AJ1456" s="98"/>
      <c r="AK1456" s="98"/>
      <c r="AL1456" s="98"/>
      <c r="AM1456" s="205"/>
      <c r="AN1456" s="98"/>
      <c r="AO1456" s="121"/>
      <c r="AP1456" s="98"/>
      <c r="AQ1456" s="205"/>
      <c r="AR1456" s="98"/>
      <c r="AT1456" s="98"/>
      <c r="AU1456" s="205"/>
      <c r="AV1456" s="98"/>
      <c r="AX1456" s="98"/>
      <c r="AY1456" s="205"/>
      <c r="AZ1456" s="98"/>
      <c r="BB1456" s="98"/>
      <c r="BC1456" s="205"/>
      <c r="BD1456" s="98"/>
      <c r="BF1456" s="98"/>
      <c r="BG1456" s="205"/>
      <c r="BH1456" s="98"/>
      <c r="BI1456" s="121"/>
      <c r="BJ1456" s="98"/>
      <c r="BK1456" s="205"/>
      <c r="BL1456" s="98"/>
      <c r="BN1456" s="121"/>
      <c r="BO1456" s="121"/>
      <c r="BP1456" s="121"/>
      <c r="BQ1456" s="121"/>
      <c r="BR1456" s="121"/>
    </row>
    <row r="1457" spans="1:70" customFormat="1">
      <c r="A1457" s="84"/>
      <c r="B1457" s="363"/>
      <c r="C1457" s="121"/>
      <c r="D1457" s="121"/>
      <c r="E1457" s="121"/>
      <c r="F1457" s="121"/>
      <c r="G1457" s="121"/>
      <c r="H1457" s="121"/>
      <c r="I1457" s="121"/>
      <c r="J1457" s="121"/>
      <c r="K1457" s="121"/>
      <c r="L1457" s="10"/>
      <c r="M1457" s="9"/>
      <c r="N1457" s="90"/>
      <c r="R1457" s="205"/>
      <c r="S1457" s="205"/>
      <c r="T1457" s="205"/>
      <c r="V1457" s="205"/>
      <c r="W1457" s="205"/>
      <c r="X1457" s="205"/>
      <c r="Y1457" s="394"/>
      <c r="Z1457" s="98"/>
      <c r="AA1457" s="205"/>
      <c r="AB1457" s="98"/>
      <c r="AC1457" s="98"/>
      <c r="AD1457" s="98"/>
      <c r="AE1457" s="205"/>
      <c r="AF1457" s="98"/>
      <c r="AH1457" s="98"/>
      <c r="AI1457" s="205"/>
      <c r="AJ1457" s="98"/>
      <c r="AK1457" s="98"/>
      <c r="AL1457" s="98"/>
      <c r="AM1457" s="205"/>
      <c r="AN1457" s="98"/>
      <c r="AO1457" s="121"/>
      <c r="AP1457" s="98"/>
      <c r="AQ1457" s="205"/>
      <c r="AR1457" s="98"/>
      <c r="AT1457" s="98"/>
      <c r="AU1457" s="205"/>
      <c r="AV1457" s="98"/>
      <c r="AX1457" s="98"/>
      <c r="AY1457" s="205"/>
      <c r="AZ1457" s="98"/>
      <c r="BB1457" s="98"/>
      <c r="BC1457" s="205"/>
      <c r="BD1457" s="98"/>
      <c r="BF1457" s="98"/>
      <c r="BG1457" s="205"/>
      <c r="BH1457" s="98"/>
      <c r="BI1457" s="121"/>
      <c r="BJ1457" s="98"/>
      <c r="BK1457" s="205"/>
      <c r="BL1457" s="98"/>
      <c r="BN1457" s="121"/>
      <c r="BO1457" s="121"/>
      <c r="BP1457" s="121"/>
      <c r="BQ1457" s="121"/>
      <c r="BR1457" s="121"/>
    </row>
    <row r="1458" spans="1:70" customFormat="1">
      <c r="A1458" s="84"/>
      <c r="B1458" s="363"/>
      <c r="C1458" s="121"/>
      <c r="D1458" s="121"/>
      <c r="E1458" s="121"/>
      <c r="F1458" s="121"/>
      <c r="G1458" s="121"/>
      <c r="H1458" s="121"/>
      <c r="I1458" s="121"/>
      <c r="J1458" s="121"/>
      <c r="K1458" s="121"/>
      <c r="L1458" s="10"/>
      <c r="M1458" s="9"/>
      <c r="N1458" s="90"/>
      <c r="R1458" s="205"/>
      <c r="S1458" s="205"/>
      <c r="T1458" s="205"/>
      <c r="V1458" s="205"/>
      <c r="W1458" s="205"/>
      <c r="X1458" s="205"/>
      <c r="Y1458" s="394"/>
      <c r="Z1458" s="98"/>
      <c r="AA1458" s="205"/>
      <c r="AB1458" s="98"/>
      <c r="AC1458" s="98"/>
      <c r="AD1458" s="98"/>
      <c r="AE1458" s="205"/>
      <c r="AF1458" s="98"/>
      <c r="AH1458" s="98"/>
      <c r="AI1458" s="205"/>
      <c r="AJ1458" s="98"/>
      <c r="AK1458" s="98"/>
      <c r="AL1458" s="98"/>
      <c r="AM1458" s="205"/>
      <c r="AN1458" s="98"/>
      <c r="AO1458" s="121"/>
      <c r="AP1458" s="98"/>
      <c r="AQ1458" s="205"/>
      <c r="AR1458" s="98"/>
      <c r="AT1458" s="98"/>
      <c r="AU1458" s="205"/>
      <c r="AV1458" s="98"/>
      <c r="AX1458" s="98"/>
      <c r="AY1458" s="205"/>
      <c r="AZ1458" s="98"/>
      <c r="BB1458" s="98"/>
      <c r="BC1458" s="205"/>
      <c r="BD1458" s="98"/>
      <c r="BF1458" s="98"/>
      <c r="BG1458" s="205"/>
      <c r="BH1458" s="98"/>
      <c r="BI1458" s="121"/>
      <c r="BJ1458" s="98"/>
      <c r="BK1458" s="205"/>
      <c r="BL1458" s="98"/>
      <c r="BN1458" s="121"/>
      <c r="BO1458" s="121"/>
      <c r="BP1458" s="121"/>
      <c r="BQ1458" s="121"/>
      <c r="BR1458" s="121"/>
    </row>
    <row r="1459" spans="1:70" customFormat="1">
      <c r="A1459" s="84"/>
      <c r="B1459" s="363"/>
      <c r="C1459" s="121"/>
      <c r="D1459" s="121"/>
      <c r="E1459" s="121"/>
      <c r="F1459" s="121"/>
      <c r="G1459" s="121"/>
      <c r="H1459" s="121"/>
      <c r="I1459" s="121"/>
      <c r="J1459" s="121"/>
      <c r="K1459" s="121"/>
      <c r="L1459" s="10"/>
      <c r="M1459" s="9"/>
      <c r="N1459" s="90"/>
      <c r="R1459" s="205"/>
      <c r="S1459" s="205"/>
      <c r="T1459" s="205"/>
      <c r="V1459" s="205"/>
      <c r="W1459" s="205"/>
      <c r="X1459" s="205"/>
      <c r="Y1459" s="394"/>
      <c r="Z1459" s="98"/>
      <c r="AA1459" s="205"/>
      <c r="AB1459" s="98"/>
      <c r="AC1459" s="98"/>
      <c r="AD1459" s="98"/>
      <c r="AE1459" s="205"/>
      <c r="AF1459" s="98"/>
      <c r="AH1459" s="98"/>
      <c r="AI1459" s="205"/>
      <c r="AJ1459" s="98"/>
      <c r="AK1459" s="98"/>
      <c r="AL1459" s="98"/>
      <c r="AM1459" s="205"/>
      <c r="AN1459" s="98"/>
      <c r="AO1459" s="121"/>
      <c r="AP1459" s="98"/>
      <c r="AQ1459" s="205"/>
      <c r="AR1459" s="98"/>
      <c r="AT1459" s="98"/>
      <c r="AU1459" s="205"/>
      <c r="AV1459" s="98"/>
      <c r="AX1459" s="98"/>
      <c r="AY1459" s="205"/>
      <c r="AZ1459" s="98"/>
      <c r="BB1459" s="98"/>
      <c r="BC1459" s="205"/>
      <c r="BD1459" s="98"/>
      <c r="BF1459" s="98"/>
      <c r="BG1459" s="205"/>
      <c r="BH1459" s="98"/>
      <c r="BI1459" s="121"/>
      <c r="BJ1459" s="98"/>
      <c r="BK1459" s="205"/>
      <c r="BL1459" s="98"/>
      <c r="BN1459" s="121"/>
      <c r="BO1459" s="121"/>
      <c r="BP1459" s="121"/>
      <c r="BQ1459" s="121"/>
      <c r="BR1459" s="121"/>
    </row>
    <row r="1460" spans="1:70" customFormat="1">
      <c r="A1460" s="84"/>
      <c r="B1460" s="363"/>
      <c r="C1460" s="121"/>
      <c r="D1460" s="121"/>
      <c r="E1460" s="121"/>
      <c r="F1460" s="121"/>
      <c r="G1460" s="121"/>
      <c r="H1460" s="121"/>
      <c r="I1460" s="121"/>
      <c r="J1460" s="121"/>
      <c r="K1460" s="121"/>
      <c r="L1460" s="10"/>
      <c r="M1460" s="9"/>
      <c r="N1460" s="90"/>
      <c r="R1460" s="205"/>
      <c r="S1460" s="205"/>
      <c r="T1460" s="205"/>
      <c r="V1460" s="205"/>
      <c r="W1460" s="205"/>
      <c r="X1460" s="205"/>
      <c r="Y1460" s="394"/>
      <c r="Z1460" s="98"/>
      <c r="AA1460" s="205"/>
      <c r="AB1460" s="98"/>
      <c r="AC1460" s="98"/>
      <c r="AD1460" s="98"/>
      <c r="AE1460" s="205"/>
      <c r="AF1460" s="98"/>
      <c r="AH1460" s="98"/>
      <c r="AI1460" s="205"/>
      <c r="AJ1460" s="98"/>
      <c r="AK1460" s="98"/>
      <c r="AL1460" s="98"/>
      <c r="AM1460" s="205"/>
      <c r="AN1460" s="98"/>
      <c r="AO1460" s="121"/>
      <c r="AP1460" s="98"/>
      <c r="AQ1460" s="205"/>
      <c r="AR1460" s="98"/>
      <c r="AT1460" s="98"/>
      <c r="AU1460" s="205"/>
      <c r="AV1460" s="98"/>
      <c r="AX1460" s="98"/>
      <c r="AY1460" s="205"/>
      <c r="AZ1460" s="98"/>
      <c r="BB1460" s="98"/>
      <c r="BC1460" s="205"/>
      <c r="BD1460" s="98"/>
      <c r="BF1460" s="98"/>
      <c r="BG1460" s="205"/>
      <c r="BH1460" s="98"/>
      <c r="BI1460" s="121"/>
      <c r="BJ1460" s="98"/>
      <c r="BK1460" s="205"/>
      <c r="BL1460" s="98"/>
      <c r="BN1460" s="121"/>
      <c r="BO1460" s="121"/>
      <c r="BP1460" s="121"/>
      <c r="BQ1460" s="121"/>
      <c r="BR1460" s="121"/>
    </row>
    <row r="1461" spans="1:70" customFormat="1">
      <c r="A1461" s="84"/>
      <c r="B1461" s="363"/>
      <c r="C1461" s="121"/>
      <c r="D1461" s="121"/>
      <c r="E1461" s="121"/>
      <c r="F1461" s="121"/>
      <c r="G1461" s="121"/>
      <c r="H1461" s="121"/>
      <c r="I1461" s="121"/>
      <c r="J1461" s="121"/>
      <c r="K1461" s="121"/>
      <c r="L1461" s="10"/>
      <c r="M1461" s="9"/>
      <c r="N1461" s="90"/>
      <c r="R1461" s="205"/>
      <c r="S1461" s="205"/>
      <c r="T1461" s="205"/>
      <c r="V1461" s="205"/>
      <c r="W1461" s="205"/>
      <c r="X1461" s="205"/>
      <c r="Y1461" s="394"/>
      <c r="Z1461" s="98"/>
      <c r="AA1461" s="205"/>
      <c r="AB1461" s="98"/>
      <c r="AC1461" s="98"/>
      <c r="AD1461" s="98"/>
      <c r="AE1461" s="205"/>
      <c r="AF1461" s="98"/>
      <c r="AH1461" s="98"/>
      <c r="AI1461" s="205"/>
      <c r="AJ1461" s="98"/>
      <c r="AK1461" s="98"/>
      <c r="AL1461" s="98"/>
      <c r="AM1461" s="205"/>
      <c r="AN1461" s="98"/>
      <c r="AO1461" s="121"/>
      <c r="AP1461" s="98"/>
      <c r="AQ1461" s="205"/>
      <c r="AR1461" s="98"/>
      <c r="AT1461" s="98"/>
      <c r="AU1461" s="205"/>
      <c r="AV1461" s="98"/>
      <c r="AX1461" s="98"/>
      <c r="AY1461" s="205"/>
      <c r="AZ1461" s="98"/>
      <c r="BB1461" s="98"/>
      <c r="BC1461" s="205"/>
      <c r="BD1461" s="98"/>
      <c r="BF1461" s="98"/>
      <c r="BG1461" s="205"/>
      <c r="BH1461" s="98"/>
      <c r="BI1461" s="121"/>
      <c r="BJ1461" s="98"/>
      <c r="BK1461" s="205"/>
      <c r="BL1461" s="98"/>
      <c r="BN1461" s="121"/>
      <c r="BO1461" s="121"/>
      <c r="BP1461" s="121"/>
      <c r="BQ1461" s="121"/>
      <c r="BR1461" s="121"/>
    </row>
    <row r="1462" spans="1:70" customFormat="1">
      <c r="A1462" s="84"/>
      <c r="B1462" s="363"/>
      <c r="C1462" s="121"/>
      <c r="D1462" s="121"/>
      <c r="E1462" s="121"/>
      <c r="F1462" s="121"/>
      <c r="G1462" s="121"/>
      <c r="H1462" s="121"/>
      <c r="I1462" s="121"/>
      <c r="J1462" s="121"/>
      <c r="K1462" s="121"/>
      <c r="L1462" s="10"/>
      <c r="M1462" s="9"/>
      <c r="N1462" s="90"/>
      <c r="R1462" s="205"/>
      <c r="S1462" s="205"/>
      <c r="T1462" s="205"/>
      <c r="V1462" s="205"/>
      <c r="W1462" s="205"/>
      <c r="X1462" s="205"/>
      <c r="Y1462" s="394"/>
      <c r="Z1462" s="98"/>
      <c r="AA1462" s="205"/>
      <c r="AB1462" s="98"/>
      <c r="AC1462" s="98"/>
      <c r="AD1462" s="98"/>
      <c r="AE1462" s="205"/>
      <c r="AF1462" s="98"/>
      <c r="AH1462" s="98"/>
      <c r="AI1462" s="205"/>
      <c r="AJ1462" s="98"/>
      <c r="AK1462" s="98"/>
      <c r="AL1462" s="98"/>
      <c r="AM1462" s="205"/>
      <c r="AN1462" s="98"/>
      <c r="AO1462" s="121"/>
      <c r="AP1462" s="98"/>
      <c r="AQ1462" s="205"/>
      <c r="AR1462" s="98"/>
      <c r="AT1462" s="98"/>
      <c r="AU1462" s="205"/>
      <c r="AV1462" s="98"/>
      <c r="AX1462" s="98"/>
      <c r="AY1462" s="205"/>
      <c r="AZ1462" s="98"/>
      <c r="BB1462" s="98"/>
      <c r="BC1462" s="205"/>
      <c r="BD1462" s="98"/>
      <c r="BF1462" s="98"/>
      <c r="BG1462" s="205"/>
      <c r="BH1462" s="98"/>
      <c r="BI1462" s="121"/>
      <c r="BJ1462" s="98"/>
      <c r="BK1462" s="205"/>
      <c r="BL1462" s="98"/>
      <c r="BN1462" s="121"/>
      <c r="BO1462" s="121"/>
      <c r="BP1462" s="121"/>
      <c r="BQ1462" s="121"/>
      <c r="BR1462" s="121"/>
    </row>
    <row r="1463" spans="1:70" customFormat="1">
      <c r="A1463" s="84"/>
      <c r="B1463" s="363"/>
      <c r="C1463" s="121"/>
      <c r="D1463" s="121"/>
      <c r="E1463" s="121"/>
      <c r="F1463" s="121"/>
      <c r="G1463" s="121"/>
      <c r="H1463" s="121"/>
      <c r="I1463" s="121"/>
      <c r="J1463" s="121"/>
      <c r="K1463" s="121"/>
      <c r="L1463" s="10"/>
      <c r="M1463" s="9"/>
      <c r="N1463" s="90"/>
      <c r="R1463" s="205"/>
      <c r="S1463" s="205"/>
      <c r="T1463" s="205"/>
      <c r="V1463" s="205"/>
      <c r="W1463" s="205"/>
      <c r="X1463" s="205"/>
      <c r="Y1463" s="394"/>
      <c r="Z1463" s="98"/>
      <c r="AA1463" s="205"/>
      <c r="AB1463" s="98"/>
      <c r="AC1463" s="98"/>
      <c r="AD1463" s="98"/>
      <c r="AE1463" s="205"/>
      <c r="AF1463" s="98"/>
      <c r="AH1463" s="98"/>
      <c r="AI1463" s="205"/>
      <c r="AJ1463" s="98"/>
      <c r="AK1463" s="98"/>
      <c r="AL1463" s="98"/>
      <c r="AM1463" s="205"/>
      <c r="AN1463" s="98"/>
      <c r="AO1463" s="121"/>
      <c r="AP1463" s="98"/>
      <c r="AQ1463" s="205"/>
      <c r="AR1463" s="98"/>
      <c r="AT1463" s="98"/>
      <c r="AU1463" s="205"/>
      <c r="AV1463" s="98"/>
      <c r="AX1463" s="98"/>
      <c r="AY1463" s="205"/>
      <c r="AZ1463" s="98"/>
      <c r="BB1463" s="98"/>
      <c r="BC1463" s="205"/>
      <c r="BD1463" s="98"/>
      <c r="BF1463" s="98"/>
      <c r="BG1463" s="205"/>
      <c r="BH1463" s="98"/>
      <c r="BI1463" s="121"/>
      <c r="BJ1463" s="98"/>
      <c r="BK1463" s="205"/>
      <c r="BL1463" s="98"/>
      <c r="BN1463" s="121"/>
      <c r="BO1463" s="121"/>
      <c r="BP1463" s="121"/>
      <c r="BQ1463" s="121"/>
      <c r="BR1463" s="121"/>
    </row>
    <row r="1464" spans="1:70" customFormat="1">
      <c r="A1464" s="84"/>
      <c r="B1464" s="363"/>
      <c r="C1464" s="121"/>
      <c r="D1464" s="121"/>
      <c r="E1464" s="121"/>
      <c r="F1464" s="121"/>
      <c r="G1464" s="121"/>
      <c r="H1464" s="121"/>
      <c r="I1464" s="121"/>
      <c r="J1464" s="121"/>
      <c r="K1464" s="121"/>
      <c r="L1464" s="10"/>
      <c r="M1464" s="9"/>
      <c r="N1464" s="90"/>
      <c r="R1464" s="205"/>
      <c r="S1464" s="205"/>
      <c r="T1464" s="205"/>
      <c r="V1464" s="205"/>
      <c r="W1464" s="205"/>
      <c r="X1464" s="205"/>
      <c r="Y1464" s="394"/>
      <c r="Z1464" s="98"/>
      <c r="AA1464" s="205"/>
      <c r="AB1464" s="98"/>
      <c r="AC1464" s="98"/>
      <c r="AD1464" s="98"/>
      <c r="AE1464" s="205"/>
      <c r="AF1464" s="98"/>
      <c r="AH1464" s="98"/>
      <c r="AI1464" s="205"/>
      <c r="AJ1464" s="98"/>
      <c r="AK1464" s="98"/>
      <c r="AL1464" s="98"/>
      <c r="AM1464" s="205"/>
      <c r="AN1464" s="98"/>
      <c r="AO1464" s="121"/>
      <c r="AP1464" s="98"/>
      <c r="AQ1464" s="205"/>
      <c r="AR1464" s="98"/>
      <c r="AT1464" s="98"/>
      <c r="AU1464" s="205"/>
      <c r="AV1464" s="98"/>
      <c r="AX1464" s="98"/>
      <c r="AY1464" s="205"/>
      <c r="AZ1464" s="98"/>
      <c r="BB1464" s="98"/>
      <c r="BC1464" s="205"/>
      <c r="BD1464" s="98"/>
      <c r="BF1464" s="98"/>
      <c r="BG1464" s="205"/>
      <c r="BH1464" s="98"/>
      <c r="BI1464" s="121"/>
      <c r="BJ1464" s="98"/>
      <c r="BK1464" s="205"/>
      <c r="BL1464" s="98"/>
      <c r="BN1464" s="121"/>
      <c r="BO1464" s="121"/>
      <c r="BP1464" s="121"/>
      <c r="BQ1464" s="121"/>
      <c r="BR1464" s="121"/>
    </row>
    <row r="1465" spans="1:70" customFormat="1">
      <c r="A1465" s="84"/>
      <c r="B1465" s="363"/>
      <c r="C1465" s="121"/>
      <c r="D1465" s="121"/>
      <c r="E1465" s="121"/>
      <c r="F1465" s="121"/>
      <c r="G1465" s="121"/>
      <c r="H1465" s="121"/>
      <c r="I1465" s="121"/>
      <c r="J1465" s="121"/>
      <c r="K1465" s="121"/>
      <c r="L1465" s="10"/>
      <c r="M1465" s="9"/>
      <c r="N1465" s="90"/>
      <c r="R1465" s="205"/>
      <c r="S1465" s="205"/>
      <c r="T1465" s="205"/>
      <c r="V1465" s="205"/>
      <c r="W1465" s="205"/>
      <c r="X1465" s="205"/>
      <c r="Y1465" s="394"/>
      <c r="Z1465" s="98"/>
      <c r="AA1465" s="205"/>
      <c r="AB1465" s="98"/>
      <c r="AC1465" s="98"/>
      <c r="AD1465" s="98"/>
      <c r="AE1465" s="205"/>
      <c r="AF1465" s="98"/>
      <c r="AH1465" s="98"/>
      <c r="AI1465" s="205"/>
      <c r="AJ1465" s="98"/>
      <c r="AK1465" s="98"/>
      <c r="AL1465" s="98"/>
      <c r="AM1465" s="205"/>
      <c r="AN1465" s="98"/>
      <c r="AO1465" s="121"/>
      <c r="AP1465" s="98"/>
      <c r="AQ1465" s="205"/>
      <c r="AR1465" s="98"/>
      <c r="AT1465" s="98"/>
      <c r="AU1465" s="205"/>
      <c r="AV1465" s="98"/>
      <c r="AX1465" s="98"/>
      <c r="AY1465" s="205"/>
      <c r="AZ1465" s="98"/>
      <c r="BB1465" s="98"/>
      <c r="BC1465" s="205"/>
      <c r="BD1465" s="98"/>
      <c r="BF1465" s="98"/>
      <c r="BG1465" s="205"/>
      <c r="BH1465" s="98"/>
      <c r="BI1465" s="121"/>
      <c r="BJ1465" s="98"/>
      <c r="BK1465" s="205"/>
      <c r="BL1465" s="98"/>
      <c r="BN1465" s="121"/>
      <c r="BO1465" s="121"/>
      <c r="BP1465" s="121"/>
      <c r="BQ1465" s="121"/>
      <c r="BR1465" s="121"/>
    </row>
    <row r="1466" spans="1:70" customFormat="1">
      <c r="A1466" s="84"/>
      <c r="B1466" s="363"/>
      <c r="C1466" s="121"/>
      <c r="D1466" s="121"/>
      <c r="E1466" s="121"/>
      <c r="F1466" s="121"/>
      <c r="G1466" s="121"/>
      <c r="H1466" s="121"/>
      <c r="I1466" s="121"/>
      <c r="J1466" s="121"/>
      <c r="K1466" s="121"/>
      <c r="L1466" s="10"/>
      <c r="M1466" s="9"/>
      <c r="N1466" s="90"/>
      <c r="R1466" s="205"/>
      <c r="S1466" s="205"/>
      <c r="T1466" s="205"/>
      <c r="V1466" s="205"/>
      <c r="W1466" s="205"/>
      <c r="X1466" s="205"/>
      <c r="Y1466" s="394"/>
      <c r="Z1466" s="98"/>
      <c r="AA1466" s="205"/>
      <c r="AB1466" s="98"/>
      <c r="AC1466" s="98"/>
      <c r="AD1466" s="98"/>
      <c r="AE1466" s="205"/>
      <c r="AF1466" s="98"/>
      <c r="AH1466" s="98"/>
      <c r="AI1466" s="205"/>
      <c r="AJ1466" s="98"/>
      <c r="AK1466" s="98"/>
      <c r="AL1466" s="98"/>
      <c r="AM1466" s="205"/>
      <c r="AN1466" s="98"/>
      <c r="AO1466" s="121"/>
      <c r="AP1466" s="98"/>
      <c r="AQ1466" s="205"/>
      <c r="AR1466" s="98"/>
      <c r="AT1466" s="98"/>
      <c r="AU1466" s="205"/>
      <c r="AV1466" s="98"/>
      <c r="AX1466" s="98"/>
      <c r="AY1466" s="205"/>
      <c r="AZ1466" s="98"/>
      <c r="BB1466" s="98"/>
      <c r="BC1466" s="205"/>
      <c r="BD1466" s="98"/>
      <c r="BF1466" s="98"/>
      <c r="BG1466" s="205"/>
      <c r="BH1466" s="98"/>
      <c r="BI1466" s="121"/>
      <c r="BJ1466" s="98"/>
      <c r="BK1466" s="205"/>
      <c r="BL1466" s="98"/>
      <c r="BN1466" s="121"/>
      <c r="BO1466" s="121"/>
      <c r="BP1466" s="121"/>
      <c r="BQ1466" s="121"/>
      <c r="BR1466" s="121"/>
    </row>
    <row r="1467" spans="1:70" customFormat="1">
      <c r="A1467" s="84"/>
      <c r="B1467" s="363"/>
      <c r="C1467" s="121"/>
      <c r="D1467" s="121"/>
      <c r="E1467" s="121"/>
      <c r="F1467" s="121"/>
      <c r="G1467" s="121"/>
      <c r="H1467" s="121"/>
      <c r="I1467" s="121"/>
      <c r="J1467" s="121"/>
      <c r="K1467" s="121"/>
      <c r="L1467" s="10"/>
      <c r="M1467" s="9"/>
      <c r="N1467" s="90"/>
      <c r="R1467" s="205"/>
      <c r="S1467" s="205"/>
      <c r="T1467" s="205"/>
      <c r="V1467" s="205"/>
      <c r="W1467" s="205"/>
      <c r="X1467" s="205"/>
      <c r="Y1467" s="394"/>
      <c r="Z1467" s="98"/>
      <c r="AA1467" s="205"/>
      <c r="AB1467" s="98"/>
      <c r="AC1467" s="98"/>
      <c r="AD1467" s="98"/>
      <c r="AE1467" s="205"/>
      <c r="AF1467" s="98"/>
      <c r="AH1467" s="98"/>
      <c r="AI1467" s="205"/>
      <c r="AJ1467" s="98"/>
      <c r="AK1467" s="98"/>
      <c r="AL1467" s="98"/>
      <c r="AM1467" s="205"/>
      <c r="AN1467" s="98"/>
      <c r="AO1467" s="121"/>
      <c r="AP1467" s="98"/>
      <c r="AQ1467" s="205"/>
      <c r="AR1467" s="98"/>
      <c r="AT1467" s="98"/>
      <c r="AU1467" s="205"/>
      <c r="AV1467" s="98"/>
      <c r="AX1467" s="98"/>
      <c r="AY1467" s="205"/>
      <c r="AZ1467" s="98"/>
      <c r="BB1467" s="98"/>
      <c r="BC1467" s="205"/>
      <c r="BD1467" s="98"/>
      <c r="BF1467" s="98"/>
      <c r="BG1467" s="205"/>
      <c r="BH1467" s="98"/>
      <c r="BI1467" s="121"/>
      <c r="BJ1467" s="98"/>
      <c r="BK1467" s="205"/>
      <c r="BL1467" s="98"/>
      <c r="BN1467" s="121"/>
      <c r="BO1467" s="121"/>
      <c r="BP1467" s="121"/>
      <c r="BQ1467" s="121"/>
      <c r="BR1467" s="121"/>
    </row>
    <row r="1468" spans="1:70" customFormat="1">
      <c r="A1468" s="84"/>
      <c r="B1468" s="363"/>
      <c r="C1468" s="121"/>
      <c r="D1468" s="121"/>
      <c r="E1468" s="121"/>
      <c r="F1468" s="121"/>
      <c r="G1468" s="121"/>
      <c r="H1468" s="121"/>
      <c r="I1468" s="121"/>
      <c r="J1468" s="121"/>
      <c r="K1468" s="121"/>
      <c r="L1468" s="10"/>
      <c r="M1468" s="9"/>
      <c r="N1468" s="90"/>
      <c r="R1468" s="205"/>
      <c r="S1468" s="205"/>
      <c r="T1468" s="205"/>
      <c r="V1468" s="205"/>
      <c r="W1468" s="205"/>
      <c r="X1468" s="205"/>
      <c r="Y1468" s="394"/>
      <c r="Z1468" s="98"/>
      <c r="AA1468" s="205"/>
      <c r="AB1468" s="98"/>
      <c r="AC1468" s="98"/>
      <c r="AD1468" s="98"/>
      <c r="AE1468" s="205"/>
      <c r="AF1468" s="98"/>
      <c r="AH1468" s="98"/>
      <c r="AI1468" s="205"/>
      <c r="AJ1468" s="98"/>
      <c r="AK1468" s="98"/>
      <c r="AL1468" s="98"/>
      <c r="AM1468" s="205"/>
      <c r="AN1468" s="98"/>
      <c r="AO1468" s="121"/>
      <c r="AP1468" s="98"/>
      <c r="AQ1468" s="205"/>
      <c r="AR1468" s="98"/>
      <c r="AT1468" s="98"/>
      <c r="AU1468" s="205"/>
      <c r="AV1468" s="98"/>
      <c r="AX1468" s="98"/>
      <c r="AY1468" s="205"/>
      <c r="AZ1468" s="98"/>
      <c r="BB1468" s="98"/>
      <c r="BC1468" s="205"/>
      <c r="BD1468" s="98"/>
      <c r="BF1468" s="98"/>
      <c r="BG1468" s="205"/>
      <c r="BH1468" s="98"/>
      <c r="BI1468" s="121"/>
      <c r="BJ1468" s="98"/>
      <c r="BK1468" s="205"/>
      <c r="BL1468" s="98"/>
      <c r="BN1468" s="121"/>
      <c r="BO1468" s="121"/>
      <c r="BP1468" s="121"/>
      <c r="BQ1468" s="121"/>
      <c r="BR1468" s="121"/>
    </row>
    <row r="1469" spans="1:70" customFormat="1">
      <c r="A1469" s="84"/>
      <c r="B1469" s="363"/>
      <c r="C1469" s="121"/>
      <c r="D1469" s="121"/>
      <c r="E1469" s="121"/>
      <c r="F1469" s="121"/>
      <c r="G1469" s="121"/>
      <c r="H1469" s="121"/>
      <c r="I1469" s="121"/>
      <c r="J1469" s="121"/>
      <c r="K1469" s="121"/>
      <c r="L1469" s="10"/>
      <c r="M1469" s="9"/>
      <c r="N1469" s="90"/>
      <c r="R1469" s="205"/>
      <c r="S1469" s="205"/>
      <c r="T1469" s="205"/>
      <c r="V1469" s="205"/>
      <c r="W1469" s="205"/>
      <c r="X1469" s="205"/>
      <c r="Y1469" s="394"/>
      <c r="Z1469" s="98"/>
      <c r="AA1469" s="205"/>
      <c r="AB1469" s="98"/>
      <c r="AC1469" s="98"/>
      <c r="AD1469" s="98"/>
      <c r="AE1469" s="205"/>
      <c r="AF1469" s="98"/>
      <c r="AH1469" s="98"/>
      <c r="AI1469" s="205"/>
      <c r="AJ1469" s="98"/>
      <c r="AK1469" s="98"/>
      <c r="AL1469" s="98"/>
      <c r="AM1469" s="205"/>
      <c r="AN1469" s="98"/>
      <c r="AO1469" s="121"/>
      <c r="AP1469" s="98"/>
      <c r="AQ1469" s="205"/>
      <c r="AR1469" s="98"/>
      <c r="AT1469" s="98"/>
      <c r="AU1469" s="205"/>
      <c r="AV1469" s="98"/>
      <c r="AX1469" s="98"/>
      <c r="AY1469" s="205"/>
      <c r="AZ1469" s="98"/>
      <c r="BB1469" s="98"/>
      <c r="BC1469" s="205"/>
      <c r="BD1469" s="98"/>
      <c r="BF1469" s="98"/>
      <c r="BG1469" s="205"/>
      <c r="BH1469" s="98"/>
      <c r="BI1469" s="121"/>
      <c r="BJ1469" s="98"/>
      <c r="BK1469" s="205"/>
      <c r="BL1469" s="98"/>
      <c r="BN1469" s="121"/>
      <c r="BO1469" s="121"/>
      <c r="BP1469" s="121"/>
      <c r="BQ1469" s="121"/>
      <c r="BR1469" s="121"/>
    </row>
    <row r="1470" spans="1:70" customFormat="1">
      <c r="A1470" s="84"/>
      <c r="B1470" s="363"/>
      <c r="C1470" s="121"/>
      <c r="D1470" s="121"/>
      <c r="E1470" s="121"/>
      <c r="F1470" s="121"/>
      <c r="G1470" s="121"/>
      <c r="H1470" s="121"/>
      <c r="I1470" s="121"/>
      <c r="J1470" s="121"/>
      <c r="K1470" s="121"/>
      <c r="L1470" s="10"/>
      <c r="M1470" s="9"/>
      <c r="N1470" s="90"/>
      <c r="R1470" s="205"/>
      <c r="S1470" s="205"/>
      <c r="T1470" s="205"/>
      <c r="V1470" s="205"/>
      <c r="W1470" s="205"/>
      <c r="X1470" s="205"/>
      <c r="Y1470" s="394"/>
      <c r="Z1470" s="98"/>
      <c r="AA1470" s="205"/>
      <c r="AB1470" s="98"/>
      <c r="AC1470" s="98"/>
      <c r="AD1470" s="98"/>
      <c r="AE1470" s="205"/>
      <c r="AF1470" s="98"/>
      <c r="AH1470" s="98"/>
      <c r="AI1470" s="205"/>
      <c r="AJ1470" s="98"/>
      <c r="AK1470" s="98"/>
      <c r="AL1470" s="98"/>
      <c r="AM1470" s="205"/>
      <c r="AN1470" s="98"/>
      <c r="AO1470" s="121"/>
      <c r="AP1470" s="98"/>
      <c r="AQ1470" s="205"/>
      <c r="AR1470" s="98"/>
      <c r="AT1470" s="98"/>
      <c r="AU1470" s="205"/>
      <c r="AV1470" s="98"/>
      <c r="AX1470" s="98"/>
      <c r="AY1470" s="205"/>
      <c r="AZ1470" s="98"/>
      <c r="BB1470" s="98"/>
      <c r="BC1470" s="205"/>
      <c r="BD1470" s="98"/>
      <c r="BF1470" s="98"/>
      <c r="BG1470" s="205"/>
      <c r="BH1470" s="98"/>
      <c r="BI1470" s="121"/>
      <c r="BJ1470" s="98"/>
      <c r="BK1470" s="205"/>
      <c r="BL1470" s="98"/>
      <c r="BN1470" s="121"/>
      <c r="BO1470" s="121"/>
      <c r="BP1470" s="121"/>
      <c r="BQ1470" s="121"/>
      <c r="BR1470" s="121"/>
    </row>
    <row r="1471" spans="1:70" customFormat="1">
      <c r="A1471" s="84"/>
      <c r="B1471" s="363"/>
      <c r="C1471" s="121"/>
      <c r="D1471" s="121"/>
      <c r="E1471" s="121"/>
      <c r="F1471" s="121"/>
      <c r="G1471" s="121"/>
      <c r="H1471" s="121"/>
      <c r="I1471" s="121"/>
      <c r="J1471" s="121"/>
      <c r="K1471" s="121"/>
      <c r="L1471" s="10"/>
      <c r="M1471" s="9"/>
      <c r="N1471" s="90"/>
      <c r="R1471" s="205"/>
      <c r="S1471" s="205"/>
      <c r="T1471" s="205"/>
      <c r="V1471" s="205"/>
      <c r="W1471" s="205"/>
      <c r="X1471" s="205"/>
      <c r="Y1471" s="394"/>
      <c r="Z1471" s="98"/>
      <c r="AA1471" s="205"/>
      <c r="AB1471" s="98"/>
      <c r="AC1471" s="98"/>
      <c r="AD1471" s="98"/>
      <c r="AE1471" s="205"/>
      <c r="AF1471" s="98"/>
      <c r="AH1471" s="98"/>
      <c r="AI1471" s="205"/>
      <c r="AJ1471" s="98"/>
      <c r="AK1471" s="98"/>
      <c r="AL1471" s="98"/>
      <c r="AM1471" s="205"/>
      <c r="AN1471" s="98"/>
      <c r="AO1471" s="121"/>
      <c r="AP1471" s="98"/>
      <c r="AQ1471" s="205"/>
      <c r="AR1471" s="98"/>
      <c r="AT1471" s="98"/>
      <c r="AU1471" s="205"/>
      <c r="AV1471" s="98"/>
      <c r="AX1471" s="98"/>
      <c r="AY1471" s="205"/>
      <c r="AZ1471" s="98"/>
      <c r="BB1471" s="98"/>
      <c r="BC1471" s="205"/>
      <c r="BD1471" s="98"/>
      <c r="BF1471" s="98"/>
      <c r="BG1471" s="205"/>
      <c r="BH1471" s="98"/>
      <c r="BI1471" s="121"/>
      <c r="BJ1471" s="98"/>
      <c r="BK1471" s="205"/>
      <c r="BL1471" s="98"/>
      <c r="BN1471" s="121"/>
      <c r="BO1471" s="121"/>
      <c r="BP1471" s="121"/>
      <c r="BQ1471" s="121"/>
      <c r="BR1471" s="121"/>
    </row>
    <row r="1472" spans="1:70" customFormat="1">
      <c r="A1472" s="84"/>
      <c r="B1472" s="363"/>
      <c r="C1472" s="121"/>
      <c r="D1472" s="121"/>
      <c r="E1472" s="121"/>
      <c r="F1472" s="121"/>
      <c r="G1472" s="121"/>
      <c r="H1472" s="121"/>
      <c r="I1472" s="121"/>
      <c r="J1472" s="121"/>
      <c r="K1472" s="121"/>
      <c r="L1472" s="10"/>
      <c r="M1472" s="9"/>
      <c r="N1472" s="90"/>
      <c r="R1472" s="205"/>
      <c r="S1472" s="205"/>
      <c r="T1472" s="205"/>
      <c r="V1472" s="205"/>
      <c r="W1472" s="205"/>
      <c r="X1472" s="205"/>
      <c r="Y1472" s="394"/>
      <c r="Z1472" s="98"/>
      <c r="AA1472" s="205"/>
      <c r="AB1472" s="98"/>
      <c r="AC1472" s="98"/>
      <c r="AD1472" s="98"/>
      <c r="AE1472" s="205"/>
      <c r="AF1472" s="98"/>
      <c r="AH1472" s="98"/>
      <c r="AI1472" s="205"/>
      <c r="AJ1472" s="98"/>
      <c r="AK1472" s="98"/>
      <c r="AL1472" s="98"/>
      <c r="AM1472" s="205"/>
      <c r="AN1472" s="98"/>
      <c r="AO1472" s="121"/>
      <c r="AP1472" s="98"/>
      <c r="AQ1472" s="205"/>
      <c r="AR1472" s="98"/>
      <c r="AT1472" s="98"/>
      <c r="AU1472" s="205"/>
      <c r="AV1472" s="98"/>
      <c r="AX1472" s="98"/>
      <c r="AY1472" s="205"/>
      <c r="AZ1472" s="98"/>
      <c r="BB1472" s="98"/>
      <c r="BC1472" s="205"/>
      <c r="BD1472" s="98"/>
      <c r="BF1472" s="98"/>
      <c r="BG1472" s="205"/>
      <c r="BH1472" s="98"/>
      <c r="BI1472" s="121"/>
      <c r="BJ1472" s="98"/>
      <c r="BK1472" s="205"/>
      <c r="BL1472" s="98"/>
      <c r="BN1472" s="121"/>
      <c r="BO1472" s="121"/>
      <c r="BP1472" s="121"/>
      <c r="BQ1472" s="121"/>
      <c r="BR1472" s="121"/>
    </row>
    <row r="1473" spans="1:70" customFormat="1">
      <c r="A1473" s="84"/>
      <c r="B1473" s="363"/>
      <c r="C1473" s="121"/>
      <c r="D1473" s="121"/>
      <c r="E1473" s="121"/>
      <c r="F1473" s="121"/>
      <c r="G1473" s="121"/>
      <c r="H1473" s="121"/>
      <c r="I1473" s="121"/>
      <c r="J1473" s="121"/>
      <c r="K1473" s="121"/>
      <c r="L1473" s="10"/>
      <c r="M1473" s="9"/>
      <c r="N1473" s="90"/>
      <c r="R1473" s="205"/>
      <c r="S1473" s="205"/>
      <c r="T1473" s="205"/>
      <c r="V1473" s="205"/>
      <c r="W1473" s="205"/>
      <c r="X1473" s="205"/>
      <c r="Y1473" s="394"/>
      <c r="Z1473" s="98"/>
      <c r="AA1473" s="205"/>
      <c r="AB1473" s="98"/>
      <c r="AC1473" s="98"/>
      <c r="AD1473" s="98"/>
      <c r="AE1473" s="205"/>
      <c r="AF1473" s="98"/>
      <c r="AH1473" s="98"/>
      <c r="AI1473" s="205"/>
      <c r="AJ1473" s="98"/>
      <c r="AK1473" s="98"/>
      <c r="AL1473" s="98"/>
      <c r="AM1473" s="205"/>
      <c r="AN1473" s="98"/>
      <c r="AO1473" s="121"/>
      <c r="AP1473" s="98"/>
      <c r="AQ1473" s="205"/>
      <c r="AR1473" s="98"/>
      <c r="AT1473" s="98"/>
      <c r="AU1473" s="205"/>
      <c r="AV1473" s="98"/>
      <c r="AX1473" s="98"/>
      <c r="AY1473" s="205"/>
      <c r="AZ1473" s="98"/>
      <c r="BB1473" s="98"/>
      <c r="BC1473" s="205"/>
      <c r="BD1473" s="98"/>
      <c r="BF1473" s="98"/>
      <c r="BG1473" s="205"/>
      <c r="BH1473" s="98"/>
      <c r="BI1473" s="121"/>
      <c r="BJ1473" s="98"/>
      <c r="BK1473" s="205"/>
      <c r="BL1473" s="98"/>
      <c r="BN1473" s="121"/>
      <c r="BO1473" s="121"/>
      <c r="BP1473" s="121"/>
      <c r="BQ1473" s="121"/>
      <c r="BR1473" s="121"/>
    </row>
    <row r="1474" spans="1:70" customFormat="1">
      <c r="A1474" s="84"/>
      <c r="B1474" s="363"/>
      <c r="C1474" s="121"/>
      <c r="D1474" s="121"/>
      <c r="E1474" s="121"/>
      <c r="F1474" s="121"/>
      <c r="G1474" s="121"/>
      <c r="H1474" s="121"/>
      <c r="I1474" s="121"/>
      <c r="J1474" s="121"/>
      <c r="K1474" s="121"/>
      <c r="L1474" s="10"/>
      <c r="M1474" s="9"/>
      <c r="N1474" s="90"/>
      <c r="R1474" s="205"/>
      <c r="S1474" s="205"/>
      <c r="T1474" s="205"/>
      <c r="V1474" s="205"/>
      <c r="W1474" s="205"/>
      <c r="X1474" s="205"/>
      <c r="Y1474" s="394"/>
      <c r="Z1474" s="98"/>
      <c r="AA1474" s="205"/>
      <c r="AB1474" s="98"/>
      <c r="AC1474" s="98"/>
      <c r="AD1474" s="98"/>
      <c r="AE1474" s="205"/>
      <c r="AF1474" s="98"/>
      <c r="AH1474" s="98"/>
      <c r="AI1474" s="205"/>
      <c r="AJ1474" s="98"/>
      <c r="AK1474" s="98"/>
      <c r="AL1474" s="98"/>
      <c r="AM1474" s="205"/>
      <c r="AN1474" s="98"/>
      <c r="AO1474" s="121"/>
      <c r="AP1474" s="98"/>
      <c r="AQ1474" s="205"/>
      <c r="AR1474" s="98"/>
      <c r="AT1474" s="98"/>
      <c r="AU1474" s="205"/>
      <c r="AV1474" s="98"/>
      <c r="AX1474" s="98"/>
      <c r="AY1474" s="205"/>
      <c r="AZ1474" s="98"/>
      <c r="BB1474" s="98"/>
      <c r="BC1474" s="205"/>
      <c r="BD1474" s="98"/>
      <c r="BF1474" s="98"/>
      <c r="BG1474" s="205"/>
      <c r="BH1474" s="98"/>
      <c r="BI1474" s="121"/>
      <c r="BJ1474" s="98"/>
      <c r="BK1474" s="205"/>
      <c r="BL1474" s="98"/>
      <c r="BN1474" s="121"/>
      <c r="BO1474" s="121"/>
      <c r="BP1474" s="121"/>
      <c r="BQ1474" s="121"/>
      <c r="BR1474" s="121"/>
    </row>
    <row r="1475" spans="1:70" customFormat="1">
      <c r="A1475" s="84"/>
      <c r="B1475" s="363"/>
      <c r="C1475" s="121"/>
      <c r="D1475" s="121"/>
      <c r="E1475" s="121"/>
      <c r="F1475" s="121"/>
      <c r="G1475" s="121"/>
      <c r="H1475" s="121"/>
      <c r="I1475" s="121"/>
      <c r="J1475" s="121"/>
      <c r="K1475" s="121"/>
      <c r="L1475" s="10"/>
      <c r="M1475" s="9"/>
      <c r="N1475" s="90"/>
      <c r="R1475" s="205"/>
      <c r="S1475" s="205"/>
      <c r="T1475" s="205"/>
      <c r="V1475" s="205"/>
      <c r="W1475" s="205"/>
      <c r="X1475" s="205"/>
      <c r="Y1475" s="394"/>
      <c r="Z1475" s="98"/>
      <c r="AA1475" s="205"/>
      <c r="AB1475" s="98"/>
      <c r="AC1475" s="98"/>
      <c r="AD1475" s="98"/>
      <c r="AE1475" s="205"/>
      <c r="AF1475" s="98"/>
      <c r="AH1475" s="98"/>
      <c r="AI1475" s="205"/>
      <c r="AJ1475" s="98"/>
      <c r="AK1475" s="98"/>
      <c r="AL1475" s="98"/>
      <c r="AM1475" s="205"/>
      <c r="AN1475" s="98"/>
      <c r="AO1475" s="121"/>
      <c r="AP1475" s="98"/>
      <c r="AQ1475" s="205"/>
      <c r="AR1475" s="98"/>
      <c r="AT1475" s="98"/>
      <c r="AU1475" s="205"/>
      <c r="AV1475" s="98"/>
      <c r="AX1475" s="98"/>
      <c r="AY1475" s="205"/>
      <c r="AZ1475" s="98"/>
      <c r="BB1475" s="98"/>
      <c r="BC1475" s="205"/>
      <c r="BD1475" s="98"/>
      <c r="BF1475" s="98"/>
      <c r="BG1475" s="205"/>
      <c r="BH1475" s="98"/>
      <c r="BI1475" s="121"/>
      <c r="BJ1475" s="98"/>
      <c r="BK1475" s="205"/>
      <c r="BL1475" s="98"/>
      <c r="BN1475" s="121"/>
      <c r="BO1475" s="121"/>
      <c r="BP1475" s="121"/>
      <c r="BQ1475" s="121"/>
      <c r="BR1475" s="121"/>
    </row>
    <row r="1476" spans="1:70" customFormat="1">
      <c r="A1476" s="84"/>
      <c r="B1476" s="363"/>
      <c r="C1476" s="121"/>
      <c r="D1476" s="121"/>
      <c r="E1476" s="121"/>
      <c r="F1476" s="121"/>
      <c r="G1476" s="121"/>
      <c r="H1476" s="121"/>
      <c r="I1476" s="121"/>
      <c r="J1476" s="121"/>
      <c r="K1476" s="121"/>
      <c r="L1476" s="10"/>
      <c r="M1476" s="9"/>
      <c r="N1476" s="90"/>
      <c r="R1476" s="205"/>
      <c r="S1476" s="205"/>
      <c r="T1476" s="205"/>
      <c r="V1476" s="205"/>
      <c r="W1476" s="205"/>
      <c r="X1476" s="205"/>
      <c r="Y1476" s="394"/>
      <c r="Z1476" s="98"/>
      <c r="AA1476" s="205"/>
      <c r="AB1476" s="98"/>
      <c r="AC1476" s="98"/>
      <c r="AD1476" s="98"/>
      <c r="AE1476" s="205"/>
      <c r="AF1476" s="98"/>
      <c r="AH1476" s="98"/>
      <c r="AI1476" s="205"/>
      <c r="AJ1476" s="98"/>
      <c r="AK1476" s="98"/>
      <c r="AL1476" s="98"/>
      <c r="AM1476" s="205"/>
      <c r="AN1476" s="98"/>
      <c r="AO1476" s="121"/>
      <c r="AP1476" s="98"/>
      <c r="AQ1476" s="205"/>
      <c r="AR1476" s="98"/>
      <c r="AT1476" s="98"/>
      <c r="AU1476" s="205"/>
      <c r="AV1476" s="98"/>
      <c r="AX1476" s="98"/>
      <c r="AY1476" s="205"/>
      <c r="AZ1476" s="98"/>
      <c r="BB1476" s="98"/>
      <c r="BC1476" s="205"/>
      <c r="BD1476" s="98"/>
      <c r="BF1476" s="98"/>
      <c r="BG1476" s="205"/>
      <c r="BH1476" s="98"/>
      <c r="BI1476" s="121"/>
      <c r="BJ1476" s="98"/>
      <c r="BK1476" s="205"/>
      <c r="BL1476" s="98"/>
      <c r="BN1476" s="121"/>
      <c r="BO1476" s="121"/>
      <c r="BP1476" s="121"/>
      <c r="BQ1476" s="121"/>
      <c r="BR1476" s="121"/>
    </row>
    <row r="1477" spans="1:70" customFormat="1">
      <c r="A1477" s="84"/>
      <c r="B1477" s="363"/>
      <c r="C1477" s="121"/>
      <c r="D1477" s="121"/>
      <c r="E1477" s="121"/>
      <c r="F1477" s="121"/>
      <c r="G1477" s="121"/>
      <c r="H1477" s="121"/>
      <c r="I1477" s="121"/>
      <c r="J1477" s="121"/>
      <c r="K1477" s="121"/>
      <c r="L1477" s="10"/>
      <c r="M1477" s="9"/>
      <c r="N1477" s="90"/>
      <c r="R1477" s="205"/>
      <c r="S1477" s="205"/>
      <c r="T1477" s="205"/>
      <c r="V1477" s="205"/>
      <c r="W1477" s="205"/>
      <c r="X1477" s="205"/>
      <c r="Y1477" s="394"/>
      <c r="Z1477" s="98"/>
      <c r="AA1477" s="205"/>
      <c r="AB1477" s="98"/>
      <c r="AC1477" s="98"/>
      <c r="AD1477" s="98"/>
      <c r="AE1477" s="205"/>
      <c r="AF1477" s="98"/>
      <c r="AH1477" s="98"/>
      <c r="AI1477" s="205"/>
      <c r="AJ1477" s="98"/>
      <c r="AK1477" s="98"/>
      <c r="AL1477" s="98"/>
      <c r="AM1477" s="205"/>
      <c r="AN1477" s="98"/>
      <c r="AO1477" s="121"/>
      <c r="AP1477" s="98"/>
      <c r="AQ1477" s="205"/>
      <c r="AR1477" s="98"/>
      <c r="AT1477" s="98"/>
      <c r="AU1477" s="205"/>
      <c r="AV1477" s="98"/>
      <c r="AX1477" s="98"/>
      <c r="AY1477" s="205"/>
      <c r="AZ1477" s="98"/>
      <c r="BB1477" s="98"/>
      <c r="BC1477" s="205"/>
      <c r="BD1477" s="98"/>
      <c r="BF1477" s="98"/>
      <c r="BG1477" s="205"/>
      <c r="BH1477" s="98"/>
      <c r="BI1477" s="121"/>
      <c r="BJ1477" s="98"/>
      <c r="BK1477" s="205"/>
      <c r="BL1477" s="98"/>
      <c r="BN1477" s="121"/>
      <c r="BO1477" s="121"/>
      <c r="BP1477" s="121"/>
      <c r="BQ1477" s="121"/>
      <c r="BR1477" s="121"/>
    </row>
    <row r="1478" spans="1:70" customFormat="1">
      <c r="A1478" s="84"/>
      <c r="B1478" s="363"/>
      <c r="C1478" s="121"/>
      <c r="D1478" s="121"/>
      <c r="E1478" s="121"/>
      <c r="F1478" s="121"/>
      <c r="G1478" s="121"/>
      <c r="H1478" s="121"/>
      <c r="I1478" s="121"/>
      <c r="J1478" s="121"/>
      <c r="K1478" s="121"/>
      <c r="L1478" s="10"/>
      <c r="M1478" s="9"/>
      <c r="N1478" s="90"/>
      <c r="R1478" s="205"/>
      <c r="S1478" s="205"/>
      <c r="T1478" s="205"/>
      <c r="V1478" s="205"/>
      <c r="W1478" s="205"/>
      <c r="X1478" s="205"/>
      <c r="Y1478" s="394"/>
      <c r="Z1478" s="98"/>
      <c r="AA1478" s="205"/>
      <c r="AB1478" s="98"/>
      <c r="AC1478" s="98"/>
      <c r="AD1478" s="98"/>
      <c r="AE1478" s="205"/>
      <c r="AF1478" s="98"/>
      <c r="AH1478" s="98"/>
      <c r="AI1478" s="205"/>
      <c r="AJ1478" s="98"/>
      <c r="AK1478" s="98"/>
      <c r="AL1478" s="98"/>
      <c r="AM1478" s="205"/>
      <c r="AN1478" s="98"/>
      <c r="AO1478" s="121"/>
      <c r="AP1478" s="98"/>
      <c r="AQ1478" s="205"/>
      <c r="AR1478" s="98"/>
      <c r="AT1478" s="98"/>
      <c r="AU1478" s="205"/>
      <c r="AV1478" s="98"/>
      <c r="AX1478" s="98"/>
      <c r="AY1478" s="205"/>
      <c r="AZ1478" s="98"/>
      <c r="BB1478" s="98"/>
      <c r="BC1478" s="205"/>
      <c r="BD1478" s="98"/>
      <c r="BF1478" s="98"/>
      <c r="BG1478" s="205"/>
      <c r="BH1478" s="98"/>
      <c r="BI1478" s="121"/>
      <c r="BJ1478" s="98"/>
      <c r="BK1478" s="205"/>
      <c r="BL1478" s="98"/>
      <c r="BN1478" s="121"/>
      <c r="BO1478" s="121"/>
      <c r="BP1478" s="121"/>
      <c r="BQ1478" s="121"/>
      <c r="BR1478" s="121"/>
    </row>
    <row r="1479" spans="1:70" customFormat="1">
      <c r="A1479" s="84"/>
      <c r="B1479" s="363"/>
      <c r="C1479" s="121"/>
      <c r="D1479" s="121"/>
      <c r="E1479" s="121"/>
      <c r="F1479" s="121"/>
      <c r="G1479" s="121"/>
      <c r="H1479" s="121"/>
      <c r="I1479" s="121"/>
      <c r="J1479" s="121"/>
      <c r="K1479" s="121"/>
      <c r="L1479" s="10"/>
      <c r="M1479" s="9"/>
      <c r="N1479" s="90"/>
      <c r="R1479" s="205"/>
      <c r="S1479" s="205"/>
      <c r="T1479" s="205"/>
      <c r="V1479" s="205"/>
      <c r="W1479" s="205"/>
      <c r="X1479" s="205"/>
      <c r="Y1479" s="394"/>
      <c r="Z1479" s="98"/>
      <c r="AA1479" s="205"/>
      <c r="AB1479" s="98"/>
      <c r="AC1479" s="98"/>
      <c r="AD1479" s="98"/>
      <c r="AE1479" s="205"/>
      <c r="AF1479" s="98"/>
      <c r="AH1479" s="98"/>
      <c r="AI1479" s="205"/>
      <c r="AJ1479" s="98"/>
      <c r="AK1479" s="98"/>
      <c r="AL1479" s="98"/>
      <c r="AM1479" s="205"/>
      <c r="AN1479" s="98"/>
      <c r="AO1479" s="121"/>
      <c r="AP1479" s="98"/>
      <c r="AQ1479" s="205"/>
      <c r="AR1479" s="98"/>
      <c r="AT1479" s="98"/>
      <c r="AU1479" s="205"/>
      <c r="AV1479" s="98"/>
      <c r="AX1479" s="98"/>
      <c r="AY1479" s="205"/>
      <c r="AZ1479" s="98"/>
      <c r="BB1479" s="98"/>
      <c r="BC1479" s="205"/>
      <c r="BD1479" s="98"/>
      <c r="BF1479" s="98"/>
      <c r="BG1479" s="205"/>
      <c r="BH1479" s="98"/>
      <c r="BI1479" s="121"/>
      <c r="BJ1479" s="98"/>
      <c r="BK1479" s="205"/>
      <c r="BL1479" s="98"/>
      <c r="BN1479" s="121"/>
      <c r="BO1479" s="121"/>
      <c r="BP1479" s="121"/>
      <c r="BQ1479" s="121"/>
      <c r="BR1479" s="121"/>
    </row>
    <row r="1480" spans="1:70" customFormat="1">
      <c r="A1480" s="84"/>
      <c r="B1480" s="363"/>
      <c r="C1480" s="121"/>
      <c r="D1480" s="121"/>
      <c r="E1480" s="121"/>
      <c r="F1480" s="121"/>
      <c r="G1480" s="121"/>
      <c r="H1480" s="121"/>
      <c r="I1480" s="121"/>
      <c r="J1480" s="121"/>
      <c r="K1480" s="121"/>
      <c r="L1480" s="10"/>
      <c r="M1480" s="9"/>
      <c r="N1480" s="90"/>
      <c r="R1480" s="205"/>
      <c r="S1480" s="205"/>
      <c r="T1480" s="205"/>
      <c r="V1480" s="205"/>
      <c r="W1480" s="205"/>
      <c r="X1480" s="205"/>
      <c r="Y1480" s="394"/>
      <c r="Z1480" s="98"/>
      <c r="AA1480" s="205"/>
      <c r="AB1480" s="98"/>
      <c r="AC1480" s="98"/>
      <c r="AD1480" s="98"/>
      <c r="AE1480" s="205"/>
      <c r="AF1480" s="98"/>
      <c r="AH1480" s="98"/>
      <c r="AI1480" s="205"/>
      <c r="AJ1480" s="98"/>
      <c r="AK1480" s="98"/>
      <c r="AL1480" s="98"/>
      <c r="AM1480" s="205"/>
      <c r="AN1480" s="98"/>
      <c r="AO1480" s="121"/>
      <c r="AP1480" s="98"/>
      <c r="AQ1480" s="205"/>
      <c r="AR1480" s="98"/>
      <c r="AT1480" s="98"/>
      <c r="AU1480" s="205"/>
      <c r="AV1480" s="98"/>
      <c r="AX1480" s="98"/>
      <c r="AY1480" s="205"/>
      <c r="AZ1480" s="98"/>
      <c r="BB1480" s="98"/>
      <c r="BC1480" s="205"/>
      <c r="BD1480" s="98"/>
      <c r="BF1480" s="98"/>
      <c r="BG1480" s="205"/>
      <c r="BH1480" s="98"/>
      <c r="BI1480" s="121"/>
      <c r="BJ1480" s="98"/>
      <c r="BK1480" s="205"/>
      <c r="BL1480" s="98"/>
      <c r="BN1480" s="121"/>
      <c r="BO1480" s="121"/>
      <c r="BP1480" s="121"/>
      <c r="BQ1480" s="121"/>
      <c r="BR1480" s="121"/>
    </row>
    <row r="1481" spans="1:70" customFormat="1">
      <c r="A1481" s="84"/>
      <c r="B1481" s="363"/>
      <c r="C1481" s="121"/>
      <c r="D1481" s="121"/>
      <c r="E1481" s="121"/>
      <c r="F1481" s="121"/>
      <c r="G1481" s="121"/>
      <c r="H1481" s="121"/>
      <c r="I1481" s="121"/>
      <c r="J1481" s="121"/>
      <c r="K1481" s="121"/>
      <c r="L1481" s="10"/>
      <c r="M1481" s="9"/>
      <c r="N1481" s="90"/>
      <c r="R1481" s="205"/>
      <c r="S1481" s="205"/>
      <c r="T1481" s="205"/>
      <c r="V1481" s="205"/>
      <c r="W1481" s="205"/>
      <c r="X1481" s="205"/>
      <c r="Y1481" s="394"/>
      <c r="Z1481" s="98"/>
      <c r="AA1481" s="205"/>
      <c r="AB1481" s="98"/>
      <c r="AC1481" s="98"/>
      <c r="AD1481" s="98"/>
      <c r="AE1481" s="205"/>
      <c r="AF1481" s="98"/>
      <c r="AH1481" s="98"/>
      <c r="AI1481" s="205"/>
      <c r="AJ1481" s="98"/>
      <c r="AK1481" s="98"/>
      <c r="AL1481" s="98"/>
      <c r="AM1481" s="205"/>
      <c r="AN1481" s="98"/>
      <c r="AO1481" s="121"/>
      <c r="AP1481" s="98"/>
      <c r="AQ1481" s="205"/>
      <c r="AR1481" s="98"/>
      <c r="AT1481" s="98"/>
      <c r="AU1481" s="205"/>
      <c r="AV1481" s="98"/>
      <c r="AX1481" s="98"/>
      <c r="AY1481" s="205"/>
      <c r="AZ1481" s="98"/>
      <c r="BB1481" s="98"/>
      <c r="BC1481" s="205"/>
      <c r="BD1481" s="98"/>
      <c r="BF1481" s="98"/>
      <c r="BG1481" s="205"/>
      <c r="BH1481" s="98"/>
      <c r="BI1481" s="121"/>
      <c r="BJ1481" s="98"/>
      <c r="BK1481" s="205"/>
      <c r="BL1481" s="98"/>
      <c r="BN1481" s="121"/>
      <c r="BO1481" s="121"/>
      <c r="BP1481" s="121"/>
      <c r="BQ1481" s="121"/>
      <c r="BR1481" s="121"/>
    </row>
    <row r="1482" spans="1:70" customFormat="1">
      <c r="A1482" s="84"/>
      <c r="B1482" s="363"/>
      <c r="C1482" s="121"/>
      <c r="D1482" s="121"/>
      <c r="E1482" s="121"/>
      <c r="F1482" s="121"/>
      <c r="G1482" s="121"/>
      <c r="H1482" s="121"/>
      <c r="I1482" s="121"/>
      <c r="J1482" s="121"/>
      <c r="K1482" s="121"/>
      <c r="L1482" s="10"/>
      <c r="M1482" s="9"/>
      <c r="N1482" s="90"/>
      <c r="R1482" s="205"/>
      <c r="S1482" s="205"/>
      <c r="T1482" s="205"/>
      <c r="V1482" s="205"/>
      <c r="W1482" s="205"/>
      <c r="X1482" s="205"/>
      <c r="Y1482" s="394"/>
      <c r="Z1482" s="98"/>
      <c r="AA1482" s="205"/>
      <c r="AB1482" s="98"/>
      <c r="AC1482" s="98"/>
      <c r="AD1482" s="98"/>
      <c r="AE1482" s="205"/>
      <c r="AF1482" s="98"/>
      <c r="AH1482" s="98"/>
      <c r="AI1482" s="205"/>
      <c r="AJ1482" s="98"/>
      <c r="AK1482" s="98"/>
      <c r="AL1482" s="98"/>
      <c r="AM1482" s="205"/>
      <c r="AN1482" s="98"/>
      <c r="AO1482" s="121"/>
      <c r="AP1482" s="98"/>
      <c r="AQ1482" s="205"/>
      <c r="AR1482" s="98"/>
      <c r="AT1482" s="98"/>
      <c r="AU1482" s="205"/>
      <c r="AV1482" s="98"/>
      <c r="AX1482" s="98"/>
      <c r="AY1482" s="205"/>
      <c r="AZ1482" s="98"/>
      <c r="BB1482" s="98"/>
      <c r="BC1482" s="205"/>
      <c r="BD1482" s="98"/>
      <c r="BF1482" s="98"/>
      <c r="BG1482" s="205"/>
      <c r="BH1482" s="98"/>
      <c r="BI1482" s="121"/>
      <c r="BJ1482" s="98"/>
      <c r="BK1482" s="205"/>
      <c r="BL1482" s="98"/>
      <c r="BN1482" s="121"/>
      <c r="BO1482" s="121"/>
      <c r="BP1482" s="121"/>
      <c r="BQ1482" s="121"/>
      <c r="BR1482" s="121"/>
    </row>
    <row r="1483" spans="1:70" customFormat="1">
      <c r="A1483" s="84"/>
      <c r="B1483" s="363"/>
      <c r="C1483" s="121"/>
      <c r="D1483" s="121"/>
      <c r="E1483" s="121"/>
      <c r="F1483" s="121"/>
      <c r="G1483" s="121"/>
      <c r="H1483" s="121"/>
      <c r="I1483" s="121"/>
      <c r="J1483" s="121"/>
      <c r="K1483" s="121"/>
      <c r="L1483" s="10"/>
      <c r="M1483" s="9"/>
      <c r="N1483" s="90"/>
      <c r="R1483" s="205"/>
      <c r="S1483" s="205"/>
      <c r="T1483" s="205"/>
      <c r="V1483" s="205"/>
      <c r="W1483" s="205"/>
      <c r="X1483" s="205"/>
      <c r="Y1483" s="394"/>
      <c r="Z1483" s="98"/>
      <c r="AA1483" s="205"/>
      <c r="AB1483" s="98"/>
      <c r="AC1483" s="98"/>
      <c r="AD1483" s="98"/>
      <c r="AE1483" s="205"/>
      <c r="AF1483" s="98"/>
      <c r="AH1483" s="98"/>
      <c r="AI1483" s="205"/>
      <c r="AJ1483" s="98"/>
      <c r="AK1483" s="98"/>
      <c r="AL1483" s="98"/>
      <c r="AM1483" s="205"/>
      <c r="AN1483" s="98"/>
      <c r="AO1483" s="121"/>
      <c r="AP1483" s="98"/>
      <c r="AQ1483" s="205"/>
      <c r="AR1483" s="98"/>
      <c r="AT1483" s="98"/>
      <c r="AU1483" s="205"/>
      <c r="AV1483" s="98"/>
      <c r="AX1483" s="98"/>
      <c r="AY1483" s="205"/>
      <c r="AZ1483" s="98"/>
      <c r="BB1483" s="98"/>
      <c r="BC1483" s="205"/>
      <c r="BD1483" s="98"/>
      <c r="BF1483" s="98"/>
      <c r="BG1483" s="205"/>
      <c r="BH1483" s="98"/>
      <c r="BI1483" s="121"/>
      <c r="BJ1483" s="98"/>
      <c r="BK1483" s="205"/>
      <c r="BL1483" s="98"/>
      <c r="BN1483" s="121"/>
      <c r="BO1483" s="121"/>
      <c r="BP1483" s="121"/>
      <c r="BQ1483" s="121"/>
      <c r="BR1483" s="121"/>
    </row>
    <row r="1484" spans="1:70" customFormat="1">
      <c r="A1484" s="84"/>
      <c r="B1484" s="363"/>
      <c r="C1484" s="121"/>
      <c r="D1484" s="121"/>
      <c r="E1484" s="121"/>
      <c r="F1484" s="121"/>
      <c r="G1484" s="121"/>
      <c r="H1484" s="121"/>
      <c r="I1484" s="121"/>
      <c r="J1484" s="121"/>
      <c r="K1484" s="121"/>
      <c r="L1484" s="10"/>
      <c r="M1484" s="9"/>
      <c r="N1484" s="90"/>
      <c r="R1484" s="205"/>
      <c r="S1484" s="205"/>
      <c r="T1484" s="205"/>
      <c r="V1484" s="205"/>
      <c r="W1484" s="205"/>
      <c r="X1484" s="205"/>
      <c r="Y1484" s="394"/>
      <c r="Z1484" s="98"/>
      <c r="AA1484" s="205"/>
      <c r="AB1484" s="98"/>
      <c r="AC1484" s="98"/>
      <c r="AD1484" s="98"/>
      <c r="AE1484" s="205"/>
      <c r="AF1484" s="98"/>
      <c r="AH1484" s="98"/>
      <c r="AI1484" s="205"/>
      <c r="AJ1484" s="98"/>
      <c r="AK1484" s="98"/>
      <c r="AL1484" s="98"/>
      <c r="AM1484" s="205"/>
      <c r="AN1484" s="98"/>
      <c r="AO1484" s="121"/>
      <c r="AP1484" s="98"/>
      <c r="AQ1484" s="205"/>
      <c r="AR1484" s="98"/>
      <c r="AT1484" s="98"/>
      <c r="AU1484" s="205"/>
      <c r="AV1484" s="98"/>
      <c r="AX1484" s="98"/>
      <c r="AY1484" s="205"/>
      <c r="AZ1484" s="98"/>
      <c r="BB1484" s="98"/>
      <c r="BC1484" s="205"/>
      <c r="BD1484" s="98"/>
      <c r="BF1484" s="98"/>
      <c r="BG1484" s="205"/>
      <c r="BH1484" s="98"/>
      <c r="BI1484" s="121"/>
      <c r="BJ1484" s="98"/>
      <c r="BK1484" s="205"/>
      <c r="BL1484" s="98"/>
      <c r="BN1484" s="121"/>
      <c r="BO1484" s="121"/>
      <c r="BP1484" s="121"/>
      <c r="BQ1484" s="121"/>
      <c r="BR1484" s="121"/>
    </row>
    <row r="1485" spans="1:70" customFormat="1">
      <c r="A1485" s="84"/>
      <c r="B1485" s="363"/>
      <c r="C1485" s="121"/>
      <c r="D1485" s="121"/>
      <c r="E1485" s="121"/>
      <c r="F1485" s="121"/>
      <c r="G1485" s="121"/>
      <c r="H1485" s="121"/>
      <c r="I1485" s="121"/>
      <c r="J1485" s="121"/>
      <c r="K1485" s="121"/>
      <c r="L1485" s="10"/>
      <c r="M1485" s="9"/>
      <c r="N1485" s="90"/>
      <c r="R1485" s="205"/>
      <c r="S1485" s="205"/>
      <c r="T1485" s="205"/>
      <c r="V1485" s="205"/>
      <c r="W1485" s="205"/>
      <c r="X1485" s="205"/>
      <c r="Y1485" s="394"/>
      <c r="Z1485" s="98"/>
      <c r="AA1485" s="205"/>
      <c r="AB1485" s="98"/>
      <c r="AC1485" s="98"/>
      <c r="AD1485" s="98"/>
      <c r="AE1485" s="205"/>
      <c r="AF1485" s="98"/>
      <c r="AH1485" s="98"/>
      <c r="AI1485" s="205"/>
      <c r="AJ1485" s="98"/>
      <c r="AK1485" s="98"/>
      <c r="AL1485" s="98"/>
      <c r="AM1485" s="205"/>
      <c r="AN1485" s="98"/>
      <c r="AO1485" s="121"/>
      <c r="AP1485" s="98"/>
      <c r="AQ1485" s="205"/>
      <c r="AR1485" s="98"/>
      <c r="AT1485" s="98"/>
      <c r="AU1485" s="205"/>
      <c r="AV1485" s="98"/>
      <c r="AX1485" s="98"/>
      <c r="AY1485" s="205"/>
      <c r="AZ1485" s="98"/>
      <c r="BB1485" s="98"/>
      <c r="BC1485" s="205"/>
      <c r="BD1485" s="98"/>
      <c r="BF1485" s="98"/>
      <c r="BG1485" s="205"/>
      <c r="BH1485" s="98"/>
      <c r="BI1485" s="121"/>
      <c r="BJ1485" s="98"/>
      <c r="BK1485" s="205"/>
      <c r="BL1485" s="98"/>
      <c r="BN1485" s="121"/>
      <c r="BO1485" s="121"/>
      <c r="BP1485" s="121"/>
      <c r="BQ1485" s="121"/>
      <c r="BR1485" s="121"/>
    </row>
    <row r="1486" spans="1:70" customFormat="1">
      <c r="A1486" s="84"/>
      <c r="B1486" s="363"/>
      <c r="C1486" s="121"/>
      <c r="D1486" s="121"/>
      <c r="E1486" s="121"/>
      <c r="F1486" s="121"/>
      <c r="G1486" s="121"/>
      <c r="H1486" s="121"/>
      <c r="I1486" s="121"/>
      <c r="J1486" s="121"/>
      <c r="K1486" s="121"/>
      <c r="L1486" s="10"/>
      <c r="M1486" s="9"/>
      <c r="N1486" s="90"/>
      <c r="R1486" s="205"/>
      <c r="S1486" s="205"/>
      <c r="T1486" s="205"/>
      <c r="V1486" s="205"/>
      <c r="W1486" s="205"/>
      <c r="X1486" s="205"/>
      <c r="Y1486" s="394"/>
      <c r="Z1486" s="98"/>
      <c r="AA1486" s="205"/>
      <c r="AB1486" s="98"/>
      <c r="AC1486" s="98"/>
      <c r="AD1486" s="98"/>
      <c r="AE1486" s="205"/>
      <c r="AF1486" s="98"/>
      <c r="AH1486" s="98"/>
      <c r="AI1486" s="205"/>
      <c r="AJ1486" s="98"/>
      <c r="AK1486" s="98"/>
      <c r="AL1486" s="98"/>
      <c r="AM1486" s="205"/>
      <c r="AN1486" s="98"/>
      <c r="AO1486" s="121"/>
      <c r="AP1486" s="98"/>
      <c r="AQ1486" s="205"/>
      <c r="AR1486" s="98"/>
      <c r="AT1486" s="98"/>
      <c r="AU1486" s="205"/>
      <c r="AV1486" s="98"/>
      <c r="AX1486" s="98"/>
      <c r="AY1486" s="205"/>
      <c r="AZ1486" s="98"/>
      <c r="BB1486" s="98"/>
      <c r="BC1486" s="205"/>
      <c r="BD1486" s="98"/>
      <c r="BF1486" s="98"/>
      <c r="BG1486" s="205"/>
      <c r="BH1486" s="98"/>
      <c r="BI1486" s="121"/>
      <c r="BJ1486" s="98"/>
      <c r="BK1486" s="205"/>
      <c r="BL1486" s="98"/>
      <c r="BN1486" s="121"/>
      <c r="BO1486" s="121"/>
      <c r="BP1486" s="121"/>
      <c r="BQ1486" s="121"/>
      <c r="BR1486" s="121"/>
    </row>
    <row r="1487" spans="1:70" customFormat="1">
      <c r="A1487" s="84"/>
      <c r="B1487" s="363"/>
      <c r="C1487" s="121"/>
      <c r="D1487" s="121"/>
      <c r="E1487" s="121"/>
      <c r="F1487" s="121"/>
      <c r="G1487" s="121"/>
      <c r="H1487" s="121"/>
      <c r="I1487" s="121"/>
      <c r="J1487" s="121"/>
      <c r="K1487" s="121"/>
      <c r="L1487" s="10"/>
      <c r="M1487" s="9"/>
      <c r="N1487" s="90"/>
      <c r="R1487" s="205"/>
      <c r="S1487" s="205"/>
      <c r="T1487" s="205"/>
      <c r="V1487" s="205"/>
      <c r="W1487" s="205"/>
      <c r="X1487" s="205"/>
      <c r="Y1487" s="394"/>
      <c r="Z1487" s="98"/>
      <c r="AA1487" s="205"/>
      <c r="AB1487" s="98"/>
      <c r="AC1487" s="98"/>
      <c r="AD1487" s="98"/>
      <c r="AE1487" s="205"/>
      <c r="AF1487" s="98"/>
      <c r="AH1487" s="98"/>
      <c r="AI1487" s="205"/>
      <c r="AJ1487" s="98"/>
      <c r="AK1487" s="98"/>
      <c r="AL1487" s="98"/>
      <c r="AM1487" s="205"/>
      <c r="AN1487" s="98"/>
      <c r="AO1487" s="121"/>
      <c r="AP1487" s="98"/>
      <c r="AQ1487" s="205"/>
      <c r="AR1487" s="98"/>
      <c r="AT1487" s="98"/>
      <c r="AU1487" s="205"/>
      <c r="AV1487" s="98"/>
      <c r="AX1487" s="98"/>
      <c r="AY1487" s="205"/>
      <c r="AZ1487" s="98"/>
      <c r="BB1487" s="98"/>
      <c r="BC1487" s="205"/>
      <c r="BD1487" s="98"/>
      <c r="BF1487" s="98"/>
      <c r="BG1487" s="205"/>
      <c r="BH1487" s="98"/>
      <c r="BI1487" s="121"/>
      <c r="BJ1487" s="98"/>
      <c r="BK1487" s="205"/>
      <c r="BL1487" s="98"/>
      <c r="BN1487" s="121"/>
      <c r="BO1487" s="121"/>
      <c r="BP1487" s="121"/>
      <c r="BQ1487" s="121"/>
      <c r="BR1487" s="121"/>
    </row>
    <row r="1488" spans="1:70" customFormat="1">
      <c r="A1488" s="84"/>
      <c r="B1488" s="363"/>
      <c r="C1488" s="121"/>
      <c r="D1488" s="121"/>
      <c r="E1488" s="121"/>
      <c r="F1488" s="121"/>
      <c r="G1488" s="121"/>
      <c r="H1488" s="121"/>
      <c r="I1488" s="121"/>
      <c r="J1488" s="121"/>
      <c r="K1488" s="121"/>
      <c r="L1488" s="10"/>
      <c r="M1488" s="9"/>
      <c r="N1488" s="90"/>
      <c r="R1488" s="205"/>
      <c r="S1488" s="205"/>
      <c r="T1488" s="205"/>
      <c r="V1488" s="205"/>
      <c r="W1488" s="205"/>
      <c r="X1488" s="205"/>
      <c r="Y1488" s="394"/>
      <c r="Z1488" s="98"/>
      <c r="AA1488" s="205"/>
      <c r="AB1488" s="98"/>
      <c r="AC1488" s="98"/>
      <c r="AD1488" s="98"/>
      <c r="AE1488" s="205"/>
      <c r="AF1488" s="98"/>
      <c r="AH1488" s="98"/>
      <c r="AI1488" s="205"/>
      <c r="AJ1488" s="98"/>
      <c r="AK1488" s="98"/>
      <c r="AL1488" s="98"/>
      <c r="AM1488" s="205"/>
      <c r="AN1488" s="98"/>
      <c r="AO1488" s="121"/>
      <c r="AP1488" s="98"/>
      <c r="AQ1488" s="205"/>
      <c r="AR1488" s="98"/>
      <c r="AT1488" s="98"/>
      <c r="AU1488" s="205"/>
      <c r="AV1488" s="98"/>
      <c r="AX1488" s="98"/>
      <c r="AY1488" s="205"/>
      <c r="AZ1488" s="98"/>
      <c r="BB1488" s="98"/>
      <c r="BC1488" s="205"/>
      <c r="BD1488" s="98"/>
      <c r="BF1488" s="98"/>
      <c r="BG1488" s="205"/>
      <c r="BH1488" s="98"/>
      <c r="BI1488" s="121"/>
      <c r="BJ1488" s="98"/>
      <c r="BK1488" s="205"/>
      <c r="BL1488" s="98"/>
      <c r="BN1488" s="121"/>
      <c r="BO1488" s="121"/>
      <c r="BP1488" s="121"/>
      <c r="BQ1488" s="121"/>
      <c r="BR1488" s="121"/>
    </row>
    <row r="1489" spans="1:70" customFormat="1">
      <c r="A1489" s="84"/>
      <c r="B1489" s="363"/>
      <c r="C1489" s="121"/>
      <c r="D1489" s="121"/>
      <c r="E1489" s="121"/>
      <c r="F1489" s="121"/>
      <c r="G1489" s="121"/>
      <c r="H1489" s="121"/>
      <c r="I1489" s="121"/>
      <c r="J1489" s="121"/>
      <c r="K1489" s="121"/>
      <c r="L1489" s="10"/>
      <c r="M1489" s="9"/>
      <c r="N1489" s="90"/>
      <c r="R1489" s="205"/>
      <c r="S1489" s="205"/>
      <c r="T1489" s="205"/>
      <c r="V1489" s="205"/>
      <c r="W1489" s="205"/>
      <c r="X1489" s="205"/>
      <c r="Y1489" s="394"/>
      <c r="Z1489" s="98"/>
      <c r="AA1489" s="205"/>
      <c r="AB1489" s="98"/>
      <c r="AC1489" s="98"/>
      <c r="AD1489" s="98"/>
      <c r="AE1489" s="205"/>
      <c r="AF1489" s="98"/>
      <c r="AH1489" s="98"/>
      <c r="AI1489" s="205"/>
      <c r="AJ1489" s="98"/>
      <c r="AK1489" s="98"/>
      <c r="AL1489" s="98"/>
      <c r="AM1489" s="205"/>
      <c r="AN1489" s="98"/>
      <c r="AO1489" s="121"/>
      <c r="AP1489" s="98"/>
      <c r="AQ1489" s="205"/>
      <c r="AR1489" s="98"/>
      <c r="AT1489" s="98"/>
      <c r="AU1489" s="205"/>
      <c r="AV1489" s="98"/>
      <c r="AX1489" s="98"/>
      <c r="AY1489" s="205"/>
      <c r="AZ1489" s="98"/>
      <c r="BB1489" s="98"/>
      <c r="BC1489" s="205"/>
      <c r="BD1489" s="98"/>
      <c r="BF1489" s="98"/>
      <c r="BG1489" s="205"/>
      <c r="BH1489" s="98"/>
      <c r="BI1489" s="121"/>
      <c r="BJ1489" s="98"/>
      <c r="BK1489" s="205"/>
      <c r="BL1489" s="98"/>
      <c r="BN1489" s="121"/>
      <c r="BO1489" s="121"/>
      <c r="BP1489" s="121"/>
      <c r="BQ1489" s="121"/>
      <c r="BR1489" s="121"/>
    </row>
    <row r="1490" spans="1:70" customFormat="1">
      <c r="A1490" s="84"/>
      <c r="B1490" s="363"/>
      <c r="C1490" s="121"/>
      <c r="D1490" s="121"/>
      <c r="E1490" s="121"/>
      <c r="F1490" s="121"/>
      <c r="G1490" s="121"/>
      <c r="H1490" s="121"/>
      <c r="I1490" s="121"/>
      <c r="J1490" s="121"/>
      <c r="K1490" s="121"/>
      <c r="L1490" s="10"/>
      <c r="M1490" s="9"/>
      <c r="N1490" s="90"/>
      <c r="R1490" s="205"/>
      <c r="S1490" s="205"/>
      <c r="T1490" s="205"/>
      <c r="V1490" s="205"/>
      <c r="W1490" s="205"/>
      <c r="X1490" s="205"/>
      <c r="Y1490" s="394"/>
      <c r="Z1490" s="98"/>
      <c r="AA1490" s="205"/>
      <c r="AB1490" s="98"/>
      <c r="AC1490" s="98"/>
      <c r="AD1490" s="98"/>
      <c r="AE1490" s="205"/>
      <c r="AF1490" s="98"/>
      <c r="AH1490" s="98"/>
      <c r="AI1490" s="205"/>
      <c r="AJ1490" s="98"/>
      <c r="AK1490" s="98"/>
      <c r="AL1490" s="98"/>
      <c r="AM1490" s="205"/>
      <c r="AN1490" s="98"/>
      <c r="AO1490" s="121"/>
      <c r="AP1490" s="98"/>
      <c r="AQ1490" s="205"/>
      <c r="AR1490" s="98"/>
      <c r="AT1490" s="98"/>
      <c r="AU1490" s="205"/>
      <c r="AV1490" s="98"/>
      <c r="AX1490" s="98"/>
      <c r="AY1490" s="205"/>
      <c r="AZ1490" s="98"/>
      <c r="BB1490" s="98"/>
      <c r="BC1490" s="205"/>
      <c r="BD1490" s="98"/>
      <c r="BF1490" s="98"/>
      <c r="BG1490" s="205"/>
      <c r="BH1490" s="98"/>
      <c r="BI1490" s="121"/>
      <c r="BJ1490" s="98"/>
      <c r="BK1490" s="205"/>
      <c r="BL1490" s="98"/>
      <c r="BN1490" s="121"/>
      <c r="BO1490" s="121"/>
      <c r="BP1490" s="121"/>
      <c r="BQ1490" s="121"/>
      <c r="BR1490" s="121"/>
    </row>
    <row r="1491" spans="1:70" customFormat="1">
      <c r="A1491" s="84"/>
      <c r="B1491" s="363"/>
      <c r="C1491" s="121"/>
      <c r="D1491" s="121"/>
      <c r="E1491" s="121"/>
      <c r="F1491" s="121"/>
      <c r="G1491" s="121"/>
      <c r="H1491" s="121"/>
      <c r="I1491" s="121"/>
      <c r="J1491" s="121"/>
      <c r="K1491" s="121"/>
      <c r="L1491" s="10"/>
      <c r="M1491" s="9"/>
      <c r="N1491" s="90"/>
      <c r="R1491" s="205"/>
      <c r="S1491" s="205"/>
      <c r="T1491" s="205"/>
      <c r="V1491" s="205"/>
      <c r="W1491" s="205"/>
      <c r="X1491" s="205"/>
      <c r="Y1491" s="394"/>
      <c r="Z1491" s="98"/>
      <c r="AA1491" s="205"/>
      <c r="AB1491" s="98"/>
      <c r="AC1491" s="98"/>
      <c r="AD1491" s="98"/>
      <c r="AE1491" s="205"/>
      <c r="AF1491" s="98"/>
      <c r="AH1491" s="98"/>
      <c r="AI1491" s="205"/>
      <c r="AJ1491" s="98"/>
      <c r="AK1491" s="98"/>
      <c r="AL1491" s="98"/>
      <c r="AM1491" s="205"/>
      <c r="AN1491" s="98"/>
      <c r="AO1491" s="121"/>
      <c r="AP1491" s="98"/>
      <c r="AQ1491" s="205"/>
      <c r="AR1491" s="98"/>
      <c r="AT1491" s="98"/>
      <c r="AU1491" s="205"/>
      <c r="AV1491" s="98"/>
      <c r="AX1491" s="98"/>
      <c r="AY1491" s="205"/>
      <c r="AZ1491" s="98"/>
      <c r="BB1491" s="98"/>
      <c r="BC1491" s="205"/>
      <c r="BD1491" s="98"/>
      <c r="BF1491" s="98"/>
      <c r="BG1491" s="205"/>
      <c r="BH1491" s="98"/>
      <c r="BI1491" s="121"/>
      <c r="BJ1491" s="98"/>
      <c r="BK1491" s="205"/>
      <c r="BL1491" s="98"/>
      <c r="BN1491" s="121"/>
      <c r="BO1491" s="121"/>
      <c r="BP1491" s="121"/>
      <c r="BQ1491" s="121"/>
      <c r="BR1491" s="121"/>
    </row>
    <row r="1492" spans="1:70" customFormat="1">
      <c r="A1492" s="84"/>
      <c r="B1492" s="363"/>
      <c r="C1492" s="121"/>
      <c r="D1492" s="121"/>
      <c r="E1492" s="121"/>
      <c r="F1492" s="121"/>
      <c r="G1492" s="121"/>
      <c r="H1492" s="121"/>
      <c r="I1492" s="121"/>
      <c r="J1492" s="121"/>
      <c r="K1492" s="121"/>
      <c r="L1492" s="10"/>
      <c r="M1492" s="9"/>
      <c r="N1492" s="90"/>
      <c r="R1492" s="205"/>
      <c r="S1492" s="205"/>
      <c r="T1492" s="205"/>
      <c r="V1492" s="205"/>
      <c r="W1492" s="205"/>
      <c r="X1492" s="205"/>
      <c r="Y1492" s="394"/>
      <c r="Z1492" s="98"/>
      <c r="AA1492" s="205"/>
      <c r="AB1492" s="98"/>
      <c r="AC1492" s="98"/>
      <c r="AD1492" s="98"/>
      <c r="AE1492" s="205"/>
      <c r="AF1492" s="98"/>
      <c r="AH1492" s="98"/>
      <c r="AI1492" s="205"/>
      <c r="AJ1492" s="98"/>
      <c r="AK1492" s="98"/>
      <c r="AL1492" s="98"/>
      <c r="AM1492" s="205"/>
      <c r="AN1492" s="98"/>
      <c r="AO1492" s="121"/>
      <c r="AP1492" s="98"/>
      <c r="AQ1492" s="205"/>
      <c r="AR1492" s="98"/>
      <c r="AT1492" s="98"/>
      <c r="AU1492" s="205"/>
      <c r="AV1492" s="98"/>
      <c r="AX1492" s="98"/>
      <c r="AY1492" s="205"/>
      <c r="AZ1492" s="98"/>
      <c r="BB1492" s="98"/>
      <c r="BC1492" s="205"/>
      <c r="BD1492" s="98"/>
      <c r="BF1492" s="98"/>
      <c r="BG1492" s="205"/>
      <c r="BH1492" s="98"/>
      <c r="BI1492" s="121"/>
      <c r="BJ1492" s="98"/>
      <c r="BK1492" s="205"/>
      <c r="BL1492" s="98"/>
      <c r="BN1492" s="121"/>
      <c r="BO1492" s="121"/>
      <c r="BP1492" s="121"/>
      <c r="BQ1492" s="121"/>
      <c r="BR1492" s="121"/>
    </row>
    <row r="1493" spans="1:70" customFormat="1">
      <c r="A1493" s="84"/>
      <c r="B1493" s="363"/>
      <c r="C1493" s="121"/>
      <c r="D1493" s="121"/>
      <c r="E1493" s="121"/>
      <c r="F1493" s="121"/>
      <c r="G1493" s="121"/>
      <c r="H1493" s="121"/>
      <c r="I1493" s="121"/>
      <c r="J1493" s="121"/>
      <c r="K1493" s="121"/>
      <c r="L1493" s="10"/>
      <c r="M1493" s="9"/>
      <c r="N1493" s="90"/>
      <c r="R1493" s="205"/>
      <c r="S1493" s="205"/>
      <c r="T1493" s="205"/>
      <c r="V1493" s="205"/>
      <c r="W1493" s="205"/>
      <c r="X1493" s="205"/>
      <c r="Y1493" s="394"/>
      <c r="Z1493" s="98"/>
      <c r="AA1493" s="205"/>
      <c r="AB1493" s="98"/>
      <c r="AC1493" s="98"/>
      <c r="AD1493" s="98"/>
      <c r="AE1493" s="205"/>
      <c r="AF1493" s="98"/>
      <c r="AH1493" s="98"/>
      <c r="AI1493" s="205"/>
      <c r="AJ1493" s="98"/>
      <c r="AK1493" s="98"/>
      <c r="AL1493" s="98"/>
      <c r="AM1493" s="205"/>
      <c r="AN1493" s="98"/>
      <c r="AO1493" s="121"/>
      <c r="AP1493" s="98"/>
      <c r="AQ1493" s="205"/>
      <c r="AR1493" s="98"/>
      <c r="AT1493" s="98"/>
      <c r="AU1493" s="205"/>
      <c r="AV1493" s="98"/>
      <c r="AX1493" s="98"/>
      <c r="AY1493" s="205"/>
      <c r="AZ1493" s="98"/>
      <c r="BB1493" s="98"/>
      <c r="BC1493" s="205"/>
      <c r="BD1493" s="98"/>
      <c r="BF1493" s="98"/>
      <c r="BG1493" s="205"/>
      <c r="BH1493" s="98"/>
      <c r="BI1493" s="121"/>
      <c r="BJ1493" s="98"/>
      <c r="BK1493" s="205"/>
      <c r="BL1493" s="98"/>
      <c r="BN1493" s="121"/>
      <c r="BO1493" s="121"/>
      <c r="BP1493" s="121"/>
      <c r="BQ1493" s="121"/>
      <c r="BR1493" s="121"/>
    </row>
    <row r="1494" spans="1:70" customFormat="1">
      <c r="A1494" s="84"/>
      <c r="B1494" s="363"/>
      <c r="C1494" s="121"/>
      <c r="D1494" s="121"/>
      <c r="E1494" s="121"/>
      <c r="F1494" s="121"/>
      <c r="G1494" s="121"/>
      <c r="H1494" s="121"/>
      <c r="I1494" s="121"/>
      <c r="J1494" s="121"/>
      <c r="K1494" s="121"/>
      <c r="L1494" s="10"/>
      <c r="M1494" s="9"/>
      <c r="N1494" s="90"/>
      <c r="R1494" s="205"/>
      <c r="S1494" s="205"/>
      <c r="T1494" s="205"/>
      <c r="V1494" s="205"/>
      <c r="W1494" s="205"/>
      <c r="X1494" s="205"/>
      <c r="Y1494" s="394"/>
      <c r="Z1494" s="98"/>
      <c r="AA1494" s="205"/>
      <c r="AB1494" s="98"/>
      <c r="AC1494" s="98"/>
      <c r="AD1494" s="98"/>
      <c r="AE1494" s="205"/>
      <c r="AF1494" s="98"/>
      <c r="AH1494" s="98"/>
      <c r="AI1494" s="205"/>
      <c r="AJ1494" s="98"/>
      <c r="AK1494" s="98"/>
      <c r="AL1494" s="98"/>
      <c r="AM1494" s="205"/>
      <c r="AN1494" s="98"/>
      <c r="AO1494" s="121"/>
      <c r="AP1494" s="98"/>
      <c r="AQ1494" s="205"/>
      <c r="AR1494" s="98"/>
      <c r="AT1494" s="98"/>
      <c r="AU1494" s="205"/>
      <c r="AV1494" s="98"/>
      <c r="AX1494" s="98"/>
      <c r="AY1494" s="205"/>
      <c r="AZ1494" s="98"/>
      <c r="BB1494" s="98"/>
      <c r="BC1494" s="205"/>
      <c r="BD1494" s="98"/>
      <c r="BF1494" s="98"/>
      <c r="BG1494" s="205"/>
      <c r="BH1494" s="98"/>
      <c r="BI1494" s="121"/>
      <c r="BJ1494" s="98"/>
      <c r="BK1494" s="205"/>
      <c r="BL1494" s="98"/>
      <c r="BN1494" s="121"/>
      <c r="BO1494" s="121"/>
      <c r="BP1494" s="121"/>
      <c r="BQ1494" s="121"/>
      <c r="BR1494" s="121"/>
    </row>
    <row r="1495" spans="1:70" customFormat="1">
      <c r="A1495" s="84"/>
      <c r="B1495" s="363"/>
      <c r="C1495" s="121"/>
      <c r="D1495" s="121"/>
      <c r="E1495" s="121"/>
      <c r="F1495" s="121"/>
      <c r="G1495" s="121"/>
      <c r="H1495" s="121"/>
      <c r="I1495" s="121"/>
      <c r="J1495" s="121"/>
      <c r="K1495" s="121"/>
      <c r="L1495" s="10"/>
      <c r="M1495" s="9"/>
      <c r="N1495" s="90"/>
      <c r="R1495" s="205"/>
      <c r="S1495" s="205"/>
      <c r="T1495" s="205"/>
      <c r="V1495" s="205"/>
      <c r="W1495" s="205"/>
      <c r="X1495" s="205"/>
      <c r="Y1495" s="394"/>
      <c r="Z1495" s="98"/>
      <c r="AA1495" s="205"/>
      <c r="AB1495" s="98"/>
      <c r="AC1495" s="98"/>
      <c r="AD1495" s="98"/>
      <c r="AE1495" s="205"/>
      <c r="AF1495" s="98"/>
      <c r="AH1495" s="98"/>
      <c r="AI1495" s="205"/>
      <c r="AJ1495" s="98"/>
      <c r="AK1495" s="98"/>
      <c r="AL1495" s="98"/>
      <c r="AM1495" s="205"/>
      <c r="AN1495" s="98"/>
      <c r="AO1495" s="121"/>
      <c r="AP1495" s="98"/>
      <c r="AQ1495" s="205"/>
      <c r="AR1495" s="98"/>
      <c r="AT1495" s="98"/>
      <c r="AU1495" s="205"/>
      <c r="AV1495" s="98"/>
      <c r="AX1495" s="98"/>
      <c r="AY1495" s="205"/>
      <c r="AZ1495" s="98"/>
      <c r="BB1495" s="98"/>
      <c r="BC1495" s="205"/>
      <c r="BD1495" s="98"/>
      <c r="BF1495" s="98"/>
      <c r="BG1495" s="205"/>
      <c r="BH1495" s="98"/>
      <c r="BI1495" s="121"/>
      <c r="BJ1495" s="98"/>
      <c r="BK1495" s="205"/>
      <c r="BL1495" s="98"/>
      <c r="BN1495" s="121"/>
      <c r="BO1495" s="121"/>
      <c r="BP1495" s="121"/>
      <c r="BQ1495" s="121"/>
      <c r="BR1495" s="121"/>
    </row>
    <row r="1496" spans="1:70" customFormat="1">
      <c r="A1496" s="84"/>
      <c r="B1496" s="363"/>
      <c r="C1496" s="121"/>
      <c r="D1496" s="121"/>
      <c r="E1496" s="121"/>
      <c r="F1496" s="121"/>
      <c r="G1496" s="121"/>
      <c r="H1496" s="121"/>
      <c r="I1496" s="121"/>
      <c r="J1496" s="121"/>
      <c r="K1496" s="121"/>
      <c r="L1496" s="10"/>
      <c r="M1496" s="9"/>
      <c r="N1496" s="90"/>
      <c r="R1496" s="205"/>
      <c r="S1496" s="205"/>
      <c r="T1496" s="205"/>
      <c r="V1496" s="205"/>
      <c r="W1496" s="205"/>
      <c r="X1496" s="205"/>
      <c r="Y1496" s="394"/>
      <c r="Z1496" s="98"/>
      <c r="AA1496" s="205"/>
      <c r="AB1496" s="98"/>
      <c r="AC1496" s="98"/>
      <c r="AD1496" s="98"/>
      <c r="AE1496" s="205"/>
      <c r="AF1496" s="98"/>
      <c r="AH1496" s="98"/>
      <c r="AI1496" s="205"/>
      <c r="AJ1496" s="98"/>
      <c r="AK1496" s="98"/>
      <c r="AL1496" s="98"/>
      <c r="AM1496" s="205"/>
      <c r="AN1496" s="98"/>
      <c r="AO1496" s="121"/>
      <c r="AP1496" s="98"/>
      <c r="AQ1496" s="205"/>
      <c r="AR1496" s="98"/>
      <c r="AT1496" s="98"/>
      <c r="AU1496" s="205"/>
      <c r="AV1496" s="98"/>
      <c r="AX1496" s="98"/>
      <c r="AY1496" s="205"/>
      <c r="AZ1496" s="98"/>
      <c r="BB1496" s="98"/>
      <c r="BC1496" s="205"/>
      <c r="BD1496" s="98"/>
      <c r="BF1496" s="98"/>
      <c r="BG1496" s="205"/>
      <c r="BH1496" s="98"/>
      <c r="BI1496" s="121"/>
      <c r="BJ1496" s="98"/>
      <c r="BK1496" s="205"/>
      <c r="BL1496" s="98"/>
      <c r="BN1496" s="121"/>
      <c r="BO1496" s="121"/>
      <c r="BP1496" s="121"/>
      <c r="BQ1496" s="121"/>
      <c r="BR1496" s="121"/>
    </row>
    <row r="1497" spans="1:70" customFormat="1">
      <c r="A1497" s="84"/>
      <c r="B1497" s="363"/>
      <c r="C1497" s="121"/>
      <c r="D1497" s="121"/>
      <c r="E1497" s="121"/>
      <c r="F1497" s="121"/>
      <c r="G1497" s="121"/>
      <c r="H1497" s="121"/>
      <c r="I1497" s="121"/>
      <c r="J1497" s="121"/>
      <c r="K1497" s="121"/>
      <c r="L1497" s="10"/>
      <c r="M1497" s="9"/>
      <c r="N1497" s="90"/>
      <c r="R1497" s="205"/>
      <c r="S1497" s="205"/>
      <c r="T1497" s="205"/>
      <c r="V1497" s="205"/>
      <c r="W1497" s="205"/>
      <c r="X1497" s="205"/>
      <c r="Y1497" s="394"/>
      <c r="Z1497" s="98"/>
      <c r="AA1497" s="205"/>
      <c r="AB1497" s="98"/>
      <c r="AC1497" s="98"/>
      <c r="AD1497" s="98"/>
      <c r="AE1497" s="205"/>
      <c r="AF1497" s="98"/>
      <c r="AH1497" s="98"/>
      <c r="AI1497" s="205"/>
      <c r="AJ1497" s="98"/>
      <c r="AK1497" s="98"/>
      <c r="AL1497" s="98"/>
      <c r="AM1497" s="205"/>
      <c r="AN1497" s="98"/>
      <c r="AO1497" s="121"/>
      <c r="AP1497" s="98"/>
      <c r="AQ1497" s="205"/>
      <c r="AR1497" s="98"/>
      <c r="AT1497" s="98"/>
      <c r="AU1497" s="205"/>
      <c r="AV1497" s="98"/>
      <c r="AX1497" s="98"/>
      <c r="AY1497" s="205"/>
      <c r="AZ1497" s="98"/>
      <c r="BB1497" s="98"/>
      <c r="BC1497" s="205"/>
      <c r="BD1497" s="98"/>
      <c r="BF1497" s="98"/>
      <c r="BG1497" s="205"/>
      <c r="BH1497" s="98"/>
      <c r="BI1497" s="121"/>
      <c r="BJ1497" s="98"/>
      <c r="BK1497" s="205"/>
      <c r="BL1497" s="98"/>
      <c r="BN1497" s="121"/>
      <c r="BO1497" s="121"/>
      <c r="BP1497" s="121"/>
      <c r="BQ1497" s="121"/>
      <c r="BR1497" s="121"/>
    </row>
    <row r="1498" spans="1:70" customFormat="1">
      <c r="A1498" s="84"/>
      <c r="B1498" s="363"/>
      <c r="C1498" s="121"/>
      <c r="D1498" s="121"/>
      <c r="E1498" s="121"/>
      <c r="F1498" s="121"/>
      <c r="G1498" s="121"/>
      <c r="H1498" s="121"/>
      <c r="I1498" s="121"/>
      <c r="J1498" s="121"/>
      <c r="K1498" s="121"/>
      <c r="L1498" s="10"/>
      <c r="M1498" s="9"/>
      <c r="N1498" s="90"/>
      <c r="R1498" s="205"/>
      <c r="S1498" s="205"/>
      <c r="T1498" s="205"/>
      <c r="V1498" s="205"/>
      <c r="W1498" s="205"/>
      <c r="X1498" s="205"/>
      <c r="Y1498" s="394"/>
      <c r="Z1498" s="98"/>
      <c r="AA1498" s="205"/>
      <c r="AB1498" s="98"/>
      <c r="AC1498" s="98"/>
      <c r="AD1498" s="98"/>
      <c r="AE1498" s="205"/>
      <c r="AF1498" s="98"/>
      <c r="AH1498" s="98"/>
      <c r="AI1498" s="205"/>
      <c r="AJ1498" s="98"/>
      <c r="AK1498" s="98"/>
      <c r="AL1498" s="98"/>
      <c r="AM1498" s="205"/>
      <c r="AN1498" s="98"/>
      <c r="AO1498" s="121"/>
      <c r="AP1498" s="98"/>
      <c r="AQ1498" s="205"/>
      <c r="AR1498" s="98"/>
      <c r="AT1498" s="98"/>
      <c r="AU1498" s="205"/>
      <c r="AV1498" s="98"/>
      <c r="AX1498" s="98"/>
      <c r="AY1498" s="205"/>
      <c r="AZ1498" s="98"/>
      <c r="BB1498" s="98"/>
      <c r="BC1498" s="205"/>
      <c r="BD1498" s="98"/>
      <c r="BF1498" s="98"/>
      <c r="BG1498" s="205"/>
      <c r="BH1498" s="98"/>
      <c r="BI1498" s="121"/>
      <c r="BJ1498" s="98"/>
      <c r="BK1498" s="205"/>
      <c r="BL1498" s="98"/>
      <c r="BN1498" s="121"/>
      <c r="BO1498" s="121"/>
      <c r="BP1498" s="121"/>
      <c r="BQ1498" s="121"/>
      <c r="BR1498" s="121"/>
    </row>
    <row r="1499" spans="1:70" customFormat="1">
      <c r="A1499" s="84"/>
      <c r="B1499" s="363"/>
      <c r="C1499" s="121"/>
      <c r="D1499" s="121"/>
      <c r="E1499" s="121"/>
      <c r="F1499" s="121"/>
      <c r="G1499" s="121"/>
      <c r="H1499" s="121"/>
      <c r="I1499" s="121"/>
      <c r="J1499" s="121"/>
      <c r="K1499" s="121"/>
      <c r="L1499" s="10"/>
      <c r="M1499" s="9"/>
      <c r="N1499" s="90"/>
      <c r="R1499" s="205"/>
      <c r="S1499" s="205"/>
      <c r="T1499" s="205"/>
      <c r="V1499" s="205"/>
      <c r="W1499" s="205"/>
      <c r="X1499" s="205"/>
      <c r="Y1499" s="394"/>
      <c r="Z1499" s="98"/>
      <c r="AA1499" s="205"/>
      <c r="AB1499" s="98"/>
      <c r="AC1499" s="98"/>
      <c r="AD1499" s="98"/>
      <c r="AE1499" s="205"/>
      <c r="AF1499" s="98"/>
      <c r="AH1499" s="98"/>
      <c r="AI1499" s="205"/>
      <c r="AJ1499" s="98"/>
      <c r="AK1499" s="98"/>
      <c r="AL1499" s="98"/>
      <c r="AM1499" s="205"/>
      <c r="AN1499" s="98"/>
      <c r="AO1499" s="121"/>
      <c r="AP1499" s="98"/>
      <c r="AQ1499" s="205"/>
      <c r="AR1499" s="98"/>
      <c r="AT1499" s="98"/>
      <c r="AU1499" s="205"/>
      <c r="AV1499" s="98"/>
      <c r="AX1499" s="98"/>
      <c r="AY1499" s="205"/>
      <c r="AZ1499" s="98"/>
      <c r="BB1499" s="98"/>
      <c r="BC1499" s="205"/>
      <c r="BD1499" s="98"/>
      <c r="BF1499" s="98"/>
      <c r="BG1499" s="205"/>
      <c r="BH1499" s="98"/>
      <c r="BI1499" s="121"/>
      <c r="BJ1499" s="98"/>
      <c r="BK1499" s="205"/>
      <c r="BL1499" s="98"/>
      <c r="BN1499" s="121"/>
      <c r="BO1499" s="121"/>
      <c r="BP1499" s="121"/>
      <c r="BQ1499" s="121"/>
      <c r="BR1499" s="121"/>
    </row>
    <row r="1500" spans="1:70" customFormat="1">
      <c r="A1500" s="84"/>
      <c r="B1500" s="363"/>
      <c r="C1500" s="121"/>
      <c r="D1500" s="121"/>
      <c r="E1500" s="121"/>
      <c r="F1500" s="121"/>
      <c r="G1500" s="121"/>
      <c r="H1500" s="121"/>
      <c r="I1500" s="121"/>
      <c r="J1500" s="121"/>
      <c r="K1500" s="121"/>
      <c r="L1500" s="10"/>
      <c r="M1500" s="9"/>
      <c r="N1500" s="90"/>
      <c r="R1500" s="205"/>
      <c r="S1500" s="205"/>
      <c r="T1500" s="205"/>
      <c r="V1500" s="205"/>
      <c r="W1500" s="205"/>
      <c r="X1500" s="205"/>
      <c r="Y1500" s="394"/>
      <c r="Z1500" s="98"/>
      <c r="AA1500" s="205"/>
      <c r="AB1500" s="98"/>
      <c r="AC1500" s="98"/>
      <c r="AD1500" s="98"/>
      <c r="AE1500" s="205"/>
      <c r="AF1500" s="98"/>
      <c r="AH1500" s="98"/>
      <c r="AI1500" s="205"/>
      <c r="AJ1500" s="98"/>
      <c r="AK1500" s="98"/>
      <c r="AL1500" s="98"/>
      <c r="AM1500" s="205"/>
      <c r="AN1500" s="98"/>
      <c r="AO1500" s="121"/>
      <c r="AP1500" s="98"/>
      <c r="AQ1500" s="205"/>
      <c r="AR1500" s="98"/>
      <c r="AT1500" s="98"/>
      <c r="AU1500" s="205"/>
      <c r="AV1500" s="98"/>
      <c r="AX1500" s="98"/>
      <c r="AY1500" s="205"/>
      <c r="AZ1500" s="98"/>
      <c r="BB1500" s="98"/>
      <c r="BC1500" s="205"/>
      <c r="BD1500" s="98"/>
      <c r="BF1500" s="98"/>
      <c r="BG1500" s="205"/>
      <c r="BH1500" s="98"/>
      <c r="BI1500" s="121"/>
      <c r="BJ1500" s="98"/>
      <c r="BK1500" s="205"/>
      <c r="BL1500" s="98"/>
      <c r="BN1500" s="121"/>
      <c r="BO1500" s="121"/>
      <c r="BP1500" s="121"/>
      <c r="BQ1500" s="121"/>
      <c r="BR1500" s="121"/>
    </row>
    <row r="1501" spans="1:70" customFormat="1">
      <c r="A1501" s="84"/>
      <c r="B1501" s="363"/>
      <c r="C1501" s="121"/>
      <c r="D1501" s="121"/>
      <c r="E1501" s="121"/>
      <c r="F1501" s="121"/>
      <c r="G1501" s="121"/>
      <c r="H1501" s="121"/>
      <c r="I1501" s="121"/>
      <c r="J1501" s="121"/>
      <c r="K1501" s="121"/>
      <c r="L1501" s="10"/>
      <c r="M1501" s="9"/>
      <c r="N1501" s="90"/>
      <c r="R1501" s="205"/>
      <c r="S1501" s="205"/>
      <c r="T1501" s="205"/>
      <c r="V1501" s="205"/>
      <c r="W1501" s="205"/>
      <c r="X1501" s="205"/>
      <c r="Y1501" s="394"/>
      <c r="Z1501" s="98"/>
      <c r="AA1501" s="205"/>
      <c r="AB1501" s="98"/>
      <c r="AC1501" s="98"/>
      <c r="AD1501" s="98"/>
      <c r="AE1501" s="205"/>
      <c r="AF1501" s="98"/>
      <c r="AH1501" s="98"/>
      <c r="AI1501" s="205"/>
      <c r="AJ1501" s="98"/>
      <c r="AK1501" s="98"/>
      <c r="AL1501" s="98"/>
      <c r="AM1501" s="205"/>
      <c r="AN1501" s="98"/>
      <c r="AO1501" s="121"/>
      <c r="AP1501" s="98"/>
      <c r="AQ1501" s="205"/>
      <c r="AR1501" s="98"/>
      <c r="AT1501" s="98"/>
      <c r="AU1501" s="205"/>
      <c r="AV1501" s="98"/>
      <c r="AX1501" s="98"/>
      <c r="AY1501" s="205"/>
      <c r="AZ1501" s="98"/>
      <c r="BB1501" s="98"/>
      <c r="BC1501" s="205"/>
      <c r="BD1501" s="98"/>
      <c r="BF1501" s="98"/>
      <c r="BG1501" s="205"/>
      <c r="BH1501" s="98"/>
      <c r="BI1501" s="121"/>
      <c r="BJ1501" s="98"/>
      <c r="BK1501" s="205"/>
      <c r="BL1501" s="98"/>
      <c r="BN1501" s="121"/>
      <c r="BO1501" s="121"/>
      <c r="BP1501" s="121"/>
      <c r="BQ1501" s="121"/>
      <c r="BR1501" s="121"/>
    </row>
    <row r="1502" spans="1:70" customFormat="1">
      <c r="A1502" s="84"/>
      <c r="B1502" s="363"/>
      <c r="C1502" s="121"/>
      <c r="D1502" s="121"/>
      <c r="E1502" s="121"/>
      <c r="F1502" s="121"/>
      <c r="G1502" s="121"/>
      <c r="H1502" s="121"/>
      <c r="I1502" s="121"/>
      <c r="J1502" s="121"/>
      <c r="K1502" s="121"/>
      <c r="L1502" s="10"/>
      <c r="M1502" s="9"/>
      <c r="N1502" s="90"/>
      <c r="R1502" s="205"/>
      <c r="S1502" s="205"/>
      <c r="T1502" s="205"/>
      <c r="V1502" s="205"/>
      <c r="W1502" s="205"/>
      <c r="X1502" s="205"/>
      <c r="Y1502" s="394"/>
      <c r="Z1502" s="98"/>
      <c r="AA1502" s="205"/>
      <c r="AB1502" s="98"/>
      <c r="AC1502" s="98"/>
      <c r="AD1502" s="98"/>
      <c r="AE1502" s="205"/>
      <c r="AF1502" s="98"/>
      <c r="AH1502" s="98"/>
      <c r="AI1502" s="205"/>
      <c r="AJ1502" s="98"/>
      <c r="AK1502" s="98"/>
      <c r="AL1502" s="98"/>
      <c r="AM1502" s="205"/>
      <c r="AN1502" s="98"/>
      <c r="AO1502" s="121"/>
      <c r="AP1502" s="98"/>
      <c r="AQ1502" s="205"/>
      <c r="AR1502" s="98"/>
      <c r="AT1502" s="98"/>
      <c r="AU1502" s="205"/>
      <c r="AV1502" s="98"/>
      <c r="AX1502" s="98"/>
      <c r="AY1502" s="205"/>
      <c r="AZ1502" s="98"/>
      <c r="BB1502" s="98"/>
      <c r="BC1502" s="205"/>
      <c r="BD1502" s="98"/>
      <c r="BF1502" s="98"/>
      <c r="BG1502" s="205"/>
      <c r="BH1502" s="98"/>
      <c r="BI1502" s="121"/>
      <c r="BJ1502" s="98"/>
      <c r="BK1502" s="205"/>
      <c r="BL1502" s="98"/>
      <c r="BN1502" s="121"/>
      <c r="BO1502" s="121"/>
      <c r="BP1502" s="121"/>
      <c r="BQ1502" s="121"/>
      <c r="BR1502" s="121"/>
    </row>
    <row r="1503" spans="1:70" customFormat="1">
      <c r="A1503" s="84"/>
      <c r="B1503" s="363"/>
      <c r="C1503" s="121"/>
      <c r="D1503" s="121"/>
      <c r="E1503" s="121"/>
      <c r="F1503" s="121"/>
      <c r="G1503" s="121"/>
      <c r="H1503" s="121"/>
      <c r="I1503" s="121"/>
      <c r="J1503" s="121"/>
      <c r="K1503" s="121"/>
      <c r="L1503" s="10"/>
      <c r="M1503" s="9"/>
      <c r="N1503" s="90"/>
      <c r="R1503" s="205"/>
      <c r="S1503" s="205"/>
      <c r="T1503" s="205"/>
      <c r="V1503" s="205"/>
      <c r="W1503" s="205"/>
      <c r="X1503" s="205"/>
      <c r="Y1503" s="394"/>
      <c r="Z1503" s="98"/>
      <c r="AA1503" s="205"/>
      <c r="AB1503" s="98"/>
      <c r="AC1503" s="98"/>
      <c r="AD1503" s="98"/>
      <c r="AE1503" s="205"/>
      <c r="AF1503" s="98"/>
      <c r="AH1503" s="98"/>
      <c r="AI1503" s="205"/>
      <c r="AJ1503" s="98"/>
      <c r="AK1503" s="98"/>
      <c r="AL1503" s="98"/>
      <c r="AM1503" s="205"/>
      <c r="AN1503" s="98"/>
      <c r="AO1503" s="121"/>
      <c r="AP1503" s="98"/>
      <c r="AQ1503" s="205"/>
      <c r="AR1503" s="98"/>
      <c r="AT1503" s="98"/>
      <c r="AU1503" s="205"/>
      <c r="AV1503" s="98"/>
      <c r="AX1503" s="98"/>
      <c r="AY1503" s="205"/>
      <c r="AZ1503" s="98"/>
      <c r="BB1503" s="98"/>
      <c r="BC1503" s="205"/>
      <c r="BD1503" s="98"/>
      <c r="BF1503" s="98"/>
      <c r="BG1503" s="205"/>
      <c r="BH1503" s="98"/>
      <c r="BI1503" s="121"/>
      <c r="BJ1503" s="98"/>
      <c r="BK1503" s="205"/>
      <c r="BL1503" s="98"/>
      <c r="BN1503" s="121"/>
      <c r="BO1503" s="121"/>
      <c r="BP1503" s="121"/>
      <c r="BQ1503" s="121"/>
      <c r="BR1503" s="121"/>
    </row>
    <row r="1504" spans="1:70" customFormat="1">
      <c r="A1504" s="84"/>
      <c r="B1504" s="363"/>
      <c r="C1504" s="121"/>
      <c r="D1504" s="121"/>
      <c r="E1504" s="121"/>
      <c r="F1504" s="121"/>
      <c r="G1504" s="121"/>
      <c r="H1504" s="121"/>
      <c r="I1504" s="121"/>
      <c r="J1504" s="121"/>
      <c r="K1504" s="121"/>
      <c r="L1504" s="10"/>
      <c r="M1504" s="9"/>
      <c r="N1504" s="90"/>
      <c r="R1504" s="205"/>
      <c r="S1504" s="205"/>
      <c r="T1504" s="205"/>
      <c r="V1504" s="205"/>
      <c r="W1504" s="205"/>
      <c r="X1504" s="205"/>
      <c r="Y1504" s="394"/>
      <c r="Z1504" s="98"/>
      <c r="AA1504" s="205"/>
      <c r="AB1504" s="98"/>
      <c r="AC1504" s="98"/>
      <c r="AD1504" s="98"/>
      <c r="AE1504" s="205"/>
      <c r="AF1504" s="98"/>
      <c r="AH1504" s="98"/>
      <c r="AI1504" s="205"/>
      <c r="AJ1504" s="98"/>
      <c r="AK1504" s="98"/>
      <c r="AL1504" s="98"/>
      <c r="AM1504" s="205"/>
      <c r="AN1504" s="98"/>
      <c r="AO1504" s="121"/>
      <c r="AP1504" s="98"/>
      <c r="AQ1504" s="205"/>
      <c r="AR1504" s="98"/>
      <c r="AT1504" s="98"/>
      <c r="AU1504" s="205"/>
      <c r="AV1504" s="98"/>
      <c r="AX1504" s="98"/>
      <c r="AY1504" s="205"/>
      <c r="AZ1504" s="98"/>
      <c r="BB1504" s="98"/>
      <c r="BC1504" s="205"/>
      <c r="BD1504" s="98"/>
      <c r="BF1504" s="98"/>
      <c r="BG1504" s="205"/>
      <c r="BH1504" s="98"/>
      <c r="BI1504" s="121"/>
      <c r="BJ1504" s="98"/>
      <c r="BK1504" s="205"/>
      <c r="BL1504" s="98"/>
      <c r="BN1504" s="121"/>
      <c r="BO1504" s="121"/>
      <c r="BP1504" s="121"/>
      <c r="BQ1504" s="121"/>
      <c r="BR1504" s="121"/>
    </row>
    <row r="1505" spans="1:70" customFormat="1">
      <c r="A1505" s="84"/>
      <c r="B1505" s="363"/>
      <c r="C1505" s="121"/>
      <c r="D1505" s="121"/>
      <c r="E1505" s="121"/>
      <c r="F1505" s="121"/>
      <c r="G1505" s="121"/>
      <c r="H1505" s="121"/>
      <c r="I1505" s="121"/>
      <c r="J1505" s="121"/>
      <c r="K1505" s="121"/>
      <c r="L1505" s="10"/>
      <c r="M1505" s="9"/>
      <c r="N1505" s="90"/>
      <c r="R1505" s="205"/>
      <c r="S1505" s="205"/>
      <c r="T1505" s="205"/>
      <c r="V1505" s="205"/>
      <c r="W1505" s="205"/>
      <c r="X1505" s="205"/>
      <c r="Y1505" s="394"/>
      <c r="Z1505" s="98"/>
      <c r="AA1505" s="205"/>
      <c r="AB1505" s="98"/>
      <c r="AC1505" s="98"/>
      <c r="AD1505" s="98"/>
      <c r="AE1505" s="205"/>
      <c r="AF1505" s="98"/>
      <c r="AH1505" s="98"/>
      <c r="AI1505" s="205"/>
      <c r="AJ1505" s="98"/>
      <c r="AK1505" s="98"/>
      <c r="AL1505" s="98"/>
      <c r="AM1505" s="205"/>
      <c r="AN1505" s="98"/>
      <c r="AO1505" s="121"/>
      <c r="AP1505" s="98"/>
      <c r="AQ1505" s="205"/>
      <c r="AR1505" s="98"/>
      <c r="AT1505" s="98"/>
      <c r="AU1505" s="205"/>
      <c r="AV1505" s="98"/>
      <c r="AX1505" s="98"/>
      <c r="AY1505" s="205"/>
      <c r="AZ1505" s="98"/>
      <c r="BB1505" s="98"/>
      <c r="BC1505" s="205"/>
      <c r="BD1505" s="98"/>
      <c r="BF1505" s="98"/>
      <c r="BG1505" s="205"/>
      <c r="BH1505" s="98"/>
      <c r="BI1505" s="121"/>
      <c r="BJ1505" s="98"/>
      <c r="BK1505" s="205"/>
      <c r="BL1505" s="98"/>
      <c r="BN1505" s="121"/>
      <c r="BO1505" s="121"/>
      <c r="BP1505" s="121"/>
      <c r="BQ1505" s="121"/>
      <c r="BR1505" s="121"/>
    </row>
    <row r="1506" spans="1:70" customFormat="1">
      <c r="A1506" s="84"/>
      <c r="B1506" s="363"/>
      <c r="C1506" s="121"/>
      <c r="D1506" s="121"/>
      <c r="E1506" s="121"/>
      <c r="F1506" s="121"/>
      <c r="G1506" s="121"/>
      <c r="H1506" s="121"/>
      <c r="I1506" s="121"/>
      <c r="J1506" s="121"/>
      <c r="K1506" s="121"/>
      <c r="L1506" s="10"/>
      <c r="M1506" s="9"/>
      <c r="N1506" s="90"/>
      <c r="R1506" s="205"/>
      <c r="S1506" s="205"/>
      <c r="T1506" s="205"/>
      <c r="V1506" s="205"/>
      <c r="W1506" s="205"/>
      <c r="X1506" s="205"/>
      <c r="Y1506" s="394"/>
      <c r="Z1506" s="98"/>
      <c r="AA1506" s="205"/>
      <c r="AB1506" s="98"/>
      <c r="AC1506" s="98"/>
      <c r="AD1506" s="98"/>
      <c r="AE1506" s="205"/>
      <c r="AF1506" s="98"/>
      <c r="AH1506" s="98"/>
      <c r="AI1506" s="205"/>
      <c r="AJ1506" s="98"/>
      <c r="AK1506" s="98"/>
      <c r="AL1506" s="98"/>
      <c r="AM1506" s="205"/>
      <c r="AN1506" s="98"/>
      <c r="AO1506" s="121"/>
      <c r="AP1506" s="98"/>
      <c r="AQ1506" s="205"/>
      <c r="AR1506" s="98"/>
      <c r="AT1506" s="98"/>
      <c r="AU1506" s="205"/>
      <c r="AV1506" s="98"/>
      <c r="AX1506" s="98"/>
      <c r="AY1506" s="205"/>
      <c r="AZ1506" s="98"/>
      <c r="BB1506" s="98"/>
      <c r="BC1506" s="205"/>
      <c r="BD1506" s="98"/>
      <c r="BF1506" s="98"/>
      <c r="BG1506" s="205"/>
      <c r="BH1506" s="98"/>
      <c r="BI1506" s="121"/>
      <c r="BJ1506" s="98"/>
      <c r="BK1506" s="205"/>
      <c r="BL1506" s="98"/>
      <c r="BN1506" s="121"/>
      <c r="BO1506" s="121"/>
      <c r="BP1506" s="121"/>
      <c r="BQ1506" s="121"/>
      <c r="BR1506" s="121"/>
    </row>
    <row r="1507" spans="1:70" customFormat="1">
      <c r="A1507" s="84"/>
      <c r="B1507" s="363"/>
      <c r="C1507" s="121"/>
      <c r="D1507" s="121"/>
      <c r="E1507" s="121"/>
      <c r="F1507" s="121"/>
      <c r="G1507" s="121"/>
      <c r="H1507" s="121"/>
      <c r="I1507" s="121"/>
      <c r="J1507" s="121"/>
      <c r="K1507" s="121"/>
      <c r="L1507" s="10"/>
      <c r="M1507" s="9"/>
      <c r="N1507" s="90"/>
      <c r="R1507" s="205"/>
      <c r="S1507" s="205"/>
      <c r="T1507" s="205"/>
      <c r="V1507" s="205"/>
      <c r="W1507" s="205"/>
      <c r="X1507" s="205"/>
      <c r="Y1507" s="394"/>
      <c r="Z1507" s="98"/>
      <c r="AA1507" s="205"/>
      <c r="AB1507" s="98"/>
      <c r="AC1507" s="98"/>
      <c r="AD1507" s="98"/>
      <c r="AE1507" s="205"/>
      <c r="AF1507" s="98"/>
      <c r="AH1507" s="98"/>
      <c r="AI1507" s="205"/>
      <c r="AJ1507" s="98"/>
      <c r="AK1507" s="98"/>
      <c r="AL1507" s="98"/>
      <c r="AM1507" s="205"/>
      <c r="AN1507" s="98"/>
      <c r="AO1507" s="121"/>
      <c r="AP1507" s="98"/>
      <c r="AQ1507" s="205"/>
      <c r="AR1507" s="98"/>
      <c r="AT1507" s="98"/>
      <c r="AU1507" s="205"/>
      <c r="AV1507" s="98"/>
      <c r="AX1507" s="98"/>
      <c r="AY1507" s="205"/>
      <c r="AZ1507" s="98"/>
      <c r="BB1507" s="98"/>
      <c r="BC1507" s="205"/>
      <c r="BD1507" s="98"/>
      <c r="BF1507" s="98"/>
      <c r="BG1507" s="205"/>
      <c r="BH1507" s="98"/>
      <c r="BI1507" s="121"/>
      <c r="BJ1507" s="98"/>
      <c r="BK1507" s="205"/>
      <c r="BL1507" s="98"/>
      <c r="BN1507" s="121"/>
      <c r="BO1507" s="121"/>
      <c r="BP1507" s="121"/>
      <c r="BQ1507" s="121"/>
      <c r="BR1507" s="121"/>
    </row>
    <row r="1508" spans="1:70" customFormat="1">
      <c r="A1508" s="84"/>
      <c r="B1508" s="363"/>
      <c r="C1508" s="121"/>
      <c r="D1508" s="121"/>
      <c r="E1508" s="121"/>
      <c r="F1508" s="121"/>
      <c r="G1508" s="121"/>
      <c r="H1508" s="121"/>
      <c r="I1508" s="121"/>
      <c r="J1508" s="121"/>
      <c r="K1508" s="121"/>
      <c r="L1508" s="10"/>
      <c r="M1508" s="9"/>
      <c r="N1508" s="90"/>
      <c r="R1508" s="205"/>
      <c r="S1508" s="205"/>
      <c r="T1508" s="205"/>
      <c r="V1508" s="205"/>
      <c r="W1508" s="205"/>
      <c r="X1508" s="205"/>
      <c r="Y1508" s="394"/>
      <c r="Z1508" s="98"/>
      <c r="AA1508" s="205"/>
      <c r="AB1508" s="98"/>
      <c r="AC1508" s="98"/>
      <c r="AD1508" s="98"/>
      <c r="AE1508" s="205"/>
      <c r="AF1508" s="98"/>
      <c r="AH1508" s="98"/>
      <c r="AI1508" s="205"/>
      <c r="AJ1508" s="98"/>
      <c r="AK1508" s="98"/>
      <c r="AL1508" s="98"/>
      <c r="AM1508" s="205"/>
      <c r="AN1508" s="98"/>
      <c r="AO1508" s="121"/>
      <c r="AP1508" s="98"/>
      <c r="AQ1508" s="205"/>
      <c r="AR1508" s="98"/>
      <c r="AT1508" s="98"/>
      <c r="AU1508" s="205"/>
      <c r="AV1508" s="98"/>
      <c r="AX1508" s="98"/>
      <c r="AY1508" s="205"/>
      <c r="AZ1508" s="98"/>
      <c r="BB1508" s="98"/>
      <c r="BC1508" s="205"/>
      <c r="BD1508" s="98"/>
      <c r="BF1508" s="98"/>
      <c r="BG1508" s="205"/>
      <c r="BH1508" s="98"/>
      <c r="BI1508" s="121"/>
      <c r="BJ1508" s="98"/>
      <c r="BK1508" s="205"/>
      <c r="BL1508" s="98"/>
      <c r="BN1508" s="121"/>
      <c r="BO1508" s="121"/>
      <c r="BP1508" s="121"/>
      <c r="BQ1508" s="121"/>
      <c r="BR1508" s="121"/>
    </row>
    <row r="1509" spans="1:70" customFormat="1">
      <c r="A1509" s="84"/>
      <c r="B1509" s="363"/>
      <c r="C1509" s="121"/>
      <c r="D1509" s="121"/>
      <c r="E1509" s="121"/>
      <c r="F1509" s="121"/>
      <c r="G1509" s="121"/>
      <c r="H1509" s="121"/>
      <c r="I1509" s="121"/>
      <c r="J1509" s="121"/>
      <c r="K1509" s="121"/>
      <c r="L1509" s="10"/>
      <c r="M1509" s="9"/>
      <c r="N1509" s="90"/>
      <c r="R1509" s="205"/>
      <c r="S1509" s="205"/>
      <c r="T1509" s="205"/>
      <c r="V1509" s="205"/>
      <c r="W1509" s="205"/>
      <c r="X1509" s="205"/>
      <c r="Y1509" s="394"/>
      <c r="Z1509" s="98"/>
      <c r="AA1509" s="205"/>
      <c r="AB1509" s="98"/>
      <c r="AC1509" s="98"/>
      <c r="AD1509" s="98"/>
      <c r="AE1509" s="205"/>
      <c r="AF1509" s="98"/>
      <c r="AH1509" s="98"/>
      <c r="AI1509" s="205"/>
      <c r="AJ1509" s="98"/>
      <c r="AK1509" s="98"/>
      <c r="AL1509" s="98"/>
      <c r="AM1509" s="205"/>
      <c r="AN1509" s="98"/>
      <c r="AO1509" s="121"/>
      <c r="AP1509" s="98"/>
      <c r="AQ1509" s="205"/>
      <c r="AR1509" s="98"/>
      <c r="AT1509" s="98"/>
      <c r="AU1509" s="205"/>
      <c r="AV1509" s="98"/>
      <c r="AX1509" s="98"/>
      <c r="AY1509" s="205"/>
      <c r="AZ1509" s="98"/>
      <c r="BB1509" s="98"/>
      <c r="BC1509" s="205"/>
      <c r="BD1509" s="98"/>
      <c r="BF1509" s="98"/>
      <c r="BG1509" s="205"/>
      <c r="BH1509" s="98"/>
      <c r="BI1509" s="121"/>
      <c r="BJ1509" s="98"/>
      <c r="BK1509" s="205"/>
      <c r="BL1509" s="98"/>
      <c r="BN1509" s="121"/>
      <c r="BO1509" s="121"/>
      <c r="BP1509" s="121"/>
      <c r="BQ1509" s="121"/>
      <c r="BR1509" s="121"/>
    </row>
    <row r="1510" spans="1:70" customFormat="1">
      <c r="A1510" s="84"/>
      <c r="B1510" s="363"/>
      <c r="C1510" s="121"/>
      <c r="D1510" s="121"/>
      <c r="E1510" s="121"/>
      <c r="F1510" s="121"/>
      <c r="G1510" s="121"/>
      <c r="H1510" s="121"/>
      <c r="I1510" s="121"/>
      <c r="J1510" s="121"/>
      <c r="K1510" s="121"/>
      <c r="L1510" s="10"/>
      <c r="M1510" s="9"/>
      <c r="N1510" s="90"/>
      <c r="R1510" s="205"/>
      <c r="S1510" s="205"/>
      <c r="T1510" s="205"/>
      <c r="V1510" s="205"/>
      <c r="W1510" s="205"/>
      <c r="X1510" s="205"/>
      <c r="Y1510" s="394"/>
      <c r="Z1510" s="98"/>
      <c r="AA1510" s="205"/>
      <c r="AB1510" s="98"/>
      <c r="AC1510" s="98"/>
      <c r="AD1510" s="98"/>
      <c r="AE1510" s="205"/>
      <c r="AF1510" s="98"/>
      <c r="AH1510" s="98"/>
      <c r="AI1510" s="205"/>
      <c r="AJ1510" s="98"/>
      <c r="AK1510" s="98"/>
      <c r="AL1510" s="98"/>
      <c r="AM1510" s="205"/>
      <c r="AN1510" s="98"/>
      <c r="AO1510" s="121"/>
      <c r="AP1510" s="98"/>
      <c r="AQ1510" s="205"/>
      <c r="AR1510" s="98"/>
      <c r="AT1510" s="98"/>
      <c r="AU1510" s="205"/>
      <c r="AV1510" s="98"/>
      <c r="AX1510" s="98"/>
      <c r="AY1510" s="205"/>
      <c r="AZ1510" s="98"/>
      <c r="BB1510" s="98"/>
      <c r="BC1510" s="205"/>
      <c r="BD1510" s="98"/>
      <c r="BF1510" s="98"/>
      <c r="BG1510" s="205"/>
      <c r="BH1510" s="98"/>
      <c r="BI1510" s="121"/>
      <c r="BJ1510" s="98"/>
      <c r="BK1510" s="205"/>
      <c r="BL1510" s="98"/>
      <c r="BN1510" s="121"/>
      <c r="BO1510" s="121"/>
      <c r="BP1510" s="121"/>
      <c r="BQ1510" s="121"/>
      <c r="BR1510" s="121"/>
    </row>
    <row r="1511" spans="1:70" customFormat="1">
      <c r="A1511" s="84"/>
      <c r="B1511" s="363"/>
      <c r="C1511" s="121"/>
      <c r="D1511" s="121"/>
      <c r="E1511" s="121"/>
      <c r="F1511" s="121"/>
      <c r="G1511" s="121"/>
      <c r="H1511" s="121"/>
      <c r="I1511" s="121"/>
      <c r="J1511" s="121"/>
      <c r="K1511" s="121"/>
      <c r="L1511" s="10"/>
      <c r="M1511" s="9"/>
      <c r="N1511" s="90"/>
      <c r="R1511" s="205"/>
      <c r="S1511" s="205"/>
      <c r="T1511" s="205"/>
      <c r="V1511" s="205"/>
      <c r="W1511" s="205"/>
      <c r="X1511" s="205"/>
      <c r="Y1511" s="394"/>
      <c r="Z1511" s="98"/>
      <c r="AA1511" s="205"/>
      <c r="AB1511" s="98"/>
      <c r="AC1511" s="98"/>
      <c r="AD1511" s="98"/>
      <c r="AE1511" s="205"/>
      <c r="AF1511" s="98"/>
      <c r="AH1511" s="98"/>
      <c r="AI1511" s="205"/>
      <c r="AJ1511" s="98"/>
      <c r="AK1511" s="98"/>
      <c r="AL1511" s="98"/>
      <c r="AM1511" s="205"/>
      <c r="AN1511" s="98"/>
      <c r="AO1511" s="121"/>
      <c r="AP1511" s="98"/>
      <c r="AQ1511" s="205"/>
      <c r="AR1511" s="98"/>
      <c r="AT1511" s="98"/>
      <c r="AU1511" s="205"/>
      <c r="AV1511" s="98"/>
      <c r="AX1511" s="98"/>
      <c r="AY1511" s="205"/>
      <c r="AZ1511" s="98"/>
      <c r="BB1511" s="98"/>
      <c r="BC1511" s="205"/>
      <c r="BD1511" s="98"/>
      <c r="BF1511" s="98"/>
      <c r="BG1511" s="205"/>
      <c r="BH1511" s="98"/>
      <c r="BI1511" s="121"/>
      <c r="BJ1511" s="98"/>
      <c r="BK1511" s="205"/>
      <c r="BL1511" s="98"/>
      <c r="BN1511" s="121"/>
      <c r="BO1511" s="121"/>
      <c r="BP1511" s="121"/>
      <c r="BQ1511" s="121"/>
      <c r="BR1511" s="121"/>
    </row>
    <row r="1512" spans="1:70" customFormat="1">
      <c r="A1512" s="84"/>
      <c r="B1512" s="363"/>
      <c r="C1512" s="121"/>
      <c r="D1512" s="121"/>
      <c r="E1512" s="121"/>
      <c r="F1512" s="121"/>
      <c r="G1512" s="121"/>
      <c r="H1512" s="121"/>
      <c r="I1512" s="121"/>
      <c r="J1512" s="121"/>
      <c r="K1512" s="121"/>
      <c r="L1512" s="10"/>
      <c r="M1512" s="9"/>
      <c r="N1512" s="90"/>
      <c r="R1512" s="205"/>
      <c r="S1512" s="205"/>
      <c r="T1512" s="205"/>
      <c r="V1512" s="205"/>
      <c r="W1512" s="205"/>
      <c r="X1512" s="205"/>
      <c r="Y1512" s="394"/>
      <c r="Z1512" s="98"/>
      <c r="AA1512" s="205"/>
      <c r="AB1512" s="98"/>
      <c r="AC1512" s="98"/>
      <c r="AD1512" s="98"/>
      <c r="AE1512" s="205"/>
      <c r="AF1512" s="98"/>
      <c r="AH1512" s="98"/>
      <c r="AI1512" s="205"/>
      <c r="AJ1512" s="98"/>
      <c r="AK1512" s="98"/>
      <c r="AL1512" s="98"/>
      <c r="AM1512" s="205"/>
      <c r="AN1512" s="98"/>
      <c r="AO1512" s="121"/>
      <c r="AP1512" s="98"/>
      <c r="AQ1512" s="205"/>
      <c r="AR1512" s="98"/>
      <c r="AT1512" s="98"/>
      <c r="AU1512" s="205"/>
      <c r="AV1512" s="98"/>
      <c r="AX1512" s="98"/>
      <c r="AY1512" s="205"/>
      <c r="AZ1512" s="98"/>
      <c r="BB1512" s="98"/>
      <c r="BC1512" s="205"/>
      <c r="BD1512" s="98"/>
      <c r="BF1512" s="98"/>
      <c r="BG1512" s="205"/>
      <c r="BH1512" s="98"/>
      <c r="BI1512" s="121"/>
      <c r="BJ1512" s="98"/>
      <c r="BK1512" s="205"/>
      <c r="BL1512" s="98"/>
      <c r="BN1512" s="121"/>
      <c r="BO1512" s="121"/>
      <c r="BP1512" s="121"/>
      <c r="BQ1512" s="121"/>
      <c r="BR1512" s="121"/>
    </row>
    <row r="1513" spans="1:70" customFormat="1">
      <c r="A1513" s="84"/>
      <c r="B1513" s="363"/>
      <c r="C1513" s="121"/>
      <c r="D1513" s="121"/>
      <c r="E1513" s="121"/>
      <c r="F1513" s="121"/>
      <c r="G1513" s="121"/>
      <c r="H1513" s="121"/>
      <c r="I1513" s="121"/>
      <c r="J1513" s="121"/>
      <c r="K1513" s="121"/>
      <c r="L1513" s="10"/>
      <c r="M1513" s="9"/>
      <c r="N1513" s="90"/>
      <c r="R1513" s="205"/>
      <c r="S1513" s="205"/>
      <c r="T1513" s="205"/>
      <c r="V1513" s="205"/>
      <c r="W1513" s="205"/>
      <c r="X1513" s="205"/>
      <c r="Y1513" s="394"/>
      <c r="Z1513" s="98"/>
      <c r="AA1513" s="205"/>
      <c r="AB1513" s="98"/>
      <c r="AC1513" s="98"/>
      <c r="AD1513" s="98"/>
      <c r="AE1513" s="205"/>
      <c r="AF1513" s="98"/>
      <c r="AH1513" s="98"/>
      <c r="AI1513" s="205"/>
      <c r="AJ1513" s="98"/>
      <c r="AK1513" s="98"/>
      <c r="AL1513" s="98"/>
      <c r="AM1513" s="205"/>
      <c r="AN1513" s="98"/>
      <c r="AO1513" s="121"/>
      <c r="AP1513" s="98"/>
      <c r="AQ1513" s="205"/>
      <c r="AR1513" s="98"/>
      <c r="AT1513" s="98"/>
      <c r="AU1513" s="205"/>
      <c r="AV1513" s="98"/>
      <c r="AX1513" s="98"/>
      <c r="AY1513" s="205"/>
      <c r="AZ1513" s="98"/>
      <c r="BB1513" s="98"/>
      <c r="BC1513" s="205"/>
      <c r="BD1513" s="98"/>
      <c r="BF1513" s="98"/>
      <c r="BG1513" s="205"/>
      <c r="BH1513" s="98"/>
      <c r="BI1513" s="121"/>
      <c r="BJ1513" s="98"/>
      <c r="BK1513" s="205"/>
      <c r="BL1513" s="98"/>
      <c r="BN1513" s="121"/>
      <c r="BO1513" s="121"/>
      <c r="BP1513" s="121"/>
      <c r="BQ1513" s="121"/>
      <c r="BR1513" s="121"/>
    </row>
    <row r="1514" spans="1:70" customFormat="1">
      <c r="A1514" s="84"/>
      <c r="B1514" s="363"/>
      <c r="C1514" s="121"/>
      <c r="D1514" s="121"/>
      <c r="E1514" s="121"/>
      <c r="F1514" s="121"/>
      <c r="G1514" s="121"/>
      <c r="H1514" s="121"/>
      <c r="I1514" s="121"/>
      <c r="J1514" s="121"/>
      <c r="K1514" s="121"/>
      <c r="L1514" s="10"/>
      <c r="M1514" s="9"/>
      <c r="N1514" s="90"/>
      <c r="R1514" s="205"/>
      <c r="S1514" s="205"/>
      <c r="T1514" s="205"/>
      <c r="V1514" s="205"/>
      <c r="W1514" s="205"/>
      <c r="X1514" s="205"/>
      <c r="Y1514" s="394"/>
      <c r="Z1514" s="98"/>
      <c r="AA1514" s="205"/>
      <c r="AB1514" s="98"/>
      <c r="AC1514" s="98"/>
      <c r="AD1514" s="98"/>
      <c r="AE1514" s="205"/>
      <c r="AF1514" s="98"/>
      <c r="AH1514" s="98"/>
      <c r="AI1514" s="205"/>
      <c r="AJ1514" s="98"/>
      <c r="AK1514" s="98"/>
      <c r="AL1514" s="98"/>
      <c r="AM1514" s="205"/>
      <c r="AN1514" s="98"/>
      <c r="AO1514" s="121"/>
      <c r="AP1514" s="98"/>
      <c r="AQ1514" s="205"/>
      <c r="AR1514" s="98"/>
      <c r="AT1514" s="98"/>
      <c r="AU1514" s="205"/>
      <c r="AV1514" s="98"/>
      <c r="AX1514" s="98"/>
      <c r="AY1514" s="205"/>
      <c r="AZ1514" s="98"/>
      <c r="BB1514" s="98"/>
      <c r="BC1514" s="205"/>
      <c r="BD1514" s="98"/>
      <c r="BF1514" s="98"/>
      <c r="BG1514" s="205"/>
      <c r="BH1514" s="98"/>
      <c r="BI1514" s="121"/>
      <c r="BJ1514" s="98"/>
      <c r="BK1514" s="205"/>
      <c r="BL1514" s="98"/>
      <c r="BN1514" s="121"/>
      <c r="BO1514" s="121"/>
      <c r="BP1514" s="121"/>
      <c r="BQ1514" s="121"/>
      <c r="BR1514" s="121"/>
    </row>
    <row r="1515" spans="1:70" customFormat="1">
      <c r="A1515" s="84"/>
      <c r="B1515" s="363"/>
      <c r="C1515" s="121"/>
      <c r="D1515" s="121"/>
      <c r="E1515" s="121"/>
      <c r="F1515" s="121"/>
      <c r="G1515" s="121"/>
      <c r="H1515" s="121"/>
      <c r="I1515" s="121"/>
      <c r="J1515" s="121"/>
      <c r="K1515" s="121"/>
      <c r="L1515" s="10"/>
      <c r="M1515" s="9"/>
      <c r="N1515" s="90"/>
      <c r="R1515" s="205"/>
      <c r="S1515" s="205"/>
      <c r="T1515" s="205"/>
      <c r="V1515" s="205"/>
      <c r="W1515" s="205"/>
      <c r="X1515" s="205"/>
      <c r="Y1515" s="394"/>
      <c r="Z1515" s="98"/>
      <c r="AA1515" s="205"/>
      <c r="AB1515" s="98"/>
      <c r="AC1515" s="98"/>
      <c r="AD1515" s="98"/>
      <c r="AE1515" s="205"/>
      <c r="AF1515" s="98"/>
      <c r="AH1515" s="98"/>
      <c r="AI1515" s="205"/>
      <c r="AJ1515" s="98"/>
      <c r="AK1515" s="98"/>
      <c r="AL1515" s="98"/>
      <c r="AM1515" s="205"/>
      <c r="AN1515" s="98"/>
      <c r="AO1515" s="121"/>
      <c r="AP1515" s="98"/>
      <c r="AQ1515" s="205"/>
      <c r="AR1515" s="98"/>
      <c r="AT1515" s="98"/>
      <c r="AU1515" s="205"/>
      <c r="AV1515" s="98"/>
      <c r="AX1515" s="98"/>
      <c r="AY1515" s="205"/>
      <c r="AZ1515" s="98"/>
      <c r="BB1515" s="98"/>
      <c r="BC1515" s="205"/>
      <c r="BD1515" s="98"/>
      <c r="BF1515" s="98"/>
      <c r="BG1515" s="205"/>
      <c r="BH1515" s="98"/>
      <c r="BI1515" s="121"/>
      <c r="BJ1515" s="98"/>
      <c r="BK1515" s="205"/>
      <c r="BL1515" s="98"/>
      <c r="BN1515" s="121"/>
      <c r="BO1515" s="121"/>
      <c r="BP1515" s="121"/>
      <c r="BQ1515" s="121"/>
      <c r="BR1515" s="121"/>
    </row>
    <row r="1516" spans="1:70" customFormat="1">
      <c r="A1516" s="84"/>
      <c r="B1516" s="363"/>
      <c r="C1516" s="121"/>
      <c r="D1516" s="121"/>
      <c r="E1516" s="121"/>
      <c r="F1516" s="121"/>
      <c r="G1516" s="121"/>
      <c r="H1516" s="121"/>
      <c r="I1516" s="121"/>
      <c r="J1516" s="121"/>
      <c r="K1516" s="121"/>
      <c r="L1516" s="10"/>
      <c r="M1516" s="9"/>
      <c r="N1516" s="90"/>
      <c r="R1516" s="205"/>
      <c r="S1516" s="205"/>
      <c r="T1516" s="205"/>
      <c r="V1516" s="205"/>
      <c r="W1516" s="205"/>
      <c r="X1516" s="205"/>
      <c r="Y1516" s="394"/>
      <c r="Z1516" s="98"/>
      <c r="AA1516" s="205"/>
      <c r="AB1516" s="98"/>
      <c r="AC1516" s="98"/>
      <c r="AD1516" s="98"/>
      <c r="AE1516" s="205"/>
      <c r="AF1516" s="98"/>
      <c r="AH1516" s="98"/>
      <c r="AI1516" s="205"/>
      <c r="AJ1516" s="98"/>
      <c r="AK1516" s="98"/>
      <c r="AL1516" s="98"/>
      <c r="AM1516" s="205"/>
      <c r="AN1516" s="98"/>
      <c r="AO1516" s="121"/>
      <c r="AP1516" s="98"/>
      <c r="AQ1516" s="205"/>
      <c r="AR1516" s="98"/>
      <c r="AT1516" s="98"/>
      <c r="AU1516" s="205"/>
      <c r="AV1516" s="98"/>
      <c r="AX1516" s="98"/>
      <c r="AY1516" s="205"/>
      <c r="AZ1516" s="98"/>
      <c r="BB1516" s="98"/>
      <c r="BC1516" s="205"/>
      <c r="BD1516" s="98"/>
      <c r="BF1516" s="98"/>
      <c r="BG1516" s="205"/>
      <c r="BH1516" s="98"/>
      <c r="BI1516" s="121"/>
      <c r="BJ1516" s="98"/>
      <c r="BK1516" s="205"/>
      <c r="BL1516" s="98"/>
      <c r="BN1516" s="121"/>
      <c r="BO1516" s="121"/>
      <c r="BP1516" s="121"/>
      <c r="BQ1516" s="121"/>
      <c r="BR1516" s="121"/>
    </row>
    <row r="1517" spans="1:70" customFormat="1">
      <c r="A1517" s="84"/>
      <c r="B1517" s="363"/>
      <c r="C1517" s="121"/>
      <c r="D1517" s="121"/>
      <c r="E1517" s="121"/>
      <c r="F1517" s="121"/>
      <c r="G1517" s="121"/>
      <c r="H1517" s="121"/>
      <c r="I1517" s="121"/>
      <c r="J1517" s="121"/>
      <c r="K1517" s="121"/>
      <c r="L1517" s="10"/>
      <c r="M1517" s="9"/>
      <c r="N1517" s="90"/>
      <c r="R1517" s="205"/>
      <c r="S1517" s="205"/>
      <c r="T1517" s="205"/>
      <c r="V1517" s="205"/>
      <c r="W1517" s="205"/>
      <c r="X1517" s="205"/>
      <c r="Y1517" s="394"/>
      <c r="Z1517" s="98"/>
      <c r="AA1517" s="205"/>
      <c r="AB1517" s="98"/>
      <c r="AC1517" s="98"/>
      <c r="AD1517" s="98"/>
      <c r="AE1517" s="205"/>
      <c r="AF1517" s="98"/>
      <c r="AH1517" s="98"/>
      <c r="AI1517" s="205"/>
      <c r="AJ1517" s="98"/>
      <c r="AK1517" s="98"/>
      <c r="AL1517" s="98"/>
      <c r="AM1517" s="205"/>
      <c r="AN1517" s="98"/>
      <c r="AO1517" s="121"/>
      <c r="AP1517" s="98"/>
      <c r="AQ1517" s="205"/>
      <c r="AR1517" s="98"/>
      <c r="AT1517" s="98"/>
      <c r="AU1517" s="205"/>
      <c r="AV1517" s="98"/>
      <c r="AX1517" s="98"/>
      <c r="AY1517" s="205"/>
      <c r="AZ1517" s="98"/>
      <c r="BB1517" s="98"/>
      <c r="BC1517" s="205"/>
      <c r="BD1517" s="98"/>
      <c r="BF1517" s="98"/>
      <c r="BG1517" s="205"/>
      <c r="BH1517" s="98"/>
      <c r="BI1517" s="121"/>
      <c r="BJ1517" s="98"/>
      <c r="BK1517" s="205"/>
      <c r="BL1517" s="98"/>
      <c r="BN1517" s="121"/>
      <c r="BO1517" s="121"/>
      <c r="BP1517" s="121"/>
      <c r="BQ1517" s="121"/>
      <c r="BR1517" s="121"/>
    </row>
    <row r="1518" spans="1:70" customFormat="1">
      <c r="A1518" s="84"/>
      <c r="B1518" s="363"/>
      <c r="C1518" s="121"/>
      <c r="D1518" s="121"/>
      <c r="E1518" s="121"/>
      <c r="F1518" s="121"/>
      <c r="G1518" s="121"/>
      <c r="H1518" s="121"/>
      <c r="I1518" s="121"/>
      <c r="J1518" s="121"/>
      <c r="K1518" s="121"/>
      <c r="L1518" s="10"/>
      <c r="M1518" s="9"/>
      <c r="N1518" s="90"/>
      <c r="R1518" s="205"/>
      <c r="S1518" s="205"/>
      <c r="T1518" s="205"/>
      <c r="V1518" s="205"/>
      <c r="W1518" s="205"/>
      <c r="X1518" s="205"/>
      <c r="Y1518" s="394"/>
      <c r="Z1518" s="98"/>
      <c r="AA1518" s="205"/>
      <c r="AB1518" s="98"/>
      <c r="AC1518" s="98"/>
      <c r="AD1518" s="98"/>
      <c r="AE1518" s="205"/>
      <c r="AF1518" s="98"/>
      <c r="AH1518" s="98"/>
      <c r="AI1518" s="205"/>
      <c r="AJ1518" s="98"/>
      <c r="AK1518" s="98"/>
      <c r="AL1518" s="98"/>
      <c r="AM1518" s="205"/>
      <c r="AN1518" s="98"/>
      <c r="AO1518" s="121"/>
      <c r="AP1518" s="98"/>
      <c r="AQ1518" s="205"/>
      <c r="AR1518" s="98"/>
      <c r="AT1518" s="98"/>
      <c r="AU1518" s="205"/>
      <c r="AV1518" s="98"/>
      <c r="AX1518" s="98"/>
      <c r="AY1518" s="205"/>
      <c r="AZ1518" s="98"/>
      <c r="BB1518" s="98"/>
      <c r="BC1518" s="205"/>
      <c r="BD1518" s="98"/>
      <c r="BF1518" s="98"/>
      <c r="BG1518" s="205"/>
      <c r="BH1518" s="98"/>
      <c r="BI1518" s="121"/>
      <c r="BJ1518" s="98"/>
      <c r="BK1518" s="205"/>
      <c r="BL1518" s="98"/>
      <c r="BN1518" s="121"/>
      <c r="BO1518" s="121"/>
      <c r="BP1518" s="121"/>
      <c r="BQ1518" s="121"/>
      <c r="BR1518" s="121"/>
    </row>
    <row r="1519" spans="1:70" customFormat="1">
      <c r="A1519" s="84"/>
      <c r="B1519" s="363"/>
      <c r="C1519" s="121"/>
      <c r="D1519" s="121"/>
      <c r="E1519" s="121"/>
      <c r="F1519" s="121"/>
      <c r="G1519" s="121"/>
      <c r="H1519" s="121"/>
      <c r="I1519" s="121"/>
      <c r="J1519" s="121"/>
      <c r="K1519" s="121"/>
      <c r="L1519" s="10"/>
      <c r="M1519" s="9"/>
      <c r="N1519" s="90"/>
      <c r="R1519" s="205"/>
      <c r="S1519" s="205"/>
      <c r="T1519" s="205"/>
      <c r="V1519" s="205"/>
      <c r="W1519" s="205"/>
      <c r="X1519" s="205"/>
      <c r="Y1519" s="394"/>
      <c r="Z1519" s="98"/>
      <c r="AA1519" s="205"/>
      <c r="AB1519" s="98"/>
      <c r="AC1519" s="98"/>
      <c r="AD1519" s="98"/>
      <c r="AE1519" s="205"/>
      <c r="AF1519" s="98"/>
      <c r="AH1519" s="98"/>
      <c r="AI1519" s="205"/>
      <c r="AJ1519" s="98"/>
      <c r="AK1519" s="98"/>
      <c r="AL1519" s="98"/>
      <c r="AM1519" s="205"/>
      <c r="AN1519" s="98"/>
      <c r="AO1519" s="121"/>
      <c r="AP1519" s="98"/>
      <c r="AQ1519" s="205"/>
      <c r="AR1519" s="98"/>
      <c r="AT1519" s="98"/>
      <c r="AU1519" s="205"/>
      <c r="AV1519" s="98"/>
      <c r="AX1519" s="98"/>
      <c r="AY1519" s="205"/>
      <c r="AZ1519" s="98"/>
      <c r="BB1519" s="98"/>
      <c r="BC1519" s="205"/>
      <c r="BD1519" s="98"/>
      <c r="BF1519" s="98"/>
      <c r="BG1519" s="205"/>
      <c r="BH1519" s="98"/>
      <c r="BI1519" s="121"/>
      <c r="BJ1519" s="98"/>
      <c r="BK1519" s="205"/>
      <c r="BL1519" s="98"/>
      <c r="BN1519" s="121"/>
      <c r="BO1519" s="121"/>
      <c r="BP1519" s="121"/>
      <c r="BQ1519" s="121"/>
      <c r="BR1519" s="121"/>
    </row>
    <row r="1520" spans="1:70" customFormat="1">
      <c r="A1520" s="84"/>
      <c r="B1520" s="363"/>
      <c r="C1520" s="121"/>
      <c r="D1520" s="121"/>
      <c r="E1520" s="121"/>
      <c r="F1520" s="121"/>
      <c r="G1520" s="121"/>
      <c r="H1520" s="121"/>
      <c r="I1520" s="121"/>
      <c r="J1520" s="121"/>
      <c r="K1520" s="121"/>
      <c r="L1520" s="10"/>
      <c r="M1520" s="9"/>
      <c r="N1520" s="90"/>
      <c r="R1520" s="205"/>
      <c r="S1520" s="205"/>
      <c r="T1520" s="205"/>
      <c r="V1520" s="205"/>
      <c r="W1520" s="205"/>
      <c r="X1520" s="205"/>
      <c r="Y1520" s="394"/>
      <c r="Z1520" s="98"/>
      <c r="AA1520" s="205"/>
      <c r="AB1520" s="98"/>
      <c r="AC1520" s="98"/>
      <c r="AD1520" s="98"/>
      <c r="AE1520" s="205"/>
      <c r="AF1520" s="98"/>
      <c r="AH1520" s="98"/>
      <c r="AI1520" s="205"/>
      <c r="AJ1520" s="98"/>
      <c r="AK1520" s="98"/>
      <c r="AL1520" s="98"/>
      <c r="AM1520" s="205"/>
      <c r="AN1520" s="98"/>
      <c r="AO1520" s="121"/>
      <c r="AP1520" s="98"/>
      <c r="AQ1520" s="205"/>
      <c r="AR1520" s="98"/>
      <c r="AT1520" s="98"/>
      <c r="AU1520" s="205"/>
      <c r="AV1520" s="98"/>
      <c r="AX1520" s="98"/>
      <c r="AY1520" s="205"/>
      <c r="AZ1520" s="98"/>
      <c r="BB1520" s="98"/>
      <c r="BC1520" s="205"/>
      <c r="BD1520" s="98"/>
      <c r="BF1520" s="98"/>
      <c r="BG1520" s="205"/>
      <c r="BH1520" s="98"/>
      <c r="BI1520" s="121"/>
      <c r="BJ1520" s="98"/>
      <c r="BK1520" s="205"/>
      <c r="BL1520" s="98"/>
      <c r="BN1520" s="121"/>
      <c r="BO1520" s="121"/>
      <c r="BP1520" s="121"/>
      <c r="BQ1520" s="121"/>
      <c r="BR1520" s="121"/>
    </row>
    <row r="1521" spans="1:70" customFormat="1">
      <c r="A1521" s="84"/>
      <c r="B1521" s="363"/>
      <c r="C1521" s="121"/>
      <c r="D1521" s="121"/>
      <c r="E1521" s="121"/>
      <c r="F1521" s="121"/>
      <c r="G1521" s="121"/>
      <c r="H1521" s="121"/>
      <c r="I1521" s="121"/>
      <c r="J1521" s="121"/>
      <c r="K1521" s="121"/>
      <c r="L1521" s="10"/>
      <c r="M1521" s="9"/>
      <c r="N1521" s="90"/>
      <c r="R1521" s="205"/>
      <c r="S1521" s="205"/>
      <c r="T1521" s="205"/>
      <c r="V1521" s="205"/>
      <c r="W1521" s="205"/>
      <c r="X1521" s="205"/>
      <c r="Y1521" s="394"/>
      <c r="Z1521" s="98"/>
      <c r="AA1521" s="205"/>
      <c r="AB1521" s="98"/>
      <c r="AC1521" s="98"/>
      <c r="AD1521" s="98"/>
      <c r="AE1521" s="205"/>
      <c r="AF1521" s="98"/>
      <c r="AH1521" s="98"/>
      <c r="AI1521" s="205"/>
      <c r="AJ1521" s="98"/>
      <c r="AK1521" s="98"/>
      <c r="AL1521" s="98"/>
      <c r="AM1521" s="205"/>
      <c r="AN1521" s="98"/>
      <c r="AO1521" s="121"/>
      <c r="AP1521" s="98"/>
      <c r="AQ1521" s="205"/>
      <c r="AR1521" s="98"/>
      <c r="AT1521" s="98"/>
      <c r="AU1521" s="205"/>
      <c r="AV1521" s="98"/>
      <c r="AX1521" s="98"/>
      <c r="AY1521" s="205"/>
      <c r="AZ1521" s="98"/>
      <c r="BB1521" s="98"/>
      <c r="BC1521" s="205"/>
      <c r="BD1521" s="98"/>
      <c r="BF1521" s="98"/>
      <c r="BG1521" s="205"/>
      <c r="BH1521" s="98"/>
      <c r="BI1521" s="121"/>
      <c r="BJ1521" s="98"/>
      <c r="BK1521" s="205"/>
      <c r="BL1521" s="98"/>
      <c r="BN1521" s="121"/>
      <c r="BO1521" s="121"/>
      <c r="BP1521" s="121"/>
      <c r="BQ1521" s="121"/>
      <c r="BR1521" s="121"/>
    </row>
    <row r="1522" spans="1:70" customFormat="1">
      <c r="A1522" s="84"/>
      <c r="B1522" s="363"/>
      <c r="C1522" s="121"/>
      <c r="D1522" s="121"/>
      <c r="E1522" s="121"/>
      <c r="F1522" s="121"/>
      <c r="G1522" s="121"/>
      <c r="H1522" s="121"/>
      <c r="I1522" s="121"/>
      <c r="J1522" s="121"/>
      <c r="K1522" s="121"/>
      <c r="L1522" s="10"/>
      <c r="M1522" s="9"/>
      <c r="N1522" s="90"/>
      <c r="R1522" s="205"/>
      <c r="S1522" s="205"/>
      <c r="T1522" s="205"/>
      <c r="V1522" s="205"/>
      <c r="W1522" s="205"/>
      <c r="X1522" s="205"/>
      <c r="Y1522" s="394"/>
      <c r="Z1522" s="98"/>
      <c r="AA1522" s="205"/>
      <c r="AB1522" s="98"/>
      <c r="AC1522" s="98"/>
      <c r="AD1522" s="98"/>
      <c r="AE1522" s="205"/>
      <c r="AF1522" s="98"/>
      <c r="AH1522" s="98"/>
      <c r="AI1522" s="205"/>
      <c r="AJ1522" s="98"/>
      <c r="AK1522" s="98"/>
      <c r="AL1522" s="98"/>
      <c r="AM1522" s="205"/>
      <c r="AN1522" s="98"/>
      <c r="AO1522" s="121"/>
      <c r="AP1522" s="98"/>
      <c r="AQ1522" s="205"/>
      <c r="AR1522" s="98"/>
      <c r="AT1522" s="98"/>
      <c r="AU1522" s="205"/>
      <c r="AV1522" s="98"/>
      <c r="AX1522" s="98"/>
      <c r="AY1522" s="205"/>
      <c r="AZ1522" s="98"/>
      <c r="BB1522" s="98"/>
      <c r="BC1522" s="205"/>
      <c r="BD1522" s="98"/>
      <c r="BF1522" s="98"/>
      <c r="BG1522" s="205"/>
      <c r="BH1522" s="98"/>
      <c r="BI1522" s="121"/>
      <c r="BJ1522" s="98"/>
      <c r="BK1522" s="205"/>
      <c r="BL1522" s="98"/>
      <c r="BN1522" s="121"/>
      <c r="BO1522" s="121"/>
      <c r="BP1522" s="121"/>
      <c r="BQ1522" s="121"/>
      <c r="BR1522" s="121"/>
    </row>
    <row r="1523" spans="1:70" customFormat="1">
      <c r="A1523" s="84"/>
      <c r="B1523" s="363"/>
      <c r="C1523" s="121"/>
      <c r="D1523" s="121"/>
      <c r="E1523" s="121"/>
      <c r="F1523" s="121"/>
      <c r="G1523" s="121"/>
      <c r="H1523" s="121"/>
      <c r="I1523" s="121"/>
      <c r="J1523" s="121"/>
      <c r="K1523" s="121"/>
      <c r="L1523" s="10"/>
      <c r="M1523" s="9"/>
      <c r="N1523" s="90"/>
      <c r="R1523" s="205"/>
      <c r="S1523" s="205"/>
      <c r="T1523" s="205"/>
      <c r="V1523" s="205"/>
      <c r="W1523" s="205"/>
      <c r="X1523" s="205"/>
      <c r="Y1523" s="394"/>
      <c r="Z1523" s="98"/>
      <c r="AA1523" s="205"/>
      <c r="AB1523" s="98"/>
      <c r="AC1523" s="98"/>
      <c r="AD1523" s="98"/>
      <c r="AE1523" s="205"/>
      <c r="AF1523" s="98"/>
      <c r="AH1523" s="98"/>
      <c r="AI1523" s="205"/>
      <c r="AJ1523" s="98"/>
      <c r="AK1523" s="98"/>
      <c r="AL1523" s="98"/>
      <c r="AM1523" s="205"/>
      <c r="AN1523" s="98"/>
      <c r="AO1523" s="121"/>
      <c r="AP1523" s="98"/>
      <c r="AQ1523" s="205"/>
      <c r="AR1523" s="98"/>
      <c r="AT1523" s="98"/>
      <c r="AU1523" s="205"/>
      <c r="AV1523" s="98"/>
      <c r="AX1523" s="98"/>
      <c r="AY1523" s="205"/>
      <c r="AZ1523" s="98"/>
      <c r="BB1523" s="98"/>
      <c r="BC1523" s="205"/>
      <c r="BD1523" s="98"/>
      <c r="BF1523" s="98"/>
      <c r="BG1523" s="205"/>
      <c r="BH1523" s="98"/>
      <c r="BI1523" s="121"/>
      <c r="BJ1523" s="98"/>
      <c r="BK1523" s="205"/>
      <c r="BL1523" s="98"/>
      <c r="BN1523" s="121"/>
      <c r="BO1523" s="121"/>
      <c r="BP1523" s="121"/>
      <c r="BQ1523" s="121"/>
      <c r="BR1523" s="121"/>
    </row>
    <row r="1524" spans="1:70" customFormat="1">
      <c r="A1524" s="84"/>
      <c r="B1524" s="363"/>
      <c r="C1524" s="121"/>
      <c r="D1524" s="121"/>
      <c r="E1524" s="121"/>
      <c r="F1524" s="121"/>
      <c r="G1524" s="121"/>
      <c r="H1524" s="121"/>
      <c r="I1524" s="121"/>
      <c r="J1524" s="121"/>
      <c r="K1524" s="121"/>
      <c r="L1524" s="10"/>
      <c r="M1524" s="9"/>
      <c r="N1524" s="90"/>
      <c r="R1524" s="205"/>
      <c r="S1524" s="205"/>
      <c r="T1524" s="205"/>
      <c r="V1524" s="205"/>
      <c r="W1524" s="205"/>
      <c r="X1524" s="205"/>
      <c r="Y1524" s="394"/>
      <c r="Z1524" s="98"/>
      <c r="AA1524" s="205"/>
      <c r="AB1524" s="98"/>
      <c r="AC1524" s="98"/>
      <c r="AD1524" s="98"/>
      <c r="AE1524" s="205"/>
      <c r="AF1524" s="98"/>
      <c r="AH1524" s="98"/>
      <c r="AI1524" s="205"/>
      <c r="AJ1524" s="98"/>
      <c r="AK1524" s="98"/>
      <c r="AL1524" s="98"/>
      <c r="AM1524" s="205"/>
      <c r="AN1524" s="98"/>
      <c r="AO1524" s="121"/>
      <c r="AP1524" s="98"/>
      <c r="AQ1524" s="205"/>
      <c r="AR1524" s="98"/>
      <c r="AT1524" s="98"/>
      <c r="AU1524" s="205"/>
      <c r="AV1524" s="98"/>
      <c r="AX1524" s="98"/>
      <c r="AY1524" s="205"/>
      <c r="AZ1524" s="98"/>
      <c r="BB1524" s="98"/>
      <c r="BC1524" s="205"/>
      <c r="BD1524" s="98"/>
      <c r="BF1524" s="98"/>
      <c r="BG1524" s="205"/>
      <c r="BH1524" s="98"/>
      <c r="BI1524" s="121"/>
      <c r="BJ1524" s="98"/>
      <c r="BK1524" s="205"/>
      <c r="BL1524" s="98"/>
      <c r="BN1524" s="121"/>
      <c r="BO1524" s="121"/>
      <c r="BP1524" s="121"/>
      <c r="BQ1524" s="121"/>
      <c r="BR1524" s="121"/>
    </row>
    <row r="1525" spans="1:70" customFormat="1">
      <c r="A1525" s="84"/>
      <c r="B1525" s="363"/>
      <c r="C1525" s="121"/>
      <c r="D1525" s="121"/>
      <c r="E1525" s="121"/>
      <c r="F1525" s="121"/>
      <c r="G1525" s="121"/>
      <c r="H1525" s="121"/>
      <c r="I1525" s="121"/>
      <c r="J1525" s="121"/>
      <c r="K1525" s="121"/>
      <c r="L1525" s="10"/>
      <c r="M1525" s="9"/>
      <c r="N1525" s="90"/>
      <c r="R1525" s="205"/>
      <c r="S1525" s="205"/>
      <c r="T1525" s="205"/>
      <c r="V1525" s="205"/>
      <c r="W1525" s="205"/>
      <c r="X1525" s="205"/>
      <c r="Y1525" s="394"/>
      <c r="Z1525" s="98"/>
      <c r="AA1525" s="205"/>
      <c r="AB1525" s="98"/>
      <c r="AC1525" s="98"/>
      <c r="AD1525" s="98"/>
      <c r="AE1525" s="205"/>
      <c r="AF1525" s="98"/>
      <c r="AH1525" s="98"/>
      <c r="AI1525" s="205"/>
      <c r="AJ1525" s="98"/>
      <c r="AK1525" s="98"/>
      <c r="AL1525" s="98"/>
      <c r="AM1525" s="205"/>
      <c r="AN1525" s="98"/>
      <c r="AO1525" s="121"/>
      <c r="AP1525" s="98"/>
      <c r="AQ1525" s="205"/>
      <c r="AR1525" s="98"/>
      <c r="AT1525" s="98"/>
      <c r="AU1525" s="205"/>
      <c r="AV1525" s="98"/>
      <c r="AX1525" s="98"/>
      <c r="AY1525" s="205"/>
      <c r="AZ1525" s="98"/>
      <c r="BB1525" s="98"/>
      <c r="BC1525" s="205"/>
      <c r="BD1525" s="98"/>
      <c r="BF1525" s="98"/>
      <c r="BG1525" s="205"/>
      <c r="BH1525" s="98"/>
      <c r="BI1525" s="121"/>
      <c r="BJ1525" s="98"/>
      <c r="BK1525" s="205"/>
      <c r="BL1525" s="98"/>
      <c r="BN1525" s="121"/>
      <c r="BO1525" s="121"/>
      <c r="BP1525" s="121"/>
      <c r="BQ1525" s="121"/>
      <c r="BR1525" s="121"/>
    </row>
    <row r="1526" spans="1:70" customFormat="1">
      <c r="A1526" s="84"/>
      <c r="B1526" s="363"/>
      <c r="C1526" s="121"/>
      <c r="D1526" s="121"/>
      <c r="E1526" s="121"/>
      <c r="F1526" s="121"/>
      <c r="G1526" s="121"/>
      <c r="H1526" s="121"/>
      <c r="I1526" s="121"/>
      <c r="J1526" s="121"/>
      <c r="K1526" s="121"/>
      <c r="L1526" s="10"/>
      <c r="M1526" s="9"/>
      <c r="N1526" s="90"/>
      <c r="R1526" s="205"/>
      <c r="S1526" s="205"/>
      <c r="T1526" s="205"/>
      <c r="V1526" s="205"/>
      <c r="W1526" s="205"/>
      <c r="X1526" s="205"/>
      <c r="Y1526" s="394"/>
      <c r="Z1526" s="98"/>
      <c r="AA1526" s="205"/>
      <c r="AB1526" s="98"/>
      <c r="AC1526" s="98"/>
      <c r="AD1526" s="98"/>
      <c r="AE1526" s="205"/>
      <c r="AF1526" s="98"/>
      <c r="AH1526" s="98"/>
      <c r="AI1526" s="205"/>
      <c r="AJ1526" s="98"/>
      <c r="AK1526" s="98"/>
      <c r="AL1526" s="98"/>
      <c r="AM1526" s="205"/>
      <c r="AN1526" s="98"/>
      <c r="AO1526" s="121"/>
      <c r="AP1526" s="98"/>
      <c r="AQ1526" s="205"/>
      <c r="AR1526" s="98"/>
      <c r="AT1526" s="98"/>
      <c r="AU1526" s="205"/>
      <c r="AV1526" s="98"/>
      <c r="AX1526" s="98"/>
      <c r="AY1526" s="205"/>
      <c r="AZ1526" s="98"/>
      <c r="BB1526" s="98"/>
      <c r="BC1526" s="205"/>
      <c r="BD1526" s="98"/>
      <c r="BF1526" s="98"/>
      <c r="BG1526" s="205"/>
      <c r="BH1526" s="98"/>
      <c r="BI1526" s="121"/>
      <c r="BJ1526" s="98"/>
      <c r="BK1526" s="205"/>
      <c r="BL1526" s="98"/>
      <c r="BN1526" s="121"/>
      <c r="BO1526" s="121"/>
      <c r="BP1526" s="121"/>
      <c r="BQ1526" s="121"/>
      <c r="BR1526" s="121"/>
    </row>
    <row r="1527" spans="1:70" customFormat="1">
      <c r="A1527" s="84"/>
      <c r="B1527" s="363"/>
      <c r="C1527" s="121"/>
      <c r="D1527" s="121"/>
      <c r="E1527" s="121"/>
      <c r="F1527" s="121"/>
      <c r="G1527" s="121"/>
      <c r="H1527" s="121"/>
      <c r="I1527" s="121"/>
      <c r="J1527" s="121"/>
      <c r="K1527" s="121"/>
      <c r="L1527" s="10"/>
      <c r="M1527" s="9"/>
      <c r="N1527" s="90"/>
      <c r="R1527" s="205"/>
      <c r="S1527" s="205"/>
      <c r="T1527" s="205"/>
      <c r="V1527" s="205"/>
      <c r="W1527" s="205"/>
      <c r="X1527" s="205"/>
      <c r="Y1527" s="394"/>
      <c r="Z1527" s="98"/>
      <c r="AA1527" s="205"/>
      <c r="AB1527" s="98"/>
      <c r="AC1527" s="98"/>
      <c r="AD1527" s="98"/>
      <c r="AE1527" s="205"/>
      <c r="AF1527" s="98"/>
      <c r="AH1527" s="98"/>
      <c r="AI1527" s="205"/>
      <c r="AJ1527" s="98"/>
      <c r="AK1527" s="98"/>
      <c r="AL1527" s="98"/>
      <c r="AM1527" s="205"/>
      <c r="AN1527" s="98"/>
      <c r="AO1527" s="121"/>
      <c r="AP1527" s="98"/>
      <c r="AQ1527" s="205"/>
      <c r="AR1527" s="98"/>
      <c r="AT1527" s="98"/>
      <c r="AU1527" s="205"/>
      <c r="AV1527" s="98"/>
      <c r="AX1527" s="98"/>
      <c r="AY1527" s="205"/>
      <c r="AZ1527" s="98"/>
      <c r="BB1527" s="98"/>
      <c r="BC1527" s="205"/>
      <c r="BD1527" s="98"/>
      <c r="BF1527" s="98"/>
      <c r="BG1527" s="205"/>
      <c r="BH1527" s="98"/>
      <c r="BI1527" s="121"/>
      <c r="BJ1527" s="98"/>
      <c r="BK1527" s="205"/>
      <c r="BL1527" s="98"/>
      <c r="BN1527" s="121"/>
      <c r="BO1527" s="121"/>
      <c r="BP1527" s="121"/>
      <c r="BQ1527" s="121"/>
      <c r="BR1527" s="121"/>
    </row>
    <row r="1528" spans="1:70" customFormat="1">
      <c r="A1528" s="84"/>
      <c r="B1528" s="363"/>
      <c r="C1528" s="121"/>
      <c r="D1528" s="121"/>
      <c r="E1528" s="121"/>
      <c r="F1528" s="121"/>
      <c r="G1528" s="121"/>
      <c r="H1528" s="121"/>
      <c r="I1528" s="121"/>
      <c r="J1528" s="121"/>
      <c r="K1528" s="121"/>
      <c r="L1528" s="10"/>
      <c r="M1528" s="9"/>
      <c r="N1528" s="90"/>
      <c r="R1528" s="205"/>
      <c r="S1528" s="205"/>
      <c r="T1528" s="205"/>
      <c r="V1528" s="205"/>
      <c r="W1528" s="205"/>
      <c r="X1528" s="205"/>
      <c r="Y1528" s="394"/>
      <c r="Z1528" s="98"/>
      <c r="AA1528" s="205"/>
      <c r="AB1528" s="98"/>
      <c r="AC1528" s="98"/>
      <c r="AD1528" s="98"/>
      <c r="AE1528" s="205"/>
      <c r="AF1528" s="98"/>
      <c r="AH1528" s="98"/>
      <c r="AI1528" s="205"/>
      <c r="AJ1528" s="98"/>
      <c r="AK1528" s="98"/>
      <c r="AL1528" s="98"/>
      <c r="AM1528" s="205"/>
      <c r="AN1528" s="98"/>
      <c r="AO1528" s="121"/>
      <c r="AP1528" s="98"/>
      <c r="AQ1528" s="205"/>
      <c r="AR1528" s="98"/>
      <c r="AT1528" s="98"/>
      <c r="AU1528" s="205"/>
      <c r="AV1528" s="98"/>
      <c r="AX1528" s="98"/>
      <c r="AY1528" s="205"/>
      <c r="AZ1528" s="98"/>
      <c r="BB1528" s="98"/>
      <c r="BC1528" s="205"/>
      <c r="BD1528" s="98"/>
      <c r="BF1528" s="98"/>
      <c r="BG1528" s="205"/>
      <c r="BH1528" s="98"/>
      <c r="BI1528" s="121"/>
      <c r="BJ1528" s="98"/>
      <c r="BK1528" s="205"/>
      <c r="BL1528" s="98"/>
      <c r="BN1528" s="121"/>
      <c r="BO1528" s="121"/>
      <c r="BP1528" s="121"/>
      <c r="BQ1528" s="121"/>
      <c r="BR1528" s="121"/>
    </row>
    <row r="1529" spans="1:70" customFormat="1">
      <c r="A1529" s="84"/>
      <c r="B1529" s="363"/>
      <c r="C1529" s="121"/>
      <c r="D1529" s="121"/>
      <c r="E1529" s="121"/>
      <c r="F1529" s="121"/>
      <c r="G1529" s="121"/>
      <c r="H1529" s="121"/>
      <c r="I1529" s="121"/>
      <c r="J1529" s="121"/>
      <c r="K1529" s="121"/>
      <c r="L1529" s="10"/>
      <c r="M1529" s="9"/>
      <c r="N1529" s="90"/>
      <c r="R1529" s="205"/>
      <c r="S1529" s="205"/>
      <c r="T1529" s="205"/>
      <c r="V1529" s="205"/>
      <c r="W1529" s="205"/>
      <c r="X1529" s="205"/>
      <c r="Y1529" s="394"/>
      <c r="Z1529" s="98"/>
      <c r="AA1529" s="205"/>
      <c r="AB1529" s="98"/>
      <c r="AC1529" s="98"/>
      <c r="AD1529" s="98"/>
      <c r="AE1529" s="205"/>
      <c r="AF1529" s="98"/>
      <c r="AH1529" s="98"/>
      <c r="AI1529" s="205"/>
      <c r="AJ1529" s="98"/>
      <c r="AK1529" s="98"/>
      <c r="AL1529" s="98"/>
      <c r="AM1529" s="205"/>
      <c r="AN1529" s="98"/>
      <c r="AO1529" s="121"/>
      <c r="AP1529" s="98"/>
      <c r="AQ1529" s="205"/>
      <c r="AR1529" s="98"/>
      <c r="AT1529" s="98"/>
      <c r="AU1529" s="205"/>
      <c r="AV1529" s="98"/>
      <c r="AX1529" s="98"/>
      <c r="AY1529" s="205"/>
      <c r="AZ1529" s="98"/>
      <c r="BB1529" s="98"/>
      <c r="BC1529" s="205"/>
      <c r="BD1529" s="98"/>
      <c r="BF1529" s="98"/>
      <c r="BG1529" s="205"/>
      <c r="BH1529" s="98"/>
      <c r="BI1529" s="121"/>
      <c r="BJ1529" s="98"/>
      <c r="BK1529" s="205"/>
      <c r="BL1529" s="98"/>
      <c r="BN1529" s="121"/>
      <c r="BO1529" s="121"/>
      <c r="BP1529" s="121"/>
      <c r="BQ1529" s="121"/>
      <c r="BR1529" s="121"/>
    </row>
    <row r="1530" spans="1:70" customFormat="1">
      <c r="A1530" s="84"/>
      <c r="B1530" s="363"/>
      <c r="C1530" s="121"/>
      <c r="D1530" s="121"/>
      <c r="E1530" s="121"/>
      <c r="F1530" s="121"/>
      <c r="G1530" s="121"/>
      <c r="H1530" s="121"/>
      <c r="I1530" s="121"/>
      <c r="J1530" s="121"/>
      <c r="K1530" s="121"/>
      <c r="L1530" s="10"/>
      <c r="M1530" s="9"/>
      <c r="N1530" s="90"/>
      <c r="R1530" s="205"/>
      <c r="S1530" s="205"/>
      <c r="T1530" s="205"/>
      <c r="V1530" s="205"/>
      <c r="W1530" s="205"/>
      <c r="X1530" s="205"/>
      <c r="Y1530" s="394"/>
      <c r="Z1530" s="98"/>
      <c r="AA1530" s="205"/>
      <c r="AB1530" s="98"/>
      <c r="AC1530" s="98"/>
      <c r="AD1530" s="98"/>
      <c r="AE1530" s="205"/>
      <c r="AF1530" s="98"/>
      <c r="AH1530" s="98"/>
      <c r="AI1530" s="205"/>
      <c r="AJ1530" s="98"/>
      <c r="AK1530" s="98"/>
      <c r="AL1530" s="98"/>
      <c r="AM1530" s="205"/>
      <c r="AN1530" s="98"/>
      <c r="AO1530" s="121"/>
      <c r="AP1530" s="98"/>
      <c r="AQ1530" s="205"/>
      <c r="AR1530" s="98"/>
      <c r="AT1530" s="98"/>
      <c r="AU1530" s="205"/>
      <c r="AV1530" s="98"/>
      <c r="AX1530" s="98"/>
      <c r="AY1530" s="205"/>
      <c r="AZ1530" s="98"/>
      <c r="BB1530" s="98"/>
      <c r="BC1530" s="205"/>
      <c r="BD1530" s="98"/>
      <c r="BF1530" s="98"/>
      <c r="BG1530" s="205"/>
      <c r="BH1530" s="98"/>
      <c r="BI1530" s="121"/>
      <c r="BJ1530" s="98"/>
      <c r="BK1530" s="205"/>
      <c r="BL1530" s="98"/>
      <c r="BN1530" s="121"/>
      <c r="BO1530" s="121"/>
      <c r="BP1530" s="121"/>
      <c r="BQ1530" s="121"/>
      <c r="BR1530" s="121"/>
    </row>
    <row r="1531" spans="1:70" customFormat="1">
      <c r="A1531" s="84"/>
      <c r="B1531" s="363"/>
      <c r="C1531" s="121"/>
      <c r="D1531" s="121"/>
      <c r="E1531" s="121"/>
      <c r="F1531" s="121"/>
      <c r="G1531" s="121"/>
      <c r="H1531" s="121"/>
      <c r="I1531" s="121"/>
      <c r="J1531" s="121"/>
      <c r="K1531" s="121"/>
      <c r="L1531" s="10"/>
      <c r="M1531" s="9"/>
      <c r="N1531" s="90"/>
      <c r="R1531" s="205"/>
      <c r="S1531" s="205"/>
      <c r="T1531" s="205"/>
      <c r="V1531" s="205"/>
      <c r="W1531" s="205"/>
      <c r="X1531" s="205"/>
      <c r="Y1531" s="394"/>
      <c r="Z1531" s="98"/>
      <c r="AA1531" s="205"/>
      <c r="AB1531" s="98"/>
      <c r="AC1531" s="98"/>
      <c r="AD1531" s="98"/>
      <c r="AE1531" s="205"/>
      <c r="AF1531" s="98"/>
      <c r="AH1531" s="98"/>
      <c r="AI1531" s="205"/>
      <c r="AJ1531" s="98"/>
      <c r="AK1531" s="98"/>
      <c r="AL1531" s="98"/>
      <c r="AM1531" s="205"/>
      <c r="AN1531" s="98"/>
      <c r="AO1531" s="121"/>
      <c r="AP1531" s="98"/>
      <c r="AQ1531" s="205"/>
      <c r="AR1531" s="98"/>
      <c r="AT1531" s="98"/>
      <c r="AU1531" s="205"/>
      <c r="AV1531" s="98"/>
      <c r="AX1531" s="98"/>
      <c r="AY1531" s="205"/>
      <c r="AZ1531" s="98"/>
      <c r="BB1531" s="98"/>
      <c r="BC1531" s="205"/>
      <c r="BD1531" s="98"/>
      <c r="BF1531" s="98"/>
      <c r="BG1531" s="205"/>
      <c r="BH1531" s="98"/>
      <c r="BI1531" s="121"/>
      <c r="BJ1531" s="98"/>
      <c r="BK1531" s="205"/>
      <c r="BL1531" s="98"/>
      <c r="BN1531" s="121"/>
      <c r="BO1531" s="121"/>
      <c r="BP1531" s="121"/>
      <c r="BQ1531" s="121"/>
      <c r="BR1531" s="121"/>
    </row>
    <row r="1532" spans="1:70" customFormat="1">
      <c r="A1532" s="84"/>
      <c r="B1532" s="363"/>
      <c r="C1532" s="121"/>
      <c r="D1532" s="121"/>
      <c r="E1532" s="121"/>
      <c r="F1532" s="121"/>
      <c r="G1532" s="121"/>
      <c r="H1532" s="121"/>
      <c r="I1532" s="121"/>
      <c r="J1532" s="121"/>
      <c r="K1532" s="121"/>
      <c r="L1532" s="10"/>
      <c r="M1532" s="9"/>
      <c r="N1532" s="90"/>
      <c r="R1532" s="205"/>
      <c r="S1532" s="205"/>
      <c r="T1532" s="205"/>
      <c r="V1532" s="205"/>
      <c r="W1532" s="205"/>
      <c r="X1532" s="205"/>
      <c r="Y1532" s="394"/>
      <c r="Z1532" s="98"/>
      <c r="AA1532" s="205"/>
      <c r="AB1532" s="98"/>
      <c r="AC1532" s="98"/>
      <c r="AD1532" s="98"/>
      <c r="AE1532" s="205"/>
      <c r="AF1532" s="98"/>
      <c r="AH1532" s="98"/>
      <c r="AI1532" s="205"/>
      <c r="AJ1532" s="98"/>
      <c r="AK1532" s="98"/>
      <c r="AL1532" s="98"/>
      <c r="AM1532" s="205"/>
      <c r="AN1532" s="98"/>
      <c r="AO1532" s="121"/>
      <c r="AP1532" s="98"/>
      <c r="AQ1532" s="205"/>
      <c r="AR1532" s="98"/>
      <c r="AT1532" s="98"/>
      <c r="AU1532" s="205"/>
      <c r="AV1532" s="98"/>
      <c r="AX1532" s="98"/>
      <c r="AY1532" s="205"/>
      <c r="AZ1532" s="98"/>
      <c r="BB1532" s="98"/>
      <c r="BC1532" s="205"/>
      <c r="BD1532" s="98"/>
      <c r="BF1532" s="98"/>
      <c r="BG1532" s="205"/>
      <c r="BH1532" s="98"/>
      <c r="BI1532" s="121"/>
      <c r="BJ1532" s="98"/>
      <c r="BK1532" s="205"/>
      <c r="BL1532" s="98"/>
      <c r="BN1532" s="121"/>
      <c r="BO1532" s="121"/>
      <c r="BP1532" s="121"/>
      <c r="BQ1532" s="121"/>
      <c r="BR1532" s="121"/>
    </row>
    <row r="1533" spans="1:70" customFormat="1">
      <c r="A1533" s="84"/>
      <c r="B1533" s="363"/>
      <c r="C1533" s="121"/>
      <c r="D1533" s="121"/>
      <c r="E1533" s="121"/>
      <c r="F1533" s="121"/>
      <c r="G1533" s="121"/>
      <c r="H1533" s="121"/>
      <c r="I1533" s="121"/>
      <c r="J1533" s="121"/>
      <c r="K1533" s="121"/>
      <c r="L1533" s="10"/>
      <c r="M1533" s="9"/>
      <c r="N1533" s="90"/>
      <c r="R1533" s="205"/>
      <c r="S1533" s="205"/>
      <c r="T1533" s="205"/>
      <c r="V1533" s="205"/>
      <c r="W1533" s="205"/>
      <c r="X1533" s="205"/>
      <c r="Y1533" s="394"/>
      <c r="Z1533" s="98"/>
      <c r="AA1533" s="205"/>
      <c r="AB1533" s="98"/>
      <c r="AC1533" s="98"/>
      <c r="AD1533" s="98"/>
      <c r="AE1533" s="205"/>
      <c r="AF1533" s="98"/>
      <c r="AH1533" s="98"/>
      <c r="AI1533" s="205"/>
      <c r="AJ1533" s="98"/>
      <c r="AK1533" s="98"/>
      <c r="AL1533" s="98"/>
      <c r="AM1533" s="205"/>
      <c r="AN1533" s="98"/>
      <c r="AO1533" s="121"/>
      <c r="AP1533" s="98"/>
      <c r="AQ1533" s="205"/>
      <c r="AR1533" s="98"/>
      <c r="AT1533" s="98"/>
      <c r="AU1533" s="205"/>
      <c r="AV1533" s="98"/>
      <c r="AX1533" s="98"/>
      <c r="AY1533" s="205"/>
      <c r="AZ1533" s="98"/>
      <c r="BB1533" s="98"/>
      <c r="BC1533" s="205"/>
      <c r="BD1533" s="98"/>
      <c r="BF1533" s="98"/>
      <c r="BG1533" s="205"/>
      <c r="BH1533" s="98"/>
      <c r="BI1533" s="121"/>
      <c r="BJ1533" s="98"/>
      <c r="BK1533" s="205"/>
      <c r="BL1533" s="98"/>
      <c r="BN1533" s="121"/>
      <c r="BO1533" s="121"/>
      <c r="BP1533" s="121"/>
      <c r="BQ1533" s="121"/>
      <c r="BR1533" s="121"/>
    </row>
    <row r="1534" spans="1:70" customFormat="1">
      <c r="A1534" s="84"/>
      <c r="B1534" s="363"/>
      <c r="C1534" s="121"/>
      <c r="D1534" s="121"/>
      <c r="E1534" s="121"/>
      <c r="F1534" s="121"/>
      <c r="G1534" s="121"/>
      <c r="H1534" s="121"/>
      <c r="I1534" s="121"/>
      <c r="J1534" s="121"/>
      <c r="K1534" s="121"/>
      <c r="L1534" s="10"/>
      <c r="M1534" s="9"/>
      <c r="N1534" s="90"/>
      <c r="R1534" s="205"/>
      <c r="S1534" s="205"/>
      <c r="T1534" s="205"/>
      <c r="V1534" s="205"/>
      <c r="W1534" s="205"/>
      <c r="X1534" s="205"/>
      <c r="Y1534" s="394"/>
      <c r="Z1534" s="98"/>
      <c r="AA1534" s="205"/>
      <c r="AB1534" s="98"/>
      <c r="AC1534" s="98"/>
      <c r="AD1534" s="98"/>
      <c r="AE1534" s="205"/>
      <c r="AF1534" s="98"/>
      <c r="AH1534" s="98"/>
      <c r="AI1534" s="205"/>
      <c r="AJ1534" s="98"/>
      <c r="AK1534" s="98"/>
      <c r="AL1534" s="98"/>
      <c r="AM1534" s="205"/>
      <c r="AN1534" s="98"/>
      <c r="AO1534" s="121"/>
      <c r="AP1534" s="98"/>
      <c r="AQ1534" s="205"/>
      <c r="AR1534" s="98"/>
      <c r="AT1534" s="98"/>
      <c r="AU1534" s="205"/>
      <c r="AV1534" s="98"/>
      <c r="AX1534" s="98"/>
      <c r="AY1534" s="205"/>
      <c r="AZ1534" s="98"/>
      <c r="BB1534" s="98"/>
      <c r="BC1534" s="205"/>
      <c r="BD1534" s="98"/>
      <c r="BF1534" s="98"/>
      <c r="BG1534" s="205"/>
      <c r="BH1534" s="98"/>
      <c r="BI1534" s="121"/>
      <c r="BJ1534" s="98"/>
      <c r="BK1534" s="205"/>
      <c r="BL1534" s="98"/>
      <c r="BN1534" s="121"/>
      <c r="BO1534" s="121"/>
      <c r="BP1534" s="121"/>
      <c r="BQ1534" s="121"/>
      <c r="BR1534" s="121"/>
    </row>
    <row r="1535" spans="1:70" customFormat="1">
      <c r="A1535" s="84"/>
      <c r="B1535" s="363"/>
      <c r="C1535" s="121"/>
      <c r="D1535" s="121"/>
      <c r="E1535" s="121"/>
      <c r="F1535" s="121"/>
      <c r="G1535" s="121"/>
      <c r="H1535" s="121"/>
      <c r="I1535" s="121"/>
      <c r="J1535" s="121"/>
      <c r="K1535" s="121"/>
      <c r="L1535" s="10"/>
      <c r="M1535" s="9"/>
      <c r="N1535" s="90"/>
      <c r="R1535" s="205"/>
      <c r="S1535" s="205"/>
      <c r="T1535" s="205"/>
      <c r="V1535" s="205"/>
      <c r="W1535" s="205"/>
      <c r="X1535" s="205"/>
      <c r="Y1535" s="394"/>
      <c r="Z1535" s="98"/>
      <c r="AA1535" s="205"/>
      <c r="AB1535" s="98"/>
      <c r="AC1535" s="98"/>
      <c r="AD1535" s="98"/>
      <c r="AE1535" s="205"/>
      <c r="AF1535" s="98"/>
      <c r="AH1535" s="98"/>
      <c r="AI1535" s="205"/>
      <c r="AJ1535" s="98"/>
      <c r="AK1535" s="98"/>
      <c r="AL1535" s="98"/>
      <c r="AM1535" s="205"/>
      <c r="AN1535" s="98"/>
      <c r="AO1535" s="121"/>
      <c r="AP1535" s="98"/>
      <c r="AQ1535" s="205"/>
      <c r="AR1535" s="98"/>
      <c r="AT1535" s="98"/>
      <c r="AU1535" s="205"/>
      <c r="AV1535" s="98"/>
      <c r="AX1535" s="98"/>
      <c r="AY1535" s="205"/>
      <c r="AZ1535" s="98"/>
      <c r="BB1535" s="98"/>
      <c r="BC1535" s="205"/>
      <c r="BD1535" s="98"/>
      <c r="BF1535" s="98"/>
      <c r="BG1535" s="205"/>
      <c r="BH1535" s="98"/>
      <c r="BI1535" s="121"/>
      <c r="BJ1535" s="98"/>
      <c r="BK1535" s="205"/>
      <c r="BL1535" s="98"/>
      <c r="BN1535" s="121"/>
      <c r="BO1535" s="121"/>
      <c r="BP1535" s="121"/>
      <c r="BQ1535" s="121"/>
      <c r="BR1535" s="121"/>
    </row>
    <row r="1536" spans="1:70" customFormat="1">
      <c r="A1536" s="84"/>
      <c r="B1536" s="363"/>
      <c r="C1536" s="121"/>
      <c r="D1536" s="121"/>
      <c r="E1536" s="121"/>
      <c r="F1536" s="121"/>
      <c r="G1536" s="121"/>
      <c r="H1536" s="121"/>
      <c r="I1536" s="121"/>
      <c r="J1536" s="121"/>
      <c r="K1536" s="121"/>
      <c r="L1536" s="10"/>
      <c r="M1536" s="9"/>
      <c r="N1536" s="90"/>
      <c r="R1536" s="205"/>
      <c r="S1536" s="205"/>
      <c r="T1536" s="205"/>
      <c r="V1536" s="205"/>
      <c r="W1536" s="205"/>
      <c r="X1536" s="205"/>
      <c r="Y1536" s="394"/>
      <c r="Z1536" s="98"/>
      <c r="AA1536" s="205"/>
      <c r="AB1536" s="98"/>
      <c r="AC1536" s="98"/>
      <c r="AD1536" s="98"/>
      <c r="AE1536" s="205"/>
      <c r="AF1536" s="98"/>
      <c r="AH1536" s="98"/>
      <c r="AI1536" s="205"/>
      <c r="AJ1536" s="98"/>
      <c r="AK1536" s="98"/>
      <c r="AL1536" s="98"/>
      <c r="AM1536" s="205"/>
      <c r="AN1536" s="98"/>
      <c r="AO1536" s="121"/>
      <c r="AP1536" s="98"/>
      <c r="AQ1536" s="205"/>
      <c r="AR1536" s="98"/>
      <c r="AT1536" s="98"/>
      <c r="AU1536" s="205"/>
      <c r="AV1536" s="98"/>
      <c r="AX1536" s="98"/>
      <c r="AY1536" s="205"/>
      <c r="AZ1536" s="98"/>
      <c r="BB1536" s="98"/>
      <c r="BC1536" s="205"/>
      <c r="BD1536" s="98"/>
      <c r="BF1536" s="98"/>
      <c r="BG1536" s="205"/>
      <c r="BH1536" s="98"/>
      <c r="BI1536" s="121"/>
      <c r="BJ1536" s="98"/>
      <c r="BK1536" s="205"/>
      <c r="BL1536" s="98"/>
      <c r="BN1536" s="121"/>
      <c r="BO1536" s="121"/>
      <c r="BP1536" s="121"/>
      <c r="BQ1536" s="121"/>
      <c r="BR1536" s="121"/>
    </row>
    <row r="1537" spans="1:70" customFormat="1">
      <c r="A1537" s="84"/>
      <c r="B1537" s="363"/>
      <c r="C1537" s="121"/>
      <c r="D1537" s="121"/>
      <c r="E1537" s="121"/>
      <c r="F1537" s="121"/>
      <c r="G1537" s="121"/>
      <c r="H1537" s="121"/>
      <c r="I1537" s="121"/>
      <c r="J1537" s="121"/>
      <c r="K1537" s="121"/>
      <c r="L1537" s="10"/>
      <c r="M1537" s="9"/>
      <c r="N1537" s="90"/>
      <c r="R1537" s="205"/>
      <c r="S1537" s="205"/>
      <c r="T1537" s="205"/>
      <c r="V1537" s="205"/>
      <c r="W1537" s="205"/>
      <c r="X1537" s="205"/>
      <c r="Y1537" s="394"/>
      <c r="Z1537" s="98"/>
      <c r="AA1537" s="205"/>
      <c r="AB1537" s="98"/>
      <c r="AC1537" s="98"/>
      <c r="AD1537" s="98"/>
      <c r="AE1537" s="205"/>
      <c r="AF1537" s="98"/>
      <c r="AH1537" s="98"/>
      <c r="AI1537" s="205"/>
      <c r="AJ1537" s="98"/>
      <c r="AK1537" s="98"/>
      <c r="AL1537" s="98"/>
      <c r="AM1537" s="205"/>
      <c r="AN1537" s="98"/>
      <c r="AO1537" s="121"/>
      <c r="AP1537" s="98"/>
      <c r="AQ1537" s="205"/>
      <c r="AR1537" s="98"/>
      <c r="AT1537" s="98"/>
      <c r="AU1537" s="205"/>
      <c r="AV1537" s="98"/>
      <c r="AX1537" s="98"/>
      <c r="AY1537" s="205"/>
      <c r="AZ1537" s="98"/>
      <c r="BB1537" s="98"/>
      <c r="BC1537" s="205"/>
      <c r="BD1537" s="98"/>
      <c r="BF1537" s="98"/>
      <c r="BG1537" s="205"/>
      <c r="BH1537" s="98"/>
      <c r="BI1537" s="121"/>
      <c r="BJ1537" s="98"/>
      <c r="BK1537" s="205"/>
      <c r="BL1537" s="98"/>
      <c r="BN1537" s="121"/>
      <c r="BO1537" s="121"/>
      <c r="BP1537" s="121"/>
      <c r="BQ1537" s="121"/>
      <c r="BR1537" s="121"/>
    </row>
    <row r="1538" spans="1:70" customFormat="1">
      <c r="A1538" s="84"/>
      <c r="B1538" s="363"/>
      <c r="C1538" s="121"/>
      <c r="D1538" s="121"/>
      <c r="E1538" s="121"/>
      <c r="F1538" s="121"/>
      <c r="G1538" s="121"/>
      <c r="H1538" s="121"/>
      <c r="I1538" s="121"/>
      <c r="J1538" s="121"/>
      <c r="K1538" s="121"/>
      <c r="L1538" s="10"/>
      <c r="M1538" s="9"/>
      <c r="N1538" s="90"/>
      <c r="R1538" s="205"/>
      <c r="S1538" s="205"/>
      <c r="T1538" s="205"/>
      <c r="V1538" s="205"/>
      <c r="W1538" s="205"/>
      <c r="X1538" s="205"/>
      <c r="Y1538" s="394"/>
      <c r="Z1538" s="98"/>
      <c r="AA1538" s="205"/>
      <c r="AB1538" s="98"/>
      <c r="AC1538" s="98"/>
      <c r="AD1538" s="98"/>
      <c r="AE1538" s="205"/>
      <c r="AF1538" s="98"/>
      <c r="AH1538" s="98"/>
      <c r="AI1538" s="205"/>
      <c r="AJ1538" s="98"/>
      <c r="AK1538" s="98"/>
      <c r="AL1538" s="98"/>
      <c r="AM1538" s="205"/>
      <c r="AN1538" s="98"/>
      <c r="AO1538" s="121"/>
      <c r="AP1538" s="98"/>
      <c r="AQ1538" s="205"/>
      <c r="AR1538" s="98"/>
      <c r="AT1538" s="98"/>
      <c r="AU1538" s="205"/>
      <c r="AV1538" s="98"/>
      <c r="AX1538" s="98"/>
      <c r="AY1538" s="205"/>
      <c r="AZ1538" s="98"/>
      <c r="BB1538" s="98"/>
      <c r="BC1538" s="205"/>
      <c r="BD1538" s="98"/>
      <c r="BF1538" s="98"/>
      <c r="BG1538" s="205"/>
      <c r="BH1538" s="98"/>
      <c r="BI1538" s="121"/>
      <c r="BJ1538" s="98"/>
      <c r="BK1538" s="205"/>
      <c r="BL1538" s="98"/>
      <c r="BN1538" s="121"/>
      <c r="BO1538" s="121"/>
      <c r="BP1538" s="121"/>
      <c r="BQ1538" s="121"/>
      <c r="BR1538" s="121"/>
    </row>
    <row r="1539" spans="1:70" customFormat="1">
      <c r="A1539" s="84"/>
      <c r="B1539" s="363"/>
      <c r="C1539" s="121"/>
      <c r="D1539" s="121"/>
      <c r="E1539" s="121"/>
      <c r="F1539" s="121"/>
      <c r="G1539" s="121"/>
      <c r="H1539" s="121"/>
      <c r="I1539" s="121"/>
      <c r="J1539" s="121"/>
      <c r="K1539" s="121"/>
      <c r="L1539" s="10"/>
      <c r="M1539" s="9"/>
      <c r="N1539" s="90"/>
      <c r="R1539" s="205"/>
      <c r="S1539" s="205"/>
      <c r="T1539" s="205"/>
      <c r="V1539" s="205"/>
      <c r="W1539" s="205"/>
      <c r="X1539" s="205"/>
      <c r="Y1539" s="394"/>
      <c r="Z1539" s="98"/>
      <c r="AA1539" s="205"/>
      <c r="AB1539" s="98"/>
      <c r="AC1539" s="98"/>
      <c r="AD1539" s="98"/>
      <c r="AE1539" s="205"/>
      <c r="AF1539" s="98"/>
      <c r="AH1539" s="98"/>
      <c r="AI1539" s="205"/>
      <c r="AJ1539" s="98"/>
      <c r="AK1539" s="98"/>
      <c r="AL1539" s="98"/>
      <c r="AM1539" s="205"/>
      <c r="AN1539" s="98"/>
      <c r="AO1539" s="121"/>
      <c r="AP1539" s="98"/>
      <c r="AQ1539" s="205"/>
      <c r="AR1539" s="98"/>
      <c r="AT1539" s="98"/>
      <c r="AU1539" s="205"/>
      <c r="AV1539" s="98"/>
      <c r="AX1539" s="98"/>
      <c r="AY1539" s="205"/>
      <c r="AZ1539" s="98"/>
      <c r="BB1539" s="98"/>
      <c r="BC1539" s="205"/>
      <c r="BD1539" s="98"/>
      <c r="BF1539" s="98"/>
      <c r="BG1539" s="205"/>
      <c r="BH1539" s="98"/>
      <c r="BI1539" s="121"/>
      <c r="BJ1539" s="98"/>
      <c r="BK1539" s="205"/>
      <c r="BL1539" s="98"/>
      <c r="BN1539" s="121"/>
      <c r="BO1539" s="121"/>
      <c r="BP1539" s="121"/>
      <c r="BQ1539" s="121"/>
      <c r="BR1539" s="121"/>
    </row>
    <row r="1540" spans="1:70" customFormat="1">
      <c r="A1540" s="84"/>
      <c r="B1540" s="363"/>
      <c r="C1540" s="121"/>
      <c r="D1540" s="121"/>
      <c r="E1540" s="121"/>
      <c r="F1540" s="121"/>
      <c r="G1540" s="121"/>
      <c r="H1540" s="121"/>
      <c r="I1540" s="121"/>
      <c r="J1540" s="121"/>
      <c r="K1540" s="121"/>
      <c r="L1540" s="10"/>
      <c r="M1540" s="9"/>
      <c r="N1540" s="90"/>
      <c r="R1540" s="205"/>
      <c r="S1540" s="205"/>
      <c r="T1540" s="205"/>
      <c r="V1540" s="205"/>
      <c r="W1540" s="205"/>
      <c r="X1540" s="205"/>
      <c r="Y1540" s="394"/>
      <c r="Z1540" s="98"/>
      <c r="AA1540" s="205"/>
      <c r="AB1540" s="98"/>
      <c r="AC1540" s="98"/>
      <c r="AD1540" s="98"/>
      <c r="AE1540" s="205"/>
      <c r="AF1540" s="98"/>
      <c r="AH1540" s="98"/>
      <c r="AI1540" s="205"/>
      <c r="AJ1540" s="98"/>
      <c r="AK1540" s="98"/>
      <c r="AL1540" s="98"/>
      <c r="AM1540" s="205"/>
      <c r="AN1540" s="98"/>
      <c r="AO1540" s="121"/>
      <c r="AP1540" s="98"/>
      <c r="AQ1540" s="205"/>
      <c r="AR1540" s="98"/>
      <c r="AT1540" s="98"/>
      <c r="AU1540" s="205"/>
      <c r="AV1540" s="98"/>
      <c r="AX1540" s="98"/>
      <c r="AY1540" s="205"/>
      <c r="AZ1540" s="98"/>
      <c r="BB1540" s="98"/>
      <c r="BC1540" s="205"/>
      <c r="BD1540" s="98"/>
      <c r="BF1540" s="98"/>
      <c r="BG1540" s="205"/>
      <c r="BH1540" s="98"/>
      <c r="BI1540" s="121"/>
      <c r="BJ1540" s="98"/>
      <c r="BK1540" s="205"/>
      <c r="BL1540" s="98"/>
      <c r="BN1540" s="121"/>
      <c r="BO1540" s="121"/>
      <c r="BP1540" s="121"/>
      <c r="BQ1540" s="121"/>
      <c r="BR1540" s="121"/>
    </row>
    <row r="1541" spans="1:70" customFormat="1">
      <c r="A1541" s="84"/>
      <c r="B1541" s="363"/>
      <c r="C1541" s="121"/>
      <c r="D1541" s="121"/>
      <c r="E1541" s="121"/>
      <c r="F1541" s="121"/>
      <c r="G1541" s="121"/>
      <c r="H1541" s="121"/>
      <c r="I1541" s="121"/>
      <c r="J1541" s="121"/>
      <c r="K1541" s="121"/>
      <c r="L1541" s="10"/>
      <c r="M1541" s="9"/>
      <c r="N1541" s="90"/>
      <c r="R1541" s="205"/>
      <c r="S1541" s="205"/>
      <c r="T1541" s="205"/>
      <c r="V1541" s="205"/>
      <c r="W1541" s="205"/>
      <c r="X1541" s="205"/>
      <c r="Y1541" s="394"/>
      <c r="Z1541" s="98"/>
      <c r="AA1541" s="205"/>
      <c r="AB1541" s="98"/>
      <c r="AC1541" s="98"/>
      <c r="AD1541" s="98"/>
      <c r="AE1541" s="205"/>
      <c r="AF1541" s="98"/>
      <c r="AH1541" s="98"/>
      <c r="AI1541" s="205"/>
      <c r="AJ1541" s="98"/>
      <c r="AK1541" s="98"/>
      <c r="AL1541" s="98"/>
      <c r="AM1541" s="205"/>
      <c r="AN1541" s="98"/>
      <c r="AO1541" s="121"/>
      <c r="AP1541" s="98"/>
      <c r="AQ1541" s="205"/>
      <c r="AR1541" s="98"/>
      <c r="AT1541" s="98"/>
      <c r="AU1541" s="205"/>
      <c r="AV1541" s="98"/>
      <c r="AX1541" s="98"/>
      <c r="AY1541" s="205"/>
      <c r="AZ1541" s="98"/>
      <c r="BB1541" s="98"/>
      <c r="BC1541" s="205"/>
      <c r="BD1541" s="98"/>
      <c r="BF1541" s="98"/>
      <c r="BG1541" s="205"/>
      <c r="BH1541" s="98"/>
      <c r="BI1541" s="121"/>
      <c r="BJ1541" s="98"/>
      <c r="BK1541" s="205"/>
      <c r="BL1541" s="98"/>
      <c r="BN1541" s="121"/>
      <c r="BO1541" s="121"/>
      <c r="BP1541" s="121"/>
      <c r="BQ1541" s="121"/>
      <c r="BR1541" s="121"/>
    </row>
    <row r="1542" spans="1:70" customFormat="1">
      <c r="A1542" s="84"/>
      <c r="B1542" s="363"/>
      <c r="C1542" s="121"/>
      <c r="D1542" s="121"/>
      <c r="E1542" s="121"/>
      <c r="F1542" s="121"/>
      <c r="G1542" s="121"/>
      <c r="H1542" s="121"/>
      <c r="I1542" s="121"/>
      <c r="J1542" s="121"/>
      <c r="K1542" s="121"/>
      <c r="L1542" s="10"/>
      <c r="M1542" s="9"/>
      <c r="N1542" s="90"/>
      <c r="R1542" s="205"/>
      <c r="S1542" s="205"/>
      <c r="T1542" s="205"/>
      <c r="V1542" s="205"/>
      <c r="W1542" s="205"/>
      <c r="X1542" s="205"/>
      <c r="Y1542" s="394"/>
      <c r="Z1542" s="98"/>
      <c r="AA1542" s="205"/>
      <c r="AB1542" s="98"/>
      <c r="AC1542" s="98"/>
      <c r="AD1542" s="98"/>
      <c r="AE1542" s="205"/>
      <c r="AF1542" s="98"/>
      <c r="AH1542" s="98"/>
      <c r="AI1542" s="205"/>
      <c r="AJ1542" s="98"/>
      <c r="AK1542" s="98"/>
      <c r="AL1542" s="98"/>
      <c r="AM1542" s="205"/>
      <c r="AN1542" s="98"/>
      <c r="AO1542" s="121"/>
      <c r="AP1542" s="98"/>
      <c r="AQ1542" s="205"/>
      <c r="AR1542" s="98"/>
      <c r="AT1542" s="98"/>
      <c r="AU1542" s="205"/>
      <c r="AV1542" s="98"/>
      <c r="AX1542" s="98"/>
      <c r="AY1542" s="205"/>
      <c r="AZ1542" s="98"/>
      <c r="BB1542" s="98"/>
      <c r="BC1542" s="205"/>
      <c r="BD1542" s="98"/>
      <c r="BF1542" s="98"/>
      <c r="BG1542" s="205"/>
      <c r="BH1542" s="98"/>
      <c r="BI1542" s="121"/>
      <c r="BJ1542" s="98"/>
      <c r="BK1542" s="205"/>
      <c r="BL1542" s="98"/>
      <c r="BN1542" s="121"/>
      <c r="BO1542" s="121"/>
      <c r="BP1542" s="121"/>
      <c r="BQ1542" s="121"/>
      <c r="BR1542" s="121"/>
    </row>
    <row r="1543" spans="1:70" customFormat="1">
      <c r="A1543" s="84"/>
      <c r="B1543" s="363"/>
      <c r="C1543" s="121"/>
      <c r="D1543" s="121"/>
      <c r="E1543" s="121"/>
      <c r="F1543" s="121"/>
      <c r="G1543" s="121"/>
      <c r="H1543" s="121"/>
      <c r="I1543" s="121"/>
      <c r="J1543" s="121"/>
      <c r="K1543" s="121"/>
      <c r="L1543" s="10"/>
      <c r="M1543" s="9"/>
      <c r="N1543" s="90"/>
      <c r="R1543" s="205"/>
      <c r="S1543" s="205"/>
      <c r="T1543" s="205"/>
      <c r="V1543" s="205"/>
      <c r="W1543" s="205"/>
      <c r="X1543" s="205"/>
      <c r="Y1543" s="394"/>
      <c r="Z1543" s="98"/>
      <c r="AA1543" s="205"/>
      <c r="AB1543" s="98"/>
      <c r="AC1543" s="98"/>
      <c r="AD1543" s="98"/>
      <c r="AE1543" s="205"/>
      <c r="AF1543" s="98"/>
      <c r="AH1543" s="98"/>
      <c r="AI1543" s="205"/>
      <c r="AJ1543" s="98"/>
      <c r="AK1543" s="98"/>
      <c r="AL1543" s="98"/>
      <c r="AM1543" s="205"/>
      <c r="AN1543" s="98"/>
      <c r="AO1543" s="121"/>
      <c r="AP1543" s="98"/>
      <c r="AQ1543" s="205"/>
      <c r="AR1543" s="98"/>
      <c r="AT1543" s="98"/>
      <c r="AU1543" s="205"/>
      <c r="AV1543" s="98"/>
      <c r="AX1543" s="98"/>
      <c r="AY1543" s="205"/>
      <c r="AZ1543" s="98"/>
      <c r="BB1543" s="98"/>
      <c r="BC1543" s="205"/>
      <c r="BD1543" s="98"/>
      <c r="BF1543" s="98"/>
      <c r="BG1543" s="205"/>
      <c r="BH1543" s="98"/>
      <c r="BI1543" s="121"/>
      <c r="BJ1543" s="98"/>
      <c r="BK1543" s="205"/>
      <c r="BL1543" s="98"/>
      <c r="BN1543" s="121"/>
      <c r="BO1543" s="121"/>
      <c r="BP1543" s="121"/>
      <c r="BQ1543" s="121"/>
      <c r="BR1543" s="121"/>
    </row>
    <row r="1544" spans="1:70" customFormat="1">
      <c r="A1544" s="84"/>
      <c r="B1544" s="363"/>
      <c r="C1544" s="121"/>
      <c r="D1544" s="121"/>
      <c r="E1544" s="121"/>
      <c r="F1544" s="121"/>
      <c r="G1544" s="121"/>
      <c r="H1544" s="121"/>
      <c r="I1544" s="121"/>
      <c r="J1544" s="121"/>
      <c r="K1544" s="121"/>
      <c r="L1544" s="10"/>
      <c r="M1544" s="9"/>
      <c r="N1544" s="90"/>
      <c r="R1544" s="205"/>
      <c r="S1544" s="205"/>
      <c r="T1544" s="205"/>
      <c r="V1544" s="205"/>
      <c r="W1544" s="205"/>
      <c r="X1544" s="205"/>
      <c r="Y1544" s="394"/>
      <c r="Z1544" s="98"/>
      <c r="AA1544" s="205"/>
      <c r="AB1544" s="98"/>
      <c r="AC1544" s="98"/>
      <c r="AD1544" s="98"/>
      <c r="AE1544" s="205"/>
      <c r="AF1544" s="98"/>
      <c r="AH1544" s="98"/>
      <c r="AI1544" s="205"/>
      <c r="AJ1544" s="98"/>
      <c r="AK1544" s="98"/>
      <c r="AL1544" s="98"/>
      <c r="AM1544" s="205"/>
      <c r="AN1544" s="98"/>
      <c r="AO1544" s="121"/>
      <c r="AP1544" s="98"/>
      <c r="AQ1544" s="205"/>
      <c r="AR1544" s="98"/>
      <c r="AT1544" s="98"/>
      <c r="AU1544" s="205"/>
      <c r="AV1544" s="98"/>
      <c r="AX1544" s="98"/>
      <c r="AY1544" s="205"/>
      <c r="AZ1544" s="98"/>
      <c r="BB1544" s="98"/>
      <c r="BC1544" s="205"/>
      <c r="BD1544" s="98"/>
      <c r="BF1544" s="98"/>
      <c r="BG1544" s="205"/>
      <c r="BH1544" s="98"/>
      <c r="BI1544" s="121"/>
      <c r="BJ1544" s="98"/>
      <c r="BK1544" s="205"/>
      <c r="BL1544" s="98"/>
      <c r="BN1544" s="121"/>
      <c r="BO1544" s="121"/>
      <c r="BP1544" s="121"/>
      <c r="BQ1544" s="121"/>
      <c r="BR1544" s="121"/>
    </row>
    <row r="1545" spans="1:70" customFormat="1">
      <c r="A1545" s="84"/>
      <c r="B1545" s="363"/>
      <c r="C1545" s="121"/>
      <c r="D1545" s="121"/>
      <c r="E1545" s="121"/>
      <c r="F1545" s="121"/>
      <c r="G1545" s="121"/>
      <c r="H1545" s="121"/>
      <c r="I1545" s="121"/>
      <c r="J1545" s="121"/>
      <c r="K1545" s="121"/>
      <c r="L1545" s="10"/>
      <c r="M1545" s="9"/>
      <c r="N1545" s="90"/>
      <c r="R1545" s="205"/>
      <c r="S1545" s="205"/>
      <c r="T1545" s="205"/>
      <c r="V1545" s="205"/>
      <c r="W1545" s="205"/>
      <c r="X1545" s="205"/>
      <c r="Y1545" s="394"/>
      <c r="Z1545" s="98"/>
      <c r="AA1545" s="205"/>
      <c r="AB1545" s="98"/>
      <c r="AC1545" s="98"/>
      <c r="AD1545" s="98"/>
      <c r="AE1545" s="205"/>
      <c r="AF1545" s="98"/>
      <c r="AH1545" s="98"/>
      <c r="AI1545" s="205"/>
      <c r="AJ1545" s="98"/>
      <c r="AK1545" s="98"/>
      <c r="AL1545" s="98"/>
      <c r="AM1545" s="205"/>
      <c r="AN1545" s="98"/>
      <c r="AO1545" s="121"/>
      <c r="AP1545" s="98"/>
      <c r="AQ1545" s="205"/>
      <c r="AR1545" s="98"/>
      <c r="AT1545" s="98"/>
      <c r="AU1545" s="205"/>
      <c r="AV1545" s="98"/>
      <c r="AX1545" s="98"/>
      <c r="AY1545" s="205"/>
      <c r="AZ1545" s="98"/>
      <c r="BB1545" s="98"/>
      <c r="BC1545" s="205"/>
      <c r="BD1545" s="98"/>
      <c r="BF1545" s="98"/>
      <c r="BG1545" s="205"/>
      <c r="BH1545" s="98"/>
      <c r="BI1545" s="121"/>
      <c r="BJ1545" s="98"/>
      <c r="BK1545" s="205"/>
      <c r="BL1545" s="98"/>
      <c r="BN1545" s="121"/>
      <c r="BO1545" s="121"/>
      <c r="BP1545" s="121"/>
      <c r="BQ1545" s="121"/>
      <c r="BR1545" s="121"/>
    </row>
    <row r="1546" spans="1:70" customFormat="1">
      <c r="A1546" s="84"/>
      <c r="B1546" s="363"/>
      <c r="C1546" s="121"/>
      <c r="D1546" s="121"/>
      <c r="E1546" s="121"/>
      <c r="F1546" s="121"/>
      <c r="G1546" s="121"/>
      <c r="H1546" s="121"/>
      <c r="I1546" s="121"/>
      <c r="J1546" s="121"/>
      <c r="K1546" s="121"/>
      <c r="L1546" s="10"/>
      <c r="M1546" s="9"/>
      <c r="N1546" s="90"/>
      <c r="R1546" s="205"/>
      <c r="S1546" s="205"/>
      <c r="T1546" s="205"/>
      <c r="V1546" s="205"/>
      <c r="W1546" s="205"/>
      <c r="X1546" s="205"/>
      <c r="Y1546" s="394"/>
      <c r="Z1546" s="98"/>
      <c r="AA1546" s="205"/>
      <c r="AB1546" s="98"/>
      <c r="AC1546" s="98"/>
      <c r="AD1546" s="98"/>
      <c r="AE1546" s="205"/>
      <c r="AF1546" s="98"/>
      <c r="AH1546" s="98"/>
      <c r="AI1546" s="205"/>
      <c r="AJ1546" s="98"/>
      <c r="AK1546" s="98"/>
      <c r="AL1546" s="98"/>
      <c r="AM1546" s="205"/>
      <c r="AN1546" s="98"/>
      <c r="AO1546" s="121"/>
      <c r="AP1546" s="98"/>
      <c r="AQ1546" s="205"/>
      <c r="AR1546" s="98"/>
      <c r="AT1546" s="98"/>
      <c r="AU1546" s="205"/>
      <c r="AV1546" s="98"/>
      <c r="AX1546" s="98"/>
      <c r="AY1546" s="205"/>
      <c r="AZ1546" s="98"/>
      <c r="BB1546" s="98"/>
      <c r="BC1546" s="205"/>
      <c r="BD1546" s="98"/>
      <c r="BF1546" s="98"/>
      <c r="BG1546" s="205"/>
      <c r="BH1546" s="98"/>
      <c r="BI1546" s="121"/>
      <c r="BJ1546" s="98"/>
      <c r="BK1546" s="205"/>
      <c r="BL1546" s="98"/>
      <c r="BN1546" s="121"/>
      <c r="BO1546" s="121"/>
      <c r="BP1546" s="121"/>
      <c r="BQ1546" s="121"/>
      <c r="BR1546" s="121"/>
    </row>
    <row r="1547" spans="1:70" customFormat="1">
      <c r="A1547" s="84"/>
      <c r="B1547" s="363"/>
      <c r="C1547" s="121"/>
      <c r="D1547" s="121"/>
      <c r="E1547" s="121"/>
      <c r="F1547" s="121"/>
      <c r="G1547" s="121"/>
      <c r="H1547" s="121"/>
      <c r="I1547" s="121"/>
      <c r="J1547" s="121"/>
      <c r="K1547" s="121"/>
      <c r="L1547" s="10"/>
      <c r="M1547" s="9"/>
      <c r="N1547" s="90"/>
      <c r="R1547" s="205"/>
      <c r="S1547" s="205"/>
      <c r="T1547" s="205"/>
      <c r="V1547" s="205"/>
      <c r="W1547" s="205"/>
      <c r="X1547" s="205"/>
      <c r="Y1547" s="394"/>
      <c r="Z1547" s="98"/>
      <c r="AA1547" s="205"/>
      <c r="AB1547" s="98"/>
      <c r="AC1547" s="98"/>
      <c r="AD1547" s="98"/>
      <c r="AE1547" s="205"/>
      <c r="AF1547" s="98"/>
      <c r="AH1547" s="98"/>
      <c r="AI1547" s="205"/>
      <c r="AJ1547" s="98"/>
      <c r="AK1547" s="98"/>
      <c r="AL1547" s="98"/>
      <c r="AM1547" s="205"/>
      <c r="AN1547" s="98"/>
      <c r="AO1547" s="121"/>
      <c r="AP1547" s="98"/>
      <c r="AQ1547" s="205"/>
      <c r="AR1547" s="98"/>
      <c r="AT1547" s="98"/>
      <c r="AU1547" s="205"/>
      <c r="AV1547" s="98"/>
      <c r="AX1547" s="98"/>
      <c r="AY1547" s="205"/>
      <c r="AZ1547" s="98"/>
      <c r="BB1547" s="98"/>
      <c r="BC1547" s="205"/>
      <c r="BD1547" s="98"/>
      <c r="BF1547" s="98"/>
      <c r="BG1547" s="205"/>
      <c r="BH1547" s="98"/>
      <c r="BI1547" s="121"/>
      <c r="BJ1547" s="98"/>
      <c r="BK1547" s="205"/>
      <c r="BL1547" s="98"/>
      <c r="BN1547" s="121"/>
      <c r="BO1547" s="121"/>
      <c r="BP1547" s="121"/>
      <c r="BQ1547" s="121"/>
      <c r="BR1547" s="121"/>
    </row>
    <row r="1548" spans="1:70" customFormat="1">
      <c r="A1548" s="84"/>
      <c r="B1548" s="363"/>
      <c r="C1548" s="121"/>
      <c r="D1548" s="121"/>
      <c r="E1548" s="121"/>
      <c r="F1548" s="121"/>
      <c r="G1548" s="121"/>
      <c r="H1548" s="121"/>
      <c r="I1548" s="121"/>
      <c r="J1548" s="121"/>
      <c r="K1548" s="121"/>
      <c r="L1548" s="10"/>
      <c r="M1548" s="9"/>
      <c r="N1548" s="90"/>
      <c r="R1548" s="205"/>
      <c r="S1548" s="205"/>
      <c r="T1548" s="205"/>
      <c r="V1548" s="205"/>
      <c r="W1548" s="205"/>
      <c r="X1548" s="205"/>
      <c r="Y1548" s="394"/>
      <c r="Z1548" s="98"/>
      <c r="AA1548" s="205"/>
      <c r="AB1548" s="98"/>
      <c r="AC1548" s="98"/>
      <c r="AD1548" s="98"/>
      <c r="AE1548" s="205"/>
      <c r="AF1548" s="98"/>
      <c r="AH1548" s="98"/>
      <c r="AI1548" s="205"/>
      <c r="AJ1548" s="98"/>
      <c r="AK1548" s="98"/>
      <c r="AL1548" s="98"/>
      <c r="AM1548" s="205"/>
      <c r="AN1548" s="98"/>
      <c r="AO1548" s="121"/>
      <c r="AP1548" s="98"/>
      <c r="AQ1548" s="205"/>
      <c r="AR1548" s="98"/>
      <c r="AT1548" s="98"/>
      <c r="AU1548" s="205"/>
      <c r="AV1548" s="98"/>
      <c r="AX1548" s="98"/>
      <c r="AY1548" s="205"/>
      <c r="AZ1548" s="98"/>
      <c r="BB1548" s="98"/>
      <c r="BC1548" s="205"/>
      <c r="BD1548" s="98"/>
      <c r="BF1548" s="98"/>
      <c r="BG1548" s="205"/>
      <c r="BH1548" s="98"/>
      <c r="BI1548" s="121"/>
      <c r="BJ1548" s="98"/>
      <c r="BK1548" s="205"/>
      <c r="BL1548" s="98"/>
      <c r="BN1548" s="121"/>
      <c r="BO1548" s="121"/>
      <c r="BP1548" s="121"/>
      <c r="BQ1548" s="121"/>
      <c r="BR1548" s="121"/>
    </row>
    <row r="1549" spans="1:70" customFormat="1">
      <c r="A1549" s="84"/>
      <c r="B1549" s="363"/>
      <c r="C1549" s="121"/>
      <c r="D1549" s="121"/>
      <c r="E1549" s="121"/>
      <c r="F1549" s="121"/>
      <c r="G1549" s="121"/>
      <c r="H1549" s="121"/>
      <c r="I1549" s="121"/>
      <c r="J1549" s="121"/>
      <c r="K1549" s="121"/>
      <c r="L1549" s="10"/>
      <c r="M1549" s="9"/>
      <c r="N1549" s="90"/>
      <c r="R1549" s="205"/>
      <c r="S1549" s="205"/>
      <c r="T1549" s="205"/>
      <c r="V1549" s="205"/>
      <c r="W1549" s="205"/>
      <c r="X1549" s="205"/>
      <c r="Y1549" s="394"/>
      <c r="Z1549" s="98"/>
      <c r="AA1549" s="205"/>
      <c r="AB1549" s="98"/>
      <c r="AC1549" s="98"/>
      <c r="AD1549" s="98"/>
      <c r="AE1549" s="205"/>
      <c r="AF1549" s="98"/>
      <c r="AH1549" s="98"/>
      <c r="AI1549" s="205"/>
      <c r="AJ1549" s="98"/>
      <c r="AK1549" s="98"/>
      <c r="AL1549" s="98"/>
      <c r="AM1549" s="205"/>
      <c r="AN1549" s="98"/>
      <c r="AO1549" s="121"/>
      <c r="AP1549" s="98"/>
      <c r="AQ1549" s="205"/>
      <c r="AR1549" s="98"/>
      <c r="AT1549" s="98"/>
      <c r="AU1549" s="205"/>
      <c r="AV1549" s="98"/>
      <c r="AX1549" s="98"/>
      <c r="AY1549" s="205"/>
      <c r="AZ1549" s="98"/>
      <c r="BB1549" s="98"/>
      <c r="BC1549" s="205"/>
      <c r="BD1549" s="98"/>
      <c r="BF1549" s="98"/>
      <c r="BG1549" s="205"/>
      <c r="BH1549" s="98"/>
      <c r="BI1549" s="121"/>
      <c r="BJ1549" s="98"/>
      <c r="BK1549" s="205"/>
      <c r="BL1549" s="98"/>
      <c r="BN1549" s="121"/>
      <c r="BO1549" s="121"/>
      <c r="BP1549" s="121"/>
      <c r="BQ1549" s="121"/>
      <c r="BR1549" s="121"/>
    </row>
    <row r="1550" spans="1:70" customFormat="1">
      <c r="A1550" s="84"/>
      <c r="B1550" s="363"/>
      <c r="C1550" s="121"/>
      <c r="D1550" s="121"/>
      <c r="E1550" s="121"/>
      <c r="F1550" s="121"/>
      <c r="G1550" s="121"/>
      <c r="H1550" s="121"/>
      <c r="I1550" s="121"/>
      <c r="J1550" s="121"/>
      <c r="K1550" s="121"/>
      <c r="L1550" s="10"/>
      <c r="M1550" s="9"/>
      <c r="N1550" s="90"/>
      <c r="R1550" s="205"/>
      <c r="S1550" s="205"/>
      <c r="T1550" s="205"/>
      <c r="V1550" s="205"/>
      <c r="W1550" s="205"/>
      <c r="X1550" s="205"/>
      <c r="Y1550" s="394"/>
      <c r="Z1550" s="98"/>
      <c r="AA1550" s="205"/>
      <c r="AB1550" s="98"/>
      <c r="AC1550" s="98"/>
      <c r="AD1550" s="98"/>
      <c r="AE1550" s="205"/>
      <c r="AF1550" s="98"/>
      <c r="AH1550" s="98"/>
      <c r="AI1550" s="205"/>
      <c r="AJ1550" s="98"/>
      <c r="AK1550" s="98"/>
      <c r="AL1550" s="98"/>
      <c r="AM1550" s="205"/>
      <c r="AN1550" s="98"/>
      <c r="AO1550" s="121"/>
      <c r="AP1550" s="98"/>
      <c r="AQ1550" s="205"/>
      <c r="AR1550" s="98"/>
      <c r="AT1550" s="98"/>
      <c r="AU1550" s="205"/>
      <c r="AV1550" s="98"/>
      <c r="AX1550" s="98"/>
      <c r="AY1550" s="205"/>
      <c r="AZ1550" s="98"/>
      <c r="BB1550" s="98"/>
      <c r="BC1550" s="205"/>
      <c r="BD1550" s="98"/>
      <c r="BF1550" s="98"/>
      <c r="BG1550" s="205"/>
      <c r="BH1550" s="98"/>
      <c r="BI1550" s="121"/>
      <c r="BJ1550" s="98"/>
      <c r="BK1550" s="205"/>
      <c r="BL1550" s="98"/>
      <c r="BN1550" s="121"/>
      <c r="BO1550" s="121"/>
      <c r="BP1550" s="121"/>
      <c r="BQ1550" s="121"/>
      <c r="BR1550" s="121"/>
    </row>
    <row r="1551" spans="1:70" customFormat="1">
      <c r="A1551" s="84"/>
      <c r="B1551" s="363"/>
      <c r="C1551" s="121"/>
      <c r="D1551" s="121"/>
      <c r="E1551" s="121"/>
      <c r="F1551" s="121"/>
      <c r="G1551" s="121"/>
      <c r="H1551" s="121"/>
      <c r="I1551" s="121"/>
      <c r="J1551" s="121"/>
      <c r="K1551" s="121"/>
      <c r="L1551" s="10"/>
      <c r="M1551" s="9"/>
      <c r="N1551" s="90"/>
      <c r="R1551" s="205"/>
      <c r="S1551" s="205"/>
      <c r="T1551" s="205"/>
      <c r="V1551" s="205"/>
      <c r="W1551" s="205"/>
      <c r="X1551" s="205"/>
      <c r="Y1551" s="394"/>
      <c r="Z1551" s="98"/>
      <c r="AA1551" s="205"/>
      <c r="AB1551" s="98"/>
      <c r="AC1551" s="98"/>
      <c r="AD1551" s="98"/>
      <c r="AE1551" s="205"/>
      <c r="AF1551" s="98"/>
      <c r="AH1551" s="98"/>
      <c r="AI1551" s="205"/>
      <c r="AJ1551" s="98"/>
      <c r="AK1551" s="98"/>
      <c r="AL1551" s="98"/>
      <c r="AM1551" s="205"/>
      <c r="AN1551" s="98"/>
      <c r="AO1551" s="121"/>
      <c r="AP1551" s="98"/>
      <c r="AQ1551" s="205"/>
      <c r="AR1551" s="98"/>
      <c r="AT1551" s="98"/>
      <c r="AU1551" s="205"/>
      <c r="AV1551" s="98"/>
      <c r="AX1551" s="98"/>
      <c r="AY1551" s="205"/>
      <c r="AZ1551" s="98"/>
      <c r="BB1551" s="98"/>
      <c r="BC1551" s="205"/>
      <c r="BD1551" s="98"/>
      <c r="BF1551" s="98"/>
      <c r="BG1551" s="205"/>
      <c r="BH1551" s="98"/>
      <c r="BI1551" s="121"/>
      <c r="BJ1551" s="98"/>
      <c r="BK1551" s="205"/>
      <c r="BL1551" s="98"/>
      <c r="BN1551" s="121"/>
      <c r="BO1551" s="121"/>
      <c r="BP1551" s="121"/>
      <c r="BQ1551" s="121"/>
      <c r="BR1551" s="121"/>
    </row>
    <row r="1552" spans="1:70" customFormat="1">
      <c r="A1552" s="84"/>
      <c r="B1552" s="363"/>
      <c r="C1552" s="121"/>
      <c r="D1552" s="121"/>
      <c r="E1552" s="121"/>
      <c r="F1552" s="121"/>
      <c r="G1552" s="121"/>
      <c r="H1552" s="121"/>
      <c r="I1552" s="121"/>
      <c r="J1552" s="121"/>
      <c r="K1552" s="121"/>
      <c r="L1552" s="10"/>
      <c r="M1552" s="9"/>
      <c r="N1552" s="90"/>
      <c r="R1552" s="205"/>
      <c r="S1552" s="205"/>
      <c r="T1552" s="205"/>
      <c r="V1552" s="205"/>
      <c r="W1552" s="205"/>
      <c r="X1552" s="205"/>
      <c r="Y1552" s="394"/>
      <c r="Z1552" s="98"/>
      <c r="AA1552" s="205"/>
      <c r="AB1552" s="98"/>
      <c r="AC1552" s="98"/>
      <c r="AD1552" s="98"/>
      <c r="AE1552" s="205"/>
      <c r="AF1552" s="98"/>
      <c r="AH1552" s="98"/>
      <c r="AI1552" s="205"/>
      <c r="AJ1552" s="98"/>
      <c r="AK1552" s="98"/>
      <c r="AL1552" s="98"/>
      <c r="AM1552" s="205"/>
      <c r="AN1552" s="98"/>
      <c r="AO1552" s="121"/>
      <c r="AP1552" s="98"/>
      <c r="AQ1552" s="205"/>
      <c r="AR1552" s="98"/>
      <c r="AT1552" s="98"/>
      <c r="AU1552" s="205"/>
      <c r="AV1552" s="98"/>
      <c r="AX1552" s="98"/>
      <c r="AY1552" s="205"/>
      <c r="AZ1552" s="98"/>
      <c r="BB1552" s="98"/>
      <c r="BC1552" s="205"/>
      <c r="BD1552" s="98"/>
      <c r="BF1552" s="98"/>
      <c r="BG1552" s="205"/>
      <c r="BH1552" s="98"/>
      <c r="BI1552" s="121"/>
      <c r="BJ1552" s="98"/>
      <c r="BK1552" s="205"/>
      <c r="BL1552" s="98"/>
      <c r="BN1552" s="121"/>
      <c r="BO1552" s="121"/>
      <c r="BP1552" s="121"/>
      <c r="BQ1552" s="121"/>
      <c r="BR1552" s="121"/>
    </row>
    <row r="1553" spans="1:70" customFormat="1">
      <c r="A1553" s="84"/>
      <c r="B1553" s="363"/>
      <c r="C1553" s="121"/>
      <c r="D1553" s="121"/>
      <c r="E1553" s="121"/>
      <c r="F1553" s="121"/>
      <c r="G1553" s="121"/>
      <c r="H1553" s="121"/>
      <c r="I1553" s="121"/>
      <c r="J1553" s="121"/>
      <c r="K1553" s="121"/>
      <c r="L1553" s="10"/>
      <c r="M1553" s="9"/>
      <c r="N1553" s="90"/>
      <c r="R1553" s="205"/>
      <c r="S1553" s="205"/>
      <c r="T1553" s="205"/>
      <c r="V1553" s="205"/>
      <c r="W1553" s="205"/>
      <c r="X1553" s="205"/>
      <c r="Y1553" s="394"/>
      <c r="Z1553" s="98"/>
      <c r="AA1553" s="205"/>
      <c r="AB1553" s="98"/>
      <c r="AC1553" s="98"/>
      <c r="AD1553" s="98"/>
      <c r="AE1553" s="205"/>
      <c r="AF1553" s="98"/>
      <c r="AH1553" s="98"/>
      <c r="AI1553" s="205"/>
      <c r="AJ1553" s="98"/>
      <c r="AK1553" s="98"/>
      <c r="AL1553" s="98"/>
      <c r="AM1553" s="205"/>
      <c r="AN1553" s="98"/>
      <c r="AO1553" s="121"/>
      <c r="AP1553" s="98"/>
      <c r="AQ1553" s="205"/>
      <c r="AR1553" s="98"/>
      <c r="AT1553" s="98"/>
      <c r="AU1553" s="205"/>
      <c r="AV1553" s="98"/>
      <c r="AX1553" s="98"/>
      <c r="AY1553" s="205"/>
      <c r="AZ1553" s="98"/>
      <c r="BB1553" s="98"/>
      <c r="BC1553" s="205"/>
      <c r="BD1553" s="98"/>
      <c r="BF1553" s="98"/>
      <c r="BG1553" s="205"/>
      <c r="BH1553" s="98"/>
      <c r="BI1553" s="121"/>
      <c r="BJ1553" s="98"/>
      <c r="BK1553" s="205"/>
      <c r="BL1553" s="98"/>
      <c r="BN1553" s="121"/>
      <c r="BO1553" s="121"/>
      <c r="BP1553" s="121"/>
      <c r="BQ1553" s="121"/>
      <c r="BR1553" s="121"/>
    </row>
    <row r="1554" spans="1:70" customFormat="1">
      <c r="A1554" s="84"/>
      <c r="B1554" s="363"/>
      <c r="C1554" s="121"/>
      <c r="D1554" s="121"/>
      <c r="E1554" s="121"/>
      <c r="F1554" s="121"/>
      <c r="G1554" s="121"/>
      <c r="H1554" s="121"/>
      <c r="I1554" s="121"/>
      <c r="J1554" s="121"/>
      <c r="K1554" s="121"/>
      <c r="L1554" s="10"/>
      <c r="M1554" s="9"/>
      <c r="N1554" s="90"/>
      <c r="R1554" s="205"/>
      <c r="S1554" s="205"/>
      <c r="T1554" s="205"/>
      <c r="V1554" s="205"/>
      <c r="W1554" s="205"/>
      <c r="X1554" s="205"/>
      <c r="Y1554" s="394"/>
      <c r="Z1554" s="98"/>
      <c r="AA1554" s="205"/>
      <c r="AB1554" s="98"/>
      <c r="AC1554" s="98"/>
      <c r="AD1554" s="98"/>
      <c r="AE1554" s="205"/>
      <c r="AF1554" s="98"/>
      <c r="AH1554" s="98"/>
      <c r="AI1554" s="205"/>
      <c r="AJ1554" s="98"/>
      <c r="AK1554" s="98"/>
      <c r="AL1554" s="98"/>
      <c r="AM1554" s="205"/>
      <c r="AN1554" s="98"/>
      <c r="AO1554" s="121"/>
      <c r="AP1554" s="98"/>
      <c r="AQ1554" s="205"/>
      <c r="AR1554" s="98"/>
      <c r="AT1554" s="98"/>
      <c r="AU1554" s="205"/>
      <c r="AV1554" s="98"/>
      <c r="AX1554" s="98"/>
      <c r="AY1554" s="205"/>
      <c r="AZ1554" s="98"/>
      <c r="BB1554" s="98"/>
      <c r="BC1554" s="205"/>
      <c r="BD1554" s="98"/>
      <c r="BF1554" s="98"/>
      <c r="BG1554" s="205"/>
      <c r="BH1554" s="98"/>
      <c r="BI1554" s="121"/>
      <c r="BJ1554" s="98"/>
      <c r="BK1554" s="205"/>
      <c r="BL1554" s="98"/>
      <c r="BN1554" s="121"/>
      <c r="BO1554" s="121"/>
      <c r="BP1554" s="121"/>
      <c r="BQ1554" s="121"/>
      <c r="BR1554" s="121"/>
    </row>
    <row r="1555" spans="1:70" customFormat="1">
      <c r="A1555" s="84"/>
      <c r="B1555" s="363"/>
      <c r="C1555" s="121"/>
      <c r="D1555" s="121"/>
      <c r="E1555" s="121"/>
      <c r="F1555" s="121"/>
      <c r="G1555" s="121"/>
      <c r="H1555" s="121"/>
      <c r="I1555" s="121"/>
      <c r="J1555" s="121"/>
      <c r="K1555" s="121"/>
      <c r="L1555" s="10"/>
      <c r="M1555" s="9"/>
      <c r="N1555" s="90"/>
      <c r="R1555" s="205"/>
      <c r="S1555" s="205"/>
      <c r="T1555" s="205"/>
      <c r="V1555" s="205"/>
      <c r="W1555" s="205"/>
      <c r="X1555" s="205"/>
      <c r="Y1555" s="394"/>
      <c r="Z1555" s="98"/>
      <c r="AA1555" s="205"/>
      <c r="AB1555" s="98"/>
      <c r="AC1555" s="98"/>
      <c r="AD1555" s="98"/>
      <c r="AE1555" s="205"/>
      <c r="AF1555" s="98"/>
      <c r="AH1555" s="98"/>
      <c r="AI1555" s="205"/>
      <c r="AJ1555" s="98"/>
      <c r="AK1555" s="98"/>
      <c r="AL1555" s="98"/>
      <c r="AM1555" s="205"/>
      <c r="AN1555" s="98"/>
      <c r="AO1555" s="121"/>
      <c r="AP1555" s="98"/>
      <c r="AQ1555" s="205"/>
      <c r="AR1555" s="98"/>
      <c r="AT1555" s="98"/>
      <c r="AU1555" s="205"/>
      <c r="AV1555" s="98"/>
      <c r="AX1555" s="98"/>
      <c r="AY1555" s="205"/>
      <c r="AZ1555" s="98"/>
      <c r="BB1555" s="98"/>
      <c r="BC1555" s="205"/>
      <c r="BD1555" s="98"/>
      <c r="BF1555" s="98"/>
      <c r="BG1555" s="205"/>
      <c r="BH1555" s="98"/>
      <c r="BI1555" s="121"/>
      <c r="BJ1555" s="98"/>
      <c r="BK1555" s="205"/>
      <c r="BL1555" s="98"/>
      <c r="BN1555" s="121"/>
      <c r="BO1555" s="121"/>
      <c r="BP1555" s="121"/>
      <c r="BQ1555" s="121"/>
      <c r="BR1555" s="121"/>
    </row>
    <row r="1556" spans="1:70" customFormat="1">
      <c r="A1556" s="84"/>
      <c r="B1556" s="363"/>
      <c r="C1556" s="121"/>
      <c r="D1556" s="121"/>
      <c r="E1556" s="121"/>
      <c r="F1556" s="121"/>
      <c r="G1556" s="121"/>
      <c r="H1556" s="121"/>
      <c r="I1556" s="121"/>
      <c r="J1556" s="121"/>
      <c r="K1556" s="121"/>
      <c r="L1556" s="10"/>
      <c r="M1556" s="9"/>
      <c r="N1556" s="90"/>
      <c r="R1556" s="205"/>
      <c r="S1556" s="205"/>
      <c r="T1556" s="205"/>
      <c r="V1556" s="205"/>
      <c r="W1556" s="205"/>
      <c r="X1556" s="205"/>
      <c r="Y1556" s="394"/>
      <c r="Z1556" s="98"/>
      <c r="AA1556" s="205"/>
      <c r="AB1556" s="98"/>
      <c r="AC1556" s="98"/>
      <c r="AD1556" s="98"/>
      <c r="AE1556" s="205"/>
      <c r="AF1556" s="98"/>
      <c r="AH1556" s="98"/>
      <c r="AI1556" s="205"/>
      <c r="AJ1556" s="98"/>
      <c r="AK1556" s="98"/>
      <c r="AL1556" s="98"/>
      <c r="AM1556" s="205"/>
      <c r="AN1556" s="98"/>
      <c r="AO1556" s="121"/>
      <c r="AP1556" s="98"/>
      <c r="AQ1556" s="205"/>
      <c r="AR1556" s="98"/>
      <c r="AT1556" s="98"/>
      <c r="AU1556" s="205"/>
      <c r="AV1556" s="98"/>
      <c r="AX1556" s="98"/>
      <c r="AY1556" s="205"/>
      <c r="AZ1556" s="98"/>
      <c r="BB1556" s="98"/>
      <c r="BC1556" s="205"/>
      <c r="BD1556" s="98"/>
      <c r="BF1556" s="98"/>
      <c r="BG1556" s="205"/>
      <c r="BH1556" s="98"/>
      <c r="BI1556" s="121"/>
      <c r="BJ1556" s="98"/>
      <c r="BK1556" s="205"/>
      <c r="BL1556" s="98"/>
      <c r="BN1556" s="121"/>
      <c r="BO1556" s="121"/>
      <c r="BP1556" s="121"/>
      <c r="BQ1556" s="121"/>
      <c r="BR1556" s="121"/>
    </row>
    <row r="1557" spans="1:70" customFormat="1">
      <c r="A1557" s="84"/>
      <c r="B1557" s="363"/>
      <c r="C1557" s="121"/>
      <c r="D1557" s="121"/>
      <c r="E1557" s="121"/>
      <c r="F1557" s="121"/>
      <c r="G1557" s="121"/>
      <c r="H1557" s="121"/>
      <c r="I1557" s="121"/>
      <c r="J1557" s="121"/>
      <c r="K1557" s="121"/>
      <c r="L1557" s="10"/>
      <c r="M1557" s="9"/>
      <c r="N1557" s="90"/>
      <c r="R1557" s="205"/>
      <c r="S1557" s="205"/>
      <c r="T1557" s="205"/>
      <c r="V1557" s="205"/>
      <c r="W1557" s="205"/>
      <c r="X1557" s="205"/>
      <c r="Y1557" s="394"/>
      <c r="Z1557" s="98"/>
      <c r="AA1557" s="205"/>
      <c r="AB1557" s="98"/>
      <c r="AC1557" s="98"/>
      <c r="AD1557" s="98"/>
      <c r="AE1557" s="205"/>
      <c r="AF1557" s="98"/>
      <c r="AH1557" s="98"/>
      <c r="AI1557" s="205"/>
      <c r="AJ1557" s="98"/>
      <c r="AK1557" s="98"/>
      <c r="AL1557" s="98"/>
      <c r="AM1557" s="205"/>
      <c r="AN1557" s="98"/>
      <c r="AO1557" s="121"/>
      <c r="AP1557" s="98"/>
      <c r="AQ1557" s="205"/>
      <c r="AR1557" s="98"/>
      <c r="AT1557" s="98"/>
      <c r="AU1557" s="205"/>
      <c r="AV1557" s="98"/>
      <c r="AX1557" s="98"/>
      <c r="AY1557" s="205"/>
      <c r="AZ1557" s="98"/>
      <c r="BB1557" s="98"/>
      <c r="BC1557" s="205"/>
      <c r="BD1557" s="98"/>
      <c r="BF1557" s="98"/>
      <c r="BG1557" s="205"/>
      <c r="BH1557" s="98"/>
      <c r="BI1557" s="121"/>
      <c r="BJ1557" s="98"/>
      <c r="BK1557" s="205"/>
      <c r="BL1557" s="98"/>
      <c r="BN1557" s="121"/>
      <c r="BO1557" s="121"/>
      <c r="BP1557" s="121"/>
      <c r="BQ1557" s="121"/>
      <c r="BR1557" s="121"/>
    </row>
    <row r="1558" spans="1:70" customFormat="1">
      <c r="A1558" s="84"/>
      <c r="B1558" s="363"/>
      <c r="C1558" s="121"/>
      <c r="D1558" s="121"/>
      <c r="E1558" s="121"/>
      <c r="F1558" s="121"/>
      <c r="G1558" s="121"/>
      <c r="H1558" s="121"/>
      <c r="I1558" s="121"/>
      <c r="J1558" s="121"/>
      <c r="K1558" s="121"/>
      <c r="L1558" s="10"/>
      <c r="M1558" s="9"/>
      <c r="N1558" s="90"/>
      <c r="R1558" s="205"/>
      <c r="S1558" s="205"/>
      <c r="T1558" s="205"/>
      <c r="V1558" s="205"/>
      <c r="W1558" s="205"/>
      <c r="X1558" s="205"/>
      <c r="Y1558" s="394"/>
      <c r="Z1558" s="98"/>
      <c r="AA1558" s="205"/>
      <c r="AB1558" s="98"/>
      <c r="AC1558" s="98"/>
      <c r="AD1558" s="98"/>
      <c r="AE1558" s="205"/>
      <c r="AF1558" s="98"/>
      <c r="AH1558" s="98"/>
      <c r="AI1558" s="205"/>
      <c r="AJ1558" s="98"/>
      <c r="AK1558" s="98"/>
      <c r="AL1558" s="98"/>
      <c r="AM1558" s="205"/>
      <c r="AN1558" s="98"/>
      <c r="AO1558" s="121"/>
      <c r="AP1558" s="98"/>
      <c r="AQ1558" s="205"/>
      <c r="AR1558" s="98"/>
      <c r="AT1558" s="98"/>
      <c r="AU1558" s="205"/>
      <c r="AV1558" s="98"/>
      <c r="AX1558" s="98"/>
      <c r="AY1558" s="205"/>
      <c r="AZ1558" s="98"/>
      <c r="BB1558" s="98"/>
      <c r="BC1558" s="205"/>
      <c r="BD1558" s="98"/>
      <c r="BF1558" s="98"/>
      <c r="BG1558" s="205"/>
      <c r="BH1558" s="98"/>
      <c r="BI1558" s="121"/>
      <c r="BJ1558" s="98"/>
      <c r="BK1558" s="205"/>
      <c r="BL1558" s="98"/>
      <c r="BN1558" s="121"/>
      <c r="BO1558" s="121"/>
      <c r="BP1558" s="121"/>
      <c r="BQ1558" s="121"/>
      <c r="BR1558" s="121"/>
    </row>
    <row r="1559" spans="1:70" customFormat="1">
      <c r="A1559" s="84"/>
      <c r="B1559" s="363"/>
      <c r="C1559" s="121"/>
      <c r="D1559" s="121"/>
      <c r="E1559" s="121"/>
      <c r="F1559" s="121"/>
      <c r="G1559" s="121"/>
      <c r="H1559" s="121"/>
      <c r="I1559" s="121"/>
      <c r="J1559" s="121"/>
      <c r="K1559" s="121"/>
      <c r="L1559" s="10"/>
      <c r="M1559" s="9"/>
      <c r="N1559" s="90"/>
      <c r="R1559" s="205"/>
      <c r="S1559" s="205"/>
      <c r="T1559" s="205"/>
      <c r="V1559" s="205"/>
      <c r="W1559" s="205"/>
      <c r="X1559" s="205"/>
      <c r="Y1559" s="394"/>
      <c r="Z1559" s="98"/>
      <c r="AA1559" s="205"/>
      <c r="AB1559" s="98"/>
      <c r="AC1559" s="98"/>
      <c r="AD1559" s="98"/>
      <c r="AE1559" s="205"/>
      <c r="AF1559" s="98"/>
      <c r="AH1559" s="98"/>
      <c r="AI1559" s="205"/>
      <c r="AJ1559" s="98"/>
      <c r="AK1559" s="98"/>
      <c r="AL1559" s="98"/>
      <c r="AM1559" s="205"/>
      <c r="AN1559" s="98"/>
      <c r="AO1559" s="121"/>
      <c r="AP1559" s="98"/>
      <c r="AQ1559" s="205"/>
      <c r="AR1559" s="98"/>
      <c r="AT1559" s="98"/>
      <c r="AU1559" s="205"/>
      <c r="AV1559" s="98"/>
      <c r="AX1559" s="98"/>
      <c r="AY1559" s="205"/>
      <c r="AZ1559" s="98"/>
      <c r="BB1559" s="98"/>
      <c r="BC1559" s="205"/>
      <c r="BD1559" s="98"/>
      <c r="BF1559" s="98"/>
      <c r="BG1559" s="205"/>
      <c r="BH1559" s="98"/>
      <c r="BI1559" s="121"/>
      <c r="BJ1559" s="98"/>
      <c r="BK1559" s="205"/>
      <c r="BL1559" s="98"/>
      <c r="BN1559" s="121"/>
      <c r="BO1559" s="121"/>
      <c r="BP1559" s="121"/>
      <c r="BQ1559" s="121"/>
      <c r="BR1559" s="121"/>
    </row>
    <row r="1560" spans="1:70" customFormat="1">
      <c r="A1560" s="84"/>
      <c r="B1560" s="363"/>
      <c r="C1560" s="121"/>
      <c r="D1560" s="121"/>
      <c r="E1560" s="121"/>
      <c r="F1560" s="121"/>
      <c r="G1560" s="121"/>
      <c r="H1560" s="121"/>
      <c r="I1560" s="121"/>
      <c r="J1560" s="121"/>
      <c r="K1560" s="121"/>
      <c r="L1560" s="10"/>
      <c r="M1560" s="9"/>
      <c r="N1560" s="90"/>
      <c r="R1560" s="205"/>
      <c r="S1560" s="205"/>
      <c r="T1560" s="205"/>
      <c r="V1560" s="205"/>
      <c r="W1560" s="205"/>
      <c r="X1560" s="205"/>
      <c r="Y1560" s="394"/>
      <c r="Z1560" s="98"/>
      <c r="AA1560" s="205"/>
      <c r="AB1560" s="98"/>
      <c r="AC1560" s="98"/>
      <c r="AD1560" s="98"/>
      <c r="AE1560" s="205"/>
      <c r="AF1560" s="98"/>
      <c r="AH1560" s="98"/>
      <c r="AI1560" s="205"/>
      <c r="AJ1560" s="98"/>
      <c r="AK1560" s="98"/>
      <c r="AL1560" s="98"/>
      <c r="AM1560" s="205"/>
      <c r="AN1560" s="98"/>
      <c r="AO1560" s="121"/>
      <c r="AP1560" s="98"/>
      <c r="AQ1560" s="205"/>
      <c r="AR1560" s="98"/>
      <c r="AT1560" s="98"/>
      <c r="AU1560" s="205"/>
      <c r="AV1560" s="98"/>
      <c r="AX1560" s="98"/>
      <c r="AY1560" s="205"/>
      <c r="AZ1560" s="98"/>
      <c r="BB1560" s="98"/>
      <c r="BC1560" s="205"/>
      <c r="BD1560" s="98"/>
      <c r="BF1560" s="98"/>
      <c r="BG1560" s="205"/>
      <c r="BH1560" s="98"/>
      <c r="BI1560" s="121"/>
      <c r="BJ1560" s="98"/>
      <c r="BK1560" s="205"/>
      <c r="BL1560" s="98"/>
      <c r="BN1560" s="121"/>
      <c r="BO1560" s="121"/>
      <c r="BP1560" s="121"/>
      <c r="BQ1560" s="121"/>
      <c r="BR1560" s="121"/>
    </row>
    <row r="1561" spans="1:70" customFormat="1">
      <c r="A1561" s="84"/>
      <c r="B1561" s="363"/>
      <c r="C1561" s="121"/>
      <c r="D1561" s="121"/>
      <c r="E1561" s="121"/>
      <c r="F1561" s="121"/>
      <c r="G1561" s="121"/>
      <c r="H1561" s="121"/>
      <c r="I1561" s="121"/>
      <c r="J1561" s="121"/>
      <c r="K1561" s="121"/>
      <c r="L1561" s="10"/>
      <c r="M1561" s="9"/>
      <c r="N1561" s="90"/>
      <c r="R1561" s="205"/>
      <c r="S1561" s="205"/>
      <c r="T1561" s="205"/>
      <c r="V1561" s="205"/>
      <c r="W1561" s="205"/>
      <c r="X1561" s="205"/>
      <c r="Y1561" s="394"/>
      <c r="Z1561" s="98"/>
      <c r="AA1561" s="205"/>
      <c r="AB1561" s="98"/>
      <c r="AC1561" s="98"/>
      <c r="AD1561" s="98"/>
      <c r="AE1561" s="205"/>
      <c r="AF1561" s="98"/>
      <c r="AH1561" s="98"/>
      <c r="AI1561" s="205"/>
      <c r="AJ1561" s="98"/>
      <c r="AK1561" s="98"/>
      <c r="AL1561" s="98"/>
      <c r="AM1561" s="205"/>
      <c r="AN1561" s="98"/>
      <c r="AO1561" s="121"/>
      <c r="AP1561" s="98"/>
      <c r="AQ1561" s="205"/>
      <c r="AR1561" s="98"/>
      <c r="AT1561" s="98"/>
      <c r="AU1561" s="205"/>
      <c r="AV1561" s="98"/>
      <c r="AX1561" s="98"/>
      <c r="AY1561" s="205"/>
      <c r="AZ1561" s="98"/>
      <c r="BB1561" s="98"/>
      <c r="BC1561" s="205"/>
      <c r="BD1561" s="98"/>
      <c r="BF1561" s="98"/>
      <c r="BG1561" s="205"/>
      <c r="BH1561" s="98"/>
      <c r="BI1561" s="121"/>
      <c r="BJ1561" s="98"/>
      <c r="BK1561" s="205"/>
      <c r="BL1561" s="98"/>
      <c r="BN1561" s="121"/>
      <c r="BO1561" s="121"/>
      <c r="BP1561" s="121"/>
      <c r="BQ1561" s="121"/>
      <c r="BR1561" s="121"/>
    </row>
    <row r="1562" spans="1:70" customFormat="1">
      <c r="A1562" s="84"/>
      <c r="B1562" s="363"/>
      <c r="C1562" s="121"/>
      <c r="D1562" s="121"/>
      <c r="E1562" s="121"/>
      <c r="F1562" s="121"/>
      <c r="G1562" s="121"/>
      <c r="H1562" s="121"/>
      <c r="I1562" s="121"/>
      <c r="J1562" s="121"/>
      <c r="K1562" s="121"/>
      <c r="L1562" s="10"/>
      <c r="M1562" s="9"/>
      <c r="N1562" s="90"/>
      <c r="R1562" s="205"/>
      <c r="S1562" s="205"/>
      <c r="T1562" s="205"/>
      <c r="V1562" s="205"/>
      <c r="W1562" s="205"/>
      <c r="X1562" s="205"/>
      <c r="Y1562" s="394"/>
      <c r="Z1562" s="98"/>
      <c r="AA1562" s="205"/>
      <c r="AB1562" s="98"/>
      <c r="AC1562" s="98"/>
      <c r="AD1562" s="98"/>
      <c r="AE1562" s="205"/>
      <c r="AF1562" s="98"/>
      <c r="AH1562" s="98"/>
      <c r="AI1562" s="205"/>
      <c r="AJ1562" s="98"/>
      <c r="AK1562" s="98"/>
      <c r="AL1562" s="98"/>
      <c r="AM1562" s="205"/>
      <c r="AN1562" s="98"/>
      <c r="AO1562" s="121"/>
      <c r="AP1562" s="98"/>
      <c r="AQ1562" s="205"/>
      <c r="AR1562" s="98"/>
      <c r="AT1562" s="98"/>
      <c r="AU1562" s="205"/>
      <c r="AV1562" s="98"/>
      <c r="AX1562" s="98"/>
      <c r="AY1562" s="205"/>
      <c r="AZ1562" s="98"/>
      <c r="BB1562" s="98"/>
      <c r="BC1562" s="205"/>
      <c r="BD1562" s="98"/>
      <c r="BF1562" s="98"/>
      <c r="BG1562" s="205"/>
      <c r="BH1562" s="98"/>
      <c r="BI1562" s="121"/>
      <c r="BJ1562" s="98"/>
      <c r="BK1562" s="205"/>
      <c r="BL1562" s="98"/>
      <c r="BN1562" s="121"/>
      <c r="BO1562" s="121"/>
      <c r="BP1562" s="121"/>
      <c r="BQ1562" s="121"/>
      <c r="BR1562" s="121"/>
    </row>
    <row r="1563" spans="1:70" customFormat="1">
      <c r="A1563" s="84"/>
      <c r="B1563" s="363"/>
      <c r="C1563" s="121"/>
      <c r="D1563" s="121"/>
      <c r="E1563" s="121"/>
      <c r="F1563" s="121"/>
      <c r="G1563" s="121"/>
      <c r="H1563" s="121"/>
      <c r="I1563" s="121"/>
      <c r="J1563" s="121"/>
      <c r="K1563" s="121"/>
      <c r="L1563" s="10"/>
      <c r="M1563" s="9"/>
      <c r="N1563" s="90"/>
      <c r="R1563" s="205"/>
      <c r="S1563" s="205"/>
      <c r="T1563" s="205"/>
      <c r="V1563" s="205"/>
      <c r="W1563" s="205"/>
      <c r="X1563" s="205"/>
      <c r="Y1563" s="394"/>
      <c r="Z1563" s="98"/>
      <c r="AA1563" s="205"/>
      <c r="AB1563" s="98"/>
      <c r="AC1563" s="98"/>
      <c r="AD1563" s="98"/>
      <c r="AE1563" s="205"/>
      <c r="AF1563" s="98"/>
      <c r="AH1563" s="98"/>
      <c r="AI1563" s="205"/>
      <c r="AJ1563" s="98"/>
      <c r="AK1563" s="98"/>
      <c r="AL1563" s="98"/>
      <c r="AM1563" s="205"/>
      <c r="AN1563" s="98"/>
      <c r="AO1563" s="121"/>
      <c r="AP1563" s="98"/>
      <c r="AQ1563" s="205"/>
      <c r="AR1563" s="98"/>
      <c r="AT1563" s="98"/>
      <c r="AU1563" s="205"/>
      <c r="AV1563" s="98"/>
      <c r="AX1563" s="98"/>
      <c r="AY1563" s="205"/>
      <c r="AZ1563" s="98"/>
      <c r="BB1563" s="98"/>
      <c r="BC1563" s="205"/>
      <c r="BD1563" s="98"/>
      <c r="BF1563" s="98"/>
      <c r="BG1563" s="205"/>
      <c r="BH1563" s="98"/>
      <c r="BI1563" s="121"/>
      <c r="BJ1563" s="98"/>
      <c r="BK1563" s="205"/>
      <c r="BL1563" s="98"/>
      <c r="BN1563" s="121"/>
      <c r="BO1563" s="121"/>
      <c r="BP1563" s="121"/>
      <c r="BQ1563" s="121"/>
      <c r="BR1563" s="121"/>
    </row>
    <row r="1564" spans="1:70" customFormat="1">
      <c r="A1564" s="84"/>
      <c r="B1564" s="363"/>
      <c r="C1564" s="121"/>
      <c r="D1564" s="121"/>
      <c r="E1564" s="121"/>
      <c r="F1564" s="121"/>
      <c r="G1564" s="121"/>
      <c r="H1564" s="121"/>
      <c r="I1564" s="121"/>
      <c r="J1564" s="121"/>
      <c r="K1564" s="121"/>
      <c r="L1564" s="10"/>
      <c r="M1564" s="9"/>
      <c r="N1564" s="90"/>
      <c r="R1564" s="205"/>
      <c r="S1564" s="205"/>
      <c r="T1564" s="205"/>
      <c r="V1564" s="205"/>
      <c r="W1564" s="205"/>
      <c r="X1564" s="205"/>
      <c r="Y1564" s="394"/>
      <c r="Z1564" s="98"/>
      <c r="AA1564" s="205"/>
      <c r="AB1564" s="98"/>
      <c r="AC1564" s="98"/>
      <c r="AD1564" s="98"/>
      <c r="AE1564" s="205"/>
      <c r="AF1564" s="98"/>
      <c r="AH1564" s="98"/>
      <c r="AI1564" s="205"/>
      <c r="AJ1564" s="98"/>
      <c r="AK1564" s="98"/>
      <c r="AL1564" s="98"/>
      <c r="AM1564" s="205"/>
      <c r="AN1564" s="98"/>
      <c r="AO1564" s="121"/>
      <c r="AP1564" s="98"/>
      <c r="AQ1564" s="205"/>
      <c r="AR1564" s="98"/>
      <c r="AT1564" s="98"/>
      <c r="AU1564" s="205"/>
      <c r="AV1564" s="98"/>
      <c r="AX1564" s="98"/>
      <c r="AY1564" s="205"/>
      <c r="AZ1564" s="98"/>
      <c r="BB1564" s="98"/>
      <c r="BC1564" s="205"/>
      <c r="BD1564" s="98"/>
      <c r="BF1564" s="98"/>
      <c r="BG1564" s="205"/>
      <c r="BH1564" s="98"/>
      <c r="BI1564" s="121"/>
      <c r="BJ1564" s="98"/>
      <c r="BK1564" s="205"/>
      <c r="BL1564" s="98"/>
      <c r="BN1564" s="121"/>
      <c r="BO1564" s="121"/>
      <c r="BP1564" s="121"/>
      <c r="BQ1564" s="121"/>
      <c r="BR1564" s="121"/>
    </row>
    <row r="1565" spans="1:70" customFormat="1">
      <c r="A1565" s="84"/>
      <c r="B1565" s="363"/>
      <c r="C1565" s="121"/>
      <c r="D1565" s="121"/>
      <c r="E1565" s="121"/>
      <c r="F1565" s="121"/>
      <c r="G1565" s="121"/>
      <c r="H1565" s="121"/>
      <c r="I1565" s="121"/>
      <c r="J1565" s="121"/>
      <c r="K1565" s="121"/>
      <c r="L1565" s="10"/>
      <c r="M1565" s="9"/>
      <c r="N1565" s="90"/>
      <c r="R1565" s="205"/>
      <c r="S1565" s="205"/>
      <c r="T1565" s="205"/>
      <c r="V1565" s="205"/>
      <c r="W1565" s="205"/>
      <c r="X1565" s="205"/>
      <c r="Y1565" s="394"/>
      <c r="Z1565" s="98"/>
      <c r="AA1565" s="205"/>
      <c r="AB1565" s="98"/>
      <c r="AC1565" s="98"/>
      <c r="AD1565" s="98"/>
      <c r="AE1565" s="205"/>
      <c r="AF1565" s="98"/>
      <c r="AH1565" s="98"/>
      <c r="AI1565" s="205"/>
      <c r="AJ1565" s="98"/>
      <c r="AK1565" s="98"/>
      <c r="AL1565" s="98"/>
      <c r="AM1565" s="205"/>
      <c r="AN1565" s="98"/>
      <c r="AO1565" s="121"/>
      <c r="AP1565" s="98"/>
      <c r="AQ1565" s="205"/>
      <c r="AR1565" s="98"/>
      <c r="AT1565" s="98"/>
      <c r="AU1565" s="205"/>
      <c r="AV1565" s="98"/>
      <c r="AX1565" s="98"/>
      <c r="AY1565" s="205"/>
      <c r="AZ1565" s="98"/>
      <c r="BB1565" s="98"/>
      <c r="BC1565" s="205"/>
      <c r="BD1565" s="98"/>
      <c r="BF1565" s="98"/>
      <c r="BG1565" s="205"/>
      <c r="BH1565" s="98"/>
      <c r="BI1565" s="121"/>
      <c r="BJ1565" s="98"/>
      <c r="BK1565" s="205"/>
      <c r="BL1565" s="98"/>
      <c r="BN1565" s="121"/>
      <c r="BO1565" s="121"/>
      <c r="BP1565" s="121"/>
      <c r="BQ1565" s="121"/>
      <c r="BR1565" s="121"/>
    </row>
    <row r="1566" spans="1:70" customFormat="1">
      <c r="A1566" s="84"/>
      <c r="B1566" s="363"/>
      <c r="C1566" s="121"/>
      <c r="D1566" s="121"/>
      <c r="E1566" s="121"/>
      <c r="F1566" s="121"/>
      <c r="G1566" s="121"/>
      <c r="H1566" s="121"/>
      <c r="I1566" s="121"/>
      <c r="J1566" s="121"/>
      <c r="K1566" s="121"/>
      <c r="L1566" s="10"/>
      <c r="M1566" s="9"/>
      <c r="N1566" s="90"/>
      <c r="R1566" s="205"/>
      <c r="S1566" s="205"/>
      <c r="T1566" s="205"/>
      <c r="V1566" s="205"/>
      <c r="W1566" s="205"/>
      <c r="X1566" s="205"/>
      <c r="Y1566" s="394"/>
      <c r="Z1566" s="98"/>
      <c r="AA1566" s="205"/>
      <c r="AB1566" s="98"/>
      <c r="AC1566" s="98"/>
      <c r="AD1566" s="98"/>
      <c r="AE1566" s="205"/>
      <c r="AF1566" s="98"/>
      <c r="AH1566" s="98"/>
      <c r="AI1566" s="205"/>
      <c r="AJ1566" s="98"/>
      <c r="AK1566" s="98"/>
      <c r="AL1566" s="98"/>
      <c r="AM1566" s="205"/>
      <c r="AN1566" s="98"/>
      <c r="AO1566" s="121"/>
      <c r="AP1566" s="98"/>
      <c r="AQ1566" s="205"/>
      <c r="AR1566" s="98"/>
      <c r="AT1566" s="98"/>
      <c r="AU1566" s="205"/>
      <c r="AV1566" s="98"/>
      <c r="AX1566" s="98"/>
      <c r="AY1566" s="205"/>
      <c r="AZ1566" s="98"/>
      <c r="BB1566" s="98"/>
      <c r="BC1566" s="205"/>
      <c r="BD1566" s="98"/>
      <c r="BF1566" s="98"/>
      <c r="BG1566" s="205"/>
      <c r="BH1566" s="98"/>
      <c r="BI1566" s="121"/>
      <c r="BJ1566" s="98"/>
      <c r="BK1566" s="205"/>
      <c r="BL1566" s="98"/>
      <c r="BN1566" s="121"/>
      <c r="BO1566" s="121"/>
      <c r="BP1566" s="121"/>
      <c r="BQ1566" s="121"/>
      <c r="BR1566" s="121"/>
    </row>
    <row r="1567" spans="1:70" customFormat="1">
      <c r="A1567" s="84"/>
      <c r="B1567" s="363"/>
      <c r="C1567" s="121"/>
      <c r="D1567" s="121"/>
      <c r="E1567" s="121"/>
      <c r="F1567" s="121"/>
      <c r="G1567" s="121"/>
      <c r="H1567" s="121"/>
      <c r="I1567" s="121"/>
      <c r="J1567" s="121"/>
      <c r="K1567" s="121"/>
      <c r="L1567" s="10"/>
      <c r="M1567" s="9"/>
      <c r="N1567" s="90"/>
      <c r="R1567" s="205"/>
      <c r="S1567" s="205"/>
      <c r="T1567" s="205"/>
      <c r="V1567" s="205"/>
      <c r="W1567" s="205"/>
      <c r="X1567" s="205"/>
      <c r="Y1567" s="394"/>
      <c r="Z1567" s="98"/>
      <c r="AA1567" s="205"/>
      <c r="AB1567" s="98"/>
      <c r="AC1567" s="98"/>
      <c r="AD1567" s="98"/>
      <c r="AE1567" s="205"/>
      <c r="AF1567" s="98"/>
      <c r="AH1567" s="98"/>
      <c r="AI1567" s="205"/>
      <c r="AJ1567" s="98"/>
      <c r="AK1567" s="98"/>
      <c r="AL1567" s="98"/>
      <c r="AM1567" s="205"/>
      <c r="AN1567" s="98"/>
      <c r="AO1567" s="121"/>
      <c r="AP1567" s="98"/>
      <c r="AQ1567" s="205"/>
      <c r="AR1567" s="98"/>
      <c r="AT1567" s="98"/>
      <c r="AU1567" s="205"/>
      <c r="AV1567" s="98"/>
      <c r="AX1567" s="98"/>
      <c r="AY1567" s="205"/>
      <c r="AZ1567" s="98"/>
      <c r="BB1567" s="98"/>
      <c r="BC1567" s="205"/>
      <c r="BD1567" s="98"/>
      <c r="BF1567" s="98"/>
      <c r="BG1567" s="205"/>
      <c r="BH1567" s="98"/>
      <c r="BI1567" s="121"/>
      <c r="BJ1567" s="98"/>
      <c r="BK1567" s="205"/>
      <c r="BL1567" s="98"/>
      <c r="BN1567" s="121"/>
      <c r="BO1567" s="121"/>
      <c r="BP1567" s="121"/>
      <c r="BQ1567" s="121"/>
      <c r="BR1567" s="121"/>
    </row>
    <row r="1568" spans="1:70" customFormat="1">
      <c r="A1568" s="84"/>
      <c r="B1568" s="363"/>
      <c r="C1568" s="121"/>
      <c r="D1568" s="121"/>
      <c r="E1568" s="121"/>
      <c r="F1568" s="121"/>
      <c r="G1568" s="121"/>
      <c r="H1568" s="121"/>
      <c r="I1568" s="121"/>
      <c r="J1568" s="121"/>
      <c r="K1568" s="121"/>
      <c r="L1568" s="10"/>
      <c r="M1568" s="9"/>
      <c r="N1568" s="90"/>
      <c r="R1568" s="205"/>
      <c r="S1568" s="205"/>
      <c r="T1568" s="205"/>
      <c r="V1568" s="205"/>
      <c r="W1568" s="205"/>
      <c r="X1568" s="205"/>
      <c r="Y1568" s="394"/>
      <c r="Z1568" s="98"/>
      <c r="AA1568" s="205"/>
      <c r="AB1568" s="98"/>
      <c r="AC1568" s="98"/>
      <c r="AD1568" s="98"/>
      <c r="AE1568" s="205"/>
      <c r="AF1568" s="98"/>
      <c r="AH1568" s="98"/>
      <c r="AI1568" s="205"/>
      <c r="AJ1568" s="98"/>
      <c r="AK1568" s="98"/>
      <c r="AL1568" s="98"/>
      <c r="AM1568" s="205"/>
      <c r="AN1568" s="98"/>
      <c r="AO1568" s="121"/>
      <c r="AP1568" s="98"/>
      <c r="AQ1568" s="205"/>
      <c r="AR1568" s="98"/>
      <c r="AT1568" s="98"/>
      <c r="AU1568" s="205"/>
      <c r="AV1568" s="98"/>
      <c r="AX1568" s="98"/>
      <c r="AY1568" s="205"/>
      <c r="AZ1568" s="98"/>
      <c r="BB1568" s="98"/>
      <c r="BC1568" s="205"/>
      <c r="BD1568" s="98"/>
      <c r="BF1568" s="98"/>
      <c r="BG1568" s="205"/>
      <c r="BH1568" s="98"/>
      <c r="BI1568" s="121"/>
      <c r="BJ1568" s="98"/>
      <c r="BK1568" s="205"/>
      <c r="BL1568" s="98"/>
      <c r="BN1568" s="121"/>
      <c r="BO1568" s="121"/>
      <c r="BP1568" s="121"/>
      <c r="BQ1568" s="121"/>
      <c r="BR1568" s="121"/>
    </row>
    <row r="1569" spans="1:70" customFormat="1">
      <c r="A1569" s="84"/>
      <c r="B1569" s="363"/>
      <c r="C1569" s="121"/>
      <c r="D1569" s="121"/>
      <c r="E1569" s="121"/>
      <c r="F1569" s="121"/>
      <c r="G1569" s="121"/>
      <c r="H1569" s="121"/>
      <c r="I1569" s="121"/>
      <c r="J1569" s="121"/>
      <c r="K1569" s="121"/>
      <c r="L1569" s="10"/>
      <c r="M1569" s="9"/>
      <c r="N1569" s="90"/>
      <c r="R1569" s="205"/>
      <c r="S1569" s="205"/>
      <c r="T1569" s="205"/>
      <c r="V1569" s="205"/>
      <c r="W1569" s="205"/>
      <c r="X1569" s="205"/>
      <c r="Y1569" s="394"/>
      <c r="Z1569" s="98"/>
      <c r="AA1569" s="205"/>
      <c r="AB1569" s="98"/>
      <c r="AC1569" s="98"/>
      <c r="AD1569" s="98"/>
      <c r="AE1569" s="205"/>
      <c r="AF1569" s="98"/>
      <c r="AH1569" s="98"/>
      <c r="AI1569" s="205"/>
      <c r="AJ1569" s="98"/>
      <c r="AK1569" s="98"/>
      <c r="AL1569" s="98"/>
      <c r="AM1569" s="205"/>
      <c r="AN1569" s="98"/>
      <c r="AO1569" s="121"/>
      <c r="AP1569" s="98"/>
      <c r="AQ1569" s="205"/>
      <c r="AR1569" s="98"/>
      <c r="AT1569" s="98"/>
      <c r="AU1569" s="205"/>
      <c r="AV1569" s="98"/>
      <c r="AX1569" s="98"/>
      <c r="AY1569" s="205"/>
      <c r="AZ1569" s="98"/>
      <c r="BB1569" s="98"/>
      <c r="BC1569" s="205"/>
      <c r="BD1569" s="98"/>
      <c r="BF1569" s="98"/>
      <c r="BG1569" s="205"/>
      <c r="BH1569" s="98"/>
      <c r="BI1569" s="121"/>
      <c r="BJ1569" s="98"/>
      <c r="BK1569" s="205"/>
      <c r="BL1569" s="98"/>
      <c r="BN1569" s="121"/>
      <c r="BO1569" s="121"/>
      <c r="BP1569" s="121"/>
      <c r="BQ1569" s="121"/>
      <c r="BR1569" s="121"/>
    </row>
    <row r="1570" spans="1:70" customFormat="1">
      <c r="A1570" s="84"/>
      <c r="B1570" s="363"/>
      <c r="C1570" s="121"/>
      <c r="D1570" s="121"/>
      <c r="E1570" s="121"/>
      <c r="F1570" s="121"/>
      <c r="G1570" s="121"/>
      <c r="H1570" s="121"/>
      <c r="I1570" s="121"/>
      <c r="J1570" s="121"/>
      <c r="K1570" s="121"/>
      <c r="L1570" s="10"/>
      <c r="M1570" s="9"/>
      <c r="N1570" s="90"/>
      <c r="R1570" s="205"/>
      <c r="S1570" s="205"/>
      <c r="T1570" s="205"/>
      <c r="V1570" s="205"/>
      <c r="W1570" s="205"/>
      <c r="X1570" s="205"/>
      <c r="Y1570" s="394"/>
      <c r="Z1570" s="98"/>
      <c r="AA1570" s="205"/>
      <c r="AB1570" s="98"/>
      <c r="AC1570" s="98"/>
      <c r="AD1570" s="98"/>
      <c r="AE1570" s="205"/>
      <c r="AF1570" s="98"/>
      <c r="AH1570" s="98"/>
      <c r="AI1570" s="205"/>
      <c r="AJ1570" s="98"/>
      <c r="AK1570" s="98"/>
      <c r="AL1570" s="98"/>
      <c r="AM1570" s="205"/>
      <c r="AN1570" s="98"/>
      <c r="AO1570" s="121"/>
      <c r="AP1570" s="98"/>
      <c r="AQ1570" s="205"/>
      <c r="AR1570" s="98"/>
      <c r="AT1570" s="98"/>
      <c r="AU1570" s="205"/>
      <c r="AV1570" s="98"/>
      <c r="AX1570" s="98"/>
      <c r="AY1570" s="205"/>
      <c r="AZ1570" s="98"/>
      <c r="BB1570" s="98"/>
      <c r="BC1570" s="205"/>
      <c r="BD1570" s="98"/>
      <c r="BF1570" s="98"/>
      <c r="BG1570" s="205"/>
      <c r="BH1570" s="98"/>
      <c r="BI1570" s="121"/>
      <c r="BJ1570" s="98"/>
      <c r="BK1570" s="205"/>
      <c r="BL1570" s="98"/>
      <c r="BN1570" s="121"/>
      <c r="BO1570" s="121"/>
      <c r="BP1570" s="121"/>
      <c r="BQ1570" s="121"/>
      <c r="BR1570" s="121"/>
    </row>
    <row r="1571" spans="1:70" customFormat="1">
      <c r="A1571" s="84"/>
      <c r="B1571" s="363"/>
      <c r="C1571" s="121"/>
      <c r="D1571" s="121"/>
      <c r="E1571" s="121"/>
      <c r="F1571" s="121"/>
      <c r="G1571" s="121"/>
      <c r="H1571" s="121"/>
      <c r="I1571" s="121"/>
      <c r="J1571" s="121"/>
      <c r="K1571" s="121"/>
      <c r="L1571" s="10"/>
      <c r="M1571" s="9"/>
      <c r="N1571" s="90"/>
      <c r="R1571" s="205"/>
      <c r="S1571" s="205"/>
      <c r="T1571" s="205"/>
      <c r="V1571" s="205"/>
      <c r="W1571" s="205"/>
      <c r="X1571" s="205"/>
      <c r="Y1571" s="394"/>
      <c r="Z1571" s="98"/>
      <c r="AA1571" s="205"/>
      <c r="AB1571" s="98"/>
      <c r="AC1571" s="98"/>
      <c r="AD1571" s="98"/>
      <c r="AE1571" s="205"/>
      <c r="AF1571" s="98"/>
      <c r="AH1571" s="98"/>
      <c r="AI1571" s="205"/>
      <c r="AJ1571" s="98"/>
      <c r="AK1571" s="98"/>
      <c r="AL1571" s="98"/>
      <c r="AM1571" s="205"/>
      <c r="AN1571" s="98"/>
      <c r="AO1571" s="121"/>
      <c r="AP1571" s="98"/>
      <c r="AQ1571" s="205"/>
      <c r="AR1571" s="98"/>
      <c r="AT1571" s="98"/>
      <c r="AU1571" s="205"/>
      <c r="AV1571" s="98"/>
      <c r="AX1571" s="98"/>
      <c r="AY1571" s="205"/>
      <c r="AZ1571" s="98"/>
      <c r="BB1571" s="98"/>
      <c r="BC1571" s="205"/>
      <c r="BD1571" s="98"/>
      <c r="BF1571" s="98"/>
      <c r="BG1571" s="205"/>
      <c r="BH1571" s="98"/>
      <c r="BI1571" s="121"/>
      <c r="BJ1571" s="98"/>
      <c r="BK1571" s="205"/>
      <c r="BL1571" s="98"/>
      <c r="BN1571" s="121"/>
      <c r="BO1571" s="121"/>
      <c r="BP1571" s="121"/>
      <c r="BQ1571" s="121"/>
      <c r="BR1571" s="121"/>
    </row>
    <row r="1572" spans="1:70" customFormat="1">
      <c r="A1572" s="84"/>
      <c r="B1572" s="363"/>
      <c r="C1572" s="121"/>
      <c r="D1572" s="121"/>
      <c r="E1572" s="121"/>
      <c r="F1572" s="121"/>
      <c r="G1572" s="121"/>
      <c r="H1572" s="121"/>
      <c r="I1572" s="121"/>
      <c r="J1572" s="121"/>
      <c r="K1572" s="121"/>
      <c r="L1572" s="10"/>
      <c r="M1572" s="9"/>
      <c r="N1572" s="90"/>
      <c r="R1572" s="205"/>
      <c r="S1572" s="205"/>
      <c r="T1572" s="205"/>
      <c r="V1572" s="205"/>
      <c r="W1572" s="205"/>
      <c r="X1572" s="205"/>
      <c r="Y1572" s="394"/>
      <c r="Z1572" s="98"/>
      <c r="AA1572" s="205"/>
      <c r="AB1572" s="98"/>
      <c r="AC1572" s="98"/>
      <c r="AD1572" s="98"/>
      <c r="AE1572" s="205"/>
      <c r="AF1572" s="98"/>
      <c r="AH1572" s="98"/>
      <c r="AI1572" s="205"/>
      <c r="AJ1572" s="98"/>
      <c r="AK1572" s="98"/>
      <c r="AL1572" s="98"/>
      <c r="AM1572" s="205"/>
      <c r="AN1572" s="98"/>
      <c r="AO1572" s="121"/>
      <c r="AP1572" s="98"/>
      <c r="AQ1572" s="205"/>
      <c r="AR1572" s="98"/>
      <c r="AT1572" s="98"/>
      <c r="AU1572" s="205"/>
      <c r="AV1572" s="98"/>
      <c r="AX1572" s="98"/>
      <c r="AY1572" s="205"/>
      <c r="AZ1572" s="98"/>
      <c r="BB1572" s="98"/>
      <c r="BC1572" s="205"/>
      <c r="BD1572" s="98"/>
      <c r="BF1572" s="98"/>
      <c r="BG1572" s="205"/>
      <c r="BH1572" s="98"/>
      <c r="BI1572" s="121"/>
      <c r="BJ1572" s="98"/>
      <c r="BK1572" s="205"/>
      <c r="BL1572" s="98"/>
      <c r="BN1572" s="121"/>
      <c r="BO1572" s="121"/>
      <c r="BP1572" s="121"/>
      <c r="BQ1572" s="121"/>
      <c r="BR1572" s="121"/>
    </row>
    <row r="1573" spans="1:70" customFormat="1">
      <c r="A1573" s="84"/>
      <c r="B1573" s="363"/>
      <c r="C1573" s="121"/>
      <c r="D1573" s="121"/>
      <c r="E1573" s="121"/>
      <c r="F1573" s="121"/>
      <c r="G1573" s="121"/>
      <c r="H1573" s="121"/>
      <c r="I1573" s="121"/>
      <c r="J1573" s="121"/>
      <c r="K1573" s="121"/>
      <c r="L1573" s="10"/>
      <c r="M1573" s="9"/>
      <c r="N1573" s="90"/>
      <c r="R1573" s="205"/>
      <c r="S1573" s="205"/>
      <c r="T1573" s="205"/>
      <c r="V1573" s="205"/>
      <c r="W1573" s="205"/>
      <c r="X1573" s="205"/>
      <c r="Y1573" s="394"/>
      <c r="Z1573" s="98"/>
      <c r="AA1573" s="205"/>
      <c r="AB1573" s="98"/>
      <c r="AC1573" s="98"/>
      <c r="AD1573" s="98"/>
      <c r="AE1573" s="205"/>
      <c r="AF1573" s="98"/>
      <c r="AH1573" s="98"/>
      <c r="AI1573" s="205"/>
      <c r="AJ1573" s="98"/>
      <c r="AK1573" s="98"/>
      <c r="AL1573" s="98"/>
      <c r="AM1573" s="205"/>
      <c r="AN1573" s="98"/>
      <c r="AO1573" s="121"/>
      <c r="AP1573" s="98"/>
      <c r="AQ1573" s="205"/>
      <c r="AR1573" s="98"/>
      <c r="AT1573" s="98"/>
      <c r="AU1573" s="205"/>
      <c r="AV1573" s="98"/>
      <c r="AX1573" s="98"/>
      <c r="AY1573" s="205"/>
      <c r="AZ1573" s="98"/>
      <c r="BB1573" s="98"/>
      <c r="BC1573" s="205"/>
      <c r="BD1573" s="98"/>
      <c r="BF1573" s="98"/>
      <c r="BG1573" s="205"/>
      <c r="BH1573" s="98"/>
      <c r="BI1573" s="121"/>
      <c r="BJ1573" s="98"/>
      <c r="BK1573" s="205"/>
      <c r="BL1573" s="98"/>
      <c r="BN1573" s="121"/>
      <c r="BO1573" s="121"/>
      <c r="BP1573" s="121"/>
      <c r="BQ1573" s="121"/>
      <c r="BR1573" s="121"/>
    </row>
    <row r="1574" spans="1:70" customFormat="1">
      <c r="A1574" s="84"/>
      <c r="B1574" s="363"/>
      <c r="C1574" s="121"/>
      <c r="D1574" s="121"/>
      <c r="E1574" s="121"/>
      <c r="F1574" s="121"/>
      <c r="G1574" s="121"/>
      <c r="H1574" s="121"/>
      <c r="I1574" s="121"/>
      <c r="J1574" s="121"/>
      <c r="K1574" s="121"/>
      <c r="L1574" s="10"/>
      <c r="M1574" s="9"/>
      <c r="N1574" s="90"/>
      <c r="R1574" s="205"/>
      <c r="S1574" s="205"/>
      <c r="T1574" s="205"/>
      <c r="V1574" s="205"/>
      <c r="W1574" s="205"/>
      <c r="X1574" s="205"/>
      <c r="Y1574" s="394"/>
      <c r="Z1574" s="98"/>
      <c r="AA1574" s="205"/>
      <c r="AB1574" s="98"/>
      <c r="AC1574" s="98"/>
      <c r="AD1574" s="98"/>
      <c r="AE1574" s="205"/>
      <c r="AF1574" s="98"/>
      <c r="AH1574" s="98"/>
      <c r="AI1574" s="205"/>
      <c r="AJ1574" s="98"/>
      <c r="AK1574" s="98"/>
      <c r="AL1574" s="98"/>
      <c r="AM1574" s="205"/>
      <c r="AN1574" s="98"/>
      <c r="AO1574" s="121"/>
      <c r="AP1574" s="98"/>
      <c r="AQ1574" s="205"/>
      <c r="AR1574" s="98"/>
      <c r="AT1574" s="98"/>
      <c r="AU1574" s="205"/>
      <c r="AV1574" s="98"/>
      <c r="AX1574" s="98"/>
      <c r="AY1574" s="205"/>
      <c r="AZ1574" s="98"/>
      <c r="BB1574" s="98"/>
      <c r="BC1574" s="205"/>
      <c r="BD1574" s="98"/>
      <c r="BF1574" s="98"/>
      <c r="BG1574" s="205"/>
      <c r="BH1574" s="98"/>
      <c r="BI1574" s="121"/>
      <c r="BJ1574" s="98"/>
      <c r="BK1574" s="205"/>
      <c r="BL1574" s="98"/>
      <c r="BN1574" s="121"/>
      <c r="BO1574" s="121"/>
      <c r="BP1574" s="121"/>
      <c r="BQ1574" s="121"/>
      <c r="BR1574" s="121"/>
    </row>
    <row r="1575" spans="1:70" customFormat="1">
      <c r="A1575" s="84"/>
      <c r="B1575" s="363"/>
      <c r="C1575" s="121"/>
      <c r="D1575" s="121"/>
      <c r="E1575" s="121"/>
      <c r="F1575" s="121"/>
      <c r="G1575" s="121"/>
      <c r="H1575" s="121"/>
      <c r="I1575" s="121"/>
      <c r="J1575" s="121"/>
      <c r="K1575" s="121"/>
      <c r="L1575" s="10"/>
      <c r="M1575" s="9"/>
      <c r="N1575" s="90"/>
      <c r="R1575" s="205"/>
      <c r="S1575" s="205"/>
      <c r="T1575" s="205"/>
      <c r="V1575" s="205"/>
      <c r="W1575" s="205"/>
      <c r="X1575" s="205"/>
      <c r="Y1575" s="394"/>
      <c r="Z1575" s="98"/>
      <c r="AA1575" s="205"/>
      <c r="AB1575" s="98"/>
      <c r="AC1575" s="98"/>
      <c r="AD1575" s="98"/>
      <c r="AE1575" s="205"/>
      <c r="AF1575" s="98"/>
      <c r="AH1575" s="98"/>
      <c r="AI1575" s="205"/>
      <c r="AJ1575" s="98"/>
      <c r="AK1575" s="98"/>
      <c r="AL1575" s="98"/>
      <c r="AM1575" s="205"/>
      <c r="AN1575" s="98"/>
      <c r="AO1575" s="121"/>
      <c r="AP1575" s="98"/>
      <c r="AQ1575" s="205"/>
      <c r="AR1575" s="98"/>
      <c r="AT1575" s="98"/>
      <c r="AU1575" s="205"/>
      <c r="AV1575" s="98"/>
      <c r="AX1575" s="98"/>
      <c r="AY1575" s="205"/>
      <c r="AZ1575" s="98"/>
      <c r="BB1575" s="98"/>
      <c r="BC1575" s="205"/>
      <c r="BD1575" s="98"/>
      <c r="BF1575" s="98"/>
      <c r="BG1575" s="205"/>
      <c r="BH1575" s="98"/>
      <c r="BI1575" s="121"/>
      <c r="BJ1575" s="98"/>
      <c r="BK1575" s="205"/>
      <c r="BL1575" s="98"/>
      <c r="BN1575" s="121"/>
      <c r="BO1575" s="121"/>
      <c r="BP1575" s="121"/>
      <c r="BQ1575" s="121"/>
      <c r="BR1575" s="121"/>
    </row>
    <row r="1576" spans="1:70" customFormat="1">
      <c r="A1576" s="84"/>
      <c r="B1576" s="363"/>
      <c r="C1576" s="121"/>
      <c r="D1576" s="121"/>
      <c r="E1576" s="121"/>
      <c r="F1576" s="121"/>
      <c r="G1576" s="121"/>
      <c r="H1576" s="121"/>
      <c r="I1576" s="121"/>
      <c r="J1576" s="121"/>
      <c r="K1576" s="121"/>
      <c r="L1576" s="10"/>
      <c r="M1576" s="9"/>
      <c r="N1576" s="90"/>
      <c r="R1576" s="205"/>
      <c r="S1576" s="205"/>
      <c r="T1576" s="205"/>
      <c r="V1576" s="205"/>
      <c r="W1576" s="205"/>
      <c r="X1576" s="205"/>
      <c r="Y1576" s="394"/>
      <c r="Z1576" s="98"/>
      <c r="AA1576" s="205"/>
      <c r="AB1576" s="98"/>
      <c r="AC1576" s="98"/>
      <c r="AD1576" s="98"/>
      <c r="AE1576" s="205"/>
      <c r="AF1576" s="98"/>
      <c r="AH1576" s="98"/>
      <c r="AI1576" s="205"/>
      <c r="AJ1576" s="98"/>
      <c r="AK1576" s="98"/>
      <c r="AL1576" s="98"/>
      <c r="AM1576" s="205"/>
      <c r="AN1576" s="98"/>
      <c r="AO1576" s="121"/>
      <c r="AP1576" s="98"/>
      <c r="AQ1576" s="205"/>
      <c r="AR1576" s="98"/>
      <c r="AT1576" s="98"/>
      <c r="AU1576" s="205"/>
      <c r="AV1576" s="98"/>
      <c r="AX1576" s="98"/>
      <c r="AY1576" s="205"/>
      <c r="AZ1576" s="98"/>
      <c r="BB1576" s="98"/>
      <c r="BC1576" s="205"/>
      <c r="BD1576" s="98"/>
      <c r="BF1576" s="98"/>
      <c r="BG1576" s="205"/>
      <c r="BH1576" s="98"/>
      <c r="BI1576" s="121"/>
      <c r="BJ1576" s="98"/>
      <c r="BK1576" s="205"/>
      <c r="BL1576" s="98"/>
      <c r="BN1576" s="121"/>
      <c r="BO1576" s="121"/>
      <c r="BP1576" s="121"/>
      <c r="BQ1576" s="121"/>
      <c r="BR1576" s="121"/>
    </row>
    <row r="1577" spans="1:70" customFormat="1">
      <c r="A1577" s="84"/>
      <c r="B1577" s="363"/>
      <c r="C1577" s="121"/>
      <c r="D1577" s="121"/>
      <c r="E1577" s="121"/>
      <c r="F1577" s="121"/>
      <c r="G1577" s="121"/>
      <c r="H1577" s="121"/>
      <c r="I1577" s="121"/>
      <c r="J1577" s="121"/>
      <c r="K1577" s="121"/>
      <c r="L1577" s="10"/>
      <c r="M1577" s="9"/>
      <c r="N1577" s="90"/>
      <c r="R1577" s="205"/>
      <c r="S1577" s="205"/>
      <c r="T1577" s="205"/>
      <c r="V1577" s="205"/>
      <c r="W1577" s="205"/>
      <c r="X1577" s="205"/>
      <c r="Y1577" s="394"/>
      <c r="Z1577" s="98"/>
      <c r="AA1577" s="205"/>
      <c r="AB1577" s="98"/>
      <c r="AC1577" s="98"/>
      <c r="AD1577" s="98"/>
      <c r="AE1577" s="205"/>
      <c r="AF1577" s="98"/>
      <c r="AH1577" s="98"/>
      <c r="AI1577" s="205"/>
      <c r="AJ1577" s="98"/>
      <c r="AK1577" s="98"/>
      <c r="AL1577" s="98"/>
      <c r="AM1577" s="205"/>
      <c r="AN1577" s="98"/>
      <c r="AO1577" s="121"/>
      <c r="AP1577" s="98"/>
      <c r="AQ1577" s="205"/>
      <c r="AR1577" s="98"/>
      <c r="AT1577" s="98"/>
      <c r="AU1577" s="205"/>
      <c r="AV1577" s="98"/>
      <c r="AX1577" s="98"/>
      <c r="AY1577" s="205"/>
      <c r="AZ1577" s="98"/>
      <c r="BB1577" s="98"/>
      <c r="BC1577" s="205"/>
      <c r="BD1577" s="98"/>
      <c r="BF1577" s="98"/>
      <c r="BG1577" s="205"/>
      <c r="BH1577" s="98"/>
      <c r="BI1577" s="121"/>
      <c r="BJ1577" s="98"/>
      <c r="BK1577" s="205"/>
      <c r="BL1577" s="98"/>
      <c r="BN1577" s="121"/>
      <c r="BO1577" s="121"/>
      <c r="BP1577" s="121"/>
      <c r="BQ1577" s="121"/>
      <c r="BR1577" s="121"/>
    </row>
    <row r="1578" spans="1:70" customFormat="1">
      <c r="A1578" s="84"/>
      <c r="B1578" s="363"/>
      <c r="C1578" s="121"/>
      <c r="D1578" s="121"/>
      <c r="E1578" s="121"/>
      <c r="F1578" s="121"/>
      <c r="G1578" s="121"/>
      <c r="H1578" s="121"/>
      <c r="I1578" s="121"/>
      <c r="J1578" s="121"/>
      <c r="K1578" s="121"/>
      <c r="L1578" s="10"/>
      <c r="M1578" s="9"/>
      <c r="N1578" s="90"/>
      <c r="R1578" s="205"/>
      <c r="S1578" s="205"/>
      <c r="T1578" s="205"/>
      <c r="V1578" s="205"/>
      <c r="W1578" s="205"/>
      <c r="X1578" s="205"/>
      <c r="Y1578" s="394"/>
      <c r="Z1578" s="98"/>
      <c r="AA1578" s="205"/>
      <c r="AB1578" s="98"/>
      <c r="AC1578" s="98"/>
      <c r="AD1578" s="98"/>
      <c r="AE1578" s="205"/>
      <c r="AF1578" s="98"/>
      <c r="AH1578" s="98"/>
      <c r="AI1578" s="205"/>
      <c r="AJ1578" s="98"/>
      <c r="AK1578" s="98"/>
      <c r="AL1578" s="98"/>
      <c r="AM1578" s="205"/>
      <c r="AN1578" s="98"/>
      <c r="AO1578" s="121"/>
      <c r="AP1578" s="98"/>
      <c r="AQ1578" s="205"/>
      <c r="AR1578" s="98"/>
      <c r="AT1578" s="98"/>
      <c r="AU1578" s="205"/>
      <c r="AV1578" s="98"/>
      <c r="AX1578" s="98"/>
      <c r="AY1578" s="205"/>
      <c r="AZ1578" s="98"/>
      <c r="BB1578" s="98"/>
      <c r="BC1578" s="205"/>
      <c r="BD1578" s="98"/>
      <c r="BF1578" s="98"/>
      <c r="BG1578" s="205"/>
      <c r="BH1578" s="98"/>
      <c r="BI1578" s="121"/>
      <c r="BJ1578" s="98"/>
      <c r="BK1578" s="205"/>
      <c r="BL1578" s="98"/>
      <c r="BN1578" s="121"/>
      <c r="BO1578" s="121"/>
      <c r="BP1578" s="121"/>
      <c r="BQ1578" s="121"/>
      <c r="BR1578" s="121"/>
    </row>
    <row r="1579" spans="1:70" customFormat="1">
      <c r="A1579" s="84"/>
      <c r="B1579" s="363"/>
      <c r="C1579" s="121"/>
      <c r="D1579" s="121"/>
      <c r="E1579" s="121"/>
      <c r="F1579" s="121"/>
      <c r="G1579" s="121"/>
      <c r="H1579" s="121"/>
      <c r="I1579" s="121"/>
      <c r="J1579" s="121"/>
      <c r="K1579" s="121"/>
      <c r="L1579" s="10"/>
      <c r="M1579" s="9"/>
      <c r="N1579" s="90"/>
      <c r="R1579" s="205"/>
      <c r="S1579" s="205"/>
      <c r="T1579" s="205"/>
      <c r="V1579" s="205"/>
      <c r="W1579" s="205"/>
      <c r="X1579" s="205"/>
      <c r="Y1579" s="394"/>
      <c r="Z1579" s="98"/>
      <c r="AA1579" s="205"/>
      <c r="AB1579" s="98"/>
      <c r="AC1579" s="98"/>
      <c r="AD1579" s="98"/>
      <c r="AE1579" s="205"/>
      <c r="AF1579" s="98"/>
      <c r="AH1579" s="98"/>
      <c r="AI1579" s="205"/>
      <c r="AJ1579" s="98"/>
      <c r="AK1579" s="98"/>
      <c r="AL1579" s="98"/>
      <c r="AM1579" s="205"/>
      <c r="AN1579" s="98"/>
      <c r="AO1579" s="121"/>
      <c r="AP1579" s="98"/>
      <c r="AQ1579" s="205"/>
      <c r="AR1579" s="98"/>
      <c r="AT1579" s="98"/>
      <c r="AU1579" s="205"/>
      <c r="AV1579" s="98"/>
      <c r="AX1579" s="98"/>
      <c r="AY1579" s="205"/>
      <c r="AZ1579" s="98"/>
      <c r="BB1579" s="98"/>
      <c r="BC1579" s="205"/>
      <c r="BD1579" s="98"/>
      <c r="BF1579" s="98"/>
      <c r="BG1579" s="205"/>
      <c r="BH1579" s="98"/>
      <c r="BI1579" s="121"/>
      <c r="BJ1579" s="98"/>
      <c r="BK1579" s="205"/>
      <c r="BL1579" s="98"/>
      <c r="BN1579" s="121"/>
      <c r="BO1579" s="121"/>
      <c r="BP1579" s="121"/>
      <c r="BQ1579" s="121"/>
      <c r="BR1579" s="121"/>
    </row>
    <row r="1580" spans="1:70" customFormat="1">
      <c r="A1580" s="84"/>
      <c r="B1580" s="363"/>
      <c r="C1580" s="121"/>
      <c r="D1580" s="121"/>
      <c r="E1580" s="121"/>
      <c r="F1580" s="121"/>
      <c r="G1580" s="121"/>
      <c r="H1580" s="121"/>
      <c r="I1580" s="121"/>
      <c r="J1580" s="121"/>
      <c r="K1580" s="121"/>
      <c r="L1580" s="10"/>
      <c r="M1580" s="9"/>
      <c r="N1580" s="90"/>
      <c r="R1580" s="205"/>
      <c r="S1580" s="205"/>
      <c r="T1580" s="205"/>
      <c r="V1580" s="205"/>
      <c r="W1580" s="205"/>
      <c r="X1580" s="205"/>
      <c r="Y1580" s="394"/>
      <c r="Z1580" s="98"/>
      <c r="AA1580" s="205"/>
      <c r="AB1580" s="98"/>
      <c r="AC1580" s="98"/>
      <c r="AD1580" s="98"/>
      <c r="AE1580" s="205"/>
      <c r="AF1580" s="98"/>
      <c r="AH1580" s="98"/>
      <c r="AI1580" s="205"/>
      <c r="AJ1580" s="98"/>
      <c r="AK1580" s="98"/>
      <c r="AL1580" s="98"/>
      <c r="AM1580" s="205"/>
      <c r="AN1580" s="98"/>
      <c r="AO1580" s="121"/>
      <c r="AP1580" s="98"/>
      <c r="AQ1580" s="205"/>
      <c r="AR1580" s="98"/>
      <c r="AT1580" s="98"/>
      <c r="AU1580" s="205"/>
      <c r="AV1580" s="98"/>
      <c r="AX1580" s="98"/>
      <c r="AY1580" s="205"/>
      <c r="AZ1580" s="98"/>
      <c r="BB1580" s="98"/>
      <c r="BC1580" s="205"/>
      <c r="BD1580" s="98"/>
      <c r="BF1580" s="98"/>
      <c r="BG1580" s="205"/>
      <c r="BH1580" s="98"/>
      <c r="BI1580" s="121"/>
      <c r="BJ1580" s="98"/>
      <c r="BK1580" s="205"/>
      <c r="BL1580" s="98"/>
      <c r="BN1580" s="121"/>
      <c r="BO1580" s="121"/>
      <c r="BP1580" s="121"/>
      <c r="BQ1580" s="121"/>
      <c r="BR1580" s="121"/>
    </row>
    <row r="1581" spans="1:70" customFormat="1">
      <c r="A1581" s="84"/>
      <c r="B1581" s="363"/>
      <c r="C1581" s="121"/>
      <c r="D1581" s="121"/>
      <c r="E1581" s="121"/>
      <c r="F1581" s="121"/>
      <c r="G1581" s="121"/>
      <c r="H1581" s="121"/>
      <c r="I1581" s="121"/>
      <c r="J1581" s="121"/>
      <c r="K1581" s="121"/>
      <c r="L1581" s="10"/>
      <c r="M1581" s="9"/>
      <c r="N1581" s="90"/>
      <c r="R1581" s="205"/>
      <c r="S1581" s="205"/>
      <c r="T1581" s="205"/>
      <c r="V1581" s="205"/>
      <c r="W1581" s="205"/>
      <c r="X1581" s="205"/>
      <c r="Y1581" s="394"/>
      <c r="Z1581" s="98"/>
      <c r="AA1581" s="205"/>
      <c r="AB1581" s="98"/>
      <c r="AC1581" s="98"/>
      <c r="AD1581" s="98"/>
      <c r="AE1581" s="205"/>
      <c r="AF1581" s="98"/>
      <c r="AH1581" s="98"/>
      <c r="AI1581" s="205"/>
      <c r="AJ1581" s="98"/>
      <c r="AK1581" s="98"/>
      <c r="AL1581" s="98"/>
      <c r="AM1581" s="205"/>
      <c r="AN1581" s="98"/>
      <c r="AO1581" s="121"/>
      <c r="AP1581" s="98"/>
      <c r="AQ1581" s="205"/>
      <c r="AR1581" s="98"/>
      <c r="AT1581" s="98"/>
      <c r="AU1581" s="205"/>
      <c r="AV1581" s="98"/>
      <c r="AX1581" s="98"/>
      <c r="AY1581" s="205"/>
      <c r="AZ1581" s="98"/>
      <c r="BB1581" s="98"/>
      <c r="BC1581" s="205"/>
      <c r="BD1581" s="98"/>
      <c r="BF1581" s="98"/>
      <c r="BG1581" s="205"/>
      <c r="BH1581" s="98"/>
      <c r="BI1581" s="121"/>
      <c r="BJ1581" s="98"/>
      <c r="BK1581" s="205"/>
      <c r="BL1581" s="98"/>
      <c r="BN1581" s="121"/>
      <c r="BO1581" s="121"/>
      <c r="BP1581" s="121"/>
      <c r="BQ1581" s="121"/>
      <c r="BR1581" s="121"/>
    </row>
    <row r="1582" spans="1:70" customFormat="1">
      <c r="A1582" s="84"/>
      <c r="B1582" s="363"/>
      <c r="C1582" s="121"/>
      <c r="D1582" s="121"/>
      <c r="E1582" s="121"/>
      <c r="F1582" s="121"/>
      <c r="G1582" s="121"/>
      <c r="H1582" s="121"/>
      <c r="I1582" s="121"/>
      <c r="J1582" s="121"/>
      <c r="K1582" s="121"/>
      <c r="L1582" s="10"/>
      <c r="M1582" s="9"/>
      <c r="N1582" s="90"/>
      <c r="R1582" s="205"/>
      <c r="S1582" s="205"/>
      <c r="T1582" s="205"/>
      <c r="V1582" s="205"/>
      <c r="W1582" s="205"/>
      <c r="X1582" s="205"/>
      <c r="Y1582" s="394"/>
      <c r="Z1582" s="98"/>
      <c r="AA1582" s="205"/>
      <c r="AB1582" s="98"/>
      <c r="AC1582" s="98"/>
      <c r="AD1582" s="98"/>
      <c r="AE1582" s="205"/>
      <c r="AF1582" s="98"/>
      <c r="AH1582" s="98"/>
      <c r="AI1582" s="205"/>
      <c r="AJ1582" s="98"/>
      <c r="AK1582" s="98"/>
      <c r="AL1582" s="98"/>
      <c r="AM1582" s="205"/>
      <c r="AN1582" s="98"/>
      <c r="AO1582" s="121"/>
      <c r="AP1582" s="98"/>
      <c r="AQ1582" s="205"/>
      <c r="AR1582" s="98"/>
      <c r="AT1582" s="98"/>
      <c r="AU1582" s="205"/>
      <c r="AV1582" s="98"/>
      <c r="AX1582" s="98"/>
      <c r="AY1582" s="205"/>
      <c r="AZ1582" s="98"/>
      <c r="BB1582" s="98"/>
      <c r="BC1582" s="205"/>
      <c r="BD1582" s="98"/>
      <c r="BF1582" s="98"/>
      <c r="BG1582" s="205"/>
      <c r="BH1582" s="98"/>
      <c r="BI1582" s="121"/>
      <c r="BJ1582" s="98"/>
      <c r="BK1582" s="205"/>
      <c r="BL1582" s="98"/>
      <c r="BN1582" s="121"/>
      <c r="BO1582" s="121"/>
      <c r="BP1582" s="121"/>
      <c r="BQ1582" s="121"/>
      <c r="BR1582" s="121"/>
    </row>
    <row r="1583" spans="1:70" customFormat="1">
      <c r="A1583" s="84"/>
      <c r="B1583" s="363"/>
      <c r="C1583" s="121"/>
      <c r="D1583" s="121"/>
      <c r="E1583" s="121"/>
      <c r="F1583" s="121"/>
      <c r="G1583" s="121"/>
      <c r="H1583" s="121"/>
      <c r="I1583" s="121"/>
      <c r="J1583" s="121"/>
      <c r="K1583" s="121"/>
      <c r="L1583" s="10"/>
      <c r="M1583" s="9"/>
      <c r="N1583" s="90"/>
      <c r="R1583" s="205"/>
      <c r="S1583" s="205"/>
      <c r="T1583" s="205"/>
      <c r="V1583" s="205"/>
      <c r="W1583" s="205"/>
      <c r="X1583" s="205"/>
      <c r="Y1583" s="394"/>
      <c r="Z1583" s="98"/>
      <c r="AA1583" s="205"/>
      <c r="AB1583" s="98"/>
      <c r="AC1583" s="98"/>
      <c r="AD1583" s="98"/>
      <c r="AE1583" s="205"/>
      <c r="AF1583" s="98"/>
      <c r="AH1583" s="98"/>
      <c r="AI1583" s="205"/>
      <c r="AJ1583" s="98"/>
      <c r="AK1583" s="98"/>
      <c r="AL1583" s="98"/>
      <c r="AM1583" s="205"/>
      <c r="AN1583" s="98"/>
      <c r="AO1583" s="121"/>
      <c r="AP1583" s="98"/>
      <c r="AQ1583" s="205"/>
      <c r="AR1583" s="98"/>
      <c r="AT1583" s="98"/>
      <c r="AU1583" s="205"/>
      <c r="AV1583" s="98"/>
      <c r="AX1583" s="98"/>
      <c r="AY1583" s="205"/>
      <c r="AZ1583" s="98"/>
      <c r="BB1583" s="98"/>
      <c r="BC1583" s="205"/>
      <c r="BD1583" s="98"/>
      <c r="BF1583" s="98"/>
      <c r="BG1583" s="205"/>
      <c r="BH1583" s="98"/>
      <c r="BI1583" s="121"/>
      <c r="BJ1583" s="98"/>
      <c r="BK1583" s="205"/>
      <c r="BL1583" s="98"/>
      <c r="BN1583" s="121"/>
      <c r="BO1583" s="121"/>
      <c r="BP1583" s="121"/>
      <c r="BQ1583" s="121"/>
      <c r="BR1583" s="121"/>
    </row>
    <row r="1584" spans="1:70" customFormat="1">
      <c r="A1584" s="84"/>
      <c r="B1584" s="363"/>
      <c r="C1584" s="121"/>
      <c r="D1584" s="121"/>
      <c r="E1584" s="121"/>
      <c r="F1584" s="121"/>
      <c r="G1584" s="121"/>
      <c r="H1584" s="121"/>
      <c r="I1584" s="121"/>
      <c r="J1584" s="121"/>
      <c r="K1584" s="121"/>
      <c r="L1584" s="10"/>
      <c r="M1584" s="9"/>
      <c r="N1584" s="90"/>
      <c r="R1584" s="205"/>
      <c r="S1584" s="205"/>
      <c r="T1584" s="205"/>
      <c r="V1584" s="205"/>
      <c r="W1584" s="205"/>
      <c r="X1584" s="205"/>
      <c r="Y1584" s="394"/>
      <c r="Z1584" s="98"/>
      <c r="AA1584" s="205"/>
      <c r="AB1584" s="98"/>
      <c r="AC1584" s="98"/>
      <c r="AD1584" s="98"/>
      <c r="AE1584" s="205"/>
      <c r="AF1584" s="98"/>
      <c r="AH1584" s="98"/>
      <c r="AI1584" s="205"/>
      <c r="AJ1584" s="98"/>
      <c r="AK1584" s="98"/>
      <c r="AL1584" s="98"/>
      <c r="AM1584" s="205"/>
      <c r="AN1584" s="98"/>
      <c r="AO1584" s="121"/>
      <c r="AP1584" s="98"/>
      <c r="AQ1584" s="205"/>
      <c r="AR1584" s="98"/>
      <c r="AT1584" s="98"/>
      <c r="AU1584" s="205"/>
      <c r="AV1584" s="98"/>
      <c r="AX1584" s="98"/>
      <c r="AY1584" s="205"/>
      <c r="AZ1584" s="98"/>
      <c r="BB1584" s="98"/>
      <c r="BC1584" s="205"/>
      <c r="BD1584" s="98"/>
      <c r="BF1584" s="98"/>
      <c r="BG1584" s="205"/>
      <c r="BH1584" s="98"/>
      <c r="BI1584" s="121"/>
      <c r="BJ1584" s="98"/>
      <c r="BK1584" s="205"/>
      <c r="BL1584" s="98"/>
      <c r="BN1584" s="121"/>
      <c r="BO1584" s="121"/>
      <c r="BP1584" s="121"/>
      <c r="BQ1584" s="121"/>
      <c r="BR1584" s="121"/>
    </row>
    <row r="1585" spans="1:70" customFormat="1">
      <c r="A1585" s="84"/>
      <c r="B1585" s="363"/>
      <c r="C1585" s="121"/>
      <c r="D1585" s="121"/>
      <c r="E1585" s="121"/>
      <c r="F1585" s="121"/>
      <c r="G1585" s="121"/>
      <c r="H1585" s="121"/>
      <c r="I1585" s="121"/>
      <c r="J1585" s="121"/>
      <c r="K1585" s="121"/>
      <c r="L1585" s="10"/>
      <c r="M1585" s="9"/>
      <c r="N1585" s="90"/>
      <c r="R1585" s="205"/>
      <c r="S1585" s="205"/>
      <c r="T1585" s="205"/>
      <c r="V1585" s="205"/>
      <c r="W1585" s="205"/>
      <c r="X1585" s="205"/>
      <c r="Y1585" s="394"/>
      <c r="Z1585" s="98"/>
      <c r="AA1585" s="205"/>
      <c r="AB1585" s="98"/>
      <c r="AC1585" s="98"/>
      <c r="AD1585" s="98"/>
      <c r="AE1585" s="205"/>
      <c r="AF1585" s="98"/>
      <c r="AH1585" s="98"/>
      <c r="AI1585" s="205"/>
      <c r="AJ1585" s="98"/>
      <c r="AK1585" s="98"/>
      <c r="AL1585" s="98"/>
      <c r="AM1585" s="205"/>
      <c r="AN1585" s="98"/>
      <c r="AO1585" s="121"/>
      <c r="AP1585" s="98"/>
      <c r="AQ1585" s="205"/>
      <c r="AR1585" s="98"/>
      <c r="AT1585" s="98"/>
      <c r="AU1585" s="205"/>
      <c r="AV1585" s="98"/>
      <c r="AX1585" s="98"/>
      <c r="AY1585" s="205"/>
      <c r="AZ1585" s="98"/>
      <c r="BB1585" s="98"/>
      <c r="BC1585" s="205"/>
      <c r="BD1585" s="98"/>
      <c r="BF1585" s="98"/>
      <c r="BG1585" s="205"/>
      <c r="BH1585" s="98"/>
      <c r="BI1585" s="121"/>
      <c r="BJ1585" s="98"/>
      <c r="BK1585" s="205"/>
      <c r="BL1585" s="98"/>
      <c r="BN1585" s="121"/>
      <c r="BO1585" s="121"/>
      <c r="BP1585" s="121"/>
      <c r="BQ1585" s="121"/>
      <c r="BR1585" s="121"/>
    </row>
    <row r="1586" spans="1:70" customFormat="1">
      <c r="A1586" s="84"/>
      <c r="B1586" s="363"/>
      <c r="C1586" s="121"/>
      <c r="D1586" s="121"/>
      <c r="E1586" s="121"/>
      <c r="F1586" s="121"/>
      <c r="G1586" s="121"/>
      <c r="H1586" s="121"/>
      <c r="I1586" s="121"/>
      <c r="J1586" s="121"/>
      <c r="K1586" s="121"/>
      <c r="L1586" s="10"/>
      <c r="M1586" s="9"/>
      <c r="N1586" s="90"/>
      <c r="R1586" s="205"/>
      <c r="S1586" s="205"/>
      <c r="T1586" s="205"/>
      <c r="V1586" s="205"/>
      <c r="W1586" s="205"/>
      <c r="X1586" s="205"/>
      <c r="Y1586" s="394"/>
      <c r="Z1586" s="98"/>
      <c r="AA1586" s="205"/>
      <c r="AB1586" s="98"/>
      <c r="AC1586" s="98"/>
      <c r="AD1586" s="98"/>
      <c r="AE1586" s="205"/>
      <c r="AF1586" s="98"/>
      <c r="AH1586" s="98"/>
      <c r="AI1586" s="205"/>
      <c r="AJ1586" s="98"/>
      <c r="AK1586" s="98"/>
      <c r="AL1586" s="98"/>
      <c r="AM1586" s="205"/>
      <c r="AN1586" s="98"/>
      <c r="AO1586" s="121"/>
      <c r="AP1586" s="98"/>
      <c r="AQ1586" s="205"/>
      <c r="AR1586" s="98"/>
      <c r="AT1586" s="98"/>
      <c r="AU1586" s="205"/>
      <c r="AV1586" s="98"/>
      <c r="AX1586" s="98"/>
      <c r="AY1586" s="205"/>
      <c r="AZ1586" s="98"/>
      <c r="BB1586" s="98"/>
      <c r="BC1586" s="205"/>
      <c r="BD1586" s="98"/>
      <c r="BF1586" s="98"/>
      <c r="BG1586" s="205"/>
      <c r="BH1586" s="98"/>
      <c r="BI1586" s="121"/>
      <c r="BJ1586" s="98"/>
      <c r="BK1586" s="205"/>
      <c r="BL1586" s="98"/>
      <c r="BN1586" s="121"/>
      <c r="BO1586" s="121"/>
      <c r="BP1586" s="121"/>
      <c r="BQ1586" s="121"/>
      <c r="BR1586" s="121"/>
    </row>
    <row r="1587" spans="1:70" customFormat="1">
      <c r="A1587" s="84"/>
      <c r="B1587" s="363"/>
      <c r="C1587" s="121"/>
      <c r="D1587" s="121"/>
      <c r="E1587" s="121"/>
      <c r="F1587" s="121"/>
      <c r="G1587" s="121"/>
      <c r="H1587" s="121"/>
      <c r="I1587" s="121"/>
      <c r="J1587" s="121"/>
      <c r="K1587" s="121"/>
      <c r="L1587" s="10"/>
      <c r="M1587" s="9"/>
      <c r="N1587" s="90"/>
      <c r="R1587" s="205"/>
      <c r="S1587" s="205"/>
      <c r="T1587" s="205"/>
      <c r="V1587" s="205"/>
      <c r="W1587" s="205"/>
      <c r="X1587" s="205"/>
      <c r="Y1587" s="394"/>
      <c r="Z1587" s="98"/>
      <c r="AA1587" s="205"/>
      <c r="AB1587" s="98"/>
      <c r="AC1587" s="98"/>
      <c r="AD1587" s="98"/>
      <c r="AE1587" s="205"/>
      <c r="AF1587" s="98"/>
      <c r="AH1587" s="98"/>
      <c r="AI1587" s="205"/>
      <c r="AJ1587" s="98"/>
      <c r="AK1587" s="98"/>
      <c r="AL1587" s="98"/>
      <c r="AM1587" s="205"/>
      <c r="AN1587" s="98"/>
      <c r="AO1587" s="121"/>
      <c r="AP1587" s="98"/>
      <c r="AQ1587" s="205"/>
      <c r="AR1587" s="98"/>
      <c r="AT1587" s="98"/>
      <c r="AU1587" s="205"/>
      <c r="AV1587" s="98"/>
      <c r="AX1587" s="98"/>
      <c r="AY1587" s="205"/>
      <c r="AZ1587" s="98"/>
      <c r="BB1587" s="98"/>
      <c r="BC1587" s="205"/>
      <c r="BD1587" s="98"/>
      <c r="BF1587" s="98"/>
      <c r="BG1587" s="205"/>
      <c r="BH1587" s="98"/>
      <c r="BI1587" s="121"/>
      <c r="BJ1587" s="98"/>
      <c r="BK1587" s="205"/>
      <c r="BL1587" s="98"/>
      <c r="BN1587" s="121"/>
      <c r="BO1587" s="121"/>
      <c r="BP1587" s="121"/>
      <c r="BQ1587" s="121"/>
      <c r="BR1587" s="121"/>
    </row>
    <row r="1588" spans="1:70" customFormat="1">
      <c r="A1588" s="84"/>
      <c r="B1588" s="363"/>
      <c r="C1588" s="121"/>
      <c r="D1588" s="121"/>
      <c r="E1588" s="121"/>
      <c r="F1588" s="121"/>
      <c r="G1588" s="121"/>
      <c r="H1588" s="121"/>
      <c r="I1588" s="121"/>
      <c r="J1588" s="121"/>
      <c r="K1588" s="121"/>
      <c r="L1588" s="10"/>
      <c r="M1588" s="9"/>
      <c r="N1588" s="90"/>
      <c r="R1588" s="205"/>
      <c r="S1588" s="205"/>
      <c r="T1588" s="205"/>
      <c r="V1588" s="205"/>
      <c r="W1588" s="205"/>
      <c r="X1588" s="205"/>
      <c r="Y1588" s="394"/>
      <c r="Z1588" s="98"/>
      <c r="AA1588" s="205"/>
      <c r="AB1588" s="98"/>
      <c r="AC1588" s="98"/>
      <c r="AD1588" s="98"/>
      <c r="AE1588" s="205"/>
      <c r="AF1588" s="98"/>
      <c r="AH1588" s="98"/>
      <c r="AI1588" s="205"/>
      <c r="AJ1588" s="98"/>
      <c r="AK1588" s="98"/>
      <c r="AL1588" s="98"/>
      <c r="AM1588" s="205"/>
      <c r="AN1588" s="98"/>
      <c r="AO1588" s="121"/>
      <c r="AP1588" s="98"/>
      <c r="AQ1588" s="205"/>
      <c r="AR1588" s="98"/>
      <c r="AT1588" s="98"/>
      <c r="AU1588" s="205"/>
      <c r="AV1588" s="98"/>
      <c r="AX1588" s="98"/>
      <c r="AY1588" s="205"/>
      <c r="AZ1588" s="98"/>
      <c r="BB1588" s="98"/>
      <c r="BC1588" s="205"/>
      <c r="BD1588" s="98"/>
      <c r="BF1588" s="98"/>
      <c r="BG1588" s="205"/>
      <c r="BH1588" s="98"/>
      <c r="BI1588" s="121"/>
      <c r="BJ1588" s="98"/>
      <c r="BK1588" s="205"/>
      <c r="BL1588" s="98"/>
      <c r="BN1588" s="121"/>
      <c r="BO1588" s="121"/>
      <c r="BP1588" s="121"/>
      <c r="BQ1588" s="121"/>
      <c r="BR1588" s="121"/>
    </row>
    <row r="1589" spans="1:70" customFormat="1">
      <c r="A1589" s="84"/>
      <c r="B1589" s="363"/>
      <c r="C1589" s="121"/>
      <c r="D1589" s="121"/>
      <c r="E1589" s="121"/>
      <c r="F1589" s="121"/>
      <c r="G1589" s="121"/>
      <c r="H1589" s="121"/>
      <c r="I1589" s="121"/>
      <c r="J1589" s="121"/>
      <c r="K1589" s="121"/>
      <c r="L1589" s="10"/>
      <c r="M1589" s="9"/>
      <c r="N1589" s="90"/>
      <c r="R1589" s="205"/>
      <c r="S1589" s="205"/>
      <c r="T1589" s="205"/>
      <c r="V1589" s="205"/>
      <c r="W1589" s="205"/>
      <c r="X1589" s="205"/>
      <c r="Y1589" s="394"/>
      <c r="Z1589" s="98"/>
      <c r="AA1589" s="205"/>
      <c r="AB1589" s="98"/>
      <c r="AC1589" s="98"/>
      <c r="AD1589" s="98"/>
      <c r="AE1589" s="205"/>
      <c r="AF1589" s="98"/>
      <c r="AH1589" s="98"/>
      <c r="AI1589" s="205"/>
      <c r="AJ1589" s="98"/>
      <c r="AK1589" s="98"/>
      <c r="AL1589" s="98"/>
      <c r="AM1589" s="205"/>
      <c r="AN1589" s="98"/>
      <c r="AO1589" s="121"/>
      <c r="AP1589" s="98"/>
      <c r="AQ1589" s="205"/>
      <c r="AR1589" s="98"/>
      <c r="AT1589" s="98"/>
      <c r="AU1589" s="205"/>
      <c r="AV1589" s="98"/>
      <c r="AX1589" s="98"/>
      <c r="AY1589" s="205"/>
      <c r="AZ1589" s="98"/>
      <c r="BB1589" s="98"/>
      <c r="BC1589" s="205"/>
      <c r="BD1589" s="98"/>
      <c r="BF1589" s="98"/>
      <c r="BG1589" s="205"/>
      <c r="BH1589" s="98"/>
      <c r="BI1589" s="121"/>
      <c r="BJ1589" s="98"/>
      <c r="BK1589" s="205"/>
      <c r="BL1589" s="98"/>
      <c r="BN1589" s="121"/>
      <c r="BO1589" s="121"/>
      <c r="BP1589" s="121"/>
      <c r="BQ1589" s="121"/>
      <c r="BR1589" s="121"/>
    </row>
    <row r="1590" spans="1:70" customFormat="1">
      <c r="A1590" s="84"/>
      <c r="B1590" s="363"/>
      <c r="C1590" s="121"/>
      <c r="D1590" s="121"/>
      <c r="E1590" s="121"/>
      <c r="F1590" s="121"/>
      <c r="G1590" s="121"/>
      <c r="H1590" s="121"/>
      <c r="I1590" s="121"/>
      <c r="J1590" s="121"/>
      <c r="K1590" s="121"/>
      <c r="L1590" s="10"/>
      <c r="M1590" s="9"/>
      <c r="N1590" s="90"/>
      <c r="R1590" s="205"/>
      <c r="S1590" s="205"/>
      <c r="T1590" s="205"/>
      <c r="V1590" s="205"/>
      <c r="W1590" s="205"/>
      <c r="X1590" s="205"/>
      <c r="Y1590" s="394"/>
      <c r="Z1590" s="98"/>
      <c r="AA1590" s="205"/>
      <c r="AB1590" s="98"/>
      <c r="AC1590" s="98"/>
      <c r="AD1590" s="98"/>
      <c r="AE1590" s="205"/>
      <c r="AF1590" s="98"/>
      <c r="AH1590" s="98"/>
      <c r="AI1590" s="205"/>
      <c r="AJ1590" s="98"/>
      <c r="AK1590" s="98"/>
      <c r="AL1590" s="98"/>
      <c r="AM1590" s="205"/>
      <c r="AN1590" s="98"/>
      <c r="AO1590" s="121"/>
      <c r="AP1590" s="98"/>
      <c r="AQ1590" s="205"/>
      <c r="AR1590" s="98"/>
      <c r="AT1590" s="98"/>
      <c r="AU1590" s="205"/>
      <c r="AV1590" s="98"/>
      <c r="AX1590" s="98"/>
      <c r="AY1590" s="205"/>
      <c r="AZ1590" s="98"/>
      <c r="BB1590" s="98"/>
      <c r="BC1590" s="205"/>
      <c r="BD1590" s="98"/>
      <c r="BF1590" s="98"/>
      <c r="BG1590" s="205"/>
      <c r="BH1590" s="98"/>
      <c r="BI1590" s="121"/>
      <c r="BJ1590" s="98"/>
      <c r="BK1590" s="205"/>
      <c r="BL1590" s="98"/>
      <c r="BN1590" s="121"/>
      <c r="BO1590" s="121"/>
      <c r="BP1590" s="121"/>
      <c r="BQ1590" s="121"/>
      <c r="BR1590" s="121"/>
    </row>
    <row r="1591" spans="1:70" customFormat="1">
      <c r="A1591" s="84"/>
      <c r="B1591" s="363"/>
      <c r="C1591" s="121"/>
      <c r="D1591" s="121"/>
      <c r="E1591" s="121"/>
      <c r="F1591" s="121"/>
      <c r="G1591" s="121"/>
      <c r="H1591" s="121"/>
      <c r="I1591" s="121"/>
      <c r="J1591" s="121"/>
      <c r="K1591" s="121"/>
      <c r="L1591" s="10"/>
      <c r="M1591" s="9"/>
      <c r="N1591" s="90"/>
      <c r="R1591" s="205"/>
      <c r="S1591" s="205"/>
      <c r="T1591" s="205"/>
      <c r="V1591" s="205"/>
      <c r="W1591" s="205"/>
      <c r="X1591" s="205"/>
      <c r="Y1591" s="394"/>
      <c r="Z1591" s="98"/>
      <c r="AA1591" s="205"/>
      <c r="AB1591" s="98"/>
      <c r="AC1591" s="98"/>
      <c r="AD1591" s="98"/>
      <c r="AE1591" s="205"/>
      <c r="AF1591" s="98"/>
      <c r="AH1591" s="98"/>
      <c r="AI1591" s="205"/>
      <c r="AJ1591" s="98"/>
      <c r="AK1591" s="98"/>
      <c r="AL1591" s="98"/>
      <c r="AM1591" s="205"/>
      <c r="AN1591" s="98"/>
      <c r="AO1591" s="121"/>
      <c r="AP1591" s="98"/>
      <c r="AQ1591" s="205"/>
      <c r="AR1591" s="98"/>
      <c r="AT1591" s="98"/>
      <c r="AU1591" s="205"/>
      <c r="AV1591" s="98"/>
      <c r="AX1591" s="98"/>
      <c r="AY1591" s="205"/>
      <c r="AZ1591" s="98"/>
      <c r="BB1591" s="98"/>
      <c r="BC1591" s="205"/>
      <c r="BD1591" s="98"/>
      <c r="BF1591" s="98"/>
      <c r="BG1591" s="205"/>
      <c r="BH1591" s="98"/>
      <c r="BI1591" s="121"/>
      <c r="BJ1591" s="98"/>
      <c r="BK1591" s="205"/>
      <c r="BL1591" s="98"/>
      <c r="BN1591" s="121"/>
      <c r="BO1591" s="121"/>
      <c r="BP1591" s="121"/>
      <c r="BQ1591" s="121"/>
      <c r="BR1591" s="121"/>
    </row>
    <row r="1592" spans="1:70" customFormat="1">
      <c r="A1592" s="84"/>
      <c r="B1592" s="363"/>
      <c r="C1592" s="121"/>
      <c r="D1592" s="121"/>
      <c r="E1592" s="121"/>
      <c r="F1592" s="121"/>
      <c r="G1592" s="121"/>
      <c r="H1592" s="121"/>
      <c r="I1592" s="121"/>
      <c r="J1592" s="121"/>
      <c r="K1592" s="121"/>
      <c r="L1592" s="10"/>
      <c r="M1592" s="9"/>
      <c r="N1592" s="90"/>
      <c r="R1592" s="205"/>
      <c r="S1592" s="205"/>
      <c r="T1592" s="205"/>
      <c r="V1592" s="205"/>
      <c r="W1592" s="205"/>
      <c r="X1592" s="205"/>
      <c r="Y1592" s="394"/>
      <c r="Z1592" s="98"/>
      <c r="AA1592" s="205"/>
      <c r="AB1592" s="98"/>
      <c r="AC1592" s="98"/>
      <c r="AD1592" s="98"/>
      <c r="AE1592" s="205"/>
      <c r="AF1592" s="98"/>
      <c r="AH1592" s="98"/>
      <c r="AI1592" s="205"/>
      <c r="AJ1592" s="98"/>
      <c r="AK1592" s="98"/>
      <c r="AL1592" s="98"/>
      <c r="AM1592" s="205"/>
      <c r="AN1592" s="98"/>
      <c r="AO1592" s="121"/>
      <c r="AP1592" s="98"/>
      <c r="AQ1592" s="205"/>
      <c r="AR1592" s="98"/>
      <c r="AT1592" s="98"/>
      <c r="AU1592" s="205"/>
      <c r="AV1592" s="98"/>
      <c r="AX1592" s="98"/>
      <c r="AY1592" s="205"/>
      <c r="AZ1592" s="98"/>
      <c r="BB1592" s="98"/>
      <c r="BC1592" s="205"/>
      <c r="BD1592" s="98"/>
      <c r="BF1592" s="98"/>
      <c r="BG1592" s="205"/>
      <c r="BH1592" s="98"/>
      <c r="BI1592" s="121"/>
      <c r="BJ1592" s="98"/>
      <c r="BK1592" s="205"/>
      <c r="BL1592" s="98"/>
      <c r="BN1592" s="121"/>
      <c r="BO1592" s="121"/>
      <c r="BP1592" s="121"/>
      <c r="BQ1592" s="121"/>
      <c r="BR1592" s="121"/>
    </row>
    <row r="1593" spans="1:70" customFormat="1">
      <c r="A1593" s="84"/>
      <c r="B1593" s="363"/>
      <c r="C1593" s="121"/>
      <c r="D1593" s="121"/>
      <c r="E1593" s="121"/>
      <c r="F1593" s="121"/>
      <c r="G1593" s="121"/>
      <c r="H1593" s="121"/>
      <c r="I1593" s="121"/>
      <c r="J1593" s="121"/>
      <c r="K1593" s="121"/>
      <c r="L1593" s="10"/>
      <c r="M1593" s="9"/>
      <c r="N1593" s="90"/>
      <c r="R1593" s="205"/>
      <c r="S1593" s="205"/>
      <c r="T1593" s="205"/>
      <c r="V1593" s="205"/>
      <c r="W1593" s="205"/>
      <c r="X1593" s="205"/>
      <c r="Y1593" s="394"/>
      <c r="Z1593" s="98"/>
      <c r="AA1593" s="205"/>
      <c r="AB1593" s="98"/>
      <c r="AC1593" s="98"/>
      <c r="AD1593" s="98"/>
      <c r="AE1593" s="205"/>
      <c r="AF1593" s="98"/>
      <c r="AH1593" s="98"/>
      <c r="AI1593" s="205"/>
      <c r="AJ1593" s="98"/>
      <c r="AK1593" s="98"/>
      <c r="AL1593" s="98"/>
      <c r="AM1593" s="205"/>
      <c r="AN1593" s="98"/>
      <c r="AO1593" s="121"/>
      <c r="AP1593" s="98"/>
      <c r="AQ1593" s="205"/>
      <c r="AR1593" s="98"/>
      <c r="AT1593" s="98"/>
      <c r="AU1593" s="205"/>
      <c r="AV1593" s="98"/>
      <c r="AX1593" s="98"/>
      <c r="AY1593" s="205"/>
      <c r="AZ1593" s="98"/>
      <c r="BB1593" s="98"/>
      <c r="BC1593" s="205"/>
      <c r="BD1593" s="98"/>
      <c r="BF1593" s="98"/>
      <c r="BG1593" s="205"/>
      <c r="BH1593" s="98"/>
      <c r="BI1593" s="121"/>
      <c r="BJ1593" s="98"/>
      <c r="BK1593" s="205"/>
      <c r="BL1593" s="98"/>
      <c r="BN1593" s="121"/>
      <c r="BO1593" s="121"/>
      <c r="BP1593" s="121"/>
      <c r="BQ1593" s="121"/>
      <c r="BR1593" s="121"/>
    </row>
    <row r="1594" spans="1:70" customFormat="1">
      <c r="A1594" s="84"/>
      <c r="B1594" s="363"/>
      <c r="C1594" s="121"/>
      <c r="D1594" s="121"/>
      <c r="E1594" s="121"/>
      <c r="F1594" s="121"/>
      <c r="G1594" s="121"/>
      <c r="H1594" s="121"/>
      <c r="I1594" s="121"/>
      <c r="J1594" s="121"/>
      <c r="K1594" s="121"/>
      <c r="L1594" s="10"/>
      <c r="M1594" s="9"/>
      <c r="N1594" s="90"/>
      <c r="R1594" s="205"/>
      <c r="S1594" s="205"/>
      <c r="T1594" s="205"/>
      <c r="V1594" s="205"/>
      <c r="W1594" s="205"/>
      <c r="X1594" s="205"/>
      <c r="Y1594" s="394"/>
      <c r="Z1594" s="98"/>
      <c r="AA1594" s="205"/>
      <c r="AB1594" s="98"/>
      <c r="AC1594" s="98"/>
      <c r="AD1594" s="98"/>
      <c r="AE1594" s="205"/>
      <c r="AF1594" s="98"/>
      <c r="AH1594" s="98"/>
      <c r="AI1594" s="205"/>
      <c r="AJ1594" s="98"/>
      <c r="AK1594" s="98"/>
      <c r="AL1594" s="98"/>
      <c r="AM1594" s="205"/>
      <c r="AN1594" s="98"/>
      <c r="AO1594" s="121"/>
      <c r="AP1594" s="98"/>
      <c r="AQ1594" s="205"/>
      <c r="AR1594" s="98"/>
      <c r="AT1594" s="98"/>
      <c r="AU1594" s="205"/>
      <c r="AV1594" s="98"/>
      <c r="AX1594" s="98"/>
      <c r="AY1594" s="205"/>
      <c r="AZ1594" s="98"/>
      <c r="BB1594" s="98"/>
      <c r="BC1594" s="205"/>
      <c r="BD1594" s="98"/>
      <c r="BF1594" s="98"/>
      <c r="BG1594" s="205"/>
      <c r="BH1594" s="98"/>
      <c r="BI1594" s="121"/>
      <c r="BJ1594" s="98"/>
      <c r="BK1594" s="205"/>
      <c r="BL1594" s="98"/>
      <c r="BN1594" s="121"/>
      <c r="BO1594" s="121"/>
      <c r="BP1594" s="121"/>
      <c r="BQ1594" s="121"/>
      <c r="BR1594" s="121"/>
    </row>
    <row r="1595" spans="1:70" customFormat="1">
      <c r="A1595" s="84"/>
      <c r="B1595" s="363"/>
      <c r="C1595" s="121"/>
      <c r="D1595" s="121"/>
      <c r="E1595" s="121"/>
      <c r="F1595" s="121"/>
      <c r="G1595" s="121"/>
      <c r="H1595" s="121"/>
      <c r="I1595" s="121"/>
      <c r="J1595" s="121"/>
      <c r="K1595" s="121"/>
      <c r="L1595" s="10"/>
      <c r="M1595" s="9"/>
      <c r="N1595" s="90"/>
      <c r="R1595" s="205"/>
      <c r="S1595" s="205"/>
      <c r="T1595" s="205"/>
      <c r="V1595" s="205"/>
      <c r="W1595" s="205"/>
      <c r="X1595" s="205"/>
      <c r="Y1595" s="394"/>
      <c r="Z1595" s="98"/>
      <c r="AA1595" s="205"/>
      <c r="AB1595" s="98"/>
      <c r="AC1595" s="98"/>
      <c r="AD1595" s="98"/>
      <c r="AE1595" s="205"/>
      <c r="AF1595" s="98"/>
      <c r="AH1595" s="98"/>
      <c r="AI1595" s="205"/>
      <c r="AJ1595" s="98"/>
      <c r="AK1595" s="98"/>
      <c r="AL1595" s="98"/>
      <c r="AM1595" s="205"/>
      <c r="AN1595" s="98"/>
      <c r="AO1595" s="121"/>
      <c r="AP1595" s="98"/>
      <c r="AQ1595" s="205"/>
      <c r="AR1595" s="98"/>
      <c r="AT1595" s="98"/>
      <c r="AU1595" s="205"/>
      <c r="AV1595" s="98"/>
      <c r="AX1595" s="98"/>
      <c r="AY1595" s="205"/>
      <c r="AZ1595" s="98"/>
      <c r="BB1595" s="98"/>
      <c r="BC1595" s="205"/>
      <c r="BD1595" s="98"/>
      <c r="BF1595" s="98"/>
      <c r="BG1595" s="205"/>
      <c r="BH1595" s="98"/>
      <c r="BI1595" s="121"/>
      <c r="BJ1595" s="98"/>
      <c r="BK1595" s="205"/>
      <c r="BL1595" s="98"/>
      <c r="BN1595" s="121"/>
      <c r="BO1595" s="121"/>
      <c r="BP1595" s="121"/>
      <c r="BQ1595" s="121"/>
      <c r="BR1595" s="121"/>
    </row>
    <row r="1596" spans="1:70" customFormat="1">
      <c r="A1596" s="84"/>
      <c r="B1596" s="363"/>
      <c r="C1596" s="121"/>
      <c r="D1596" s="121"/>
      <c r="E1596" s="121"/>
      <c r="F1596" s="121"/>
      <c r="G1596" s="121"/>
      <c r="H1596" s="121"/>
      <c r="I1596" s="121"/>
      <c r="J1596" s="121"/>
      <c r="K1596" s="121"/>
      <c r="L1596" s="10"/>
      <c r="M1596" s="9"/>
      <c r="N1596" s="90"/>
      <c r="R1596" s="205"/>
      <c r="S1596" s="205"/>
      <c r="T1596" s="205"/>
      <c r="V1596" s="205"/>
      <c r="W1596" s="205"/>
      <c r="X1596" s="205"/>
      <c r="Y1596" s="394"/>
      <c r="Z1596" s="98"/>
      <c r="AA1596" s="205"/>
      <c r="AB1596" s="98"/>
      <c r="AC1596" s="98"/>
      <c r="AD1596" s="98"/>
      <c r="AE1596" s="205"/>
      <c r="AF1596" s="98"/>
      <c r="AH1596" s="98"/>
      <c r="AI1596" s="205"/>
      <c r="AJ1596" s="98"/>
      <c r="AK1596" s="98"/>
      <c r="AL1596" s="98"/>
      <c r="AM1596" s="205"/>
      <c r="AN1596" s="98"/>
      <c r="AO1596" s="121"/>
      <c r="AP1596" s="98"/>
      <c r="AQ1596" s="205"/>
      <c r="AR1596" s="98"/>
      <c r="AT1596" s="98"/>
      <c r="AU1596" s="205"/>
      <c r="AV1596" s="98"/>
      <c r="AX1596" s="98"/>
      <c r="AY1596" s="205"/>
      <c r="AZ1596" s="98"/>
      <c r="BB1596" s="98"/>
      <c r="BC1596" s="205"/>
      <c r="BD1596" s="98"/>
      <c r="BF1596" s="98"/>
      <c r="BG1596" s="205"/>
      <c r="BH1596" s="98"/>
      <c r="BI1596" s="121"/>
      <c r="BJ1596" s="98"/>
      <c r="BK1596" s="205"/>
      <c r="BL1596" s="98"/>
      <c r="BN1596" s="121"/>
      <c r="BO1596" s="121"/>
      <c r="BP1596" s="121"/>
      <c r="BQ1596" s="121"/>
      <c r="BR1596" s="121"/>
    </row>
    <row r="1597" spans="1:70" customFormat="1">
      <c r="A1597" s="84"/>
      <c r="B1597" s="363"/>
      <c r="C1597" s="121"/>
      <c r="D1597" s="121"/>
      <c r="E1597" s="121"/>
      <c r="F1597" s="121"/>
      <c r="G1597" s="121"/>
      <c r="H1597" s="121"/>
      <c r="I1597" s="121"/>
      <c r="J1597" s="121"/>
      <c r="K1597" s="121"/>
      <c r="L1597" s="10"/>
      <c r="M1597" s="9"/>
      <c r="N1597" s="90"/>
      <c r="R1597" s="205"/>
      <c r="S1597" s="205"/>
      <c r="T1597" s="205"/>
      <c r="V1597" s="205"/>
      <c r="W1597" s="205"/>
      <c r="X1597" s="205"/>
      <c r="Y1597" s="394"/>
      <c r="Z1597" s="98"/>
      <c r="AA1597" s="205"/>
      <c r="AB1597" s="98"/>
      <c r="AC1597" s="98"/>
      <c r="AD1597" s="98"/>
      <c r="AE1597" s="205"/>
      <c r="AF1597" s="98"/>
      <c r="AH1597" s="98"/>
      <c r="AI1597" s="205"/>
      <c r="AJ1597" s="98"/>
      <c r="AK1597" s="98"/>
      <c r="AL1597" s="98"/>
      <c r="AM1597" s="205"/>
      <c r="AN1597" s="98"/>
      <c r="AO1597" s="121"/>
      <c r="AP1597" s="98"/>
      <c r="AQ1597" s="205"/>
      <c r="AR1597" s="98"/>
      <c r="AT1597" s="98"/>
      <c r="AU1597" s="205"/>
      <c r="AV1597" s="98"/>
      <c r="AX1597" s="98"/>
      <c r="AY1597" s="205"/>
      <c r="AZ1597" s="98"/>
      <c r="BB1597" s="98"/>
      <c r="BC1597" s="205"/>
      <c r="BD1597" s="98"/>
      <c r="BF1597" s="98"/>
      <c r="BG1597" s="205"/>
      <c r="BH1597" s="98"/>
      <c r="BI1597" s="121"/>
      <c r="BJ1597" s="98"/>
      <c r="BK1597" s="205"/>
      <c r="BL1597" s="98"/>
      <c r="BN1597" s="121"/>
      <c r="BO1597" s="121"/>
      <c r="BP1597" s="121"/>
      <c r="BQ1597" s="121"/>
      <c r="BR1597" s="121"/>
    </row>
    <row r="1598" spans="1:70" customFormat="1">
      <c r="A1598" s="84"/>
      <c r="B1598" s="363"/>
      <c r="C1598" s="121"/>
      <c r="D1598" s="121"/>
      <c r="E1598" s="121"/>
      <c r="F1598" s="121"/>
      <c r="G1598" s="121"/>
      <c r="H1598" s="121"/>
      <c r="I1598" s="121"/>
      <c r="J1598" s="121"/>
      <c r="K1598" s="121"/>
      <c r="L1598" s="10"/>
      <c r="M1598" s="9"/>
      <c r="N1598" s="90"/>
      <c r="R1598" s="205"/>
      <c r="S1598" s="205"/>
      <c r="T1598" s="205"/>
      <c r="V1598" s="205"/>
      <c r="W1598" s="205"/>
      <c r="X1598" s="205"/>
      <c r="Y1598" s="394"/>
      <c r="Z1598" s="98"/>
      <c r="AA1598" s="205"/>
      <c r="AB1598" s="98"/>
      <c r="AC1598" s="98"/>
      <c r="AD1598" s="98"/>
      <c r="AE1598" s="205"/>
      <c r="AF1598" s="98"/>
      <c r="AH1598" s="98"/>
      <c r="AI1598" s="205"/>
      <c r="AJ1598" s="98"/>
      <c r="AK1598" s="98"/>
      <c r="AL1598" s="98"/>
      <c r="AM1598" s="205"/>
      <c r="AN1598" s="98"/>
      <c r="AO1598" s="121"/>
      <c r="AP1598" s="98"/>
      <c r="AQ1598" s="205"/>
      <c r="AR1598" s="98"/>
      <c r="AT1598" s="98"/>
      <c r="AU1598" s="205"/>
      <c r="AV1598" s="98"/>
      <c r="AX1598" s="98"/>
      <c r="AY1598" s="205"/>
      <c r="AZ1598" s="98"/>
      <c r="BB1598" s="98"/>
      <c r="BC1598" s="205"/>
      <c r="BD1598" s="98"/>
      <c r="BF1598" s="98"/>
      <c r="BG1598" s="205"/>
      <c r="BH1598" s="98"/>
      <c r="BI1598" s="121"/>
      <c r="BJ1598" s="98"/>
      <c r="BK1598" s="205"/>
      <c r="BL1598" s="98"/>
      <c r="BN1598" s="121"/>
      <c r="BO1598" s="121"/>
      <c r="BP1598" s="121"/>
      <c r="BQ1598" s="121"/>
      <c r="BR1598" s="121"/>
    </row>
    <row r="1599" spans="1:70" customFormat="1">
      <c r="A1599" s="84"/>
      <c r="B1599" s="363"/>
      <c r="C1599" s="121"/>
      <c r="D1599" s="121"/>
      <c r="E1599" s="121"/>
      <c r="F1599" s="121"/>
      <c r="G1599" s="121"/>
      <c r="H1599" s="121"/>
      <c r="I1599" s="121"/>
      <c r="J1599" s="121"/>
      <c r="K1599" s="121"/>
      <c r="L1599" s="10"/>
      <c r="M1599" s="9"/>
      <c r="N1599" s="90"/>
      <c r="R1599" s="205"/>
      <c r="S1599" s="205"/>
      <c r="T1599" s="205"/>
      <c r="V1599" s="205"/>
      <c r="W1599" s="205"/>
      <c r="X1599" s="205"/>
      <c r="Y1599" s="394"/>
      <c r="Z1599" s="98"/>
      <c r="AA1599" s="205"/>
      <c r="AB1599" s="98"/>
      <c r="AC1599" s="98"/>
      <c r="AD1599" s="98"/>
      <c r="AE1599" s="205"/>
      <c r="AF1599" s="98"/>
      <c r="AH1599" s="98"/>
      <c r="AI1599" s="205"/>
      <c r="AJ1599" s="98"/>
      <c r="AK1599" s="98"/>
      <c r="AL1599" s="98"/>
      <c r="AM1599" s="205"/>
      <c r="AN1599" s="98"/>
      <c r="AO1599" s="121"/>
      <c r="AP1599" s="98"/>
      <c r="AQ1599" s="205"/>
      <c r="AR1599" s="98"/>
      <c r="AT1599" s="98"/>
      <c r="AU1599" s="205"/>
      <c r="AV1599" s="98"/>
      <c r="AX1599" s="98"/>
      <c r="AY1599" s="205"/>
      <c r="AZ1599" s="98"/>
      <c r="BB1599" s="98"/>
      <c r="BC1599" s="205"/>
      <c r="BD1599" s="98"/>
      <c r="BF1599" s="98"/>
      <c r="BG1599" s="205"/>
      <c r="BH1599" s="98"/>
      <c r="BI1599" s="121"/>
      <c r="BJ1599" s="98"/>
      <c r="BK1599" s="205"/>
      <c r="BL1599" s="98"/>
      <c r="BN1599" s="121"/>
      <c r="BO1599" s="121"/>
      <c r="BP1599" s="121"/>
      <c r="BQ1599" s="121"/>
      <c r="BR1599" s="121"/>
    </row>
    <row r="1600" spans="1:70" customFormat="1">
      <c r="A1600" s="84"/>
      <c r="B1600" s="363"/>
      <c r="C1600" s="121"/>
      <c r="D1600" s="121"/>
      <c r="E1600" s="121"/>
      <c r="F1600" s="121"/>
      <c r="G1600" s="121"/>
      <c r="H1600" s="121"/>
      <c r="I1600" s="121"/>
      <c r="J1600" s="121"/>
      <c r="K1600" s="121"/>
      <c r="L1600" s="10"/>
      <c r="M1600" s="9"/>
      <c r="N1600" s="90"/>
      <c r="R1600" s="205"/>
      <c r="S1600" s="205"/>
      <c r="T1600" s="205"/>
      <c r="V1600" s="205"/>
      <c r="W1600" s="205"/>
      <c r="X1600" s="205"/>
      <c r="Y1600" s="394"/>
      <c r="Z1600" s="98"/>
      <c r="AA1600" s="205"/>
      <c r="AB1600" s="98"/>
      <c r="AC1600" s="98"/>
      <c r="AD1600" s="98"/>
      <c r="AE1600" s="205"/>
      <c r="AF1600" s="98"/>
      <c r="AH1600" s="98"/>
      <c r="AI1600" s="205"/>
      <c r="AJ1600" s="98"/>
      <c r="AK1600" s="98"/>
      <c r="AL1600" s="98"/>
      <c r="AM1600" s="205"/>
      <c r="AN1600" s="98"/>
      <c r="AO1600" s="121"/>
      <c r="AP1600" s="98"/>
      <c r="AQ1600" s="205"/>
      <c r="AR1600" s="98"/>
      <c r="AT1600" s="98"/>
      <c r="AU1600" s="205"/>
      <c r="AV1600" s="98"/>
      <c r="AX1600" s="98"/>
      <c r="AY1600" s="205"/>
      <c r="AZ1600" s="98"/>
      <c r="BB1600" s="98"/>
      <c r="BC1600" s="205"/>
      <c r="BD1600" s="98"/>
      <c r="BF1600" s="98"/>
      <c r="BG1600" s="205"/>
      <c r="BH1600" s="98"/>
      <c r="BI1600" s="121"/>
      <c r="BJ1600" s="98"/>
      <c r="BK1600" s="205"/>
      <c r="BL1600" s="98"/>
      <c r="BN1600" s="121"/>
      <c r="BO1600" s="121"/>
      <c r="BP1600" s="121"/>
      <c r="BQ1600" s="121"/>
      <c r="BR1600" s="121"/>
    </row>
    <row r="1601" spans="1:70" customFormat="1">
      <c r="A1601" s="84"/>
      <c r="B1601" s="363"/>
      <c r="C1601" s="121"/>
      <c r="D1601" s="121"/>
      <c r="E1601" s="121"/>
      <c r="F1601" s="121"/>
      <c r="G1601" s="121"/>
      <c r="H1601" s="121"/>
      <c r="I1601" s="121"/>
      <c r="J1601" s="121"/>
      <c r="K1601" s="121"/>
      <c r="L1601" s="10"/>
      <c r="M1601" s="9"/>
      <c r="N1601" s="90"/>
      <c r="R1601" s="205"/>
      <c r="S1601" s="205"/>
      <c r="T1601" s="205"/>
      <c r="V1601" s="205"/>
      <c r="W1601" s="205"/>
      <c r="X1601" s="205"/>
      <c r="Y1601" s="394"/>
      <c r="Z1601" s="98"/>
      <c r="AA1601" s="205"/>
      <c r="AB1601" s="98"/>
      <c r="AC1601" s="98"/>
      <c r="AD1601" s="98"/>
      <c r="AE1601" s="205"/>
      <c r="AF1601" s="98"/>
      <c r="AH1601" s="98"/>
      <c r="AI1601" s="205"/>
      <c r="AJ1601" s="98"/>
      <c r="AK1601" s="98"/>
      <c r="AL1601" s="98"/>
      <c r="AM1601" s="205"/>
      <c r="AN1601" s="98"/>
      <c r="AO1601" s="121"/>
      <c r="AP1601" s="98"/>
      <c r="AQ1601" s="205"/>
      <c r="AR1601" s="98"/>
      <c r="AT1601" s="98"/>
      <c r="AU1601" s="205"/>
      <c r="AV1601" s="98"/>
      <c r="AX1601" s="98"/>
      <c r="AY1601" s="205"/>
      <c r="AZ1601" s="98"/>
      <c r="BB1601" s="98"/>
      <c r="BC1601" s="205"/>
      <c r="BD1601" s="98"/>
      <c r="BF1601" s="98"/>
      <c r="BG1601" s="205"/>
      <c r="BH1601" s="98"/>
      <c r="BI1601" s="121"/>
      <c r="BJ1601" s="98"/>
      <c r="BK1601" s="205"/>
      <c r="BL1601" s="98"/>
      <c r="BN1601" s="121"/>
      <c r="BO1601" s="121"/>
      <c r="BP1601" s="121"/>
      <c r="BQ1601" s="121"/>
      <c r="BR1601" s="121"/>
    </row>
    <row r="1602" spans="1:70" customFormat="1">
      <c r="A1602" s="84"/>
      <c r="B1602" s="363"/>
      <c r="C1602" s="121"/>
      <c r="D1602" s="121"/>
      <c r="E1602" s="121"/>
      <c r="F1602" s="121"/>
      <c r="G1602" s="121"/>
      <c r="H1602" s="121"/>
      <c r="I1602" s="121"/>
      <c r="J1602" s="121"/>
      <c r="K1602" s="121"/>
      <c r="L1602" s="10"/>
      <c r="M1602" s="9"/>
      <c r="N1602" s="90"/>
      <c r="R1602" s="205"/>
      <c r="S1602" s="205"/>
      <c r="T1602" s="205"/>
      <c r="V1602" s="205"/>
      <c r="W1602" s="205"/>
      <c r="X1602" s="205"/>
      <c r="Y1602" s="394"/>
      <c r="Z1602" s="98"/>
      <c r="AA1602" s="205"/>
      <c r="AB1602" s="98"/>
      <c r="AC1602" s="98"/>
      <c r="AD1602" s="98"/>
      <c r="AE1602" s="205"/>
      <c r="AF1602" s="98"/>
      <c r="AH1602" s="98"/>
      <c r="AI1602" s="205"/>
      <c r="AJ1602" s="98"/>
      <c r="AK1602" s="98"/>
      <c r="AL1602" s="98"/>
      <c r="AM1602" s="205"/>
      <c r="AN1602" s="98"/>
      <c r="AO1602" s="121"/>
      <c r="AP1602" s="98"/>
      <c r="AQ1602" s="205"/>
      <c r="AR1602" s="98"/>
      <c r="AT1602" s="98"/>
      <c r="AU1602" s="205"/>
      <c r="AV1602" s="98"/>
      <c r="AX1602" s="98"/>
      <c r="AY1602" s="205"/>
      <c r="AZ1602" s="98"/>
      <c r="BB1602" s="98"/>
      <c r="BC1602" s="205"/>
      <c r="BD1602" s="98"/>
      <c r="BF1602" s="98"/>
      <c r="BG1602" s="205"/>
      <c r="BH1602" s="98"/>
      <c r="BI1602" s="121"/>
      <c r="BJ1602" s="98"/>
      <c r="BK1602" s="205"/>
      <c r="BL1602" s="98"/>
      <c r="BN1602" s="121"/>
      <c r="BO1602" s="121"/>
      <c r="BP1602" s="121"/>
      <c r="BQ1602" s="121"/>
      <c r="BR1602" s="121"/>
    </row>
    <row r="1603" spans="1:70" customFormat="1">
      <c r="A1603" s="84"/>
      <c r="B1603" s="363"/>
      <c r="C1603" s="121"/>
      <c r="D1603" s="121"/>
      <c r="E1603" s="121"/>
      <c r="F1603" s="121"/>
      <c r="G1603" s="121"/>
      <c r="H1603" s="121"/>
      <c r="I1603" s="121"/>
      <c r="J1603" s="121"/>
      <c r="K1603" s="121"/>
      <c r="L1603" s="10"/>
      <c r="M1603" s="9"/>
      <c r="N1603" s="90"/>
      <c r="R1603" s="205"/>
      <c r="S1603" s="205"/>
      <c r="T1603" s="205"/>
      <c r="V1603" s="205"/>
      <c r="W1603" s="205"/>
      <c r="X1603" s="205"/>
      <c r="Y1603" s="394"/>
      <c r="Z1603" s="98"/>
      <c r="AA1603" s="205"/>
      <c r="AB1603" s="98"/>
      <c r="AC1603" s="98"/>
      <c r="AD1603" s="98"/>
      <c r="AE1603" s="205"/>
      <c r="AF1603" s="98"/>
      <c r="AH1603" s="98"/>
      <c r="AI1603" s="205"/>
      <c r="AJ1603" s="98"/>
      <c r="AK1603" s="98"/>
      <c r="AL1603" s="98"/>
      <c r="AM1603" s="205"/>
      <c r="AN1603" s="98"/>
      <c r="AO1603" s="121"/>
      <c r="AP1603" s="98"/>
      <c r="AQ1603" s="205"/>
      <c r="AR1603" s="98"/>
      <c r="AT1603" s="98"/>
      <c r="AU1603" s="205"/>
      <c r="AV1603" s="98"/>
      <c r="AX1603" s="98"/>
      <c r="AY1603" s="205"/>
      <c r="AZ1603" s="98"/>
      <c r="BB1603" s="98"/>
      <c r="BC1603" s="205"/>
      <c r="BD1603" s="98"/>
      <c r="BF1603" s="98"/>
      <c r="BG1603" s="205"/>
      <c r="BH1603" s="98"/>
      <c r="BI1603" s="121"/>
      <c r="BJ1603" s="98"/>
      <c r="BK1603" s="205"/>
      <c r="BL1603" s="98"/>
      <c r="BN1603" s="121"/>
      <c r="BO1603" s="121"/>
      <c r="BP1603" s="121"/>
      <c r="BQ1603" s="121"/>
      <c r="BR1603" s="121"/>
    </row>
    <row r="1604" spans="1:70" customFormat="1">
      <c r="A1604" s="84"/>
      <c r="B1604" s="363"/>
      <c r="C1604" s="121"/>
      <c r="D1604" s="121"/>
      <c r="E1604" s="121"/>
      <c r="F1604" s="121"/>
      <c r="G1604" s="121"/>
      <c r="H1604" s="121"/>
      <c r="I1604" s="121"/>
      <c r="J1604" s="121"/>
      <c r="K1604" s="121"/>
      <c r="L1604" s="10"/>
      <c r="M1604" s="9"/>
      <c r="N1604" s="90"/>
      <c r="R1604" s="205"/>
      <c r="S1604" s="205"/>
      <c r="T1604" s="205"/>
      <c r="V1604" s="205"/>
      <c r="W1604" s="205"/>
      <c r="X1604" s="205"/>
      <c r="Y1604" s="394"/>
      <c r="Z1604" s="98"/>
      <c r="AA1604" s="205"/>
      <c r="AB1604" s="98"/>
      <c r="AC1604" s="98"/>
      <c r="AD1604" s="98"/>
      <c r="AE1604" s="205"/>
      <c r="AF1604" s="98"/>
      <c r="AH1604" s="98"/>
      <c r="AI1604" s="205"/>
      <c r="AJ1604" s="98"/>
      <c r="AK1604" s="98"/>
      <c r="AL1604" s="98"/>
      <c r="AM1604" s="205"/>
      <c r="AN1604" s="98"/>
      <c r="AO1604" s="121"/>
      <c r="AP1604" s="98"/>
      <c r="AQ1604" s="205"/>
      <c r="AR1604" s="98"/>
      <c r="AT1604" s="98"/>
      <c r="AU1604" s="205"/>
      <c r="AV1604" s="98"/>
      <c r="AX1604" s="98"/>
      <c r="AY1604" s="205"/>
      <c r="AZ1604" s="98"/>
      <c r="BB1604" s="98"/>
      <c r="BC1604" s="205"/>
      <c r="BD1604" s="98"/>
      <c r="BF1604" s="98"/>
      <c r="BG1604" s="205"/>
      <c r="BH1604" s="98"/>
      <c r="BI1604" s="121"/>
      <c r="BJ1604" s="98"/>
      <c r="BK1604" s="205"/>
      <c r="BL1604" s="98"/>
      <c r="BN1604" s="121"/>
      <c r="BO1604" s="121"/>
      <c r="BP1604" s="121"/>
      <c r="BQ1604" s="121"/>
      <c r="BR1604" s="121"/>
    </row>
    <row r="1605" spans="1:70" customFormat="1">
      <c r="A1605" s="84"/>
      <c r="B1605" s="363"/>
      <c r="C1605" s="121"/>
      <c r="D1605" s="121"/>
      <c r="E1605" s="121"/>
      <c r="F1605" s="121"/>
      <c r="G1605" s="121"/>
      <c r="H1605" s="121"/>
      <c r="I1605" s="121"/>
      <c r="J1605" s="121"/>
      <c r="K1605" s="121"/>
      <c r="L1605" s="10"/>
      <c r="M1605" s="9"/>
      <c r="N1605" s="90"/>
      <c r="R1605" s="205"/>
      <c r="S1605" s="205"/>
      <c r="T1605" s="205"/>
      <c r="V1605" s="205"/>
      <c r="W1605" s="205"/>
      <c r="X1605" s="205"/>
      <c r="Y1605" s="394"/>
      <c r="Z1605" s="98"/>
      <c r="AA1605" s="205"/>
      <c r="AB1605" s="98"/>
      <c r="AC1605" s="98"/>
      <c r="AD1605" s="98"/>
      <c r="AE1605" s="205"/>
      <c r="AF1605" s="98"/>
      <c r="AH1605" s="98"/>
      <c r="AI1605" s="205"/>
      <c r="AJ1605" s="98"/>
      <c r="AK1605" s="98"/>
      <c r="AL1605" s="98"/>
      <c r="AM1605" s="205"/>
      <c r="AN1605" s="98"/>
      <c r="AO1605" s="121"/>
      <c r="AP1605" s="98"/>
      <c r="AQ1605" s="205"/>
      <c r="AR1605" s="98"/>
      <c r="AT1605" s="98"/>
      <c r="AU1605" s="205"/>
      <c r="AV1605" s="98"/>
      <c r="AX1605" s="98"/>
      <c r="AY1605" s="205"/>
      <c r="AZ1605" s="98"/>
      <c r="BB1605" s="98"/>
      <c r="BC1605" s="205"/>
      <c r="BD1605" s="98"/>
      <c r="BF1605" s="98"/>
      <c r="BG1605" s="205"/>
      <c r="BH1605" s="98"/>
      <c r="BI1605" s="121"/>
      <c r="BJ1605" s="98"/>
      <c r="BK1605" s="205"/>
      <c r="BL1605" s="98"/>
      <c r="BN1605" s="121"/>
      <c r="BO1605" s="121"/>
      <c r="BP1605" s="121"/>
      <c r="BQ1605" s="121"/>
      <c r="BR1605" s="121"/>
    </row>
    <row r="1606" spans="1:70" customFormat="1">
      <c r="A1606" s="84"/>
      <c r="B1606" s="363"/>
      <c r="C1606" s="121"/>
      <c r="D1606" s="121"/>
      <c r="E1606" s="121"/>
      <c r="F1606" s="121"/>
      <c r="G1606" s="121"/>
      <c r="H1606" s="121"/>
      <c r="I1606" s="121"/>
      <c r="J1606" s="121"/>
      <c r="K1606" s="121"/>
      <c r="L1606" s="10"/>
      <c r="M1606" s="9"/>
      <c r="N1606" s="90"/>
      <c r="R1606" s="205"/>
      <c r="S1606" s="205"/>
      <c r="T1606" s="205"/>
      <c r="V1606" s="205"/>
      <c r="W1606" s="205"/>
      <c r="X1606" s="205"/>
      <c r="Y1606" s="394"/>
      <c r="Z1606" s="98"/>
      <c r="AA1606" s="205"/>
      <c r="AB1606" s="98"/>
      <c r="AC1606" s="98"/>
      <c r="AD1606" s="98"/>
      <c r="AE1606" s="205"/>
      <c r="AF1606" s="98"/>
      <c r="AH1606" s="98"/>
      <c r="AI1606" s="205"/>
      <c r="AJ1606" s="98"/>
      <c r="AK1606" s="98"/>
      <c r="AL1606" s="98"/>
      <c r="AM1606" s="205"/>
      <c r="AN1606" s="98"/>
      <c r="AO1606" s="121"/>
      <c r="AP1606" s="98"/>
      <c r="AQ1606" s="205"/>
      <c r="AR1606" s="98"/>
      <c r="AT1606" s="98"/>
      <c r="AU1606" s="205"/>
      <c r="AV1606" s="98"/>
      <c r="AX1606" s="98"/>
      <c r="AY1606" s="205"/>
      <c r="AZ1606" s="98"/>
      <c r="BB1606" s="98"/>
      <c r="BC1606" s="205"/>
      <c r="BD1606" s="98"/>
      <c r="BF1606" s="98"/>
      <c r="BG1606" s="205"/>
      <c r="BH1606" s="98"/>
      <c r="BI1606" s="121"/>
      <c r="BJ1606" s="98"/>
      <c r="BK1606" s="205"/>
      <c r="BL1606" s="98"/>
      <c r="BN1606" s="121"/>
      <c r="BO1606" s="121"/>
      <c r="BP1606" s="121"/>
      <c r="BQ1606" s="121"/>
      <c r="BR1606" s="121"/>
    </row>
    <row r="1607" spans="1:70" customFormat="1">
      <c r="A1607" s="84"/>
      <c r="B1607" s="363"/>
      <c r="C1607" s="121"/>
      <c r="D1607" s="121"/>
      <c r="E1607" s="121"/>
      <c r="F1607" s="121"/>
      <c r="G1607" s="121"/>
      <c r="H1607" s="121"/>
      <c r="I1607" s="121"/>
      <c r="J1607" s="121"/>
      <c r="K1607" s="121"/>
      <c r="L1607" s="10"/>
      <c r="M1607" s="9"/>
      <c r="N1607" s="90"/>
      <c r="R1607" s="205"/>
      <c r="S1607" s="205"/>
      <c r="T1607" s="205"/>
      <c r="V1607" s="205"/>
      <c r="W1607" s="205"/>
      <c r="X1607" s="205"/>
      <c r="Y1607" s="394"/>
      <c r="Z1607" s="98"/>
      <c r="AA1607" s="205"/>
      <c r="AB1607" s="98"/>
      <c r="AC1607" s="98"/>
      <c r="AD1607" s="98"/>
      <c r="AE1607" s="205"/>
      <c r="AF1607" s="98"/>
      <c r="AH1607" s="98"/>
      <c r="AI1607" s="205"/>
      <c r="AJ1607" s="98"/>
      <c r="AK1607" s="98"/>
      <c r="AL1607" s="98"/>
      <c r="AM1607" s="205"/>
      <c r="AN1607" s="98"/>
      <c r="AO1607" s="121"/>
      <c r="AP1607" s="98"/>
      <c r="AQ1607" s="205"/>
      <c r="AR1607" s="98"/>
      <c r="AT1607" s="98"/>
      <c r="AU1607" s="205"/>
      <c r="AV1607" s="98"/>
      <c r="AX1607" s="98"/>
      <c r="AY1607" s="205"/>
      <c r="AZ1607" s="98"/>
      <c r="BB1607" s="98"/>
      <c r="BC1607" s="205"/>
      <c r="BD1607" s="98"/>
      <c r="BF1607" s="98"/>
      <c r="BG1607" s="205"/>
      <c r="BH1607" s="98"/>
      <c r="BI1607" s="121"/>
      <c r="BJ1607" s="98"/>
      <c r="BK1607" s="205"/>
      <c r="BL1607" s="98"/>
      <c r="BN1607" s="121"/>
      <c r="BO1607" s="121"/>
      <c r="BP1607" s="121"/>
      <c r="BQ1607" s="121"/>
      <c r="BR1607" s="121"/>
    </row>
    <row r="1608" spans="1:70" customFormat="1">
      <c r="A1608" s="84"/>
      <c r="B1608" s="363"/>
      <c r="C1608" s="121"/>
      <c r="D1608" s="121"/>
      <c r="E1608" s="121"/>
      <c r="F1608" s="121"/>
      <c r="G1608" s="121"/>
      <c r="H1608" s="121"/>
      <c r="I1608" s="121"/>
      <c r="J1608" s="121"/>
      <c r="K1608" s="121"/>
      <c r="L1608" s="10"/>
      <c r="M1608" s="9"/>
      <c r="N1608" s="90"/>
      <c r="R1608" s="205"/>
      <c r="S1608" s="205"/>
      <c r="T1608" s="205"/>
      <c r="V1608" s="205"/>
      <c r="W1608" s="205"/>
      <c r="X1608" s="205"/>
      <c r="Y1608" s="394"/>
      <c r="Z1608" s="98"/>
      <c r="AA1608" s="205"/>
      <c r="AB1608" s="98"/>
      <c r="AC1608" s="98"/>
      <c r="AD1608" s="98"/>
      <c r="AE1608" s="205"/>
      <c r="AF1608" s="98"/>
      <c r="AH1608" s="98"/>
      <c r="AI1608" s="205"/>
      <c r="AJ1608" s="98"/>
      <c r="AK1608" s="98"/>
      <c r="AL1608" s="98"/>
      <c r="AM1608" s="205"/>
      <c r="AN1608" s="98"/>
      <c r="AO1608" s="121"/>
      <c r="AP1608" s="98"/>
      <c r="AQ1608" s="205"/>
      <c r="AR1608" s="98"/>
      <c r="AT1608" s="98"/>
      <c r="AU1608" s="205"/>
      <c r="AV1608" s="98"/>
      <c r="AX1608" s="98"/>
      <c r="AY1608" s="205"/>
      <c r="AZ1608" s="98"/>
      <c r="BB1608" s="98"/>
      <c r="BC1608" s="205"/>
      <c r="BD1608" s="98"/>
      <c r="BF1608" s="98"/>
      <c r="BG1608" s="205"/>
      <c r="BH1608" s="98"/>
      <c r="BI1608" s="121"/>
      <c r="BJ1608" s="98"/>
      <c r="BK1608" s="205"/>
      <c r="BL1608" s="98"/>
      <c r="BN1608" s="121"/>
      <c r="BO1608" s="121"/>
      <c r="BP1608" s="121"/>
      <c r="BQ1608" s="121"/>
      <c r="BR1608" s="121"/>
    </row>
    <row r="1609" spans="1:70" customFormat="1">
      <c r="A1609" s="84"/>
      <c r="B1609" s="363"/>
      <c r="C1609" s="121"/>
      <c r="D1609" s="121"/>
      <c r="E1609" s="121"/>
      <c r="F1609" s="121"/>
      <c r="G1609" s="121"/>
      <c r="H1609" s="121"/>
      <c r="I1609" s="121"/>
      <c r="J1609" s="121"/>
      <c r="K1609" s="121"/>
      <c r="L1609" s="10"/>
      <c r="M1609" s="9"/>
      <c r="N1609" s="90"/>
      <c r="R1609" s="205"/>
      <c r="S1609" s="205"/>
      <c r="T1609" s="205"/>
      <c r="V1609" s="205"/>
      <c r="W1609" s="205"/>
      <c r="X1609" s="205"/>
      <c r="Y1609" s="394"/>
      <c r="Z1609" s="98"/>
      <c r="AA1609" s="205"/>
      <c r="AB1609" s="98"/>
      <c r="AC1609" s="98"/>
      <c r="AD1609" s="98"/>
      <c r="AE1609" s="205"/>
      <c r="AF1609" s="98"/>
      <c r="AH1609" s="98"/>
      <c r="AI1609" s="205"/>
      <c r="AJ1609" s="98"/>
      <c r="AK1609" s="98"/>
      <c r="AL1609" s="98"/>
      <c r="AM1609" s="205"/>
      <c r="AN1609" s="98"/>
      <c r="AO1609" s="121"/>
      <c r="AP1609" s="98"/>
      <c r="AQ1609" s="205"/>
      <c r="AR1609" s="98"/>
      <c r="AT1609" s="98"/>
      <c r="AU1609" s="205"/>
      <c r="AV1609" s="98"/>
      <c r="AX1609" s="98"/>
      <c r="AY1609" s="205"/>
      <c r="AZ1609" s="98"/>
      <c r="BB1609" s="98"/>
      <c r="BC1609" s="205"/>
      <c r="BD1609" s="98"/>
      <c r="BF1609" s="98"/>
      <c r="BG1609" s="205"/>
      <c r="BH1609" s="98"/>
      <c r="BI1609" s="121"/>
      <c r="BJ1609" s="98"/>
      <c r="BK1609" s="205"/>
      <c r="BL1609" s="98"/>
      <c r="BN1609" s="121"/>
      <c r="BO1609" s="121"/>
      <c r="BP1609" s="121"/>
      <c r="BQ1609" s="121"/>
      <c r="BR1609" s="121"/>
    </row>
    <row r="1610" spans="1:70" customFormat="1" ht="15.75">
      <c r="A1610" s="84"/>
      <c r="B1610" s="363"/>
      <c r="C1610" s="121"/>
      <c r="D1610" s="121"/>
      <c r="E1610" s="121"/>
      <c r="F1610" s="121"/>
      <c r="G1610" s="121"/>
      <c r="H1610" s="121"/>
      <c r="I1610" s="121"/>
      <c r="J1610" s="121"/>
      <c r="K1610" s="121"/>
      <c r="L1610" s="10"/>
      <c r="M1610" s="225"/>
      <c r="N1610" s="230"/>
      <c r="R1610" s="205"/>
      <c r="S1610" s="205"/>
      <c r="T1610" s="205"/>
      <c r="V1610" s="205"/>
      <c r="W1610" s="205"/>
      <c r="X1610" s="205"/>
      <c r="Y1610" s="394"/>
      <c r="Z1610" s="250"/>
      <c r="AA1610" s="205"/>
      <c r="AB1610" s="250"/>
      <c r="AC1610" s="250"/>
      <c r="AD1610" s="250"/>
      <c r="AE1610" s="205"/>
      <c r="AF1610" s="250"/>
      <c r="AH1610" s="250"/>
      <c r="AI1610" s="205"/>
      <c r="AJ1610" s="250"/>
      <c r="AK1610" s="250"/>
      <c r="AL1610" s="250"/>
      <c r="AM1610" s="205"/>
      <c r="AN1610" s="250"/>
      <c r="AO1610" s="121"/>
      <c r="AP1610" s="250"/>
      <c r="AQ1610" s="205"/>
      <c r="AR1610" s="250"/>
      <c r="AT1610" s="250"/>
      <c r="AU1610" s="205"/>
      <c r="AV1610" s="250"/>
      <c r="AX1610" s="250"/>
      <c r="AY1610" s="205"/>
      <c r="AZ1610" s="250"/>
      <c r="BB1610" s="250"/>
      <c r="BC1610" s="205"/>
      <c r="BD1610" s="250"/>
      <c r="BF1610" s="250"/>
      <c r="BG1610" s="205"/>
      <c r="BH1610" s="250"/>
      <c r="BI1610" s="121"/>
      <c r="BJ1610" s="250"/>
      <c r="BK1610" s="205"/>
      <c r="BL1610" s="250"/>
      <c r="BN1610" s="121"/>
      <c r="BO1610" s="121"/>
      <c r="BP1610" s="121"/>
      <c r="BQ1610" s="121"/>
      <c r="BR1610" s="121"/>
    </row>
    <row r="1611" spans="1:70" customFormat="1" ht="15.75">
      <c r="A1611" s="84"/>
      <c r="B1611" s="363"/>
      <c r="C1611" s="121"/>
      <c r="D1611" s="121"/>
      <c r="E1611" s="121"/>
      <c r="F1611" s="121"/>
      <c r="G1611" s="121"/>
      <c r="H1611" s="121"/>
      <c r="I1611" s="121"/>
      <c r="J1611" s="121"/>
      <c r="K1611" s="121"/>
      <c r="L1611" s="10"/>
      <c r="M1611" s="225"/>
      <c r="N1611" s="230"/>
      <c r="R1611" s="205"/>
      <c r="S1611" s="205"/>
      <c r="T1611" s="205"/>
      <c r="V1611" s="205"/>
      <c r="W1611" s="205"/>
      <c r="X1611" s="205"/>
      <c r="Y1611" s="394"/>
      <c r="Z1611" s="250"/>
      <c r="AA1611" s="205"/>
      <c r="AB1611" s="250"/>
      <c r="AC1611" s="250"/>
      <c r="AD1611" s="250"/>
      <c r="AE1611" s="205"/>
      <c r="AF1611" s="250"/>
      <c r="AH1611" s="250"/>
      <c r="AI1611" s="205"/>
      <c r="AJ1611" s="250"/>
      <c r="AK1611" s="250"/>
      <c r="AL1611" s="250"/>
      <c r="AM1611" s="205"/>
      <c r="AN1611" s="250"/>
      <c r="AO1611" s="121"/>
      <c r="AP1611" s="250"/>
      <c r="AQ1611" s="205"/>
      <c r="AR1611" s="250"/>
      <c r="AT1611" s="250"/>
      <c r="AU1611" s="205"/>
      <c r="AV1611" s="250"/>
      <c r="AX1611" s="250"/>
      <c r="AY1611" s="205"/>
      <c r="AZ1611" s="250"/>
      <c r="BB1611" s="250"/>
      <c r="BC1611" s="205"/>
      <c r="BD1611" s="250"/>
      <c r="BF1611" s="250"/>
      <c r="BG1611" s="205"/>
      <c r="BH1611" s="250"/>
      <c r="BI1611" s="121"/>
      <c r="BJ1611" s="250"/>
      <c r="BK1611" s="205"/>
      <c r="BL1611" s="250"/>
      <c r="BN1611" s="121"/>
      <c r="BO1611" s="121"/>
      <c r="BP1611" s="121"/>
      <c r="BQ1611" s="121"/>
      <c r="BR1611" s="121"/>
    </row>
    <row r="1612" spans="1:70" customFormat="1" ht="15.75">
      <c r="A1612" s="84"/>
      <c r="B1612" s="363"/>
      <c r="C1612" s="121"/>
      <c r="D1612" s="121"/>
      <c r="E1612" s="121"/>
      <c r="F1612" s="121"/>
      <c r="G1612" s="121"/>
      <c r="H1612" s="121"/>
      <c r="I1612" s="121"/>
      <c r="J1612" s="121"/>
      <c r="K1612" s="121"/>
      <c r="L1612" s="10"/>
      <c r="M1612" s="225"/>
      <c r="N1612" s="230"/>
      <c r="R1612" s="205"/>
      <c r="S1612" s="205"/>
      <c r="T1612" s="205"/>
      <c r="V1612" s="205"/>
      <c r="W1612" s="205"/>
      <c r="X1612" s="205"/>
      <c r="Y1612" s="394"/>
      <c r="Z1612" s="250"/>
      <c r="AA1612" s="205"/>
      <c r="AB1612" s="250"/>
      <c r="AC1612" s="250"/>
      <c r="AD1612" s="250"/>
      <c r="AE1612" s="205"/>
      <c r="AF1612" s="250"/>
      <c r="AH1612" s="250"/>
      <c r="AI1612" s="205"/>
      <c r="AJ1612" s="250"/>
      <c r="AK1612" s="250"/>
      <c r="AL1612" s="250"/>
      <c r="AM1612" s="205"/>
      <c r="AN1612" s="250"/>
      <c r="AO1612" s="121"/>
      <c r="AP1612" s="250"/>
      <c r="AQ1612" s="205"/>
      <c r="AR1612" s="250"/>
      <c r="AT1612" s="250"/>
      <c r="AU1612" s="205"/>
      <c r="AV1612" s="250"/>
      <c r="AX1612" s="250"/>
      <c r="AY1612" s="205"/>
      <c r="AZ1612" s="250"/>
      <c r="BB1612" s="250"/>
      <c r="BC1612" s="205"/>
      <c r="BD1612" s="250"/>
      <c r="BF1612" s="250"/>
      <c r="BG1612" s="205"/>
      <c r="BH1612" s="250"/>
      <c r="BI1612" s="121"/>
      <c r="BJ1612" s="250"/>
      <c r="BK1612" s="205"/>
      <c r="BL1612" s="250"/>
      <c r="BN1612" s="121"/>
      <c r="BO1612" s="121"/>
      <c r="BP1612" s="121"/>
      <c r="BQ1612" s="121"/>
      <c r="BR1612" s="121"/>
    </row>
    <row r="1613" spans="1:70" customFormat="1" ht="15.75">
      <c r="A1613" s="84"/>
      <c r="B1613" s="363"/>
      <c r="C1613" s="121"/>
      <c r="D1613" s="121"/>
      <c r="E1613" s="121"/>
      <c r="F1613" s="121"/>
      <c r="G1613" s="121"/>
      <c r="H1613" s="121"/>
      <c r="I1613" s="121"/>
      <c r="J1613" s="121"/>
      <c r="K1613" s="121"/>
      <c r="L1613" s="10"/>
      <c r="M1613" s="225"/>
      <c r="N1613" s="230"/>
      <c r="R1613" s="205"/>
      <c r="S1613" s="205"/>
      <c r="T1613" s="205"/>
      <c r="V1613" s="205"/>
      <c r="W1613" s="205"/>
      <c r="X1613" s="205"/>
      <c r="Y1613" s="394"/>
      <c r="Z1613" s="250"/>
      <c r="AA1613" s="205"/>
      <c r="AB1613" s="250"/>
      <c r="AC1613" s="250"/>
      <c r="AD1613" s="250"/>
      <c r="AE1613" s="205"/>
      <c r="AF1613" s="250"/>
      <c r="AH1613" s="250"/>
      <c r="AI1613" s="205"/>
      <c r="AJ1613" s="250"/>
      <c r="AK1613" s="250"/>
      <c r="AL1613" s="250"/>
      <c r="AM1613" s="205"/>
      <c r="AN1613" s="250"/>
      <c r="AO1613" s="121"/>
      <c r="AP1613" s="250"/>
      <c r="AQ1613" s="205"/>
      <c r="AR1613" s="250"/>
      <c r="AT1613" s="250"/>
      <c r="AU1613" s="205"/>
      <c r="AV1613" s="250"/>
      <c r="AX1613" s="250"/>
      <c r="AY1613" s="205"/>
      <c r="AZ1613" s="250"/>
      <c r="BB1613" s="250"/>
      <c r="BC1613" s="205"/>
      <c r="BD1613" s="250"/>
      <c r="BF1613" s="250"/>
      <c r="BG1613" s="205"/>
      <c r="BH1613" s="250"/>
      <c r="BI1613" s="121"/>
      <c r="BJ1613" s="250"/>
      <c r="BK1613" s="205"/>
      <c r="BL1613" s="250"/>
      <c r="BN1613" s="121"/>
      <c r="BO1613" s="121"/>
      <c r="BP1613" s="121"/>
      <c r="BQ1613" s="121"/>
      <c r="BR1613" s="121"/>
    </row>
    <row r="1614" spans="1:70" customFormat="1" ht="15.75">
      <c r="A1614" s="84"/>
      <c r="B1614" s="363"/>
      <c r="C1614" s="121"/>
      <c r="D1614" s="121"/>
      <c r="E1614" s="121"/>
      <c r="F1614" s="121"/>
      <c r="G1614" s="121"/>
      <c r="H1614" s="121"/>
      <c r="I1614" s="121"/>
      <c r="J1614" s="121"/>
      <c r="K1614" s="121"/>
      <c r="L1614" s="10"/>
      <c r="M1614" s="225"/>
      <c r="N1614" s="230"/>
      <c r="R1614" s="205"/>
      <c r="S1614" s="205"/>
      <c r="T1614" s="205"/>
      <c r="V1614" s="205"/>
      <c r="W1614" s="205"/>
      <c r="X1614" s="205"/>
      <c r="Y1614" s="394"/>
      <c r="Z1614" s="250"/>
      <c r="AA1614" s="205"/>
      <c r="AB1614" s="250"/>
      <c r="AC1614" s="250"/>
      <c r="AD1614" s="250"/>
      <c r="AE1614" s="205"/>
      <c r="AF1614" s="250"/>
      <c r="AH1614" s="250"/>
      <c r="AI1614" s="205"/>
      <c r="AJ1614" s="250"/>
      <c r="AK1614" s="250"/>
      <c r="AL1614" s="250"/>
      <c r="AM1614" s="205"/>
      <c r="AN1614" s="250"/>
      <c r="AO1614" s="121"/>
      <c r="AP1614" s="250"/>
      <c r="AQ1614" s="205"/>
      <c r="AR1614" s="250"/>
      <c r="AT1614" s="250"/>
      <c r="AU1614" s="205"/>
      <c r="AV1614" s="250"/>
      <c r="AX1614" s="250"/>
      <c r="AY1614" s="205"/>
      <c r="AZ1614" s="250"/>
      <c r="BB1614" s="250"/>
      <c r="BC1614" s="205"/>
      <c r="BD1614" s="250"/>
      <c r="BF1614" s="250"/>
      <c r="BG1614" s="205"/>
      <c r="BH1614" s="250"/>
      <c r="BI1614" s="121"/>
      <c r="BJ1614" s="250"/>
      <c r="BK1614" s="205"/>
      <c r="BL1614" s="250"/>
      <c r="BN1614" s="121"/>
      <c r="BO1614" s="121"/>
      <c r="BP1614" s="121"/>
      <c r="BQ1614" s="121"/>
      <c r="BR1614" s="121"/>
    </row>
    <row r="1615" spans="1:70" customFormat="1" ht="15.75">
      <c r="A1615" s="84"/>
      <c r="B1615" s="363"/>
      <c r="C1615" s="121"/>
      <c r="D1615" s="121"/>
      <c r="E1615" s="121"/>
      <c r="F1615" s="121"/>
      <c r="G1615" s="121"/>
      <c r="H1615" s="121"/>
      <c r="I1615" s="121"/>
      <c r="J1615" s="121"/>
      <c r="K1615" s="121"/>
      <c r="L1615" s="10"/>
      <c r="M1615" s="225"/>
      <c r="N1615" s="230"/>
      <c r="R1615" s="205"/>
      <c r="S1615" s="205"/>
      <c r="T1615" s="205"/>
      <c r="V1615" s="205"/>
      <c r="W1615" s="205"/>
      <c r="X1615" s="205"/>
      <c r="Y1615" s="394"/>
      <c r="Z1615" s="250"/>
      <c r="AA1615" s="205"/>
      <c r="AB1615" s="250"/>
      <c r="AC1615" s="250"/>
      <c r="AD1615" s="250"/>
      <c r="AE1615" s="205"/>
      <c r="AF1615" s="250"/>
      <c r="AH1615" s="250"/>
      <c r="AI1615" s="205"/>
      <c r="AJ1615" s="250"/>
      <c r="AK1615" s="250"/>
      <c r="AL1615" s="250"/>
      <c r="AM1615" s="205"/>
      <c r="AN1615" s="250"/>
      <c r="AO1615" s="121"/>
      <c r="AP1615" s="250"/>
      <c r="AQ1615" s="205"/>
      <c r="AR1615" s="250"/>
      <c r="AT1615" s="250"/>
      <c r="AU1615" s="205"/>
      <c r="AV1615" s="250"/>
      <c r="AX1615" s="250"/>
      <c r="AY1615" s="205"/>
      <c r="AZ1615" s="250"/>
      <c r="BB1615" s="250"/>
      <c r="BC1615" s="205"/>
      <c r="BD1615" s="250"/>
      <c r="BF1615" s="250"/>
      <c r="BG1615" s="205"/>
      <c r="BH1615" s="250"/>
      <c r="BI1615" s="121"/>
      <c r="BJ1615" s="250"/>
      <c r="BK1615" s="205"/>
      <c r="BL1615" s="250"/>
      <c r="BN1615" s="121"/>
      <c r="BO1615" s="121"/>
      <c r="BP1615" s="121"/>
      <c r="BQ1615" s="121"/>
      <c r="BR1615" s="121"/>
    </row>
    <row r="1616" spans="1:70" customFormat="1" ht="15.75">
      <c r="A1616" s="84"/>
      <c r="B1616" s="363"/>
      <c r="C1616" s="121"/>
      <c r="D1616" s="121"/>
      <c r="E1616" s="121"/>
      <c r="F1616" s="121"/>
      <c r="G1616" s="121"/>
      <c r="H1616" s="121"/>
      <c r="I1616" s="121"/>
      <c r="J1616" s="121"/>
      <c r="K1616" s="121"/>
      <c r="L1616" s="10"/>
      <c r="M1616" s="225"/>
      <c r="N1616" s="230"/>
      <c r="R1616" s="205"/>
      <c r="S1616" s="205"/>
      <c r="T1616" s="205"/>
      <c r="V1616" s="205"/>
      <c r="W1616" s="205"/>
      <c r="X1616" s="205"/>
      <c r="Y1616" s="394"/>
      <c r="Z1616" s="250"/>
      <c r="AA1616" s="205"/>
      <c r="AB1616" s="250"/>
      <c r="AC1616" s="250"/>
      <c r="AD1616" s="250"/>
      <c r="AE1616" s="205"/>
      <c r="AF1616" s="250"/>
      <c r="AH1616" s="250"/>
      <c r="AI1616" s="205"/>
      <c r="AJ1616" s="250"/>
      <c r="AK1616" s="250"/>
      <c r="AL1616" s="250"/>
      <c r="AM1616" s="205"/>
      <c r="AN1616" s="250"/>
      <c r="AO1616" s="121"/>
      <c r="AP1616" s="250"/>
      <c r="AQ1616" s="205"/>
      <c r="AR1616" s="250"/>
      <c r="AT1616" s="250"/>
      <c r="AU1616" s="205"/>
      <c r="AV1616" s="250"/>
      <c r="AX1616" s="250"/>
      <c r="AY1616" s="205"/>
      <c r="AZ1616" s="250"/>
      <c r="BB1616" s="250"/>
      <c r="BC1616" s="205"/>
      <c r="BD1616" s="250"/>
      <c r="BF1616" s="250"/>
      <c r="BG1616" s="205"/>
      <c r="BH1616" s="250"/>
      <c r="BI1616" s="121"/>
      <c r="BJ1616" s="250"/>
      <c r="BK1616" s="205"/>
      <c r="BL1616" s="250"/>
      <c r="BN1616" s="121"/>
      <c r="BO1616" s="121"/>
      <c r="BP1616" s="121"/>
      <c r="BQ1616" s="121"/>
      <c r="BR1616" s="121"/>
    </row>
    <row r="1617" spans="1:70" customFormat="1" ht="15.75">
      <c r="A1617" s="84"/>
      <c r="B1617" s="363"/>
      <c r="C1617" s="121"/>
      <c r="D1617" s="121"/>
      <c r="E1617" s="121"/>
      <c r="F1617" s="121"/>
      <c r="G1617" s="121"/>
      <c r="H1617" s="121"/>
      <c r="I1617" s="121"/>
      <c r="J1617" s="121"/>
      <c r="K1617" s="121"/>
      <c r="L1617" s="10"/>
      <c r="M1617" s="225"/>
      <c r="N1617" s="230"/>
      <c r="R1617" s="205"/>
      <c r="S1617" s="205"/>
      <c r="T1617" s="205"/>
      <c r="V1617" s="205"/>
      <c r="W1617" s="205"/>
      <c r="X1617" s="205"/>
      <c r="Y1617" s="394"/>
      <c r="Z1617" s="250"/>
      <c r="AA1617" s="205"/>
      <c r="AB1617" s="250"/>
      <c r="AC1617" s="250"/>
      <c r="AD1617" s="250"/>
      <c r="AE1617" s="205"/>
      <c r="AF1617" s="250"/>
      <c r="AH1617" s="250"/>
      <c r="AI1617" s="205"/>
      <c r="AJ1617" s="250"/>
      <c r="AK1617" s="250"/>
      <c r="AL1617" s="250"/>
      <c r="AM1617" s="205"/>
      <c r="AN1617" s="250"/>
      <c r="AO1617" s="121"/>
      <c r="AP1617" s="250"/>
      <c r="AQ1617" s="205"/>
      <c r="AR1617" s="250"/>
      <c r="AT1617" s="250"/>
      <c r="AU1617" s="205"/>
      <c r="AV1617" s="250"/>
      <c r="AX1617" s="250"/>
      <c r="AY1617" s="205"/>
      <c r="AZ1617" s="250"/>
      <c r="BB1617" s="250"/>
      <c r="BC1617" s="205"/>
      <c r="BD1617" s="250"/>
      <c r="BF1617" s="250"/>
      <c r="BG1617" s="205"/>
      <c r="BH1617" s="250"/>
      <c r="BI1617" s="121"/>
      <c r="BJ1617" s="250"/>
      <c r="BK1617" s="205"/>
      <c r="BL1617" s="250"/>
      <c r="BN1617" s="121"/>
      <c r="BO1617" s="121"/>
      <c r="BP1617" s="121"/>
      <c r="BQ1617" s="121"/>
      <c r="BR1617" s="121"/>
    </row>
    <row r="1618" spans="1:70" customFormat="1" ht="15.75">
      <c r="A1618" s="84"/>
      <c r="B1618" s="363"/>
      <c r="C1618" s="121"/>
      <c r="D1618" s="121"/>
      <c r="E1618" s="121"/>
      <c r="F1618" s="121"/>
      <c r="G1618" s="121"/>
      <c r="H1618" s="121"/>
      <c r="I1618" s="121"/>
      <c r="J1618" s="121"/>
      <c r="K1618" s="121"/>
      <c r="L1618" s="10"/>
      <c r="M1618" s="225"/>
      <c r="N1618" s="230"/>
      <c r="R1618" s="205"/>
      <c r="S1618" s="205"/>
      <c r="T1618" s="205"/>
      <c r="V1618" s="205"/>
      <c r="W1618" s="205"/>
      <c r="X1618" s="205"/>
      <c r="Y1618" s="394"/>
      <c r="Z1618" s="250"/>
      <c r="AA1618" s="205"/>
      <c r="AB1618" s="250"/>
      <c r="AC1618" s="250"/>
      <c r="AD1618" s="250"/>
      <c r="AE1618" s="205"/>
      <c r="AF1618" s="250"/>
      <c r="AH1618" s="250"/>
      <c r="AI1618" s="205"/>
      <c r="AJ1618" s="250"/>
      <c r="AK1618" s="250"/>
      <c r="AL1618" s="250"/>
      <c r="AM1618" s="205"/>
      <c r="AN1618" s="250"/>
      <c r="AO1618" s="121"/>
      <c r="AP1618" s="250"/>
      <c r="AQ1618" s="205"/>
      <c r="AR1618" s="250"/>
      <c r="AT1618" s="250"/>
      <c r="AU1618" s="205"/>
      <c r="AV1618" s="250"/>
      <c r="AX1618" s="250"/>
      <c r="AY1618" s="205"/>
      <c r="AZ1618" s="250"/>
      <c r="BB1618" s="250"/>
      <c r="BC1618" s="205"/>
      <c r="BD1618" s="250"/>
      <c r="BF1618" s="250"/>
      <c r="BG1618" s="205"/>
      <c r="BH1618" s="250"/>
      <c r="BI1618" s="121"/>
      <c r="BJ1618" s="250"/>
      <c r="BK1618" s="205"/>
      <c r="BL1618" s="250"/>
      <c r="BN1618" s="121"/>
      <c r="BO1618" s="121"/>
      <c r="BP1618" s="121"/>
      <c r="BQ1618" s="121"/>
      <c r="BR1618" s="121"/>
    </row>
    <row r="1619" spans="1:70" customFormat="1" ht="15.75">
      <c r="A1619" s="84"/>
      <c r="B1619" s="363"/>
      <c r="C1619" s="121"/>
      <c r="D1619" s="121"/>
      <c r="E1619" s="121"/>
      <c r="F1619" s="121"/>
      <c r="G1619" s="121"/>
      <c r="H1619" s="121"/>
      <c r="I1619" s="121"/>
      <c r="J1619" s="121"/>
      <c r="K1619" s="121"/>
      <c r="L1619" s="10"/>
      <c r="M1619" s="225"/>
      <c r="N1619" s="230"/>
      <c r="R1619" s="205"/>
      <c r="S1619" s="205"/>
      <c r="T1619" s="205"/>
      <c r="V1619" s="205"/>
      <c r="W1619" s="205"/>
      <c r="X1619" s="205"/>
      <c r="Y1619" s="394"/>
      <c r="Z1619" s="250"/>
      <c r="AA1619" s="205"/>
      <c r="AB1619" s="250"/>
      <c r="AC1619" s="250"/>
      <c r="AD1619" s="250"/>
      <c r="AE1619" s="205"/>
      <c r="AF1619" s="250"/>
      <c r="AH1619" s="250"/>
      <c r="AI1619" s="205"/>
      <c r="AJ1619" s="250"/>
      <c r="AK1619" s="250"/>
      <c r="AL1619" s="250"/>
      <c r="AM1619" s="205"/>
      <c r="AN1619" s="250"/>
      <c r="AO1619" s="121"/>
      <c r="AP1619" s="250"/>
      <c r="AQ1619" s="205"/>
      <c r="AR1619" s="250"/>
      <c r="AT1619" s="250"/>
      <c r="AU1619" s="205"/>
      <c r="AV1619" s="250"/>
      <c r="AX1619" s="250"/>
      <c r="AY1619" s="205"/>
      <c r="AZ1619" s="250"/>
      <c r="BB1619" s="250"/>
      <c r="BC1619" s="205"/>
      <c r="BD1619" s="250"/>
      <c r="BF1619" s="250"/>
      <c r="BG1619" s="205"/>
      <c r="BH1619" s="250"/>
      <c r="BI1619" s="121"/>
      <c r="BJ1619" s="250"/>
      <c r="BK1619" s="205"/>
      <c r="BL1619" s="250"/>
      <c r="BN1619" s="121"/>
      <c r="BO1619" s="121"/>
      <c r="BP1619" s="121"/>
      <c r="BQ1619" s="121"/>
      <c r="BR1619" s="121"/>
    </row>
    <row r="1620" spans="1:70" customFormat="1" ht="15.75">
      <c r="A1620" s="84"/>
      <c r="B1620" s="363"/>
      <c r="C1620" s="121"/>
      <c r="D1620" s="121"/>
      <c r="E1620" s="121"/>
      <c r="F1620" s="121"/>
      <c r="G1620" s="121"/>
      <c r="H1620" s="121"/>
      <c r="I1620" s="121"/>
      <c r="J1620" s="121"/>
      <c r="K1620" s="121"/>
      <c r="L1620" s="10"/>
      <c r="M1620" s="225"/>
      <c r="N1620" s="230"/>
      <c r="R1620" s="205"/>
      <c r="S1620" s="205"/>
      <c r="T1620" s="205"/>
      <c r="V1620" s="205"/>
      <c r="W1620" s="205"/>
      <c r="X1620" s="205"/>
      <c r="Y1620" s="394"/>
      <c r="Z1620" s="250"/>
      <c r="AA1620" s="205"/>
      <c r="AB1620" s="250"/>
      <c r="AC1620" s="250"/>
      <c r="AD1620" s="250"/>
      <c r="AE1620" s="205"/>
      <c r="AF1620" s="250"/>
      <c r="AH1620" s="250"/>
      <c r="AI1620" s="205"/>
      <c r="AJ1620" s="250"/>
      <c r="AK1620" s="250"/>
      <c r="AL1620" s="250"/>
      <c r="AM1620" s="205"/>
      <c r="AN1620" s="250"/>
      <c r="AO1620" s="121"/>
      <c r="AP1620" s="250"/>
      <c r="AQ1620" s="205"/>
      <c r="AR1620" s="250"/>
      <c r="AT1620" s="250"/>
      <c r="AU1620" s="205"/>
      <c r="AV1620" s="250"/>
      <c r="AX1620" s="250"/>
      <c r="AY1620" s="205"/>
      <c r="AZ1620" s="250"/>
      <c r="BB1620" s="250"/>
      <c r="BC1620" s="205"/>
      <c r="BD1620" s="250"/>
      <c r="BF1620" s="250"/>
      <c r="BG1620" s="205"/>
      <c r="BH1620" s="250"/>
      <c r="BI1620" s="121"/>
      <c r="BJ1620" s="250"/>
      <c r="BK1620" s="205"/>
      <c r="BL1620" s="250"/>
      <c r="BN1620" s="121"/>
      <c r="BO1620" s="121"/>
      <c r="BP1620" s="121"/>
      <c r="BQ1620" s="121"/>
      <c r="BR1620" s="121"/>
    </row>
    <row r="1621" spans="1:70" customFormat="1" ht="15.75">
      <c r="A1621" s="84"/>
      <c r="B1621" s="363"/>
      <c r="C1621" s="121"/>
      <c r="D1621" s="121"/>
      <c r="E1621" s="121"/>
      <c r="F1621" s="121"/>
      <c r="G1621" s="121"/>
      <c r="H1621" s="121"/>
      <c r="I1621" s="121"/>
      <c r="J1621" s="121"/>
      <c r="K1621" s="121"/>
      <c r="L1621" s="10"/>
      <c r="M1621" s="225"/>
      <c r="N1621" s="230"/>
      <c r="R1621" s="205"/>
      <c r="S1621" s="205"/>
      <c r="T1621" s="205"/>
      <c r="V1621" s="205"/>
      <c r="W1621" s="205"/>
      <c r="X1621" s="205"/>
      <c r="Y1621" s="394"/>
      <c r="Z1621" s="250"/>
      <c r="AA1621" s="205"/>
      <c r="AB1621" s="250"/>
      <c r="AC1621" s="250"/>
      <c r="AD1621" s="250"/>
      <c r="AE1621" s="205"/>
      <c r="AF1621" s="250"/>
      <c r="AH1621" s="250"/>
      <c r="AI1621" s="205"/>
      <c r="AJ1621" s="250"/>
      <c r="AK1621" s="250"/>
      <c r="AL1621" s="250"/>
      <c r="AM1621" s="205"/>
      <c r="AN1621" s="250"/>
      <c r="AO1621" s="121"/>
      <c r="AP1621" s="250"/>
      <c r="AQ1621" s="205"/>
      <c r="AR1621" s="250"/>
      <c r="AT1621" s="250"/>
      <c r="AU1621" s="205"/>
      <c r="AV1621" s="250"/>
      <c r="AX1621" s="250"/>
      <c r="AY1621" s="205"/>
      <c r="AZ1621" s="250"/>
      <c r="BB1621" s="250"/>
      <c r="BC1621" s="205"/>
      <c r="BD1621" s="250"/>
      <c r="BF1621" s="250"/>
      <c r="BG1621" s="205"/>
      <c r="BH1621" s="250"/>
      <c r="BI1621" s="121"/>
      <c r="BJ1621" s="250"/>
      <c r="BK1621" s="205"/>
      <c r="BL1621" s="250"/>
      <c r="BN1621" s="121"/>
      <c r="BO1621" s="121"/>
      <c r="BP1621" s="121"/>
      <c r="BQ1621" s="121"/>
      <c r="BR1621" s="121"/>
    </row>
    <row r="1622" spans="1:70" customFormat="1" ht="15.75">
      <c r="A1622" s="84"/>
      <c r="B1622" s="363"/>
      <c r="C1622" s="121"/>
      <c r="D1622" s="121"/>
      <c r="E1622" s="121"/>
      <c r="F1622" s="121"/>
      <c r="G1622" s="121"/>
      <c r="H1622" s="121"/>
      <c r="I1622" s="121"/>
      <c r="J1622" s="121"/>
      <c r="K1622" s="121"/>
      <c r="L1622" s="10"/>
      <c r="M1622" s="225"/>
      <c r="N1622" s="230"/>
      <c r="R1622" s="205"/>
      <c r="S1622" s="205"/>
      <c r="T1622" s="205"/>
      <c r="V1622" s="205"/>
      <c r="W1622" s="205"/>
      <c r="X1622" s="205"/>
      <c r="Y1622" s="394"/>
      <c r="Z1622" s="250"/>
      <c r="AA1622" s="205"/>
      <c r="AB1622" s="250"/>
      <c r="AC1622" s="250"/>
      <c r="AD1622" s="250"/>
      <c r="AE1622" s="205"/>
      <c r="AF1622" s="250"/>
      <c r="AH1622" s="250"/>
      <c r="AI1622" s="205"/>
      <c r="AJ1622" s="250"/>
      <c r="AK1622" s="250"/>
      <c r="AL1622" s="250"/>
      <c r="AM1622" s="205"/>
      <c r="AN1622" s="250"/>
      <c r="AO1622" s="121"/>
      <c r="AP1622" s="250"/>
      <c r="AQ1622" s="205"/>
      <c r="AR1622" s="250"/>
      <c r="AT1622" s="250"/>
      <c r="AU1622" s="205"/>
      <c r="AV1622" s="250"/>
      <c r="AX1622" s="250"/>
      <c r="AY1622" s="205"/>
      <c r="AZ1622" s="250"/>
      <c r="BB1622" s="250"/>
      <c r="BC1622" s="205"/>
      <c r="BD1622" s="250"/>
      <c r="BF1622" s="250"/>
      <c r="BG1622" s="205"/>
      <c r="BH1622" s="250"/>
      <c r="BI1622" s="121"/>
      <c r="BJ1622" s="250"/>
      <c r="BK1622" s="205"/>
      <c r="BL1622" s="250"/>
      <c r="BN1622" s="121"/>
      <c r="BO1622" s="121"/>
      <c r="BP1622" s="121"/>
      <c r="BQ1622" s="121"/>
      <c r="BR1622" s="121"/>
    </row>
    <row r="1623" spans="1:70" customFormat="1" ht="15.75">
      <c r="A1623" s="84"/>
      <c r="B1623" s="363"/>
      <c r="C1623" s="121"/>
      <c r="D1623" s="121"/>
      <c r="E1623" s="121"/>
      <c r="F1623" s="121"/>
      <c r="G1623" s="121"/>
      <c r="H1623" s="121"/>
      <c r="I1623" s="121"/>
      <c r="J1623" s="121"/>
      <c r="K1623" s="121"/>
      <c r="L1623" s="10"/>
      <c r="M1623" s="225"/>
      <c r="N1623" s="230"/>
      <c r="R1623" s="205"/>
      <c r="S1623" s="205"/>
      <c r="T1623" s="205"/>
      <c r="V1623" s="205"/>
      <c r="W1623" s="205"/>
      <c r="X1623" s="205"/>
      <c r="Y1623" s="394"/>
      <c r="Z1623" s="250"/>
      <c r="AA1623" s="205"/>
      <c r="AB1623" s="250"/>
      <c r="AC1623" s="250"/>
      <c r="AD1623" s="250"/>
      <c r="AE1623" s="205"/>
      <c r="AF1623" s="250"/>
      <c r="AH1623" s="250"/>
      <c r="AI1623" s="205"/>
      <c r="AJ1623" s="250"/>
      <c r="AK1623" s="250"/>
      <c r="AL1623" s="250"/>
      <c r="AM1623" s="205"/>
      <c r="AN1623" s="250"/>
      <c r="AO1623" s="121"/>
      <c r="AP1623" s="250"/>
      <c r="AQ1623" s="205"/>
      <c r="AR1623" s="250"/>
      <c r="AT1623" s="250"/>
      <c r="AU1623" s="205"/>
      <c r="AV1623" s="250"/>
      <c r="AX1623" s="250"/>
      <c r="AY1623" s="205"/>
      <c r="AZ1623" s="250"/>
      <c r="BB1623" s="250"/>
      <c r="BC1623" s="205"/>
      <c r="BD1623" s="250"/>
      <c r="BF1623" s="250"/>
      <c r="BG1623" s="205"/>
      <c r="BH1623" s="250"/>
      <c r="BI1623" s="121"/>
      <c r="BJ1623" s="250"/>
      <c r="BK1623" s="205"/>
      <c r="BL1623" s="250"/>
      <c r="BN1623" s="121"/>
      <c r="BO1623" s="121"/>
      <c r="BP1623" s="121"/>
      <c r="BQ1623" s="121"/>
      <c r="BR1623" s="121"/>
    </row>
    <row r="1624" spans="1:70" customFormat="1" ht="15.75">
      <c r="A1624" s="84"/>
      <c r="B1624" s="363"/>
      <c r="C1624" s="121"/>
      <c r="D1624" s="121"/>
      <c r="E1624" s="121"/>
      <c r="F1624" s="121"/>
      <c r="G1624" s="121"/>
      <c r="H1624" s="121"/>
      <c r="I1624" s="121"/>
      <c r="J1624" s="121"/>
      <c r="K1624" s="121"/>
      <c r="L1624" s="10"/>
      <c r="M1624" s="225"/>
      <c r="N1624" s="230"/>
      <c r="R1624" s="205"/>
      <c r="S1624" s="205"/>
      <c r="T1624" s="205"/>
      <c r="V1624" s="205"/>
      <c r="W1624" s="205"/>
      <c r="X1624" s="205"/>
      <c r="Y1624" s="394"/>
      <c r="Z1624" s="250"/>
      <c r="AA1624" s="205"/>
      <c r="AB1624" s="250"/>
      <c r="AC1624" s="250"/>
      <c r="AD1624" s="250"/>
      <c r="AE1624" s="205"/>
      <c r="AF1624" s="250"/>
      <c r="AH1624" s="250"/>
      <c r="AI1624" s="205"/>
      <c r="AJ1624" s="250"/>
      <c r="AK1624" s="250"/>
      <c r="AL1624" s="250"/>
      <c r="AM1624" s="205"/>
      <c r="AN1624" s="250"/>
      <c r="AO1624" s="121"/>
      <c r="AP1624" s="250"/>
      <c r="AQ1624" s="205"/>
      <c r="AR1624" s="250"/>
      <c r="AT1624" s="250"/>
      <c r="AU1624" s="205"/>
      <c r="AV1624" s="250"/>
      <c r="AX1624" s="250"/>
      <c r="AY1624" s="205"/>
      <c r="AZ1624" s="250"/>
      <c r="BB1624" s="250"/>
      <c r="BC1624" s="205"/>
      <c r="BD1624" s="250"/>
      <c r="BF1624" s="250"/>
      <c r="BG1624" s="205"/>
      <c r="BH1624" s="250"/>
      <c r="BI1624" s="121"/>
      <c r="BJ1624" s="250"/>
      <c r="BK1624" s="205"/>
      <c r="BL1624" s="250"/>
      <c r="BN1624" s="121"/>
      <c r="BO1624" s="121"/>
      <c r="BP1624" s="121"/>
      <c r="BQ1624" s="121"/>
      <c r="BR1624" s="121"/>
    </row>
    <row r="1625" spans="1:70" customFormat="1" ht="15.75">
      <c r="A1625" s="84"/>
      <c r="B1625" s="363"/>
      <c r="C1625" s="121"/>
      <c r="D1625" s="121"/>
      <c r="E1625" s="121"/>
      <c r="F1625" s="121"/>
      <c r="G1625" s="121"/>
      <c r="H1625" s="121"/>
      <c r="I1625" s="121"/>
      <c r="J1625" s="121"/>
      <c r="K1625" s="121"/>
      <c r="L1625" s="10"/>
      <c r="M1625" s="225"/>
      <c r="N1625" s="230"/>
      <c r="R1625" s="205"/>
      <c r="S1625" s="205"/>
      <c r="T1625" s="205"/>
      <c r="V1625" s="205"/>
      <c r="W1625" s="205"/>
      <c r="X1625" s="205"/>
      <c r="Y1625" s="394"/>
      <c r="Z1625" s="250"/>
      <c r="AA1625" s="205"/>
      <c r="AB1625" s="250"/>
      <c r="AC1625" s="250"/>
      <c r="AD1625" s="250"/>
      <c r="AE1625" s="205"/>
      <c r="AF1625" s="250"/>
      <c r="AH1625" s="250"/>
      <c r="AI1625" s="205"/>
      <c r="AJ1625" s="250"/>
      <c r="AK1625" s="250"/>
      <c r="AL1625" s="250"/>
      <c r="AM1625" s="205"/>
      <c r="AN1625" s="250"/>
      <c r="AO1625" s="121"/>
      <c r="AP1625" s="250"/>
      <c r="AQ1625" s="205"/>
      <c r="AR1625" s="250"/>
      <c r="AT1625" s="250"/>
      <c r="AU1625" s="205"/>
      <c r="AV1625" s="250"/>
      <c r="AX1625" s="250"/>
      <c r="AY1625" s="205"/>
      <c r="AZ1625" s="250"/>
      <c r="BB1625" s="250"/>
      <c r="BC1625" s="205"/>
      <c r="BD1625" s="250"/>
      <c r="BF1625" s="250"/>
      <c r="BG1625" s="205"/>
      <c r="BH1625" s="250"/>
      <c r="BI1625" s="121"/>
      <c r="BJ1625" s="250"/>
      <c r="BK1625" s="205"/>
      <c r="BL1625" s="250"/>
      <c r="BN1625" s="121"/>
      <c r="BO1625" s="121"/>
      <c r="BP1625" s="121"/>
      <c r="BQ1625" s="121"/>
      <c r="BR1625" s="121"/>
    </row>
    <row r="1626" spans="1:70" customFormat="1" ht="15.75">
      <c r="A1626" s="84"/>
      <c r="B1626" s="363"/>
      <c r="C1626" s="121"/>
      <c r="D1626" s="121"/>
      <c r="E1626" s="121"/>
      <c r="F1626" s="121"/>
      <c r="G1626" s="121"/>
      <c r="H1626" s="121"/>
      <c r="I1626" s="121"/>
      <c r="J1626" s="121"/>
      <c r="K1626" s="121"/>
      <c r="L1626" s="10"/>
      <c r="M1626" s="225"/>
      <c r="N1626" s="230"/>
      <c r="R1626" s="205"/>
      <c r="S1626" s="205"/>
      <c r="T1626" s="205"/>
      <c r="V1626" s="205"/>
      <c r="W1626" s="205"/>
      <c r="X1626" s="205"/>
      <c r="Y1626" s="394"/>
      <c r="Z1626" s="250"/>
      <c r="AA1626" s="205"/>
      <c r="AB1626" s="250"/>
      <c r="AC1626" s="250"/>
      <c r="AD1626" s="250"/>
      <c r="AE1626" s="205"/>
      <c r="AF1626" s="250"/>
      <c r="AH1626" s="250"/>
      <c r="AI1626" s="205"/>
      <c r="AJ1626" s="250"/>
      <c r="AK1626" s="250"/>
      <c r="AL1626" s="250"/>
      <c r="AM1626" s="205"/>
      <c r="AN1626" s="250"/>
      <c r="AO1626" s="121"/>
      <c r="AP1626" s="250"/>
      <c r="AQ1626" s="205"/>
      <c r="AR1626" s="250"/>
      <c r="AT1626" s="250"/>
      <c r="AU1626" s="205"/>
      <c r="AV1626" s="250"/>
      <c r="AX1626" s="250"/>
      <c r="AY1626" s="205"/>
      <c r="AZ1626" s="250"/>
      <c r="BB1626" s="250"/>
      <c r="BC1626" s="205"/>
      <c r="BD1626" s="250"/>
      <c r="BF1626" s="250"/>
      <c r="BG1626" s="205"/>
      <c r="BH1626" s="250"/>
      <c r="BI1626" s="121"/>
      <c r="BJ1626" s="250"/>
      <c r="BK1626" s="205"/>
      <c r="BL1626" s="250"/>
      <c r="BN1626" s="121"/>
      <c r="BO1626" s="121"/>
      <c r="BP1626" s="121"/>
      <c r="BQ1626" s="121"/>
      <c r="BR1626" s="121"/>
    </row>
    <row r="1627" spans="1:70" customFormat="1" ht="15.75">
      <c r="A1627" s="84"/>
      <c r="B1627" s="363"/>
      <c r="C1627" s="121"/>
      <c r="D1627" s="121"/>
      <c r="E1627" s="121"/>
      <c r="F1627" s="121"/>
      <c r="G1627" s="121"/>
      <c r="H1627" s="121"/>
      <c r="I1627" s="121"/>
      <c r="J1627" s="121"/>
      <c r="K1627" s="121"/>
      <c r="L1627" s="10"/>
      <c r="M1627" s="225"/>
      <c r="N1627" s="230"/>
      <c r="R1627" s="205"/>
      <c r="S1627" s="205"/>
      <c r="T1627" s="205"/>
      <c r="V1627" s="205"/>
      <c r="W1627" s="205"/>
      <c r="X1627" s="205"/>
      <c r="Y1627" s="394"/>
      <c r="Z1627" s="250"/>
      <c r="AA1627" s="205"/>
      <c r="AB1627" s="250"/>
      <c r="AC1627" s="250"/>
      <c r="AD1627" s="250"/>
      <c r="AE1627" s="205"/>
      <c r="AF1627" s="250"/>
      <c r="AH1627" s="250"/>
      <c r="AI1627" s="205"/>
      <c r="AJ1627" s="250"/>
      <c r="AK1627" s="250"/>
      <c r="AL1627" s="250"/>
      <c r="AM1627" s="205"/>
      <c r="AN1627" s="250"/>
      <c r="AO1627" s="121"/>
      <c r="AP1627" s="250"/>
      <c r="AQ1627" s="205"/>
      <c r="AR1627" s="250"/>
      <c r="AT1627" s="250"/>
      <c r="AU1627" s="205"/>
      <c r="AV1627" s="250"/>
      <c r="AX1627" s="250"/>
      <c r="AY1627" s="205"/>
      <c r="AZ1627" s="250"/>
      <c r="BB1627" s="250"/>
      <c r="BC1627" s="205"/>
      <c r="BD1627" s="250"/>
      <c r="BF1627" s="250"/>
      <c r="BG1627" s="205"/>
      <c r="BH1627" s="250"/>
      <c r="BI1627" s="121"/>
      <c r="BJ1627" s="250"/>
      <c r="BK1627" s="205"/>
      <c r="BL1627" s="250"/>
      <c r="BN1627" s="121"/>
      <c r="BO1627" s="121"/>
      <c r="BP1627" s="121"/>
      <c r="BQ1627" s="121"/>
      <c r="BR1627" s="121"/>
    </row>
    <row r="1628" spans="1:70" customFormat="1" ht="15.75">
      <c r="A1628" s="84"/>
      <c r="B1628" s="363"/>
      <c r="C1628" s="121"/>
      <c r="D1628" s="121"/>
      <c r="E1628" s="121"/>
      <c r="F1628" s="121"/>
      <c r="G1628" s="121"/>
      <c r="H1628" s="121"/>
      <c r="I1628" s="121"/>
      <c r="J1628" s="121"/>
      <c r="K1628" s="121"/>
      <c r="L1628" s="10"/>
      <c r="M1628" s="225"/>
      <c r="N1628" s="230"/>
      <c r="R1628" s="205"/>
      <c r="S1628" s="205"/>
      <c r="T1628" s="205"/>
      <c r="V1628" s="205"/>
      <c r="W1628" s="205"/>
      <c r="X1628" s="205"/>
      <c r="Y1628" s="394"/>
      <c r="Z1628" s="250"/>
      <c r="AA1628" s="205"/>
      <c r="AB1628" s="250"/>
      <c r="AC1628" s="250"/>
      <c r="AD1628" s="250"/>
      <c r="AE1628" s="205"/>
      <c r="AF1628" s="250"/>
      <c r="AH1628" s="250"/>
      <c r="AI1628" s="205"/>
      <c r="AJ1628" s="250"/>
      <c r="AK1628" s="250"/>
      <c r="AL1628" s="250"/>
      <c r="AM1628" s="205"/>
      <c r="AN1628" s="250"/>
      <c r="AO1628" s="121"/>
      <c r="AP1628" s="250"/>
      <c r="AQ1628" s="205"/>
      <c r="AR1628" s="250"/>
      <c r="AT1628" s="250"/>
      <c r="AU1628" s="205"/>
      <c r="AV1628" s="250"/>
      <c r="AX1628" s="250"/>
      <c r="AY1628" s="205"/>
      <c r="AZ1628" s="250"/>
      <c r="BB1628" s="250"/>
      <c r="BC1628" s="205"/>
      <c r="BD1628" s="250"/>
      <c r="BF1628" s="250"/>
      <c r="BG1628" s="205"/>
      <c r="BH1628" s="250"/>
      <c r="BI1628" s="121"/>
      <c r="BJ1628" s="250"/>
      <c r="BK1628" s="205"/>
      <c r="BL1628" s="250"/>
      <c r="BN1628" s="121"/>
      <c r="BO1628" s="121"/>
      <c r="BP1628" s="121"/>
      <c r="BQ1628" s="121"/>
      <c r="BR1628" s="121"/>
    </row>
    <row r="1629" spans="1:70" customFormat="1" ht="15.75">
      <c r="A1629" s="84"/>
      <c r="B1629" s="363"/>
      <c r="C1629" s="121"/>
      <c r="D1629" s="121"/>
      <c r="E1629" s="121"/>
      <c r="F1629" s="121"/>
      <c r="G1629" s="121"/>
      <c r="H1629" s="121"/>
      <c r="I1629" s="121"/>
      <c r="J1629" s="121"/>
      <c r="K1629" s="121"/>
      <c r="L1629" s="10"/>
      <c r="M1629" s="225"/>
      <c r="N1629" s="230"/>
      <c r="R1629" s="205"/>
      <c r="S1629" s="205"/>
      <c r="T1629" s="205"/>
      <c r="V1629" s="205"/>
      <c r="W1629" s="205"/>
      <c r="X1629" s="205"/>
      <c r="Y1629" s="394"/>
      <c r="Z1629" s="250"/>
      <c r="AA1629" s="205"/>
      <c r="AB1629" s="250"/>
      <c r="AC1629" s="250"/>
      <c r="AD1629" s="250"/>
      <c r="AE1629" s="205"/>
      <c r="AF1629" s="250"/>
      <c r="AH1629" s="250"/>
      <c r="AI1629" s="205"/>
      <c r="AJ1629" s="250"/>
      <c r="AK1629" s="250"/>
      <c r="AL1629" s="250"/>
      <c r="AM1629" s="205"/>
      <c r="AN1629" s="250"/>
      <c r="AO1629" s="121"/>
      <c r="AP1629" s="250"/>
      <c r="AQ1629" s="205"/>
      <c r="AR1629" s="250"/>
      <c r="AT1629" s="250"/>
      <c r="AU1629" s="205"/>
      <c r="AV1629" s="250"/>
      <c r="AX1629" s="250"/>
      <c r="AY1629" s="205"/>
      <c r="AZ1629" s="250"/>
      <c r="BB1629" s="250"/>
      <c r="BC1629" s="205"/>
      <c r="BD1629" s="250"/>
      <c r="BF1629" s="250"/>
      <c r="BG1629" s="205"/>
      <c r="BH1629" s="250"/>
      <c r="BI1629" s="121"/>
      <c r="BJ1629" s="250"/>
      <c r="BK1629" s="205"/>
      <c r="BL1629" s="250"/>
      <c r="BN1629" s="121"/>
      <c r="BO1629" s="121"/>
      <c r="BP1629" s="121"/>
      <c r="BQ1629" s="121"/>
      <c r="BR1629" s="121"/>
    </row>
    <row r="1630" spans="1:70" customFormat="1" ht="15.75">
      <c r="A1630" s="84"/>
      <c r="B1630" s="363"/>
      <c r="C1630" s="121"/>
      <c r="D1630" s="121"/>
      <c r="E1630" s="121"/>
      <c r="F1630" s="121"/>
      <c r="G1630" s="121"/>
      <c r="H1630" s="121"/>
      <c r="I1630" s="121"/>
      <c r="J1630" s="121"/>
      <c r="K1630" s="121"/>
      <c r="L1630" s="10"/>
      <c r="M1630" s="225"/>
      <c r="N1630" s="230"/>
      <c r="R1630" s="205"/>
      <c r="S1630" s="205"/>
      <c r="T1630" s="205"/>
      <c r="V1630" s="205"/>
      <c r="W1630" s="205"/>
      <c r="X1630" s="205"/>
      <c r="Y1630" s="394"/>
      <c r="Z1630" s="250"/>
      <c r="AA1630" s="205"/>
      <c r="AB1630" s="250"/>
      <c r="AC1630" s="250"/>
      <c r="AD1630" s="250"/>
      <c r="AE1630" s="205"/>
      <c r="AF1630" s="250"/>
      <c r="AH1630" s="250"/>
      <c r="AI1630" s="205"/>
      <c r="AJ1630" s="250"/>
      <c r="AK1630" s="250"/>
      <c r="AL1630" s="250"/>
      <c r="AM1630" s="205"/>
      <c r="AN1630" s="250"/>
      <c r="AO1630" s="121"/>
      <c r="AP1630" s="250"/>
      <c r="AQ1630" s="205"/>
      <c r="AR1630" s="250"/>
      <c r="AT1630" s="250"/>
      <c r="AU1630" s="205"/>
      <c r="AV1630" s="250"/>
      <c r="AX1630" s="250"/>
      <c r="AY1630" s="205"/>
      <c r="AZ1630" s="250"/>
      <c r="BB1630" s="250"/>
      <c r="BC1630" s="205"/>
      <c r="BD1630" s="250"/>
      <c r="BF1630" s="250"/>
      <c r="BG1630" s="205"/>
      <c r="BH1630" s="250"/>
      <c r="BI1630" s="121"/>
      <c r="BJ1630" s="250"/>
      <c r="BK1630" s="205"/>
      <c r="BL1630" s="250"/>
      <c r="BN1630" s="121"/>
      <c r="BO1630" s="121"/>
      <c r="BP1630" s="121"/>
      <c r="BQ1630" s="121"/>
      <c r="BR1630" s="121"/>
    </row>
    <row r="1631" spans="1:70" customFormat="1" ht="15.75">
      <c r="A1631" s="84"/>
      <c r="B1631" s="363"/>
      <c r="C1631" s="121"/>
      <c r="D1631" s="121"/>
      <c r="E1631" s="121"/>
      <c r="F1631" s="121"/>
      <c r="G1631" s="121"/>
      <c r="H1631" s="121"/>
      <c r="I1631" s="121"/>
      <c r="J1631" s="121"/>
      <c r="K1631" s="121"/>
      <c r="L1631" s="10"/>
      <c r="M1631" s="225"/>
      <c r="N1631" s="230"/>
      <c r="R1631" s="205"/>
      <c r="S1631" s="205"/>
      <c r="T1631" s="205"/>
      <c r="V1631" s="205"/>
      <c r="W1631" s="205"/>
      <c r="X1631" s="205"/>
      <c r="Y1631" s="394"/>
      <c r="Z1631" s="250"/>
      <c r="AA1631" s="205"/>
      <c r="AB1631" s="250"/>
      <c r="AC1631" s="250"/>
      <c r="AD1631" s="250"/>
      <c r="AE1631" s="205"/>
      <c r="AF1631" s="250"/>
      <c r="AH1631" s="250"/>
      <c r="AI1631" s="205"/>
      <c r="AJ1631" s="250"/>
      <c r="AK1631" s="250"/>
      <c r="AL1631" s="250"/>
      <c r="AM1631" s="205"/>
      <c r="AN1631" s="250"/>
      <c r="AO1631" s="121"/>
      <c r="AP1631" s="250"/>
      <c r="AQ1631" s="205"/>
      <c r="AR1631" s="250"/>
      <c r="AT1631" s="250"/>
      <c r="AU1631" s="205"/>
      <c r="AV1631" s="250"/>
      <c r="AX1631" s="250"/>
      <c r="AY1631" s="205"/>
      <c r="AZ1631" s="250"/>
      <c r="BB1631" s="250"/>
      <c r="BC1631" s="205"/>
      <c r="BD1631" s="250"/>
      <c r="BF1631" s="250"/>
      <c r="BG1631" s="205"/>
      <c r="BH1631" s="250"/>
      <c r="BI1631" s="121"/>
      <c r="BJ1631" s="250"/>
      <c r="BK1631" s="205"/>
      <c r="BL1631" s="250"/>
      <c r="BN1631" s="121"/>
      <c r="BO1631" s="121"/>
      <c r="BP1631" s="121"/>
      <c r="BQ1631" s="121"/>
      <c r="BR1631" s="121"/>
    </row>
    <row r="1632" spans="1:70" customFormat="1" ht="15.75">
      <c r="A1632" s="84"/>
      <c r="B1632" s="363"/>
      <c r="C1632" s="121"/>
      <c r="D1632" s="121"/>
      <c r="E1632" s="121"/>
      <c r="F1632" s="121"/>
      <c r="G1632" s="121"/>
      <c r="H1632" s="121"/>
      <c r="I1632" s="121"/>
      <c r="J1632" s="121"/>
      <c r="K1632" s="121"/>
      <c r="L1632" s="10"/>
      <c r="M1632" s="225"/>
      <c r="N1632" s="230"/>
      <c r="R1632" s="205"/>
      <c r="S1632" s="205"/>
      <c r="T1632" s="205"/>
      <c r="V1632" s="205"/>
      <c r="W1632" s="205"/>
      <c r="X1632" s="205"/>
      <c r="Y1632" s="394"/>
      <c r="Z1632" s="250"/>
      <c r="AA1632" s="205"/>
      <c r="AB1632" s="250"/>
      <c r="AC1632" s="250"/>
      <c r="AD1632" s="250"/>
      <c r="AE1632" s="205"/>
      <c r="AF1632" s="250"/>
      <c r="AH1632" s="250"/>
      <c r="AI1632" s="205"/>
      <c r="AJ1632" s="250"/>
      <c r="AK1632" s="250"/>
      <c r="AL1632" s="250"/>
      <c r="AM1632" s="205"/>
      <c r="AN1632" s="250"/>
      <c r="AO1632" s="121"/>
      <c r="AP1632" s="250"/>
      <c r="AQ1632" s="205"/>
      <c r="AR1632" s="250"/>
      <c r="AT1632" s="250"/>
      <c r="AU1632" s="205"/>
      <c r="AV1632" s="250"/>
      <c r="AX1632" s="250"/>
      <c r="AY1632" s="205"/>
      <c r="AZ1632" s="250"/>
      <c r="BB1632" s="250"/>
      <c r="BC1632" s="205"/>
      <c r="BD1632" s="250"/>
      <c r="BF1632" s="250"/>
      <c r="BG1632" s="205"/>
      <c r="BH1632" s="250"/>
      <c r="BI1632" s="121"/>
      <c r="BJ1632" s="250"/>
      <c r="BK1632" s="205"/>
      <c r="BL1632" s="250"/>
      <c r="BN1632" s="121"/>
      <c r="BO1632" s="121"/>
      <c r="BP1632" s="121"/>
      <c r="BQ1632" s="121"/>
      <c r="BR1632" s="121"/>
    </row>
    <row r="1633" spans="1:70" customFormat="1" ht="15.75">
      <c r="A1633" s="84"/>
      <c r="B1633" s="363"/>
      <c r="C1633" s="121"/>
      <c r="D1633" s="121"/>
      <c r="E1633" s="121"/>
      <c r="F1633" s="121"/>
      <c r="G1633" s="121"/>
      <c r="H1633" s="121"/>
      <c r="I1633" s="121"/>
      <c r="J1633" s="121"/>
      <c r="K1633" s="121"/>
      <c r="L1633" s="10"/>
      <c r="M1633" s="225"/>
      <c r="N1633" s="230"/>
      <c r="R1633" s="205"/>
      <c r="S1633" s="205"/>
      <c r="T1633" s="205"/>
      <c r="V1633" s="205"/>
      <c r="W1633" s="205"/>
      <c r="X1633" s="205"/>
      <c r="Y1633" s="394"/>
      <c r="Z1633" s="250"/>
      <c r="AA1633" s="205"/>
      <c r="AB1633" s="250"/>
      <c r="AC1633" s="250"/>
      <c r="AD1633" s="250"/>
      <c r="AE1633" s="205"/>
      <c r="AF1633" s="250"/>
      <c r="AH1633" s="250"/>
      <c r="AI1633" s="205"/>
      <c r="AJ1633" s="250"/>
      <c r="AK1633" s="250"/>
      <c r="AL1633" s="250"/>
      <c r="AM1633" s="205"/>
      <c r="AN1633" s="250"/>
      <c r="AO1633" s="121"/>
      <c r="AP1633" s="250"/>
      <c r="AQ1633" s="205"/>
      <c r="AR1633" s="250"/>
      <c r="AT1633" s="250"/>
      <c r="AU1633" s="205"/>
      <c r="AV1633" s="250"/>
      <c r="AX1633" s="250"/>
      <c r="AY1633" s="205"/>
      <c r="AZ1633" s="250"/>
      <c r="BB1633" s="250"/>
      <c r="BC1633" s="205"/>
      <c r="BD1633" s="250"/>
      <c r="BF1633" s="250"/>
      <c r="BG1633" s="205"/>
      <c r="BH1633" s="250"/>
      <c r="BI1633" s="121"/>
      <c r="BJ1633" s="250"/>
      <c r="BK1633" s="205"/>
      <c r="BL1633" s="250"/>
      <c r="BN1633" s="121"/>
      <c r="BO1633" s="121"/>
      <c r="BP1633" s="121"/>
      <c r="BQ1633" s="121"/>
      <c r="BR1633" s="121"/>
    </row>
    <row r="1634" spans="1:70" customFormat="1" ht="15.75">
      <c r="A1634" s="84"/>
      <c r="B1634" s="363"/>
      <c r="C1634" s="121"/>
      <c r="D1634" s="121"/>
      <c r="E1634" s="121"/>
      <c r="F1634" s="121"/>
      <c r="G1634" s="121"/>
      <c r="H1634" s="121"/>
      <c r="I1634" s="121"/>
      <c r="J1634" s="121"/>
      <c r="K1634" s="121"/>
      <c r="L1634" s="10"/>
      <c r="M1634" s="225"/>
      <c r="N1634" s="230"/>
      <c r="R1634" s="205"/>
      <c r="S1634" s="205"/>
      <c r="T1634" s="205"/>
      <c r="V1634" s="205"/>
      <c r="W1634" s="205"/>
      <c r="X1634" s="205"/>
      <c r="Y1634" s="394"/>
      <c r="Z1634" s="250"/>
      <c r="AA1634" s="205"/>
      <c r="AB1634" s="250"/>
      <c r="AC1634" s="250"/>
      <c r="AD1634" s="250"/>
      <c r="AE1634" s="205"/>
      <c r="AF1634" s="250"/>
      <c r="AH1634" s="250"/>
      <c r="AI1634" s="205"/>
      <c r="AJ1634" s="250"/>
      <c r="AK1634" s="250"/>
      <c r="AL1634" s="250"/>
      <c r="AM1634" s="205"/>
      <c r="AN1634" s="250"/>
      <c r="AO1634" s="121"/>
      <c r="AP1634" s="250"/>
      <c r="AQ1634" s="205"/>
      <c r="AR1634" s="250"/>
      <c r="AT1634" s="250"/>
      <c r="AU1634" s="205"/>
      <c r="AV1634" s="250"/>
      <c r="AX1634" s="250"/>
      <c r="AY1634" s="205"/>
      <c r="AZ1634" s="250"/>
      <c r="BB1634" s="250"/>
      <c r="BC1634" s="205"/>
      <c r="BD1634" s="250"/>
      <c r="BF1634" s="250"/>
      <c r="BG1634" s="205"/>
      <c r="BH1634" s="250"/>
      <c r="BI1634" s="121"/>
      <c r="BJ1634" s="250"/>
      <c r="BK1634" s="205"/>
      <c r="BL1634" s="250"/>
      <c r="BN1634" s="121"/>
      <c r="BO1634" s="121"/>
      <c r="BP1634" s="121"/>
      <c r="BQ1634" s="121"/>
      <c r="BR1634" s="121"/>
    </row>
    <row r="1635" spans="1:70" customFormat="1" ht="15.75">
      <c r="A1635" s="84"/>
      <c r="B1635" s="363"/>
      <c r="C1635" s="121"/>
      <c r="D1635" s="121"/>
      <c r="E1635" s="121"/>
      <c r="F1635" s="121"/>
      <c r="G1635" s="121"/>
      <c r="H1635" s="121"/>
      <c r="I1635" s="121"/>
      <c r="J1635" s="121"/>
      <c r="K1635" s="121"/>
      <c r="L1635" s="10"/>
      <c r="M1635" s="225"/>
      <c r="N1635" s="230"/>
      <c r="R1635" s="205"/>
      <c r="S1635" s="205"/>
      <c r="T1635" s="205"/>
      <c r="V1635" s="205"/>
      <c r="W1635" s="205"/>
      <c r="X1635" s="205"/>
      <c r="Y1635" s="394"/>
      <c r="Z1635" s="250"/>
      <c r="AA1635" s="205"/>
      <c r="AB1635" s="250"/>
      <c r="AC1635" s="250"/>
      <c r="AD1635" s="250"/>
      <c r="AE1635" s="205"/>
      <c r="AF1635" s="250"/>
      <c r="AH1635" s="250"/>
      <c r="AI1635" s="205"/>
      <c r="AJ1635" s="250"/>
      <c r="AK1635" s="250"/>
      <c r="AL1635" s="250"/>
      <c r="AM1635" s="205"/>
      <c r="AN1635" s="250"/>
      <c r="AO1635" s="121"/>
      <c r="AP1635" s="250"/>
      <c r="AQ1635" s="205"/>
      <c r="AR1635" s="250"/>
      <c r="AT1635" s="250"/>
      <c r="AU1635" s="205"/>
      <c r="AV1635" s="250"/>
      <c r="AX1635" s="250"/>
      <c r="AY1635" s="205"/>
      <c r="AZ1635" s="250"/>
      <c r="BB1635" s="250"/>
      <c r="BC1635" s="205"/>
      <c r="BD1635" s="250"/>
      <c r="BF1635" s="250"/>
      <c r="BG1635" s="205"/>
      <c r="BH1635" s="250"/>
      <c r="BI1635" s="121"/>
      <c r="BJ1635" s="250"/>
      <c r="BK1635" s="205"/>
      <c r="BL1635" s="250"/>
      <c r="BN1635" s="121"/>
      <c r="BO1635" s="121"/>
      <c r="BP1635" s="121"/>
      <c r="BQ1635" s="121"/>
      <c r="BR1635" s="121"/>
    </row>
    <row r="1636" spans="1:70" customFormat="1" ht="15.75">
      <c r="A1636" s="84"/>
      <c r="B1636" s="363"/>
      <c r="C1636" s="121"/>
      <c r="D1636" s="121"/>
      <c r="E1636" s="121"/>
      <c r="F1636" s="121"/>
      <c r="G1636" s="121"/>
      <c r="H1636" s="121"/>
      <c r="I1636" s="121"/>
      <c r="J1636" s="121"/>
      <c r="K1636" s="121"/>
      <c r="L1636" s="10"/>
      <c r="M1636" s="225"/>
      <c r="N1636" s="230"/>
      <c r="R1636" s="205"/>
      <c r="S1636" s="205"/>
      <c r="T1636" s="205"/>
      <c r="V1636" s="205"/>
      <c r="W1636" s="205"/>
      <c r="X1636" s="205"/>
      <c r="Y1636" s="394"/>
      <c r="Z1636" s="250"/>
      <c r="AA1636" s="205"/>
      <c r="AB1636" s="250"/>
      <c r="AC1636" s="250"/>
      <c r="AD1636" s="250"/>
      <c r="AE1636" s="205"/>
      <c r="AF1636" s="250"/>
      <c r="AH1636" s="250"/>
      <c r="AI1636" s="205"/>
      <c r="AJ1636" s="250"/>
      <c r="AK1636" s="250"/>
      <c r="AL1636" s="250"/>
      <c r="AM1636" s="205"/>
      <c r="AN1636" s="250"/>
      <c r="AO1636" s="121"/>
      <c r="AP1636" s="250"/>
      <c r="AQ1636" s="205"/>
      <c r="AR1636" s="250"/>
      <c r="AT1636" s="250"/>
      <c r="AU1636" s="205"/>
      <c r="AV1636" s="250"/>
      <c r="AX1636" s="250"/>
      <c r="AY1636" s="205"/>
      <c r="AZ1636" s="250"/>
      <c r="BB1636" s="250"/>
      <c r="BC1636" s="205"/>
      <c r="BD1636" s="250"/>
      <c r="BF1636" s="250"/>
      <c r="BG1636" s="205"/>
      <c r="BH1636" s="250"/>
      <c r="BI1636" s="121"/>
      <c r="BJ1636" s="250"/>
      <c r="BK1636" s="205"/>
      <c r="BL1636" s="250"/>
      <c r="BN1636" s="121"/>
      <c r="BO1636" s="121"/>
      <c r="BP1636" s="121"/>
      <c r="BQ1636" s="121"/>
      <c r="BR1636" s="121"/>
    </row>
    <row r="1637" spans="1:70" customFormat="1" ht="15.75">
      <c r="A1637" s="84"/>
      <c r="B1637" s="363"/>
      <c r="C1637" s="121"/>
      <c r="D1637" s="121"/>
      <c r="E1637" s="121"/>
      <c r="F1637" s="121"/>
      <c r="G1637" s="121"/>
      <c r="H1637" s="121"/>
      <c r="I1637" s="121"/>
      <c r="J1637" s="121"/>
      <c r="K1637" s="121"/>
      <c r="L1637" s="10"/>
      <c r="M1637" s="225"/>
      <c r="N1637" s="230"/>
      <c r="R1637" s="205"/>
      <c r="S1637" s="205"/>
      <c r="T1637" s="205"/>
      <c r="V1637" s="205"/>
      <c r="W1637" s="205"/>
      <c r="X1637" s="205"/>
      <c r="Y1637" s="394"/>
      <c r="Z1637" s="250"/>
      <c r="AA1637" s="205"/>
      <c r="AB1637" s="250"/>
      <c r="AC1637" s="250"/>
      <c r="AD1637" s="250"/>
      <c r="AE1637" s="205"/>
      <c r="AF1637" s="250"/>
      <c r="AH1637" s="250"/>
      <c r="AI1637" s="205"/>
      <c r="AJ1637" s="250"/>
      <c r="AK1637" s="250"/>
      <c r="AL1637" s="250"/>
      <c r="AM1637" s="205"/>
      <c r="AN1637" s="250"/>
      <c r="AO1637" s="121"/>
      <c r="AP1637" s="250"/>
      <c r="AQ1637" s="205"/>
      <c r="AR1637" s="250"/>
      <c r="AT1637" s="250"/>
      <c r="AU1637" s="205"/>
      <c r="AV1637" s="250"/>
      <c r="AX1637" s="250"/>
      <c r="AY1637" s="205"/>
      <c r="AZ1637" s="250"/>
      <c r="BB1637" s="250"/>
      <c r="BC1637" s="205"/>
      <c r="BD1637" s="250"/>
      <c r="BF1637" s="250"/>
      <c r="BG1637" s="205"/>
      <c r="BH1637" s="250"/>
      <c r="BI1637" s="121"/>
      <c r="BJ1637" s="250"/>
      <c r="BK1637" s="205"/>
      <c r="BL1637" s="250"/>
      <c r="BN1637" s="121"/>
      <c r="BO1637" s="121"/>
      <c r="BP1637" s="121"/>
      <c r="BQ1637" s="121"/>
      <c r="BR1637" s="121"/>
    </row>
    <row r="1638" spans="1:70" customFormat="1" ht="15.75">
      <c r="A1638" s="84"/>
      <c r="B1638" s="363"/>
      <c r="C1638" s="121"/>
      <c r="D1638" s="121"/>
      <c r="E1638" s="121"/>
      <c r="F1638" s="121"/>
      <c r="G1638" s="121"/>
      <c r="H1638" s="121"/>
      <c r="I1638" s="121"/>
      <c r="J1638" s="121"/>
      <c r="K1638" s="121"/>
      <c r="L1638" s="10"/>
      <c r="M1638" s="225"/>
      <c r="N1638" s="230"/>
      <c r="R1638" s="205"/>
      <c r="S1638" s="205"/>
      <c r="T1638" s="205"/>
      <c r="V1638" s="205"/>
      <c r="W1638" s="205"/>
      <c r="X1638" s="205"/>
      <c r="Y1638" s="394"/>
      <c r="Z1638" s="250"/>
      <c r="AA1638" s="205"/>
      <c r="AB1638" s="250"/>
      <c r="AC1638" s="250"/>
      <c r="AD1638" s="250"/>
      <c r="AE1638" s="205"/>
      <c r="AF1638" s="250"/>
      <c r="AH1638" s="250"/>
      <c r="AI1638" s="205"/>
      <c r="AJ1638" s="250"/>
      <c r="AK1638" s="250"/>
      <c r="AL1638" s="250"/>
      <c r="AM1638" s="205"/>
      <c r="AN1638" s="250"/>
      <c r="AO1638" s="121"/>
      <c r="AP1638" s="250"/>
      <c r="AQ1638" s="205"/>
      <c r="AR1638" s="250"/>
      <c r="AT1638" s="250"/>
      <c r="AU1638" s="205"/>
      <c r="AV1638" s="250"/>
      <c r="AX1638" s="250"/>
      <c r="AY1638" s="205"/>
      <c r="AZ1638" s="250"/>
      <c r="BB1638" s="250"/>
      <c r="BC1638" s="205"/>
      <c r="BD1638" s="250"/>
      <c r="BF1638" s="250"/>
      <c r="BG1638" s="205"/>
      <c r="BH1638" s="250"/>
      <c r="BI1638" s="121"/>
      <c r="BJ1638" s="250"/>
      <c r="BK1638" s="205"/>
      <c r="BL1638" s="250"/>
      <c r="BN1638" s="121"/>
      <c r="BO1638" s="121"/>
      <c r="BP1638" s="121"/>
      <c r="BQ1638" s="121"/>
      <c r="BR1638" s="121"/>
    </row>
    <row r="1639" spans="1:70" customFormat="1" ht="15.75">
      <c r="A1639" s="84"/>
      <c r="B1639" s="363"/>
      <c r="C1639" s="121"/>
      <c r="D1639" s="121"/>
      <c r="E1639" s="121"/>
      <c r="F1639" s="121"/>
      <c r="G1639" s="121"/>
      <c r="H1639" s="121"/>
      <c r="I1639" s="121"/>
      <c r="J1639" s="121"/>
      <c r="K1639" s="121"/>
      <c r="L1639" s="10"/>
      <c r="M1639" s="225"/>
      <c r="N1639" s="230"/>
      <c r="R1639" s="205"/>
      <c r="S1639" s="205"/>
      <c r="T1639" s="205"/>
      <c r="V1639" s="205"/>
      <c r="W1639" s="205"/>
      <c r="X1639" s="205"/>
      <c r="Y1639" s="394"/>
      <c r="Z1639" s="250"/>
      <c r="AA1639" s="205"/>
      <c r="AB1639" s="250"/>
      <c r="AC1639" s="250"/>
      <c r="AD1639" s="250"/>
      <c r="AE1639" s="205"/>
      <c r="AF1639" s="250"/>
      <c r="AH1639" s="250"/>
      <c r="AI1639" s="205"/>
      <c r="AJ1639" s="250"/>
      <c r="AK1639" s="250"/>
      <c r="AL1639" s="250"/>
      <c r="AM1639" s="205"/>
      <c r="AN1639" s="250"/>
      <c r="AO1639" s="121"/>
      <c r="AP1639" s="250"/>
      <c r="AQ1639" s="205"/>
      <c r="AR1639" s="250"/>
      <c r="AT1639" s="250"/>
      <c r="AU1639" s="205"/>
      <c r="AV1639" s="250"/>
      <c r="AX1639" s="250"/>
      <c r="AY1639" s="205"/>
      <c r="AZ1639" s="250"/>
      <c r="BB1639" s="250"/>
      <c r="BC1639" s="205"/>
      <c r="BD1639" s="250"/>
      <c r="BF1639" s="250"/>
      <c r="BG1639" s="205"/>
      <c r="BH1639" s="250"/>
      <c r="BI1639" s="121"/>
      <c r="BJ1639" s="250"/>
      <c r="BK1639" s="205"/>
      <c r="BL1639" s="250"/>
      <c r="BN1639" s="121"/>
      <c r="BO1639" s="121"/>
      <c r="BP1639" s="121"/>
      <c r="BQ1639" s="121"/>
      <c r="BR1639" s="121"/>
    </row>
    <row r="1640" spans="1:70" customFormat="1" ht="15.75">
      <c r="A1640" s="84"/>
      <c r="B1640" s="363"/>
      <c r="C1640" s="121"/>
      <c r="D1640" s="121"/>
      <c r="E1640" s="121"/>
      <c r="F1640" s="121"/>
      <c r="G1640" s="121"/>
      <c r="H1640" s="121"/>
      <c r="I1640" s="121"/>
      <c r="J1640" s="121"/>
      <c r="K1640" s="121"/>
      <c r="L1640" s="10"/>
      <c r="M1640" s="225"/>
      <c r="N1640" s="230"/>
      <c r="R1640" s="205"/>
      <c r="S1640" s="205"/>
      <c r="T1640" s="205"/>
      <c r="V1640" s="205"/>
      <c r="W1640" s="205"/>
      <c r="X1640" s="205"/>
      <c r="Y1640" s="394"/>
      <c r="Z1640" s="250"/>
      <c r="AA1640" s="205"/>
      <c r="AB1640" s="250"/>
      <c r="AC1640" s="250"/>
      <c r="AD1640" s="250"/>
      <c r="AE1640" s="205"/>
      <c r="AF1640" s="250"/>
      <c r="AH1640" s="250"/>
      <c r="AI1640" s="205"/>
      <c r="AJ1640" s="250"/>
      <c r="AK1640" s="250"/>
      <c r="AL1640" s="250"/>
      <c r="AM1640" s="205"/>
      <c r="AN1640" s="250"/>
      <c r="AO1640" s="121"/>
      <c r="AP1640" s="250"/>
      <c r="AQ1640" s="205"/>
      <c r="AR1640" s="250"/>
      <c r="AT1640" s="250"/>
      <c r="AU1640" s="205"/>
      <c r="AV1640" s="250"/>
      <c r="AX1640" s="250"/>
      <c r="AY1640" s="205"/>
      <c r="AZ1640" s="250"/>
      <c r="BB1640" s="250"/>
      <c r="BC1640" s="205"/>
      <c r="BD1640" s="250"/>
      <c r="BF1640" s="250"/>
      <c r="BG1640" s="205"/>
      <c r="BH1640" s="250"/>
      <c r="BI1640" s="121"/>
      <c r="BJ1640" s="250"/>
      <c r="BK1640" s="205"/>
      <c r="BL1640" s="250"/>
      <c r="BN1640" s="121"/>
      <c r="BO1640" s="121"/>
      <c r="BP1640" s="121"/>
      <c r="BQ1640" s="121"/>
      <c r="BR1640" s="121"/>
    </row>
    <row r="1641" spans="1:70" customFormat="1" ht="15.75">
      <c r="A1641" s="84"/>
      <c r="B1641" s="363"/>
      <c r="C1641" s="121"/>
      <c r="D1641" s="121"/>
      <c r="E1641" s="121"/>
      <c r="F1641" s="121"/>
      <c r="G1641" s="121"/>
      <c r="H1641" s="121"/>
      <c r="I1641" s="121"/>
      <c r="J1641" s="121"/>
      <c r="K1641" s="121"/>
      <c r="L1641" s="10"/>
      <c r="M1641" s="225"/>
      <c r="N1641" s="230"/>
      <c r="R1641" s="205"/>
      <c r="S1641" s="205"/>
      <c r="T1641" s="205"/>
      <c r="V1641" s="205"/>
      <c r="W1641" s="205"/>
      <c r="X1641" s="205"/>
      <c r="Y1641" s="394"/>
      <c r="Z1641" s="250"/>
      <c r="AA1641" s="205"/>
      <c r="AB1641" s="250"/>
      <c r="AC1641" s="250"/>
      <c r="AD1641" s="250"/>
      <c r="AE1641" s="205"/>
      <c r="AF1641" s="250"/>
      <c r="AH1641" s="250"/>
      <c r="AI1641" s="205"/>
      <c r="AJ1641" s="250"/>
      <c r="AK1641" s="250"/>
      <c r="AL1641" s="250"/>
      <c r="AM1641" s="205"/>
      <c r="AN1641" s="250"/>
      <c r="AO1641" s="121"/>
      <c r="AP1641" s="250"/>
      <c r="AQ1641" s="205"/>
      <c r="AR1641" s="250"/>
      <c r="AT1641" s="250"/>
      <c r="AU1641" s="205"/>
      <c r="AV1641" s="250"/>
      <c r="AX1641" s="250"/>
      <c r="AY1641" s="205"/>
      <c r="AZ1641" s="250"/>
      <c r="BB1641" s="250"/>
      <c r="BC1641" s="205"/>
      <c r="BD1641" s="250"/>
      <c r="BF1641" s="250"/>
      <c r="BG1641" s="205"/>
      <c r="BH1641" s="250"/>
      <c r="BI1641" s="121"/>
      <c r="BJ1641" s="250"/>
      <c r="BK1641" s="205"/>
      <c r="BL1641" s="250"/>
      <c r="BN1641" s="121"/>
      <c r="BO1641" s="121"/>
      <c r="BP1641" s="121"/>
      <c r="BQ1641" s="121"/>
      <c r="BR1641" s="121"/>
    </row>
    <row r="1642" spans="1:70" customFormat="1" ht="15.75">
      <c r="A1642" s="84"/>
      <c r="B1642" s="363"/>
      <c r="C1642" s="121"/>
      <c r="D1642" s="121"/>
      <c r="E1642" s="121"/>
      <c r="F1642" s="121"/>
      <c r="G1642" s="121"/>
      <c r="H1642" s="121"/>
      <c r="I1642" s="121"/>
      <c r="J1642" s="121"/>
      <c r="K1642" s="121"/>
      <c r="L1642" s="10"/>
      <c r="M1642" s="225"/>
      <c r="N1642" s="230"/>
      <c r="R1642" s="205"/>
      <c r="S1642" s="205"/>
      <c r="T1642" s="205"/>
      <c r="V1642" s="205"/>
      <c r="W1642" s="205"/>
      <c r="X1642" s="205"/>
      <c r="Y1642" s="394"/>
      <c r="Z1642" s="250"/>
      <c r="AA1642" s="205"/>
      <c r="AB1642" s="250"/>
      <c r="AC1642" s="250"/>
      <c r="AD1642" s="250"/>
      <c r="AE1642" s="205"/>
      <c r="AF1642" s="250"/>
      <c r="AH1642" s="250"/>
      <c r="AI1642" s="205"/>
      <c r="AJ1642" s="250"/>
      <c r="AK1642" s="250"/>
      <c r="AL1642" s="250"/>
      <c r="AM1642" s="205"/>
      <c r="AN1642" s="250"/>
      <c r="AO1642" s="121"/>
      <c r="AP1642" s="250"/>
      <c r="AQ1642" s="205"/>
      <c r="AR1642" s="250"/>
      <c r="AT1642" s="250"/>
      <c r="AU1642" s="205"/>
      <c r="AV1642" s="250"/>
      <c r="AX1642" s="250"/>
      <c r="AY1642" s="205"/>
      <c r="AZ1642" s="250"/>
      <c r="BB1642" s="250"/>
      <c r="BC1642" s="205"/>
      <c r="BD1642" s="250"/>
      <c r="BF1642" s="250"/>
      <c r="BG1642" s="205"/>
      <c r="BH1642" s="250"/>
      <c r="BI1642" s="121"/>
      <c r="BJ1642" s="250"/>
      <c r="BK1642" s="205"/>
      <c r="BL1642" s="250"/>
      <c r="BN1642" s="121"/>
      <c r="BO1642" s="121"/>
      <c r="BP1642" s="121"/>
      <c r="BQ1642" s="121"/>
      <c r="BR1642" s="121"/>
    </row>
    <row r="1643" spans="1:70" customFormat="1" ht="15.75">
      <c r="A1643" s="84"/>
      <c r="B1643" s="363"/>
      <c r="C1643" s="121"/>
      <c r="D1643" s="121"/>
      <c r="E1643" s="121"/>
      <c r="F1643" s="121"/>
      <c r="G1643" s="121"/>
      <c r="H1643" s="121"/>
      <c r="I1643" s="121"/>
      <c r="J1643" s="121"/>
      <c r="K1643" s="121"/>
      <c r="L1643" s="10"/>
      <c r="M1643" s="225"/>
      <c r="N1643" s="230"/>
      <c r="R1643" s="205"/>
      <c r="S1643" s="205"/>
      <c r="T1643" s="205"/>
      <c r="V1643" s="205"/>
      <c r="W1643" s="205"/>
      <c r="X1643" s="205"/>
      <c r="Y1643" s="394"/>
      <c r="Z1643" s="250"/>
      <c r="AA1643" s="205"/>
      <c r="AB1643" s="250"/>
      <c r="AC1643" s="250"/>
      <c r="AD1643" s="250"/>
      <c r="AE1643" s="205"/>
      <c r="AF1643" s="250"/>
      <c r="AH1643" s="250"/>
      <c r="AI1643" s="205"/>
      <c r="AJ1643" s="250"/>
      <c r="AK1643" s="250"/>
      <c r="AL1643" s="250"/>
      <c r="AM1643" s="205"/>
      <c r="AN1643" s="250"/>
      <c r="AO1643" s="121"/>
      <c r="AP1643" s="250"/>
      <c r="AQ1643" s="205"/>
      <c r="AR1643" s="250"/>
      <c r="AT1643" s="250"/>
      <c r="AU1643" s="205"/>
      <c r="AV1643" s="250"/>
      <c r="AX1643" s="250"/>
      <c r="AY1643" s="205"/>
      <c r="AZ1643" s="250"/>
      <c r="BB1643" s="250"/>
      <c r="BC1643" s="205"/>
      <c r="BD1643" s="250"/>
      <c r="BF1643" s="250"/>
      <c r="BG1643" s="205"/>
      <c r="BH1643" s="250"/>
      <c r="BI1643" s="121"/>
      <c r="BJ1643" s="250"/>
      <c r="BK1643" s="205"/>
      <c r="BL1643" s="250"/>
      <c r="BN1643" s="121"/>
      <c r="BO1643" s="121"/>
      <c r="BP1643" s="121"/>
      <c r="BQ1643" s="121"/>
      <c r="BR1643" s="121"/>
    </row>
    <row r="1644" spans="1:70" customFormat="1" ht="15.75">
      <c r="A1644" s="84"/>
      <c r="B1644" s="363"/>
      <c r="C1644" s="121"/>
      <c r="D1644" s="121"/>
      <c r="E1644" s="121"/>
      <c r="F1644" s="121"/>
      <c r="G1644" s="121"/>
      <c r="H1644" s="121"/>
      <c r="I1644" s="121"/>
      <c r="J1644" s="121"/>
      <c r="K1644" s="121"/>
      <c r="L1644" s="10"/>
      <c r="M1644" s="225"/>
      <c r="N1644" s="230"/>
      <c r="R1644" s="205"/>
      <c r="S1644" s="205"/>
      <c r="T1644" s="205"/>
      <c r="V1644" s="205"/>
      <c r="W1644" s="205"/>
      <c r="X1644" s="205"/>
      <c r="Y1644" s="394"/>
      <c r="Z1644" s="250"/>
      <c r="AA1644" s="205"/>
      <c r="AB1644" s="250"/>
      <c r="AC1644" s="250"/>
      <c r="AD1644" s="250"/>
      <c r="AE1644" s="205"/>
      <c r="AF1644" s="250"/>
      <c r="AH1644" s="250"/>
      <c r="AI1644" s="205"/>
      <c r="AJ1644" s="250"/>
      <c r="AK1644" s="250"/>
      <c r="AL1644" s="250"/>
      <c r="AM1644" s="205"/>
      <c r="AN1644" s="250"/>
      <c r="AO1644" s="121"/>
      <c r="AP1644" s="250"/>
      <c r="AQ1644" s="205"/>
      <c r="AR1644" s="250"/>
      <c r="AT1644" s="250"/>
      <c r="AU1644" s="205"/>
      <c r="AV1644" s="250"/>
      <c r="AX1644" s="250"/>
      <c r="AY1644" s="205"/>
      <c r="AZ1644" s="250"/>
      <c r="BB1644" s="250"/>
      <c r="BC1644" s="205"/>
      <c r="BD1644" s="250"/>
      <c r="BF1644" s="250"/>
      <c r="BG1644" s="205"/>
      <c r="BH1644" s="250"/>
      <c r="BI1644" s="121"/>
      <c r="BJ1644" s="250"/>
      <c r="BK1644" s="205"/>
      <c r="BL1644" s="250"/>
      <c r="BN1644" s="121"/>
      <c r="BO1644" s="121"/>
      <c r="BP1644" s="121"/>
      <c r="BQ1644" s="121"/>
      <c r="BR1644" s="121"/>
    </row>
    <row r="1645" spans="1:70" customFormat="1" ht="15.75">
      <c r="A1645" s="84"/>
      <c r="B1645" s="363"/>
      <c r="C1645" s="121"/>
      <c r="D1645" s="121"/>
      <c r="E1645" s="121"/>
      <c r="F1645" s="121"/>
      <c r="G1645" s="121"/>
      <c r="H1645" s="121"/>
      <c r="I1645" s="121"/>
      <c r="J1645" s="121"/>
      <c r="K1645" s="121"/>
      <c r="L1645" s="10"/>
      <c r="M1645" s="225"/>
      <c r="N1645" s="230"/>
      <c r="R1645" s="205"/>
      <c r="S1645" s="205"/>
      <c r="T1645" s="205"/>
      <c r="V1645" s="205"/>
      <c r="W1645" s="205"/>
      <c r="X1645" s="205"/>
      <c r="Y1645" s="394"/>
      <c r="Z1645" s="250"/>
      <c r="AA1645" s="205"/>
      <c r="AB1645" s="250"/>
      <c r="AC1645" s="250"/>
      <c r="AD1645" s="250"/>
      <c r="AE1645" s="205"/>
      <c r="AF1645" s="250"/>
      <c r="AH1645" s="250"/>
      <c r="AI1645" s="205"/>
      <c r="AJ1645" s="250"/>
      <c r="AK1645" s="250"/>
      <c r="AL1645" s="250"/>
      <c r="AM1645" s="205"/>
      <c r="AN1645" s="250"/>
      <c r="AO1645" s="121"/>
      <c r="AP1645" s="250"/>
      <c r="AQ1645" s="205"/>
      <c r="AR1645" s="250"/>
      <c r="AT1645" s="250"/>
      <c r="AU1645" s="205"/>
      <c r="AV1645" s="250"/>
      <c r="AX1645" s="250"/>
      <c r="AY1645" s="205"/>
      <c r="AZ1645" s="250"/>
      <c r="BB1645" s="250"/>
      <c r="BC1645" s="205"/>
      <c r="BD1645" s="250"/>
      <c r="BF1645" s="250"/>
      <c r="BG1645" s="205"/>
      <c r="BH1645" s="250"/>
      <c r="BI1645" s="121"/>
      <c r="BJ1645" s="250"/>
      <c r="BK1645" s="205"/>
      <c r="BL1645" s="250"/>
      <c r="BN1645" s="121"/>
      <c r="BO1645" s="121"/>
      <c r="BP1645" s="121"/>
      <c r="BQ1645" s="121"/>
      <c r="BR1645" s="121"/>
    </row>
    <row r="1646" spans="1:70" customFormat="1" ht="15.75">
      <c r="A1646" s="84"/>
      <c r="B1646" s="363"/>
      <c r="C1646" s="121"/>
      <c r="D1646" s="121"/>
      <c r="E1646" s="121"/>
      <c r="F1646" s="121"/>
      <c r="G1646" s="121"/>
      <c r="H1646" s="121"/>
      <c r="I1646" s="121"/>
      <c r="J1646" s="121"/>
      <c r="K1646" s="121"/>
      <c r="L1646" s="10"/>
      <c r="M1646" s="225"/>
      <c r="N1646" s="230"/>
      <c r="R1646" s="205"/>
      <c r="S1646" s="205"/>
      <c r="T1646" s="205"/>
      <c r="V1646" s="205"/>
      <c r="W1646" s="205"/>
      <c r="X1646" s="205"/>
      <c r="Y1646" s="394"/>
      <c r="Z1646" s="250"/>
      <c r="AA1646" s="205"/>
      <c r="AB1646" s="250"/>
      <c r="AC1646" s="250"/>
      <c r="AD1646" s="250"/>
      <c r="AE1646" s="205"/>
      <c r="AF1646" s="250"/>
      <c r="AH1646" s="250"/>
      <c r="AI1646" s="205"/>
      <c r="AJ1646" s="250"/>
      <c r="AK1646" s="250"/>
      <c r="AL1646" s="250"/>
      <c r="AM1646" s="205"/>
      <c r="AN1646" s="250"/>
      <c r="AO1646" s="121"/>
      <c r="AP1646" s="250"/>
      <c r="AQ1646" s="205"/>
      <c r="AR1646" s="250"/>
      <c r="AT1646" s="250"/>
      <c r="AU1646" s="205"/>
      <c r="AV1646" s="250"/>
      <c r="AX1646" s="250"/>
      <c r="AY1646" s="205"/>
      <c r="AZ1646" s="250"/>
      <c r="BB1646" s="250"/>
      <c r="BC1646" s="205"/>
      <c r="BD1646" s="250"/>
      <c r="BF1646" s="250"/>
      <c r="BG1646" s="205"/>
      <c r="BH1646" s="250"/>
      <c r="BI1646" s="121"/>
      <c r="BJ1646" s="250"/>
      <c r="BK1646" s="205"/>
      <c r="BL1646" s="250"/>
      <c r="BN1646" s="121"/>
      <c r="BO1646" s="121"/>
      <c r="BP1646" s="121"/>
      <c r="BQ1646" s="121"/>
      <c r="BR1646" s="121"/>
    </row>
    <row r="1647" spans="1:70" customFormat="1" ht="15.75">
      <c r="A1647" s="84"/>
      <c r="B1647" s="363"/>
      <c r="C1647" s="121"/>
      <c r="D1647" s="121"/>
      <c r="E1647" s="121"/>
      <c r="F1647" s="121"/>
      <c r="G1647" s="121"/>
      <c r="H1647" s="121"/>
      <c r="I1647" s="121"/>
      <c r="J1647" s="121"/>
      <c r="K1647" s="121"/>
      <c r="L1647" s="10"/>
      <c r="M1647" s="225"/>
      <c r="N1647" s="230"/>
      <c r="R1647" s="205"/>
      <c r="S1647" s="205"/>
      <c r="T1647" s="205"/>
      <c r="V1647" s="205"/>
      <c r="W1647" s="205"/>
      <c r="X1647" s="205"/>
      <c r="Y1647" s="394"/>
      <c r="Z1647" s="250"/>
      <c r="AA1647" s="205"/>
      <c r="AB1647" s="250"/>
      <c r="AC1647" s="250"/>
      <c r="AD1647" s="250"/>
      <c r="AE1647" s="205"/>
      <c r="AF1647" s="250"/>
      <c r="AH1647" s="250"/>
      <c r="AI1647" s="205"/>
      <c r="AJ1647" s="250"/>
      <c r="AK1647" s="250"/>
      <c r="AL1647" s="250"/>
      <c r="AM1647" s="205"/>
      <c r="AN1647" s="250"/>
      <c r="AO1647" s="121"/>
      <c r="AP1647" s="250"/>
      <c r="AQ1647" s="205"/>
      <c r="AR1647" s="250"/>
      <c r="AT1647" s="250"/>
      <c r="AU1647" s="205"/>
      <c r="AV1647" s="250"/>
      <c r="AX1647" s="250"/>
      <c r="AY1647" s="205"/>
      <c r="AZ1647" s="250"/>
      <c r="BB1647" s="250"/>
      <c r="BC1647" s="205"/>
      <c r="BD1647" s="250"/>
      <c r="BF1647" s="250"/>
      <c r="BG1647" s="205"/>
      <c r="BH1647" s="250"/>
      <c r="BI1647" s="121"/>
      <c r="BJ1647" s="250"/>
      <c r="BK1647" s="205"/>
      <c r="BL1647" s="250"/>
      <c r="BN1647" s="121"/>
      <c r="BO1647" s="121"/>
      <c r="BP1647" s="121"/>
      <c r="BQ1647" s="121"/>
      <c r="BR1647" s="121"/>
    </row>
    <row r="1648" spans="1:70" customFormat="1" ht="15.75">
      <c r="A1648" s="84"/>
      <c r="B1648" s="363"/>
      <c r="C1648" s="121"/>
      <c r="D1648" s="121"/>
      <c r="E1648" s="121"/>
      <c r="F1648" s="121"/>
      <c r="G1648" s="121"/>
      <c r="H1648" s="121"/>
      <c r="I1648" s="121"/>
      <c r="J1648" s="121"/>
      <c r="K1648" s="121"/>
      <c r="L1648" s="10"/>
      <c r="M1648" s="225"/>
      <c r="N1648" s="230"/>
      <c r="R1648" s="205"/>
      <c r="S1648" s="205"/>
      <c r="T1648" s="205"/>
      <c r="V1648" s="205"/>
      <c r="W1648" s="205"/>
      <c r="X1648" s="205"/>
      <c r="Y1648" s="394"/>
      <c r="Z1648" s="250"/>
      <c r="AA1648" s="205"/>
      <c r="AB1648" s="250"/>
      <c r="AC1648" s="250"/>
      <c r="AD1648" s="250"/>
      <c r="AE1648" s="205"/>
      <c r="AF1648" s="250"/>
      <c r="AH1648" s="250"/>
      <c r="AI1648" s="205"/>
      <c r="AJ1648" s="250"/>
      <c r="AK1648" s="250"/>
      <c r="AL1648" s="250"/>
      <c r="AM1648" s="205"/>
      <c r="AN1648" s="250"/>
      <c r="AO1648" s="121"/>
      <c r="AP1648" s="250"/>
      <c r="AQ1648" s="205"/>
      <c r="AR1648" s="250"/>
      <c r="AT1648" s="250"/>
      <c r="AU1648" s="205"/>
      <c r="AV1648" s="250"/>
      <c r="AX1648" s="250"/>
      <c r="AY1648" s="205"/>
      <c r="AZ1648" s="250"/>
      <c r="BB1648" s="250"/>
      <c r="BC1648" s="205"/>
      <c r="BD1648" s="250"/>
      <c r="BF1648" s="250"/>
      <c r="BG1648" s="205"/>
      <c r="BH1648" s="250"/>
      <c r="BI1648" s="121"/>
      <c r="BJ1648" s="250"/>
      <c r="BK1648" s="205"/>
      <c r="BL1648" s="250"/>
      <c r="BN1648" s="121"/>
      <c r="BO1648" s="121"/>
      <c r="BP1648" s="121"/>
      <c r="BQ1648" s="121"/>
      <c r="BR1648" s="121"/>
    </row>
    <row r="1649" spans="1:70" customFormat="1" ht="15.75">
      <c r="A1649" s="84"/>
      <c r="B1649" s="363"/>
      <c r="C1649" s="121"/>
      <c r="D1649" s="121"/>
      <c r="E1649" s="121"/>
      <c r="F1649" s="121"/>
      <c r="G1649" s="121"/>
      <c r="H1649" s="121"/>
      <c r="I1649" s="121"/>
      <c r="J1649" s="121"/>
      <c r="K1649" s="121"/>
      <c r="L1649" s="10"/>
      <c r="M1649" s="225"/>
      <c r="N1649" s="230"/>
      <c r="R1649" s="205"/>
      <c r="S1649" s="205"/>
      <c r="T1649" s="205"/>
      <c r="V1649" s="205"/>
      <c r="W1649" s="205"/>
      <c r="X1649" s="205"/>
      <c r="Y1649" s="394"/>
      <c r="Z1649" s="250"/>
      <c r="AA1649" s="205"/>
      <c r="AB1649" s="250"/>
      <c r="AC1649" s="250"/>
      <c r="AD1649" s="250"/>
      <c r="AE1649" s="205"/>
      <c r="AF1649" s="250"/>
      <c r="AH1649" s="250"/>
      <c r="AI1649" s="205"/>
      <c r="AJ1649" s="250"/>
      <c r="AK1649" s="250"/>
      <c r="AL1649" s="250"/>
      <c r="AM1649" s="205"/>
      <c r="AN1649" s="250"/>
      <c r="AO1649" s="121"/>
      <c r="AP1649" s="250"/>
      <c r="AQ1649" s="205"/>
      <c r="AR1649" s="250"/>
      <c r="AT1649" s="250"/>
      <c r="AU1649" s="205"/>
      <c r="AV1649" s="250"/>
      <c r="AX1649" s="250"/>
      <c r="AY1649" s="205"/>
      <c r="AZ1649" s="250"/>
      <c r="BB1649" s="250"/>
      <c r="BC1649" s="205"/>
      <c r="BD1649" s="250"/>
      <c r="BF1649" s="250"/>
      <c r="BG1649" s="205"/>
      <c r="BH1649" s="250"/>
      <c r="BI1649" s="121"/>
      <c r="BJ1649" s="250"/>
      <c r="BK1649" s="205"/>
      <c r="BL1649" s="250"/>
      <c r="BN1649" s="121"/>
      <c r="BO1649" s="121"/>
      <c r="BP1649" s="121"/>
      <c r="BQ1649" s="121"/>
      <c r="BR1649" s="121"/>
    </row>
    <row r="1650" spans="1:70" customFormat="1" ht="15.75">
      <c r="A1650" s="84"/>
      <c r="B1650" s="363"/>
      <c r="C1650" s="121"/>
      <c r="D1650" s="121"/>
      <c r="E1650" s="121"/>
      <c r="F1650" s="121"/>
      <c r="G1650" s="121"/>
      <c r="H1650" s="121"/>
      <c r="I1650" s="121"/>
      <c r="J1650" s="121"/>
      <c r="K1650" s="121"/>
      <c r="L1650" s="10"/>
      <c r="M1650" s="225"/>
      <c r="N1650" s="230"/>
      <c r="R1650" s="205"/>
      <c r="S1650" s="205"/>
      <c r="T1650" s="205"/>
      <c r="V1650" s="205"/>
      <c r="W1650" s="205"/>
      <c r="X1650" s="205"/>
      <c r="Y1650" s="394"/>
      <c r="Z1650" s="250"/>
      <c r="AA1650" s="205"/>
      <c r="AB1650" s="250"/>
      <c r="AC1650" s="250"/>
      <c r="AD1650" s="250"/>
      <c r="AE1650" s="205"/>
      <c r="AF1650" s="250"/>
      <c r="AH1650" s="250"/>
      <c r="AI1650" s="205"/>
      <c r="AJ1650" s="250"/>
      <c r="AK1650" s="250"/>
      <c r="AL1650" s="250"/>
      <c r="AM1650" s="205"/>
      <c r="AN1650" s="250"/>
      <c r="AO1650" s="121"/>
      <c r="AP1650" s="250"/>
      <c r="AQ1650" s="205"/>
      <c r="AR1650" s="250"/>
      <c r="AT1650" s="250"/>
      <c r="AU1650" s="205"/>
      <c r="AV1650" s="250"/>
      <c r="AX1650" s="250"/>
      <c r="AY1650" s="205"/>
      <c r="AZ1650" s="250"/>
      <c r="BB1650" s="250"/>
      <c r="BC1650" s="205"/>
      <c r="BD1650" s="250"/>
      <c r="BF1650" s="250"/>
      <c r="BG1650" s="205"/>
      <c r="BH1650" s="250"/>
      <c r="BI1650" s="121"/>
      <c r="BJ1650" s="250"/>
      <c r="BK1650" s="205"/>
      <c r="BL1650" s="250"/>
      <c r="BN1650" s="121"/>
      <c r="BO1650" s="121"/>
      <c r="BP1650" s="121"/>
      <c r="BQ1650" s="121"/>
      <c r="BR1650" s="121"/>
    </row>
    <row r="1651" spans="1:70" customFormat="1" ht="15.75">
      <c r="A1651" s="84"/>
      <c r="B1651" s="363"/>
      <c r="C1651" s="121"/>
      <c r="D1651" s="121"/>
      <c r="E1651" s="121"/>
      <c r="F1651" s="121"/>
      <c r="G1651" s="121"/>
      <c r="H1651" s="121"/>
      <c r="I1651" s="121"/>
      <c r="J1651" s="121"/>
      <c r="K1651" s="121"/>
      <c r="L1651" s="10"/>
      <c r="M1651" s="225"/>
      <c r="N1651" s="230"/>
      <c r="R1651" s="205"/>
      <c r="S1651" s="205"/>
      <c r="T1651" s="205"/>
      <c r="V1651" s="205"/>
      <c r="W1651" s="205"/>
      <c r="X1651" s="205"/>
      <c r="Y1651" s="394"/>
      <c r="Z1651" s="250"/>
      <c r="AA1651" s="205"/>
      <c r="AB1651" s="250"/>
      <c r="AC1651" s="250"/>
      <c r="AD1651" s="250"/>
      <c r="AE1651" s="205"/>
      <c r="AF1651" s="250"/>
      <c r="AH1651" s="250"/>
      <c r="AI1651" s="205"/>
      <c r="AJ1651" s="250"/>
      <c r="AK1651" s="250"/>
      <c r="AL1651" s="250"/>
      <c r="AM1651" s="205"/>
      <c r="AN1651" s="250"/>
      <c r="AO1651" s="121"/>
      <c r="AP1651" s="250"/>
      <c r="AQ1651" s="205"/>
      <c r="AR1651" s="250"/>
      <c r="AT1651" s="250"/>
      <c r="AU1651" s="205"/>
      <c r="AV1651" s="250"/>
      <c r="AX1651" s="250"/>
      <c r="AY1651" s="205"/>
      <c r="AZ1651" s="250"/>
      <c r="BB1651" s="250"/>
      <c r="BC1651" s="205"/>
      <c r="BD1651" s="250"/>
      <c r="BF1651" s="250"/>
      <c r="BG1651" s="205"/>
      <c r="BH1651" s="250"/>
      <c r="BI1651" s="121"/>
      <c r="BJ1651" s="250"/>
      <c r="BK1651" s="205"/>
      <c r="BL1651" s="250"/>
      <c r="BN1651" s="121"/>
      <c r="BO1651" s="121"/>
      <c r="BP1651" s="121"/>
      <c r="BQ1651" s="121"/>
      <c r="BR1651" s="121"/>
    </row>
    <row r="1652" spans="1:70" customFormat="1" ht="15.75">
      <c r="A1652" s="84"/>
      <c r="B1652" s="363"/>
      <c r="C1652" s="121"/>
      <c r="D1652" s="121"/>
      <c r="E1652" s="121"/>
      <c r="F1652" s="121"/>
      <c r="G1652" s="121"/>
      <c r="H1652" s="121"/>
      <c r="I1652" s="121"/>
      <c r="J1652" s="121"/>
      <c r="K1652" s="121"/>
      <c r="L1652" s="10"/>
      <c r="M1652" s="225"/>
      <c r="N1652" s="230"/>
      <c r="R1652" s="205"/>
      <c r="S1652" s="205"/>
      <c r="T1652" s="205"/>
      <c r="V1652" s="205"/>
      <c r="W1652" s="205"/>
      <c r="X1652" s="205"/>
      <c r="Y1652" s="394"/>
      <c r="Z1652" s="250"/>
      <c r="AA1652" s="205"/>
      <c r="AB1652" s="250"/>
      <c r="AC1652" s="250"/>
      <c r="AD1652" s="250"/>
      <c r="AE1652" s="205"/>
      <c r="AF1652" s="250"/>
      <c r="AH1652" s="250"/>
      <c r="AI1652" s="205"/>
      <c r="AJ1652" s="250"/>
      <c r="AK1652" s="250"/>
      <c r="AL1652" s="250"/>
      <c r="AM1652" s="205"/>
      <c r="AN1652" s="250"/>
      <c r="AO1652" s="121"/>
      <c r="AP1652" s="250"/>
      <c r="AQ1652" s="205"/>
      <c r="AR1652" s="250"/>
      <c r="AT1652" s="250"/>
      <c r="AU1652" s="205"/>
      <c r="AV1652" s="250"/>
      <c r="AX1652" s="250"/>
      <c r="AY1652" s="205"/>
      <c r="AZ1652" s="250"/>
      <c r="BB1652" s="250"/>
      <c r="BC1652" s="205"/>
      <c r="BD1652" s="250"/>
      <c r="BF1652" s="250"/>
      <c r="BG1652" s="205"/>
      <c r="BH1652" s="250"/>
      <c r="BI1652" s="121"/>
      <c r="BJ1652" s="250"/>
      <c r="BK1652" s="205"/>
      <c r="BL1652" s="250"/>
      <c r="BN1652" s="121"/>
      <c r="BO1652" s="121"/>
      <c r="BP1652" s="121"/>
      <c r="BQ1652" s="121"/>
      <c r="BR1652" s="121"/>
    </row>
    <row r="1653" spans="1:70" customFormat="1" ht="15.75">
      <c r="A1653" s="84"/>
      <c r="B1653" s="363"/>
      <c r="C1653" s="121"/>
      <c r="D1653" s="121"/>
      <c r="E1653" s="121"/>
      <c r="F1653" s="121"/>
      <c r="G1653" s="121"/>
      <c r="H1653" s="121"/>
      <c r="I1653" s="121"/>
      <c r="J1653" s="121"/>
      <c r="K1653" s="121"/>
      <c r="L1653" s="10"/>
      <c r="M1653" s="225"/>
      <c r="N1653" s="230"/>
      <c r="R1653" s="205"/>
      <c r="S1653" s="205"/>
      <c r="T1653" s="205"/>
      <c r="V1653" s="205"/>
      <c r="W1653" s="205"/>
      <c r="X1653" s="205"/>
      <c r="Y1653" s="394"/>
      <c r="Z1653" s="250"/>
      <c r="AA1653" s="205"/>
      <c r="AB1653" s="250"/>
      <c r="AC1653" s="250"/>
      <c r="AD1653" s="250"/>
      <c r="AE1653" s="205"/>
      <c r="AF1653" s="250"/>
      <c r="AH1653" s="250"/>
      <c r="AI1653" s="205"/>
      <c r="AJ1653" s="250"/>
      <c r="AK1653" s="250"/>
      <c r="AL1653" s="250"/>
      <c r="AM1653" s="205"/>
      <c r="AN1653" s="250"/>
      <c r="AO1653" s="121"/>
      <c r="AP1653" s="250"/>
      <c r="AQ1653" s="205"/>
      <c r="AR1653" s="250"/>
      <c r="AT1653" s="250"/>
      <c r="AU1653" s="205"/>
      <c r="AV1653" s="250"/>
      <c r="AX1653" s="250"/>
      <c r="AY1653" s="205"/>
      <c r="AZ1653" s="250"/>
      <c r="BB1653" s="250"/>
      <c r="BC1653" s="205"/>
      <c r="BD1653" s="250"/>
      <c r="BF1653" s="250"/>
      <c r="BG1653" s="205"/>
      <c r="BH1653" s="250"/>
      <c r="BI1653" s="121"/>
      <c r="BJ1653" s="250"/>
      <c r="BK1653" s="205"/>
      <c r="BL1653" s="250"/>
      <c r="BN1653" s="121"/>
      <c r="BO1653" s="121"/>
      <c r="BP1653" s="121"/>
      <c r="BQ1653" s="121"/>
      <c r="BR1653" s="121"/>
    </row>
    <row r="1654" spans="1:70" customFormat="1" ht="15.75">
      <c r="A1654" s="84"/>
      <c r="B1654" s="363"/>
      <c r="C1654" s="121"/>
      <c r="D1654" s="121"/>
      <c r="E1654" s="121"/>
      <c r="F1654" s="121"/>
      <c r="G1654" s="121"/>
      <c r="H1654" s="121"/>
      <c r="I1654" s="121"/>
      <c r="J1654" s="121"/>
      <c r="K1654" s="121"/>
      <c r="L1654" s="10"/>
      <c r="M1654" s="225"/>
      <c r="N1654" s="230"/>
      <c r="R1654" s="205"/>
      <c r="S1654" s="205"/>
      <c r="T1654" s="205"/>
      <c r="V1654" s="205"/>
      <c r="W1654" s="205"/>
      <c r="X1654" s="205"/>
      <c r="Y1654" s="394"/>
      <c r="Z1654" s="250"/>
      <c r="AA1654" s="205"/>
      <c r="AB1654" s="250"/>
      <c r="AC1654" s="250"/>
      <c r="AD1654" s="250"/>
      <c r="AE1654" s="205"/>
      <c r="AF1654" s="250"/>
      <c r="AH1654" s="250"/>
      <c r="AI1654" s="205"/>
      <c r="AJ1654" s="250"/>
      <c r="AK1654" s="250"/>
      <c r="AL1654" s="250"/>
      <c r="AM1654" s="205"/>
      <c r="AN1654" s="250"/>
      <c r="AO1654" s="121"/>
      <c r="AP1654" s="250"/>
      <c r="AQ1654" s="205"/>
      <c r="AR1654" s="250"/>
      <c r="AT1654" s="250"/>
      <c r="AU1654" s="205"/>
      <c r="AV1654" s="250"/>
      <c r="AX1654" s="250"/>
      <c r="AY1654" s="205"/>
      <c r="AZ1654" s="250"/>
      <c r="BB1654" s="250"/>
      <c r="BC1654" s="205"/>
      <c r="BD1654" s="250"/>
      <c r="BF1654" s="250"/>
      <c r="BG1654" s="205"/>
      <c r="BH1654" s="250"/>
      <c r="BI1654" s="121"/>
      <c r="BJ1654" s="250"/>
      <c r="BK1654" s="205"/>
      <c r="BL1654" s="250"/>
      <c r="BN1654" s="121"/>
      <c r="BO1654" s="121"/>
      <c r="BP1654" s="121"/>
      <c r="BQ1654" s="121"/>
      <c r="BR1654" s="121"/>
    </row>
    <row r="1655" spans="1:70" customFormat="1" ht="15.75">
      <c r="A1655" s="84"/>
      <c r="B1655" s="363"/>
      <c r="C1655" s="121"/>
      <c r="D1655" s="121"/>
      <c r="E1655" s="121"/>
      <c r="F1655" s="121"/>
      <c r="G1655" s="121"/>
      <c r="H1655" s="121"/>
      <c r="I1655" s="121"/>
      <c r="J1655" s="121"/>
      <c r="K1655" s="121"/>
      <c r="L1655" s="10"/>
      <c r="M1655" s="225"/>
      <c r="N1655" s="230"/>
      <c r="R1655" s="205"/>
      <c r="S1655" s="205"/>
      <c r="T1655" s="205"/>
      <c r="V1655" s="205"/>
      <c r="W1655" s="205"/>
      <c r="X1655" s="205"/>
      <c r="Y1655" s="394"/>
      <c r="Z1655" s="250"/>
      <c r="AA1655" s="205"/>
      <c r="AB1655" s="250"/>
      <c r="AC1655" s="250"/>
      <c r="AD1655" s="250"/>
      <c r="AE1655" s="205"/>
      <c r="AF1655" s="250"/>
      <c r="AH1655" s="250"/>
      <c r="AI1655" s="205"/>
      <c r="AJ1655" s="250"/>
      <c r="AK1655" s="250"/>
      <c r="AL1655" s="250"/>
      <c r="AM1655" s="205"/>
      <c r="AN1655" s="250"/>
      <c r="AO1655" s="121"/>
      <c r="AP1655" s="250"/>
      <c r="AQ1655" s="205"/>
      <c r="AR1655" s="250"/>
      <c r="AT1655" s="250"/>
      <c r="AU1655" s="205"/>
      <c r="AV1655" s="250"/>
      <c r="AX1655" s="250"/>
      <c r="AY1655" s="205"/>
      <c r="AZ1655" s="250"/>
      <c r="BB1655" s="250"/>
      <c r="BC1655" s="205"/>
      <c r="BD1655" s="250"/>
      <c r="BF1655" s="250"/>
      <c r="BG1655" s="205"/>
      <c r="BH1655" s="250"/>
      <c r="BI1655" s="121"/>
      <c r="BJ1655" s="250"/>
      <c r="BK1655" s="205"/>
      <c r="BL1655" s="250"/>
      <c r="BN1655" s="121"/>
      <c r="BO1655" s="121"/>
      <c r="BP1655" s="121"/>
      <c r="BQ1655" s="121"/>
      <c r="BR1655" s="121"/>
    </row>
    <row r="1656" spans="1:70" customFormat="1" ht="15.75">
      <c r="A1656" s="84"/>
      <c r="B1656" s="363"/>
      <c r="C1656" s="121"/>
      <c r="D1656" s="121"/>
      <c r="E1656" s="121"/>
      <c r="F1656" s="121"/>
      <c r="G1656" s="121"/>
      <c r="H1656" s="121"/>
      <c r="I1656" s="121"/>
      <c r="J1656" s="121"/>
      <c r="K1656" s="121"/>
      <c r="L1656" s="10"/>
      <c r="M1656" s="225"/>
      <c r="N1656" s="230"/>
      <c r="R1656" s="205"/>
      <c r="S1656" s="205"/>
      <c r="T1656" s="205"/>
      <c r="V1656" s="205"/>
      <c r="W1656" s="205"/>
      <c r="X1656" s="205"/>
      <c r="Y1656" s="394"/>
      <c r="Z1656" s="250"/>
      <c r="AA1656" s="205"/>
      <c r="AB1656" s="250"/>
      <c r="AC1656" s="250"/>
      <c r="AD1656" s="250"/>
      <c r="AE1656" s="205"/>
      <c r="AF1656" s="250"/>
      <c r="AH1656" s="250"/>
      <c r="AI1656" s="205"/>
      <c r="AJ1656" s="250"/>
      <c r="AK1656" s="250"/>
      <c r="AL1656" s="250"/>
      <c r="AM1656" s="205"/>
      <c r="AN1656" s="250"/>
      <c r="AO1656" s="121"/>
      <c r="AP1656" s="250"/>
      <c r="AQ1656" s="205"/>
      <c r="AR1656" s="250"/>
      <c r="AT1656" s="250"/>
      <c r="AU1656" s="205"/>
      <c r="AV1656" s="250"/>
      <c r="AX1656" s="250"/>
      <c r="AY1656" s="205"/>
      <c r="AZ1656" s="250"/>
      <c r="BB1656" s="250"/>
      <c r="BC1656" s="205"/>
      <c r="BD1656" s="250"/>
      <c r="BF1656" s="250"/>
      <c r="BG1656" s="205"/>
      <c r="BH1656" s="250"/>
      <c r="BI1656" s="121"/>
      <c r="BJ1656" s="250"/>
      <c r="BK1656" s="205"/>
      <c r="BL1656" s="250"/>
      <c r="BN1656" s="121"/>
      <c r="BO1656" s="121"/>
      <c r="BP1656" s="121"/>
      <c r="BQ1656" s="121"/>
      <c r="BR1656" s="121"/>
    </row>
    <row r="1657" spans="1:70" customFormat="1" ht="15.75">
      <c r="A1657" s="84"/>
      <c r="B1657" s="363"/>
      <c r="C1657" s="121"/>
      <c r="D1657" s="121"/>
      <c r="E1657" s="121"/>
      <c r="F1657" s="121"/>
      <c r="G1657" s="121"/>
      <c r="H1657" s="121"/>
      <c r="I1657" s="121"/>
      <c r="J1657" s="121"/>
      <c r="K1657" s="121"/>
      <c r="L1657" s="10"/>
      <c r="M1657" s="225"/>
      <c r="N1657" s="230"/>
      <c r="R1657" s="205"/>
      <c r="S1657" s="205"/>
      <c r="T1657" s="205"/>
      <c r="V1657" s="205"/>
      <c r="W1657" s="205"/>
      <c r="X1657" s="205"/>
      <c r="Y1657" s="394"/>
      <c r="Z1657" s="250"/>
      <c r="AA1657" s="205"/>
      <c r="AB1657" s="250"/>
      <c r="AC1657" s="250"/>
      <c r="AD1657" s="250"/>
      <c r="AE1657" s="205"/>
      <c r="AF1657" s="250"/>
      <c r="AH1657" s="250"/>
      <c r="AI1657" s="205"/>
      <c r="AJ1657" s="250"/>
      <c r="AK1657" s="250"/>
      <c r="AL1657" s="250"/>
      <c r="AM1657" s="205"/>
      <c r="AN1657" s="250"/>
      <c r="AO1657" s="121"/>
      <c r="AP1657" s="250"/>
      <c r="AQ1657" s="205"/>
      <c r="AR1657" s="250"/>
      <c r="AT1657" s="250"/>
      <c r="AU1657" s="205"/>
      <c r="AV1657" s="250"/>
      <c r="AX1657" s="250"/>
      <c r="AY1657" s="205"/>
      <c r="AZ1657" s="250"/>
      <c r="BB1657" s="250"/>
      <c r="BC1657" s="205"/>
      <c r="BD1657" s="250"/>
      <c r="BF1657" s="250"/>
      <c r="BG1657" s="205"/>
      <c r="BH1657" s="250"/>
      <c r="BI1657" s="121"/>
      <c r="BJ1657" s="250"/>
      <c r="BK1657" s="205"/>
      <c r="BL1657" s="250"/>
      <c r="BN1657" s="121"/>
      <c r="BO1657" s="121"/>
      <c r="BP1657" s="121"/>
      <c r="BQ1657" s="121"/>
      <c r="BR1657" s="121"/>
    </row>
    <row r="1658" spans="1:70" customFormat="1" ht="15.75">
      <c r="A1658" s="84"/>
      <c r="B1658" s="363"/>
      <c r="C1658" s="121"/>
      <c r="D1658" s="121"/>
      <c r="E1658" s="121"/>
      <c r="F1658" s="121"/>
      <c r="G1658" s="121"/>
      <c r="H1658" s="121"/>
      <c r="I1658" s="121"/>
      <c r="J1658" s="121"/>
      <c r="K1658" s="121"/>
      <c r="L1658" s="10"/>
      <c r="M1658" s="225"/>
      <c r="N1658" s="230"/>
      <c r="R1658" s="205"/>
      <c r="S1658" s="205"/>
      <c r="T1658" s="205"/>
      <c r="V1658" s="205"/>
      <c r="W1658" s="205"/>
      <c r="X1658" s="205"/>
      <c r="Y1658" s="394"/>
      <c r="Z1658" s="250"/>
      <c r="AA1658" s="205"/>
      <c r="AB1658" s="250"/>
      <c r="AC1658" s="250"/>
      <c r="AD1658" s="250"/>
      <c r="AE1658" s="205"/>
      <c r="AF1658" s="250"/>
      <c r="AH1658" s="250"/>
      <c r="AI1658" s="205"/>
      <c r="AJ1658" s="250"/>
      <c r="AK1658" s="250"/>
      <c r="AL1658" s="250"/>
      <c r="AM1658" s="205"/>
      <c r="AN1658" s="250"/>
      <c r="AO1658" s="121"/>
      <c r="AP1658" s="250"/>
      <c r="AQ1658" s="205"/>
      <c r="AR1658" s="250"/>
      <c r="AT1658" s="250"/>
      <c r="AU1658" s="205"/>
      <c r="AV1658" s="250"/>
      <c r="AX1658" s="250"/>
      <c r="AY1658" s="205"/>
      <c r="AZ1658" s="250"/>
      <c r="BB1658" s="250"/>
      <c r="BC1658" s="205"/>
      <c r="BD1658" s="250"/>
      <c r="BF1658" s="250"/>
      <c r="BG1658" s="205"/>
      <c r="BH1658" s="250"/>
      <c r="BI1658" s="121"/>
      <c r="BJ1658" s="250"/>
      <c r="BK1658" s="205"/>
      <c r="BL1658" s="250"/>
      <c r="BN1658" s="121"/>
      <c r="BO1658" s="121"/>
      <c r="BP1658" s="121"/>
      <c r="BQ1658" s="121"/>
      <c r="BR1658" s="121"/>
    </row>
    <row r="1659" spans="1:70" customFormat="1" ht="15.75">
      <c r="A1659" s="84"/>
      <c r="B1659" s="363"/>
      <c r="C1659" s="121"/>
      <c r="D1659" s="121"/>
      <c r="E1659" s="121"/>
      <c r="F1659" s="121"/>
      <c r="G1659" s="121"/>
      <c r="H1659" s="121"/>
      <c r="I1659" s="121"/>
      <c r="J1659" s="121"/>
      <c r="K1659" s="121"/>
      <c r="L1659" s="10"/>
      <c r="M1659" s="225"/>
      <c r="N1659" s="230"/>
      <c r="R1659" s="205"/>
      <c r="S1659" s="205"/>
      <c r="T1659" s="205"/>
      <c r="V1659" s="205"/>
      <c r="W1659" s="205"/>
      <c r="X1659" s="205"/>
      <c r="Y1659" s="394"/>
      <c r="Z1659" s="250"/>
      <c r="AA1659" s="205"/>
      <c r="AB1659" s="250"/>
      <c r="AC1659" s="250"/>
      <c r="AD1659" s="250"/>
      <c r="AE1659" s="205"/>
      <c r="AF1659" s="250"/>
      <c r="AH1659" s="250"/>
      <c r="AI1659" s="205"/>
      <c r="AJ1659" s="250"/>
      <c r="AK1659" s="250"/>
      <c r="AL1659" s="250"/>
      <c r="AM1659" s="205"/>
      <c r="AN1659" s="250"/>
      <c r="AO1659" s="121"/>
      <c r="AP1659" s="250"/>
      <c r="AQ1659" s="205"/>
      <c r="AR1659" s="250"/>
      <c r="AT1659" s="250"/>
      <c r="AU1659" s="205"/>
      <c r="AV1659" s="250"/>
      <c r="AX1659" s="250"/>
      <c r="AY1659" s="205"/>
      <c r="AZ1659" s="250"/>
      <c r="BB1659" s="250"/>
      <c r="BC1659" s="205"/>
      <c r="BD1659" s="250"/>
      <c r="BF1659" s="250"/>
      <c r="BG1659" s="205"/>
      <c r="BH1659" s="250"/>
      <c r="BI1659" s="121"/>
      <c r="BJ1659" s="250"/>
      <c r="BK1659" s="205"/>
      <c r="BL1659" s="250"/>
      <c r="BN1659" s="121"/>
      <c r="BO1659" s="121"/>
      <c r="BP1659" s="121"/>
      <c r="BQ1659" s="121"/>
      <c r="BR1659" s="121"/>
    </row>
    <row r="1660" spans="1:70" customFormat="1" ht="15.75">
      <c r="A1660" s="84"/>
      <c r="B1660" s="363"/>
      <c r="C1660" s="121"/>
      <c r="D1660" s="121"/>
      <c r="E1660" s="121"/>
      <c r="F1660" s="121"/>
      <c r="G1660" s="121"/>
      <c r="H1660" s="121"/>
      <c r="I1660" s="121"/>
      <c r="J1660" s="121"/>
      <c r="K1660" s="121"/>
      <c r="L1660" s="10"/>
      <c r="M1660" s="225"/>
      <c r="N1660" s="230"/>
      <c r="R1660" s="205"/>
      <c r="S1660" s="205"/>
      <c r="T1660" s="205"/>
      <c r="V1660" s="205"/>
      <c r="W1660" s="205"/>
      <c r="X1660" s="205"/>
      <c r="Y1660" s="394"/>
      <c r="Z1660" s="250"/>
      <c r="AA1660" s="205"/>
      <c r="AB1660" s="250"/>
      <c r="AC1660" s="250"/>
      <c r="AD1660" s="250"/>
      <c r="AE1660" s="205"/>
      <c r="AF1660" s="250"/>
      <c r="AH1660" s="250"/>
      <c r="AI1660" s="205"/>
      <c r="AJ1660" s="250"/>
      <c r="AK1660" s="250"/>
      <c r="AL1660" s="250"/>
      <c r="AM1660" s="205"/>
      <c r="AN1660" s="250"/>
      <c r="AO1660" s="121"/>
      <c r="AP1660" s="250"/>
      <c r="AQ1660" s="205"/>
      <c r="AR1660" s="250"/>
      <c r="AT1660" s="250"/>
      <c r="AU1660" s="205"/>
      <c r="AV1660" s="250"/>
      <c r="AX1660" s="250"/>
      <c r="AY1660" s="205"/>
      <c r="AZ1660" s="250"/>
      <c r="BB1660" s="250"/>
      <c r="BC1660" s="205"/>
      <c r="BD1660" s="250"/>
      <c r="BF1660" s="250"/>
      <c r="BG1660" s="205"/>
      <c r="BH1660" s="250"/>
      <c r="BI1660" s="121"/>
      <c r="BJ1660" s="250"/>
      <c r="BK1660" s="205"/>
      <c r="BL1660" s="250"/>
      <c r="BN1660" s="121"/>
      <c r="BO1660" s="121"/>
      <c r="BP1660" s="121"/>
      <c r="BQ1660" s="121"/>
      <c r="BR1660" s="121"/>
    </row>
    <row r="1661" spans="1:70" customFormat="1" ht="15.75">
      <c r="A1661" s="84"/>
      <c r="B1661" s="363"/>
      <c r="C1661" s="121"/>
      <c r="D1661" s="121"/>
      <c r="E1661" s="121"/>
      <c r="F1661" s="121"/>
      <c r="G1661" s="121"/>
      <c r="H1661" s="121"/>
      <c r="I1661" s="121"/>
      <c r="J1661" s="121"/>
      <c r="K1661" s="121"/>
      <c r="L1661" s="10"/>
      <c r="M1661" s="225"/>
      <c r="N1661" s="230"/>
      <c r="R1661" s="205"/>
      <c r="S1661" s="205"/>
      <c r="T1661" s="205"/>
      <c r="V1661" s="205"/>
      <c r="W1661" s="205"/>
      <c r="X1661" s="205"/>
      <c r="Y1661" s="394"/>
      <c r="Z1661" s="250"/>
      <c r="AA1661" s="205"/>
      <c r="AB1661" s="250"/>
      <c r="AC1661" s="250"/>
      <c r="AD1661" s="250"/>
      <c r="AE1661" s="205"/>
      <c r="AF1661" s="250"/>
      <c r="AH1661" s="250"/>
      <c r="AI1661" s="205"/>
      <c r="AJ1661" s="250"/>
      <c r="AK1661" s="250"/>
      <c r="AL1661" s="250"/>
      <c r="AM1661" s="205"/>
      <c r="AN1661" s="250"/>
      <c r="AO1661" s="121"/>
      <c r="AP1661" s="250"/>
      <c r="AQ1661" s="205"/>
      <c r="AR1661" s="250"/>
      <c r="AT1661" s="250"/>
      <c r="AU1661" s="205"/>
      <c r="AV1661" s="250"/>
      <c r="AX1661" s="250"/>
      <c r="AY1661" s="205"/>
      <c r="AZ1661" s="250"/>
      <c r="BB1661" s="250"/>
      <c r="BC1661" s="205"/>
      <c r="BD1661" s="250"/>
      <c r="BF1661" s="250"/>
      <c r="BG1661" s="205"/>
      <c r="BH1661" s="250"/>
      <c r="BI1661" s="121"/>
      <c r="BJ1661" s="250"/>
      <c r="BK1661" s="205"/>
      <c r="BL1661" s="250"/>
      <c r="BN1661" s="121"/>
      <c r="BO1661" s="121"/>
      <c r="BP1661" s="121"/>
      <c r="BQ1661" s="121"/>
      <c r="BR1661" s="121"/>
    </row>
    <row r="1662" spans="1:70" customFormat="1" ht="15.75">
      <c r="A1662" s="84"/>
      <c r="B1662" s="363"/>
      <c r="C1662" s="121"/>
      <c r="D1662" s="121"/>
      <c r="E1662" s="121"/>
      <c r="F1662" s="121"/>
      <c r="G1662" s="121"/>
      <c r="H1662" s="121"/>
      <c r="I1662" s="121"/>
      <c r="J1662" s="121"/>
      <c r="K1662" s="121"/>
      <c r="L1662" s="10"/>
      <c r="M1662" s="225"/>
      <c r="N1662" s="230"/>
      <c r="R1662" s="205"/>
      <c r="S1662" s="205"/>
      <c r="T1662" s="205"/>
      <c r="V1662" s="205"/>
      <c r="W1662" s="205"/>
      <c r="X1662" s="205"/>
      <c r="Y1662" s="394"/>
      <c r="Z1662" s="250"/>
      <c r="AA1662" s="205"/>
      <c r="AB1662" s="250"/>
      <c r="AC1662" s="250"/>
      <c r="AD1662" s="250"/>
      <c r="AE1662" s="205"/>
      <c r="AF1662" s="250"/>
      <c r="AH1662" s="250"/>
      <c r="AI1662" s="205"/>
      <c r="AJ1662" s="250"/>
      <c r="AK1662" s="250"/>
      <c r="AL1662" s="250"/>
      <c r="AM1662" s="205"/>
      <c r="AN1662" s="250"/>
      <c r="AO1662" s="121"/>
      <c r="AP1662" s="250"/>
      <c r="AQ1662" s="205"/>
      <c r="AR1662" s="250"/>
      <c r="AT1662" s="250"/>
      <c r="AU1662" s="205"/>
      <c r="AV1662" s="250"/>
      <c r="AX1662" s="250"/>
      <c r="AY1662" s="205"/>
      <c r="AZ1662" s="250"/>
      <c r="BB1662" s="250"/>
      <c r="BC1662" s="205"/>
      <c r="BD1662" s="250"/>
      <c r="BF1662" s="250"/>
      <c r="BG1662" s="205"/>
      <c r="BH1662" s="250"/>
      <c r="BI1662" s="121"/>
      <c r="BJ1662" s="250"/>
      <c r="BK1662" s="205"/>
      <c r="BL1662" s="250"/>
      <c r="BN1662" s="121"/>
      <c r="BO1662" s="121"/>
      <c r="BP1662" s="121"/>
      <c r="BQ1662" s="121"/>
      <c r="BR1662" s="121"/>
    </row>
    <row r="1663" spans="1:70" customFormat="1" ht="15.75">
      <c r="A1663" s="84"/>
      <c r="B1663" s="363"/>
      <c r="C1663" s="121"/>
      <c r="D1663" s="121"/>
      <c r="E1663" s="121"/>
      <c r="F1663" s="121"/>
      <c r="G1663" s="121"/>
      <c r="H1663" s="121"/>
      <c r="I1663" s="121"/>
      <c r="J1663" s="121"/>
      <c r="K1663" s="121"/>
      <c r="L1663" s="10"/>
      <c r="M1663" s="225"/>
      <c r="N1663" s="230"/>
      <c r="R1663" s="205"/>
      <c r="S1663" s="205"/>
      <c r="T1663" s="205"/>
      <c r="V1663" s="205"/>
      <c r="W1663" s="205"/>
      <c r="X1663" s="205"/>
      <c r="Y1663" s="394"/>
      <c r="Z1663" s="250"/>
      <c r="AA1663" s="205"/>
      <c r="AB1663" s="250"/>
      <c r="AC1663" s="250"/>
      <c r="AD1663" s="250"/>
      <c r="AE1663" s="205"/>
      <c r="AF1663" s="250"/>
      <c r="AH1663" s="250"/>
      <c r="AI1663" s="205"/>
      <c r="AJ1663" s="250"/>
      <c r="AK1663" s="250"/>
      <c r="AL1663" s="250"/>
      <c r="AM1663" s="205"/>
      <c r="AN1663" s="250"/>
      <c r="AO1663" s="121"/>
      <c r="AP1663" s="250"/>
      <c r="AQ1663" s="205"/>
      <c r="AR1663" s="250"/>
      <c r="AT1663" s="250"/>
      <c r="AU1663" s="205"/>
      <c r="AV1663" s="250"/>
      <c r="AX1663" s="250"/>
      <c r="AY1663" s="205"/>
      <c r="AZ1663" s="250"/>
      <c r="BB1663" s="250"/>
      <c r="BC1663" s="205"/>
      <c r="BD1663" s="250"/>
      <c r="BF1663" s="250"/>
      <c r="BG1663" s="205"/>
      <c r="BH1663" s="250"/>
      <c r="BI1663" s="121"/>
      <c r="BJ1663" s="250"/>
      <c r="BK1663" s="205"/>
      <c r="BL1663" s="250"/>
      <c r="BN1663" s="121"/>
      <c r="BO1663" s="121"/>
      <c r="BP1663" s="121"/>
      <c r="BQ1663" s="121"/>
      <c r="BR1663" s="121"/>
    </row>
    <row r="1664" spans="1:70" customFormat="1" ht="15.75">
      <c r="A1664" s="84"/>
      <c r="B1664" s="363"/>
      <c r="C1664" s="121"/>
      <c r="D1664" s="121"/>
      <c r="E1664" s="121"/>
      <c r="F1664" s="121"/>
      <c r="G1664" s="121"/>
      <c r="H1664" s="121"/>
      <c r="I1664" s="121"/>
      <c r="J1664" s="121"/>
      <c r="K1664" s="121"/>
      <c r="L1664" s="10"/>
      <c r="M1664" s="225"/>
      <c r="N1664" s="230"/>
      <c r="R1664" s="205"/>
      <c r="S1664" s="205"/>
      <c r="T1664" s="205"/>
      <c r="V1664" s="205"/>
      <c r="W1664" s="205"/>
      <c r="X1664" s="205"/>
      <c r="Y1664" s="394"/>
      <c r="Z1664" s="250"/>
      <c r="AA1664" s="205"/>
      <c r="AB1664" s="250"/>
      <c r="AC1664" s="250"/>
      <c r="AD1664" s="250"/>
      <c r="AE1664" s="205"/>
      <c r="AF1664" s="250"/>
      <c r="AH1664" s="250"/>
      <c r="AI1664" s="205"/>
      <c r="AJ1664" s="250"/>
      <c r="AK1664" s="250"/>
      <c r="AL1664" s="250"/>
      <c r="AM1664" s="205"/>
      <c r="AN1664" s="250"/>
      <c r="AO1664" s="121"/>
      <c r="AP1664" s="250"/>
      <c r="AQ1664" s="205"/>
      <c r="AR1664" s="250"/>
      <c r="AT1664" s="250"/>
      <c r="AU1664" s="205"/>
      <c r="AV1664" s="250"/>
      <c r="AX1664" s="250"/>
      <c r="AY1664" s="205"/>
      <c r="AZ1664" s="250"/>
      <c r="BB1664" s="250"/>
      <c r="BC1664" s="205"/>
      <c r="BD1664" s="250"/>
      <c r="BF1664" s="250"/>
      <c r="BG1664" s="205"/>
      <c r="BH1664" s="250"/>
      <c r="BI1664" s="121"/>
      <c r="BJ1664" s="250"/>
      <c r="BK1664" s="205"/>
      <c r="BL1664" s="250"/>
      <c r="BN1664" s="121"/>
      <c r="BO1664" s="121"/>
      <c r="BP1664" s="121"/>
      <c r="BQ1664" s="121"/>
      <c r="BR1664" s="121"/>
    </row>
    <row r="1665" spans="1:70" customFormat="1" ht="15.75">
      <c r="A1665" s="84"/>
      <c r="B1665" s="363"/>
      <c r="C1665" s="121"/>
      <c r="D1665" s="121"/>
      <c r="E1665" s="121"/>
      <c r="F1665" s="121"/>
      <c r="G1665" s="121"/>
      <c r="H1665" s="121"/>
      <c r="I1665" s="121"/>
      <c r="J1665" s="121"/>
      <c r="K1665" s="121"/>
      <c r="L1665" s="10"/>
      <c r="M1665" s="225"/>
      <c r="N1665" s="230"/>
      <c r="R1665" s="205"/>
      <c r="S1665" s="205"/>
      <c r="T1665" s="205"/>
      <c r="V1665" s="205"/>
      <c r="W1665" s="205"/>
      <c r="X1665" s="205"/>
      <c r="Y1665" s="394"/>
      <c r="Z1665" s="250"/>
      <c r="AA1665" s="205"/>
      <c r="AB1665" s="250"/>
      <c r="AC1665" s="250"/>
      <c r="AD1665" s="250"/>
      <c r="AE1665" s="205"/>
      <c r="AF1665" s="250"/>
      <c r="AH1665" s="250"/>
      <c r="AI1665" s="205"/>
      <c r="AJ1665" s="250"/>
      <c r="AK1665" s="250"/>
      <c r="AL1665" s="250"/>
      <c r="AM1665" s="205"/>
      <c r="AN1665" s="250"/>
      <c r="AO1665" s="121"/>
      <c r="AP1665" s="250"/>
      <c r="AQ1665" s="205"/>
      <c r="AR1665" s="250"/>
      <c r="AT1665" s="250"/>
      <c r="AU1665" s="205"/>
      <c r="AV1665" s="250"/>
      <c r="AX1665" s="250"/>
      <c r="AY1665" s="205"/>
      <c r="AZ1665" s="250"/>
      <c r="BB1665" s="250"/>
      <c r="BC1665" s="205"/>
      <c r="BD1665" s="250"/>
      <c r="BF1665" s="250"/>
      <c r="BG1665" s="205"/>
      <c r="BH1665" s="250"/>
      <c r="BI1665" s="121"/>
      <c r="BJ1665" s="250"/>
      <c r="BK1665" s="205"/>
      <c r="BL1665" s="250"/>
      <c r="BN1665" s="121"/>
      <c r="BO1665" s="121"/>
      <c r="BP1665" s="121"/>
      <c r="BQ1665" s="121"/>
      <c r="BR1665" s="121"/>
    </row>
    <row r="1666" spans="1:70" customFormat="1" ht="15.75">
      <c r="A1666" s="84"/>
      <c r="B1666" s="363"/>
      <c r="C1666" s="121"/>
      <c r="D1666" s="121"/>
      <c r="E1666" s="121"/>
      <c r="F1666" s="121"/>
      <c r="G1666" s="121"/>
      <c r="H1666" s="121"/>
      <c r="I1666" s="121"/>
      <c r="J1666" s="121"/>
      <c r="K1666" s="121"/>
      <c r="L1666" s="10"/>
      <c r="M1666" s="225"/>
      <c r="N1666" s="230"/>
      <c r="R1666" s="205"/>
      <c r="S1666" s="205"/>
      <c r="T1666" s="205"/>
      <c r="V1666" s="205"/>
      <c r="W1666" s="205"/>
      <c r="X1666" s="205"/>
      <c r="Y1666" s="394"/>
      <c r="Z1666" s="250"/>
      <c r="AA1666" s="205"/>
      <c r="AB1666" s="250"/>
      <c r="AC1666" s="250"/>
      <c r="AD1666" s="250"/>
      <c r="AE1666" s="205"/>
      <c r="AF1666" s="250"/>
      <c r="AH1666" s="250"/>
      <c r="AI1666" s="205"/>
      <c r="AJ1666" s="250"/>
      <c r="AK1666" s="250"/>
      <c r="AL1666" s="250"/>
      <c r="AM1666" s="205"/>
      <c r="AN1666" s="250"/>
      <c r="AO1666" s="121"/>
      <c r="AP1666" s="250"/>
      <c r="AQ1666" s="205"/>
      <c r="AR1666" s="250"/>
      <c r="AT1666" s="250"/>
      <c r="AU1666" s="205"/>
      <c r="AV1666" s="250"/>
      <c r="AX1666" s="250"/>
      <c r="AY1666" s="205"/>
      <c r="AZ1666" s="250"/>
      <c r="BB1666" s="250"/>
      <c r="BC1666" s="205"/>
      <c r="BD1666" s="250"/>
      <c r="BF1666" s="250"/>
      <c r="BG1666" s="205"/>
      <c r="BH1666" s="250"/>
      <c r="BI1666" s="121"/>
      <c r="BJ1666" s="250"/>
      <c r="BK1666" s="205"/>
      <c r="BL1666" s="250"/>
      <c r="BN1666" s="121"/>
      <c r="BO1666" s="121"/>
      <c r="BP1666" s="121"/>
      <c r="BQ1666" s="121"/>
      <c r="BR1666" s="121"/>
    </row>
    <row r="1667" spans="1:70" customFormat="1" ht="15.75">
      <c r="A1667" s="84"/>
      <c r="B1667" s="363"/>
      <c r="C1667" s="121"/>
      <c r="D1667" s="121"/>
      <c r="E1667" s="121"/>
      <c r="F1667" s="121"/>
      <c r="G1667" s="121"/>
      <c r="H1667" s="121"/>
      <c r="I1667" s="121"/>
      <c r="J1667" s="121"/>
      <c r="K1667" s="121"/>
      <c r="L1667" s="10"/>
      <c r="M1667" s="225"/>
      <c r="N1667" s="230"/>
      <c r="R1667" s="205"/>
      <c r="S1667" s="205"/>
      <c r="T1667" s="205"/>
      <c r="V1667" s="205"/>
      <c r="W1667" s="205"/>
      <c r="X1667" s="205"/>
      <c r="Y1667" s="394"/>
      <c r="Z1667" s="250"/>
      <c r="AA1667" s="205"/>
      <c r="AB1667" s="250"/>
      <c r="AC1667" s="250"/>
      <c r="AD1667" s="250"/>
      <c r="AE1667" s="205"/>
      <c r="AF1667" s="250"/>
      <c r="AH1667" s="250"/>
      <c r="AI1667" s="205"/>
      <c r="AJ1667" s="250"/>
      <c r="AK1667" s="250"/>
      <c r="AL1667" s="250"/>
      <c r="AM1667" s="205"/>
      <c r="AN1667" s="250"/>
      <c r="AO1667" s="121"/>
      <c r="AP1667" s="250"/>
      <c r="AQ1667" s="205"/>
      <c r="AR1667" s="250"/>
      <c r="AT1667" s="250"/>
      <c r="AU1667" s="205"/>
      <c r="AV1667" s="250"/>
      <c r="AX1667" s="250"/>
      <c r="AY1667" s="205"/>
      <c r="AZ1667" s="250"/>
      <c r="BB1667" s="250"/>
      <c r="BC1667" s="205"/>
      <c r="BD1667" s="250"/>
      <c r="BF1667" s="250"/>
      <c r="BG1667" s="205"/>
      <c r="BH1667" s="250"/>
      <c r="BI1667" s="121"/>
      <c r="BJ1667" s="250"/>
      <c r="BK1667" s="205"/>
      <c r="BL1667" s="250"/>
      <c r="BN1667" s="121"/>
      <c r="BO1667" s="121"/>
      <c r="BP1667" s="121"/>
      <c r="BQ1667" s="121"/>
      <c r="BR1667" s="121"/>
    </row>
    <row r="1668" spans="1:70" customFormat="1" ht="15.75">
      <c r="A1668" s="84"/>
      <c r="B1668" s="363"/>
      <c r="C1668" s="121"/>
      <c r="D1668" s="121"/>
      <c r="E1668" s="121"/>
      <c r="F1668" s="121"/>
      <c r="G1668" s="121"/>
      <c r="H1668" s="121"/>
      <c r="I1668" s="121"/>
      <c r="J1668" s="121"/>
      <c r="K1668" s="121"/>
      <c r="L1668" s="10"/>
      <c r="M1668" s="225"/>
      <c r="N1668" s="230"/>
      <c r="R1668" s="205"/>
      <c r="S1668" s="205"/>
      <c r="T1668" s="205"/>
      <c r="V1668" s="205"/>
      <c r="W1668" s="205"/>
      <c r="X1668" s="205"/>
      <c r="Y1668" s="394"/>
      <c r="Z1668" s="250"/>
      <c r="AA1668" s="205"/>
      <c r="AB1668" s="250"/>
      <c r="AC1668" s="250"/>
      <c r="AD1668" s="250"/>
      <c r="AE1668" s="205"/>
      <c r="AF1668" s="250"/>
      <c r="AH1668" s="250"/>
      <c r="AI1668" s="205"/>
      <c r="AJ1668" s="250"/>
      <c r="AK1668" s="250"/>
      <c r="AL1668" s="250"/>
      <c r="AM1668" s="205"/>
      <c r="AN1668" s="250"/>
      <c r="AO1668" s="121"/>
      <c r="AP1668" s="250"/>
      <c r="AQ1668" s="205"/>
      <c r="AR1668" s="250"/>
      <c r="AT1668" s="250"/>
      <c r="AU1668" s="205"/>
      <c r="AV1668" s="250"/>
      <c r="AX1668" s="250"/>
      <c r="AY1668" s="205"/>
      <c r="AZ1668" s="250"/>
      <c r="BB1668" s="250"/>
      <c r="BC1668" s="205"/>
      <c r="BD1668" s="250"/>
      <c r="BF1668" s="250"/>
      <c r="BG1668" s="205"/>
      <c r="BH1668" s="250"/>
      <c r="BI1668" s="121"/>
      <c r="BJ1668" s="250"/>
      <c r="BK1668" s="205"/>
      <c r="BL1668" s="250"/>
      <c r="BN1668" s="121"/>
      <c r="BO1668" s="121"/>
      <c r="BP1668" s="121"/>
      <c r="BQ1668" s="121"/>
      <c r="BR1668" s="121"/>
    </row>
    <row r="1669" spans="1:70" customFormat="1" ht="15.75">
      <c r="A1669" s="84"/>
      <c r="B1669" s="363"/>
      <c r="C1669" s="121"/>
      <c r="D1669" s="121"/>
      <c r="E1669" s="121"/>
      <c r="F1669" s="121"/>
      <c r="G1669" s="121"/>
      <c r="H1669" s="121"/>
      <c r="I1669" s="121"/>
      <c r="J1669" s="121"/>
      <c r="K1669" s="121"/>
      <c r="L1669" s="10"/>
      <c r="M1669" s="225"/>
      <c r="N1669" s="230"/>
      <c r="R1669" s="205"/>
      <c r="S1669" s="205"/>
      <c r="T1669" s="205"/>
      <c r="V1669" s="205"/>
      <c r="W1669" s="205"/>
      <c r="X1669" s="205"/>
      <c r="Y1669" s="394"/>
      <c r="Z1669" s="250"/>
      <c r="AA1669" s="205"/>
      <c r="AB1669" s="250"/>
      <c r="AC1669" s="250"/>
      <c r="AD1669" s="250"/>
      <c r="AE1669" s="205"/>
      <c r="AF1669" s="250"/>
      <c r="AH1669" s="250"/>
      <c r="AI1669" s="205"/>
      <c r="AJ1669" s="250"/>
      <c r="AK1669" s="250"/>
      <c r="AL1669" s="250"/>
      <c r="AM1669" s="205"/>
      <c r="AN1669" s="250"/>
      <c r="AO1669" s="121"/>
      <c r="AP1669" s="250"/>
      <c r="AQ1669" s="205"/>
      <c r="AR1669" s="250"/>
      <c r="AT1669" s="250"/>
      <c r="AU1669" s="205"/>
      <c r="AV1669" s="250"/>
      <c r="AX1669" s="250"/>
      <c r="AY1669" s="205"/>
      <c r="AZ1669" s="250"/>
      <c r="BB1669" s="250"/>
      <c r="BC1669" s="205"/>
      <c r="BD1669" s="250"/>
      <c r="BF1669" s="250"/>
      <c r="BG1669" s="205"/>
      <c r="BH1669" s="250"/>
      <c r="BI1669" s="121"/>
      <c r="BJ1669" s="250"/>
      <c r="BK1669" s="205"/>
      <c r="BL1669" s="250"/>
      <c r="BN1669" s="121"/>
      <c r="BO1669" s="121"/>
      <c r="BP1669" s="121"/>
      <c r="BQ1669" s="121"/>
      <c r="BR1669" s="121"/>
    </row>
    <row r="1670" spans="1:70" customFormat="1" ht="15.75">
      <c r="A1670" s="84"/>
      <c r="B1670" s="363"/>
      <c r="C1670" s="121"/>
      <c r="D1670" s="121"/>
      <c r="E1670" s="121"/>
      <c r="F1670" s="121"/>
      <c r="G1670" s="121"/>
      <c r="H1670" s="121"/>
      <c r="I1670" s="121"/>
      <c r="J1670" s="121"/>
      <c r="K1670" s="121"/>
      <c r="L1670" s="10"/>
      <c r="M1670" s="225"/>
      <c r="N1670" s="230"/>
      <c r="R1670" s="205"/>
      <c r="S1670" s="205"/>
      <c r="T1670" s="205"/>
      <c r="V1670" s="205"/>
      <c r="W1670" s="205"/>
      <c r="X1670" s="205"/>
      <c r="Y1670" s="394"/>
      <c r="Z1670" s="250"/>
      <c r="AA1670" s="205"/>
      <c r="AB1670" s="250"/>
      <c r="AC1670" s="250"/>
      <c r="AD1670" s="250"/>
      <c r="AE1670" s="205"/>
      <c r="AF1670" s="250"/>
      <c r="AH1670" s="250"/>
      <c r="AI1670" s="205"/>
      <c r="AJ1670" s="250"/>
      <c r="AK1670" s="250"/>
      <c r="AL1670" s="250"/>
      <c r="AM1670" s="205"/>
      <c r="AN1670" s="250"/>
      <c r="AO1670" s="121"/>
      <c r="AP1670" s="250"/>
      <c r="AQ1670" s="205"/>
      <c r="AR1670" s="250"/>
      <c r="AT1670" s="250"/>
      <c r="AU1670" s="205"/>
      <c r="AV1670" s="250"/>
      <c r="AX1670" s="250"/>
      <c r="AY1670" s="205"/>
      <c r="AZ1670" s="250"/>
      <c r="BB1670" s="250"/>
      <c r="BC1670" s="205"/>
      <c r="BD1670" s="250"/>
      <c r="BF1670" s="250"/>
      <c r="BG1670" s="205"/>
      <c r="BH1670" s="250"/>
      <c r="BI1670" s="121"/>
      <c r="BJ1670" s="250"/>
      <c r="BK1670" s="205"/>
      <c r="BL1670" s="250"/>
      <c r="BN1670" s="121"/>
      <c r="BO1670" s="121"/>
      <c r="BP1670" s="121"/>
      <c r="BQ1670" s="121"/>
      <c r="BR1670" s="121"/>
    </row>
    <row r="1671" spans="1:70" customFormat="1" ht="15.75">
      <c r="A1671" s="84"/>
      <c r="B1671" s="363"/>
      <c r="C1671" s="121"/>
      <c r="D1671" s="121"/>
      <c r="E1671" s="121"/>
      <c r="F1671" s="121"/>
      <c r="G1671" s="121"/>
      <c r="H1671" s="121"/>
      <c r="I1671" s="121"/>
      <c r="J1671" s="121"/>
      <c r="K1671" s="121"/>
      <c r="L1671" s="10"/>
      <c r="M1671" s="225"/>
      <c r="N1671" s="230"/>
      <c r="R1671" s="205"/>
      <c r="S1671" s="205"/>
      <c r="T1671" s="205"/>
      <c r="V1671" s="205"/>
      <c r="W1671" s="205"/>
      <c r="X1671" s="205"/>
      <c r="Y1671" s="394"/>
      <c r="Z1671" s="250"/>
      <c r="AA1671" s="205"/>
      <c r="AB1671" s="250"/>
      <c r="AC1671" s="250"/>
      <c r="AD1671" s="250"/>
      <c r="AE1671" s="205"/>
      <c r="AF1671" s="250"/>
      <c r="AH1671" s="250"/>
      <c r="AI1671" s="205"/>
      <c r="AJ1671" s="250"/>
      <c r="AK1671" s="250"/>
      <c r="AL1671" s="250"/>
      <c r="AM1671" s="205"/>
      <c r="AN1671" s="250"/>
      <c r="AO1671" s="121"/>
      <c r="AP1671" s="250"/>
      <c r="AQ1671" s="205"/>
      <c r="AR1671" s="250"/>
      <c r="AT1671" s="250"/>
      <c r="AU1671" s="205"/>
      <c r="AV1671" s="250"/>
      <c r="AX1671" s="250"/>
      <c r="AY1671" s="205"/>
      <c r="AZ1671" s="250"/>
      <c r="BB1671" s="250"/>
      <c r="BC1671" s="205"/>
      <c r="BD1671" s="250"/>
      <c r="BF1671" s="250"/>
      <c r="BG1671" s="205"/>
      <c r="BH1671" s="250"/>
      <c r="BI1671" s="121"/>
      <c r="BJ1671" s="250"/>
      <c r="BK1671" s="205"/>
      <c r="BL1671" s="250"/>
      <c r="BN1671" s="121"/>
      <c r="BO1671" s="121"/>
      <c r="BP1671" s="121"/>
      <c r="BQ1671" s="121"/>
      <c r="BR1671" s="121"/>
    </row>
    <row r="1672" spans="1:70" customFormat="1" ht="15.75">
      <c r="A1672" s="84"/>
      <c r="B1672" s="363"/>
      <c r="C1672" s="121"/>
      <c r="D1672" s="121"/>
      <c r="E1672" s="121"/>
      <c r="F1672" s="121"/>
      <c r="G1672" s="121"/>
      <c r="H1672" s="121"/>
      <c r="I1672" s="121"/>
      <c r="J1672" s="121"/>
      <c r="K1672" s="121"/>
      <c r="L1672" s="10"/>
      <c r="M1672" s="225"/>
      <c r="N1672" s="230"/>
      <c r="R1672" s="205"/>
      <c r="S1672" s="205"/>
      <c r="T1672" s="205"/>
      <c r="V1672" s="205"/>
      <c r="W1672" s="205"/>
      <c r="X1672" s="205"/>
      <c r="Y1672" s="394"/>
      <c r="Z1672" s="250"/>
      <c r="AA1672" s="205"/>
      <c r="AB1672" s="250"/>
      <c r="AC1672" s="250"/>
      <c r="AD1672" s="250"/>
      <c r="AE1672" s="205"/>
      <c r="AF1672" s="250"/>
      <c r="AH1672" s="250"/>
      <c r="AI1672" s="205"/>
      <c r="AJ1672" s="250"/>
      <c r="AK1672" s="250"/>
      <c r="AL1672" s="250"/>
      <c r="AM1672" s="205"/>
      <c r="AN1672" s="250"/>
      <c r="AO1672" s="121"/>
      <c r="AP1672" s="250"/>
      <c r="AQ1672" s="205"/>
      <c r="AR1672" s="250"/>
      <c r="AT1672" s="250"/>
      <c r="AU1672" s="205"/>
      <c r="AV1672" s="250"/>
      <c r="AX1672" s="250"/>
      <c r="AY1672" s="205"/>
      <c r="AZ1672" s="250"/>
      <c r="BB1672" s="250"/>
      <c r="BC1672" s="205"/>
      <c r="BD1672" s="250"/>
      <c r="BF1672" s="250"/>
      <c r="BG1672" s="205"/>
      <c r="BH1672" s="250"/>
      <c r="BI1672" s="121"/>
      <c r="BJ1672" s="250"/>
      <c r="BK1672" s="205"/>
      <c r="BL1672" s="250"/>
      <c r="BN1672" s="121"/>
      <c r="BO1672" s="121"/>
      <c r="BP1672" s="121"/>
      <c r="BQ1672" s="121"/>
      <c r="BR1672" s="121"/>
    </row>
    <row r="1673" spans="1:70" customFormat="1" ht="15.75">
      <c r="A1673" s="84"/>
      <c r="B1673" s="363"/>
      <c r="C1673" s="121"/>
      <c r="D1673" s="121"/>
      <c r="E1673" s="121"/>
      <c r="F1673" s="121"/>
      <c r="G1673" s="121"/>
      <c r="H1673" s="121"/>
      <c r="I1673" s="121"/>
      <c r="J1673" s="121"/>
      <c r="K1673" s="121"/>
      <c r="L1673" s="10"/>
      <c r="M1673" s="225"/>
      <c r="N1673" s="230"/>
      <c r="R1673" s="205"/>
      <c r="S1673" s="205"/>
      <c r="T1673" s="205"/>
      <c r="V1673" s="205"/>
      <c r="W1673" s="205"/>
      <c r="X1673" s="205"/>
      <c r="Y1673" s="394"/>
      <c r="Z1673" s="250"/>
      <c r="AA1673" s="205"/>
      <c r="AB1673" s="250"/>
      <c r="AC1673" s="250"/>
      <c r="AD1673" s="250"/>
      <c r="AE1673" s="205"/>
      <c r="AF1673" s="250"/>
      <c r="AH1673" s="250"/>
      <c r="AI1673" s="205"/>
      <c r="AJ1673" s="250"/>
      <c r="AK1673" s="250"/>
      <c r="AL1673" s="250"/>
      <c r="AM1673" s="205"/>
      <c r="AN1673" s="250"/>
      <c r="AO1673" s="121"/>
      <c r="AP1673" s="250"/>
      <c r="AQ1673" s="205"/>
      <c r="AR1673" s="250"/>
      <c r="AT1673" s="250"/>
      <c r="AU1673" s="205"/>
      <c r="AV1673" s="250"/>
      <c r="AX1673" s="250"/>
      <c r="AY1673" s="205"/>
      <c r="AZ1673" s="250"/>
      <c r="BB1673" s="250"/>
      <c r="BC1673" s="205"/>
      <c r="BD1673" s="250"/>
      <c r="BF1673" s="250"/>
      <c r="BG1673" s="205"/>
      <c r="BH1673" s="250"/>
      <c r="BI1673" s="121"/>
      <c r="BJ1673" s="250"/>
      <c r="BK1673" s="205"/>
      <c r="BL1673" s="250"/>
      <c r="BN1673" s="121"/>
      <c r="BO1673" s="121"/>
      <c r="BP1673" s="121"/>
      <c r="BQ1673" s="121"/>
      <c r="BR1673" s="121"/>
    </row>
    <row r="1674" spans="1:70" customFormat="1" ht="15.75">
      <c r="A1674" s="84"/>
      <c r="B1674" s="363"/>
      <c r="C1674" s="121"/>
      <c r="D1674" s="121"/>
      <c r="E1674" s="121"/>
      <c r="F1674" s="121"/>
      <c r="G1674" s="121"/>
      <c r="H1674" s="121"/>
      <c r="I1674" s="121"/>
      <c r="J1674" s="121"/>
      <c r="K1674" s="121"/>
      <c r="L1674" s="10"/>
      <c r="M1674" s="225"/>
      <c r="N1674" s="230"/>
      <c r="R1674" s="205"/>
      <c r="S1674" s="205"/>
      <c r="T1674" s="205"/>
      <c r="V1674" s="205"/>
      <c r="W1674" s="205"/>
      <c r="X1674" s="205"/>
      <c r="Y1674" s="394"/>
      <c r="Z1674" s="250"/>
      <c r="AA1674" s="205"/>
      <c r="AB1674" s="250"/>
      <c r="AC1674" s="250"/>
      <c r="AD1674" s="250"/>
      <c r="AE1674" s="205"/>
      <c r="AF1674" s="250"/>
      <c r="AH1674" s="250"/>
      <c r="AI1674" s="205"/>
      <c r="AJ1674" s="250"/>
      <c r="AK1674" s="250"/>
      <c r="AL1674" s="250"/>
      <c r="AM1674" s="205"/>
      <c r="AN1674" s="250"/>
      <c r="AO1674" s="121"/>
      <c r="AP1674" s="250"/>
      <c r="AQ1674" s="205"/>
      <c r="AR1674" s="250"/>
      <c r="AT1674" s="250"/>
      <c r="AU1674" s="205"/>
      <c r="AV1674" s="250"/>
      <c r="AX1674" s="250"/>
      <c r="AY1674" s="205"/>
      <c r="AZ1674" s="250"/>
      <c r="BB1674" s="250"/>
      <c r="BC1674" s="205"/>
      <c r="BD1674" s="250"/>
      <c r="BF1674" s="250"/>
      <c r="BG1674" s="205"/>
      <c r="BH1674" s="250"/>
      <c r="BI1674" s="121"/>
      <c r="BJ1674" s="250"/>
      <c r="BK1674" s="205"/>
      <c r="BL1674" s="250"/>
      <c r="BN1674" s="121"/>
      <c r="BO1674" s="121"/>
      <c r="BP1674" s="121"/>
      <c r="BQ1674" s="121"/>
      <c r="BR1674" s="121"/>
    </row>
    <row r="1675" spans="1:70" customFormat="1" ht="15.75">
      <c r="A1675" s="84"/>
      <c r="B1675" s="363"/>
      <c r="C1675" s="121"/>
      <c r="D1675" s="121"/>
      <c r="E1675" s="121"/>
      <c r="F1675" s="121"/>
      <c r="G1675" s="121"/>
      <c r="H1675" s="121"/>
      <c r="I1675" s="121"/>
      <c r="J1675" s="121"/>
      <c r="K1675" s="121"/>
      <c r="L1675" s="10"/>
      <c r="M1675" s="225"/>
      <c r="N1675" s="230"/>
      <c r="R1675" s="205"/>
      <c r="S1675" s="205"/>
      <c r="T1675" s="205"/>
      <c r="V1675" s="205"/>
      <c r="W1675" s="205"/>
      <c r="X1675" s="205"/>
      <c r="Y1675" s="394"/>
      <c r="Z1675" s="250"/>
      <c r="AA1675" s="205"/>
      <c r="AB1675" s="250"/>
      <c r="AC1675" s="250"/>
      <c r="AD1675" s="250"/>
      <c r="AE1675" s="205"/>
      <c r="AF1675" s="250"/>
      <c r="AH1675" s="250"/>
      <c r="AI1675" s="205"/>
      <c r="AJ1675" s="250"/>
      <c r="AK1675" s="250"/>
      <c r="AL1675" s="250"/>
      <c r="AM1675" s="205"/>
      <c r="AN1675" s="250"/>
      <c r="AO1675" s="121"/>
      <c r="AP1675" s="250"/>
      <c r="AQ1675" s="205"/>
      <c r="AR1675" s="250"/>
      <c r="AT1675" s="250"/>
      <c r="AU1675" s="205"/>
      <c r="AV1675" s="250"/>
      <c r="AX1675" s="250"/>
      <c r="AY1675" s="205"/>
      <c r="AZ1675" s="250"/>
      <c r="BB1675" s="250"/>
      <c r="BC1675" s="205"/>
      <c r="BD1675" s="250"/>
      <c r="BF1675" s="250"/>
      <c r="BG1675" s="205"/>
      <c r="BH1675" s="250"/>
      <c r="BI1675" s="121"/>
      <c r="BJ1675" s="250"/>
      <c r="BK1675" s="205"/>
      <c r="BL1675" s="250"/>
      <c r="BN1675" s="121"/>
      <c r="BO1675" s="121"/>
      <c r="BP1675" s="121"/>
      <c r="BQ1675" s="121"/>
      <c r="BR1675" s="121"/>
    </row>
    <row r="1676" spans="1:70" customFormat="1" ht="15.75">
      <c r="A1676" s="84"/>
      <c r="B1676" s="363"/>
      <c r="C1676" s="121"/>
      <c r="D1676" s="121"/>
      <c r="E1676" s="121"/>
      <c r="F1676" s="121"/>
      <c r="G1676" s="121"/>
      <c r="H1676" s="121"/>
      <c r="I1676" s="121"/>
      <c r="J1676" s="121"/>
      <c r="K1676" s="121"/>
      <c r="L1676" s="10"/>
      <c r="M1676" s="225"/>
      <c r="N1676" s="230"/>
      <c r="R1676" s="205"/>
      <c r="S1676" s="205"/>
      <c r="T1676" s="205"/>
      <c r="V1676" s="205"/>
      <c r="W1676" s="205"/>
      <c r="X1676" s="205"/>
      <c r="Y1676" s="394"/>
      <c r="Z1676" s="250"/>
      <c r="AA1676" s="205"/>
      <c r="AB1676" s="250"/>
      <c r="AC1676" s="250"/>
      <c r="AD1676" s="250"/>
      <c r="AE1676" s="205"/>
      <c r="AF1676" s="250"/>
      <c r="AH1676" s="250"/>
      <c r="AI1676" s="205"/>
      <c r="AJ1676" s="250"/>
      <c r="AK1676" s="250"/>
      <c r="AL1676" s="250"/>
      <c r="AM1676" s="205"/>
      <c r="AN1676" s="250"/>
      <c r="AO1676" s="121"/>
      <c r="AP1676" s="250"/>
      <c r="AQ1676" s="205"/>
      <c r="AR1676" s="250"/>
      <c r="AT1676" s="250"/>
      <c r="AU1676" s="205"/>
      <c r="AV1676" s="250"/>
      <c r="AX1676" s="250"/>
      <c r="AY1676" s="205"/>
      <c r="AZ1676" s="250"/>
      <c r="BB1676" s="250"/>
      <c r="BC1676" s="205"/>
      <c r="BD1676" s="250"/>
      <c r="BF1676" s="250"/>
      <c r="BG1676" s="205"/>
      <c r="BH1676" s="250"/>
      <c r="BI1676" s="121"/>
      <c r="BJ1676" s="250"/>
      <c r="BK1676" s="205"/>
      <c r="BL1676" s="250"/>
      <c r="BN1676" s="121"/>
      <c r="BO1676" s="121"/>
      <c r="BP1676" s="121"/>
      <c r="BQ1676" s="121"/>
      <c r="BR1676" s="121"/>
    </row>
    <row r="1677" spans="1:70" customFormat="1" ht="15.75">
      <c r="A1677" s="84"/>
      <c r="B1677" s="363"/>
      <c r="C1677" s="121"/>
      <c r="D1677" s="121"/>
      <c r="E1677" s="121"/>
      <c r="F1677" s="121"/>
      <c r="G1677" s="121"/>
      <c r="H1677" s="121"/>
      <c r="I1677" s="121"/>
      <c r="J1677" s="121"/>
      <c r="K1677" s="121"/>
      <c r="L1677" s="10"/>
      <c r="M1677" s="225"/>
      <c r="N1677" s="230"/>
      <c r="R1677" s="205"/>
      <c r="S1677" s="205"/>
      <c r="T1677" s="205"/>
      <c r="V1677" s="205"/>
      <c r="W1677" s="205"/>
      <c r="X1677" s="205"/>
      <c r="Y1677" s="394"/>
      <c r="Z1677" s="250"/>
      <c r="AA1677" s="205"/>
      <c r="AB1677" s="250"/>
      <c r="AC1677" s="250"/>
      <c r="AD1677" s="250"/>
      <c r="AE1677" s="205"/>
      <c r="AF1677" s="250"/>
      <c r="AH1677" s="250"/>
      <c r="AI1677" s="205"/>
      <c r="AJ1677" s="250"/>
      <c r="AK1677" s="250"/>
      <c r="AL1677" s="250"/>
      <c r="AM1677" s="205"/>
      <c r="AN1677" s="250"/>
      <c r="AO1677" s="121"/>
      <c r="AP1677" s="250"/>
      <c r="AQ1677" s="205"/>
      <c r="AR1677" s="250"/>
      <c r="AT1677" s="250"/>
      <c r="AU1677" s="205"/>
      <c r="AV1677" s="250"/>
      <c r="AX1677" s="250"/>
      <c r="AY1677" s="205"/>
      <c r="AZ1677" s="250"/>
      <c r="BB1677" s="250"/>
      <c r="BC1677" s="205"/>
      <c r="BD1677" s="250"/>
      <c r="BF1677" s="250"/>
      <c r="BG1677" s="205"/>
      <c r="BH1677" s="250"/>
      <c r="BI1677" s="121"/>
      <c r="BJ1677" s="250"/>
      <c r="BK1677" s="205"/>
      <c r="BL1677" s="250"/>
      <c r="BN1677" s="121"/>
      <c r="BO1677" s="121"/>
      <c r="BP1677" s="121"/>
      <c r="BQ1677" s="121"/>
      <c r="BR1677" s="121"/>
    </row>
    <row r="1678" spans="1:70" customFormat="1" ht="15.75">
      <c r="A1678" s="84"/>
      <c r="B1678" s="363"/>
      <c r="C1678" s="121"/>
      <c r="D1678" s="121"/>
      <c r="E1678" s="121"/>
      <c r="F1678" s="121"/>
      <c r="G1678" s="121"/>
      <c r="H1678" s="121"/>
      <c r="I1678" s="121"/>
      <c r="J1678" s="121"/>
      <c r="K1678" s="121"/>
      <c r="L1678" s="10"/>
      <c r="M1678" s="225"/>
      <c r="N1678" s="230"/>
      <c r="R1678" s="205"/>
      <c r="S1678" s="205"/>
      <c r="T1678" s="205"/>
      <c r="V1678" s="205"/>
      <c r="W1678" s="205"/>
      <c r="X1678" s="205"/>
      <c r="Y1678" s="394"/>
      <c r="Z1678" s="250"/>
      <c r="AA1678" s="205"/>
      <c r="AB1678" s="250"/>
      <c r="AC1678" s="250"/>
      <c r="AD1678" s="250"/>
      <c r="AE1678" s="205"/>
      <c r="AF1678" s="250"/>
      <c r="AH1678" s="250"/>
      <c r="AI1678" s="205"/>
      <c r="AJ1678" s="250"/>
      <c r="AK1678" s="250"/>
      <c r="AL1678" s="250"/>
      <c r="AM1678" s="205"/>
      <c r="AN1678" s="250"/>
      <c r="AO1678" s="121"/>
      <c r="AP1678" s="250"/>
      <c r="AQ1678" s="205"/>
      <c r="AR1678" s="250"/>
      <c r="AT1678" s="250"/>
      <c r="AU1678" s="205"/>
      <c r="AV1678" s="250"/>
      <c r="AX1678" s="250"/>
      <c r="AY1678" s="205"/>
      <c r="AZ1678" s="250"/>
      <c r="BB1678" s="250"/>
      <c r="BC1678" s="205"/>
      <c r="BD1678" s="250"/>
      <c r="BF1678" s="250"/>
      <c r="BG1678" s="205"/>
      <c r="BH1678" s="250"/>
      <c r="BI1678" s="121"/>
      <c r="BJ1678" s="250"/>
      <c r="BK1678" s="205"/>
      <c r="BL1678" s="250"/>
      <c r="BN1678" s="121"/>
      <c r="BO1678" s="121"/>
      <c r="BP1678" s="121"/>
      <c r="BQ1678" s="121"/>
      <c r="BR1678" s="121"/>
    </row>
    <row r="1679" spans="1:70" customFormat="1" ht="15.75">
      <c r="A1679" s="84"/>
      <c r="B1679" s="363"/>
      <c r="C1679" s="121"/>
      <c r="D1679" s="121"/>
      <c r="E1679" s="121"/>
      <c r="F1679" s="121"/>
      <c r="G1679" s="121"/>
      <c r="H1679" s="121"/>
      <c r="I1679" s="121"/>
      <c r="J1679" s="121"/>
      <c r="K1679" s="121"/>
      <c r="L1679" s="10"/>
      <c r="M1679" s="225"/>
      <c r="N1679" s="230"/>
      <c r="R1679" s="205"/>
      <c r="S1679" s="205"/>
      <c r="T1679" s="205"/>
      <c r="V1679" s="205"/>
      <c r="W1679" s="205"/>
      <c r="X1679" s="205"/>
      <c r="Y1679" s="394"/>
      <c r="Z1679" s="250"/>
      <c r="AA1679" s="205"/>
      <c r="AB1679" s="250"/>
      <c r="AC1679" s="250"/>
      <c r="AD1679" s="250"/>
      <c r="AE1679" s="205"/>
      <c r="AF1679" s="250"/>
      <c r="AH1679" s="250"/>
      <c r="AI1679" s="205"/>
      <c r="AJ1679" s="250"/>
      <c r="AK1679" s="250"/>
      <c r="AL1679" s="250"/>
      <c r="AM1679" s="205"/>
      <c r="AN1679" s="250"/>
      <c r="AO1679" s="121"/>
      <c r="AP1679" s="250"/>
      <c r="AQ1679" s="205"/>
      <c r="AR1679" s="250"/>
      <c r="AT1679" s="250"/>
      <c r="AU1679" s="205"/>
      <c r="AV1679" s="250"/>
      <c r="AX1679" s="250"/>
      <c r="AY1679" s="205"/>
      <c r="AZ1679" s="250"/>
      <c r="BB1679" s="250"/>
      <c r="BC1679" s="205"/>
      <c r="BD1679" s="250"/>
      <c r="BF1679" s="250"/>
      <c r="BG1679" s="205"/>
      <c r="BH1679" s="250"/>
      <c r="BI1679" s="121"/>
      <c r="BJ1679" s="250"/>
      <c r="BK1679" s="205"/>
      <c r="BL1679" s="250"/>
      <c r="BN1679" s="121"/>
      <c r="BO1679" s="121"/>
      <c r="BP1679" s="121"/>
      <c r="BQ1679" s="121"/>
      <c r="BR1679" s="121"/>
    </row>
    <row r="1680" spans="1:70" customFormat="1" ht="15.75">
      <c r="A1680" s="84"/>
      <c r="B1680" s="363"/>
      <c r="C1680" s="121"/>
      <c r="D1680" s="121"/>
      <c r="E1680" s="121"/>
      <c r="F1680" s="121"/>
      <c r="G1680" s="121"/>
      <c r="H1680" s="121"/>
      <c r="I1680" s="121"/>
      <c r="J1680" s="121"/>
      <c r="K1680" s="121"/>
      <c r="L1680" s="10"/>
      <c r="M1680" s="225"/>
      <c r="N1680" s="230"/>
      <c r="R1680" s="205"/>
      <c r="S1680" s="205"/>
      <c r="T1680" s="205"/>
      <c r="V1680" s="205"/>
      <c r="W1680" s="205"/>
      <c r="X1680" s="205"/>
      <c r="Y1680" s="394"/>
      <c r="Z1680" s="250"/>
      <c r="AA1680" s="205"/>
      <c r="AB1680" s="250"/>
      <c r="AC1680" s="250"/>
      <c r="AD1680" s="250"/>
      <c r="AE1680" s="205"/>
      <c r="AF1680" s="250"/>
      <c r="AH1680" s="250"/>
      <c r="AI1680" s="205"/>
      <c r="AJ1680" s="250"/>
      <c r="AK1680" s="250"/>
      <c r="AL1680" s="250"/>
      <c r="AM1680" s="205"/>
      <c r="AN1680" s="250"/>
      <c r="AO1680" s="121"/>
      <c r="AP1680" s="250"/>
      <c r="AQ1680" s="205"/>
      <c r="AR1680" s="250"/>
      <c r="AT1680" s="250"/>
      <c r="AU1680" s="205"/>
      <c r="AV1680" s="250"/>
      <c r="AX1680" s="250"/>
      <c r="AY1680" s="205"/>
      <c r="AZ1680" s="250"/>
      <c r="BB1680" s="250"/>
      <c r="BC1680" s="205"/>
      <c r="BD1680" s="250"/>
      <c r="BF1680" s="250"/>
      <c r="BG1680" s="205"/>
      <c r="BH1680" s="250"/>
      <c r="BI1680" s="121"/>
      <c r="BJ1680" s="250"/>
      <c r="BK1680" s="205"/>
      <c r="BL1680" s="250"/>
      <c r="BN1680" s="121"/>
      <c r="BO1680" s="121"/>
      <c r="BP1680" s="121"/>
      <c r="BQ1680" s="121"/>
      <c r="BR1680" s="121"/>
    </row>
    <row r="1681" spans="1:70" customFormat="1" ht="15.75">
      <c r="A1681" s="84"/>
      <c r="B1681" s="363"/>
      <c r="C1681" s="121"/>
      <c r="D1681" s="121"/>
      <c r="E1681" s="121"/>
      <c r="F1681" s="121"/>
      <c r="G1681" s="121"/>
      <c r="H1681" s="121"/>
      <c r="I1681" s="121"/>
      <c r="J1681" s="121"/>
      <c r="K1681" s="121"/>
      <c r="L1681" s="10"/>
      <c r="M1681" s="225"/>
      <c r="N1681" s="230"/>
      <c r="R1681" s="205"/>
      <c r="S1681" s="205"/>
      <c r="T1681" s="205"/>
      <c r="V1681" s="205"/>
      <c r="W1681" s="205"/>
      <c r="X1681" s="205"/>
      <c r="Y1681" s="394"/>
      <c r="Z1681" s="250"/>
      <c r="AA1681" s="205"/>
      <c r="AB1681" s="250"/>
      <c r="AC1681" s="250"/>
      <c r="AD1681" s="250"/>
      <c r="AE1681" s="205"/>
      <c r="AF1681" s="250"/>
      <c r="AH1681" s="250"/>
      <c r="AI1681" s="205"/>
      <c r="AJ1681" s="250"/>
      <c r="AK1681" s="250"/>
      <c r="AL1681" s="250"/>
      <c r="AM1681" s="205"/>
      <c r="AN1681" s="250"/>
      <c r="AO1681" s="121"/>
      <c r="AP1681" s="250"/>
      <c r="AQ1681" s="205"/>
      <c r="AR1681" s="250"/>
      <c r="AT1681" s="250"/>
      <c r="AU1681" s="205"/>
      <c r="AV1681" s="250"/>
      <c r="AX1681" s="250"/>
      <c r="AY1681" s="205"/>
      <c r="AZ1681" s="250"/>
      <c r="BB1681" s="250"/>
      <c r="BC1681" s="205"/>
      <c r="BD1681" s="250"/>
      <c r="BF1681" s="250"/>
      <c r="BG1681" s="205"/>
      <c r="BH1681" s="250"/>
      <c r="BI1681" s="121"/>
      <c r="BJ1681" s="250"/>
      <c r="BK1681" s="205"/>
      <c r="BL1681" s="250"/>
      <c r="BN1681" s="121"/>
      <c r="BO1681" s="121"/>
      <c r="BP1681" s="121"/>
      <c r="BQ1681" s="121"/>
      <c r="BR1681" s="121"/>
    </row>
    <row r="1682" spans="1:70" customFormat="1" ht="15.75">
      <c r="A1682" s="84"/>
      <c r="B1682" s="363"/>
      <c r="C1682" s="121"/>
      <c r="D1682" s="121"/>
      <c r="E1682" s="121"/>
      <c r="F1682" s="121"/>
      <c r="G1682" s="121"/>
      <c r="H1682" s="121"/>
      <c r="I1682" s="121"/>
      <c r="J1682" s="121"/>
      <c r="K1682" s="121"/>
      <c r="L1682" s="10"/>
      <c r="M1682" s="225"/>
      <c r="N1682" s="230"/>
      <c r="R1682" s="205"/>
      <c r="S1682" s="205"/>
      <c r="T1682" s="205"/>
      <c r="V1682" s="205"/>
      <c r="W1682" s="205"/>
      <c r="X1682" s="205"/>
      <c r="Y1682" s="394"/>
      <c r="Z1682" s="250"/>
      <c r="AA1682" s="205"/>
      <c r="AB1682" s="250"/>
      <c r="AC1682" s="250"/>
      <c r="AD1682" s="250"/>
      <c r="AE1682" s="205"/>
      <c r="AF1682" s="250"/>
      <c r="AH1682" s="250"/>
      <c r="AI1682" s="205"/>
      <c r="AJ1682" s="250"/>
      <c r="AK1682" s="250"/>
      <c r="AL1682" s="250"/>
      <c r="AM1682" s="205"/>
      <c r="AN1682" s="250"/>
      <c r="AO1682" s="121"/>
      <c r="AP1682" s="250"/>
      <c r="AQ1682" s="205"/>
      <c r="AR1682" s="250"/>
      <c r="AT1682" s="250"/>
      <c r="AU1682" s="205"/>
      <c r="AV1682" s="250"/>
      <c r="AX1682" s="250"/>
      <c r="AY1682" s="205"/>
      <c r="AZ1682" s="250"/>
      <c r="BB1682" s="250"/>
      <c r="BC1682" s="205"/>
      <c r="BD1682" s="250"/>
      <c r="BF1682" s="250"/>
      <c r="BG1682" s="205"/>
      <c r="BH1682" s="250"/>
      <c r="BI1682" s="121"/>
      <c r="BJ1682" s="250"/>
      <c r="BK1682" s="205"/>
      <c r="BL1682" s="250"/>
      <c r="BN1682" s="121"/>
      <c r="BO1682" s="121"/>
      <c r="BP1682" s="121"/>
      <c r="BQ1682" s="121"/>
      <c r="BR1682" s="121"/>
    </row>
    <row r="1683" spans="1:70" customFormat="1" ht="15.75">
      <c r="A1683" s="84"/>
      <c r="B1683" s="363"/>
      <c r="C1683" s="121"/>
      <c r="D1683" s="121"/>
      <c r="E1683" s="121"/>
      <c r="F1683" s="121"/>
      <c r="G1683" s="121"/>
      <c r="H1683" s="121"/>
      <c r="I1683" s="121"/>
      <c r="J1683" s="121"/>
      <c r="K1683" s="121"/>
      <c r="L1683" s="10"/>
      <c r="M1683" s="225"/>
      <c r="N1683" s="230"/>
      <c r="R1683" s="205"/>
      <c r="S1683" s="205"/>
      <c r="T1683" s="205"/>
      <c r="V1683" s="205"/>
      <c r="W1683" s="205"/>
      <c r="X1683" s="205"/>
      <c r="Y1683" s="394"/>
      <c r="Z1683" s="250"/>
      <c r="AA1683" s="205"/>
      <c r="AB1683" s="250"/>
      <c r="AC1683" s="250"/>
      <c r="AD1683" s="250"/>
      <c r="AE1683" s="205"/>
      <c r="AF1683" s="250"/>
      <c r="AH1683" s="250"/>
      <c r="AI1683" s="205"/>
      <c r="AJ1683" s="250"/>
      <c r="AK1683" s="250"/>
      <c r="AL1683" s="250"/>
      <c r="AM1683" s="205"/>
      <c r="AN1683" s="250"/>
      <c r="AO1683" s="121"/>
      <c r="AP1683" s="250"/>
      <c r="AQ1683" s="205"/>
      <c r="AR1683" s="250"/>
      <c r="AT1683" s="250"/>
      <c r="AU1683" s="205"/>
      <c r="AV1683" s="250"/>
      <c r="AX1683" s="250"/>
      <c r="AY1683" s="205"/>
      <c r="AZ1683" s="250"/>
      <c r="BB1683" s="250"/>
      <c r="BC1683" s="205"/>
      <c r="BD1683" s="250"/>
      <c r="BF1683" s="250"/>
      <c r="BG1683" s="205"/>
      <c r="BH1683" s="250"/>
      <c r="BI1683" s="121"/>
      <c r="BJ1683" s="250"/>
      <c r="BK1683" s="205"/>
      <c r="BL1683" s="250"/>
      <c r="BN1683" s="121"/>
      <c r="BO1683" s="121"/>
      <c r="BP1683" s="121"/>
      <c r="BQ1683" s="121"/>
      <c r="BR1683" s="121"/>
    </row>
    <row r="1684" spans="1:70" customFormat="1" ht="15.75">
      <c r="A1684" s="84"/>
      <c r="B1684" s="363"/>
      <c r="C1684" s="121"/>
      <c r="D1684" s="121"/>
      <c r="E1684" s="121"/>
      <c r="F1684" s="121"/>
      <c r="G1684" s="121"/>
      <c r="H1684" s="121"/>
      <c r="I1684" s="121"/>
      <c r="J1684" s="121"/>
      <c r="K1684" s="121"/>
      <c r="L1684" s="10"/>
      <c r="M1684" s="225"/>
      <c r="N1684" s="230"/>
      <c r="R1684" s="205"/>
      <c r="S1684" s="205"/>
      <c r="T1684" s="205"/>
      <c r="V1684" s="205"/>
      <c r="W1684" s="205"/>
      <c r="X1684" s="205"/>
      <c r="Y1684" s="394"/>
      <c r="Z1684" s="250"/>
      <c r="AA1684" s="205"/>
      <c r="AB1684" s="250"/>
      <c r="AC1684" s="250"/>
      <c r="AD1684" s="250"/>
      <c r="AE1684" s="205"/>
      <c r="AF1684" s="250"/>
      <c r="AH1684" s="250"/>
      <c r="AI1684" s="205"/>
      <c r="AJ1684" s="250"/>
      <c r="AK1684" s="250"/>
      <c r="AL1684" s="250"/>
      <c r="AM1684" s="205"/>
      <c r="AN1684" s="250"/>
      <c r="AO1684" s="121"/>
      <c r="AP1684" s="250"/>
      <c r="AQ1684" s="205"/>
      <c r="AR1684" s="250"/>
      <c r="AT1684" s="250"/>
      <c r="AU1684" s="205"/>
      <c r="AV1684" s="250"/>
      <c r="AX1684" s="250"/>
      <c r="AY1684" s="205"/>
      <c r="AZ1684" s="250"/>
      <c r="BB1684" s="250"/>
      <c r="BC1684" s="205"/>
      <c r="BD1684" s="250"/>
      <c r="BF1684" s="250"/>
      <c r="BG1684" s="205"/>
      <c r="BH1684" s="250"/>
      <c r="BI1684" s="121"/>
      <c r="BJ1684" s="250"/>
      <c r="BK1684" s="205"/>
      <c r="BL1684" s="250"/>
      <c r="BN1684" s="121"/>
      <c r="BO1684" s="121"/>
      <c r="BP1684" s="121"/>
      <c r="BQ1684" s="121"/>
      <c r="BR1684" s="121"/>
    </row>
    <row r="1685" spans="1:70" customFormat="1" ht="15.75">
      <c r="A1685" s="84"/>
      <c r="B1685" s="363"/>
      <c r="C1685" s="121"/>
      <c r="D1685" s="121"/>
      <c r="E1685" s="121"/>
      <c r="F1685" s="121"/>
      <c r="G1685" s="121"/>
      <c r="H1685" s="121"/>
      <c r="I1685" s="121"/>
      <c r="J1685" s="121"/>
      <c r="K1685" s="121"/>
      <c r="L1685" s="10"/>
      <c r="M1685" s="225"/>
      <c r="N1685" s="230"/>
      <c r="R1685" s="205"/>
      <c r="S1685" s="205"/>
      <c r="T1685" s="205"/>
      <c r="V1685" s="205"/>
      <c r="W1685" s="205"/>
      <c r="X1685" s="205"/>
      <c r="Y1685" s="394"/>
      <c r="Z1685" s="250"/>
      <c r="AA1685" s="205"/>
      <c r="AB1685" s="250"/>
      <c r="AC1685" s="250"/>
      <c r="AD1685" s="250"/>
      <c r="AE1685" s="205"/>
      <c r="AF1685" s="250"/>
      <c r="AH1685" s="250"/>
      <c r="AI1685" s="205"/>
      <c r="AJ1685" s="250"/>
      <c r="AK1685" s="250"/>
      <c r="AL1685" s="250"/>
      <c r="AM1685" s="205"/>
      <c r="AN1685" s="250"/>
      <c r="AO1685" s="121"/>
      <c r="AP1685" s="250"/>
      <c r="AQ1685" s="205"/>
      <c r="AR1685" s="250"/>
      <c r="AT1685" s="250"/>
      <c r="AU1685" s="205"/>
      <c r="AV1685" s="250"/>
      <c r="AX1685" s="250"/>
      <c r="AY1685" s="205"/>
      <c r="AZ1685" s="250"/>
      <c r="BB1685" s="250"/>
      <c r="BC1685" s="205"/>
      <c r="BD1685" s="250"/>
      <c r="BF1685" s="250"/>
      <c r="BG1685" s="205"/>
      <c r="BH1685" s="250"/>
      <c r="BI1685" s="121"/>
      <c r="BJ1685" s="250"/>
      <c r="BK1685" s="205"/>
      <c r="BL1685" s="250"/>
      <c r="BN1685" s="121"/>
      <c r="BO1685" s="121"/>
      <c r="BP1685" s="121"/>
      <c r="BQ1685" s="121"/>
      <c r="BR1685" s="121"/>
    </row>
    <row r="1686" spans="1:70" customFormat="1" ht="15.75">
      <c r="A1686" s="84"/>
      <c r="B1686" s="363"/>
      <c r="C1686" s="121"/>
      <c r="D1686" s="121"/>
      <c r="E1686" s="121"/>
      <c r="F1686" s="121"/>
      <c r="G1686" s="121"/>
      <c r="H1686" s="121"/>
      <c r="I1686" s="121"/>
      <c r="J1686" s="121"/>
      <c r="K1686" s="121"/>
      <c r="L1686" s="10"/>
      <c r="M1686" s="225"/>
      <c r="N1686" s="230"/>
      <c r="R1686" s="205"/>
      <c r="S1686" s="205"/>
      <c r="T1686" s="205"/>
      <c r="V1686" s="205"/>
      <c r="W1686" s="205"/>
      <c r="X1686" s="205"/>
      <c r="Y1686" s="394"/>
      <c r="Z1686" s="250"/>
      <c r="AA1686" s="205"/>
      <c r="AB1686" s="250"/>
      <c r="AC1686" s="250"/>
      <c r="AD1686" s="250"/>
      <c r="AE1686" s="205"/>
      <c r="AF1686" s="250"/>
      <c r="AH1686" s="250"/>
      <c r="AI1686" s="205"/>
      <c r="AJ1686" s="250"/>
      <c r="AK1686" s="250"/>
      <c r="AL1686" s="250"/>
      <c r="AM1686" s="205"/>
      <c r="AN1686" s="250"/>
      <c r="AO1686" s="121"/>
      <c r="AP1686" s="250"/>
      <c r="AQ1686" s="205"/>
      <c r="AR1686" s="250"/>
      <c r="AT1686" s="250"/>
      <c r="AU1686" s="205"/>
      <c r="AV1686" s="250"/>
      <c r="AX1686" s="250"/>
      <c r="AY1686" s="205"/>
      <c r="AZ1686" s="250"/>
      <c r="BB1686" s="250"/>
      <c r="BC1686" s="205"/>
      <c r="BD1686" s="250"/>
      <c r="BF1686" s="250"/>
      <c r="BG1686" s="205"/>
      <c r="BH1686" s="250"/>
      <c r="BI1686" s="121"/>
      <c r="BJ1686" s="250"/>
      <c r="BK1686" s="205"/>
      <c r="BL1686" s="250"/>
      <c r="BN1686" s="121"/>
      <c r="BO1686" s="121"/>
      <c r="BP1686" s="121"/>
      <c r="BQ1686" s="121"/>
      <c r="BR1686" s="121"/>
    </row>
    <row r="1687" spans="1:70" customFormat="1" ht="15.75">
      <c r="A1687" s="84"/>
      <c r="B1687" s="363"/>
      <c r="C1687" s="121"/>
      <c r="D1687" s="121"/>
      <c r="E1687" s="121"/>
      <c r="F1687" s="121"/>
      <c r="G1687" s="121"/>
      <c r="H1687" s="121"/>
      <c r="I1687" s="121"/>
      <c r="J1687" s="121"/>
      <c r="K1687" s="121"/>
      <c r="L1687" s="10"/>
      <c r="M1687" s="225"/>
      <c r="N1687" s="230"/>
      <c r="R1687" s="205"/>
      <c r="S1687" s="205"/>
      <c r="T1687" s="205"/>
      <c r="V1687" s="205"/>
      <c r="W1687" s="205"/>
      <c r="X1687" s="205"/>
      <c r="Y1687" s="394"/>
      <c r="Z1687" s="250"/>
      <c r="AA1687" s="205"/>
      <c r="AB1687" s="250"/>
      <c r="AC1687" s="250"/>
      <c r="AD1687" s="250"/>
      <c r="AE1687" s="205"/>
      <c r="AF1687" s="250"/>
      <c r="AH1687" s="250"/>
      <c r="AI1687" s="205"/>
      <c r="AJ1687" s="250"/>
      <c r="AK1687" s="250"/>
      <c r="AL1687" s="250"/>
      <c r="AM1687" s="205"/>
      <c r="AN1687" s="250"/>
      <c r="AO1687" s="121"/>
      <c r="AP1687" s="250"/>
      <c r="AQ1687" s="205"/>
      <c r="AR1687" s="250"/>
      <c r="AT1687" s="250"/>
      <c r="AU1687" s="205"/>
      <c r="AV1687" s="250"/>
      <c r="AX1687" s="250"/>
      <c r="AY1687" s="205"/>
      <c r="AZ1687" s="250"/>
      <c r="BB1687" s="250"/>
      <c r="BC1687" s="205"/>
      <c r="BD1687" s="250"/>
      <c r="BF1687" s="250"/>
      <c r="BG1687" s="205"/>
      <c r="BH1687" s="250"/>
      <c r="BI1687" s="121"/>
      <c r="BJ1687" s="250"/>
      <c r="BK1687" s="205"/>
      <c r="BL1687" s="250"/>
      <c r="BN1687" s="121"/>
      <c r="BO1687" s="121"/>
      <c r="BP1687" s="121"/>
      <c r="BQ1687" s="121"/>
      <c r="BR1687" s="121"/>
    </row>
    <row r="1688" spans="1:70" customFormat="1" ht="15.75">
      <c r="A1688" s="84"/>
      <c r="B1688" s="363"/>
      <c r="C1688" s="121"/>
      <c r="D1688" s="121"/>
      <c r="E1688" s="121"/>
      <c r="F1688" s="121"/>
      <c r="G1688" s="121"/>
      <c r="H1688" s="121"/>
      <c r="I1688" s="121"/>
      <c r="J1688" s="121"/>
      <c r="K1688" s="121"/>
      <c r="L1688" s="10"/>
      <c r="M1688" s="225"/>
      <c r="N1688" s="230"/>
      <c r="R1688" s="205"/>
      <c r="S1688" s="205"/>
      <c r="T1688" s="205"/>
      <c r="V1688" s="205"/>
      <c r="W1688" s="205"/>
      <c r="X1688" s="205"/>
      <c r="Y1688" s="394"/>
      <c r="Z1688" s="250"/>
      <c r="AA1688" s="205"/>
      <c r="AB1688" s="250"/>
      <c r="AC1688" s="250"/>
      <c r="AD1688" s="250"/>
      <c r="AE1688" s="205"/>
      <c r="AF1688" s="250"/>
      <c r="AH1688" s="250"/>
      <c r="AI1688" s="205"/>
      <c r="AJ1688" s="250"/>
      <c r="AK1688" s="250"/>
      <c r="AL1688" s="250"/>
      <c r="AM1688" s="205"/>
      <c r="AN1688" s="250"/>
      <c r="AO1688" s="121"/>
      <c r="AP1688" s="250"/>
      <c r="AQ1688" s="205"/>
      <c r="AR1688" s="250"/>
      <c r="AT1688" s="250"/>
      <c r="AU1688" s="205"/>
      <c r="AV1688" s="250"/>
      <c r="AX1688" s="250"/>
      <c r="AY1688" s="205"/>
      <c r="AZ1688" s="250"/>
      <c r="BB1688" s="250"/>
      <c r="BC1688" s="205"/>
      <c r="BD1688" s="250"/>
      <c r="BF1688" s="250"/>
      <c r="BG1688" s="205"/>
      <c r="BH1688" s="250"/>
      <c r="BI1688" s="121"/>
      <c r="BJ1688" s="250"/>
      <c r="BK1688" s="205"/>
      <c r="BL1688" s="250"/>
      <c r="BN1688" s="121"/>
      <c r="BO1688" s="121"/>
      <c r="BP1688" s="121"/>
      <c r="BQ1688" s="121"/>
      <c r="BR1688" s="121"/>
    </row>
    <row r="1689" spans="1:70" customFormat="1" ht="15.75">
      <c r="A1689" s="84"/>
      <c r="B1689" s="363"/>
      <c r="C1689" s="121"/>
      <c r="D1689" s="121"/>
      <c r="E1689" s="121"/>
      <c r="F1689" s="121"/>
      <c r="G1689" s="121"/>
      <c r="H1689" s="121"/>
      <c r="I1689" s="121"/>
      <c r="J1689" s="121"/>
      <c r="K1689" s="121"/>
      <c r="L1689" s="10"/>
      <c r="M1689" s="225"/>
      <c r="N1689" s="230"/>
      <c r="R1689" s="205"/>
      <c r="S1689" s="205"/>
      <c r="T1689" s="205"/>
      <c r="V1689" s="205"/>
      <c r="W1689" s="205"/>
      <c r="X1689" s="205"/>
      <c r="Y1689" s="394"/>
      <c r="Z1689" s="250"/>
      <c r="AA1689" s="205"/>
      <c r="AB1689" s="250"/>
      <c r="AC1689" s="250"/>
      <c r="AD1689" s="250"/>
      <c r="AE1689" s="205"/>
      <c r="AF1689" s="250"/>
      <c r="AH1689" s="250"/>
      <c r="AI1689" s="205"/>
      <c r="AJ1689" s="250"/>
      <c r="AK1689" s="250"/>
      <c r="AL1689" s="250"/>
      <c r="AM1689" s="205"/>
      <c r="AN1689" s="250"/>
      <c r="AO1689" s="121"/>
      <c r="AP1689" s="250"/>
      <c r="AQ1689" s="205"/>
      <c r="AR1689" s="250"/>
      <c r="AT1689" s="250"/>
      <c r="AU1689" s="205"/>
      <c r="AV1689" s="250"/>
      <c r="AX1689" s="250"/>
      <c r="AY1689" s="205"/>
      <c r="AZ1689" s="250"/>
      <c r="BB1689" s="250"/>
      <c r="BC1689" s="205"/>
      <c r="BD1689" s="250"/>
      <c r="BF1689" s="250"/>
      <c r="BG1689" s="205"/>
      <c r="BH1689" s="250"/>
      <c r="BI1689" s="121"/>
      <c r="BJ1689" s="250"/>
      <c r="BK1689" s="205"/>
      <c r="BL1689" s="250"/>
      <c r="BN1689" s="121"/>
      <c r="BO1689" s="121"/>
      <c r="BP1689" s="121"/>
      <c r="BQ1689" s="121"/>
      <c r="BR1689" s="121"/>
    </row>
    <row r="1690" spans="1:70" customFormat="1" ht="15.75">
      <c r="A1690" s="84"/>
      <c r="B1690" s="363"/>
      <c r="C1690" s="121"/>
      <c r="D1690" s="121"/>
      <c r="E1690" s="121"/>
      <c r="F1690" s="121"/>
      <c r="G1690" s="121"/>
      <c r="H1690" s="121"/>
      <c r="I1690" s="121"/>
      <c r="J1690" s="121"/>
      <c r="K1690" s="121"/>
      <c r="L1690" s="10"/>
      <c r="M1690" s="225"/>
      <c r="N1690" s="230"/>
      <c r="R1690" s="205"/>
      <c r="S1690" s="205"/>
      <c r="T1690" s="205"/>
      <c r="V1690" s="205"/>
      <c r="W1690" s="205"/>
      <c r="X1690" s="205"/>
      <c r="Y1690" s="394"/>
      <c r="Z1690" s="250"/>
      <c r="AA1690" s="205"/>
      <c r="AB1690" s="250"/>
      <c r="AC1690" s="250"/>
      <c r="AD1690" s="250"/>
      <c r="AE1690" s="205"/>
      <c r="AF1690" s="250"/>
      <c r="AH1690" s="250"/>
      <c r="AI1690" s="205"/>
      <c r="AJ1690" s="250"/>
      <c r="AK1690" s="250"/>
      <c r="AL1690" s="250"/>
      <c r="AM1690" s="205"/>
      <c r="AN1690" s="250"/>
      <c r="AO1690" s="121"/>
      <c r="AP1690" s="250"/>
      <c r="AQ1690" s="205"/>
      <c r="AR1690" s="250"/>
      <c r="AT1690" s="250"/>
      <c r="AU1690" s="205"/>
      <c r="AV1690" s="250"/>
      <c r="AX1690" s="250"/>
      <c r="AY1690" s="205"/>
      <c r="AZ1690" s="250"/>
      <c r="BB1690" s="250"/>
      <c r="BC1690" s="205"/>
      <c r="BD1690" s="250"/>
      <c r="BF1690" s="250"/>
      <c r="BG1690" s="205"/>
      <c r="BH1690" s="250"/>
      <c r="BI1690" s="121"/>
      <c r="BJ1690" s="250"/>
      <c r="BK1690" s="205"/>
      <c r="BL1690" s="250"/>
      <c r="BN1690" s="121"/>
      <c r="BO1690" s="121"/>
      <c r="BP1690" s="121"/>
      <c r="BQ1690" s="121"/>
      <c r="BR1690" s="121"/>
    </row>
    <row r="1691" spans="1:70" customFormat="1" ht="15.75">
      <c r="A1691" s="84"/>
      <c r="B1691" s="363"/>
      <c r="C1691" s="121"/>
      <c r="D1691" s="121"/>
      <c r="E1691" s="121"/>
      <c r="F1691" s="121"/>
      <c r="G1691" s="121"/>
      <c r="H1691" s="121"/>
      <c r="I1691" s="121"/>
      <c r="J1691" s="121"/>
      <c r="K1691" s="121"/>
      <c r="L1691" s="10"/>
      <c r="M1691" s="225"/>
      <c r="N1691" s="230"/>
      <c r="R1691" s="205"/>
      <c r="S1691" s="205"/>
      <c r="T1691" s="205"/>
      <c r="V1691" s="205"/>
      <c r="W1691" s="205"/>
      <c r="X1691" s="205"/>
      <c r="Y1691" s="394"/>
      <c r="Z1691" s="250"/>
      <c r="AA1691" s="205"/>
      <c r="AB1691" s="250"/>
      <c r="AC1691" s="250"/>
      <c r="AD1691" s="250"/>
      <c r="AE1691" s="205"/>
      <c r="AF1691" s="250"/>
      <c r="AH1691" s="250"/>
      <c r="AI1691" s="205"/>
      <c r="AJ1691" s="250"/>
      <c r="AK1691" s="250"/>
      <c r="AL1691" s="250"/>
      <c r="AM1691" s="205"/>
      <c r="AN1691" s="250"/>
      <c r="AO1691" s="121"/>
      <c r="AP1691" s="250"/>
      <c r="AQ1691" s="205"/>
      <c r="AR1691" s="250"/>
      <c r="AT1691" s="250"/>
      <c r="AU1691" s="205"/>
      <c r="AV1691" s="250"/>
      <c r="AX1691" s="250"/>
      <c r="AY1691" s="205"/>
      <c r="AZ1691" s="250"/>
      <c r="BB1691" s="250"/>
      <c r="BC1691" s="205"/>
      <c r="BD1691" s="250"/>
      <c r="BF1691" s="250"/>
      <c r="BG1691" s="205"/>
      <c r="BH1691" s="250"/>
      <c r="BI1691" s="121"/>
      <c r="BJ1691" s="250"/>
      <c r="BK1691" s="205"/>
      <c r="BL1691" s="250"/>
      <c r="BN1691" s="121"/>
      <c r="BO1691" s="121"/>
      <c r="BP1691" s="121"/>
      <c r="BQ1691" s="121"/>
      <c r="BR1691" s="121"/>
    </row>
    <row r="1692" spans="1:70" customFormat="1" ht="15.75">
      <c r="A1692" s="84"/>
      <c r="B1692" s="363"/>
      <c r="C1692" s="121"/>
      <c r="D1692" s="121"/>
      <c r="E1692" s="121"/>
      <c r="F1692" s="121"/>
      <c r="G1692" s="121"/>
      <c r="H1692" s="121"/>
      <c r="I1692" s="121"/>
      <c r="J1692" s="121"/>
      <c r="K1692" s="121"/>
      <c r="L1692" s="10"/>
      <c r="M1692" s="225"/>
      <c r="N1692" s="230"/>
      <c r="R1692" s="205"/>
      <c r="S1692" s="205"/>
      <c r="T1692" s="205"/>
      <c r="V1692" s="205"/>
      <c r="W1692" s="205"/>
      <c r="X1692" s="205"/>
      <c r="Y1692" s="394"/>
      <c r="Z1692" s="250"/>
      <c r="AA1692" s="205"/>
      <c r="AB1692" s="250"/>
      <c r="AC1692" s="250"/>
      <c r="AD1692" s="250"/>
      <c r="AE1692" s="205"/>
      <c r="AF1692" s="250"/>
      <c r="AH1692" s="250"/>
      <c r="AI1692" s="205"/>
      <c r="AJ1692" s="250"/>
      <c r="AK1692" s="250"/>
      <c r="AL1692" s="250"/>
      <c r="AM1692" s="205"/>
      <c r="AN1692" s="250"/>
      <c r="AO1692" s="121"/>
      <c r="AP1692" s="250"/>
      <c r="AQ1692" s="205"/>
      <c r="AR1692" s="250"/>
      <c r="AT1692" s="250"/>
      <c r="AU1692" s="205"/>
      <c r="AV1692" s="250"/>
      <c r="AX1692" s="250"/>
      <c r="AY1692" s="205"/>
      <c r="AZ1692" s="250"/>
      <c r="BB1692" s="250"/>
      <c r="BC1692" s="205"/>
      <c r="BD1692" s="250"/>
      <c r="BF1692" s="250"/>
      <c r="BG1692" s="205"/>
      <c r="BH1692" s="250"/>
      <c r="BI1692" s="121"/>
      <c r="BJ1692" s="250"/>
      <c r="BK1692" s="205"/>
      <c r="BL1692" s="250"/>
      <c r="BN1692" s="121"/>
      <c r="BO1692" s="121"/>
      <c r="BP1692" s="121"/>
      <c r="BQ1692" s="121"/>
      <c r="BR1692" s="121"/>
    </row>
    <row r="1693" spans="1:70" customFormat="1" ht="15.75">
      <c r="A1693" s="84"/>
      <c r="B1693" s="363"/>
      <c r="C1693" s="121"/>
      <c r="D1693" s="121"/>
      <c r="E1693" s="121"/>
      <c r="F1693" s="121"/>
      <c r="G1693" s="121"/>
      <c r="H1693" s="121"/>
      <c r="I1693" s="121"/>
      <c r="J1693" s="121"/>
      <c r="K1693" s="121"/>
      <c r="L1693" s="10"/>
      <c r="M1693" s="225"/>
      <c r="N1693" s="230"/>
      <c r="R1693" s="205"/>
      <c r="S1693" s="205"/>
      <c r="T1693" s="205"/>
      <c r="V1693" s="205"/>
      <c r="W1693" s="205"/>
      <c r="X1693" s="205"/>
      <c r="Y1693" s="394"/>
      <c r="Z1693" s="250"/>
      <c r="AA1693" s="205"/>
      <c r="AB1693" s="250"/>
      <c r="AC1693" s="250"/>
      <c r="AD1693" s="250"/>
      <c r="AE1693" s="205"/>
      <c r="AF1693" s="250"/>
      <c r="AH1693" s="250"/>
      <c r="AI1693" s="205"/>
      <c r="AJ1693" s="250"/>
      <c r="AK1693" s="250"/>
      <c r="AL1693" s="250"/>
      <c r="AM1693" s="205"/>
      <c r="AN1693" s="250"/>
      <c r="AO1693" s="121"/>
      <c r="AP1693" s="250"/>
      <c r="AQ1693" s="205"/>
      <c r="AR1693" s="250"/>
      <c r="AT1693" s="250"/>
      <c r="AU1693" s="205"/>
      <c r="AV1693" s="250"/>
      <c r="AX1693" s="250"/>
      <c r="AY1693" s="205"/>
      <c r="AZ1693" s="250"/>
      <c r="BB1693" s="250"/>
      <c r="BC1693" s="205"/>
      <c r="BD1693" s="250"/>
      <c r="BF1693" s="250"/>
      <c r="BG1693" s="205"/>
      <c r="BH1693" s="250"/>
      <c r="BI1693" s="121"/>
      <c r="BJ1693" s="250"/>
      <c r="BK1693" s="205"/>
      <c r="BL1693" s="250"/>
      <c r="BN1693" s="121"/>
      <c r="BO1693" s="121"/>
      <c r="BP1693" s="121"/>
      <c r="BQ1693" s="121"/>
      <c r="BR1693" s="121"/>
    </row>
    <row r="1694" spans="1:70" customFormat="1" ht="15.75">
      <c r="A1694" s="84"/>
      <c r="B1694" s="363"/>
      <c r="C1694" s="121"/>
      <c r="D1694" s="121"/>
      <c r="E1694" s="121"/>
      <c r="F1694" s="121"/>
      <c r="G1694" s="121"/>
      <c r="H1694" s="121"/>
      <c r="I1694" s="121"/>
      <c r="J1694" s="121"/>
      <c r="K1694" s="121"/>
      <c r="L1694" s="10"/>
      <c r="M1694" s="225"/>
      <c r="N1694" s="230"/>
      <c r="R1694" s="205"/>
      <c r="S1694" s="205"/>
      <c r="T1694" s="205"/>
      <c r="V1694" s="205"/>
      <c r="W1694" s="205"/>
      <c r="X1694" s="205"/>
      <c r="Y1694" s="394"/>
      <c r="Z1694" s="250"/>
      <c r="AA1694" s="205"/>
      <c r="AB1694" s="250"/>
      <c r="AC1694" s="250"/>
      <c r="AD1694" s="250"/>
      <c r="AE1694" s="205"/>
      <c r="AF1694" s="250"/>
      <c r="AH1694" s="250"/>
      <c r="AI1694" s="205"/>
      <c r="AJ1694" s="250"/>
      <c r="AK1694" s="250"/>
      <c r="AL1694" s="250"/>
      <c r="AM1694" s="205"/>
      <c r="AN1694" s="250"/>
      <c r="AO1694" s="121"/>
      <c r="AP1694" s="250"/>
      <c r="AQ1694" s="205"/>
      <c r="AR1694" s="250"/>
      <c r="AT1694" s="250"/>
      <c r="AU1694" s="205"/>
      <c r="AV1694" s="250"/>
      <c r="AX1694" s="250"/>
      <c r="AY1694" s="205"/>
      <c r="AZ1694" s="250"/>
      <c r="BB1694" s="250"/>
      <c r="BC1694" s="205"/>
      <c r="BD1694" s="250"/>
      <c r="BF1694" s="250"/>
      <c r="BG1694" s="205"/>
      <c r="BH1694" s="250"/>
      <c r="BI1694" s="121"/>
      <c r="BJ1694" s="250"/>
      <c r="BK1694" s="205"/>
      <c r="BL1694" s="250"/>
      <c r="BN1694" s="121"/>
      <c r="BO1694" s="121"/>
      <c r="BP1694" s="121"/>
      <c r="BQ1694" s="121"/>
      <c r="BR1694" s="121"/>
    </row>
    <row r="1695" spans="1:70" customFormat="1" ht="15.75">
      <c r="A1695" s="84"/>
      <c r="B1695" s="363"/>
      <c r="C1695" s="121"/>
      <c r="D1695" s="121"/>
      <c r="E1695" s="121"/>
      <c r="F1695" s="121"/>
      <c r="G1695" s="121"/>
      <c r="H1695" s="121"/>
      <c r="I1695" s="121"/>
      <c r="J1695" s="121"/>
      <c r="K1695" s="121"/>
      <c r="L1695" s="10"/>
      <c r="M1695" s="225"/>
      <c r="N1695" s="230"/>
      <c r="R1695" s="205"/>
      <c r="S1695" s="205"/>
      <c r="T1695" s="205"/>
      <c r="V1695" s="205"/>
      <c r="W1695" s="205"/>
      <c r="X1695" s="205"/>
      <c r="Y1695" s="394"/>
      <c r="Z1695" s="250"/>
      <c r="AA1695" s="205"/>
      <c r="AB1695" s="250"/>
      <c r="AC1695" s="250"/>
      <c r="AD1695" s="250"/>
      <c r="AE1695" s="205"/>
      <c r="AF1695" s="250"/>
      <c r="AH1695" s="250"/>
      <c r="AI1695" s="205"/>
      <c r="AJ1695" s="250"/>
      <c r="AK1695" s="250"/>
      <c r="AL1695" s="250"/>
      <c r="AM1695" s="205"/>
      <c r="AN1695" s="250"/>
      <c r="AO1695" s="121"/>
      <c r="AP1695" s="250"/>
      <c r="AQ1695" s="205"/>
      <c r="AR1695" s="250"/>
      <c r="AT1695" s="250"/>
      <c r="AU1695" s="205"/>
      <c r="AV1695" s="250"/>
      <c r="AX1695" s="250"/>
      <c r="AY1695" s="205"/>
      <c r="AZ1695" s="250"/>
      <c r="BB1695" s="250"/>
      <c r="BC1695" s="205"/>
      <c r="BD1695" s="250"/>
      <c r="BF1695" s="250"/>
      <c r="BG1695" s="205"/>
      <c r="BH1695" s="250"/>
      <c r="BI1695" s="121"/>
      <c r="BJ1695" s="250"/>
      <c r="BK1695" s="205"/>
      <c r="BL1695" s="250"/>
      <c r="BN1695" s="121"/>
      <c r="BO1695" s="121"/>
      <c r="BP1695" s="121"/>
      <c r="BQ1695" s="121"/>
      <c r="BR1695" s="121"/>
    </row>
    <row r="1696" spans="1:70" customFormat="1" ht="15.75">
      <c r="A1696" s="84"/>
      <c r="B1696" s="363"/>
      <c r="C1696" s="121"/>
      <c r="D1696" s="121"/>
      <c r="E1696" s="121"/>
      <c r="F1696" s="121"/>
      <c r="G1696" s="121"/>
      <c r="H1696" s="121"/>
      <c r="I1696" s="121"/>
      <c r="J1696" s="121"/>
      <c r="K1696" s="121"/>
      <c r="L1696" s="10"/>
      <c r="M1696" s="225"/>
      <c r="N1696" s="230"/>
      <c r="R1696" s="205"/>
      <c r="S1696" s="205"/>
      <c r="T1696" s="205"/>
      <c r="V1696" s="205"/>
      <c r="W1696" s="205"/>
      <c r="X1696" s="205"/>
      <c r="Y1696" s="394"/>
      <c r="Z1696" s="250"/>
      <c r="AA1696" s="205"/>
      <c r="AB1696" s="250"/>
      <c r="AC1696" s="250"/>
      <c r="AD1696" s="250"/>
      <c r="AE1696" s="205"/>
      <c r="AF1696" s="250"/>
      <c r="AH1696" s="250"/>
      <c r="AI1696" s="205"/>
      <c r="AJ1696" s="250"/>
      <c r="AK1696" s="250"/>
      <c r="AL1696" s="250"/>
      <c r="AM1696" s="205"/>
      <c r="AN1696" s="250"/>
      <c r="AO1696" s="121"/>
      <c r="AP1696" s="250"/>
      <c r="AQ1696" s="205"/>
      <c r="AR1696" s="250"/>
      <c r="AT1696" s="250"/>
      <c r="AU1696" s="205"/>
      <c r="AV1696" s="250"/>
      <c r="AX1696" s="250"/>
      <c r="AY1696" s="205"/>
      <c r="AZ1696" s="250"/>
      <c r="BB1696" s="250"/>
      <c r="BC1696" s="205"/>
      <c r="BD1696" s="250"/>
      <c r="BF1696" s="250"/>
      <c r="BG1696" s="205"/>
      <c r="BH1696" s="250"/>
      <c r="BI1696" s="121"/>
      <c r="BJ1696" s="250"/>
      <c r="BK1696" s="205"/>
      <c r="BL1696" s="250"/>
      <c r="BN1696" s="121"/>
      <c r="BO1696" s="121"/>
      <c r="BP1696" s="121"/>
      <c r="BQ1696" s="121"/>
      <c r="BR1696" s="121"/>
    </row>
    <row r="1697" spans="1:70" customFormat="1" ht="15.75">
      <c r="A1697" s="84"/>
      <c r="B1697" s="363"/>
      <c r="C1697" s="121"/>
      <c r="D1697" s="121"/>
      <c r="E1697" s="121"/>
      <c r="F1697" s="121"/>
      <c r="G1697" s="121"/>
      <c r="H1697" s="121"/>
      <c r="I1697" s="121"/>
      <c r="J1697" s="121"/>
      <c r="K1697" s="121"/>
      <c r="L1697" s="10"/>
      <c r="M1697" s="225"/>
      <c r="N1697" s="230"/>
      <c r="R1697" s="205"/>
      <c r="S1697" s="205"/>
      <c r="T1697" s="205"/>
      <c r="V1697" s="205"/>
      <c r="W1697" s="205"/>
      <c r="X1697" s="205"/>
      <c r="Y1697" s="394"/>
      <c r="Z1697" s="250"/>
      <c r="AA1697" s="205"/>
      <c r="AB1697" s="250"/>
      <c r="AC1697" s="250"/>
      <c r="AD1697" s="250"/>
      <c r="AE1697" s="205"/>
      <c r="AF1697" s="250"/>
      <c r="AH1697" s="250"/>
      <c r="AI1697" s="205"/>
      <c r="AJ1697" s="250"/>
      <c r="AK1697" s="250"/>
      <c r="AL1697" s="250"/>
      <c r="AM1697" s="205"/>
      <c r="AN1697" s="250"/>
      <c r="AO1697" s="121"/>
      <c r="AP1697" s="250"/>
      <c r="AQ1697" s="205"/>
      <c r="AR1697" s="250"/>
      <c r="AT1697" s="250"/>
      <c r="AU1697" s="205"/>
      <c r="AV1697" s="250"/>
      <c r="AX1697" s="250"/>
      <c r="AY1697" s="205"/>
      <c r="AZ1697" s="250"/>
      <c r="BB1697" s="250"/>
      <c r="BC1697" s="205"/>
      <c r="BD1697" s="250"/>
      <c r="BF1697" s="250"/>
      <c r="BG1697" s="205"/>
      <c r="BH1697" s="250"/>
      <c r="BI1697" s="121"/>
      <c r="BJ1697" s="250"/>
      <c r="BK1697" s="205"/>
      <c r="BL1697" s="250"/>
      <c r="BN1697" s="121"/>
      <c r="BO1697" s="121"/>
      <c r="BP1697" s="121"/>
      <c r="BQ1697" s="121"/>
      <c r="BR1697" s="121"/>
    </row>
    <row r="1698" spans="1:70" customFormat="1" ht="15.75">
      <c r="A1698" s="84"/>
      <c r="B1698" s="363"/>
      <c r="C1698" s="121"/>
      <c r="D1698" s="121"/>
      <c r="E1698" s="121"/>
      <c r="F1698" s="121"/>
      <c r="G1698" s="121"/>
      <c r="H1698" s="121"/>
      <c r="I1698" s="121"/>
      <c r="J1698" s="121"/>
      <c r="K1698" s="121"/>
      <c r="L1698" s="10"/>
      <c r="M1698" s="225"/>
      <c r="N1698" s="230"/>
      <c r="R1698" s="205"/>
      <c r="S1698" s="205"/>
      <c r="T1698" s="205"/>
      <c r="V1698" s="205"/>
      <c r="W1698" s="205"/>
      <c r="X1698" s="205"/>
      <c r="Y1698" s="394"/>
      <c r="Z1698" s="250"/>
      <c r="AA1698" s="205"/>
      <c r="AB1698" s="250"/>
      <c r="AC1698" s="250"/>
      <c r="AD1698" s="250"/>
      <c r="AE1698" s="205"/>
      <c r="AF1698" s="250"/>
      <c r="AH1698" s="250"/>
      <c r="AI1698" s="205"/>
      <c r="AJ1698" s="250"/>
      <c r="AK1698" s="250"/>
      <c r="AL1698" s="250"/>
      <c r="AM1698" s="205"/>
      <c r="AN1698" s="250"/>
      <c r="AO1698" s="121"/>
      <c r="AP1698" s="250"/>
      <c r="AQ1698" s="205"/>
      <c r="AR1698" s="250"/>
      <c r="AT1698" s="250"/>
      <c r="AU1698" s="205"/>
      <c r="AV1698" s="250"/>
      <c r="AX1698" s="250"/>
      <c r="AY1698" s="205"/>
      <c r="AZ1698" s="250"/>
      <c r="BB1698" s="250"/>
      <c r="BC1698" s="205"/>
      <c r="BD1698" s="250"/>
      <c r="BF1698" s="250"/>
      <c r="BG1698" s="205"/>
      <c r="BH1698" s="250"/>
      <c r="BI1698" s="121"/>
      <c r="BJ1698" s="250"/>
      <c r="BK1698" s="205"/>
      <c r="BL1698" s="250"/>
      <c r="BN1698" s="121"/>
      <c r="BO1698" s="121"/>
      <c r="BP1698" s="121"/>
      <c r="BQ1698" s="121"/>
      <c r="BR1698" s="121"/>
    </row>
    <row r="1699" spans="1:70" customFormat="1" ht="15.75">
      <c r="A1699" s="84"/>
      <c r="B1699" s="363"/>
      <c r="C1699" s="121"/>
      <c r="D1699" s="121"/>
      <c r="E1699" s="121"/>
      <c r="F1699" s="121"/>
      <c r="G1699" s="121"/>
      <c r="H1699" s="121"/>
      <c r="I1699" s="121"/>
      <c r="J1699" s="121"/>
      <c r="K1699" s="121"/>
      <c r="L1699" s="10"/>
      <c r="M1699" s="225"/>
      <c r="N1699" s="230"/>
      <c r="R1699" s="205"/>
      <c r="S1699" s="205"/>
      <c r="T1699" s="205"/>
      <c r="V1699" s="205"/>
      <c r="W1699" s="205"/>
      <c r="X1699" s="205"/>
      <c r="Y1699" s="394"/>
      <c r="Z1699" s="250"/>
      <c r="AA1699" s="205"/>
      <c r="AB1699" s="250"/>
      <c r="AC1699" s="250"/>
      <c r="AD1699" s="250"/>
      <c r="AE1699" s="205"/>
      <c r="AF1699" s="250"/>
      <c r="AH1699" s="250"/>
      <c r="AI1699" s="205"/>
      <c r="AJ1699" s="250"/>
      <c r="AK1699" s="250"/>
      <c r="AL1699" s="250"/>
      <c r="AM1699" s="205"/>
      <c r="AN1699" s="250"/>
      <c r="AO1699" s="121"/>
      <c r="AP1699" s="250"/>
      <c r="AQ1699" s="205"/>
      <c r="AR1699" s="250"/>
      <c r="AT1699" s="250"/>
      <c r="AU1699" s="205"/>
      <c r="AV1699" s="250"/>
      <c r="AX1699" s="250"/>
      <c r="AY1699" s="205"/>
      <c r="AZ1699" s="250"/>
      <c r="BB1699" s="250"/>
      <c r="BC1699" s="205"/>
      <c r="BD1699" s="250"/>
      <c r="BF1699" s="250"/>
      <c r="BG1699" s="205"/>
      <c r="BH1699" s="250"/>
      <c r="BI1699" s="121"/>
      <c r="BJ1699" s="250"/>
      <c r="BK1699" s="205"/>
      <c r="BL1699" s="250"/>
      <c r="BN1699" s="121"/>
      <c r="BO1699" s="121"/>
      <c r="BP1699" s="121"/>
      <c r="BQ1699" s="121"/>
      <c r="BR1699" s="121"/>
    </row>
    <row r="1700" spans="1:70" customFormat="1" ht="15.75">
      <c r="A1700" s="84"/>
      <c r="B1700" s="363"/>
      <c r="C1700" s="121"/>
      <c r="D1700" s="121"/>
      <c r="E1700" s="121"/>
      <c r="F1700" s="121"/>
      <c r="G1700" s="121"/>
      <c r="H1700" s="121"/>
      <c r="I1700" s="121"/>
      <c r="J1700" s="121"/>
      <c r="K1700" s="121"/>
      <c r="L1700" s="10"/>
      <c r="M1700" s="225"/>
      <c r="N1700" s="230"/>
      <c r="R1700" s="205"/>
      <c r="S1700" s="205"/>
      <c r="T1700" s="205"/>
      <c r="V1700" s="205"/>
      <c r="W1700" s="205"/>
      <c r="X1700" s="205"/>
      <c r="Y1700" s="394"/>
      <c r="Z1700" s="250"/>
      <c r="AA1700" s="205"/>
      <c r="AB1700" s="250"/>
      <c r="AC1700" s="250"/>
      <c r="AD1700" s="250"/>
      <c r="AE1700" s="205"/>
      <c r="AF1700" s="250"/>
      <c r="AH1700" s="250"/>
      <c r="AI1700" s="205"/>
      <c r="AJ1700" s="250"/>
      <c r="AK1700" s="250"/>
      <c r="AL1700" s="250"/>
      <c r="AM1700" s="205"/>
      <c r="AN1700" s="250"/>
      <c r="AO1700" s="121"/>
      <c r="AP1700" s="250"/>
      <c r="AQ1700" s="205"/>
      <c r="AR1700" s="250"/>
      <c r="AT1700" s="250"/>
      <c r="AU1700" s="205"/>
      <c r="AV1700" s="250"/>
      <c r="AX1700" s="250"/>
      <c r="AY1700" s="205"/>
      <c r="AZ1700" s="250"/>
      <c r="BB1700" s="250"/>
      <c r="BC1700" s="205"/>
      <c r="BD1700" s="250"/>
      <c r="BF1700" s="250"/>
      <c r="BG1700" s="205"/>
      <c r="BH1700" s="250"/>
      <c r="BI1700" s="121"/>
      <c r="BJ1700" s="250"/>
      <c r="BK1700" s="205"/>
      <c r="BL1700" s="250"/>
      <c r="BN1700" s="121"/>
      <c r="BO1700" s="121"/>
      <c r="BP1700" s="121"/>
      <c r="BQ1700" s="121"/>
      <c r="BR1700" s="121"/>
    </row>
    <row r="1701" spans="1:70" customFormat="1" ht="15.75">
      <c r="A1701" s="84"/>
      <c r="B1701" s="363"/>
      <c r="C1701" s="121"/>
      <c r="D1701" s="121"/>
      <c r="E1701" s="121"/>
      <c r="F1701" s="121"/>
      <c r="G1701" s="121"/>
      <c r="H1701" s="121"/>
      <c r="I1701" s="121"/>
      <c r="J1701" s="121"/>
      <c r="K1701" s="121"/>
      <c r="L1701" s="10"/>
      <c r="M1701" s="225"/>
      <c r="N1701" s="230"/>
      <c r="R1701" s="205"/>
      <c r="S1701" s="205"/>
      <c r="T1701" s="205"/>
      <c r="V1701" s="205"/>
      <c r="W1701" s="205"/>
      <c r="X1701" s="205"/>
      <c r="Y1701" s="394"/>
      <c r="Z1701" s="250"/>
      <c r="AA1701" s="205"/>
      <c r="AB1701" s="250"/>
      <c r="AC1701" s="250"/>
      <c r="AD1701" s="250"/>
      <c r="AE1701" s="205"/>
      <c r="AF1701" s="250"/>
      <c r="AH1701" s="250"/>
      <c r="AI1701" s="205"/>
      <c r="AJ1701" s="250"/>
      <c r="AK1701" s="250"/>
      <c r="AL1701" s="250"/>
      <c r="AM1701" s="205"/>
      <c r="AN1701" s="250"/>
      <c r="AO1701" s="121"/>
      <c r="AP1701" s="250"/>
      <c r="AQ1701" s="205"/>
      <c r="AR1701" s="250"/>
      <c r="AT1701" s="250"/>
      <c r="AU1701" s="205"/>
      <c r="AV1701" s="250"/>
      <c r="AX1701" s="250"/>
      <c r="AY1701" s="205"/>
      <c r="AZ1701" s="250"/>
      <c r="BB1701" s="250"/>
      <c r="BC1701" s="205"/>
      <c r="BD1701" s="250"/>
      <c r="BF1701" s="250"/>
      <c r="BG1701" s="205"/>
      <c r="BH1701" s="250"/>
      <c r="BI1701" s="121"/>
      <c r="BJ1701" s="250"/>
      <c r="BK1701" s="205"/>
      <c r="BL1701" s="250"/>
      <c r="BN1701" s="121"/>
      <c r="BO1701" s="121"/>
      <c r="BP1701" s="121"/>
      <c r="BQ1701" s="121"/>
      <c r="BR1701" s="121"/>
    </row>
    <row r="1702" spans="1:70" customFormat="1" ht="15.75">
      <c r="A1702" s="84"/>
      <c r="B1702" s="363"/>
      <c r="C1702" s="121"/>
      <c r="D1702" s="121"/>
      <c r="E1702" s="121"/>
      <c r="F1702" s="121"/>
      <c r="G1702" s="121"/>
      <c r="H1702" s="121"/>
      <c r="I1702" s="121"/>
      <c r="J1702" s="121"/>
      <c r="K1702" s="121"/>
      <c r="L1702" s="10"/>
      <c r="M1702" s="225"/>
      <c r="N1702" s="230"/>
      <c r="R1702" s="205"/>
      <c r="S1702" s="205"/>
      <c r="T1702" s="205"/>
      <c r="V1702" s="205"/>
      <c r="W1702" s="205"/>
      <c r="X1702" s="205"/>
      <c r="Y1702" s="394"/>
      <c r="Z1702" s="250"/>
      <c r="AA1702" s="205"/>
      <c r="AB1702" s="250"/>
      <c r="AC1702" s="250"/>
      <c r="AD1702" s="250"/>
      <c r="AE1702" s="205"/>
      <c r="AF1702" s="250"/>
      <c r="AH1702" s="250"/>
      <c r="AI1702" s="205"/>
      <c r="AJ1702" s="250"/>
      <c r="AK1702" s="250"/>
      <c r="AL1702" s="250"/>
      <c r="AM1702" s="205"/>
      <c r="AN1702" s="250"/>
      <c r="AO1702" s="121"/>
      <c r="AP1702" s="250"/>
      <c r="AQ1702" s="205"/>
      <c r="AR1702" s="250"/>
      <c r="AT1702" s="250"/>
      <c r="AU1702" s="205"/>
      <c r="AV1702" s="250"/>
      <c r="AX1702" s="250"/>
      <c r="AY1702" s="205"/>
      <c r="AZ1702" s="250"/>
      <c r="BB1702" s="250"/>
      <c r="BC1702" s="205"/>
      <c r="BD1702" s="250"/>
      <c r="BF1702" s="250"/>
      <c r="BG1702" s="205"/>
      <c r="BH1702" s="250"/>
      <c r="BI1702" s="121"/>
      <c r="BJ1702" s="250"/>
      <c r="BK1702" s="205"/>
      <c r="BL1702" s="250"/>
      <c r="BN1702" s="121"/>
      <c r="BO1702" s="121"/>
      <c r="BP1702" s="121"/>
      <c r="BQ1702" s="121"/>
      <c r="BR1702" s="121"/>
    </row>
    <row r="1703" spans="1:70" customFormat="1" ht="15.75">
      <c r="A1703" s="84"/>
      <c r="B1703" s="363"/>
      <c r="C1703" s="121"/>
      <c r="D1703" s="121"/>
      <c r="E1703" s="121"/>
      <c r="F1703" s="121"/>
      <c r="G1703" s="121"/>
      <c r="H1703" s="121"/>
      <c r="I1703" s="121"/>
      <c r="J1703" s="121"/>
      <c r="K1703" s="121"/>
      <c r="L1703" s="10"/>
      <c r="M1703" s="225"/>
      <c r="N1703" s="230"/>
      <c r="R1703" s="205"/>
      <c r="S1703" s="205"/>
      <c r="T1703" s="205"/>
      <c r="V1703" s="205"/>
      <c r="W1703" s="205"/>
      <c r="X1703" s="205"/>
      <c r="Y1703" s="394"/>
      <c r="Z1703" s="250"/>
      <c r="AA1703" s="205"/>
      <c r="AB1703" s="250"/>
      <c r="AC1703" s="250"/>
      <c r="AD1703" s="250"/>
      <c r="AE1703" s="205"/>
      <c r="AF1703" s="250"/>
      <c r="AH1703" s="250"/>
      <c r="AI1703" s="205"/>
      <c r="AJ1703" s="250"/>
      <c r="AK1703" s="250"/>
      <c r="AL1703" s="250"/>
      <c r="AM1703" s="205"/>
      <c r="AN1703" s="250"/>
      <c r="AO1703" s="121"/>
      <c r="AP1703" s="250"/>
      <c r="AQ1703" s="205"/>
      <c r="AR1703" s="250"/>
      <c r="AT1703" s="250"/>
      <c r="AU1703" s="205"/>
      <c r="AV1703" s="250"/>
      <c r="AX1703" s="250"/>
      <c r="AY1703" s="205"/>
      <c r="AZ1703" s="250"/>
      <c r="BB1703" s="250"/>
      <c r="BC1703" s="205"/>
      <c r="BD1703" s="250"/>
      <c r="BF1703" s="250"/>
      <c r="BG1703" s="205"/>
      <c r="BH1703" s="250"/>
      <c r="BI1703" s="121"/>
      <c r="BJ1703" s="250"/>
      <c r="BK1703" s="205"/>
      <c r="BL1703" s="250"/>
      <c r="BN1703" s="121"/>
      <c r="BO1703" s="121"/>
      <c r="BP1703" s="121"/>
      <c r="BQ1703" s="121"/>
      <c r="BR1703" s="121"/>
    </row>
    <row r="1704" spans="1:70" customFormat="1" ht="15.75">
      <c r="A1704" s="84"/>
      <c r="B1704" s="363"/>
      <c r="C1704" s="121"/>
      <c r="D1704" s="121"/>
      <c r="E1704" s="121"/>
      <c r="F1704" s="121"/>
      <c r="G1704" s="121"/>
      <c r="H1704" s="121"/>
      <c r="I1704" s="121"/>
      <c r="J1704" s="121"/>
      <c r="K1704" s="121"/>
      <c r="L1704" s="10"/>
      <c r="M1704" s="225"/>
      <c r="N1704" s="230"/>
      <c r="R1704" s="205"/>
      <c r="S1704" s="205"/>
      <c r="T1704" s="205"/>
      <c r="V1704" s="205"/>
      <c r="W1704" s="205"/>
      <c r="X1704" s="205"/>
      <c r="Y1704" s="394"/>
      <c r="Z1704" s="250"/>
      <c r="AA1704" s="205"/>
      <c r="AB1704" s="250"/>
      <c r="AC1704" s="250"/>
      <c r="AD1704" s="250"/>
      <c r="AE1704" s="205"/>
      <c r="AF1704" s="250"/>
      <c r="AH1704" s="250"/>
      <c r="AI1704" s="205"/>
      <c r="AJ1704" s="250"/>
      <c r="AK1704" s="250"/>
      <c r="AL1704" s="250"/>
      <c r="AM1704" s="205"/>
      <c r="AN1704" s="250"/>
      <c r="AO1704" s="121"/>
      <c r="AP1704" s="250"/>
      <c r="AQ1704" s="205"/>
      <c r="AR1704" s="250"/>
      <c r="AT1704" s="250"/>
      <c r="AU1704" s="205"/>
      <c r="AV1704" s="250"/>
      <c r="AX1704" s="250"/>
      <c r="AY1704" s="205"/>
      <c r="AZ1704" s="250"/>
      <c r="BB1704" s="250"/>
      <c r="BC1704" s="205"/>
      <c r="BD1704" s="250"/>
      <c r="BF1704" s="250"/>
      <c r="BG1704" s="205"/>
      <c r="BH1704" s="250"/>
      <c r="BI1704" s="121"/>
      <c r="BJ1704" s="250"/>
      <c r="BK1704" s="205"/>
      <c r="BL1704" s="250"/>
      <c r="BN1704" s="121"/>
      <c r="BO1704" s="121"/>
      <c r="BP1704" s="121"/>
      <c r="BQ1704" s="121"/>
      <c r="BR1704" s="121"/>
    </row>
    <row r="1705" spans="1:70" customFormat="1" ht="15.75">
      <c r="A1705" s="84"/>
      <c r="B1705" s="363"/>
      <c r="C1705" s="121"/>
      <c r="D1705" s="121"/>
      <c r="E1705" s="121"/>
      <c r="F1705" s="121"/>
      <c r="G1705" s="121"/>
      <c r="H1705" s="121"/>
      <c r="I1705" s="121"/>
      <c r="J1705" s="121"/>
      <c r="K1705" s="121"/>
      <c r="L1705" s="10"/>
      <c r="M1705" s="225"/>
      <c r="N1705" s="230"/>
      <c r="R1705" s="205"/>
      <c r="S1705" s="205"/>
      <c r="T1705" s="205"/>
      <c r="V1705" s="205"/>
      <c r="W1705" s="205"/>
      <c r="X1705" s="205"/>
      <c r="Y1705" s="394"/>
      <c r="Z1705" s="250"/>
      <c r="AA1705" s="205"/>
      <c r="AB1705" s="250"/>
      <c r="AC1705" s="250"/>
      <c r="AD1705" s="250"/>
      <c r="AE1705" s="205"/>
      <c r="AF1705" s="250"/>
      <c r="AH1705" s="250"/>
      <c r="AI1705" s="205"/>
      <c r="AJ1705" s="250"/>
      <c r="AK1705" s="250"/>
      <c r="AL1705" s="250"/>
      <c r="AM1705" s="205"/>
      <c r="AN1705" s="250"/>
      <c r="AO1705" s="121"/>
      <c r="AP1705" s="250"/>
      <c r="AQ1705" s="205"/>
      <c r="AR1705" s="250"/>
      <c r="AT1705" s="250"/>
      <c r="AU1705" s="205"/>
      <c r="AV1705" s="250"/>
      <c r="AX1705" s="250"/>
      <c r="AY1705" s="205"/>
      <c r="AZ1705" s="250"/>
      <c r="BB1705" s="250"/>
      <c r="BC1705" s="205"/>
      <c r="BD1705" s="250"/>
      <c r="BF1705" s="250"/>
      <c r="BG1705" s="205"/>
      <c r="BH1705" s="250"/>
      <c r="BI1705" s="121"/>
      <c r="BJ1705" s="250"/>
      <c r="BK1705" s="205"/>
      <c r="BL1705" s="250"/>
      <c r="BN1705" s="121"/>
      <c r="BO1705" s="121"/>
      <c r="BP1705" s="121"/>
      <c r="BQ1705" s="121"/>
      <c r="BR1705" s="121"/>
    </row>
    <row r="1706" spans="1:70" customFormat="1" ht="15.75">
      <c r="A1706" s="84"/>
      <c r="B1706" s="363"/>
      <c r="C1706" s="121"/>
      <c r="D1706" s="121"/>
      <c r="E1706" s="121"/>
      <c r="F1706" s="121"/>
      <c r="G1706" s="121"/>
      <c r="H1706" s="121"/>
      <c r="I1706" s="121"/>
      <c r="J1706" s="121"/>
      <c r="K1706" s="121"/>
      <c r="L1706" s="10"/>
      <c r="M1706" s="225"/>
      <c r="N1706" s="230"/>
      <c r="R1706" s="205"/>
      <c r="S1706" s="205"/>
      <c r="T1706" s="205"/>
      <c r="V1706" s="205"/>
      <c r="W1706" s="205"/>
      <c r="X1706" s="205"/>
      <c r="Y1706" s="394"/>
      <c r="Z1706" s="250"/>
      <c r="AA1706" s="205"/>
      <c r="AB1706" s="250"/>
      <c r="AC1706" s="250"/>
      <c r="AD1706" s="250"/>
      <c r="AE1706" s="205"/>
      <c r="AF1706" s="250"/>
      <c r="AH1706" s="250"/>
      <c r="AI1706" s="205"/>
      <c r="AJ1706" s="250"/>
      <c r="AK1706" s="250"/>
      <c r="AL1706" s="250"/>
      <c r="AM1706" s="205"/>
      <c r="AN1706" s="250"/>
      <c r="AO1706" s="121"/>
      <c r="AP1706" s="250"/>
      <c r="AQ1706" s="205"/>
      <c r="AR1706" s="250"/>
      <c r="AT1706" s="250"/>
      <c r="AU1706" s="205"/>
      <c r="AV1706" s="250"/>
      <c r="AX1706" s="250"/>
      <c r="AY1706" s="205"/>
      <c r="AZ1706" s="250"/>
      <c r="BB1706" s="250"/>
      <c r="BC1706" s="205"/>
      <c r="BD1706" s="250"/>
      <c r="BF1706" s="250"/>
      <c r="BG1706" s="205"/>
      <c r="BH1706" s="250"/>
      <c r="BI1706" s="121"/>
      <c r="BJ1706" s="250"/>
      <c r="BK1706" s="205"/>
      <c r="BL1706" s="250"/>
      <c r="BN1706" s="121"/>
      <c r="BO1706" s="121"/>
      <c r="BP1706" s="121"/>
      <c r="BQ1706" s="121"/>
      <c r="BR1706" s="121"/>
    </row>
    <row r="1707" spans="1:70" customFormat="1" ht="15.75">
      <c r="A1707" s="84"/>
      <c r="B1707" s="363"/>
      <c r="C1707" s="121"/>
      <c r="D1707" s="121"/>
      <c r="E1707" s="121"/>
      <c r="F1707" s="121"/>
      <c r="G1707" s="121"/>
      <c r="H1707" s="121"/>
      <c r="I1707" s="121"/>
      <c r="J1707" s="121"/>
      <c r="K1707" s="121"/>
      <c r="L1707" s="10"/>
      <c r="M1707" s="225"/>
      <c r="N1707" s="230"/>
      <c r="R1707" s="205"/>
      <c r="S1707" s="205"/>
      <c r="T1707" s="205"/>
      <c r="V1707" s="205"/>
      <c r="W1707" s="205"/>
      <c r="X1707" s="205"/>
      <c r="Y1707" s="394"/>
      <c r="Z1707" s="250"/>
      <c r="AA1707" s="205"/>
      <c r="AB1707" s="250"/>
      <c r="AC1707" s="250"/>
      <c r="AD1707" s="250"/>
      <c r="AE1707" s="205"/>
      <c r="AF1707" s="250"/>
      <c r="AH1707" s="250"/>
      <c r="AI1707" s="205"/>
      <c r="AJ1707" s="250"/>
      <c r="AK1707" s="250"/>
      <c r="AL1707" s="250"/>
      <c r="AM1707" s="205"/>
      <c r="AN1707" s="250"/>
      <c r="AO1707" s="121"/>
      <c r="AP1707" s="250"/>
      <c r="AQ1707" s="205"/>
      <c r="AR1707" s="250"/>
      <c r="AT1707" s="250"/>
      <c r="AU1707" s="205"/>
      <c r="AV1707" s="250"/>
      <c r="AX1707" s="250"/>
      <c r="AY1707" s="205"/>
      <c r="AZ1707" s="250"/>
      <c r="BB1707" s="250"/>
      <c r="BC1707" s="205"/>
      <c r="BD1707" s="250"/>
      <c r="BF1707" s="250"/>
      <c r="BG1707" s="205"/>
      <c r="BH1707" s="250"/>
      <c r="BI1707" s="121"/>
      <c r="BJ1707" s="250"/>
      <c r="BK1707" s="205"/>
      <c r="BL1707" s="250"/>
      <c r="BN1707" s="121"/>
      <c r="BO1707" s="121"/>
      <c r="BP1707" s="121"/>
      <c r="BQ1707" s="121"/>
      <c r="BR1707" s="121"/>
    </row>
    <row r="1708" spans="1:70" customFormat="1" ht="15.75">
      <c r="A1708" s="84"/>
      <c r="B1708" s="363"/>
      <c r="C1708" s="121"/>
      <c r="D1708" s="121"/>
      <c r="E1708" s="121"/>
      <c r="F1708" s="121"/>
      <c r="G1708" s="121"/>
      <c r="H1708" s="121"/>
      <c r="I1708" s="121"/>
      <c r="J1708" s="121"/>
      <c r="K1708" s="121"/>
      <c r="L1708" s="10"/>
      <c r="M1708" s="225"/>
      <c r="N1708" s="230"/>
      <c r="R1708" s="205"/>
      <c r="S1708" s="205"/>
      <c r="T1708" s="205"/>
      <c r="V1708" s="205"/>
      <c r="W1708" s="205"/>
      <c r="X1708" s="205"/>
      <c r="Y1708" s="394"/>
      <c r="Z1708" s="250"/>
      <c r="AA1708" s="205"/>
      <c r="AB1708" s="250"/>
      <c r="AC1708" s="250"/>
      <c r="AD1708" s="250"/>
      <c r="AE1708" s="205"/>
      <c r="AF1708" s="250"/>
      <c r="AH1708" s="250"/>
      <c r="AI1708" s="205"/>
      <c r="AJ1708" s="250"/>
      <c r="AK1708" s="250"/>
      <c r="AL1708" s="250"/>
      <c r="AM1708" s="205"/>
      <c r="AN1708" s="250"/>
      <c r="AO1708" s="121"/>
      <c r="AP1708" s="250"/>
      <c r="AQ1708" s="205"/>
      <c r="AR1708" s="250"/>
      <c r="AT1708" s="250"/>
      <c r="AU1708" s="205"/>
      <c r="AV1708" s="250"/>
      <c r="AX1708" s="250"/>
      <c r="AY1708" s="205"/>
      <c r="AZ1708" s="250"/>
      <c r="BB1708" s="250"/>
      <c r="BC1708" s="205"/>
      <c r="BD1708" s="250"/>
      <c r="BF1708" s="250"/>
      <c r="BG1708" s="205"/>
      <c r="BH1708" s="250"/>
      <c r="BI1708" s="121"/>
      <c r="BJ1708" s="250"/>
      <c r="BK1708" s="205"/>
      <c r="BL1708" s="250"/>
      <c r="BN1708" s="121"/>
      <c r="BO1708" s="121"/>
      <c r="BP1708" s="121"/>
      <c r="BQ1708" s="121"/>
      <c r="BR1708" s="121"/>
    </row>
    <row r="1709" spans="1:70" customFormat="1" ht="15.75">
      <c r="A1709" s="84"/>
      <c r="B1709" s="363"/>
      <c r="C1709" s="121"/>
      <c r="D1709" s="121"/>
      <c r="E1709" s="121"/>
      <c r="F1709" s="121"/>
      <c r="G1709" s="121"/>
      <c r="H1709" s="121"/>
      <c r="I1709" s="121"/>
      <c r="J1709" s="121"/>
      <c r="K1709" s="121"/>
      <c r="L1709" s="10"/>
      <c r="M1709" s="225"/>
      <c r="N1709" s="230"/>
      <c r="R1709" s="205"/>
      <c r="S1709" s="205"/>
      <c r="T1709" s="205"/>
      <c r="V1709" s="205"/>
      <c r="W1709" s="205"/>
      <c r="X1709" s="205"/>
      <c r="Y1709" s="394"/>
      <c r="Z1709" s="250"/>
      <c r="AA1709" s="205"/>
      <c r="AB1709" s="250"/>
      <c r="AC1709" s="250"/>
      <c r="AD1709" s="250"/>
      <c r="AE1709" s="205"/>
      <c r="AF1709" s="250"/>
      <c r="AH1709" s="250"/>
      <c r="AI1709" s="205"/>
      <c r="AJ1709" s="250"/>
      <c r="AK1709" s="250"/>
      <c r="AL1709" s="250"/>
      <c r="AM1709" s="205"/>
      <c r="AN1709" s="250"/>
      <c r="AO1709" s="121"/>
      <c r="AP1709" s="250"/>
      <c r="AQ1709" s="205"/>
      <c r="AR1709" s="250"/>
      <c r="AT1709" s="250"/>
      <c r="AU1709" s="205"/>
      <c r="AV1709" s="250"/>
      <c r="AX1709" s="250"/>
      <c r="AY1709" s="205"/>
      <c r="AZ1709" s="250"/>
      <c r="BB1709" s="250"/>
      <c r="BC1709" s="205"/>
      <c r="BD1709" s="250"/>
      <c r="BF1709" s="250"/>
      <c r="BG1709" s="205"/>
      <c r="BH1709" s="250"/>
      <c r="BI1709" s="121"/>
      <c r="BJ1709" s="250"/>
      <c r="BK1709" s="205"/>
      <c r="BL1709" s="250"/>
      <c r="BN1709" s="121"/>
      <c r="BO1709" s="121"/>
      <c r="BP1709" s="121"/>
      <c r="BQ1709" s="121"/>
      <c r="BR1709" s="121"/>
    </row>
    <row r="1710" spans="1:70" customFormat="1" ht="15.75">
      <c r="A1710" s="84"/>
      <c r="B1710" s="363"/>
      <c r="C1710" s="121"/>
      <c r="D1710" s="121"/>
      <c r="E1710" s="121"/>
      <c r="F1710" s="121"/>
      <c r="G1710" s="121"/>
      <c r="H1710" s="121"/>
      <c r="I1710" s="121"/>
      <c r="J1710" s="121"/>
      <c r="K1710" s="121"/>
      <c r="L1710" s="10"/>
      <c r="M1710" s="225"/>
      <c r="N1710" s="230"/>
      <c r="R1710" s="205"/>
      <c r="S1710" s="205"/>
      <c r="T1710" s="205"/>
      <c r="V1710" s="205"/>
      <c r="W1710" s="205"/>
      <c r="X1710" s="205"/>
      <c r="Y1710" s="394"/>
      <c r="Z1710" s="250"/>
      <c r="AA1710" s="205"/>
      <c r="AB1710" s="250"/>
      <c r="AC1710" s="250"/>
      <c r="AD1710" s="250"/>
      <c r="AE1710" s="205"/>
      <c r="AF1710" s="250"/>
      <c r="AH1710" s="250"/>
      <c r="AI1710" s="205"/>
      <c r="AJ1710" s="250"/>
      <c r="AK1710" s="250"/>
      <c r="AL1710" s="250"/>
      <c r="AM1710" s="205"/>
      <c r="AN1710" s="250"/>
      <c r="AO1710" s="121"/>
      <c r="AP1710" s="250"/>
      <c r="AQ1710" s="205"/>
      <c r="AR1710" s="250"/>
      <c r="AT1710" s="250"/>
      <c r="AU1710" s="205"/>
      <c r="AV1710" s="250"/>
      <c r="AX1710" s="250"/>
      <c r="AY1710" s="205"/>
      <c r="AZ1710" s="250"/>
      <c r="BB1710" s="250"/>
      <c r="BC1710" s="205"/>
      <c r="BD1710" s="250"/>
      <c r="BF1710" s="250"/>
      <c r="BG1710" s="205"/>
      <c r="BH1710" s="250"/>
      <c r="BI1710" s="121"/>
      <c r="BJ1710" s="250"/>
      <c r="BK1710" s="205"/>
      <c r="BL1710" s="250"/>
      <c r="BN1710" s="121"/>
      <c r="BO1710" s="121"/>
      <c r="BP1710" s="121"/>
      <c r="BQ1710" s="121"/>
      <c r="BR1710" s="121"/>
    </row>
    <row r="1711" spans="1:70" customFormat="1" ht="15.75">
      <c r="A1711" s="84"/>
      <c r="B1711" s="363"/>
      <c r="C1711" s="121"/>
      <c r="D1711" s="121"/>
      <c r="E1711" s="121"/>
      <c r="F1711" s="121"/>
      <c r="G1711" s="121"/>
      <c r="H1711" s="121"/>
      <c r="I1711" s="121"/>
      <c r="J1711" s="121"/>
      <c r="K1711" s="121"/>
      <c r="L1711" s="10"/>
      <c r="M1711" s="225"/>
      <c r="N1711" s="230"/>
      <c r="R1711" s="205"/>
      <c r="S1711" s="205"/>
      <c r="T1711" s="205"/>
      <c r="V1711" s="205"/>
      <c r="W1711" s="205"/>
      <c r="X1711" s="205"/>
      <c r="Y1711" s="394"/>
      <c r="Z1711" s="250"/>
      <c r="AA1711" s="205"/>
      <c r="AB1711" s="250"/>
      <c r="AC1711" s="250"/>
      <c r="AD1711" s="250"/>
      <c r="AE1711" s="205"/>
      <c r="AF1711" s="250"/>
      <c r="AH1711" s="250"/>
      <c r="AI1711" s="205"/>
      <c r="AJ1711" s="250"/>
      <c r="AK1711" s="250"/>
      <c r="AL1711" s="250"/>
      <c r="AM1711" s="205"/>
      <c r="AN1711" s="250"/>
      <c r="AO1711" s="121"/>
      <c r="AP1711" s="250"/>
      <c r="AQ1711" s="205"/>
      <c r="AR1711" s="250"/>
      <c r="AT1711" s="250"/>
      <c r="AU1711" s="205"/>
      <c r="AV1711" s="250"/>
      <c r="AX1711" s="250"/>
      <c r="AY1711" s="205"/>
      <c r="AZ1711" s="250"/>
      <c r="BB1711" s="250"/>
      <c r="BC1711" s="205"/>
      <c r="BD1711" s="250"/>
      <c r="BF1711" s="250"/>
      <c r="BG1711" s="205"/>
      <c r="BH1711" s="250"/>
      <c r="BI1711" s="121"/>
      <c r="BJ1711" s="250"/>
      <c r="BK1711" s="205"/>
      <c r="BL1711" s="250"/>
      <c r="BN1711" s="121"/>
      <c r="BO1711" s="121"/>
      <c r="BP1711" s="121"/>
      <c r="BQ1711" s="121"/>
      <c r="BR1711" s="121"/>
    </row>
    <row r="1712" spans="1:70" customFormat="1" ht="15.75">
      <c r="A1712" s="84"/>
      <c r="B1712" s="363"/>
      <c r="C1712" s="121"/>
      <c r="D1712" s="121"/>
      <c r="E1712" s="121"/>
      <c r="F1712" s="121"/>
      <c r="G1712" s="121"/>
      <c r="H1712" s="121"/>
      <c r="I1712" s="121"/>
      <c r="J1712" s="121"/>
      <c r="K1712" s="121"/>
      <c r="L1712" s="10"/>
      <c r="M1712" s="225"/>
      <c r="N1712" s="230"/>
      <c r="R1712" s="205"/>
      <c r="S1712" s="205"/>
      <c r="T1712" s="205"/>
      <c r="V1712" s="205"/>
      <c r="W1712" s="205"/>
      <c r="X1712" s="205"/>
      <c r="Y1712" s="394"/>
      <c r="Z1712" s="250"/>
      <c r="AA1712" s="205"/>
      <c r="AB1712" s="250"/>
      <c r="AC1712" s="250"/>
      <c r="AD1712" s="250"/>
      <c r="AE1712" s="205"/>
      <c r="AF1712" s="250"/>
      <c r="AH1712" s="250"/>
      <c r="AI1712" s="205"/>
      <c r="AJ1712" s="250"/>
      <c r="AK1712" s="250"/>
      <c r="AL1712" s="250"/>
      <c r="AM1712" s="205"/>
      <c r="AN1712" s="250"/>
      <c r="AO1712" s="121"/>
      <c r="AP1712" s="250"/>
      <c r="AQ1712" s="205"/>
      <c r="AR1712" s="250"/>
      <c r="AT1712" s="250"/>
      <c r="AU1712" s="205"/>
      <c r="AV1712" s="250"/>
      <c r="AX1712" s="250"/>
      <c r="AY1712" s="205"/>
      <c r="AZ1712" s="250"/>
      <c r="BB1712" s="250"/>
      <c r="BC1712" s="205"/>
      <c r="BD1712" s="250"/>
      <c r="BF1712" s="250"/>
      <c r="BG1712" s="205"/>
      <c r="BH1712" s="250"/>
      <c r="BI1712" s="121"/>
      <c r="BJ1712" s="250"/>
      <c r="BK1712" s="205"/>
      <c r="BL1712" s="250"/>
      <c r="BN1712" s="121"/>
      <c r="BO1712" s="121"/>
      <c r="BP1712" s="121"/>
      <c r="BQ1712" s="121"/>
      <c r="BR1712" s="121"/>
    </row>
    <row r="1713" spans="1:70" customFormat="1" ht="15.75">
      <c r="A1713" s="84"/>
      <c r="B1713" s="363"/>
      <c r="C1713" s="121"/>
      <c r="D1713" s="121"/>
      <c r="E1713" s="121"/>
      <c r="F1713" s="121"/>
      <c r="G1713" s="121"/>
      <c r="H1713" s="121"/>
      <c r="I1713" s="121"/>
      <c r="J1713" s="121"/>
      <c r="K1713" s="121"/>
      <c r="L1713" s="10"/>
      <c r="M1713" s="225"/>
      <c r="N1713" s="230"/>
      <c r="R1713" s="205"/>
      <c r="S1713" s="205"/>
      <c r="T1713" s="205"/>
      <c r="V1713" s="205"/>
      <c r="W1713" s="205"/>
      <c r="X1713" s="205"/>
      <c r="Y1713" s="394"/>
      <c r="Z1713" s="250"/>
      <c r="AA1713" s="205"/>
      <c r="AB1713" s="250"/>
      <c r="AC1713" s="250"/>
      <c r="AD1713" s="250"/>
      <c r="AE1713" s="205"/>
      <c r="AF1713" s="250"/>
      <c r="AH1713" s="250"/>
      <c r="AI1713" s="205"/>
      <c r="AJ1713" s="250"/>
      <c r="AK1713" s="250"/>
      <c r="AL1713" s="250"/>
      <c r="AM1713" s="205"/>
      <c r="AN1713" s="250"/>
      <c r="AO1713" s="121"/>
      <c r="AP1713" s="250"/>
      <c r="AQ1713" s="205"/>
      <c r="AR1713" s="250"/>
      <c r="AT1713" s="250"/>
      <c r="AU1713" s="205"/>
      <c r="AV1713" s="250"/>
      <c r="AX1713" s="250"/>
      <c r="AY1713" s="205"/>
      <c r="AZ1713" s="250"/>
      <c r="BB1713" s="250"/>
      <c r="BC1713" s="205"/>
      <c r="BD1713" s="250"/>
      <c r="BF1713" s="250"/>
      <c r="BG1713" s="205"/>
      <c r="BH1713" s="250"/>
      <c r="BI1713" s="121"/>
      <c r="BJ1713" s="250"/>
      <c r="BK1713" s="205"/>
      <c r="BL1713" s="250"/>
      <c r="BN1713" s="121"/>
      <c r="BO1713" s="121"/>
      <c r="BP1713" s="121"/>
      <c r="BQ1713" s="121"/>
      <c r="BR1713" s="121"/>
    </row>
    <row r="1714" spans="1:70" customFormat="1" ht="15.75">
      <c r="A1714" s="84"/>
      <c r="B1714" s="363"/>
      <c r="C1714" s="121"/>
      <c r="D1714" s="121"/>
      <c r="E1714" s="121"/>
      <c r="F1714" s="121"/>
      <c r="G1714" s="121"/>
      <c r="H1714" s="121"/>
      <c r="I1714" s="121"/>
      <c r="J1714" s="121"/>
      <c r="K1714" s="121"/>
      <c r="L1714" s="10"/>
      <c r="M1714" s="225"/>
      <c r="N1714" s="230"/>
      <c r="R1714" s="205"/>
      <c r="S1714" s="205"/>
      <c r="T1714" s="205"/>
      <c r="V1714" s="205"/>
      <c r="W1714" s="205"/>
      <c r="X1714" s="205"/>
      <c r="Y1714" s="394"/>
      <c r="Z1714" s="250"/>
      <c r="AA1714" s="205"/>
      <c r="AB1714" s="250"/>
      <c r="AC1714" s="250"/>
      <c r="AD1714" s="250"/>
      <c r="AE1714" s="205"/>
      <c r="AF1714" s="250"/>
      <c r="AH1714" s="250"/>
      <c r="AI1714" s="205"/>
      <c r="AJ1714" s="250"/>
      <c r="AK1714" s="250"/>
      <c r="AL1714" s="250"/>
      <c r="AM1714" s="205"/>
      <c r="AN1714" s="250"/>
      <c r="AO1714" s="121"/>
      <c r="AP1714" s="250"/>
      <c r="AQ1714" s="205"/>
      <c r="AR1714" s="250"/>
      <c r="AT1714" s="250"/>
      <c r="AU1714" s="205"/>
      <c r="AV1714" s="250"/>
      <c r="AX1714" s="250"/>
      <c r="AY1714" s="205"/>
      <c r="AZ1714" s="250"/>
      <c r="BB1714" s="250"/>
      <c r="BC1714" s="205"/>
      <c r="BD1714" s="250"/>
      <c r="BF1714" s="250"/>
      <c r="BG1714" s="205"/>
      <c r="BH1714" s="250"/>
      <c r="BI1714" s="121"/>
      <c r="BJ1714" s="250"/>
      <c r="BK1714" s="205"/>
      <c r="BL1714" s="250"/>
      <c r="BN1714" s="121"/>
      <c r="BO1714" s="121"/>
      <c r="BP1714" s="121"/>
      <c r="BQ1714" s="121"/>
      <c r="BR1714" s="121"/>
    </row>
    <row r="1715" spans="1:70" customFormat="1" ht="15.75">
      <c r="A1715" s="84"/>
      <c r="B1715" s="363"/>
      <c r="C1715" s="121"/>
      <c r="D1715" s="121"/>
      <c r="E1715" s="121"/>
      <c r="F1715" s="121"/>
      <c r="G1715" s="121"/>
      <c r="H1715" s="121"/>
      <c r="I1715" s="121"/>
      <c r="J1715" s="121"/>
      <c r="K1715" s="121"/>
      <c r="L1715" s="10"/>
      <c r="M1715" s="225"/>
      <c r="N1715" s="230"/>
      <c r="R1715" s="205"/>
      <c r="S1715" s="205"/>
      <c r="T1715" s="205"/>
      <c r="V1715" s="205"/>
      <c r="W1715" s="205"/>
      <c r="X1715" s="205"/>
      <c r="Y1715" s="394"/>
      <c r="Z1715" s="250"/>
      <c r="AA1715" s="205"/>
      <c r="AB1715" s="250"/>
      <c r="AC1715" s="250"/>
      <c r="AD1715" s="250"/>
      <c r="AE1715" s="205"/>
      <c r="AF1715" s="250"/>
      <c r="AH1715" s="250"/>
      <c r="AI1715" s="205"/>
      <c r="AJ1715" s="250"/>
      <c r="AK1715" s="250"/>
      <c r="AL1715" s="250"/>
      <c r="AM1715" s="205"/>
      <c r="AN1715" s="250"/>
      <c r="AO1715" s="121"/>
      <c r="AP1715" s="250"/>
      <c r="AQ1715" s="205"/>
      <c r="AR1715" s="250"/>
      <c r="AT1715" s="250"/>
      <c r="AU1715" s="205"/>
      <c r="AV1715" s="250"/>
      <c r="AX1715" s="250"/>
      <c r="AY1715" s="205"/>
      <c r="AZ1715" s="250"/>
      <c r="BB1715" s="250"/>
      <c r="BC1715" s="205"/>
      <c r="BD1715" s="250"/>
      <c r="BF1715" s="250"/>
      <c r="BG1715" s="205"/>
      <c r="BH1715" s="250"/>
      <c r="BI1715" s="121"/>
      <c r="BJ1715" s="250"/>
      <c r="BK1715" s="205"/>
      <c r="BL1715" s="250"/>
      <c r="BN1715" s="121"/>
      <c r="BO1715" s="121"/>
      <c r="BP1715" s="121"/>
      <c r="BQ1715" s="121"/>
      <c r="BR1715" s="121"/>
    </row>
    <row r="1716" spans="1:70" customFormat="1" ht="15.75">
      <c r="A1716" s="84"/>
      <c r="B1716" s="363"/>
      <c r="C1716" s="121"/>
      <c r="D1716" s="121"/>
      <c r="E1716" s="121"/>
      <c r="F1716" s="121"/>
      <c r="G1716" s="121"/>
      <c r="H1716" s="121"/>
      <c r="I1716" s="121"/>
      <c r="J1716" s="121"/>
      <c r="K1716" s="121"/>
      <c r="L1716" s="10"/>
      <c r="M1716" s="225"/>
      <c r="N1716" s="230"/>
      <c r="R1716" s="205"/>
      <c r="S1716" s="205"/>
      <c r="T1716" s="205"/>
      <c r="V1716" s="205"/>
      <c r="W1716" s="205"/>
      <c r="X1716" s="205"/>
      <c r="Y1716" s="394"/>
      <c r="Z1716" s="250"/>
      <c r="AA1716" s="205"/>
      <c r="AB1716" s="250"/>
      <c r="AC1716" s="250"/>
      <c r="AD1716" s="250"/>
      <c r="AE1716" s="205"/>
      <c r="AF1716" s="250"/>
      <c r="AH1716" s="250"/>
      <c r="AI1716" s="205"/>
      <c r="AJ1716" s="250"/>
      <c r="AK1716" s="250"/>
      <c r="AL1716" s="250"/>
      <c r="AM1716" s="205"/>
      <c r="AN1716" s="250"/>
      <c r="AO1716" s="121"/>
      <c r="AP1716" s="250"/>
      <c r="AQ1716" s="205"/>
      <c r="AR1716" s="250"/>
      <c r="AT1716" s="250"/>
      <c r="AU1716" s="205"/>
      <c r="AV1716" s="250"/>
      <c r="AX1716" s="250"/>
      <c r="AY1716" s="205"/>
      <c r="AZ1716" s="250"/>
      <c r="BB1716" s="250"/>
      <c r="BC1716" s="205"/>
      <c r="BD1716" s="250"/>
      <c r="BF1716" s="250"/>
      <c r="BG1716" s="205"/>
      <c r="BH1716" s="250"/>
      <c r="BI1716" s="121"/>
      <c r="BJ1716" s="250"/>
      <c r="BK1716" s="205"/>
      <c r="BL1716" s="250"/>
      <c r="BN1716" s="121"/>
      <c r="BO1716" s="121"/>
      <c r="BP1716" s="121"/>
      <c r="BQ1716" s="121"/>
      <c r="BR1716" s="121"/>
    </row>
    <row r="1717" spans="1:70" customFormat="1" ht="15.75">
      <c r="A1717" s="84"/>
      <c r="B1717" s="363"/>
      <c r="C1717" s="121"/>
      <c r="D1717" s="121"/>
      <c r="E1717" s="121"/>
      <c r="F1717" s="121"/>
      <c r="G1717" s="121"/>
      <c r="H1717" s="121"/>
      <c r="I1717" s="121"/>
      <c r="J1717" s="121"/>
      <c r="K1717" s="121"/>
      <c r="L1717" s="10"/>
      <c r="M1717" s="225"/>
      <c r="N1717" s="230"/>
      <c r="R1717" s="205"/>
      <c r="S1717" s="205"/>
      <c r="T1717" s="205"/>
      <c r="V1717" s="205"/>
      <c r="W1717" s="205"/>
      <c r="X1717" s="205"/>
      <c r="Y1717" s="394"/>
      <c r="Z1717" s="250"/>
      <c r="AA1717" s="205"/>
      <c r="AB1717" s="250"/>
      <c r="AC1717" s="250"/>
      <c r="AD1717" s="250"/>
      <c r="AE1717" s="205"/>
      <c r="AF1717" s="250"/>
      <c r="AH1717" s="250"/>
      <c r="AI1717" s="205"/>
      <c r="AJ1717" s="250"/>
      <c r="AK1717" s="250"/>
      <c r="AL1717" s="250"/>
      <c r="AM1717" s="205"/>
      <c r="AN1717" s="250"/>
      <c r="AO1717" s="121"/>
      <c r="AP1717" s="250"/>
      <c r="AQ1717" s="205"/>
      <c r="AR1717" s="250"/>
      <c r="AT1717" s="250"/>
      <c r="AU1717" s="205"/>
      <c r="AV1717" s="250"/>
      <c r="AX1717" s="250"/>
      <c r="AY1717" s="205"/>
      <c r="AZ1717" s="250"/>
      <c r="BB1717" s="250"/>
      <c r="BC1717" s="205"/>
      <c r="BD1717" s="250"/>
      <c r="BF1717" s="250"/>
      <c r="BG1717" s="205"/>
      <c r="BH1717" s="250"/>
      <c r="BI1717" s="121"/>
      <c r="BJ1717" s="250"/>
      <c r="BK1717" s="205"/>
      <c r="BL1717" s="250"/>
      <c r="BN1717" s="121"/>
      <c r="BO1717" s="121"/>
      <c r="BP1717" s="121"/>
      <c r="BQ1717" s="121"/>
      <c r="BR1717" s="121"/>
    </row>
    <row r="1718" spans="1:70" customFormat="1" ht="15.75">
      <c r="A1718" s="84"/>
      <c r="B1718" s="363"/>
      <c r="C1718" s="121"/>
      <c r="D1718" s="121"/>
      <c r="E1718" s="121"/>
      <c r="F1718" s="121"/>
      <c r="G1718" s="121"/>
      <c r="H1718" s="121"/>
      <c r="I1718" s="121"/>
      <c r="J1718" s="121"/>
      <c r="K1718" s="121"/>
      <c r="L1718" s="10"/>
      <c r="M1718" s="225"/>
      <c r="N1718" s="230"/>
      <c r="R1718" s="205"/>
      <c r="S1718" s="205"/>
      <c r="T1718" s="205"/>
      <c r="V1718" s="205"/>
      <c r="W1718" s="205"/>
      <c r="X1718" s="205"/>
      <c r="Y1718" s="394"/>
      <c r="Z1718" s="250"/>
      <c r="AA1718" s="205"/>
      <c r="AB1718" s="250"/>
      <c r="AC1718" s="250"/>
      <c r="AD1718" s="250"/>
      <c r="AE1718" s="205"/>
      <c r="AF1718" s="250"/>
      <c r="AH1718" s="250"/>
      <c r="AI1718" s="205"/>
      <c r="AJ1718" s="250"/>
      <c r="AK1718" s="250"/>
      <c r="AL1718" s="250"/>
      <c r="AM1718" s="205"/>
      <c r="AN1718" s="250"/>
      <c r="AO1718" s="121"/>
      <c r="AP1718" s="250"/>
      <c r="AQ1718" s="205"/>
      <c r="AR1718" s="250"/>
      <c r="AT1718" s="250"/>
      <c r="AU1718" s="205"/>
      <c r="AV1718" s="250"/>
      <c r="AX1718" s="250"/>
      <c r="AY1718" s="205"/>
      <c r="AZ1718" s="250"/>
      <c r="BB1718" s="250"/>
      <c r="BC1718" s="205"/>
      <c r="BD1718" s="250"/>
      <c r="BF1718" s="250"/>
      <c r="BG1718" s="205"/>
      <c r="BH1718" s="250"/>
      <c r="BI1718" s="121"/>
      <c r="BJ1718" s="250"/>
      <c r="BK1718" s="205"/>
      <c r="BL1718" s="250"/>
      <c r="BN1718" s="121"/>
      <c r="BO1718" s="121"/>
      <c r="BP1718" s="121"/>
      <c r="BQ1718" s="121"/>
      <c r="BR1718" s="121"/>
    </row>
    <row r="1719" spans="1:70" customFormat="1" ht="15.75">
      <c r="A1719" s="84"/>
      <c r="B1719" s="363"/>
      <c r="C1719" s="121"/>
      <c r="D1719" s="121"/>
      <c r="E1719" s="121"/>
      <c r="F1719" s="121"/>
      <c r="G1719" s="121"/>
      <c r="H1719" s="121"/>
      <c r="I1719" s="121"/>
      <c r="J1719" s="121"/>
      <c r="K1719" s="121"/>
      <c r="L1719" s="10"/>
      <c r="M1719" s="225"/>
      <c r="N1719" s="230"/>
      <c r="R1719" s="205"/>
      <c r="S1719" s="205"/>
      <c r="T1719" s="205"/>
      <c r="V1719" s="205"/>
      <c r="W1719" s="205"/>
      <c r="X1719" s="205"/>
      <c r="Y1719" s="394"/>
      <c r="Z1719" s="250"/>
      <c r="AA1719" s="205"/>
      <c r="AB1719" s="250"/>
      <c r="AC1719" s="250"/>
      <c r="AD1719" s="250"/>
      <c r="AE1719" s="205"/>
      <c r="AF1719" s="250"/>
      <c r="AH1719" s="250"/>
      <c r="AI1719" s="205"/>
      <c r="AJ1719" s="250"/>
      <c r="AK1719" s="250"/>
      <c r="AL1719" s="250"/>
      <c r="AM1719" s="205"/>
      <c r="AN1719" s="250"/>
      <c r="AO1719" s="121"/>
      <c r="AP1719" s="250"/>
      <c r="AQ1719" s="205"/>
      <c r="AR1719" s="250"/>
      <c r="AT1719" s="250"/>
      <c r="AU1719" s="205"/>
      <c r="AV1719" s="250"/>
      <c r="AX1719" s="250"/>
      <c r="AY1719" s="205"/>
      <c r="AZ1719" s="250"/>
      <c r="BB1719" s="250"/>
      <c r="BC1719" s="205"/>
      <c r="BD1719" s="250"/>
      <c r="BF1719" s="250"/>
      <c r="BG1719" s="205"/>
      <c r="BH1719" s="250"/>
      <c r="BI1719" s="121"/>
      <c r="BJ1719" s="250"/>
      <c r="BK1719" s="205"/>
      <c r="BL1719" s="250"/>
      <c r="BN1719" s="121"/>
      <c r="BO1719" s="121"/>
      <c r="BP1719" s="121"/>
      <c r="BQ1719" s="121"/>
      <c r="BR1719" s="121"/>
    </row>
    <row r="1720" spans="1:70" customFormat="1" ht="15.75">
      <c r="A1720" s="84"/>
      <c r="B1720" s="363"/>
      <c r="C1720" s="121"/>
      <c r="D1720" s="121"/>
      <c r="E1720" s="121"/>
      <c r="F1720" s="121"/>
      <c r="G1720" s="121"/>
      <c r="H1720" s="121"/>
      <c r="I1720" s="121"/>
      <c r="J1720" s="121"/>
      <c r="K1720" s="121"/>
      <c r="L1720" s="10"/>
      <c r="M1720" s="225"/>
      <c r="N1720" s="230"/>
      <c r="R1720" s="205"/>
      <c r="S1720" s="205"/>
      <c r="T1720" s="205"/>
      <c r="V1720" s="205"/>
      <c r="W1720" s="205"/>
      <c r="X1720" s="205"/>
      <c r="Y1720" s="394"/>
      <c r="Z1720" s="250"/>
      <c r="AA1720" s="205"/>
      <c r="AB1720" s="250"/>
      <c r="AC1720" s="250"/>
      <c r="AD1720" s="250"/>
      <c r="AE1720" s="205"/>
      <c r="AF1720" s="250"/>
      <c r="AH1720" s="250"/>
      <c r="AI1720" s="205"/>
      <c r="AJ1720" s="250"/>
      <c r="AK1720" s="250"/>
      <c r="AL1720" s="250"/>
      <c r="AM1720" s="205"/>
      <c r="AN1720" s="250"/>
      <c r="AO1720" s="121"/>
      <c r="AP1720" s="250"/>
      <c r="AQ1720" s="205"/>
      <c r="AR1720" s="250"/>
      <c r="AT1720" s="250"/>
      <c r="AU1720" s="205"/>
      <c r="AV1720" s="250"/>
      <c r="AX1720" s="250"/>
      <c r="AY1720" s="205"/>
      <c r="AZ1720" s="250"/>
      <c r="BB1720" s="250"/>
      <c r="BC1720" s="205"/>
      <c r="BD1720" s="250"/>
      <c r="BF1720" s="250"/>
      <c r="BG1720" s="205"/>
      <c r="BH1720" s="250"/>
      <c r="BI1720" s="121"/>
      <c r="BJ1720" s="250"/>
      <c r="BK1720" s="205"/>
      <c r="BL1720" s="250"/>
      <c r="BN1720" s="121"/>
      <c r="BO1720" s="121"/>
      <c r="BP1720" s="121"/>
      <c r="BQ1720" s="121"/>
      <c r="BR1720" s="121"/>
    </row>
    <row r="1721" spans="1:70" customFormat="1" ht="15.75">
      <c r="A1721" s="84"/>
      <c r="B1721" s="363"/>
      <c r="C1721" s="121"/>
      <c r="D1721" s="121"/>
      <c r="E1721" s="121"/>
      <c r="F1721" s="121"/>
      <c r="G1721" s="121"/>
      <c r="H1721" s="121"/>
      <c r="I1721" s="121"/>
      <c r="J1721" s="121"/>
      <c r="K1721" s="121"/>
      <c r="L1721" s="10"/>
      <c r="M1721" s="225"/>
      <c r="N1721" s="230"/>
      <c r="R1721" s="205"/>
      <c r="S1721" s="205"/>
      <c r="T1721" s="205"/>
      <c r="V1721" s="205"/>
      <c r="W1721" s="205"/>
      <c r="X1721" s="205"/>
      <c r="Y1721" s="394"/>
      <c r="Z1721" s="250"/>
      <c r="AA1721" s="205"/>
      <c r="AB1721" s="250"/>
      <c r="AC1721" s="250"/>
      <c r="AD1721" s="250"/>
      <c r="AE1721" s="205"/>
      <c r="AF1721" s="250"/>
      <c r="AH1721" s="250"/>
      <c r="AI1721" s="205"/>
      <c r="AJ1721" s="250"/>
      <c r="AK1721" s="250"/>
      <c r="AL1721" s="250"/>
      <c r="AM1721" s="205"/>
      <c r="AN1721" s="250"/>
      <c r="AO1721" s="121"/>
      <c r="AP1721" s="250"/>
      <c r="AQ1721" s="205"/>
      <c r="AR1721" s="250"/>
      <c r="AT1721" s="250"/>
      <c r="AU1721" s="205"/>
      <c r="AV1721" s="250"/>
      <c r="AX1721" s="250"/>
      <c r="AY1721" s="205"/>
      <c r="AZ1721" s="250"/>
      <c r="BB1721" s="250"/>
      <c r="BC1721" s="205"/>
      <c r="BD1721" s="250"/>
      <c r="BF1721" s="250"/>
      <c r="BG1721" s="205"/>
      <c r="BH1721" s="250"/>
      <c r="BI1721" s="121"/>
      <c r="BJ1721" s="250"/>
      <c r="BK1721" s="205"/>
      <c r="BL1721" s="250"/>
      <c r="BN1721" s="121"/>
      <c r="BO1721" s="121"/>
      <c r="BP1721" s="121"/>
      <c r="BQ1721" s="121"/>
      <c r="BR1721" s="121"/>
    </row>
    <row r="1722" spans="1:70" customFormat="1" ht="15.75">
      <c r="A1722" s="84"/>
      <c r="B1722" s="363"/>
      <c r="C1722" s="121"/>
      <c r="D1722" s="121"/>
      <c r="E1722" s="121"/>
      <c r="F1722" s="121"/>
      <c r="G1722" s="121"/>
      <c r="H1722" s="121"/>
      <c r="I1722" s="121"/>
      <c r="J1722" s="121"/>
      <c r="K1722" s="121"/>
      <c r="L1722" s="10"/>
      <c r="M1722" s="225"/>
      <c r="N1722" s="230"/>
      <c r="R1722" s="205"/>
      <c r="S1722" s="205"/>
      <c r="T1722" s="205"/>
      <c r="V1722" s="205"/>
      <c r="W1722" s="205"/>
      <c r="X1722" s="205"/>
      <c r="Y1722" s="394"/>
      <c r="Z1722" s="250"/>
      <c r="AA1722" s="205"/>
      <c r="AB1722" s="250"/>
      <c r="AC1722" s="250"/>
      <c r="AD1722" s="250"/>
      <c r="AE1722" s="205"/>
      <c r="AF1722" s="250"/>
      <c r="AH1722" s="250"/>
      <c r="AI1722" s="205"/>
      <c r="AJ1722" s="250"/>
      <c r="AK1722" s="250"/>
      <c r="AL1722" s="250"/>
      <c r="AM1722" s="205"/>
      <c r="AN1722" s="250"/>
      <c r="AO1722" s="121"/>
      <c r="AP1722" s="250"/>
      <c r="AQ1722" s="205"/>
      <c r="AR1722" s="250"/>
      <c r="AT1722" s="250"/>
      <c r="AU1722" s="205"/>
      <c r="AV1722" s="250"/>
      <c r="AX1722" s="250"/>
      <c r="AY1722" s="205"/>
      <c r="AZ1722" s="250"/>
      <c r="BB1722" s="250"/>
      <c r="BC1722" s="205"/>
      <c r="BD1722" s="250"/>
      <c r="BF1722" s="250"/>
      <c r="BG1722" s="205"/>
      <c r="BH1722" s="250"/>
      <c r="BI1722" s="121"/>
      <c r="BJ1722" s="250"/>
      <c r="BK1722" s="205"/>
      <c r="BL1722" s="250"/>
      <c r="BN1722" s="121"/>
      <c r="BO1722" s="121"/>
      <c r="BP1722" s="121"/>
      <c r="BQ1722" s="121"/>
      <c r="BR1722" s="121"/>
    </row>
    <row r="1723" spans="1:70" customFormat="1" ht="15.75">
      <c r="A1723" s="84"/>
      <c r="B1723" s="363"/>
      <c r="C1723" s="121"/>
      <c r="D1723" s="121"/>
      <c r="E1723" s="121"/>
      <c r="F1723" s="121"/>
      <c r="G1723" s="121"/>
      <c r="H1723" s="121"/>
      <c r="I1723" s="121"/>
      <c r="J1723" s="121"/>
      <c r="K1723" s="121"/>
      <c r="L1723" s="10"/>
      <c r="M1723" s="225"/>
      <c r="N1723" s="230"/>
      <c r="R1723" s="205"/>
      <c r="S1723" s="205"/>
      <c r="T1723" s="205"/>
      <c r="V1723" s="205"/>
      <c r="W1723" s="205"/>
      <c r="X1723" s="205"/>
      <c r="Y1723" s="394"/>
      <c r="Z1723" s="250"/>
      <c r="AA1723" s="205"/>
      <c r="AB1723" s="250"/>
      <c r="AC1723" s="250"/>
      <c r="AD1723" s="250"/>
      <c r="AE1723" s="205"/>
      <c r="AF1723" s="250"/>
      <c r="AH1723" s="250"/>
      <c r="AI1723" s="205"/>
      <c r="AJ1723" s="250"/>
      <c r="AK1723" s="250"/>
      <c r="AL1723" s="250"/>
      <c r="AM1723" s="205"/>
      <c r="AN1723" s="250"/>
      <c r="AO1723" s="121"/>
      <c r="AP1723" s="250"/>
      <c r="AQ1723" s="205"/>
      <c r="AR1723" s="250"/>
      <c r="AT1723" s="250"/>
      <c r="AU1723" s="205"/>
      <c r="AV1723" s="250"/>
      <c r="AX1723" s="250"/>
      <c r="AY1723" s="205"/>
      <c r="AZ1723" s="250"/>
      <c r="BB1723" s="250"/>
      <c r="BC1723" s="205"/>
      <c r="BD1723" s="250"/>
      <c r="BF1723" s="250"/>
      <c r="BG1723" s="205"/>
      <c r="BH1723" s="250"/>
      <c r="BI1723" s="121"/>
      <c r="BJ1723" s="250"/>
      <c r="BK1723" s="205"/>
      <c r="BL1723" s="250"/>
      <c r="BN1723" s="121"/>
      <c r="BO1723" s="121"/>
      <c r="BP1723" s="121"/>
      <c r="BQ1723" s="121"/>
      <c r="BR1723" s="121"/>
    </row>
    <row r="1724" spans="1:70" customFormat="1" ht="15.75">
      <c r="A1724" s="84"/>
      <c r="B1724" s="363"/>
      <c r="C1724" s="121"/>
      <c r="D1724" s="121"/>
      <c r="E1724" s="121"/>
      <c r="F1724" s="121"/>
      <c r="G1724" s="121"/>
      <c r="H1724" s="121"/>
      <c r="I1724" s="121"/>
      <c r="J1724" s="121"/>
      <c r="K1724" s="121"/>
      <c r="L1724" s="10"/>
      <c r="M1724" s="225"/>
      <c r="N1724" s="230"/>
      <c r="R1724" s="205"/>
      <c r="S1724" s="205"/>
      <c r="T1724" s="205"/>
      <c r="V1724" s="205"/>
      <c r="W1724" s="205"/>
      <c r="X1724" s="205"/>
      <c r="Y1724" s="394"/>
      <c r="Z1724" s="250"/>
      <c r="AA1724" s="205"/>
      <c r="AB1724" s="250"/>
      <c r="AC1724" s="250"/>
      <c r="AD1724" s="250"/>
      <c r="AE1724" s="205"/>
      <c r="AF1724" s="250"/>
      <c r="AH1724" s="250"/>
      <c r="AI1724" s="205"/>
      <c r="AJ1724" s="250"/>
      <c r="AK1724" s="250"/>
      <c r="AL1724" s="250"/>
      <c r="AM1724" s="205"/>
      <c r="AN1724" s="250"/>
      <c r="AO1724" s="121"/>
      <c r="AP1724" s="250"/>
      <c r="AQ1724" s="205"/>
      <c r="AR1724" s="250"/>
      <c r="AT1724" s="250"/>
      <c r="AU1724" s="205"/>
      <c r="AV1724" s="250"/>
      <c r="AX1724" s="250"/>
      <c r="AY1724" s="205"/>
      <c r="AZ1724" s="250"/>
      <c r="BB1724" s="250"/>
      <c r="BC1724" s="205"/>
      <c r="BD1724" s="250"/>
      <c r="BF1724" s="250"/>
      <c r="BG1724" s="205"/>
      <c r="BH1724" s="250"/>
      <c r="BI1724" s="121"/>
      <c r="BJ1724" s="250"/>
      <c r="BK1724" s="205"/>
      <c r="BL1724" s="250"/>
      <c r="BN1724" s="121"/>
      <c r="BO1724" s="121"/>
      <c r="BP1724" s="121"/>
      <c r="BQ1724" s="121"/>
      <c r="BR1724" s="121"/>
    </row>
    <row r="1725" spans="1:70" customFormat="1" ht="15.75">
      <c r="A1725" s="84"/>
      <c r="B1725" s="363"/>
      <c r="C1725" s="121"/>
      <c r="D1725" s="121"/>
      <c r="E1725" s="121"/>
      <c r="F1725" s="121"/>
      <c r="G1725" s="121"/>
      <c r="H1725" s="121"/>
      <c r="I1725" s="121"/>
      <c r="J1725" s="121"/>
      <c r="K1725" s="121"/>
      <c r="L1725" s="10"/>
      <c r="M1725" s="225"/>
      <c r="N1725" s="230"/>
      <c r="R1725" s="205"/>
      <c r="S1725" s="205"/>
      <c r="T1725" s="205"/>
      <c r="V1725" s="205"/>
      <c r="W1725" s="205"/>
      <c r="X1725" s="205"/>
      <c r="Y1725" s="394"/>
      <c r="Z1725" s="250"/>
      <c r="AA1725" s="205"/>
      <c r="AB1725" s="250"/>
      <c r="AC1725" s="250"/>
      <c r="AD1725" s="250"/>
      <c r="AE1725" s="205"/>
      <c r="AF1725" s="250"/>
      <c r="AH1725" s="250"/>
      <c r="AI1725" s="205"/>
      <c r="AJ1725" s="250"/>
      <c r="AK1725" s="250"/>
      <c r="AL1725" s="250"/>
      <c r="AM1725" s="205"/>
      <c r="AN1725" s="250"/>
      <c r="AO1725" s="121"/>
      <c r="AP1725" s="250"/>
      <c r="AQ1725" s="205"/>
      <c r="AR1725" s="250"/>
      <c r="AT1725" s="250"/>
      <c r="AU1725" s="205"/>
      <c r="AV1725" s="250"/>
      <c r="AX1725" s="250"/>
      <c r="AY1725" s="205"/>
      <c r="AZ1725" s="250"/>
      <c r="BB1725" s="250"/>
      <c r="BC1725" s="205"/>
      <c r="BD1725" s="250"/>
      <c r="BF1725" s="250"/>
      <c r="BG1725" s="205"/>
      <c r="BH1725" s="250"/>
      <c r="BI1725" s="121"/>
      <c r="BJ1725" s="250"/>
      <c r="BK1725" s="205"/>
      <c r="BL1725" s="250"/>
      <c r="BN1725" s="121"/>
      <c r="BO1725" s="121"/>
      <c r="BP1725" s="121"/>
      <c r="BQ1725" s="121"/>
      <c r="BR1725" s="121"/>
    </row>
    <row r="1726" spans="1:70" customFormat="1" ht="15.75">
      <c r="A1726" s="84"/>
      <c r="B1726" s="363"/>
      <c r="C1726" s="121"/>
      <c r="D1726" s="121"/>
      <c r="E1726" s="121"/>
      <c r="F1726" s="121"/>
      <c r="G1726" s="121"/>
      <c r="H1726" s="121"/>
      <c r="I1726" s="121"/>
      <c r="J1726" s="121"/>
      <c r="K1726" s="121"/>
      <c r="L1726" s="10"/>
      <c r="M1726" s="225"/>
      <c r="N1726" s="230"/>
      <c r="R1726" s="205"/>
      <c r="S1726" s="205"/>
      <c r="T1726" s="205"/>
      <c r="V1726" s="205"/>
      <c r="W1726" s="205"/>
      <c r="X1726" s="205"/>
      <c r="Y1726" s="394"/>
      <c r="Z1726" s="250"/>
      <c r="AA1726" s="205"/>
      <c r="AB1726" s="250"/>
      <c r="AC1726" s="250"/>
      <c r="AD1726" s="250"/>
      <c r="AE1726" s="205"/>
      <c r="AF1726" s="250"/>
      <c r="AH1726" s="250"/>
      <c r="AI1726" s="205"/>
      <c r="AJ1726" s="250"/>
      <c r="AK1726" s="250"/>
      <c r="AL1726" s="250"/>
      <c r="AM1726" s="205"/>
      <c r="AN1726" s="250"/>
      <c r="AO1726" s="121"/>
      <c r="AP1726" s="250"/>
      <c r="AQ1726" s="205"/>
      <c r="AR1726" s="250"/>
      <c r="AT1726" s="250"/>
      <c r="AU1726" s="205"/>
      <c r="AV1726" s="250"/>
      <c r="AX1726" s="250"/>
      <c r="AY1726" s="205"/>
      <c r="AZ1726" s="250"/>
      <c r="BB1726" s="250"/>
      <c r="BC1726" s="205"/>
      <c r="BD1726" s="250"/>
      <c r="BF1726" s="250"/>
      <c r="BG1726" s="205"/>
      <c r="BH1726" s="250"/>
      <c r="BI1726" s="121"/>
      <c r="BJ1726" s="250"/>
      <c r="BK1726" s="205"/>
      <c r="BL1726" s="250"/>
      <c r="BN1726" s="121"/>
      <c r="BO1726" s="121"/>
      <c r="BP1726" s="121"/>
      <c r="BQ1726" s="121"/>
      <c r="BR1726" s="121"/>
    </row>
    <row r="1727" spans="1:70" customFormat="1" ht="15.75">
      <c r="A1727" s="84"/>
      <c r="B1727" s="363"/>
      <c r="C1727" s="121"/>
      <c r="D1727" s="121"/>
      <c r="E1727" s="121"/>
      <c r="F1727" s="121"/>
      <c r="G1727" s="121"/>
      <c r="H1727" s="121"/>
      <c r="I1727" s="121"/>
      <c r="J1727" s="121"/>
      <c r="K1727" s="121"/>
      <c r="L1727" s="10"/>
      <c r="M1727" s="225"/>
      <c r="N1727" s="230"/>
      <c r="R1727" s="205"/>
      <c r="S1727" s="205"/>
      <c r="T1727" s="205"/>
      <c r="V1727" s="205"/>
      <c r="W1727" s="205"/>
      <c r="X1727" s="205"/>
      <c r="Y1727" s="394"/>
      <c r="Z1727" s="250"/>
      <c r="AA1727" s="205"/>
      <c r="AB1727" s="250"/>
      <c r="AC1727" s="250"/>
      <c r="AD1727" s="250"/>
      <c r="AE1727" s="205"/>
      <c r="AF1727" s="250"/>
      <c r="AH1727" s="250"/>
      <c r="AI1727" s="205"/>
      <c r="AJ1727" s="250"/>
      <c r="AK1727" s="250"/>
      <c r="AL1727" s="250"/>
      <c r="AM1727" s="205"/>
      <c r="AN1727" s="250"/>
      <c r="AO1727" s="121"/>
      <c r="AP1727" s="250"/>
      <c r="AQ1727" s="205"/>
      <c r="AR1727" s="250"/>
      <c r="AT1727" s="250"/>
      <c r="AU1727" s="205"/>
      <c r="AV1727" s="250"/>
      <c r="AX1727" s="250"/>
      <c r="AY1727" s="205"/>
      <c r="AZ1727" s="250"/>
      <c r="BB1727" s="250"/>
      <c r="BC1727" s="205"/>
      <c r="BD1727" s="250"/>
      <c r="BF1727" s="250"/>
      <c r="BG1727" s="205"/>
      <c r="BH1727" s="250"/>
      <c r="BI1727" s="121"/>
      <c r="BJ1727" s="250"/>
      <c r="BK1727" s="205"/>
      <c r="BL1727" s="250"/>
      <c r="BN1727" s="121"/>
      <c r="BO1727" s="121"/>
      <c r="BP1727" s="121"/>
      <c r="BQ1727" s="121"/>
      <c r="BR1727" s="121"/>
    </row>
    <row r="1728" spans="1:70" customFormat="1" ht="15.75">
      <c r="A1728" s="84"/>
      <c r="B1728" s="363"/>
      <c r="C1728" s="121"/>
      <c r="D1728" s="121"/>
      <c r="E1728" s="121"/>
      <c r="F1728" s="121"/>
      <c r="G1728" s="121"/>
      <c r="H1728" s="121"/>
      <c r="I1728" s="121"/>
      <c r="J1728" s="121"/>
      <c r="K1728" s="121"/>
      <c r="L1728" s="10"/>
      <c r="M1728" s="225"/>
      <c r="N1728" s="230"/>
      <c r="R1728" s="205"/>
      <c r="S1728" s="205"/>
      <c r="T1728" s="205"/>
      <c r="V1728" s="205"/>
      <c r="W1728" s="205"/>
      <c r="X1728" s="205"/>
      <c r="Y1728" s="394"/>
      <c r="Z1728" s="250"/>
      <c r="AA1728" s="205"/>
      <c r="AB1728" s="250"/>
      <c r="AC1728" s="250"/>
      <c r="AD1728" s="250"/>
      <c r="AE1728" s="205"/>
      <c r="AF1728" s="250"/>
      <c r="AH1728" s="250"/>
      <c r="AI1728" s="205"/>
      <c r="AJ1728" s="250"/>
      <c r="AK1728" s="250"/>
      <c r="AL1728" s="250"/>
      <c r="AM1728" s="205"/>
      <c r="AN1728" s="250"/>
      <c r="AO1728" s="121"/>
      <c r="AP1728" s="250"/>
      <c r="AQ1728" s="205"/>
      <c r="AR1728" s="250"/>
      <c r="AT1728" s="250"/>
      <c r="AU1728" s="205"/>
      <c r="AV1728" s="250"/>
      <c r="AX1728" s="250"/>
      <c r="AY1728" s="205"/>
      <c r="AZ1728" s="250"/>
      <c r="BB1728" s="250"/>
      <c r="BC1728" s="205"/>
      <c r="BD1728" s="250"/>
      <c r="BF1728" s="250"/>
      <c r="BG1728" s="205"/>
      <c r="BH1728" s="250"/>
      <c r="BI1728" s="121"/>
      <c r="BJ1728" s="250"/>
      <c r="BK1728" s="205"/>
      <c r="BL1728" s="250"/>
      <c r="BN1728" s="121"/>
      <c r="BO1728" s="121"/>
      <c r="BP1728" s="121"/>
      <c r="BQ1728" s="121"/>
      <c r="BR1728" s="121"/>
    </row>
    <row r="1729" spans="1:70" customFormat="1" ht="15.75">
      <c r="A1729" s="84"/>
      <c r="B1729" s="363"/>
      <c r="C1729" s="121"/>
      <c r="D1729" s="121"/>
      <c r="E1729" s="121"/>
      <c r="F1729" s="121"/>
      <c r="G1729" s="121"/>
      <c r="H1729" s="121"/>
      <c r="I1729" s="121"/>
      <c r="J1729" s="121"/>
      <c r="K1729" s="121"/>
      <c r="L1729" s="10"/>
      <c r="M1729" s="225"/>
      <c r="N1729" s="230"/>
      <c r="R1729" s="205"/>
      <c r="S1729" s="205"/>
      <c r="T1729" s="205"/>
      <c r="V1729" s="205"/>
      <c r="W1729" s="205"/>
      <c r="X1729" s="205"/>
      <c r="Y1729" s="394"/>
      <c r="Z1729" s="250"/>
      <c r="AA1729" s="205"/>
      <c r="AB1729" s="250"/>
      <c r="AC1729" s="250"/>
      <c r="AD1729" s="250"/>
      <c r="AE1729" s="205"/>
      <c r="AF1729" s="250"/>
      <c r="AH1729" s="250"/>
      <c r="AI1729" s="205"/>
      <c r="AJ1729" s="250"/>
      <c r="AK1729" s="250"/>
      <c r="AL1729" s="250"/>
      <c r="AM1729" s="205"/>
      <c r="AN1729" s="250"/>
      <c r="AO1729" s="121"/>
      <c r="AP1729" s="250"/>
      <c r="AQ1729" s="205"/>
      <c r="AR1729" s="250"/>
      <c r="AT1729" s="250"/>
      <c r="AU1729" s="205"/>
      <c r="AV1729" s="250"/>
      <c r="AX1729" s="250"/>
      <c r="AY1729" s="205"/>
      <c r="AZ1729" s="250"/>
      <c r="BB1729" s="250"/>
      <c r="BC1729" s="205"/>
      <c r="BD1729" s="250"/>
      <c r="BF1729" s="250"/>
      <c r="BG1729" s="205"/>
      <c r="BH1729" s="250"/>
      <c r="BI1729" s="121"/>
      <c r="BJ1729" s="250"/>
      <c r="BK1729" s="205"/>
      <c r="BL1729" s="250"/>
      <c r="BN1729" s="121"/>
      <c r="BO1729" s="121"/>
      <c r="BP1729" s="121"/>
      <c r="BQ1729" s="121"/>
      <c r="BR1729" s="121"/>
    </row>
    <row r="1730" spans="1:70" customFormat="1" ht="15.75">
      <c r="A1730" s="84"/>
      <c r="B1730" s="363"/>
      <c r="C1730" s="121"/>
      <c r="D1730" s="121"/>
      <c r="E1730" s="121"/>
      <c r="F1730" s="121"/>
      <c r="G1730" s="121"/>
      <c r="H1730" s="121"/>
      <c r="I1730" s="121"/>
      <c r="J1730" s="121"/>
      <c r="K1730" s="121"/>
      <c r="L1730" s="10"/>
      <c r="M1730" s="225"/>
      <c r="N1730" s="230"/>
      <c r="R1730" s="205"/>
      <c r="S1730" s="205"/>
      <c r="T1730" s="205"/>
      <c r="V1730" s="205"/>
      <c r="W1730" s="205"/>
      <c r="X1730" s="205"/>
      <c r="Y1730" s="394"/>
      <c r="Z1730" s="250"/>
      <c r="AA1730" s="205"/>
      <c r="AB1730" s="250"/>
      <c r="AC1730" s="250"/>
      <c r="AD1730" s="250"/>
      <c r="AE1730" s="205"/>
      <c r="AF1730" s="250"/>
      <c r="AH1730" s="250"/>
      <c r="AI1730" s="205"/>
      <c r="AJ1730" s="250"/>
      <c r="AK1730" s="250"/>
      <c r="AL1730" s="250"/>
      <c r="AM1730" s="205"/>
      <c r="AN1730" s="250"/>
      <c r="AO1730" s="121"/>
      <c r="AP1730" s="250"/>
      <c r="AQ1730" s="205"/>
      <c r="AR1730" s="250"/>
      <c r="AT1730" s="250"/>
      <c r="AU1730" s="205"/>
      <c r="AV1730" s="250"/>
      <c r="AX1730" s="250"/>
      <c r="AY1730" s="205"/>
      <c r="AZ1730" s="250"/>
      <c r="BB1730" s="250"/>
      <c r="BC1730" s="205"/>
      <c r="BD1730" s="250"/>
      <c r="BF1730" s="250"/>
      <c r="BG1730" s="205"/>
      <c r="BH1730" s="250"/>
      <c r="BI1730" s="121"/>
      <c r="BJ1730" s="250"/>
      <c r="BK1730" s="205"/>
      <c r="BL1730" s="250"/>
      <c r="BN1730" s="121"/>
      <c r="BO1730" s="121"/>
      <c r="BP1730" s="121"/>
      <c r="BQ1730" s="121"/>
      <c r="BR1730" s="121"/>
    </row>
    <row r="1731" spans="1:70" customFormat="1" ht="15.75">
      <c r="A1731" s="84"/>
      <c r="B1731" s="363"/>
      <c r="C1731" s="121"/>
      <c r="D1731" s="121"/>
      <c r="E1731" s="121"/>
      <c r="F1731" s="121"/>
      <c r="G1731" s="121"/>
      <c r="H1731" s="121"/>
      <c r="I1731" s="121"/>
      <c r="J1731" s="121"/>
      <c r="K1731" s="121"/>
      <c r="L1731" s="10"/>
      <c r="M1731" s="225"/>
      <c r="N1731" s="230"/>
      <c r="R1731" s="205"/>
      <c r="S1731" s="205"/>
      <c r="T1731" s="205"/>
      <c r="V1731" s="205"/>
      <c r="W1731" s="205"/>
      <c r="X1731" s="205"/>
      <c r="Y1731" s="394"/>
      <c r="Z1731" s="250"/>
      <c r="AA1731" s="205"/>
      <c r="AB1731" s="250"/>
      <c r="AC1731" s="250"/>
      <c r="AD1731" s="250"/>
      <c r="AE1731" s="205"/>
      <c r="AF1731" s="250"/>
      <c r="AH1731" s="250"/>
      <c r="AI1731" s="205"/>
      <c r="AJ1731" s="250"/>
      <c r="AK1731" s="250"/>
      <c r="AL1731" s="250"/>
      <c r="AM1731" s="205"/>
      <c r="AN1731" s="250"/>
      <c r="AO1731" s="121"/>
      <c r="AP1731" s="250"/>
      <c r="AQ1731" s="205"/>
      <c r="AR1731" s="250"/>
      <c r="AT1731" s="250"/>
      <c r="AU1731" s="205"/>
      <c r="AV1731" s="250"/>
      <c r="AX1731" s="250"/>
      <c r="AY1731" s="205"/>
      <c r="AZ1731" s="250"/>
      <c r="BB1731" s="250"/>
      <c r="BC1731" s="205"/>
      <c r="BD1731" s="250"/>
      <c r="BF1731" s="250"/>
      <c r="BG1731" s="205"/>
      <c r="BH1731" s="250"/>
      <c r="BI1731" s="121"/>
      <c r="BJ1731" s="250"/>
      <c r="BK1731" s="205"/>
      <c r="BL1731" s="250"/>
      <c r="BN1731" s="121"/>
      <c r="BO1731" s="121"/>
      <c r="BP1731" s="121"/>
      <c r="BQ1731" s="121"/>
      <c r="BR1731" s="121"/>
    </row>
    <row r="1732" spans="1:70" customFormat="1" ht="15.75">
      <c r="A1732" s="84"/>
      <c r="B1732" s="363"/>
      <c r="C1732" s="121"/>
      <c r="D1732" s="121"/>
      <c r="E1732" s="121"/>
      <c r="F1732" s="121"/>
      <c r="G1732" s="121"/>
      <c r="H1732" s="121"/>
      <c r="I1732" s="121"/>
      <c r="J1732" s="121"/>
      <c r="K1732" s="121"/>
      <c r="L1732" s="10"/>
      <c r="M1732" s="225"/>
      <c r="N1732" s="230"/>
      <c r="R1732" s="205"/>
      <c r="S1732" s="205"/>
      <c r="T1732" s="205"/>
      <c r="V1732" s="205"/>
      <c r="W1732" s="205"/>
      <c r="X1732" s="205"/>
      <c r="Y1732" s="394"/>
      <c r="Z1732" s="250"/>
      <c r="AA1732" s="205"/>
      <c r="AB1732" s="250"/>
      <c r="AC1732" s="250"/>
      <c r="AD1732" s="250"/>
      <c r="AE1732" s="205"/>
      <c r="AF1732" s="250"/>
      <c r="AH1732" s="250"/>
      <c r="AI1732" s="205"/>
      <c r="AJ1732" s="250"/>
      <c r="AK1732" s="250"/>
      <c r="AL1732" s="250"/>
      <c r="AM1732" s="205"/>
      <c r="AN1732" s="250"/>
      <c r="AO1732" s="121"/>
      <c r="AP1732" s="250"/>
      <c r="AQ1732" s="205"/>
      <c r="AR1732" s="250"/>
      <c r="AT1732" s="250"/>
      <c r="AU1732" s="205"/>
      <c r="AV1732" s="250"/>
      <c r="AX1732" s="250"/>
      <c r="AY1732" s="205"/>
      <c r="AZ1732" s="250"/>
      <c r="BB1732" s="250"/>
      <c r="BC1732" s="205"/>
      <c r="BD1732" s="250"/>
      <c r="BF1732" s="250"/>
      <c r="BG1732" s="205"/>
      <c r="BH1732" s="250"/>
      <c r="BI1732" s="121"/>
      <c r="BJ1732" s="250"/>
      <c r="BK1732" s="205"/>
      <c r="BL1732" s="250"/>
      <c r="BN1732" s="121"/>
      <c r="BO1732" s="121"/>
      <c r="BP1732" s="121"/>
      <c r="BQ1732" s="121"/>
      <c r="BR1732" s="121"/>
    </row>
    <row r="1733" spans="1:70" customFormat="1" ht="15.75">
      <c r="A1733" s="84"/>
      <c r="B1733" s="363"/>
      <c r="C1733" s="121"/>
      <c r="D1733" s="121"/>
      <c r="E1733" s="121"/>
      <c r="F1733" s="121"/>
      <c r="G1733" s="121"/>
      <c r="H1733" s="121"/>
      <c r="I1733" s="121"/>
      <c r="J1733" s="121"/>
      <c r="K1733" s="121"/>
      <c r="L1733" s="10"/>
      <c r="M1733" s="225"/>
      <c r="N1733" s="230"/>
      <c r="R1733" s="205"/>
      <c r="S1733" s="205"/>
      <c r="T1733" s="205"/>
      <c r="V1733" s="205"/>
      <c r="W1733" s="205"/>
      <c r="X1733" s="205"/>
      <c r="Y1733" s="394"/>
      <c r="Z1733" s="250"/>
      <c r="AA1733" s="205"/>
      <c r="AB1733" s="250"/>
      <c r="AC1733" s="250"/>
      <c r="AD1733" s="250"/>
      <c r="AE1733" s="205"/>
      <c r="AF1733" s="250"/>
      <c r="AH1733" s="250"/>
      <c r="AI1733" s="205"/>
      <c r="AJ1733" s="250"/>
      <c r="AK1733" s="250"/>
      <c r="AL1733" s="250"/>
      <c r="AM1733" s="205"/>
      <c r="AN1733" s="250"/>
      <c r="AO1733" s="121"/>
      <c r="AP1733" s="250"/>
      <c r="AQ1733" s="205"/>
      <c r="AR1733" s="250"/>
      <c r="AT1733" s="250"/>
      <c r="AU1733" s="205"/>
      <c r="AV1733" s="250"/>
      <c r="AX1733" s="250"/>
      <c r="AY1733" s="205"/>
      <c r="AZ1733" s="250"/>
      <c r="BB1733" s="250"/>
      <c r="BC1733" s="205"/>
      <c r="BD1733" s="250"/>
      <c r="BF1733" s="250"/>
      <c r="BG1733" s="205"/>
      <c r="BH1733" s="250"/>
      <c r="BI1733" s="121"/>
      <c r="BJ1733" s="250"/>
      <c r="BK1733" s="205"/>
      <c r="BL1733" s="250"/>
      <c r="BN1733" s="121"/>
      <c r="BO1733" s="121"/>
      <c r="BP1733" s="121"/>
      <c r="BQ1733" s="121"/>
      <c r="BR1733" s="121"/>
    </row>
    <row r="1734" spans="1:70" customFormat="1" ht="15.75">
      <c r="A1734" s="84"/>
      <c r="B1734" s="363"/>
      <c r="C1734" s="121"/>
      <c r="D1734" s="121"/>
      <c r="E1734" s="121"/>
      <c r="F1734" s="121"/>
      <c r="G1734" s="121"/>
      <c r="H1734" s="121"/>
      <c r="I1734" s="121"/>
      <c r="J1734" s="121"/>
      <c r="K1734" s="121"/>
      <c r="L1734" s="10"/>
      <c r="M1734" s="225"/>
      <c r="N1734" s="230"/>
      <c r="R1734" s="205"/>
      <c r="S1734" s="205"/>
      <c r="T1734" s="205"/>
      <c r="V1734" s="205"/>
      <c r="W1734" s="205"/>
      <c r="X1734" s="205"/>
      <c r="Y1734" s="394"/>
      <c r="Z1734" s="250"/>
      <c r="AA1734" s="205"/>
      <c r="AB1734" s="250"/>
      <c r="AC1734" s="250"/>
      <c r="AD1734" s="250"/>
      <c r="AE1734" s="205"/>
      <c r="AF1734" s="250"/>
      <c r="AH1734" s="250"/>
      <c r="AI1734" s="205"/>
      <c r="AJ1734" s="250"/>
      <c r="AK1734" s="250"/>
      <c r="AL1734" s="250"/>
      <c r="AM1734" s="205"/>
      <c r="AN1734" s="250"/>
      <c r="AO1734" s="121"/>
      <c r="AP1734" s="250"/>
      <c r="AQ1734" s="205"/>
      <c r="AR1734" s="250"/>
      <c r="AT1734" s="250"/>
      <c r="AU1734" s="205"/>
      <c r="AV1734" s="250"/>
      <c r="AX1734" s="250"/>
      <c r="AY1734" s="205"/>
      <c r="AZ1734" s="250"/>
      <c r="BB1734" s="250"/>
      <c r="BC1734" s="205"/>
      <c r="BD1734" s="250"/>
      <c r="BF1734" s="250"/>
      <c r="BG1734" s="205"/>
      <c r="BH1734" s="250"/>
      <c r="BI1734" s="121"/>
      <c r="BJ1734" s="250"/>
      <c r="BK1734" s="205"/>
      <c r="BL1734" s="250"/>
      <c r="BN1734" s="121"/>
      <c r="BO1734" s="121"/>
      <c r="BP1734" s="121"/>
      <c r="BQ1734" s="121"/>
      <c r="BR1734" s="121"/>
    </row>
    <row r="1735" spans="1:70" customFormat="1" ht="15.75">
      <c r="A1735" s="84"/>
      <c r="B1735" s="363"/>
      <c r="C1735" s="121"/>
      <c r="D1735" s="121"/>
      <c r="E1735" s="121"/>
      <c r="F1735" s="121"/>
      <c r="G1735" s="121"/>
      <c r="H1735" s="121"/>
      <c r="I1735" s="121"/>
      <c r="J1735" s="121"/>
      <c r="K1735" s="121"/>
      <c r="L1735" s="10"/>
      <c r="M1735" s="225"/>
      <c r="N1735" s="230"/>
      <c r="R1735" s="205"/>
      <c r="S1735" s="205"/>
      <c r="T1735" s="205"/>
      <c r="V1735" s="205"/>
      <c r="W1735" s="205"/>
      <c r="X1735" s="205"/>
      <c r="Y1735" s="394"/>
      <c r="Z1735" s="250"/>
      <c r="AA1735" s="205"/>
      <c r="AB1735" s="250"/>
      <c r="AC1735" s="250"/>
      <c r="AD1735" s="250"/>
      <c r="AE1735" s="205"/>
      <c r="AF1735" s="250"/>
      <c r="AH1735" s="250"/>
      <c r="AI1735" s="205"/>
      <c r="AJ1735" s="250"/>
      <c r="AK1735" s="250"/>
      <c r="AL1735" s="250"/>
      <c r="AM1735" s="205"/>
      <c r="AN1735" s="250"/>
      <c r="AO1735" s="121"/>
      <c r="AP1735" s="250"/>
      <c r="AQ1735" s="205"/>
      <c r="AR1735" s="250"/>
      <c r="AT1735" s="250"/>
      <c r="AU1735" s="205"/>
      <c r="AV1735" s="250"/>
      <c r="AX1735" s="250"/>
      <c r="AY1735" s="205"/>
      <c r="AZ1735" s="250"/>
      <c r="BB1735" s="250"/>
      <c r="BC1735" s="205"/>
      <c r="BD1735" s="250"/>
      <c r="BF1735" s="250"/>
      <c r="BG1735" s="205"/>
      <c r="BH1735" s="250"/>
      <c r="BI1735" s="121"/>
      <c r="BJ1735" s="250"/>
      <c r="BK1735" s="205"/>
      <c r="BL1735" s="250"/>
      <c r="BN1735" s="121"/>
      <c r="BO1735" s="121"/>
      <c r="BP1735" s="121"/>
      <c r="BQ1735" s="121"/>
      <c r="BR1735" s="121"/>
    </row>
    <row r="1736" spans="1:70" customFormat="1" ht="15.75">
      <c r="A1736" s="84"/>
      <c r="B1736" s="363"/>
      <c r="C1736" s="121"/>
      <c r="D1736" s="121"/>
      <c r="E1736" s="121"/>
      <c r="F1736" s="121"/>
      <c r="G1736" s="121"/>
      <c r="H1736" s="121"/>
      <c r="I1736" s="121"/>
      <c r="J1736" s="121"/>
      <c r="K1736" s="121"/>
      <c r="L1736" s="10"/>
      <c r="M1736" s="225"/>
      <c r="N1736" s="230"/>
      <c r="R1736" s="205"/>
      <c r="S1736" s="205"/>
      <c r="T1736" s="205"/>
      <c r="V1736" s="205"/>
      <c r="W1736" s="205"/>
      <c r="X1736" s="205"/>
      <c r="Y1736" s="394"/>
      <c r="Z1736" s="250"/>
      <c r="AA1736" s="205"/>
      <c r="AB1736" s="250"/>
      <c r="AC1736" s="250"/>
      <c r="AD1736" s="250"/>
      <c r="AE1736" s="205"/>
      <c r="AF1736" s="250"/>
      <c r="AH1736" s="250"/>
      <c r="AI1736" s="205"/>
      <c r="AJ1736" s="250"/>
      <c r="AK1736" s="250"/>
      <c r="AL1736" s="250"/>
      <c r="AM1736" s="205"/>
      <c r="AN1736" s="250"/>
      <c r="AO1736" s="121"/>
      <c r="AP1736" s="250"/>
      <c r="AQ1736" s="205"/>
      <c r="AR1736" s="250"/>
      <c r="AT1736" s="250"/>
      <c r="AU1736" s="205"/>
      <c r="AV1736" s="250"/>
      <c r="AX1736" s="250"/>
      <c r="AY1736" s="205"/>
      <c r="AZ1736" s="250"/>
      <c r="BB1736" s="250"/>
      <c r="BC1736" s="205"/>
      <c r="BD1736" s="250"/>
      <c r="BF1736" s="250"/>
      <c r="BG1736" s="205"/>
      <c r="BH1736" s="250"/>
      <c r="BI1736" s="121"/>
      <c r="BJ1736" s="250"/>
      <c r="BK1736" s="205"/>
      <c r="BL1736" s="250"/>
      <c r="BN1736" s="121"/>
      <c r="BO1736" s="121"/>
      <c r="BP1736" s="121"/>
      <c r="BQ1736" s="121"/>
      <c r="BR1736" s="121"/>
    </row>
    <row r="1737" spans="1:70" customFormat="1" ht="15.75">
      <c r="A1737" s="84"/>
      <c r="B1737" s="363"/>
      <c r="C1737" s="121"/>
      <c r="D1737" s="121"/>
      <c r="E1737" s="121"/>
      <c r="F1737" s="121"/>
      <c r="G1737" s="121"/>
      <c r="H1737" s="121"/>
      <c r="I1737" s="121"/>
      <c r="J1737" s="121"/>
      <c r="K1737" s="121"/>
      <c r="L1737" s="10"/>
      <c r="M1737" s="225"/>
      <c r="N1737" s="230"/>
      <c r="R1737" s="205"/>
      <c r="S1737" s="205"/>
      <c r="T1737" s="205"/>
      <c r="V1737" s="205"/>
      <c r="W1737" s="205"/>
      <c r="X1737" s="205"/>
      <c r="Y1737" s="394"/>
      <c r="Z1737" s="250"/>
      <c r="AA1737" s="205"/>
      <c r="AB1737" s="250"/>
      <c r="AC1737" s="250"/>
      <c r="AD1737" s="250"/>
      <c r="AE1737" s="205"/>
      <c r="AF1737" s="250"/>
      <c r="AH1737" s="250"/>
      <c r="AI1737" s="205"/>
      <c r="AJ1737" s="250"/>
      <c r="AK1737" s="250"/>
      <c r="AL1737" s="250"/>
      <c r="AM1737" s="205"/>
      <c r="AN1737" s="250"/>
      <c r="AO1737" s="121"/>
      <c r="AP1737" s="250"/>
      <c r="AQ1737" s="205"/>
      <c r="AR1737" s="250"/>
      <c r="AT1737" s="250"/>
      <c r="AU1737" s="205"/>
      <c r="AV1737" s="250"/>
      <c r="AX1737" s="250"/>
      <c r="AY1737" s="205"/>
      <c r="AZ1737" s="250"/>
      <c r="BB1737" s="250"/>
      <c r="BC1737" s="205"/>
      <c r="BD1737" s="250"/>
      <c r="BF1737" s="250"/>
      <c r="BG1737" s="205"/>
      <c r="BH1737" s="250"/>
      <c r="BI1737" s="121"/>
      <c r="BJ1737" s="250"/>
      <c r="BK1737" s="205"/>
      <c r="BL1737" s="250"/>
      <c r="BN1737" s="121"/>
      <c r="BO1737" s="121"/>
      <c r="BP1737" s="121"/>
      <c r="BQ1737" s="121"/>
      <c r="BR1737" s="121"/>
    </row>
    <row r="1738" spans="1:70" customFormat="1" ht="15.75">
      <c r="A1738" s="84"/>
      <c r="B1738" s="363"/>
      <c r="C1738" s="121"/>
      <c r="D1738" s="121"/>
      <c r="E1738" s="121"/>
      <c r="F1738" s="121"/>
      <c r="G1738" s="121"/>
      <c r="H1738" s="121"/>
      <c r="I1738" s="121"/>
      <c r="J1738" s="121"/>
      <c r="K1738" s="121"/>
      <c r="L1738" s="10"/>
      <c r="M1738" s="225"/>
      <c r="N1738" s="230"/>
      <c r="R1738" s="205"/>
      <c r="S1738" s="205"/>
      <c r="T1738" s="205"/>
      <c r="V1738" s="205"/>
      <c r="W1738" s="205"/>
      <c r="X1738" s="205"/>
      <c r="Y1738" s="394"/>
      <c r="Z1738" s="250"/>
      <c r="AA1738" s="205"/>
      <c r="AB1738" s="250"/>
      <c r="AC1738" s="250"/>
      <c r="AD1738" s="250"/>
      <c r="AE1738" s="205"/>
      <c r="AF1738" s="250"/>
      <c r="AH1738" s="250"/>
      <c r="AI1738" s="205"/>
      <c r="AJ1738" s="250"/>
      <c r="AK1738" s="250"/>
      <c r="AL1738" s="250"/>
      <c r="AM1738" s="205"/>
      <c r="AN1738" s="250"/>
      <c r="AO1738" s="121"/>
      <c r="AP1738" s="250"/>
      <c r="AQ1738" s="205"/>
      <c r="AR1738" s="250"/>
      <c r="AT1738" s="250"/>
      <c r="AU1738" s="205"/>
      <c r="AV1738" s="250"/>
      <c r="AX1738" s="250"/>
      <c r="AY1738" s="205"/>
      <c r="AZ1738" s="250"/>
      <c r="BB1738" s="250"/>
      <c r="BC1738" s="205"/>
      <c r="BD1738" s="250"/>
      <c r="BF1738" s="250"/>
      <c r="BG1738" s="205"/>
      <c r="BH1738" s="250"/>
      <c r="BI1738" s="121"/>
      <c r="BJ1738" s="250"/>
      <c r="BK1738" s="205"/>
      <c r="BL1738" s="250"/>
      <c r="BN1738" s="121"/>
      <c r="BO1738" s="121"/>
      <c r="BP1738" s="121"/>
      <c r="BQ1738" s="121"/>
      <c r="BR1738" s="121"/>
    </row>
    <row r="1739" spans="1:70" customFormat="1" ht="15.75">
      <c r="A1739" s="84"/>
      <c r="B1739" s="363"/>
      <c r="C1739" s="121"/>
      <c r="D1739" s="121"/>
      <c r="E1739" s="121"/>
      <c r="F1739" s="121"/>
      <c r="G1739" s="121"/>
      <c r="H1739" s="121"/>
      <c r="I1739" s="121"/>
      <c r="J1739" s="121"/>
      <c r="K1739" s="121"/>
      <c r="L1739" s="10"/>
      <c r="M1739" s="225"/>
      <c r="N1739" s="230"/>
      <c r="R1739" s="205"/>
      <c r="S1739" s="205"/>
      <c r="T1739" s="205"/>
      <c r="V1739" s="205"/>
      <c r="W1739" s="205"/>
      <c r="X1739" s="205"/>
      <c r="Y1739" s="394"/>
      <c r="Z1739" s="250"/>
      <c r="AA1739" s="205"/>
      <c r="AB1739" s="250"/>
      <c r="AC1739" s="250"/>
      <c r="AD1739" s="250"/>
      <c r="AE1739" s="205"/>
      <c r="AF1739" s="250"/>
      <c r="AH1739" s="250"/>
      <c r="AI1739" s="205"/>
      <c r="AJ1739" s="250"/>
      <c r="AK1739" s="250"/>
      <c r="AL1739" s="250"/>
      <c r="AM1739" s="205"/>
      <c r="AN1739" s="250"/>
      <c r="AO1739" s="121"/>
      <c r="AP1739" s="250"/>
      <c r="AQ1739" s="205"/>
      <c r="AR1739" s="250"/>
      <c r="AT1739" s="250"/>
      <c r="AU1739" s="205"/>
      <c r="AV1739" s="250"/>
      <c r="AX1739" s="250"/>
      <c r="AY1739" s="205"/>
      <c r="AZ1739" s="250"/>
      <c r="BB1739" s="250"/>
      <c r="BC1739" s="205"/>
      <c r="BD1739" s="250"/>
      <c r="BF1739" s="250"/>
      <c r="BG1739" s="205"/>
      <c r="BH1739" s="250"/>
      <c r="BI1739" s="121"/>
      <c r="BJ1739" s="250"/>
      <c r="BK1739" s="205"/>
      <c r="BL1739" s="250"/>
      <c r="BN1739" s="121"/>
      <c r="BO1739" s="121"/>
      <c r="BP1739" s="121"/>
      <c r="BQ1739" s="121"/>
      <c r="BR1739" s="121"/>
    </row>
    <row r="1740" spans="1:70" customFormat="1" ht="15.75">
      <c r="A1740" s="84"/>
      <c r="B1740" s="363"/>
      <c r="C1740" s="121"/>
      <c r="D1740" s="121"/>
      <c r="E1740" s="121"/>
      <c r="F1740" s="121"/>
      <c r="G1740" s="121"/>
      <c r="H1740" s="121"/>
      <c r="I1740" s="121"/>
      <c r="J1740" s="121"/>
      <c r="K1740" s="121"/>
      <c r="L1740" s="10"/>
      <c r="M1740" s="225"/>
      <c r="N1740" s="230"/>
      <c r="R1740" s="205"/>
      <c r="S1740" s="205"/>
      <c r="T1740" s="205"/>
      <c r="V1740" s="205"/>
      <c r="W1740" s="205"/>
      <c r="X1740" s="205"/>
      <c r="Y1740" s="394"/>
      <c r="Z1740" s="250"/>
      <c r="AA1740" s="205"/>
      <c r="AB1740" s="250"/>
      <c r="AC1740" s="250"/>
      <c r="AD1740" s="250"/>
      <c r="AE1740" s="205"/>
      <c r="AF1740" s="250"/>
      <c r="AH1740" s="250"/>
      <c r="AI1740" s="205"/>
      <c r="AJ1740" s="250"/>
      <c r="AK1740" s="250"/>
      <c r="AL1740" s="250"/>
      <c r="AM1740" s="205"/>
      <c r="AN1740" s="250"/>
      <c r="AO1740" s="121"/>
      <c r="AP1740" s="250"/>
      <c r="AQ1740" s="205"/>
      <c r="AR1740" s="250"/>
      <c r="AT1740" s="250"/>
      <c r="AU1740" s="205"/>
      <c r="AV1740" s="250"/>
      <c r="AX1740" s="250"/>
      <c r="AY1740" s="205"/>
      <c r="AZ1740" s="250"/>
      <c r="BB1740" s="250"/>
      <c r="BC1740" s="205"/>
      <c r="BD1740" s="250"/>
      <c r="BF1740" s="250"/>
      <c r="BG1740" s="205"/>
      <c r="BH1740" s="250"/>
      <c r="BI1740" s="121"/>
      <c r="BJ1740" s="250"/>
      <c r="BK1740" s="205"/>
      <c r="BL1740" s="250"/>
      <c r="BN1740" s="121"/>
      <c r="BO1740" s="121"/>
      <c r="BP1740" s="121"/>
      <c r="BQ1740" s="121"/>
      <c r="BR1740" s="121"/>
    </row>
    <row r="1741" spans="1:70" customFormat="1" ht="15.75">
      <c r="A1741" s="84"/>
      <c r="B1741" s="363"/>
      <c r="C1741" s="121"/>
      <c r="D1741" s="121"/>
      <c r="E1741" s="121"/>
      <c r="F1741" s="121"/>
      <c r="G1741" s="121"/>
      <c r="H1741" s="121"/>
      <c r="I1741" s="121"/>
      <c r="J1741" s="121"/>
      <c r="K1741" s="121"/>
      <c r="L1741" s="10"/>
      <c r="M1741" s="225"/>
      <c r="N1741" s="230"/>
      <c r="R1741" s="205"/>
      <c r="S1741" s="205"/>
      <c r="T1741" s="205"/>
      <c r="V1741" s="205"/>
      <c r="W1741" s="205"/>
      <c r="X1741" s="205"/>
      <c r="Y1741" s="394"/>
      <c r="Z1741" s="250"/>
      <c r="AA1741" s="205"/>
      <c r="AB1741" s="250"/>
      <c r="AC1741" s="250"/>
      <c r="AD1741" s="250"/>
      <c r="AE1741" s="205"/>
      <c r="AF1741" s="250"/>
      <c r="AH1741" s="250"/>
      <c r="AI1741" s="205"/>
      <c r="AJ1741" s="250"/>
      <c r="AK1741" s="250"/>
      <c r="AL1741" s="250"/>
      <c r="AM1741" s="205"/>
      <c r="AN1741" s="250"/>
      <c r="AO1741" s="121"/>
      <c r="AP1741" s="250"/>
      <c r="AQ1741" s="205"/>
      <c r="AR1741" s="250"/>
      <c r="AT1741" s="250"/>
      <c r="AU1741" s="205"/>
      <c r="AV1741" s="250"/>
      <c r="AX1741" s="250"/>
      <c r="AY1741" s="205"/>
      <c r="AZ1741" s="250"/>
      <c r="BB1741" s="250"/>
      <c r="BC1741" s="205"/>
      <c r="BD1741" s="250"/>
      <c r="BF1741" s="250"/>
      <c r="BG1741" s="205"/>
      <c r="BH1741" s="250"/>
      <c r="BI1741" s="121"/>
      <c r="BJ1741" s="250"/>
      <c r="BK1741" s="205"/>
      <c r="BL1741" s="250"/>
      <c r="BN1741" s="121"/>
      <c r="BO1741" s="121"/>
      <c r="BP1741" s="121"/>
      <c r="BQ1741" s="121"/>
      <c r="BR1741" s="121"/>
    </row>
    <row r="1742" spans="1:70" customFormat="1" ht="15.75">
      <c r="A1742" s="84"/>
      <c r="B1742" s="363"/>
      <c r="C1742" s="121"/>
      <c r="D1742" s="121"/>
      <c r="E1742" s="121"/>
      <c r="F1742" s="121"/>
      <c r="G1742" s="121"/>
      <c r="H1742" s="121"/>
      <c r="I1742" s="121"/>
      <c r="J1742" s="121"/>
      <c r="K1742" s="121"/>
      <c r="L1742" s="10"/>
      <c r="M1742" s="225"/>
      <c r="N1742" s="230"/>
      <c r="R1742" s="205"/>
      <c r="S1742" s="205"/>
      <c r="T1742" s="205"/>
      <c r="V1742" s="205"/>
      <c r="W1742" s="205"/>
      <c r="X1742" s="205"/>
      <c r="Y1742" s="394"/>
      <c r="Z1742" s="250"/>
      <c r="AA1742" s="205"/>
      <c r="AB1742" s="250"/>
      <c r="AC1742" s="250"/>
      <c r="AD1742" s="250"/>
      <c r="AE1742" s="205"/>
      <c r="AF1742" s="250"/>
      <c r="AH1742" s="250"/>
      <c r="AI1742" s="205"/>
      <c r="AJ1742" s="250"/>
      <c r="AK1742" s="250"/>
      <c r="AL1742" s="250"/>
      <c r="AM1742" s="205"/>
      <c r="AN1742" s="250"/>
      <c r="AO1742" s="121"/>
      <c r="AP1742" s="250"/>
      <c r="AQ1742" s="205"/>
      <c r="AR1742" s="250"/>
      <c r="AT1742" s="250"/>
      <c r="AU1742" s="205"/>
      <c r="AV1742" s="250"/>
      <c r="AX1742" s="250"/>
      <c r="AY1742" s="205"/>
      <c r="AZ1742" s="250"/>
      <c r="BB1742" s="250"/>
      <c r="BC1742" s="205"/>
      <c r="BD1742" s="250"/>
      <c r="BF1742" s="250"/>
      <c r="BG1742" s="205"/>
      <c r="BH1742" s="250"/>
      <c r="BI1742" s="121"/>
      <c r="BJ1742" s="250"/>
      <c r="BK1742" s="205"/>
      <c r="BL1742" s="250"/>
      <c r="BN1742" s="121"/>
      <c r="BO1742" s="121"/>
      <c r="BP1742" s="121"/>
      <c r="BQ1742" s="121"/>
      <c r="BR1742" s="121"/>
    </row>
    <row r="1743" spans="1:70" customFormat="1" ht="15.75">
      <c r="A1743" s="84"/>
      <c r="B1743" s="363"/>
      <c r="C1743" s="121"/>
      <c r="D1743" s="121"/>
      <c r="E1743" s="121"/>
      <c r="F1743" s="121"/>
      <c r="G1743" s="121"/>
      <c r="H1743" s="121"/>
      <c r="I1743" s="121"/>
      <c r="J1743" s="121"/>
      <c r="K1743" s="121"/>
      <c r="L1743" s="10"/>
      <c r="M1743" s="225"/>
      <c r="N1743" s="230"/>
      <c r="R1743" s="205"/>
      <c r="S1743" s="205"/>
      <c r="T1743" s="205"/>
      <c r="V1743" s="205"/>
      <c r="W1743" s="205"/>
      <c r="X1743" s="205"/>
      <c r="Y1743" s="394"/>
      <c r="Z1743" s="250"/>
      <c r="AA1743" s="205"/>
      <c r="AB1743" s="250"/>
      <c r="AC1743" s="250"/>
      <c r="AD1743" s="250"/>
      <c r="AE1743" s="205"/>
      <c r="AF1743" s="250"/>
      <c r="AH1743" s="250"/>
      <c r="AI1743" s="205"/>
      <c r="AJ1743" s="250"/>
      <c r="AK1743" s="250"/>
      <c r="AL1743" s="250"/>
      <c r="AM1743" s="205"/>
      <c r="AN1743" s="250"/>
      <c r="AO1743" s="121"/>
      <c r="AP1743" s="250"/>
      <c r="AQ1743" s="205"/>
      <c r="AR1743" s="250"/>
      <c r="AT1743" s="250"/>
      <c r="AU1743" s="205"/>
      <c r="AV1743" s="250"/>
      <c r="AX1743" s="250"/>
      <c r="AY1743" s="205"/>
      <c r="AZ1743" s="250"/>
      <c r="BB1743" s="250"/>
      <c r="BC1743" s="205"/>
      <c r="BD1743" s="250"/>
      <c r="BF1743" s="250"/>
      <c r="BG1743" s="205"/>
      <c r="BH1743" s="250"/>
      <c r="BI1743" s="121"/>
      <c r="BJ1743" s="250"/>
      <c r="BK1743" s="205"/>
      <c r="BL1743" s="250"/>
      <c r="BN1743" s="121"/>
      <c r="BO1743" s="121"/>
      <c r="BP1743" s="121"/>
      <c r="BQ1743" s="121"/>
      <c r="BR1743" s="121"/>
    </row>
    <row r="1744" spans="1:70" customFormat="1" ht="15.75">
      <c r="A1744" s="84"/>
      <c r="B1744" s="363"/>
      <c r="C1744" s="121"/>
      <c r="D1744" s="121"/>
      <c r="E1744" s="121"/>
      <c r="F1744" s="121"/>
      <c r="G1744" s="121"/>
      <c r="H1744" s="121"/>
      <c r="I1744" s="121"/>
      <c r="J1744" s="121"/>
      <c r="K1744" s="121"/>
      <c r="L1744" s="10"/>
      <c r="M1744" s="225"/>
      <c r="N1744" s="230"/>
      <c r="R1744" s="205"/>
      <c r="S1744" s="205"/>
      <c r="T1744" s="205"/>
      <c r="V1744" s="205"/>
      <c r="W1744" s="205"/>
      <c r="X1744" s="205"/>
      <c r="Y1744" s="394"/>
      <c r="Z1744" s="250"/>
      <c r="AA1744" s="205"/>
      <c r="AB1744" s="250"/>
      <c r="AC1744" s="250"/>
      <c r="AD1744" s="250"/>
      <c r="AE1744" s="205"/>
      <c r="AF1744" s="250"/>
      <c r="AH1744" s="250"/>
      <c r="AI1744" s="205"/>
      <c r="AJ1744" s="250"/>
      <c r="AK1744" s="250"/>
      <c r="AL1744" s="250"/>
      <c r="AM1744" s="205"/>
      <c r="AN1744" s="250"/>
      <c r="AO1744" s="121"/>
      <c r="AP1744" s="250"/>
      <c r="AQ1744" s="205"/>
      <c r="AR1744" s="250"/>
      <c r="AT1744" s="250"/>
      <c r="AU1744" s="205"/>
      <c r="AV1744" s="250"/>
      <c r="AX1744" s="250"/>
      <c r="AY1744" s="205"/>
      <c r="AZ1744" s="250"/>
      <c r="BB1744" s="250"/>
      <c r="BC1744" s="205"/>
      <c r="BD1744" s="250"/>
      <c r="BF1744" s="250"/>
      <c r="BG1744" s="205"/>
      <c r="BH1744" s="250"/>
      <c r="BI1744" s="121"/>
      <c r="BJ1744" s="250"/>
      <c r="BK1744" s="205"/>
      <c r="BL1744" s="250"/>
      <c r="BN1744" s="121"/>
      <c r="BO1744" s="121"/>
      <c r="BP1744" s="121"/>
      <c r="BQ1744" s="121"/>
      <c r="BR1744" s="121"/>
    </row>
    <row r="1745" spans="1:70" customFormat="1" ht="15.75">
      <c r="A1745" s="84"/>
      <c r="B1745" s="363"/>
      <c r="C1745" s="121"/>
      <c r="D1745" s="121"/>
      <c r="E1745" s="121"/>
      <c r="F1745" s="121"/>
      <c r="G1745" s="121"/>
      <c r="H1745" s="121"/>
      <c r="I1745" s="121"/>
      <c r="J1745" s="121"/>
      <c r="K1745" s="121"/>
      <c r="L1745" s="10"/>
      <c r="M1745" s="225"/>
      <c r="N1745" s="230"/>
      <c r="R1745" s="205"/>
      <c r="S1745" s="205"/>
      <c r="T1745" s="205"/>
      <c r="V1745" s="205"/>
      <c r="W1745" s="205"/>
      <c r="X1745" s="205"/>
      <c r="Y1745" s="394"/>
      <c r="Z1745" s="250"/>
      <c r="AA1745" s="205"/>
      <c r="AB1745" s="250"/>
      <c r="AC1745" s="250"/>
      <c r="AD1745" s="250"/>
      <c r="AE1745" s="205"/>
      <c r="AF1745" s="250"/>
      <c r="AH1745" s="250"/>
      <c r="AI1745" s="205"/>
      <c r="AJ1745" s="250"/>
      <c r="AK1745" s="250"/>
      <c r="AL1745" s="250"/>
      <c r="AM1745" s="205"/>
      <c r="AN1745" s="250"/>
      <c r="AO1745" s="121"/>
      <c r="AP1745" s="250"/>
      <c r="AQ1745" s="205"/>
      <c r="AR1745" s="250"/>
      <c r="AT1745" s="250"/>
      <c r="AU1745" s="205"/>
      <c r="AV1745" s="250"/>
      <c r="AX1745" s="250"/>
      <c r="AY1745" s="205"/>
      <c r="AZ1745" s="250"/>
      <c r="BB1745" s="250"/>
      <c r="BC1745" s="205"/>
      <c r="BD1745" s="250"/>
      <c r="BF1745" s="250"/>
      <c r="BG1745" s="205"/>
      <c r="BH1745" s="250"/>
      <c r="BI1745" s="121"/>
      <c r="BJ1745" s="250"/>
      <c r="BK1745" s="205"/>
      <c r="BL1745" s="250"/>
      <c r="BN1745" s="121"/>
      <c r="BO1745" s="121"/>
      <c r="BP1745" s="121"/>
      <c r="BQ1745" s="121"/>
      <c r="BR1745" s="121"/>
    </row>
    <row r="1746" spans="1:70" customFormat="1" ht="15.75">
      <c r="A1746" s="84"/>
      <c r="B1746" s="363"/>
      <c r="C1746" s="121"/>
      <c r="D1746" s="121"/>
      <c r="E1746" s="121"/>
      <c r="F1746" s="121"/>
      <c r="G1746" s="121"/>
      <c r="H1746" s="121"/>
      <c r="I1746" s="121"/>
      <c r="J1746" s="121"/>
      <c r="K1746" s="121"/>
      <c r="L1746" s="10"/>
      <c r="M1746" s="225"/>
      <c r="N1746" s="230"/>
      <c r="R1746" s="205"/>
      <c r="S1746" s="205"/>
      <c r="T1746" s="205"/>
      <c r="V1746" s="205"/>
      <c r="W1746" s="205"/>
      <c r="X1746" s="205"/>
      <c r="Y1746" s="394"/>
      <c r="Z1746" s="250"/>
      <c r="AA1746" s="205"/>
      <c r="AB1746" s="250"/>
      <c r="AC1746" s="250"/>
      <c r="AD1746" s="250"/>
      <c r="AE1746" s="205"/>
      <c r="AF1746" s="250"/>
      <c r="AH1746" s="250"/>
      <c r="AI1746" s="205"/>
      <c r="AJ1746" s="250"/>
      <c r="AK1746" s="250"/>
      <c r="AL1746" s="250"/>
      <c r="AM1746" s="205"/>
      <c r="AN1746" s="250"/>
      <c r="AO1746" s="121"/>
      <c r="AP1746" s="250"/>
      <c r="AQ1746" s="205"/>
      <c r="AR1746" s="250"/>
      <c r="AT1746" s="250"/>
      <c r="AU1746" s="205"/>
      <c r="AV1746" s="250"/>
      <c r="AX1746" s="250"/>
      <c r="AY1746" s="205"/>
      <c r="AZ1746" s="250"/>
      <c r="BB1746" s="250"/>
      <c r="BC1746" s="205"/>
      <c r="BD1746" s="250"/>
      <c r="BF1746" s="250"/>
      <c r="BG1746" s="205"/>
      <c r="BH1746" s="250"/>
      <c r="BI1746" s="121"/>
      <c r="BJ1746" s="250"/>
      <c r="BK1746" s="205"/>
      <c r="BL1746" s="250"/>
      <c r="BN1746" s="121"/>
      <c r="BO1746" s="121"/>
      <c r="BP1746" s="121"/>
      <c r="BQ1746" s="121"/>
      <c r="BR1746" s="121"/>
    </row>
    <row r="1747" spans="1:70" customFormat="1" ht="15.75">
      <c r="A1747" s="84"/>
      <c r="B1747" s="363"/>
      <c r="C1747" s="121"/>
      <c r="D1747" s="121"/>
      <c r="E1747" s="121"/>
      <c r="F1747" s="121"/>
      <c r="G1747" s="121"/>
      <c r="H1747" s="121"/>
      <c r="I1747" s="121"/>
      <c r="J1747" s="121"/>
      <c r="K1747" s="121"/>
      <c r="L1747" s="10"/>
      <c r="M1747" s="225"/>
      <c r="N1747" s="230"/>
      <c r="R1747" s="205"/>
      <c r="S1747" s="205"/>
      <c r="T1747" s="205"/>
      <c r="V1747" s="205"/>
      <c r="W1747" s="205"/>
      <c r="X1747" s="205"/>
      <c r="Y1747" s="394"/>
      <c r="Z1747" s="250"/>
      <c r="AA1747" s="205"/>
      <c r="AB1747" s="250"/>
      <c r="AC1747" s="250"/>
      <c r="AD1747" s="250"/>
      <c r="AE1747" s="205"/>
      <c r="AF1747" s="250"/>
      <c r="AH1747" s="250"/>
      <c r="AI1747" s="205"/>
      <c r="AJ1747" s="250"/>
      <c r="AK1747" s="250"/>
      <c r="AL1747" s="250"/>
      <c r="AM1747" s="205"/>
      <c r="AN1747" s="250"/>
      <c r="AO1747" s="121"/>
      <c r="AP1747" s="250"/>
      <c r="AQ1747" s="205"/>
      <c r="AR1747" s="250"/>
      <c r="AT1747" s="250"/>
      <c r="AU1747" s="205"/>
      <c r="AV1747" s="250"/>
      <c r="AX1747" s="250"/>
      <c r="AY1747" s="205"/>
      <c r="AZ1747" s="250"/>
      <c r="BB1747" s="250"/>
      <c r="BC1747" s="205"/>
      <c r="BD1747" s="250"/>
      <c r="BF1747" s="250"/>
      <c r="BG1747" s="205"/>
      <c r="BH1747" s="250"/>
      <c r="BI1747" s="121"/>
      <c r="BJ1747" s="250"/>
      <c r="BK1747" s="205"/>
      <c r="BL1747" s="250"/>
      <c r="BN1747" s="121"/>
      <c r="BO1747" s="121"/>
      <c r="BP1747" s="121"/>
      <c r="BQ1747" s="121"/>
      <c r="BR1747" s="121"/>
    </row>
    <row r="1748" spans="1:70" customFormat="1" ht="15.75">
      <c r="A1748" s="84"/>
      <c r="B1748" s="363"/>
      <c r="C1748" s="121"/>
      <c r="D1748" s="121"/>
      <c r="E1748" s="121"/>
      <c r="F1748" s="121"/>
      <c r="G1748" s="121"/>
      <c r="H1748" s="121"/>
      <c r="I1748" s="121"/>
      <c r="J1748" s="121"/>
      <c r="K1748" s="121"/>
      <c r="L1748" s="10"/>
      <c r="M1748" s="225"/>
      <c r="N1748" s="230"/>
      <c r="R1748" s="205"/>
      <c r="S1748" s="205"/>
      <c r="T1748" s="205"/>
      <c r="V1748" s="205"/>
      <c r="W1748" s="205"/>
      <c r="X1748" s="205"/>
      <c r="Y1748" s="394"/>
      <c r="Z1748" s="250"/>
      <c r="AA1748" s="205"/>
      <c r="AB1748" s="250"/>
      <c r="AC1748" s="250"/>
      <c r="AD1748" s="250"/>
      <c r="AE1748" s="205"/>
      <c r="AF1748" s="250"/>
      <c r="AH1748" s="250"/>
      <c r="AI1748" s="205"/>
      <c r="AJ1748" s="250"/>
      <c r="AK1748" s="250"/>
      <c r="AL1748" s="250"/>
      <c r="AM1748" s="205"/>
      <c r="AN1748" s="250"/>
      <c r="AO1748" s="121"/>
      <c r="AP1748" s="250"/>
      <c r="AQ1748" s="205"/>
      <c r="AR1748" s="250"/>
      <c r="AT1748" s="250"/>
      <c r="AU1748" s="205"/>
      <c r="AV1748" s="250"/>
      <c r="AX1748" s="250"/>
      <c r="AY1748" s="205"/>
      <c r="AZ1748" s="250"/>
      <c r="BB1748" s="250"/>
      <c r="BC1748" s="205"/>
      <c r="BD1748" s="250"/>
      <c r="BF1748" s="250"/>
      <c r="BG1748" s="205"/>
      <c r="BH1748" s="250"/>
      <c r="BI1748" s="121"/>
      <c r="BJ1748" s="250"/>
      <c r="BK1748" s="205"/>
      <c r="BL1748" s="250"/>
      <c r="BN1748" s="121"/>
      <c r="BO1748" s="121"/>
      <c r="BP1748" s="121"/>
      <c r="BQ1748" s="121"/>
      <c r="BR1748" s="121"/>
    </row>
    <row r="1749" spans="1:70" customFormat="1" ht="15.75">
      <c r="A1749" s="84"/>
      <c r="B1749" s="363"/>
      <c r="C1749" s="121"/>
      <c r="D1749" s="121"/>
      <c r="E1749" s="121"/>
      <c r="F1749" s="121"/>
      <c r="G1749" s="121"/>
      <c r="H1749" s="121"/>
      <c r="I1749" s="121"/>
      <c r="J1749" s="121"/>
      <c r="K1749" s="121"/>
      <c r="L1749" s="10"/>
      <c r="M1749" s="225"/>
      <c r="N1749" s="230"/>
      <c r="R1749" s="205"/>
      <c r="S1749" s="205"/>
      <c r="T1749" s="205"/>
      <c r="V1749" s="205"/>
      <c r="W1749" s="205"/>
      <c r="X1749" s="205"/>
      <c r="Y1749" s="394"/>
      <c r="Z1749" s="250"/>
      <c r="AA1749" s="205"/>
      <c r="AB1749" s="250"/>
      <c r="AC1749" s="250"/>
      <c r="AD1749" s="250"/>
      <c r="AE1749" s="205"/>
      <c r="AF1749" s="250"/>
      <c r="AH1749" s="250"/>
      <c r="AI1749" s="205"/>
      <c r="AJ1749" s="250"/>
      <c r="AK1749" s="250"/>
      <c r="AL1749" s="250"/>
      <c r="AM1749" s="205"/>
      <c r="AN1749" s="250"/>
      <c r="AO1749" s="121"/>
      <c r="AP1749" s="250"/>
      <c r="AQ1749" s="205"/>
      <c r="AR1749" s="250"/>
      <c r="AT1749" s="250"/>
      <c r="AU1749" s="205"/>
      <c r="AV1749" s="250"/>
      <c r="AX1749" s="250"/>
      <c r="AY1749" s="205"/>
      <c r="AZ1749" s="250"/>
      <c r="BB1749" s="250"/>
      <c r="BC1749" s="205"/>
      <c r="BD1749" s="250"/>
      <c r="BF1749" s="250"/>
      <c r="BG1749" s="205"/>
      <c r="BH1749" s="250"/>
      <c r="BI1749" s="121"/>
      <c r="BJ1749" s="250"/>
      <c r="BK1749" s="205"/>
      <c r="BL1749" s="250"/>
      <c r="BN1749" s="121"/>
      <c r="BO1749" s="121"/>
      <c r="BP1749" s="121"/>
      <c r="BQ1749" s="121"/>
      <c r="BR1749" s="121"/>
    </row>
    <row r="1750" spans="1:70" customFormat="1" ht="15.75">
      <c r="A1750" s="84"/>
      <c r="B1750" s="363"/>
      <c r="C1750" s="121"/>
      <c r="D1750" s="121"/>
      <c r="E1750" s="121"/>
      <c r="F1750" s="121"/>
      <c r="G1750" s="121"/>
      <c r="H1750" s="121"/>
      <c r="I1750" s="121"/>
      <c r="J1750" s="121"/>
      <c r="K1750" s="121"/>
      <c r="L1750" s="10"/>
      <c r="M1750" s="225"/>
      <c r="N1750" s="230"/>
      <c r="R1750" s="205"/>
      <c r="S1750" s="205"/>
      <c r="T1750" s="205"/>
      <c r="V1750" s="205"/>
      <c r="W1750" s="205"/>
      <c r="X1750" s="205"/>
      <c r="Y1750" s="394"/>
      <c r="Z1750" s="250"/>
      <c r="AA1750" s="205"/>
      <c r="AB1750" s="250"/>
      <c r="AC1750" s="250"/>
      <c r="AD1750" s="250"/>
      <c r="AE1750" s="205"/>
      <c r="AF1750" s="250"/>
      <c r="AH1750" s="250"/>
      <c r="AI1750" s="205"/>
      <c r="AJ1750" s="250"/>
      <c r="AK1750" s="250"/>
      <c r="AL1750" s="250"/>
      <c r="AM1750" s="205"/>
      <c r="AN1750" s="250"/>
      <c r="AO1750" s="121"/>
      <c r="AP1750" s="250"/>
      <c r="AQ1750" s="205"/>
      <c r="AR1750" s="250"/>
      <c r="AT1750" s="250"/>
      <c r="AU1750" s="205"/>
      <c r="AV1750" s="250"/>
      <c r="AX1750" s="250"/>
      <c r="AY1750" s="205"/>
      <c r="AZ1750" s="250"/>
      <c r="BB1750" s="250"/>
      <c r="BC1750" s="205"/>
      <c r="BD1750" s="250"/>
      <c r="BF1750" s="250"/>
      <c r="BG1750" s="205"/>
      <c r="BH1750" s="250"/>
      <c r="BI1750" s="121"/>
      <c r="BJ1750" s="250"/>
      <c r="BK1750" s="205"/>
      <c r="BL1750" s="250"/>
      <c r="BN1750" s="121"/>
      <c r="BO1750" s="121"/>
      <c r="BP1750" s="121"/>
      <c r="BQ1750" s="121"/>
      <c r="BR1750" s="121"/>
    </row>
    <row r="1751" spans="1:70" customFormat="1" ht="15.75">
      <c r="A1751" s="84"/>
      <c r="B1751" s="363"/>
      <c r="C1751" s="121"/>
      <c r="D1751" s="121"/>
      <c r="E1751" s="121"/>
      <c r="F1751" s="121"/>
      <c r="G1751" s="121"/>
      <c r="H1751" s="121"/>
      <c r="I1751" s="121"/>
      <c r="J1751" s="121"/>
      <c r="K1751" s="121"/>
      <c r="L1751" s="10"/>
      <c r="M1751" s="225"/>
      <c r="N1751" s="230"/>
      <c r="R1751" s="205"/>
      <c r="S1751" s="205"/>
      <c r="T1751" s="205"/>
      <c r="V1751" s="205"/>
      <c r="W1751" s="205"/>
      <c r="X1751" s="205"/>
      <c r="Y1751" s="394"/>
      <c r="Z1751" s="250"/>
      <c r="AA1751" s="205"/>
      <c r="AB1751" s="250"/>
      <c r="AC1751" s="250"/>
      <c r="AD1751" s="250"/>
      <c r="AE1751" s="205"/>
      <c r="AF1751" s="250"/>
      <c r="AH1751" s="250"/>
      <c r="AI1751" s="205"/>
      <c r="AJ1751" s="250"/>
      <c r="AK1751" s="250"/>
      <c r="AL1751" s="250"/>
      <c r="AM1751" s="205"/>
      <c r="AN1751" s="250"/>
      <c r="AO1751" s="121"/>
      <c r="AP1751" s="250"/>
      <c r="AQ1751" s="205"/>
      <c r="AR1751" s="250"/>
      <c r="AT1751" s="250"/>
      <c r="AU1751" s="205"/>
      <c r="AV1751" s="250"/>
      <c r="AX1751" s="250"/>
      <c r="AY1751" s="205"/>
      <c r="AZ1751" s="250"/>
      <c r="BB1751" s="250"/>
      <c r="BC1751" s="205"/>
      <c r="BD1751" s="250"/>
      <c r="BF1751" s="250"/>
      <c r="BG1751" s="205"/>
      <c r="BH1751" s="250"/>
      <c r="BI1751" s="121"/>
      <c r="BJ1751" s="250"/>
      <c r="BK1751" s="205"/>
      <c r="BL1751" s="250"/>
      <c r="BN1751" s="121"/>
      <c r="BO1751" s="121"/>
      <c r="BP1751" s="121"/>
      <c r="BQ1751" s="121"/>
      <c r="BR1751" s="121"/>
    </row>
    <row r="1752" spans="1:70" customFormat="1" ht="15.75">
      <c r="A1752" s="84"/>
      <c r="B1752" s="363"/>
      <c r="C1752" s="121"/>
      <c r="D1752" s="121"/>
      <c r="E1752" s="121"/>
      <c r="F1752" s="121"/>
      <c r="G1752" s="121"/>
      <c r="H1752" s="121"/>
      <c r="I1752" s="121"/>
      <c r="J1752" s="121"/>
      <c r="K1752" s="121"/>
      <c r="L1752" s="10"/>
      <c r="M1752" s="225"/>
      <c r="N1752" s="230"/>
      <c r="R1752" s="205"/>
      <c r="S1752" s="205"/>
      <c r="T1752" s="205"/>
      <c r="V1752" s="205"/>
      <c r="W1752" s="205"/>
      <c r="X1752" s="205"/>
      <c r="Y1752" s="394"/>
      <c r="Z1752" s="250"/>
      <c r="AA1752" s="205"/>
      <c r="AB1752" s="250"/>
      <c r="AC1752" s="250"/>
      <c r="AD1752" s="250"/>
      <c r="AE1752" s="205"/>
      <c r="AF1752" s="250"/>
      <c r="AH1752" s="250"/>
      <c r="AI1752" s="205"/>
      <c r="AJ1752" s="250"/>
      <c r="AK1752" s="250"/>
      <c r="AL1752" s="250"/>
      <c r="AM1752" s="205"/>
      <c r="AN1752" s="250"/>
      <c r="AO1752" s="121"/>
      <c r="AP1752" s="250"/>
      <c r="AQ1752" s="205"/>
      <c r="AR1752" s="250"/>
      <c r="AT1752" s="250"/>
      <c r="AU1752" s="205"/>
      <c r="AV1752" s="250"/>
      <c r="AX1752" s="250"/>
      <c r="AY1752" s="205"/>
      <c r="AZ1752" s="250"/>
      <c r="BB1752" s="250"/>
      <c r="BC1752" s="205"/>
      <c r="BD1752" s="250"/>
      <c r="BF1752" s="250"/>
      <c r="BG1752" s="205"/>
      <c r="BH1752" s="250"/>
      <c r="BI1752" s="121"/>
      <c r="BJ1752" s="250"/>
      <c r="BK1752" s="205"/>
      <c r="BL1752" s="250"/>
      <c r="BN1752" s="121"/>
      <c r="BO1752" s="121"/>
      <c r="BP1752" s="121"/>
      <c r="BQ1752" s="121"/>
      <c r="BR1752" s="121"/>
    </row>
    <row r="1753" spans="1:70" customFormat="1" ht="15.75">
      <c r="A1753" s="84"/>
      <c r="B1753" s="363"/>
      <c r="C1753" s="121"/>
      <c r="D1753" s="121"/>
      <c r="E1753" s="121"/>
      <c r="F1753" s="121"/>
      <c r="G1753" s="121"/>
      <c r="H1753" s="121"/>
      <c r="I1753" s="121"/>
      <c r="J1753" s="121"/>
      <c r="K1753" s="121"/>
      <c r="L1753" s="10"/>
      <c r="M1753" s="225"/>
      <c r="N1753" s="230"/>
      <c r="R1753" s="205"/>
      <c r="S1753" s="205"/>
      <c r="T1753" s="205"/>
      <c r="V1753" s="205"/>
      <c r="W1753" s="205"/>
      <c r="X1753" s="205"/>
      <c r="Y1753" s="394"/>
      <c r="Z1753" s="250"/>
      <c r="AA1753" s="205"/>
      <c r="AB1753" s="250"/>
      <c r="AC1753" s="250"/>
      <c r="AD1753" s="250"/>
      <c r="AE1753" s="205"/>
      <c r="AF1753" s="250"/>
      <c r="AH1753" s="250"/>
      <c r="AI1753" s="205"/>
      <c r="AJ1753" s="250"/>
      <c r="AK1753" s="250"/>
      <c r="AL1753" s="250"/>
      <c r="AM1753" s="205"/>
      <c r="AN1753" s="250"/>
      <c r="AO1753" s="121"/>
      <c r="AP1753" s="250"/>
      <c r="AQ1753" s="205"/>
      <c r="AR1753" s="250"/>
      <c r="AT1753" s="250"/>
      <c r="AU1753" s="205"/>
      <c r="AV1753" s="250"/>
      <c r="AX1753" s="250"/>
      <c r="AY1753" s="205"/>
      <c r="AZ1753" s="250"/>
      <c r="BB1753" s="250"/>
      <c r="BC1753" s="205"/>
      <c r="BD1753" s="250"/>
      <c r="BF1753" s="250"/>
      <c r="BG1753" s="205"/>
      <c r="BH1753" s="250"/>
      <c r="BI1753" s="121"/>
      <c r="BJ1753" s="250"/>
      <c r="BK1753" s="205"/>
      <c r="BL1753" s="250"/>
      <c r="BN1753" s="121"/>
      <c r="BO1753" s="121"/>
      <c r="BP1753" s="121"/>
      <c r="BQ1753" s="121"/>
      <c r="BR1753" s="121"/>
    </row>
    <row r="1754" spans="1:70" customFormat="1" ht="15.75">
      <c r="A1754" s="84"/>
      <c r="B1754" s="363"/>
      <c r="C1754" s="121"/>
      <c r="D1754" s="121"/>
      <c r="E1754" s="121"/>
      <c r="F1754" s="121"/>
      <c r="G1754" s="121"/>
      <c r="H1754" s="121"/>
      <c r="I1754" s="121"/>
      <c r="J1754" s="121"/>
      <c r="K1754" s="121"/>
      <c r="L1754" s="10"/>
      <c r="M1754" s="225"/>
      <c r="N1754" s="230"/>
      <c r="R1754" s="205"/>
      <c r="S1754" s="205"/>
      <c r="T1754" s="205"/>
      <c r="V1754" s="205"/>
      <c r="W1754" s="205"/>
      <c r="X1754" s="205"/>
      <c r="Y1754" s="394"/>
      <c r="Z1754" s="250"/>
      <c r="AA1754" s="205"/>
      <c r="AB1754" s="250"/>
      <c r="AC1754" s="250"/>
      <c r="AD1754" s="250"/>
      <c r="AE1754" s="205"/>
      <c r="AF1754" s="250"/>
      <c r="AH1754" s="250"/>
      <c r="AI1754" s="205"/>
      <c r="AJ1754" s="250"/>
      <c r="AK1754" s="250"/>
      <c r="AL1754" s="250"/>
      <c r="AM1754" s="205"/>
      <c r="AN1754" s="250"/>
      <c r="AO1754" s="121"/>
      <c r="AP1754" s="250"/>
      <c r="AQ1754" s="205"/>
      <c r="AR1754" s="250"/>
      <c r="AT1754" s="250"/>
      <c r="AU1754" s="205"/>
      <c r="AV1754" s="250"/>
      <c r="AX1754" s="250"/>
      <c r="AY1754" s="205"/>
      <c r="AZ1754" s="250"/>
      <c r="BB1754" s="250"/>
      <c r="BC1754" s="205"/>
      <c r="BD1754" s="250"/>
      <c r="BF1754" s="250"/>
      <c r="BG1754" s="205"/>
      <c r="BH1754" s="250"/>
      <c r="BI1754" s="121"/>
      <c r="BJ1754" s="250"/>
      <c r="BK1754" s="205"/>
      <c r="BL1754" s="250"/>
      <c r="BN1754" s="121"/>
      <c r="BO1754" s="121"/>
      <c r="BP1754" s="121"/>
      <c r="BQ1754" s="121"/>
      <c r="BR1754" s="121"/>
    </row>
    <row r="1755" spans="1:70" customFormat="1" ht="15.75">
      <c r="A1755" s="84"/>
      <c r="B1755" s="363"/>
      <c r="C1755" s="121"/>
      <c r="D1755" s="121"/>
      <c r="E1755" s="121"/>
      <c r="F1755" s="121"/>
      <c r="G1755" s="121"/>
      <c r="H1755" s="121"/>
      <c r="I1755" s="121"/>
      <c r="J1755" s="121"/>
      <c r="K1755" s="121"/>
      <c r="L1755" s="10"/>
      <c r="M1755" s="225"/>
      <c r="N1755" s="230"/>
      <c r="R1755" s="205"/>
      <c r="S1755" s="205"/>
      <c r="T1755" s="205"/>
      <c r="V1755" s="205"/>
      <c r="W1755" s="205"/>
      <c r="X1755" s="205"/>
      <c r="Y1755" s="394"/>
      <c r="Z1755" s="250"/>
      <c r="AA1755" s="205"/>
      <c r="AB1755" s="250"/>
      <c r="AC1755" s="250"/>
      <c r="AD1755" s="250"/>
      <c r="AE1755" s="205"/>
      <c r="AF1755" s="250"/>
      <c r="AH1755" s="250"/>
      <c r="AI1755" s="205"/>
      <c r="AJ1755" s="250"/>
      <c r="AK1755" s="250"/>
      <c r="AL1755" s="250"/>
      <c r="AM1755" s="205"/>
      <c r="AN1755" s="250"/>
      <c r="AO1755" s="121"/>
      <c r="AP1755" s="250"/>
      <c r="AQ1755" s="205"/>
      <c r="AR1755" s="250"/>
      <c r="AT1755" s="250"/>
      <c r="AU1755" s="205"/>
      <c r="AV1755" s="250"/>
      <c r="AX1755" s="250"/>
      <c r="AY1755" s="205"/>
      <c r="AZ1755" s="250"/>
      <c r="BB1755" s="250"/>
      <c r="BC1755" s="205"/>
      <c r="BD1755" s="250"/>
      <c r="BF1755" s="250"/>
      <c r="BG1755" s="205"/>
      <c r="BH1755" s="250"/>
      <c r="BI1755" s="121"/>
      <c r="BJ1755" s="250"/>
      <c r="BK1755" s="205"/>
      <c r="BL1755" s="250"/>
      <c r="BN1755" s="121"/>
      <c r="BO1755" s="121"/>
      <c r="BP1755" s="121"/>
      <c r="BQ1755" s="121"/>
      <c r="BR1755" s="121"/>
    </row>
    <row r="1756" spans="1:70" customFormat="1" ht="15.75">
      <c r="A1756" s="84"/>
      <c r="B1756" s="363"/>
      <c r="C1756" s="121"/>
      <c r="D1756" s="121"/>
      <c r="E1756" s="121"/>
      <c r="F1756" s="121"/>
      <c r="G1756" s="121"/>
      <c r="H1756" s="121"/>
      <c r="I1756" s="121"/>
      <c r="J1756" s="121"/>
      <c r="K1756" s="121"/>
      <c r="L1756" s="10"/>
      <c r="M1756" s="225"/>
      <c r="N1756" s="230"/>
      <c r="R1756" s="205"/>
      <c r="S1756" s="205"/>
      <c r="T1756" s="205"/>
      <c r="V1756" s="205"/>
      <c r="W1756" s="205"/>
      <c r="X1756" s="205"/>
      <c r="Y1756" s="394"/>
      <c r="Z1756" s="250"/>
      <c r="AA1756" s="205"/>
      <c r="AB1756" s="250"/>
      <c r="AC1756" s="250"/>
      <c r="AD1756" s="250"/>
      <c r="AE1756" s="205"/>
      <c r="AF1756" s="250"/>
      <c r="AH1756" s="250"/>
      <c r="AI1756" s="205"/>
      <c r="AJ1756" s="250"/>
      <c r="AK1756" s="250"/>
      <c r="AL1756" s="250"/>
      <c r="AM1756" s="205"/>
      <c r="AN1756" s="250"/>
      <c r="AO1756" s="121"/>
      <c r="AP1756" s="250"/>
      <c r="AQ1756" s="205"/>
      <c r="AR1756" s="250"/>
      <c r="AT1756" s="250"/>
      <c r="AU1756" s="205"/>
      <c r="AV1756" s="250"/>
      <c r="AX1756" s="250"/>
      <c r="AY1756" s="205"/>
      <c r="AZ1756" s="250"/>
      <c r="BB1756" s="250"/>
      <c r="BC1756" s="205"/>
      <c r="BD1756" s="250"/>
      <c r="BF1756" s="250"/>
      <c r="BG1756" s="205"/>
      <c r="BH1756" s="250"/>
      <c r="BI1756" s="121"/>
      <c r="BJ1756" s="250"/>
      <c r="BK1756" s="205"/>
      <c r="BL1756" s="250"/>
      <c r="BN1756" s="121"/>
      <c r="BO1756" s="121"/>
      <c r="BP1756" s="121"/>
      <c r="BQ1756" s="121"/>
      <c r="BR1756" s="121"/>
    </row>
    <row r="1757" spans="1:70" customFormat="1" ht="15.75">
      <c r="A1757" s="84"/>
      <c r="B1757" s="363"/>
      <c r="C1757" s="121"/>
      <c r="D1757" s="121"/>
      <c r="E1757" s="121"/>
      <c r="F1757" s="121"/>
      <c r="G1757" s="121"/>
      <c r="H1757" s="121"/>
      <c r="I1757" s="121"/>
      <c r="J1757" s="121"/>
      <c r="K1757" s="121"/>
      <c r="L1757" s="10"/>
      <c r="M1757" s="225"/>
      <c r="N1757" s="230"/>
      <c r="R1757" s="205"/>
      <c r="S1757" s="205"/>
      <c r="T1757" s="205"/>
      <c r="V1757" s="205"/>
      <c r="W1757" s="205"/>
      <c r="X1757" s="205"/>
      <c r="Y1757" s="394"/>
      <c r="Z1757" s="250"/>
      <c r="AA1757" s="205"/>
      <c r="AB1757" s="250"/>
      <c r="AC1757" s="250"/>
      <c r="AD1757" s="250"/>
      <c r="AE1757" s="205"/>
      <c r="AF1757" s="250"/>
      <c r="AH1757" s="250"/>
      <c r="AI1757" s="205"/>
      <c r="AJ1757" s="250"/>
      <c r="AK1757" s="250"/>
      <c r="AL1757" s="250"/>
      <c r="AM1757" s="205"/>
      <c r="AN1757" s="250"/>
      <c r="AO1757" s="121"/>
      <c r="AP1757" s="250"/>
      <c r="AQ1757" s="205"/>
      <c r="AR1757" s="250"/>
      <c r="AT1757" s="250"/>
      <c r="AU1757" s="205"/>
      <c r="AV1757" s="250"/>
      <c r="AX1757" s="250"/>
      <c r="AY1757" s="205"/>
      <c r="AZ1757" s="250"/>
      <c r="BB1757" s="250"/>
      <c r="BC1757" s="205"/>
      <c r="BD1757" s="250"/>
      <c r="BF1757" s="250"/>
      <c r="BG1757" s="205"/>
      <c r="BH1757" s="250"/>
      <c r="BI1757" s="121"/>
      <c r="BJ1757" s="250"/>
      <c r="BK1757" s="205"/>
      <c r="BL1757" s="250"/>
      <c r="BN1757" s="121"/>
      <c r="BO1757" s="121"/>
      <c r="BP1757" s="121"/>
      <c r="BQ1757" s="121"/>
      <c r="BR1757" s="121"/>
    </row>
    <row r="1758" spans="1:70" customFormat="1" ht="15.75">
      <c r="A1758" s="84"/>
      <c r="B1758" s="363"/>
      <c r="C1758" s="121"/>
      <c r="D1758" s="121"/>
      <c r="E1758" s="121"/>
      <c r="F1758" s="121"/>
      <c r="G1758" s="121"/>
      <c r="H1758" s="121"/>
      <c r="I1758" s="121"/>
      <c r="J1758" s="121"/>
      <c r="K1758" s="121"/>
      <c r="L1758" s="10"/>
      <c r="M1758" s="225"/>
      <c r="N1758" s="230"/>
      <c r="R1758" s="205"/>
      <c r="S1758" s="205"/>
      <c r="T1758" s="205"/>
      <c r="V1758" s="205"/>
      <c r="W1758" s="205"/>
      <c r="X1758" s="205"/>
      <c r="Y1758" s="394"/>
      <c r="Z1758" s="250"/>
      <c r="AA1758" s="205"/>
      <c r="AB1758" s="250"/>
      <c r="AC1758" s="250"/>
      <c r="AD1758" s="250"/>
      <c r="AE1758" s="205"/>
      <c r="AF1758" s="250"/>
      <c r="AH1758" s="250"/>
      <c r="AI1758" s="205"/>
      <c r="AJ1758" s="250"/>
      <c r="AK1758" s="250"/>
      <c r="AL1758" s="250"/>
      <c r="AM1758" s="205"/>
      <c r="AN1758" s="250"/>
      <c r="AO1758" s="121"/>
      <c r="AP1758" s="250"/>
      <c r="AQ1758" s="205"/>
      <c r="AR1758" s="250"/>
      <c r="AT1758" s="250"/>
      <c r="AU1758" s="205"/>
      <c r="AV1758" s="250"/>
      <c r="AX1758" s="250"/>
      <c r="AY1758" s="205"/>
      <c r="AZ1758" s="250"/>
      <c r="BB1758" s="250"/>
      <c r="BC1758" s="205"/>
      <c r="BD1758" s="250"/>
      <c r="BF1758" s="250"/>
      <c r="BG1758" s="205"/>
      <c r="BH1758" s="250"/>
      <c r="BI1758" s="121"/>
      <c r="BJ1758" s="250"/>
      <c r="BK1758" s="205"/>
      <c r="BL1758" s="250"/>
      <c r="BN1758" s="121"/>
      <c r="BO1758" s="121"/>
      <c r="BP1758" s="121"/>
      <c r="BQ1758" s="121"/>
      <c r="BR1758" s="121"/>
    </row>
    <row r="1759" spans="1:70" customFormat="1" ht="15.75">
      <c r="A1759" s="84"/>
      <c r="B1759" s="363"/>
      <c r="C1759" s="121"/>
      <c r="D1759" s="121"/>
      <c r="E1759" s="121"/>
      <c r="F1759" s="121"/>
      <c r="G1759" s="121"/>
      <c r="H1759" s="121"/>
      <c r="I1759" s="121"/>
      <c r="J1759" s="121"/>
      <c r="K1759" s="121"/>
      <c r="L1759" s="10"/>
      <c r="M1759" s="225"/>
      <c r="N1759" s="230"/>
      <c r="R1759" s="205"/>
      <c r="S1759" s="205"/>
      <c r="T1759" s="205"/>
      <c r="V1759" s="205"/>
      <c r="W1759" s="205"/>
      <c r="X1759" s="205"/>
      <c r="Y1759" s="394"/>
      <c r="Z1759" s="250"/>
      <c r="AA1759" s="205"/>
      <c r="AB1759" s="250"/>
      <c r="AC1759" s="250"/>
      <c r="AD1759" s="250"/>
      <c r="AE1759" s="205"/>
      <c r="AF1759" s="250"/>
      <c r="AH1759" s="250"/>
      <c r="AI1759" s="205"/>
      <c r="AJ1759" s="250"/>
      <c r="AK1759" s="250"/>
      <c r="AL1759" s="250"/>
      <c r="AM1759" s="205"/>
      <c r="AN1759" s="250"/>
      <c r="AO1759" s="121"/>
      <c r="AP1759" s="250"/>
      <c r="AQ1759" s="205"/>
      <c r="AR1759" s="250"/>
      <c r="AT1759" s="250"/>
      <c r="AU1759" s="205"/>
      <c r="AV1759" s="250"/>
      <c r="AX1759" s="250"/>
      <c r="AY1759" s="205"/>
      <c r="AZ1759" s="250"/>
      <c r="BB1759" s="250"/>
      <c r="BC1759" s="205"/>
      <c r="BD1759" s="250"/>
      <c r="BF1759" s="250"/>
      <c r="BG1759" s="205"/>
      <c r="BH1759" s="250"/>
      <c r="BI1759" s="121"/>
      <c r="BJ1759" s="250"/>
      <c r="BK1759" s="205"/>
      <c r="BL1759" s="250"/>
      <c r="BN1759" s="121"/>
      <c r="BO1759" s="121"/>
      <c r="BP1759" s="121"/>
      <c r="BQ1759" s="121"/>
      <c r="BR1759" s="121"/>
    </row>
    <row r="1760" spans="1:70" customFormat="1" ht="15.75">
      <c r="A1760" s="84"/>
      <c r="B1760" s="363"/>
      <c r="C1760" s="121"/>
      <c r="D1760" s="121"/>
      <c r="E1760" s="121"/>
      <c r="F1760" s="121"/>
      <c r="G1760" s="121"/>
      <c r="H1760" s="121"/>
      <c r="I1760" s="121"/>
      <c r="J1760" s="121"/>
      <c r="K1760" s="121"/>
      <c r="L1760" s="10"/>
      <c r="M1760" s="225"/>
      <c r="N1760" s="230"/>
      <c r="R1760" s="205"/>
      <c r="S1760" s="205"/>
      <c r="T1760" s="205"/>
      <c r="V1760" s="205"/>
      <c r="W1760" s="205"/>
      <c r="X1760" s="205"/>
      <c r="Y1760" s="394"/>
      <c r="Z1760" s="250"/>
      <c r="AA1760" s="205"/>
      <c r="AB1760" s="250"/>
      <c r="AC1760" s="250"/>
      <c r="AD1760" s="250"/>
      <c r="AE1760" s="205"/>
      <c r="AF1760" s="250"/>
      <c r="AH1760" s="250"/>
      <c r="AI1760" s="205"/>
      <c r="AJ1760" s="250"/>
      <c r="AK1760" s="250"/>
      <c r="AL1760" s="250"/>
      <c r="AM1760" s="205"/>
      <c r="AN1760" s="250"/>
      <c r="AO1760" s="121"/>
      <c r="AP1760" s="250"/>
      <c r="AQ1760" s="205"/>
      <c r="AR1760" s="250"/>
      <c r="AT1760" s="250"/>
      <c r="AU1760" s="205"/>
      <c r="AV1760" s="250"/>
      <c r="AX1760" s="250"/>
      <c r="AY1760" s="205"/>
      <c r="AZ1760" s="250"/>
      <c r="BB1760" s="250"/>
      <c r="BC1760" s="205"/>
      <c r="BD1760" s="250"/>
      <c r="BF1760" s="250"/>
      <c r="BG1760" s="205"/>
      <c r="BH1760" s="250"/>
      <c r="BI1760" s="121"/>
      <c r="BJ1760" s="250"/>
      <c r="BK1760" s="205"/>
      <c r="BL1760" s="250"/>
      <c r="BN1760" s="121"/>
      <c r="BO1760" s="121"/>
      <c r="BP1760" s="121"/>
      <c r="BQ1760" s="121"/>
      <c r="BR1760" s="121"/>
    </row>
    <row r="1761" spans="1:70" customFormat="1" ht="15.75">
      <c r="A1761" s="84"/>
      <c r="B1761" s="363"/>
      <c r="C1761" s="121"/>
      <c r="D1761" s="121"/>
      <c r="E1761" s="121"/>
      <c r="F1761" s="121"/>
      <c r="G1761" s="121"/>
      <c r="H1761" s="121"/>
      <c r="I1761" s="121"/>
      <c r="J1761" s="121"/>
      <c r="K1761" s="121"/>
      <c r="L1761" s="10"/>
      <c r="M1761" s="225"/>
      <c r="N1761" s="230"/>
      <c r="R1761" s="205"/>
      <c r="S1761" s="205"/>
      <c r="T1761" s="205"/>
      <c r="V1761" s="205"/>
      <c r="W1761" s="205"/>
      <c r="X1761" s="205"/>
      <c r="Y1761" s="394"/>
      <c r="Z1761" s="250"/>
      <c r="AA1761" s="205"/>
      <c r="AB1761" s="250"/>
      <c r="AC1761" s="250"/>
      <c r="AD1761" s="250"/>
      <c r="AE1761" s="205"/>
      <c r="AF1761" s="250"/>
      <c r="AH1761" s="250"/>
      <c r="AI1761" s="205"/>
      <c r="AJ1761" s="250"/>
      <c r="AK1761" s="250"/>
      <c r="AL1761" s="250"/>
      <c r="AM1761" s="205"/>
      <c r="AN1761" s="250"/>
      <c r="AO1761" s="121"/>
      <c r="AP1761" s="250"/>
      <c r="AQ1761" s="205"/>
      <c r="AR1761" s="250"/>
      <c r="AT1761" s="250"/>
      <c r="AU1761" s="205"/>
      <c r="AV1761" s="250"/>
      <c r="AX1761" s="250"/>
      <c r="AY1761" s="205"/>
      <c r="AZ1761" s="250"/>
      <c r="BB1761" s="250"/>
      <c r="BC1761" s="205"/>
      <c r="BD1761" s="250"/>
      <c r="BF1761" s="250"/>
      <c r="BG1761" s="205"/>
      <c r="BH1761" s="250"/>
      <c r="BI1761" s="121"/>
      <c r="BJ1761" s="250"/>
      <c r="BK1761" s="205"/>
      <c r="BL1761" s="250"/>
      <c r="BN1761" s="121"/>
      <c r="BO1761" s="121"/>
      <c r="BP1761" s="121"/>
      <c r="BQ1761" s="121"/>
      <c r="BR1761" s="121"/>
    </row>
    <row r="1762" spans="1:70" customFormat="1" ht="15.75">
      <c r="A1762" s="84"/>
      <c r="B1762" s="363"/>
      <c r="C1762" s="121"/>
      <c r="D1762" s="121"/>
      <c r="E1762" s="121"/>
      <c r="F1762" s="121"/>
      <c r="G1762" s="121"/>
      <c r="H1762" s="121"/>
      <c r="I1762" s="121"/>
      <c r="J1762" s="121"/>
      <c r="K1762" s="121"/>
      <c r="L1762" s="10"/>
      <c r="M1762" s="225"/>
      <c r="N1762" s="230"/>
      <c r="R1762" s="205"/>
      <c r="S1762" s="205"/>
      <c r="T1762" s="205"/>
      <c r="V1762" s="205"/>
      <c r="W1762" s="205"/>
      <c r="X1762" s="205"/>
      <c r="Y1762" s="394"/>
      <c r="Z1762" s="250"/>
      <c r="AA1762" s="205"/>
      <c r="AB1762" s="250"/>
      <c r="AC1762" s="250"/>
      <c r="AD1762" s="250"/>
      <c r="AE1762" s="205"/>
      <c r="AF1762" s="250"/>
      <c r="AH1762" s="250"/>
      <c r="AI1762" s="205"/>
      <c r="AJ1762" s="250"/>
      <c r="AK1762" s="250"/>
      <c r="AL1762" s="250"/>
      <c r="AM1762" s="205"/>
      <c r="AN1762" s="250"/>
      <c r="AO1762" s="121"/>
      <c r="AP1762" s="250"/>
      <c r="AQ1762" s="205"/>
      <c r="AR1762" s="250"/>
      <c r="AT1762" s="250"/>
      <c r="AU1762" s="205"/>
      <c r="AV1762" s="250"/>
      <c r="AX1762" s="250"/>
      <c r="AY1762" s="205"/>
      <c r="AZ1762" s="250"/>
      <c r="BB1762" s="250"/>
      <c r="BC1762" s="205"/>
      <c r="BD1762" s="250"/>
      <c r="BF1762" s="250"/>
      <c r="BG1762" s="205"/>
      <c r="BH1762" s="250"/>
      <c r="BI1762" s="121"/>
      <c r="BJ1762" s="250"/>
      <c r="BK1762" s="205"/>
      <c r="BL1762" s="250"/>
      <c r="BN1762" s="121"/>
      <c r="BO1762" s="121"/>
      <c r="BP1762" s="121"/>
      <c r="BQ1762" s="121"/>
      <c r="BR1762" s="121"/>
    </row>
    <row r="1763" spans="1:70" customFormat="1" ht="15.75">
      <c r="A1763" s="84"/>
      <c r="B1763" s="363"/>
      <c r="C1763" s="121"/>
      <c r="D1763" s="121"/>
      <c r="E1763" s="121"/>
      <c r="F1763" s="121"/>
      <c r="G1763" s="121"/>
      <c r="H1763" s="121"/>
      <c r="I1763" s="121"/>
      <c r="J1763" s="121"/>
      <c r="K1763" s="121"/>
      <c r="L1763" s="10"/>
      <c r="M1763" s="225"/>
      <c r="N1763" s="230"/>
      <c r="R1763" s="205"/>
      <c r="S1763" s="205"/>
      <c r="T1763" s="205"/>
      <c r="V1763" s="205"/>
      <c r="W1763" s="205"/>
      <c r="X1763" s="205"/>
      <c r="Y1763" s="394"/>
      <c r="Z1763" s="250"/>
      <c r="AA1763" s="205"/>
      <c r="AB1763" s="250"/>
      <c r="AC1763" s="250"/>
      <c r="AD1763" s="250"/>
      <c r="AE1763" s="205"/>
      <c r="AF1763" s="250"/>
      <c r="AH1763" s="250"/>
      <c r="AI1763" s="205"/>
      <c r="AJ1763" s="250"/>
      <c r="AK1763" s="250"/>
      <c r="AL1763" s="250"/>
      <c r="AM1763" s="205"/>
      <c r="AN1763" s="250"/>
      <c r="AO1763" s="121"/>
      <c r="AP1763" s="250"/>
      <c r="AQ1763" s="205"/>
      <c r="AR1763" s="250"/>
      <c r="AT1763" s="250"/>
      <c r="AU1763" s="205"/>
      <c r="AV1763" s="250"/>
      <c r="AX1763" s="250"/>
      <c r="AY1763" s="205"/>
      <c r="AZ1763" s="250"/>
      <c r="BB1763" s="250"/>
      <c r="BC1763" s="205"/>
      <c r="BD1763" s="250"/>
      <c r="BF1763" s="250"/>
      <c r="BG1763" s="205"/>
      <c r="BH1763" s="250"/>
      <c r="BI1763" s="121"/>
      <c r="BJ1763" s="250"/>
      <c r="BK1763" s="205"/>
      <c r="BL1763" s="250"/>
      <c r="BN1763" s="121"/>
      <c r="BO1763" s="121"/>
      <c r="BP1763" s="121"/>
      <c r="BQ1763" s="121"/>
      <c r="BR1763" s="121"/>
    </row>
    <row r="1764" spans="1:70" customFormat="1" ht="15.75">
      <c r="A1764" s="84"/>
      <c r="B1764" s="363"/>
      <c r="C1764" s="121"/>
      <c r="D1764" s="121"/>
      <c r="E1764" s="121"/>
      <c r="F1764" s="121"/>
      <c r="G1764" s="121"/>
      <c r="H1764" s="121"/>
      <c r="I1764" s="121"/>
      <c r="J1764" s="121"/>
      <c r="K1764" s="121"/>
      <c r="L1764" s="10"/>
      <c r="M1764" s="225"/>
      <c r="N1764" s="230"/>
      <c r="R1764" s="205"/>
      <c r="S1764" s="205"/>
      <c r="T1764" s="205"/>
      <c r="V1764" s="205"/>
      <c r="W1764" s="205"/>
      <c r="X1764" s="205"/>
      <c r="Y1764" s="394"/>
      <c r="Z1764" s="250"/>
      <c r="AA1764" s="205"/>
      <c r="AB1764" s="250"/>
      <c r="AC1764" s="250"/>
      <c r="AD1764" s="250"/>
      <c r="AE1764" s="205"/>
      <c r="AF1764" s="250"/>
      <c r="AH1764" s="250"/>
      <c r="AI1764" s="205"/>
      <c r="AJ1764" s="250"/>
      <c r="AK1764" s="250"/>
      <c r="AL1764" s="250"/>
      <c r="AM1764" s="205"/>
      <c r="AN1764" s="250"/>
      <c r="AO1764" s="121"/>
      <c r="AP1764" s="250"/>
      <c r="AQ1764" s="205"/>
      <c r="AR1764" s="250"/>
      <c r="AT1764" s="250"/>
      <c r="AU1764" s="205"/>
      <c r="AV1764" s="250"/>
      <c r="AX1764" s="250"/>
      <c r="AY1764" s="205"/>
      <c r="AZ1764" s="250"/>
      <c r="BB1764" s="250"/>
      <c r="BC1764" s="205"/>
      <c r="BD1764" s="250"/>
      <c r="BF1764" s="250"/>
      <c r="BG1764" s="205"/>
      <c r="BH1764" s="250"/>
      <c r="BI1764" s="121"/>
      <c r="BJ1764" s="250"/>
      <c r="BK1764" s="205"/>
      <c r="BL1764" s="250"/>
      <c r="BN1764" s="121"/>
      <c r="BO1764" s="121"/>
      <c r="BP1764" s="121"/>
      <c r="BQ1764" s="121"/>
      <c r="BR1764" s="121"/>
    </row>
    <row r="1765" spans="1:70" customFormat="1" ht="15.75">
      <c r="A1765" s="84"/>
      <c r="B1765" s="363"/>
      <c r="C1765" s="121"/>
      <c r="D1765" s="121"/>
      <c r="E1765" s="121"/>
      <c r="F1765" s="121"/>
      <c r="G1765" s="121"/>
      <c r="H1765" s="121"/>
      <c r="I1765" s="121"/>
      <c r="J1765" s="121"/>
      <c r="K1765" s="121"/>
      <c r="L1765" s="10"/>
      <c r="M1765" s="225"/>
      <c r="N1765" s="230"/>
      <c r="R1765" s="205"/>
      <c r="S1765" s="205"/>
      <c r="T1765" s="205"/>
      <c r="V1765" s="205"/>
      <c r="W1765" s="205"/>
      <c r="X1765" s="205"/>
      <c r="Y1765" s="394"/>
      <c r="Z1765" s="250"/>
      <c r="AA1765" s="205"/>
      <c r="AB1765" s="250"/>
      <c r="AC1765" s="250"/>
      <c r="AD1765" s="250"/>
      <c r="AE1765" s="205"/>
      <c r="AF1765" s="250"/>
      <c r="AH1765" s="250"/>
      <c r="AI1765" s="205"/>
      <c r="AJ1765" s="250"/>
      <c r="AK1765" s="250"/>
      <c r="AL1765" s="250"/>
      <c r="AM1765" s="205"/>
      <c r="AN1765" s="250"/>
      <c r="AO1765" s="121"/>
      <c r="AP1765" s="250"/>
      <c r="AQ1765" s="205"/>
      <c r="AR1765" s="250"/>
      <c r="AT1765" s="250"/>
      <c r="AU1765" s="205"/>
      <c r="AV1765" s="250"/>
      <c r="AX1765" s="250"/>
      <c r="AY1765" s="205"/>
      <c r="AZ1765" s="250"/>
      <c r="BB1765" s="250"/>
      <c r="BC1765" s="205"/>
      <c r="BD1765" s="250"/>
      <c r="BF1765" s="250"/>
      <c r="BG1765" s="205"/>
      <c r="BH1765" s="250"/>
      <c r="BI1765" s="121"/>
      <c r="BJ1765" s="250"/>
      <c r="BK1765" s="205"/>
      <c r="BL1765" s="250"/>
      <c r="BN1765" s="121"/>
      <c r="BO1765" s="121"/>
      <c r="BP1765" s="121"/>
      <c r="BQ1765" s="121"/>
      <c r="BR1765" s="121"/>
    </row>
    <row r="1766" spans="1:70" customFormat="1" ht="15.75">
      <c r="A1766" s="84"/>
      <c r="B1766" s="363"/>
      <c r="C1766" s="121"/>
      <c r="D1766" s="121"/>
      <c r="E1766" s="121"/>
      <c r="F1766" s="121"/>
      <c r="G1766" s="121"/>
      <c r="H1766" s="121"/>
      <c r="I1766" s="121"/>
      <c r="J1766" s="121"/>
      <c r="K1766" s="121"/>
      <c r="L1766" s="10"/>
      <c r="M1766" s="225"/>
      <c r="N1766" s="230"/>
      <c r="R1766" s="205"/>
      <c r="S1766" s="205"/>
      <c r="T1766" s="205"/>
      <c r="V1766" s="205"/>
      <c r="W1766" s="205"/>
      <c r="X1766" s="205"/>
      <c r="Y1766" s="394"/>
      <c r="Z1766" s="250"/>
      <c r="AA1766" s="205"/>
      <c r="AB1766" s="250"/>
      <c r="AC1766" s="250"/>
      <c r="AD1766" s="250"/>
      <c r="AE1766" s="205"/>
      <c r="AF1766" s="250"/>
      <c r="AH1766" s="250"/>
      <c r="AI1766" s="205"/>
      <c r="AJ1766" s="250"/>
      <c r="AK1766" s="250"/>
      <c r="AL1766" s="250"/>
      <c r="AM1766" s="205"/>
      <c r="AN1766" s="250"/>
      <c r="AO1766" s="121"/>
      <c r="AP1766" s="250"/>
      <c r="AQ1766" s="205"/>
      <c r="AR1766" s="250"/>
      <c r="AT1766" s="250"/>
      <c r="AU1766" s="205"/>
      <c r="AV1766" s="250"/>
      <c r="AX1766" s="250"/>
      <c r="AY1766" s="205"/>
      <c r="AZ1766" s="250"/>
      <c r="BB1766" s="250"/>
      <c r="BC1766" s="205"/>
      <c r="BD1766" s="250"/>
      <c r="BF1766" s="250"/>
      <c r="BG1766" s="205"/>
      <c r="BH1766" s="250"/>
      <c r="BI1766" s="121"/>
      <c r="BJ1766" s="250"/>
      <c r="BK1766" s="205"/>
      <c r="BL1766" s="250"/>
      <c r="BN1766" s="121"/>
      <c r="BO1766" s="121"/>
      <c r="BP1766" s="121"/>
      <c r="BQ1766" s="121"/>
      <c r="BR1766" s="121"/>
    </row>
    <row r="1767" spans="1:70" customFormat="1" ht="15.75">
      <c r="A1767" s="84"/>
      <c r="B1767" s="363"/>
      <c r="C1767" s="121"/>
      <c r="D1767" s="121"/>
      <c r="E1767" s="121"/>
      <c r="F1767" s="121"/>
      <c r="G1767" s="121"/>
      <c r="H1767" s="121"/>
      <c r="I1767" s="121"/>
      <c r="J1767" s="121"/>
      <c r="K1767" s="121"/>
      <c r="L1767" s="10"/>
      <c r="M1767" s="225"/>
      <c r="N1767" s="230"/>
      <c r="R1767" s="205"/>
      <c r="S1767" s="205"/>
      <c r="T1767" s="205"/>
      <c r="V1767" s="205"/>
      <c r="W1767" s="205"/>
      <c r="X1767" s="205"/>
      <c r="Y1767" s="394"/>
      <c r="Z1767" s="250"/>
      <c r="AA1767" s="205"/>
      <c r="AB1767" s="250"/>
      <c r="AC1767" s="250"/>
      <c r="AD1767" s="250"/>
      <c r="AE1767" s="205"/>
      <c r="AF1767" s="250"/>
      <c r="AH1767" s="250"/>
      <c r="AI1767" s="205"/>
      <c r="AJ1767" s="250"/>
      <c r="AK1767" s="250"/>
      <c r="AL1767" s="250"/>
      <c r="AM1767" s="205"/>
      <c r="AN1767" s="250"/>
      <c r="AO1767" s="121"/>
      <c r="AP1767" s="250"/>
      <c r="AQ1767" s="205"/>
      <c r="AR1767" s="250"/>
      <c r="AT1767" s="250"/>
      <c r="AU1767" s="205"/>
      <c r="AV1767" s="250"/>
      <c r="AX1767" s="250"/>
      <c r="AY1767" s="205"/>
      <c r="AZ1767" s="250"/>
      <c r="BB1767" s="250"/>
      <c r="BC1767" s="205"/>
      <c r="BD1767" s="250"/>
      <c r="BF1767" s="250"/>
      <c r="BG1767" s="205"/>
      <c r="BH1767" s="250"/>
      <c r="BI1767" s="121"/>
      <c r="BJ1767" s="250"/>
      <c r="BK1767" s="205"/>
      <c r="BL1767" s="250"/>
      <c r="BN1767" s="121"/>
      <c r="BO1767" s="121"/>
      <c r="BP1767" s="121"/>
      <c r="BQ1767" s="121"/>
      <c r="BR1767" s="121"/>
    </row>
    <row r="1768" spans="1:70" customFormat="1" ht="15.75">
      <c r="A1768" s="84"/>
      <c r="B1768" s="363"/>
      <c r="C1768" s="121"/>
      <c r="D1768" s="121"/>
      <c r="E1768" s="121"/>
      <c r="F1768" s="121"/>
      <c r="G1768" s="121"/>
      <c r="H1768" s="121"/>
      <c r="I1768" s="121"/>
      <c r="J1768" s="121"/>
      <c r="K1768" s="121"/>
      <c r="L1768" s="10"/>
      <c r="M1768" s="225"/>
      <c r="N1768" s="230"/>
      <c r="R1768" s="205"/>
      <c r="S1768" s="205"/>
      <c r="T1768" s="205"/>
      <c r="V1768" s="205"/>
      <c r="W1768" s="205"/>
      <c r="X1768" s="205"/>
      <c r="Y1768" s="394"/>
      <c r="Z1768" s="250"/>
      <c r="AA1768" s="205"/>
      <c r="AB1768" s="250"/>
      <c r="AC1768" s="250"/>
      <c r="AD1768" s="250"/>
      <c r="AE1768" s="205"/>
      <c r="AF1768" s="250"/>
      <c r="AH1768" s="250"/>
      <c r="AI1768" s="205"/>
      <c r="AJ1768" s="250"/>
      <c r="AK1768" s="250"/>
      <c r="AL1768" s="250"/>
      <c r="AM1768" s="205"/>
      <c r="AN1768" s="250"/>
      <c r="AO1768" s="121"/>
      <c r="AP1768" s="250"/>
      <c r="AQ1768" s="205"/>
      <c r="AR1768" s="250"/>
      <c r="AT1768" s="250"/>
      <c r="AU1768" s="205"/>
      <c r="AV1768" s="250"/>
      <c r="AX1768" s="250"/>
      <c r="AY1768" s="205"/>
      <c r="AZ1768" s="250"/>
      <c r="BB1768" s="250"/>
      <c r="BC1768" s="205"/>
      <c r="BD1768" s="250"/>
      <c r="BF1768" s="250"/>
      <c r="BG1768" s="205"/>
      <c r="BH1768" s="250"/>
      <c r="BI1768" s="121"/>
      <c r="BJ1768" s="250"/>
      <c r="BK1768" s="205"/>
      <c r="BL1768" s="250"/>
      <c r="BN1768" s="121"/>
      <c r="BO1768" s="121"/>
      <c r="BP1768" s="121"/>
      <c r="BQ1768" s="121"/>
      <c r="BR1768" s="121"/>
    </row>
    <row r="1769" spans="1:70" customFormat="1" ht="15.75">
      <c r="A1769" s="84"/>
      <c r="B1769" s="363"/>
      <c r="C1769" s="121"/>
      <c r="D1769" s="121"/>
      <c r="E1769" s="121"/>
      <c r="F1769" s="121"/>
      <c r="G1769" s="121"/>
      <c r="H1769" s="121"/>
      <c r="I1769" s="121"/>
      <c r="J1769" s="121"/>
      <c r="K1769" s="121"/>
      <c r="L1769" s="10"/>
      <c r="M1769" s="225"/>
      <c r="N1769" s="230"/>
      <c r="R1769" s="205"/>
      <c r="S1769" s="205"/>
      <c r="T1769" s="205"/>
      <c r="V1769" s="205"/>
      <c r="W1769" s="205"/>
      <c r="X1769" s="205"/>
      <c r="Y1769" s="394"/>
      <c r="Z1769" s="250"/>
      <c r="AA1769" s="205"/>
      <c r="AB1769" s="250"/>
      <c r="AC1769" s="250"/>
      <c r="AD1769" s="250"/>
      <c r="AE1769" s="205"/>
      <c r="AF1769" s="250"/>
      <c r="AH1769" s="250"/>
      <c r="AI1769" s="205"/>
      <c r="AJ1769" s="250"/>
      <c r="AK1769" s="250"/>
      <c r="AL1769" s="250"/>
      <c r="AM1769" s="205"/>
      <c r="AN1769" s="250"/>
      <c r="AO1769" s="121"/>
      <c r="AP1769" s="250"/>
      <c r="AQ1769" s="205"/>
      <c r="AR1769" s="250"/>
      <c r="AT1769" s="250"/>
      <c r="AU1769" s="205"/>
      <c r="AV1769" s="250"/>
      <c r="AX1769" s="250"/>
      <c r="AY1769" s="205"/>
      <c r="AZ1769" s="250"/>
      <c r="BB1769" s="250"/>
      <c r="BC1769" s="205"/>
      <c r="BD1769" s="250"/>
      <c r="BF1769" s="250"/>
      <c r="BG1769" s="205"/>
      <c r="BH1769" s="250"/>
      <c r="BI1769" s="121"/>
      <c r="BJ1769" s="250"/>
      <c r="BK1769" s="205"/>
      <c r="BL1769" s="250"/>
      <c r="BN1769" s="121"/>
      <c r="BO1769" s="121"/>
      <c r="BP1769" s="121"/>
      <c r="BQ1769" s="121"/>
      <c r="BR1769" s="121"/>
    </row>
    <row r="1770" spans="1:70" customFormat="1" ht="15.75">
      <c r="A1770" s="84"/>
      <c r="B1770" s="363"/>
      <c r="C1770" s="121"/>
      <c r="D1770" s="121"/>
      <c r="E1770" s="121"/>
      <c r="F1770" s="121"/>
      <c r="G1770" s="121"/>
      <c r="H1770" s="121"/>
      <c r="I1770" s="121"/>
      <c r="J1770" s="121"/>
      <c r="K1770" s="121"/>
      <c r="L1770" s="10"/>
      <c r="M1770" s="225"/>
      <c r="N1770" s="230"/>
      <c r="R1770" s="205"/>
      <c r="S1770" s="205"/>
      <c r="T1770" s="205"/>
      <c r="V1770" s="205"/>
      <c r="W1770" s="205"/>
      <c r="X1770" s="205"/>
      <c r="Y1770" s="394"/>
      <c r="Z1770" s="250"/>
      <c r="AA1770" s="205"/>
      <c r="AB1770" s="250"/>
      <c r="AC1770" s="250"/>
      <c r="AD1770" s="250"/>
      <c r="AE1770" s="205"/>
      <c r="AF1770" s="250"/>
      <c r="AH1770" s="250"/>
      <c r="AI1770" s="205"/>
      <c r="AJ1770" s="250"/>
      <c r="AK1770" s="250"/>
      <c r="AL1770" s="250"/>
      <c r="AM1770" s="205"/>
      <c r="AN1770" s="250"/>
      <c r="AO1770" s="121"/>
      <c r="AP1770" s="250"/>
      <c r="AQ1770" s="205"/>
      <c r="AR1770" s="250"/>
      <c r="AT1770" s="250"/>
      <c r="AU1770" s="205"/>
      <c r="AV1770" s="250"/>
      <c r="AX1770" s="250"/>
      <c r="AY1770" s="205"/>
      <c r="AZ1770" s="250"/>
      <c r="BB1770" s="250"/>
      <c r="BC1770" s="205"/>
      <c r="BD1770" s="250"/>
      <c r="BF1770" s="250"/>
      <c r="BG1770" s="205"/>
      <c r="BH1770" s="250"/>
      <c r="BI1770" s="121"/>
      <c r="BJ1770" s="250"/>
      <c r="BK1770" s="205"/>
      <c r="BL1770" s="250"/>
      <c r="BN1770" s="121"/>
      <c r="BO1770" s="121"/>
      <c r="BP1770" s="121"/>
      <c r="BQ1770" s="121"/>
      <c r="BR1770" s="121"/>
    </row>
    <row r="1771" spans="1:70" customFormat="1" ht="15.75">
      <c r="A1771" s="84"/>
      <c r="B1771" s="363"/>
      <c r="C1771" s="121"/>
      <c r="D1771" s="121"/>
      <c r="E1771" s="121"/>
      <c r="F1771" s="121"/>
      <c r="G1771" s="121"/>
      <c r="H1771" s="121"/>
      <c r="I1771" s="121"/>
      <c r="J1771" s="121"/>
      <c r="K1771" s="121"/>
      <c r="L1771" s="10"/>
      <c r="M1771" s="225"/>
      <c r="N1771" s="230"/>
      <c r="R1771" s="205"/>
      <c r="S1771" s="205"/>
      <c r="T1771" s="205"/>
      <c r="V1771" s="205"/>
      <c r="W1771" s="205"/>
      <c r="X1771" s="205"/>
      <c r="Y1771" s="394"/>
      <c r="Z1771" s="250"/>
      <c r="AA1771" s="205"/>
      <c r="AB1771" s="250"/>
      <c r="AC1771" s="250"/>
      <c r="AD1771" s="250"/>
      <c r="AE1771" s="205"/>
      <c r="AF1771" s="250"/>
      <c r="AH1771" s="250"/>
      <c r="AI1771" s="205"/>
      <c r="AJ1771" s="250"/>
      <c r="AK1771" s="250"/>
      <c r="AL1771" s="250"/>
      <c r="AM1771" s="205"/>
      <c r="AN1771" s="250"/>
      <c r="AO1771" s="121"/>
      <c r="AP1771" s="250"/>
      <c r="AQ1771" s="205"/>
      <c r="AR1771" s="250"/>
      <c r="AT1771" s="250"/>
      <c r="AU1771" s="205"/>
      <c r="AV1771" s="250"/>
      <c r="AX1771" s="250"/>
      <c r="AY1771" s="205"/>
      <c r="AZ1771" s="250"/>
      <c r="BB1771" s="250"/>
      <c r="BC1771" s="205"/>
      <c r="BD1771" s="250"/>
      <c r="BF1771" s="250"/>
      <c r="BG1771" s="205"/>
      <c r="BH1771" s="250"/>
      <c r="BI1771" s="121"/>
      <c r="BJ1771" s="250"/>
      <c r="BK1771" s="205"/>
      <c r="BL1771" s="250"/>
      <c r="BN1771" s="121"/>
      <c r="BO1771" s="121"/>
      <c r="BP1771" s="121"/>
      <c r="BQ1771" s="121"/>
      <c r="BR1771" s="121"/>
    </row>
    <row r="1772" spans="1:70" customFormat="1" ht="15.75">
      <c r="A1772" s="84"/>
      <c r="B1772" s="363"/>
      <c r="C1772" s="121"/>
      <c r="D1772" s="121"/>
      <c r="E1772" s="121"/>
      <c r="F1772" s="121"/>
      <c r="G1772" s="121"/>
      <c r="H1772" s="121"/>
      <c r="I1772" s="121"/>
      <c r="J1772" s="121"/>
      <c r="K1772" s="121"/>
      <c r="L1772" s="10"/>
      <c r="M1772" s="225"/>
      <c r="N1772" s="230"/>
      <c r="R1772" s="205"/>
      <c r="S1772" s="205"/>
      <c r="T1772" s="205"/>
      <c r="V1772" s="205"/>
      <c r="W1772" s="205"/>
      <c r="X1772" s="205"/>
      <c r="Y1772" s="394"/>
      <c r="Z1772" s="250"/>
      <c r="AA1772" s="205"/>
      <c r="AB1772" s="250"/>
      <c r="AC1772" s="250"/>
      <c r="AD1772" s="250"/>
      <c r="AE1772" s="205"/>
      <c r="AF1772" s="250"/>
      <c r="AH1772" s="250"/>
      <c r="AI1772" s="205"/>
      <c r="AJ1772" s="250"/>
      <c r="AK1772" s="250"/>
      <c r="AL1772" s="250"/>
      <c r="AM1772" s="205"/>
      <c r="AN1772" s="250"/>
      <c r="AO1772" s="121"/>
      <c r="AP1772" s="250"/>
      <c r="AQ1772" s="205"/>
      <c r="AR1772" s="250"/>
      <c r="AT1772" s="250"/>
      <c r="AU1772" s="205"/>
      <c r="AV1772" s="250"/>
      <c r="AX1772" s="250"/>
      <c r="AY1772" s="205"/>
      <c r="AZ1772" s="250"/>
      <c r="BB1772" s="250"/>
      <c r="BC1772" s="205"/>
      <c r="BD1772" s="250"/>
      <c r="BF1772" s="250"/>
      <c r="BG1772" s="205"/>
      <c r="BH1772" s="250"/>
      <c r="BI1772" s="121"/>
      <c r="BJ1772" s="250"/>
      <c r="BK1772" s="205"/>
      <c r="BL1772" s="250"/>
      <c r="BN1772" s="121"/>
      <c r="BO1772" s="121"/>
      <c r="BP1772" s="121"/>
      <c r="BQ1772" s="121"/>
      <c r="BR1772" s="121"/>
    </row>
    <row r="1773" spans="1:70" customFormat="1" ht="15.75">
      <c r="A1773" s="84"/>
      <c r="B1773" s="363"/>
      <c r="C1773" s="121"/>
      <c r="D1773" s="121"/>
      <c r="E1773" s="121"/>
      <c r="F1773" s="121"/>
      <c r="G1773" s="121"/>
      <c r="H1773" s="121"/>
      <c r="I1773" s="121"/>
      <c r="J1773" s="121"/>
      <c r="K1773" s="121"/>
      <c r="L1773" s="10"/>
      <c r="M1773" s="225"/>
      <c r="N1773" s="230"/>
      <c r="R1773" s="205"/>
      <c r="S1773" s="205"/>
      <c r="T1773" s="205"/>
      <c r="V1773" s="205"/>
      <c r="W1773" s="205"/>
      <c r="X1773" s="205"/>
      <c r="Y1773" s="394"/>
      <c r="Z1773" s="250"/>
      <c r="AA1773" s="205"/>
      <c r="AB1773" s="250"/>
      <c r="AC1773" s="250"/>
      <c r="AD1773" s="250"/>
      <c r="AE1773" s="205"/>
      <c r="AF1773" s="250"/>
      <c r="AH1773" s="250"/>
      <c r="AI1773" s="205"/>
      <c r="AJ1773" s="250"/>
      <c r="AK1773" s="250"/>
      <c r="AL1773" s="250"/>
      <c r="AM1773" s="205"/>
      <c r="AN1773" s="250"/>
      <c r="AO1773" s="121"/>
      <c r="AP1773" s="250"/>
      <c r="AQ1773" s="205"/>
      <c r="AR1773" s="250"/>
      <c r="AT1773" s="250"/>
      <c r="AU1773" s="205"/>
      <c r="AV1773" s="250"/>
      <c r="AX1773" s="250"/>
      <c r="AY1773" s="205"/>
      <c r="AZ1773" s="250"/>
      <c r="BB1773" s="250"/>
      <c r="BC1773" s="205"/>
      <c r="BD1773" s="250"/>
      <c r="BF1773" s="250"/>
      <c r="BG1773" s="205"/>
      <c r="BH1773" s="250"/>
      <c r="BI1773" s="121"/>
      <c r="BJ1773" s="250"/>
      <c r="BK1773" s="205"/>
      <c r="BL1773" s="250"/>
      <c r="BN1773" s="121"/>
      <c r="BO1773" s="121"/>
      <c r="BP1773" s="121"/>
      <c r="BQ1773" s="121"/>
      <c r="BR1773" s="121"/>
    </row>
    <row r="1774" spans="1:70" customFormat="1" ht="15.75">
      <c r="A1774" s="84"/>
      <c r="B1774" s="363"/>
      <c r="C1774" s="121"/>
      <c r="D1774" s="121"/>
      <c r="E1774" s="121"/>
      <c r="F1774" s="121"/>
      <c r="G1774" s="121"/>
      <c r="H1774" s="121"/>
      <c r="I1774" s="121"/>
      <c r="J1774" s="121"/>
      <c r="K1774" s="121"/>
      <c r="L1774" s="10"/>
      <c r="M1774" s="225"/>
      <c r="N1774" s="230"/>
      <c r="R1774" s="205"/>
      <c r="S1774" s="205"/>
      <c r="T1774" s="205"/>
      <c r="V1774" s="205"/>
      <c r="W1774" s="205"/>
      <c r="X1774" s="205"/>
      <c r="Y1774" s="394"/>
      <c r="Z1774" s="250"/>
      <c r="AA1774" s="205"/>
      <c r="AB1774" s="250"/>
      <c r="AC1774" s="250"/>
      <c r="AD1774" s="250"/>
      <c r="AE1774" s="205"/>
      <c r="AF1774" s="250"/>
      <c r="AH1774" s="250"/>
      <c r="AI1774" s="205"/>
      <c r="AJ1774" s="250"/>
      <c r="AK1774" s="250"/>
      <c r="AL1774" s="250"/>
      <c r="AM1774" s="205"/>
      <c r="AN1774" s="250"/>
      <c r="AO1774" s="121"/>
      <c r="AP1774" s="250"/>
      <c r="AQ1774" s="205"/>
      <c r="AR1774" s="250"/>
      <c r="AT1774" s="250"/>
      <c r="AU1774" s="205"/>
      <c r="AV1774" s="250"/>
      <c r="AX1774" s="250"/>
      <c r="AY1774" s="205"/>
      <c r="AZ1774" s="250"/>
      <c r="BB1774" s="250"/>
      <c r="BC1774" s="205"/>
      <c r="BD1774" s="250"/>
      <c r="BF1774" s="250"/>
      <c r="BG1774" s="205"/>
      <c r="BH1774" s="250"/>
      <c r="BI1774" s="121"/>
      <c r="BJ1774" s="250"/>
      <c r="BK1774" s="205"/>
      <c r="BL1774" s="250"/>
      <c r="BN1774" s="121"/>
      <c r="BO1774" s="121"/>
      <c r="BP1774" s="121"/>
      <c r="BQ1774" s="121"/>
      <c r="BR1774" s="121"/>
    </row>
    <row r="1775" spans="1:70" customFormat="1" ht="15.75">
      <c r="A1775" s="84"/>
      <c r="B1775" s="363"/>
      <c r="C1775" s="121"/>
      <c r="D1775" s="121"/>
      <c r="E1775" s="121"/>
      <c r="F1775" s="121"/>
      <c r="G1775" s="121"/>
      <c r="H1775" s="121"/>
      <c r="I1775" s="121"/>
      <c r="J1775" s="121"/>
      <c r="K1775" s="121"/>
      <c r="L1775" s="10"/>
      <c r="M1775" s="225"/>
      <c r="N1775" s="230"/>
      <c r="R1775" s="205"/>
      <c r="S1775" s="205"/>
      <c r="T1775" s="205"/>
      <c r="V1775" s="205"/>
      <c r="W1775" s="205"/>
      <c r="X1775" s="205"/>
      <c r="Y1775" s="394"/>
      <c r="Z1775" s="250"/>
      <c r="AA1775" s="205"/>
      <c r="AB1775" s="250"/>
      <c r="AC1775" s="250"/>
      <c r="AD1775" s="250"/>
      <c r="AE1775" s="205"/>
      <c r="AF1775" s="250"/>
      <c r="AH1775" s="250"/>
      <c r="AI1775" s="205"/>
      <c r="AJ1775" s="250"/>
      <c r="AK1775" s="250"/>
      <c r="AL1775" s="250"/>
      <c r="AM1775" s="205"/>
      <c r="AN1775" s="250"/>
      <c r="AO1775" s="121"/>
      <c r="AP1775" s="250"/>
      <c r="AQ1775" s="205"/>
      <c r="AR1775" s="250"/>
      <c r="AT1775" s="250"/>
      <c r="AU1775" s="205"/>
      <c r="AV1775" s="250"/>
      <c r="AX1775" s="250"/>
      <c r="AY1775" s="205"/>
      <c r="AZ1775" s="250"/>
      <c r="BB1775" s="250"/>
      <c r="BC1775" s="205"/>
      <c r="BD1775" s="250"/>
      <c r="BF1775" s="250"/>
      <c r="BG1775" s="205"/>
      <c r="BH1775" s="250"/>
      <c r="BI1775" s="121"/>
      <c r="BJ1775" s="250"/>
      <c r="BK1775" s="205"/>
      <c r="BL1775" s="250"/>
      <c r="BN1775" s="121"/>
      <c r="BO1775" s="121"/>
      <c r="BP1775" s="121"/>
      <c r="BQ1775" s="121"/>
      <c r="BR1775" s="121"/>
    </row>
    <row r="1776" spans="1:70" customFormat="1" ht="15.75">
      <c r="A1776" s="84"/>
      <c r="B1776" s="363"/>
      <c r="C1776" s="121"/>
      <c r="D1776" s="121"/>
      <c r="E1776" s="121"/>
      <c r="F1776" s="121"/>
      <c r="G1776" s="121"/>
      <c r="H1776" s="121"/>
      <c r="I1776" s="121"/>
      <c r="J1776" s="121"/>
      <c r="K1776" s="121"/>
      <c r="L1776" s="10"/>
      <c r="M1776" s="225"/>
      <c r="N1776" s="230"/>
      <c r="R1776" s="205"/>
      <c r="S1776" s="205"/>
      <c r="T1776" s="205"/>
      <c r="V1776" s="205"/>
      <c r="W1776" s="205"/>
      <c r="X1776" s="205"/>
      <c r="Y1776" s="394"/>
      <c r="Z1776" s="250"/>
      <c r="AA1776" s="205"/>
      <c r="AB1776" s="250"/>
      <c r="AC1776" s="250"/>
      <c r="AD1776" s="250"/>
      <c r="AE1776" s="205"/>
      <c r="AF1776" s="250"/>
      <c r="AH1776" s="250"/>
      <c r="AI1776" s="205"/>
      <c r="AJ1776" s="250"/>
      <c r="AK1776" s="250"/>
      <c r="AL1776" s="250"/>
      <c r="AM1776" s="205"/>
      <c r="AN1776" s="250"/>
      <c r="AO1776" s="121"/>
      <c r="AP1776" s="250"/>
      <c r="AQ1776" s="205"/>
      <c r="AR1776" s="250"/>
      <c r="AT1776" s="250"/>
      <c r="AU1776" s="205"/>
      <c r="AV1776" s="250"/>
      <c r="AX1776" s="250"/>
      <c r="AY1776" s="205"/>
      <c r="AZ1776" s="250"/>
      <c r="BB1776" s="250"/>
      <c r="BC1776" s="205"/>
      <c r="BD1776" s="250"/>
      <c r="BF1776" s="250"/>
      <c r="BG1776" s="205"/>
      <c r="BH1776" s="250"/>
      <c r="BI1776" s="121"/>
      <c r="BJ1776" s="250"/>
      <c r="BK1776" s="205"/>
      <c r="BL1776" s="250"/>
      <c r="BN1776" s="121"/>
      <c r="BO1776" s="121"/>
      <c r="BP1776" s="121"/>
      <c r="BQ1776" s="121"/>
      <c r="BR1776" s="121"/>
    </row>
    <row r="1777" spans="1:70" customFormat="1" ht="15.75">
      <c r="A1777" s="84"/>
      <c r="B1777" s="363"/>
      <c r="C1777" s="121"/>
      <c r="D1777" s="121"/>
      <c r="E1777" s="121"/>
      <c r="F1777" s="121"/>
      <c r="G1777" s="121"/>
      <c r="H1777" s="121"/>
      <c r="I1777" s="121"/>
      <c r="J1777" s="121"/>
      <c r="K1777" s="121"/>
      <c r="L1777" s="10"/>
      <c r="M1777" s="225"/>
      <c r="N1777" s="230"/>
      <c r="R1777" s="205"/>
      <c r="S1777" s="205"/>
      <c r="T1777" s="205"/>
      <c r="V1777" s="205"/>
      <c r="W1777" s="205"/>
      <c r="X1777" s="205"/>
      <c r="Y1777" s="394"/>
      <c r="Z1777" s="250"/>
      <c r="AA1777" s="205"/>
      <c r="AB1777" s="250"/>
      <c r="AC1777" s="250"/>
      <c r="AD1777" s="250"/>
      <c r="AE1777" s="205"/>
      <c r="AF1777" s="250"/>
      <c r="AH1777" s="250"/>
      <c r="AI1777" s="205"/>
      <c r="AJ1777" s="250"/>
      <c r="AK1777" s="250"/>
      <c r="AL1777" s="250"/>
      <c r="AM1777" s="205"/>
      <c r="AN1777" s="250"/>
      <c r="AO1777" s="121"/>
      <c r="AP1777" s="250"/>
      <c r="AQ1777" s="205"/>
      <c r="AR1777" s="250"/>
      <c r="AT1777" s="250"/>
      <c r="AU1777" s="205"/>
      <c r="AV1777" s="250"/>
      <c r="AX1777" s="250"/>
      <c r="AY1777" s="205"/>
      <c r="AZ1777" s="250"/>
      <c r="BB1777" s="250"/>
      <c r="BC1777" s="205"/>
      <c r="BD1777" s="250"/>
      <c r="BF1777" s="250"/>
      <c r="BG1777" s="205"/>
      <c r="BH1777" s="250"/>
      <c r="BI1777" s="121"/>
      <c r="BJ1777" s="250"/>
      <c r="BK1777" s="205"/>
      <c r="BL1777" s="250"/>
      <c r="BN1777" s="121"/>
      <c r="BO1777" s="121"/>
      <c r="BP1777" s="121"/>
      <c r="BQ1777" s="121"/>
      <c r="BR1777" s="121"/>
    </row>
    <row r="1778" spans="1:70" customFormat="1" ht="15.75">
      <c r="A1778" s="84"/>
      <c r="B1778" s="363"/>
      <c r="C1778" s="121"/>
      <c r="D1778" s="121"/>
      <c r="E1778" s="121"/>
      <c r="F1778" s="121"/>
      <c r="G1778" s="121"/>
      <c r="H1778" s="121"/>
      <c r="I1778" s="121"/>
      <c r="J1778" s="121"/>
      <c r="K1778" s="121"/>
      <c r="L1778" s="10"/>
      <c r="M1778" s="225"/>
      <c r="N1778" s="230"/>
      <c r="R1778" s="205"/>
      <c r="S1778" s="205"/>
      <c r="T1778" s="205"/>
      <c r="V1778" s="205"/>
      <c r="W1778" s="205"/>
      <c r="X1778" s="205"/>
      <c r="Y1778" s="394"/>
      <c r="Z1778" s="250"/>
      <c r="AA1778" s="205"/>
      <c r="AB1778" s="250"/>
      <c r="AC1778" s="250"/>
      <c r="AD1778" s="250"/>
      <c r="AE1778" s="205"/>
      <c r="AF1778" s="250"/>
      <c r="AH1778" s="250"/>
      <c r="AI1778" s="205"/>
      <c r="AJ1778" s="250"/>
      <c r="AK1778" s="250"/>
      <c r="AL1778" s="250"/>
      <c r="AM1778" s="205"/>
      <c r="AN1778" s="250"/>
      <c r="AO1778" s="121"/>
      <c r="AP1778" s="250"/>
      <c r="AQ1778" s="205"/>
      <c r="AR1778" s="250"/>
      <c r="AT1778" s="250"/>
      <c r="AU1778" s="205"/>
      <c r="AV1778" s="250"/>
      <c r="AX1778" s="250"/>
      <c r="AY1778" s="205"/>
      <c r="AZ1778" s="250"/>
      <c r="BB1778" s="250"/>
      <c r="BC1778" s="205"/>
      <c r="BD1778" s="250"/>
      <c r="BF1778" s="250"/>
      <c r="BG1778" s="205"/>
      <c r="BH1778" s="250"/>
      <c r="BI1778" s="121"/>
      <c r="BJ1778" s="250"/>
      <c r="BK1778" s="205"/>
      <c r="BL1778" s="250"/>
      <c r="BN1778" s="121"/>
      <c r="BO1778" s="121"/>
      <c r="BP1778" s="121"/>
      <c r="BQ1778" s="121"/>
      <c r="BR1778" s="121"/>
    </row>
    <row r="1779" spans="1:70" customFormat="1" ht="15.75">
      <c r="A1779" s="84"/>
      <c r="B1779" s="363"/>
      <c r="C1779" s="121"/>
      <c r="D1779" s="121"/>
      <c r="E1779" s="121"/>
      <c r="F1779" s="121"/>
      <c r="G1779" s="121"/>
      <c r="H1779" s="121"/>
      <c r="I1779" s="121"/>
      <c r="J1779" s="121"/>
      <c r="K1779" s="121"/>
      <c r="L1779" s="10"/>
      <c r="M1779" s="225"/>
      <c r="N1779" s="230"/>
      <c r="R1779" s="205"/>
      <c r="S1779" s="205"/>
      <c r="T1779" s="205"/>
      <c r="V1779" s="205"/>
      <c r="W1779" s="205"/>
      <c r="X1779" s="205"/>
      <c r="Y1779" s="394"/>
      <c r="Z1779" s="250"/>
      <c r="AA1779" s="205"/>
      <c r="AB1779" s="250"/>
      <c r="AC1779" s="250"/>
      <c r="AD1779" s="250"/>
      <c r="AE1779" s="205"/>
      <c r="AF1779" s="250"/>
      <c r="AH1779" s="250"/>
      <c r="AI1779" s="205"/>
      <c r="AJ1779" s="250"/>
      <c r="AK1779" s="250"/>
      <c r="AL1779" s="250"/>
      <c r="AM1779" s="205"/>
      <c r="AN1779" s="250"/>
      <c r="AO1779" s="121"/>
      <c r="AP1779" s="250"/>
      <c r="AQ1779" s="205"/>
      <c r="AR1779" s="250"/>
      <c r="AT1779" s="250"/>
      <c r="AU1779" s="205"/>
      <c r="AV1779" s="250"/>
      <c r="AX1779" s="250"/>
      <c r="AY1779" s="205"/>
      <c r="AZ1779" s="250"/>
      <c r="BB1779" s="250"/>
      <c r="BC1779" s="205"/>
      <c r="BD1779" s="250"/>
      <c r="BF1779" s="250"/>
      <c r="BG1779" s="205"/>
      <c r="BH1779" s="250"/>
      <c r="BI1779" s="121"/>
      <c r="BJ1779" s="250"/>
      <c r="BK1779" s="205"/>
      <c r="BL1779" s="250"/>
      <c r="BN1779" s="121"/>
      <c r="BO1779" s="121"/>
      <c r="BP1779" s="121"/>
      <c r="BQ1779" s="121"/>
      <c r="BR1779" s="121"/>
    </row>
    <row r="1780" spans="1:70" customFormat="1" ht="15.75">
      <c r="A1780" s="84"/>
      <c r="B1780" s="363"/>
      <c r="C1780" s="121"/>
      <c r="D1780" s="121"/>
      <c r="E1780" s="121"/>
      <c r="F1780" s="121"/>
      <c r="G1780" s="121"/>
      <c r="H1780" s="121"/>
      <c r="I1780" s="121"/>
      <c r="J1780" s="121"/>
      <c r="K1780" s="121"/>
      <c r="L1780" s="10"/>
      <c r="M1780" s="225"/>
      <c r="N1780" s="230"/>
      <c r="R1780" s="205"/>
      <c r="S1780" s="205"/>
      <c r="T1780" s="205"/>
      <c r="V1780" s="205"/>
      <c r="W1780" s="205"/>
      <c r="X1780" s="205"/>
      <c r="Y1780" s="394"/>
      <c r="Z1780" s="250"/>
      <c r="AA1780" s="205"/>
      <c r="AB1780" s="250"/>
      <c r="AC1780" s="250"/>
      <c r="AD1780" s="250"/>
      <c r="AE1780" s="205"/>
      <c r="AF1780" s="250"/>
      <c r="AH1780" s="250"/>
      <c r="AI1780" s="205"/>
      <c r="AJ1780" s="250"/>
      <c r="AK1780" s="250"/>
      <c r="AL1780" s="250"/>
      <c r="AM1780" s="205"/>
      <c r="AN1780" s="250"/>
      <c r="AO1780" s="121"/>
      <c r="AP1780" s="250"/>
      <c r="AQ1780" s="205"/>
      <c r="AR1780" s="250"/>
      <c r="AT1780" s="250"/>
      <c r="AU1780" s="205"/>
      <c r="AV1780" s="250"/>
      <c r="AX1780" s="250"/>
      <c r="AY1780" s="205"/>
      <c r="AZ1780" s="250"/>
      <c r="BB1780" s="250"/>
      <c r="BC1780" s="205"/>
      <c r="BD1780" s="250"/>
      <c r="BF1780" s="250"/>
      <c r="BG1780" s="205"/>
      <c r="BH1780" s="250"/>
      <c r="BI1780" s="121"/>
      <c r="BJ1780" s="250"/>
      <c r="BK1780" s="205"/>
      <c r="BL1780" s="250"/>
      <c r="BN1780" s="121"/>
      <c r="BO1780" s="121"/>
      <c r="BP1780" s="121"/>
      <c r="BQ1780" s="121"/>
      <c r="BR1780" s="121"/>
    </row>
    <row r="1781" spans="1:70" customFormat="1" ht="15.75">
      <c r="A1781" s="84"/>
      <c r="B1781" s="363"/>
      <c r="C1781" s="121"/>
      <c r="D1781" s="121"/>
      <c r="E1781" s="121"/>
      <c r="F1781" s="121"/>
      <c r="G1781" s="121"/>
      <c r="H1781" s="121"/>
      <c r="I1781" s="121"/>
      <c r="J1781" s="121"/>
      <c r="K1781" s="121"/>
      <c r="L1781" s="10"/>
      <c r="M1781" s="225"/>
      <c r="N1781" s="230"/>
      <c r="R1781" s="205"/>
      <c r="S1781" s="205"/>
      <c r="T1781" s="205"/>
      <c r="V1781" s="205"/>
      <c r="W1781" s="205"/>
      <c r="X1781" s="205"/>
      <c r="Y1781" s="394"/>
      <c r="Z1781" s="250"/>
      <c r="AA1781" s="205"/>
      <c r="AB1781" s="250"/>
      <c r="AC1781" s="250"/>
      <c r="AD1781" s="250"/>
      <c r="AE1781" s="205"/>
      <c r="AF1781" s="250"/>
      <c r="AH1781" s="250"/>
      <c r="AI1781" s="205"/>
      <c r="AJ1781" s="250"/>
      <c r="AK1781" s="250"/>
      <c r="AL1781" s="250"/>
      <c r="AM1781" s="205"/>
      <c r="AN1781" s="250"/>
      <c r="AO1781" s="121"/>
      <c r="AP1781" s="250"/>
      <c r="AQ1781" s="205"/>
      <c r="AR1781" s="250"/>
      <c r="AT1781" s="250"/>
      <c r="AU1781" s="205"/>
      <c r="AV1781" s="250"/>
      <c r="AX1781" s="250"/>
      <c r="AY1781" s="205"/>
      <c r="AZ1781" s="250"/>
      <c r="BB1781" s="250"/>
      <c r="BC1781" s="205"/>
      <c r="BD1781" s="250"/>
      <c r="BF1781" s="250"/>
      <c r="BG1781" s="205"/>
      <c r="BH1781" s="250"/>
      <c r="BI1781" s="121"/>
      <c r="BJ1781" s="250"/>
      <c r="BK1781" s="205"/>
      <c r="BL1781" s="250"/>
      <c r="BN1781" s="121"/>
      <c r="BO1781" s="121"/>
      <c r="BP1781" s="121"/>
      <c r="BQ1781" s="121"/>
      <c r="BR1781" s="121"/>
    </row>
    <row r="1782" spans="1:70" customFormat="1" ht="15.75">
      <c r="A1782" s="84"/>
      <c r="B1782" s="363"/>
      <c r="C1782" s="121"/>
      <c r="D1782" s="121"/>
      <c r="E1782" s="121"/>
      <c r="F1782" s="121"/>
      <c r="G1782" s="121"/>
      <c r="H1782" s="121"/>
      <c r="I1782" s="121"/>
      <c r="J1782" s="121"/>
      <c r="K1782" s="121"/>
      <c r="L1782" s="10"/>
      <c r="M1782" s="225"/>
      <c r="N1782" s="230"/>
      <c r="R1782" s="205"/>
      <c r="S1782" s="205"/>
      <c r="T1782" s="205"/>
      <c r="V1782" s="205"/>
      <c r="W1782" s="205"/>
      <c r="X1782" s="205"/>
      <c r="Y1782" s="394"/>
      <c r="Z1782" s="250"/>
      <c r="AA1782" s="205"/>
      <c r="AB1782" s="250"/>
      <c r="AC1782" s="250"/>
      <c r="AD1782" s="250"/>
      <c r="AE1782" s="205"/>
      <c r="AF1782" s="250"/>
      <c r="AH1782" s="250"/>
      <c r="AI1782" s="205"/>
      <c r="AJ1782" s="250"/>
      <c r="AK1782" s="250"/>
      <c r="AL1782" s="250"/>
      <c r="AM1782" s="205"/>
      <c r="AN1782" s="250"/>
      <c r="AO1782" s="121"/>
      <c r="AP1782" s="250"/>
      <c r="AQ1782" s="205"/>
      <c r="AR1782" s="250"/>
      <c r="AT1782" s="250"/>
      <c r="AU1782" s="205"/>
      <c r="AV1782" s="250"/>
      <c r="AX1782" s="250"/>
      <c r="AY1782" s="205"/>
      <c r="AZ1782" s="250"/>
      <c r="BB1782" s="250"/>
      <c r="BC1782" s="205"/>
      <c r="BD1782" s="250"/>
      <c r="BF1782" s="250"/>
      <c r="BG1782" s="205"/>
      <c r="BH1782" s="250"/>
      <c r="BI1782" s="121"/>
      <c r="BJ1782" s="250"/>
      <c r="BK1782" s="205"/>
      <c r="BL1782" s="250"/>
      <c r="BN1782" s="121"/>
      <c r="BO1782" s="121"/>
      <c r="BP1782" s="121"/>
      <c r="BQ1782" s="121"/>
      <c r="BR1782" s="121"/>
    </row>
    <row r="1783" spans="1:70" customFormat="1" ht="15.75">
      <c r="A1783" s="84"/>
      <c r="B1783" s="363"/>
      <c r="C1783" s="121"/>
      <c r="D1783" s="121"/>
      <c r="E1783" s="121"/>
      <c r="F1783" s="121"/>
      <c r="G1783" s="121"/>
      <c r="H1783" s="121"/>
      <c r="I1783" s="121"/>
      <c r="J1783" s="121"/>
      <c r="K1783" s="121"/>
      <c r="L1783" s="10"/>
      <c r="M1783" s="225"/>
      <c r="N1783" s="230"/>
      <c r="R1783" s="205"/>
      <c r="S1783" s="205"/>
      <c r="T1783" s="205"/>
      <c r="V1783" s="205"/>
      <c r="W1783" s="205"/>
      <c r="X1783" s="205"/>
      <c r="Y1783" s="394"/>
      <c r="Z1783" s="250"/>
      <c r="AA1783" s="205"/>
      <c r="AB1783" s="250"/>
      <c r="AC1783" s="250"/>
      <c r="AD1783" s="250"/>
      <c r="AE1783" s="205"/>
      <c r="AF1783" s="250"/>
      <c r="AH1783" s="250"/>
      <c r="AI1783" s="205"/>
      <c r="AJ1783" s="250"/>
      <c r="AK1783" s="250"/>
      <c r="AL1783" s="250"/>
      <c r="AM1783" s="205"/>
      <c r="AN1783" s="250"/>
      <c r="AO1783" s="121"/>
      <c r="AP1783" s="250"/>
      <c r="AQ1783" s="205"/>
      <c r="AR1783" s="250"/>
      <c r="AT1783" s="250"/>
      <c r="AU1783" s="205"/>
      <c r="AV1783" s="250"/>
      <c r="AX1783" s="250"/>
      <c r="AY1783" s="205"/>
      <c r="AZ1783" s="250"/>
      <c r="BB1783" s="250"/>
      <c r="BC1783" s="205"/>
      <c r="BD1783" s="250"/>
      <c r="BF1783" s="250"/>
      <c r="BG1783" s="205"/>
      <c r="BH1783" s="250"/>
      <c r="BI1783" s="121"/>
      <c r="BJ1783" s="250"/>
      <c r="BK1783" s="205"/>
      <c r="BL1783" s="250"/>
      <c r="BN1783" s="121"/>
      <c r="BO1783" s="121"/>
      <c r="BP1783" s="121"/>
      <c r="BQ1783" s="121"/>
      <c r="BR1783" s="121"/>
    </row>
    <row r="1784" spans="1:70" customFormat="1" ht="15.75">
      <c r="A1784" s="84"/>
      <c r="B1784" s="363"/>
      <c r="C1784" s="121"/>
      <c r="D1784" s="121"/>
      <c r="E1784" s="121"/>
      <c r="F1784" s="121"/>
      <c r="G1784" s="121"/>
      <c r="H1784" s="121"/>
      <c r="I1784" s="121"/>
      <c r="J1784" s="121"/>
      <c r="K1784" s="121"/>
      <c r="L1784" s="10"/>
      <c r="M1784" s="225"/>
      <c r="N1784" s="230"/>
      <c r="R1784" s="205"/>
      <c r="S1784" s="205"/>
      <c r="T1784" s="205"/>
      <c r="V1784" s="205"/>
      <c r="W1784" s="205"/>
      <c r="X1784" s="205"/>
      <c r="Y1784" s="394"/>
      <c r="Z1784" s="250"/>
      <c r="AA1784" s="205"/>
      <c r="AB1784" s="250"/>
      <c r="AC1784" s="250"/>
      <c r="AD1784" s="250"/>
      <c r="AE1784" s="205"/>
      <c r="AF1784" s="250"/>
      <c r="AH1784" s="250"/>
      <c r="AI1784" s="205"/>
      <c r="AJ1784" s="250"/>
      <c r="AK1784" s="250"/>
      <c r="AL1784" s="250"/>
      <c r="AM1784" s="205"/>
      <c r="AN1784" s="250"/>
      <c r="AO1784" s="121"/>
      <c r="AP1784" s="250"/>
      <c r="AQ1784" s="205"/>
      <c r="AR1784" s="250"/>
      <c r="AT1784" s="250"/>
      <c r="AU1784" s="205"/>
      <c r="AV1784" s="250"/>
      <c r="AX1784" s="250"/>
      <c r="AY1784" s="205"/>
      <c r="AZ1784" s="250"/>
      <c r="BB1784" s="250"/>
      <c r="BC1784" s="205"/>
      <c r="BD1784" s="250"/>
      <c r="BF1784" s="250"/>
      <c r="BG1784" s="205"/>
      <c r="BH1784" s="250"/>
      <c r="BI1784" s="121"/>
      <c r="BJ1784" s="250"/>
      <c r="BK1784" s="205"/>
      <c r="BL1784" s="250"/>
      <c r="BN1784" s="121"/>
      <c r="BO1784" s="121"/>
      <c r="BP1784" s="121"/>
      <c r="BQ1784" s="121"/>
      <c r="BR1784" s="121"/>
    </row>
    <row r="1785" spans="1:70" customFormat="1" ht="15.75">
      <c r="A1785" s="84"/>
      <c r="B1785" s="363"/>
      <c r="C1785" s="121"/>
      <c r="D1785" s="121"/>
      <c r="E1785" s="121"/>
      <c r="F1785" s="121"/>
      <c r="G1785" s="121"/>
      <c r="H1785" s="121"/>
      <c r="I1785" s="121"/>
      <c r="J1785" s="121"/>
      <c r="K1785" s="121"/>
      <c r="L1785" s="10"/>
      <c r="M1785" s="225"/>
      <c r="N1785" s="230"/>
      <c r="R1785" s="205"/>
      <c r="S1785" s="205"/>
      <c r="T1785" s="205"/>
      <c r="V1785" s="205"/>
      <c r="W1785" s="205"/>
      <c r="X1785" s="205"/>
      <c r="Y1785" s="394"/>
      <c r="Z1785" s="250"/>
      <c r="AA1785" s="205"/>
      <c r="AB1785" s="250"/>
      <c r="AC1785" s="250"/>
      <c r="AD1785" s="250"/>
      <c r="AE1785" s="205"/>
      <c r="AF1785" s="250"/>
      <c r="AH1785" s="250"/>
      <c r="AI1785" s="205"/>
      <c r="AJ1785" s="250"/>
      <c r="AK1785" s="250"/>
      <c r="AL1785" s="250"/>
      <c r="AM1785" s="205"/>
      <c r="AN1785" s="250"/>
      <c r="AO1785" s="121"/>
      <c r="AP1785" s="250"/>
      <c r="AQ1785" s="205"/>
      <c r="AR1785" s="250"/>
      <c r="AT1785" s="250"/>
      <c r="AU1785" s="205"/>
      <c r="AV1785" s="250"/>
      <c r="AX1785" s="250"/>
      <c r="AY1785" s="205"/>
      <c r="AZ1785" s="250"/>
      <c r="BB1785" s="250"/>
      <c r="BC1785" s="205"/>
      <c r="BD1785" s="250"/>
      <c r="BF1785" s="250"/>
      <c r="BG1785" s="205"/>
      <c r="BH1785" s="250"/>
      <c r="BI1785" s="121"/>
      <c r="BJ1785" s="250"/>
      <c r="BK1785" s="205"/>
      <c r="BL1785" s="250"/>
      <c r="BN1785" s="121"/>
      <c r="BO1785" s="121"/>
      <c r="BP1785" s="121"/>
      <c r="BQ1785" s="121"/>
      <c r="BR1785" s="121"/>
    </row>
    <row r="1786" spans="1:70" customFormat="1" ht="15.75">
      <c r="A1786" s="84"/>
      <c r="B1786" s="363"/>
      <c r="C1786" s="121"/>
      <c r="D1786" s="121"/>
      <c r="E1786" s="121"/>
      <c r="F1786" s="121"/>
      <c r="G1786" s="121"/>
      <c r="H1786" s="121"/>
      <c r="I1786" s="121"/>
      <c r="J1786" s="121"/>
      <c r="K1786" s="121"/>
      <c r="L1786" s="10"/>
      <c r="M1786" s="225"/>
      <c r="N1786" s="230"/>
      <c r="R1786" s="205"/>
      <c r="S1786" s="205"/>
      <c r="T1786" s="205"/>
      <c r="V1786" s="205"/>
      <c r="W1786" s="205"/>
      <c r="X1786" s="205"/>
      <c r="Y1786" s="394"/>
      <c r="Z1786" s="250"/>
      <c r="AA1786" s="205"/>
      <c r="AB1786" s="250"/>
      <c r="AC1786" s="250"/>
      <c r="AD1786" s="250"/>
      <c r="AE1786" s="205"/>
      <c r="AF1786" s="250"/>
      <c r="AH1786" s="250"/>
      <c r="AI1786" s="205"/>
      <c r="AJ1786" s="250"/>
      <c r="AK1786" s="250"/>
      <c r="AL1786" s="250"/>
      <c r="AM1786" s="205"/>
      <c r="AN1786" s="250"/>
      <c r="AO1786" s="121"/>
      <c r="AP1786" s="250"/>
      <c r="AQ1786" s="205"/>
      <c r="AR1786" s="250"/>
      <c r="AT1786" s="250"/>
      <c r="AU1786" s="205"/>
      <c r="AV1786" s="250"/>
      <c r="AX1786" s="250"/>
      <c r="AY1786" s="205"/>
      <c r="AZ1786" s="250"/>
      <c r="BB1786" s="250"/>
      <c r="BC1786" s="205"/>
      <c r="BD1786" s="250"/>
      <c r="BF1786" s="250"/>
      <c r="BG1786" s="205"/>
      <c r="BH1786" s="250"/>
      <c r="BI1786" s="121"/>
      <c r="BJ1786" s="250"/>
      <c r="BK1786" s="205"/>
      <c r="BL1786" s="250"/>
      <c r="BN1786" s="121"/>
      <c r="BO1786" s="121"/>
      <c r="BP1786" s="121"/>
      <c r="BQ1786" s="121"/>
      <c r="BR1786" s="121"/>
    </row>
    <row r="1787" spans="1:70" customFormat="1" ht="15.75">
      <c r="A1787" s="84"/>
      <c r="B1787" s="363"/>
      <c r="C1787" s="121"/>
      <c r="D1787" s="121"/>
      <c r="E1787" s="121"/>
      <c r="F1787" s="121"/>
      <c r="G1787" s="121"/>
      <c r="H1787" s="121"/>
      <c r="I1787" s="121"/>
      <c r="J1787" s="121"/>
      <c r="K1787" s="121"/>
      <c r="L1787" s="10"/>
      <c r="M1787" s="225"/>
      <c r="N1787" s="230"/>
      <c r="R1787" s="205"/>
      <c r="S1787" s="205"/>
      <c r="T1787" s="205"/>
      <c r="V1787" s="205"/>
      <c r="W1787" s="205"/>
      <c r="X1787" s="205"/>
      <c r="Y1787" s="394"/>
      <c r="Z1787" s="250"/>
      <c r="AA1787" s="205"/>
      <c r="AB1787" s="250"/>
      <c r="AC1787" s="250"/>
      <c r="AD1787" s="250"/>
      <c r="AE1787" s="205"/>
      <c r="AF1787" s="250"/>
      <c r="AH1787" s="250"/>
      <c r="AI1787" s="205"/>
      <c r="AJ1787" s="250"/>
      <c r="AK1787" s="250"/>
      <c r="AL1787" s="250"/>
      <c r="AM1787" s="205"/>
      <c r="AN1787" s="250"/>
      <c r="AO1787" s="121"/>
      <c r="AP1787" s="250"/>
      <c r="AQ1787" s="205"/>
      <c r="AR1787" s="250"/>
      <c r="AT1787" s="250"/>
      <c r="AU1787" s="205"/>
      <c r="AV1787" s="250"/>
      <c r="AX1787" s="250"/>
      <c r="AY1787" s="205"/>
      <c r="AZ1787" s="250"/>
      <c r="BB1787" s="250"/>
      <c r="BC1787" s="205"/>
      <c r="BD1787" s="250"/>
      <c r="BF1787" s="250"/>
      <c r="BG1787" s="205"/>
      <c r="BH1787" s="250"/>
      <c r="BI1787" s="121"/>
      <c r="BJ1787" s="250"/>
      <c r="BK1787" s="205"/>
      <c r="BL1787" s="250"/>
      <c r="BN1787" s="121"/>
      <c r="BO1787" s="121"/>
      <c r="BP1787" s="121"/>
      <c r="BQ1787" s="121"/>
      <c r="BR1787" s="121"/>
    </row>
    <row r="1788" spans="1:70" customFormat="1" ht="15.75">
      <c r="A1788" s="84"/>
      <c r="B1788" s="363"/>
      <c r="C1788" s="121"/>
      <c r="D1788" s="121"/>
      <c r="E1788" s="121"/>
      <c r="F1788" s="121"/>
      <c r="G1788" s="121"/>
      <c r="H1788" s="121"/>
      <c r="I1788" s="121"/>
      <c r="J1788" s="121"/>
      <c r="K1788" s="121"/>
      <c r="L1788" s="10"/>
      <c r="M1788" s="225"/>
      <c r="N1788" s="230"/>
      <c r="R1788" s="205"/>
      <c r="S1788" s="205"/>
      <c r="T1788" s="205"/>
      <c r="V1788" s="205"/>
      <c r="W1788" s="205"/>
      <c r="X1788" s="205"/>
      <c r="Y1788" s="394"/>
      <c r="Z1788" s="250"/>
      <c r="AA1788" s="205"/>
      <c r="AB1788" s="250"/>
      <c r="AC1788" s="250"/>
      <c r="AD1788" s="250"/>
      <c r="AE1788" s="205"/>
      <c r="AF1788" s="250"/>
      <c r="AH1788" s="250"/>
      <c r="AI1788" s="205"/>
      <c r="AJ1788" s="250"/>
      <c r="AK1788" s="250"/>
      <c r="AL1788" s="250"/>
      <c r="AM1788" s="205"/>
      <c r="AN1788" s="250"/>
      <c r="AO1788" s="121"/>
      <c r="AP1788" s="250"/>
      <c r="AQ1788" s="205"/>
      <c r="AR1788" s="250"/>
      <c r="AT1788" s="250"/>
      <c r="AU1788" s="205"/>
      <c r="AV1788" s="250"/>
      <c r="AX1788" s="250"/>
      <c r="AY1788" s="205"/>
      <c r="AZ1788" s="250"/>
      <c r="BB1788" s="250"/>
      <c r="BC1788" s="205"/>
      <c r="BD1788" s="250"/>
      <c r="BF1788" s="250"/>
      <c r="BG1788" s="205"/>
      <c r="BH1788" s="250"/>
      <c r="BI1788" s="121"/>
      <c r="BJ1788" s="250"/>
      <c r="BK1788" s="205"/>
      <c r="BL1788" s="250"/>
      <c r="BN1788" s="121"/>
      <c r="BO1788" s="121"/>
      <c r="BP1788" s="121"/>
      <c r="BQ1788" s="121"/>
      <c r="BR1788" s="121"/>
    </row>
    <row r="1789" spans="1:70" customFormat="1" ht="15.75">
      <c r="A1789" s="84"/>
      <c r="B1789" s="363"/>
      <c r="C1789" s="121"/>
      <c r="D1789" s="121"/>
      <c r="E1789" s="121"/>
      <c r="F1789" s="121"/>
      <c r="G1789" s="121"/>
      <c r="H1789" s="121"/>
      <c r="I1789" s="121"/>
      <c r="J1789" s="121"/>
      <c r="K1789" s="121"/>
      <c r="L1789" s="10"/>
      <c r="M1789" s="225"/>
      <c r="N1789" s="230"/>
      <c r="R1789" s="205"/>
      <c r="S1789" s="205"/>
      <c r="T1789" s="205"/>
      <c r="V1789" s="205"/>
      <c r="W1789" s="205"/>
      <c r="X1789" s="205"/>
      <c r="Y1789" s="394"/>
      <c r="Z1789" s="250"/>
      <c r="AA1789" s="205"/>
      <c r="AB1789" s="250"/>
      <c r="AC1789" s="250"/>
      <c r="AD1789" s="250"/>
      <c r="AE1789" s="205"/>
      <c r="AF1789" s="250"/>
      <c r="AH1789" s="250"/>
      <c r="AI1789" s="205"/>
      <c r="AJ1789" s="250"/>
      <c r="AK1789" s="250"/>
      <c r="AL1789" s="250"/>
      <c r="AM1789" s="205"/>
      <c r="AN1789" s="250"/>
      <c r="AO1789" s="121"/>
      <c r="AP1789" s="250"/>
      <c r="AQ1789" s="205"/>
      <c r="AR1789" s="250"/>
      <c r="AT1789" s="250"/>
      <c r="AU1789" s="205"/>
      <c r="AV1789" s="250"/>
      <c r="AX1789" s="250"/>
      <c r="AY1789" s="205"/>
      <c r="AZ1789" s="250"/>
      <c r="BB1789" s="250"/>
      <c r="BC1789" s="205"/>
      <c r="BD1789" s="250"/>
      <c r="BF1789" s="250"/>
      <c r="BG1789" s="205"/>
      <c r="BH1789" s="250"/>
      <c r="BI1789" s="121"/>
      <c r="BJ1789" s="250"/>
      <c r="BK1789" s="205"/>
      <c r="BL1789" s="250"/>
      <c r="BN1789" s="121"/>
      <c r="BO1789" s="121"/>
      <c r="BP1789" s="121"/>
      <c r="BQ1789" s="121"/>
      <c r="BR1789" s="121"/>
    </row>
    <row r="1790" spans="1:70" customFormat="1" ht="15.75">
      <c r="A1790" s="84"/>
      <c r="B1790" s="363"/>
      <c r="C1790" s="121"/>
      <c r="D1790" s="121"/>
      <c r="E1790" s="121"/>
      <c r="F1790" s="121"/>
      <c r="G1790" s="121"/>
      <c r="H1790" s="121"/>
      <c r="I1790" s="121"/>
      <c r="J1790" s="121"/>
      <c r="K1790" s="121"/>
      <c r="L1790" s="10"/>
      <c r="M1790" s="225"/>
      <c r="N1790" s="230"/>
      <c r="R1790" s="205"/>
      <c r="S1790" s="205"/>
      <c r="T1790" s="205"/>
      <c r="V1790" s="205"/>
      <c r="W1790" s="205"/>
      <c r="X1790" s="205"/>
      <c r="Y1790" s="394"/>
      <c r="Z1790" s="250"/>
      <c r="AA1790" s="205"/>
      <c r="AB1790" s="250"/>
      <c r="AC1790" s="250"/>
      <c r="AD1790" s="250"/>
      <c r="AE1790" s="205"/>
      <c r="AF1790" s="250"/>
      <c r="AH1790" s="250"/>
      <c r="AI1790" s="205"/>
      <c r="AJ1790" s="250"/>
      <c r="AK1790" s="250"/>
      <c r="AL1790" s="250"/>
      <c r="AM1790" s="205"/>
      <c r="AN1790" s="250"/>
      <c r="AO1790" s="121"/>
      <c r="AP1790" s="250"/>
      <c r="AQ1790" s="205"/>
      <c r="AR1790" s="250"/>
      <c r="AT1790" s="250"/>
      <c r="AU1790" s="205"/>
      <c r="AV1790" s="250"/>
      <c r="AX1790" s="250"/>
      <c r="AY1790" s="205"/>
      <c r="AZ1790" s="250"/>
      <c r="BB1790" s="250"/>
      <c r="BC1790" s="205"/>
      <c r="BD1790" s="250"/>
      <c r="BF1790" s="250"/>
      <c r="BG1790" s="205"/>
      <c r="BH1790" s="250"/>
      <c r="BI1790" s="121"/>
      <c r="BJ1790" s="250"/>
      <c r="BK1790" s="205"/>
      <c r="BL1790" s="250"/>
      <c r="BN1790" s="121"/>
      <c r="BO1790" s="121"/>
      <c r="BP1790" s="121"/>
      <c r="BQ1790" s="121"/>
      <c r="BR1790" s="121"/>
    </row>
    <row r="1791" spans="1:70" customFormat="1" ht="15.75">
      <c r="A1791" s="84"/>
      <c r="B1791" s="363"/>
      <c r="C1791" s="121"/>
      <c r="D1791" s="121"/>
      <c r="E1791" s="121"/>
      <c r="F1791" s="121"/>
      <c r="G1791" s="121"/>
      <c r="H1791" s="121"/>
      <c r="I1791" s="121"/>
      <c r="J1791" s="121"/>
      <c r="K1791" s="121"/>
      <c r="L1791" s="10"/>
      <c r="M1791" s="225"/>
      <c r="N1791" s="230"/>
      <c r="R1791" s="205"/>
      <c r="S1791" s="205"/>
      <c r="T1791" s="205"/>
      <c r="V1791" s="205"/>
      <c r="W1791" s="205"/>
      <c r="X1791" s="205"/>
      <c r="Y1791" s="394"/>
      <c r="Z1791" s="250"/>
      <c r="AA1791" s="205"/>
      <c r="AB1791" s="250"/>
      <c r="AC1791" s="250"/>
      <c r="AD1791" s="250"/>
      <c r="AE1791" s="205"/>
      <c r="AF1791" s="250"/>
      <c r="AH1791" s="250"/>
      <c r="AI1791" s="205"/>
      <c r="AJ1791" s="250"/>
      <c r="AK1791" s="250"/>
      <c r="AL1791" s="250"/>
      <c r="AM1791" s="205"/>
      <c r="AN1791" s="250"/>
      <c r="AO1791" s="121"/>
      <c r="AP1791" s="250"/>
      <c r="AQ1791" s="205"/>
      <c r="AR1791" s="250"/>
      <c r="AT1791" s="250"/>
      <c r="AU1791" s="205"/>
      <c r="AV1791" s="250"/>
      <c r="AX1791" s="250"/>
      <c r="AY1791" s="205"/>
      <c r="AZ1791" s="250"/>
      <c r="BB1791" s="250"/>
      <c r="BC1791" s="205"/>
      <c r="BD1791" s="250"/>
      <c r="BF1791" s="250"/>
      <c r="BG1791" s="205"/>
      <c r="BH1791" s="250"/>
      <c r="BI1791" s="121"/>
      <c r="BJ1791" s="250"/>
      <c r="BK1791" s="205"/>
      <c r="BL1791" s="250"/>
      <c r="BN1791" s="121"/>
      <c r="BO1791" s="121"/>
      <c r="BP1791" s="121"/>
      <c r="BQ1791" s="121"/>
      <c r="BR1791" s="121"/>
    </row>
    <row r="1792" spans="1:70" customFormat="1" ht="15.75">
      <c r="A1792" s="84"/>
      <c r="B1792" s="363"/>
      <c r="C1792" s="121"/>
      <c r="D1792" s="121"/>
      <c r="E1792" s="121"/>
      <c r="F1792" s="121"/>
      <c r="G1792" s="121"/>
      <c r="H1792" s="121"/>
      <c r="I1792" s="121"/>
      <c r="J1792" s="121"/>
      <c r="K1792" s="121"/>
      <c r="L1792" s="10"/>
      <c r="M1792" s="225"/>
      <c r="N1792" s="230"/>
      <c r="R1792" s="205"/>
      <c r="S1792" s="205"/>
      <c r="T1792" s="205"/>
      <c r="V1792" s="205"/>
      <c r="W1792" s="205"/>
      <c r="X1792" s="205"/>
      <c r="Y1792" s="394"/>
      <c r="Z1792" s="250"/>
      <c r="AA1792" s="205"/>
      <c r="AB1792" s="250"/>
      <c r="AC1792" s="250"/>
      <c r="AD1792" s="250"/>
      <c r="AE1792" s="205"/>
      <c r="AF1792" s="250"/>
      <c r="AH1792" s="250"/>
      <c r="AI1792" s="205"/>
      <c r="AJ1792" s="250"/>
      <c r="AK1792" s="250"/>
      <c r="AL1792" s="250"/>
      <c r="AM1792" s="205"/>
      <c r="AN1792" s="250"/>
      <c r="AO1792" s="121"/>
      <c r="AP1792" s="250"/>
      <c r="AQ1792" s="205"/>
      <c r="AR1792" s="250"/>
      <c r="AT1792" s="250"/>
      <c r="AU1792" s="205"/>
      <c r="AV1792" s="250"/>
      <c r="AX1792" s="250"/>
      <c r="AY1792" s="205"/>
      <c r="AZ1792" s="250"/>
      <c r="BB1792" s="250"/>
      <c r="BC1792" s="205"/>
      <c r="BD1792" s="250"/>
      <c r="BF1792" s="250"/>
      <c r="BG1792" s="205"/>
      <c r="BH1792" s="250"/>
      <c r="BI1792" s="121"/>
      <c r="BJ1792" s="250"/>
      <c r="BK1792" s="205"/>
      <c r="BL1792" s="250"/>
      <c r="BN1792" s="121"/>
      <c r="BO1792" s="121"/>
      <c r="BP1792" s="121"/>
      <c r="BQ1792" s="121"/>
      <c r="BR1792" s="121"/>
    </row>
    <row r="1793" spans="1:70" customFormat="1" ht="15.75">
      <c r="A1793" s="84"/>
      <c r="B1793" s="363"/>
      <c r="C1793" s="121"/>
      <c r="D1793" s="121"/>
      <c r="E1793" s="121"/>
      <c r="F1793" s="121"/>
      <c r="G1793" s="121"/>
      <c r="H1793" s="121"/>
      <c r="I1793" s="121"/>
      <c r="J1793" s="121"/>
      <c r="K1793" s="121"/>
      <c r="L1793" s="10"/>
      <c r="M1793" s="225"/>
      <c r="N1793" s="230"/>
      <c r="R1793" s="205"/>
      <c r="S1793" s="205"/>
      <c r="T1793" s="205"/>
      <c r="V1793" s="205"/>
      <c r="W1793" s="205"/>
      <c r="X1793" s="205"/>
      <c r="Y1793" s="394"/>
      <c r="Z1793" s="250"/>
      <c r="AA1793" s="205"/>
      <c r="AB1793" s="250"/>
      <c r="AC1793" s="250"/>
      <c r="AD1793" s="250"/>
      <c r="AE1793" s="205"/>
      <c r="AF1793" s="250"/>
      <c r="AH1793" s="250"/>
      <c r="AI1793" s="205"/>
      <c r="AJ1793" s="250"/>
      <c r="AK1793" s="250"/>
      <c r="AL1793" s="250"/>
      <c r="AM1793" s="205"/>
      <c r="AN1793" s="250"/>
      <c r="AO1793" s="121"/>
      <c r="AP1793" s="250"/>
      <c r="AQ1793" s="205"/>
      <c r="AR1793" s="250"/>
      <c r="AT1793" s="250"/>
      <c r="AU1793" s="205"/>
      <c r="AV1793" s="250"/>
      <c r="AX1793" s="250"/>
      <c r="AY1793" s="205"/>
      <c r="AZ1793" s="250"/>
      <c r="BB1793" s="250"/>
      <c r="BC1793" s="205"/>
      <c r="BD1793" s="250"/>
      <c r="BF1793" s="250"/>
      <c r="BG1793" s="205"/>
      <c r="BH1793" s="250"/>
      <c r="BI1793" s="121"/>
      <c r="BJ1793" s="250"/>
      <c r="BK1793" s="205"/>
      <c r="BL1793" s="250"/>
      <c r="BN1793" s="121"/>
      <c r="BO1793" s="121"/>
      <c r="BP1793" s="121"/>
      <c r="BQ1793" s="121"/>
      <c r="BR1793" s="121"/>
    </row>
    <row r="1794" spans="1:70" customFormat="1" ht="15.75">
      <c r="A1794" s="84"/>
      <c r="B1794" s="363"/>
      <c r="C1794" s="121"/>
      <c r="D1794" s="121"/>
      <c r="E1794" s="121"/>
      <c r="F1794" s="121"/>
      <c r="G1794" s="121"/>
      <c r="H1794" s="121"/>
      <c r="I1794" s="121"/>
      <c r="J1794" s="121"/>
      <c r="K1794" s="121"/>
      <c r="L1794" s="10"/>
      <c r="M1794" s="225"/>
      <c r="N1794" s="230"/>
      <c r="R1794" s="205"/>
      <c r="S1794" s="205"/>
      <c r="T1794" s="205"/>
      <c r="V1794" s="205"/>
      <c r="W1794" s="205"/>
      <c r="X1794" s="205"/>
      <c r="Y1794" s="394"/>
      <c r="Z1794" s="250"/>
      <c r="AA1794" s="205"/>
      <c r="AB1794" s="250"/>
      <c r="AC1794" s="250"/>
      <c r="AD1794" s="250"/>
      <c r="AE1794" s="205"/>
      <c r="AF1794" s="250"/>
      <c r="AH1794" s="250"/>
      <c r="AI1794" s="205"/>
      <c r="AJ1794" s="250"/>
      <c r="AK1794" s="250"/>
      <c r="AL1794" s="250"/>
      <c r="AM1794" s="205"/>
      <c r="AN1794" s="250"/>
      <c r="AO1794" s="121"/>
      <c r="AP1794" s="250"/>
      <c r="AQ1794" s="205"/>
      <c r="AR1794" s="250"/>
      <c r="AT1794" s="250"/>
      <c r="AU1794" s="205"/>
      <c r="AV1794" s="250"/>
      <c r="AX1794" s="250"/>
      <c r="AY1794" s="205"/>
      <c r="AZ1794" s="250"/>
      <c r="BB1794" s="250"/>
      <c r="BC1794" s="205"/>
      <c r="BD1794" s="250"/>
      <c r="BF1794" s="250"/>
      <c r="BG1794" s="205"/>
      <c r="BH1794" s="250"/>
      <c r="BI1794" s="121"/>
      <c r="BJ1794" s="250"/>
      <c r="BK1794" s="205"/>
      <c r="BL1794" s="250"/>
      <c r="BN1794" s="121"/>
      <c r="BO1794" s="121"/>
      <c r="BP1794" s="121"/>
      <c r="BQ1794" s="121"/>
      <c r="BR1794" s="121"/>
    </row>
    <row r="1795" spans="1:70" customFormat="1" ht="15.75">
      <c r="A1795" s="84"/>
      <c r="B1795" s="363"/>
      <c r="C1795" s="121"/>
      <c r="D1795" s="121"/>
      <c r="E1795" s="121"/>
      <c r="F1795" s="121"/>
      <c r="G1795" s="121"/>
      <c r="H1795" s="121"/>
      <c r="I1795" s="121"/>
      <c r="J1795" s="121"/>
      <c r="K1795" s="121"/>
      <c r="L1795" s="10"/>
      <c r="M1795" s="225"/>
      <c r="N1795" s="230"/>
      <c r="R1795" s="205"/>
      <c r="S1795" s="205"/>
      <c r="T1795" s="205"/>
      <c r="V1795" s="205"/>
      <c r="W1795" s="205"/>
      <c r="X1795" s="205"/>
      <c r="Y1795" s="394"/>
      <c r="Z1795" s="250"/>
      <c r="AA1795" s="205"/>
      <c r="AB1795" s="250"/>
      <c r="AC1795" s="250"/>
      <c r="AD1795" s="250"/>
      <c r="AE1795" s="205"/>
      <c r="AF1795" s="250"/>
      <c r="AH1795" s="250"/>
      <c r="AI1795" s="205"/>
      <c r="AJ1795" s="250"/>
      <c r="AK1795" s="250"/>
      <c r="AL1795" s="250"/>
      <c r="AM1795" s="205"/>
      <c r="AN1795" s="250"/>
      <c r="AO1795" s="121"/>
      <c r="AP1795" s="250"/>
      <c r="AQ1795" s="205"/>
      <c r="AR1795" s="250"/>
      <c r="AT1795" s="250"/>
      <c r="AU1795" s="205"/>
      <c r="AV1795" s="250"/>
      <c r="AX1795" s="250"/>
      <c r="AY1795" s="205"/>
      <c r="AZ1795" s="250"/>
      <c r="BB1795" s="250"/>
      <c r="BC1795" s="205"/>
      <c r="BD1795" s="250"/>
      <c r="BF1795" s="250"/>
      <c r="BG1795" s="205"/>
      <c r="BH1795" s="250"/>
      <c r="BI1795" s="121"/>
      <c r="BJ1795" s="250"/>
      <c r="BK1795" s="205"/>
      <c r="BL1795" s="250"/>
      <c r="BN1795" s="121"/>
      <c r="BO1795" s="121"/>
      <c r="BP1795" s="121"/>
      <c r="BQ1795" s="121"/>
      <c r="BR1795" s="121"/>
    </row>
    <row r="1796" spans="1:70" customFormat="1" ht="15.75">
      <c r="A1796" s="84"/>
      <c r="B1796" s="363"/>
      <c r="C1796" s="121"/>
      <c r="D1796" s="121"/>
      <c r="E1796" s="121"/>
      <c r="F1796" s="121"/>
      <c r="G1796" s="121"/>
      <c r="H1796" s="121"/>
      <c r="I1796" s="121"/>
      <c r="J1796" s="121"/>
      <c r="K1796" s="121"/>
      <c r="L1796" s="10"/>
      <c r="M1796" s="225"/>
      <c r="N1796" s="230"/>
      <c r="R1796" s="205"/>
      <c r="S1796" s="205"/>
      <c r="T1796" s="205"/>
      <c r="V1796" s="205"/>
      <c r="W1796" s="205"/>
      <c r="X1796" s="205"/>
      <c r="Y1796" s="394"/>
      <c r="Z1796" s="250"/>
      <c r="AA1796" s="205"/>
      <c r="AB1796" s="250"/>
      <c r="AC1796" s="250"/>
      <c r="AD1796" s="250"/>
      <c r="AE1796" s="205"/>
      <c r="AF1796" s="250"/>
      <c r="AH1796" s="250"/>
      <c r="AI1796" s="205"/>
      <c r="AJ1796" s="250"/>
      <c r="AK1796" s="250"/>
      <c r="AL1796" s="250"/>
      <c r="AM1796" s="205"/>
      <c r="AN1796" s="250"/>
      <c r="AO1796" s="121"/>
      <c r="AP1796" s="250"/>
      <c r="AQ1796" s="205"/>
      <c r="AR1796" s="250"/>
      <c r="AT1796" s="250"/>
      <c r="AU1796" s="205"/>
      <c r="AV1796" s="250"/>
      <c r="AX1796" s="250"/>
      <c r="AY1796" s="205"/>
      <c r="AZ1796" s="250"/>
      <c r="BB1796" s="250"/>
      <c r="BC1796" s="205"/>
      <c r="BD1796" s="250"/>
      <c r="BF1796" s="250"/>
      <c r="BG1796" s="205"/>
      <c r="BH1796" s="250"/>
      <c r="BI1796" s="121"/>
      <c r="BJ1796" s="250"/>
      <c r="BK1796" s="205"/>
      <c r="BL1796" s="250"/>
      <c r="BN1796" s="121"/>
      <c r="BO1796" s="121"/>
      <c r="BP1796" s="121"/>
      <c r="BQ1796" s="121"/>
      <c r="BR1796" s="121"/>
    </row>
    <row r="1797" spans="1:70" customFormat="1" ht="15.75">
      <c r="A1797" s="84"/>
      <c r="B1797" s="363"/>
      <c r="C1797" s="121"/>
      <c r="D1797" s="121"/>
      <c r="E1797" s="121"/>
      <c r="F1797" s="121"/>
      <c r="G1797" s="121"/>
      <c r="H1797" s="121"/>
      <c r="I1797" s="121"/>
      <c r="J1797" s="121"/>
      <c r="K1797" s="121"/>
      <c r="L1797" s="10"/>
      <c r="M1797" s="225"/>
      <c r="N1797" s="230"/>
      <c r="R1797" s="205"/>
      <c r="S1797" s="205"/>
      <c r="T1797" s="205"/>
      <c r="V1797" s="205"/>
      <c r="W1797" s="205"/>
      <c r="X1797" s="205"/>
      <c r="Y1797" s="394"/>
      <c r="Z1797" s="250"/>
      <c r="AA1797" s="205"/>
      <c r="AB1797" s="250"/>
      <c r="AC1797" s="250"/>
      <c r="AD1797" s="250"/>
      <c r="AE1797" s="205"/>
      <c r="AF1797" s="250"/>
      <c r="AH1797" s="250"/>
      <c r="AI1797" s="205"/>
      <c r="AJ1797" s="250"/>
      <c r="AK1797" s="250"/>
      <c r="AL1797" s="250"/>
      <c r="AM1797" s="205"/>
      <c r="AN1797" s="250"/>
      <c r="AO1797" s="121"/>
      <c r="AP1797" s="250"/>
      <c r="AQ1797" s="205"/>
      <c r="AR1797" s="250"/>
      <c r="AT1797" s="250"/>
      <c r="AU1797" s="205"/>
      <c r="AV1797" s="250"/>
      <c r="AX1797" s="250"/>
      <c r="AY1797" s="205"/>
      <c r="AZ1797" s="250"/>
      <c r="BB1797" s="250"/>
      <c r="BC1797" s="205"/>
      <c r="BD1797" s="250"/>
      <c r="BF1797" s="250"/>
      <c r="BG1797" s="205"/>
      <c r="BH1797" s="250"/>
      <c r="BI1797" s="121"/>
      <c r="BJ1797" s="250"/>
      <c r="BK1797" s="205"/>
      <c r="BL1797" s="250"/>
      <c r="BN1797" s="121"/>
      <c r="BO1797" s="121"/>
      <c r="BP1797" s="121"/>
      <c r="BQ1797" s="121"/>
      <c r="BR1797" s="121"/>
    </row>
    <row r="1798" spans="1:70" customFormat="1" ht="15.75">
      <c r="A1798" s="84"/>
      <c r="B1798" s="363"/>
      <c r="C1798" s="121"/>
      <c r="D1798" s="121"/>
      <c r="E1798" s="121"/>
      <c r="F1798" s="121"/>
      <c r="G1798" s="121"/>
      <c r="H1798" s="121"/>
      <c r="I1798" s="121"/>
      <c r="J1798" s="121"/>
      <c r="K1798" s="121"/>
      <c r="L1798" s="10"/>
      <c r="M1798" s="225"/>
      <c r="N1798" s="230"/>
      <c r="R1798" s="205"/>
      <c r="S1798" s="205"/>
      <c r="T1798" s="205"/>
      <c r="V1798" s="205"/>
      <c r="W1798" s="205"/>
      <c r="X1798" s="205"/>
      <c r="Y1798" s="394"/>
      <c r="Z1798" s="250"/>
      <c r="AA1798" s="205"/>
      <c r="AB1798" s="250"/>
      <c r="AC1798" s="250"/>
      <c r="AD1798" s="250"/>
      <c r="AE1798" s="205"/>
      <c r="AF1798" s="250"/>
      <c r="AH1798" s="250"/>
      <c r="AI1798" s="205"/>
      <c r="AJ1798" s="250"/>
      <c r="AK1798" s="250"/>
      <c r="AL1798" s="250"/>
      <c r="AM1798" s="205"/>
      <c r="AN1798" s="250"/>
      <c r="AO1798" s="121"/>
      <c r="AP1798" s="250"/>
      <c r="AQ1798" s="205"/>
      <c r="AR1798" s="250"/>
      <c r="AT1798" s="250"/>
      <c r="AU1798" s="205"/>
      <c r="AV1798" s="250"/>
      <c r="AX1798" s="250"/>
      <c r="AY1798" s="205"/>
      <c r="AZ1798" s="250"/>
      <c r="BB1798" s="250"/>
      <c r="BC1798" s="205"/>
      <c r="BD1798" s="250"/>
      <c r="BF1798" s="250"/>
      <c r="BG1798" s="205"/>
      <c r="BH1798" s="250"/>
      <c r="BI1798" s="121"/>
      <c r="BJ1798" s="250"/>
      <c r="BK1798" s="205"/>
      <c r="BL1798" s="250"/>
      <c r="BN1798" s="121"/>
      <c r="BO1798" s="121"/>
      <c r="BP1798" s="121"/>
      <c r="BQ1798" s="121"/>
      <c r="BR1798" s="121"/>
    </row>
    <row r="1799" spans="1:70" customFormat="1" ht="15.75">
      <c r="A1799" s="84"/>
      <c r="B1799" s="363"/>
      <c r="C1799" s="121"/>
      <c r="D1799" s="121"/>
      <c r="E1799" s="121"/>
      <c r="F1799" s="121"/>
      <c r="G1799" s="121"/>
      <c r="H1799" s="121"/>
      <c r="I1799" s="121"/>
      <c r="J1799" s="121"/>
      <c r="K1799" s="121"/>
      <c r="L1799" s="10"/>
      <c r="M1799" s="225"/>
      <c r="N1799" s="230"/>
      <c r="R1799" s="205"/>
      <c r="S1799" s="205"/>
      <c r="T1799" s="205"/>
      <c r="V1799" s="205"/>
      <c r="W1799" s="205"/>
      <c r="X1799" s="205"/>
      <c r="Y1799" s="394"/>
      <c r="Z1799" s="250"/>
      <c r="AA1799" s="205"/>
      <c r="AB1799" s="250"/>
      <c r="AC1799" s="250"/>
      <c r="AD1799" s="250"/>
      <c r="AE1799" s="205"/>
      <c r="AF1799" s="250"/>
      <c r="AH1799" s="250"/>
      <c r="AI1799" s="205"/>
      <c r="AJ1799" s="250"/>
      <c r="AK1799" s="250"/>
      <c r="AL1799" s="250"/>
      <c r="AM1799" s="205"/>
      <c r="AN1799" s="250"/>
      <c r="AO1799" s="121"/>
      <c r="AP1799" s="250"/>
      <c r="AQ1799" s="205"/>
      <c r="AR1799" s="250"/>
      <c r="AT1799" s="250"/>
      <c r="AU1799" s="205"/>
      <c r="AV1799" s="250"/>
      <c r="AX1799" s="250"/>
      <c r="AY1799" s="205"/>
      <c r="AZ1799" s="250"/>
      <c r="BB1799" s="250"/>
      <c r="BC1799" s="205"/>
      <c r="BD1799" s="250"/>
      <c r="BF1799" s="250"/>
      <c r="BG1799" s="205"/>
      <c r="BH1799" s="250"/>
      <c r="BI1799" s="121"/>
      <c r="BJ1799" s="250"/>
      <c r="BK1799" s="205"/>
      <c r="BL1799" s="250"/>
      <c r="BN1799" s="121"/>
      <c r="BO1799" s="121"/>
      <c r="BP1799" s="121"/>
      <c r="BQ1799" s="121"/>
      <c r="BR1799" s="121"/>
    </row>
    <row r="1800" spans="1:70" customFormat="1" ht="15.75">
      <c r="A1800" s="84"/>
      <c r="B1800" s="363"/>
      <c r="C1800" s="121"/>
      <c r="D1800" s="121"/>
      <c r="E1800" s="121"/>
      <c r="F1800" s="121"/>
      <c r="G1800" s="121"/>
      <c r="H1800" s="121"/>
      <c r="I1800" s="121"/>
      <c r="J1800" s="121"/>
      <c r="K1800" s="121"/>
      <c r="L1800" s="10"/>
      <c r="M1800" s="225"/>
      <c r="N1800" s="230"/>
      <c r="R1800" s="205"/>
      <c r="S1800" s="205"/>
      <c r="T1800" s="205"/>
      <c r="V1800" s="205"/>
      <c r="W1800" s="205"/>
      <c r="X1800" s="205"/>
      <c r="Y1800" s="394"/>
      <c r="Z1800" s="250"/>
      <c r="AA1800" s="205"/>
      <c r="AB1800" s="250"/>
      <c r="AC1800" s="250"/>
      <c r="AD1800" s="250"/>
      <c r="AE1800" s="205"/>
      <c r="AF1800" s="250"/>
      <c r="AH1800" s="250"/>
      <c r="AI1800" s="205"/>
      <c r="AJ1800" s="250"/>
      <c r="AK1800" s="250"/>
      <c r="AL1800" s="250"/>
      <c r="AM1800" s="205"/>
      <c r="AN1800" s="250"/>
      <c r="AO1800" s="121"/>
      <c r="AP1800" s="250"/>
      <c r="AQ1800" s="205"/>
      <c r="AR1800" s="250"/>
      <c r="AT1800" s="250"/>
      <c r="AU1800" s="205"/>
      <c r="AV1800" s="250"/>
      <c r="AX1800" s="250"/>
      <c r="AY1800" s="205"/>
      <c r="AZ1800" s="250"/>
      <c r="BB1800" s="250"/>
      <c r="BC1800" s="205"/>
      <c r="BD1800" s="250"/>
      <c r="BF1800" s="250"/>
      <c r="BG1800" s="205"/>
      <c r="BH1800" s="250"/>
      <c r="BI1800" s="121"/>
      <c r="BJ1800" s="250"/>
      <c r="BK1800" s="205"/>
      <c r="BL1800" s="250"/>
      <c r="BN1800" s="121"/>
      <c r="BO1800" s="121"/>
      <c r="BP1800" s="121"/>
      <c r="BQ1800" s="121"/>
      <c r="BR1800" s="121"/>
    </row>
    <row r="1801" spans="1:70" customFormat="1" ht="15.75">
      <c r="A1801" s="84"/>
      <c r="B1801" s="363"/>
      <c r="C1801" s="121"/>
      <c r="D1801" s="121"/>
      <c r="E1801" s="121"/>
      <c r="F1801" s="121"/>
      <c r="G1801" s="121"/>
      <c r="H1801" s="121"/>
      <c r="I1801" s="121"/>
      <c r="J1801" s="121"/>
      <c r="K1801" s="121"/>
      <c r="L1801" s="10"/>
      <c r="M1801" s="225"/>
      <c r="N1801" s="230"/>
      <c r="R1801" s="205"/>
      <c r="S1801" s="205"/>
      <c r="T1801" s="205"/>
      <c r="V1801" s="205"/>
      <c r="W1801" s="205"/>
      <c r="X1801" s="205"/>
      <c r="Y1801" s="394"/>
      <c r="Z1801" s="250"/>
      <c r="AA1801" s="205"/>
      <c r="AB1801" s="250"/>
      <c r="AC1801" s="250"/>
      <c r="AD1801" s="250"/>
      <c r="AE1801" s="205"/>
      <c r="AF1801" s="250"/>
      <c r="AH1801" s="250"/>
      <c r="AI1801" s="205"/>
      <c r="AJ1801" s="250"/>
      <c r="AK1801" s="250"/>
      <c r="AL1801" s="250"/>
      <c r="AM1801" s="205"/>
      <c r="AN1801" s="250"/>
      <c r="AO1801" s="121"/>
      <c r="AP1801" s="250"/>
      <c r="AQ1801" s="205"/>
      <c r="AR1801" s="250"/>
      <c r="AT1801" s="250"/>
      <c r="AU1801" s="205"/>
      <c r="AV1801" s="250"/>
      <c r="AX1801" s="250"/>
      <c r="AY1801" s="205"/>
      <c r="AZ1801" s="250"/>
      <c r="BB1801" s="250"/>
      <c r="BC1801" s="205"/>
      <c r="BD1801" s="250"/>
      <c r="BF1801" s="250"/>
      <c r="BG1801" s="205"/>
      <c r="BH1801" s="250"/>
      <c r="BI1801" s="121"/>
      <c r="BJ1801" s="250"/>
      <c r="BK1801" s="205"/>
      <c r="BL1801" s="250"/>
      <c r="BN1801" s="121"/>
      <c r="BO1801" s="121"/>
      <c r="BP1801" s="121"/>
      <c r="BQ1801" s="121"/>
      <c r="BR1801" s="121"/>
    </row>
    <row r="1802" spans="1:70" customFormat="1" ht="15.75">
      <c r="A1802" s="84"/>
      <c r="B1802" s="363"/>
      <c r="C1802" s="121"/>
      <c r="D1802" s="121"/>
      <c r="E1802" s="121"/>
      <c r="F1802" s="121"/>
      <c r="G1802" s="121"/>
      <c r="H1802" s="121"/>
      <c r="I1802" s="121"/>
      <c r="J1802" s="121"/>
      <c r="K1802" s="121"/>
      <c r="L1802" s="10"/>
      <c r="M1802" s="225"/>
      <c r="N1802" s="230"/>
      <c r="R1802" s="205"/>
      <c r="S1802" s="205"/>
      <c r="T1802" s="205"/>
      <c r="V1802" s="205"/>
      <c r="W1802" s="205"/>
      <c r="X1802" s="205"/>
      <c r="Y1802" s="394"/>
      <c r="Z1802" s="250"/>
      <c r="AA1802" s="205"/>
      <c r="AB1802" s="250"/>
      <c r="AC1802" s="250"/>
      <c r="AD1802" s="250"/>
      <c r="AE1802" s="205"/>
      <c r="AF1802" s="250"/>
      <c r="AH1802" s="250"/>
      <c r="AI1802" s="205"/>
      <c r="AJ1802" s="250"/>
      <c r="AK1802" s="250"/>
      <c r="AL1802" s="250"/>
      <c r="AM1802" s="205"/>
      <c r="AN1802" s="250"/>
      <c r="AO1802" s="121"/>
      <c r="AP1802" s="250"/>
      <c r="AQ1802" s="205"/>
      <c r="AR1802" s="250"/>
      <c r="AT1802" s="250"/>
      <c r="AU1802" s="205"/>
      <c r="AV1802" s="250"/>
      <c r="AX1802" s="250"/>
      <c r="AY1802" s="205"/>
      <c r="AZ1802" s="250"/>
      <c r="BB1802" s="250"/>
      <c r="BC1802" s="205"/>
      <c r="BD1802" s="250"/>
      <c r="BF1802" s="250"/>
      <c r="BG1802" s="205"/>
      <c r="BH1802" s="250"/>
      <c r="BI1802" s="121"/>
      <c r="BJ1802" s="250"/>
      <c r="BK1802" s="205"/>
      <c r="BL1802" s="250"/>
      <c r="BN1802" s="121"/>
      <c r="BO1802" s="121"/>
      <c r="BP1802" s="121"/>
      <c r="BQ1802" s="121"/>
      <c r="BR1802" s="121"/>
    </row>
    <row r="1803" spans="1:70" customFormat="1" ht="15.75">
      <c r="A1803" s="84"/>
      <c r="B1803" s="363"/>
      <c r="C1803" s="121"/>
      <c r="D1803" s="121"/>
      <c r="E1803" s="121"/>
      <c r="F1803" s="121"/>
      <c r="G1803" s="121"/>
      <c r="H1803" s="121"/>
      <c r="I1803" s="121"/>
      <c r="J1803" s="121"/>
      <c r="K1803" s="121"/>
      <c r="L1803" s="10"/>
      <c r="M1803" s="225"/>
      <c r="N1803" s="230"/>
      <c r="R1803" s="205"/>
      <c r="S1803" s="205"/>
      <c r="T1803" s="205"/>
      <c r="V1803" s="205"/>
      <c r="W1803" s="205"/>
      <c r="X1803" s="205"/>
      <c r="Y1803" s="394"/>
      <c r="Z1803" s="250"/>
      <c r="AA1803" s="205"/>
      <c r="AB1803" s="250"/>
      <c r="AC1803" s="250"/>
      <c r="AD1803" s="250"/>
      <c r="AE1803" s="205"/>
      <c r="AF1803" s="250"/>
      <c r="AH1803" s="250"/>
      <c r="AI1803" s="205"/>
      <c r="AJ1803" s="250"/>
      <c r="AK1803" s="250"/>
      <c r="AL1803" s="250"/>
      <c r="AM1803" s="205"/>
      <c r="AN1803" s="250"/>
      <c r="AO1803" s="121"/>
      <c r="AP1803" s="250"/>
      <c r="AQ1803" s="205"/>
      <c r="AR1803" s="250"/>
      <c r="AT1803" s="250"/>
      <c r="AU1803" s="205"/>
      <c r="AV1803" s="250"/>
      <c r="AX1803" s="250"/>
      <c r="AY1803" s="205"/>
      <c r="AZ1803" s="250"/>
      <c r="BB1803" s="250"/>
      <c r="BC1803" s="205"/>
      <c r="BD1803" s="250"/>
      <c r="BF1803" s="250"/>
      <c r="BG1803" s="205"/>
      <c r="BH1803" s="250"/>
      <c r="BI1803" s="121"/>
      <c r="BJ1803" s="250"/>
      <c r="BK1803" s="205"/>
      <c r="BL1803" s="250"/>
      <c r="BN1803" s="121"/>
      <c r="BO1803" s="121"/>
      <c r="BP1803" s="121"/>
      <c r="BQ1803" s="121"/>
      <c r="BR1803" s="121"/>
    </row>
    <row r="1804" spans="1:70" customFormat="1" ht="15.75">
      <c r="A1804" s="84"/>
      <c r="B1804" s="363"/>
      <c r="C1804" s="121"/>
      <c r="D1804" s="121"/>
      <c r="E1804" s="121"/>
      <c r="F1804" s="121"/>
      <c r="G1804" s="121"/>
      <c r="H1804" s="121"/>
      <c r="I1804" s="121"/>
      <c r="J1804" s="121"/>
      <c r="K1804" s="121"/>
      <c r="L1804" s="10"/>
      <c r="M1804" s="225"/>
      <c r="N1804" s="230"/>
      <c r="R1804" s="205"/>
      <c r="S1804" s="205"/>
      <c r="T1804" s="205"/>
      <c r="V1804" s="205"/>
      <c r="W1804" s="205"/>
      <c r="X1804" s="205"/>
      <c r="Y1804" s="394"/>
      <c r="Z1804" s="250"/>
      <c r="AA1804" s="205"/>
      <c r="AB1804" s="250"/>
      <c r="AC1804" s="250"/>
      <c r="AD1804" s="250"/>
      <c r="AE1804" s="205"/>
      <c r="AF1804" s="250"/>
      <c r="AH1804" s="250"/>
      <c r="AI1804" s="205"/>
      <c r="AJ1804" s="250"/>
      <c r="AK1804" s="250"/>
      <c r="AL1804" s="250"/>
      <c r="AM1804" s="205"/>
      <c r="AN1804" s="250"/>
      <c r="AO1804" s="121"/>
      <c r="AP1804" s="250"/>
      <c r="AQ1804" s="205"/>
      <c r="AR1804" s="250"/>
      <c r="AT1804" s="250"/>
      <c r="AU1804" s="205"/>
      <c r="AV1804" s="250"/>
      <c r="AX1804" s="250"/>
      <c r="AY1804" s="205"/>
      <c r="AZ1804" s="250"/>
      <c r="BB1804" s="250"/>
      <c r="BC1804" s="205"/>
      <c r="BD1804" s="250"/>
      <c r="BF1804" s="250"/>
      <c r="BG1804" s="205"/>
      <c r="BH1804" s="250"/>
      <c r="BI1804" s="121"/>
      <c r="BJ1804" s="250"/>
      <c r="BK1804" s="205"/>
      <c r="BL1804" s="250"/>
      <c r="BN1804" s="121"/>
      <c r="BO1804" s="121"/>
      <c r="BP1804" s="121"/>
      <c r="BQ1804" s="121"/>
      <c r="BR1804" s="121"/>
    </row>
    <row r="1805" spans="1:70" customFormat="1" ht="15.75">
      <c r="A1805" s="84"/>
      <c r="B1805" s="363"/>
      <c r="C1805" s="121"/>
      <c r="D1805" s="121"/>
      <c r="E1805" s="121"/>
      <c r="F1805" s="121"/>
      <c r="G1805" s="121"/>
      <c r="H1805" s="121"/>
      <c r="I1805" s="121"/>
      <c r="J1805" s="121"/>
      <c r="K1805" s="121"/>
      <c r="L1805" s="10"/>
      <c r="M1805" s="225"/>
      <c r="N1805" s="225"/>
      <c r="R1805" s="205"/>
      <c r="S1805" s="205"/>
      <c r="T1805" s="205"/>
      <c r="V1805" s="205"/>
      <c r="W1805" s="205"/>
      <c r="X1805" s="205"/>
      <c r="Y1805" s="394"/>
      <c r="Z1805" s="250"/>
      <c r="AA1805" s="205"/>
      <c r="AB1805" s="250"/>
      <c r="AC1805" s="250"/>
      <c r="AD1805" s="250"/>
      <c r="AE1805" s="205"/>
      <c r="AF1805" s="250"/>
      <c r="AH1805" s="250"/>
      <c r="AI1805" s="205"/>
      <c r="AJ1805" s="250"/>
      <c r="AK1805" s="250"/>
      <c r="AL1805" s="250"/>
      <c r="AM1805" s="205"/>
      <c r="AN1805" s="250"/>
      <c r="AO1805" s="121"/>
      <c r="AP1805" s="250"/>
      <c r="AQ1805" s="205"/>
      <c r="AR1805" s="250"/>
      <c r="AT1805" s="250"/>
      <c r="AU1805" s="205"/>
      <c r="AV1805" s="250"/>
      <c r="AX1805" s="250"/>
      <c r="AY1805" s="205"/>
      <c r="AZ1805" s="250"/>
      <c r="BB1805" s="250"/>
      <c r="BC1805" s="205"/>
      <c r="BD1805" s="250"/>
      <c r="BF1805" s="250"/>
      <c r="BG1805" s="205"/>
      <c r="BH1805" s="250"/>
      <c r="BI1805" s="121"/>
      <c r="BJ1805" s="250"/>
      <c r="BK1805" s="205"/>
      <c r="BL1805" s="250"/>
      <c r="BN1805" s="121"/>
      <c r="BO1805" s="121"/>
      <c r="BP1805" s="121"/>
      <c r="BQ1805" s="121"/>
      <c r="BR1805" s="121"/>
    </row>
    <row r="1806" spans="1:70" customFormat="1" ht="15.75">
      <c r="A1806" s="84"/>
      <c r="B1806" s="363"/>
      <c r="C1806" s="121"/>
      <c r="D1806" s="121"/>
      <c r="E1806" s="121"/>
      <c r="F1806" s="121"/>
      <c r="G1806" s="121"/>
      <c r="H1806" s="121"/>
      <c r="I1806" s="121"/>
      <c r="J1806" s="121"/>
      <c r="K1806" s="121"/>
      <c r="L1806" s="10"/>
      <c r="M1806" s="225"/>
      <c r="N1806" s="225"/>
      <c r="R1806" s="205"/>
      <c r="S1806" s="205"/>
      <c r="T1806" s="205"/>
      <c r="V1806" s="205"/>
      <c r="W1806" s="205"/>
      <c r="X1806" s="205"/>
      <c r="Y1806" s="394"/>
      <c r="Z1806" s="250"/>
      <c r="AA1806" s="205"/>
      <c r="AB1806" s="250"/>
      <c r="AC1806" s="250"/>
      <c r="AD1806" s="250"/>
      <c r="AE1806" s="205"/>
      <c r="AF1806" s="250"/>
      <c r="AH1806" s="250"/>
      <c r="AI1806" s="205"/>
      <c r="AJ1806" s="250"/>
      <c r="AK1806" s="250"/>
      <c r="AL1806" s="250"/>
      <c r="AM1806" s="205"/>
      <c r="AN1806" s="250"/>
      <c r="AO1806" s="121"/>
      <c r="AP1806" s="250"/>
      <c r="AQ1806" s="205"/>
      <c r="AR1806" s="250"/>
      <c r="AT1806" s="250"/>
      <c r="AU1806" s="205"/>
      <c r="AV1806" s="250"/>
      <c r="AX1806" s="250"/>
      <c r="AY1806" s="205"/>
      <c r="AZ1806" s="250"/>
      <c r="BB1806" s="250"/>
      <c r="BC1806" s="205"/>
      <c r="BD1806" s="250"/>
      <c r="BF1806" s="250"/>
      <c r="BG1806" s="205"/>
      <c r="BH1806" s="250"/>
      <c r="BI1806" s="121"/>
      <c r="BJ1806" s="250"/>
      <c r="BK1806" s="205"/>
      <c r="BL1806" s="250"/>
      <c r="BN1806" s="121"/>
      <c r="BO1806" s="121"/>
      <c r="BP1806" s="121"/>
      <c r="BQ1806" s="121"/>
      <c r="BR1806" s="121"/>
    </row>
    <row r="1807" spans="1:70" customFormat="1" ht="15.75">
      <c r="A1807" s="84"/>
      <c r="B1807" s="363"/>
      <c r="C1807" s="121"/>
      <c r="D1807" s="121"/>
      <c r="E1807" s="121"/>
      <c r="F1807" s="121"/>
      <c r="G1807" s="121"/>
      <c r="H1807" s="121"/>
      <c r="I1807" s="121"/>
      <c r="J1807" s="121"/>
      <c r="K1807" s="121"/>
      <c r="L1807" s="10"/>
      <c r="M1807" s="225"/>
      <c r="N1807" s="225"/>
      <c r="R1807" s="205"/>
      <c r="S1807" s="205"/>
      <c r="T1807" s="205"/>
      <c r="V1807" s="205"/>
      <c r="W1807" s="205"/>
      <c r="X1807" s="205"/>
      <c r="Y1807" s="394"/>
      <c r="Z1807" s="250"/>
      <c r="AA1807" s="205"/>
      <c r="AB1807" s="250"/>
      <c r="AC1807" s="250"/>
      <c r="AD1807" s="250"/>
      <c r="AE1807" s="205"/>
      <c r="AF1807" s="250"/>
      <c r="AH1807" s="250"/>
      <c r="AI1807" s="205"/>
      <c r="AJ1807" s="250"/>
      <c r="AK1807" s="250"/>
      <c r="AL1807" s="250"/>
      <c r="AM1807" s="205"/>
      <c r="AN1807" s="250"/>
      <c r="AO1807" s="121"/>
      <c r="AP1807" s="250"/>
      <c r="AQ1807" s="205"/>
      <c r="AR1807" s="250"/>
      <c r="AT1807" s="250"/>
      <c r="AU1807" s="205"/>
      <c r="AV1807" s="250"/>
      <c r="AX1807" s="250"/>
      <c r="AY1807" s="205"/>
      <c r="AZ1807" s="250"/>
      <c r="BB1807" s="250"/>
      <c r="BC1807" s="205"/>
      <c r="BD1807" s="250"/>
      <c r="BF1807" s="250"/>
      <c r="BG1807" s="205"/>
      <c r="BH1807" s="250"/>
      <c r="BI1807" s="121"/>
      <c r="BJ1807" s="250"/>
      <c r="BK1807" s="205"/>
      <c r="BL1807" s="250"/>
      <c r="BN1807" s="121"/>
      <c r="BO1807" s="121"/>
      <c r="BP1807" s="121"/>
      <c r="BQ1807" s="121"/>
      <c r="BR1807" s="121"/>
    </row>
    <row r="1808" spans="1:70" customFormat="1" ht="15.75">
      <c r="A1808" s="84"/>
      <c r="B1808" s="363"/>
      <c r="C1808" s="121"/>
      <c r="D1808" s="121"/>
      <c r="E1808" s="121"/>
      <c r="F1808" s="121"/>
      <c r="G1808" s="121"/>
      <c r="H1808" s="121"/>
      <c r="I1808" s="121"/>
      <c r="J1808" s="121"/>
      <c r="K1808" s="121"/>
      <c r="L1808" s="10"/>
      <c r="M1808" s="225"/>
      <c r="N1808" s="225"/>
      <c r="R1808" s="205"/>
      <c r="S1808" s="205"/>
      <c r="T1808" s="205"/>
      <c r="V1808" s="205"/>
      <c r="W1808" s="205"/>
      <c r="X1808" s="205"/>
      <c r="Y1808" s="394"/>
      <c r="Z1808" s="250"/>
      <c r="AA1808" s="205"/>
      <c r="AB1808" s="250"/>
      <c r="AC1808" s="250"/>
      <c r="AD1808" s="250"/>
      <c r="AE1808" s="205"/>
      <c r="AF1808" s="250"/>
      <c r="AH1808" s="250"/>
      <c r="AI1808" s="205"/>
      <c r="AJ1808" s="250"/>
      <c r="AK1808" s="250"/>
      <c r="AL1808" s="250"/>
      <c r="AM1808" s="205"/>
      <c r="AN1808" s="250"/>
      <c r="AO1808" s="121"/>
      <c r="AP1808" s="250"/>
      <c r="AQ1808" s="205"/>
      <c r="AR1808" s="250"/>
      <c r="AT1808" s="250"/>
      <c r="AU1808" s="205"/>
      <c r="AV1808" s="250"/>
      <c r="AX1808" s="250"/>
      <c r="AY1808" s="205"/>
      <c r="AZ1808" s="250"/>
      <c r="BB1808" s="250"/>
      <c r="BC1808" s="205"/>
      <c r="BD1808" s="250"/>
      <c r="BF1808" s="250"/>
      <c r="BG1808" s="205"/>
      <c r="BH1808" s="250"/>
      <c r="BI1808" s="121"/>
      <c r="BJ1808" s="250"/>
      <c r="BK1808" s="205"/>
      <c r="BL1808" s="250"/>
      <c r="BN1808" s="121"/>
      <c r="BO1808" s="121"/>
      <c r="BP1808" s="121"/>
      <c r="BQ1808" s="121"/>
      <c r="BR1808" s="121"/>
    </row>
    <row r="1809" spans="1:70" customFormat="1" ht="15.75">
      <c r="A1809" s="84"/>
      <c r="B1809" s="363"/>
      <c r="C1809" s="121"/>
      <c r="D1809" s="121"/>
      <c r="E1809" s="121"/>
      <c r="F1809" s="121"/>
      <c r="G1809" s="121"/>
      <c r="H1809" s="121"/>
      <c r="I1809" s="121"/>
      <c r="J1809" s="121"/>
      <c r="K1809" s="121"/>
      <c r="L1809" s="10"/>
      <c r="M1809" s="225"/>
      <c r="N1809" s="225"/>
      <c r="R1809" s="205"/>
      <c r="S1809" s="205"/>
      <c r="T1809" s="205"/>
      <c r="V1809" s="205"/>
      <c r="W1809" s="205"/>
      <c r="X1809" s="205"/>
      <c r="Y1809" s="394"/>
      <c r="Z1809" s="250"/>
      <c r="AA1809" s="205"/>
      <c r="AB1809" s="250"/>
      <c r="AC1809" s="250"/>
      <c r="AD1809" s="250"/>
      <c r="AE1809" s="205"/>
      <c r="AF1809" s="250"/>
      <c r="AH1809" s="250"/>
      <c r="AI1809" s="205"/>
      <c r="AJ1809" s="250"/>
      <c r="AK1809" s="250"/>
      <c r="AL1809" s="250"/>
      <c r="AM1809" s="205"/>
      <c r="AN1809" s="250"/>
      <c r="AO1809" s="121"/>
      <c r="AP1809" s="250"/>
      <c r="AQ1809" s="205"/>
      <c r="AR1809" s="250"/>
      <c r="AT1809" s="250"/>
      <c r="AU1809" s="205"/>
      <c r="AV1809" s="250"/>
      <c r="AX1809" s="250"/>
      <c r="AY1809" s="205"/>
      <c r="AZ1809" s="250"/>
      <c r="BB1809" s="250"/>
      <c r="BC1809" s="205"/>
      <c r="BD1809" s="250"/>
      <c r="BF1809" s="250"/>
      <c r="BG1809" s="205"/>
      <c r="BH1809" s="250"/>
      <c r="BI1809" s="121"/>
      <c r="BJ1809" s="250"/>
      <c r="BK1809" s="205"/>
      <c r="BL1809" s="250"/>
      <c r="BN1809" s="121"/>
      <c r="BO1809" s="121"/>
      <c r="BP1809" s="121"/>
      <c r="BQ1809" s="121"/>
      <c r="BR1809" s="121"/>
    </row>
    <row r="1810" spans="1:70" customFormat="1" ht="15.75">
      <c r="A1810" s="84"/>
      <c r="B1810" s="363"/>
      <c r="C1810" s="121"/>
      <c r="D1810" s="121"/>
      <c r="E1810" s="121"/>
      <c r="F1810" s="121"/>
      <c r="G1810" s="121"/>
      <c r="H1810" s="121"/>
      <c r="I1810" s="121"/>
      <c r="J1810" s="121"/>
      <c r="K1810" s="121"/>
      <c r="L1810" s="10"/>
      <c r="M1810" s="225"/>
      <c r="N1810" s="225"/>
      <c r="R1810" s="205"/>
      <c r="S1810" s="205"/>
      <c r="T1810" s="205"/>
      <c r="V1810" s="205"/>
      <c r="W1810" s="205"/>
      <c r="X1810" s="205"/>
      <c r="Y1810" s="394"/>
      <c r="Z1810" s="250"/>
      <c r="AA1810" s="205"/>
      <c r="AB1810" s="250"/>
      <c r="AC1810" s="250"/>
      <c r="AD1810" s="250"/>
      <c r="AE1810" s="205"/>
      <c r="AF1810" s="250"/>
      <c r="AH1810" s="250"/>
      <c r="AI1810" s="205"/>
      <c r="AJ1810" s="250"/>
      <c r="AK1810" s="250"/>
      <c r="AL1810" s="250"/>
      <c r="AM1810" s="205"/>
      <c r="AN1810" s="250"/>
      <c r="AO1810" s="121"/>
      <c r="AP1810" s="250"/>
      <c r="AQ1810" s="205"/>
      <c r="AR1810" s="250"/>
      <c r="AT1810" s="250"/>
      <c r="AU1810" s="205"/>
      <c r="AV1810" s="250"/>
      <c r="AX1810" s="250"/>
      <c r="AY1810" s="205"/>
      <c r="AZ1810" s="250"/>
      <c r="BB1810" s="250"/>
      <c r="BC1810" s="205"/>
      <c r="BD1810" s="250"/>
      <c r="BF1810" s="250"/>
      <c r="BG1810" s="205"/>
      <c r="BH1810" s="250"/>
      <c r="BI1810" s="121"/>
      <c r="BJ1810" s="250"/>
      <c r="BK1810" s="205"/>
      <c r="BL1810" s="250"/>
      <c r="BN1810" s="121"/>
      <c r="BO1810" s="121"/>
      <c r="BP1810" s="121"/>
      <c r="BQ1810" s="121"/>
      <c r="BR1810" s="121"/>
    </row>
    <row r="1811" spans="1:70" customFormat="1" ht="15.75">
      <c r="A1811" s="84"/>
      <c r="B1811" s="363"/>
      <c r="C1811" s="121"/>
      <c r="D1811" s="121"/>
      <c r="E1811" s="121"/>
      <c r="F1811" s="121"/>
      <c r="G1811" s="121"/>
      <c r="H1811" s="121"/>
      <c r="I1811" s="121"/>
      <c r="J1811" s="121"/>
      <c r="K1811" s="121"/>
      <c r="L1811" s="10"/>
      <c r="M1811" s="225"/>
      <c r="N1811" s="225"/>
      <c r="R1811" s="205"/>
      <c r="S1811" s="205"/>
      <c r="T1811" s="205"/>
      <c r="V1811" s="205"/>
      <c r="W1811" s="205"/>
      <c r="X1811" s="205"/>
      <c r="Y1811" s="394"/>
      <c r="Z1811" s="250"/>
      <c r="AA1811" s="205"/>
      <c r="AB1811" s="250"/>
      <c r="AC1811" s="250"/>
      <c r="AD1811" s="250"/>
      <c r="AE1811" s="205"/>
      <c r="AF1811" s="250"/>
      <c r="AH1811" s="250"/>
      <c r="AI1811" s="205"/>
      <c r="AJ1811" s="250"/>
      <c r="AK1811" s="250"/>
      <c r="AL1811" s="250"/>
      <c r="AM1811" s="205"/>
      <c r="AN1811" s="250"/>
      <c r="AO1811" s="121"/>
      <c r="AP1811" s="250"/>
      <c r="AQ1811" s="205"/>
      <c r="AR1811" s="250"/>
      <c r="AT1811" s="250"/>
      <c r="AU1811" s="205"/>
      <c r="AV1811" s="250"/>
      <c r="AX1811" s="250"/>
      <c r="AY1811" s="205"/>
      <c r="AZ1811" s="250"/>
      <c r="BB1811" s="250"/>
      <c r="BC1811" s="205"/>
      <c r="BD1811" s="250"/>
      <c r="BF1811" s="250"/>
      <c r="BG1811" s="205"/>
      <c r="BH1811" s="250"/>
      <c r="BI1811" s="121"/>
      <c r="BJ1811" s="250"/>
      <c r="BK1811" s="205"/>
      <c r="BL1811" s="250"/>
      <c r="BN1811" s="121"/>
      <c r="BO1811" s="121"/>
      <c r="BP1811" s="121"/>
      <c r="BQ1811" s="121"/>
      <c r="BR1811" s="121"/>
    </row>
    <row r="1812" spans="1:70" customFormat="1" ht="15.75">
      <c r="A1812" s="84"/>
      <c r="B1812" s="363"/>
      <c r="C1812" s="121"/>
      <c r="D1812" s="121"/>
      <c r="E1812" s="121"/>
      <c r="F1812" s="121"/>
      <c r="G1812" s="121"/>
      <c r="H1812" s="121"/>
      <c r="I1812" s="121"/>
      <c r="J1812" s="121"/>
      <c r="K1812" s="121"/>
      <c r="L1812" s="10"/>
      <c r="M1812" s="225"/>
      <c r="N1812" s="225"/>
      <c r="R1812" s="205"/>
      <c r="S1812" s="205"/>
      <c r="T1812" s="205"/>
      <c r="V1812" s="205"/>
      <c r="W1812" s="205"/>
      <c r="X1812" s="205"/>
      <c r="Y1812" s="394"/>
      <c r="Z1812" s="250"/>
      <c r="AA1812" s="205"/>
      <c r="AB1812" s="250"/>
      <c r="AC1812" s="250"/>
      <c r="AD1812" s="250"/>
      <c r="AE1812" s="205"/>
      <c r="AF1812" s="250"/>
      <c r="AH1812" s="250"/>
      <c r="AI1812" s="205"/>
      <c r="AJ1812" s="250"/>
      <c r="AK1812" s="250"/>
      <c r="AL1812" s="250"/>
      <c r="AM1812" s="205"/>
      <c r="AN1812" s="250"/>
      <c r="AO1812" s="121"/>
      <c r="AP1812" s="250"/>
      <c r="AQ1812" s="205"/>
      <c r="AR1812" s="250"/>
      <c r="AT1812" s="250"/>
      <c r="AU1812" s="205"/>
      <c r="AV1812" s="250"/>
      <c r="AX1812" s="250"/>
      <c r="AY1812" s="205"/>
      <c r="AZ1812" s="250"/>
      <c r="BB1812" s="250"/>
      <c r="BC1812" s="205"/>
      <c r="BD1812" s="250"/>
      <c r="BF1812" s="250"/>
      <c r="BG1812" s="205"/>
      <c r="BH1812" s="250"/>
      <c r="BI1812" s="121"/>
      <c r="BJ1812" s="250"/>
      <c r="BK1812" s="205"/>
      <c r="BL1812" s="250"/>
      <c r="BN1812" s="121"/>
      <c r="BO1812" s="121"/>
      <c r="BP1812" s="121"/>
      <c r="BQ1812" s="121"/>
      <c r="BR1812" s="121"/>
    </row>
    <row r="1813" spans="1:70" customFormat="1" ht="15.75">
      <c r="A1813" s="84"/>
      <c r="B1813" s="363"/>
      <c r="C1813" s="121"/>
      <c r="D1813" s="121"/>
      <c r="E1813" s="121"/>
      <c r="F1813" s="121"/>
      <c r="G1813" s="121"/>
      <c r="H1813" s="121"/>
      <c r="I1813" s="121"/>
      <c r="J1813" s="121"/>
      <c r="K1813" s="121"/>
      <c r="L1813" s="10"/>
      <c r="M1813" s="225"/>
      <c r="N1813" s="225"/>
      <c r="R1813" s="205"/>
      <c r="S1813" s="205"/>
      <c r="T1813" s="205"/>
      <c r="V1813" s="205"/>
      <c r="W1813" s="205"/>
      <c r="X1813" s="205"/>
      <c r="Y1813" s="394"/>
      <c r="Z1813" s="250"/>
      <c r="AA1813" s="205"/>
      <c r="AB1813" s="250"/>
      <c r="AC1813" s="250"/>
      <c r="AD1813" s="250"/>
      <c r="AE1813" s="205"/>
      <c r="AF1813" s="250"/>
      <c r="AH1813" s="250"/>
      <c r="AI1813" s="205"/>
      <c r="AJ1813" s="250"/>
      <c r="AK1813" s="250"/>
      <c r="AL1813" s="250"/>
      <c r="AM1813" s="205"/>
      <c r="AN1813" s="250"/>
      <c r="AO1813" s="121"/>
      <c r="AP1813" s="250"/>
      <c r="AQ1813" s="205"/>
      <c r="AR1813" s="250"/>
      <c r="AT1813" s="250"/>
      <c r="AU1813" s="205"/>
      <c r="AV1813" s="250"/>
      <c r="AX1813" s="250"/>
      <c r="AY1813" s="205"/>
      <c r="AZ1813" s="250"/>
      <c r="BB1813" s="250"/>
      <c r="BC1813" s="205"/>
      <c r="BD1813" s="250"/>
      <c r="BF1813" s="250"/>
      <c r="BG1813" s="205"/>
      <c r="BH1813" s="250"/>
      <c r="BI1813" s="121"/>
      <c r="BJ1813" s="250"/>
      <c r="BK1813" s="205"/>
      <c r="BL1813" s="250"/>
      <c r="BN1813" s="121"/>
      <c r="BO1813" s="121"/>
      <c r="BP1813" s="121"/>
      <c r="BQ1813" s="121"/>
      <c r="BR1813" s="121"/>
    </row>
    <row r="1814" spans="1:70" customFormat="1" ht="15.75">
      <c r="A1814" s="84"/>
      <c r="B1814" s="363"/>
      <c r="C1814" s="121"/>
      <c r="D1814" s="121"/>
      <c r="E1814" s="121"/>
      <c r="F1814" s="121"/>
      <c r="G1814" s="121"/>
      <c r="H1814" s="121"/>
      <c r="I1814" s="121"/>
      <c r="J1814" s="121"/>
      <c r="K1814" s="121"/>
      <c r="L1814" s="10"/>
      <c r="M1814" s="225"/>
      <c r="N1814" s="225"/>
      <c r="R1814" s="205"/>
      <c r="S1814" s="205"/>
      <c r="T1814" s="205"/>
      <c r="V1814" s="205"/>
      <c r="W1814" s="205"/>
      <c r="X1814" s="205"/>
      <c r="Y1814" s="394"/>
      <c r="Z1814" s="250"/>
      <c r="AA1814" s="205"/>
      <c r="AB1814" s="250"/>
      <c r="AC1814" s="250"/>
      <c r="AD1814" s="250"/>
      <c r="AE1814" s="205"/>
      <c r="AF1814" s="250"/>
      <c r="AH1814" s="250"/>
      <c r="AI1814" s="205"/>
      <c r="AJ1814" s="250"/>
      <c r="AK1814" s="250"/>
      <c r="AL1814" s="250"/>
      <c r="AM1814" s="205"/>
      <c r="AN1814" s="250"/>
      <c r="AO1814" s="121"/>
      <c r="AP1814" s="250"/>
      <c r="AQ1814" s="205"/>
      <c r="AR1814" s="250"/>
      <c r="AT1814" s="250"/>
      <c r="AU1814" s="205"/>
      <c r="AV1814" s="250"/>
      <c r="AX1814" s="250"/>
      <c r="AY1814" s="205"/>
      <c r="AZ1814" s="250"/>
      <c r="BB1814" s="250"/>
      <c r="BC1814" s="205"/>
      <c r="BD1814" s="250"/>
      <c r="BF1814" s="250"/>
      <c r="BG1814" s="205"/>
      <c r="BH1814" s="250"/>
      <c r="BI1814" s="121"/>
      <c r="BJ1814" s="250"/>
      <c r="BK1814" s="205"/>
      <c r="BL1814" s="250"/>
      <c r="BN1814" s="121"/>
      <c r="BO1814" s="121"/>
      <c r="BP1814" s="121"/>
      <c r="BQ1814" s="121"/>
      <c r="BR1814" s="121"/>
    </row>
    <row r="1815" spans="1:70" customFormat="1" ht="15.75">
      <c r="A1815" s="84"/>
      <c r="B1815" s="363"/>
      <c r="C1815" s="121"/>
      <c r="D1815" s="121"/>
      <c r="E1815" s="121"/>
      <c r="F1815" s="121"/>
      <c r="G1815" s="121"/>
      <c r="H1815" s="121"/>
      <c r="I1815" s="121"/>
      <c r="J1815" s="121"/>
      <c r="K1815" s="121"/>
      <c r="L1815" s="10"/>
      <c r="M1815" s="225"/>
      <c r="N1815" s="225"/>
      <c r="R1815" s="205"/>
      <c r="S1815" s="205"/>
      <c r="T1815" s="205"/>
      <c r="V1815" s="205"/>
      <c r="W1815" s="205"/>
      <c r="X1815" s="205"/>
      <c r="Y1815" s="394"/>
      <c r="Z1815" s="250"/>
      <c r="AA1815" s="205"/>
      <c r="AB1815" s="250"/>
      <c r="AC1815" s="250"/>
      <c r="AD1815" s="250"/>
      <c r="AE1815" s="205"/>
      <c r="AF1815" s="250"/>
      <c r="AH1815" s="250"/>
      <c r="AI1815" s="205"/>
      <c r="AJ1815" s="250"/>
      <c r="AK1815" s="250"/>
      <c r="AL1815" s="250"/>
      <c r="AM1815" s="205"/>
      <c r="AN1815" s="250"/>
      <c r="AO1815" s="121"/>
      <c r="AP1815" s="250"/>
      <c r="AQ1815" s="205"/>
      <c r="AR1815" s="250"/>
      <c r="AT1815" s="250"/>
      <c r="AU1815" s="205"/>
      <c r="AV1815" s="250"/>
      <c r="AX1815" s="250"/>
      <c r="AY1815" s="205"/>
      <c r="AZ1815" s="250"/>
      <c r="BB1815" s="250"/>
      <c r="BC1815" s="205"/>
      <c r="BD1815" s="250"/>
      <c r="BF1815" s="250"/>
      <c r="BG1815" s="205"/>
      <c r="BH1815" s="250"/>
      <c r="BI1815" s="121"/>
      <c r="BJ1815" s="250"/>
      <c r="BK1815" s="205"/>
      <c r="BL1815" s="250"/>
      <c r="BN1815" s="121"/>
      <c r="BO1815" s="121"/>
      <c r="BP1815" s="121"/>
      <c r="BQ1815" s="121"/>
      <c r="BR1815" s="121"/>
    </row>
    <row r="1816" spans="1:70" customFormat="1" ht="15.75">
      <c r="A1816" s="84"/>
      <c r="B1816" s="363"/>
      <c r="C1816" s="121"/>
      <c r="D1816" s="121"/>
      <c r="E1816" s="121"/>
      <c r="F1816" s="121"/>
      <c r="G1816" s="121"/>
      <c r="H1816" s="121"/>
      <c r="I1816" s="121"/>
      <c r="J1816" s="121"/>
      <c r="K1816" s="121"/>
      <c r="L1816" s="10"/>
      <c r="M1816" s="225"/>
      <c r="N1816" s="225"/>
      <c r="R1816" s="205"/>
      <c r="S1816" s="205"/>
      <c r="T1816" s="205"/>
      <c r="V1816" s="205"/>
      <c r="W1816" s="205"/>
      <c r="X1816" s="205"/>
      <c r="Y1816" s="394"/>
      <c r="Z1816" s="250"/>
      <c r="AA1816" s="205"/>
      <c r="AB1816" s="250"/>
      <c r="AC1816" s="250"/>
      <c r="AD1816" s="250"/>
      <c r="AE1816" s="205"/>
      <c r="AF1816" s="250"/>
      <c r="AH1816" s="250"/>
      <c r="AI1816" s="205"/>
      <c r="AJ1816" s="250"/>
      <c r="AK1816" s="250"/>
      <c r="AL1816" s="250"/>
      <c r="AM1816" s="205"/>
      <c r="AN1816" s="250"/>
      <c r="AO1816" s="121"/>
      <c r="AP1816" s="250"/>
      <c r="AQ1816" s="205"/>
      <c r="AR1816" s="250"/>
      <c r="AT1816" s="250"/>
      <c r="AU1816" s="205"/>
      <c r="AV1816" s="250"/>
      <c r="AX1816" s="250"/>
      <c r="AY1816" s="205"/>
      <c r="AZ1816" s="250"/>
      <c r="BB1816" s="250"/>
      <c r="BC1816" s="205"/>
      <c r="BD1816" s="250"/>
      <c r="BF1816" s="250"/>
      <c r="BG1816" s="205"/>
      <c r="BH1816" s="250"/>
      <c r="BI1816" s="121"/>
      <c r="BJ1816" s="250"/>
      <c r="BK1816" s="205"/>
      <c r="BL1816" s="250"/>
      <c r="BN1816" s="121"/>
      <c r="BO1816" s="121"/>
      <c r="BP1816" s="121"/>
      <c r="BQ1816" s="121"/>
      <c r="BR1816" s="121"/>
    </row>
    <row r="1817" spans="1:70" customFormat="1" ht="15.75">
      <c r="A1817" s="84"/>
      <c r="B1817" s="363"/>
      <c r="C1817" s="121"/>
      <c r="D1817" s="121"/>
      <c r="E1817" s="121"/>
      <c r="F1817" s="121"/>
      <c r="G1817" s="121"/>
      <c r="H1817" s="121"/>
      <c r="I1817" s="121"/>
      <c r="J1817" s="121"/>
      <c r="K1817" s="121"/>
      <c r="L1817" s="10"/>
      <c r="M1817" s="225"/>
      <c r="N1817" s="225"/>
      <c r="R1817" s="205"/>
      <c r="S1817" s="205"/>
      <c r="T1817" s="205"/>
      <c r="V1817" s="205"/>
      <c r="W1817" s="205"/>
      <c r="X1817" s="205"/>
      <c r="Y1817" s="394"/>
      <c r="Z1817" s="250"/>
      <c r="AA1817" s="205"/>
      <c r="AB1817" s="250"/>
      <c r="AC1817" s="250"/>
      <c r="AD1817" s="250"/>
      <c r="AE1817" s="205"/>
      <c r="AF1817" s="250"/>
      <c r="AH1817" s="250"/>
      <c r="AI1817" s="205"/>
      <c r="AJ1817" s="250"/>
      <c r="AK1817" s="250"/>
      <c r="AL1817" s="250"/>
      <c r="AM1817" s="205"/>
      <c r="AN1817" s="250"/>
      <c r="AO1817" s="121"/>
      <c r="AP1817" s="250"/>
      <c r="AQ1817" s="205"/>
      <c r="AR1817" s="250"/>
      <c r="AT1817" s="250"/>
      <c r="AU1817" s="205"/>
      <c r="AV1817" s="250"/>
      <c r="AX1817" s="250"/>
      <c r="AY1817" s="205"/>
      <c r="AZ1817" s="250"/>
      <c r="BB1817" s="250"/>
      <c r="BC1817" s="205"/>
      <c r="BD1817" s="250"/>
      <c r="BF1817" s="250"/>
      <c r="BG1817" s="205"/>
      <c r="BH1817" s="250"/>
      <c r="BI1817" s="121"/>
      <c r="BJ1817" s="250"/>
      <c r="BK1817" s="205"/>
      <c r="BL1817" s="250"/>
      <c r="BN1817" s="121"/>
      <c r="BO1817" s="121"/>
      <c r="BP1817" s="121"/>
      <c r="BQ1817" s="121"/>
      <c r="BR1817" s="121"/>
    </row>
    <row r="1818" spans="1:70" customFormat="1" ht="15.75">
      <c r="A1818" s="84"/>
      <c r="B1818" s="363"/>
      <c r="C1818" s="121"/>
      <c r="D1818" s="121"/>
      <c r="E1818" s="121"/>
      <c r="F1818" s="121"/>
      <c r="G1818" s="121"/>
      <c r="H1818" s="121"/>
      <c r="I1818" s="121"/>
      <c r="J1818" s="121"/>
      <c r="K1818" s="121"/>
      <c r="L1818" s="10"/>
      <c r="M1818" s="225"/>
      <c r="N1818" s="225"/>
      <c r="R1818" s="205"/>
      <c r="S1818" s="205"/>
      <c r="T1818" s="205"/>
      <c r="V1818" s="205"/>
      <c r="W1818" s="205"/>
      <c r="X1818" s="205"/>
      <c r="Y1818" s="394"/>
      <c r="Z1818" s="250"/>
      <c r="AA1818" s="205"/>
      <c r="AB1818" s="250"/>
      <c r="AC1818" s="250"/>
      <c r="AD1818" s="250"/>
      <c r="AE1818" s="205"/>
      <c r="AF1818" s="250"/>
      <c r="AH1818" s="250"/>
      <c r="AI1818" s="205"/>
      <c r="AJ1818" s="250"/>
      <c r="AK1818" s="250"/>
      <c r="AL1818" s="250"/>
      <c r="AM1818" s="205"/>
      <c r="AN1818" s="250"/>
      <c r="AO1818" s="121"/>
      <c r="AP1818" s="250"/>
      <c r="AQ1818" s="205"/>
      <c r="AR1818" s="250"/>
      <c r="AT1818" s="250"/>
      <c r="AU1818" s="205"/>
      <c r="AV1818" s="250"/>
      <c r="AX1818" s="250"/>
      <c r="AY1818" s="205"/>
      <c r="AZ1818" s="250"/>
      <c r="BB1818" s="250"/>
      <c r="BC1818" s="205"/>
      <c r="BD1818" s="250"/>
      <c r="BF1818" s="250"/>
      <c r="BG1818" s="205"/>
      <c r="BH1818" s="250"/>
      <c r="BI1818" s="121"/>
      <c r="BJ1818" s="250"/>
      <c r="BK1818" s="205"/>
      <c r="BL1818" s="250"/>
      <c r="BN1818" s="121"/>
      <c r="BO1818" s="121"/>
      <c r="BP1818" s="121"/>
      <c r="BQ1818" s="121"/>
      <c r="BR1818" s="121"/>
    </row>
    <row r="1819" spans="1:70" customFormat="1" ht="15.75">
      <c r="A1819" s="84"/>
      <c r="B1819" s="363"/>
      <c r="C1819" s="121"/>
      <c r="D1819" s="121"/>
      <c r="E1819" s="121"/>
      <c r="F1819" s="121"/>
      <c r="G1819" s="121"/>
      <c r="H1819" s="121"/>
      <c r="I1819" s="121"/>
      <c r="J1819" s="121"/>
      <c r="K1819" s="121"/>
      <c r="L1819" s="10"/>
      <c r="M1819" s="225"/>
      <c r="N1819" s="225"/>
      <c r="R1819" s="205"/>
      <c r="S1819" s="205"/>
      <c r="T1819" s="205"/>
      <c r="V1819" s="205"/>
      <c r="W1819" s="205"/>
      <c r="X1819" s="205"/>
      <c r="Y1819" s="394"/>
      <c r="Z1819" s="250"/>
      <c r="AA1819" s="205"/>
      <c r="AB1819" s="250"/>
      <c r="AC1819" s="250"/>
      <c r="AD1819" s="250"/>
      <c r="AE1819" s="205"/>
      <c r="AF1819" s="250"/>
      <c r="AH1819" s="250"/>
      <c r="AI1819" s="205"/>
      <c r="AJ1819" s="250"/>
      <c r="AK1819" s="250"/>
      <c r="AL1819" s="250"/>
      <c r="AM1819" s="205"/>
      <c r="AN1819" s="250"/>
      <c r="AO1819" s="121"/>
      <c r="AP1819" s="250"/>
      <c r="AQ1819" s="205"/>
      <c r="AR1819" s="250"/>
      <c r="AT1819" s="250"/>
      <c r="AU1819" s="205"/>
      <c r="AV1819" s="250"/>
      <c r="AX1819" s="250"/>
      <c r="AY1819" s="205"/>
      <c r="AZ1819" s="250"/>
      <c r="BB1819" s="250"/>
      <c r="BC1819" s="205"/>
      <c r="BD1819" s="250"/>
      <c r="BF1819" s="250"/>
      <c r="BG1819" s="205"/>
      <c r="BH1819" s="250"/>
      <c r="BI1819" s="121"/>
      <c r="BJ1819" s="250"/>
      <c r="BK1819" s="205"/>
      <c r="BL1819" s="250"/>
      <c r="BN1819" s="121"/>
      <c r="BO1819" s="121"/>
      <c r="BP1819" s="121"/>
      <c r="BQ1819" s="121"/>
      <c r="BR1819" s="121"/>
    </row>
    <row r="1820" spans="1:70" customFormat="1" ht="15.75">
      <c r="A1820" s="84"/>
      <c r="B1820" s="363"/>
      <c r="C1820" s="121"/>
      <c r="D1820" s="121"/>
      <c r="E1820" s="121"/>
      <c r="F1820" s="121"/>
      <c r="G1820" s="121"/>
      <c r="H1820" s="121"/>
      <c r="I1820" s="121"/>
      <c r="J1820" s="121"/>
      <c r="K1820" s="121"/>
      <c r="L1820" s="10"/>
      <c r="M1820" s="225"/>
      <c r="N1820" s="225"/>
      <c r="R1820" s="205"/>
      <c r="S1820" s="205"/>
      <c r="T1820" s="205"/>
      <c r="V1820" s="205"/>
      <c r="W1820" s="205"/>
      <c r="X1820" s="205"/>
      <c r="Y1820" s="394"/>
      <c r="Z1820" s="250"/>
      <c r="AA1820" s="205"/>
      <c r="AB1820" s="250"/>
      <c r="AC1820" s="250"/>
      <c r="AD1820" s="250"/>
      <c r="AE1820" s="205"/>
      <c r="AF1820" s="250"/>
      <c r="AH1820" s="250"/>
      <c r="AI1820" s="205"/>
      <c r="AJ1820" s="250"/>
      <c r="AK1820" s="250"/>
      <c r="AL1820" s="250"/>
      <c r="AM1820" s="205"/>
      <c r="AN1820" s="250"/>
      <c r="AO1820" s="121"/>
      <c r="AP1820" s="250"/>
      <c r="AQ1820" s="205"/>
      <c r="AR1820" s="250"/>
      <c r="AT1820" s="250"/>
      <c r="AU1820" s="205"/>
      <c r="AV1820" s="250"/>
      <c r="AX1820" s="250"/>
      <c r="AY1820" s="205"/>
      <c r="AZ1820" s="250"/>
      <c r="BB1820" s="250"/>
      <c r="BC1820" s="205"/>
      <c r="BD1820" s="250"/>
      <c r="BF1820" s="250"/>
      <c r="BG1820" s="205"/>
      <c r="BH1820" s="250"/>
      <c r="BI1820" s="121"/>
      <c r="BJ1820" s="250"/>
      <c r="BK1820" s="205"/>
      <c r="BL1820" s="250"/>
      <c r="BN1820" s="121"/>
      <c r="BO1820" s="121"/>
      <c r="BP1820" s="121"/>
      <c r="BQ1820" s="121"/>
      <c r="BR1820" s="121"/>
    </row>
    <row r="1821" spans="1:70" customFormat="1" ht="15.75">
      <c r="A1821" s="84"/>
      <c r="B1821" s="363"/>
      <c r="C1821" s="121"/>
      <c r="D1821" s="121"/>
      <c r="E1821" s="121"/>
      <c r="F1821" s="121"/>
      <c r="G1821" s="121"/>
      <c r="H1821" s="121"/>
      <c r="I1821" s="121"/>
      <c r="J1821" s="121"/>
      <c r="K1821" s="121"/>
      <c r="L1821" s="10"/>
      <c r="M1821" s="225"/>
      <c r="N1821" s="225"/>
      <c r="R1821" s="205"/>
      <c r="S1821" s="205"/>
      <c r="T1821" s="205"/>
      <c r="V1821" s="205"/>
      <c r="W1821" s="205"/>
      <c r="X1821" s="205"/>
      <c r="Y1821" s="394"/>
      <c r="Z1821" s="250"/>
      <c r="AA1821" s="205"/>
      <c r="AB1821" s="250"/>
      <c r="AC1821" s="250"/>
      <c r="AD1821" s="250"/>
      <c r="AE1821" s="205"/>
      <c r="AF1821" s="250"/>
      <c r="AH1821" s="250"/>
      <c r="AI1821" s="205"/>
      <c r="AJ1821" s="250"/>
      <c r="AK1821" s="250"/>
      <c r="AL1821" s="250"/>
      <c r="AM1821" s="205"/>
      <c r="AN1821" s="250"/>
      <c r="AO1821" s="121"/>
      <c r="AP1821" s="250"/>
      <c r="AQ1821" s="205"/>
      <c r="AR1821" s="250"/>
      <c r="AT1821" s="250"/>
      <c r="AU1821" s="205"/>
      <c r="AV1821" s="250"/>
      <c r="AX1821" s="250"/>
      <c r="AY1821" s="205"/>
      <c r="AZ1821" s="250"/>
      <c r="BB1821" s="250"/>
      <c r="BC1821" s="205"/>
      <c r="BD1821" s="250"/>
      <c r="BF1821" s="250"/>
      <c r="BG1821" s="205"/>
      <c r="BH1821" s="250"/>
      <c r="BI1821" s="121"/>
      <c r="BJ1821" s="250"/>
      <c r="BK1821" s="205"/>
      <c r="BL1821" s="250"/>
      <c r="BN1821" s="121"/>
      <c r="BO1821" s="121"/>
      <c r="BP1821" s="121"/>
      <c r="BQ1821" s="121"/>
      <c r="BR1821" s="121"/>
    </row>
    <row r="1822" spans="1:70" customFormat="1" ht="15.75">
      <c r="A1822" s="84"/>
      <c r="B1822" s="363"/>
      <c r="C1822" s="121"/>
      <c r="D1822" s="121"/>
      <c r="E1822" s="121"/>
      <c r="F1822" s="121"/>
      <c r="G1822" s="121"/>
      <c r="H1822" s="121"/>
      <c r="I1822" s="121"/>
      <c r="J1822" s="121"/>
      <c r="K1822" s="121"/>
      <c r="L1822" s="10"/>
      <c r="M1822" s="225"/>
      <c r="N1822" s="225"/>
      <c r="R1822" s="205"/>
      <c r="S1822" s="205"/>
      <c r="T1822" s="205"/>
      <c r="V1822" s="205"/>
      <c r="W1822" s="205"/>
      <c r="X1822" s="205"/>
      <c r="Y1822" s="394"/>
      <c r="Z1822" s="250"/>
      <c r="AA1822" s="205"/>
      <c r="AB1822" s="250"/>
      <c r="AC1822" s="250"/>
      <c r="AD1822" s="250"/>
      <c r="AE1822" s="205"/>
      <c r="AF1822" s="250"/>
      <c r="AH1822" s="250"/>
      <c r="AI1822" s="205"/>
      <c r="AJ1822" s="250"/>
      <c r="AK1822" s="250"/>
      <c r="AL1822" s="250"/>
      <c r="AM1822" s="205"/>
      <c r="AN1822" s="250"/>
      <c r="AO1822" s="121"/>
      <c r="AP1822" s="250"/>
      <c r="AQ1822" s="205"/>
      <c r="AR1822" s="250"/>
      <c r="AT1822" s="250"/>
      <c r="AU1822" s="205"/>
      <c r="AV1822" s="250"/>
      <c r="AX1822" s="250"/>
      <c r="AY1822" s="205"/>
      <c r="AZ1822" s="250"/>
      <c r="BB1822" s="250"/>
      <c r="BC1822" s="205"/>
      <c r="BD1822" s="250"/>
      <c r="BF1822" s="250"/>
      <c r="BG1822" s="205"/>
      <c r="BH1822" s="250"/>
      <c r="BI1822" s="121"/>
      <c r="BJ1822" s="250"/>
      <c r="BK1822" s="205"/>
      <c r="BL1822" s="250"/>
      <c r="BN1822" s="121"/>
      <c r="BO1822" s="121"/>
      <c r="BP1822" s="121"/>
      <c r="BQ1822" s="121"/>
      <c r="BR1822" s="121"/>
    </row>
    <row r="1823" spans="1:70" customFormat="1" ht="15.75">
      <c r="A1823" s="84"/>
      <c r="B1823" s="363"/>
      <c r="C1823" s="121"/>
      <c r="D1823" s="121"/>
      <c r="E1823" s="121"/>
      <c r="F1823" s="121"/>
      <c r="G1823" s="121"/>
      <c r="H1823" s="121"/>
      <c r="I1823" s="121"/>
      <c r="J1823" s="121"/>
      <c r="K1823" s="121"/>
      <c r="L1823" s="10"/>
      <c r="M1823" s="225"/>
      <c r="N1823" s="225"/>
      <c r="R1823" s="205"/>
      <c r="S1823" s="205"/>
      <c r="T1823" s="205"/>
      <c r="V1823" s="205"/>
      <c r="W1823" s="205"/>
      <c r="X1823" s="205"/>
      <c r="Y1823" s="394"/>
      <c r="Z1823" s="250"/>
      <c r="AA1823" s="205"/>
      <c r="AB1823" s="250"/>
      <c r="AC1823" s="250"/>
      <c r="AD1823" s="250"/>
      <c r="AE1823" s="205"/>
      <c r="AF1823" s="250"/>
      <c r="AH1823" s="250"/>
      <c r="AI1823" s="205"/>
      <c r="AJ1823" s="250"/>
      <c r="AK1823" s="250"/>
      <c r="AL1823" s="250"/>
      <c r="AM1823" s="205"/>
      <c r="AN1823" s="250"/>
      <c r="AO1823" s="121"/>
      <c r="AP1823" s="250"/>
      <c r="AQ1823" s="205"/>
      <c r="AR1823" s="250"/>
      <c r="AT1823" s="250"/>
      <c r="AU1823" s="205"/>
      <c r="AV1823" s="250"/>
      <c r="AX1823" s="250"/>
      <c r="AY1823" s="205"/>
      <c r="AZ1823" s="250"/>
      <c r="BB1823" s="250"/>
      <c r="BC1823" s="205"/>
      <c r="BD1823" s="250"/>
      <c r="BF1823" s="250"/>
      <c r="BG1823" s="205"/>
      <c r="BH1823" s="250"/>
      <c r="BI1823" s="121"/>
      <c r="BJ1823" s="250"/>
      <c r="BK1823" s="205"/>
      <c r="BL1823" s="250"/>
      <c r="BN1823" s="121"/>
      <c r="BO1823" s="121"/>
      <c r="BP1823" s="121"/>
      <c r="BQ1823" s="121"/>
      <c r="BR1823" s="121"/>
    </row>
    <row r="1824" spans="1:70" customFormat="1" ht="15.75">
      <c r="A1824" s="84"/>
      <c r="B1824" s="363"/>
      <c r="C1824" s="121"/>
      <c r="D1824" s="121"/>
      <c r="E1824" s="121"/>
      <c r="F1824" s="121"/>
      <c r="G1824" s="121"/>
      <c r="H1824" s="121"/>
      <c r="I1824" s="121"/>
      <c r="J1824" s="121"/>
      <c r="K1824" s="121"/>
      <c r="L1824" s="10"/>
      <c r="M1824" s="225"/>
      <c r="N1824" s="225"/>
      <c r="R1824" s="205"/>
      <c r="S1824" s="205"/>
      <c r="T1824" s="205"/>
      <c r="V1824" s="205"/>
      <c r="W1824" s="205"/>
      <c r="X1824" s="205"/>
      <c r="Y1824" s="394"/>
      <c r="Z1824" s="250"/>
      <c r="AA1824" s="205"/>
      <c r="AB1824" s="250"/>
      <c r="AC1824" s="250"/>
      <c r="AD1824" s="250"/>
      <c r="AE1824" s="205"/>
      <c r="AF1824" s="250"/>
      <c r="AH1824" s="250"/>
      <c r="AI1824" s="205"/>
      <c r="AJ1824" s="250"/>
      <c r="AK1824" s="250"/>
      <c r="AL1824" s="250"/>
      <c r="AM1824" s="205"/>
      <c r="AN1824" s="250"/>
      <c r="AO1824" s="121"/>
      <c r="AP1824" s="250"/>
      <c r="AQ1824" s="205"/>
      <c r="AR1824" s="250"/>
      <c r="AT1824" s="250"/>
      <c r="AU1824" s="205"/>
      <c r="AV1824" s="250"/>
      <c r="AX1824" s="250"/>
      <c r="AY1824" s="205"/>
      <c r="AZ1824" s="250"/>
      <c r="BB1824" s="250"/>
      <c r="BC1824" s="205"/>
      <c r="BD1824" s="250"/>
      <c r="BF1824" s="250"/>
      <c r="BG1824" s="205"/>
      <c r="BH1824" s="250"/>
      <c r="BI1824" s="121"/>
      <c r="BJ1824" s="250"/>
      <c r="BK1824" s="205"/>
      <c r="BL1824" s="250"/>
      <c r="BN1824" s="121"/>
      <c r="BO1824" s="121"/>
      <c r="BP1824" s="121"/>
      <c r="BQ1824" s="121"/>
      <c r="BR1824" s="121"/>
    </row>
    <row r="1825" spans="1:70" customFormat="1" ht="15.75">
      <c r="A1825" s="84"/>
      <c r="B1825" s="363"/>
      <c r="C1825" s="121"/>
      <c r="D1825" s="121"/>
      <c r="E1825" s="121"/>
      <c r="F1825" s="121"/>
      <c r="G1825" s="121"/>
      <c r="H1825" s="121"/>
      <c r="I1825" s="121"/>
      <c r="J1825" s="121"/>
      <c r="K1825" s="121"/>
      <c r="L1825" s="10"/>
      <c r="M1825" s="225"/>
      <c r="N1825" s="225"/>
      <c r="R1825" s="205"/>
      <c r="S1825" s="205"/>
      <c r="T1825" s="205"/>
      <c r="V1825" s="205"/>
      <c r="W1825" s="205"/>
      <c r="X1825" s="205"/>
      <c r="Y1825" s="394"/>
      <c r="Z1825" s="250"/>
      <c r="AA1825" s="205"/>
      <c r="AB1825" s="250"/>
      <c r="AC1825" s="250"/>
      <c r="AD1825" s="250"/>
      <c r="AE1825" s="205"/>
      <c r="AF1825" s="250"/>
      <c r="AH1825" s="250"/>
      <c r="AI1825" s="205"/>
      <c r="AJ1825" s="250"/>
      <c r="AK1825" s="250"/>
      <c r="AL1825" s="250"/>
      <c r="AM1825" s="205"/>
      <c r="AN1825" s="250"/>
      <c r="AO1825" s="121"/>
      <c r="AP1825" s="250"/>
      <c r="AQ1825" s="205"/>
      <c r="AR1825" s="250"/>
      <c r="AT1825" s="250"/>
      <c r="AU1825" s="205"/>
      <c r="AV1825" s="250"/>
      <c r="AX1825" s="250"/>
      <c r="AY1825" s="205"/>
      <c r="AZ1825" s="250"/>
      <c r="BB1825" s="250"/>
      <c r="BC1825" s="205"/>
      <c r="BD1825" s="250"/>
      <c r="BF1825" s="250"/>
      <c r="BG1825" s="205"/>
      <c r="BH1825" s="250"/>
      <c r="BI1825" s="121"/>
      <c r="BJ1825" s="250"/>
      <c r="BK1825" s="205"/>
      <c r="BL1825" s="250"/>
      <c r="BN1825" s="121"/>
      <c r="BO1825" s="121"/>
      <c r="BP1825" s="121"/>
      <c r="BQ1825" s="121"/>
      <c r="BR1825" s="121"/>
    </row>
    <row r="1826" spans="1:70" customFormat="1" ht="15.75">
      <c r="A1826" s="84"/>
      <c r="B1826" s="363"/>
      <c r="C1826" s="121"/>
      <c r="D1826" s="121"/>
      <c r="E1826" s="121"/>
      <c r="F1826" s="121"/>
      <c r="G1826" s="121"/>
      <c r="H1826" s="121"/>
      <c r="I1826" s="121"/>
      <c r="J1826" s="121"/>
      <c r="K1826" s="121"/>
      <c r="L1826" s="10"/>
      <c r="M1826" s="225"/>
      <c r="N1826" s="225"/>
      <c r="R1826" s="205"/>
      <c r="S1826" s="205"/>
      <c r="T1826" s="205"/>
      <c r="V1826" s="205"/>
      <c r="W1826" s="205"/>
      <c r="X1826" s="205"/>
      <c r="Y1826" s="394"/>
      <c r="Z1826" s="250"/>
      <c r="AA1826" s="205"/>
      <c r="AB1826" s="250"/>
      <c r="AC1826" s="250"/>
      <c r="AD1826" s="250"/>
      <c r="AE1826" s="205"/>
      <c r="AF1826" s="250"/>
      <c r="AH1826" s="250"/>
      <c r="AI1826" s="205"/>
      <c r="AJ1826" s="250"/>
      <c r="AK1826" s="250"/>
      <c r="AL1826" s="250"/>
      <c r="AM1826" s="205"/>
      <c r="AN1826" s="250"/>
      <c r="AO1826" s="121"/>
      <c r="AP1826" s="250"/>
      <c r="AQ1826" s="205"/>
      <c r="AR1826" s="250"/>
      <c r="AT1826" s="250"/>
      <c r="AU1826" s="205"/>
      <c r="AV1826" s="250"/>
      <c r="AX1826" s="250"/>
      <c r="AY1826" s="205"/>
      <c r="AZ1826" s="250"/>
      <c r="BB1826" s="250"/>
      <c r="BC1826" s="205"/>
      <c r="BD1826" s="250"/>
      <c r="BF1826" s="250"/>
      <c r="BG1826" s="205"/>
      <c r="BH1826" s="250"/>
      <c r="BI1826" s="121"/>
      <c r="BJ1826" s="250"/>
      <c r="BK1826" s="205"/>
      <c r="BL1826" s="250"/>
      <c r="BN1826" s="121"/>
      <c r="BO1826" s="121"/>
      <c r="BP1826" s="121"/>
      <c r="BQ1826" s="121"/>
      <c r="BR1826" s="121"/>
    </row>
    <row r="1827" spans="1:70" customFormat="1" ht="15.75">
      <c r="A1827" s="84"/>
      <c r="B1827" s="363"/>
      <c r="C1827" s="121"/>
      <c r="D1827" s="121"/>
      <c r="E1827" s="121"/>
      <c r="F1827" s="121"/>
      <c r="G1827" s="121"/>
      <c r="H1827" s="121"/>
      <c r="I1827" s="121"/>
      <c r="J1827" s="121"/>
      <c r="K1827" s="121"/>
      <c r="L1827" s="10"/>
      <c r="M1827" s="225"/>
      <c r="N1827" s="225"/>
      <c r="R1827" s="205"/>
      <c r="S1827" s="205"/>
      <c r="T1827" s="205"/>
      <c r="V1827" s="205"/>
      <c r="W1827" s="205"/>
      <c r="X1827" s="205"/>
      <c r="Y1827" s="394"/>
      <c r="Z1827" s="250"/>
      <c r="AA1827" s="205"/>
      <c r="AB1827" s="250"/>
      <c r="AC1827" s="250"/>
      <c r="AD1827" s="250"/>
      <c r="AE1827" s="205"/>
      <c r="AF1827" s="250"/>
      <c r="AH1827" s="250"/>
      <c r="AI1827" s="205"/>
      <c r="AJ1827" s="250"/>
      <c r="AK1827" s="250"/>
      <c r="AL1827" s="250"/>
      <c r="AM1827" s="205"/>
      <c r="AN1827" s="250"/>
      <c r="AO1827" s="121"/>
      <c r="AP1827" s="250"/>
      <c r="AQ1827" s="205"/>
      <c r="AR1827" s="250"/>
      <c r="AT1827" s="250"/>
      <c r="AU1827" s="205"/>
      <c r="AV1827" s="250"/>
      <c r="AX1827" s="250"/>
      <c r="AY1827" s="205"/>
      <c r="AZ1827" s="250"/>
      <c r="BB1827" s="250"/>
      <c r="BC1827" s="205"/>
      <c r="BD1827" s="250"/>
      <c r="BF1827" s="250"/>
      <c r="BG1827" s="205"/>
      <c r="BH1827" s="250"/>
      <c r="BI1827" s="121"/>
      <c r="BJ1827" s="250"/>
      <c r="BK1827" s="205"/>
      <c r="BL1827" s="250"/>
      <c r="BN1827" s="121"/>
      <c r="BO1827" s="121"/>
      <c r="BP1827" s="121"/>
      <c r="BQ1827" s="121"/>
      <c r="BR1827" s="121"/>
    </row>
    <row r="1828" spans="1:70" customFormat="1" ht="15.75">
      <c r="A1828" s="84"/>
      <c r="B1828" s="363"/>
      <c r="C1828" s="121"/>
      <c r="D1828" s="121"/>
      <c r="E1828" s="121"/>
      <c r="F1828" s="121"/>
      <c r="G1828" s="121"/>
      <c r="H1828" s="121"/>
      <c r="I1828" s="121"/>
      <c r="J1828" s="121"/>
      <c r="K1828" s="121"/>
      <c r="L1828" s="10"/>
      <c r="M1828" s="225"/>
      <c r="N1828" s="225"/>
      <c r="R1828" s="205"/>
      <c r="S1828" s="205"/>
      <c r="T1828" s="205"/>
      <c r="V1828" s="205"/>
      <c r="W1828" s="205"/>
      <c r="X1828" s="205"/>
      <c r="Y1828" s="394"/>
      <c r="Z1828" s="250"/>
      <c r="AA1828" s="205"/>
      <c r="AB1828" s="250"/>
      <c r="AC1828" s="250"/>
      <c r="AD1828" s="250"/>
      <c r="AE1828" s="205"/>
      <c r="AF1828" s="250"/>
      <c r="AH1828" s="250"/>
      <c r="AI1828" s="205"/>
      <c r="AJ1828" s="250"/>
      <c r="AK1828" s="250"/>
      <c r="AL1828" s="250"/>
      <c r="AM1828" s="205"/>
      <c r="AN1828" s="250"/>
      <c r="AO1828" s="121"/>
      <c r="AP1828" s="250"/>
      <c r="AQ1828" s="205"/>
      <c r="AR1828" s="250"/>
      <c r="AT1828" s="250"/>
      <c r="AU1828" s="205"/>
      <c r="AV1828" s="250"/>
      <c r="AX1828" s="250"/>
      <c r="AY1828" s="205"/>
      <c r="AZ1828" s="250"/>
      <c r="BB1828" s="250"/>
      <c r="BC1828" s="205"/>
      <c r="BD1828" s="250"/>
      <c r="BF1828" s="250"/>
      <c r="BG1828" s="205"/>
      <c r="BH1828" s="250"/>
      <c r="BI1828" s="121"/>
      <c r="BJ1828" s="250"/>
      <c r="BK1828" s="205"/>
      <c r="BL1828" s="250"/>
      <c r="BN1828" s="121"/>
      <c r="BO1828" s="121"/>
      <c r="BP1828" s="121"/>
      <c r="BQ1828" s="121"/>
      <c r="BR1828" s="121"/>
    </row>
    <row r="1829" spans="1:70" customFormat="1" ht="15.75">
      <c r="A1829" s="84"/>
      <c r="B1829" s="363"/>
      <c r="C1829" s="121"/>
      <c r="D1829" s="121"/>
      <c r="E1829" s="121"/>
      <c r="F1829" s="121"/>
      <c r="G1829" s="121"/>
      <c r="H1829" s="121"/>
      <c r="I1829" s="121"/>
      <c r="J1829" s="121"/>
      <c r="K1829" s="121"/>
      <c r="L1829" s="10"/>
      <c r="M1829" s="225"/>
      <c r="N1829" s="225"/>
      <c r="R1829" s="205"/>
      <c r="S1829" s="205"/>
      <c r="T1829" s="205"/>
      <c r="V1829" s="205"/>
      <c r="W1829" s="205"/>
      <c r="X1829" s="205"/>
      <c r="Y1829" s="394"/>
      <c r="Z1829" s="250"/>
      <c r="AA1829" s="205"/>
      <c r="AB1829" s="250"/>
      <c r="AC1829" s="250"/>
      <c r="AD1829" s="250"/>
      <c r="AE1829" s="205"/>
      <c r="AF1829" s="250"/>
      <c r="AH1829" s="250"/>
      <c r="AI1829" s="205"/>
      <c r="AJ1829" s="250"/>
      <c r="AK1829" s="250"/>
      <c r="AL1829" s="250"/>
      <c r="AM1829" s="205"/>
      <c r="AN1829" s="250"/>
      <c r="AO1829" s="121"/>
      <c r="AP1829" s="250"/>
      <c r="AQ1829" s="205"/>
      <c r="AR1829" s="250"/>
      <c r="AT1829" s="250"/>
      <c r="AU1829" s="205"/>
      <c r="AV1829" s="250"/>
      <c r="AX1829" s="250"/>
      <c r="AY1829" s="205"/>
      <c r="AZ1829" s="250"/>
      <c r="BB1829" s="250"/>
      <c r="BC1829" s="205"/>
      <c r="BD1829" s="250"/>
      <c r="BF1829" s="250"/>
      <c r="BG1829" s="205"/>
      <c r="BH1829" s="250"/>
      <c r="BI1829" s="121"/>
      <c r="BJ1829" s="250"/>
      <c r="BK1829" s="205"/>
      <c r="BL1829" s="250"/>
      <c r="BN1829" s="121"/>
      <c r="BO1829" s="121"/>
      <c r="BP1829" s="121"/>
      <c r="BQ1829" s="121"/>
      <c r="BR1829" s="121"/>
    </row>
    <row r="1830" spans="1:70" customFormat="1" ht="15.75">
      <c r="A1830" s="84"/>
      <c r="B1830" s="363"/>
      <c r="C1830" s="121"/>
      <c r="D1830" s="121"/>
      <c r="E1830" s="121"/>
      <c r="F1830" s="121"/>
      <c r="G1830" s="121"/>
      <c r="H1830" s="121"/>
      <c r="I1830" s="121"/>
      <c r="J1830" s="121"/>
      <c r="K1830" s="121"/>
      <c r="L1830" s="10"/>
      <c r="M1830" s="225"/>
      <c r="N1830" s="225"/>
      <c r="R1830" s="205"/>
      <c r="S1830" s="205"/>
      <c r="T1830" s="205"/>
      <c r="V1830" s="205"/>
      <c r="W1830" s="205"/>
      <c r="X1830" s="205"/>
      <c r="Y1830" s="394"/>
      <c r="Z1830" s="250"/>
      <c r="AA1830" s="205"/>
      <c r="AB1830" s="250"/>
      <c r="AC1830" s="250"/>
      <c r="AD1830" s="250"/>
      <c r="AE1830" s="205"/>
      <c r="AF1830" s="250"/>
      <c r="AH1830" s="250"/>
      <c r="AI1830" s="205"/>
      <c r="AJ1830" s="250"/>
      <c r="AK1830" s="250"/>
      <c r="AL1830" s="250"/>
      <c r="AM1830" s="205"/>
      <c r="AN1830" s="250"/>
      <c r="AO1830" s="121"/>
      <c r="AP1830" s="250"/>
      <c r="AQ1830" s="205"/>
      <c r="AR1830" s="250"/>
      <c r="AT1830" s="250"/>
      <c r="AU1830" s="205"/>
      <c r="AV1830" s="250"/>
      <c r="AX1830" s="250"/>
      <c r="AY1830" s="205"/>
      <c r="AZ1830" s="250"/>
      <c r="BB1830" s="250"/>
      <c r="BC1830" s="205"/>
      <c r="BD1830" s="250"/>
      <c r="BF1830" s="250"/>
      <c r="BG1830" s="205"/>
      <c r="BH1830" s="250"/>
      <c r="BI1830" s="121"/>
      <c r="BJ1830" s="250"/>
      <c r="BK1830" s="205"/>
      <c r="BL1830" s="250"/>
      <c r="BN1830" s="121"/>
      <c r="BO1830" s="121"/>
      <c r="BP1830" s="121"/>
      <c r="BQ1830" s="121"/>
      <c r="BR1830" s="121"/>
    </row>
    <row r="1831" spans="1:70" customFormat="1" ht="15.75">
      <c r="A1831" s="84"/>
      <c r="B1831" s="363"/>
      <c r="C1831" s="121"/>
      <c r="D1831" s="121"/>
      <c r="E1831" s="121"/>
      <c r="F1831" s="121"/>
      <c r="G1831" s="121"/>
      <c r="H1831" s="121"/>
      <c r="I1831" s="121"/>
      <c r="J1831" s="121"/>
      <c r="K1831" s="121"/>
      <c r="L1831" s="10"/>
      <c r="M1831" s="225"/>
      <c r="N1831" s="225"/>
      <c r="R1831" s="205"/>
      <c r="S1831" s="205"/>
      <c r="T1831" s="205"/>
      <c r="V1831" s="205"/>
      <c r="W1831" s="205"/>
      <c r="X1831" s="205"/>
      <c r="Y1831" s="394"/>
      <c r="Z1831" s="250"/>
      <c r="AA1831" s="205"/>
      <c r="AB1831" s="250"/>
      <c r="AC1831" s="250"/>
      <c r="AD1831" s="250"/>
      <c r="AE1831" s="205"/>
      <c r="AF1831" s="250"/>
      <c r="AH1831" s="250"/>
      <c r="AI1831" s="205"/>
      <c r="AJ1831" s="250"/>
      <c r="AK1831" s="250"/>
      <c r="AL1831" s="250"/>
      <c r="AM1831" s="205"/>
      <c r="AN1831" s="250"/>
      <c r="AO1831" s="121"/>
      <c r="AP1831" s="250"/>
      <c r="AQ1831" s="205"/>
      <c r="AR1831" s="250"/>
      <c r="AT1831" s="250"/>
      <c r="AU1831" s="205"/>
      <c r="AV1831" s="250"/>
      <c r="AX1831" s="250"/>
      <c r="AY1831" s="205"/>
      <c r="AZ1831" s="250"/>
      <c r="BB1831" s="250"/>
      <c r="BC1831" s="205"/>
      <c r="BD1831" s="250"/>
      <c r="BF1831" s="250"/>
      <c r="BG1831" s="205"/>
      <c r="BH1831" s="250"/>
      <c r="BI1831" s="121"/>
      <c r="BJ1831" s="250"/>
      <c r="BK1831" s="205"/>
      <c r="BL1831" s="250"/>
      <c r="BN1831" s="121"/>
      <c r="BO1831" s="121"/>
      <c r="BP1831" s="121"/>
      <c r="BQ1831" s="121"/>
      <c r="BR1831" s="121"/>
    </row>
    <row r="1832" spans="1:70" customFormat="1" ht="15.75">
      <c r="A1832" s="84"/>
      <c r="B1832" s="363"/>
      <c r="C1832" s="121"/>
      <c r="D1832" s="121"/>
      <c r="E1832" s="121"/>
      <c r="F1832" s="121"/>
      <c r="G1832" s="121"/>
      <c r="H1832" s="121"/>
      <c r="I1832" s="121"/>
      <c r="J1832" s="121"/>
      <c r="K1832" s="121"/>
      <c r="L1832" s="10"/>
      <c r="M1832" s="225"/>
      <c r="N1832" s="225"/>
      <c r="R1832" s="205"/>
      <c r="S1832" s="205"/>
      <c r="T1832" s="205"/>
      <c r="V1832" s="205"/>
      <c r="W1832" s="205"/>
      <c r="X1832" s="205"/>
      <c r="Y1832" s="394"/>
      <c r="Z1832" s="250"/>
      <c r="AA1832" s="205"/>
      <c r="AB1832" s="250"/>
      <c r="AC1832" s="250"/>
      <c r="AD1832" s="250"/>
      <c r="AE1832" s="205"/>
      <c r="AF1832" s="250"/>
      <c r="AH1832" s="250"/>
      <c r="AI1832" s="205"/>
      <c r="AJ1832" s="250"/>
      <c r="AK1832" s="250"/>
      <c r="AL1832" s="250"/>
      <c r="AM1832" s="205"/>
      <c r="AN1832" s="250"/>
      <c r="AO1832" s="121"/>
      <c r="AP1832" s="250"/>
      <c r="AQ1832" s="205"/>
      <c r="AR1832" s="250"/>
      <c r="AT1832" s="250"/>
      <c r="AU1832" s="205"/>
      <c r="AV1832" s="250"/>
      <c r="AX1832" s="250"/>
      <c r="AY1832" s="205"/>
      <c r="AZ1832" s="250"/>
      <c r="BB1832" s="250"/>
      <c r="BC1832" s="205"/>
      <c r="BD1832" s="250"/>
      <c r="BF1832" s="250"/>
      <c r="BG1832" s="205"/>
      <c r="BH1832" s="250"/>
      <c r="BI1832" s="121"/>
      <c r="BJ1832" s="250"/>
      <c r="BK1832" s="205"/>
      <c r="BL1832" s="250"/>
      <c r="BN1832" s="121"/>
      <c r="BO1832" s="121"/>
      <c r="BP1832" s="121"/>
      <c r="BQ1832" s="121"/>
      <c r="BR1832" s="121"/>
    </row>
    <row r="1833" spans="1:70" customFormat="1" ht="15.75">
      <c r="A1833" s="84"/>
      <c r="B1833" s="363"/>
      <c r="C1833" s="121"/>
      <c r="D1833" s="121"/>
      <c r="E1833" s="121"/>
      <c r="F1833" s="121"/>
      <c r="G1833" s="121"/>
      <c r="H1833" s="121"/>
      <c r="I1833" s="121"/>
      <c r="J1833" s="121"/>
      <c r="K1833" s="121"/>
      <c r="L1833" s="10"/>
      <c r="M1833" s="225"/>
      <c r="N1833" s="225"/>
      <c r="R1833" s="205"/>
      <c r="S1833" s="205"/>
      <c r="T1833" s="205"/>
      <c r="V1833" s="205"/>
      <c r="W1833" s="205"/>
      <c r="X1833" s="205"/>
      <c r="Y1833" s="394"/>
      <c r="Z1833" s="250"/>
      <c r="AA1833" s="205"/>
      <c r="AB1833" s="250"/>
      <c r="AC1833" s="250"/>
      <c r="AD1833" s="250"/>
      <c r="AE1833" s="205"/>
      <c r="AF1833" s="250"/>
      <c r="AH1833" s="250"/>
      <c r="AI1833" s="205"/>
      <c r="AJ1833" s="250"/>
      <c r="AK1833" s="250"/>
      <c r="AL1833" s="250"/>
      <c r="AM1833" s="205"/>
      <c r="AN1833" s="250"/>
      <c r="AO1833" s="121"/>
      <c r="AP1833" s="250"/>
      <c r="AQ1833" s="205"/>
      <c r="AR1833" s="250"/>
      <c r="AT1833" s="250"/>
      <c r="AU1833" s="205"/>
      <c r="AV1833" s="250"/>
      <c r="AX1833" s="250"/>
      <c r="AY1833" s="205"/>
      <c r="AZ1833" s="250"/>
      <c r="BB1833" s="250"/>
      <c r="BC1833" s="205"/>
      <c r="BD1833" s="250"/>
      <c r="BF1833" s="250"/>
      <c r="BG1833" s="205"/>
      <c r="BH1833" s="250"/>
      <c r="BI1833" s="121"/>
      <c r="BJ1833" s="250"/>
      <c r="BK1833" s="205"/>
      <c r="BL1833" s="250"/>
      <c r="BN1833" s="121"/>
      <c r="BO1833" s="121"/>
      <c r="BP1833" s="121"/>
      <c r="BQ1833" s="121"/>
      <c r="BR1833" s="121"/>
    </row>
    <row r="1834" spans="1:70" customFormat="1" ht="15.75">
      <c r="A1834" s="84"/>
      <c r="B1834" s="363"/>
      <c r="C1834" s="121"/>
      <c r="D1834" s="121"/>
      <c r="E1834" s="121"/>
      <c r="F1834" s="121"/>
      <c r="G1834" s="121"/>
      <c r="H1834" s="121"/>
      <c r="I1834" s="121"/>
      <c r="J1834" s="121"/>
      <c r="K1834" s="121"/>
      <c r="L1834" s="10"/>
      <c r="M1834" s="225"/>
      <c r="N1834" s="225"/>
      <c r="R1834" s="205"/>
      <c r="S1834" s="205"/>
      <c r="T1834" s="205"/>
      <c r="V1834" s="205"/>
      <c r="W1834" s="205"/>
      <c r="X1834" s="205"/>
      <c r="Y1834" s="394"/>
      <c r="Z1834" s="250"/>
      <c r="AA1834" s="205"/>
      <c r="AB1834" s="250"/>
      <c r="AC1834" s="250"/>
      <c r="AD1834" s="250"/>
      <c r="AE1834" s="205"/>
      <c r="AF1834" s="250"/>
      <c r="AH1834" s="250"/>
      <c r="AI1834" s="205"/>
      <c r="AJ1834" s="250"/>
      <c r="AK1834" s="250"/>
      <c r="AL1834" s="250"/>
      <c r="AM1834" s="205"/>
      <c r="AN1834" s="250"/>
      <c r="AO1834" s="121"/>
      <c r="AP1834" s="250"/>
      <c r="AQ1834" s="205"/>
      <c r="AR1834" s="250"/>
      <c r="AT1834" s="250"/>
      <c r="AU1834" s="205"/>
      <c r="AV1834" s="250"/>
      <c r="AX1834" s="250"/>
      <c r="AY1834" s="205"/>
      <c r="AZ1834" s="250"/>
      <c r="BB1834" s="250"/>
      <c r="BC1834" s="205"/>
      <c r="BD1834" s="250"/>
      <c r="BF1834" s="250"/>
      <c r="BG1834" s="205"/>
      <c r="BH1834" s="250"/>
      <c r="BI1834" s="121"/>
      <c r="BJ1834" s="250"/>
      <c r="BK1834" s="205"/>
      <c r="BL1834" s="250"/>
      <c r="BN1834" s="121"/>
      <c r="BO1834" s="121"/>
      <c r="BP1834" s="121"/>
      <c r="BQ1834" s="121"/>
      <c r="BR1834" s="121"/>
    </row>
    <row r="1835" spans="1:70" customFormat="1" ht="15.75">
      <c r="A1835" s="84"/>
      <c r="B1835" s="363"/>
      <c r="C1835" s="121"/>
      <c r="D1835" s="121"/>
      <c r="E1835" s="121"/>
      <c r="F1835" s="121"/>
      <c r="G1835" s="121"/>
      <c r="H1835" s="121"/>
      <c r="I1835" s="121"/>
      <c r="J1835" s="121"/>
      <c r="K1835" s="121"/>
      <c r="L1835" s="10"/>
      <c r="M1835" s="225"/>
      <c r="N1835" s="225"/>
      <c r="R1835" s="205"/>
      <c r="S1835" s="205"/>
      <c r="T1835" s="205"/>
      <c r="V1835" s="205"/>
      <c r="W1835" s="205"/>
      <c r="X1835" s="205"/>
      <c r="Y1835" s="394"/>
      <c r="Z1835" s="250"/>
      <c r="AA1835" s="205"/>
      <c r="AB1835" s="250"/>
      <c r="AC1835" s="250"/>
      <c r="AD1835" s="250"/>
      <c r="AE1835" s="205"/>
      <c r="AF1835" s="250"/>
      <c r="AH1835" s="250"/>
      <c r="AI1835" s="205"/>
      <c r="AJ1835" s="250"/>
      <c r="AK1835" s="250"/>
      <c r="AL1835" s="250"/>
      <c r="AM1835" s="205"/>
      <c r="AN1835" s="250"/>
      <c r="AO1835" s="121"/>
      <c r="AP1835" s="250"/>
      <c r="AQ1835" s="205"/>
      <c r="AR1835" s="250"/>
      <c r="AT1835" s="250"/>
      <c r="AU1835" s="205"/>
      <c r="AV1835" s="250"/>
      <c r="AX1835" s="250"/>
      <c r="AY1835" s="205"/>
      <c r="AZ1835" s="250"/>
      <c r="BB1835" s="250"/>
      <c r="BC1835" s="205"/>
      <c r="BD1835" s="250"/>
      <c r="BF1835" s="250"/>
      <c r="BG1835" s="205"/>
      <c r="BH1835" s="250"/>
      <c r="BI1835" s="121"/>
      <c r="BJ1835" s="250"/>
      <c r="BK1835" s="205"/>
      <c r="BL1835" s="250"/>
      <c r="BN1835" s="121"/>
      <c r="BO1835" s="121"/>
      <c r="BP1835" s="121"/>
      <c r="BQ1835" s="121"/>
      <c r="BR1835" s="121"/>
    </row>
    <row r="1836" spans="1:70" customFormat="1" ht="15.75">
      <c r="A1836" s="84"/>
      <c r="B1836" s="363"/>
      <c r="C1836" s="121"/>
      <c r="D1836" s="121"/>
      <c r="E1836" s="121"/>
      <c r="F1836" s="121"/>
      <c r="G1836" s="121"/>
      <c r="H1836" s="121"/>
      <c r="I1836" s="121"/>
      <c r="J1836" s="121"/>
      <c r="K1836" s="121"/>
      <c r="L1836" s="10"/>
      <c r="M1836" s="225"/>
      <c r="N1836" s="225"/>
      <c r="R1836" s="205"/>
      <c r="S1836" s="205"/>
      <c r="T1836" s="205"/>
      <c r="V1836" s="205"/>
      <c r="W1836" s="205"/>
      <c r="X1836" s="205"/>
      <c r="Y1836" s="394"/>
      <c r="Z1836" s="250"/>
      <c r="AA1836" s="205"/>
      <c r="AB1836" s="250"/>
      <c r="AC1836" s="250"/>
      <c r="AD1836" s="250"/>
      <c r="AE1836" s="205"/>
      <c r="AF1836" s="250"/>
      <c r="AH1836" s="250"/>
      <c r="AI1836" s="205"/>
      <c r="AJ1836" s="250"/>
      <c r="AK1836" s="250"/>
      <c r="AL1836" s="250"/>
      <c r="AM1836" s="205"/>
      <c r="AN1836" s="250"/>
      <c r="AO1836" s="121"/>
      <c r="AP1836" s="250"/>
      <c r="AQ1836" s="205"/>
      <c r="AR1836" s="250"/>
      <c r="AT1836" s="250"/>
      <c r="AU1836" s="205"/>
      <c r="AV1836" s="250"/>
      <c r="AX1836" s="250"/>
      <c r="AY1836" s="205"/>
      <c r="AZ1836" s="250"/>
      <c r="BB1836" s="250"/>
      <c r="BC1836" s="205"/>
      <c r="BD1836" s="250"/>
      <c r="BF1836" s="250"/>
      <c r="BG1836" s="205"/>
      <c r="BH1836" s="250"/>
      <c r="BI1836" s="121"/>
      <c r="BJ1836" s="250"/>
      <c r="BK1836" s="205"/>
      <c r="BL1836" s="250"/>
      <c r="BN1836" s="121"/>
      <c r="BO1836" s="121"/>
      <c r="BP1836" s="121"/>
      <c r="BQ1836" s="121"/>
      <c r="BR1836" s="121"/>
    </row>
    <row r="1837" spans="1:70" customFormat="1" ht="15.75">
      <c r="A1837" s="84"/>
      <c r="B1837" s="363"/>
      <c r="C1837" s="121"/>
      <c r="D1837" s="121"/>
      <c r="E1837" s="121"/>
      <c r="F1837" s="121"/>
      <c r="G1837" s="121"/>
      <c r="H1837" s="121"/>
      <c r="I1837" s="121"/>
      <c r="J1837" s="121"/>
      <c r="K1837" s="121"/>
      <c r="L1837" s="10"/>
      <c r="M1837" s="225"/>
      <c r="N1837" s="225"/>
      <c r="R1837" s="205"/>
      <c r="S1837" s="205"/>
      <c r="T1837" s="205"/>
      <c r="V1837" s="205"/>
      <c r="W1837" s="205"/>
      <c r="X1837" s="205"/>
      <c r="Y1837" s="394"/>
      <c r="Z1837" s="250"/>
      <c r="AA1837" s="205"/>
      <c r="AB1837" s="250"/>
      <c r="AC1837" s="250"/>
      <c r="AD1837" s="250"/>
      <c r="AE1837" s="205"/>
      <c r="AF1837" s="250"/>
      <c r="AH1837" s="250"/>
      <c r="AI1837" s="205"/>
      <c r="AJ1837" s="250"/>
      <c r="AK1837" s="250"/>
      <c r="AL1837" s="250"/>
      <c r="AM1837" s="205"/>
      <c r="AN1837" s="250"/>
      <c r="AO1837" s="121"/>
      <c r="AP1837" s="250"/>
      <c r="AQ1837" s="205"/>
      <c r="AR1837" s="250"/>
      <c r="AT1837" s="250"/>
      <c r="AU1837" s="205"/>
      <c r="AV1837" s="250"/>
      <c r="AX1837" s="250"/>
      <c r="AY1837" s="205"/>
      <c r="AZ1837" s="250"/>
      <c r="BB1837" s="250"/>
      <c r="BC1837" s="205"/>
      <c r="BD1837" s="250"/>
      <c r="BF1837" s="250"/>
      <c r="BG1837" s="205"/>
      <c r="BH1837" s="250"/>
      <c r="BI1837" s="121"/>
      <c r="BJ1837" s="250"/>
      <c r="BK1837" s="205"/>
      <c r="BL1837" s="250"/>
      <c r="BN1837" s="121"/>
      <c r="BO1837" s="121"/>
      <c r="BP1837" s="121"/>
      <c r="BQ1837" s="121"/>
      <c r="BR1837" s="121"/>
    </row>
    <row r="1838" spans="1:70" customFormat="1" ht="15.75">
      <c r="A1838" s="84"/>
      <c r="B1838" s="363"/>
      <c r="C1838" s="121"/>
      <c r="D1838" s="121"/>
      <c r="E1838" s="121"/>
      <c r="F1838" s="121"/>
      <c r="G1838" s="121"/>
      <c r="H1838" s="121"/>
      <c r="I1838" s="121"/>
      <c r="J1838" s="121"/>
      <c r="K1838" s="121"/>
      <c r="L1838" s="10"/>
      <c r="M1838" s="225"/>
      <c r="N1838" s="225"/>
      <c r="R1838" s="205"/>
      <c r="S1838" s="205"/>
      <c r="T1838" s="205"/>
      <c r="V1838" s="205"/>
      <c r="W1838" s="205"/>
      <c r="X1838" s="205"/>
      <c r="Y1838" s="394"/>
      <c r="Z1838" s="250"/>
      <c r="AA1838" s="205"/>
      <c r="AB1838" s="250"/>
      <c r="AC1838" s="250"/>
      <c r="AD1838" s="250"/>
      <c r="AE1838" s="205"/>
      <c r="AF1838" s="250"/>
      <c r="AH1838" s="250"/>
      <c r="AI1838" s="205"/>
      <c r="AJ1838" s="250"/>
      <c r="AK1838" s="250"/>
      <c r="AL1838" s="250"/>
      <c r="AM1838" s="205"/>
      <c r="AN1838" s="250"/>
      <c r="AO1838" s="121"/>
      <c r="AP1838" s="250"/>
      <c r="AQ1838" s="205"/>
      <c r="AR1838" s="250"/>
      <c r="AT1838" s="250"/>
      <c r="AU1838" s="205"/>
      <c r="AV1838" s="250"/>
      <c r="AX1838" s="250"/>
      <c r="AY1838" s="205"/>
      <c r="AZ1838" s="250"/>
      <c r="BB1838" s="250"/>
      <c r="BC1838" s="205"/>
      <c r="BD1838" s="250"/>
      <c r="BF1838" s="250"/>
      <c r="BG1838" s="205"/>
      <c r="BH1838" s="250"/>
      <c r="BI1838" s="121"/>
      <c r="BJ1838" s="250"/>
      <c r="BK1838" s="205"/>
      <c r="BL1838" s="250"/>
      <c r="BN1838" s="121"/>
      <c r="BO1838" s="121"/>
      <c r="BP1838" s="121"/>
      <c r="BQ1838" s="121"/>
      <c r="BR1838" s="121"/>
    </row>
    <row r="1839" spans="1:70" customFormat="1" ht="15.75">
      <c r="A1839" s="84"/>
      <c r="B1839" s="363"/>
      <c r="C1839" s="121"/>
      <c r="D1839" s="121"/>
      <c r="E1839" s="121"/>
      <c r="F1839" s="121"/>
      <c r="G1839" s="121"/>
      <c r="H1839" s="121"/>
      <c r="I1839" s="121"/>
      <c r="J1839" s="121"/>
      <c r="K1839" s="121"/>
      <c r="L1839" s="10"/>
      <c r="M1839" s="225"/>
      <c r="N1839" s="225"/>
      <c r="R1839" s="205"/>
      <c r="S1839" s="205"/>
      <c r="T1839" s="205"/>
      <c r="V1839" s="205"/>
      <c r="W1839" s="205"/>
      <c r="X1839" s="205"/>
      <c r="Y1839" s="394"/>
      <c r="Z1839" s="250"/>
      <c r="AA1839" s="205"/>
      <c r="AB1839" s="250"/>
      <c r="AC1839" s="250"/>
      <c r="AD1839" s="250"/>
      <c r="AE1839" s="205"/>
      <c r="AF1839" s="250"/>
      <c r="AH1839" s="250"/>
      <c r="AI1839" s="205"/>
      <c r="AJ1839" s="250"/>
      <c r="AK1839" s="250"/>
      <c r="AL1839" s="250"/>
      <c r="AM1839" s="205"/>
      <c r="AN1839" s="250"/>
      <c r="AO1839" s="121"/>
      <c r="AP1839" s="250"/>
      <c r="AQ1839" s="205"/>
      <c r="AR1839" s="250"/>
      <c r="AT1839" s="250"/>
      <c r="AU1839" s="205"/>
      <c r="AV1839" s="250"/>
      <c r="AX1839" s="250"/>
      <c r="AY1839" s="205"/>
      <c r="AZ1839" s="250"/>
      <c r="BB1839" s="250"/>
      <c r="BC1839" s="205"/>
      <c r="BD1839" s="250"/>
      <c r="BF1839" s="250"/>
      <c r="BG1839" s="205"/>
      <c r="BH1839" s="250"/>
      <c r="BI1839" s="121"/>
      <c r="BJ1839" s="250"/>
      <c r="BK1839" s="205"/>
      <c r="BL1839" s="250"/>
      <c r="BN1839" s="121"/>
      <c r="BO1839" s="121"/>
      <c r="BP1839" s="121"/>
      <c r="BQ1839" s="121"/>
      <c r="BR1839" s="121"/>
    </row>
    <row r="1840" spans="1:70" customFormat="1" ht="15.75">
      <c r="A1840" s="84"/>
      <c r="B1840" s="363"/>
      <c r="C1840" s="121"/>
      <c r="D1840" s="121"/>
      <c r="E1840" s="121"/>
      <c r="F1840" s="121"/>
      <c r="G1840" s="121"/>
      <c r="H1840" s="121"/>
      <c r="I1840" s="121"/>
      <c r="J1840" s="121"/>
      <c r="K1840" s="121"/>
      <c r="L1840" s="10"/>
      <c r="M1840" s="225"/>
      <c r="N1840" s="225"/>
      <c r="R1840" s="205"/>
      <c r="S1840" s="205"/>
      <c r="T1840" s="205"/>
      <c r="V1840" s="205"/>
      <c r="W1840" s="205"/>
      <c r="X1840" s="205"/>
      <c r="Y1840" s="394"/>
      <c r="Z1840" s="250"/>
      <c r="AA1840" s="205"/>
      <c r="AB1840" s="250"/>
      <c r="AC1840" s="250"/>
      <c r="AD1840" s="250"/>
      <c r="AE1840" s="205"/>
      <c r="AF1840" s="250"/>
      <c r="AH1840" s="250"/>
      <c r="AI1840" s="205"/>
      <c r="AJ1840" s="250"/>
      <c r="AK1840" s="250"/>
      <c r="AL1840" s="250"/>
      <c r="AM1840" s="205"/>
      <c r="AN1840" s="250"/>
      <c r="AO1840" s="121"/>
      <c r="AP1840" s="250"/>
      <c r="AQ1840" s="205"/>
      <c r="AR1840" s="250"/>
      <c r="AT1840" s="250"/>
      <c r="AU1840" s="205"/>
      <c r="AV1840" s="250"/>
      <c r="AX1840" s="250"/>
      <c r="AY1840" s="205"/>
      <c r="AZ1840" s="250"/>
      <c r="BB1840" s="250"/>
      <c r="BC1840" s="205"/>
      <c r="BD1840" s="250"/>
      <c r="BF1840" s="250"/>
      <c r="BG1840" s="205"/>
      <c r="BH1840" s="250"/>
      <c r="BI1840" s="121"/>
      <c r="BJ1840" s="250"/>
      <c r="BK1840" s="205"/>
      <c r="BL1840" s="250"/>
      <c r="BN1840" s="121"/>
      <c r="BO1840" s="121"/>
      <c r="BP1840" s="121"/>
      <c r="BQ1840" s="121"/>
      <c r="BR1840" s="121"/>
    </row>
    <row r="1841" spans="1:70" customFormat="1" ht="15.75">
      <c r="A1841" s="84"/>
      <c r="B1841" s="363"/>
      <c r="C1841" s="121"/>
      <c r="D1841" s="121"/>
      <c r="E1841" s="121"/>
      <c r="F1841" s="121"/>
      <c r="G1841" s="121"/>
      <c r="H1841" s="121"/>
      <c r="I1841" s="121"/>
      <c r="J1841" s="121"/>
      <c r="K1841" s="121"/>
      <c r="L1841" s="10"/>
      <c r="M1841" s="225"/>
      <c r="N1841" s="225"/>
      <c r="R1841" s="205"/>
      <c r="S1841" s="205"/>
      <c r="T1841" s="205"/>
      <c r="V1841" s="205"/>
      <c r="W1841" s="205"/>
      <c r="X1841" s="205"/>
      <c r="Y1841" s="394"/>
      <c r="Z1841" s="250"/>
      <c r="AA1841" s="205"/>
      <c r="AB1841" s="250"/>
      <c r="AC1841" s="250"/>
      <c r="AD1841" s="250"/>
      <c r="AE1841" s="205"/>
      <c r="AF1841" s="250"/>
      <c r="AH1841" s="250"/>
      <c r="AI1841" s="205"/>
      <c r="AJ1841" s="250"/>
      <c r="AK1841" s="250"/>
      <c r="AL1841" s="250"/>
      <c r="AM1841" s="205"/>
      <c r="AN1841" s="250"/>
      <c r="AO1841" s="121"/>
      <c r="AP1841" s="250"/>
      <c r="AQ1841" s="205"/>
      <c r="AR1841" s="250"/>
      <c r="AT1841" s="250"/>
      <c r="AU1841" s="205"/>
      <c r="AV1841" s="250"/>
      <c r="AX1841" s="250"/>
      <c r="AY1841" s="205"/>
      <c r="AZ1841" s="250"/>
      <c r="BB1841" s="250"/>
      <c r="BC1841" s="205"/>
      <c r="BD1841" s="250"/>
      <c r="BF1841" s="250"/>
      <c r="BG1841" s="205"/>
      <c r="BH1841" s="250"/>
      <c r="BI1841" s="121"/>
      <c r="BJ1841" s="250"/>
      <c r="BK1841" s="205"/>
      <c r="BL1841" s="250"/>
      <c r="BN1841" s="121"/>
      <c r="BO1841" s="121"/>
      <c r="BP1841" s="121"/>
      <c r="BQ1841" s="121"/>
      <c r="BR1841" s="121"/>
    </row>
    <row r="1842" spans="1:70" customFormat="1" ht="15.75">
      <c r="A1842" s="84"/>
      <c r="B1842" s="363"/>
      <c r="C1842" s="121"/>
      <c r="D1842" s="121"/>
      <c r="E1842" s="121"/>
      <c r="F1842" s="121"/>
      <c r="G1842" s="121"/>
      <c r="H1842" s="121"/>
      <c r="I1842" s="121"/>
      <c r="J1842" s="121"/>
      <c r="K1842" s="121"/>
      <c r="L1842" s="10"/>
      <c r="M1842" s="225"/>
      <c r="N1842" s="225"/>
      <c r="R1842" s="205"/>
      <c r="S1842" s="205"/>
      <c r="T1842" s="205"/>
      <c r="V1842" s="205"/>
      <c r="W1842" s="205"/>
      <c r="X1842" s="205"/>
      <c r="Y1842" s="394"/>
      <c r="Z1842" s="250"/>
      <c r="AA1842" s="205"/>
      <c r="AB1842" s="250"/>
      <c r="AC1842" s="250"/>
      <c r="AD1842" s="250"/>
      <c r="AE1842" s="205"/>
      <c r="AF1842" s="250"/>
      <c r="AH1842" s="250"/>
      <c r="AI1842" s="205"/>
      <c r="AJ1842" s="250"/>
      <c r="AK1842" s="250"/>
      <c r="AL1842" s="250"/>
      <c r="AM1842" s="205"/>
      <c r="AN1842" s="250"/>
      <c r="AO1842" s="121"/>
      <c r="AP1842" s="250"/>
      <c r="AQ1842" s="205"/>
      <c r="AR1842" s="250"/>
      <c r="AT1842" s="250"/>
      <c r="AU1842" s="205"/>
      <c r="AV1842" s="250"/>
      <c r="AX1842" s="250"/>
      <c r="AY1842" s="205"/>
      <c r="AZ1842" s="250"/>
      <c r="BB1842" s="250"/>
      <c r="BC1842" s="205"/>
      <c r="BD1842" s="250"/>
      <c r="BF1842" s="250"/>
      <c r="BG1842" s="205"/>
      <c r="BH1842" s="250"/>
      <c r="BI1842" s="121"/>
      <c r="BJ1842" s="250"/>
      <c r="BK1842" s="205"/>
      <c r="BL1842" s="250"/>
      <c r="BN1842" s="121"/>
      <c r="BO1842" s="121"/>
      <c r="BP1842" s="121"/>
      <c r="BQ1842" s="121"/>
      <c r="BR1842" s="121"/>
    </row>
    <row r="1843" spans="1:70" customFormat="1" ht="15.75">
      <c r="A1843" s="84"/>
      <c r="B1843" s="363"/>
      <c r="C1843" s="121"/>
      <c r="D1843" s="121"/>
      <c r="E1843" s="121"/>
      <c r="F1843" s="121"/>
      <c r="G1843" s="121"/>
      <c r="H1843" s="121"/>
      <c r="I1843" s="121"/>
      <c r="J1843" s="121"/>
      <c r="K1843" s="121"/>
      <c r="L1843" s="10"/>
      <c r="M1843" s="225"/>
      <c r="N1843" s="225"/>
      <c r="R1843" s="205"/>
      <c r="S1843" s="205"/>
      <c r="T1843" s="205"/>
      <c r="V1843" s="205"/>
      <c r="W1843" s="205"/>
      <c r="X1843" s="205"/>
      <c r="Y1843" s="394"/>
      <c r="Z1843" s="250"/>
      <c r="AA1843" s="205"/>
      <c r="AB1843" s="250"/>
      <c r="AC1843" s="250"/>
      <c r="AD1843" s="250"/>
      <c r="AE1843" s="205"/>
      <c r="AF1843" s="250"/>
      <c r="AH1843" s="250"/>
      <c r="AI1843" s="205"/>
      <c r="AJ1843" s="250"/>
      <c r="AK1843" s="250"/>
      <c r="AL1843" s="250"/>
      <c r="AM1843" s="205"/>
      <c r="AN1843" s="250"/>
      <c r="AO1843" s="121"/>
      <c r="AP1843" s="250"/>
      <c r="AQ1843" s="205"/>
      <c r="AR1843" s="250"/>
      <c r="AT1843" s="250"/>
      <c r="AU1843" s="205"/>
      <c r="AV1843" s="250"/>
      <c r="AX1843" s="250"/>
      <c r="AY1843" s="205"/>
      <c r="AZ1843" s="250"/>
      <c r="BB1843" s="250"/>
      <c r="BC1843" s="205"/>
      <c r="BD1843" s="250"/>
      <c r="BF1843" s="250"/>
      <c r="BG1843" s="205"/>
      <c r="BH1843" s="250"/>
      <c r="BI1843" s="121"/>
      <c r="BJ1843" s="250"/>
      <c r="BK1843" s="205"/>
      <c r="BL1843" s="250"/>
      <c r="BN1843" s="121"/>
      <c r="BO1843" s="121"/>
      <c r="BP1843" s="121"/>
      <c r="BQ1843" s="121"/>
      <c r="BR1843" s="121"/>
    </row>
    <row r="1844" spans="1:70" customFormat="1" ht="15.75">
      <c r="A1844" s="84"/>
      <c r="B1844" s="363"/>
      <c r="C1844" s="121"/>
      <c r="D1844" s="121"/>
      <c r="E1844" s="121"/>
      <c r="F1844" s="121"/>
      <c r="G1844" s="121"/>
      <c r="H1844" s="121"/>
      <c r="I1844" s="121"/>
      <c r="J1844" s="121"/>
      <c r="K1844" s="121"/>
      <c r="L1844" s="10"/>
      <c r="M1844" s="225"/>
      <c r="N1844" s="225"/>
      <c r="R1844" s="205"/>
      <c r="S1844" s="205"/>
      <c r="T1844" s="205"/>
      <c r="V1844" s="205"/>
      <c r="W1844" s="205"/>
      <c r="X1844" s="205"/>
      <c r="Y1844" s="394"/>
      <c r="Z1844" s="250"/>
      <c r="AA1844" s="205"/>
      <c r="AB1844" s="250"/>
      <c r="AC1844" s="250"/>
      <c r="AD1844" s="250"/>
      <c r="AE1844" s="205"/>
      <c r="AF1844" s="250"/>
      <c r="AH1844" s="250"/>
      <c r="AI1844" s="205"/>
      <c r="AJ1844" s="250"/>
      <c r="AK1844" s="250"/>
      <c r="AL1844" s="250"/>
      <c r="AM1844" s="205"/>
      <c r="AN1844" s="250"/>
      <c r="AO1844" s="121"/>
      <c r="AP1844" s="250"/>
      <c r="AQ1844" s="205"/>
      <c r="AR1844" s="250"/>
      <c r="AT1844" s="250"/>
      <c r="AU1844" s="205"/>
      <c r="AV1844" s="250"/>
      <c r="AX1844" s="250"/>
      <c r="AY1844" s="205"/>
      <c r="AZ1844" s="250"/>
      <c r="BB1844" s="250"/>
      <c r="BC1844" s="205"/>
      <c r="BD1844" s="250"/>
      <c r="BF1844" s="250"/>
      <c r="BG1844" s="205"/>
      <c r="BH1844" s="250"/>
      <c r="BI1844" s="121"/>
      <c r="BJ1844" s="250"/>
      <c r="BK1844" s="205"/>
      <c r="BL1844" s="250"/>
      <c r="BN1844" s="121"/>
      <c r="BO1844" s="121"/>
      <c r="BP1844" s="121"/>
      <c r="BQ1844" s="121"/>
      <c r="BR1844" s="121"/>
    </row>
    <row r="1845" spans="1:70" customFormat="1" ht="15.75">
      <c r="A1845" s="84"/>
      <c r="B1845" s="363"/>
      <c r="C1845" s="121"/>
      <c r="D1845" s="121"/>
      <c r="E1845" s="121"/>
      <c r="F1845" s="121"/>
      <c r="G1845" s="121"/>
      <c r="H1845" s="121"/>
      <c r="I1845" s="121"/>
      <c r="J1845" s="121"/>
      <c r="K1845" s="121"/>
      <c r="L1845" s="10"/>
      <c r="M1845" s="225"/>
      <c r="N1845" s="225"/>
      <c r="R1845" s="205"/>
      <c r="S1845" s="205"/>
      <c r="T1845" s="205"/>
      <c r="V1845" s="205"/>
      <c r="W1845" s="205"/>
      <c r="X1845" s="205"/>
      <c r="Y1845" s="394"/>
      <c r="Z1845" s="250"/>
      <c r="AA1845" s="205"/>
      <c r="AB1845" s="250"/>
      <c r="AC1845" s="250"/>
      <c r="AD1845" s="250"/>
      <c r="AE1845" s="205"/>
      <c r="AF1845" s="250"/>
      <c r="AH1845" s="250"/>
      <c r="AI1845" s="205"/>
      <c r="AJ1845" s="250"/>
      <c r="AK1845" s="250"/>
      <c r="AL1845" s="250"/>
      <c r="AM1845" s="205"/>
      <c r="AN1845" s="250"/>
      <c r="AO1845" s="121"/>
      <c r="AP1845" s="250"/>
      <c r="AQ1845" s="205"/>
      <c r="AR1845" s="250"/>
      <c r="AT1845" s="250"/>
      <c r="AU1845" s="205"/>
      <c r="AV1845" s="250"/>
      <c r="AX1845" s="250"/>
      <c r="AY1845" s="205"/>
      <c r="AZ1845" s="250"/>
      <c r="BB1845" s="250"/>
      <c r="BC1845" s="205"/>
      <c r="BD1845" s="250"/>
      <c r="BF1845" s="250"/>
      <c r="BG1845" s="205"/>
      <c r="BH1845" s="250"/>
      <c r="BI1845" s="121"/>
      <c r="BJ1845" s="250"/>
      <c r="BK1845" s="205"/>
      <c r="BL1845" s="250"/>
      <c r="BN1845" s="121"/>
      <c r="BO1845" s="121"/>
      <c r="BP1845" s="121"/>
      <c r="BQ1845" s="121"/>
      <c r="BR1845" s="121"/>
    </row>
    <row r="1846" spans="1:70" customFormat="1" ht="15.75">
      <c r="A1846" s="84"/>
      <c r="B1846" s="363"/>
      <c r="C1846" s="121"/>
      <c r="D1846" s="121"/>
      <c r="E1846" s="121"/>
      <c r="F1846" s="121"/>
      <c r="G1846" s="121"/>
      <c r="H1846" s="121"/>
      <c r="I1846" s="121"/>
      <c r="J1846" s="121"/>
      <c r="K1846" s="121"/>
      <c r="L1846" s="10"/>
      <c r="M1846" s="225"/>
      <c r="N1846" s="225"/>
      <c r="R1846" s="205"/>
      <c r="S1846" s="205"/>
      <c r="T1846" s="205"/>
      <c r="V1846" s="205"/>
      <c r="W1846" s="205"/>
      <c r="X1846" s="205"/>
      <c r="Y1846" s="394"/>
      <c r="Z1846" s="250"/>
      <c r="AA1846" s="205"/>
      <c r="AB1846" s="250"/>
      <c r="AC1846" s="250"/>
      <c r="AD1846" s="250"/>
      <c r="AE1846" s="205"/>
      <c r="AF1846" s="250"/>
      <c r="AH1846" s="250"/>
      <c r="AI1846" s="205"/>
      <c r="AJ1846" s="250"/>
      <c r="AK1846" s="250"/>
      <c r="AL1846" s="250"/>
      <c r="AM1846" s="205"/>
      <c r="AN1846" s="250"/>
      <c r="AO1846" s="121"/>
      <c r="AP1846" s="250"/>
      <c r="AQ1846" s="205"/>
      <c r="AR1846" s="250"/>
      <c r="AT1846" s="250"/>
      <c r="AU1846" s="205"/>
      <c r="AV1846" s="250"/>
      <c r="AX1846" s="250"/>
      <c r="AY1846" s="205"/>
      <c r="AZ1846" s="250"/>
      <c r="BB1846" s="250"/>
      <c r="BC1846" s="205"/>
      <c r="BD1846" s="250"/>
      <c r="BF1846" s="250"/>
      <c r="BG1846" s="205"/>
      <c r="BH1846" s="250"/>
      <c r="BI1846" s="121"/>
      <c r="BJ1846" s="250"/>
      <c r="BK1846" s="205"/>
      <c r="BL1846" s="250"/>
      <c r="BN1846" s="121"/>
      <c r="BO1846" s="121"/>
      <c r="BP1846" s="121"/>
      <c r="BQ1846" s="121"/>
      <c r="BR1846" s="121"/>
    </row>
    <row r="1847" spans="1:70" customFormat="1" ht="15.75">
      <c r="A1847" s="84"/>
      <c r="B1847" s="363"/>
      <c r="C1847" s="121"/>
      <c r="D1847" s="121"/>
      <c r="E1847" s="121"/>
      <c r="F1847" s="121"/>
      <c r="G1847" s="121"/>
      <c r="H1847" s="121"/>
      <c r="I1847" s="121"/>
      <c r="J1847" s="121"/>
      <c r="K1847" s="121"/>
      <c r="L1847" s="10"/>
      <c r="M1847" s="225"/>
      <c r="N1847" s="225"/>
      <c r="R1847" s="205"/>
      <c r="S1847" s="205"/>
      <c r="T1847" s="205"/>
      <c r="V1847" s="205"/>
      <c r="W1847" s="205"/>
      <c r="X1847" s="205"/>
      <c r="Y1847" s="394"/>
      <c r="Z1847" s="250"/>
      <c r="AA1847" s="205"/>
      <c r="AB1847" s="250"/>
      <c r="AC1847" s="250"/>
      <c r="AD1847" s="250"/>
      <c r="AE1847" s="205"/>
      <c r="AF1847" s="250"/>
      <c r="AH1847" s="250"/>
      <c r="AI1847" s="205"/>
      <c r="AJ1847" s="250"/>
      <c r="AK1847" s="250"/>
      <c r="AL1847" s="250"/>
      <c r="AM1847" s="205"/>
      <c r="AN1847" s="250"/>
      <c r="AO1847" s="121"/>
      <c r="AP1847" s="250"/>
      <c r="AQ1847" s="205"/>
      <c r="AR1847" s="250"/>
      <c r="AT1847" s="250"/>
      <c r="AU1847" s="205"/>
      <c r="AV1847" s="250"/>
      <c r="AX1847" s="250"/>
      <c r="AY1847" s="205"/>
      <c r="AZ1847" s="250"/>
      <c r="BB1847" s="250"/>
      <c r="BC1847" s="205"/>
      <c r="BD1847" s="250"/>
      <c r="BF1847" s="250"/>
      <c r="BG1847" s="205"/>
      <c r="BH1847" s="250"/>
      <c r="BI1847" s="121"/>
      <c r="BJ1847" s="250"/>
      <c r="BK1847" s="205"/>
      <c r="BL1847" s="250"/>
      <c r="BN1847" s="121"/>
      <c r="BO1847" s="121"/>
      <c r="BP1847" s="121"/>
      <c r="BQ1847" s="121"/>
      <c r="BR1847" s="121"/>
    </row>
    <row r="1848" spans="1:70" customFormat="1" ht="15.75">
      <c r="A1848" s="84"/>
      <c r="B1848" s="363"/>
      <c r="C1848" s="121"/>
      <c r="D1848" s="121"/>
      <c r="E1848" s="121"/>
      <c r="F1848" s="121"/>
      <c r="G1848" s="121"/>
      <c r="H1848" s="121"/>
      <c r="I1848" s="121"/>
      <c r="J1848" s="121"/>
      <c r="K1848" s="121"/>
      <c r="L1848" s="10"/>
      <c r="M1848" s="225"/>
      <c r="N1848" s="225"/>
      <c r="R1848" s="205"/>
      <c r="S1848" s="205"/>
      <c r="T1848" s="205"/>
      <c r="V1848" s="205"/>
      <c r="W1848" s="205"/>
      <c r="X1848" s="205"/>
      <c r="Y1848" s="394"/>
      <c r="Z1848" s="250"/>
      <c r="AA1848" s="205"/>
      <c r="AB1848" s="250"/>
      <c r="AC1848" s="250"/>
      <c r="AD1848" s="250"/>
      <c r="AE1848" s="205"/>
      <c r="AF1848" s="250"/>
      <c r="AH1848" s="250"/>
      <c r="AI1848" s="205"/>
      <c r="AJ1848" s="250"/>
      <c r="AK1848" s="250"/>
      <c r="AL1848" s="250"/>
      <c r="AM1848" s="205"/>
      <c r="AN1848" s="250"/>
      <c r="AO1848" s="121"/>
      <c r="AP1848" s="250"/>
      <c r="AQ1848" s="205"/>
      <c r="AR1848" s="250"/>
      <c r="AT1848" s="250"/>
      <c r="AU1848" s="205"/>
      <c r="AV1848" s="250"/>
      <c r="AX1848" s="250"/>
      <c r="AY1848" s="205"/>
      <c r="AZ1848" s="250"/>
      <c r="BB1848" s="250"/>
      <c r="BC1848" s="205"/>
      <c r="BD1848" s="250"/>
      <c r="BF1848" s="250"/>
      <c r="BG1848" s="205"/>
      <c r="BH1848" s="250"/>
      <c r="BI1848" s="121"/>
      <c r="BJ1848" s="250"/>
      <c r="BK1848" s="205"/>
      <c r="BL1848" s="250"/>
      <c r="BN1848" s="121"/>
      <c r="BO1848" s="121"/>
      <c r="BP1848" s="121"/>
      <c r="BQ1848" s="121"/>
      <c r="BR1848" s="121"/>
    </row>
    <row r="1849" spans="1:70" customFormat="1" ht="15.75">
      <c r="A1849" s="84"/>
      <c r="B1849" s="363"/>
      <c r="C1849" s="121"/>
      <c r="D1849" s="121"/>
      <c r="E1849" s="121"/>
      <c r="F1849" s="121"/>
      <c r="G1849" s="121"/>
      <c r="H1849" s="121"/>
      <c r="I1849" s="121"/>
      <c r="J1849" s="121"/>
      <c r="K1849" s="121"/>
      <c r="L1849" s="10"/>
      <c r="M1849" s="225"/>
      <c r="N1849" s="225"/>
      <c r="R1849" s="205"/>
      <c r="S1849" s="205"/>
      <c r="T1849" s="205"/>
      <c r="V1849" s="205"/>
      <c r="W1849" s="205"/>
      <c r="X1849" s="205"/>
      <c r="Y1849" s="394"/>
      <c r="Z1849" s="250"/>
      <c r="AA1849" s="205"/>
      <c r="AB1849" s="250"/>
      <c r="AC1849" s="250"/>
      <c r="AD1849" s="250"/>
      <c r="AE1849" s="205"/>
      <c r="AF1849" s="250"/>
      <c r="AH1849" s="250"/>
      <c r="AI1849" s="205"/>
      <c r="AJ1849" s="250"/>
      <c r="AK1849" s="250"/>
      <c r="AL1849" s="250"/>
      <c r="AM1849" s="205"/>
      <c r="AN1849" s="250"/>
      <c r="AO1849" s="121"/>
      <c r="AP1849" s="250"/>
      <c r="AQ1849" s="205"/>
      <c r="AR1849" s="250"/>
      <c r="AT1849" s="250"/>
      <c r="AU1849" s="205"/>
      <c r="AV1849" s="250"/>
      <c r="AX1849" s="250"/>
      <c r="AY1849" s="205"/>
      <c r="AZ1849" s="250"/>
      <c r="BB1849" s="250"/>
      <c r="BC1849" s="205"/>
      <c r="BD1849" s="250"/>
      <c r="BF1849" s="250"/>
      <c r="BG1849" s="205"/>
      <c r="BH1849" s="250"/>
      <c r="BI1849" s="121"/>
      <c r="BJ1849" s="250"/>
      <c r="BK1849" s="205"/>
      <c r="BL1849" s="250"/>
      <c r="BN1849" s="121"/>
      <c r="BO1849" s="121"/>
      <c r="BP1849" s="121"/>
      <c r="BQ1849" s="121"/>
      <c r="BR1849" s="121"/>
    </row>
    <row r="1850" spans="1:70" customFormat="1" ht="15.75">
      <c r="A1850" s="84"/>
      <c r="B1850" s="363"/>
      <c r="C1850" s="121"/>
      <c r="D1850" s="121"/>
      <c r="E1850" s="121"/>
      <c r="F1850" s="121"/>
      <c r="G1850" s="121"/>
      <c r="H1850" s="121"/>
      <c r="I1850" s="121"/>
      <c r="J1850" s="121"/>
      <c r="K1850" s="121"/>
      <c r="L1850" s="10"/>
      <c r="M1850" s="225"/>
      <c r="N1850" s="225"/>
      <c r="R1850" s="205"/>
      <c r="S1850" s="205"/>
      <c r="T1850" s="205"/>
      <c r="V1850" s="205"/>
      <c r="W1850" s="205"/>
      <c r="X1850" s="205"/>
      <c r="Y1850" s="394"/>
      <c r="Z1850" s="250"/>
      <c r="AA1850" s="205"/>
      <c r="AB1850" s="250"/>
      <c r="AC1850" s="250"/>
      <c r="AD1850" s="250"/>
      <c r="AE1850" s="205"/>
      <c r="AF1850" s="250"/>
      <c r="AH1850" s="250"/>
      <c r="AI1850" s="205"/>
      <c r="AJ1850" s="250"/>
      <c r="AK1850" s="250"/>
      <c r="AL1850" s="250"/>
      <c r="AM1850" s="205"/>
      <c r="AN1850" s="250"/>
      <c r="AO1850" s="121"/>
      <c r="AP1850" s="250"/>
      <c r="AQ1850" s="205"/>
      <c r="AR1850" s="250"/>
      <c r="AT1850" s="250"/>
      <c r="AU1850" s="205"/>
      <c r="AV1850" s="250"/>
      <c r="AX1850" s="250"/>
      <c r="AY1850" s="205"/>
      <c r="AZ1850" s="250"/>
      <c r="BB1850" s="250"/>
      <c r="BC1850" s="205"/>
      <c r="BD1850" s="250"/>
      <c r="BF1850" s="250"/>
      <c r="BG1850" s="205"/>
      <c r="BH1850" s="250"/>
      <c r="BI1850" s="121"/>
      <c r="BJ1850" s="250"/>
      <c r="BK1850" s="205"/>
      <c r="BL1850" s="250"/>
      <c r="BN1850" s="121"/>
      <c r="BO1850" s="121"/>
      <c r="BP1850" s="121"/>
      <c r="BQ1850" s="121"/>
      <c r="BR1850" s="121"/>
    </row>
    <row r="1851" spans="1:70" customFormat="1" ht="15.75">
      <c r="A1851" s="84"/>
      <c r="B1851" s="363"/>
      <c r="C1851" s="121"/>
      <c r="D1851" s="121"/>
      <c r="E1851" s="121"/>
      <c r="F1851" s="121"/>
      <c r="G1851" s="121"/>
      <c r="H1851" s="121"/>
      <c r="I1851" s="121"/>
      <c r="J1851" s="121"/>
      <c r="K1851" s="121"/>
      <c r="L1851" s="10"/>
      <c r="M1851" s="225"/>
      <c r="N1851" s="225"/>
      <c r="R1851" s="205"/>
      <c r="S1851" s="205"/>
      <c r="T1851" s="205"/>
      <c r="V1851" s="205"/>
      <c r="W1851" s="205"/>
      <c r="X1851" s="205"/>
      <c r="Y1851" s="394"/>
      <c r="Z1851" s="250"/>
      <c r="AA1851" s="205"/>
      <c r="AB1851" s="250"/>
      <c r="AC1851" s="250"/>
      <c r="AD1851" s="250"/>
      <c r="AE1851" s="205"/>
      <c r="AF1851" s="250"/>
      <c r="AH1851" s="250"/>
      <c r="AI1851" s="205"/>
      <c r="AJ1851" s="250"/>
      <c r="AK1851" s="250"/>
      <c r="AL1851" s="250"/>
      <c r="AM1851" s="205"/>
      <c r="AN1851" s="250"/>
      <c r="AO1851" s="121"/>
      <c r="AP1851" s="250"/>
      <c r="AQ1851" s="205"/>
      <c r="AR1851" s="250"/>
      <c r="AT1851" s="250"/>
      <c r="AU1851" s="205"/>
      <c r="AV1851" s="250"/>
      <c r="AX1851" s="250"/>
      <c r="AY1851" s="205"/>
      <c r="AZ1851" s="250"/>
      <c r="BB1851" s="250"/>
      <c r="BC1851" s="205"/>
      <c r="BD1851" s="250"/>
      <c r="BF1851" s="250"/>
      <c r="BG1851" s="205"/>
      <c r="BH1851" s="250"/>
      <c r="BI1851" s="121"/>
      <c r="BJ1851" s="250"/>
      <c r="BK1851" s="205"/>
      <c r="BL1851" s="250"/>
      <c r="BN1851" s="121"/>
      <c r="BO1851" s="121"/>
      <c r="BP1851" s="121"/>
      <c r="BQ1851" s="121"/>
      <c r="BR1851" s="121"/>
    </row>
    <row r="1852" spans="1:70" customFormat="1" ht="15.75">
      <c r="A1852" s="84"/>
      <c r="B1852" s="363"/>
      <c r="C1852" s="121"/>
      <c r="D1852" s="121"/>
      <c r="E1852" s="121"/>
      <c r="F1852" s="121"/>
      <c r="G1852" s="121"/>
      <c r="H1852" s="121"/>
      <c r="I1852" s="121"/>
      <c r="J1852" s="121"/>
      <c r="K1852" s="121"/>
      <c r="L1852" s="10"/>
      <c r="M1852" s="225"/>
      <c r="N1852" s="225"/>
      <c r="R1852" s="205"/>
      <c r="S1852" s="205"/>
      <c r="T1852" s="205"/>
      <c r="V1852" s="205"/>
      <c r="W1852" s="205"/>
      <c r="X1852" s="205"/>
      <c r="Y1852" s="394"/>
      <c r="Z1852" s="250"/>
      <c r="AA1852" s="205"/>
      <c r="AB1852" s="250"/>
      <c r="AC1852" s="250"/>
      <c r="AD1852" s="250"/>
      <c r="AE1852" s="205"/>
      <c r="AF1852" s="250"/>
      <c r="AH1852" s="250"/>
      <c r="AI1852" s="205"/>
      <c r="AJ1852" s="250"/>
      <c r="AK1852" s="250"/>
      <c r="AL1852" s="250"/>
      <c r="AM1852" s="205"/>
      <c r="AN1852" s="250"/>
      <c r="AO1852" s="121"/>
      <c r="AP1852" s="250"/>
      <c r="AQ1852" s="205"/>
      <c r="AR1852" s="250"/>
      <c r="AT1852" s="250"/>
      <c r="AU1852" s="205"/>
      <c r="AV1852" s="250"/>
      <c r="AX1852" s="250"/>
      <c r="AY1852" s="205"/>
      <c r="AZ1852" s="250"/>
      <c r="BB1852" s="250"/>
      <c r="BC1852" s="205"/>
      <c r="BD1852" s="250"/>
      <c r="BF1852" s="250"/>
      <c r="BG1852" s="205"/>
      <c r="BH1852" s="250"/>
      <c r="BI1852" s="121"/>
      <c r="BJ1852" s="250"/>
      <c r="BK1852" s="205"/>
      <c r="BL1852" s="250"/>
      <c r="BN1852" s="121"/>
      <c r="BO1852" s="121"/>
      <c r="BP1852" s="121"/>
      <c r="BQ1852" s="121"/>
      <c r="BR1852" s="121"/>
    </row>
    <row r="1853" spans="1:70" customFormat="1" ht="15.75">
      <c r="A1853" s="84"/>
      <c r="B1853" s="363"/>
      <c r="C1853" s="121"/>
      <c r="D1853" s="121"/>
      <c r="E1853" s="121"/>
      <c r="F1853" s="121"/>
      <c r="G1853" s="121"/>
      <c r="H1853" s="121"/>
      <c r="I1853" s="121"/>
      <c r="J1853" s="121"/>
      <c r="K1853" s="121"/>
      <c r="L1853" s="10"/>
      <c r="M1853" s="225"/>
      <c r="N1853" s="225"/>
      <c r="R1853" s="205"/>
      <c r="S1853" s="205"/>
      <c r="T1853" s="205"/>
      <c r="V1853" s="205"/>
      <c r="W1853" s="205"/>
      <c r="X1853" s="205"/>
      <c r="Y1853" s="394"/>
      <c r="Z1853" s="250"/>
      <c r="AA1853" s="205"/>
      <c r="AB1853" s="250"/>
      <c r="AC1853" s="250"/>
      <c r="AD1853" s="250"/>
      <c r="AE1853" s="205"/>
      <c r="AF1853" s="250"/>
      <c r="AH1853" s="250"/>
      <c r="AI1853" s="205"/>
      <c r="AJ1853" s="250"/>
      <c r="AK1853" s="250"/>
      <c r="AL1853" s="250"/>
      <c r="AM1853" s="205"/>
      <c r="AN1853" s="250"/>
      <c r="AO1853" s="121"/>
      <c r="AP1853" s="250"/>
      <c r="AQ1853" s="205"/>
      <c r="AR1853" s="250"/>
      <c r="AT1853" s="250"/>
      <c r="AU1853" s="205"/>
      <c r="AV1853" s="250"/>
      <c r="AX1853" s="250"/>
      <c r="AY1853" s="205"/>
      <c r="AZ1853" s="250"/>
      <c r="BB1853" s="250"/>
      <c r="BC1853" s="205"/>
      <c r="BD1853" s="250"/>
      <c r="BF1853" s="250"/>
      <c r="BG1853" s="205"/>
      <c r="BH1853" s="250"/>
      <c r="BI1853" s="121"/>
      <c r="BJ1853" s="250"/>
      <c r="BK1853" s="205"/>
      <c r="BL1853" s="250"/>
      <c r="BN1853" s="121"/>
      <c r="BO1853" s="121"/>
      <c r="BP1853" s="121"/>
      <c r="BQ1853" s="121"/>
      <c r="BR1853" s="121"/>
    </row>
    <row r="1854" spans="1:70" customFormat="1" ht="15.75">
      <c r="A1854" s="84"/>
      <c r="B1854" s="363"/>
      <c r="C1854" s="121"/>
      <c r="D1854" s="121"/>
      <c r="E1854" s="121"/>
      <c r="F1854" s="121"/>
      <c r="G1854" s="121"/>
      <c r="H1854" s="121"/>
      <c r="I1854" s="121"/>
      <c r="J1854" s="121"/>
      <c r="K1854" s="121"/>
      <c r="L1854" s="10"/>
      <c r="M1854" s="225"/>
      <c r="N1854" s="225"/>
      <c r="R1854" s="205"/>
      <c r="S1854" s="205"/>
      <c r="T1854" s="205"/>
      <c r="V1854" s="205"/>
      <c r="W1854" s="205"/>
      <c r="X1854" s="205"/>
      <c r="Y1854" s="394"/>
      <c r="Z1854" s="250"/>
      <c r="AA1854" s="205"/>
      <c r="AB1854" s="250"/>
      <c r="AC1854" s="250"/>
      <c r="AD1854" s="250"/>
      <c r="AE1854" s="205"/>
      <c r="AF1854" s="250"/>
      <c r="AH1854" s="250"/>
      <c r="AI1854" s="205"/>
      <c r="AJ1854" s="250"/>
      <c r="AK1854" s="250"/>
      <c r="AL1854" s="250"/>
      <c r="AM1854" s="205"/>
      <c r="AN1854" s="250"/>
      <c r="AO1854" s="121"/>
      <c r="AP1854" s="250"/>
      <c r="AQ1854" s="205"/>
      <c r="AR1854" s="250"/>
      <c r="AT1854" s="250"/>
      <c r="AU1854" s="205"/>
      <c r="AV1854" s="250"/>
      <c r="AX1854" s="250"/>
      <c r="AY1854" s="205"/>
      <c r="AZ1854" s="250"/>
      <c r="BB1854" s="250"/>
      <c r="BC1854" s="205"/>
      <c r="BD1854" s="250"/>
      <c r="BF1854" s="250"/>
      <c r="BG1854" s="205"/>
      <c r="BH1854" s="250"/>
      <c r="BI1854" s="121"/>
      <c r="BJ1854" s="250"/>
      <c r="BK1854" s="205"/>
      <c r="BL1854" s="250"/>
      <c r="BN1854" s="121"/>
      <c r="BO1854" s="121"/>
      <c r="BP1854" s="121"/>
      <c r="BQ1854" s="121"/>
      <c r="BR1854" s="121"/>
    </row>
    <row r="1855" spans="1:70" customFormat="1" ht="15.75">
      <c r="A1855" s="84"/>
      <c r="B1855" s="363"/>
      <c r="C1855" s="121"/>
      <c r="D1855" s="121"/>
      <c r="E1855" s="121"/>
      <c r="F1855" s="121"/>
      <c r="G1855" s="121"/>
      <c r="H1855" s="121"/>
      <c r="I1855" s="121"/>
      <c r="J1855" s="121"/>
      <c r="K1855" s="121"/>
      <c r="L1855" s="10"/>
      <c r="M1855" s="225"/>
      <c r="N1855" s="225"/>
      <c r="R1855" s="205"/>
      <c r="S1855" s="205"/>
      <c r="T1855" s="205"/>
      <c r="V1855" s="205"/>
      <c r="W1855" s="205"/>
      <c r="X1855" s="205"/>
      <c r="Y1855" s="394"/>
      <c r="Z1855" s="250"/>
      <c r="AA1855" s="205"/>
      <c r="AB1855" s="250"/>
      <c r="AC1855" s="250"/>
      <c r="AD1855" s="250"/>
      <c r="AE1855" s="205"/>
      <c r="AF1855" s="250"/>
      <c r="AH1855" s="250"/>
      <c r="AI1855" s="205"/>
      <c r="AJ1855" s="250"/>
      <c r="AK1855" s="250"/>
      <c r="AL1855" s="250"/>
      <c r="AM1855" s="205"/>
      <c r="AN1855" s="250"/>
      <c r="AO1855" s="121"/>
      <c r="AP1855" s="250"/>
      <c r="AQ1855" s="205"/>
      <c r="AR1855" s="250"/>
      <c r="AT1855" s="250"/>
      <c r="AU1855" s="205"/>
      <c r="AV1855" s="250"/>
      <c r="AX1855" s="250"/>
      <c r="AY1855" s="205"/>
      <c r="AZ1855" s="250"/>
      <c r="BB1855" s="250"/>
      <c r="BC1855" s="205"/>
      <c r="BD1855" s="250"/>
      <c r="BF1855" s="250"/>
      <c r="BG1855" s="205"/>
      <c r="BH1855" s="250"/>
      <c r="BI1855" s="121"/>
      <c r="BJ1855" s="250"/>
      <c r="BK1855" s="205"/>
      <c r="BL1855" s="250"/>
      <c r="BN1855" s="121"/>
      <c r="BO1855" s="121"/>
      <c r="BP1855" s="121"/>
      <c r="BQ1855" s="121"/>
      <c r="BR1855" s="121"/>
    </row>
    <row r="1856" spans="1:70" customFormat="1" ht="15.75">
      <c r="A1856" s="84"/>
      <c r="B1856" s="363"/>
      <c r="C1856" s="121"/>
      <c r="D1856" s="121"/>
      <c r="E1856" s="121"/>
      <c r="F1856" s="121"/>
      <c r="G1856" s="121"/>
      <c r="H1856" s="121"/>
      <c r="I1856" s="121"/>
      <c r="J1856" s="121"/>
      <c r="K1856" s="121"/>
      <c r="L1856" s="10"/>
      <c r="M1856" s="225"/>
      <c r="N1856" s="225"/>
      <c r="R1856" s="205"/>
      <c r="S1856" s="205"/>
      <c r="T1856" s="205"/>
      <c r="V1856" s="205"/>
      <c r="W1856" s="205"/>
      <c r="X1856" s="205"/>
      <c r="Y1856" s="394"/>
      <c r="Z1856" s="250"/>
      <c r="AA1856" s="205"/>
      <c r="AB1856" s="250"/>
      <c r="AC1856" s="250"/>
      <c r="AD1856" s="250"/>
      <c r="AE1856" s="205"/>
      <c r="AF1856" s="250"/>
      <c r="AH1856" s="250"/>
      <c r="AI1856" s="205"/>
      <c r="AJ1856" s="250"/>
      <c r="AK1856" s="250"/>
      <c r="AL1856" s="250"/>
      <c r="AM1856" s="205"/>
      <c r="AN1856" s="250"/>
      <c r="AO1856" s="121"/>
      <c r="AP1856" s="250"/>
      <c r="AQ1856" s="205"/>
      <c r="AR1856" s="250"/>
      <c r="AT1856" s="250"/>
      <c r="AU1856" s="205"/>
      <c r="AV1856" s="250"/>
      <c r="AX1856" s="250"/>
      <c r="AY1856" s="205"/>
      <c r="AZ1856" s="250"/>
      <c r="BB1856" s="250"/>
      <c r="BC1856" s="205"/>
      <c r="BD1856" s="250"/>
      <c r="BF1856" s="250"/>
      <c r="BG1856" s="205"/>
      <c r="BH1856" s="250"/>
      <c r="BI1856" s="121"/>
      <c r="BJ1856" s="250"/>
      <c r="BK1856" s="205"/>
      <c r="BL1856" s="250"/>
      <c r="BN1856" s="121"/>
      <c r="BO1856" s="121"/>
      <c r="BP1856" s="121"/>
      <c r="BQ1856" s="121"/>
      <c r="BR1856" s="121"/>
    </row>
    <row r="1857" spans="1:70" customFormat="1" ht="15.75">
      <c r="A1857" s="84"/>
      <c r="B1857" s="363"/>
      <c r="C1857" s="121"/>
      <c r="D1857" s="121"/>
      <c r="E1857" s="121"/>
      <c r="F1857" s="121"/>
      <c r="G1857" s="121"/>
      <c r="H1857" s="121"/>
      <c r="I1857" s="121"/>
      <c r="J1857" s="121"/>
      <c r="K1857" s="121"/>
      <c r="L1857" s="10"/>
      <c r="M1857" s="225"/>
      <c r="N1857" s="225"/>
      <c r="R1857" s="205"/>
      <c r="S1857" s="205"/>
      <c r="T1857" s="205"/>
      <c r="V1857" s="205"/>
      <c r="W1857" s="205"/>
      <c r="X1857" s="205"/>
      <c r="Y1857" s="394"/>
      <c r="Z1857" s="250"/>
      <c r="AA1857" s="205"/>
      <c r="AB1857" s="250"/>
      <c r="AC1857" s="250"/>
      <c r="AD1857" s="250"/>
      <c r="AE1857" s="205"/>
      <c r="AF1857" s="250"/>
      <c r="AH1857" s="250"/>
      <c r="AI1857" s="205"/>
      <c r="AJ1857" s="250"/>
      <c r="AK1857" s="250"/>
      <c r="AL1857" s="250"/>
      <c r="AM1857" s="205"/>
      <c r="AN1857" s="250"/>
      <c r="AO1857" s="121"/>
      <c r="AP1857" s="250"/>
      <c r="AQ1857" s="205"/>
      <c r="AR1857" s="250"/>
      <c r="AT1857" s="250"/>
      <c r="AU1857" s="205"/>
      <c r="AV1857" s="250"/>
      <c r="AX1857" s="250"/>
      <c r="AY1857" s="205"/>
      <c r="AZ1857" s="250"/>
      <c r="BB1857" s="250"/>
      <c r="BC1857" s="205"/>
      <c r="BD1857" s="250"/>
      <c r="BF1857" s="250"/>
      <c r="BG1857" s="205"/>
      <c r="BH1857" s="250"/>
      <c r="BI1857" s="121"/>
      <c r="BJ1857" s="250"/>
      <c r="BK1857" s="205"/>
      <c r="BL1857" s="250"/>
      <c r="BN1857" s="121"/>
      <c r="BO1857" s="121"/>
      <c r="BP1857" s="121"/>
      <c r="BQ1857" s="121"/>
      <c r="BR1857" s="121"/>
    </row>
    <row r="1858" spans="1:70" customFormat="1" ht="15.75">
      <c r="A1858" s="84"/>
      <c r="B1858" s="363"/>
      <c r="C1858" s="121"/>
      <c r="D1858" s="121"/>
      <c r="E1858" s="121"/>
      <c r="F1858" s="121"/>
      <c r="G1858" s="121"/>
      <c r="H1858" s="121"/>
      <c r="I1858" s="121"/>
      <c r="J1858" s="121"/>
      <c r="K1858" s="121"/>
      <c r="L1858" s="10"/>
      <c r="M1858" s="225"/>
      <c r="N1858" s="225"/>
      <c r="R1858" s="205"/>
      <c r="S1858" s="205"/>
      <c r="T1858" s="205"/>
      <c r="V1858" s="205"/>
      <c r="W1858" s="205"/>
      <c r="X1858" s="205"/>
      <c r="Y1858" s="394"/>
      <c r="Z1858" s="250"/>
      <c r="AA1858" s="205"/>
      <c r="AB1858" s="250"/>
      <c r="AC1858" s="250"/>
      <c r="AD1858" s="250"/>
      <c r="AE1858" s="205"/>
      <c r="AF1858" s="250"/>
      <c r="AH1858" s="250"/>
      <c r="AI1858" s="205"/>
      <c r="AJ1858" s="250"/>
      <c r="AK1858" s="250"/>
      <c r="AL1858" s="250"/>
      <c r="AM1858" s="205"/>
      <c r="AN1858" s="250"/>
      <c r="AO1858" s="121"/>
      <c r="AP1858" s="250"/>
      <c r="AQ1858" s="205"/>
      <c r="AR1858" s="250"/>
      <c r="AT1858" s="250"/>
      <c r="AU1858" s="205"/>
      <c r="AV1858" s="250"/>
      <c r="AX1858" s="250"/>
      <c r="AY1858" s="205"/>
      <c r="AZ1858" s="250"/>
      <c r="BB1858" s="250"/>
      <c r="BC1858" s="205"/>
      <c r="BD1858" s="250"/>
      <c r="BF1858" s="250"/>
      <c r="BG1858" s="205"/>
      <c r="BH1858" s="250"/>
      <c r="BI1858" s="121"/>
      <c r="BJ1858" s="250"/>
      <c r="BK1858" s="205"/>
      <c r="BL1858" s="250"/>
      <c r="BN1858" s="121"/>
      <c r="BO1858" s="121"/>
      <c r="BP1858" s="121"/>
      <c r="BQ1858" s="121"/>
      <c r="BR1858" s="121"/>
    </row>
    <row r="1859" spans="1:70" customFormat="1" ht="15.75">
      <c r="A1859" s="84"/>
      <c r="B1859" s="363"/>
      <c r="C1859" s="121"/>
      <c r="D1859" s="121"/>
      <c r="E1859" s="121"/>
      <c r="F1859" s="121"/>
      <c r="G1859" s="121"/>
      <c r="H1859" s="121"/>
      <c r="I1859" s="121"/>
      <c r="J1859" s="121"/>
      <c r="K1859" s="121"/>
      <c r="L1859" s="10"/>
      <c r="M1859" s="225"/>
      <c r="N1859" s="225"/>
      <c r="R1859" s="205"/>
      <c r="S1859" s="205"/>
      <c r="T1859" s="205"/>
      <c r="V1859" s="205"/>
      <c r="W1859" s="205"/>
      <c r="X1859" s="205"/>
      <c r="Y1859" s="394"/>
      <c r="Z1859" s="250"/>
      <c r="AA1859" s="205"/>
      <c r="AB1859" s="250"/>
      <c r="AC1859" s="250"/>
      <c r="AD1859" s="250"/>
      <c r="AE1859" s="205"/>
      <c r="AF1859" s="250"/>
      <c r="AH1859" s="250"/>
      <c r="AI1859" s="205"/>
      <c r="AJ1859" s="250"/>
      <c r="AK1859" s="250"/>
      <c r="AL1859" s="250"/>
      <c r="AM1859" s="205"/>
      <c r="AN1859" s="250"/>
      <c r="AO1859" s="121"/>
      <c r="AP1859" s="250"/>
      <c r="AQ1859" s="205"/>
      <c r="AR1859" s="250"/>
      <c r="AT1859" s="250"/>
      <c r="AU1859" s="205"/>
      <c r="AV1859" s="250"/>
      <c r="AX1859" s="250"/>
      <c r="AY1859" s="205"/>
      <c r="AZ1859" s="250"/>
      <c r="BB1859" s="250"/>
      <c r="BC1859" s="205"/>
      <c r="BD1859" s="250"/>
      <c r="BF1859" s="250"/>
      <c r="BG1859" s="205"/>
      <c r="BH1859" s="250"/>
      <c r="BI1859" s="121"/>
      <c r="BJ1859" s="250"/>
      <c r="BK1859" s="205"/>
      <c r="BL1859" s="250"/>
      <c r="BN1859" s="121"/>
      <c r="BO1859" s="121"/>
      <c r="BP1859" s="121"/>
      <c r="BQ1859" s="121"/>
      <c r="BR1859" s="121"/>
    </row>
    <row r="1860" spans="1:70" customFormat="1" ht="15.75">
      <c r="A1860" s="84"/>
      <c r="B1860" s="363"/>
      <c r="C1860" s="121"/>
      <c r="D1860" s="121"/>
      <c r="E1860" s="121"/>
      <c r="F1860" s="121"/>
      <c r="G1860" s="121"/>
      <c r="H1860" s="121"/>
      <c r="I1860" s="121"/>
      <c r="J1860" s="121"/>
      <c r="K1860" s="121"/>
      <c r="L1860" s="10"/>
      <c r="M1860" s="225"/>
      <c r="N1860" s="225"/>
      <c r="R1860" s="205"/>
      <c r="S1860" s="205"/>
      <c r="T1860" s="205"/>
      <c r="V1860" s="205"/>
      <c r="W1860" s="205"/>
      <c r="X1860" s="205"/>
      <c r="Y1860" s="394"/>
      <c r="Z1860" s="250"/>
      <c r="AA1860" s="205"/>
      <c r="AB1860" s="250"/>
      <c r="AC1860" s="250"/>
      <c r="AD1860" s="250"/>
      <c r="AE1860" s="205"/>
      <c r="AF1860" s="250"/>
      <c r="AH1860" s="250"/>
      <c r="AI1860" s="205"/>
      <c r="AJ1860" s="250"/>
      <c r="AK1860" s="250"/>
      <c r="AL1860" s="250"/>
      <c r="AM1860" s="205"/>
      <c r="AN1860" s="250"/>
      <c r="AO1860" s="121"/>
      <c r="AP1860" s="250"/>
      <c r="AQ1860" s="205"/>
      <c r="AR1860" s="250"/>
      <c r="AT1860" s="250"/>
      <c r="AU1860" s="205"/>
      <c r="AV1860" s="250"/>
      <c r="AX1860" s="250"/>
      <c r="AY1860" s="205"/>
      <c r="AZ1860" s="250"/>
      <c r="BB1860" s="250"/>
      <c r="BC1860" s="205"/>
      <c r="BD1860" s="250"/>
      <c r="BF1860" s="250"/>
      <c r="BG1860" s="205"/>
      <c r="BH1860" s="250"/>
      <c r="BI1860" s="121"/>
      <c r="BJ1860" s="250"/>
      <c r="BK1860" s="205"/>
      <c r="BL1860" s="250"/>
      <c r="BN1860" s="121"/>
      <c r="BO1860" s="121"/>
      <c r="BP1860" s="121"/>
      <c r="BQ1860" s="121"/>
      <c r="BR1860" s="121"/>
    </row>
    <row r="1861" spans="1:70" customFormat="1" ht="15.75">
      <c r="A1861" s="84"/>
      <c r="B1861" s="363"/>
      <c r="C1861" s="121"/>
      <c r="D1861" s="121"/>
      <c r="E1861" s="121"/>
      <c r="F1861" s="121"/>
      <c r="G1861" s="121"/>
      <c r="H1861" s="121"/>
      <c r="I1861" s="121"/>
      <c r="J1861" s="121"/>
      <c r="K1861" s="121"/>
      <c r="L1861" s="10"/>
      <c r="M1861" s="225"/>
      <c r="N1861" s="225"/>
      <c r="R1861" s="205"/>
      <c r="S1861" s="205"/>
      <c r="T1861" s="205"/>
      <c r="V1861" s="205"/>
      <c r="W1861" s="205"/>
      <c r="X1861" s="205"/>
      <c r="Y1861" s="394"/>
      <c r="Z1861" s="250"/>
      <c r="AA1861" s="205"/>
      <c r="AB1861" s="250"/>
      <c r="AC1861" s="250"/>
      <c r="AD1861" s="250"/>
      <c r="AE1861" s="205"/>
      <c r="AF1861" s="250"/>
      <c r="AH1861" s="250"/>
      <c r="AI1861" s="205"/>
      <c r="AJ1861" s="250"/>
      <c r="AK1861" s="250"/>
      <c r="AL1861" s="250"/>
      <c r="AM1861" s="205"/>
      <c r="AN1861" s="250"/>
      <c r="AO1861" s="121"/>
      <c r="AP1861" s="250"/>
      <c r="AQ1861" s="205"/>
      <c r="AR1861" s="250"/>
      <c r="AT1861" s="250"/>
      <c r="AU1861" s="205"/>
      <c r="AV1861" s="250"/>
      <c r="AX1861" s="250"/>
      <c r="AY1861" s="205"/>
      <c r="AZ1861" s="250"/>
      <c r="BB1861" s="250"/>
      <c r="BC1861" s="205"/>
      <c r="BD1861" s="250"/>
      <c r="BF1861" s="250"/>
      <c r="BG1861" s="205"/>
      <c r="BH1861" s="250"/>
      <c r="BI1861" s="121"/>
      <c r="BJ1861" s="250"/>
      <c r="BK1861" s="205"/>
      <c r="BL1861" s="250"/>
      <c r="BN1861" s="121"/>
      <c r="BO1861" s="121"/>
      <c r="BP1861" s="121"/>
      <c r="BQ1861" s="121"/>
      <c r="BR1861" s="121"/>
    </row>
    <row r="1862" spans="1:70" customFormat="1" ht="15.75">
      <c r="A1862" s="84"/>
      <c r="B1862" s="363"/>
      <c r="C1862" s="121"/>
      <c r="D1862" s="121"/>
      <c r="E1862" s="121"/>
      <c r="F1862" s="121"/>
      <c r="G1862" s="121"/>
      <c r="H1862" s="121"/>
      <c r="I1862" s="121"/>
      <c r="J1862" s="121"/>
      <c r="K1862" s="121"/>
      <c r="L1862" s="10"/>
      <c r="M1862" s="225"/>
      <c r="N1862" s="225"/>
      <c r="R1862" s="205"/>
      <c r="S1862" s="205"/>
      <c r="T1862" s="205"/>
      <c r="V1862" s="205"/>
      <c r="W1862" s="205"/>
      <c r="X1862" s="205"/>
      <c r="Y1862" s="394"/>
      <c r="Z1862" s="250"/>
      <c r="AA1862" s="205"/>
      <c r="AB1862" s="250"/>
      <c r="AC1862" s="250"/>
      <c r="AD1862" s="250"/>
      <c r="AE1862" s="205"/>
      <c r="AF1862" s="250"/>
      <c r="AH1862" s="250"/>
      <c r="AI1862" s="205"/>
      <c r="AJ1862" s="250"/>
      <c r="AK1862" s="250"/>
      <c r="AL1862" s="250"/>
      <c r="AM1862" s="205"/>
      <c r="AN1862" s="250"/>
      <c r="AO1862" s="121"/>
      <c r="AP1862" s="250"/>
      <c r="AQ1862" s="205"/>
      <c r="AR1862" s="250"/>
      <c r="AT1862" s="250"/>
      <c r="AU1862" s="205"/>
      <c r="AV1862" s="250"/>
      <c r="AX1862" s="250"/>
      <c r="AY1862" s="205"/>
      <c r="AZ1862" s="250"/>
      <c r="BB1862" s="250"/>
      <c r="BC1862" s="205"/>
      <c r="BD1862" s="250"/>
      <c r="BF1862" s="250"/>
      <c r="BG1862" s="205"/>
      <c r="BH1862" s="250"/>
      <c r="BI1862" s="121"/>
      <c r="BJ1862" s="250"/>
      <c r="BK1862" s="205"/>
      <c r="BL1862" s="250"/>
      <c r="BN1862" s="121"/>
      <c r="BO1862" s="121"/>
      <c r="BP1862" s="121"/>
      <c r="BQ1862" s="121"/>
      <c r="BR1862" s="121"/>
    </row>
    <row r="1863" spans="1:70" customFormat="1" ht="15.75">
      <c r="A1863" s="84"/>
      <c r="B1863" s="363"/>
      <c r="C1863" s="121"/>
      <c r="D1863" s="121"/>
      <c r="E1863" s="121"/>
      <c r="F1863" s="121"/>
      <c r="G1863" s="121"/>
      <c r="H1863" s="121"/>
      <c r="I1863" s="121"/>
      <c r="J1863" s="121"/>
      <c r="K1863" s="121"/>
      <c r="L1863" s="10"/>
      <c r="M1863" s="225"/>
      <c r="N1863" s="225"/>
      <c r="R1863" s="205"/>
      <c r="S1863" s="205"/>
      <c r="T1863" s="205"/>
      <c r="V1863" s="205"/>
      <c r="W1863" s="205"/>
      <c r="X1863" s="205"/>
      <c r="Y1863" s="394"/>
      <c r="Z1863" s="250"/>
      <c r="AA1863" s="205"/>
      <c r="AB1863" s="250"/>
      <c r="AC1863" s="250"/>
      <c r="AD1863" s="250"/>
      <c r="AE1863" s="205"/>
      <c r="AF1863" s="250"/>
      <c r="AH1863" s="250"/>
      <c r="AI1863" s="205"/>
      <c r="AJ1863" s="250"/>
      <c r="AK1863" s="250"/>
      <c r="AL1863" s="250"/>
      <c r="AM1863" s="205"/>
      <c r="AN1863" s="250"/>
      <c r="AO1863" s="121"/>
      <c r="AP1863" s="250"/>
      <c r="AQ1863" s="205"/>
      <c r="AR1863" s="250"/>
      <c r="AT1863" s="250"/>
      <c r="AU1863" s="205"/>
      <c r="AV1863" s="250"/>
      <c r="AX1863" s="250"/>
      <c r="AY1863" s="205"/>
      <c r="AZ1863" s="250"/>
      <c r="BB1863" s="250"/>
      <c r="BC1863" s="205"/>
      <c r="BD1863" s="250"/>
      <c r="BF1863" s="250"/>
      <c r="BG1863" s="205"/>
      <c r="BH1863" s="250"/>
      <c r="BI1863" s="121"/>
      <c r="BJ1863" s="250"/>
      <c r="BK1863" s="205"/>
      <c r="BL1863" s="250"/>
      <c r="BN1863" s="121"/>
      <c r="BO1863" s="121"/>
      <c r="BP1863" s="121"/>
      <c r="BQ1863" s="121"/>
      <c r="BR1863" s="121"/>
    </row>
    <row r="1864" spans="1:70" customFormat="1" ht="15.75">
      <c r="A1864" s="84"/>
      <c r="B1864" s="363"/>
      <c r="C1864" s="121"/>
      <c r="D1864" s="121"/>
      <c r="E1864" s="121"/>
      <c r="F1864" s="121"/>
      <c r="G1864" s="121"/>
      <c r="H1864" s="121"/>
      <c r="I1864" s="121"/>
      <c r="J1864" s="121"/>
      <c r="K1864" s="121"/>
      <c r="L1864" s="10"/>
      <c r="M1864" s="225"/>
      <c r="N1864" s="225"/>
      <c r="R1864" s="205"/>
      <c r="S1864" s="205"/>
      <c r="T1864" s="205"/>
      <c r="V1864" s="205"/>
      <c r="W1864" s="205"/>
      <c r="X1864" s="205"/>
      <c r="Y1864" s="394"/>
      <c r="Z1864" s="250"/>
      <c r="AA1864" s="205"/>
      <c r="AB1864" s="250"/>
      <c r="AC1864" s="250"/>
      <c r="AD1864" s="250"/>
      <c r="AE1864" s="205"/>
      <c r="AF1864" s="250"/>
      <c r="AH1864" s="250"/>
      <c r="AI1864" s="205"/>
      <c r="AJ1864" s="250"/>
      <c r="AK1864" s="250"/>
      <c r="AL1864" s="250"/>
      <c r="AM1864" s="205"/>
      <c r="AN1864" s="250"/>
      <c r="AO1864" s="121"/>
      <c r="AP1864" s="250"/>
      <c r="AQ1864" s="205"/>
      <c r="AR1864" s="250"/>
      <c r="AT1864" s="250"/>
      <c r="AU1864" s="205"/>
      <c r="AV1864" s="250"/>
      <c r="AX1864" s="250"/>
      <c r="AY1864" s="205"/>
      <c r="AZ1864" s="250"/>
      <c r="BB1864" s="250"/>
      <c r="BC1864" s="205"/>
      <c r="BD1864" s="250"/>
      <c r="BF1864" s="250"/>
      <c r="BG1864" s="205"/>
      <c r="BH1864" s="250"/>
      <c r="BI1864" s="121"/>
      <c r="BJ1864" s="250"/>
      <c r="BK1864" s="205"/>
      <c r="BL1864" s="250"/>
      <c r="BN1864" s="121"/>
      <c r="BO1864" s="121"/>
      <c r="BP1864" s="121"/>
      <c r="BQ1864" s="121"/>
      <c r="BR1864" s="121"/>
    </row>
    <row r="1865" spans="1:70" customFormat="1" ht="15.75">
      <c r="A1865" s="84"/>
      <c r="B1865" s="363"/>
      <c r="C1865" s="121"/>
      <c r="D1865" s="121"/>
      <c r="E1865" s="121"/>
      <c r="F1865" s="121"/>
      <c r="G1865" s="121"/>
      <c r="H1865" s="121"/>
      <c r="I1865" s="121"/>
      <c r="J1865" s="121"/>
      <c r="K1865" s="121"/>
      <c r="L1865" s="10"/>
      <c r="M1865" s="225"/>
      <c r="N1865" s="225"/>
      <c r="R1865" s="205"/>
      <c r="S1865" s="205"/>
      <c r="T1865" s="205"/>
      <c r="V1865" s="205"/>
      <c r="W1865" s="205"/>
      <c r="X1865" s="205"/>
      <c r="Y1865" s="394"/>
      <c r="Z1865" s="250"/>
      <c r="AA1865" s="205"/>
      <c r="AB1865" s="250"/>
      <c r="AC1865" s="250"/>
      <c r="AD1865" s="250"/>
      <c r="AE1865" s="205"/>
      <c r="AF1865" s="250"/>
      <c r="AH1865" s="250"/>
      <c r="AI1865" s="205"/>
      <c r="AJ1865" s="250"/>
      <c r="AK1865" s="250"/>
      <c r="AL1865" s="250"/>
      <c r="AM1865" s="205"/>
      <c r="AN1865" s="250"/>
      <c r="AO1865" s="121"/>
      <c r="AP1865" s="250"/>
      <c r="AQ1865" s="205"/>
      <c r="AR1865" s="250"/>
      <c r="AT1865" s="250"/>
      <c r="AU1865" s="205"/>
      <c r="AV1865" s="250"/>
      <c r="AX1865" s="250"/>
      <c r="AY1865" s="205"/>
      <c r="AZ1865" s="250"/>
      <c r="BB1865" s="250"/>
      <c r="BC1865" s="205"/>
      <c r="BD1865" s="250"/>
      <c r="BF1865" s="250"/>
      <c r="BG1865" s="205"/>
      <c r="BH1865" s="250"/>
      <c r="BI1865" s="121"/>
      <c r="BJ1865" s="250"/>
      <c r="BK1865" s="205"/>
      <c r="BL1865" s="250"/>
      <c r="BN1865" s="121"/>
      <c r="BO1865" s="121"/>
      <c r="BP1865" s="121"/>
      <c r="BQ1865" s="121"/>
      <c r="BR1865" s="121"/>
    </row>
    <row r="1866" spans="1:70" customFormat="1" ht="15.75">
      <c r="A1866" s="84"/>
      <c r="B1866" s="363"/>
      <c r="C1866" s="121"/>
      <c r="D1866" s="121"/>
      <c r="E1866" s="121"/>
      <c r="F1866" s="121"/>
      <c r="G1866" s="121"/>
      <c r="H1866" s="121"/>
      <c r="I1866" s="121"/>
      <c r="J1866" s="121"/>
      <c r="K1866" s="121"/>
      <c r="L1866" s="10"/>
      <c r="M1866" s="225"/>
      <c r="N1866" s="225"/>
      <c r="R1866" s="205"/>
      <c r="S1866" s="205"/>
      <c r="T1866" s="205"/>
      <c r="V1866" s="205"/>
      <c r="W1866" s="205"/>
      <c r="X1866" s="205"/>
      <c r="Y1866" s="394"/>
      <c r="Z1866" s="250"/>
      <c r="AA1866" s="205"/>
      <c r="AB1866" s="250"/>
      <c r="AC1866" s="250"/>
      <c r="AD1866" s="250"/>
      <c r="AE1866" s="205"/>
      <c r="AF1866" s="250"/>
      <c r="AH1866" s="250"/>
      <c r="AI1866" s="205"/>
      <c r="AJ1866" s="250"/>
      <c r="AK1866" s="250"/>
      <c r="AL1866" s="250"/>
      <c r="AM1866" s="205"/>
      <c r="AN1866" s="250"/>
      <c r="AO1866" s="121"/>
      <c r="AP1866" s="250"/>
      <c r="AQ1866" s="205"/>
      <c r="AR1866" s="250"/>
      <c r="AT1866" s="250"/>
      <c r="AU1866" s="205"/>
      <c r="AV1866" s="250"/>
      <c r="AX1866" s="250"/>
      <c r="AY1866" s="205"/>
      <c r="AZ1866" s="250"/>
      <c r="BB1866" s="250"/>
      <c r="BC1866" s="205"/>
      <c r="BD1866" s="250"/>
      <c r="BF1866" s="250"/>
      <c r="BG1866" s="205"/>
      <c r="BH1866" s="250"/>
      <c r="BI1866" s="121"/>
      <c r="BJ1866" s="250"/>
      <c r="BK1866" s="205"/>
      <c r="BL1866" s="250"/>
      <c r="BN1866" s="121"/>
      <c r="BO1866" s="121"/>
      <c r="BP1866" s="121"/>
      <c r="BQ1866" s="121"/>
      <c r="BR1866" s="121"/>
    </row>
    <row r="1867" spans="1:70" customFormat="1" ht="15.75">
      <c r="A1867" s="84"/>
      <c r="B1867" s="363"/>
      <c r="C1867" s="121"/>
      <c r="D1867" s="121"/>
      <c r="E1867" s="121"/>
      <c r="F1867" s="121"/>
      <c r="G1867" s="121"/>
      <c r="H1867" s="121"/>
      <c r="I1867" s="121"/>
      <c r="J1867" s="121"/>
      <c r="K1867" s="121"/>
      <c r="L1867" s="10"/>
      <c r="M1867" s="225"/>
      <c r="N1867" s="225"/>
      <c r="R1867" s="205"/>
      <c r="S1867" s="205"/>
      <c r="T1867" s="205"/>
      <c r="V1867" s="205"/>
      <c r="W1867" s="205"/>
      <c r="X1867" s="205"/>
      <c r="Y1867" s="394"/>
      <c r="Z1867" s="250"/>
      <c r="AA1867" s="205"/>
      <c r="AB1867" s="250"/>
      <c r="AC1867" s="250"/>
      <c r="AD1867" s="250"/>
      <c r="AE1867" s="205"/>
      <c r="AF1867" s="250"/>
      <c r="AH1867" s="250"/>
      <c r="AI1867" s="205"/>
      <c r="AJ1867" s="250"/>
      <c r="AK1867" s="250"/>
      <c r="AL1867" s="250"/>
      <c r="AM1867" s="205"/>
      <c r="AN1867" s="250"/>
      <c r="AO1867" s="121"/>
      <c r="AP1867" s="250"/>
      <c r="AQ1867" s="205"/>
      <c r="AR1867" s="250"/>
      <c r="AT1867" s="250"/>
      <c r="AU1867" s="205"/>
      <c r="AV1867" s="250"/>
      <c r="AX1867" s="250"/>
      <c r="AY1867" s="205"/>
      <c r="AZ1867" s="250"/>
      <c r="BB1867" s="250"/>
      <c r="BC1867" s="205"/>
      <c r="BD1867" s="250"/>
      <c r="BF1867" s="250"/>
      <c r="BG1867" s="205"/>
      <c r="BH1867" s="250"/>
      <c r="BI1867" s="121"/>
      <c r="BJ1867" s="250"/>
      <c r="BK1867" s="205"/>
      <c r="BL1867" s="250"/>
      <c r="BN1867" s="121"/>
      <c r="BO1867" s="121"/>
      <c r="BP1867" s="121"/>
      <c r="BQ1867" s="121"/>
      <c r="BR1867" s="121"/>
    </row>
    <row r="1868" spans="1:70" customFormat="1" ht="15.75">
      <c r="A1868" s="84"/>
      <c r="B1868" s="363"/>
      <c r="C1868" s="121"/>
      <c r="D1868" s="121"/>
      <c r="E1868" s="121"/>
      <c r="F1868" s="121"/>
      <c r="G1868" s="121"/>
      <c r="H1868" s="121"/>
      <c r="I1868" s="121"/>
      <c r="J1868" s="121"/>
      <c r="K1868" s="121"/>
      <c r="L1868" s="10"/>
      <c r="M1868" s="225"/>
      <c r="N1868" s="225"/>
      <c r="R1868" s="205"/>
      <c r="S1868" s="205"/>
      <c r="T1868" s="205"/>
      <c r="V1868" s="205"/>
      <c r="W1868" s="205"/>
      <c r="X1868" s="205"/>
      <c r="Y1868" s="394"/>
      <c r="Z1868" s="250"/>
      <c r="AA1868" s="205"/>
      <c r="AB1868" s="250"/>
      <c r="AC1868" s="250"/>
      <c r="AD1868" s="250"/>
      <c r="AE1868" s="205"/>
      <c r="AF1868" s="250"/>
      <c r="AH1868" s="250"/>
      <c r="AI1868" s="205"/>
      <c r="AJ1868" s="250"/>
      <c r="AK1868" s="250"/>
      <c r="AL1868" s="250"/>
      <c r="AM1868" s="205"/>
      <c r="AN1868" s="250"/>
      <c r="AO1868" s="121"/>
      <c r="AP1868" s="250"/>
      <c r="AQ1868" s="205"/>
      <c r="AR1868" s="250"/>
      <c r="AT1868" s="250"/>
      <c r="AU1868" s="205"/>
      <c r="AV1868" s="250"/>
      <c r="AX1868" s="250"/>
      <c r="AY1868" s="205"/>
      <c r="AZ1868" s="250"/>
      <c r="BB1868" s="250"/>
      <c r="BC1868" s="205"/>
      <c r="BD1868" s="250"/>
      <c r="BF1868" s="250"/>
      <c r="BG1868" s="205"/>
      <c r="BH1868" s="250"/>
      <c r="BI1868" s="121"/>
      <c r="BJ1868" s="250"/>
      <c r="BK1868" s="205"/>
      <c r="BL1868" s="250"/>
      <c r="BN1868" s="121"/>
      <c r="BO1868" s="121"/>
      <c r="BP1868" s="121"/>
      <c r="BQ1868" s="121"/>
      <c r="BR1868" s="121"/>
    </row>
    <row r="1869" spans="1:70" customFormat="1" ht="15.75">
      <c r="A1869" s="84"/>
      <c r="B1869" s="363"/>
      <c r="C1869" s="121"/>
      <c r="D1869" s="121"/>
      <c r="E1869" s="121"/>
      <c r="F1869" s="121"/>
      <c r="G1869" s="121"/>
      <c r="H1869" s="121"/>
      <c r="I1869" s="121"/>
      <c r="J1869" s="121"/>
      <c r="K1869" s="121"/>
      <c r="L1869" s="10"/>
      <c r="M1869" s="225"/>
      <c r="N1869" s="225"/>
      <c r="R1869" s="205"/>
      <c r="S1869" s="205"/>
      <c r="T1869" s="205"/>
      <c r="V1869" s="205"/>
      <c r="W1869" s="205"/>
      <c r="X1869" s="205"/>
      <c r="Y1869" s="394"/>
      <c r="Z1869" s="250"/>
      <c r="AA1869" s="205"/>
      <c r="AB1869" s="250"/>
      <c r="AC1869" s="250"/>
      <c r="AD1869" s="250"/>
      <c r="AE1869" s="205"/>
      <c r="AF1869" s="250"/>
      <c r="AH1869" s="250"/>
      <c r="AI1869" s="205"/>
      <c r="AJ1869" s="250"/>
      <c r="AK1869" s="250"/>
      <c r="AL1869" s="250"/>
      <c r="AM1869" s="205"/>
      <c r="AN1869" s="250"/>
      <c r="AO1869" s="121"/>
      <c r="AP1869" s="250"/>
      <c r="AQ1869" s="205"/>
      <c r="AR1869" s="250"/>
      <c r="AT1869" s="250"/>
      <c r="AU1869" s="205"/>
      <c r="AV1869" s="250"/>
      <c r="AX1869" s="250"/>
      <c r="AY1869" s="205"/>
      <c r="AZ1869" s="250"/>
      <c r="BB1869" s="250"/>
      <c r="BC1869" s="205"/>
      <c r="BD1869" s="250"/>
      <c r="BF1869" s="250"/>
      <c r="BG1869" s="205"/>
      <c r="BH1869" s="250"/>
      <c r="BI1869" s="121"/>
      <c r="BJ1869" s="250"/>
      <c r="BK1869" s="205"/>
      <c r="BL1869" s="250"/>
      <c r="BN1869" s="121"/>
      <c r="BO1869" s="121"/>
      <c r="BP1869" s="121"/>
      <c r="BQ1869" s="121"/>
      <c r="BR1869" s="121"/>
    </row>
    <row r="1870" spans="1:70" customFormat="1" ht="15.75">
      <c r="A1870" s="84"/>
      <c r="B1870" s="363"/>
      <c r="C1870" s="121"/>
      <c r="D1870" s="121"/>
      <c r="E1870" s="121"/>
      <c r="F1870" s="121"/>
      <c r="G1870" s="121"/>
      <c r="H1870" s="121"/>
      <c r="I1870" s="121"/>
      <c r="J1870" s="121"/>
      <c r="K1870" s="121"/>
      <c r="L1870" s="10"/>
      <c r="M1870" s="225"/>
      <c r="N1870" s="225"/>
      <c r="R1870" s="205"/>
      <c r="S1870" s="205"/>
      <c r="T1870" s="205"/>
      <c r="V1870" s="205"/>
      <c r="W1870" s="205"/>
      <c r="X1870" s="205"/>
      <c r="Y1870" s="394"/>
      <c r="Z1870" s="250"/>
      <c r="AA1870" s="205"/>
      <c r="AB1870" s="250"/>
      <c r="AC1870" s="250"/>
      <c r="AD1870" s="250"/>
      <c r="AE1870" s="205"/>
      <c r="AF1870" s="250"/>
      <c r="AH1870" s="250"/>
      <c r="AI1870" s="205"/>
      <c r="AJ1870" s="250"/>
      <c r="AK1870" s="250"/>
      <c r="AL1870" s="250"/>
      <c r="AM1870" s="205"/>
      <c r="AN1870" s="250"/>
      <c r="AO1870" s="121"/>
      <c r="AP1870" s="250"/>
      <c r="AQ1870" s="205"/>
      <c r="AR1870" s="250"/>
      <c r="AT1870" s="250"/>
      <c r="AU1870" s="205"/>
      <c r="AV1870" s="250"/>
      <c r="AX1870" s="250"/>
      <c r="AY1870" s="205"/>
      <c r="AZ1870" s="250"/>
      <c r="BB1870" s="250"/>
      <c r="BC1870" s="205"/>
      <c r="BD1870" s="250"/>
      <c r="BF1870" s="250"/>
      <c r="BG1870" s="205"/>
      <c r="BH1870" s="250"/>
      <c r="BI1870" s="121"/>
      <c r="BJ1870" s="250"/>
      <c r="BK1870" s="205"/>
      <c r="BL1870" s="250"/>
      <c r="BN1870" s="121"/>
      <c r="BO1870" s="121"/>
      <c r="BP1870" s="121"/>
      <c r="BQ1870" s="121"/>
      <c r="BR1870" s="121"/>
    </row>
    <row r="1871" spans="1:70" customFormat="1" ht="15.75">
      <c r="A1871" s="84"/>
      <c r="B1871" s="363"/>
      <c r="C1871" s="121"/>
      <c r="D1871" s="121"/>
      <c r="E1871" s="121"/>
      <c r="F1871" s="121"/>
      <c r="G1871" s="121"/>
      <c r="H1871" s="121"/>
      <c r="I1871" s="121"/>
      <c r="J1871" s="121"/>
      <c r="K1871" s="121"/>
      <c r="L1871" s="10"/>
      <c r="M1871" s="225"/>
      <c r="N1871" s="225"/>
      <c r="R1871" s="205"/>
      <c r="S1871" s="205"/>
      <c r="T1871" s="205"/>
      <c r="V1871" s="205"/>
      <c r="W1871" s="205"/>
      <c r="X1871" s="205"/>
      <c r="Y1871" s="394"/>
      <c r="Z1871" s="250"/>
      <c r="AA1871" s="205"/>
      <c r="AB1871" s="250"/>
      <c r="AC1871" s="250"/>
      <c r="AD1871" s="250"/>
      <c r="AE1871" s="205"/>
      <c r="AF1871" s="250"/>
      <c r="AH1871" s="250"/>
      <c r="AI1871" s="205"/>
      <c r="AJ1871" s="250"/>
      <c r="AK1871" s="250"/>
      <c r="AL1871" s="250"/>
      <c r="AM1871" s="205"/>
      <c r="AN1871" s="250"/>
      <c r="AO1871" s="121"/>
      <c r="AP1871" s="250"/>
      <c r="AQ1871" s="205"/>
      <c r="AR1871" s="250"/>
      <c r="AT1871" s="250"/>
      <c r="AU1871" s="205"/>
      <c r="AV1871" s="250"/>
      <c r="AX1871" s="250"/>
      <c r="AY1871" s="205"/>
      <c r="AZ1871" s="250"/>
      <c r="BB1871" s="250"/>
      <c r="BC1871" s="205"/>
      <c r="BD1871" s="250"/>
      <c r="BF1871" s="250"/>
      <c r="BG1871" s="205"/>
      <c r="BH1871" s="250"/>
      <c r="BI1871" s="121"/>
      <c r="BJ1871" s="250"/>
      <c r="BK1871" s="205"/>
      <c r="BL1871" s="250"/>
      <c r="BN1871" s="121"/>
      <c r="BO1871" s="121"/>
      <c r="BP1871" s="121"/>
      <c r="BQ1871" s="121"/>
      <c r="BR1871" s="121"/>
    </row>
    <row r="1872" spans="1:70" customFormat="1" ht="15.75">
      <c r="A1872" s="84"/>
      <c r="B1872" s="363"/>
      <c r="C1872" s="121"/>
      <c r="D1872" s="121"/>
      <c r="E1872" s="121"/>
      <c r="F1872" s="121"/>
      <c r="G1872" s="121"/>
      <c r="H1872" s="121"/>
      <c r="I1872" s="121"/>
      <c r="J1872" s="121"/>
      <c r="K1872" s="121"/>
      <c r="L1872" s="10"/>
      <c r="M1872" s="225"/>
      <c r="N1872" s="225"/>
      <c r="R1872" s="205"/>
      <c r="S1872" s="205"/>
      <c r="T1872" s="205"/>
      <c r="V1872" s="205"/>
      <c r="W1872" s="205"/>
      <c r="X1872" s="205"/>
      <c r="Y1872" s="394"/>
      <c r="Z1872" s="250"/>
      <c r="AA1872" s="205"/>
      <c r="AB1872" s="250"/>
      <c r="AC1872" s="250"/>
      <c r="AD1872" s="250"/>
      <c r="AE1872" s="205"/>
      <c r="AF1872" s="250"/>
      <c r="AH1872" s="250"/>
      <c r="AI1872" s="205"/>
      <c r="AJ1872" s="250"/>
      <c r="AK1872" s="250"/>
      <c r="AL1872" s="250"/>
      <c r="AM1872" s="205"/>
      <c r="AN1872" s="250"/>
      <c r="AO1872" s="121"/>
      <c r="AP1872" s="250"/>
      <c r="AQ1872" s="205"/>
      <c r="AR1872" s="250"/>
      <c r="AT1872" s="250"/>
      <c r="AU1872" s="205"/>
      <c r="AV1872" s="250"/>
      <c r="AX1872" s="250"/>
      <c r="AY1872" s="205"/>
      <c r="AZ1872" s="250"/>
      <c r="BB1872" s="250"/>
      <c r="BC1872" s="205"/>
      <c r="BD1872" s="250"/>
      <c r="BF1872" s="250"/>
      <c r="BG1872" s="205"/>
      <c r="BH1872" s="250"/>
      <c r="BI1872" s="121"/>
      <c r="BJ1872" s="250"/>
      <c r="BK1872" s="205"/>
      <c r="BL1872" s="250"/>
      <c r="BN1872" s="121"/>
      <c r="BO1872" s="121"/>
      <c r="BP1872" s="121"/>
      <c r="BQ1872" s="121"/>
      <c r="BR1872" s="121"/>
    </row>
    <row r="1873" spans="1:70" customFormat="1" ht="15.75">
      <c r="A1873" s="84"/>
      <c r="B1873" s="363"/>
      <c r="C1873" s="121"/>
      <c r="D1873" s="121"/>
      <c r="E1873" s="121"/>
      <c r="F1873" s="121"/>
      <c r="G1873" s="121"/>
      <c r="H1873" s="121"/>
      <c r="I1873" s="121"/>
      <c r="J1873" s="121"/>
      <c r="K1873" s="121"/>
      <c r="L1873" s="10"/>
      <c r="M1873" s="225"/>
      <c r="N1873" s="225"/>
      <c r="R1873" s="205"/>
      <c r="S1873" s="205"/>
      <c r="T1873" s="205"/>
      <c r="V1873" s="205"/>
      <c r="W1873" s="205"/>
      <c r="X1873" s="205"/>
      <c r="Y1873" s="394"/>
      <c r="Z1873" s="250"/>
      <c r="AA1873" s="205"/>
      <c r="AB1873" s="250"/>
      <c r="AC1873" s="250"/>
      <c r="AD1873" s="250"/>
      <c r="AE1873" s="205"/>
      <c r="AF1873" s="250"/>
      <c r="AH1873" s="250"/>
      <c r="AI1873" s="205"/>
      <c r="AJ1873" s="250"/>
      <c r="AK1873" s="250"/>
      <c r="AL1873" s="250"/>
      <c r="AM1873" s="205"/>
      <c r="AN1873" s="250"/>
      <c r="AO1873" s="121"/>
      <c r="AP1873" s="250"/>
      <c r="AQ1873" s="205"/>
      <c r="AR1873" s="250"/>
      <c r="AT1873" s="250"/>
      <c r="AU1873" s="205"/>
      <c r="AV1873" s="250"/>
      <c r="AX1873" s="250"/>
      <c r="AY1873" s="205"/>
      <c r="AZ1873" s="250"/>
      <c r="BB1873" s="250"/>
      <c r="BC1873" s="205"/>
      <c r="BD1873" s="250"/>
      <c r="BF1873" s="250"/>
      <c r="BG1873" s="205"/>
      <c r="BH1873" s="250"/>
      <c r="BI1873" s="121"/>
      <c r="BJ1873" s="250"/>
      <c r="BK1873" s="205"/>
      <c r="BL1873" s="250"/>
      <c r="BN1873" s="121"/>
      <c r="BO1873" s="121"/>
      <c r="BP1873" s="121"/>
      <c r="BQ1873" s="121"/>
      <c r="BR1873" s="121"/>
    </row>
    <row r="1874" spans="1:70" customFormat="1" ht="15.75">
      <c r="A1874" s="84"/>
      <c r="B1874" s="363"/>
      <c r="C1874" s="121"/>
      <c r="D1874" s="121"/>
      <c r="E1874" s="121"/>
      <c r="F1874" s="121"/>
      <c r="G1874" s="121"/>
      <c r="H1874" s="121"/>
      <c r="I1874" s="121"/>
      <c r="J1874" s="121"/>
      <c r="K1874" s="121"/>
      <c r="L1874" s="10"/>
      <c r="M1874" s="225"/>
      <c r="N1874" s="225"/>
      <c r="R1874" s="205"/>
      <c r="S1874" s="205"/>
      <c r="T1874" s="205"/>
      <c r="V1874" s="205"/>
      <c r="W1874" s="205"/>
      <c r="X1874" s="205"/>
      <c r="Y1874" s="394"/>
      <c r="Z1874" s="250"/>
      <c r="AA1874" s="205"/>
      <c r="AB1874" s="250"/>
      <c r="AC1874" s="250"/>
      <c r="AD1874" s="250"/>
      <c r="AE1874" s="205"/>
      <c r="AF1874" s="250"/>
      <c r="AH1874" s="250"/>
      <c r="AI1874" s="205"/>
      <c r="AJ1874" s="250"/>
      <c r="AK1874" s="250"/>
      <c r="AL1874" s="250"/>
      <c r="AM1874" s="205"/>
      <c r="AN1874" s="250"/>
      <c r="AO1874" s="121"/>
      <c r="AP1874" s="250"/>
      <c r="AQ1874" s="205"/>
      <c r="AR1874" s="250"/>
      <c r="AT1874" s="250"/>
      <c r="AU1874" s="205"/>
      <c r="AV1874" s="250"/>
      <c r="AX1874" s="250"/>
      <c r="AY1874" s="205"/>
      <c r="AZ1874" s="250"/>
      <c r="BB1874" s="250"/>
      <c r="BC1874" s="205"/>
      <c r="BD1874" s="250"/>
      <c r="BF1874" s="250"/>
      <c r="BG1874" s="205"/>
      <c r="BH1874" s="250"/>
      <c r="BI1874" s="121"/>
      <c r="BJ1874" s="250"/>
      <c r="BK1874" s="205"/>
      <c r="BL1874" s="250"/>
      <c r="BN1874" s="121"/>
      <c r="BO1874" s="121"/>
      <c r="BP1874" s="121"/>
      <c r="BQ1874" s="121"/>
      <c r="BR1874" s="121"/>
    </row>
    <row r="1875" spans="1:70" customFormat="1" ht="15.75">
      <c r="A1875" s="84"/>
      <c r="B1875" s="363"/>
      <c r="C1875" s="121"/>
      <c r="D1875" s="121"/>
      <c r="E1875" s="121"/>
      <c r="F1875" s="121"/>
      <c r="G1875" s="121"/>
      <c r="H1875" s="121"/>
      <c r="I1875" s="121"/>
      <c r="J1875" s="121"/>
      <c r="K1875" s="121"/>
      <c r="L1875" s="10"/>
      <c r="M1875" s="225"/>
      <c r="N1875" s="225"/>
      <c r="R1875" s="205"/>
      <c r="S1875" s="205"/>
      <c r="T1875" s="205"/>
      <c r="V1875" s="205"/>
      <c r="W1875" s="205"/>
      <c r="X1875" s="205"/>
      <c r="Y1875" s="394"/>
      <c r="Z1875" s="250"/>
      <c r="AA1875" s="205"/>
      <c r="AB1875" s="250"/>
      <c r="AC1875" s="250"/>
      <c r="AD1875" s="250"/>
      <c r="AE1875" s="205"/>
      <c r="AF1875" s="250"/>
      <c r="AH1875" s="250"/>
      <c r="AI1875" s="205"/>
      <c r="AJ1875" s="250"/>
      <c r="AK1875" s="250"/>
      <c r="AL1875" s="250"/>
      <c r="AM1875" s="205"/>
      <c r="AN1875" s="250"/>
      <c r="AO1875" s="121"/>
      <c r="AP1875" s="250"/>
      <c r="AQ1875" s="205"/>
      <c r="AR1875" s="250"/>
      <c r="AT1875" s="250"/>
      <c r="AU1875" s="205"/>
      <c r="AV1875" s="250"/>
      <c r="AX1875" s="250"/>
      <c r="AY1875" s="205"/>
      <c r="AZ1875" s="250"/>
      <c r="BB1875" s="250"/>
      <c r="BC1875" s="205"/>
      <c r="BD1875" s="250"/>
      <c r="BF1875" s="250"/>
      <c r="BG1875" s="205"/>
      <c r="BH1875" s="250"/>
      <c r="BI1875" s="121"/>
      <c r="BJ1875" s="250"/>
      <c r="BK1875" s="205"/>
      <c r="BL1875" s="250"/>
      <c r="BN1875" s="121"/>
      <c r="BO1875" s="121"/>
      <c r="BP1875" s="121"/>
      <c r="BQ1875" s="121"/>
      <c r="BR1875" s="121"/>
    </row>
    <row r="1876" spans="1:70" customFormat="1" ht="15.75">
      <c r="A1876" s="84"/>
      <c r="B1876" s="363"/>
      <c r="C1876" s="121"/>
      <c r="D1876" s="121"/>
      <c r="E1876" s="121"/>
      <c r="F1876" s="121"/>
      <c r="G1876" s="121"/>
      <c r="H1876" s="121"/>
      <c r="I1876" s="121"/>
      <c r="J1876" s="121"/>
      <c r="K1876" s="121"/>
      <c r="L1876" s="10"/>
      <c r="M1876" s="225"/>
      <c r="N1876" s="225"/>
      <c r="R1876" s="205"/>
      <c r="S1876" s="205"/>
      <c r="T1876" s="205"/>
      <c r="V1876" s="205"/>
      <c r="W1876" s="205"/>
      <c r="X1876" s="205"/>
      <c r="Y1876" s="394"/>
      <c r="Z1876" s="250"/>
      <c r="AA1876" s="205"/>
      <c r="AB1876" s="250"/>
      <c r="AC1876" s="250"/>
      <c r="AD1876" s="250"/>
      <c r="AE1876" s="205"/>
      <c r="AF1876" s="250"/>
      <c r="AH1876" s="250"/>
      <c r="AI1876" s="205"/>
      <c r="AJ1876" s="250"/>
      <c r="AK1876" s="250"/>
      <c r="AL1876" s="250"/>
      <c r="AM1876" s="205"/>
      <c r="AN1876" s="250"/>
      <c r="AO1876" s="121"/>
      <c r="AP1876" s="250"/>
      <c r="AQ1876" s="205"/>
      <c r="AR1876" s="250"/>
      <c r="AT1876" s="250"/>
      <c r="AU1876" s="205"/>
      <c r="AV1876" s="250"/>
      <c r="AX1876" s="250"/>
      <c r="AY1876" s="205"/>
      <c r="AZ1876" s="250"/>
      <c r="BB1876" s="250"/>
      <c r="BC1876" s="205"/>
      <c r="BD1876" s="250"/>
      <c r="BF1876" s="250"/>
      <c r="BG1876" s="205"/>
      <c r="BH1876" s="250"/>
      <c r="BI1876" s="121"/>
      <c r="BJ1876" s="250"/>
      <c r="BK1876" s="205"/>
      <c r="BL1876" s="250"/>
      <c r="BN1876" s="121"/>
      <c r="BO1876" s="121"/>
      <c r="BP1876" s="121"/>
      <c r="BQ1876" s="121"/>
      <c r="BR1876" s="121"/>
    </row>
    <row r="1877" spans="1:70" customFormat="1" ht="15.75">
      <c r="A1877" s="84"/>
      <c r="B1877" s="363"/>
      <c r="C1877" s="121"/>
      <c r="D1877" s="121"/>
      <c r="E1877" s="121"/>
      <c r="F1877" s="121"/>
      <c r="G1877" s="121"/>
      <c r="H1877" s="121"/>
      <c r="I1877" s="121"/>
      <c r="J1877" s="121"/>
      <c r="K1877" s="121"/>
      <c r="L1877" s="10"/>
      <c r="M1877" s="225"/>
      <c r="N1877" s="225"/>
      <c r="R1877" s="205"/>
      <c r="S1877" s="205"/>
      <c r="T1877" s="205"/>
      <c r="V1877" s="205"/>
      <c r="W1877" s="205"/>
      <c r="X1877" s="205"/>
      <c r="Y1877" s="394"/>
      <c r="Z1877" s="250"/>
      <c r="AA1877" s="205"/>
      <c r="AB1877" s="250"/>
      <c r="AC1877" s="250"/>
      <c r="AD1877" s="250"/>
      <c r="AE1877" s="205"/>
      <c r="AF1877" s="250"/>
      <c r="AH1877" s="250"/>
      <c r="AI1877" s="205"/>
      <c r="AJ1877" s="250"/>
      <c r="AK1877" s="250"/>
      <c r="AL1877" s="250"/>
      <c r="AM1877" s="205"/>
      <c r="AN1877" s="250"/>
      <c r="AO1877" s="121"/>
      <c r="AP1877" s="250"/>
      <c r="AQ1877" s="205"/>
      <c r="AR1877" s="250"/>
      <c r="AT1877" s="250"/>
      <c r="AU1877" s="205"/>
      <c r="AV1877" s="250"/>
      <c r="AX1877" s="250"/>
      <c r="AY1877" s="205"/>
      <c r="AZ1877" s="250"/>
      <c r="BB1877" s="250"/>
      <c r="BC1877" s="205"/>
      <c r="BD1877" s="250"/>
      <c r="BF1877" s="250"/>
      <c r="BG1877" s="205"/>
      <c r="BH1877" s="250"/>
      <c r="BI1877" s="121"/>
      <c r="BJ1877" s="250"/>
      <c r="BK1877" s="205"/>
      <c r="BL1877" s="250"/>
      <c r="BN1877" s="121"/>
      <c r="BO1877" s="121"/>
      <c r="BP1877" s="121"/>
      <c r="BQ1877" s="121"/>
      <c r="BR1877" s="121"/>
    </row>
    <row r="1878" spans="1:70" customFormat="1" ht="15.75">
      <c r="A1878" s="84"/>
      <c r="B1878" s="363"/>
      <c r="C1878" s="121"/>
      <c r="D1878" s="121"/>
      <c r="E1878" s="121"/>
      <c r="F1878" s="121"/>
      <c r="G1878" s="121"/>
      <c r="H1878" s="121"/>
      <c r="I1878" s="121"/>
      <c r="J1878" s="121"/>
      <c r="K1878" s="121"/>
      <c r="L1878" s="10"/>
      <c r="M1878" s="225"/>
      <c r="N1878" s="225"/>
      <c r="R1878" s="205"/>
      <c r="S1878" s="205"/>
      <c r="T1878" s="205"/>
      <c r="V1878" s="205"/>
      <c r="W1878" s="205"/>
      <c r="X1878" s="205"/>
      <c r="Y1878" s="394"/>
      <c r="Z1878" s="250"/>
      <c r="AA1878" s="205"/>
      <c r="AB1878" s="250"/>
      <c r="AC1878" s="250"/>
      <c r="AD1878" s="250"/>
      <c r="AE1878" s="205"/>
      <c r="AF1878" s="250"/>
      <c r="AH1878" s="250"/>
      <c r="AI1878" s="205"/>
      <c r="AJ1878" s="250"/>
      <c r="AK1878" s="250"/>
      <c r="AL1878" s="250"/>
      <c r="AM1878" s="205"/>
      <c r="AN1878" s="250"/>
      <c r="AO1878" s="121"/>
      <c r="AP1878" s="250"/>
      <c r="AQ1878" s="205"/>
      <c r="AR1878" s="250"/>
      <c r="AT1878" s="250"/>
      <c r="AU1878" s="205"/>
      <c r="AV1878" s="250"/>
      <c r="AX1878" s="250"/>
      <c r="AY1878" s="205"/>
      <c r="AZ1878" s="250"/>
      <c r="BB1878" s="250"/>
      <c r="BC1878" s="205"/>
      <c r="BD1878" s="250"/>
      <c r="BF1878" s="250"/>
      <c r="BG1878" s="205"/>
      <c r="BH1878" s="250"/>
      <c r="BI1878" s="121"/>
      <c r="BJ1878" s="250"/>
      <c r="BK1878" s="205"/>
      <c r="BL1878" s="250"/>
      <c r="BN1878" s="121"/>
      <c r="BO1878" s="121"/>
      <c r="BP1878" s="121"/>
      <c r="BQ1878" s="121"/>
      <c r="BR1878" s="121"/>
    </row>
    <row r="1879" spans="1:70" customFormat="1" ht="15.75">
      <c r="A1879" s="84"/>
      <c r="B1879" s="363"/>
      <c r="C1879" s="121"/>
      <c r="D1879" s="121"/>
      <c r="E1879" s="121"/>
      <c r="F1879" s="121"/>
      <c r="G1879" s="121"/>
      <c r="H1879" s="121"/>
      <c r="I1879" s="121"/>
      <c r="J1879" s="121"/>
      <c r="K1879" s="121"/>
      <c r="L1879" s="10"/>
      <c r="M1879" s="225"/>
      <c r="N1879" s="225"/>
      <c r="R1879" s="205"/>
      <c r="S1879" s="205"/>
      <c r="T1879" s="205"/>
      <c r="V1879" s="205"/>
      <c r="W1879" s="205"/>
      <c r="X1879" s="205"/>
      <c r="Y1879" s="394"/>
      <c r="Z1879" s="250"/>
      <c r="AA1879" s="205"/>
      <c r="AB1879" s="250"/>
      <c r="AC1879" s="250"/>
      <c r="AD1879" s="250"/>
      <c r="AE1879" s="205"/>
      <c r="AF1879" s="250"/>
      <c r="AH1879" s="250"/>
      <c r="AI1879" s="205"/>
      <c r="AJ1879" s="250"/>
      <c r="AK1879" s="250"/>
      <c r="AL1879" s="250"/>
      <c r="AM1879" s="205"/>
      <c r="AN1879" s="250"/>
      <c r="AO1879" s="121"/>
      <c r="AP1879" s="250"/>
      <c r="AQ1879" s="205"/>
      <c r="AR1879" s="250"/>
      <c r="AT1879" s="250"/>
      <c r="AU1879" s="205"/>
      <c r="AV1879" s="250"/>
      <c r="AX1879" s="250"/>
      <c r="AY1879" s="205"/>
      <c r="AZ1879" s="250"/>
      <c r="BB1879" s="250"/>
      <c r="BC1879" s="205"/>
      <c r="BD1879" s="250"/>
      <c r="BF1879" s="250"/>
      <c r="BG1879" s="205"/>
      <c r="BH1879" s="250"/>
      <c r="BI1879" s="121"/>
      <c r="BJ1879" s="250"/>
      <c r="BK1879" s="205"/>
      <c r="BL1879" s="250"/>
      <c r="BN1879" s="121"/>
      <c r="BO1879" s="121"/>
      <c r="BP1879" s="121"/>
      <c r="BQ1879" s="121"/>
      <c r="BR1879" s="121"/>
    </row>
    <row r="1880" spans="1:70" customFormat="1" ht="15.75">
      <c r="A1880" s="84"/>
      <c r="B1880" s="363"/>
      <c r="C1880" s="121"/>
      <c r="D1880" s="121"/>
      <c r="E1880" s="121"/>
      <c r="F1880" s="121"/>
      <c r="G1880" s="121"/>
      <c r="H1880" s="121"/>
      <c r="I1880" s="121"/>
      <c r="J1880" s="121"/>
      <c r="K1880" s="121"/>
      <c r="L1880" s="10"/>
      <c r="M1880" s="225"/>
      <c r="N1880" s="225"/>
      <c r="R1880" s="205"/>
      <c r="S1880" s="205"/>
      <c r="T1880" s="205"/>
      <c r="V1880" s="205"/>
      <c r="W1880" s="205"/>
      <c r="X1880" s="205"/>
      <c r="Y1880" s="394"/>
      <c r="Z1880" s="250"/>
      <c r="AA1880" s="205"/>
      <c r="AB1880" s="250"/>
      <c r="AC1880" s="250"/>
      <c r="AD1880" s="250"/>
      <c r="AE1880" s="205"/>
      <c r="AF1880" s="250"/>
      <c r="AH1880" s="250"/>
      <c r="AI1880" s="205"/>
      <c r="AJ1880" s="250"/>
      <c r="AK1880" s="250"/>
      <c r="AL1880" s="250"/>
      <c r="AM1880" s="205"/>
      <c r="AN1880" s="250"/>
      <c r="AO1880" s="121"/>
      <c r="AP1880" s="250"/>
      <c r="AQ1880" s="205"/>
      <c r="AR1880" s="250"/>
      <c r="AT1880" s="250"/>
      <c r="AU1880" s="205"/>
      <c r="AV1880" s="250"/>
      <c r="AX1880" s="250"/>
      <c r="AY1880" s="205"/>
      <c r="AZ1880" s="250"/>
      <c r="BB1880" s="250"/>
      <c r="BC1880" s="205"/>
      <c r="BD1880" s="250"/>
      <c r="BF1880" s="250"/>
      <c r="BG1880" s="205"/>
      <c r="BH1880" s="250"/>
      <c r="BI1880" s="121"/>
      <c r="BJ1880" s="250"/>
      <c r="BK1880" s="205"/>
      <c r="BL1880" s="250"/>
      <c r="BN1880" s="121"/>
      <c r="BO1880" s="121"/>
      <c r="BP1880" s="121"/>
      <c r="BQ1880" s="121"/>
      <c r="BR1880" s="121"/>
    </row>
    <row r="1881" spans="1:70" customFormat="1" ht="15.75">
      <c r="A1881" s="84"/>
      <c r="B1881" s="363"/>
      <c r="C1881" s="121"/>
      <c r="D1881" s="121"/>
      <c r="E1881" s="121"/>
      <c r="F1881" s="121"/>
      <c r="G1881" s="121"/>
      <c r="H1881" s="121"/>
      <c r="I1881" s="121"/>
      <c r="J1881" s="121"/>
      <c r="K1881" s="121"/>
      <c r="L1881" s="10"/>
      <c r="M1881" s="225"/>
      <c r="N1881" s="225"/>
      <c r="R1881" s="205"/>
      <c r="S1881" s="205"/>
      <c r="T1881" s="205"/>
      <c r="V1881" s="205"/>
      <c r="W1881" s="205"/>
      <c r="X1881" s="205"/>
      <c r="Y1881" s="394"/>
      <c r="Z1881" s="250"/>
      <c r="AA1881" s="205"/>
      <c r="AB1881" s="250"/>
      <c r="AC1881" s="250"/>
      <c r="AD1881" s="250"/>
      <c r="AE1881" s="205"/>
      <c r="AF1881" s="250"/>
      <c r="AH1881" s="250"/>
      <c r="AI1881" s="205"/>
      <c r="AJ1881" s="250"/>
      <c r="AK1881" s="250"/>
      <c r="AL1881" s="250"/>
      <c r="AM1881" s="205"/>
      <c r="AN1881" s="250"/>
      <c r="AO1881" s="121"/>
      <c r="AP1881" s="250"/>
      <c r="AQ1881" s="205"/>
      <c r="AR1881" s="250"/>
      <c r="AT1881" s="250"/>
      <c r="AU1881" s="205"/>
      <c r="AV1881" s="250"/>
      <c r="AX1881" s="250"/>
      <c r="AY1881" s="205"/>
      <c r="AZ1881" s="250"/>
      <c r="BB1881" s="250"/>
      <c r="BC1881" s="205"/>
      <c r="BD1881" s="250"/>
      <c r="BF1881" s="250"/>
      <c r="BG1881" s="205"/>
      <c r="BH1881" s="250"/>
      <c r="BI1881" s="121"/>
      <c r="BJ1881" s="250"/>
      <c r="BK1881" s="205"/>
      <c r="BL1881" s="250"/>
      <c r="BN1881" s="121"/>
      <c r="BO1881" s="121"/>
      <c r="BP1881" s="121"/>
      <c r="BQ1881" s="121"/>
      <c r="BR1881" s="121"/>
    </row>
    <row r="1882" spans="1:70" customFormat="1" ht="15.75">
      <c r="A1882" s="84"/>
      <c r="B1882" s="363"/>
      <c r="C1882" s="121"/>
      <c r="D1882" s="121"/>
      <c r="E1882" s="121"/>
      <c r="F1882" s="121"/>
      <c r="G1882" s="121"/>
      <c r="H1882" s="121"/>
      <c r="I1882" s="121"/>
      <c r="J1882" s="121"/>
      <c r="K1882" s="121"/>
      <c r="L1882" s="10"/>
      <c r="M1882" s="225"/>
      <c r="N1882" s="225"/>
      <c r="R1882" s="205"/>
      <c r="S1882" s="205"/>
      <c r="T1882" s="205"/>
      <c r="V1882" s="205"/>
      <c r="W1882" s="205"/>
      <c r="X1882" s="205"/>
      <c r="Y1882" s="394"/>
      <c r="Z1882" s="250"/>
      <c r="AA1882" s="205"/>
      <c r="AB1882" s="250"/>
      <c r="AC1882" s="250"/>
      <c r="AD1882" s="250"/>
      <c r="AE1882" s="205"/>
      <c r="AF1882" s="250"/>
      <c r="AH1882" s="250"/>
      <c r="AI1882" s="205"/>
      <c r="AJ1882" s="250"/>
      <c r="AK1882" s="250"/>
      <c r="AL1882" s="250"/>
      <c r="AM1882" s="205"/>
      <c r="AN1882" s="250"/>
      <c r="AO1882" s="121"/>
      <c r="AP1882" s="250"/>
      <c r="AQ1882" s="205"/>
      <c r="AR1882" s="250"/>
      <c r="AT1882" s="250"/>
      <c r="AU1882" s="205"/>
      <c r="AV1882" s="250"/>
      <c r="AX1882" s="250"/>
      <c r="AY1882" s="205"/>
      <c r="AZ1882" s="250"/>
      <c r="BB1882" s="250"/>
      <c r="BC1882" s="205"/>
      <c r="BD1882" s="250"/>
      <c r="BF1882" s="250"/>
      <c r="BG1882" s="205"/>
      <c r="BH1882" s="250"/>
      <c r="BI1882" s="121"/>
      <c r="BJ1882" s="250"/>
      <c r="BK1882" s="205"/>
      <c r="BL1882" s="250"/>
      <c r="BN1882" s="121"/>
      <c r="BO1882" s="121"/>
      <c r="BP1882" s="121"/>
      <c r="BQ1882" s="121"/>
      <c r="BR1882" s="121"/>
    </row>
    <row r="1883" spans="1:70" customFormat="1" ht="15.75">
      <c r="A1883" s="84"/>
      <c r="B1883" s="363"/>
      <c r="C1883" s="121"/>
      <c r="D1883" s="121"/>
      <c r="E1883" s="121"/>
      <c r="F1883" s="121"/>
      <c r="G1883" s="121"/>
      <c r="H1883" s="121"/>
      <c r="I1883" s="121"/>
      <c r="J1883" s="121"/>
      <c r="K1883" s="121"/>
      <c r="L1883" s="10"/>
      <c r="M1883" s="225"/>
      <c r="N1883" s="225"/>
      <c r="R1883" s="205"/>
      <c r="S1883" s="205"/>
      <c r="T1883" s="205"/>
      <c r="V1883" s="205"/>
      <c r="W1883" s="205"/>
      <c r="X1883" s="205"/>
      <c r="Y1883" s="394"/>
      <c r="Z1883" s="250"/>
      <c r="AA1883" s="205"/>
      <c r="AB1883" s="250"/>
      <c r="AC1883" s="250"/>
      <c r="AD1883" s="250"/>
      <c r="AE1883" s="205"/>
      <c r="AF1883" s="250"/>
      <c r="AH1883" s="250"/>
      <c r="AI1883" s="205"/>
      <c r="AJ1883" s="250"/>
      <c r="AK1883" s="250"/>
      <c r="AL1883" s="250"/>
      <c r="AM1883" s="205"/>
      <c r="AN1883" s="250"/>
      <c r="AO1883" s="121"/>
      <c r="AP1883" s="250"/>
      <c r="AQ1883" s="205"/>
      <c r="AR1883" s="250"/>
      <c r="AT1883" s="250"/>
      <c r="AU1883" s="205"/>
      <c r="AV1883" s="250"/>
      <c r="AX1883" s="250"/>
      <c r="AY1883" s="205"/>
      <c r="AZ1883" s="250"/>
      <c r="BB1883" s="250"/>
      <c r="BC1883" s="205"/>
      <c r="BD1883" s="250"/>
      <c r="BF1883" s="250"/>
      <c r="BG1883" s="205"/>
      <c r="BH1883" s="250"/>
      <c r="BI1883" s="121"/>
      <c r="BJ1883" s="250"/>
      <c r="BK1883" s="205"/>
      <c r="BL1883" s="250"/>
      <c r="BN1883" s="121"/>
      <c r="BO1883" s="121"/>
      <c r="BP1883" s="121"/>
      <c r="BQ1883" s="121"/>
      <c r="BR1883" s="121"/>
    </row>
    <row r="1884" spans="1:70" customFormat="1" ht="15.75">
      <c r="A1884" s="84"/>
      <c r="B1884" s="363"/>
      <c r="C1884" s="121"/>
      <c r="D1884" s="121"/>
      <c r="E1884" s="121"/>
      <c r="F1884" s="121"/>
      <c r="G1884" s="121"/>
      <c r="H1884" s="121"/>
      <c r="I1884" s="121"/>
      <c r="J1884" s="121"/>
      <c r="K1884" s="121"/>
      <c r="L1884" s="10"/>
      <c r="M1884" s="225"/>
      <c r="N1884" s="225"/>
      <c r="R1884" s="205"/>
      <c r="S1884" s="205"/>
      <c r="T1884" s="205"/>
      <c r="V1884" s="205"/>
      <c r="W1884" s="205"/>
      <c r="X1884" s="205"/>
      <c r="Y1884" s="394"/>
      <c r="Z1884" s="250"/>
      <c r="AA1884" s="205"/>
      <c r="AB1884" s="250"/>
      <c r="AC1884" s="250"/>
      <c r="AD1884" s="250"/>
      <c r="AE1884" s="205"/>
      <c r="AF1884" s="250"/>
      <c r="AH1884" s="250"/>
      <c r="AI1884" s="205"/>
      <c r="AJ1884" s="250"/>
      <c r="AK1884" s="250"/>
      <c r="AL1884" s="250"/>
      <c r="AM1884" s="205"/>
      <c r="AN1884" s="250"/>
      <c r="AO1884" s="121"/>
      <c r="AP1884" s="250"/>
      <c r="AQ1884" s="205"/>
      <c r="AR1884" s="250"/>
      <c r="AT1884" s="250"/>
      <c r="AU1884" s="205"/>
      <c r="AV1884" s="250"/>
      <c r="AX1884" s="250"/>
      <c r="AY1884" s="205"/>
      <c r="AZ1884" s="250"/>
      <c r="BB1884" s="250"/>
      <c r="BC1884" s="205"/>
      <c r="BD1884" s="250"/>
      <c r="BF1884" s="250"/>
      <c r="BG1884" s="205"/>
      <c r="BH1884" s="250"/>
      <c r="BI1884" s="121"/>
      <c r="BJ1884" s="250"/>
      <c r="BK1884" s="205"/>
      <c r="BL1884" s="250"/>
      <c r="BN1884" s="121"/>
      <c r="BO1884" s="121"/>
      <c r="BP1884" s="121"/>
      <c r="BQ1884" s="121"/>
      <c r="BR1884" s="121"/>
    </row>
    <row r="1885" spans="1:70" customFormat="1" ht="15.75">
      <c r="A1885" s="84"/>
      <c r="B1885" s="363"/>
      <c r="C1885" s="121"/>
      <c r="D1885" s="121"/>
      <c r="E1885" s="121"/>
      <c r="F1885" s="121"/>
      <c r="G1885" s="121"/>
      <c r="H1885" s="121"/>
      <c r="I1885" s="121"/>
      <c r="J1885" s="121"/>
      <c r="K1885" s="121"/>
      <c r="L1885" s="10"/>
      <c r="M1885" s="225"/>
      <c r="N1885" s="225"/>
      <c r="R1885" s="205"/>
      <c r="S1885" s="205"/>
      <c r="T1885" s="205"/>
      <c r="V1885" s="205"/>
      <c r="W1885" s="205"/>
      <c r="X1885" s="205"/>
      <c r="Y1885" s="394"/>
      <c r="Z1885" s="250"/>
      <c r="AA1885" s="205"/>
      <c r="AB1885" s="250"/>
      <c r="AC1885" s="250"/>
      <c r="AD1885" s="250"/>
      <c r="AE1885" s="205"/>
      <c r="AF1885" s="250"/>
      <c r="AH1885" s="250"/>
      <c r="AI1885" s="205"/>
      <c r="AJ1885" s="250"/>
      <c r="AK1885" s="250"/>
      <c r="AL1885" s="250"/>
      <c r="AM1885" s="205"/>
      <c r="AN1885" s="250"/>
      <c r="AO1885" s="121"/>
      <c r="AP1885" s="250"/>
      <c r="AQ1885" s="205"/>
      <c r="AR1885" s="250"/>
      <c r="AT1885" s="250"/>
      <c r="AU1885" s="205"/>
      <c r="AV1885" s="250"/>
      <c r="AX1885" s="250"/>
      <c r="AY1885" s="205"/>
      <c r="AZ1885" s="250"/>
      <c r="BB1885" s="250"/>
      <c r="BC1885" s="205"/>
      <c r="BD1885" s="250"/>
      <c r="BF1885" s="250"/>
      <c r="BG1885" s="205"/>
      <c r="BH1885" s="250"/>
      <c r="BI1885" s="121"/>
      <c r="BJ1885" s="250"/>
      <c r="BK1885" s="205"/>
      <c r="BL1885" s="250"/>
      <c r="BN1885" s="121"/>
      <c r="BO1885" s="121"/>
      <c r="BP1885" s="121"/>
      <c r="BQ1885" s="121"/>
      <c r="BR1885" s="121"/>
    </row>
    <row r="1886" spans="1:70" customFormat="1" ht="15.75">
      <c r="A1886" s="84"/>
      <c r="B1886" s="363"/>
      <c r="C1886" s="121"/>
      <c r="D1886" s="121"/>
      <c r="E1886" s="121"/>
      <c r="F1886" s="121"/>
      <c r="G1886" s="121"/>
      <c r="H1886" s="121"/>
      <c r="I1886" s="121"/>
      <c r="J1886" s="121"/>
      <c r="K1886" s="121"/>
      <c r="L1886" s="10"/>
      <c r="M1886" s="225"/>
      <c r="N1886" s="225"/>
      <c r="R1886" s="205"/>
      <c r="S1886" s="205"/>
      <c r="T1886" s="205"/>
      <c r="V1886" s="205"/>
      <c r="W1886" s="205"/>
      <c r="X1886" s="205"/>
      <c r="Y1886" s="394"/>
      <c r="Z1886" s="250"/>
      <c r="AA1886" s="205"/>
      <c r="AB1886" s="250"/>
      <c r="AC1886" s="250"/>
      <c r="AD1886" s="250"/>
      <c r="AE1886" s="205"/>
      <c r="AF1886" s="250"/>
      <c r="AH1886" s="250"/>
      <c r="AI1886" s="205"/>
      <c r="AJ1886" s="250"/>
      <c r="AK1886" s="250"/>
      <c r="AL1886" s="250"/>
      <c r="AM1886" s="205"/>
      <c r="AN1886" s="250"/>
      <c r="AO1886" s="121"/>
      <c r="AP1886" s="250"/>
      <c r="AQ1886" s="205"/>
      <c r="AR1886" s="250"/>
      <c r="AT1886" s="250"/>
      <c r="AU1886" s="205"/>
      <c r="AV1886" s="250"/>
      <c r="AX1886" s="250"/>
      <c r="AY1886" s="205"/>
      <c r="AZ1886" s="250"/>
      <c r="BB1886" s="250"/>
      <c r="BC1886" s="205"/>
      <c r="BD1886" s="250"/>
      <c r="BF1886" s="250"/>
      <c r="BG1886" s="205"/>
      <c r="BH1886" s="250"/>
      <c r="BI1886" s="121"/>
      <c r="BJ1886" s="250"/>
      <c r="BK1886" s="205"/>
      <c r="BL1886" s="250"/>
      <c r="BN1886" s="121"/>
      <c r="BO1886" s="121"/>
      <c r="BP1886" s="121"/>
      <c r="BQ1886" s="121"/>
      <c r="BR1886" s="121"/>
    </row>
    <row r="1887" spans="1:70" customFormat="1" ht="15.75">
      <c r="A1887" s="84"/>
      <c r="B1887" s="363"/>
      <c r="C1887" s="121"/>
      <c r="D1887" s="121"/>
      <c r="E1887" s="121"/>
      <c r="F1887" s="121"/>
      <c r="G1887" s="121"/>
      <c r="H1887" s="121"/>
      <c r="I1887" s="121"/>
      <c r="J1887" s="121"/>
      <c r="K1887" s="121"/>
      <c r="L1887" s="10"/>
      <c r="M1887" s="225"/>
      <c r="N1887" s="225"/>
      <c r="R1887" s="205"/>
      <c r="S1887" s="205"/>
      <c r="T1887" s="205"/>
      <c r="V1887" s="205"/>
      <c r="W1887" s="205"/>
      <c r="X1887" s="205"/>
      <c r="Y1887" s="394"/>
      <c r="Z1887" s="250"/>
      <c r="AA1887" s="205"/>
      <c r="AB1887" s="250"/>
      <c r="AC1887" s="250"/>
      <c r="AD1887" s="250"/>
      <c r="AE1887" s="205"/>
      <c r="AF1887" s="250"/>
      <c r="AH1887" s="250"/>
      <c r="AI1887" s="205"/>
      <c r="AJ1887" s="250"/>
      <c r="AK1887" s="250"/>
      <c r="AL1887" s="250"/>
      <c r="AM1887" s="205"/>
      <c r="AN1887" s="250"/>
      <c r="AO1887" s="121"/>
      <c r="AP1887" s="250"/>
      <c r="AQ1887" s="205"/>
      <c r="AR1887" s="250"/>
      <c r="AT1887" s="250"/>
      <c r="AU1887" s="205"/>
      <c r="AV1887" s="250"/>
      <c r="AX1887" s="250"/>
      <c r="AY1887" s="205"/>
      <c r="AZ1887" s="250"/>
      <c r="BB1887" s="250"/>
      <c r="BC1887" s="205"/>
      <c r="BD1887" s="250"/>
      <c r="BF1887" s="250"/>
      <c r="BG1887" s="205"/>
      <c r="BH1887" s="250"/>
      <c r="BI1887" s="121"/>
      <c r="BJ1887" s="250"/>
      <c r="BK1887" s="205"/>
      <c r="BL1887" s="250"/>
      <c r="BN1887" s="121"/>
      <c r="BO1887" s="121"/>
      <c r="BP1887" s="121"/>
      <c r="BQ1887" s="121"/>
      <c r="BR1887" s="121"/>
    </row>
    <row r="1888" spans="1:70" customFormat="1" ht="15.75">
      <c r="A1888" s="84"/>
      <c r="B1888" s="363"/>
      <c r="C1888" s="121"/>
      <c r="D1888" s="121"/>
      <c r="E1888" s="121"/>
      <c r="F1888" s="121"/>
      <c r="G1888" s="121"/>
      <c r="H1888" s="121"/>
      <c r="I1888" s="121"/>
      <c r="J1888" s="121"/>
      <c r="K1888" s="121"/>
      <c r="L1888" s="10"/>
      <c r="M1888" s="225"/>
      <c r="N1888" s="225"/>
      <c r="R1888" s="205"/>
      <c r="S1888" s="205"/>
      <c r="T1888" s="205"/>
      <c r="V1888" s="205"/>
      <c r="W1888" s="205"/>
      <c r="X1888" s="205"/>
      <c r="Y1888" s="394"/>
      <c r="Z1888" s="250"/>
      <c r="AA1888" s="205"/>
      <c r="AB1888" s="250"/>
      <c r="AC1888" s="250"/>
      <c r="AD1888" s="250"/>
      <c r="AE1888" s="205"/>
      <c r="AF1888" s="250"/>
      <c r="AH1888" s="250"/>
      <c r="AI1888" s="205"/>
      <c r="AJ1888" s="250"/>
      <c r="AK1888" s="250"/>
      <c r="AL1888" s="250"/>
      <c r="AM1888" s="205"/>
      <c r="AN1888" s="250"/>
      <c r="AO1888" s="121"/>
      <c r="AP1888" s="250"/>
      <c r="AQ1888" s="205"/>
      <c r="AR1888" s="250"/>
      <c r="AT1888" s="250"/>
      <c r="AU1888" s="205"/>
      <c r="AV1888" s="250"/>
      <c r="AX1888" s="250"/>
      <c r="AY1888" s="205"/>
      <c r="AZ1888" s="250"/>
      <c r="BB1888" s="250"/>
      <c r="BC1888" s="205"/>
      <c r="BD1888" s="250"/>
      <c r="BF1888" s="250"/>
      <c r="BG1888" s="205"/>
      <c r="BH1888" s="250"/>
      <c r="BI1888" s="121"/>
      <c r="BJ1888" s="250"/>
      <c r="BK1888" s="205"/>
      <c r="BL1888" s="250"/>
      <c r="BN1888" s="121"/>
      <c r="BO1888" s="121"/>
      <c r="BP1888" s="121"/>
      <c r="BQ1888" s="121"/>
      <c r="BR1888" s="121"/>
    </row>
    <row r="1889" spans="1:70" customFormat="1" ht="15.75">
      <c r="A1889" s="84"/>
      <c r="B1889" s="363"/>
      <c r="C1889" s="121"/>
      <c r="D1889" s="121"/>
      <c r="E1889" s="121"/>
      <c r="F1889" s="121"/>
      <c r="G1889" s="121"/>
      <c r="H1889" s="121"/>
      <c r="I1889" s="121"/>
      <c r="J1889" s="121"/>
      <c r="K1889" s="121"/>
      <c r="L1889" s="10"/>
      <c r="M1889" s="225"/>
      <c r="N1889" s="225"/>
      <c r="R1889" s="205"/>
      <c r="S1889" s="205"/>
      <c r="T1889" s="205"/>
      <c r="V1889" s="205"/>
      <c r="W1889" s="205"/>
      <c r="X1889" s="205"/>
      <c r="Y1889" s="394"/>
      <c r="Z1889" s="250"/>
      <c r="AA1889" s="205"/>
      <c r="AB1889" s="250"/>
      <c r="AC1889" s="250"/>
      <c r="AD1889" s="250"/>
      <c r="AE1889" s="205"/>
      <c r="AF1889" s="250"/>
      <c r="AH1889" s="250"/>
      <c r="AI1889" s="205"/>
      <c r="AJ1889" s="250"/>
      <c r="AK1889" s="250"/>
      <c r="AL1889" s="250"/>
      <c r="AM1889" s="205"/>
      <c r="AN1889" s="250"/>
      <c r="AO1889" s="121"/>
      <c r="AP1889" s="250"/>
      <c r="AQ1889" s="205"/>
      <c r="AR1889" s="250"/>
      <c r="AT1889" s="250"/>
      <c r="AU1889" s="205"/>
      <c r="AV1889" s="250"/>
      <c r="AX1889" s="250"/>
      <c r="AY1889" s="205"/>
      <c r="AZ1889" s="250"/>
      <c r="BB1889" s="250"/>
      <c r="BC1889" s="205"/>
      <c r="BD1889" s="250"/>
      <c r="BF1889" s="250"/>
      <c r="BG1889" s="205"/>
      <c r="BH1889" s="250"/>
      <c r="BI1889" s="121"/>
      <c r="BJ1889" s="250"/>
      <c r="BK1889" s="205"/>
      <c r="BL1889" s="250"/>
      <c r="BN1889" s="121"/>
      <c r="BO1889" s="121"/>
      <c r="BP1889" s="121"/>
      <c r="BQ1889" s="121"/>
      <c r="BR1889" s="121"/>
    </row>
    <row r="1890" spans="1:70" customFormat="1" ht="15.75">
      <c r="A1890" s="84"/>
      <c r="B1890" s="363"/>
      <c r="C1890" s="121"/>
      <c r="D1890" s="121"/>
      <c r="E1890" s="121"/>
      <c r="F1890" s="121"/>
      <c r="G1890" s="121"/>
      <c r="H1890" s="121"/>
      <c r="I1890" s="121"/>
      <c r="J1890" s="121"/>
      <c r="K1890" s="121"/>
      <c r="L1890" s="10"/>
      <c r="M1890" s="225"/>
      <c r="N1890" s="225"/>
      <c r="R1890" s="205"/>
      <c r="S1890" s="205"/>
      <c r="T1890" s="205"/>
      <c r="V1890" s="205"/>
      <c r="W1890" s="205"/>
      <c r="X1890" s="205"/>
      <c r="Y1890" s="394"/>
      <c r="Z1890" s="250"/>
      <c r="AA1890" s="205"/>
      <c r="AB1890" s="250"/>
      <c r="AC1890" s="250"/>
      <c r="AD1890" s="250"/>
      <c r="AE1890" s="205"/>
      <c r="AF1890" s="250"/>
      <c r="AH1890" s="250"/>
      <c r="AI1890" s="205"/>
      <c r="AJ1890" s="250"/>
      <c r="AK1890" s="250"/>
      <c r="AL1890" s="250"/>
      <c r="AM1890" s="205"/>
      <c r="AN1890" s="250"/>
      <c r="AO1890" s="121"/>
      <c r="AP1890" s="250"/>
      <c r="AQ1890" s="205"/>
      <c r="AR1890" s="250"/>
      <c r="AT1890" s="250"/>
      <c r="AU1890" s="205"/>
      <c r="AV1890" s="250"/>
      <c r="AX1890" s="250"/>
      <c r="AY1890" s="205"/>
      <c r="AZ1890" s="250"/>
      <c r="BB1890" s="250"/>
      <c r="BC1890" s="205"/>
      <c r="BD1890" s="250"/>
      <c r="BF1890" s="250"/>
      <c r="BG1890" s="205"/>
      <c r="BH1890" s="250"/>
      <c r="BI1890" s="121"/>
      <c r="BJ1890" s="250"/>
      <c r="BK1890" s="205"/>
      <c r="BL1890" s="250"/>
      <c r="BN1890" s="121"/>
      <c r="BO1890" s="121"/>
      <c r="BP1890" s="121"/>
      <c r="BQ1890" s="121"/>
      <c r="BR1890" s="121"/>
    </row>
    <row r="1891" spans="1:70" customFormat="1" ht="15.75">
      <c r="A1891" s="84"/>
      <c r="B1891" s="363"/>
      <c r="C1891" s="121"/>
      <c r="D1891" s="121"/>
      <c r="E1891" s="121"/>
      <c r="F1891" s="121"/>
      <c r="G1891" s="121"/>
      <c r="H1891" s="121"/>
      <c r="I1891" s="121"/>
      <c r="J1891" s="121"/>
      <c r="K1891" s="121"/>
      <c r="L1891" s="10"/>
      <c r="M1891" s="225"/>
      <c r="N1891" s="225"/>
      <c r="R1891" s="205"/>
      <c r="S1891" s="205"/>
      <c r="T1891" s="205"/>
      <c r="V1891" s="205"/>
      <c r="W1891" s="205"/>
      <c r="X1891" s="205"/>
      <c r="Y1891" s="394"/>
      <c r="Z1891" s="250"/>
      <c r="AA1891" s="205"/>
      <c r="AB1891" s="250"/>
      <c r="AC1891" s="250"/>
      <c r="AD1891" s="250"/>
      <c r="AE1891" s="205"/>
      <c r="AF1891" s="250"/>
      <c r="AH1891" s="250"/>
      <c r="AI1891" s="205"/>
      <c r="AJ1891" s="250"/>
      <c r="AK1891" s="250"/>
      <c r="AL1891" s="250"/>
      <c r="AM1891" s="205"/>
      <c r="AN1891" s="250"/>
      <c r="AO1891" s="121"/>
      <c r="AP1891" s="250"/>
      <c r="AQ1891" s="205"/>
      <c r="AR1891" s="250"/>
      <c r="AT1891" s="250"/>
      <c r="AU1891" s="205"/>
      <c r="AV1891" s="250"/>
      <c r="AX1891" s="250"/>
      <c r="AY1891" s="205"/>
      <c r="AZ1891" s="250"/>
      <c r="BB1891" s="250"/>
      <c r="BC1891" s="205"/>
      <c r="BD1891" s="250"/>
      <c r="BF1891" s="250"/>
      <c r="BG1891" s="205"/>
      <c r="BH1891" s="250"/>
      <c r="BI1891" s="121"/>
      <c r="BJ1891" s="250"/>
      <c r="BK1891" s="205"/>
      <c r="BL1891" s="250"/>
      <c r="BN1891" s="121"/>
      <c r="BO1891" s="121"/>
      <c r="BP1891" s="121"/>
      <c r="BQ1891" s="121"/>
      <c r="BR1891" s="121"/>
    </row>
    <row r="1892" spans="1:70" customFormat="1" ht="15.75">
      <c r="A1892" s="84"/>
      <c r="B1892" s="363"/>
      <c r="C1892" s="121"/>
      <c r="D1892" s="121"/>
      <c r="E1892" s="121"/>
      <c r="F1892" s="121"/>
      <c r="G1892" s="121"/>
      <c r="H1892" s="121"/>
      <c r="I1892" s="121"/>
      <c r="J1892" s="121"/>
      <c r="K1892" s="121"/>
      <c r="L1892" s="10"/>
      <c r="M1892" s="225"/>
      <c r="N1892" s="225"/>
      <c r="R1892" s="205"/>
      <c r="S1892" s="205"/>
      <c r="T1892" s="205"/>
      <c r="V1892" s="205"/>
      <c r="W1892" s="205"/>
      <c r="X1892" s="205"/>
      <c r="Y1892" s="394"/>
      <c r="Z1892" s="250"/>
      <c r="AA1892" s="205"/>
      <c r="AB1892" s="250"/>
      <c r="AC1892" s="250"/>
      <c r="AD1892" s="250"/>
      <c r="AE1892" s="205"/>
      <c r="AF1892" s="250"/>
      <c r="AH1892" s="250"/>
      <c r="AI1892" s="205"/>
      <c r="AJ1892" s="250"/>
      <c r="AK1892" s="250"/>
      <c r="AL1892" s="250"/>
      <c r="AM1892" s="205"/>
      <c r="AN1892" s="250"/>
      <c r="AO1892" s="121"/>
      <c r="AP1892" s="250"/>
      <c r="AQ1892" s="205"/>
      <c r="AR1892" s="250"/>
      <c r="AT1892" s="250"/>
      <c r="AU1892" s="205"/>
      <c r="AV1892" s="250"/>
      <c r="AX1892" s="250"/>
      <c r="AY1892" s="205"/>
      <c r="AZ1892" s="250"/>
      <c r="BB1892" s="250"/>
      <c r="BC1892" s="205"/>
      <c r="BD1892" s="250"/>
      <c r="BF1892" s="250"/>
      <c r="BG1892" s="205"/>
      <c r="BH1892" s="250"/>
      <c r="BI1892" s="121"/>
      <c r="BJ1892" s="250"/>
      <c r="BK1892" s="205"/>
      <c r="BL1892" s="250"/>
      <c r="BN1892" s="121"/>
      <c r="BO1892" s="121"/>
      <c r="BP1892" s="121"/>
      <c r="BQ1892" s="121"/>
      <c r="BR1892" s="121"/>
    </row>
    <row r="1893" spans="1:70" customFormat="1" ht="15.75">
      <c r="A1893" s="84"/>
      <c r="B1893" s="363"/>
      <c r="C1893" s="121"/>
      <c r="D1893" s="121"/>
      <c r="E1893" s="121"/>
      <c r="F1893" s="121"/>
      <c r="G1893" s="121"/>
      <c r="H1893" s="121"/>
      <c r="I1893" s="121"/>
      <c r="J1893" s="121"/>
      <c r="K1893" s="121"/>
      <c r="L1893" s="10"/>
      <c r="M1893" s="225"/>
      <c r="N1893" s="225"/>
      <c r="R1893" s="205"/>
      <c r="S1893" s="205"/>
      <c r="T1893" s="205"/>
      <c r="V1893" s="205"/>
      <c r="W1893" s="205"/>
      <c r="X1893" s="205"/>
      <c r="Y1893" s="394"/>
      <c r="Z1893" s="250"/>
      <c r="AA1893" s="205"/>
      <c r="AB1893" s="250"/>
      <c r="AC1893" s="250"/>
      <c r="AD1893" s="250"/>
      <c r="AE1893" s="205"/>
      <c r="AF1893" s="250"/>
      <c r="AH1893" s="250"/>
      <c r="AI1893" s="205"/>
      <c r="AJ1893" s="250"/>
      <c r="AK1893" s="250"/>
      <c r="AL1893" s="250"/>
      <c r="AM1893" s="205"/>
      <c r="AN1893" s="250"/>
      <c r="AO1893" s="121"/>
      <c r="AP1893" s="250"/>
      <c r="AQ1893" s="205"/>
      <c r="AR1893" s="250"/>
      <c r="AT1893" s="250"/>
      <c r="AU1893" s="205"/>
      <c r="AV1893" s="250"/>
      <c r="AX1893" s="250"/>
      <c r="AY1893" s="205"/>
      <c r="AZ1893" s="250"/>
      <c r="BB1893" s="250"/>
      <c r="BC1893" s="205"/>
      <c r="BD1893" s="250"/>
      <c r="BF1893" s="250"/>
      <c r="BG1893" s="205"/>
      <c r="BH1893" s="250"/>
      <c r="BI1893" s="121"/>
      <c r="BJ1893" s="250"/>
      <c r="BK1893" s="205"/>
      <c r="BL1893" s="250"/>
      <c r="BN1893" s="121"/>
      <c r="BO1893" s="121"/>
      <c r="BP1893" s="121"/>
      <c r="BQ1893" s="121"/>
      <c r="BR1893" s="121"/>
    </row>
    <row r="1894" spans="1:70" customFormat="1" ht="15.75">
      <c r="A1894" s="84"/>
      <c r="B1894" s="363"/>
      <c r="C1894" s="121"/>
      <c r="D1894" s="121"/>
      <c r="E1894" s="121"/>
      <c r="F1894" s="121"/>
      <c r="G1894" s="121"/>
      <c r="H1894" s="121"/>
      <c r="I1894" s="121"/>
      <c r="J1894" s="121"/>
      <c r="K1894" s="121"/>
      <c r="L1894" s="10"/>
      <c r="M1894" s="225"/>
      <c r="N1894" s="225"/>
      <c r="R1894" s="205"/>
      <c r="S1894" s="205"/>
      <c r="T1894" s="205"/>
      <c r="V1894" s="205"/>
      <c r="W1894" s="205"/>
      <c r="X1894" s="205"/>
      <c r="Y1894" s="394"/>
      <c r="Z1894" s="250"/>
      <c r="AA1894" s="205"/>
      <c r="AB1894" s="250"/>
      <c r="AC1894" s="250"/>
      <c r="AD1894" s="250"/>
      <c r="AE1894" s="205"/>
      <c r="AF1894" s="250"/>
      <c r="AH1894" s="250"/>
      <c r="AI1894" s="205"/>
      <c r="AJ1894" s="250"/>
      <c r="AK1894" s="250"/>
      <c r="AL1894" s="250"/>
      <c r="AM1894" s="205"/>
      <c r="AN1894" s="250"/>
      <c r="AO1894" s="121"/>
      <c r="AP1894" s="250"/>
      <c r="AQ1894" s="205"/>
      <c r="AR1894" s="250"/>
      <c r="AT1894" s="250"/>
      <c r="AU1894" s="205"/>
      <c r="AV1894" s="250"/>
      <c r="AX1894" s="250"/>
      <c r="AY1894" s="205"/>
      <c r="AZ1894" s="250"/>
      <c r="BB1894" s="250"/>
      <c r="BC1894" s="205"/>
      <c r="BD1894" s="250"/>
      <c r="BF1894" s="250"/>
      <c r="BG1894" s="205"/>
      <c r="BH1894" s="250"/>
      <c r="BI1894" s="121"/>
      <c r="BJ1894" s="250"/>
      <c r="BK1894" s="205"/>
      <c r="BL1894" s="250"/>
      <c r="BN1894" s="121"/>
      <c r="BO1894" s="121"/>
      <c r="BP1894" s="121"/>
      <c r="BQ1894" s="121"/>
      <c r="BR1894" s="121"/>
    </row>
    <row r="1895" spans="1:70" customFormat="1" ht="15.75">
      <c r="A1895" s="84"/>
      <c r="B1895" s="363"/>
      <c r="C1895" s="121"/>
      <c r="D1895" s="121"/>
      <c r="E1895" s="121"/>
      <c r="F1895" s="121"/>
      <c r="G1895" s="121"/>
      <c r="H1895" s="121"/>
      <c r="I1895" s="121"/>
      <c r="J1895" s="121"/>
      <c r="K1895" s="121"/>
      <c r="L1895" s="10"/>
      <c r="M1895" s="225"/>
      <c r="N1895" s="225"/>
      <c r="R1895" s="205"/>
      <c r="S1895" s="205"/>
      <c r="T1895" s="205"/>
      <c r="V1895" s="205"/>
      <c r="W1895" s="205"/>
      <c r="X1895" s="205"/>
      <c r="Y1895" s="394"/>
      <c r="Z1895" s="250"/>
      <c r="AA1895" s="205"/>
      <c r="AB1895" s="250"/>
      <c r="AC1895" s="250"/>
      <c r="AD1895" s="250"/>
      <c r="AE1895" s="205"/>
      <c r="AF1895" s="250"/>
      <c r="AH1895" s="250"/>
      <c r="AI1895" s="205"/>
      <c r="AJ1895" s="250"/>
      <c r="AK1895" s="250"/>
      <c r="AL1895" s="250"/>
      <c r="AM1895" s="205"/>
      <c r="AN1895" s="250"/>
      <c r="AO1895" s="121"/>
      <c r="AP1895" s="250"/>
      <c r="AQ1895" s="205"/>
      <c r="AR1895" s="250"/>
      <c r="AT1895" s="250"/>
      <c r="AU1895" s="205"/>
      <c r="AV1895" s="250"/>
      <c r="AX1895" s="250"/>
      <c r="AY1895" s="205"/>
      <c r="AZ1895" s="250"/>
      <c r="BB1895" s="250"/>
      <c r="BC1895" s="205"/>
      <c r="BD1895" s="250"/>
      <c r="BF1895" s="250"/>
      <c r="BG1895" s="205"/>
      <c r="BH1895" s="250"/>
      <c r="BI1895" s="121"/>
      <c r="BJ1895" s="250"/>
      <c r="BK1895" s="205"/>
      <c r="BL1895" s="250"/>
      <c r="BN1895" s="121"/>
      <c r="BO1895" s="121"/>
      <c r="BP1895" s="121"/>
      <c r="BQ1895" s="121"/>
      <c r="BR1895" s="121"/>
    </row>
    <row r="1896" spans="1:70" customFormat="1" ht="15.75">
      <c r="A1896" s="84"/>
      <c r="B1896" s="363"/>
      <c r="C1896" s="121"/>
      <c r="D1896" s="121"/>
      <c r="E1896" s="121"/>
      <c r="F1896" s="121"/>
      <c r="G1896" s="121"/>
      <c r="H1896" s="121"/>
      <c r="I1896" s="121"/>
      <c r="J1896" s="121"/>
      <c r="K1896" s="121"/>
      <c r="L1896" s="10"/>
      <c r="M1896" s="225"/>
      <c r="N1896" s="225"/>
      <c r="R1896" s="205"/>
      <c r="S1896" s="205"/>
      <c r="T1896" s="205"/>
      <c r="V1896" s="205"/>
      <c r="W1896" s="205"/>
      <c r="X1896" s="205"/>
      <c r="Y1896" s="394"/>
      <c r="Z1896" s="250"/>
      <c r="AA1896" s="205"/>
      <c r="AB1896" s="250"/>
      <c r="AC1896" s="250"/>
      <c r="AD1896" s="250"/>
      <c r="AE1896" s="205"/>
      <c r="AF1896" s="250"/>
      <c r="AH1896" s="250"/>
      <c r="AI1896" s="205"/>
      <c r="AJ1896" s="250"/>
      <c r="AK1896" s="250"/>
      <c r="AL1896" s="250"/>
      <c r="AM1896" s="205"/>
      <c r="AN1896" s="250"/>
      <c r="AO1896" s="121"/>
      <c r="AP1896" s="250"/>
      <c r="AQ1896" s="205"/>
      <c r="AR1896" s="250"/>
      <c r="AT1896" s="250"/>
      <c r="AU1896" s="205"/>
      <c r="AV1896" s="250"/>
      <c r="AX1896" s="250"/>
      <c r="AY1896" s="205"/>
      <c r="AZ1896" s="250"/>
      <c r="BB1896" s="250"/>
      <c r="BC1896" s="205"/>
      <c r="BD1896" s="250"/>
      <c r="BF1896" s="250"/>
      <c r="BG1896" s="205"/>
      <c r="BH1896" s="250"/>
      <c r="BI1896" s="121"/>
      <c r="BJ1896" s="250"/>
      <c r="BK1896" s="205"/>
      <c r="BL1896" s="250"/>
      <c r="BN1896" s="121"/>
      <c r="BO1896" s="121"/>
      <c r="BP1896" s="121"/>
      <c r="BQ1896" s="121"/>
      <c r="BR1896" s="121"/>
    </row>
    <row r="1897" spans="1:70" customFormat="1" ht="15.75">
      <c r="A1897" s="84"/>
      <c r="B1897" s="363"/>
      <c r="C1897" s="121"/>
      <c r="D1897" s="121"/>
      <c r="E1897" s="121"/>
      <c r="F1897" s="121"/>
      <c r="G1897" s="121"/>
      <c r="H1897" s="121"/>
      <c r="I1897" s="121"/>
      <c r="J1897" s="121"/>
      <c r="K1897" s="121"/>
      <c r="L1897" s="10"/>
      <c r="M1897" s="225"/>
      <c r="N1897" s="225"/>
      <c r="R1897" s="205"/>
      <c r="S1897" s="205"/>
      <c r="T1897" s="205"/>
      <c r="V1897" s="205"/>
      <c r="W1897" s="205"/>
      <c r="X1897" s="205"/>
      <c r="Y1897" s="394"/>
      <c r="Z1897" s="250"/>
      <c r="AA1897" s="205"/>
      <c r="AB1897" s="250"/>
      <c r="AC1897" s="250"/>
      <c r="AD1897" s="250"/>
      <c r="AE1897" s="205"/>
      <c r="AF1897" s="250"/>
      <c r="AH1897" s="250"/>
      <c r="AI1897" s="205"/>
      <c r="AJ1897" s="250"/>
      <c r="AK1897" s="250"/>
      <c r="AL1897" s="250"/>
      <c r="AM1897" s="205"/>
      <c r="AN1897" s="250"/>
      <c r="AO1897" s="121"/>
      <c r="AP1897" s="250"/>
      <c r="AQ1897" s="205"/>
      <c r="AR1897" s="250"/>
      <c r="AT1897" s="250"/>
      <c r="AU1897" s="205"/>
      <c r="AV1897" s="250"/>
      <c r="AX1897" s="250"/>
      <c r="AY1897" s="205"/>
      <c r="AZ1897" s="250"/>
      <c r="BB1897" s="250"/>
      <c r="BC1897" s="205"/>
      <c r="BD1897" s="250"/>
      <c r="BF1897" s="250"/>
      <c r="BG1897" s="205"/>
      <c r="BH1897" s="250"/>
      <c r="BI1897" s="121"/>
      <c r="BJ1897" s="250"/>
      <c r="BK1897" s="205"/>
      <c r="BL1897" s="250"/>
      <c r="BN1897" s="121"/>
      <c r="BO1897" s="121"/>
      <c r="BP1897" s="121"/>
      <c r="BQ1897" s="121"/>
      <c r="BR1897" s="121"/>
    </row>
    <row r="1898" spans="1:70" customFormat="1" ht="15.75">
      <c r="A1898" s="84"/>
      <c r="B1898" s="363"/>
      <c r="C1898" s="121"/>
      <c r="D1898" s="121"/>
      <c r="E1898" s="121"/>
      <c r="F1898" s="121"/>
      <c r="G1898" s="121"/>
      <c r="H1898" s="121"/>
      <c r="I1898" s="121"/>
      <c r="J1898" s="121"/>
      <c r="K1898" s="121"/>
      <c r="L1898" s="10"/>
      <c r="M1898" s="225"/>
      <c r="N1898" s="225"/>
      <c r="R1898" s="205"/>
      <c r="S1898" s="205"/>
      <c r="T1898" s="205"/>
      <c r="V1898" s="205"/>
      <c r="W1898" s="205"/>
      <c r="X1898" s="205"/>
      <c r="Y1898" s="394"/>
      <c r="Z1898" s="250"/>
      <c r="AA1898" s="205"/>
      <c r="AB1898" s="250"/>
      <c r="AC1898" s="250"/>
      <c r="AD1898" s="250"/>
      <c r="AE1898" s="205"/>
      <c r="AF1898" s="250"/>
      <c r="AH1898" s="250"/>
      <c r="AI1898" s="205"/>
      <c r="AJ1898" s="250"/>
      <c r="AK1898" s="250"/>
      <c r="AL1898" s="250"/>
      <c r="AM1898" s="205"/>
      <c r="AN1898" s="250"/>
      <c r="AO1898" s="121"/>
      <c r="AP1898" s="250"/>
      <c r="AQ1898" s="205"/>
      <c r="AR1898" s="250"/>
      <c r="AT1898" s="250"/>
      <c r="AU1898" s="205"/>
      <c r="AV1898" s="250"/>
      <c r="AX1898" s="250"/>
      <c r="AY1898" s="205"/>
      <c r="AZ1898" s="250"/>
      <c r="BB1898" s="250"/>
      <c r="BC1898" s="205"/>
      <c r="BD1898" s="250"/>
      <c r="BF1898" s="250"/>
      <c r="BG1898" s="205"/>
      <c r="BH1898" s="250"/>
      <c r="BI1898" s="121"/>
      <c r="BJ1898" s="250"/>
      <c r="BK1898" s="205"/>
      <c r="BL1898" s="250"/>
      <c r="BN1898" s="121"/>
      <c r="BO1898" s="121"/>
      <c r="BP1898" s="121"/>
      <c r="BQ1898" s="121"/>
      <c r="BR1898" s="121"/>
    </row>
    <row r="1899" spans="1:70" customFormat="1" ht="15.75">
      <c r="A1899" s="84"/>
      <c r="B1899" s="363"/>
      <c r="C1899" s="121"/>
      <c r="D1899" s="121"/>
      <c r="E1899" s="121"/>
      <c r="F1899" s="121"/>
      <c r="G1899" s="121"/>
      <c r="H1899" s="121"/>
      <c r="I1899" s="121"/>
      <c r="J1899" s="121"/>
      <c r="K1899" s="121"/>
      <c r="L1899" s="10"/>
      <c r="M1899" s="225"/>
      <c r="N1899" s="225"/>
      <c r="R1899" s="205"/>
      <c r="S1899" s="205"/>
      <c r="T1899" s="205"/>
      <c r="V1899" s="205"/>
      <c r="W1899" s="205"/>
      <c r="X1899" s="205"/>
      <c r="Y1899" s="394"/>
      <c r="Z1899" s="250"/>
      <c r="AA1899" s="205"/>
      <c r="AB1899" s="250"/>
      <c r="AC1899" s="250"/>
      <c r="AD1899" s="250"/>
      <c r="AE1899" s="205"/>
      <c r="AF1899" s="250"/>
      <c r="AH1899" s="250"/>
      <c r="AI1899" s="205"/>
      <c r="AJ1899" s="250"/>
      <c r="AK1899" s="250"/>
      <c r="AL1899" s="250"/>
      <c r="AM1899" s="205"/>
      <c r="AN1899" s="250"/>
      <c r="AO1899" s="121"/>
      <c r="AP1899" s="250"/>
      <c r="AQ1899" s="205"/>
      <c r="AR1899" s="250"/>
      <c r="AT1899" s="250"/>
      <c r="AU1899" s="205"/>
      <c r="AV1899" s="250"/>
      <c r="AX1899" s="250"/>
      <c r="AY1899" s="205"/>
      <c r="AZ1899" s="250"/>
      <c r="BB1899" s="250"/>
      <c r="BC1899" s="205"/>
      <c r="BD1899" s="250"/>
      <c r="BF1899" s="250"/>
      <c r="BG1899" s="205"/>
      <c r="BH1899" s="250"/>
      <c r="BI1899" s="121"/>
      <c r="BJ1899" s="250"/>
      <c r="BK1899" s="205"/>
      <c r="BL1899" s="250"/>
      <c r="BN1899" s="121"/>
      <c r="BO1899" s="121"/>
      <c r="BP1899" s="121"/>
      <c r="BQ1899" s="121"/>
      <c r="BR1899" s="121"/>
    </row>
    <row r="1900" spans="1:70" customFormat="1" ht="15.75">
      <c r="A1900" s="84"/>
      <c r="B1900" s="363"/>
      <c r="C1900" s="121"/>
      <c r="D1900" s="121"/>
      <c r="E1900" s="121"/>
      <c r="F1900" s="121"/>
      <c r="G1900" s="121"/>
      <c r="H1900" s="121"/>
      <c r="I1900" s="121"/>
      <c r="J1900" s="121"/>
      <c r="K1900" s="121"/>
      <c r="L1900" s="10"/>
      <c r="M1900" s="225"/>
      <c r="N1900" s="225"/>
      <c r="R1900" s="205"/>
      <c r="S1900" s="205"/>
      <c r="T1900" s="205"/>
      <c r="V1900" s="205"/>
      <c r="W1900" s="205"/>
      <c r="X1900" s="205"/>
      <c r="Y1900" s="394"/>
      <c r="Z1900" s="250"/>
      <c r="AA1900" s="205"/>
      <c r="AB1900" s="250"/>
      <c r="AC1900" s="250"/>
      <c r="AD1900" s="250"/>
      <c r="AE1900" s="205"/>
      <c r="AF1900" s="250"/>
      <c r="AH1900" s="250"/>
      <c r="AI1900" s="205"/>
      <c r="AJ1900" s="250"/>
      <c r="AK1900" s="250"/>
      <c r="AL1900" s="250"/>
      <c r="AM1900" s="205"/>
      <c r="AN1900" s="250"/>
      <c r="AO1900" s="121"/>
      <c r="AP1900" s="250"/>
      <c r="AQ1900" s="205"/>
      <c r="AR1900" s="250"/>
      <c r="AT1900" s="250"/>
      <c r="AU1900" s="205"/>
      <c r="AV1900" s="250"/>
      <c r="AX1900" s="250"/>
      <c r="AY1900" s="205"/>
      <c r="AZ1900" s="250"/>
      <c r="BB1900" s="250"/>
      <c r="BC1900" s="205"/>
      <c r="BD1900" s="250"/>
      <c r="BF1900" s="250"/>
      <c r="BG1900" s="205"/>
      <c r="BH1900" s="250"/>
      <c r="BI1900" s="121"/>
      <c r="BJ1900" s="250"/>
      <c r="BK1900" s="205"/>
      <c r="BL1900" s="250"/>
      <c r="BN1900" s="121"/>
      <c r="BO1900" s="121"/>
      <c r="BP1900" s="121"/>
      <c r="BQ1900" s="121"/>
      <c r="BR1900" s="121"/>
    </row>
    <row r="1901" spans="1:70" customFormat="1" ht="15.75">
      <c r="A1901" s="84"/>
      <c r="B1901" s="363"/>
      <c r="C1901" s="121"/>
      <c r="D1901" s="121"/>
      <c r="E1901" s="121"/>
      <c r="F1901" s="121"/>
      <c r="G1901" s="121"/>
      <c r="H1901" s="121"/>
      <c r="I1901" s="121"/>
      <c r="J1901" s="121"/>
      <c r="K1901" s="121"/>
      <c r="L1901" s="10"/>
      <c r="M1901" s="225"/>
      <c r="N1901" s="225"/>
      <c r="R1901" s="205"/>
      <c r="S1901" s="205"/>
      <c r="T1901" s="205"/>
      <c r="V1901" s="205"/>
      <c r="W1901" s="205"/>
      <c r="X1901" s="205"/>
      <c r="Y1901" s="394"/>
      <c r="Z1901" s="250"/>
      <c r="AA1901" s="205"/>
      <c r="AB1901" s="250"/>
      <c r="AC1901" s="250"/>
      <c r="AD1901" s="250"/>
      <c r="AE1901" s="205"/>
      <c r="AF1901" s="250"/>
      <c r="AH1901" s="250"/>
      <c r="AI1901" s="205"/>
      <c r="AJ1901" s="250"/>
      <c r="AK1901" s="250"/>
      <c r="AL1901" s="250"/>
      <c r="AM1901" s="205"/>
      <c r="AN1901" s="250"/>
      <c r="AO1901" s="121"/>
      <c r="AP1901" s="250"/>
      <c r="AQ1901" s="205"/>
      <c r="AR1901" s="250"/>
      <c r="AT1901" s="250"/>
      <c r="AU1901" s="205"/>
      <c r="AV1901" s="250"/>
      <c r="AX1901" s="250"/>
      <c r="AY1901" s="205"/>
      <c r="AZ1901" s="250"/>
      <c r="BB1901" s="250"/>
      <c r="BC1901" s="205"/>
      <c r="BD1901" s="250"/>
      <c r="BF1901" s="250"/>
      <c r="BG1901" s="205"/>
      <c r="BH1901" s="250"/>
      <c r="BI1901" s="121"/>
      <c r="BJ1901" s="250"/>
      <c r="BK1901" s="205"/>
      <c r="BL1901" s="250"/>
      <c r="BN1901" s="121"/>
      <c r="BO1901" s="121"/>
      <c r="BP1901" s="121"/>
      <c r="BQ1901" s="121"/>
      <c r="BR1901" s="121"/>
    </row>
    <row r="1902" spans="1:70" customFormat="1" ht="15.75">
      <c r="A1902" s="84"/>
      <c r="B1902" s="363"/>
      <c r="C1902" s="121"/>
      <c r="D1902" s="121"/>
      <c r="E1902" s="121"/>
      <c r="F1902" s="121"/>
      <c r="G1902" s="121"/>
      <c r="H1902" s="121"/>
      <c r="I1902" s="121"/>
      <c r="J1902" s="121"/>
      <c r="K1902" s="121"/>
      <c r="L1902" s="10"/>
      <c r="M1902" s="225"/>
      <c r="N1902" s="225"/>
      <c r="R1902" s="205"/>
      <c r="S1902" s="205"/>
      <c r="T1902" s="205"/>
      <c r="V1902" s="205"/>
      <c r="W1902" s="205"/>
      <c r="X1902" s="205"/>
      <c r="Y1902" s="394"/>
      <c r="Z1902" s="250"/>
      <c r="AA1902" s="205"/>
      <c r="AB1902" s="250"/>
      <c r="AC1902" s="250"/>
      <c r="AD1902" s="250"/>
      <c r="AE1902" s="205"/>
      <c r="AF1902" s="250"/>
      <c r="AH1902" s="250"/>
      <c r="AI1902" s="205"/>
      <c r="AJ1902" s="250"/>
      <c r="AK1902" s="250"/>
      <c r="AL1902" s="250"/>
      <c r="AM1902" s="205"/>
      <c r="AN1902" s="250"/>
      <c r="AO1902" s="121"/>
      <c r="AP1902" s="250"/>
      <c r="AQ1902" s="205"/>
      <c r="AR1902" s="250"/>
      <c r="AT1902" s="250"/>
      <c r="AU1902" s="205"/>
      <c r="AV1902" s="250"/>
      <c r="AX1902" s="250"/>
      <c r="AY1902" s="205"/>
      <c r="AZ1902" s="250"/>
      <c r="BB1902" s="250"/>
      <c r="BC1902" s="205"/>
      <c r="BD1902" s="250"/>
      <c r="BF1902" s="250"/>
      <c r="BG1902" s="205"/>
      <c r="BH1902" s="250"/>
      <c r="BI1902" s="121"/>
      <c r="BJ1902" s="250"/>
      <c r="BK1902" s="205"/>
      <c r="BL1902" s="250"/>
      <c r="BN1902" s="121"/>
      <c r="BO1902" s="121"/>
      <c r="BP1902" s="121"/>
      <c r="BQ1902" s="121"/>
      <c r="BR1902" s="121"/>
    </row>
    <row r="1903" spans="1:70" customFormat="1" ht="15.75">
      <c r="A1903" s="84"/>
      <c r="B1903" s="363"/>
      <c r="C1903" s="121"/>
      <c r="D1903" s="121"/>
      <c r="E1903" s="121"/>
      <c r="F1903" s="121"/>
      <c r="G1903" s="121"/>
      <c r="H1903" s="121"/>
      <c r="I1903" s="121"/>
      <c r="J1903" s="121"/>
      <c r="K1903" s="121"/>
      <c r="L1903" s="10"/>
      <c r="M1903" s="225"/>
      <c r="N1903" s="225"/>
      <c r="R1903" s="205"/>
      <c r="S1903" s="205"/>
      <c r="T1903" s="205"/>
      <c r="V1903" s="205"/>
      <c r="W1903" s="205"/>
      <c r="X1903" s="205"/>
      <c r="Y1903" s="394"/>
      <c r="Z1903" s="250"/>
      <c r="AA1903" s="205"/>
      <c r="AB1903" s="250"/>
      <c r="AC1903" s="250"/>
      <c r="AD1903" s="250"/>
      <c r="AE1903" s="205"/>
      <c r="AF1903" s="250"/>
      <c r="AH1903" s="250"/>
      <c r="AI1903" s="205"/>
      <c r="AJ1903" s="250"/>
      <c r="AK1903" s="250"/>
      <c r="AL1903" s="250"/>
      <c r="AM1903" s="205"/>
      <c r="AN1903" s="250"/>
      <c r="AO1903" s="121"/>
      <c r="AP1903" s="250"/>
      <c r="AQ1903" s="205"/>
      <c r="AR1903" s="250"/>
      <c r="AT1903" s="250"/>
      <c r="AU1903" s="205"/>
      <c r="AV1903" s="250"/>
      <c r="AX1903" s="250"/>
      <c r="AY1903" s="205"/>
      <c r="AZ1903" s="250"/>
      <c r="BB1903" s="250"/>
      <c r="BC1903" s="205"/>
      <c r="BD1903" s="250"/>
      <c r="BF1903" s="250"/>
      <c r="BG1903" s="205"/>
      <c r="BH1903" s="250"/>
      <c r="BI1903" s="121"/>
      <c r="BJ1903" s="250"/>
      <c r="BK1903" s="205"/>
      <c r="BL1903" s="250"/>
      <c r="BN1903" s="121"/>
      <c r="BO1903" s="121"/>
      <c r="BP1903" s="121"/>
      <c r="BQ1903" s="121"/>
      <c r="BR1903" s="121"/>
    </row>
    <row r="1904" spans="1:70" customFormat="1" ht="15.75">
      <c r="A1904" s="84"/>
      <c r="B1904" s="363"/>
      <c r="C1904" s="121"/>
      <c r="D1904" s="121"/>
      <c r="E1904" s="121"/>
      <c r="F1904" s="121"/>
      <c r="G1904" s="121"/>
      <c r="H1904" s="121"/>
      <c r="I1904" s="121"/>
      <c r="J1904" s="121"/>
      <c r="K1904" s="121"/>
      <c r="L1904" s="10"/>
      <c r="M1904" s="225"/>
      <c r="N1904" s="225"/>
      <c r="R1904" s="205"/>
      <c r="S1904" s="205"/>
      <c r="T1904" s="205"/>
      <c r="V1904" s="205"/>
      <c r="W1904" s="205"/>
      <c r="X1904" s="205"/>
      <c r="Y1904" s="394"/>
      <c r="Z1904" s="250"/>
      <c r="AA1904" s="205"/>
      <c r="AB1904" s="250"/>
      <c r="AC1904" s="250"/>
      <c r="AD1904" s="250"/>
      <c r="AE1904" s="205"/>
      <c r="AF1904" s="250"/>
      <c r="AH1904" s="250"/>
      <c r="AI1904" s="205"/>
      <c r="AJ1904" s="250"/>
      <c r="AK1904" s="250"/>
      <c r="AL1904" s="250"/>
      <c r="AM1904" s="205"/>
      <c r="AN1904" s="250"/>
      <c r="AO1904" s="121"/>
      <c r="AP1904" s="250"/>
      <c r="AQ1904" s="205"/>
      <c r="AR1904" s="250"/>
      <c r="AT1904" s="250"/>
      <c r="AU1904" s="205"/>
      <c r="AV1904" s="250"/>
      <c r="AX1904" s="250"/>
      <c r="AY1904" s="205"/>
      <c r="AZ1904" s="250"/>
      <c r="BB1904" s="250"/>
      <c r="BC1904" s="205"/>
      <c r="BD1904" s="250"/>
      <c r="BF1904" s="250"/>
      <c r="BG1904" s="205"/>
      <c r="BH1904" s="250"/>
      <c r="BI1904" s="121"/>
      <c r="BJ1904" s="250"/>
      <c r="BK1904" s="205"/>
      <c r="BL1904" s="250"/>
      <c r="BN1904" s="121"/>
      <c r="BO1904" s="121"/>
      <c r="BP1904" s="121"/>
      <c r="BQ1904" s="121"/>
      <c r="BR1904" s="121"/>
    </row>
    <row r="1905" spans="1:70" customFormat="1" ht="15.75">
      <c r="A1905" s="84"/>
      <c r="B1905" s="363"/>
      <c r="C1905" s="121"/>
      <c r="D1905" s="121"/>
      <c r="E1905" s="121"/>
      <c r="F1905" s="121"/>
      <c r="G1905" s="121"/>
      <c r="H1905" s="121"/>
      <c r="I1905" s="121"/>
      <c r="J1905" s="121"/>
      <c r="K1905" s="121"/>
      <c r="L1905" s="10"/>
      <c r="M1905" s="225"/>
      <c r="N1905" s="225"/>
      <c r="R1905" s="205"/>
      <c r="S1905" s="205"/>
      <c r="T1905" s="205"/>
      <c r="V1905" s="205"/>
      <c r="W1905" s="205"/>
      <c r="X1905" s="205"/>
      <c r="Y1905" s="394"/>
      <c r="Z1905" s="250"/>
      <c r="AA1905" s="205"/>
      <c r="AB1905" s="250"/>
      <c r="AC1905" s="250"/>
      <c r="AD1905" s="250"/>
      <c r="AE1905" s="205"/>
      <c r="AF1905" s="250"/>
      <c r="AH1905" s="250"/>
      <c r="AI1905" s="205"/>
      <c r="AJ1905" s="250"/>
      <c r="AK1905" s="250"/>
      <c r="AL1905" s="250"/>
      <c r="AM1905" s="205"/>
      <c r="AN1905" s="250"/>
      <c r="AO1905" s="121"/>
      <c r="AP1905" s="250"/>
      <c r="AQ1905" s="205"/>
      <c r="AR1905" s="250"/>
      <c r="AT1905" s="250"/>
      <c r="AU1905" s="205"/>
      <c r="AV1905" s="250"/>
      <c r="AX1905" s="250"/>
      <c r="AY1905" s="205"/>
      <c r="AZ1905" s="250"/>
      <c r="BB1905" s="250"/>
      <c r="BC1905" s="205"/>
      <c r="BD1905" s="250"/>
      <c r="BF1905" s="250"/>
      <c r="BG1905" s="205"/>
      <c r="BH1905" s="250"/>
      <c r="BI1905" s="121"/>
      <c r="BJ1905" s="250"/>
      <c r="BK1905" s="205"/>
      <c r="BL1905" s="250"/>
      <c r="BN1905" s="121"/>
      <c r="BO1905" s="121"/>
      <c r="BP1905" s="121"/>
      <c r="BQ1905" s="121"/>
      <c r="BR1905" s="121"/>
    </row>
    <row r="1906" spans="1:70" customFormat="1" ht="15.75">
      <c r="A1906" s="84"/>
      <c r="B1906" s="363"/>
      <c r="C1906" s="121"/>
      <c r="D1906" s="121"/>
      <c r="E1906" s="121"/>
      <c r="F1906" s="121"/>
      <c r="G1906" s="121"/>
      <c r="H1906" s="121"/>
      <c r="I1906" s="121"/>
      <c r="J1906" s="121"/>
      <c r="K1906" s="121"/>
      <c r="L1906" s="10"/>
      <c r="M1906" s="225"/>
      <c r="N1906" s="225"/>
      <c r="R1906" s="205"/>
      <c r="S1906" s="205"/>
      <c r="T1906" s="205"/>
      <c r="V1906" s="205"/>
      <c r="W1906" s="205"/>
      <c r="X1906" s="205"/>
      <c r="Y1906" s="394"/>
      <c r="Z1906" s="250"/>
      <c r="AA1906" s="205"/>
      <c r="AB1906" s="250"/>
      <c r="AC1906" s="250"/>
      <c r="AD1906" s="250"/>
      <c r="AE1906" s="205"/>
      <c r="AF1906" s="250"/>
      <c r="AH1906" s="250"/>
      <c r="AI1906" s="205"/>
      <c r="AJ1906" s="250"/>
      <c r="AK1906" s="250"/>
      <c r="AL1906" s="250"/>
      <c r="AM1906" s="205"/>
      <c r="AN1906" s="250"/>
      <c r="AO1906" s="121"/>
      <c r="AP1906" s="250"/>
      <c r="AQ1906" s="205"/>
      <c r="AR1906" s="250"/>
      <c r="AT1906" s="250"/>
      <c r="AU1906" s="205"/>
      <c r="AV1906" s="250"/>
      <c r="AX1906" s="250"/>
      <c r="AY1906" s="205"/>
      <c r="AZ1906" s="250"/>
      <c r="BB1906" s="250"/>
      <c r="BC1906" s="205"/>
      <c r="BD1906" s="250"/>
      <c r="BF1906" s="250"/>
      <c r="BG1906" s="205"/>
      <c r="BH1906" s="250"/>
      <c r="BI1906" s="121"/>
      <c r="BJ1906" s="250"/>
      <c r="BK1906" s="205"/>
      <c r="BL1906" s="250"/>
      <c r="BN1906" s="121"/>
      <c r="BO1906" s="121"/>
      <c r="BP1906" s="121"/>
      <c r="BQ1906" s="121"/>
      <c r="BR1906" s="121"/>
    </row>
    <row r="1907" spans="1:70" customFormat="1" ht="15.75">
      <c r="A1907" s="84"/>
      <c r="B1907" s="363"/>
      <c r="C1907" s="121"/>
      <c r="D1907" s="121"/>
      <c r="E1907" s="121"/>
      <c r="F1907" s="121"/>
      <c r="G1907" s="121"/>
      <c r="H1907" s="121"/>
      <c r="I1907" s="121"/>
      <c r="J1907" s="121"/>
      <c r="K1907" s="121"/>
      <c r="L1907" s="10"/>
      <c r="M1907" s="225"/>
      <c r="N1907" s="225"/>
      <c r="R1907" s="205"/>
      <c r="S1907" s="205"/>
      <c r="T1907" s="205"/>
      <c r="V1907" s="205"/>
      <c r="W1907" s="205"/>
      <c r="X1907" s="205"/>
      <c r="Y1907" s="394"/>
      <c r="Z1907" s="250"/>
      <c r="AA1907" s="205"/>
      <c r="AB1907" s="250"/>
      <c r="AC1907" s="250"/>
      <c r="AD1907" s="250"/>
      <c r="AE1907" s="205"/>
      <c r="AF1907" s="250"/>
      <c r="AH1907" s="250"/>
      <c r="AI1907" s="205"/>
      <c r="AJ1907" s="250"/>
      <c r="AK1907" s="250"/>
      <c r="AL1907" s="250"/>
      <c r="AM1907" s="205"/>
      <c r="AN1907" s="250"/>
      <c r="AO1907" s="121"/>
      <c r="AP1907" s="250"/>
      <c r="AQ1907" s="205"/>
      <c r="AR1907" s="250"/>
      <c r="AT1907" s="250"/>
      <c r="AU1907" s="205"/>
      <c r="AV1907" s="250"/>
      <c r="AX1907" s="250"/>
      <c r="AY1907" s="205"/>
      <c r="AZ1907" s="250"/>
      <c r="BB1907" s="250"/>
      <c r="BC1907" s="205"/>
      <c r="BD1907" s="250"/>
      <c r="BF1907" s="250"/>
      <c r="BG1907" s="205"/>
      <c r="BH1907" s="250"/>
      <c r="BI1907" s="121"/>
      <c r="BJ1907" s="250"/>
      <c r="BK1907" s="205"/>
      <c r="BL1907" s="250"/>
      <c r="BN1907" s="121"/>
      <c r="BO1907" s="121"/>
      <c r="BP1907" s="121"/>
      <c r="BQ1907" s="121"/>
      <c r="BR1907" s="121"/>
    </row>
    <row r="1908" spans="1:70" customFormat="1" ht="15.75">
      <c r="A1908" s="84"/>
      <c r="B1908" s="363"/>
      <c r="C1908" s="121"/>
      <c r="D1908" s="121"/>
      <c r="E1908" s="121"/>
      <c r="F1908" s="121"/>
      <c r="G1908" s="121"/>
      <c r="H1908" s="121"/>
      <c r="I1908" s="121"/>
      <c r="J1908" s="121"/>
      <c r="K1908" s="121"/>
      <c r="L1908" s="10"/>
      <c r="M1908" s="225"/>
      <c r="N1908" s="225"/>
      <c r="R1908" s="205"/>
      <c r="S1908" s="205"/>
      <c r="T1908" s="205"/>
      <c r="V1908" s="205"/>
      <c r="W1908" s="205"/>
      <c r="X1908" s="205"/>
      <c r="Y1908" s="394"/>
      <c r="Z1908" s="250"/>
      <c r="AA1908" s="205"/>
      <c r="AB1908" s="250"/>
      <c r="AC1908" s="250"/>
      <c r="AD1908" s="250"/>
      <c r="AE1908" s="205"/>
      <c r="AF1908" s="250"/>
      <c r="AH1908" s="250"/>
      <c r="AI1908" s="205"/>
      <c r="AJ1908" s="250"/>
      <c r="AK1908" s="250"/>
      <c r="AL1908" s="250"/>
      <c r="AM1908" s="205"/>
      <c r="AN1908" s="250"/>
      <c r="AO1908" s="121"/>
      <c r="AP1908" s="250"/>
      <c r="AQ1908" s="205"/>
      <c r="AR1908" s="250"/>
      <c r="AT1908" s="250"/>
      <c r="AU1908" s="205"/>
      <c r="AV1908" s="250"/>
      <c r="AX1908" s="250"/>
      <c r="AY1908" s="205"/>
      <c r="AZ1908" s="250"/>
      <c r="BB1908" s="250"/>
      <c r="BC1908" s="205"/>
      <c r="BD1908" s="250"/>
      <c r="BF1908" s="250"/>
      <c r="BG1908" s="205"/>
      <c r="BH1908" s="250"/>
      <c r="BI1908" s="121"/>
      <c r="BJ1908" s="250"/>
      <c r="BK1908" s="205"/>
      <c r="BL1908" s="250"/>
      <c r="BN1908" s="121"/>
      <c r="BO1908" s="121"/>
      <c r="BP1908" s="121"/>
      <c r="BQ1908" s="121"/>
      <c r="BR1908" s="121"/>
    </row>
    <row r="1909" spans="1:70" customFormat="1" ht="15.75">
      <c r="A1909" s="84"/>
      <c r="B1909" s="363"/>
      <c r="C1909" s="121"/>
      <c r="D1909" s="121"/>
      <c r="E1909" s="121"/>
      <c r="F1909" s="121"/>
      <c r="G1909" s="121"/>
      <c r="H1909" s="121"/>
      <c r="I1909" s="121"/>
      <c r="J1909" s="121"/>
      <c r="K1909" s="121"/>
      <c r="L1909" s="10"/>
      <c r="M1909" s="225"/>
      <c r="N1909" s="225"/>
      <c r="R1909" s="205"/>
      <c r="S1909" s="205"/>
      <c r="T1909" s="205"/>
      <c r="V1909" s="205"/>
      <c r="W1909" s="205"/>
      <c r="X1909" s="205"/>
      <c r="Y1909" s="394"/>
      <c r="Z1909" s="250"/>
      <c r="AA1909" s="205"/>
      <c r="AB1909" s="250"/>
      <c r="AC1909" s="250"/>
      <c r="AD1909" s="250"/>
      <c r="AE1909" s="205"/>
      <c r="AF1909" s="250"/>
      <c r="AH1909" s="250"/>
      <c r="AI1909" s="205"/>
      <c r="AJ1909" s="250"/>
      <c r="AK1909" s="250"/>
      <c r="AL1909" s="250"/>
      <c r="AM1909" s="205"/>
      <c r="AN1909" s="250"/>
      <c r="AO1909" s="121"/>
      <c r="AP1909" s="250"/>
      <c r="AQ1909" s="205"/>
      <c r="AR1909" s="250"/>
      <c r="AT1909" s="250"/>
      <c r="AU1909" s="205"/>
      <c r="AV1909" s="250"/>
      <c r="AX1909" s="250"/>
      <c r="AY1909" s="205"/>
      <c r="AZ1909" s="250"/>
      <c r="BB1909" s="250"/>
      <c r="BC1909" s="205"/>
      <c r="BD1909" s="250"/>
      <c r="BF1909" s="250"/>
      <c r="BG1909" s="205"/>
      <c r="BH1909" s="250"/>
      <c r="BI1909" s="121"/>
      <c r="BJ1909" s="250"/>
      <c r="BK1909" s="205"/>
      <c r="BL1909" s="250"/>
      <c r="BN1909" s="121"/>
      <c r="BO1909" s="121"/>
      <c r="BP1909" s="121"/>
      <c r="BQ1909" s="121"/>
      <c r="BR1909" s="121"/>
    </row>
    <row r="1910" spans="1:70" customFormat="1" ht="15.75">
      <c r="A1910" s="84"/>
      <c r="B1910" s="363"/>
      <c r="C1910" s="121"/>
      <c r="D1910" s="121"/>
      <c r="E1910" s="121"/>
      <c r="F1910" s="121"/>
      <c r="G1910" s="121"/>
      <c r="H1910" s="121"/>
      <c r="I1910" s="121"/>
      <c r="J1910" s="121"/>
      <c r="K1910" s="121"/>
      <c r="L1910" s="10"/>
      <c r="M1910" s="225"/>
      <c r="N1910" s="225"/>
      <c r="R1910" s="205"/>
      <c r="S1910" s="205"/>
      <c r="T1910" s="205"/>
      <c r="V1910" s="205"/>
      <c r="W1910" s="205"/>
      <c r="X1910" s="205"/>
      <c r="Y1910" s="394"/>
      <c r="Z1910" s="250"/>
      <c r="AA1910" s="205"/>
      <c r="AB1910" s="250"/>
      <c r="AC1910" s="250"/>
      <c r="AD1910" s="250"/>
      <c r="AE1910" s="205"/>
      <c r="AF1910" s="250"/>
      <c r="AH1910" s="250"/>
      <c r="AI1910" s="205"/>
      <c r="AJ1910" s="250"/>
      <c r="AK1910" s="250"/>
      <c r="AL1910" s="250"/>
      <c r="AM1910" s="205"/>
      <c r="AN1910" s="250"/>
      <c r="AO1910" s="121"/>
      <c r="AP1910" s="250"/>
      <c r="AQ1910" s="205"/>
      <c r="AR1910" s="250"/>
      <c r="AT1910" s="250"/>
      <c r="AU1910" s="205"/>
      <c r="AV1910" s="250"/>
      <c r="AX1910" s="250"/>
      <c r="AY1910" s="205"/>
      <c r="AZ1910" s="250"/>
      <c r="BB1910" s="250"/>
      <c r="BC1910" s="205"/>
      <c r="BD1910" s="250"/>
      <c r="BF1910" s="250"/>
      <c r="BG1910" s="205"/>
      <c r="BH1910" s="250"/>
      <c r="BI1910" s="121"/>
      <c r="BJ1910" s="250"/>
      <c r="BK1910" s="205"/>
      <c r="BL1910" s="250"/>
      <c r="BN1910" s="121"/>
      <c r="BO1910" s="121"/>
      <c r="BP1910" s="121"/>
      <c r="BQ1910" s="121"/>
      <c r="BR1910" s="121"/>
    </row>
    <row r="1911" spans="1:70" customFormat="1" ht="15.75">
      <c r="A1911" s="84"/>
      <c r="B1911" s="363"/>
      <c r="C1911" s="121"/>
      <c r="D1911" s="121"/>
      <c r="E1911" s="121"/>
      <c r="F1911" s="121"/>
      <c r="G1911" s="121"/>
      <c r="H1911" s="121"/>
      <c r="I1911" s="121"/>
      <c r="J1911" s="121"/>
      <c r="K1911" s="121"/>
      <c r="L1911" s="10"/>
      <c r="M1911" s="225"/>
      <c r="N1911" s="225"/>
      <c r="R1911" s="205"/>
      <c r="S1911" s="205"/>
      <c r="T1911" s="205"/>
      <c r="V1911" s="205"/>
      <c r="W1911" s="205"/>
      <c r="X1911" s="205"/>
      <c r="Y1911" s="394"/>
      <c r="Z1911" s="250"/>
      <c r="AA1911" s="205"/>
      <c r="AB1911" s="250"/>
      <c r="AC1911" s="250"/>
      <c r="AD1911" s="250"/>
      <c r="AE1911" s="205"/>
      <c r="AF1911" s="250"/>
      <c r="AH1911" s="250"/>
      <c r="AI1911" s="205"/>
      <c r="AJ1911" s="250"/>
      <c r="AK1911" s="250"/>
      <c r="AL1911" s="250"/>
      <c r="AM1911" s="205"/>
      <c r="AN1911" s="250"/>
      <c r="AO1911" s="121"/>
      <c r="AP1911" s="250"/>
      <c r="AQ1911" s="205"/>
      <c r="AR1911" s="250"/>
      <c r="AT1911" s="250"/>
      <c r="AU1911" s="205"/>
      <c r="AV1911" s="250"/>
      <c r="AX1911" s="250"/>
      <c r="AY1911" s="205"/>
      <c r="AZ1911" s="250"/>
      <c r="BB1911" s="250"/>
      <c r="BC1911" s="205"/>
      <c r="BD1911" s="250"/>
      <c r="BF1911" s="250"/>
      <c r="BG1911" s="205"/>
      <c r="BH1911" s="250"/>
      <c r="BI1911" s="121"/>
      <c r="BJ1911" s="250"/>
      <c r="BK1911" s="205"/>
      <c r="BL1911" s="250"/>
      <c r="BN1911" s="121"/>
      <c r="BO1911" s="121"/>
      <c r="BP1911" s="121"/>
      <c r="BQ1911" s="121"/>
      <c r="BR1911" s="121"/>
    </row>
    <row r="1912" spans="1:70" customFormat="1" ht="15.75">
      <c r="A1912" s="84"/>
      <c r="B1912" s="363"/>
      <c r="C1912" s="121"/>
      <c r="D1912" s="121"/>
      <c r="E1912" s="121"/>
      <c r="F1912" s="121"/>
      <c r="G1912" s="121"/>
      <c r="H1912" s="121"/>
      <c r="I1912" s="121"/>
      <c r="J1912" s="121"/>
      <c r="K1912" s="121"/>
      <c r="L1912" s="10"/>
      <c r="M1912" s="225"/>
      <c r="N1912" s="225"/>
      <c r="R1912" s="205"/>
      <c r="S1912" s="205"/>
      <c r="T1912" s="205"/>
      <c r="V1912" s="205"/>
      <c r="W1912" s="205"/>
      <c r="X1912" s="205"/>
      <c r="Y1912" s="394"/>
      <c r="Z1912" s="250"/>
      <c r="AA1912" s="205"/>
      <c r="AB1912" s="250"/>
      <c r="AC1912" s="250"/>
      <c r="AD1912" s="250"/>
      <c r="AE1912" s="205"/>
      <c r="AF1912" s="250"/>
      <c r="AH1912" s="250"/>
      <c r="AI1912" s="205"/>
      <c r="AJ1912" s="250"/>
      <c r="AK1912" s="250"/>
      <c r="AL1912" s="250"/>
      <c r="AM1912" s="205"/>
      <c r="AN1912" s="250"/>
      <c r="AO1912" s="121"/>
      <c r="AP1912" s="250"/>
      <c r="AQ1912" s="205"/>
      <c r="AR1912" s="250"/>
      <c r="AT1912" s="250"/>
      <c r="AU1912" s="205"/>
      <c r="AV1912" s="250"/>
      <c r="AX1912" s="250"/>
      <c r="AY1912" s="205"/>
      <c r="AZ1912" s="250"/>
      <c r="BB1912" s="250"/>
      <c r="BC1912" s="205"/>
      <c r="BD1912" s="250"/>
      <c r="BF1912" s="250"/>
      <c r="BG1912" s="205"/>
      <c r="BH1912" s="250"/>
      <c r="BI1912" s="121"/>
      <c r="BJ1912" s="250"/>
      <c r="BK1912" s="205"/>
      <c r="BL1912" s="250"/>
      <c r="BN1912" s="121"/>
      <c r="BO1912" s="121"/>
      <c r="BP1912" s="121"/>
      <c r="BQ1912" s="121"/>
      <c r="BR1912" s="121"/>
    </row>
    <row r="1913" spans="1:70" customFormat="1" ht="15.75">
      <c r="A1913" s="84"/>
      <c r="B1913" s="363"/>
      <c r="C1913" s="121"/>
      <c r="D1913" s="121"/>
      <c r="E1913" s="121"/>
      <c r="F1913" s="121"/>
      <c r="G1913" s="121"/>
      <c r="H1913" s="121"/>
      <c r="I1913" s="121"/>
      <c r="J1913" s="121"/>
      <c r="K1913" s="121"/>
      <c r="L1913" s="10"/>
      <c r="M1913" s="225"/>
      <c r="N1913" s="225"/>
      <c r="R1913" s="205"/>
      <c r="S1913" s="205"/>
      <c r="T1913" s="205"/>
      <c r="V1913" s="205"/>
      <c r="W1913" s="205"/>
      <c r="X1913" s="205"/>
      <c r="Y1913" s="394"/>
      <c r="Z1913" s="250"/>
      <c r="AA1913" s="205"/>
      <c r="AB1913" s="250"/>
      <c r="AC1913" s="250"/>
      <c r="AD1913" s="250"/>
      <c r="AE1913" s="205"/>
      <c r="AF1913" s="250"/>
      <c r="AH1913" s="250"/>
      <c r="AI1913" s="205"/>
      <c r="AJ1913" s="250"/>
      <c r="AK1913" s="250"/>
      <c r="AL1913" s="250"/>
      <c r="AM1913" s="205"/>
      <c r="AN1913" s="250"/>
      <c r="AO1913" s="121"/>
      <c r="AP1913" s="250"/>
      <c r="AQ1913" s="205"/>
      <c r="AR1913" s="250"/>
      <c r="AT1913" s="250"/>
      <c r="AU1913" s="205"/>
      <c r="AV1913" s="250"/>
      <c r="AX1913" s="250"/>
      <c r="AY1913" s="205"/>
      <c r="AZ1913" s="250"/>
      <c r="BB1913" s="250"/>
      <c r="BC1913" s="205"/>
      <c r="BD1913" s="250"/>
      <c r="BF1913" s="250"/>
      <c r="BG1913" s="205"/>
      <c r="BH1913" s="250"/>
      <c r="BI1913" s="121"/>
      <c r="BJ1913" s="250"/>
      <c r="BK1913" s="205"/>
      <c r="BL1913" s="250"/>
      <c r="BN1913" s="121"/>
      <c r="BO1913" s="121"/>
      <c r="BP1913" s="121"/>
      <c r="BQ1913" s="121"/>
      <c r="BR1913" s="121"/>
    </row>
    <row r="1914" spans="1:70" customFormat="1" ht="15.75">
      <c r="A1914" s="84"/>
      <c r="B1914" s="363"/>
      <c r="C1914" s="121"/>
      <c r="D1914" s="121"/>
      <c r="E1914" s="121"/>
      <c r="F1914" s="121"/>
      <c r="G1914" s="121"/>
      <c r="H1914" s="121"/>
      <c r="I1914" s="121"/>
      <c r="J1914" s="121"/>
      <c r="K1914" s="121"/>
      <c r="L1914" s="10"/>
      <c r="M1914" s="225"/>
      <c r="N1914" s="225"/>
      <c r="R1914" s="205"/>
      <c r="S1914" s="205"/>
      <c r="T1914" s="205"/>
      <c r="V1914" s="205"/>
      <c r="W1914" s="205"/>
      <c r="X1914" s="205"/>
      <c r="Y1914" s="394"/>
      <c r="Z1914" s="250"/>
      <c r="AA1914" s="205"/>
      <c r="AB1914" s="250"/>
      <c r="AC1914" s="250"/>
      <c r="AD1914" s="250"/>
      <c r="AE1914" s="205"/>
      <c r="AF1914" s="250"/>
      <c r="AH1914" s="250"/>
      <c r="AI1914" s="205"/>
      <c r="AJ1914" s="250"/>
      <c r="AK1914" s="250"/>
      <c r="AL1914" s="250"/>
      <c r="AM1914" s="205"/>
      <c r="AN1914" s="250"/>
      <c r="AO1914" s="121"/>
      <c r="AP1914" s="250"/>
      <c r="AQ1914" s="205"/>
      <c r="AR1914" s="250"/>
      <c r="AT1914" s="250"/>
      <c r="AU1914" s="205"/>
      <c r="AV1914" s="250"/>
      <c r="AX1914" s="250"/>
      <c r="AY1914" s="205"/>
      <c r="AZ1914" s="250"/>
      <c r="BB1914" s="250"/>
      <c r="BC1914" s="205"/>
      <c r="BD1914" s="250"/>
      <c r="BF1914" s="250"/>
      <c r="BG1914" s="205"/>
      <c r="BH1914" s="250"/>
      <c r="BI1914" s="121"/>
      <c r="BJ1914" s="250"/>
      <c r="BK1914" s="205"/>
      <c r="BL1914" s="250"/>
      <c r="BN1914" s="121"/>
      <c r="BO1914" s="121"/>
      <c r="BP1914" s="121"/>
      <c r="BQ1914" s="121"/>
      <c r="BR1914" s="121"/>
    </row>
    <row r="1915" spans="1:70" customFormat="1" ht="15.75">
      <c r="A1915" s="84"/>
      <c r="B1915" s="363"/>
      <c r="C1915" s="121"/>
      <c r="D1915" s="121"/>
      <c r="E1915" s="121"/>
      <c r="F1915" s="121"/>
      <c r="G1915" s="121"/>
      <c r="H1915" s="121"/>
      <c r="I1915" s="121"/>
      <c r="J1915" s="121"/>
      <c r="K1915" s="121"/>
      <c r="L1915" s="10"/>
      <c r="M1915" s="225"/>
      <c r="N1915" s="225"/>
      <c r="R1915" s="205"/>
      <c r="S1915" s="205"/>
      <c r="T1915" s="205"/>
      <c r="V1915" s="205"/>
      <c r="W1915" s="205"/>
      <c r="X1915" s="205"/>
      <c r="Y1915" s="394"/>
      <c r="Z1915" s="250"/>
      <c r="AA1915" s="205"/>
      <c r="AB1915" s="250"/>
      <c r="AC1915" s="250"/>
      <c r="AD1915" s="250"/>
      <c r="AE1915" s="205"/>
      <c r="AF1915" s="250"/>
      <c r="AH1915" s="250"/>
      <c r="AI1915" s="205"/>
      <c r="AJ1915" s="250"/>
      <c r="AK1915" s="250"/>
      <c r="AL1915" s="250"/>
      <c r="AM1915" s="205"/>
      <c r="AN1915" s="250"/>
      <c r="AO1915" s="121"/>
      <c r="AP1915" s="250"/>
      <c r="AQ1915" s="205"/>
      <c r="AR1915" s="250"/>
      <c r="AT1915" s="250"/>
      <c r="AU1915" s="205"/>
      <c r="AV1915" s="250"/>
      <c r="AX1915" s="250"/>
      <c r="AY1915" s="205"/>
      <c r="AZ1915" s="250"/>
      <c r="BB1915" s="250"/>
      <c r="BC1915" s="205"/>
      <c r="BD1915" s="250"/>
      <c r="BF1915" s="250"/>
      <c r="BG1915" s="205"/>
      <c r="BH1915" s="250"/>
      <c r="BI1915" s="121"/>
      <c r="BJ1915" s="250"/>
      <c r="BK1915" s="205"/>
      <c r="BL1915" s="250"/>
      <c r="BN1915" s="121"/>
      <c r="BO1915" s="121"/>
      <c r="BP1915" s="121"/>
      <c r="BQ1915" s="121"/>
      <c r="BR1915" s="121"/>
    </row>
    <row r="1916" spans="1:70" customFormat="1" ht="15.75">
      <c r="A1916" s="84"/>
      <c r="B1916" s="363"/>
      <c r="C1916" s="121"/>
      <c r="D1916" s="121"/>
      <c r="E1916" s="121"/>
      <c r="F1916" s="121"/>
      <c r="G1916" s="121"/>
      <c r="H1916" s="121"/>
      <c r="I1916" s="121"/>
      <c r="J1916" s="121"/>
      <c r="K1916" s="121"/>
      <c r="L1916" s="10"/>
      <c r="M1916" s="225"/>
      <c r="N1916" s="225"/>
      <c r="R1916" s="205"/>
      <c r="S1916" s="205"/>
      <c r="T1916" s="205"/>
      <c r="V1916" s="205"/>
      <c r="W1916" s="205"/>
      <c r="X1916" s="205"/>
      <c r="Y1916" s="394"/>
      <c r="Z1916" s="250"/>
      <c r="AA1916" s="205"/>
      <c r="AB1916" s="250"/>
      <c r="AC1916" s="250"/>
      <c r="AD1916" s="250"/>
      <c r="AE1916" s="205"/>
      <c r="AF1916" s="250"/>
      <c r="AH1916" s="250"/>
      <c r="AI1916" s="205"/>
      <c r="AJ1916" s="250"/>
      <c r="AK1916" s="250"/>
      <c r="AL1916" s="250"/>
      <c r="AM1916" s="205"/>
      <c r="AN1916" s="250"/>
      <c r="AO1916" s="121"/>
      <c r="AP1916" s="250"/>
      <c r="AQ1916" s="205"/>
      <c r="AR1916" s="250"/>
      <c r="AT1916" s="250"/>
      <c r="AU1916" s="205"/>
      <c r="AV1916" s="250"/>
      <c r="AX1916" s="250"/>
      <c r="AY1916" s="205"/>
      <c r="AZ1916" s="250"/>
      <c r="BB1916" s="250"/>
      <c r="BC1916" s="205"/>
      <c r="BD1916" s="250"/>
      <c r="BF1916" s="250"/>
      <c r="BG1916" s="205"/>
      <c r="BH1916" s="250"/>
      <c r="BI1916" s="121"/>
      <c r="BJ1916" s="250"/>
      <c r="BK1916" s="205"/>
      <c r="BL1916" s="250"/>
      <c r="BN1916" s="121"/>
      <c r="BO1916" s="121"/>
      <c r="BP1916" s="121"/>
      <c r="BQ1916" s="121"/>
      <c r="BR1916" s="121"/>
    </row>
    <row r="1917" spans="1:70" customFormat="1" ht="15.75">
      <c r="A1917" s="84"/>
      <c r="B1917" s="363"/>
      <c r="C1917" s="121"/>
      <c r="D1917" s="121"/>
      <c r="E1917" s="121"/>
      <c r="F1917" s="121"/>
      <c r="G1917" s="121"/>
      <c r="H1917" s="121"/>
      <c r="I1917" s="121"/>
      <c r="J1917" s="121"/>
      <c r="K1917" s="121"/>
      <c r="L1917" s="10"/>
      <c r="M1917" s="225"/>
      <c r="N1917" s="225"/>
      <c r="R1917" s="205"/>
      <c r="S1917" s="205"/>
      <c r="T1917" s="205"/>
      <c r="V1917" s="205"/>
      <c r="W1917" s="205"/>
      <c r="X1917" s="205"/>
      <c r="Y1917" s="394"/>
      <c r="Z1917" s="250"/>
      <c r="AA1917" s="205"/>
      <c r="AB1917" s="250"/>
      <c r="AC1917" s="250"/>
      <c r="AD1917" s="250"/>
      <c r="AE1917" s="205"/>
      <c r="AF1917" s="250"/>
      <c r="AH1917" s="250"/>
      <c r="AI1917" s="205"/>
      <c r="AJ1917" s="250"/>
      <c r="AK1917" s="250"/>
      <c r="AL1917" s="250"/>
      <c r="AM1917" s="205"/>
      <c r="AN1917" s="250"/>
      <c r="AO1917" s="121"/>
      <c r="AP1917" s="250"/>
      <c r="AQ1917" s="205"/>
      <c r="AR1917" s="250"/>
      <c r="AT1917" s="250"/>
      <c r="AU1917" s="205"/>
      <c r="AV1917" s="250"/>
      <c r="AX1917" s="250"/>
      <c r="AY1917" s="205"/>
      <c r="AZ1917" s="250"/>
      <c r="BB1917" s="250"/>
      <c r="BC1917" s="205"/>
      <c r="BD1917" s="250"/>
      <c r="BF1917" s="250"/>
      <c r="BG1917" s="205"/>
      <c r="BH1917" s="250"/>
      <c r="BI1917" s="121"/>
      <c r="BJ1917" s="250"/>
      <c r="BK1917" s="205"/>
      <c r="BL1917" s="250"/>
      <c r="BN1917" s="121"/>
      <c r="BO1917" s="121"/>
      <c r="BP1917" s="121"/>
      <c r="BQ1917" s="121"/>
      <c r="BR1917" s="121"/>
    </row>
    <row r="1918" spans="1:70" customFormat="1" ht="15.75">
      <c r="A1918" s="84"/>
      <c r="B1918" s="363"/>
      <c r="C1918" s="121"/>
      <c r="D1918" s="121"/>
      <c r="E1918" s="121"/>
      <c r="F1918" s="121"/>
      <c r="G1918" s="121"/>
      <c r="H1918" s="121"/>
      <c r="I1918" s="121"/>
      <c r="J1918" s="121"/>
      <c r="K1918" s="121"/>
      <c r="L1918" s="10"/>
      <c r="M1918" s="225"/>
      <c r="N1918" s="225"/>
      <c r="R1918" s="205"/>
      <c r="S1918" s="205"/>
      <c r="T1918" s="205"/>
      <c r="V1918" s="205"/>
      <c r="W1918" s="205"/>
      <c r="X1918" s="205"/>
      <c r="Y1918" s="394"/>
      <c r="Z1918" s="250"/>
      <c r="AA1918" s="205"/>
      <c r="AB1918" s="250"/>
      <c r="AC1918" s="250"/>
      <c r="AD1918" s="250"/>
      <c r="AE1918" s="205"/>
      <c r="AF1918" s="250"/>
      <c r="AH1918" s="250"/>
      <c r="AI1918" s="205"/>
      <c r="AJ1918" s="250"/>
      <c r="AK1918" s="250"/>
      <c r="AL1918" s="250"/>
      <c r="AM1918" s="205"/>
      <c r="AN1918" s="250"/>
      <c r="AO1918" s="121"/>
      <c r="AP1918" s="250"/>
      <c r="AQ1918" s="205"/>
      <c r="AR1918" s="250"/>
      <c r="AT1918" s="250"/>
      <c r="AU1918" s="205"/>
      <c r="AV1918" s="250"/>
      <c r="AX1918" s="250"/>
      <c r="AY1918" s="205"/>
      <c r="AZ1918" s="250"/>
      <c r="BB1918" s="250"/>
      <c r="BC1918" s="205"/>
      <c r="BD1918" s="250"/>
      <c r="BF1918" s="250"/>
      <c r="BG1918" s="205"/>
      <c r="BH1918" s="250"/>
      <c r="BI1918" s="121"/>
      <c r="BJ1918" s="250"/>
      <c r="BK1918" s="205"/>
      <c r="BL1918" s="250"/>
      <c r="BN1918" s="121"/>
      <c r="BO1918" s="121"/>
      <c r="BP1918" s="121"/>
      <c r="BQ1918" s="121"/>
      <c r="BR1918" s="121"/>
    </row>
    <row r="1919" spans="1:70" customFormat="1" ht="15.75">
      <c r="A1919" s="84"/>
      <c r="B1919" s="363"/>
      <c r="C1919" s="121"/>
      <c r="D1919" s="121"/>
      <c r="E1919" s="121"/>
      <c r="F1919" s="121"/>
      <c r="G1919" s="121"/>
      <c r="H1919" s="121"/>
      <c r="I1919" s="121"/>
      <c r="J1919" s="121"/>
      <c r="K1919" s="121"/>
      <c r="L1919" s="10"/>
      <c r="M1919" s="225"/>
      <c r="N1919" s="225"/>
      <c r="R1919" s="205"/>
      <c r="S1919" s="205"/>
      <c r="T1919" s="205"/>
      <c r="V1919" s="205"/>
      <c r="W1919" s="205"/>
      <c r="X1919" s="205"/>
      <c r="Y1919" s="394"/>
      <c r="Z1919" s="250"/>
      <c r="AA1919" s="205"/>
      <c r="AB1919" s="250"/>
      <c r="AC1919" s="250"/>
      <c r="AD1919" s="250"/>
      <c r="AE1919" s="205"/>
      <c r="AF1919" s="250"/>
      <c r="AH1919" s="250"/>
      <c r="AI1919" s="205"/>
      <c r="AJ1919" s="250"/>
      <c r="AK1919" s="250"/>
      <c r="AL1919" s="250"/>
      <c r="AM1919" s="205"/>
      <c r="AN1919" s="250"/>
      <c r="AO1919" s="121"/>
      <c r="AP1919" s="250"/>
      <c r="AQ1919" s="205"/>
      <c r="AR1919" s="250"/>
      <c r="AT1919" s="250"/>
      <c r="AU1919" s="205"/>
      <c r="AV1919" s="250"/>
      <c r="AX1919" s="250"/>
      <c r="AY1919" s="205"/>
      <c r="AZ1919" s="250"/>
      <c r="BB1919" s="250"/>
      <c r="BC1919" s="205"/>
      <c r="BD1919" s="250"/>
      <c r="BF1919" s="250"/>
      <c r="BG1919" s="205"/>
      <c r="BH1919" s="250"/>
      <c r="BI1919" s="121"/>
      <c r="BJ1919" s="250"/>
      <c r="BK1919" s="205"/>
      <c r="BL1919" s="250"/>
      <c r="BN1919" s="121"/>
      <c r="BO1919" s="121"/>
      <c r="BP1919" s="121"/>
      <c r="BQ1919" s="121"/>
      <c r="BR1919" s="121"/>
    </row>
    <row r="1920" spans="1:70" customFormat="1" ht="15.75">
      <c r="A1920" s="84"/>
      <c r="B1920" s="363"/>
      <c r="C1920" s="121"/>
      <c r="D1920" s="121"/>
      <c r="E1920" s="121"/>
      <c r="F1920" s="121"/>
      <c r="G1920" s="121"/>
      <c r="H1920" s="121"/>
      <c r="I1920" s="121"/>
      <c r="J1920" s="121"/>
      <c r="K1920" s="121"/>
      <c r="L1920" s="10"/>
      <c r="M1920" s="225"/>
      <c r="N1920" s="225"/>
      <c r="R1920" s="205"/>
      <c r="S1920" s="205"/>
      <c r="T1920" s="205"/>
      <c r="V1920" s="205"/>
      <c r="W1920" s="205"/>
      <c r="X1920" s="205"/>
      <c r="Y1920" s="394"/>
      <c r="Z1920" s="250"/>
      <c r="AA1920" s="205"/>
      <c r="AB1920" s="250"/>
      <c r="AC1920" s="250"/>
      <c r="AD1920" s="250"/>
      <c r="AE1920" s="205"/>
      <c r="AF1920" s="250"/>
      <c r="AH1920" s="250"/>
      <c r="AI1920" s="205"/>
      <c r="AJ1920" s="250"/>
      <c r="AK1920" s="250"/>
      <c r="AL1920" s="250"/>
      <c r="AM1920" s="205"/>
      <c r="AN1920" s="250"/>
      <c r="AO1920" s="121"/>
      <c r="AP1920" s="250"/>
      <c r="AQ1920" s="205"/>
      <c r="AR1920" s="250"/>
      <c r="AT1920" s="250"/>
      <c r="AU1920" s="205"/>
      <c r="AV1920" s="250"/>
      <c r="AX1920" s="250"/>
      <c r="AY1920" s="205"/>
      <c r="AZ1920" s="250"/>
      <c r="BB1920" s="250"/>
      <c r="BC1920" s="205"/>
      <c r="BD1920" s="250"/>
      <c r="BF1920" s="250"/>
      <c r="BG1920" s="205"/>
      <c r="BH1920" s="250"/>
      <c r="BI1920" s="121"/>
      <c r="BJ1920" s="250"/>
      <c r="BK1920" s="205"/>
      <c r="BL1920" s="250"/>
      <c r="BN1920" s="121"/>
      <c r="BO1920" s="121"/>
      <c r="BP1920" s="121"/>
      <c r="BQ1920" s="121"/>
      <c r="BR1920" s="121"/>
    </row>
    <row r="1921" spans="1:70" customFormat="1" ht="15.75">
      <c r="A1921" s="84"/>
      <c r="B1921" s="363"/>
      <c r="C1921" s="121"/>
      <c r="D1921" s="121"/>
      <c r="E1921" s="121"/>
      <c r="F1921" s="121"/>
      <c r="G1921" s="121"/>
      <c r="H1921" s="121"/>
      <c r="I1921" s="121"/>
      <c r="J1921" s="121"/>
      <c r="K1921" s="121"/>
      <c r="L1921" s="10"/>
      <c r="M1921" s="225"/>
      <c r="N1921" s="225"/>
      <c r="R1921" s="205"/>
      <c r="S1921" s="205"/>
      <c r="T1921" s="205"/>
      <c r="V1921" s="205"/>
      <c r="W1921" s="205"/>
      <c r="X1921" s="205"/>
      <c r="Y1921" s="394"/>
      <c r="Z1921" s="250"/>
      <c r="AA1921" s="205"/>
      <c r="AB1921" s="250"/>
      <c r="AC1921" s="250"/>
      <c r="AD1921" s="250"/>
      <c r="AE1921" s="205"/>
      <c r="AF1921" s="250"/>
      <c r="AH1921" s="250"/>
      <c r="AI1921" s="205"/>
      <c r="AJ1921" s="250"/>
      <c r="AK1921" s="250"/>
      <c r="AL1921" s="250"/>
      <c r="AM1921" s="205"/>
      <c r="AN1921" s="250"/>
      <c r="AO1921" s="121"/>
      <c r="AP1921" s="250"/>
      <c r="AQ1921" s="205"/>
      <c r="AR1921" s="250"/>
      <c r="AT1921" s="250"/>
      <c r="AU1921" s="205"/>
      <c r="AV1921" s="250"/>
      <c r="AX1921" s="250"/>
      <c r="AY1921" s="205"/>
      <c r="AZ1921" s="250"/>
      <c r="BB1921" s="250"/>
      <c r="BC1921" s="205"/>
      <c r="BD1921" s="250"/>
      <c r="BF1921" s="250"/>
      <c r="BG1921" s="205"/>
      <c r="BH1921" s="250"/>
      <c r="BI1921" s="121"/>
      <c r="BJ1921" s="250"/>
      <c r="BK1921" s="205"/>
      <c r="BL1921" s="250"/>
      <c r="BN1921" s="121"/>
      <c r="BO1921" s="121"/>
      <c r="BP1921" s="121"/>
      <c r="BQ1921" s="121"/>
      <c r="BR1921" s="121"/>
    </row>
    <row r="1922" spans="1:70" customFormat="1" ht="15.75">
      <c r="A1922" s="84"/>
      <c r="B1922" s="363"/>
      <c r="C1922" s="121"/>
      <c r="D1922" s="121"/>
      <c r="E1922" s="121"/>
      <c r="F1922" s="121"/>
      <c r="G1922" s="121"/>
      <c r="H1922" s="121"/>
      <c r="I1922" s="121"/>
      <c r="J1922" s="121"/>
      <c r="K1922" s="121"/>
      <c r="L1922" s="10"/>
      <c r="M1922" s="225"/>
      <c r="N1922" s="225"/>
      <c r="R1922" s="205"/>
      <c r="S1922" s="205"/>
      <c r="T1922" s="205"/>
      <c r="V1922" s="205"/>
      <c r="W1922" s="205"/>
      <c r="X1922" s="205"/>
      <c r="Y1922" s="394"/>
      <c r="Z1922" s="250"/>
      <c r="AA1922" s="205"/>
      <c r="AB1922" s="250"/>
      <c r="AC1922" s="250"/>
      <c r="AD1922" s="250"/>
      <c r="AE1922" s="205"/>
      <c r="AF1922" s="250"/>
      <c r="AH1922" s="250"/>
      <c r="AI1922" s="205"/>
      <c r="AJ1922" s="250"/>
      <c r="AK1922" s="250"/>
      <c r="AL1922" s="250"/>
      <c r="AM1922" s="205"/>
      <c r="AN1922" s="250"/>
      <c r="AO1922" s="121"/>
      <c r="AP1922" s="250"/>
      <c r="AQ1922" s="205"/>
      <c r="AR1922" s="250"/>
      <c r="AT1922" s="250"/>
      <c r="AU1922" s="205"/>
      <c r="AV1922" s="250"/>
      <c r="AX1922" s="250"/>
      <c r="AY1922" s="205"/>
      <c r="AZ1922" s="250"/>
      <c r="BB1922" s="250"/>
      <c r="BC1922" s="205"/>
      <c r="BD1922" s="250"/>
      <c r="BF1922" s="250"/>
      <c r="BG1922" s="205"/>
      <c r="BH1922" s="250"/>
      <c r="BI1922" s="121"/>
      <c r="BJ1922" s="250"/>
      <c r="BK1922" s="205"/>
      <c r="BL1922" s="250"/>
      <c r="BN1922" s="121"/>
      <c r="BO1922" s="121"/>
      <c r="BP1922" s="121"/>
      <c r="BQ1922" s="121"/>
      <c r="BR1922" s="121"/>
    </row>
    <row r="1923" spans="1:70" customFormat="1" ht="15.75">
      <c r="A1923" s="84"/>
      <c r="B1923" s="363"/>
      <c r="C1923" s="121"/>
      <c r="D1923" s="121"/>
      <c r="E1923" s="121"/>
      <c r="F1923" s="121"/>
      <c r="G1923" s="121"/>
      <c r="H1923" s="121"/>
      <c r="I1923" s="121"/>
      <c r="J1923" s="121"/>
      <c r="K1923" s="121"/>
      <c r="L1923" s="10"/>
      <c r="M1923" s="225"/>
      <c r="N1923" s="225"/>
      <c r="R1923" s="205"/>
      <c r="S1923" s="205"/>
      <c r="T1923" s="205"/>
      <c r="V1923" s="205"/>
      <c r="W1923" s="205"/>
      <c r="X1923" s="205"/>
      <c r="Y1923" s="394"/>
      <c r="Z1923" s="250"/>
      <c r="AA1923" s="205"/>
      <c r="AB1923" s="250"/>
      <c r="AC1923" s="250"/>
      <c r="AD1923" s="250"/>
      <c r="AE1923" s="205"/>
      <c r="AF1923" s="250"/>
      <c r="AH1923" s="250"/>
      <c r="AI1923" s="205"/>
      <c r="AJ1923" s="250"/>
      <c r="AK1923" s="250"/>
      <c r="AL1923" s="250"/>
      <c r="AM1923" s="205"/>
      <c r="AN1923" s="250"/>
      <c r="AO1923" s="121"/>
      <c r="AP1923" s="250"/>
      <c r="AQ1923" s="205"/>
      <c r="AR1923" s="250"/>
      <c r="AT1923" s="250"/>
      <c r="AU1923" s="205"/>
      <c r="AV1923" s="250"/>
      <c r="AX1923" s="250"/>
      <c r="AY1923" s="205"/>
      <c r="AZ1923" s="250"/>
      <c r="BB1923" s="250"/>
      <c r="BC1923" s="205"/>
      <c r="BD1923" s="250"/>
      <c r="BF1923" s="250"/>
      <c r="BG1923" s="205"/>
      <c r="BH1923" s="250"/>
      <c r="BI1923" s="121"/>
      <c r="BJ1923" s="250"/>
      <c r="BK1923" s="205"/>
      <c r="BL1923" s="250"/>
      <c r="BN1923" s="121"/>
      <c r="BO1923" s="121"/>
      <c r="BP1923" s="121"/>
      <c r="BQ1923" s="121"/>
      <c r="BR1923" s="121"/>
    </row>
    <row r="1924" spans="1:70" customFormat="1" ht="15.75">
      <c r="A1924" s="84"/>
      <c r="B1924" s="363"/>
      <c r="C1924" s="121"/>
      <c r="D1924" s="121"/>
      <c r="E1924" s="121"/>
      <c r="F1924" s="121"/>
      <c r="G1924" s="121"/>
      <c r="H1924" s="121"/>
      <c r="I1924" s="121"/>
      <c r="J1924" s="121"/>
      <c r="K1924" s="121"/>
      <c r="L1924" s="10"/>
      <c r="M1924" s="225"/>
      <c r="N1924" s="225"/>
      <c r="R1924" s="205"/>
      <c r="S1924" s="205"/>
      <c r="T1924" s="205"/>
      <c r="V1924" s="205"/>
      <c r="W1924" s="205"/>
      <c r="X1924" s="205"/>
      <c r="Y1924" s="394"/>
      <c r="Z1924" s="250"/>
      <c r="AA1924" s="205"/>
      <c r="AB1924" s="250"/>
      <c r="AC1924" s="250"/>
      <c r="AD1924" s="250"/>
      <c r="AE1924" s="205"/>
      <c r="AF1924" s="250"/>
      <c r="AH1924" s="250"/>
      <c r="AI1924" s="205"/>
      <c r="AJ1924" s="250"/>
      <c r="AK1924" s="250"/>
      <c r="AL1924" s="250"/>
      <c r="AM1924" s="205"/>
      <c r="AN1924" s="250"/>
      <c r="AO1924" s="121"/>
      <c r="AP1924" s="250"/>
      <c r="AQ1924" s="205"/>
      <c r="AR1924" s="250"/>
      <c r="AT1924" s="250"/>
      <c r="AU1924" s="205"/>
      <c r="AV1924" s="250"/>
      <c r="AX1924" s="250"/>
      <c r="AY1924" s="205"/>
      <c r="AZ1924" s="250"/>
      <c r="BB1924" s="250"/>
      <c r="BC1924" s="205"/>
      <c r="BD1924" s="250"/>
      <c r="BF1924" s="250"/>
      <c r="BG1924" s="205"/>
      <c r="BH1924" s="250"/>
      <c r="BI1924" s="121"/>
      <c r="BJ1924" s="250"/>
      <c r="BK1924" s="205"/>
      <c r="BL1924" s="250"/>
      <c r="BN1924" s="121"/>
      <c r="BO1924" s="121"/>
      <c r="BP1924" s="121"/>
      <c r="BQ1924" s="121"/>
      <c r="BR1924" s="121"/>
    </row>
    <row r="1925" spans="1:70" customFormat="1" ht="15.75">
      <c r="A1925" s="84"/>
      <c r="B1925" s="363"/>
      <c r="C1925" s="121"/>
      <c r="D1925" s="121"/>
      <c r="E1925" s="121"/>
      <c r="F1925" s="121"/>
      <c r="G1925" s="121"/>
      <c r="H1925" s="121"/>
      <c r="I1925" s="121"/>
      <c r="J1925" s="121"/>
      <c r="K1925" s="121"/>
      <c r="L1925" s="10"/>
      <c r="M1925" s="225"/>
      <c r="N1925" s="225"/>
      <c r="R1925" s="205"/>
      <c r="S1925" s="205"/>
      <c r="T1925" s="205"/>
      <c r="V1925" s="205"/>
      <c r="W1925" s="205"/>
      <c r="X1925" s="205"/>
      <c r="Y1925" s="394"/>
      <c r="Z1925" s="250"/>
      <c r="AA1925" s="205"/>
      <c r="AB1925" s="250"/>
      <c r="AC1925" s="250"/>
      <c r="AD1925" s="250"/>
      <c r="AE1925" s="205"/>
      <c r="AF1925" s="250"/>
      <c r="AH1925" s="250"/>
      <c r="AI1925" s="205"/>
      <c r="AJ1925" s="250"/>
      <c r="AK1925" s="250"/>
      <c r="AL1925" s="250"/>
      <c r="AM1925" s="205"/>
      <c r="AN1925" s="250"/>
      <c r="AO1925" s="121"/>
      <c r="AP1925" s="250"/>
      <c r="AQ1925" s="205"/>
      <c r="AR1925" s="250"/>
      <c r="AT1925" s="250"/>
      <c r="AU1925" s="205"/>
      <c r="AV1925" s="250"/>
      <c r="AX1925" s="250"/>
      <c r="AY1925" s="205"/>
      <c r="AZ1925" s="250"/>
      <c r="BB1925" s="250"/>
      <c r="BC1925" s="205"/>
      <c r="BD1925" s="250"/>
      <c r="BF1925" s="250"/>
      <c r="BG1925" s="205"/>
      <c r="BH1925" s="250"/>
      <c r="BI1925" s="121"/>
      <c r="BJ1925" s="250"/>
      <c r="BK1925" s="205"/>
      <c r="BL1925" s="250"/>
      <c r="BN1925" s="121"/>
      <c r="BO1925" s="121"/>
      <c r="BP1925" s="121"/>
      <c r="BQ1925" s="121"/>
      <c r="BR1925" s="121"/>
    </row>
    <row r="1926" spans="1:70" customFormat="1" ht="15.75">
      <c r="A1926" s="84"/>
      <c r="B1926" s="363"/>
      <c r="C1926" s="121"/>
      <c r="D1926" s="121"/>
      <c r="E1926" s="121"/>
      <c r="F1926" s="121"/>
      <c r="G1926" s="121"/>
      <c r="H1926" s="121"/>
      <c r="I1926" s="121"/>
      <c r="J1926" s="121"/>
      <c r="K1926" s="121"/>
      <c r="L1926" s="10"/>
      <c r="M1926" s="225"/>
      <c r="N1926" s="225"/>
      <c r="R1926" s="205"/>
      <c r="S1926" s="205"/>
      <c r="T1926" s="205"/>
      <c r="V1926" s="205"/>
      <c r="W1926" s="205"/>
      <c r="X1926" s="205"/>
      <c r="Y1926" s="394"/>
      <c r="Z1926" s="250"/>
      <c r="AA1926" s="205"/>
      <c r="AB1926" s="250"/>
      <c r="AC1926" s="250"/>
      <c r="AD1926" s="250"/>
      <c r="AE1926" s="205"/>
      <c r="AF1926" s="250"/>
      <c r="AH1926" s="250"/>
      <c r="AI1926" s="205"/>
      <c r="AJ1926" s="250"/>
      <c r="AK1926" s="250"/>
      <c r="AL1926" s="250"/>
      <c r="AM1926" s="205"/>
      <c r="AN1926" s="250"/>
      <c r="AO1926" s="121"/>
      <c r="AP1926" s="250"/>
      <c r="AQ1926" s="205"/>
      <c r="AR1926" s="250"/>
      <c r="AT1926" s="250"/>
      <c r="AU1926" s="205"/>
      <c r="AV1926" s="250"/>
      <c r="AX1926" s="250"/>
      <c r="AY1926" s="205"/>
      <c r="AZ1926" s="250"/>
      <c r="BB1926" s="250"/>
      <c r="BC1926" s="205"/>
      <c r="BD1926" s="250"/>
      <c r="BF1926" s="250"/>
      <c r="BG1926" s="205"/>
      <c r="BH1926" s="250"/>
      <c r="BI1926" s="121"/>
      <c r="BJ1926" s="250"/>
      <c r="BK1926" s="205"/>
      <c r="BL1926" s="250"/>
      <c r="BN1926" s="121"/>
      <c r="BO1926" s="121"/>
      <c r="BP1926" s="121"/>
      <c r="BQ1926" s="121"/>
      <c r="BR1926" s="121"/>
    </row>
    <row r="1927" spans="1:70" customFormat="1" ht="15.75">
      <c r="A1927" s="84"/>
      <c r="B1927" s="363"/>
      <c r="C1927" s="121"/>
      <c r="D1927" s="121"/>
      <c r="E1927" s="121"/>
      <c r="F1927" s="121"/>
      <c r="G1927" s="121"/>
      <c r="H1927" s="121"/>
      <c r="I1927" s="121"/>
      <c r="J1927" s="121"/>
      <c r="K1927" s="121"/>
      <c r="L1927" s="10"/>
      <c r="M1927" s="225"/>
      <c r="N1927" s="225"/>
      <c r="R1927" s="205"/>
      <c r="S1927" s="205"/>
      <c r="T1927" s="205"/>
      <c r="V1927" s="205"/>
      <c r="W1927" s="205"/>
      <c r="X1927" s="205"/>
      <c r="Y1927" s="394"/>
      <c r="Z1927" s="250"/>
      <c r="AA1927" s="205"/>
      <c r="AB1927" s="250"/>
      <c r="AC1927" s="250"/>
      <c r="AD1927" s="250"/>
      <c r="AE1927" s="205"/>
      <c r="AF1927" s="250"/>
      <c r="AH1927" s="250"/>
      <c r="AI1927" s="205"/>
      <c r="AJ1927" s="250"/>
      <c r="AK1927" s="250"/>
      <c r="AL1927" s="250"/>
      <c r="AM1927" s="205"/>
      <c r="AN1927" s="250"/>
      <c r="AO1927" s="121"/>
      <c r="AP1927" s="250"/>
      <c r="AQ1927" s="205"/>
      <c r="AR1927" s="250"/>
      <c r="AT1927" s="250"/>
      <c r="AU1927" s="205"/>
      <c r="AV1927" s="250"/>
      <c r="AX1927" s="250"/>
      <c r="AY1927" s="205"/>
      <c r="AZ1927" s="250"/>
      <c r="BB1927" s="250"/>
      <c r="BC1927" s="205"/>
      <c r="BD1927" s="250"/>
      <c r="BF1927" s="250"/>
      <c r="BG1927" s="205"/>
      <c r="BH1927" s="250"/>
      <c r="BI1927" s="121"/>
      <c r="BJ1927" s="250"/>
      <c r="BK1927" s="205"/>
      <c r="BL1927" s="250"/>
      <c r="BN1927" s="121"/>
      <c r="BO1927" s="121"/>
      <c r="BP1927" s="121"/>
      <c r="BQ1927" s="121"/>
      <c r="BR1927" s="121"/>
    </row>
    <row r="1928" spans="1:70" customFormat="1" ht="15.75">
      <c r="A1928" s="84"/>
      <c r="B1928" s="363"/>
      <c r="C1928" s="121"/>
      <c r="D1928" s="121"/>
      <c r="E1928" s="121"/>
      <c r="F1928" s="121"/>
      <c r="G1928" s="121"/>
      <c r="H1928" s="121"/>
      <c r="I1928" s="121"/>
      <c r="J1928" s="121"/>
      <c r="K1928" s="121"/>
      <c r="L1928" s="10"/>
      <c r="M1928" s="225"/>
      <c r="N1928" s="225"/>
      <c r="R1928" s="205"/>
      <c r="S1928" s="205"/>
      <c r="T1928" s="205"/>
      <c r="V1928" s="205"/>
      <c r="W1928" s="205"/>
      <c r="X1928" s="205"/>
      <c r="Y1928" s="394"/>
      <c r="Z1928" s="250"/>
      <c r="AA1928" s="205"/>
      <c r="AB1928" s="250"/>
      <c r="AC1928" s="250"/>
      <c r="AD1928" s="250"/>
      <c r="AE1928" s="205"/>
      <c r="AF1928" s="250"/>
      <c r="AH1928" s="250"/>
      <c r="AI1928" s="205"/>
      <c r="AJ1928" s="250"/>
      <c r="AK1928" s="250"/>
      <c r="AL1928" s="250"/>
      <c r="AM1928" s="205"/>
      <c r="AN1928" s="250"/>
      <c r="AO1928" s="121"/>
      <c r="AP1928" s="250"/>
      <c r="AQ1928" s="205"/>
      <c r="AR1928" s="250"/>
      <c r="AT1928" s="250"/>
      <c r="AU1928" s="205"/>
      <c r="AV1928" s="250"/>
      <c r="AX1928" s="250"/>
      <c r="AY1928" s="205"/>
      <c r="AZ1928" s="250"/>
      <c r="BB1928" s="250"/>
      <c r="BC1928" s="205"/>
      <c r="BD1928" s="250"/>
      <c r="BF1928" s="250"/>
      <c r="BG1928" s="205"/>
      <c r="BH1928" s="250"/>
      <c r="BI1928" s="121"/>
      <c r="BJ1928" s="250"/>
      <c r="BK1928" s="205"/>
      <c r="BL1928" s="250"/>
      <c r="BN1928" s="121"/>
      <c r="BO1928" s="121"/>
      <c r="BP1928" s="121"/>
      <c r="BQ1928" s="121"/>
      <c r="BR1928" s="121"/>
    </row>
    <row r="1929" spans="1:70" customFormat="1" ht="15.75">
      <c r="A1929" s="84"/>
      <c r="B1929" s="363"/>
      <c r="C1929" s="121"/>
      <c r="D1929" s="121"/>
      <c r="E1929" s="121"/>
      <c r="F1929" s="121"/>
      <c r="G1929" s="121"/>
      <c r="H1929" s="121"/>
      <c r="I1929" s="121"/>
      <c r="J1929" s="121"/>
      <c r="K1929" s="121"/>
      <c r="L1929" s="10"/>
      <c r="M1929" s="225"/>
      <c r="N1929" s="225"/>
      <c r="R1929" s="205"/>
      <c r="S1929" s="205"/>
      <c r="T1929" s="205"/>
      <c r="V1929" s="205"/>
      <c r="W1929" s="205"/>
      <c r="X1929" s="205"/>
      <c r="Y1929" s="394"/>
      <c r="Z1929" s="250"/>
      <c r="AA1929" s="205"/>
      <c r="AB1929" s="250"/>
      <c r="AC1929" s="250"/>
      <c r="AD1929" s="250"/>
      <c r="AE1929" s="205"/>
      <c r="AF1929" s="250"/>
      <c r="AH1929" s="250"/>
      <c r="AI1929" s="205"/>
      <c r="AJ1929" s="250"/>
      <c r="AK1929" s="250"/>
      <c r="AL1929" s="250"/>
      <c r="AM1929" s="205"/>
      <c r="AN1929" s="250"/>
      <c r="AO1929" s="121"/>
      <c r="AP1929" s="250"/>
      <c r="AQ1929" s="205"/>
      <c r="AR1929" s="250"/>
      <c r="AT1929" s="250"/>
      <c r="AU1929" s="205"/>
      <c r="AV1929" s="250"/>
      <c r="AX1929" s="250"/>
      <c r="AY1929" s="205"/>
      <c r="AZ1929" s="250"/>
      <c r="BB1929" s="250"/>
      <c r="BC1929" s="205"/>
      <c r="BD1929" s="250"/>
      <c r="BF1929" s="250"/>
      <c r="BG1929" s="205"/>
      <c r="BH1929" s="250"/>
      <c r="BI1929" s="121"/>
      <c r="BJ1929" s="250"/>
      <c r="BK1929" s="205"/>
      <c r="BL1929" s="250"/>
      <c r="BN1929" s="121"/>
      <c r="BO1929" s="121"/>
      <c r="BP1929" s="121"/>
      <c r="BQ1929" s="121"/>
      <c r="BR1929" s="121"/>
    </row>
    <row r="1930" spans="1:70" customFormat="1" ht="15.75">
      <c r="A1930" s="84"/>
      <c r="B1930" s="363"/>
      <c r="C1930" s="121"/>
      <c r="D1930" s="121"/>
      <c r="E1930" s="121"/>
      <c r="F1930" s="121"/>
      <c r="G1930" s="121"/>
      <c r="H1930" s="121"/>
      <c r="I1930" s="121"/>
      <c r="J1930" s="121"/>
      <c r="K1930" s="121"/>
      <c r="L1930" s="10"/>
      <c r="M1930" s="225"/>
      <c r="N1930" s="225"/>
      <c r="R1930" s="205"/>
      <c r="S1930" s="205"/>
      <c r="T1930" s="205"/>
      <c r="V1930" s="205"/>
      <c r="W1930" s="205"/>
      <c r="X1930" s="205"/>
      <c r="Y1930" s="394"/>
      <c r="Z1930" s="250"/>
      <c r="AA1930" s="205"/>
      <c r="AB1930" s="250"/>
      <c r="AC1930" s="250"/>
      <c r="AD1930" s="250"/>
      <c r="AE1930" s="205"/>
      <c r="AF1930" s="250"/>
      <c r="AH1930" s="250"/>
      <c r="AI1930" s="205"/>
      <c r="AJ1930" s="250"/>
      <c r="AK1930" s="250"/>
      <c r="AL1930" s="250"/>
      <c r="AM1930" s="205"/>
      <c r="AN1930" s="250"/>
      <c r="AO1930" s="121"/>
      <c r="AP1930" s="250"/>
      <c r="AQ1930" s="205"/>
      <c r="AR1930" s="250"/>
      <c r="AT1930" s="250"/>
      <c r="AU1930" s="205"/>
      <c r="AV1930" s="250"/>
      <c r="AX1930" s="250"/>
      <c r="AY1930" s="205"/>
      <c r="AZ1930" s="250"/>
      <c r="BB1930" s="250"/>
      <c r="BC1930" s="205"/>
      <c r="BD1930" s="250"/>
      <c r="BF1930" s="250"/>
      <c r="BG1930" s="205"/>
      <c r="BH1930" s="250"/>
      <c r="BI1930" s="121"/>
      <c r="BJ1930" s="250"/>
      <c r="BK1930" s="205"/>
      <c r="BL1930" s="250"/>
      <c r="BN1930" s="121"/>
      <c r="BO1930" s="121"/>
      <c r="BP1930" s="121"/>
      <c r="BQ1930" s="121"/>
      <c r="BR1930" s="121"/>
    </row>
    <row r="1931" spans="1:70" customFormat="1" ht="15.75">
      <c r="A1931" s="84"/>
      <c r="B1931" s="363"/>
      <c r="C1931" s="121"/>
      <c r="D1931" s="121"/>
      <c r="E1931" s="121"/>
      <c r="F1931" s="121"/>
      <c r="G1931" s="121"/>
      <c r="H1931" s="121"/>
      <c r="I1931" s="121"/>
      <c r="J1931" s="121"/>
      <c r="K1931" s="121"/>
      <c r="L1931" s="10"/>
      <c r="M1931" s="225"/>
      <c r="N1931" s="225"/>
      <c r="R1931" s="205"/>
      <c r="S1931" s="205"/>
      <c r="T1931" s="205"/>
      <c r="V1931" s="205"/>
      <c r="W1931" s="205"/>
      <c r="X1931" s="205"/>
      <c r="Y1931" s="394"/>
      <c r="Z1931" s="250"/>
      <c r="AA1931" s="205"/>
      <c r="AB1931" s="250"/>
      <c r="AC1931" s="250"/>
      <c r="AD1931" s="250"/>
      <c r="AE1931" s="205"/>
      <c r="AF1931" s="250"/>
      <c r="AH1931" s="250"/>
      <c r="AI1931" s="205"/>
      <c r="AJ1931" s="250"/>
      <c r="AK1931" s="250"/>
      <c r="AL1931" s="250"/>
      <c r="AM1931" s="205"/>
      <c r="AN1931" s="250"/>
      <c r="AO1931" s="121"/>
      <c r="AP1931" s="250"/>
      <c r="AQ1931" s="205"/>
      <c r="AR1931" s="250"/>
      <c r="AT1931" s="250"/>
      <c r="AU1931" s="205"/>
      <c r="AV1931" s="250"/>
      <c r="AX1931" s="250"/>
      <c r="AY1931" s="205"/>
      <c r="AZ1931" s="250"/>
      <c r="BB1931" s="250"/>
      <c r="BC1931" s="205"/>
      <c r="BD1931" s="250"/>
      <c r="BF1931" s="250"/>
      <c r="BG1931" s="205"/>
      <c r="BH1931" s="250"/>
      <c r="BI1931" s="121"/>
      <c r="BJ1931" s="250"/>
      <c r="BK1931" s="205"/>
      <c r="BL1931" s="250"/>
      <c r="BN1931" s="121"/>
      <c r="BO1931" s="121"/>
      <c r="BP1931" s="121"/>
      <c r="BQ1931" s="121"/>
      <c r="BR1931" s="121"/>
    </row>
    <row r="1932" spans="1:70" customFormat="1" ht="15.75">
      <c r="A1932" s="84"/>
      <c r="B1932" s="363"/>
      <c r="C1932" s="121"/>
      <c r="D1932" s="121"/>
      <c r="E1932" s="121"/>
      <c r="F1932" s="121"/>
      <c r="G1932" s="121"/>
      <c r="H1932" s="121"/>
      <c r="I1932" s="121"/>
      <c r="J1932" s="121"/>
      <c r="K1932" s="121"/>
      <c r="L1932" s="10"/>
      <c r="M1932" s="225"/>
      <c r="N1932" s="225"/>
      <c r="R1932" s="205"/>
      <c r="S1932" s="205"/>
      <c r="T1932" s="205"/>
      <c r="V1932" s="205"/>
      <c r="W1932" s="205"/>
      <c r="X1932" s="205"/>
      <c r="Y1932" s="394"/>
      <c r="Z1932" s="250"/>
      <c r="AA1932" s="205"/>
      <c r="AB1932" s="250"/>
      <c r="AC1932" s="250"/>
      <c r="AD1932" s="250"/>
      <c r="AE1932" s="205"/>
      <c r="AF1932" s="250"/>
      <c r="AH1932" s="250"/>
      <c r="AI1932" s="205"/>
      <c r="AJ1932" s="250"/>
      <c r="AK1932" s="250"/>
      <c r="AL1932" s="250"/>
      <c r="AM1932" s="205"/>
      <c r="AN1932" s="250"/>
      <c r="AO1932" s="121"/>
      <c r="AP1932" s="250"/>
      <c r="AQ1932" s="205"/>
      <c r="AR1932" s="250"/>
      <c r="AT1932" s="250"/>
      <c r="AU1932" s="205"/>
      <c r="AV1932" s="250"/>
      <c r="AX1932" s="250"/>
      <c r="AY1932" s="205"/>
      <c r="AZ1932" s="250"/>
      <c r="BB1932" s="250"/>
      <c r="BC1932" s="205"/>
      <c r="BD1932" s="250"/>
      <c r="BF1932" s="250"/>
      <c r="BG1932" s="205"/>
      <c r="BH1932" s="250"/>
      <c r="BI1932" s="121"/>
      <c r="BJ1932" s="250"/>
      <c r="BK1932" s="205"/>
      <c r="BL1932" s="250"/>
      <c r="BN1932" s="121"/>
      <c r="BO1932" s="121"/>
      <c r="BP1932" s="121"/>
      <c r="BQ1932" s="121"/>
      <c r="BR1932" s="121"/>
    </row>
    <row r="1933" spans="1:70" customFormat="1" ht="15.75">
      <c r="A1933" s="84"/>
      <c r="B1933" s="363"/>
      <c r="C1933" s="121"/>
      <c r="D1933" s="121"/>
      <c r="E1933" s="121"/>
      <c r="F1933" s="121"/>
      <c r="G1933" s="121"/>
      <c r="H1933" s="121"/>
      <c r="I1933" s="121"/>
      <c r="J1933" s="121"/>
      <c r="K1933" s="121"/>
      <c r="L1933" s="10"/>
      <c r="M1933" s="225"/>
      <c r="N1933" s="225"/>
      <c r="R1933" s="205"/>
      <c r="S1933" s="205"/>
      <c r="T1933" s="205"/>
      <c r="V1933" s="205"/>
      <c r="W1933" s="205"/>
      <c r="X1933" s="205"/>
      <c r="Y1933" s="394"/>
      <c r="Z1933" s="250"/>
      <c r="AA1933" s="205"/>
      <c r="AB1933" s="250"/>
      <c r="AC1933" s="250"/>
      <c r="AD1933" s="250"/>
      <c r="AE1933" s="205"/>
      <c r="AF1933" s="250"/>
      <c r="AH1933" s="250"/>
      <c r="AI1933" s="205"/>
      <c r="AJ1933" s="250"/>
      <c r="AK1933" s="250"/>
      <c r="AL1933" s="250"/>
      <c r="AM1933" s="205"/>
      <c r="AN1933" s="250"/>
      <c r="AO1933" s="121"/>
      <c r="AP1933" s="250"/>
      <c r="AQ1933" s="205"/>
      <c r="AR1933" s="250"/>
      <c r="AT1933" s="250"/>
      <c r="AU1933" s="205"/>
      <c r="AV1933" s="250"/>
      <c r="AX1933" s="250"/>
      <c r="AY1933" s="205"/>
      <c r="AZ1933" s="250"/>
      <c r="BB1933" s="250"/>
      <c r="BC1933" s="205"/>
      <c r="BD1933" s="250"/>
      <c r="BF1933" s="250"/>
      <c r="BG1933" s="205"/>
      <c r="BH1933" s="250"/>
      <c r="BI1933" s="121"/>
      <c r="BJ1933" s="250"/>
      <c r="BK1933" s="205"/>
      <c r="BL1933" s="250"/>
      <c r="BN1933" s="121"/>
      <c r="BO1933" s="121"/>
      <c r="BP1933" s="121"/>
      <c r="BQ1933" s="121"/>
      <c r="BR1933" s="121"/>
    </row>
    <row r="1934" spans="1:70" customFormat="1" ht="15.75">
      <c r="A1934" s="84"/>
      <c r="B1934" s="363"/>
      <c r="C1934" s="121"/>
      <c r="D1934" s="121"/>
      <c r="E1934" s="121"/>
      <c r="F1934" s="121"/>
      <c r="G1934" s="121"/>
      <c r="H1934" s="121"/>
      <c r="I1934" s="121"/>
      <c r="J1934" s="121"/>
      <c r="K1934" s="121"/>
      <c r="L1934" s="10"/>
      <c r="M1934" s="225"/>
      <c r="N1934" s="225"/>
      <c r="R1934" s="205"/>
      <c r="S1934" s="205"/>
      <c r="T1934" s="205"/>
      <c r="V1934" s="205"/>
      <c r="W1934" s="205"/>
      <c r="X1934" s="205"/>
      <c r="Y1934" s="394"/>
      <c r="Z1934" s="250"/>
      <c r="AA1934" s="205"/>
      <c r="AB1934" s="250"/>
      <c r="AC1934" s="250"/>
      <c r="AD1934" s="250"/>
      <c r="AE1934" s="205"/>
      <c r="AF1934" s="250"/>
      <c r="AH1934" s="250"/>
      <c r="AI1934" s="205"/>
      <c r="AJ1934" s="250"/>
      <c r="AK1934" s="250"/>
      <c r="AL1934" s="250"/>
      <c r="AM1934" s="205"/>
      <c r="AN1934" s="250"/>
      <c r="AO1934" s="121"/>
      <c r="AP1934" s="250"/>
      <c r="AQ1934" s="205"/>
      <c r="AR1934" s="250"/>
      <c r="AT1934" s="250"/>
      <c r="AU1934" s="205"/>
      <c r="AV1934" s="250"/>
      <c r="AX1934" s="250"/>
      <c r="AY1934" s="205"/>
      <c r="AZ1934" s="250"/>
      <c r="BB1934" s="250"/>
      <c r="BC1934" s="205"/>
      <c r="BD1934" s="250"/>
      <c r="BF1934" s="250"/>
      <c r="BG1934" s="205"/>
      <c r="BH1934" s="250"/>
      <c r="BI1934" s="121"/>
      <c r="BJ1934" s="250"/>
      <c r="BK1934" s="205"/>
      <c r="BL1934" s="250"/>
      <c r="BN1934" s="121"/>
      <c r="BO1934" s="121"/>
      <c r="BP1934" s="121"/>
      <c r="BQ1934" s="121"/>
      <c r="BR1934" s="121"/>
    </row>
    <row r="1935" spans="1:70" customFormat="1" ht="15.75">
      <c r="A1935" s="84"/>
      <c r="B1935" s="363"/>
      <c r="C1935" s="121"/>
      <c r="D1935" s="121"/>
      <c r="E1935" s="121"/>
      <c r="F1935" s="121"/>
      <c r="G1935" s="121"/>
      <c r="H1935" s="121"/>
      <c r="I1935" s="121"/>
      <c r="J1935" s="121"/>
      <c r="K1935" s="121"/>
      <c r="L1935" s="10"/>
      <c r="M1935" s="225"/>
      <c r="N1935" s="225"/>
      <c r="R1935" s="205"/>
      <c r="S1935" s="205"/>
      <c r="T1935" s="205"/>
      <c r="V1935" s="205"/>
      <c r="W1935" s="205"/>
      <c r="X1935" s="205"/>
      <c r="Y1935" s="394"/>
      <c r="Z1935" s="250"/>
      <c r="AA1935" s="205"/>
      <c r="AB1935" s="250"/>
      <c r="AC1935" s="250"/>
      <c r="AD1935" s="250"/>
      <c r="AE1935" s="205"/>
      <c r="AF1935" s="250"/>
      <c r="AH1935" s="250"/>
      <c r="AI1935" s="205"/>
      <c r="AJ1935" s="250"/>
      <c r="AK1935" s="250"/>
      <c r="AL1935" s="250"/>
      <c r="AM1935" s="205"/>
      <c r="AN1935" s="250"/>
      <c r="AO1935" s="121"/>
      <c r="AP1935" s="250"/>
      <c r="AQ1935" s="205"/>
      <c r="AR1935" s="250"/>
      <c r="AT1935" s="250"/>
      <c r="AU1935" s="205"/>
      <c r="AV1935" s="250"/>
      <c r="AX1935" s="250"/>
      <c r="AY1935" s="205"/>
      <c r="AZ1935" s="250"/>
      <c r="BB1935" s="250"/>
      <c r="BC1935" s="205"/>
      <c r="BD1935" s="250"/>
      <c r="BF1935" s="250"/>
      <c r="BG1935" s="205"/>
      <c r="BH1935" s="250"/>
      <c r="BI1935" s="121"/>
      <c r="BJ1935" s="250"/>
      <c r="BK1935" s="205"/>
      <c r="BL1935" s="250"/>
      <c r="BN1935" s="121"/>
      <c r="BO1935" s="121"/>
      <c r="BP1935" s="121"/>
      <c r="BQ1935" s="121"/>
      <c r="BR1935" s="121"/>
    </row>
    <row r="1936" spans="1:70" customFormat="1" ht="15.75">
      <c r="A1936" s="84"/>
      <c r="B1936" s="363"/>
      <c r="C1936" s="121"/>
      <c r="D1936" s="121"/>
      <c r="E1936" s="121"/>
      <c r="F1936" s="121"/>
      <c r="G1936" s="121"/>
      <c r="H1936" s="121"/>
      <c r="I1936" s="121"/>
      <c r="J1936" s="121"/>
      <c r="K1936" s="121"/>
      <c r="L1936" s="10"/>
      <c r="M1936" s="225"/>
      <c r="N1936" s="225"/>
      <c r="R1936" s="205"/>
      <c r="S1936" s="205"/>
      <c r="T1936" s="205"/>
      <c r="V1936" s="205"/>
      <c r="W1936" s="205"/>
      <c r="X1936" s="205"/>
      <c r="Y1936" s="394"/>
      <c r="Z1936" s="250"/>
      <c r="AA1936" s="205"/>
      <c r="AB1936" s="250"/>
      <c r="AC1936" s="250"/>
      <c r="AD1936" s="250"/>
      <c r="AE1936" s="205"/>
      <c r="AF1936" s="250"/>
      <c r="AH1936" s="250"/>
      <c r="AI1936" s="205"/>
      <c r="AJ1936" s="250"/>
      <c r="AK1936" s="250"/>
      <c r="AL1936" s="250"/>
      <c r="AM1936" s="205"/>
      <c r="AN1936" s="250"/>
      <c r="AO1936" s="121"/>
      <c r="AP1936" s="250"/>
      <c r="AQ1936" s="205"/>
      <c r="AR1936" s="250"/>
      <c r="AT1936" s="250"/>
      <c r="AU1936" s="205"/>
      <c r="AV1936" s="250"/>
      <c r="AX1936" s="250"/>
      <c r="AY1936" s="205"/>
      <c r="AZ1936" s="250"/>
      <c r="BB1936" s="250"/>
      <c r="BC1936" s="205"/>
      <c r="BD1936" s="250"/>
      <c r="BF1936" s="250"/>
      <c r="BG1936" s="205"/>
      <c r="BH1936" s="250"/>
      <c r="BI1936" s="121"/>
      <c r="BJ1936" s="250"/>
      <c r="BK1936" s="205"/>
      <c r="BL1936" s="250"/>
      <c r="BN1936" s="121"/>
      <c r="BO1936" s="121"/>
      <c r="BP1936" s="121"/>
      <c r="BQ1936" s="121"/>
      <c r="BR1936" s="121"/>
    </row>
    <row r="1937" spans="1:70" customFormat="1" ht="15.75">
      <c r="A1937" s="84"/>
      <c r="B1937" s="363"/>
      <c r="C1937" s="121"/>
      <c r="D1937" s="121"/>
      <c r="E1937" s="121"/>
      <c r="F1937" s="121"/>
      <c r="G1937" s="121"/>
      <c r="H1937" s="121"/>
      <c r="I1937" s="121"/>
      <c r="J1937" s="121"/>
      <c r="K1937" s="121"/>
      <c r="L1937" s="10"/>
      <c r="M1937" s="225"/>
      <c r="N1937" s="225"/>
      <c r="R1937" s="205"/>
      <c r="S1937" s="205"/>
      <c r="T1937" s="205"/>
      <c r="V1937" s="205"/>
      <c r="W1937" s="205"/>
      <c r="X1937" s="205"/>
      <c r="Y1937" s="394"/>
      <c r="Z1937" s="250"/>
      <c r="AA1937" s="205"/>
      <c r="AB1937" s="250"/>
      <c r="AC1937" s="250"/>
      <c r="AD1937" s="250"/>
      <c r="AE1937" s="205"/>
      <c r="AF1937" s="250"/>
      <c r="AH1937" s="250"/>
      <c r="AI1937" s="205"/>
      <c r="AJ1937" s="250"/>
      <c r="AK1937" s="250"/>
      <c r="AL1937" s="250"/>
      <c r="AM1937" s="205"/>
      <c r="AN1937" s="250"/>
      <c r="AO1937" s="121"/>
      <c r="AP1937" s="250"/>
      <c r="AQ1937" s="205"/>
      <c r="AR1937" s="250"/>
      <c r="AT1937" s="250"/>
      <c r="AU1937" s="205"/>
      <c r="AV1937" s="250"/>
      <c r="AX1937" s="250"/>
      <c r="AY1937" s="205"/>
      <c r="AZ1937" s="250"/>
      <c r="BB1937" s="250"/>
      <c r="BC1937" s="205"/>
      <c r="BD1937" s="250"/>
      <c r="BF1937" s="250"/>
      <c r="BG1937" s="205"/>
      <c r="BH1937" s="250"/>
      <c r="BI1937" s="121"/>
      <c r="BJ1937" s="250"/>
      <c r="BK1937" s="205"/>
      <c r="BL1937" s="250"/>
      <c r="BN1937" s="121"/>
      <c r="BO1937" s="121"/>
      <c r="BP1937" s="121"/>
      <c r="BQ1937" s="121"/>
      <c r="BR1937" s="121"/>
    </row>
    <row r="1938" spans="1:70" customFormat="1" ht="15.75">
      <c r="A1938" s="84"/>
      <c r="B1938" s="363"/>
      <c r="C1938" s="121"/>
      <c r="D1938" s="121"/>
      <c r="E1938" s="121"/>
      <c r="F1938" s="121"/>
      <c r="G1938" s="121"/>
      <c r="H1938" s="121"/>
      <c r="I1938" s="121"/>
      <c r="J1938" s="121"/>
      <c r="K1938" s="121"/>
      <c r="L1938" s="10"/>
      <c r="M1938" s="225"/>
      <c r="N1938" s="225"/>
      <c r="R1938" s="205"/>
      <c r="S1938" s="205"/>
      <c r="T1938" s="205"/>
      <c r="V1938" s="205"/>
      <c r="W1938" s="205"/>
      <c r="X1938" s="205"/>
      <c r="Y1938" s="394"/>
      <c r="Z1938" s="250"/>
      <c r="AA1938" s="205"/>
      <c r="AB1938" s="250"/>
      <c r="AC1938" s="250"/>
      <c r="AD1938" s="250"/>
      <c r="AE1938" s="205"/>
      <c r="AF1938" s="250"/>
      <c r="AH1938" s="250"/>
      <c r="AI1938" s="205"/>
      <c r="AJ1938" s="250"/>
      <c r="AK1938" s="250"/>
      <c r="AL1938" s="250"/>
      <c r="AM1938" s="205"/>
      <c r="AN1938" s="250"/>
      <c r="AO1938" s="121"/>
      <c r="AP1938" s="250"/>
      <c r="AQ1938" s="205"/>
      <c r="AR1938" s="250"/>
      <c r="AT1938" s="250"/>
      <c r="AU1938" s="205"/>
      <c r="AV1938" s="250"/>
      <c r="AX1938" s="250"/>
      <c r="AY1938" s="205"/>
      <c r="AZ1938" s="250"/>
      <c r="BB1938" s="250"/>
      <c r="BC1938" s="205"/>
      <c r="BD1938" s="250"/>
      <c r="BF1938" s="250"/>
      <c r="BG1938" s="205"/>
      <c r="BH1938" s="250"/>
      <c r="BI1938" s="121"/>
      <c r="BJ1938" s="250"/>
      <c r="BK1938" s="205"/>
      <c r="BL1938" s="250"/>
      <c r="BN1938" s="121"/>
      <c r="BO1938" s="121"/>
      <c r="BP1938" s="121"/>
      <c r="BQ1938" s="121"/>
      <c r="BR1938" s="121"/>
    </row>
    <row r="1939" spans="1:70" customFormat="1" ht="15.75">
      <c r="A1939" s="84"/>
      <c r="B1939" s="363"/>
      <c r="C1939" s="121"/>
      <c r="D1939" s="121"/>
      <c r="E1939" s="121"/>
      <c r="F1939" s="121"/>
      <c r="G1939" s="121"/>
      <c r="H1939" s="121"/>
      <c r="I1939" s="121"/>
      <c r="J1939" s="121"/>
      <c r="K1939" s="121"/>
      <c r="L1939" s="10"/>
      <c r="M1939" s="225"/>
      <c r="N1939" s="225"/>
      <c r="R1939" s="205"/>
      <c r="S1939" s="205"/>
      <c r="T1939" s="205"/>
      <c r="V1939" s="205"/>
      <c r="W1939" s="205"/>
      <c r="X1939" s="205"/>
      <c r="Y1939" s="394"/>
      <c r="Z1939" s="250"/>
      <c r="AA1939" s="205"/>
      <c r="AB1939" s="250"/>
      <c r="AC1939" s="250"/>
      <c r="AD1939" s="250"/>
      <c r="AE1939" s="205"/>
      <c r="AF1939" s="250"/>
      <c r="AH1939" s="250"/>
      <c r="AI1939" s="205"/>
      <c r="AJ1939" s="250"/>
      <c r="AK1939" s="250"/>
      <c r="AL1939" s="250"/>
      <c r="AM1939" s="205"/>
      <c r="AN1939" s="250"/>
      <c r="AO1939" s="121"/>
      <c r="AP1939" s="250"/>
      <c r="AQ1939" s="205"/>
      <c r="AR1939" s="250"/>
      <c r="AT1939" s="250"/>
      <c r="AU1939" s="205"/>
      <c r="AV1939" s="250"/>
      <c r="AX1939" s="250"/>
      <c r="AY1939" s="205"/>
      <c r="AZ1939" s="250"/>
      <c r="BB1939" s="250"/>
      <c r="BC1939" s="205"/>
      <c r="BD1939" s="250"/>
      <c r="BF1939" s="250"/>
      <c r="BG1939" s="205"/>
      <c r="BH1939" s="250"/>
      <c r="BI1939" s="121"/>
      <c r="BJ1939" s="250"/>
      <c r="BK1939" s="205"/>
      <c r="BL1939" s="250"/>
      <c r="BN1939" s="121"/>
      <c r="BO1939" s="121"/>
      <c r="BP1939" s="121"/>
      <c r="BQ1939" s="121"/>
      <c r="BR1939" s="121"/>
    </row>
    <row r="1940" spans="1:70" customFormat="1" ht="15.75">
      <c r="A1940" s="84"/>
      <c r="B1940" s="363"/>
      <c r="C1940" s="121"/>
      <c r="D1940" s="121"/>
      <c r="E1940" s="121"/>
      <c r="F1940" s="121"/>
      <c r="G1940" s="121"/>
      <c r="H1940" s="121"/>
      <c r="I1940" s="121"/>
      <c r="J1940" s="121"/>
      <c r="K1940" s="121"/>
      <c r="L1940" s="10"/>
      <c r="M1940" s="225"/>
      <c r="N1940" s="225"/>
      <c r="R1940" s="205"/>
      <c r="S1940" s="205"/>
      <c r="T1940" s="205"/>
      <c r="V1940" s="205"/>
      <c r="W1940" s="205"/>
      <c r="X1940" s="205"/>
      <c r="Y1940" s="394"/>
      <c r="Z1940" s="250"/>
      <c r="AA1940" s="205"/>
      <c r="AB1940" s="250"/>
      <c r="AC1940" s="250"/>
      <c r="AD1940" s="250"/>
      <c r="AE1940" s="205"/>
      <c r="AF1940" s="250"/>
      <c r="AH1940" s="250"/>
      <c r="AI1940" s="205"/>
      <c r="AJ1940" s="250"/>
      <c r="AK1940" s="250"/>
      <c r="AL1940" s="250"/>
      <c r="AM1940" s="205"/>
      <c r="AN1940" s="250"/>
      <c r="AO1940" s="121"/>
      <c r="AP1940" s="250"/>
      <c r="AQ1940" s="205"/>
      <c r="AR1940" s="250"/>
      <c r="AT1940" s="250"/>
      <c r="AU1940" s="205"/>
      <c r="AV1940" s="250"/>
      <c r="AX1940" s="250"/>
      <c r="AY1940" s="205"/>
      <c r="AZ1940" s="250"/>
      <c r="BB1940" s="250"/>
      <c r="BC1940" s="205"/>
      <c r="BD1940" s="250"/>
      <c r="BF1940" s="250"/>
      <c r="BG1940" s="205"/>
      <c r="BH1940" s="250"/>
      <c r="BI1940" s="121"/>
      <c r="BJ1940" s="250"/>
      <c r="BK1940" s="205"/>
      <c r="BL1940" s="250"/>
      <c r="BN1940" s="121"/>
      <c r="BO1940" s="121"/>
      <c r="BP1940" s="121"/>
      <c r="BQ1940" s="121"/>
      <c r="BR1940" s="121"/>
    </row>
    <row r="1941" spans="1:70" customFormat="1" ht="15.75">
      <c r="A1941" s="84"/>
      <c r="B1941" s="363"/>
      <c r="C1941" s="121"/>
      <c r="D1941" s="121"/>
      <c r="E1941" s="121"/>
      <c r="F1941" s="121"/>
      <c r="G1941" s="121"/>
      <c r="H1941" s="121"/>
      <c r="I1941" s="121"/>
      <c r="J1941" s="121"/>
      <c r="K1941" s="121"/>
      <c r="L1941" s="10"/>
      <c r="M1941" s="225"/>
      <c r="N1941" s="225"/>
      <c r="R1941" s="205"/>
      <c r="S1941" s="205"/>
      <c r="T1941" s="205"/>
      <c r="V1941" s="205"/>
      <c r="W1941" s="205"/>
      <c r="X1941" s="205"/>
      <c r="Y1941" s="394"/>
      <c r="Z1941" s="250"/>
      <c r="AA1941" s="205"/>
      <c r="AB1941" s="250"/>
      <c r="AC1941" s="250"/>
      <c r="AD1941" s="250"/>
      <c r="AE1941" s="205"/>
      <c r="AF1941" s="250"/>
      <c r="AH1941" s="250"/>
      <c r="AI1941" s="205"/>
      <c r="AJ1941" s="250"/>
      <c r="AK1941" s="250"/>
      <c r="AL1941" s="250"/>
      <c r="AM1941" s="205"/>
      <c r="AN1941" s="250"/>
      <c r="AO1941" s="121"/>
      <c r="AP1941" s="250"/>
      <c r="AQ1941" s="205"/>
      <c r="AR1941" s="250"/>
      <c r="AT1941" s="250"/>
      <c r="AU1941" s="205"/>
      <c r="AV1941" s="250"/>
      <c r="AX1941" s="250"/>
      <c r="AY1941" s="205"/>
      <c r="AZ1941" s="250"/>
      <c r="BB1941" s="250"/>
      <c r="BC1941" s="205"/>
      <c r="BD1941" s="250"/>
      <c r="BF1941" s="250"/>
      <c r="BG1941" s="205"/>
      <c r="BH1941" s="250"/>
      <c r="BI1941" s="121"/>
      <c r="BJ1941" s="250"/>
      <c r="BK1941" s="205"/>
      <c r="BL1941" s="250"/>
      <c r="BN1941" s="121"/>
      <c r="BO1941" s="121"/>
      <c r="BP1941" s="121"/>
      <c r="BQ1941" s="121"/>
      <c r="BR1941" s="121"/>
    </row>
    <row r="1942" spans="1:70" customFormat="1" ht="15.75">
      <c r="A1942" s="84"/>
      <c r="B1942" s="363"/>
      <c r="C1942" s="121"/>
      <c r="D1942" s="121"/>
      <c r="E1942" s="121"/>
      <c r="F1942" s="121"/>
      <c r="G1942" s="121"/>
      <c r="H1942" s="121"/>
      <c r="I1942" s="121"/>
      <c r="J1942" s="121"/>
      <c r="K1942" s="121"/>
      <c r="L1942" s="10"/>
      <c r="M1942" s="225"/>
      <c r="N1942" s="225"/>
      <c r="R1942" s="205"/>
      <c r="S1942" s="205"/>
      <c r="T1942" s="205"/>
      <c r="V1942" s="205"/>
      <c r="W1942" s="205"/>
      <c r="X1942" s="205"/>
      <c r="Y1942" s="394"/>
      <c r="Z1942" s="250"/>
      <c r="AA1942" s="205"/>
      <c r="AB1942" s="250"/>
      <c r="AC1942" s="250"/>
      <c r="AD1942" s="250"/>
      <c r="AE1942" s="205"/>
      <c r="AF1942" s="250"/>
      <c r="AH1942" s="250"/>
      <c r="AI1942" s="205"/>
      <c r="AJ1942" s="250"/>
      <c r="AK1942" s="250"/>
      <c r="AL1942" s="250"/>
      <c r="AM1942" s="205"/>
      <c r="AN1942" s="250"/>
      <c r="AO1942" s="121"/>
      <c r="AP1942" s="250"/>
      <c r="AQ1942" s="205"/>
      <c r="AR1942" s="250"/>
      <c r="AT1942" s="250"/>
      <c r="AU1942" s="205"/>
      <c r="AV1942" s="250"/>
      <c r="AX1942" s="250"/>
      <c r="AY1942" s="205"/>
      <c r="AZ1942" s="250"/>
      <c r="BB1942" s="250"/>
      <c r="BC1942" s="205"/>
      <c r="BD1942" s="250"/>
      <c r="BF1942" s="250"/>
      <c r="BG1942" s="205"/>
      <c r="BH1942" s="250"/>
      <c r="BI1942" s="121"/>
      <c r="BJ1942" s="250"/>
      <c r="BK1942" s="205"/>
      <c r="BL1942" s="250"/>
      <c r="BN1942" s="121"/>
      <c r="BO1942" s="121"/>
      <c r="BP1942" s="121"/>
      <c r="BQ1942" s="121"/>
      <c r="BR1942" s="121"/>
    </row>
    <row r="1943" spans="1:70" customFormat="1" ht="15.75">
      <c r="A1943" s="84"/>
      <c r="B1943" s="363"/>
      <c r="C1943" s="121"/>
      <c r="D1943" s="121"/>
      <c r="E1943" s="121"/>
      <c r="F1943" s="121"/>
      <c r="G1943" s="121"/>
      <c r="H1943" s="121"/>
      <c r="I1943" s="121"/>
      <c r="J1943" s="121"/>
      <c r="K1943" s="121"/>
      <c r="L1943" s="10"/>
      <c r="M1943" s="225"/>
      <c r="N1943" s="225"/>
      <c r="R1943" s="205"/>
      <c r="S1943" s="205"/>
      <c r="T1943" s="205"/>
      <c r="V1943" s="205"/>
      <c r="W1943" s="205"/>
      <c r="X1943" s="205"/>
      <c r="Y1943" s="394"/>
      <c r="Z1943" s="250"/>
      <c r="AA1943" s="205"/>
      <c r="AB1943" s="250"/>
      <c r="AC1943" s="250"/>
      <c r="AD1943" s="250"/>
      <c r="AE1943" s="205"/>
      <c r="AF1943" s="250"/>
      <c r="AH1943" s="250"/>
      <c r="AI1943" s="205"/>
      <c r="AJ1943" s="250"/>
      <c r="AK1943" s="250"/>
      <c r="AL1943" s="250"/>
      <c r="AM1943" s="205"/>
      <c r="AN1943" s="250"/>
      <c r="AO1943" s="121"/>
      <c r="AP1943" s="250"/>
      <c r="AQ1943" s="205"/>
      <c r="AR1943" s="250"/>
      <c r="AT1943" s="250"/>
      <c r="AU1943" s="205"/>
      <c r="AV1943" s="250"/>
      <c r="AX1943" s="250"/>
      <c r="AY1943" s="205"/>
      <c r="AZ1943" s="250"/>
      <c r="BB1943" s="250"/>
      <c r="BC1943" s="205"/>
      <c r="BD1943" s="250"/>
      <c r="BF1943" s="250"/>
      <c r="BG1943" s="205"/>
      <c r="BH1943" s="250"/>
      <c r="BI1943" s="121"/>
      <c r="BJ1943" s="250"/>
      <c r="BK1943" s="205"/>
      <c r="BL1943" s="250"/>
      <c r="BN1943" s="121"/>
      <c r="BO1943" s="121"/>
      <c r="BP1943" s="121"/>
      <c r="BQ1943" s="121"/>
      <c r="BR1943" s="121"/>
    </row>
    <row r="1944" spans="1:70" customFormat="1" ht="15.75">
      <c r="A1944" s="84"/>
      <c r="B1944" s="363"/>
      <c r="C1944" s="121"/>
      <c r="D1944" s="121"/>
      <c r="E1944" s="121"/>
      <c r="F1944" s="121"/>
      <c r="G1944" s="121"/>
      <c r="H1944" s="121"/>
      <c r="I1944" s="121"/>
      <c r="J1944" s="121"/>
      <c r="K1944" s="121"/>
      <c r="L1944" s="10"/>
      <c r="M1944" s="225"/>
      <c r="N1944" s="225"/>
      <c r="R1944" s="205"/>
      <c r="S1944" s="205"/>
      <c r="T1944" s="205"/>
      <c r="V1944" s="205"/>
      <c r="W1944" s="205"/>
      <c r="X1944" s="205"/>
      <c r="Y1944" s="394"/>
      <c r="Z1944" s="250"/>
      <c r="AA1944" s="205"/>
      <c r="AB1944" s="250"/>
      <c r="AC1944" s="250"/>
      <c r="AD1944" s="250"/>
      <c r="AE1944" s="205"/>
      <c r="AF1944" s="250"/>
      <c r="AH1944" s="250"/>
      <c r="AI1944" s="205"/>
      <c r="AJ1944" s="250"/>
      <c r="AK1944" s="250"/>
      <c r="AL1944" s="250"/>
      <c r="AM1944" s="205"/>
      <c r="AN1944" s="250"/>
      <c r="AO1944" s="121"/>
      <c r="AP1944" s="250"/>
      <c r="AQ1944" s="205"/>
      <c r="AR1944" s="250"/>
      <c r="AT1944" s="250"/>
      <c r="AU1944" s="205"/>
      <c r="AV1944" s="250"/>
      <c r="AX1944" s="250"/>
      <c r="AY1944" s="205"/>
      <c r="AZ1944" s="250"/>
      <c r="BB1944" s="250"/>
      <c r="BC1944" s="205"/>
      <c r="BD1944" s="250"/>
      <c r="BF1944" s="250"/>
      <c r="BG1944" s="205"/>
      <c r="BH1944" s="250"/>
      <c r="BI1944" s="121"/>
      <c r="BJ1944" s="250"/>
      <c r="BK1944" s="205"/>
      <c r="BL1944" s="250"/>
      <c r="BN1944" s="121"/>
      <c r="BO1944" s="121"/>
      <c r="BP1944" s="121"/>
      <c r="BQ1944" s="121"/>
      <c r="BR1944" s="121"/>
    </row>
    <row r="1945" spans="1:70" customFormat="1" ht="15.75">
      <c r="A1945" s="84"/>
      <c r="B1945" s="363"/>
      <c r="C1945" s="121"/>
      <c r="D1945" s="121"/>
      <c r="E1945" s="121"/>
      <c r="F1945" s="121"/>
      <c r="G1945" s="121"/>
      <c r="H1945" s="121"/>
      <c r="I1945" s="121"/>
      <c r="J1945" s="121"/>
      <c r="K1945" s="121"/>
      <c r="L1945" s="10"/>
      <c r="M1945" s="225"/>
      <c r="N1945" s="225"/>
      <c r="R1945" s="205"/>
      <c r="S1945" s="205"/>
      <c r="T1945" s="205"/>
      <c r="V1945" s="205"/>
      <c r="W1945" s="205"/>
      <c r="X1945" s="205"/>
      <c r="Y1945" s="394"/>
      <c r="Z1945" s="250"/>
      <c r="AA1945" s="205"/>
      <c r="AB1945" s="250"/>
      <c r="AC1945" s="250"/>
      <c r="AD1945" s="250"/>
      <c r="AE1945" s="205"/>
      <c r="AF1945" s="250"/>
      <c r="AH1945" s="250"/>
      <c r="AI1945" s="205"/>
      <c r="AJ1945" s="250"/>
      <c r="AK1945" s="250"/>
      <c r="AL1945" s="250"/>
      <c r="AM1945" s="205"/>
      <c r="AN1945" s="250"/>
      <c r="AO1945" s="121"/>
      <c r="AP1945" s="250"/>
      <c r="AQ1945" s="205"/>
      <c r="AR1945" s="250"/>
      <c r="AT1945" s="250"/>
      <c r="AU1945" s="205"/>
      <c r="AV1945" s="250"/>
      <c r="AX1945" s="250"/>
      <c r="AY1945" s="205"/>
      <c r="AZ1945" s="250"/>
      <c r="BB1945" s="250"/>
      <c r="BC1945" s="205"/>
      <c r="BD1945" s="250"/>
      <c r="BF1945" s="250"/>
      <c r="BG1945" s="205"/>
      <c r="BH1945" s="250"/>
      <c r="BI1945" s="121"/>
      <c r="BJ1945" s="250"/>
      <c r="BK1945" s="205"/>
      <c r="BL1945" s="250"/>
      <c r="BN1945" s="121"/>
      <c r="BO1945" s="121"/>
      <c r="BP1945" s="121"/>
      <c r="BQ1945" s="121"/>
      <c r="BR1945" s="121"/>
    </row>
    <row r="1946" spans="1:70" customFormat="1" ht="15.75">
      <c r="A1946" s="84"/>
      <c r="B1946" s="363"/>
      <c r="C1946" s="121"/>
      <c r="D1946" s="121"/>
      <c r="E1946" s="121"/>
      <c r="F1946" s="121"/>
      <c r="G1946" s="121"/>
      <c r="H1946" s="121"/>
      <c r="I1946" s="121"/>
      <c r="J1946" s="121"/>
      <c r="K1946" s="121"/>
      <c r="L1946" s="10"/>
      <c r="M1946" s="225"/>
      <c r="N1946" s="225"/>
      <c r="R1946" s="205"/>
      <c r="S1946" s="205"/>
      <c r="T1946" s="205"/>
      <c r="V1946" s="205"/>
      <c r="W1946" s="205"/>
      <c r="X1946" s="205"/>
      <c r="Y1946" s="394"/>
      <c r="Z1946" s="250"/>
      <c r="AA1946" s="205"/>
      <c r="AB1946" s="250"/>
      <c r="AC1946" s="250"/>
      <c r="AD1946" s="250"/>
      <c r="AE1946" s="205"/>
      <c r="AF1946" s="250"/>
      <c r="AH1946" s="250"/>
      <c r="AI1946" s="205"/>
      <c r="AJ1946" s="250"/>
      <c r="AK1946" s="250"/>
      <c r="AL1946" s="250"/>
      <c r="AM1946" s="205"/>
      <c r="AN1946" s="250"/>
      <c r="AO1946" s="121"/>
      <c r="AP1946" s="250"/>
      <c r="AQ1946" s="205"/>
      <c r="AR1946" s="250"/>
      <c r="AT1946" s="250"/>
      <c r="AU1946" s="205"/>
      <c r="AV1946" s="250"/>
      <c r="AX1946" s="250"/>
      <c r="AY1946" s="205"/>
      <c r="AZ1946" s="250"/>
      <c r="BB1946" s="250"/>
      <c r="BC1946" s="205"/>
      <c r="BD1946" s="250"/>
      <c r="BF1946" s="250"/>
      <c r="BG1946" s="205"/>
      <c r="BH1946" s="250"/>
      <c r="BI1946" s="121"/>
      <c r="BJ1946" s="250"/>
      <c r="BK1946" s="205"/>
      <c r="BL1946" s="250"/>
      <c r="BN1946" s="121"/>
      <c r="BO1946" s="121"/>
      <c r="BP1946" s="121"/>
      <c r="BQ1946" s="121"/>
      <c r="BR1946" s="121"/>
    </row>
    <row r="1947" spans="1:70" customFormat="1" ht="15.75">
      <c r="A1947" s="84"/>
      <c r="B1947" s="363"/>
      <c r="C1947" s="121"/>
      <c r="D1947" s="121"/>
      <c r="E1947" s="121"/>
      <c r="F1947" s="121"/>
      <c r="G1947" s="121"/>
      <c r="H1947" s="121"/>
      <c r="I1947" s="121"/>
      <c r="J1947" s="121"/>
      <c r="K1947" s="121"/>
      <c r="L1947" s="10"/>
      <c r="M1947" s="225"/>
      <c r="N1947" s="225"/>
      <c r="R1947" s="205"/>
      <c r="S1947" s="205"/>
      <c r="T1947" s="205"/>
      <c r="V1947" s="205"/>
      <c r="W1947" s="205"/>
      <c r="X1947" s="205"/>
      <c r="Y1947" s="394"/>
      <c r="Z1947" s="250"/>
      <c r="AA1947" s="205"/>
      <c r="AB1947" s="250"/>
      <c r="AC1947" s="250"/>
      <c r="AD1947" s="250"/>
      <c r="AE1947" s="205"/>
      <c r="AF1947" s="250"/>
      <c r="AH1947" s="250"/>
      <c r="AI1947" s="205"/>
      <c r="AJ1947" s="250"/>
      <c r="AK1947" s="250"/>
      <c r="AL1947" s="250"/>
      <c r="AM1947" s="205"/>
      <c r="AN1947" s="250"/>
      <c r="AO1947" s="121"/>
      <c r="AP1947" s="250"/>
      <c r="AQ1947" s="205"/>
      <c r="AR1947" s="250"/>
      <c r="AT1947" s="250"/>
      <c r="AU1947" s="205"/>
      <c r="AV1947" s="250"/>
      <c r="AX1947" s="250"/>
      <c r="AY1947" s="205"/>
      <c r="AZ1947" s="250"/>
      <c r="BB1947" s="250"/>
      <c r="BC1947" s="205"/>
      <c r="BD1947" s="250"/>
      <c r="BF1947" s="250"/>
      <c r="BG1947" s="205"/>
      <c r="BH1947" s="250"/>
      <c r="BI1947" s="121"/>
      <c r="BJ1947" s="250"/>
      <c r="BK1947" s="205"/>
      <c r="BL1947" s="250"/>
      <c r="BN1947" s="121"/>
      <c r="BO1947" s="121"/>
      <c r="BP1947" s="121"/>
      <c r="BQ1947" s="121"/>
      <c r="BR1947" s="121"/>
    </row>
    <row r="1948" spans="1:70" customFormat="1" ht="15.75">
      <c r="A1948" s="84"/>
      <c r="B1948" s="363"/>
      <c r="C1948" s="121"/>
      <c r="D1948" s="121"/>
      <c r="E1948" s="121"/>
      <c r="F1948" s="121"/>
      <c r="G1948" s="121"/>
      <c r="H1948" s="121"/>
      <c r="I1948" s="121"/>
      <c r="J1948" s="121"/>
      <c r="K1948" s="121"/>
      <c r="L1948" s="10"/>
      <c r="M1948" s="225"/>
      <c r="N1948" s="225"/>
      <c r="R1948" s="205"/>
      <c r="S1948" s="205"/>
      <c r="T1948" s="205"/>
      <c r="V1948" s="205"/>
      <c r="W1948" s="205"/>
      <c r="X1948" s="205"/>
      <c r="Y1948" s="394"/>
      <c r="Z1948" s="250"/>
      <c r="AA1948" s="205"/>
      <c r="AB1948" s="250"/>
      <c r="AC1948" s="250"/>
      <c r="AD1948" s="250"/>
      <c r="AE1948" s="205"/>
      <c r="AF1948" s="250"/>
      <c r="AH1948" s="250"/>
      <c r="AI1948" s="205"/>
      <c r="AJ1948" s="250"/>
      <c r="AK1948" s="250"/>
      <c r="AL1948" s="250"/>
      <c r="AM1948" s="205"/>
      <c r="AN1948" s="250"/>
      <c r="AO1948" s="121"/>
      <c r="AP1948" s="250"/>
      <c r="AQ1948" s="205"/>
      <c r="AR1948" s="250"/>
      <c r="AT1948" s="250"/>
      <c r="AU1948" s="205"/>
      <c r="AV1948" s="250"/>
      <c r="AX1948" s="250"/>
      <c r="AY1948" s="205"/>
      <c r="AZ1948" s="250"/>
      <c r="BB1948" s="250"/>
      <c r="BC1948" s="205"/>
      <c r="BD1948" s="250"/>
      <c r="BF1948" s="250"/>
      <c r="BG1948" s="205"/>
      <c r="BH1948" s="250"/>
      <c r="BI1948" s="121"/>
      <c r="BJ1948" s="250"/>
      <c r="BK1948" s="205"/>
      <c r="BL1948" s="250"/>
      <c r="BN1948" s="121"/>
      <c r="BO1948" s="121"/>
      <c r="BP1948" s="121"/>
      <c r="BQ1948" s="121"/>
      <c r="BR1948" s="121"/>
    </row>
    <row r="1949" spans="1:70" customFormat="1" ht="15.75">
      <c r="A1949" s="84"/>
      <c r="B1949" s="363"/>
      <c r="C1949" s="121"/>
      <c r="D1949" s="121"/>
      <c r="E1949" s="121"/>
      <c r="F1949" s="121"/>
      <c r="G1949" s="121"/>
      <c r="H1949" s="121"/>
      <c r="I1949" s="121"/>
      <c r="J1949" s="121"/>
      <c r="K1949" s="121"/>
      <c r="L1949" s="10"/>
      <c r="M1949" s="225"/>
      <c r="N1949" s="225"/>
      <c r="R1949" s="205"/>
      <c r="S1949" s="205"/>
      <c r="T1949" s="205"/>
      <c r="V1949" s="205"/>
      <c r="W1949" s="205"/>
      <c r="X1949" s="205"/>
      <c r="Y1949" s="394"/>
      <c r="Z1949" s="250"/>
      <c r="AA1949" s="205"/>
      <c r="AB1949" s="250"/>
      <c r="AC1949" s="250"/>
      <c r="AD1949" s="250"/>
      <c r="AE1949" s="205"/>
      <c r="AF1949" s="250"/>
      <c r="AH1949" s="250"/>
      <c r="AI1949" s="205"/>
      <c r="AJ1949" s="250"/>
      <c r="AK1949" s="250"/>
      <c r="AL1949" s="250"/>
      <c r="AM1949" s="205"/>
      <c r="AN1949" s="250"/>
      <c r="AO1949" s="121"/>
      <c r="AP1949" s="250"/>
      <c r="AQ1949" s="205"/>
      <c r="AR1949" s="250"/>
      <c r="AT1949" s="250"/>
      <c r="AU1949" s="205"/>
      <c r="AV1949" s="250"/>
      <c r="AX1949" s="250"/>
      <c r="AY1949" s="205"/>
      <c r="AZ1949" s="250"/>
      <c r="BB1949" s="250"/>
      <c r="BC1949" s="205"/>
      <c r="BD1949" s="250"/>
      <c r="BF1949" s="250"/>
      <c r="BG1949" s="205"/>
      <c r="BH1949" s="250"/>
      <c r="BI1949" s="121"/>
      <c r="BJ1949" s="250"/>
      <c r="BK1949" s="205"/>
      <c r="BL1949" s="250"/>
      <c r="BN1949" s="121"/>
      <c r="BO1949" s="121"/>
      <c r="BP1949" s="121"/>
      <c r="BQ1949" s="121"/>
      <c r="BR1949" s="121"/>
    </row>
    <row r="1950" spans="1:70" customFormat="1" ht="15.75">
      <c r="A1950" s="84"/>
      <c r="B1950" s="363"/>
      <c r="C1950" s="121"/>
      <c r="D1950" s="121"/>
      <c r="E1950" s="121"/>
      <c r="F1950" s="121"/>
      <c r="G1950" s="121"/>
      <c r="H1950" s="121"/>
      <c r="I1950" s="121"/>
      <c r="J1950" s="121"/>
      <c r="K1950" s="121"/>
      <c r="L1950" s="10"/>
      <c r="M1950" s="225"/>
      <c r="N1950" s="225"/>
      <c r="R1950" s="205"/>
      <c r="S1950" s="205"/>
      <c r="T1950" s="205"/>
      <c r="V1950" s="205"/>
      <c r="W1950" s="205"/>
      <c r="X1950" s="205"/>
      <c r="Y1950" s="394"/>
      <c r="Z1950" s="250"/>
      <c r="AA1950" s="205"/>
      <c r="AB1950" s="250"/>
      <c r="AC1950" s="250"/>
      <c r="AD1950" s="250"/>
      <c r="AE1950" s="205"/>
      <c r="AF1950" s="250"/>
      <c r="AH1950" s="250"/>
      <c r="AI1950" s="205"/>
      <c r="AJ1950" s="250"/>
      <c r="AK1950" s="250"/>
      <c r="AL1950" s="250"/>
      <c r="AM1950" s="205"/>
      <c r="AN1950" s="250"/>
      <c r="AO1950" s="121"/>
      <c r="AP1950" s="250"/>
      <c r="AQ1950" s="205"/>
      <c r="AR1950" s="250"/>
      <c r="AT1950" s="250"/>
      <c r="AU1950" s="205"/>
      <c r="AV1950" s="250"/>
      <c r="AX1950" s="250"/>
      <c r="AY1950" s="205"/>
      <c r="AZ1950" s="250"/>
      <c r="BB1950" s="250"/>
      <c r="BC1950" s="205"/>
      <c r="BD1950" s="250"/>
      <c r="BF1950" s="250"/>
      <c r="BG1950" s="205"/>
      <c r="BH1950" s="250"/>
      <c r="BI1950" s="121"/>
      <c r="BJ1950" s="250"/>
      <c r="BK1950" s="205"/>
      <c r="BL1950" s="250"/>
      <c r="BN1950" s="121"/>
      <c r="BO1950" s="121"/>
      <c r="BP1950" s="121"/>
      <c r="BQ1950" s="121"/>
      <c r="BR1950" s="121"/>
    </row>
    <row r="1951" spans="1:70" customFormat="1" ht="15.75">
      <c r="A1951" s="84"/>
      <c r="B1951" s="363"/>
      <c r="C1951" s="121"/>
      <c r="D1951" s="121"/>
      <c r="E1951" s="121"/>
      <c r="F1951" s="121"/>
      <c r="G1951" s="121"/>
      <c r="H1951" s="121"/>
      <c r="I1951" s="121"/>
      <c r="J1951" s="121"/>
      <c r="K1951" s="121"/>
      <c r="L1951" s="10"/>
      <c r="M1951" s="225"/>
      <c r="N1951" s="225"/>
      <c r="R1951" s="205"/>
      <c r="S1951" s="205"/>
      <c r="T1951" s="205"/>
      <c r="V1951" s="205"/>
      <c r="W1951" s="205"/>
      <c r="X1951" s="205"/>
      <c r="Y1951" s="394"/>
      <c r="Z1951" s="250"/>
      <c r="AA1951" s="205"/>
      <c r="AB1951" s="250"/>
      <c r="AC1951" s="250"/>
      <c r="AD1951" s="250"/>
      <c r="AE1951" s="205"/>
      <c r="AF1951" s="250"/>
      <c r="AH1951" s="250"/>
      <c r="AI1951" s="205"/>
      <c r="AJ1951" s="250"/>
      <c r="AK1951" s="250"/>
      <c r="AL1951" s="250"/>
      <c r="AM1951" s="205"/>
      <c r="AN1951" s="250"/>
      <c r="AO1951" s="121"/>
      <c r="AP1951" s="250"/>
      <c r="AQ1951" s="205"/>
      <c r="AR1951" s="250"/>
      <c r="AT1951" s="250"/>
      <c r="AU1951" s="205"/>
      <c r="AV1951" s="250"/>
      <c r="AX1951" s="250"/>
      <c r="AY1951" s="205"/>
      <c r="AZ1951" s="250"/>
      <c r="BB1951" s="250"/>
      <c r="BC1951" s="205"/>
      <c r="BD1951" s="250"/>
      <c r="BF1951" s="250"/>
      <c r="BG1951" s="205"/>
      <c r="BH1951" s="250"/>
      <c r="BI1951" s="121"/>
      <c r="BJ1951" s="250"/>
      <c r="BK1951" s="205"/>
      <c r="BL1951" s="250"/>
      <c r="BN1951" s="121"/>
      <c r="BO1951" s="121"/>
      <c r="BP1951" s="121"/>
      <c r="BQ1951" s="121"/>
      <c r="BR1951" s="121"/>
    </row>
    <row r="1952" spans="1:70" customFormat="1" ht="15.75">
      <c r="A1952" s="84"/>
      <c r="B1952" s="363"/>
      <c r="C1952" s="121"/>
      <c r="D1952" s="121"/>
      <c r="E1952" s="121"/>
      <c r="F1952" s="121"/>
      <c r="G1952" s="121"/>
      <c r="H1952" s="121"/>
      <c r="I1952" s="121"/>
      <c r="J1952" s="121"/>
      <c r="K1952" s="121"/>
      <c r="L1952" s="10"/>
      <c r="M1952" s="225"/>
      <c r="N1952" s="225"/>
      <c r="R1952" s="205"/>
      <c r="S1952" s="205"/>
      <c r="T1952" s="205"/>
      <c r="V1952" s="205"/>
      <c r="W1952" s="205"/>
      <c r="X1952" s="205"/>
      <c r="Y1952" s="394"/>
      <c r="Z1952" s="250"/>
      <c r="AA1952" s="205"/>
      <c r="AB1952" s="250"/>
      <c r="AC1952" s="250"/>
      <c r="AD1952" s="250"/>
      <c r="AE1952" s="205"/>
      <c r="AF1952" s="250"/>
      <c r="AH1952" s="250"/>
      <c r="AI1952" s="205"/>
      <c r="AJ1952" s="250"/>
      <c r="AK1952" s="250"/>
      <c r="AL1952" s="250"/>
      <c r="AM1952" s="205"/>
      <c r="AN1952" s="250"/>
      <c r="AO1952" s="121"/>
      <c r="AP1952" s="250"/>
      <c r="AQ1952" s="205"/>
      <c r="AR1952" s="250"/>
      <c r="AT1952" s="250"/>
      <c r="AU1952" s="205"/>
      <c r="AV1952" s="250"/>
      <c r="AX1952" s="250"/>
      <c r="AY1952" s="205"/>
      <c r="AZ1952" s="250"/>
      <c r="BB1952" s="250"/>
      <c r="BC1952" s="205"/>
      <c r="BD1952" s="250"/>
      <c r="BF1952" s="250"/>
      <c r="BG1952" s="205"/>
      <c r="BH1952" s="250"/>
      <c r="BI1952" s="121"/>
      <c r="BJ1952" s="250"/>
      <c r="BK1952" s="205"/>
      <c r="BL1952" s="250"/>
      <c r="BN1952" s="121"/>
      <c r="BO1952" s="121"/>
      <c r="BP1952" s="121"/>
      <c r="BQ1952" s="121"/>
      <c r="BR1952" s="121"/>
    </row>
    <row r="1953" spans="1:70" customFormat="1" ht="15.75">
      <c r="A1953" s="84"/>
      <c r="B1953" s="363"/>
      <c r="C1953" s="121"/>
      <c r="D1953" s="121"/>
      <c r="E1953" s="121"/>
      <c r="F1953" s="121"/>
      <c r="G1953" s="121"/>
      <c r="H1953" s="121"/>
      <c r="I1953" s="121"/>
      <c r="J1953" s="121"/>
      <c r="K1953" s="121"/>
      <c r="L1953" s="10"/>
      <c r="M1953" s="225"/>
      <c r="N1953" s="225"/>
      <c r="R1953" s="205"/>
      <c r="S1953" s="205"/>
      <c r="T1953" s="205"/>
      <c r="V1953" s="205"/>
      <c r="W1953" s="205"/>
      <c r="X1953" s="205"/>
      <c r="Y1953" s="394"/>
      <c r="Z1953" s="250"/>
      <c r="AA1953" s="205"/>
      <c r="AB1953" s="250"/>
      <c r="AC1953" s="250"/>
      <c r="AD1953" s="250"/>
      <c r="AE1953" s="205"/>
      <c r="AF1953" s="250"/>
      <c r="AH1953" s="250"/>
      <c r="AI1953" s="205"/>
      <c r="AJ1953" s="250"/>
      <c r="AK1953" s="250"/>
      <c r="AL1953" s="250"/>
      <c r="AM1953" s="205"/>
      <c r="AN1953" s="250"/>
      <c r="AO1953" s="121"/>
      <c r="AP1953" s="250"/>
      <c r="AQ1953" s="205"/>
      <c r="AR1953" s="250"/>
      <c r="AT1953" s="250"/>
      <c r="AU1953" s="205"/>
      <c r="AV1953" s="250"/>
      <c r="AX1953" s="250"/>
      <c r="AY1953" s="205"/>
      <c r="AZ1953" s="250"/>
      <c r="BB1953" s="250"/>
      <c r="BC1953" s="205"/>
      <c r="BD1953" s="250"/>
      <c r="BF1953" s="250"/>
      <c r="BG1953" s="205"/>
      <c r="BH1953" s="250"/>
      <c r="BI1953" s="121"/>
      <c r="BJ1953" s="250"/>
      <c r="BK1953" s="205"/>
      <c r="BL1953" s="250"/>
      <c r="BN1953" s="121"/>
      <c r="BO1953" s="121"/>
      <c r="BP1953" s="121"/>
      <c r="BQ1953" s="121"/>
      <c r="BR1953" s="121"/>
    </row>
    <row r="1954" spans="1:70" customFormat="1" ht="15.75">
      <c r="A1954" s="84"/>
      <c r="B1954" s="363"/>
      <c r="C1954" s="121"/>
      <c r="D1954" s="121"/>
      <c r="E1954" s="121"/>
      <c r="F1954" s="121"/>
      <c r="G1954" s="121"/>
      <c r="H1954" s="121"/>
      <c r="I1954" s="121"/>
      <c r="J1954" s="121"/>
      <c r="K1954" s="121"/>
      <c r="L1954" s="10"/>
      <c r="M1954" s="225"/>
      <c r="N1954" s="225"/>
      <c r="R1954" s="205"/>
      <c r="S1954" s="205"/>
      <c r="T1954" s="205"/>
      <c r="V1954" s="205"/>
      <c r="W1954" s="205"/>
      <c r="X1954" s="205"/>
      <c r="Y1954" s="394"/>
      <c r="Z1954" s="250"/>
      <c r="AA1954" s="205"/>
      <c r="AB1954" s="250"/>
      <c r="AC1954" s="250"/>
      <c r="AD1954" s="250"/>
      <c r="AE1954" s="205"/>
      <c r="AF1954" s="250"/>
      <c r="AH1954" s="250"/>
      <c r="AI1954" s="205"/>
      <c r="AJ1954" s="250"/>
      <c r="AK1954" s="250"/>
      <c r="AL1954" s="250"/>
      <c r="AM1954" s="205"/>
      <c r="AN1954" s="250"/>
      <c r="AO1954" s="121"/>
      <c r="AP1954" s="250"/>
      <c r="AQ1954" s="205"/>
      <c r="AR1954" s="250"/>
      <c r="AT1954" s="250"/>
      <c r="AU1954" s="205"/>
      <c r="AV1954" s="250"/>
      <c r="AX1954" s="250"/>
      <c r="AY1954" s="205"/>
      <c r="AZ1954" s="250"/>
      <c r="BB1954" s="250"/>
      <c r="BC1954" s="205"/>
      <c r="BD1954" s="250"/>
      <c r="BF1954" s="250"/>
      <c r="BG1954" s="205"/>
      <c r="BH1954" s="250"/>
      <c r="BI1954" s="121"/>
      <c r="BJ1954" s="250"/>
      <c r="BK1954" s="205"/>
      <c r="BL1954" s="250"/>
      <c r="BN1954" s="121"/>
      <c r="BO1954" s="121"/>
      <c r="BP1954" s="121"/>
      <c r="BQ1954" s="121"/>
      <c r="BR1954" s="121"/>
    </row>
    <row r="1955" spans="1:70" customFormat="1" ht="15.75">
      <c r="A1955" s="84"/>
      <c r="B1955" s="363"/>
      <c r="C1955" s="121"/>
      <c r="D1955" s="121"/>
      <c r="E1955" s="121"/>
      <c r="F1955" s="121"/>
      <c r="G1955" s="121"/>
      <c r="H1955" s="121"/>
      <c r="I1955" s="121"/>
      <c r="J1955" s="121"/>
      <c r="K1955" s="121"/>
      <c r="L1955" s="10"/>
      <c r="M1955" s="225"/>
      <c r="N1955" s="225"/>
      <c r="R1955" s="205"/>
      <c r="S1955" s="205"/>
      <c r="T1955" s="205"/>
      <c r="V1955" s="205"/>
      <c r="W1955" s="205"/>
      <c r="X1955" s="205"/>
      <c r="Y1955" s="394"/>
      <c r="Z1955" s="250"/>
      <c r="AA1955" s="205"/>
      <c r="AB1955" s="250"/>
      <c r="AC1955" s="250"/>
      <c r="AD1955" s="250"/>
      <c r="AE1955" s="205"/>
      <c r="AF1955" s="250"/>
      <c r="AH1955" s="250"/>
      <c r="AI1955" s="205"/>
      <c r="AJ1955" s="250"/>
      <c r="AK1955" s="250"/>
      <c r="AL1955" s="250"/>
      <c r="AM1955" s="205"/>
      <c r="AN1955" s="250"/>
      <c r="AO1955" s="121"/>
      <c r="AP1955" s="250"/>
      <c r="AQ1955" s="205"/>
      <c r="AR1955" s="250"/>
      <c r="AT1955" s="250"/>
      <c r="AU1955" s="205"/>
      <c r="AV1955" s="250"/>
      <c r="AX1955" s="250"/>
      <c r="AY1955" s="205"/>
      <c r="AZ1955" s="250"/>
      <c r="BB1955" s="250"/>
      <c r="BC1955" s="205"/>
      <c r="BD1955" s="250"/>
      <c r="BF1955" s="250"/>
      <c r="BG1955" s="205"/>
      <c r="BH1955" s="250"/>
      <c r="BI1955" s="121"/>
      <c r="BJ1955" s="250"/>
      <c r="BK1955" s="205"/>
      <c r="BL1955" s="250"/>
      <c r="BN1955" s="121"/>
      <c r="BO1955" s="121"/>
      <c r="BP1955" s="121"/>
      <c r="BQ1955" s="121"/>
      <c r="BR1955" s="121"/>
    </row>
    <row r="1956" spans="1:70" customFormat="1" ht="15.75">
      <c r="A1956" s="84"/>
      <c r="B1956" s="363"/>
      <c r="C1956" s="121"/>
      <c r="D1956" s="121"/>
      <c r="E1956" s="121"/>
      <c r="F1956" s="121"/>
      <c r="G1956" s="121"/>
      <c r="H1956" s="121"/>
      <c r="I1956" s="121"/>
      <c r="J1956" s="121"/>
      <c r="K1956" s="121"/>
      <c r="L1956" s="10"/>
      <c r="M1956" s="225"/>
      <c r="N1956" s="225"/>
      <c r="R1956" s="205"/>
      <c r="S1956" s="205"/>
      <c r="T1956" s="205"/>
      <c r="V1956" s="205"/>
      <c r="W1956" s="205"/>
      <c r="X1956" s="205"/>
      <c r="Y1956" s="394"/>
      <c r="Z1956" s="250"/>
      <c r="AA1956" s="205"/>
      <c r="AB1956" s="250"/>
      <c r="AC1956" s="250"/>
      <c r="AD1956" s="250"/>
      <c r="AE1956" s="205"/>
      <c r="AF1956" s="250"/>
      <c r="AH1956" s="250"/>
      <c r="AI1956" s="205"/>
      <c r="AJ1956" s="250"/>
      <c r="AK1956" s="250"/>
      <c r="AL1956" s="250"/>
      <c r="AM1956" s="205"/>
      <c r="AN1956" s="250"/>
      <c r="AO1956" s="121"/>
      <c r="AP1956" s="250"/>
      <c r="AQ1956" s="205"/>
      <c r="AR1956" s="250"/>
      <c r="AT1956" s="250"/>
      <c r="AU1956" s="205"/>
      <c r="AV1956" s="250"/>
      <c r="AX1956" s="250"/>
      <c r="AY1956" s="205"/>
      <c r="AZ1956" s="250"/>
      <c r="BB1956" s="250"/>
      <c r="BC1956" s="205"/>
      <c r="BD1956" s="250"/>
      <c r="BF1956" s="250"/>
      <c r="BG1956" s="205"/>
      <c r="BH1956" s="250"/>
      <c r="BI1956" s="121"/>
      <c r="BJ1956" s="250"/>
      <c r="BK1956" s="205"/>
      <c r="BL1956" s="250"/>
      <c r="BN1956" s="121"/>
      <c r="BO1956" s="121"/>
      <c r="BP1956" s="121"/>
      <c r="BQ1956" s="121"/>
      <c r="BR1956" s="121"/>
    </row>
    <row r="1957" spans="1:70" customFormat="1" ht="15.75">
      <c r="A1957" s="84"/>
      <c r="B1957" s="363"/>
      <c r="C1957" s="121"/>
      <c r="D1957" s="121"/>
      <c r="E1957" s="121"/>
      <c r="F1957" s="121"/>
      <c r="G1957" s="121"/>
      <c r="H1957" s="121"/>
      <c r="I1957" s="121"/>
      <c r="J1957" s="121"/>
      <c r="K1957" s="121"/>
      <c r="L1957" s="10"/>
      <c r="M1957" s="225"/>
      <c r="N1957" s="225"/>
      <c r="R1957" s="205"/>
      <c r="S1957" s="205"/>
      <c r="T1957" s="205"/>
      <c r="V1957" s="205"/>
      <c r="W1957" s="205"/>
      <c r="X1957" s="205"/>
      <c r="Y1957" s="394"/>
      <c r="Z1957" s="250"/>
      <c r="AA1957" s="205"/>
      <c r="AB1957" s="250"/>
      <c r="AC1957" s="250"/>
      <c r="AD1957" s="250"/>
      <c r="AE1957" s="205"/>
      <c r="AF1957" s="250"/>
      <c r="AH1957" s="250"/>
      <c r="AI1957" s="205"/>
      <c r="AJ1957" s="250"/>
      <c r="AK1957" s="250"/>
      <c r="AL1957" s="250"/>
      <c r="AM1957" s="205"/>
      <c r="AN1957" s="250"/>
      <c r="AO1957" s="121"/>
      <c r="AP1957" s="250"/>
      <c r="AQ1957" s="205"/>
      <c r="AR1957" s="250"/>
      <c r="AT1957" s="250"/>
      <c r="AU1957" s="205"/>
      <c r="AV1957" s="250"/>
      <c r="AX1957" s="250"/>
      <c r="AY1957" s="205"/>
      <c r="AZ1957" s="250"/>
      <c r="BB1957" s="250"/>
      <c r="BC1957" s="205"/>
      <c r="BD1957" s="250"/>
      <c r="BF1957" s="250"/>
      <c r="BG1957" s="205"/>
      <c r="BH1957" s="250"/>
      <c r="BI1957" s="121"/>
      <c r="BJ1957" s="250"/>
      <c r="BK1957" s="205"/>
      <c r="BL1957" s="250"/>
      <c r="BN1957" s="121"/>
      <c r="BO1957" s="121"/>
      <c r="BP1957" s="121"/>
      <c r="BQ1957" s="121"/>
      <c r="BR1957" s="121"/>
    </row>
    <row r="1958" spans="1:70" customFormat="1" ht="15.75">
      <c r="A1958" s="84"/>
      <c r="B1958" s="363"/>
      <c r="C1958" s="121"/>
      <c r="D1958" s="121"/>
      <c r="E1958" s="121"/>
      <c r="F1958" s="121"/>
      <c r="G1958" s="121"/>
      <c r="H1958" s="121"/>
      <c r="I1958" s="121"/>
      <c r="J1958" s="121"/>
      <c r="K1958" s="121"/>
      <c r="L1958" s="10"/>
      <c r="M1958" s="225"/>
      <c r="N1958" s="225"/>
      <c r="R1958" s="205"/>
      <c r="S1958" s="205"/>
      <c r="T1958" s="205"/>
      <c r="V1958" s="205"/>
      <c r="W1958" s="205"/>
      <c r="X1958" s="205"/>
      <c r="Y1958" s="394"/>
      <c r="Z1958" s="250"/>
      <c r="AA1958" s="205"/>
      <c r="AB1958" s="250"/>
      <c r="AC1958" s="250"/>
      <c r="AD1958" s="250"/>
      <c r="AE1958" s="205"/>
      <c r="AF1958" s="250"/>
      <c r="AH1958" s="250"/>
      <c r="AI1958" s="205"/>
      <c r="AJ1958" s="250"/>
      <c r="AK1958" s="250"/>
      <c r="AL1958" s="250"/>
      <c r="AM1958" s="205"/>
      <c r="AN1958" s="250"/>
      <c r="AO1958" s="121"/>
      <c r="AP1958" s="250"/>
      <c r="AQ1958" s="205"/>
      <c r="AR1958" s="250"/>
      <c r="AT1958" s="250"/>
      <c r="AU1958" s="205"/>
      <c r="AV1958" s="250"/>
      <c r="AX1958" s="250"/>
      <c r="AY1958" s="205"/>
      <c r="AZ1958" s="250"/>
      <c r="BB1958" s="250"/>
      <c r="BC1958" s="205"/>
      <c r="BD1958" s="250"/>
      <c r="BF1958" s="250"/>
      <c r="BG1958" s="205"/>
      <c r="BH1958" s="250"/>
      <c r="BI1958" s="121"/>
      <c r="BJ1958" s="250"/>
      <c r="BK1958" s="205"/>
      <c r="BL1958" s="250"/>
      <c r="BN1958" s="121"/>
      <c r="BO1958" s="121"/>
      <c r="BP1958" s="121"/>
      <c r="BQ1958" s="121"/>
      <c r="BR1958" s="121"/>
    </row>
    <row r="1959" spans="1:70" customFormat="1" ht="15.75">
      <c r="A1959" s="84"/>
      <c r="B1959" s="363"/>
      <c r="C1959" s="121"/>
      <c r="D1959" s="121"/>
      <c r="E1959" s="121"/>
      <c r="F1959" s="121"/>
      <c r="G1959" s="121"/>
      <c r="H1959" s="121"/>
      <c r="I1959" s="121"/>
      <c r="J1959" s="121"/>
      <c r="K1959" s="121"/>
      <c r="L1959" s="10"/>
      <c r="M1959" s="225"/>
      <c r="N1959" s="225"/>
      <c r="R1959" s="205"/>
      <c r="S1959" s="205"/>
      <c r="T1959" s="205"/>
      <c r="V1959" s="205"/>
      <c r="W1959" s="205"/>
      <c r="X1959" s="205"/>
      <c r="Y1959" s="394"/>
      <c r="Z1959" s="250"/>
      <c r="AA1959" s="205"/>
      <c r="AB1959" s="250"/>
      <c r="AC1959" s="250"/>
      <c r="AD1959" s="250"/>
      <c r="AE1959" s="205"/>
      <c r="AF1959" s="250"/>
      <c r="AH1959" s="250"/>
      <c r="AI1959" s="205"/>
      <c r="AJ1959" s="250"/>
      <c r="AK1959" s="250"/>
      <c r="AL1959" s="250"/>
      <c r="AM1959" s="205"/>
      <c r="AN1959" s="250"/>
      <c r="AO1959" s="121"/>
      <c r="AP1959" s="250"/>
      <c r="AQ1959" s="205"/>
      <c r="AR1959" s="250"/>
      <c r="AT1959" s="250"/>
      <c r="AU1959" s="205"/>
      <c r="AV1959" s="250"/>
      <c r="AX1959" s="250"/>
      <c r="AY1959" s="205"/>
      <c r="AZ1959" s="250"/>
      <c r="BB1959" s="250"/>
      <c r="BC1959" s="205"/>
      <c r="BD1959" s="250"/>
      <c r="BF1959" s="250"/>
      <c r="BG1959" s="205"/>
      <c r="BH1959" s="250"/>
      <c r="BI1959" s="121"/>
      <c r="BJ1959" s="250"/>
      <c r="BK1959" s="205"/>
      <c r="BL1959" s="250"/>
      <c r="BN1959" s="121"/>
      <c r="BO1959" s="121"/>
      <c r="BP1959" s="121"/>
      <c r="BQ1959" s="121"/>
      <c r="BR1959" s="121"/>
    </row>
    <row r="1960" spans="1:70" customFormat="1" ht="15.75">
      <c r="A1960" s="84"/>
      <c r="B1960" s="363"/>
      <c r="C1960" s="121"/>
      <c r="D1960" s="121"/>
      <c r="E1960" s="121"/>
      <c r="F1960" s="121"/>
      <c r="G1960" s="121"/>
      <c r="H1960" s="121"/>
      <c r="I1960" s="121"/>
      <c r="J1960" s="121"/>
      <c r="K1960" s="121"/>
      <c r="L1960" s="10"/>
      <c r="M1960" s="225"/>
      <c r="N1960" s="225"/>
      <c r="R1960" s="205"/>
      <c r="S1960" s="205"/>
      <c r="T1960" s="205"/>
      <c r="V1960" s="205"/>
      <c r="W1960" s="205"/>
      <c r="X1960" s="205"/>
      <c r="Y1960" s="394"/>
      <c r="Z1960" s="250"/>
      <c r="AA1960" s="205"/>
      <c r="AB1960" s="250"/>
      <c r="AC1960" s="250"/>
      <c r="AD1960" s="250"/>
      <c r="AE1960" s="205"/>
      <c r="AF1960" s="250"/>
      <c r="AH1960" s="250"/>
      <c r="AI1960" s="205"/>
      <c r="AJ1960" s="250"/>
      <c r="AK1960" s="250"/>
      <c r="AL1960" s="250"/>
      <c r="AM1960" s="205"/>
      <c r="AN1960" s="250"/>
      <c r="AO1960" s="121"/>
      <c r="AP1960" s="250"/>
      <c r="AQ1960" s="205"/>
      <c r="AR1960" s="250"/>
      <c r="AT1960" s="250"/>
      <c r="AU1960" s="205"/>
      <c r="AV1960" s="250"/>
      <c r="AX1960" s="250"/>
      <c r="AY1960" s="205"/>
      <c r="AZ1960" s="250"/>
      <c r="BB1960" s="250"/>
      <c r="BC1960" s="205"/>
      <c r="BD1960" s="250"/>
      <c r="BF1960" s="250"/>
      <c r="BG1960" s="205"/>
      <c r="BH1960" s="250"/>
      <c r="BI1960" s="121"/>
      <c r="BJ1960" s="250"/>
      <c r="BK1960" s="205"/>
      <c r="BL1960" s="250"/>
      <c r="BN1960" s="121"/>
      <c r="BO1960" s="121"/>
      <c r="BP1960" s="121"/>
      <c r="BQ1960" s="121"/>
      <c r="BR1960" s="121"/>
    </row>
    <row r="1961" spans="1:70" customFormat="1" ht="15.75">
      <c r="A1961" s="84"/>
      <c r="B1961" s="363"/>
      <c r="C1961" s="121"/>
      <c r="D1961" s="121"/>
      <c r="E1961" s="121"/>
      <c r="F1961" s="121"/>
      <c r="G1961" s="121"/>
      <c r="H1961" s="121"/>
      <c r="I1961" s="121"/>
      <c r="J1961" s="121"/>
      <c r="K1961" s="121"/>
      <c r="L1961" s="10"/>
      <c r="M1961" s="225"/>
      <c r="N1961" s="225"/>
      <c r="R1961" s="205"/>
      <c r="S1961" s="205"/>
      <c r="T1961" s="205"/>
      <c r="V1961" s="205"/>
      <c r="W1961" s="205"/>
      <c r="X1961" s="205"/>
      <c r="Y1961" s="394"/>
      <c r="Z1961" s="250"/>
      <c r="AA1961" s="205"/>
      <c r="AB1961" s="250"/>
      <c r="AC1961" s="250"/>
      <c r="AD1961" s="250"/>
      <c r="AE1961" s="205"/>
      <c r="AF1961" s="250"/>
      <c r="AH1961" s="250"/>
      <c r="AI1961" s="205"/>
      <c r="AJ1961" s="250"/>
      <c r="AK1961" s="250"/>
      <c r="AL1961" s="250"/>
      <c r="AM1961" s="205"/>
      <c r="AN1961" s="250"/>
      <c r="AO1961" s="121"/>
      <c r="AP1961" s="250"/>
      <c r="AQ1961" s="205"/>
      <c r="AR1961" s="250"/>
      <c r="AT1961" s="250"/>
      <c r="AU1961" s="205"/>
      <c r="AV1961" s="250"/>
      <c r="AX1961" s="250"/>
      <c r="AY1961" s="205"/>
      <c r="AZ1961" s="250"/>
      <c r="BB1961" s="250"/>
      <c r="BC1961" s="205"/>
      <c r="BD1961" s="250"/>
      <c r="BF1961" s="250"/>
      <c r="BG1961" s="205"/>
      <c r="BH1961" s="250"/>
      <c r="BI1961" s="121"/>
      <c r="BJ1961" s="250"/>
      <c r="BK1961" s="205"/>
      <c r="BL1961" s="250"/>
      <c r="BN1961" s="121"/>
      <c r="BO1961" s="121"/>
      <c r="BP1961" s="121"/>
      <c r="BQ1961" s="121"/>
      <c r="BR1961" s="121"/>
    </row>
    <row r="1962" spans="1:70" customFormat="1" ht="15.75">
      <c r="A1962" s="84"/>
      <c r="B1962" s="363"/>
      <c r="C1962" s="121"/>
      <c r="D1962" s="121"/>
      <c r="E1962" s="121"/>
      <c r="F1962" s="121"/>
      <c r="G1962" s="121"/>
      <c r="H1962" s="121"/>
      <c r="I1962" s="121"/>
      <c r="J1962" s="121"/>
      <c r="K1962" s="121"/>
      <c r="L1962" s="10"/>
      <c r="M1962" s="225"/>
      <c r="N1962" s="225"/>
      <c r="R1962" s="205"/>
      <c r="S1962" s="205"/>
      <c r="T1962" s="205"/>
      <c r="V1962" s="205"/>
      <c r="W1962" s="205"/>
      <c r="X1962" s="205"/>
      <c r="Y1962" s="394"/>
      <c r="Z1962" s="250"/>
      <c r="AA1962" s="205"/>
      <c r="AB1962" s="250"/>
      <c r="AC1962" s="250"/>
      <c r="AD1962" s="250"/>
      <c r="AE1962" s="205"/>
      <c r="AF1962" s="250"/>
      <c r="AH1962" s="250"/>
      <c r="AI1962" s="205"/>
      <c r="AJ1962" s="250"/>
      <c r="AK1962" s="250"/>
      <c r="AL1962" s="250"/>
      <c r="AM1962" s="205"/>
      <c r="AN1962" s="250"/>
      <c r="AO1962" s="121"/>
      <c r="AP1962" s="250"/>
      <c r="AQ1962" s="205"/>
      <c r="AR1962" s="250"/>
      <c r="AT1962" s="250"/>
      <c r="AU1962" s="205"/>
      <c r="AV1962" s="250"/>
      <c r="AX1962" s="250"/>
      <c r="AY1962" s="205"/>
      <c r="AZ1962" s="250"/>
      <c r="BB1962" s="250"/>
      <c r="BC1962" s="205"/>
      <c r="BD1962" s="250"/>
      <c r="BF1962" s="250"/>
      <c r="BG1962" s="205"/>
      <c r="BH1962" s="250"/>
      <c r="BI1962" s="121"/>
      <c r="BJ1962" s="250"/>
      <c r="BK1962" s="205"/>
      <c r="BL1962" s="250"/>
      <c r="BN1962" s="121"/>
      <c r="BO1962" s="121"/>
      <c r="BP1962" s="121"/>
      <c r="BQ1962" s="121"/>
      <c r="BR1962" s="121"/>
    </row>
    <row r="1963" spans="1:70" customFormat="1" ht="15.75">
      <c r="A1963" s="84"/>
      <c r="B1963" s="363"/>
      <c r="C1963" s="121"/>
      <c r="D1963" s="121"/>
      <c r="E1963" s="121"/>
      <c r="F1963" s="121"/>
      <c r="G1963" s="121"/>
      <c r="H1963" s="121"/>
      <c r="I1963" s="121"/>
      <c r="J1963" s="121"/>
      <c r="K1963" s="121"/>
      <c r="L1963" s="10"/>
      <c r="M1963" s="225"/>
      <c r="N1963" s="225"/>
      <c r="R1963" s="205"/>
      <c r="S1963" s="205"/>
      <c r="T1963" s="205"/>
      <c r="V1963" s="205"/>
      <c r="W1963" s="205"/>
      <c r="X1963" s="205"/>
      <c r="Y1963" s="394"/>
      <c r="Z1963" s="250"/>
      <c r="AA1963" s="205"/>
      <c r="AB1963" s="250"/>
      <c r="AC1963" s="250"/>
      <c r="AD1963" s="250"/>
      <c r="AE1963" s="205"/>
      <c r="AF1963" s="250"/>
      <c r="AH1963" s="250"/>
      <c r="AI1963" s="205"/>
      <c r="AJ1963" s="250"/>
      <c r="AK1963" s="250"/>
      <c r="AL1963" s="250"/>
      <c r="AM1963" s="205"/>
      <c r="AN1963" s="250"/>
      <c r="AO1963" s="121"/>
      <c r="AP1963" s="250"/>
      <c r="AQ1963" s="205"/>
      <c r="AR1963" s="250"/>
      <c r="AT1963" s="250"/>
      <c r="AU1963" s="205"/>
      <c r="AV1963" s="250"/>
      <c r="AX1963" s="250"/>
      <c r="AY1963" s="205"/>
      <c r="AZ1963" s="250"/>
      <c r="BB1963" s="250"/>
      <c r="BC1963" s="205"/>
      <c r="BD1963" s="250"/>
      <c r="BF1963" s="250"/>
      <c r="BG1963" s="205"/>
      <c r="BH1963" s="250"/>
      <c r="BI1963" s="121"/>
      <c r="BJ1963" s="250"/>
      <c r="BK1963" s="205"/>
      <c r="BL1963" s="250"/>
      <c r="BN1963" s="121"/>
      <c r="BO1963" s="121"/>
      <c r="BP1963" s="121"/>
      <c r="BQ1963" s="121"/>
      <c r="BR1963" s="121"/>
    </row>
    <row r="1964" spans="1:70" customFormat="1" ht="15.75">
      <c r="A1964" s="84"/>
      <c r="B1964" s="363"/>
      <c r="C1964" s="121"/>
      <c r="D1964" s="121"/>
      <c r="E1964" s="121"/>
      <c r="F1964" s="121"/>
      <c r="G1964" s="121"/>
      <c r="H1964" s="121"/>
      <c r="I1964" s="121"/>
      <c r="J1964" s="121"/>
      <c r="K1964" s="121"/>
      <c r="L1964" s="10"/>
      <c r="M1964" s="225"/>
      <c r="N1964" s="225"/>
      <c r="R1964" s="205"/>
      <c r="S1964" s="205"/>
      <c r="T1964" s="205"/>
      <c r="V1964" s="205"/>
      <c r="W1964" s="205"/>
      <c r="X1964" s="205"/>
      <c r="Y1964" s="394"/>
      <c r="Z1964" s="250"/>
      <c r="AA1964" s="205"/>
      <c r="AB1964" s="250"/>
      <c r="AC1964" s="250"/>
      <c r="AD1964" s="250"/>
      <c r="AE1964" s="205"/>
      <c r="AF1964" s="250"/>
      <c r="AH1964" s="250"/>
      <c r="AI1964" s="205"/>
      <c r="AJ1964" s="250"/>
      <c r="AK1964" s="250"/>
      <c r="AL1964" s="250"/>
      <c r="AM1964" s="205"/>
      <c r="AN1964" s="250"/>
      <c r="AO1964" s="121"/>
      <c r="AP1964" s="250"/>
      <c r="AQ1964" s="205"/>
      <c r="AR1964" s="250"/>
      <c r="AT1964" s="250"/>
      <c r="AU1964" s="205"/>
      <c r="AV1964" s="250"/>
      <c r="AX1964" s="250"/>
      <c r="AY1964" s="205"/>
      <c r="AZ1964" s="250"/>
      <c r="BB1964" s="250"/>
      <c r="BC1964" s="205"/>
      <c r="BD1964" s="250"/>
      <c r="BF1964" s="250"/>
      <c r="BG1964" s="205"/>
      <c r="BH1964" s="250"/>
      <c r="BI1964" s="121"/>
      <c r="BJ1964" s="250"/>
      <c r="BK1964" s="205"/>
      <c r="BL1964" s="250"/>
      <c r="BN1964" s="121"/>
      <c r="BO1964" s="121"/>
      <c r="BP1964" s="121"/>
      <c r="BQ1964" s="121"/>
      <c r="BR1964" s="121"/>
    </row>
    <row r="1965" spans="1:70" customFormat="1" ht="15.75">
      <c r="A1965" s="84"/>
      <c r="B1965" s="363"/>
      <c r="C1965" s="121"/>
      <c r="D1965" s="121"/>
      <c r="E1965" s="121"/>
      <c r="F1965" s="121"/>
      <c r="G1965" s="121"/>
      <c r="H1965" s="121"/>
      <c r="I1965" s="121"/>
      <c r="J1965" s="121"/>
      <c r="K1965" s="121"/>
      <c r="L1965" s="10"/>
      <c r="M1965" s="225"/>
      <c r="N1965" s="225"/>
      <c r="R1965" s="205"/>
      <c r="S1965" s="205"/>
      <c r="T1965" s="205"/>
      <c r="V1965" s="205"/>
      <c r="W1965" s="205"/>
      <c r="X1965" s="205"/>
      <c r="Y1965" s="394"/>
      <c r="Z1965" s="250"/>
      <c r="AA1965" s="205"/>
      <c r="AB1965" s="250"/>
      <c r="AC1965" s="250"/>
      <c r="AD1965" s="250"/>
      <c r="AE1965" s="205"/>
      <c r="AF1965" s="250"/>
      <c r="AH1965" s="250"/>
      <c r="AI1965" s="205"/>
      <c r="AJ1965" s="250"/>
      <c r="AK1965" s="250"/>
      <c r="AL1965" s="250"/>
      <c r="AM1965" s="205"/>
      <c r="AN1965" s="250"/>
      <c r="AO1965" s="121"/>
      <c r="AP1965" s="250"/>
      <c r="AQ1965" s="205"/>
      <c r="AR1965" s="250"/>
      <c r="AT1965" s="250"/>
      <c r="AU1965" s="205"/>
      <c r="AV1965" s="250"/>
      <c r="AX1965" s="250"/>
      <c r="AY1965" s="205"/>
      <c r="AZ1965" s="250"/>
      <c r="BB1965" s="250"/>
      <c r="BC1965" s="205"/>
      <c r="BD1965" s="250"/>
      <c r="BF1965" s="250"/>
      <c r="BG1965" s="205"/>
      <c r="BH1965" s="250"/>
      <c r="BI1965" s="121"/>
      <c r="BJ1965" s="250"/>
      <c r="BK1965" s="205"/>
      <c r="BL1965" s="250"/>
      <c r="BN1965" s="121"/>
      <c r="BO1965" s="121"/>
      <c r="BP1965" s="121"/>
      <c r="BQ1965" s="121"/>
      <c r="BR1965" s="121"/>
    </row>
    <row r="1966" spans="1:70" customFormat="1" ht="15.75">
      <c r="A1966" s="84"/>
      <c r="B1966" s="363"/>
      <c r="C1966" s="121"/>
      <c r="D1966" s="121"/>
      <c r="E1966" s="121"/>
      <c r="F1966" s="121"/>
      <c r="G1966" s="121"/>
      <c r="H1966" s="121"/>
      <c r="I1966" s="121"/>
      <c r="J1966" s="121"/>
      <c r="K1966" s="121"/>
      <c r="L1966" s="10"/>
      <c r="M1966" s="225"/>
      <c r="N1966" s="225"/>
      <c r="R1966" s="205"/>
      <c r="S1966" s="205"/>
      <c r="T1966" s="205"/>
      <c r="V1966" s="205"/>
      <c r="W1966" s="205"/>
      <c r="X1966" s="205"/>
      <c r="Y1966" s="394"/>
      <c r="Z1966" s="250"/>
      <c r="AA1966" s="205"/>
      <c r="AB1966" s="250"/>
      <c r="AC1966" s="250"/>
      <c r="AD1966" s="250"/>
      <c r="AE1966" s="205"/>
      <c r="AF1966" s="250"/>
      <c r="AH1966" s="250"/>
      <c r="AI1966" s="205"/>
      <c r="AJ1966" s="250"/>
      <c r="AK1966" s="250"/>
      <c r="AL1966" s="250"/>
      <c r="AM1966" s="205"/>
      <c r="AN1966" s="250"/>
      <c r="AO1966" s="121"/>
      <c r="AP1966" s="250"/>
      <c r="AQ1966" s="205"/>
      <c r="AR1966" s="250"/>
      <c r="AT1966" s="250"/>
      <c r="AU1966" s="205"/>
      <c r="AV1966" s="250"/>
      <c r="AX1966" s="250"/>
      <c r="AY1966" s="205"/>
      <c r="AZ1966" s="250"/>
      <c r="BB1966" s="250"/>
      <c r="BC1966" s="205"/>
      <c r="BD1966" s="250"/>
      <c r="BF1966" s="250"/>
      <c r="BG1966" s="205"/>
      <c r="BH1966" s="250"/>
      <c r="BI1966" s="121"/>
      <c r="BJ1966" s="250"/>
      <c r="BK1966" s="205"/>
      <c r="BL1966" s="250"/>
      <c r="BN1966" s="121"/>
      <c r="BO1966" s="121"/>
      <c r="BP1966" s="121"/>
      <c r="BQ1966" s="121"/>
      <c r="BR1966" s="121"/>
    </row>
    <row r="1967" spans="1:70" customFormat="1" ht="15.75">
      <c r="A1967" s="84"/>
      <c r="B1967" s="363"/>
      <c r="C1967" s="121"/>
      <c r="D1967" s="121"/>
      <c r="E1967" s="121"/>
      <c r="F1967" s="121"/>
      <c r="G1967" s="121"/>
      <c r="H1967" s="121"/>
      <c r="I1967" s="121"/>
      <c r="J1967" s="121"/>
      <c r="K1967" s="121"/>
      <c r="L1967" s="10"/>
      <c r="M1967" s="225"/>
      <c r="N1967" s="225"/>
      <c r="R1967" s="205"/>
      <c r="S1967" s="205"/>
      <c r="T1967" s="205"/>
      <c r="V1967" s="205"/>
      <c r="W1967" s="205"/>
      <c r="X1967" s="205"/>
      <c r="Y1967" s="394"/>
      <c r="Z1967" s="250"/>
      <c r="AA1967" s="205"/>
      <c r="AB1967" s="250"/>
      <c r="AC1967" s="250"/>
      <c r="AD1967" s="250"/>
      <c r="AE1967" s="205"/>
      <c r="AF1967" s="250"/>
      <c r="AH1967" s="250"/>
      <c r="AI1967" s="205"/>
      <c r="AJ1967" s="250"/>
      <c r="AK1967" s="250"/>
      <c r="AL1967" s="250"/>
      <c r="AM1967" s="205"/>
      <c r="AN1967" s="250"/>
      <c r="AO1967" s="121"/>
      <c r="AP1967" s="250"/>
      <c r="AQ1967" s="205"/>
      <c r="AR1967" s="250"/>
      <c r="AT1967" s="250"/>
      <c r="AU1967" s="205"/>
      <c r="AV1967" s="250"/>
      <c r="AX1967" s="250"/>
      <c r="AY1967" s="205"/>
      <c r="AZ1967" s="250"/>
      <c r="BB1967" s="250"/>
      <c r="BC1967" s="205"/>
      <c r="BD1967" s="250"/>
      <c r="BF1967" s="250"/>
      <c r="BG1967" s="205"/>
      <c r="BH1967" s="250"/>
      <c r="BI1967" s="121"/>
      <c r="BJ1967" s="250"/>
      <c r="BK1967" s="205"/>
      <c r="BL1967" s="250"/>
      <c r="BN1967" s="121"/>
      <c r="BO1967" s="121"/>
      <c r="BP1967" s="121"/>
      <c r="BQ1967" s="121"/>
      <c r="BR1967" s="121"/>
    </row>
    <row r="1968" spans="1:70" customFormat="1" ht="15.75">
      <c r="A1968" s="84"/>
      <c r="B1968" s="363"/>
      <c r="C1968" s="121"/>
      <c r="D1968" s="121"/>
      <c r="E1968" s="121"/>
      <c r="F1968" s="121"/>
      <c r="G1968" s="121"/>
      <c r="H1968" s="121"/>
      <c r="I1968" s="121"/>
      <c r="J1968" s="121"/>
      <c r="K1968" s="121"/>
      <c r="L1968" s="10"/>
      <c r="M1968" s="225"/>
      <c r="N1968" s="225"/>
      <c r="R1968" s="205"/>
      <c r="S1968" s="205"/>
      <c r="T1968" s="205"/>
      <c r="V1968" s="205"/>
      <c r="W1968" s="205"/>
      <c r="X1968" s="205"/>
      <c r="Y1968" s="394"/>
      <c r="Z1968" s="250"/>
      <c r="AA1968" s="205"/>
      <c r="AB1968" s="250"/>
      <c r="AC1968" s="250"/>
      <c r="AD1968" s="250"/>
      <c r="AE1968" s="205"/>
      <c r="AF1968" s="250"/>
      <c r="AH1968" s="250"/>
      <c r="AI1968" s="205"/>
      <c r="AJ1968" s="250"/>
      <c r="AK1968" s="250"/>
      <c r="AL1968" s="250"/>
      <c r="AM1968" s="205"/>
      <c r="AN1968" s="250"/>
      <c r="AO1968" s="121"/>
      <c r="AP1968" s="250"/>
      <c r="AQ1968" s="205"/>
      <c r="AR1968" s="250"/>
      <c r="AT1968" s="250"/>
      <c r="AU1968" s="205"/>
      <c r="AV1968" s="250"/>
      <c r="AX1968" s="250"/>
      <c r="AY1968" s="205"/>
      <c r="AZ1968" s="250"/>
      <c r="BB1968" s="250"/>
      <c r="BC1968" s="205"/>
      <c r="BD1968" s="250"/>
      <c r="BF1968" s="250"/>
      <c r="BG1968" s="205"/>
      <c r="BH1968" s="250"/>
      <c r="BI1968" s="121"/>
      <c r="BJ1968" s="250"/>
      <c r="BK1968" s="205"/>
      <c r="BL1968" s="250"/>
      <c r="BN1968" s="121"/>
      <c r="BO1968" s="121"/>
      <c r="BP1968" s="121"/>
      <c r="BQ1968" s="121"/>
      <c r="BR1968" s="121"/>
    </row>
    <row r="1969" spans="1:70" customFormat="1" ht="15.75">
      <c r="A1969" s="84"/>
      <c r="B1969" s="363"/>
      <c r="C1969" s="121"/>
      <c r="D1969" s="121"/>
      <c r="E1969" s="121"/>
      <c r="F1969" s="121"/>
      <c r="G1969" s="121"/>
      <c r="H1969" s="121"/>
      <c r="I1969" s="121"/>
      <c r="J1969" s="121"/>
      <c r="K1969" s="121"/>
      <c r="L1969" s="10"/>
      <c r="M1969" s="225"/>
      <c r="N1969" s="225"/>
      <c r="R1969" s="205"/>
      <c r="S1969" s="205"/>
      <c r="T1969" s="205"/>
      <c r="V1969" s="205"/>
      <c r="W1969" s="205"/>
      <c r="X1969" s="205"/>
      <c r="Y1969" s="394"/>
      <c r="Z1969" s="250"/>
      <c r="AA1969" s="205"/>
      <c r="AB1969" s="250"/>
      <c r="AC1969" s="250"/>
      <c r="AD1969" s="250"/>
      <c r="AE1969" s="205"/>
      <c r="AF1969" s="250"/>
      <c r="AH1969" s="250"/>
      <c r="AI1969" s="205"/>
      <c r="AJ1969" s="250"/>
      <c r="AK1969" s="250"/>
      <c r="AL1969" s="250"/>
      <c r="AM1969" s="205"/>
      <c r="AN1969" s="250"/>
      <c r="AO1969" s="121"/>
      <c r="AP1969" s="250"/>
      <c r="AQ1969" s="205"/>
      <c r="AR1969" s="250"/>
      <c r="AT1969" s="250"/>
      <c r="AU1969" s="205"/>
      <c r="AV1969" s="250"/>
      <c r="AX1969" s="250"/>
      <c r="AY1969" s="205"/>
      <c r="AZ1969" s="250"/>
      <c r="BB1969" s="250"/>
      <c r="BC1969" s="205"/>
      <c r="BD1969" s="250"/>
      <c r="BF1969" s="250"/>
      <c r="BG1969" s="205"/>
      <c r="BH1969" s="250"/>
      <c r="BI1969" s="121"/>
      <c r="BJ1969" s="250"/>
      <c r="BK1969" s="205"/>
      <c r="BL1969" s="250"/>
      <c r="BN1969" s="121"/>
      <c r="BO1969" s="121"/>
      <c r="BP1969" s="121"/>
      <c r="BQ1969" s="121"/>
      <c r="BR1969" s="121"/>
    </row>
    <row r="1970" spans="1:70" customFormat="1" ht="15.75">
      <c r="A1970" s="84"/>
      <c r="B1970" s="363"/>
      <c r="C1970" s="121"/>
      <c r="D1970" s="121"/>
      <c r="E1970" s="121"/>
      <c r="F1970" s="121"/>
      <c r="G1970" s="121"/>
      <c r="H1970" s="121"/>
      <c r="I1970" s="121"/>
      <c r="J1970" s="121"/>
      <c r="K1970" s="121"/>
      <c r="L1970" s="10"/>
      <c r="M1970" s="225"/>
      <c r="N1970" s="225"/>
      <c r="R1970" s="205"/>
      <c r="S1970" s="205"/>
      <c r="T1970" s="205"/>
      <c r="V1970" s="205"/>
      <c r="W1970" s="205"/>
      <c r="X1970" s="205"/>
      <c r="Y1970" s="394"/>
      <c r="Z1970" s="250"/>
      <c r="AA1970" s="205"/>
      <c r="AB1970" s="250"/>
      <c r="AC1970" s="250"/>
      <c r="AD1970" s="250"/>
      <c r="AE1970" s="205"/>
      <c r="AF1970" s="250"/>
      <c r="AH1970" s="250"/>
      <c r="AI1970" s="205"/>
      <c r="AJ1970" s="250"/>
      <c r="AK1970" s="250"/>
      <c r="AL1970" s="250"/>
      <c r="AM1970" s="205"/>
      <c r="AN1970" s="250"/>
      <c r="AO1970" s="121"/>
      <c r="AP1970" s="250"/>
      <c r="AQ1970" s="205"/>
      <c r="AR1970" s="250"/>
      <c r="AT1970" s="250"/>
      <c r="AU1970" s="205"/>
      <c r="AV1970" s="250"/>
      <c r="AX1970" s="250"/>
      <c r="AY1970" s="205"/>
      <c r="AZ1970" s="250"/>
      <c r="BB1970" s="250"/>
      <c r="BC1970" s="205"/>
      <c r="BD1970" s="250"/>
      <c r="BF1970" s="250"/>
      <c r="BG1970" s="205"/>
      <c r="BH1970" s="250"/>
      <c r="BI1970" s="121"/>
      <c r="BJ1970" s="250"/>
      <c r="BK1970" s="205"/>
      <c r="BL1970" s="250"/>
      <c r="BN1970" s="121"/>
      <c r="BO1970" s="121"/>
      <c r="BP1970" s="121"/>
      <c r="BQ1970" s="121"/>
      <c r="BR1970" s="121"/>
    </row>
    <row r="1971" spans="1:70" customFormat="1" ht="15.75">
      <c r="A1971" s="84"/>
      <c r="B1971" s="363"/>
      <c r="C1971" s="121"/>
      <c r="D1971" s="121"/>
      <c r="E1971" s="121"/>
      <c r="F1971" s="121"/>
      <c r="G1971" s="121"/>
      <c r="H1971" s="121"/>
      <c r="I1971" s="121"/>
      <c r="J1971" s="121"/>
      <c r="K1971" s="121"/>
      <c r="L1971" s="10"/>
      <c r="M1971" s="225"/>
      <c r="N1971" s="225"/>
      <c r="R1971" s="205"/>
      <c r="S1971" s="205"/>
      <c r="T1971" s="205"/>
      <c r="V1971" s="205"/>
      <c r="W1971" s="205"/>
      <c r="X1971" s="205"/>
      <c r="Y1971" s="394"/>
      <c r="Z1971" s="250"/>
      <c r="AA1971" s="205"/>
      <c r="AB1971" s="250"/>
      <c r="AC1971" s="250"/>
      <c r="AD1971" s="250"/>
      <c r="AE1971" s="205"/>
      <c r="AF1971" s="250"/>
      <c r="AH1971" s="250"/>
      <c r="AI1971" s="205"/>
      <c r="AJ1971" s="250"/>
      <c r="AK1971" s="250"/>
      <c r="AL1971" s="250"/>
      <c r="AM1971" s="205"/>
      <c r="AN1971" s="250"/>
      <c r="AO1971" s="121"/>
      <c r="AP1971" s="250"/>
      <c r="AQ1971" s="205"/>
      <c r="AR1971" s="250"/>
      <c r="AT1971" s="250"/>
      <c r="AU1971" s="205"/>
      <c r="AV1971" s="250"/>
      <c r="AX1971" s="250"/>
      <c r="AY1971" s="205"/>
      <c r="AZ1971" s="250"/>
      <c r="BB1971" s="250"/>
      <c r="BC1971" s="205"/>
      <c r="BD1971" s="250"/>
      <c r="BF1971" s="250"/>
      <c r="BG1971" s="205"/>
      <c r="BH1971" s="250"/>
      <c r="BI1971" s="121"/>
      <c r="BJ1971" s="250"/>
      <c r="BK1971" s="205"/>
      <c r="BL1971" s="250"/>
      <c r="BN1971" s="121"/>
      <c r="BO1971" s="121"/>
      <c r="BP1971" s="121"/>
      <c r="BQ1971" s="121"/>
      <c r="BR1971" s="121"/>
    </row>
    <row r="1972" spans="1:70" customFormat="1" ht="15.75">
      <c r="A1972" s="84"/>
      <c r="B1972" s="363"/>
      <c r="C1972" s="121"/>
      <c r="D1972" s="121"/>
      <c r="E1972" s="121"/>
      <c r="F1972" s="121"/>
      <c r="G1972" s="121"/>
      <c r="H1972" s="121"/>
      <c r="I1972" s="121"/>
      <c r="J1972" s="121"/>
      <c r="K1972" s="121"/>
      <c r="L1972" s="10"/>
      <c r="M1972" s="225"/>
      <c r="N1972" s="225"/>
      <c r="R1972" s="205"/>
      <c r="S1972" s="205"/>
      <c r="T1972" s="205"/>
      <c r="V1972" s="205"/>
      <c r="W1972" s="205"/>
      <c r="X1972" s="205"/>
      <c r="Y1972" s="394"/>
      <c r="Z1972" s="250"/>
      <c r="AA1972" s="205"/>
      <c r="AB1972" s="250"/>
      <c r="AC1972" s="250"/>
      <c r="AD1972" s="250"/>
      <c r="AE1972" s="205"/>
      <c r="AF1972" s="250"/>
      <c r="AH1972" s="250"/>
      <c r="AI1972" s="205"/>
      <c r="AJ1972" s="250"/>
      <c r="AK1972" s="250"/>
      <c r="AL1972" s="250"/>
      <c r="AM1972" s="205"/>
      <c r="AN1972" s="250"/>
      <c r="AO1972" s="121"/>
      <c r="AP1972" s="250"/>
      <c r="AQ1972" s="205"/>
      <c r="AR1972" s="250"/>
      <c r="AT1972" s="250"/>
      <c r="AU1972" s="205"/>
      <c r="AV1972" s="250"/>
      <c r="AX1972" s="250"/>
      <c r="AY1972" s="205"/>
      <c r="AZ1972" s="250"/>
      <c r="BB1972" s="250"/>
      <c r="BC1972" s="205"/>
      <c r="BD1972" s="250"/>
      <c r="BF1972" s="250"/>
      <c r="BG1972" s="205"/>
      <c r="BH1972" s="250"/>
      <c r="BI1972" s="121"/>
      <c r="BJ1972" s="250"/>
      <c r="BK1972" s="205"/>
      <c r="BL1972" s="250"/>
      <c r="BN1972" s="121"/>
      <c r="BO1972" s="121"/>
      <c r="BP1972" s="121"/>
      <c r="BQ1972" s="121"/>
      <c r="BR1972" s="121"/>
    </row>
    <row r="1973" spans="1:70" customFormat="1" ht="15.75">
      <c r="A1973" s="84"/>
      <c r="B1973" s="363"/>
      <c r="C1973" s="121"/>
      <c r="D1973" s="121"/>
      <c r="E1973" s="121"/>
      <c r="F1973" s="121"/>
      <c r="G1973" s="121"/>
      <c r="H1973" s="121"/>
      <c r="I1973" s="121"/>
      <c r="J1973" s="121"/>
      <c r="K1973" s="121"/>
      <c r="L1973" s="10"/>
      <c r="M1973" s="225"/>
      <c r="N1973" s="225"/>
      <c r="R1973" s="205"/>
      <c r="S1973" s="205"/>
      <c r="T1973" s="205"/>
      <c r="V1973" s="205"/>
      <c r="W1973" s="205"/>
      <c r="X1973" s="205"/>
      <c r="Y1973" s="394"/>
      <c r="Z1973" s="250"/>
      <c r="AA1973" s="205"/>
      <c r="AB1973" s="250"/>
      <c r="AC1973" s="250"/>
      <c r="AD1973" s="250"/>
      <c r="AE1973" s="205"/>
      <c r="AF1973" s="250"/>
      <c r="AH1973" s="250"/>
      <c r="AI1973" s="205"/>
      <c r="AJ1973" s="250"/>
      <c r="AK1973" s="250"/>
      <c r="AL1973" s="250"/>
      <c r="AM1973" s="205"/>
      <c r="AN1973" s="250"/>
      <c r="AO1973" s="121"/>
      <c r="AP1973" s="250"/>
      <c r="AQ1973" s="205"/>
      <c r="AR1973" s="250"/>
      <c r="AT1973" s="250"/>
      <c r="AU1973" s="205"/>
      <c r="AV1973" s="250"/>
      <c r="AX1973" s="250"/>
      <c r="AY1973" s="205"/>
      <c r="AZ1973" s="250"/>
      <c r="BB1973" s="250"/>
      <c r="BC1973" s="205"/>
      <c r="BD1973" s="250"/>
      <c r="BF1973" s="250"/>
      <c r="BG1973" s="205"/>
      <c r="BH1973" s="250"/>
      <c r="BI1973" s="121"/>
      <c r="BJ1973" s="250"/>
      <c r="BK1973" s="205"/>
      <c r="BL1973" s="250"/>
      <c r="BN1973" s="121"/>
      <c r="BO1973" s="121"/>
      <c r="BP1973" s="121"/>
      <c r="BQ1973" s="121"/>
      <c r="BR1973" s="121"/>
    </row>
    <row r="1974" spans="1:70" customFormat="1" ht="15.75">
      <c r="A1974" s="84"/>
      <c r="B1974" s="363"/>
      <c r="C1974" s="121"/>
      <c r="D1974" s="121"/>
      <c r="E1974" s="121"/>
      <c r="F1974" s="121"/>
      <c r="G1974" s="121"/>
      <c r="H1974" s="121"/>
      <c r="I1974" s="121"/>
      <c r="J1974" s="121"/>
      <c r="K1974" s="121"/>
      <c r="L1974" s="10"/>
      <c r="M1974" s="225"/>
      <c r="N1974" s="225"/>
      <c r="R1974" s="205"/>
      <c r="S1974" s="205"/>
      <c r="T1974" s="205"/>
      <c r="V1974" s="205"/>
      <c r="W1974" s="205"/>
      <c r="X1974" s="205"/>
      <c r="Y1974" s="394"/>
      <c r="Z1974" s="250"/>
      <c r="AA1974" s="205"/>
      <c r="AB1974" s="250"/>
      <c r="AC1974" s="250"/>
      <c r="AD1974" s="250"/>
      <c r="AE1974" s="205"/>
      <c r="AF1974" s="250"/>
      <c r="AH1974" s="250"/>
      <c r="AI1974" s="205"/>
      <c r="AJ1974" s="250"/>
      <c r="AK1974" s="250"/>
      <c r="AL1974" s="250"/>
      <c r="AM1974" s="205"/>
      <c r="AN1974" s="250"/>
      <c r="AO1974" s="121"/>
      <c r="AP1974" s="250"/>
      <c r="AQ1974" s="205"/>
      <c r="AR1974" s="250"/>
      <c r="AT1974" s="250"/>
      <c r="AU1974" s="205"/>
      <c r="AV1974" s="250"/>
      <c r="AX1974" s="250"/>
      <c r="AY1974" s="205"/>
      <c r="AZ1974" s="250"/>
      <c r="BB1974" s="250"/>
      <c r="BC1974" s="205"/>
      <c r="BD1974" s="250"/>
      <c r="BF1974" s="250"/>
      <c r="BG1974" s="205"/>
      <c r="BH1974" s="250"/>
      <c r="BI1974" s="121"/>
      <c r="BJ1974" s="250"/>
      <c r="BK1974" s="205"/>
      <c r="BL1974" s="250"/>
      <c r="BN1974" s="121"/>
      <c r="BO1974" s="121"/>
      <c r="BP1974" s="121"/>
      <c r="BQ1974" s="121"/>
      <c r="BR1974" s="121"/>
    </row>
    <row r="1975" spans="1:70" customFormat="1" ht="15.75">
      <c r="A1975" s="84"/>
      <c r="B1975" s="363"/>
      <c r="C1975" s="121"/>
      <c r="D1975" s="121"/>
      <c r="E1975" s="121"/>
      <c r="F1975" s="121"/>
      <c r="G1975" s="121"/>
      <c r="H1975" s="121"/>
      <c r="I1975" s="121"/>
      <c r="J1975" s="121"/>
      <c r="K1975" s="121"/>
      <c r="L1975" s="10"/>
      <c r="M1975" s="225"/>
      <c r="N1975" s="225"/>
      <c r="R1975" s="205"/>
      <c r="S1975" s="205"/>
      <c r="T1975" s="205"/>
      <c r="V1975" s="205"/>
      <c r="W1975" s="205"/>
      <c r="X1975" s="205"/>
      <c r="Y1975" s="394"/>
      <c r="Z1975" s="250"/>
      <c r="AA1975" s="205"/>
      <c r="AB1975" s="250"/>
      <c r="AC1975" s="250"/>
      <c r="AD1975" s="250"/>
      <c r="AE1975" s="205"/>
      <c r="AF1975" s="250"/>
      <c r="AH1975" s="250"/>
      <c r="AI1975" s="205"/>
      <c r="AJ1975" s="250"/>
      <c r="AK1975" s="250"/>
      <c r="AL1975" s="250"/>
      <c r="AM1975" s="205"/>
      <c r="AN1975" s="250"/>
      <c r="AO1975" s="121"/>
      <c r="AP1975" s="250"/>
      <c r="AQ1975" s="205"/>
      <c r="AR1975" s="250"/>
      <c r="AT1975" s="250"/>
      <c r="AU1975" s="205"/>
      <c r="AV1975" s="250"/>
      <c r="AX1975" s="250"/>
      <c r="AY1975" s="205"/>
      <c r="AZ1975" s="250"/>
      <c r="BB1975" s="250"/>
      <c r="BC1975" s="205"/>
      <c r="BD1975" s="250"/>
      <c r="BF1975" s="250"/>
      <c r="BG1975" s="205"/>
      <c r="BH1975" s="250"/>
      <c r="BI1975" s="121"/>
      <c r="BJ1975" s="250"/>
      <c r="BK1975" s="205"/>
      <c r="BL1975" s="250"/>
      <c r="BN1975" s="121"/>
      <c r="BO1975" s="121"/>
      <c r="BP1975" s="121"/>
      <c r="BQ1975" s="121"/>
      <c r="BR1975" s="121"/>
    </row>
    <row r="1976" spans="1:70" customFormat="1" ht="15.75">
      <c r="A1976" s="84"/>
      <c r="B1976" s="363"/>
      <c r="C1976" s="121"/>
      <c r="D1976" s="121"/>
      <c r="E1976" s="121"/>
      <c r="F1976" s="121"/>
      <c r="G1976" s="121"/>
      <c r="H1976" s="121"/>
      <c r="I1976" s="121"/>
      <c r="J1976" s="121"/>
      <c r="K1976" s="121"/>
      <c r="L1976" s="10"/>
      <c r="M1976" s="225"/>
      <c r="N1976" s="225"/>
      <c r="R1976" s="205"/>
      <c r="S1976" s="205"/>
      <c r="T1976" s="205"/>
      <c r="V1976" s="205"/>
      <c r="W1976" s="205"/>
      <c r="X1976" s="205"/>
      <c r="Y1976" s="394"/>
      <c r="Z1976" s="250"/>
      <c r="AA1976" s="205"/>
      <c r="AB1976" s="250"/>
      <c r="AC1976" s="250"/>
      <c r="AD1976" s="250"/>
      <c r="AE1976" s="205"/>
      <c r="AF1976" s="250"/>
      <c r="AH1976" s="250"/>
      <c r="AI1976" s="205"/>
      <c r="AJ1976" s="250"/>
      <c r="AK1976" s="250"/>
      <c r="AL1976" s="250"/>
      <c r="AM1976" s="205"/>
      <c r="AN1976" s="250"/>
      <c r="AO1976" s="121"/>
      <c r="AP1976" s="250"/>
      <c r="AQ1976" s="205"/>
      <c r="AR1976" s="250"/>
      <c r="AT1976" s="250"/>
      <c r="AU1976" s="205"/>
      <c r="AV1976" s="250"/>
      <c r="AX1976" s="250"/>
      <c r="AY1976" s="205"/>
      <c r="AZ1976" s="250"/>
      <c r="BB1976" s="250"/>
      <c r="BC1976" s="205"/>
      <c r="BD1976" s="250"/>
      <c r="BF1976" s="250"/>
      <c r="BG1976" s="205"/>
      <c r="BH1976" s="250"/>
      <c r="BI1976" s="121"/>
      <c r="BJ1976" s="250"/>
      <c r="BK1976" s="205"/>
      <c r="BL1976" s="250"/>
      <c r="BN1976" s="121"/>
      <c r="BO1976" s="121"/>
      <c r="BP1976" s="121"/>
      <c r="BQ1976" s="121"/>
      <c r="BR1976" s="121"/>
    </row>
    <row r="1977" spans="1:70" customFormat="1" ht="15.75">
      <c r="A1977" s="84"/>
      <c r="B1977" s="363"/>
      <c r="C1977" s="121"/>
      <c r="D1977" s="121"/>
      <c r="E1977" s="121"/>
      <c r="F1977" s="121"/>
      <c r="G1977" s="121"/>
      <c r="H1977" s="121"/>
      <c r="I1977" s="121"/>
      <c r="J1977" s="121"/>
      <c r="K1977" s="121"/>
      <c r="L1977" s="10"/>
      <c r="M1977" s="225"/>
      <c r="N1977" s="225"/>
      <c r="R1977" s="205"/>
      <c r="S1977" s="205"/>
      <c r="T1977" s="205"/>
      <c r="V1977" s="205"/>
      <c r="W1977" s="205"/>
      <c r="X1977" s="205"/>
      <c r="Y1977" s="394"/>
      <c r="Z1977" s="250"/>
      <c r="AA1977" s="205"/>
      <c r="AB1977" s="250"/>
      <c r="AC1977" s="250"/>
      <c r="AD1977" s="250"/>
      <c r="AE1977" s="205"/>
      <c r="AF1977" s="250"/>
      <c r="AH1977" s="250"/>
      <c r="AI1977" s="205"/>
      <c r="AJ1977" s="250"/>
      <c r="AK1977" s="250"/>
      <c r="AL1977" s="250"/>
      <c r="AM1977" s="205"/>
      <c r="AN1977" s="250"/>
      <c r="AO1977" s="121"/>
      <c r="AP1977" s="250"/>
      <c r="AQ1977" s="205"/>
      <c r="AR1977" s="250"/>
      <c r="AT1977" s="250"/>
      <c r="AU1977" s="205"/>
      <c r="AV1977" s="250"/>
      <c r="AX1977" s="250"/>
      <c r="AY1977" s="205"/>
      <c r="AZ1977" s="250"/>
      <c r="BB1977" s="250"/>
      <c r="BC1977" s="205"/>
      <c r="BD1977" s="250"/>
      <c r="BF1977" s="250"/>
      <c r="BG1977" s="205"/>
      <c r="BH1977" s="250"/>
      <c r="BI1977" s="121"/>
      <c r="BJ1977" s="250"/>
      <c r="BK1977" s="205"/>
      <c r="BL1977" s="250"/>
      <c r="BN1977" s="121"/>
      <c r="BO1977" s="121"/>
      <c r="BP1977" s="121"/>
      <c r="BQ1977" s="121"/>
      <c r="BR1977" s="121"/>
    </row>
    <row r="1978" spans="1:70" customFormat="1" ht="15.75">
      <c r="A1978" s="84"/>
      <c r="B1978" s="363"/>
      <c r="C1978" s="121"/>
      <c r="D1978" s="121"/>
      <c r="E1978" s="121"/>
      <c r="F1978" s="121"/>
      <c r="G1978" s="121"/>
      <c r="H1978" s="121"/>
      <c r="I1978" s="121"/>
      <c r="J1978" s="121"/>
      <c r="K1978" s="121"/>
      <c r="L1978" s="10"/>
      <c r="M1978" s="225"/>
      <c r="N1978" s="225"/>
      <c r="R1978" s="205"/>
      <c r="S1978" s="205"/>
      <c r="T1978" s="205"/>
      <c r="V1978" s="205"/>
      <c r="W1978" s="205"/>
      <c r="X1978" s="205"/>
      <c r="Y1978" s="394"/>
      <c r="Z1978" s="250"/>
      <c r="AA1978" s="205"/>
      <c r="AB1978" s="250"/>
      <c r="AC1978" s="250"/>
      <c r="AD1978" s="250"/>
      <c r="AE1978" s="205"/>
      <c r="AF1978" s="250"/>
      <c r="AH1978" s="250"/>
      <c r="AI1978" s="205"/>
      <c r="AJ1978" s="250"/>
      <c r="AK1978" s="250"/>
      <c r="AL1978" s="250"/>
      <c r="AM1978" s="205"/>
      <c r="AN1978" s="250"/>
      <c r="AO1978" s="121"/>
      <c r="AP1978" s="250"/>
      <c r="AQ1978" s="205"/>
      <c r="AR1978" s="250"/>
      <c r="AT1978" s="250"/>
      <c r="AU1978" s="205"/>
      <c r="AV1978" s="250"/>
      <c r="AX1978" s="250"/>
      <c r="AY1978" s="205"/>
      <c r="AZ1978" s="250"/>
      <c r="BB1978" s="250"/>
      <c r="BC1978" s="205"/>
      <c r="BD1978" s="250"/>
      <c r="BF1978" s="250"/>
      <c r="BG1978" s="205"/>
      <c r="BH1978" s="250"/>
      <c r="BI1978" s="121"/>
      <c r="BJ1978" s="250"/>
      <c r="BK1978" s="205"/>
      <c r="BL1978" s="250"/>
      <c r="BN1978" s="121"/>
      <c r="BO1978" s="121"/>
      <c r="BP1978" s="121"/>
      <c r="BQ1978" s="121"/>
      <c r="BR1978" s="121"/>
    </row>
    <row r="1979" spans="1:70" customFormat="1" ht="15.75">
      <c r="A1979" s="84"/>
      <c r="B1979" s="363"/>
      <c r="C1979" s="121"/>
      <c r="D1979" s="121"/>
      <c r="E1979" s="121"/>
      <c r="F1979" s="121"/>
      <c r="G1979" s="121"/>
      <c r="H1979" s="121"/>
      <c r="I1979" s="121"/>
      <c r="J1979" s="121"/>
      <c r="K1979" s="121"/>
      <c r="L1979" s="10"/>
      <c r="M1979" s="225"/>
      <c r="N1979" s="225"/>
      <c r="R1979" s="205"/>
      <c r="S1979" s="205"/>
      <c r="T1979" s="205"/>
      <c r="V1979" s="205"/>
      <c r="W1979" s="205"/>
      <c r="X1979" s="205"/>
      <c r="Y1979" s="394"/>
      <c r="Z1979" s="250"/>
      <c r="AA1979" s="205"/>
      <c r="AB1979" s="250"/>
      <c r="AC1979" s="250"/>
      <c r="AD1979" s="250"/>
      <c r="AE1979" s="205"/>
      <c r="AF1979" s="250"/>
      <c r="AH1979" s="250"/>
      <c r="AI1979" s="205"/>
      <c r="AJ1979" s="250"/>
      <c r="AK1979" s="250"/>
      <c r="AL1979" s="250"/>
      <c r="AM1979" s="205"/>
      <c r="AN1979" s="250"/>
      <c r="AO1979" s="121"/>
      <c r="AP1979" s="250"/>
      <c r="AQ1979" s="205"/>
      <c r="AR1979" s="250"/>
      <c r="AT1979" s="250"/>
      <c r="AU1979" s="205"/>
      <c r="AV1979" s="250"/>
      <c r="AX1979" s="250"/>
      <c r="AY1979" s="205"/>
      <c r="AZ1979" s="250"/>
      <c r="BB1979" s="250"/>
      <c r="BC1979" s="205"/>
      <c r="BD1979" s="250"/>
      <c r="BF1979" s="250"/>
      <c r="BG1979" s="205"/>
      <c r="BH1979" s="250"/>
      <c r="BI1979" s="121"/>
      <c r="BJ1979" s="250"/>
      <c r="BK1979" s="205"/>
      <c r="BL1979" s="250"/>
      <c r="BN1979" s="121"/>
      <c r="BO1979" s="121"/>
      <c r="BP1979" s="121"/>
      <c r="BQ1979" s="121"/>
      <c r="BR1979" s="121"/>
    </row>
    <row r="1980" spans="1:70" customFormat="1" ht="15.75">
      <c r="A1980" s="84"/>
      <c r="B1980" s="363"/>
      <c r="C1980" s="121"/>
      <c r="D1980" s="121"/>
      <c r="E1980" s="121"/>
      <c r="F1980" s="121"/>
      <c r="G1980" s="121"/>
      <c r="H1980" s="121"/>
      <c r="I1980" s="121"/>
      <c r="J1980" s="121"/>
      <c r="K1980" s="121"/>
      <c r="L1980" s="10"/>
      <c r="M1980" s="225"/>
      <c r="N1980" s="225"/>
      <c r="R1980" s="205"/>
      <c r="S1980" s="205"/>
      <c r="T1980" s="205"/>
      <c r="V1980" s="205"/>
      <c r="W1980" s="205"/>
      <c r="X1980" s="205"/>
      <c r="Y1980" s="394"/>
      <c r="Z1980" s="250"/>
      <c r="AA1980" s="205"/>
      <c r="AB1980" s="250"/>
      <c r="AC1980" s="250"/>
      <c r="AD1980" s="250"/>
      <c r="AE1980" s="205"/>
      <c r="AF1980" s="250"/>
      <c r="AH1980" s="250"/>
      <c r="AI1980" s="205"/>
      <c r="AJ1980" s="250"/>
      <c r="AK1980" s="250"/>
      <c r="AL1980" s="250"/>
      <c r="AM1980" s="205"/>
      <c r="AN1980" s="250"/>
      <c r="AO1980" s="121"/>
      <c r="AP1980" s="250"/>
      <c r="AQ1980" s="205"/>
      <c r="AR1980" s="250"/>
      <c r="AT1980" s="250"/>
      <c r="AU1980" s="205"/>
      <c r="AV1980" s="250"/>
      <c r="AX1980" s="250"/>
      <c r="AY1980" s="205"/>
      <c r="AZ1980" s="250"/>
      <c r="BB1980" s="250"/>
      <c r="BC1980" s="205"/>
      <c r="BD1980" s="250"/>
      <c r="BF1980" s="250"/>
      <c r="BG1980" s="205"/>
      <c r="BH1980" s="250"/>
      <c r="BI1980" s="121"/>
      <c r="BJ1980" s="250"/>
      <c r="BK1980" s="205"/>
      <c r="BL1980" s="250"/>
      <c r="BN1980" s="121"/>
      <c r="BO1980" s="121"/>
      <c r="BP1980" s="121"/>
      <c r="BQ1980" s="121"/>
      <c r="BR1980" s="121"/>
    </row>
    <row r="1981" spans="1:70" customFormat="1" ht="15.75">
      <c r="A1981" s="84"/>
      <c r="B1981" s="363"/>
      <c r="C1981" s="121"/>
      <c r="D1981" s="121"/>
      <c r="E1981" s="121"/>
      <c r="F1981" s="121"/>
      <c r="G1981" s="121"/>
      <c r="H1981" s="121"/>
      <c r="I1981" s="121"/>
      <c r="J1981" s="121"/>
      <c r="K1981" s="121"/>
      <c r="L1981" s="10"/>
      <c r="M1981" s="225"/>
      <c r="N1981" s="225"/>
      <c r="R1981" s="205"/>
      <c r="S1981" s="205"/>
      <c r="T1981" s="205"/>
      <c r="V1981" s="205"/>
      <c r="W1981" s="205"/>
      <c r="X1981" s="205"/>
      <c r="Y1981" s="394"/>
      <c r="Z1981" s="250"/>
      <c r="AA1981" s="205"/>
      <c r="AB1981" s="250"/>
      <c r="AC1981" s="250"/>
      <c r="AD1981" s="250"/>
      <c r="AE1981" s="205"/>
      <c r="AF1981" s="250"/>
      <c r="AH1981" s="250"/>
      <c r="AI1981" s="205"/>
      <c r="AJ1981" s="250"/>
      <c r="AK1981" s="250"/>
      <c r="AL1981" s="250"/>
      <c r="AM1981" s="205"/>
      <c r="AN1981" s="250"/>
      <c r="AO1981" s="121"/>
      <c r="AP1981" s="250"/>
      <c r="AQ1981" s="205"/>
      <c r="AR1981" s="250"/>
      <c r="AT1981" s="250"/>
      <c r="AU1981" s="205"/>
      <c r="AV1981" s="250"/>
      <c r="AX1981" s="250"/>
      <c r="AY1981" s="205"/>
      <c r="AZ1981" s="250"/>
      <c r="BB1981" s="250"/>
      <c r="BC1981" s="205"/>
      <c r="BD1981" s="250"/>
      <c r="BF1981" s="250"/>
      <c r="BG1981" s="205"/>
      <c r="BH1981" s="250"/>
      <c r="BI1981" s="121"/>
      <c r="BJ1981" s="250"/>
      <c r="BK1981" s="205"/>
      <c r="BL1981" s="250"/>
      <c r="BN1981" s="121"/>
      <c r="BO1981" s="121"/>
      <c r="BP1981" s="121"/>
      <c r="BQ1981" s="121"/>
      <c r="BR1981" s="121"/>
    </row>
    <row r="1982" spans="1:70" customFormat="1" ht="15.75">
      <c r="A1982" s="84"/>
      <c r="B1982" s="363"/>
      <c r="C1982" s="121"/>
      <c r="D1982" s="121"/>
      <c r="E1982" s="121"/>
      <c r="F1982" s="121"/>
      <c r="G1982" s="121"/>
      <c r="H1982" s="121"/>
      <c r="I1982" s="121"/>
      <c r="J1982" s="121"/>
      <c r="K1982" s="121"/>
      <c r="L1982" s="10"/>
      <c r="M1982" s="225"/>
      <c r="N1982" s="225"/>
      <c r="R1982" s="205"/>
      <c r="S1982" s="205"/>
      <c r="T1982" s="205"/>
      <c r="V1982" s="205"/>
      <c r="W1982" s="205"/>
      <c r="X1982" s="205"/>
      <c r="Y1982" s="394"/>
      <c r="Z1982" s="250"/>
      <c r="AA1982" s="205"/>
      <c r="AB1982" s="250"/>
      <c r="AC1982" s="250"/>
      <c r="AD1982" s="250"/>
      <c r="AE1982" s="205"/>
      <c r="AF1982" s="250"/>
      <c r="AH1982" s="250"/>
      <c r="AI1982" s="205"/>
      <c r="AJ1982" s="250"/>
      <c r="AK1982" s="250"/>
      <c r="AL1982" s="250"/>
      <c r="AM1982" s="205"/>
      <c r="AN1982" s="250"/>
      <c r="AO1982" s="121"/>
      <c r="AP1982" s="250"/>
      <c r="AQ1982" s="205"/>
      <c r="AR1982" s="250"/>
      <c r="AT1982" s="250"/>
      <c r="AU1982" s="205"/>
      <c r="AV1982" s="250"/>
      <c r="AX1982" s="250"/>
      <c r="AY1982" s="205"/>
      <c r="AZ1982" s="250"/>
      <c r="BB1982" s="250"/>
      <c r="BC1982" s="205"/>
      <c r="BD1982" s="250"/>
      <c r="BF1982" s="250"/>
      <c r="BG1982" s="205"/>
      <c r="BH1982" s="250"/>
      <c r="BI1982" s="121"/>
      <c r="BJ1982" s="250"/>
      <c r="BK1982" s="205"/>
      <c r="BL1982" s="250"/>
      <c r="BN1982" s="121"/>
      <c r="BO1982" s="121"/>
      <c r="BP1982" s="121"/>
      <c r="BQ1982" s="121"/>
      <c r="BR1982" s="121"/>
    </row>
    <row r="1983" spans="1:70" customFormat="1" ht="15.75">
      <c r="A1983" s="84"/>
      <c r="B1983" s="363"/>
      <c r="C1983" s="121"/>
      <c r="D1983" s="121"/>
      <c r="E1983" s="121"/>
      <c r="F1983" s="121"/>
      <c r="G1983" s="121"/>
      <c r="H1983" s="121"/>
      <c r="I1983" s="121"/>
      <c r="J1983" s="121"/>
      <c r="K1983" s="121"/>
      <c r="L1983" s="10"/>
      <c r="M1983" s="225"/>
      <c r="N1983" s="225"/>
      <c r="R1983" s="205"/>
      <c r="S1983" s="205"/>
      <c r="T1983" s="205"/>
      <c r="V1983" s="205"/>
      <c r="W1983" s="205"/>
      <c r="X1983" s="205"/>
      <c r="Y1983" s="394"/>
      <c r="Z1983" s="250"/>
      <c r="AA1983" s="205"/>
      <c r="AB1983" s="250"/>
      <c r="AC1983" s="250"/>
      <c r="AD1983" s="250"/>
      <c r="AE1983" s="205"/>
      <c r="AF1983" s="250"/>
      <c r="AH1983" s="250"/>
      <c r="AI1983" s="205"/>
      <c r="AJ1983" s="250"/>
      <c r="AK1983" s="250"/>
      <c r="AL1983" s="250"/>
      <c r="AM1983" s="205"/>
      <c r="AN1983" s="250"/>
      <c r="AO1983" s="121"/>
      <c r="AP1983" s="250"/>
      <c r="AQ1983" s="205"/>
      <c r="AR1983" s="250"/>
      <c r="AT1983" s="250"/>
      <c r="AU1983" s="205"/>
      <c r="AV1983" s="250"/>
      <c r="AX1983" s="250"/>
      <c r="AY1983" s="205"/>
      <c r="AZ1983" s="250"/>
      <c r="BB1983" s="250"/>
      <c r="BC1983" s="205"/>
      <c r="BD1983" s="250"/>
      <c r="BF1983" s="250"/>
      <c r="BG1983" s="205"/>
      <c r="BH1983" s="250"/>
      <c r="BI1983" s="121"/>
      <c r="BJ1983" s="250"/>
      <c r="BK1983" s="205"/>
      <c r="BL1983" s="250"/>
      <c r="BN1983" s="121"/>
      <c r="BO1983" s="121"/>
      <c r="BP1983" s="121"/>
      <c r="BQ1983" s="121"/>
      <c r="BR1983" s="121"/>
    </row>
    <row r="1984" spans="1:70" customFormat="1" ht="15.75">
      <c r="A1984" s="84"/>
      <c r="B1984" s="363"/>
      <c r="C1984" s="121"/>
      <c r="D1984" s="121"/>
      <c r="E1984" s="121"/>
      <c r="F1984" s="121"/>
      <c r="G1984" s="121"/>
      <c r="H1984" s="121"/>
      <c r="I1984" s="121"/>
      <c r="J1984" s="121"/>
      <c r="K1984" s="121"/>
      <c r="L1984" s="10"/>
      <c r="M1984" s="225"/>
      <c r="N1984" s="225"/>
      <c r="R1984" s="205"/>
      <c r="S1984" s="205"/>
      <c r="T1984" s="205"/>
      <c r="V1984" s="205"/>
      <c r="W1984" s="205"/>
      <c r="X1984" s="205"/>
      <c r="Y1984" s="394"/>
      <c r="Z1984" s="250"/>
      <c r="AA1984" s="205"/>
      <c r="AB1984" s="250"/>
      <c r="AC1984" s="250"/>
      <c r="AD1984" s="250"/>
      <c r="AE1984" s="205"/>
      <c r="AF1984" s="250"/>
      <c r="AH1984" s="250"/>
      <c r="AI1984" s="205"/>
      <c r="AJ1984" s="250"/>
      <c r="AK1984" s="250"/>
      <c r="AL1984" s="250"/>
      <c r="AM1984" s="205"/>
      <c r="AN1984" s="250"/>
      <c r="AO1984" s="121"/>
      <c r="AP1984" s="250"/>
      <c r="AQ1984" s="205"/>
      <c r="AR1984" s="250"/>
      <c r="AT1984" s="250"/>
      <c r="AU1984" s="205"/>
      <c r="AV1984" s="250"/>
      <c r="AX1984" s="250"/>
      <c r="AY1984" s="205"/>
      <c r="AZ1984" s="250"/>
      <c r="BB1984" s="250"/>
      <c r="BC1984" s="205"/>
      <c r="BD1984" s="250"/>
      <c r="BF1984" s="250"/>
      <c r="BG1984" s="205"/>
      <c r="BH1984" s="250"/>
      <c r="BI1984" s="121"/>
      <c r="BJ1984" s="250"/>
      <c r="BK1984" s="205"/>
      <c r="BL1984" s="250"/>
      <c r="BN1984" s="121"/>
      <c r="BO1984" s="121"/>
      <c r="BP1984" s="121"/>
      <c r="BQ1984" s="121"/>
      <c r="BR1984" s="121"/>
    </row>
    <row r="1985" spans="1:70" customFormat="1" ht="15.75">
      <c r="A1985" s="84"/>
      <c r="B1985" s="363"/>
      <c r="C1985" s="121"/>
      <c r="D1985" s="121"/>
      <c r="E1985" s="121"/>
      <c r="F1985" s="121"/>
      <c r="G1985" s="121"/>
      <c r="H1985" s="121"/>
      <c r="I1985" s="121"/>
      <c r="J1985" s="121"/>
      <c r="K1985" s="121"/>
      <c r="L1985" s="10"/>
      <c r="M1985" s="225"/>
      <c r="N1985" s="225"/>
      <c r="R1985" s="205"/>
      <c r="S1985" s="205"/>
      <c r="T1985" s="205"/>
      <c r="V1985" s="205"/>
      <c r="W1985" s="205"/>
      <c r="X1985" s="205"/>
      <c r="Y1985" s="394"/>
      <c r="Z1985" s="250"/>
      <c r="AA1985" s="205"/>
      <c r="AB1985" s="250"/>
      <c r="AC1985" s="250"/>
      <c r="AD1985" s="250"/>
      <c r="AE1985" s="205"/>
      <c r="AF1985" s="250"/>
      <c r="AH1985" s="250"/>
      <c r="AI1985" s="205"/>
      <c r="AJ1985" s="250"/>
      <c r="AK1985" s="250"/>
      <c r="AL1985" s="250"/>
      <c r="AM1985" s="205"/>
      <c r="AN1985" s="250"/>
      <c r="AO1985" s="121"/>
      <c r="AP1985" s="250"/>
      <c r="AQ1985" s="205"/>
      <c r="AR1985" s="250"/>
      <c r="AT1985" s="250"/>
      <c r="AU1985" s="205"/>
      <c r="AV1985" s="250"/>
      <c r="AX1985" s="250"/>
      <c r="AY1985" s="205"/>
      <c r="AZ1985" s="250"/>
      <c r="BB1985" s="250"/>
      <c r="BC1985" s="205"/>
      <c r="BD1985" s="250"/>
      <c r="BF1985" s="250"/>
      <c r="BG1985" s="205"/>
      <c r="BH1985" s="250"/>
      <c r="BI1985" s="121"/>
      <c r="BJ1985" s="250"/>
      <c r="BK1985" s="205"/>
      <c r="BL1985" s="250"/>
      <c r="BN1985" s="121"/>
      <c r="BO1985" s="121"/>
      <c r="BP1985" s="121"/>
      <c r="BQ1985" s="121"/>
      <c r="BR1985" s="121"/>
    </row>
    <row r="1986" spans="1:70" customFormat="1" ht="15.75">
      <c r="A1986" s="84"/>
      <c r="B1986" s="363"/>
      <c r="C1986" s="121"/>
      <c r="D1986" s="121"/>
      <c r="E1986" s="121"/>
      <c r="F1986" s="121"/>
      <c r="G1986" s="121"/>
      <c r="H1986" s="121"/>
      <c r="I1986" s="121"/>
      <c r="J1986" s="121"/>
      <c r="K1986" s="121"/>
      <c r="L1986" s="10"/>
      <c r="M1986" s="225"/>
      <c r="N1986" s="225"/>
      <c r="R1986" s="205"/>
      <c r="S1986" s="205"/>
      <c r="T1986" s="205"/>
      <c r="V1986" s="205"/>
      <c r="W1986" s="205"/>
      <c r="X1986" s="205"/>
      <c r="Y1986" s="394"/>
      <c r="Z1986" s="250"/>
      <c r="AA1986" s="205"/>
      <c r="AB1986" s="250"/>
      <c r="AC1986" s="250"/>
      <c r="AD1986" s="250"/>
      <c r="AE1986" s="205"/>
      <c r="AF1986" s="250"/>
      <c r="AH1986" s="250"/>
      <c r="AI1986" s="205"/>
      <c r="AJ1986" s="250"/>
      <c r="AK1986" s="250"/>
      <c r="AL1986" s="250"/>
      <c r="AM1986" s="205"/>
      <c r="AN1986" s="250"/>
      <c r="AO1986" s="121"/>
      <c r="AP1986" s="250"/>
      <c r="AQ1986" s="205"/>
      <c r="AR1986" s="250"/>
      <c r="AT1986" s="250"/>
      <c r="AU1986" s="205"/>
      <c r="AV1986" s="250"/>
      <c r="AX1986" s="250"/>
      <c r="AY1986" s="205"/>
      <c r="AZ1986" s="250"/>
      <c r="BB1986" s="250"/>
      <c r="BC1986" s="205"/>
      <c r="BD1986" s="250"/>
      <c r="BF1986" s="250"/>
      <c r="BG1986" s="205"/>
      <c r="BH1986" s="250"/>
      <c r="BI1986" s="121"/>
      <c r="BJ1986" s="250"/>
      <c r="BK1986" s="205"/>
      <c r="BL1986" s="250"/>
      <c r="BN1986" s="121"/>
      <c r="BO1986" s="121"/>
      <c r="BP1986" s="121"/>
      <c r="BQ1986" s="121"/>
      <c r="BR1986" s="121"/>
    </row>
    <row r="1987" spans="1:70" customFormat="1" ht="15.75">
      <c r="A1987" s="84"/>
      <c r="B1987" s="363"/>
      <c r="C1987" s="121"/>
      <c r="D1987" s="121"/>
      <c r="E1987" s="121"/>
      <c r="F1987" s="121"/>
      <c r="G1987" s="121"/>
      <c r="H1987" s="121"/>
      <c r="I1987" s="121"/>
      <c r="J1987" s="121"/>
      <c r="K1987" s="121"/>
      <c r="L1987" s="10"/>
      <c r="M1987" s="225"/>
      <c r="N1987" s="225"/>
      <c r="R1987" s="205"/>
      <c r="S1987" s="205"/>
      <c r="T1987" s="205"/>
      <c r="V1987" s="205"/>
      <c r="W1987" s="205"/>
      <c r="X1987" s="205"/>
      <c r="Y1987" s="394"/>
      <c r="Z1987" s="250"/>
      <c r="AA1987" s="205"/>
      <c r="AB1987" s="250"/>
      <c r="AC1987" s="250"/>
      <c r="AD1987" s="250"/>
      <c r="AE1987" s="205"/>
      <c r="AF1987" s="250"/>
      <c r="AH1987" s="250"/>
      <c r="AI1987" s="205"/>
      <c r="AJ1987" s="250"/>
      <c r="AK1987" s="250"/>
      <c r="AL1987" s="250"/>
      <c r="AM1987" s="205"/>
      <c r="AN1987" s="250"/>
      <c r="AO1987" s="121"/>
      <c r="AP1987" s="250"/>
      <c r="AQ1987" s="205"/>
      <c r="AR1987" s="250"/>
      <c r="AT1987" s="250"/>
      <c r="AU1987" s="205"/>
      <c r="AV1987" s="250"/>
      <c r="AX1987" s="250"/>
      <c r="AY1987" s="205"/>
      <c r="AZ1987" s="250"/>
      <c r="BB1987" s="250"/>
      <c r="BC1987" s="205"/>
      <c r="BD1987" s="250"/>
      <c r="BF1987" s="250"/>
      <c r="BG1987" s="205"/>
      <c r="BH1987" s="250"/>
      <c r="BI1987" s="121"/>
      <c r="BJ1987" s="250"/>
      <c r="BK1987" s="205"/>
      <c r="BL1987" s="250"/>
      <c r="BN1987" s="121"/>
      <c r="BO1987" s="121"/>
      <c r="BP1987" s="121"/>
      <c r="BQ1987" s="121"/>
      <c r="BR1987" s="121"/>
    </row>
    <row r="1988" spans="1:70" customFormat="1" ht="15.75">
      <c r="A1988" s="84"/>
      <c r="B1988" s="363"/>
      <c r="C1988" s="121"/>
      <c r="D1988" s="121"/>
      <c r="E1988" s="121"/>
      <c r="F1988" s="121"/>
      <c r="G1988" s="121"/>
      <c r="H1988" s="121"/>
      <c r="I1988" s="121"/>
      <c r="J1988" s="121"/>
      <c r="K1988" s="121"/>
      <c r="L1988" s="10"/>
      <c r="M1988" s="225"/>
      <c r="N1988" s="225"/>
      <c r="R1988" s="205"/>
      <c r="S1988" s="205"/>
      <c r="T1988" s="205"/>
      <c r="V1988" s="205"/>
      <c r="W1988" s="205"/>
      <c r="X1988" s="205"/>
      <c r="Y1988" s="394"/>
      <c r="Z1988" s="250"/>
      <c r="AA1988" s="205"/>
      <c r="AB1988" s="250"/>
      <c r="AC1988" s="250"/>
      <c r="AD1988" s="250"/>
      <c r="AE1988" s="205"/>
      <c r="AF1988" s="250"/>
      <c r="AH1988" s="250"/>
      <c r="AI1988" s="205"/>
      <c r="AJ1988" s="250"/>
      <c r="AK1988" s="250"/>
      <c r="AL1988" s="250"/>
      <c r="AM1988" s="205"/>
      <c r="AN1988" s="250"/>
      <c r="AO1988" s="121"/>
      <c r="AP1988" s="250"/>
      <c r="AQ1988" s="205"/>
      <c r="AR1988" s="250"/>
      <c r="AT1988" s="250"/>
      <c r="AU1988" s="205"/>
      <c r="AV1988" s="250"/>
      <c r="AX1988" s="250"/>
      <c r="AY1988" s="205"/>
      <c r="AZ1988" s="250"/>
      <c r="BB1988" s="250"/>
      <c r="BC1988" s="205"/>
      <c r="BD1988" s="250"/>
      <c r="BF1988" s="250"/>
      <c r="BG1988" s="205"/>
      <c r="BH1988" s="250"/>
      <c r="BI1988" s="121"/>
      <c r="BJ1988" s="250"/>
      <c r="BK1988" s="205"/>
      <c r="BL1988" s="250"/>
      <c r="BN1988" s="121"/>
      <c r="BO1988" s="121"/>
      <c r="BP1988" s="121"/>
      <c r="BQ1988" s="121"/>
      <c r="BR1988" s="121"/>
    </row>
    <row r="1989" spans="1:70" customFormat="1" ht="15.75">
      <c r="A1989" s="84"/>
      <c r="B1989" s="363"/>
      <c r="C1989" s="121"/>
      <c r="D1989" s="121"/>
      <c r="E1989" s="121"/>
      <c r="F1989" s="121"/>
      <c r="G1989" s="121"/>
      <c r="H1989" s="121"/>
      <c r="I1989" s="121"/>
      <c r="J1989" s="121"/>
      <c r="K1989" s="121"/>
      <c r="L1989" s="10"/>
      <c r="M1989" s="225"/>
      <c r="N1989" s="225"/>
      <c r="R1989" s="205"/>
      <c r="S1989" s="205"/>
      <c r="T1989" s="205"/>
      <c r="V1989" s="205"/>
      <c r="W1989" s="205"/>
      <c r="X1989" s="205"/>
      <c r="Y1989" s="394"/>
      <c r="Z1989" s="250"/>
      <c r="AA1989" s="205"/>
      <c r="AB1989" s="250"/>
      <c r="AC1989" s="250"/>
      <c r="AD1989" s="250"/>
      <c r="AE1989" s="205"/>
      <c r="AF1989" s="250"/>
      <c r="AH1989" s="250"/>
      <c r="AI1989" s="205"/>
      <c r="AJ1989" s="250"/>
      <c r="AK1989" s="250"/>
      <c r="AL1989" s="250"/>
      <c r="AM1989" s="205"/>
      <c r="AN1989" s="250"/>
      <c r="AO1989" s="121"/>
      <c r="AP1989" s="250"/>
      <c r="AQ1989" s="205"/>
      <c r="AR1989" s="250"/>
      <c r="AT1989" s="250"/>
      <c r="AU1989" s="205"/>
      <c r="AV1989" s="250"/>
      <c r="AX1989" s="250"/>
      <c r="AY1989" s="205"/>
      <c r="AZ1989" s="250"/>
      <c r="BB1989" s="250"/>
      <c r="BC1989" s="205"/>
      <c r="BD1989" s="250"/>
      <c r="BF1989" s="250"/>
      <c r="BG1989" s="205"/>
      <c r="BH1989" s="250"/>
      <c r="BI1989" s="121"/>
      <c r="BJ1989" s="250"/>
      <c r="BK1989" s="205"/>
      <c r="BL1989" s="250"/>
      <c r="BN1989" s="121"/>
      <c r="BO1989" s="121"/>
      <c r="BP1989" s="121"/>
      <c r="BQ1989" s="121"/>
      <c r="BR1989" s="121"/>
    </row>
    <row r="1990" spans="1:70" customFormat="1" ht="15.75">
      <c r="A1990" s="84"/>
      <c r="B1990" s="363"/>
      <c r="C1990" s="121"/>
      <c r="D1990" s="121"/>
      <c r="E1990" s="121"/>
      <c r="F1990" s="121"/>
      <c r="G1990" s="121"/>
      <c r="H1990" s="121"/>
      <c r="I1990" s="121"/>
      <c r="J1990" s="121"/>
      <c r="K1990" s="121"/>
      <c r="L1990" s="10"/>
      <c r="M1990" s="225"/>
      <c r="N1990" s="225"/>
      <c r="R1990" s="205"/>
      <c r="S1990" s="205"/>
      <c r="T1990" s="205"/>
      <c r="V1990" s="205"/>
      <c r="W1990" s="205"/>
      <c r="X1990" s="205"/>
      <c r="Y1990" s="394"/>
      <c r="Z1990" s="250"/>
      <c r="AA1990" s="205"/>
      <c r="AB1990" s="250"/>
      <c r="AC1990" s="250"/>
      <c r="AD1990" s="250"/>
      <c r="AE1990" s="205"/>
      <c r="AF1990" s="250"/>
      <c r="AH1990" s="250"/>
      <c r="AI1990" s="205"/>
      <c r="AJ1990" s="250"/>
      <c r="AK1990" s="250"/>
      <c r="AL1990" s="250"/>
      <c r="AM1990" s="205"/>
      <c r="AN1990" s="250"/>
      <c r="AO1990" s="121"/>
      <c r="AP1990" s="250"/>
      <c r="AQ1990" s="205"/>
      <c r="AR1990" s="250"/>
      <c r="AT1990" s="250"/>
      <c r="AU1990" s="205"/>
      <c r="AV1990" s="250"/>
      <c r="AX1990" s="250"/>
      <c r="AY1990" s="205"/>
      <c r="AZ1990" s="250"/>
      <c r="BB1990" s="250"/>
      <c r="BC1990" s="205"/>
      <c r="BD1990" s="250"/>
      <c r="BF1990" s="250"/>
      <c r="BG1990" s="205"/>
      <c r="BH1990" s="250"/>
      <c r="BI1990" s="121"/>
      <c r="BJ1990" s="250"/>
      <c r="BK1990" s="205"/>
      <c r="BL1990" s="250"/>
      <c r="BN1990" s="121"/>
      <c r="BO1990" s="121"/>
      <c r="BP1990" s="121"/>
      <c r="BQ1990" s="121"/>
      <c r="BR1990" s="121"/>
    </row>
    <row r="1991" spans="1:70" customFormat="1" ht="15.75">
      <c r="A1991" s="84"/>
      <c r="B1991" s="363"/>
      <c r="C1991" s="121"/>
      <c r="D1991" s="121"/>
      <c r="E1991" s="121"/>
      <c r="F1991" s="121"/>
      <c r="G1991" s="121"/>
      <c r="H1991" s="121"/>
      <c r="I1991" s="121"/>
      <c r="J1991" s="121"/>
      <c r="K1991" s="121"/>
      <c r="L1991" s="10"/>
      <c r="M1991" s="225"/>
      <c r="N1991" s="225"/>
      <c r="R1991" s="205"/>
      <c r="S1991" s="205"/>
      <c r="T1991" s="205"/>
      <c r="V1991" s="205"/>
      <c r="W1991" s="205"/>
      <c r="X1991" s="205"/>
      <c r="Y1991" s="394"/>
      <c r="Z1991" s="250"/>
      <c r="AA1991" s="205"/>
      <c r="AB1991" s="250"/>
      <c r="AC1991" s="250"/>
      <c r="AD1991" s="250"/>
      <c r="AE1991" s="205"/>
      <c r="AF1991" s="250"/>
      <c r="AH1991" s="250"/>
      <c r="AI1991" s="205"/>
      <c r="AJ1991" s="250"/>
      <c r="AK1991" s="250"/>
      <c r="AL1991" s="250"/>
      <c r="AM1991" s="205"/>
      <c r="AN1991" s="250"/>
      <c r="AO1991" s="121"/>
      <c r="AP1991" s="250"/>
      <c r="AQ1991" s="205"/>
      <c r="AR1991" s="250"/>
      <c r="AT1991" s="250"/>
      <c r="AU1991" s="205"/>
      <c r="AV1991" s="250"/>
      <c r="AX1991" s="250"/>
      <c r="AY1991" s="205"/>
      <c r="AZ1991" s="250"/>
      <c r="BB1991" s="250"/>
      <c r="BC1991" s="205"/>
      <c r="BD1991" s="250"/>
      <c r="BF1991" s="250"/>
      <c r="BG1991" s="205"/>
      <c r="BH1991" s="250"/>
      <c r="BI1991" s="121"/>
      <c r="BJ1991" s="250"/>
      <c r="BK1991" s="205"/>
      <c r="BL1991" s="250"/>
      <c r="BN1991" s="121"/>
      <c r="BO1991" s="121"/>
      <c r="BP1991" s="121"/>
      <c r="BQ1991" s="121"/>
      <c r="BR1991" s="121"/>
    </row>
    <row r="1992" spans="1:70" customFormat="1" ht="15.75">
      <c r="A1992" s="84"/>
      <c r="B1992" s="363"/>
      <c r="C1992" s="121"/>
      <c r="D1992" s="121"/>
      <c r="E1992" s="121"/>
      <c r="F1992" s="121"/>
      <c r="G1992" s="121"/>
      <c r="H1992" s="121"/>
      <c r="I1992" s="121"/>
      <c r="J1992" s="121"/>
      <c r="K1992" s="121"/>
      <c r="L1992" s="10"/>
      <c r="M1992" s="225"/>
      <c r="N1992" s="225"/>
      <c r="R1992" s="205"/>
      <c r="S1992" s="205"/>
      <c r="T1992" s="205"/>
      <c r="V1992" s="205"/>
      <c r="W1992" s="205"/>
      <c r="X1992" s="205"/>
      <c r="Y1992" s="394"/>
      <c r="Z1992" s="250"/>
      <c r="AA1992" s="205"/>
      <c r="AB1992" s="250"/>
      <c r="AC1992" s="250"/>
      <c r="AD1992" s="250"/>
      <c r="AE1992" s="205"/>
      <c r="AF1992" s="250"/>
      <c r="AH1992" s="250"/>
      <c r="AI1992" s="205"/>
      <c r="AJ1992" s="250"/>
      <c r="AK1992" s="250"/>
      <c r="AL1992" s="250"/>
      <c r="AM1992" s="205"/>
      <c r="AN1992" s="250"/>
      <c r="AO1992" s="121"/>
      <c r="AP1992" s="250"/>
      <c r="AQ1992" s="205"/>
      <c r="AR1992" s="250"/>
      <c r="AT1992" s="250"/>
      <c r="AU1992" s="205"/>
      <c r="AV1992" s="250"/>
      <c r="AX1992" s="250"/>
      <c r="AY1992" s="205"/>
      <c r="AZ1992" s="250"/>
      <c r="BB1992" s="250"/>
      <c r="BC1992" s="205"/>
      <c r="BD1992" s="250"/>
      <c r="BF1992" s="250"/>
      <c r="BG1992" s="205"/>
      <c r="BH1992" s="250"/>
      <c r="BI1992" s="121"/>
      <c r="BJ1992" s="250"/>
      <c r="BK1992" s="205"/>
      <c r="BL1992" s="250"/>
      <c r="BN1992" s="121"/>
      <c r="BO1992" s="121"/>
      <c r="BP1992" s="121"/>
      <c r="BQ1992" s="121"/>
      <c r="BR1992" s="121"/>
    </row>
    <row r="1993" spans="1:70" customFormat="1" ht="15.75">
      <c r="A1993" s="84"/>
      <c r="B1993" s="363"/>
      <c r="C1993" s="121"/>
      <c r="D1993" s="121"/>
      <c r="E1993" s="121"/>
      <c r="F1993" s="121"/>
      <c r="G1993" s="121"/>
      <c r="H1993" s="121"/>
      <c r="I1993" s="121"/>
      <c r="J1993" s="121"/>
      <c r="K1993" s="121"/>
      <c r="L1993" s="10"/>
      <c r="M1993" s="225"/>
      <c r="N1993" s="225"/>
      <c r="R1993" s="205"/>
      <c r="S1993" s="205"/>
      <c r="T1993" s="205"/>
      <c r="V1993" s="205"/>
      <c r="W1993" s="205"/>
      <c r="X1993" s="205"/>
      <c r="Y1993" s="394"/>
      <c r="Z1993" s="250"/>
      <c r="AA1993" s="205"/>
      <c r="AB1993" s="250"/>
      <c r="AC1993" s="250"/>
      <c r="AD1993" s="250"/>
      <c r="AE1993" s="205"/>
      <c r="AF1993" s="250"/>
      <c r="AH1993" s="250"/>
      <c r="AI1993" s="205"/>
      <c r="AJ1993" s="250"/>
      <c r="AK1993" s="250"/>
      <c r="AL1993" s="250"/>
      <c r="AM1993" s="205"/>
      <c r="AN1993" s="250"/>
      <c r="AO1993" s="121"/>
      <c r="AP1993" s="250"/>
      <c r="AQ1993" s="205"/>
      <c r="AR1993" s="250"/>
      <c r="AT1993" s="250"/>
      <c r="AU1993" s="205"/>
      <c r="AV1993" s="250"/>
      <c r="AX1993" s="250"/>
      <c r="AY1993" s="205"/>
      <c r="AZ1993" s="250"/>
      <c r="BB1993" s="250"/>
      <c r="BC1993" s="205"/>
      <c r="BD1993" s="250"/>
      <c r="BF1993" s="250"/>
      <c r="BG1993" s="205"/>
      <c r="BH1993" s="250"/>
      <c r="BI1993" s="121"/>
      <c r="BJ1993" s="250"/>
      <c r="BK1993" s="205"/>
      <c r="BL1993" s="250"/>
      <c r="BN1993" s="121"/>
      <c r="BO1993" s="121"/>
      <c r="BP1993" s="121"/>
      <c r="BQ1993" s="121"/>
      <c r="BR1993" s="121"/>
    </row>
    <row r="1994" spans="1:70" customFormat="1" ht="15.75">
      <c r="A1994" s="84"/>
      <c r="B1994" s="363"/>
      <c r="C1994" s="121"/>
      <c r="D1994" s="121"/>
      <c r="E1994" s="121"/>
      <c r="F1994" s="121"/>
      <c r="G1994" s="121"/>
      <c r="H1994" s="121"/>
      <c r="I1994" s="121"/>
      <c r="J1994" s="121"/>
      <c r="K1994" s="121"/>
      <c r="L1994" s="10"/>
      <c r="M1994" s="225"/>
      <c r="N1994" s="225"/>
      <c r="R1994" s="205"/>
      <c r="S1994" s="205"/>
      <c r="T1994" s="205"/>
      <c r="V1994" s="205"/>
      <c r="W1994" s="205"/>
      <c r="X1994" s="205"/>
      <c r="Y1994" s="394"/>
      <c r="Z1994" s="250"/>
      <c r="AA1994" s="205"/>
      <c r="AB1994" s="250"/>
      <c r="AC1994" s="250"/>
      <c r="AD1994" s="250"/>
      <c r="AE1994" s="205"/>
      <c r="AF1994" s="250"/>
      <c r="AH1994" s="250"/>
      <c r="AI1994" s="205"/>
      <c r="AJ1994" s="250"/>
      <c r="AK1994" s="250"/>
      <c r="AL1994" s="250"/>
      <c r="AM1994" s="205"/>
      <c r="AN1994" s="250"/>
      <c r="AO1994" s="121"/>
      <c r="AP1994" s="250"/>
      <c r="AQ1994" s="205"/>
      <c r="AR1994" s="250"/>
      <c r="AT1994" s="250"/>
      <c r="AU1994" s="205"/>
      <c r="AV1994" s="250"/>
      <c r="AX1994" s="250"/>
      <c r="AY1994" s="205"/>
      <c r="AZ1994" s="250"/>
      <c r="BB1994" s="250"/>
      <c r="BC1994" s="205"/>
      <c r="BD1994" s="250"/>
      <c r="BF1994" s="250"/>
      <c r="BG1994" s="205"/>
      <c r="BH1994" s="250"/>
      <c r="BI1994" s="121"/>
      <c r="BJ1994" s="250"/>
      <c r="BK1994" s="205"/>
      <c r="BL1994" s="250"/>
      <c r="BN1994" s="121"/>
      <c r="BO1994" s="121"/>
      <c r="BP1994" s="121"/>
      <c r="BQ1994" s="121"/>
      <c r="BR1994" s="121"/>
    </row>
    <row r="1995" spans="1:70" customFormat="1" ht="15.75">
      <c r="A1995" s="84"/>
      <c r="B1995" s="363"/>
      <c r="C1995" s="121"/>
      <c r="D1995" s="121"/>
      <c r="E1995" s="121"/>
      <c r="F1995" s="121"/>
      <c r="G1995" s="121"/>
      <c r="H1995" s="121"/>
      <c r="I1995" s="121"/>
      <c r="J1995" s="121"/>
      <c r="K1995" s="121"/>
      <c r="L1995" s="10"/>
      <c r="M1995" s="225"/>
      <c r="N1995" s="225"/>
      <c r="R1995" s="205"/>
      <c r="S1995" s="205"/>
      <c r="T1995" s="205"/>
      <c r="V1995" s="205"/>
      <c r="W1995" s="205"/>
      <c r="X1995" s="205"/>
      <c r="Y1995" s="394"/>
      <c r="Z1995" s="250"/>
      <c r="AA1995" s="205"/>
      <c r="AB1995" s="250"/>
      <c r="AC1995" s="250"/>
      <c r="AD1995" s="250"/>
      <c r="AE1995" s="205"/>
      <c r="AF1995" s="250"/>
      <c r="AH1995" s="250"/>
      <c r="AI1995" s="205"/>
      <c r="AJ1995" s="250"/>
      <c r="AK1995" s="250"/>
      <c r="AL1995" s="250"/>
      <c r="AM1995" s="205"/>
      <c r="AN1995" s="250"/>
      <c r="AO1995" s="121"/>
      <c r="AP1995" s="250"/>
      <c r="AQ1995" s="205"/>
      <c r="AR1995" s="250"/>
      <c r="AT1995" s="250"/>
      <c r="AU1995" s="205"/>
      <c r="AV1995" s="250"/>
      <c r="AX1995" s="250"/>
      <c r="AY1995" s="205"/>
      <c r="AZ1995" s="250"/>
      <c r="BB1995" s="250"/>
      <c r="BC1995" s="205"/>
      <c r="BD1995" s="250"/>
      <c r="BF1995" s="250"/>
      <c r="BG1995" s="205"/>
      <c r="BH1995" s="250"/>
      <c r="BI1995" s="121"/>
      <c r="BJ1995" s="250"/>
      <c r="BK1995" s="205"/>
      <c r="BL1995" s="250"/>
      <c r="BN1995" s="121"/>
      <c r="BO1995" s="121"/>
      <c r="BP1995" s="121"/>
      <c r="BQ1995" s="121"/>
      <c r="BR1995" s="121"/>
    </row>
    <row r="1996" spans="1:70" customFormat="1" ht="15.75">
      <c r="A1996" s="84"/>
      <c r="B1996" s="363"/>
      <c r="C1996" s="121"/>
      <c r="D1996" s="121"/>
      <c r="E1996" s="121"/>
      <c r="F1996" s="121"/>
      <c r="G1996" s="121"/>
      <c r="H1996" s="121"/>
      <c r="I1996" s="121"/>
      <c r="J1996" s="121"/>
      <c r="K1996" s="121"/>
      <c r="L1996" s="10"/>
      <c r="M1996" s="225"/>
      <c r="N1996" s="225"/>
      <c r="R1996" s="205"/>
      <c r="S1996" s="205"/>
      <c r="T1996" s="205"/>
      <c r="V1996" s="205"/>
      <c r="W1996" s="205"/>
      <c r="X1996" s="205"/>
      <c r="Y1996" s="394"/>
      <c r="Z1996" s="250"/>
      <c r="AA1996" s="205"/>
      <c r="AB1996" s="250"/>
      <c r="AC1996" s="250"/>
      <c r="AD1996" s="250"/>
      <c r="AE1996" s="205"/>
      <c r="AF1996" s="250"/>
      <c r="AH1996" s="250"/>
      <c r="AI1996" s="205"/>
      <c r="AJ1996" s="250"/>
      <c r="AK1996" s="250"/>
      <c r="AL1996" s="250"/>
      <c r="AM1996" s="205"/>
      <c r="AN1996" s="250"/>
      <c r="AO1996" s="121"/>
      <c r="AP1996" s="250"/>
      <c r="AQ1996" s="205"/>
      <c r="AR1996" s="250"/>
      <c r="AT1996" s="250"/>
      <c r="AU1996" s="205"/>
      <c r="AV1996" s="250"/>
      <c r="AX1996" s="250"/>
      <c r="AY1996" s="205"/>
      <c r="AZ1996" s="250"/>
      <c r="BB1996" s="250"/>
      <c r="BC1996" s="205"/>
      <c r="BD1996" s="250"/>
      <c r="BF1996" s="250"/>
      <c r="BG1996" s="205"/>
      <c r="BH1996" s="250"/>
      <c r="BI1996" s="121"/>
      <c r="BJ1996" s="250"/>
      <c r="BK1996" s="205"/>
      <c r="BL1996" s="250"/>
      <c r="BN1996" s="121"/>
      <c r="BO1996" s="121"/>
      <c r="BP1996" s="121"/>
      <c r="BQ1996" s="121"/>
      <c r="BR1996" s="121"/>
    </row>
    <row r="1997" spans="1:70" customFormat="1" ht="15.75">
      <c r="A1997" s="84"/>
      <c r="B1997" s="363"/>
      <c r="C1997" s="121"/>
      <c r="D1997" s="121"/>
      <c r="E1997" s="121"/>
      <c r="F1997" s="121"/>
      <c r="G1997" s="121"/>
      <c r="H1997" s="121"/>
      <c r="I1997" s="121"/>
      <c r="J1997" s="121"/>
      <c r="K1997" s="121"/>
      <c r="L1997" s="10"/>
      <c r="M1997" s="225"/>
      <c r="N1997" s="225"/>
      <c r="R1997" s="205"/>
      <c r="S1997" s="205"/>
      <c r="T1997" s="205"/>
      <c r="V1997" s="205"/>
      <c r="W1997" s="205"/>
      <c r="X1997" s="205"/>
      <c r="Y1997" s="394"/>
      <c r="Z1997" s="250"/>
      <c r="AA1997" s="205"/>
      <c r="AB1997" s="250"/>
      <c r="AC1997" s="250"/>
      <c r="AD1997" s="250"/>
      <c r="AE1997" s="205"/>
      <c r="AF1997" s="250"/>
      <c r="AH1997" s="250"/>
      <c r="AI1997" s="205"/>
      <c r="AJ1997" s="250"/>
      <c r="AK1997" s="250"/>
      <c r="AL1997" s="250"/>
      <c r="AM1997" s="205"/>
      <c r="AN1997" s="250"/>
      <c r="AO1997" s="121"/>
      <c r="AP1997" s="250"/>
      <c r="AQ1997" s="205"/>
      <c r="AR1997" s="250"/>
      <c r="AT1997" s="250"/>
      <c r="AU1997" s="205"/>
      <c r="AV1997" s="250"/>
      <c r="AX1997" s="250"/>
      <c r="AY1997" s="205"/>
      <c r="AZ1997" s="250"/>
      <c r="BB1997" s="250"/>
      <c r="BC1997" s="205"/>
      <c r="BD1997" s="250"/>
      <c r="BF1997" s="250"/>
      <c r="BG1997" s="205"/>
      <c r="BH1997" s="250"/>
      <c r="BI1997" s="121"/>
      <c r="BJ1997" s="250"/>
      <c r="BK1997" s="205"/>
      <c r="BL1997" s="250"/>
      <c r="BN1997" s="121"/>
      <c r="BO1997" s="121"/>
      <c r="BP1997" s="121"/>
      <c r="BQ1997" s="121"/>
      <c r="BR1997" s="121"/>
    </row>
    <row r="1998" spans="1:70" customFormat="1" ht="15.75">
      <c r="A1998" s="84"/>
      <c r="B1998" s="363"/>
      <c r="C1998" s="121"/>
      <c r="D1998" s="121"/>
      <c r="E1998" s="121"/>
      <c r="F1998" s="121"/>
      <c r="G1998" s="121"/>
      <c r="H1998" s="121"/>
      <c r="I1998" s="121"/>
      <c r="J1998" s="121"/>
      <c r="K1998" s="121"/>
      <c r="L1998" s="10"/>
      <c r="M1998" s="225"/>
      <c r="N1998" s="225"/>
      <c r="R1998" s="205"/>
      <c r="S1998" s="205"/>
      <c r="T1998" s="205"/>
      <c r="V1998" s="205"/>
      <c r="W1998" s="205"/>
      <c r="X1998" s="205"/>
      <c r="Y1998" s="394"/>
      <c r="Z1998" s="250"/>
      <c r="AA1998" s="205"/>
      <c r="AB1998" s="250"/>
      <c r="AC1998" s="250"/>
      <c r="AD1998" s="250"/>
      <c r="AE1998" s="205"/>
      <c r="AF1998" s="250"/>
      <c r="AH1998" s="250"/>
      <c r="AI1998" s="205"/>
      <c r="AJ1998" s="250"/>
      <c r="AK1998" s="250"/>
      <c r="AL1998" s="250"/>
      <c r="AM1998" s="205"/>
      <c r="AN1998" s="250"/>
      <c r="AO1998" s="121"/>
      <c r="AP1998" s="250"/>
      <c r="AQ1998" s="205"/>
      <c r="AR1998" s="250"/>
      <c r="AT1998" s="250"/>
      <c r="AU1998" s="205"/>
      <c r="AV1998" s="250"/>
      <c r="AX1998" s="250"/>
      <c r="AY1998" s="205"/>
      <c r="AZ1998" s="250"/>
      <c r="BB1998" s="250"/>
      <c r="BC1998" s="205"/>
      <c r="BD1998" s="250"/>
      <c r="BF1998" s="250"/>
      <c r="BG1998" s="205"/>
      <c r="BH1998" s="250"/>
      <c r="BI1998" s="121"/>
      <c r="BJ1998" s="250"/>
      <c r="BK1998" s="205"/>
      <c r="BL1998" s="250"/>
      <c r="BN1998" s="121"/>
      <c r="BO1998" s="121"/>
      <c r="BP1998" s="121"/>
      <c r="BQ1998" s="121"/>
      <c r="BR1998" s="121"/>
    </row>
    <row r="1999" spans="1:70" customFormat="1" ht="15.75">
      <c r="A1999" s="84"/>
      <c r="B1999" s="363"/>
      <c r="C1999" s="121"/>
      <c r="D1999" s="121"/>
      <c r="E1999" s="121"/>
      <c r="F1999" s="121"/>
      <c r="G1999" s="121"/>
      <c r="H1999" s="121"/>
      <c r="I1999" s="121"/>
      <c r="J1999" s="121"/>
      <c r="K1999" s="121"/>
      <c r="L1999" s="10"/>
      <c r="M1999" s="225"/>
      <c r="N1999" s="225"/>
      <c r="R1999" s="205"/>
      <c r="S1999" s="205"/>
      <c r="T1999" s="205"/>
      <c r="V1999" s="205"/>
      <c r="W1999" s="205"/>
      <c r="X1999" s="205"/>
      <c r="Y1999" s="394"/>
      <c r="Z1999" s="250"/>
      <c r="AA1999" s="205"/>
      <c r="AB1999" s="250"/>
      <c r="AC1999" s="250"/>
      <c r="AD1999" s="250"/>
      <c r="AE1999" s="205"/>
      <c r="AF1999" s="250"/>
      <c r="AH1999" s="250"/>
      <c r="AI1999" s="205"/>
      <c r="AJ1999" s="250"/>
      <c r="AK1999" s="250"/>
      <c r="AL1999" s="250"/>
      <c r="AM1999" s="205"/>
      <c r="AN1999" s="250"/>
      <c r="AO1999" s="121"/>
      <c r="AP1999" s="250"/>
      <c r="AQ1999" s="205"/>
      <c r="AR1999" s="250"/>
      <c r="AT1999" s="250"/>
      <c r="AU1999" s="205"/>
      <c r="AV1999" s="250"/>
      <c r="AX1999" s="250"/>
      <c r="AY1999" s="205"/>
      <c r="AZ1999" s="250"/>
      <c r="BB1999" s="250"/>
      <c r="BC1999" s="205"/>
      <c r="BD1999" s="250"/>
      <c r="BF1999" s="250"/>
      <c r="BG1999" s="205"/>
      <c r="BH1999" s="250"/>
      <c r="BI1999" s="121"/>
      <c r="BJ1999" s="250"/>
      <c r="BK1999" s="205"/>
      <c r="BL1999" s="250"/>
      <c r="BN1999" s="121"/>
      <c r="BO1999" s="121"/>
      <c r="BP1999" s="121"/>
      <c r="BQ1999" s="121"/>
      <c r="BR1999" s="121"/>
    </row>
    <row r="2000" spans="1:70" customFormat="1" ht="15.75">
      <c r="A2000" s="84"/>
      <c r="B2000" s="363"/>
      <c r="C2000" s="121"/>
      <c r="D2000" s="121"/>
      <c r="E2000" s="121"/>
      <c r="F2000" s="121"/>
      <c r="G2000" s="121"/>
      <c r="H2000" s="121"/>
      <c r="I2000" s="121"/>
      <c r="J2000" s="121"/>
      <c r="K2000" s="121"/>
      <c r="L2000" s="10"/>
      <c r="M2000" s="225"/>
      <c r="N2000" s="225"/>
      <c r="R2000" s="205"/>
      <c r="S2000" s="205"/>
      <c r="T2000" s="205"/>
      <c r="V2000" s="205"/>
      <c r="W2000" s="205"/>
      <c r="X2000" s="205"/>
      <c r="Y2000" s="394"/>
      <c r="Z2000" s="250"/>
      <c r="AA2000" s="205"/>
      <c r="AB2000" s="250"/>
      <c r="AC2000" s="250"/>
      <c r="AD2000" s="250"/>
      <c r="AE2000" s="205"/>
      <c r="AF2000" s="250"/>
      <c r="AH2000" s="250"/>
      <c r="AI2000" s="205"/>
      <c r="AJ2000" s="250"/>
      <c r="AK2000" s="250"/>
      <c r="AL2000" s="250"/>
      <c r="AM2000" s="205"/>
      <c r="AN2000" s="250"/>
      <c r="AO2000" s="121"/>
      <c r="AP2000" s="250"/>
      <c r="AQ2000" s="205"/>
      <c r="AR2000" s="250"/>
      <c r="AT2000" s="250"/>
      <c r="AU2000" s="205"/>
      <c r="AV2000" s="250"/>
      <c r="AX2000" s="250"/>
      <c r="AY2000" s="205"/>
      <c r="AZ2000" s="250"/>
      <c r="BB2000" s="250"/>
      <c r="BC2000" s="205"/>
      <c r="BD2000" s="250"/>
      <c r="BF2000" s="250"/>
      <c r="BG2000" s="205"/>
      <c r="BH2000" s="250"/>
      <c r="BI2000" s="121"/>
      <c r="BJ2000" s="250"/>
      <c r="BK2000" s="205"/>
      <c r="BL2000" s="250"/>
      <c r="BN2000" s="121"/>
      <c r="BO2000" s="121"/>
      <c r="BP2000" s="121"/>
      <c r="BQ2000" s="121"/>
      <c r="BR2000" s="121"/>
    </row>
    <row r="2001" spans="1:70" customFormat="1" ht="15.75">
      <c r="A2001" s="84"/>
      <c r="B2001" s="363"/>
      <c r="C2001" s="121"/>
      <c r="D2001" s="121"/>
      <c r="E2001" s="121"/>
      <c r="F2001" s="121"/>
      <c r="G2001" s="121"/>
      <c r="H2001" s="121"/>
      <c r="I2001" s="121"/>
      <c r="J2001" s="121"/>
      <c r="K2001" s="121"/>
      <c r="L2001" s="10"/>
      <c r="M2001" s="225"/>
      <c r="N2001" s="225"/>
      <c r="R2001" s="205"/>
      <c r="S2001" s="205"/>
      <c r="T2001" s="205"/>
      <c r="V2001" s="205"/>
      <c r="W2001" s="205"/>
      <c r="X2001" s="205"/>
      <c r="Y2001" s="394"/>
      <c r="Z2001" s="250"/>
      <c r="AA2001" s="205"/>
      <c r="AB2001" s="250"/>
      <c r="AC2001" s="250"/>
      <c r="AD2001" s="250"/>
      <c r="AE2001" s="205"/>
      <c r="AF2001" s="250"/>
      <c r="AH2001" s="250"/>
      <c r="AI2001" s="205"/>
      <c r="AJ2001" s="250"/>
      <c r="AK2001" s="250"/>
      <c r="AL2001" s="250"/>
      <c r="AM2001" s="205"/>
      <c r="AN2001" s="250"/>
      <c r="AO2001" s="121"/>
      <c r="AP2001" s="250"/>
      <c r="AQ2001" s="205"/>
      <c r="AR2001" s="250"/>
      <c r="AT2001" s="250"/>
      <c r="AU2001" s="205"/>
      <c r="AV2001" s="250"/>
      <c r="AX2001" s="250"/>
      <c r="AY2001" s="205"/>
      <c r="AZ2001" s="250"/>
      <c r="BB2001" s="250"/>
      <c r="BC2001" s="205"/>
      <c r="BD2001" s="250"/>
      <c r="BF2001" s="250"/>
      <c r="BG2001" s="205"/>
      <c r="BH2001" s="250"/>
      <c r="BI2001" s="121"/>
      <c r="BJ2001" s="250"/>
      <c r="BK2001" s="205"/>
      <c r="BL2001" s="250"/>
      <c r="BN2001" s="121"/>
      <c r="BO2001" s="121"/>
      <c r="BP2001" s="121"/>
      <c r="BQ2001" s="121"/>
      <c r="BR2001" s="121"/>
    </row>
    <row r="2002" spans="1:70" customFormat="1" ht="15.75">
      <c r="A2002" s="84"/>
      <c r="B2002" s="363"/>
      <c r="C2002" s="121"/>
      <c r="D2002" s="121"/>
      <c r="E2002" s="121"/>
      <c r="F2002" s="121"/>
      <c r="G2002" s="121"/>
      <c r="H2002" s="121"/>
      <c r="I2002" s="121"/>
      <c r="J2002" s="121"/>
      <c r="K2002" s="121"/>
      <c r="L2002" s="10"/>
      <c r="M2002" s="225"/>
      <c r="N2002" s="225"/>
      <c r="R2002" s="205"/>
      <c r="S2002" s="205"/>
      <c r="T2002" s="205"/>
      <c r="V2002" s="205"/>
      <c r="W2002" s="205"/>
      <c r="X2002" s="205"/>
      <c r="Y2002" s="394"/>
      <c r="Z2002" s="250"/>
      <c r="AA2002" s="205"/>
      <c r="AB2002" s="250"/>
      <c r="AC2002" s="250"/>
      <c r="AD2002" s="250"/>
      <c r="AE2002" s="205"/>
      <c r="AF2002" s="250"/>
      <c r="AH2002" s="250"/>
      <c r="AI2002" s="205"/>
      <c r="AJ2002" s="250"/>
      <c r="AK2002" s="250"/>
      <c r="AL2002" s="250"/>
      <c r="AM2002" s="205"/>
      <c r="AN2002" s="250"/>
      <c r="AO2002" s="121"/>
      <c r="AP2002" s="250"/>
      <c r="AQ2002" s="205"/>
      <c r="AR2002" s="250"/>
      <c r="AT2002" s="250"/>
      <c r="AU2002" s="205"/>
      <c r="AV2002" s="250"/>
      <c r="AX2002" s="250"/>
      <c r="AY2002" s="205"/>
      <c r="AZ2002" s="250"/>
      <c r="BB2002" s="250"/>
      <c r="BC2002" s="205"/>
      <c r="BD2002" s="250"/>
      <c r="BF2002" s="250"/>
      <c r="BG2002" s="205"/>
      <c r="BH2002" s="250"/>
      <c r="BI2002" s="121"/>
      <c r="BJ2002" s="250"/>
      <c r="BK2002" s="205"/>
      <c r="BL2002" s="250"/>
      <c r="BN2002" s="121"/>
      <c r="BO2002" s="121"/>
      <c r="BP2002" s="121"/>
      <c r="BQ2002" s="121"/>
      <c r="BR2002" s="121"/>
    </row>
    <row r="2003" spans="1:70" customFormat="1" ht="15.75">
      <c r="A2003" s="84"/>
      <c r="B2003" s="363"/>
      <c r="C2003" s="121"/>
      <c r="D2003" s="121"/>
      <c r="E2003" s="121"/>
      <c r="F2003" s="121"/>
      <c r="G2003" s="121"/>
      <c r="H2003" s="121"/>
      <c r="I2003" s="121"/>
      <c r="J2003" s="121"/>
      <c r="K2003" s="121"/>
      <c r="L2003" s="10"/>
      <c r="M2003" s="225"/>
      <c r="N2003" s="225"/>
      <c r="R2003" s="205"/>
      <c r="S2003" s="205"/>
      <c r="T2003" s="205"/>
      <c r="V2003" s="205"/>
      <c r="W2003" s="205"/>
      <c r="X2003" s="205"/>
      <c r="Y2003" s="394"/>
      <c r="Z2003" s="250"/>
      <c r="AA2003" s="205"/>
      <c r="AB2003" s="250"/>
      <c r="AC2003" s="250"/>
      <c r="AD2003" s="250"/>
      <c r="AE2003" s="205"/>
      <c r="AF2003" s="250"/>
      <c r="AH2003" s="250"/>
      <c r="AI2003" s="205"/>
      <c r="AJ2003" s="250"/>
      <c r="AK2003" s="250"/>
      <c r="AL2003" s="250"/>
      <c r="AM2003" s="205"/>
      <c r="AN2003" s="250"/>
      <c r="AO2003" s="121"/>
      <c r="AP2003" s="250"/>
      <c r="AQ2003" s="205"/>
      <c r="AR2003" s="250"/>
      <c r="AT2003" s="250"/>
      <c r="AU2003" s="205"/>
      <c r="AV2003" s="250"/>
      <c r="AX2003" s="250"/>
      <c r="AY2003" s="205"/>
      <c r="AZ2003" s="250"/>
      <c r="BB2003" s="250"/>
      <c r="BC2003" s="205"/>
      <c r="BD2003" s="250"/>
      <c r="BF2003" s="250"/>
      <c r="BG2003" s="205"/>
      <c r="BH2003" s="250"/>
      <c r="BI2003" s="121"/>
      <c r="BJ2003" s="250"/>
      <c r="BK2003" s="205"/>
      <c r="BL2003" s="250"/>
      <c r="BN2003" s="121"/>
      <c r="BO2003" s="121"/>
      <c r="BP2003" s="121"/>
      <c r="BQ2003" s="121"/>
      <c r="BR2003" s="121"/>
    </row>
    <row r="2004" spans="1:70" customFormat="1" ht="15.75">
      <c r="A2004" s="84"/>
      <c r="B2004" s="363"/>
      <c r="C2004" s="121"/>
      <c r="D2004" s="121"/>
      <c r="E2004" s="121"/>
      <c r="F2004" s="121"/>
      <c r="G2004" s="121"/>
      <c r="H2004" s="121"/>
      <c r="I2004" s="121"/>
      <c r="J2004" s="121"/>
      <c r="K2004" s="121"/>
      <c r="L2004" s="10"/>
      <c r="M2004" s="225"/>
      <c r="N2004" s="225"/>
      <c r="R2004" s="205"/>
      <c r="S2004" s="205"/>
      <c r="T2004" s="205"/>
      <c r="V2004" s="205"/>
      <c r="W2004" s="205"/>
      <c r="X2004" s="205"/>
      <c r="Y2004" s="394"/>
      <c r="Z2004" s="250"/>
      <c r="AA2004" s="205"/>
      <c r="AB2004" s="250"/>
      <c r="AC2004" s="250"/>
      <c r="AD2004" s="250"/>
      <c r="AE2004" s="205"/>
      <c r="AF2004" s="250"/>
      <c r="AH2004" s="250"/>
      <c r="AI2004" s="205"/>
      <c r="AJ2004" s="250"/>
      <c r="AK2004" s="250"/>
      <c r="AL2004" s="250"/>
      <c r="AM2004" s="205"/>
      <c r="AN2004" s="250"/>
      <c r="AO2004" s="121"/>
      <c r="AP2004" s="250"/>
      <c r="AQ2004" s="205"/>
      <c r="AR2004" s="250"/>
      <c r="AT2004" s="250"/>
      <c r="AU2004" s="205"/>
      <c r="AV2004" s="250"/>
      <c r="AX2004" s="250"/>
      <c r="AY2004" s="205"/>
      <c r="AZ2004" s="250"/>
      <c r="BB2004" s="250"/>
      <c r="BC2004" s="205"/>
      <c r="BD2004" s="250"/>
      <c r="BF2004" s="250"/>
      <c r="BG2004" s="205"/>
      <c r="BH2004" s="250"/>
      <c r="BI2004" s="121"/>
      <c r="BJ2004" s="250"/>
      <c r="BK2004" s="205"/>
      <c r="BL2004" s="250"/>
      <c r="BN2004" s="121"/>
      <c r="BO2004" s="121"/>
      <c r="BP2004" s="121"/>
      <c r="BQ2004" s="121"/>
      <c r="BR2004" s="121"/>
    </row>
    <row r="2005" spans="1:70" customFormat="1" ht="15.75">
      <c r="A2005" s="84"/>
      <c r="B2005" s="363"/>
      <c r="C2005" s="121"/>
      <c r="D2005" s="121"/>
      <c r="E2005" s="121"/>
      <c r="F2005" s="121"/>
      <c r="G2005" s="121"/>
      <c r="H2005" s="121"/>
      <c r="I2005" s="121"/>
      <c r="J2005" s="121"/>
      <c r="K2005" s="121"/>
      <c r="L2005" s="10"/>
      <c r="M2005" s="225"/>
      <c r="N2005" s="225"/>
      <c r="R2005" s="205"/>
      <c r="S2005" s="205"/>
      <c r="T2005" s="205"/>
      <c r="V2005" s="205"/>
      <c r="W2005" s="205"/>
      <c r="X2005" s="205"/>
      <c r="Y2005" s="394"/>
      <c r="Z2005" s="250"/>
      <c r="AA2005" s="205"/>
      <c r="AB2005" s="250"/>
      <c r="AC2005" s="250"/>
      <c r="AD2005" s="250"/>
      <c r="AE2005" s="205"/>
      <c r="AF2005" s="250"/>
      <c r="AH2005" s="250"/>
      <c r="AI2005" s="205"/>
      <c r="AJ2005" s="250"/>
      <c r="AK2005" s="250"/>
      <c r="AL2005" s="250"/>
      <c r="AM2005" s="205"/>
      <c r="AN2005" s="250"/>
      <c r="AO2005" s="121"/>
      <c r="AP2005" s="250"/>
      <c r="AQ2005" s="205"/>
      <c r="AR2005" s="250"/>
      <c r="AT2005" s="250"/>
      <c r="AU2005" s="205"/>
      <c r="AV2005" s="250"/>
      <c r="AX2005" s="250"/>
      <c r="AY2005" s="205"/>
      <c r="AZ2005" s="250"/>
      <c r="BB2005" s="250"/>
      <c r="BC2005" s="205"/>
      <c r="BD2005" s="250"/>
      <c r="BF2005" s="250"/>
      <c r="BG2005" s="205"/>
      <c r="BH2005" s="250"/>
      <c r="BI2005" s="121"/>
      <c r="BJ2005" s="250"/>
      <c r="BK2005" s="205"/>
      <c r="BL2005" s="250"/>
      <c r="BN2005" s="121"/>
      <c r="BO2005" s="121"/>
      <c r="BP2005" s="121"/>
      <c r="BQ2005" s="121"/>
      <c r="BR2005" s="121"/>
    </row>
    <row r="2006" spans="1:70" customFormat="1" ht="15.75">
      <c r="A2006" s="84"/>
      <c r="B2006" s="363"/>
      <c r="C2006" s="121"/>
      <c r="D2006" s="121"/>
      <c r="E2006" s="121"/>
      <c r="F2006" s="121"/>
      <c r="G2006" s="121"/>
      <c r="H2006" s="121"/>
      <c r="I2006" s="121"/>
      <c r="J2006" s="121"/>
      <c r="K2006" s="121"/>
      <c r="L2006" s="10"/>
      <c r="M2006" s="225"/>
      <c r="N2006" s="225"/>
      <c r="R2006" s="205"/>
      <c r="S2006" s="205"/>
      <c r="T2006" s="205"/>
      <c r="V2006" s="205"/>
      <c r="W2006" s="205"/>
      <c r="X2006" s="205"/>
      <c r="Y2006" s="394"/>
      <c r="Z2006" s="250"/>
      <c r="AA2006" s="205"/>
      <c r="AB2006" s="250"/>
      <c r="AC2006" s="250"/>
      <c r="AD2006" s="250"/>
      <c r="AE2006" s="205"/>
      <c r="AF2006" s="250"/>
      <c r="AH2006" s="250"/>
      <c r="AI2006" s="205"/>
      <c r="AJ2006" s="250"/>
      <c r="AK2006" s="250"/>
      <c r="AL2006" s="250"/>
      <c r="AM2006" s="205"/>
      <c r="AN2006" s="250"/>
      <c r="AO2006" s="121"/>
      <c r="AP2006" s="250"/>
      <c r="AQ2006" s="205"/>
      <c r="AR2006" s="250"/>
      <c r="AT2006" s="250"/>
      <c r="AU2006" s="205"/>
      <c r="AV2006" s="250"/>
      <c r="AX2006" s="250"/>
      <c r="AY2006" s="205"/>
      <c r="AZ2006" s="250"/>
      <c r="BB2006" s="250"/>
      <c r="BC2006" s="205"/>
      <c r="BD2006" s="250"/>
      <c r="BF2006" s="250"/>
      <c r="BG2006" s="205"/>
      <c r="BH2006" s="250"/>
      <c r="BI2006" s="121"/>
      <c r="BJ2006" s="250"/>
      <c r="BK2006" s="205"/>
      <c r="BL2006" s="250"/>
      <c r="BN2006" s="121"/>
      <c r="BO2006" s="121"/>
      <c r="BP2006" s="121"/>
      <c r="BQ2006" s="121"/>
      <c r="BR2006" s="121"/>
    </row>
    <row r="2007" spans="1:70" customFormat="1" ht="15.75">
      <c r="A2007" s="84"/>
      <c r="B2007" s="363"/>
      <c r="C2007" s="121"/>
      <c r="D2007" s="121"/>
      <c r="E2007" s="121"/>
      <c r="F2007" s="121"/>
      <c r="G2007" s="121"/>
      <c r="H2007" s="121"/>
      <c r="I2007" s="121"/>
      <c r="J2007" s="121"/>
      <c r="K2007" s="121"/>
      <c r="L2007" s="10"/>
      <c r="M2007" s="225"/>
      <c r="N2007" s="225"/>
      <c r="R2007" s="205"/>
      <c r="S2007" s="205"/>
      <c r="T2007" s="205"/>
      <c r="V2007" s="205"/>
      <c r="W2007" s="205"/>
      <c r="X2007" s="205"/>
      <c r="Y2007" s="394"/>
      <c r="Z2007" s="250"/>
      <c r="AA2007" s="205"/>
      <c r="AB2007" s="250"/>
      <c r="AC2007" s="250"/>
      <c r="AD2007" s="250"/>
      <c r="AE2007" s="205"/>
      <c r="AF2007" s="250"/>
      <c r="AH2007" s="250"/>
      <c r="AI2007" s="205"/>
      <c r="AJ2007" s="250"/>
      <c r="AK2007" s="250"/>
      <c r="AL2007" s="250"/>
      <c r="AM2007" s="205"/>
      <c r="AN2007" s="250"/>
      <c r="AO2007" s="121"/>
      <c r="AP2007" s="250"/>
      <c r="AQ2007" s="205"/>
      <c r="AR2007" s="250"/>
      <c r="AT2007" s="250"/>
      <c r="AU2007" s="205"/>
      <c r="AV2007" s="250"/>
      <c r="AX2007" s="250"/>
      <c r="AY2007" s="205"/>
      <c r="AZ2007" s="250"/>
      <c r="BB2007" s="250"/>
      <c r="BC2007" s="205"/>
      <c r="BD2007" s="250"/>
      <c r="BF2007" s="250"/>
      <c r="BG2007" s="205"/>
      <c r="BH2007" s="250"/>
      <c r="BI2007" s="121"/>
      <c r="BJ2007" s="250"/>
      <c r="BK2007" s="205"/>
      <c r="BL2007" s="250"/>
      <c r="BN2007" s="121"/>
      <c r="BO2007" s="121"/>
      <c r="BP2007" s="121"/>
      <c r="BQ2007" s="121"/>
      <c r="BR2007" s="121"/>
    </row>
    <row r="2008" spans="1:70" customFormat="1" ht="15.75">
      <c r="A2008" s="84"/>
      <c r="B2008" s="363"/>
      <c r="C2008" s="121"/>
      <c r="D2008" s="121"/>
      <c r="E2008" s="121"/>
      <c r="F2008" s="121"/>
      <c r="G2008" s="121"/>
      <c r="H2008" s="121"/>
      <c r="I2008" s="121"/>
      <c r="J2008" s="121"/>
      <c r="K2008" s="121"/>
      <c r="L2008" s="10"/>
      <c r="M2008" s="225"/>
      <c r="N2008" s="225"/>
      <c r="R2008" s="205"/>
      <c r="S2008" s="205"/>
      <c r="T2008" s="205"/>
      <c r="V2008" s="205"/>
      <c r="W2008" s="205"/>
      <c r="X2008" s="205"/>
      <c r="Y2008" s="394"/>
      <c r="Z2008" s="250"/>
      <c r="AA2008" s="205"/>
      <c r="AB2008" s="250"/>
      <c r="AC2008" s="250"/>
      <c r="AD2008" s="250"/>
      <c r="AE2008" s="205"/>
      <c r="AF2008" s="250"/>
      <c r="AH2008" s="250"/>
      <c r="AI2008" s="205"/>
      <c r="AJ2008" s="250"/>
      <c r="AK2008" s="250"/>
      <c r="AL2008" s="250"/>
      <c r="AM2008" s="205"/>
      <c r="AN2008" s="250"/>
      <c r="AO2008" s="121"/>
      <c r="AP2008" s="250"/>
      <c r="AQ2008" s="205"/>
      <c r="AR2008" s="250"/>
      <c r="AT2008" s="250"/>
      <c r="AU2008" s="205"/>
      <c r="AV2008" s="250"/>
      <c r="AX2008" s="250"/>
      <c r="AY2008" s="205"/>
      <c r="AZ2008" s="250"/>
      <c r="BB2008" s="250"/>
      <c r="BC2008" s="205"/>
      <c r="BD2008" s="250"/>
      <c r="BF2008" s="250"/>
      <c r="BG2008" s="205"/>
      <c r="BH2008" s="250"/>
      <c r="BI2008" s="121"/>
      <c r="BJ2008" s="250"/>
      <c r="BK2008" s="205"/>
      <c r="BL2008" s="250"/>
      <c r="BN2008" s="121"/>
      <c r="BO2008" s="121"/>
      <c r="BP2008" s="121"/>
      <c r="BQ2008" s="121"/>
      <c r="BR2008" s="121"/>
    </row>
    <row r="2009" spans="1:70" customFormat="1" ht="15.75">
      <c r="A2009" s="84"/>
      <c r="B2009" s="363"/>
      <c r="C2009" s="121"/>
      <c r="D2009" s="121"/>
      <c r="E2009" s="121"/>
      <c r="F2009" s="121"/>
      <c r="G2009" s="121"/>
      <c r="H2009" s="121"/>
      <c r="I2009" s="121"/>
      <c r="J2009" s="121"/>
      <c r="K2009" s="121"/>
      <c r="L2009" s="10"/>
      <c r="M2009" s="225"/>
      <c r="N2009" s="225"/>
      <c r="R2009" s="205"/>
      <c r="S2009" s="205"/>
      <c r="T2009" s="205"/>
      <c r="V2009" s="205"/>
      <c r="W2009" s="205"/>
      <c r="X2009" s="205"/>
      <c r="Y2009" s="394"/>
      <c r="Z2009" s="250"/>
      <c r="AA2009" s="205"/>
      <c r="AB2009" s="250"/>
      <c r="AC2009" s="250"/>
      <c r="AD2009" s="250"/>
      <c r="AE2009" s="205"/>
      <c r="AF2009" s="250"/>
      <c r="AH2009" s="250"/>
      <c r="AI2009" s="205"/>
      <c r="AJ2009" s="250"/>
      <c r="AK2009" s="250"/>
      <c r="AL2009" s="250"/>
      <c r="AM2009" s="205"/>
      <c r="AN2009" s="250"/>
      <c r="AO2009" s="121"/>
      <c r="AP2009" s="250"/>
      <c r="AQ2009" s="205"/>
      <c r="AR2009" s="250"/>
      <c r="AT2009" s="250"/>
      <c r="AU2009" s="205"/>
      <c r="AV2009" s="250"/>
      <c r="AX2009" s="250"/>
      <c r="AY2009" s="205"/>
      <c r="AZ2009" s="250"/>
      <c r="BB2009" s="250"/>
      <c r="BC2009" s="205"/>
      <c r="BD2009" s="250"/>
      <c r="BF2009" s="250"/>
      <c r="BG2009" s="205"/>
      <c r="BH2009" s="250"/>
      <c r="BI2009" s="121"/>
      <c r="BJ2009" s="250"/>
      <c r="BK2009" s="205"/>
      <c r="BL2009" s="250"/>
      <c r="BN2009" s="121"/>
      <c r="BO2009" s="121"/>
      <c r="BP2009" s="121"/>
      <c r="BQ2009" s="121"/>
      <c r="BR2009" s="121"/>
    </row>
    <row r="2010" spans="1:70" customFormat="1" ht="15.75">
      <c r="A2010" s="84"/>
      <c r="B2010" s="363"/>
      <c r="C2010" s="121"/>
      <c r="D2010" s="121"/>
      <c r="E2010" s="121"/>
      <c r="F2010" s="121"/>
      <c r="G2010" s="121"/>
      <c r="H2010" s="121"/>
      <c r="I2010" s="121"/>
      <c r="J2010" s="121"/>
      <c r="K2010" s="121"/>
      <c r="L2010" s="10"/>
      <c r="M2010" s="225"/>
      <c r="N2010" s="225"/>
      <c r="R2010" s="205"/>
      <c r="S2010" s="205"/>
      <c r="T2010" s="205"/>
      <c r="V2010" s="205"/>
      <c r="W2010" s="205"/>
      <c r="X2010" s="205"/>
      <c r="Y2010" s="394"/>
      <c r="Z2010" s="250"/>
      <c r="AA2010" s="205"/>
      <c r="AB2010" s="250"/>
      <c r="AC2010" s="250"/>
      <c r="AD2010" s="250"/>
      <c r="AE2010" s="205"/>
      <c r="AF2010" s="250"/>
      <c r="AH2010" s="250"/>
      <c r="AI2010" s="205"/>
      <c r="AJ2010" s="250"/>
      <c r="AK2010" s="250"/>
      <c r="AL2010" s="250"/>
      <c r="AM2010" s="205"/>
      <c r="AN2010" s="250"/>
      <c r="AO2010" s="121"/>
      <c r="AP2010" s="250"/>
      <c r="AQ2010" s="205"/>
      <c r="AR2010" s="250"/>
      <c r="AT2010" s="250"/>
      <c r="AU2010" s="205"/>
      <c r="AV2010" s="250"/>
      <c r="AX2010" s="250"/>
      <c r="AY2010" s="205"/>
      <c r="AZ2010" s="250"/>
      <c r="BB2010" s="250"/>
      <c r="BC2010" s="205"/>
      <c r="BD2010" s="250"/>
      <c r="BF2010" s="250"/>
      <c r="BG2010" s="205"/>
      <c r="BH2010" s="250"/>
      <c r="BI2010" s="121"/>
      <c r="BJ2010" s="250"/>
      <c r="BK2010" s="205"/>
      <c r="BL2010" s="250"/>
      <c r="BN2010" s="121"/>
      <c r="BO2010" s="121"/>
      <c r="BP2010" s="121"/>
      <c r="BQ2010" s="121"/>
      <c r="BR2010" s="121"/>
    </row>
    <row r="2011" spans="1:70" customFormat="1" ht="15.75">
      <c r="A2011" s="84"/>
      <c r="B2011" s="363"/>
      <c r="C2011" s="121"/>
      <c r="D2011" s="121"/>
      <c r="E2011" s="121"/>
      <c r="F2011" s="121"/>
      <c r="G2011" s="121"/>
      <c r="H2011" s="121"/>
      <c r="I2011" s="121"/>
      <c r="J2011" s="121"/>
      <c r="K2011" s="121"/>
      <c r="L2011" s="10"/>
      <c r="M2011" s="225"/>
      <c r="N2011" s="225"/>
      <c r="R2011" s="205"/>
      <c r="S2011" s="205"/>
      <c r="T2011" s="205"/>
      <c r="V2011" s="205"/>
      <c r="W2011" s="205"/>
      <c r="X2011" s="205"/>
      <c r="Y2011" s="394"/>
      <c r="Z2011" s="250"/>
      <c r="AA2011" s="205"/>
      <c r="AB2011" s="250"/>
      <c r="AC2011" s="250"/>
      <c r="AD2011" s="250"/>
      <c r="AE2011" s="205"/>
      <c r="AF2011" s="250"/>
      <c r="AH2011" s="250"/>
      <c r="AI2011" s="205"/>
      <c r="AJ2011" s="250"/>
      <c r="AK2011" s="250"/>
      <c r="AL2011" s="250"/>
      <c r="AM2011" s="205"/>
      <c r="AN2011" s="250"/>
      <c r="AO2011" s="121"/>
      <c r="AP2011" s="250"/>
      <c r="AQ2011" s="205"/>
      <c r="AR2011" s="250"/>
      <c r="AT2011" s="250"/>
      <c r="AU2011" s="205"/>
      <c r="AV2011" s="250"/>
      <c r="AX2011" s="250"/>
      <c r="AY2011" s="205"/>
      <c r="AZ2011" s="250"/>
      <c r="BB2011" s="250"/>
      <c r="BC2011" s="205"/>
      <c r="BD2011" s="250"/>
      <c r="BF2011" s="250"/>
      <c r="BG2011" s="205"/>
      <c r="BH2011" s="250"/>
      <c r="BI2011" s="121"/>
      <c r="BJ2011" s="250"/>
      <c r="BK2011" s="205"/>
      <c r="BL2011" s="250"/>
      <c r="BN2011" s="121"/>
      <c r="BO2011" s="121"/>
      <c r="BP2011" s="121"/>
      <c r="BQ2011" s="121"/>
      <c r="BR2011" s="121"/>
    </row>
    <row r="2012" spans="1:70" customFormat="1" ht="15.75">
      <c r="A2012" s="84"/>
      <c r="B2012" s="363"/>
      <c r="C2012" s="121"/>
      <c r="D2012" s="121"/>
      <c r="E2012" s="121"/>
      <c r="F2012" s="121"/>
      <c r="G2012" s="121"/>
      <c r="H2012" s="121"/>
      <c r="I2012" s="121"/>
      <c r="J2012" s="121"/>
      <c r="K2012" s="121"/>
      <c r="L2012" s="10"/>
      <c r="M2012" s="225"/>
      <c r="N2012" s="225"/>
      <c r="R2012" s="205"/>
      <c r="S2012" s="205"/>
      <c r="T2012" s="205"/>
      <c r="V2012" s="205"/>
      <c r="W2012" s="205"/>
      <c r="X2012" s="205"/>
      <c r="Y2012" s="394"/>
      <c r="Z2012" s="250"/>
      <c r="AA2012" s="205"/>
      <c r="AB2012" s="250"/>
      <c r="AC2012" s="250"/>
      <c r="AD2012" s="250"/>
      <c r="AE2012" s="205"/>
      <c r="AF2012" s="250"/>
      <c r="AH2012" s="250"/>
      <c r="AI2012" s="205"/>
      <c r="AJ2012" s="250"/>
      <c r="AK2012" s="250"/>
      <c r="AL2012" s="250"/>
      <c r="AM2012" s="205"/>
      <c r="AN2012" s="250"/>
      <c r="AO2012" s="121"/>
      <c r="AP2012" s="250"/>
      <c r="AQ2012" s="205"/>
      <c r="AR2012" s="250"/>
      <c r="AT2012" s="250"/>
      <c r="AU2012" s="205"/>
      <c r="AV2012" s="250"/>
      <c r="AX2012" s="250"/>
      <c r="AY2012" s="205"/>
      <c r="AZ2012" s="250"/>
      <c r="BB2012" s="250"/>
      <c r="BC2012" s="205"/>
      <c r="BD2012" s="250"/>
      <c r="BF2012" s="250"/>
      <c r="BG2012" s="205"/>
      <c r="BH2012" s="250"/>
      <c r="BI2012" s="121"/>
      <c r="BJ2012" s="250"/>
      <c r="BK2012" s="205"/>
      <c r="BL2012" s="250"/>
      <c r="BN2012" s="121"/>
      <c r="BO2012" s="121"/>
      <c r="BP2012" s="121"/>
      <c r="BQ2012" s="121"/>
      <c r="BR2012" s="121"/>
    </row>
    <row r="2013" spans="1:70" customFormat="1" ht="15.75">
      <c r="A2013" s="84"/>
      <c r="B2013" s="363"/>
      <c r="C2013" s="121"/>
      <c r="D2013" s="121"/>
      <c r="E2013" s="121"/>
      <c r="F2013" s="121"/>
      <c r="G2013" s="121"/>
      <c r="H2013" s="121"/>
      <c r="I2013" s="121"/>
      <c r="J2013" s="121"/>
      <c r="K2013" s="121"/>
      <c r="L2013" s="10"/>
      <c r="M2013" s="225"/>
      <c r="N2013" s="225"/>
      <c r="R2013" s="205"/>
      <c r="S2013" s="205"/>
      <c r="T2013" s="205"/>
      <c r="V2013" s="205"/>
      <c r="W2013" s="205"/>
      <c r="X2013" s="205"/>
      <c r="Y2013" s="394"/>
      <c r="Z2013" s="250"/>
      <c r="AA2013" s="205"/>
      <c r="AB2013" s="250"/>
      <c r="AC2013" s="250"/>
      <c r="AD2013" s="250"/>
      <c r="AE2013" s="205"/>
      <c r="AF2013" s="250"/>
      <c r="AH2013" s="250"/>
      <c r="AI2013" s="205"/>
      <c r="AJ2013" s="250"/>
      <c r="AK2013" s="250"/>
      <c r="AL2013" s="250"/>
      <c r="AM2013" s="205"/>
      <c r="AN2013" s="250"/>
      <c r="AO2013" s="121"/>
      <c r="AP2013" s="250"/>
      <c r="AQ2013" s="205"/>
      <c r="AR2013" s="250"/>
      <c r="AT2013" s="250"/>
      <c r="AU2013" s="205"/>
      <c r="AV2013" s="250"/>
      <c r="AX2013" s="250"/>
      <c r="AY2013" s="205"/>
      <c r="AZ2013" s="250"/>
      <c r="BB2013" s="250"/>
      <c r="BC2013" s="205"/>
      <c r="BD2013" s="250"/>
      <c r="BF2013" s="250"/>
      <c r="BG2013" s="205"/>
      <c r="BH2013" s="250"/>
      <c r="BI2013" s="121"/>
      <c r="BJ2013" s="250"/>
      <c r="BK2013" s="205"/>
      <c r="BL2013" s="250"/>
      <c r="BN2013" s="121"/>
      <c r="BO2013" s="121"/>
      <c r="BP2013" s="121"/>
      <c r="BQ2013" s="121"/>
      <c r="BR2013" s="121"/>
    </row>
    <row r="2014" spans="1:70" customFormat="1" ht="15.75">
      <c r="A2014" s="84"/>
      <c r="B2014" s="363"/>
      <c r="C2014" s="121"/>
      <c r="D2014" s="121"/>
      <c r="E2014" s="121"/>
      <c r="F2014" s="121"/>
      <c r="G2014" s="121"/>
      <c r="H2014" s="121"/>
      <c r="I2014" s="121"/>
      <c r="J2014" s="121"/>
      <c r="K2014" s="121"/>
      <c r="L2014" s="10"/>
      <c r="M2014" s="225"/>
      <c r="N2014" s="225"/>
      <c r="R2014" s="205"/>
      <c r="S2014" s="205"/>
      <c r="T2014" s="205"/>
      <c r="V2014" s="205"/>
      <c r="W2014" s="205"/>
      <c r="X2014" s="205"/>
      <c r="Y2014" s="394"/>
      <c r="Z2014" s="250"/>
      <c r="AA2014" s="205"/>
      <c r="AB2014" s="250"/>
      <c r="AC2014" s="250"/>
      <c r="AD2014" s="250"/>
      <c r="AE2014" s="205"/>
      <c r="AF2014" s="250"/>
      <c r="AH2014" s="250"/>
      <c r="AI2014" s="205"/>
      <c r="AJ2014" s="250"/>
      <c r="AK2014" s="250"/>
      <c r="AL2014" s="250"/>
      <c r="AM2014" s="205"/>
      <c r="AN2014" s="250"/>
      <c r="AO2014" s="121"/>
      <c r="AP2014" s="250"/>
      <c r="AQ2014" s="205"/>
      <c r="AR2014" s="250"/>
      <c r="AT2014" s="250"/>
      <c r="AU2014" s="205"/>
      <c r="AV2014" s="250"/>
      <c r="AX2014" s="250"/>
      <c r="AY2014" s="205"/>
      <c r="AZ2014" s="250"/>
      <c r="BB2014" s="250"/>
      <c r="BC2014" s="205"/>
      <c r="BD2014" s="250"/>
      <c r="BF2014" s="250"/>
      <c r="BG2014" s="205"/>
      <c r="BH2014" s="250"/>
      <c r="BI2014" s="121"/>
      <c r="BJ2014" s="250"/>
      <c r="BK2014" s="205"/>
      <c r="BL2014" s="250"/>
      <c r="BN2014" s="121"/>
      <c r="BO2014" s="121"/>
      <c r="BP2014" s="121"/>
      <c r="BQ2014" s="121"/>
      <c r="BR2014" s="121"/>
    </row>
    <row r="2015" spans="1:70" customFormat="1" ht="15.75">
      <c r="A2015" s="84"/>
      <c r="B2015" s="363"/>
      <c r="C2015" s="121"/>
      <c r="D2015" s="121"/>
      <c r="E2015" s="121"/>
      <c r="F2015" s="121"/>
      <c r="G2015" s="121"/>
      <c r="H2015" s="121"/>
      <c r="I2015" s="121"/>
      <c r="J2015" s="121"/>
      <c r="K2015" s="121"/>
      <c r="L2015" s="10"/>
      <c r="M2015" s="225"/>
      <c r="N2015" s="225"/>
      <c r="R2015" s="205"/>
      <c r="S2015" s="205"/>
      <c r="T2015" s="205"/>
      <c r="V2015" s="205"/>
      <c r="W2015" s="205"/>
      <c r="X2015" s="205"/>
      <c r="Y2015" s="394"/>
      <c r="Z2015" s="250"/>
      <c r="AA2015" s="205"/>
      <c r="AB2015" s="250"/>
      <c r="AC2015" s="250"/>
      <c r="AD2015" s="250"/>
      <c r="AE2015" s="205"/>
      <c r="AF2015" s="250"/>
      <c r="AH2015" s="250"/>
      <c r="AI2015" s="205"/>
      <c r="AJ2015" s="250"/>
      <c r="AK2015" s="250"/>
      <c r="AL2015" s="250"/>
      <c r="AM2015" s="205"/>
      <c r="AN2015" s="250"/>
      <c r="AO2015" s="121"/>
      <c r="AP2015" s="250"/>
      <c r="AQ2015" s="205"/>
      <c r="AR2015" s="250"/>
      <c r="AT2015" s="250"/>
      <c r="AU2015" s="205"/>
      <c r="AV2015" s="250"/>
      <c r="AX2015" s="250"/>
      <c r="AY2015" s="205"/>
      <c r="AZ2015" s="250"/>
      <c r="BB2015" s="250"/>
      <c r="BC2015" s="205"/>
      <c r="BD2015" s="250"/>
      <c r="BF2015" s="250"/>
      <c r="BG2015" s="205"/>
      <c r="BH2015" s="250"/>
      <c r="BI2015" s="121"/>
      <c r="BJ2015" s="250"/>
      <c r="BK2015" s="205"/>
      <c r="BL2015" s="250"/>
      <c r="BN2015" s="121"/>
      <c r="BO2015" s="121"/>
      <c r="BP2015" s="121"/>
      <c r="BQ2015" s="121"/>
      <c r="BR2015" s="121"/>
    </row>
    <row r="2016" spans="1:70" customFormat="1" ht="15.75">
      <c r="A2016" s="84"/>
      <c r="B2016" s="363"/>
      <c r="C2016" s="121"/>
      <c r="D2016" s="121"/>
      <c r="E2016" s="121"/>
      <c r="F2016" s="121"/>
      <c r="G2016" s="121"/>
      <c r="H2016" s="121"/>
      <c r="I2016" s="121"/>
      <c r="J2016" s="121"/>
      <c r="K2016" s="121"/>
      <c r="L2016" s="10"/>
      <c r="M2016" s="225"/>
      <c r="N2016" s="225"/>
      <c r="R2016" s="205"/>
      <c r="S2016" s="205"/>
      <c r="T2016" s="205"/>
      <c r="V2016" s="205"/>
      <c r="W2016" s="205"/>
      <c r="X2016" s="205"/>
      <c r="Y2016" s="394"/>
      <c r="Z2016" s="250"/>
      <c r="AA2016" s="205"/>
      <c r="AB2016" s="250"/>
      <c r="AC2016" s="250"/>
      <c r="AD2016" s="250"/>
      <c r="AE2016" s="205"/>
      <c r="AF2016" s="250"/>
      <c r="AH2016" s="250"/>
      <c r="AI2016" s="205"/>
      <c r="AJ2016" s="250"/>
      <c r="AK2016" s="250"/>
      <c r="AL2016" s="250"/>
      <c r="AM2016" s="205"/>
      <c r="AN2016" s="250"/>
      <c r="AO2016" s="121"/>
      <c r="AP2016" s="250"/>
      <c r="AQ2016" s="205"/>
      <c r="AR2016" s="250"/>
      <c r="AT2016" s="250"/>
      <c r="AU2016" s="205"/>
      <c r="AV2016" s="250"/>
      <c r="AX2016" s="250"/>
      <c r="AY2016" s="205"/>
      <c r="AZ2016" s="250"/>
      <c r="BB2016" s="250"/>
      <c r="BC2016" s="205"/>
      <c r="BD2016" s="250"/>
      <c r="BF2016" s="250"/>
      <c r="BG2016" s="205"/>
      <c r="BH2016" s="250"/>
      <c r="BI2016" s="121"/>
      <c r="BJ2016" s="250"/>
      <c r="BK2016" s="205"/>
      <c r="BL2016" s="250"/>
      <c r="BN2016" s="121"/>
      <c r="BO2016" s="121"/>
      <c r="BP2016" s="121"/>
      <c r="BQ2016" s="121"/>
      <c r="BR2016" s="121"/>
    </row>
    <row r="2017" spans="1:70" customFormat="1" ht="15.75">
      <c r="A2017" s="84"/>
      <c r="B2017" s="363"/>
      <c r="C2017" s="121"/>
      <c r="D2017" s="121"/>
      <c r="E2017" s="121"/>
      <c r="F2017" s="121"/>
      <c r="G2017" s="121"/>
      <c r="H2017" s="121"/>
      <c r="I2017" s="121"/>
      <c r="J2017" s="121"/>
      <c r="K2017" s="121"/>
      <c r="L2017" s="10"/>
      <c r="M2017" s="225"/>
      <c r="N2017" s="225"/>
      <c r="R2017" s="205"/>
      <c r="S2017" s="205"/>
      <c r="T2017" s="205"/>
      <c r="V2017" s="205"/>
      <c r="W2017" s="205"/>
      <c r="X2017" s="205"/>
      <c r="Y2017" s="394"/>
      <c r="Z2017" s="250"/>
      <c r="AA2017" s="205"/>
      <c r="AB2017" s="250"/>
      <c r="AC2017" s="250"/>
      <c r="AD2017" s="250"/>
      <c r="AE2017" s="205"/>
      <c r="AF2017" s="250"/>
      <c r="AH2017" s="250"/>
      <c r="AI2017" s="205"/>
      <c r="AJ2017" s="250"/>
      <c r="AK2017" s="250"/>
      <c r="AL2017" s="250"/>
      <c r="AM2017" s="205"/>
      <c r="AN2017" s="250"/>
      <c r="AO2017" s="121"/>
      <c r="AP2017" s="250"/>
      <c r="AQ2017" s="205"/>
      <c r="AR2017" s="250"/>
      <c r="AT2017" s="250"/>
      <c r="AU2017" s="205"/>
      <c r="AV2017" s="250"/>
      <c r="AX2017" s="250"/>
      <c r="AY2017" s="205"/>
      <c r="AZ2017" s="250"/>
      <c r="BB2017" s="250"/>
      <c r="BC2017" s="205"/>
      <c r="BD2017" s="250"/>
      <c r="BF2017" s="250"/>
      <c r="BG2017" s="205"/>
      <c r="BH2017" s="250"/>
      <c r="BI2017" s="121"/>
      <c r="BJ2017" s="250"/>
      <c r="BK2017" s="205"/>
      <c r="BL2017" s="250"/>
      <c r="BN2017" s="121"/>
      <c r="BO2017" s="121"/>
      <c r="BP2017" s="121"/>
      <c r="BQ2017" s="121"/>
      <c r="BR2017" s="121"/>
    </row>
    <row r="2018" spans="1:70" customFormat="1" ht="15.75">
      <c r="A2018" s="84"/>
      <c r="B2018" s="363"/>
      <c r="C2018" s="121"/>
      <c r="D2018" s="121"/>
      <c r="E2018" s="121"/>
      <c r="F2018" s="121"/>
      <c r="G2018" s="121"/>
      <c r="H2018" s="121"/>
      <c r="I2018" s="121"/>
      <c r="J2018" s="121"/>
      <c r="K2018" s="121"/>
      <c r="L2018" s="10"/>
      <c r="M2018" s="225"/>
      <c r="N2018" s="225"/>
      <c r="R2018" s="205"/>
      <c r="S2018" s="205"/>
      <c r="T2018" s="205"/>
      <c r="V2018" s="205"/>
      <c r="W2018" s="205"/>
      <c r="X2018" s="205"/>
      <c r="Y2018" s="394"/>
      <c r="Z2018" s="250"/>
      <c r="AA2018" s="205"/>
      <c r="AB2018" s="250"/>
      <c r="AC2018" s="250"/>
      <c r="AD2018" s="250"/>
      <c r="AE2018" s="205"/>
      <c r="AF2018" s="250"/>
      <c r="AH2018" s="250"/>
      <c r="AI2018" s="205"/>
      <c r="AJ2018" s="250"/>
      <c r="AK2018" s="250"/>
      <c r="AL2018" s="250"/>
      <c r="AM2018" s="205"/>
      <c r="AN2018" s="250"/>
      <c r="AO2018" s="121"/>
      <c r="AP2018" s="250"/>
      <c r="AQ2018" s="205"/>
      <c r="AR2018" s="250"/>
      <c r="AT2018" s="250"/>
      <c r="AU2018" s="205"/>
      <c r="AV2018" s="250"/>
      <c r="AX2018" s="250"/>
      <c r="AY2018" s="205"/>
      <c r="AZ2018" s="250"/>
      <c r="BB2018" s="250"/>
      <c r="BC2018" s="205"/>
      <c r="BD2018" s="250"/>
      <c r="BF2018" s="250"/>
      <c r="BG2018" s="205"/>
      <c r="BH2018" s="250"/>
      <c r="BI2018" s="121"/>
      <c r="BJ2018" s="250"/>
      <c r="BK2018" s="205"/>
      <c r="BL2018" s="250"/>
      <c r="BN2018" s="121"/>
      <c r="BO2018" s="121"/>
      <c r="BP2018" s="121"/>
      <c r="BQ2018" s="121"/>
      <c r="BR2018" s="121"/>
    </row>
    <row r="2019" spans="1:70" customFormat="1" ht="15.75">
      <c r="A2019" s="84"/>
      <c r="B2019" s="363"/>
      <c r="C2019" s="121"/>
      <c r="D2019" s="121"/>
      <c r="E2019" s="121"/>
      <c r="F2019" s="121"/>
      <c r="G2019" s="121"/>
      <c r="H2019" s="121"/>
      <c r="I2019" s="121"/>
      <c r="J2019" s="121"/>
      <c r="K2019" s="121"/>
      <c r="L2019" s="10"/>
      <c r="M2019" s="225"/>
      <c r="N2019" s="225"/>
      <c r="R2019" s="205"/>
      <c r="S2019" s="205"/>
      <c r="T2019" s="205"/>
      <c r="V2019" s="205"/>
      <c r="W2019" s="205"/>
      <c r="X2019" s="205"/>
      <c r="Y2019" s="394"/>
      <c r="Z2019" s="250"/>
      <c r="AA2019" s="205"/>
      <c r="AB2019" s="250"/>
      <c r="AC2019" s="250"/>
      <c r="AD2019" s="250"/>
      <c r="AE2019" s="205"/>
      <c r="AF2019" s="250"/>
      <c r="AH2019" s="250"/>
      <c r="AI2019" s="205"/>
      <c r="AJ2019" s="250"/>
      <c r="AK2019" s="250"/>
      <c r="AL2019" s="250"/>
      <c r="AM2019" s="205"/>
      <c r="AN2019" s="250"/>
      <c r="AO2019" s="121"/>
      <c r="AP2019" s="250"/>
      <c r="AQ2019" s="205"/>
      <c r="AR2019" s="250"/>
      <c r="AT2019" s="250"/>
      <c r="AU2019" s="205"/>
      <c r="AV2019" s="250"/>
      <c r="AX2019" s="250"/>
      <c r="AY2019" s="205"/>
      <c r="AZ2019" s="250"/>
      <c r="BB2019" s="250"/>
      <c r="BC2019" s="205"/>
      <c r="BD2019" s="250"/>
      <c r="BF2019" s="250"/>
      <c r="BG2019" s="205"/>
      <c r="BH2019" s="250"/>
      <c r="BI2019" s="121"/>
      <c r="BJ2019" s="250"/>
      <c r="BK2019" s="205"/>
      <c r="BL2019" s="250"/>
      <c r="BN2019" s="121"/>
      <c r="BO2019" s="121"/>
      <c r="BP2019" s="121"/>
      <c r="BQ2019" s="121"/>
      <c r="BR2019" s="121"/>
    </row>
    <row r="2020" spans="1:70" customFormat="1" ht="15.75">
      <c r="A2020" s="84"/>
      <c r="B2020" s="363"/>
      <c r="C2020" s="121"/>
      <c r="D2020" s="121"/>
      <c r="E2020" s="121"/>
      <c r="F2020" s="121"/>
      <c r="G2020" s="121"/>
      <c r="H2020" s="121"/>
      <c r="I2020" s="121"/>
      <c r="J2020" s="121"/>
      <c r="K2020" s="121"/>
      <c r="L2020" s="10"/>
      <c r="M2020" s="225"/>
      <c r="N2020" s="225"/>
      <c r="R2020" s="205"/>
      <c r="S2020" s="205"/>
      <c r="T2020" s="205"/>
      <c r="V2020" s="205"/>
      <c r="W2020" s="205"/>
      <c r="X2020" s="205"/>
      <c r="Y2020" s="394"/>
      <c r="Z2020" s="250"/>
      <c r="AA2020" s="205"/>
      <c r="AB2020" s="250"/>
      <c r="AC2020" s="250"/>
      <c r="AD2020" s="250"/>
      <c r="AE2020" s="205"/>
      <c r="AF2020" s="250"/>
      <c r="AH2020" s="250"/>
      <c r="AI2020" s="205"/>
      <c r="AJ2020" s="250"/>
      <c r="AK2020" s="250"/>
      <c r="AL2020" s="250"/>
      <c r="AM2020" s="205"/>
      <c r="AN2020" s="250"/>
      <c r="AO2020" s="121"/>
      <c r="AP2020" s="250"/>
      <c r="AQ2020" s="205"/>
      <c r="AR2020" s="250"/>
      <c r="AT2020" s="250"/>
      <c r="AU2020" s="205"/>
      <c r="AV2020" s="250"/>
      <c r="AX2020" s="250"/>
      <c r="AY2020" s="205"/>
      <c r="AZ2020" s="250"/>
      <c r="BB2020" s="250"/>
      <c r="BC2020" s="205"/>
      <c r="BD2020" s="250"/>
      <c r="BF2020" s="250"/>
      <c r="BG2020" s="205"/>
      <c r="BH2020" s="250"/>
      <c r="BI2020" s="121"/>
      <c r="BJ2020" s="250"/>
      <c r="BK2020" s="205"/>
      <c r="BL2020" s="250"/>
      <c r="BN2020" s="121"/>
      <c r="BO2020" s="121"/>
      <c r="BP2020" s="121"/>
      <c r="BQ2020" s="121"/>
      <c r="BR2020" s="121"/>
    </row>
    <row r="2021" spans="1:70" customFormat="1" ht="15.75">
      <c r="A2021" s="84"/>
      <c r="B2021" s="363"/>
      <c r="C2021" s="121"/>
      <c r="D2021" s="121"/>
      <c r="E2021" s="121"/>
      <c r="F2021" s="121"/>
      <c r="G2021" s="121"/>
      <c r="H2021" s="121"/>
      <c r="I2021" s="121"/>
      <c r="J2021" s="121"/>
      <c r="K2021" s="121"/>
      <c r="L2021" s="10"/>
      <c r="M2021" s="225"/>
      <c r="N2021" s="225"/>
      <c r="R2021" s="205"/>
      <c r="S2021" s="205"/>
      <c r="T2021" s="205"/>
      <c r="V2021" s="205"/>
      <c r="W2021" s="205"/>
      <c r="X2021" s="205"/>
      <c r="Y2021" s="394"/>
      <c r="Z2021" s="250"/>
      <c r="AA2021" s="205"/>
      <c r="AB2021" s="250"/>
      <c r="AC2021" s="250"/>
      <c r="AD2021" s="250"/>
      <c r="AE2021" s="205"/>
      <c r="AF2021" s="250"/>
      <c r="AH2021" s="250"/>
      <c r="AI2021" s="205"/>
      <c r="AJ2021" s="250"/>
      <c r="AK2021" s="250"/>
      <c r="AL2021" s="250"/>
      <c r="AM2021" s="205"/>
      <c r="AN2021" s="250"/>
      <c r="AO2021" s="121"/>
      <c r="AP2021" s="250"/>
      <c r="AQ2021" s="205"/>
      <c r="AR2021" s="250"/>
      <c r="AT2021" s="250"/>
      <c r="AU2021" s="205"/>
      <c r="AV2021" s="250"/>
      <c r="AX2021" s="250"/>
      <c r="AY2021" s="205"/>
      <c r="AZ2021" s="250"/>
      <c r="BB2021" s="250"/>
      <c r="BC2021" s="205"/>
      <c r="BD2021" s="250"/>
      <c r="BF2021" s="250"/>
      <c r="BG2021" s="205"/>
      <c r="BH2021" s="250"/>
      <c r="BI2021" s="121"/>
      <c r="BJ2021" s="250"/>
      <c r="BK2021" s="205"/>
      <c r="BL2021" s="250"/>
      <c r="BN2021" s="121"/>
      <c r="BO2021" s="121"/>
      <c r="BP2021" s="121"/>
      <c r="BQ2021" s="121"/>
      <c r="BR2021" s="121"/>
    </row>
    <row r="2022" spans="1:70" customFormat="1" ht="15.75">
      <c r="A2022" s="84"/>
      <c r="B2022" s="363"/>
      <c r="C2022" s="121"/>
      <c r="D2022" s="121"/>
      <c r="E2022" s="121"/>
      <c r="F2022" s="121"/>
      <c r="G2022" s="121"/>
      <c r="H2022" s="121"/>
      <c r="I2022" s="121"/>
      <c r="J2022" s="121"/>
      <c r="K2022" s="121"/>
      <c r="L2022" s="10"/>
      <c r="M2022" s="225"/>
      <c r="N2022" s="225"/>
      <c r="R2022" s="205"/>
      <c r="S2022" s="205"/>
      <c r="T2022" s="205"/>
      <c r="V2022" s="205"/>
      <c r="W2022" s="205"/>
      <c r="X2022" s="205"/>
      <c r="Y2022" s="394"/>
      <c r="Z2022" s="250"/>
      <c r="AA2022" s="205"/>
      <c r="AB2022" s="250"/>
      <c r="AC2022" s="250"/>
      <c r="AD2022" s="250"/>
      <c r="AE2022" s="205"/>
      <c r="AF2022" s="250"/>
      <c r="AH2022" s="250"/>
      <c r="AI2022" s="205"/>
      <c r="AJ2022" s="250"/>
      <c r="AK2022" s="250"/>
      <c r="AL2022" s="250"/>
      <c r="AM2022" s="205"/>
      <c r="AN2022" s="250"/>
      <c r="AO2022" s="121"/>
      <c r="AP2022" s="250"/>
      <c r="AQ2022" s="205"/>
      <c r="AR2022" s="250"/>
      <c r="AT2022" s="250"/>
      <c r="AU2022" s="205"/>
      <c r="AV2022" s="250"/>
      <c r="AX2022" s="250"/>
      <c r="AY2022" s="205"/>
      <c r="AZ2022" s="250"/>
      <c r="BB2022" s="250"/>
      <c r="BC2022" s="205"/>
      <c r="BD2022" s="250"/>
      <c r="BF2022" s="250"/>
      <c r="BG2022" s="205"/>
      <c r="BH2022" s="250"/>
      <c r="BI2022" s="121"/>
      <c r="BJ2022" s="250"/>
      <c r="BK2022" s="205"/>
      <c r="BL2022" s="250"/>
      <c r="BN2022" s="121"/>
      <c r="BO2022" s="121"/>
      <c r="BP2022" s="121"/>
      <c r="BQ2022" s="121"/>
      <c r="BR2022" s="121"/>
    </row>
    <row r="2023" spans="1:70" customFormat="1" ht="15.75">
      <c r="A2023" s="84"/>
      <c r="B2023" s="363"/>
      <c r="C2023" s="121"/>
      <c r="D2023" s="121"/>
      <c r="E2023" s="121"/>
      <c r="F2023" s="121"/>
      <c r="G2023" s="121"/>
      <c r="H2023" s="121"/>
      <c r="I2023" s="121"/>
      <c r="J2023" s="121"/>
      <c r="K2023" s="121"/>
      <c r="L2023" s="10"/>
      <c r="M2023" s="225"/>
      <c r="N2023" s="225"/>
      <c r="R2023" s="205"/>
      <c r="S2023" s="205"/>
      <c r="T2023" s="205"/>
      <c r="V2023" s="205"/>
      <c r="W2023" s="205"/>
      <c r="X2023" s="205"/>
      <c r="Y2023" s="394"/>
      <c r="Z2023" s="250"/>
      <c r="AA2023" s="205"/>
      <c r="AB2023" s="250"/>
      <c r="AC2023" s="250"/>
      <c r="AD2023" s="250"/>
      <c r="AE2023" s="205"/>
      <c r="AF2023" s="250"/>
      <c r="AH2023" s="250"/>
      <c r="AI2023" s="205"/>
      <c r="AJ2023" s="250"/>
      <c r="AK2023" s="250"/>
      <c r="AL2023" s="250"/>
      <c r="AM2023" s="205"/>
      <c r="AN2023" s="250"/>
      <c r="AO2023" s="121"/>
      <c r="AP2023" s="250"/>
      <c r="AQ2023" s="205"/>
      <c r="AR2023" s="250"/>
      <c r="AT2023" s="250"/>
      <c r="AU2023" s="205"/>
      <c r="AV2023" s="250"/>
      <c r="AX2023" s="250"/>
      <c r="AY2023" s="205"/>
      <c r="AZ2023" s="250"/>
      <c r="BB2023" s="250"/>
      <c r="BC2023" s="205"/>
      <c r="BD2023" s="250"/>
      <c r="BF2023" s="250"/>
      <c r="BG2023" s="205"/>
      <c r="BH2023" s="250"/>
      <c r="BI2023" s="121"/>
      <c r="BJ2023" s="250"/>
      <c r="BK2023" s="205"/>
      <c r="BL2023" s="250"/>
      <c r="BN2023" s="121"/>
      <c r="BO2023" s="121"/>
      <c r="BP2023" s="121"/>
      <c r="BQ2023" s="121"/>
      <c r="BR2023" s="121"/>
    </row>
    <row r="2024" spans="1:70" customFormat="1" ht="15.75">
      <c r="A2024" s="84"/>
      <c r="B2024" s="363"/>
      <c r="C2024" s="121"/>
      <c r="D2024" s="121"/>
      <c r="E2024" s="121"/>
      <c r="F2024" s="121"/>
      <c r="G2024" s="121"/>
      <c r="H2024" s="121"/>
      <c r="I2024" s="121"/>
      <c r="J2024" s="121"/>
      <c r="K2024" s="121"/>
      <c r="L2024" s="10"/>
      <c r="M2024" s="225"/>
      <c r="N2024" s="225"/>
      <c r="R2024" s="205"/>
      <c r="S2024" s="205"/>
      <c r="T2024" s="205"/>
      <c r="V2024" s="205"/>
      <c r="W2024" s="205"/>
      <c r="X2024" s="205"/>
      <c r="Y2024" s="394"/>
      <c r="Z2024" s="250"/>
      <c r="AA2024" s="205"/>
      <c r="AB2024" s="250"/>
      <c r="AC2024" s="250"/>
      <c r="AD2024" s="250"/>
      <c r="AE2024" s="205"/>
      <c r="AF2024" s="250"/>
      <c r="AH2024" s="250"/>
      <c r="AI2024" s="205"/>
      <c r="AJ2024" s="250"/>
      <c r="AK2024" s="250"/>
      <c r="AL2024" s="250"/>
      <c r="AM2024" s="205"/>
      <c r="AN2024" s="250"/>
      <c r="AO2024" s="121"/>
      <c r="AP2024" s="250"/>
      <c r="AQ2024" s="205"/>
      <c r="AR2024" s="250"/>
      <c r="AT2024" s="250"/>
      <c r="AU2024" s="205"/>
      <c r="AV2024" s="250"/>
      <c r="AX2024" s="250"/>
      <c r="AY2024" s="205"/>
      <c r="AZ2024" s="250"/>
      <c r="BB2024" s="250"/>
      <c r="BC2024" s="205"/>
      <c r="BD2024" s="250"/>
      <c r="BF2024" s="250"/>
      <c r="BG2024" s="205"/>
      <c r="BH2024" s="250"/>
      <c r="BI2024" s="121"/>
      <c r="BJ2024" s="250"/>
      <c r="BK2024" s="205"/>
      <c r="BL2024" s="250"/>
      <c r="BN2024" s="121"/>
      <c r="BO2024" s="121"/>
      <c r="BP2024" s="121"/>
      <c r="BQ2024" s="121"/>
      <c r="BR2024" s="121"/>
    </row>
    <row r="2025" spans="1:70" customFormat="1" ht="15.75">
      <c r="A2025" s="84"/>
      <c r="B2025" s="363"/>
      <c r="C2025" s="121"/>
      <c r="D2025" s="121"/>
      <c r="E2025" s="121"/>
      <c r="F2025" s="121"/>
      <c r="G2025" s="121"/>
      <c r="H2025" s="121"/>
      <c r="I2025" s="121"/>
      <c r="J2025" s="121"/>
      <c r="K2025" s="121"/>
      <c r="L2025" s="10"/>
      <c r="M2025" s="225"/>
      <c r="N2025" s="225"/>
      <c r="R2025" s="205"/>
      <c r="S2025" s="205"/>
      <c r="T2025" s="205"/>
      <c r="V2025" s="205"/>
      <c r="W2025" s="205"/>
      <c r="X2025" s="205"/>
      <c r="Y2025" s="394"/>
      <c r="Z2025" s="250"/>
      <c r="AA2025" s="205"/>
      <c r="AB2025" s="250"/>
      <c r="AC2025" s="250"/>
      <c r="AD2025" s="250"/>
      <c r="AE2025" s="205"/>
      <c r="AF2025" s="250"/>
      <c r="AH2025" s="250"/>
      <c r="AI2025" s="205"/>
      <c r="AJ2025" s="250"/>
      <c r="AK2025" s="250"/>
      <c r="AL2025" s="250"/>
      <c r="AM2025" s="205"/>
      <c r="AN2025" s="250"/>
      <c r="AO2025" s="121"/>
      <c r="AP2025" s="250"/>
      <c r="AQ2025" s="205"/>
      <c r="AR2025" s="250"/>
      <c r="AT2025" s="250"/>
      <c r="AU2025" s="205"/>
      <c r="AV2025" s="250"/>
      <c r="AX2025" s="250"/>
      <c r="AY2025" s="205"/>
      <c r="AZ2025" s="250"/>
      <c r="BB2025" s="250"/>
      <c r="BC2025" s="205"/>
      <c r="BD2025" s="250"/>
      <c r="BF2025" s="250"/>
      <c r="BG2025" s="205"/>
      <c r="BH2025" s="250"/>
      <c r="BI2025" s="121"/>
      <c r="BJ2025" s="250"/>
      <c r="BK2025" s="205"/>
      <c r="BL2025" s="250"/>
      <c r="BN2025" s="121"/>
      <c r="BO2025" s="121"/>
      <c r="BP2025" s="121"/>
      <c r="BQ2025" s="121"/>
      <c r="BR2025" s="121"/>
    </row>
    <row r="2026" spans="1:70" customFormat="1" ht="15.75">
      <c r="A2026" s="84"/>
      <c r="B2026" s="363"/>
      <c r="C2026" s="121"/>
      <c r="D2026" s="121"/>
      <c r="E2026" s="121"/>
      <c r="F2026" s="121"/>
      <c r="G2026" s="121"/>
      <c r="H2026" s="121"/>
      <c r="I2026" s="121"/>
      <c r="J2026" s="121"/>
      <c r="K2026" s="121"/>
      <c r="L2026" s="10"/>
      <c r="M2026" s="225"/>
      <c r="N2026" s="225"/>
      <c r="R2026" s="205"/>
      <c r="S2026" s="205"/>
      <c r="T2026" s="205"/>
      <c r="V2026" s="205"/>
      <c r="W2026" s="205"/>
      <c r="X2026" s="205"/>
      <c r="Y2026" s="394"/>
      <c r="Z2026" s="250"/>
      <c r="AA2026" s="205"/>
      <c r="AB2026" s="250"/>
      <c r="AC2026" s="250"/>
      <c r="AD2026" s="250"/>
      <c r="AE2026" s="205"/>
      <c r="AF2026" s="250"/>
      <c r="AH2026" s="250"/>
      <c r="AI2026" s="205"/>
      <c r="AJ2026" s="250"/>
      <c r="AK2026" s="250"/>
      <c r="AL2026" s="250"/>
      <c r="AM2026" s="205"/>
      <c r="AN2026" s="250"/>
      <c r="AO2026" s="121"/>
      <c r="AP2026" s="250"/>
      <c r="AQ2026" s="205"/>
      <c r="AR2026" s="250"/>
      <c r="AT2026" s="250"/>
      <c r="AU2026" s="205"/>
      <c r="AV2026" s="250"/>
      <c r="AX2026" s="250"/>
      <c r="AY2026" s="205"/>
      <c r="AZ2026" s="250"/>
      <c r="BB2026" s="250"/>
      <c r="BC2026" s="205"/>
      <c r="BD2026" s="250"/>
      <c r="BF2026" s="250"/>
      <c r="BG2026" s="205"/>
      <c r="BH2026" s="250"/>
      <c r="BI2026" s="121"/>
      <c r="BJ2026" s="250"/>
      <c r="BK2026" s="205"/>
      <c r="BL2026" s="250"/>
      <c r="BN2026" s="121"/>
      <c r="BO2026" s="121"/>
      <c r="BP2026" s="121"/>
      <c r="BQ2026" s="121"/>
      <c r="BR2026" s="121"/>
    </row>
    <row r="2027" spans="1:70" customFormat="1" ht="15.75">
      <c r="A2027" s="84"/>
      <c r="B2027" s="363"/>
      <c r="C2027" s="121"/>
      <c r="D2027" s="121"/>
      <c r="E2027" s="121"/>
      <c r="F2027" s="121"/>
      <c r="G2027" s="121"/>
      <c r="H2027" s="121"/>
      <c r="I2027" s="121"/>
      <c r="J2027" s="121"/>
      <c r="K2027" s="121"/>
      <c r="L2027" s="10"/>
      <c r="M2027" s="225"/>
      <c r="N2027" s="225"/>
      <c r="R2027" s="205"/>
      <c r="S2027" s="205"/>
      <c r="T2027" s="205"/>
      <c r="V2027" s="205"/>
      <c r="W2027" s="205"/>
      <c r="X2027" s="205"/>
      <c r="Y2027" s="394"/>
      <c r="Z2027" s="250"/>
      <c r="AA2027" s="205"/>
      <c r="AB2027" s="250"/>
      <c r="AC2027" s="250"/>
      <c r="AD2027" s="250"/>
      <c r="AE2027" s="205"/>
      <c r="AF2027" s="250"/>
      <c r="AH2027" s="250"/>
      <c r="AI2027" s="205"/>
      <c r="AJ2027" s="250"/>
      <c r="AK2027" s="250"/>
      <c r="AL2027" s="250"/>
      <c r="AM2027" s="205"/>
      <c r="AN2027" s="250"/>
      <c r="AO2027" s="121"/>
      <c r="AP2027" s="250"/>
      <c r="AQ2027" s="205"/>
      <c r="AR2027" s="250"/>
      <c r="AT2027" s="250"/>
      <c r="AU2027" s="205"/>
      <c r="AV2027" s="250"/>
      <c r="AX2027" s="250"/>
      <c r="AY2027" s="205"/>
      <c r="AZ2027" s="250"/>
      <c r="BB2027" s="250"/>
      <c r="BC2027" s="205"/>
      <c r="BD2027" s="250"/>
      <c r="BF2027" s="250"/>
      <c r="BG2027" s="205"/>
      <c r="BH2027" s="250"/>
      <c r="BI2027" s="121"/>
      <c r="BJ2027" s="250"/>
      <c r="BK2027" s="205"/>
      <c r="BL2027" s="250"/>
      <c r="BN2027" s="121"/>
      <c r="BO2027" s="121"/>
      <c r="BP2027" s="121"/>
      <c r="BQ2027" s="121"/>
      <c r="BR2027" s="121"/>
    </row>
    <row r="2028" spans="1:70" customFormat="1" ht="15.75">
      <c r="A2028" s="84"/>
      <c r="B2028" s="363"/>
      <c r="C2028" s="121"/>
      <c r="D2028" s="121"/>
      <c r="E2028" s="121"/>
      <c r="F2028" s="121"/>
      <c r="G2028" s="121"/>
      <c r="H2028" s="121"/>
      <c r="I2028" s="121"/>
      <c r="J2028" s="121"/>
      <c r="K2028" s="121"/>
      <c r="L2028" s="10"/>
      <c r="M2028" s="225"/>
      <c r="N2028" s="225"/>
      <c r="R2028" s="205"/>
      <c r="S2028" s="205"/>
      <c r="T2028" s="205"/>
      <c r="V2028" s="205"/>
      <c r="W2028" s="205"/>
      <c r="X2028" s="205"/>
      <c r="Y2028" s="394"/>
      <c r="Z2028" s="250"/>
      <c r="AA2028" s="205"/>
      <c r="AB2028" s="250"/>
      <c r="AC2028" s="250"/>
      <c r="AD2028" s="250"/>
      <c r="AE2028" s="205"/>
      <c r="AF2028" s="250"/>
      <c r="AH2028" s="250"/>
      <c r="AI2028" s="205"/>
      <c r="AJ2028" s="250"/>
      <c r="AK2028" s="250"/>
      <c r="AL2028" s="250"/>
      <c r="AM2028" s="205"/>
      <c r="AN2028" s="250"/>
      <c r="AO2028" s="121"/>
      <c r="AP2028" s="250"/>
      <c r="AQ2028" s="205"/>
      <c r="AR2028" s="250"/>
      <c r="AT2028" s="250"/>
      <c r="AU2028" s="205"/>
      <c r="AV2028" s="250"/>
      <c r="AX2028" s="250"/>
      <c r="AY2028" s="205"/>
      <c r="AZ2028" s="250"/>
      <c r="BB2028" s="250"/>
      <c r="BC2028" s="205"/>
      <c r="BD2028" s="250"/>
      <c r="BF2028" s="250"/>
      <c r="BG2028" s="205"/>
      <c r="BH2028" s="250"/>
      <c r="BI2028" s="121"/>
      <c r="BJ2028" s="250"/>
      <c r="BK2028" s="205"/>
      <c r="BL2028" s="250"/>
      <c r="BN2028" s="121"/>
      <c r="BO2028" s="121"/>
      <c r="BP2028" s="121"/>
      <c r="BQ2028" s="121"/>
      <c r="BR2028" s="121"/>
    </row>
    <row r="2029" spans="1:70" customFormat="1" ht="15.75">
      <c r="A2029" s="84"/>
      <c r="B2029" s="363"/>
      <c r="C2029" s="121"/>
      <c r="D2029" s="121"/>
      <c r="E2029" s="121"/>
      <c r="F2029" s="121"/>
      <c r="G2029" s="121"/>
      <c r="H2029" s="121"/>
      <c r="I2029" s="121"/>
      <c r="J2029" s="121"/>
      <c r="K2029" s="121"/>
      <c r="L2029" s="10"/>
      <c r="M2029" s="225"/>
      <c r="N2029" s="225"/>
      <c r="R2029" s="205"/>
      <c r="S2029" s="205"/>
      <c r="T2029" s="205"/>
      <c r="V2029" s="205"/>
      <c r="W2029" s="205"/>
      <c r="X2029" s="205"/>
      <c r="Y2029" s="394"/>
      <c r="Z2029" s="250"/>
      <c r="AA2029" s="205"/>
      <c r="AB2029" s="250"/>
      <c r="AC2029" s="250"/>
      <c r="AD2029" s="250"/>
      <c r="AE2029" s="205"/>
      <c r="AF2029" s="250"/>
      <c r="AH2029" s="250"/>
      <c r="AI2029" s="205"/>
      <c r="AJ2029" s="250"/>
      <c r="AK2029" s="250"/>
      <c r="AL2029" s="250"/>
      <c r="AM2029" s="205"/>
      <c r="AN2029" s="250"/>
      <c r="AO2029" s="121"/>
      <c r="AP2029" s="250"/>
      <c r="AQ2029" s="205"/>
      <c r="AR2029" s="250"/>
      <c r="AT2029" s="250"/>
      <c r="AU2029" s="205"/>
      <c r="AV2029" s="250"/>
      <c r="AX2029" s="250"/>
      <c r="AY2029" s="205"/>
      <c r="AZ2029" s="250"/>
      <c r="BB2029" s="250"/>
      <c r="BC2029" s="205"/>
      <c r="BD2029" s="250"/>
      <c r="BF2029" s="250"/>
      <c r="BG2029" s="205"/>
      <c r="BH2029" s="250"/>
      <c r="BI2029" s="121"/>
      <c r="BJ2029" s="250"/>
      <c r="BK2029" s="205"/>
      <c r="BL2029" s="250"/>
      <c r="BN2029" s="121"/>
      <c r="BO2029" s="121"/>
      <c r="BP2029" s="121"/>
      <c r="BQ2029" s="121"/>
      <c r="BR2029" s="121"/>
    </row>
    <row r="2030" spans="1:70" customFormat="1" ht="15.75">
      <c r="A2030" s="84"/>
      <c r="B2030" s="363"/>
      <c r="C2030" s="121"/>
      <c r="D2030" s="121"/>
      <c r="E2030" s="121"/>
      <c r="F2030" s="121"/>
      <c r="G2030" s="121"/>
      <c r="H2030" s="121"/>
      <c r="I2030" s="121"/>
      <c r="J2030" s="121"/>
      <c r="K2030" s="121"/>
      <c r="L2030" s="10"/>
      <c r="M2030" s="225"/>
      <c r="N2030" s="225"/>
      <c r="R2030" s="205"/>
      <c r="S2030" s="205"/>
      <c r="T2030" s="205"/>
      <c r="V2030" s="205"/>
      <c r="W2030" s="205"/>
      <c r="X2030" s="205"/>
      <c r="Y2030" s="394"/>
      <c r="Z2030" s="250"/>
      <c r="AA2030" s="205"/>
      <c r="AB2030" s="250"/>
      <c r="AC2030" s="250"/>
      <c r="AD2030" s="250"/>
      <c r="AE2030" s="205"/>
      <c r="AF2030" s="250"/>
      <c r="AH2030" s="250"/>
      <c r="AI2030" s="205"/>
      <c r="AJ2030" s="250"/>
      <c r="AK2030" s="250"/>
      <c r="AL2030" s="250"/>
      <c r="AM2030" s="205"/>
      <c r="AN2030" s="250"/>
      <c r="AO2030" s="121"/>
      <c r="AP2030" s="250"/>
      <c r="AQ2030" s="205"/>
      <c r="AR2030" s="250"/>
      <c r="AT2030" s="250"/>
      <c r="AU2030" s="205"/>
      <c r="AV2030" s="250"/>
      <c r="AX2030" s="250"/>
      <c r="AY2030" s="205"/>
      <c r="AZ2030" s="250"/>
      <c r="BB2030" s="250"/>
      <c r="BC2030" s="205"/>
      <c r="BD2030" s="250"/>
      <c r="BF2030" s="250"/>
      <c r="BG2030" s="205"/>
      <c r="BH2030" s="250"/>
      <c r="BI2030" s="121"/>
      <c r="BJ2030" s="250"/>
      <c r="BK2030" s="205"/>
      <c r="BL2030" s="250"/>
      <c r="BN2030" s="121"/>
      <c r="BO2030" s="121"/>
      <c r="BP2030" s="121"/>
      <c r="BQ2030" s="121"/>
      <c r="BR2030" s="121"/>
    </row>
    <row r="2031" spans="1:70" customFormat="1" ht="15.75">
      <c r="A2031" s="84"/>
      <c r="B2031" s="363"/>
      <c r="C2031" s="121"/>
      <c r="D2031" s="121"/>
      <c r="E2031" s="121"/>
      <c r="F2031" s="121"/>
      <c r="G2031" s="121"/>
      <c r="H2031" s="121"/>
      <c r="I2031" s="121"/>
      <c r="J2031" s="121"/>
      <c r="K2031" s="121"/>
      <c r="L2031" s="10"/>
      <c r="M2031" s="225"/>
      <c r="N2031" s="225"/>
      <c r="R2031" s="205"/>
      <c r="S2031" s="205"/>
      <c r="T2031" s="205"/>
      <c r="V2031" s="205"/>
      <c r="W2031" s="205"/>
      <c r="X2031" s="205"/>
      <c r="Y2031" s="394"/>
      <c r="Z2031" s="250"/>
      <c r="AA2031" s="205"/>
      <c r="AB2031" s="250"/>
      <c r="AC2031" s="250"/>
      <c r="AD2031" s="250"/>
      <c r="AE2031" s="205"/>
      <c r="AF2031" s="250"/>
      <c r="AH2031" s="250"/>
      <c r="AI2031" s="205"/>
      <c r="AJ2031" s="250"/>
      <c r="AK2031" s="250"/>
      <c r="AL2031" s="250"/>
      <c r="AM2031" s="205"/>
      <c r="AN2031" s="250"/>
      <c r="AO2031" s="121"/>
      <c r="AP2031" s="250"/>
      <c r="AQ2031" s="205"/>
      <c r="AR2031" s="250"/>
      <c r="AT2031" s="250"/>
      <c r="AU2031" s="205"/>
      <c r="AV2031" s="250"/>
      <c r="AX2031" s="250"/>
      <c r="AY2031" s="205"/>
      <c r="AZ2031" s="250"/>
      <c r="BB2031" s="250"/>
      <c r="BC2031" s="205"/>
      <c r="BD2031" s="250"/>
      <c r="BF2031" s="250"/>
      <c r="BG2031" s="205"/>
      <c r="BH2031" s="250"/>
      <c r="BI2031" s="121"/>
      <c r="BJ2031" s="250"/>
      <c r="BK2031" s="205"/>
      <c r="BL2031" s="250"/>
      <c r="BN2031" s="121"/>
      <c r="BO2031" s="121"/>
      <c r="BP2031" s="121"/>
      <c r="BQ2031" s="121"/>
      <c r="BR2031" s="121"/>
    </row>
    <row r="2032" spans="1:70" customFormat="1" ht="15.75">
      <c r="A2032" s="84"/>
      <c r="B2032" s="363"/>
      <c r="C2032" s="121"/>
      <c r="D2032" s="121"/>
      <c r="E2032" s="121"/>
      <c r="F2032" s="121"/>
      <c r="G2032" s="121"/>
      <c r="H2032" s="121"/>
      <c r="I2032" s="121"/>
      <c r="J2032" s="121"/>
      <c r="K2032" s="121"/>
      <c r="L2032" s="10"/>
      <c r="M2032" s="225"/>
      <c r="N2032" s="225"/>
      <c r="R2032" s="205"/>
      <c r="S2032" s="205"/>
      <c r="T2032" s="205"/>
      <c r="V2032" s="205"/>
      <c r="W2032" s="205"/>
      <c r="X2032" s="205"/>
      <c r="Y2032" s="394"/>
      <c r="Z2032" s="250"/>
      <c r="AA2032" s="205"/>
      <c r="AB2032" s="250"/>
      <c r="AC2032" s="250"/>
      <c r="AD2032" s="250"/>
      <c r="AE2032" s="205"/>
      <c r="AF2032" s="250"/>
      <c r="AH2032" s="250"/>
      <c r="AI2032" s="205"/>
      <c r="AJ2032" s="250"/>
      <c r="AK2032" s="250"/>
      <c r="AL2032" s="250"/>
      <c r="AM2032" s="205"/>
      <c r="AN2032" s="250"/>
      <c r="AO2032" s="121"/>
      <c r="AP2032" s="250"/>
      <c r="AQ2032" s="205"/>
      <c r="AR2032" s="250"/>
      <c r="AT2032" s="250"/>
      <c r="AU2032" s="205"/>
      <c r="AV2032" s="250"/>
      <c r="AX2032" s="250"/>
      <c r="AY2032" s="205"/>
      <c r="AZ2032" s="250"/>
      <c r="BB2032" s="250"/>
      <c r="BC2032" s="205"/>
      <c r="BD2032" s="250"/>
      <c r="BF2032" s="250"/>
      <c r="BG2032" s="205"/>
      <c r="BH2032" s="250"/>
      <c r="BI2032" s="121"/>
      <c r="BJ2032" s="250"/>
      <c r="BK2032" s="205"/>
      <c r="BL2032" s="250"/>
      <c r="BN2032" s="121"/>
      <c r="BO2032" s="121"/>
      <c r="BP2032" s="121"/>
      <c r="BQ2032" s="121"/>
      <c r="BR2032" s="121"/>
    </row>
    <row r="2033" spans="1:70" customFormat="1" ht="15.75">
      <c r="A2033" s="84"/>
      <c r="B2033" s="363"/>
      <c r="C2033" s="121"/>
      <c r="D2033" s="121"/>
      <c r="E2033" s="121"/>
      <c r="F2033" s="121"/>
      <c r="G2033" s="121"/>
      <c r="H2033" s="121"/>
      <c r="I2033" s="121"/>
      <c r="J2033" s="121"/>
      <c r="K2033" s="121"/>
      <c r="L2033" s="10"/>
      <c r="M2033" s="225"/>
      <c r="N2033" s="225"/>
      <c r="R2033" s="205"/>
      <c r="S2033" s="205"/>
      <c r="T2033" s="205"/>
      <c r="V2033" s="205"/>
      <c r="W2033" s="205"/>
      <c r="X2033" s="205"/>
      <c r="Y2033" s="394"/>
      <c r="Z2033" s="250"/>
      <c r="AA2033" s="205"/>
      <c r="AB2033" s="250"/>
      <c r="AC2033" s="250"/>
      <c r="AD2033" s="250"/>
      <c r="AE2033" s="205"/>
      <c r="AF2033" s="250"/>
      <c r="AH2033" s="250"/>
      <c r="AI2033" s="205"/>
      <c r="AJ2033" s="250"/>
      <c r="AK2033" s="250"/>
      <c r="AL2033" s="250"/>
      <c r="AM2033" s="205"/>
      <c r="AN2033" s="250"/>
      <c r="AO2033" s="121"/>
      <c r="AP2033" s="250"/>
      <c r="AQ2033" s="205"/>
      <c r="AR2033" s="250"/>
      <c r="AT2033" s="250"/>
      <c r="AU2033" s="205"/>
      <c r="AV2033" s="250"/>
      <c r="AX2033" s="250"/>
      <c r="AY2033" s="205"/>
      <c r="AZ2033" s="250"/>
      <c r="BB2033" s="250"/>
      <c r="BC2033" s="205"/>
      <c r="BD2033" s="250"/>
      <c r="BF2033" s="250"/>
      <c r="BG2033" s="205"/>
      <c r="BH2033" s="250"/>
      <c r="BI2033" s="121"/>
      <c r="BJ2033" s="250"/>
      <c r="BK2033" s="205"/>
      <c r="BL2033" s="250"/>
      <c r="BN2033" s="121"/>
      <c r="BO2033" s="121"/>
      <c r="BP2033" s="121"/>
      <c r="BQ2033" s="121"/>
      <c r="BR2033" s="121"/>
    </row>
    <row r="2034" spans="1:70" customFormat="1" ht="15.75">
      <c r="A2034" s="84"/>
      <c r="B2034" s="363"/>
      <c r="C2034" s="121"/>
      <c r="D2034" s="121"/>
      <c r="E2034" s="121"/>
      <c r="F2034" s="121"/>
      <c r="G2034" s="121"/>
      <c r="H2034" s="121"/>
      <c r="I2034" s="121"/>
      <c r="J2034" s="121"/>
      <c r="K2034" s="121"/>
      <c r="L2034" s="10"/>
      <c r="M2034" s="225"/>
      <c r="N2034" s="225"/>
      <c r="R2034" s="205"/>
      <c r="S2034" s="205"/>
      <c r="T2034" s="205"/>
      <c r="V2034" s="205"/>
      <c r="W2034" s="205"/>
      <c r="X2034" s="205"/>
      <c r="Y2034" s="394"/>
      <c r="Z2034" s="250"/>
      <c r="AA2034" s="205"/>
      <c r="AB2034" s="250"/>
      <c r="AC2034" s="250"/>
      <c r="AD2034" s="250"/>
      <c r="AE2034" s="205"/>
      <c r="AF2034" s="250"/>
      <c r="AH2034" s="250"/>
      <c r="AI2034" s="205"/>
      <c r="AJ2034" s="250"/>
      <c r="AK2034" s="250"/>
      <c r="AL2034" s="250"/>
      <c r="AM2034" s="205"/>
      <c r="AN2034" s="250"/>
      <c r="AO2034" s="121"/>
      <c r="AP2034" s="250"/>
      <c r="AQ2034" s="205"/>
      <c r="AR2034" s="250"/>
      <c r="AT2034" s="250"/>
      <c r="AU2034" s="205"/>
      <c r="AV2034" s="250"/>
      <c r="AX2034" s="250"/>
      <c r="AY2034" s="205"/>
      <c r="AZ2034" s="250"/>
      <c r="BB2034" s="250"/>
      <c r="BC2034" s="205"/>
      <c r="BD2034" s="250"/>
      <c r="BF2034" s="250"/>
      <c r="BG2034" s="205"/>
      <c r="BH2034" s="250"/>
      <c r="BI2034" s="121"/>
      <c r="BJ2034" s="250"/>
      <c r="BK2034" s="205"/>
      <c r="BL2034" s="250"/>
      <c r="BN2034" s="121"/>
      <c r="BO2034" s="121"/>
      <c r="BP2034" s="121"/>
      <c r="BQ2034" s="121"/>
      <c r="BR2034" s="121"/>
    </row>
    <row r="2035" spans="1:70" customFormat="1" ht="15.75">
      <c r="A2035" s="84"/>
      <c r="B2035" s="363"/>
      <c r="C2035" s="121"/>
      <c r="D2035" s="121"/>
      <c r="E2035" s="121"/>
      <c r="F2035" s="121"/>
      <c r="G2035" s="121"/>
      <c r="H2035" s="121"/>
      <c r="I2035" s="121"/>
      <c r="J2035" s="121"/>
      <c r="K2035" s="121"/>
      <c r="L2035" s="10"/>
      <c r="M2035" s="225"/>
      <c r="N2035" s="225"/>
      <c r="R2035" s="205"/>
      <c r="S2035" s="205"/>
      <c r="T2035" s="205"/>
      <c r="V2035" s="205"/>
      <c r="W2035" s="205"/>
      <c r="X2035" s="205"/>
      <c r="Y2035" s="394"/>
      <c r="Z2035" s="250"/>
      <c r="AA2035" s="205"/>
      <c r="AB2035" s="250"/>
      <c r="AC2035" s="250"/>
      <c r="AD2035" s="250"/>
      <c r="AE2035" s="205"/>
      <c r="AF2035" s="250"/>
      <c r="AH2035" s="250"/>
      <c r="AI2035" s="205"/>
      <c r="AJ2035" s="250"/>
      <c r="AK2035" s="250"/>
      <c r="AL2035" s="250"/>
      <c r="AM2035" s="205"/>
      <c r="AN2035" s="250"/>
      <c r="AO2035" s="121"/>
      <c r="AP2035" s="250"/>
      <c r="AQ2035" s="205"/>
      <c r="AR2035" s="250"/>
      <c r="AT2035" s="250"/>
      <c r="AU2035" s="205"/>
      <c r="AV2035" s="250"/>
      <c r="AX2035" s="250"/>
      <c r="AY2035" s="205"/>
      <c r="AZ2035" s="250"/>
      <c r="BB2035" s="250"/>
      <c r="BC2035" s="205"/>
      <c r="BD2035" s="250"/>
      <c r="BF2035" s="250"/>
      <c r="BG2035" s="205"/>
      <c r="BH2035" s="250"/>
      <c r="BI2035" s="121"/>
      <c r="BJ2035" s="250"/>
      <c r="BK2035" s="205"/>
      <c r="BL2035" s="250"/>
      <c r="BN2035" s="121"/>
      <c r="BO2035" s="121"/>
      <c r="BP2035" s="121"/>
      <c r="BQ2035" s="121"/>
      <c r="BR2035" s="121"/>
    </row>
    <row r="2036" spans="1:70" customFormat="1" ht="15.75">
      <c r="A2036" s="84"/>
      <c r="B2036" s="363"/>
      <c r="C2036" s="121"/>
      <c r="D2036" s="121"/>
      <c r="E2036" s="121"/>
      <c r="F2036" s="121"/>
      <c r="G2036" s="121"/>
      <c r="H2036" s="121"/>
      <c r="I2036" s="121"/>
      <c r="J2036" s="121"/>
      <c r="K2036" s="121"/>
      <c r="L2036" s="10"/>
      <c r="M2036" s="225"/>
      <c r="N2036" s="225"/>
      <c r="R2036" s="205"/>
      <c r="S2036" s="205"/>
      <c r="T2036" s="205"/>
      <c r="V2036" s="205"/>
      <c r="W2036" s="205"/>
      <c r="X2036" s="205"/>
      <c r="Y2036" s="394"/>
      <c r="Z2036" s="250"/>
      <c r="AA2036" s="205"/>
      <c r="AB2036" s="250"/>
      <c r="AC2036" s="250"/>
      <c r="AD2036" s="250"/>
      <c r="AE2036" s="205"/>
      <c r="AF2036" s="250"/>
      <c r="AH2036" s="250"/>
      <c r="AI2036" s="205"/>
      <c r="AJ2036" s="250"/>
      <c r="AK2036" s="250"/>
      <c r="AL2036" s="250"/>
      <c r="AM2036" s="205"/>
      <c r="AN2036" s="250"/>
      <c r="AO2036" s="121"/>
      <c r="AP2036" s="250"/>
      <c r="AQ2036" s="205"/>
      <c r="AR2036" s="250"/>
      <c r="AT2036" s="250"/>
      <c r="AU2036" s="205"/>
      <c r="AV2036" s="250"/>
      <c r="AX2036" s="250"/>
      <c r="AY2036" s="205"/>
      <c r="AZ2036" s="250"/>
      <c r="BB2036" s="250"/>
      <c r="BC2036" s="205"/>
      <c r="BD2036" s="250"/>
      <c r="BF2036" s="250"/>
      <c r="BG2036" s="205"/>
      <c r="BH2036" s="250"/>
      <c r="BI2036" s="121"/>
      <c r="BJ2036" s="250"/>
      <c r="BK2036" s="205"/>
      <c r="BL2036" s="250"/>
      <c r="BN2036" s="121"/>
      <c r="BO2036" s="121"/>
      <c r="BP2036" s="121"/>
      <c r="BQ2036" s="121"/>
      <c r="BR2036" s="121"/>
    </row>
    <row r="2037" spans="1:70" customFormat="1" ht="15.75">
      <c r="A2037" s="84"/>
      <c r="B2037" s="363"/>
      <c r="C2037" s="121"/>
      <c r="D2037" s="121"/>
      <c r="E2037" s="121"/>
      <c r="F2037" s="121"/>
      <c r="G2037" s="121"/>
      <c r="H2037" s="121"/>
      <c r="I2037" s="121"/>
      <c r="J2037" s="121"/>
      <c r="K2037" s="121"/>
      <c r="L2037" s="10"/>
      <c r="M2037" s="225"/>
      <c r="N2037" s="225"/>
      <c r="R2037" s="205"/>
      <c r="S2037" s="205"/>
      <c r="T2037" s="205"/>
      <c r="V2037" s="205"/>
      <c r="W2037" s="205"/>
      <c r="X2037" s="205"/>
      <c r="Y2037" s="394"/>
      <c r="Z2037" s="250"/>
      <c r="AA2037" s="205"/>
      <c r="AB2037" s="250"/>
      <c r="AC2037" s="250"/>
      <c r="AD2037" s="250"/>
      <c r="AE2037" s="205"/>
      <c r="AF2037" s="250"/>
      <c r="AH2037" s="250"/>
      <c r="AI2037" s="205"/>
      <c r="AJ2037" s="250"/>
      <c r="AK2037" s="250"/>
      <c r="AL2037" s="250"/>
      <c r="AM2037" s="205"/>
      <c r="AN2037" s="250"/>
      <c r="AO2037" s="121"/>
      <c r="AP2037" s="250"/>
      <c r="AQ2037" s="205"/>
      <c r="AR2037" s="250"/>
      <c r="AT2037" s="250"/>
      <c r="AU2037" s="205"/>
      <c r="AV2037" s="250"/>
      <c r="AX2037" s="250"/>
      <c r="AY2037" s="205"/>
      <c r="AZ2037" s="250"/>
      <c r="BB2037" s="250"/>
      <c r="BC2037" s="205"/>
      <c r="BD2037" s="250"/>
      <c r="BF2037" s="250"/>
      <c r="BG2037" s="205"/>
      <c r="BH2037" s="250"/>
      <c r="BI2037" s="121"/>
      <c r="BJ2037" s="250"/>
      <c r="BK2037" s="205"/>
      <c r="BL2037" s="250"/>
      <c r="BN2037" s="121"/>
      <c r="BO2037" s="121"/>
      <c r="BP2037" s="121"/>
      <c r="BQ2037" s="121"/>
      <c r="BR2037" s="121"/>
    </row>
    <row r="2038" spans="1:70" customFormat="1" ht="15.75">
      <c r="A2038" s="84"/>
      <c r="B2038" s="363"/>
      <c r="C2038" s="121"/>
      <c r="D2038" s="121"/>
      <c r="E2038" s="121"/>
      <c r="F2038" s="121"/>
      <c r="G2038" s="121"/>
      <c r="H2038" s="121"/>
      <c r="I2038" s="121"/>
      <c r="J2038" s="121"/>
      <c r="K2038" s="121"/>
      <c r="L2038" s="10"/>
      <c r="M2038" s="225"/>
      <c r="N2038" s="225"/>
      <c r="R2038" s="205"/>
      <c r="S2038" s="205"/>
      <c r="T2038" s="205"/>
      <c r="V2038" s="205"/>
      <c r="W2038" s="205"/>
      <c r="X2038" s="205"/>
      <c r="Y2038" s="394"/>
      <c r="Z2038" s="250"/>
      <c r="AA2038" s="205"/>
      <c r="AB2038" s="250"/>
      <c r="AC2038" s="250"/>
      <c r="AD2038" s="250"/>
      <c r="AE2038" s="205"/>
      <c r="AF2038" s="250"/>
      <c r="AH2038" s="250"/>
      <c r="AI2038" s="205"/>
      <c r="AJ2038" s="250"/>
      <c r="AK2038" s="250"/>
      <c r="AL2038" s="250"/>
      <c r="AM2038" s="205"/>
      <c r="AN2038" s="250"/>
      <c r="AO2038" s="121"/>
      <c r="AP2038" s="250"/>
      <c r="AQ2038" s="205"/>
      <c r="AR2038" s="250"/>
      <c r="AT2038" s="250"/>
      <c r="AU2038" s="205"/>
      <c r="AV2038" s="250"/>
      <c r="AX2038" s="250"/>
      <c r="AY2038" s="205"/>
      <c r="AZ2038" s="250"/>
      <c r="BB2038" s="250"/>
      <c r="BC2038" s="205"/>
      <c r="BD2038" s="250"/>
      <c r="BF2038" s="250"/>
      <c r="BG2038" s="205"/>
      <c r="BH2038" s="250"/>
      <c r="BI2038" s="121"/>
      <c r="BJ2038" s="250"/>
      <c r="BK2038" s="205"/>
      <c r="BL2038" s="250"/>
      <c r="BN2038" s="121"/>
      <c r="BO2038" s="121"/>
      <c r="BP2038" s="121"/>
      <c r="BQ2038" s="121"/>
      <c r="BR2038" s="121"/>
    </row>
    <row r="2039" spans="1:70" customFormat="1" ht="15.75">
      <c r="A2039" s="84"/>
      <c r="B2039" s="363"/>
      <c r="C2039" s="121"/>
      <c r="D2039" s="121"/>
      <c r="E2039" s="121"/>
      <c r="F2039" s="121"/>
      <c r="G2039" s="121"/>
      <c r="H2039" s="121"/>
      <c r="I2039" s="121"/>
      <c r="J2039" s="121"/>
      <c r="K2039" s="121"/>
      <c r="L2039" s="10"/>
      <c r="M2039" s="225"/>
      <c r="N2039" s="225"/>
      <c r="R2039" s="205"/>
      <c r="S2039" s="205"/>
      <c r="T2039" s="205"/>
      <c r="V2039" s="205"/>
      <c r="W2039" s="205"/>
      <c r="X2039" s="205"/>
      <c r="Y2039" s="394"/>
      <c r="Z2039" s="250"/>
      <c r="AA2039" s="205"/>
      <c r="AB2039" s="250"/>
      <c r="AC2039" s="250"/>
      <c r="AD2039" s="250"/>
      <c r="AE2039" s="205"/>
      <c r="AF2039" s="250"/>
      <c r="AH2039" s="250"/>
      <c r="AI2039" s="205"/>
      <c r="AJ2039" s="250"/>
      <c r="AK2039" s="250"/>
      <c r="AL2039" s="250"/>
      <c r="AM2039" s="205"/>
      <c r="AN2039" s="250"/>
      <c r="AO2039" s="121"/>
      <c r="AP2039" s="250"/>
      <c r="AQ2039" s="205"/>
      <c r="AR2039" s="250"/>
      <c r="AT2039" s="250"/>
      <c r="AU2039" s="205"/>
      <c r="AV2039" s="250"/>
      <c r="AX2039" s="250"/>
      <c r="AY2039" s="205"/>
      <c r="AZ2039" s="250"/>
      <c r="BB2039" s="250"/>
      <c r="BC2039" s="205"/>
      <c r="BD2039" s="250"/>
      <c r="BF2039" s="250"/>
      <c r="BG2039" s="205"/>
      <c r="BH2039" s="250"/>
      <c r="BI2039" s="121"/>
      <c r="BJ2039" s="250"/>
      <c r="BK2039" s="205"/>
      <c r="BL2039" s="250"/>
      <c r="BN2039" s="121"/>
      <c r="BO2039" s="121"/>
      <c r="BP2039" s="121"/>
      <c r="BQ2039" s="121"/>
      <c r="BR2039" s="121"/>
    </row>
    <row r="2040" spans="1:70" customFormat="1" ht="15.75">
      <c r="A2040" s="84"/>
      <c r="B2040" s="363"/>
      <c r="C2040" s="121"/>
      <c r="D2040" s="121"/>
      <c r="E2040" s="121"/>
      <c r="F2040" s="121"/>
      <c r="G2040" s="121"/>
      <c r="H2040" s="121"/>
      <c r="I2040" s="121"/>
      <c r="J2040" s="121"/>
      <c r="K2040" s="121"/>
      <c r="L2040" s="10"/>
      <c r="M2040" s="225"/>
      <c r="N2040" s="225"/>
      <c r="R2040" s="205"/>
      <c r="S2040" s="205"/>
      <c r="T2040" s="205"/>
      <c r="V2040" s="205"/>
      <c r="W2040" s="205"/>
      <c r="X2040" s="205"/>
      <c r="Y2040" s="394"/>
      <c r="Z2040" s="250"/>
      <c r="AA2040" s="205"/>
      <c r="AB2040" s="250"/>
      <c r="AC2040" s="250"/>
      <c r="AD2040" s="250"/>
      <c r="AE2040" s="205"/>
      <c r="AF2040" s="250"/>
      <c r="AH2040" s="250"/>
      <c r="AI2040" s="205"/>
      <c r="AJ2040" s="250"/>
      <c r="AK2040" s="250"/>
      <c r="AL2040" s="250"/>
      <c r="AM2040" s="205"/>
      <c r="AN2040" s="250"/>
      <c r="AO2040" s="121"/>
      <c r="AP2040" s="250"/>
      <c r="AQ2040" s="205"/>
      <c r="AR2040" s="250"/>
      <c r="AT2040" s="250"/>
      <c r="AU2040" s="205"/>
      <c r="AV2040" s="250"/>
      <c r="AX2040" s="250"/>
      <c r="AY2040" s="205"/>
      <c r="AZ2040" s="250"/>
      <c r="BB2040" s="250"/>
      <c r="BC2040" s="205"/>
      <c r="BD2040" s="250"/>
      <c r="BF2040" s="250"/>
      <c r="BG2040" s="205"/>
      <c r="BH2040" s="250"/>
      <c r="BI2040" s="121"/>
      <c r="BJ2040" s="250"/>
      <c r="BK2040" s="205"/>
      <c r="BL2040" s="250"/>
      <c r="BN2040" s="121"/>
      <c r="BO2040" s="121"/>
      <c r="BP2040" s="121"/>
      <c r="BQ2040" s="121"/>
      <c r="BR2040" s="121"/>
    </row>
    <row r="2041" spans="1:70" customFormat="1" ht="15.75">
      <c r="A2041" s="84"/>
      <c r="B2041" s="363"/>
      <c r="C2041" s="121"/>
      <c r="D2041" s="121"/>
      <c r="E2041" s="121"/>
      <c r="F2041" s="121"/>
      <c r="G2041" s="121"/>
      <c r="H2041" s="121"/>
      <c r="I2041" s="121"/>
      <c r="J2041" s="121"/>
      <c r="K2041" s="121"/>
      <c r="L2041" s="10"/>
      <c r="M2041" s="225"/>
      <c r="N2041" s="225"/>
      <c r="R2041" s="205"/>
      <c r="S2041" s="205"/>
      <c r="T2041" s="205"/>
      <c r="V2041" s="205"/>
      <c r="W2041" s="205"/>
      <c r="X2041" s="205"/>
      <c r="Y2041" s="394"/>
      <c r="Z2041" s="250"/>
      <c r="AA2041" s="205"/>
      <c r="AB2041" s="250"/>
      <c r="AC2041" s="250"/>
      <c r="AD2041" s="250"/>
      <c r="AE2041" s="205"/>
      <c r="AF2041" s="250"/>
      <c r="AH2041" s="250"/>
      <c r="AI2041" s="205"/>
      <c r="AJ2041" s="250"/>
      <c r="AK2041" s="250"/>
      <c r="AL2041" s="250"/>
      <c r="AM2041" s="205"/>
      <c r="AN2041" s="250"/>
      <c r="AO2041" s="121"/>
      <c r="AP2041" s="250"/>
      <c r="AQ2041" s="205"/>
      <c r="AR2041" s="250"/>
      <c r="AT2041" s="250"/>
      <c r="AU2041" s="205"/>
      <c r="AV2041" s="250"/>
      <c r="AX2041" s="250"/>
      <c r="AY2041" s="205"/>
      <c r="AZ2041" s="250"/>
      <c r="BB2041" s="250"/>
      <c r="BC2041" s="205"/>
      <c r="BD2041" s="250"/>
      <c r="BF2041" s="250"/>
      <c r="BG2041" s="205"/>
      <c r="BH2041" s="250"/>
      <c r="BI2041" s="121"/>
      <c r="BJ2041" s="250"/>
      <c r="BK2041" s="205"/>
      <c r="BL2041" s="250"/>
      <c r="BN2041" s="121"/>
      <c r="BO2041" s="121"/>
      <c r="BP2041" s="121"/>
      <c r="BQ2041" s="121"/>
      <c r="BR2041" s="121"/>
    </row>
    <row r="2042" spans="1:70" customFormat="1" ht="15.75">
      <c r="A2042" s="84"/>
      <c r="B2042" s="363"/>
      <c r="C2042" s="121"/>
      <c r="D2042" s="121"/>
      <c r="E2042" s="121"/>
      <c r="F2042" s="121"/>
      <c r="G2042" s="121"/>
      <c r="H2042" s="121"/>
      <c r="I2042" s="121"/>
      <c r="J2042" s="121"/>
      <c r="K2042" s="121"/>
      <c r="L2042" s="10"/>
      <c r="M2042" s="225"/>
      <c r="N2042" s="225"/>
      <c r="R2042" s="205"/>
      <c r="S2042" s="205"/>
      <c r="T2042" s="205"/>
      <c r="V2042" s="205"/>
      <c r="W2042" s="205"/>
      <c r="X2042" s="205"/>
      <c r="Y2042" s="394"/>
      <c r="Z2042" s="250"/>
      <c r="AA2042" s="205"/>
      <c r="AB2042" s="250"/>
      <c r="AC2042" s="250"/>
      <c r="AD2042" s="250"/>
      <c r="AE2042" s="205"/>
      <c r="AF2042" s="250"/>
      <c r="AH2042" s="250"/>
      <c r="AI2042" s="205"/>
      <c r="AJ2042" s="250"/>
      <c r="AK2042" s="250"/>
      <c r="AL2042" s="250"/>
      <c r="AM2042" s="205"/>
      <c r="AN2042" s="250"/>
      <c r="AO2042" s="121"/>
      <c r="AP2042" s="250"/>
      <c r="AQ2042" s="205"/>
      <c r="AR2042" s="250"/>
      <c r="AT2042" s="250"/>
      <c r="AU2042" s="205"/>
      <c r="AV2042" s="250"/>
      <c r="AX2042" s="250"/>
      <c r="AY2042" s="205"/>
      <c r="AZ2042" s="250"/>
      <c r="BB2042" s="250"/>
      <c r="BC2042" s="205"/>
      <c r="BD2042" s="250"/>
      <c r="BF2042" s="250"/>
      <c r="BG2042" s="205"/>
      <c r="BH2042" s="250"/>
      <c r="BI2042" s="121"/>
      <c r="BJ2042" s="250"/>
      <c r="BK2042" s="205"/>
      <c r="BL2042" s="250"/>
      <c r="BN2042" s="121"/>
      <c r="BO2042" s="121"/>
      <c r="BP2042" s="121"/>
      <c r="BQ2042" s="121"/>
      <c r="BR2042" s="121"/>
    </row>
    <row r="2043" spans="1:70" customFormat="1" ht="15.75">
      <c r="A2043" s="84"/>
      <c r="B2043" s="363"/>
      <c r="C2043" s="121"/>
      <c r="D2043" s="121"/>
      <c r="E2043" s="121"/>
      <c r="F2043" s="121"/>
      <c r="G2043" s="121"/>
      <c r="H2043" s="121"/>
      <c r="I2043" s="121"/>
      <c r="J2043" s="121"/>
      <c r="K2043" s="121"/>
      <c r="L2043" s="10"/>
      <c r="M2043" s="225"/>
      <c r="N2043" s="225"/>
      <c r="R2043" s="205"/>
      <c r="S2043" s="205"/>
      <c r="T2043" s="205"/>
      <c r="V2043" s="205"/>
      <c r="W2043" s="205"/>
      <c r="X2043" s="205"/>
      <c r="Y2043" s="394"/>
      <c r="Z2043" s="250"/>
      <c r="AA2043" s="205"/>
      <c r="AB2043" s="250"/>
      <c r="AC2043" s="250"/>
      <c r="AD2043" s="250"/>
      <c r="AE2043" s="205"/>
      <c r="AF2043" s="250"/>
      <c r="AH2043" s="250"/>
      <c r="AI2043" s="205"/>
      <c r="AJ2043" s="250"/>
      <c r="AK2043" s="250"/>
      <c r="AL2043" s="250"/>
      <c r="AM2043" s="205"/>
      <c r="AN2043" s="250"/>
      <c r="AO2043" s="121"/>
      <c r="AP2043" s="250"/>
      <c r="AQ2043" s="205"/>
      <c r="AR2043" s="250"/>
      <c r="AT2043" s="250"/>
      <c r="AU2043" s="205"/>
      <c r="AV2043" s="250"/>
      <c r="AX2043" s="250"/>
      <c r="AY2043" s="205"/>
      <c r="AZ2043" s="250"/>
      <c r="BB2043" s="250"/>
      <c r="BC2043" s="205"/>
      <c r="BD2043" s="250"/>
      <c r="BF2043" s="250"/>
      <c r="BG2043" s="205"/>
      <c r="BH2043" s="250"/>
      <c r="BI2043" s="121"/>
      <c r="BJ2043" s="250"/>
      <c r="BK2043" s="205"/>
      <c r="BL2043" s="250"/>
      <c r="BN2043" s="121"/>
      <c r="BO2043" s="121"/>
      <c r="BP2043" s="121"/>
      <c r="BQ2043" s="121"/>
      <c r="BR2043" s="121"/>
    </row>
    <row r="2044" spans="1:70" customFormat="1" ht="15.75">
      <c r="A2044" s="84"/>
      <c r="B2044" s="363"/>
      <c r="C2044" s="121"/>
      <c r="D2044" s="121"/>
      <c r="E2044" s="121"/>
      <c r="F2044" s="121"/>
      <c r="G2044" s="121"/>
      <c r="H2044" s="121"/>
      <c r="I2044" s="121"/>
      <c r="J2044" s="121"/>
      <c r="K2044" s="121"/>
      <c r="L2044" s="10"/>
      <c r="M2044" s="225"/>
      <c r="N2044" s="225"/>
      <c r="R2044" s="205"/>
      <c r="S2044" s="205"/>
      <c r="T2044" s="205"/>
      <c r="V2044" s="205"/>
      <c r="W2044" s="205"/>
      <c r="X2044" s="205"/>
      <c r="Y2044" s="394"/>
      <c r="Z2044" s="250"/>
      <c r="AA2044" s="205"/>
      <c r="AB2044" s="250"/>
      <c r="AC2044" s="250"/>
      <c r="AD2044" s="250"/>
      <c r="AE2044" s="205"/>
      <c r="AF2044" s="250"/>
      <c r="AH2044" s="250"/>
      <c r="AI2044" s="205"/>
      <c r="AJ2044" s="250"/>
      <c r="AK2044" s="250"/>
      <c r="AL2044" s="250"/>
      <c r="AM2044" s="205"/>
      <c r="AN2044" s="250"/>
      <c r="AO2044" s="121"/>
      <c r="AP2044" s="250"/>
      <c r="AQ2044" s="205"/>
      <c r="AR2044" s="250"/>
      <c r="AT2044" s="250"/>
      <c r="AU2044" s="205"/>
      <c r="AV2044" s="250"/>
      <c r="AX2044" s="250"/>
      <c r="AY2044" s="205"/>
      <c r="AZ2044" s="250"/>
      <c r="BB2044" s="250"/>
      <c r="BC2044" s="205"/>
      <c r="BD2044" s="250"/>
      <c r="BF2044" s="250"/>
      <c r="BG2044" s="205"/>
      <c r="BH2044" s="250"/>
      <c r="BI2044" s="121"/>
      <c r="BJ2044" s="250"/>
      <c r="BK2044" s="205"/>
      <c r="BL2044" s="250"/>
      <c r="BN2044" s="121"/>
      <c r="BO2044" s="121"/>
      <c r="BP2044" s="121"/>
      <c r="BQ2044" s="121"/>
      <c r="BR2044" s="121"/>
    </row>
    <row r="2045" spans="1:70" customFormat="1" ht="15.75">
      <c r="A2045" s="84"/>
      <c r="B2045" s="363"/>
      <c r="C2045" s="121"/>
      <c r="D2045" s="121"/>
      <c r="E2045" s="121"/>
      <c r="F2045" s="121"/>
      <c r="G2045" s="121"/>
      <c r="H2045" s="121"/>
      <c r="I2045" s="121"/>
      <c r="J2045" s="121"/>
      <c r="K2045" s="121"/>
      <c r="L2045" s="10"/>
      <c r="M2045" s="225"/>
      <c r="N2045" s="225"/>
      <c r="R2045" s="205"/>
      <c r="S2045" s="205"/>
      <c r="T2045" s="205"/>
      <c r="V2045" s="205"/>
      <c r="W2045" s="205"/>
      <c r="X2045" s="205"/>
      <c r="Y2045" s="394"/>
      <c r="Z2045" s="250"/>
      <c r="AA2045" s="205"/>
      <c r="AB2045" s="250"/>
      <c r="AC2045" s="250"/>
      <c r="AD2045" s="250"/>
      <c r="AE2045" s="205"/>
      <c r="AF2045" s="250"/>
      <c r="AH2045" s="250"/>
      <c r="AI2045" s="205"/>
      <c r="AJ2045" s="250"/>
      <c r="AK2045" s="250"/>
      <c r="AL2045" s="250"/>
      <c r="AM2045" s="205"/>
      <c r="AN2045" s="250"/>
      <c r="AO2045" s="121"/>
      <c r="AP2045" s="250"/>
      <c r="AQ2045" s="205"/>
      <c r="AR2045" s="250"/>
      <c r="AT2045" s="250"/>
      <c r="AU2045" s="205"/>
      <c r="AV2045" s="250"/>
      <c r="AX2045" s="250"/>
      <c r="AY2045" s="205"/>
      <c r="AZ2045" s="250"/>
      <c r="BB2045" s="250"/>
      <c r="BC2045" s="205"/>
      <c r="BD2045" s="250"/>
      <c r="BF2045" s="250"/>
      <c r="BG2045" s="205"/>
      <c r="BH2045" s="250"/>
      <c r="BI2045" s="121"/>
      <c r="BJ2045" s="250"/>
      <c r="BK2045" s="205"/>
      <c r="BL2045" s="250"/>
      <c r="BN2045" s="121"/>
      <c r="BO2045" s="121"/>
      <c r="BP2045" s="121"/>
      <c r="BQ2045" s="121"/>
      <c r="BR2045" s="121"/>
    </row>
    <row r="2046" spans="1:70" customFormat="1" ht="15.75">
      <c r="A2046" s="84"/>
      <c r="B2046" s="363"/>
      <c r="C2046" s="121"/>
      <c r="D2046" s="121"/>
      <c r="E2046" s="121"/>
      <c r="F2046" s="121"/>
      <c r="G2046" s="121"/>
      <c r="H2046" s="121"/>
      <c r="I2046" s="121"/>
      <c r="J2046" s="121"/>
      <c r="K2046" s="121"/>
      <c r="L2046" s="10"/>
      <c r="M2046" s="225"/>
      <c r="N2046" s="225"/>
      <c r="R2046" s="205"/>
      <c r="S2046" s="205"/>
      <c r="T2046" s="205"/>
      <c r="V2046" s="205"/>
      <c r="W2046" s="205"/>
      <c r="X2046" s="205"/>
      <c r="Y2046" s="394"/>
      <c r="Z2046" s="250"/>
      <c r="AA2046" s="205"/>
      <c r="AB2046" s="250"/>
      <c r="AC2046" s="250"/>
      <c r="AD2046" s="250"/>
      <c r="AE2046" s="205"/>
      <c r="AF2046" s="250"/>
      <c r="AH2046" s="250"/>
      <c r="AI2046" s="205"/>
      <c r="AJ2046" s="250"/>
      <c r="AK2046" s="250"/>
      <c r="AL2046" s="250"/>
      <c r="AM2046" s="205"/>
      <c r="AN2046" s="250"/>
      <c r="AO2046" s="121"/>
      <c r="AP2046" s="250"/>
      <c r="AQ2046" s="205"/>
      <c r="AR2046" s="250"/>
      <c r="AT2046" s="250"/>
      <c r="AU2046" s="205"/>
      <c r="AV2046" s="250"/>
      <c r="AX2046" s="250"/>
      <c r="AY2046" s="205"/>
      <c r="AZ2046" s="250"/>
      <c r="BB2046" s="250"/>
      <c r="BC2046" s="205"/>
      <c r="BD2046" s="250"/>
      <c r="BF2046" s="250"/>
      <c r="BG2046" s="205"/>
      <c r="BH2046" s="250"/>
      <c r="BI2046" s="121"/>
      <c r="BJ2046" s="250"/>
      <c r="BK2046" s="205"/>
      <c r="BL2046" s="250"/>
      <c r="BN2046" s="121"/>
      <c r="BO2046" s="121"/>
      <c r="BP2046" s="121"/>
      <c r="BQ2046" s="121"/>
      <c r="BR2046" s="121"/>
    </row>
  </sheetData>
  <sheetProtection selectLockedCells="1" selectUnlockedCells="1"/>
  <customSheetViews>
    <customSheetView guid="{FD15C62E-E96E-4F97-B62A-30DF35E23D7E}" scale="80" showPageBreaks="1" printArea="1" hiddenColumns="1" state="hidden" view="pageBreakPreview" topLeftCell="A574">
      <selection activeCell="X205" sqref="X205"/>
      <rowBreaks count="18" manualBreakCount="18">
        <brk id="56" min="2" max="76" man="1"/>
        <brk id="79" max="16383" man="1"/>
        <brk id="107" min="2" max="76" man="1"/>
        <brk id="140" min="2" max="76" man="1"/>
        <brk id="171" max="16383" man="1"/>
        <brk id="210" min="2" max="76" man="1"/>
        <brk id="258" max="16383" man="1"/>
        <brk id="293" max="16383" man="1"/>
        <brk id="317" max="16383" man="1"/>
        <brk id="354" min="2" max="76" man="1"/>
        <brk id="400" min="2" max="76" man="1"/>
        <brk id="440" min="2" max="76" man="1"/>
        <brk id="502" max="16383" man="1"/>
        <brk id="556" min="2" max="76" man="1"/>
        <brk id="608" max="16383" man="1"/>
        <brk id="658" max="16383" man="1"/>
        <brk id="687" max="16383" man="1"/>
        <brk id="726" min="2" max="76" man="1"/>
      </rowBreaks>
      <pageMargins left="0.2" right="7.0000000000000007E-2" top="0.71" bottom="0.17" header="0.5" footer="0.25"/>
      <printOptions horizontalCentered="1"/>
      <pageSetup paperSize="5" scale="47" fitToHeight="0" orientation="landscape" r:id="rId1"/>
      <headerFooter alignWithMargins="0">
        <oddHeader>&amp;CDEPARTMENT OF EDUCATION FISCAL YEAR 2017 OMB REQUEST
&amp;11(in thousands of dollars)&amp;RJuly 16, 2015 10:56 am</oddHeader>
        <oddFooter>&amp;C&amp;20 &amp;R&amp;P</oddFooter>
      </headerFooter>
    </customSheetView>
    <customSheetView guid="{EE1F8132-CF09-4933-A1C8-89A700D98234}" scale="80" showPageBreaks="1" printArea="1" hiddenColumns="1" state="hidden" view="pageBreakPreview" topLeftCell="I1">
      <selection activeCell="Y16" sqref="Y16"/>
      <rowBreaks count="18" manualBreakCount="18">
        <brk id="56" min="2" max="76" man="1"/>
        <brk id="79" max="16383" man="1"/>
        <brk id="107" min="2" max="76" man="1"/>
        <brk id="140" min="2" max="76" man="1"/>
        <brk id="171" max="16383" man="1"/>
        <brk id="212" min="2" max="76" man="1"/>
        <brk id="260" max="16383" man="1"/>
        <brk id="295" max="16383" man="1"/>
        <brk id="319" max="16383" man="1"/>
        <brk id="356" min="2" max="76" man="1"/>
        <brk id="402" min="2" max="76" man="1"/>
        <brk id="442" min="2" max="76" man="1"/>
        <brk id="504" max="16383" man="1"/>
        <brk id="558" min="2" max="76" man="1"/>
        <brk id="612" max="16383" man="1"/>
        <brk id="662" max="16383" man="1"/>
        <brk id="691" max="16383" man="1"/>
        <brk id="730" min="2" max="76" man="1"/>
      </rowBreaks>
      <pageMargins left="0.2" right="7.0000000000000007E-2" top="0.71" bottom="0.17" header="0.5" footer="0.25"/>
      <printOptions horizontalCentered="1"/>
      <pageSetup paperSize="5" scale="47" fitToHeight="0" orientation="landscape" r:id="rId2"/>
      <headerFooter alignWithMargins="0">
        <oddHeader>&amp;CDEPARTMENT OF EDUCATION FISCAL YEAR 2017 OMB REQUEST
&amp;11(in thousands of dollars)&amp;RJuly 16, 2015 10:56 am</oddHeader>
        <oddFooter>&amp;C&amp;20 &amp;R&amp;P</oddFooter>
      </headerFooter>
    </customSheetView>
    <customSheetView guid="{07581191-F31F-4703-A75F-2B794D4694A9}" scale="80" showPageBreaks="1" printArea="1" hiddenColumns="1" state="hidden" view="pageBreakPreview" topLeftCell="A574">
      <selection activeCell="X205" sqref="X205"/>
      <rowBreaks count="18" manualBreakCount="18">
        <brk id="56" min="2" max="76" man="1"/>
        <brk id="79" max="16383" man="1"/>
        <brk id="107" min="2" max="76" man="1"/>
        <brk id="140" min="2" max="76" man="1"/>
        <brk id="171" max="16383" man="1"/>
        <brk id="210" min="2" max="76" man="1"/>
        <brk id="258" max="16383" man="1"/>
        <brk id="293" max="16383" man="1"/>
        <brk id="317" max="16383" man="1"/>
        <brk id="354" min="2" max="76" man="1"/>
        <brk id="400" min="2" max="76" man="1"/>
        <brk id="440" min="2" max="76" man="1"/>
        <brk id="502" max="16383" man="1"/>
        <brk id="556" min="2" max="76" man="1"/>
        <brk id="608" max="16383" man="1"/>
        <brk id="658" max="16383" man="1"/>
        <brk id="687" max="16383" man="1"/>
        <brk id="726" min="2" max="76" man="1"/>
      </rowBreaks>
      <pageMargins left="0.2" right="7.0000000000000007E-2" top="0.71" bottom="0.17" header="0.5" footer="0.25"/>
      <printOptions horizontalCentered="1"/>
      <pageSetup paperSize="5" scale="47" fitToHeight="0" orientation="landscape" r:id="rId3"/>
      <headerFooter alignWithMargins="0">
        <oddHeader>&amp;CDEPARTMENT OF EDUCATION FISCAL YEAR 2017 OMB REQUEST
&amp;11(in thousands of dollars)&amp;RJuly 16, 2015 10:56 am</oddHeader>
        <oddFooter>&amp;C&amp;20 &amp;R&amp;P</oddFooter>
      </headerFooter>
    </customSheetView>
    <customSheetView guid="{67C22DF3-BFA9-4C7F-B397-0971510842B5}" scale="80" showPageBreaks="1" printArea="1" hiddenColumns="1" state="hidden" view="pageBreakPreview" topLeftCell="A574">
      <selection activeCell="X205" sqref="X205"/>
      <rowBreaks count="18" manualBreakCount="18">
        <brk id="56" min="2" max="76" man="1"/>
        <brk id="79" max="16383" man="1"/>
        <brk id="107" min="2" max="76" man="1"/>
        <brk id="140" min="2" max="76" man="1"/>
        <brk id="171" max="16383" man="1"/>
        <brk id="210" min="2" max="76" man="1"/>
        <brk id="258" max="16383" man="1"/>
        <brk id="293" max="16383" man="1"/>
        <brk id="317" max="16383" man="1"/>
        <brk id="354" min="2" max="76" man="1"/>
        <brk id="400" min="2" max="76" man="1"/>
        <brk id="440" min="2" max="76" man="1"/>
        <brk id="502" max="16383" man="1"/>
        <brk id="556" min="2" max="76" man="1"/>
        <brk id="608" max="16383" man="1"/>
        <brk id="658" max="16383" man="1"/>
        <brk id="687" max="16383" man="1"/>
        <brk id="726" min="2" max="76" man="1"/>
      </rowBreaks>
      <pageMargins left="0.2" right="7.0000000000000007E-2" top="0.71" bottom="0.17" header="0.5" footer="0.25"/>
      <printOptions horizontalCentered="1"/>
      <pageSetup paperSize="5" scale="47" fitToHeight="0" orientation="landscape" r:id="rId4"/>
      <headerFooter alignWithMargins="0">
        <oddHeader>&amp;CDEPARTMENT OF EDUCATION FISCAL YEAR 2017 OMB REQUEST
&amp;11(in thousands of dollars)&amp;RJuly 16, 2015 10:56 am</oddHeader>
        <oddFooter>&amp;C&amp;20 &amp;R&amp;P</oddFooter>
      </headerFooter>
    </customSheetView>
  </customSheetViews>
  <mergeCells count="29">
    <mergeCell ref="AL5:AN5"/>
    <mergeCell ref="C1:L1"/>
    <mergeCell ref="C5:J7"/>
    <mergeCell ref="L5:L7"/>
    <mergeCell ref="AH5:AJ5"/>
    <mergeCell ref="AD5:AF5"/>
    <mergeCell ref="N5:N7"/>
    <mergeCell ref="P5:P7"/>
    <mergeCell ref="R5:R7"/>
    <mergeCell ref="T5:T7"/>
    <mergeCell ref="V5:V7"/>
    <mergeCell ref="X5:X7"/>
    <mergeCell ref="Z5:AB5"/>
    <mergeCell ref="BJ5:BL5"/>
    <mergeCell ref="Z6:AB6"/>
    <mergeCell ref="AT6:AV6"/>
    <mergeCell ref="BB6:BD6"/>
    <mergeCell ref="BF6:BH6"/>
    <mergeCell ref="BJ6:BL6"/>
    <mergeCell ref="BB5:BD5"/>
    <mergeCell ref="BF5:BH5"/>
    <mergeCell ref="AX6:AZ6"/>
    <mergeCell ref="AP5:AR5"/>
    <mergeCell ref="AX5:AZ5"/>
    <mergeCell ref="AH6:AJ6"/>
    <mergeCell ref="AD6:AF6"/>
    <mergeCell ref="AL6:AN6"/>
    <mergeCell ref="AP6:AR6"/>
    <mergeCell ref="AT5:AV5"/>
  </mergeCells>
  <conditionalFormatting sqref="N13:BM766">
    <cfRule type="cellIs" dxfId="1" priority="1" stopIfTrue="1" operator="lessThan">
      <formula>0</formula>
    </cfRule>
  </conditionalFormatting>
  <printOptions horizontalCentered="1"/>
  <pageMargins left="0.2" right="7.0000000000000007E-2" top="0.71" bottom="0.17" header="0.5" footer="0.25"/>
  <pageSetup paperSize="5" scale="47" fitToHeight="0" orientation="landscape" r:id="rId5"/>
  <headerFooter alignWithMargins="0">
    <oddHeader>&amp;CDEPARTMENT OF EDUCATION FISCAL YEAR 2017 OMB REQUEST
&amp;11(in thousands of dollars)&amp;RJuly 16, 2015 10:56 am</oddHeader>
    <oddFooter>&amp;C&amp;20 &amp;R&amp;P</oddFooter>
  </headerFooter>
  <rowBreaks count="18" manualBreakCount="18">
    <brk id="56" min="2" max="76" man="1"/>
    <brk id="79" max="16383" man="1"/>
    <brk id="107" min="2" max="76" man="1"/>
    <brk id="140" min="2" max="76" man="1"/>
    <brk id="171" max="16383" man="1"/>
    <brk id="210" min="2" max="76" man="1"/>
    <brk id="258" max="16383" man="1"/>
    <brk id="293" max="16383" man="1"/>
    <brk id="317" max="16383" man="1"/>
    <brk id="354" min="2" max="76" man="1"/>
    <brk id="400" min="2" max="76" man="1"/>
    <brk id="440" min="2" max="76" man="1"/>
    <brk id="502" max="16383" man="1"/>
    <brk id="556" min="2" max="76" man="1"/>
    <brk id="608" max="16383" man="1"/>
    <brk id="658" max="16383" man="1"/>
    <brk id="687" max="16383" man="1"/>
    <brk id="726" min="2" max="7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R2052"/>
  <sheetViews>
    <sheetView view="pageBreakPreview" topLeftCell="A571" zoomScale="80" zoomScaleNormal="80" zoomScaleSheetLayoutView="80" workbookViewId="0">
      <selection activeCell="J565" sqref="J565"/>
    </sheetView>
  </sheetViews>
  <sheetFormatPr defaultColWidth="8.88671875" defaultRowHeight="15" outlineLevelRow="1" outlineLevelCol="1"/>
  <cols>
    <col min="1" max="1" width="0.5546875" style="84" customWidth="1" outlineLevel="1"/>
    <col min="2" max="2" width="5" style="363" customWidth="1" outlineLevel="1"/>
    <col min="3" max="3" width="4.5546875" style="121" customWidth="1"/>
    <col min="4" max="4" width="3.33203125" style="121" customWidth="1"/>
    <col min="5" max="5" width="3.77734375" style="121" customWidth="1"/>
    <col min="6" max="7" width="2.77734375" style="121" customWidth="1"/>
    <col min="8" max="8" width="5.21875" style="121" customWidth="1"/>
    <col min="9" max="9" width="2.77734375" style="121" customWidth="1"/>
    <col min="10" max="10" width="62.88671875" style="121" customWidth="1"/>
    <col min="11" max="11" width="0.5546875" style="121" customWidth="1"/>
    <col min="12" max="12" width="8.33203125" style="10" customWidth="1"/>
    <col min="13" max="13" width="0.6640625" style="9" customWidth="1"/>
    <col min="14" max="14" width="15.6640625" style="9" customWidth="1"/>
    <col min="15" max="15" width="0.5546875" customWidth="1"/>
    <col min="16" max="16" width="15.77734375" customWidth="1"/>
    <col min="17" max="17" width="0.6640625" customWidth="1"/>
    <col min="18" max="18" width="15.6640625" style="205" customWidth="1"/>
    <col min="19" max="19" width="0.6640625" style="205" customWidth="1"/>
    <col min="20" max="20" width="15.6640625" style="205" customWidth="1"/>
    <col min="21" max="21" width="0.6640625" customWidth="1"/>
    <col min="22" max="22" width="15.6640625" style="205" customWidth="1"/>
    <col min="23" max="23" width="0.6640625" style="205" customWidth="1"/>
    <col min="24" max="24" width="15.6640625" style="205" customWidth="1"/>
    <col min="25" max="25" width="0.5546875" style="394" customWidth="1"/>
    <col min="26" max="26" width="15.6640625" style="98" customWidth="1" collapsed="1"/>
    <col min="27" max="27" width="0.6640625" style="205" customWidth="1"/>
    <col min="28" max="28" width="15.6640625" style="98" customWidth="1"/>
    <col min="29" max="29" width="0.6640625" style="98" customWidth="1"/>
    <col min="30" max="30" width="15.6640625" style="98" customWidth="1" collapsed="1"/>
    <col min="31" max="31" width="0.6640625" style="205" customWidth="1"/>
    <col min="32" max="32" width="15.6640625" style="98" customWidth="1"/>
    <col min="33" max="33" width="0.6640625" customWidth="1"/>
    <col min="34" max="34" width="15.6640625" style="98" customWidth="1" collapsed="1"/>
    <col min="35" max="35" width="0.6640625" style="205" customWidth="1"/>
    <col min="36" max="36" width="15.6640625" style="98" customWidth="1"/>
    <col min="37" max="37" width="0.6640625" style="98" customWidth="1"/>
    <col min="38" max="38" width="15.6640625" style="98" customWidth="1" collapsed="1"/>
    <col min="39" max="39" width="0.6640625" style="205" customWidth="1"/>
    <col min="40" max="40" width="15.6640625" style="98" customWidth="1"/>
    <col min="41" max="41" width="0.6640625" style="121" customWidth="1"/>
    <col min="42" max="42" width="15.6640625" style="98" customWidth="1" collapsed="1"/>
    <col min="43" max="43" width="0.6640625" style="205" customWidth="1"/>
    <col min="44" max="44" width="15.77734375" style="98" customWidth="1"/>
    <col min="45" max="45" width="0.6640625" customWidth="1"/>
    <col min="46" max="46" width="15.6640625" style="98" customWidth="1" collapsed="1"/>
    <col min="47" max="47" width="0.6640625" style="205" customWidth="1"/>
    <col min="48" max="48" width="15.6640625" style="98" customWidth="1"/>
    <col min="49" max="49" width="0.6640625" customWidth="1"/>
    <col min="50" max="50" width="15.6640625" style="98" customWidth="1" collapsed="1"/>
    <col min="51" max="51" width="0.6640625" style="205" customWidth="1"/>
    <col min="52" max="52" width="15.6640625" style="98" customWidth="1"/>
    <col min="53" max="53" width="0.5546875" customWidth="1"/>
    <col min="54" max="54" width="15.6640625" style="98" customWidth="1" collapsed="1"/>
    <col min="55" max="55" width="0.6640625" style="205" customWidth="1"/>
    <col min="56" max="56" width="15.6640625" style="98" customWidth="1"/>
    <col min="57" max="57" width="0.5546875" customWidth="1"/>
    <col min="58" max="58" width="15.6640625" style="98" customWidth="1" collapsed="1"/>
    <col min="59" max="59" width="0.6640625" style="205" customWidth="1"/>
    <col min="60" max="60" width="15.6640625" style="98" customWidth="1"/>
    <col min="61" max="61" width="0.6640625" style="121" customWidth="1"/>
    <col min="62" max="62" width="15.6640625" style="98" customWidth="1" collapsed="1"/>
    <col min="63" max="63" width="0.6640625" style="205" customWidth="1"/>
    <col min="64" max="64" width="15.6640625" style="98" customWidth="1"/>
    <col min="65" max="65" width="0.6640625" customWidth="1"/>
    <col min="66" max="70" width="8.88671875" style="121" customWidth="1"/>
    <col min="71" max="16384" width="8.88671875" style="121"/>
  </cols>
  <sheetData>
    <row r="1" spans="1:65" ht="15.75" customHeight="1">
      <c r="B1" s="365"/>
      <c r="C1" s="669"/>
      <c r="D1" s="669"/>
      <c r="E1" s="669"/>
      <c r="F1" s="669"/>
      <c r="G1" s="669"/>
      <c r="H1" s="669"/>
      <c r="I1" s="669"/>
      <c r="J1" s="669"/>
      <c r="K1" s="669"/>
      <c r="L1" s="669"/>
      <c r="O1" s="121"/>
      <c r="P1" s="121"/>
      <c r="Q1" s="121"/>
      <c r="R1" s="98"/>
      <c r="S1" s="98"/>
      <c r="T1" s="98"/>
      <c r="U1" s="121"/>
      <c r="V1" s="98"/>
      <c r="W1" s="98"/>
      <c r="X1" s="98"/>
      <c r="Y1" s="84"/>
      <c r="Z1" s="205"/>
      <c r="AA1" s="98"/>
      <c r="AD1" s="205"/>
      <c r="AE1" s="98"/>
      <c r="AG1" s="121"/>
      <c r="AH1" s="205"/>
      <c r="AI1" s="98"/>
      <c r="AL1" s="205"/>
      <c r="AM1" s="98"/>
      <c r="AP1" s="205"/>
      <c r="AQ1" s="98"/>
      <c r="AS1" s="121"/>
      <c r="AT1" s="205"/>
      <c r="AU1" s="98"/>
      <c r="AW1" s="121"/>
      <c r="AX1" s="205"/>
      <c r="AY1" s="98"/>
      <c r="BA1" s="121"/>
      <c r="BB1" s="205"/>
      <c r="BC1" s="98"/>
      <c r="BE1" s="121"/>
      <c r="BF1" s="205"/>
      <c r="BG1" s="98"/>
      <c r="BJ1" s="205"/>
      <c r="BK1" s="98"/>
      <c r="BM1" s="121"/>
    </row>
    <row r="2" spans="1:65" ht="15.75">
      <c r="B2" s="365"/>
      <c r="C2" s="204"/>
      <c r="D2" s="12"/>
      <c r="E2" s="12"/>
      <c r="F2" s="12"/>
      <c r="G2" s="12"/>
      <c r="H2" s="12"/>
      <c r="I2" s="12"/>
      <c r="J2" s="226"/>
      <c r="K2" s="12"/>
      <c r="L2" s="384"/>
      <c r="M2" s="223"/>
      <c r="N2" s="91" t="s">
        <v>307</v>
      </c>
      <c r="O2" s="234"/>
      <c r="P2" s="91" t="s">
        <v>311</v>
      </c>
      <c r="Q2" s="91"/>
      <c r="R2" s="264" t="s">
        <v>366</v>
      </c>
      <c r="S2" s="264"/>
      <c r="T2" s="264" t="s">
        <v>396</v>
      </c>
      <c r="U2" s="91"/>
      <c r="V2" s="91" t="s">
        <v>367</v>
      </c>
      <c r="W2" s="264"/>
      <c r="X2" s="91" t="s">
        <v>403</v>
      </c>
      <c r="Y2" s="395"/>
      <c r="Z2" s="259"/>
      <c r="AA2" s="259"/>
      <c r="AB2" s="259"/>
      <c r="AC2" s="259"/>
      <c r="AD2" s="259"/>
      <c r="AE2" s="259"/>
      <c r="AF2" s="259"/>
      <c r="AG2" s="91"/>
      <c r="AH2" s="380"/>
      <c r="AI2" s="259"/>
      <c r="AJ2" s="259"/>
      <c r="AK2" s="259"/>
      <c r="AL2" s="259"/>
      <c r="AM2" s="259"/>
      <c r="AN2" s="259"/>
      <c r="AP2" s="259"/>
      <c r="AQ2" s="259"/>
      <c r="AR2" s="259"/>
      <c r="AS2" s="91"/>
      <c r="AT2" s="259"/>
      <c r="AU2" s="259"/>
      <c r="AV2" s="259"/>
      <c r="AW2" s="91"/>
      <c r="AX2" s="259"/>
      <c r="AY2" s="259"/>
      <c r="AZ2" s="259"/>
      <c r="BA2" s="91"/>
      <c r="BB2" s="259"/>
      <c r="BC2" s="259"/>
      <c r="BD2" s="259"/>
      <c r="BE2" s="91"/>
      <c r="BF2" s="259"/>
      <c r="BG2" s="259"/>
      <c r="BH2" s="259"/>
      <c r="BJ2" s="259"/>
      <c r="BK2" s="259"/>
      <c r="BL2" s="259"/>
      <c r="BM2" s="91"/>
    </row>
    <row r="3" spans="1:65" ht="15.75" customHeight="1">
      <c r="B3" s="365"/>
      <c r="C3" s="79"/>
      <c r="D3" s="93" t="s">
        <v>230</v>
      </c>
    </row>
    <row r="4" spans="1:65" ht="15.75" customHeight="1">
      <c r="B4" s="365"/>
      <c r="C4" s="101"/>
      <c r="D4" s="101"/>
      <c r="E4" s="101"/>
      <c r="F4" s="101"/>
      <c r="G4" s="101"/>
      <c r="H4" s="101"/>
      <c r="I4" s="101"/>
      <c r="J4" s="101"/>
      <c r="K4" s="101"/>
      <c r="L4" s="102"/>
      <c r="M4" s="224"/>
      <c r="N4" s="224"/>
      <c r="O4" s="221"/>
      <c r="P4" s="221"/>
      <c r="Q4" s="221"/>
      <c r="R4" s="265"/>
      <c r="S4" s="265"/>
      <c r="T4" s="265"/>
      <c r="U4" s="221"/>
      <c r="V4" s="265"/>
      <c r="W4" s="265"/>
      <c r="X4" s="265"/>
      <c r="Y4" s="396"/>
      <c r="Z4" s="258"/>
      <c r="AA4" s="258"/>
      <c r="AB4" s="258"/>
      <c r="AC4" s="258"/>
      <c r="AD4" s="258"/>
      <c r="AE4" s="258"/>
      <c r="AF4" s="258"/>
      <c r="AG4" s="221"/>
      <c r="AH4" s="258"/>
      <c r="AI4" s="258"/>
      <c r="AJ4" s="258"/>
      <c r="AK4" s="258"/>
      <c r="AL4" s="258"/>
      <c r="AM4" s="258"/>
      <c r="AN4" s="258"/>
      <c r="AP4" s="258"/>
      <c r="AQ4" s="258"/>
      <c r="AR4" s="258"/>
      <c r="AS4" s="221"/>
      <c r="AT4" s="258"/>
      <c r="AU4" s="258"/>
      <c r="AV4" s="258"/>
      <c r="AW4" s="221"/>
      <c r="AX4" s="258"/>
      <c r="AY4" s="258"/>
      <c r="AZ4" s="258"/>
      <c r="BA4" s="221"/>
      <c r="BB4" s="258"/>
      <c r="BC4" s="258"/>
      <c r="BD4" s="258"/>
      <c r="BE4" s="221"/>
      <c r="BF4" s="258"/>
      <c r="BG4" s="258"/>
      <c r="BH4" s="258"/>
      <c r="BJ4" s="258"/>
      <c r="BK4" s="258"/>
      <c r="BL4" s="258"/>
      <c r="BM4" s="221"/>
    </row>
    <row r="5" spans="1:65" s="98" customFormat="1" ht="15.75" customHeight="1">
      <c r="A5" s="84"/>
      <c r="B5" s="368"/>
      <c r="C5" s="657" t="s">
        <v>27</v>
      </c>
      <c r="D5" s="657"/>
      <c r="E5" s="657"/>
      <c r="F5" s="657"/>
      <c r="G5" s="657"/>
      <c r="H5" s="657"/>
      <c r="I5" s="657"/>
      <c r="J5" s="657"/>
      <c r="K5" s="70"/>
      <c r="L5" s="657" t="s">
        <v>401</v>
      </c>
      <c r="M5" s="244"/>
      <c r="N5" s="657" t="s">
        <v>406</v>
      </c>
      <c r="O5" s="244"/>
      <c r="P5" s="670" t="s">
        <v>407</v>
      </c>
      <c r="Q5" s="358"/>
      <c r="R5" s="670" t="s">
        <v>410</v>
      </c>
      <c r="S5" s="358"/>
      <c r="T5" s="670" t="s">
        <v>411</v>
      </c>
      <c r="U5" s="358"/>
      <c r="V5" s="657" t="s">
        <v>408</v>
      </c>
      <c r="W5" s="358"/>
      <c r="X5" s="670" t="s">
        <v>409</v>
      </c>
      <c r="Y5" s="358"/>
      <c r="Z5" s="672" t="s">
        <v>398</v>
      </c>
      <c r="AA5" s="661"/>
      <c r="AB5" s="662"/>
      <c r="AC5" s="362"/>
      <c r="AD5" s="661" t="s">
        <v>398</v>
      </c>
      <c r="AE5" s="661"/>
      <c r="AF5" s="661"/>
      <c r="AG5" s="360"/>
      <c r="AH5" s="661" t="s">
        <v>398</v>
      </c>
      <c r="AI5" s="661"/>
      <c r="AJ5" s="662"/>
      <c r="AK5" s="362"/>
      <c r="AL5" s="662" t="s">
        <v>398</v>
      </c>
      <c r="AM5" s="668"/>
      <c r="AN5" s="668"/>
      <c r="AO5" s="377"/>
      <c r="AP5" s="661" t="s">
        <v>398</v>
      </c>
      <c r="AQ5" s="661"/>
      <c r="AR5" s="662"/>
      <c r="AS5" s="360"/>
      <c r="AT5" s="661" t="s">
        <v>402</v>
      </c>
      <c r="AU5" s="661"/>
      <c r="AV5" s="662"/>
      <c r="AW5" s="360"/>
      <c r="AX5" s="661" t="s">
        <v>397</v>
      </c>
      <c r="AY5" s="661"/>
      <c r="AZ5" s="662"/>
      <c r="BA5" s="379"/>
      <c r="BB5" s="661" t="s">
        <v>397</v>
      </c>
      <c r="BC5" s="661"/>
      <c r="BD5" s="662"/>
      <c r="BE5" s="360"/>
      <c r="BF5" s="661" t="s">
        <v>397</v>
      </c>
      <c r="BG5" s="661"/>
      <c r="BH5" s="662"/>
      <c r="BI5" s="377"/>
      <c r="BJ5" s="661" t="s">
        <v>397</v>
      </c>
      <c r="BK5" s="661"/>
      <c r="BL5" s="662"/>
      <c r="BM5" s="360"/>
    </row>
    <row r="6" spans="1:65" s="98" customFormat="1" ht="15.75" customHeight="1">
      <c r="A6" s="84"/>
      <c r="B6" s="368"/>
      <c r="C6" s="657"/>
      <c r="D6" s="657"/>
      <c r="E6" s="657"/>
      <c r="F6" s="657"/>
      <c r="G6" s="657"/>
      <c r="H6" s="657"/>
      <c r="I6" s="657"/>
      <c r="J6" s="657"/>
      <c r="K6" s="244"/>
      <c r="L6" s="657"/>
      <c r="M6" s="244"/>
      <c r="N6" s="657"/>
      <c r="O6" s="382"/>
      <c r="P6" s="670"/>
      <c r="Q6" s="382"/>
      <c r="R6" s="670"/>
      <c r="S6" s="382"/>
      <c r="T6" s="670"/>
      <c r="U6" s="382"/>
      <c r="V6" s="657"/>
      <c r="W6" s="382"/>
      <c r="X6" s="670"/>
      <c r="Y6" s="382"/>
      <c r="Z6" s="663" t="s">
        <v>404</v>
      </c>
      <c r="AA6" s="664"/>
      <c r="AB6" s="665"/>
      <c r="AC6" s="361"/>
      <c r="AD6" s="664" t="s">
        <v>365</v>
      </c>
      <c r="AE6" s="664"/>
      <c r="AF6" s="664"/>
      <c r="AG6" s="357"/>
      <c r="AH6" s="664" t="s">
        <v>327</v>
      </c>
      <c r="AI6" s="664"/>
      <c r="AJ6" s="665"/>
      <c r="AK6" s="361"/>
      <c r="AL6" s="666" t="s">
        <v>400</v>
      </c>
      <c r="AM6" s="667"/>
      <c r="AN6" s="667"/>
      <c r="AO6" s="112"/>
      <c r="AP6" s="664" t="s">
        <v>399</v>
      </c>
      <c r="AQ6" s="664"/>
      <c r="AR6" s="665"/>
      <c r="AS6" s="357"/>
      <c r="AT6" s="664" t="s">
        <v>400</v>
      </c>
      <c r="AU6" s="664"/>
      <c r="AV6" s="665"/>
      <c r="AW6" s="357"/>
      <c r="AX6" s="664" t="s">
        <v>327</v>
      </c>
      <c r="AY6" s="664"/>
      <c r="AZ6" s="665"/>
      <c r="BA6" s="357"/>
      <c r="BB6" s="664" t="s">
        <v>365</v>
      </c>
      <c r="BC6" s="664"/>
      <c r="BD6" s="665"/>
      <c r="BE6" s="357"/>
      <c r="BF6" s="666" t="s">
        <v>400</v>
      </c>
      <c r="BG6" s="667"/>
      <c r="BH6" s="667"/>
      <c r="BI6" s="112"/>
      <c r="BJ6" s="664" t="s">
        <v>399</v>
      </c>
      <c r="BK6" s="664"/>
      <c r="BL6" s="665"/>
      <c r="BM6" s="357"/>
    </row>
    <row r="7" spans="1:65" s="98" customFormat="1" ht="15.75" customHeight="1">
      <c r="A7" s="84"/>
      <c r="B7" s="368" t="s">
        <v>226</v>
      </c>
      <c r="C7" s="658"/>
      <c r="D7" s="658"/>
      <c r="E7" s="658"/>
      <c r="F7" s="658"/>
      <c r="G7" s="658"/>
      <c r="H7" s="658"/>
      <c r="I7" s="658"/>
      <c r="J7" s="658"/>
      <c r="K7" s="383" t="s">
        <v>139</v>
      </c>
      <c r="L7" s="658"/>
      <c r="M7" s="245"/>
      <c r="N7" s="658"/>
      <c r="O7" s="352"/>
      <c r="P7" s="671"/>
      <c r="Q7" s="352"/>
      <c r="R7" s="671"/>
      <c r="S7" s="352"/>
      <c r="T7" s="671"/>
      <c r="U7" s="352"/>
      <c r="V7" s="658"/>
      <c r="W7" s="352"/>
      <c r="X7" s="671"/>
      <c r="Y7" s="353"/>
      <c r="Z7" s="361" t="s">
        <v>175</v>
      </c>
      <c r="AA7" s="355"/>
      <c r="AB7" s="356" t="s">
        <v>158</v>
      </c>
      <c r="AC7" s="355"/>
      <c r="AD7" s="245" t="s">
        <v>175</v>
      </c>
      <c r="AE7" s="355"/>
      <c r="AF7" s="245" t="s">
        <v>158</v>
      </c>
      <c r="AG7" s="355"/>
      <c r="AH7" s="359" t="s">
        <v>175</v>
      </c>
      <c r="AI7" s="355"/>
      <c r="AJ7" s="354" t="s">
        <v>158</v>
      </c>
      <c r="AK7" s="361"/>
      <c r="AL7" s="359" t="s">
        <v>175</v>
      </c>
      <c r="AM7" s="355"/>
      <c r="AN7" s="354" t="s">
        <v>158</v>
      </c>
      <c r="AO7" s="378"/>
      <c r="AP7" s="245" t="s">
        <v>175</v>
      </c>
      <c r="AQ7" s="355"/>
      <c r="AR7" s="356" t="s">
        <v>158</v>
      </c>
      <c r="AS7" s="355"/>
      <c r="AT7" s="245" t="s">
        <v>175</v>
      </c>
      <c r="AU7" s="355"/>
      <c r="AV7" s="356" t="s">
        <v>158</v>
      </c>
      <c r="AW7" s="355"/>
      <c r="AX7" s="245" t="s">
        <v>175</v>
      </c>
      <c r="AY7" s="355"/>
      <c r="AZ7" s="356" t="s">
        <v>158</v>
      </c>
      <c r="BA7" s="357"/>
      <c r="BB7" s="245" t="s">
        <v>175</v>
      </c>
      <c r="BC7" s="355"/>
      <c r="BD7" s="356" t="s">
        <v>158</v>
      </c>
      <c r="BE7" s="355"/>
      <c r="BF7" s="359" t="s">
        <v>175</v>
      </c>
      <c r="BG7" s="355"/>
      <c r="BH7" s="354" t="s">
        <v>158</v>
      </c>
      <c r="BI7" s="378"/>
      <c r="BJ7" s="245" t="s">
        <v>175</v>
      </c>
      <c r="BK7" s="355"/>
      <c r="BL7" s="356" t="s">
        <v>158</v>
      </c>
      <c r="BM7" s="355"/>
    </row>
    <row r="8" spans="1:65" ht="15.75" customHeight="1">
      <c r="B8" s="365"/>
      <c r="C8" s="101"/>
      <c r="D8" s="101"/>
      <c r="E8" s="101"/>
      <c r="F8" s="101"/>
      <c r="G8" s="101"/>
      <c r="H8" s="101"/>
      <c r="I8" s="101"/>
      <c r="J8" s="101"/>
      <c r="K8" s="101"/>
      <c r="L8" s="18"/>
      <c r="M8" s="136"/>
      <c r="N8" s="136"/>
      <c r="O8" s="136"/>
      <c r="P8" s="136"/>
      <c r="Q8" s="136"/>
      <c r="R8" s="145"/>
      <c r="S8" s="145"/>
      <c r="T8" s="145"/>
      <c r="U8" s="136"/>
      <c r="V8" s="145"/>
      <c r="W8" s="145"/>
      <c r="X8" s="145"/>
      <c r="Y8" s="145"/>
      <c r="Z8" s="145"/>
      <c r="AA8" s="145"/>
      <c r="AB8" s="145"/>
      <c r="AC8" s="145"/>
      <c r="AD8" s="145"/>
      <c r="AE8" s="145"/>
      <c r="AF8" s="145"/>
      <c r="AG8" s="136"/>
      <c r="AH8" s="145"/>
      <c r="AI8" s="145"/>
      <c r="AJ8" s="145"/>
      <c r="AK8" s="145"/>
      <c r="AL8" s="145"/>
      <c r="AM8" s="145"/>
      <c r="AN8" s="145"/>
      <c r="AP8" s="145"/>
      <c r="AQ8" s="145"/>
      <c r="AR8" s="145"/>
      <c r="AS8" s="136"/>
      <c r="AT8" s="145"/>
      <c r="AU8" s="145"/>
      <c r="AV8" s="145"/>
      <c r="AW8" s="136"/>
      <c r="AX8" s="145"/>
      <c r="AY8" s="145"/>
      <c r="AZ8" s="145"/>
      <c r="BA8" s="136"/>
      <c r="BB8" s="145"/>
      <c r="BC8" s="145"/>
      <c r="BD8" s="145"/>
      <c r="BE8" s="136"/>
      <c r="BF8" s="145"/>
      <c r="BG8" s="145"/>
      <c r="BH8" s="145"/>
      <c r="BJ8" s="145"/>
      <c r="BK8" s="145"/>
      <c r="BL8" s="145"/>
      <c r="BM8" s="136"/>
    </row>
    <row r="9" spans="1:65" ht="15.75" customHeight="1">
      <c r="B9" s="365"/>
      <c r="C9" s="19" t="s">
        <v>28</v>
      </c>
      <c r="D9" s="19"/>
      <c r="E9" s="19"/>
      <c r="F9" s="19"/>
      <c r="G9" s="19"/>
      <c r="H9" s="19"/>
      <c r="I9" s="19"/>
      <c r="J9" s="19"/>
      <c r="K9" s="101"/>
      <c r="L9" s="18"/>
      <c r="M9" s="136"/>
      <c r="N9" s="136"/>
      <c r="O9" s="136"/>
      <c r="P9" s="136"/>
      <c r="Q9" s="136"/>
      <c r="R9" s="145"/>
      <c r="S9" s="145"/>
      <c r="T9" s="53"/>
      <c r="U9" s="136"/>
      <c r="V9" s="145"/>
      <c r="W9" s="145"/>
      <c r="X9" s="53"/>
      <c r="Y9" s="53"/>
      <c r="Z9" s="145"/>
      <c r="AA9" s="145"/>
      <c r="AB9" s="145"/>
      <c r="AC9" s="145"/>
      <c r="AD9" s="145"/>
      <c r="AE9" s="145"/>
      <c r="AF9" s="145"/>
      <c r="AG9" s="136"/>
      <c r="AH9" s="145"/>
      <c r="AI9" s="145"/>
      <c r="AJ9" s="145"/>
      <c r="AK9" s="145"/>
      <c r="AL9" s="145"/>
      <c r="AM9" s="145"/>
      <c r="AN9" s="145"/>
      <c r="AP9" s="145"/>
      <c r="AQ9" s="145"/>
      <c r="AR9" s="145"/>
      <c r="AS9" s="136"/>
      <c r="AT9" s="145"/>
      <c r="AU9" s="145"/>
      <c r="AV9" s="145"/>
      <c r="AW9" s="136"/>
      <c r="AX9" s="145"/>
      <c r="AY9" s="145"/>
      <c r="AZ9" s="145"/>
      <c r="BA9" s="136"/>
      <c r="BB9" s="145"/>
      <c r="BC9" s="145"/>
      <c r="BD9" s="145"/>
      <c r="BE9" s="136"/>
      <c r="BF9" s="145"/>
      <c r="BG9" s="145"/>
      <c r="BH9" s="145"/>
      <c r="BJ9" s="145"/>
      <c r="BK9" s="145"/>
      <c r="BL9" s="145"/>
      <c r="BM9" s="136"/>
    </row>
    <row r="10" spans="1:65" ht="15.75" customHeight="1">
      <c r="B10" s="365"/>
      <c r="C10" s="19"/>
      <c r="D10" s="101"/>
      <c r="E10" s="101"/>
      <c r="F10" s="101"/>
      <c r="G10" s="101"/>
      <c r="H10" s="101"/>
      <c r="I10" s="101"/>
      <c r="J10" s="101"/>
      <c r="K10" s="101"/>
      <c r="L10" s="18"/>
      <c r="M10" s="136"/>
      <c r="N10" s="136"/>
      <c r="O10" s="136"/>
      <c r="P10" s="136"/>
      <c r="Q10" s="136"/>
      <c r="R10" s="145"/>
      <c r="S10" s="145"/>
      <c r="T10" s="53"/>
      <c r="U10" s="136"/>
      <c r="V10" s="145"/>
      <c r="W10" s="145"/>
      <c r="X10" s="53"/>
      <c r="Y10" s="53"/>
      <c r="Z10" s="145"/>
      <c r="AA10" s="145"/>
      <c r="AB10" s="145"/>
      <c r="AC10" s="145"/>
      <c r="AD10" s="145"/>
      <c r="AE10" s="145"/>
      <c r="AF10" s="145"/>
      <c r="AG10" s="136"/>
      <c r="AH10" s="145"/>
      <c r="AI10" s="145"/>
      <c r="AJ10" s="145"/>
      <c r="AK10" s="145"/>
      <c r="AL10" s="145"/>
      <c r="AM10" s="145"/>
      <c r="AN10" s="145"/>
      <c r="AP10" s="145"/>
      <c r="AQ10" s="145"/>
      <c r="AR10" s="145"/>
      <c r="AS10" s="136"/>
      <c r="AT10" s="145"/>
      <c r="AU10" s="145"/>
      <c r="AV10" s="145"/>
      <c r="AW10" s="136"/>
      <c r="AX10" s="145"/>
      <c r="AY10" s="145"/>
      <c r="AZ10" s="145"/>
      <c r="BA10" s="136"/>
      <c r="BB10" s="145"/>
      <c r="BC10" s="145"/>
      <c r="BD10" s="145"/>
      <c r="BE10" s="136"/>
      <c r="BF10" s="145"/>
      <c r="BG10" s="145"/>
      <c r="BH10" s="145"/>
      <c r="BJ10" s="145"/>
      <c r="BK10" s="145"/>
      <c r="BL10" s="145"/>
      <c r="BM10" s="136"/>
    </row>
    <row r="11" spans="1:65" ht="15.75" customHeight="1">
      <c r="B11" s="365"/>
      <c r="C11" s="20" t="s">
        <v>30</v>
      </c>
      <c r="D11" s="103"/>
      <c r="E11" s="103"/>
      <c r="F11" s="103"/>
      <c r="G11" s="103"/>
      <c r="H11" s="103"/>
      <c r="I11" s="103"/>
      <c r="J11" s="103"/>
      <c r="K11" s="101"/>
      <c r="L11" s="102"/>
      <c r="M11" s="136"/>
      <c r="N11" s="136"/>
      <c r="O11" s="136"/>
      <c r="P11" s="136"/>
      <c r="Q11" s="136"/>
      <c r="R11" s="145"/>
      <c r="S11" s="145"/>
      <c r="T11" s="53"/>
      <c r="U11" s="136"/>
      <c r="V11" s="145"/>
      <c r="W11" s="145"/>
      <c r="X11" s="53"/>
      <c r="Y11" s="53"/>
      <c r="Z11" s="145"/>
      <c r="AA11" s="145"/>
      <c r="AB11" s="145"/>
      <c r="AC11" s="145"/>
      <c r="AD11" s="145"/>
      <c r="AE11" s="145"/>
      <c r="AF11" s="145"/>
      <c r="AG11" s="136"/>
      <c r="AH11" s="145"/>
      <c r="AI11" s="145"/>
      <c r="AJ11" s="145"/>
      <c r="AK11" s="145"/>
      <c r="AL11" s="145"/>
      <c r="AM11" s="145"/>
      <c r="AN11" s="145"/>
      <c r="AP11" s="145"/>
      <c r="AQ11" s="145"/>
      <c r="AR11" s="145"/>
      <c r="AS11" s="136"/>
      <c r="AT11" s="145"/>
      <c r="AU11" s="145"/>
      <c r="AV11" s="145"/>
      <c r="AW11" s="136"/>
      <c r="AX11" s="145"/>
      <c r="AY11" s="145"/>
      <c r="AZ11" s="145"/>
      <c r="BA11" s="136"/>
      <c r="BB11" s="145"/>
      <c r="BC11" s="145"/>
      <c r="BD11" s="145"/>
      <c r="BE11" s="136"/>
      <c r="BF11" s="145"/>
      <c r="BG11" s="145"/>
      <c r="BH11" s="145"/>
      <c r="BJ11" s="145"/>
      <c r="BK11" s="145"/>
      <c r="BL11" s="145"/>
      <c r="BM11" s="136"/>
    </row>
    <row r="12" spans="1:65" ht="15.75" customHeight="1">
      <c r="B12" s="365"/>
      <c r="C12" s="101"/>
      <c r="D12" s="101"/>
      <c r="E12" s="101"/>
      <c r="F12" s="101"/>
      <c r="G12" s="101"/>
      <c r="H12" s="101"/>
      <c r="I12" s="101"/>
      <c r="J12" s="101"/>
      <c r="K12" s="101"/>
      <c r="L12" s="102"/>
      <c r="M12" s="136"/>
      <c r="N12" s="136"/>
      <c r="O12" s="136"/>
      <c r="P12" s="136"/>
      <c r="Q12" s="136"/>
      <c r="R12" s="145"/>
      <c r="S12" s="145"/>
      <c r="T12" s="53"/>
      <c r="U12" s="136"/>
      <c r="V12" s="145"/>
      <c r="W12" s="145"/>
      <c r="X12" s="53"/>
      <c r="Y12" s="53"/>
      <c r="Z12" s="145"/>
      <c r="AA12" s="145"/>
      <c r="AB12" s="145"/>
      <c r="AC12" s="145"/>
      <c r="AD12" s="145"/>
      <c r="AE12" s="145"/>
      <c r="AF12" s="145"/>
      <c r="AG12" s="136"/>
      <c r="AH12" s="145"/>
      <c r="AI12" s="145"/>
      <c r="AJ12" s="145"/>
      <c r="AK12" s="145"/>
      <c r="AL12" s="145"/>
      <c r="AM12" s="145"/>
      <c r="AN12" s="145"/>
      <c r="AP12" s="145"/>
      <c r="AQ12" s="145"/>
      <c r="AR12" s="145"/>
      <c r="AS12" s="136"/>
      <c r="AT12" s="145"/>
      <c r="AU12" s="145"/>
      <c r="AV12" s="145"/>
      <c r="AW12" s="136"/>
      <c r="AX12" s="145"/>
      <c r="AY12" s="145"/>
      <c r="AZ12" s="145"/>
      <c r="BA12" s="136"/>
      <c r="BB12" s="145"/>
      <c r="BC12" s="145"/>
      <c r="BD12" s="145"/>
      <c r="BE12" s="136"/>
      <c r="BF12" s="145"/>
      <c r="BG12" s="145"/>
      <c r="BH12" s="145"/>
      <c r="BJ12" s="145"/>
      <c r="BK12" s="145"/>
      <c r="BL12" s="145"/>
      <c r="BM12" s="136"/>
    </row>
    <row r="13" spans="1:65" ht="15.75" customHeight="1">
      <c r="B13" s="365"/>
      <c r="C13" s="78">
        <v>1</v>
      </c>
      <c r="D13" s="101" t="s">
        <v>41</v>
      </c>
      <c r="E13" s="101"/>
      <c r="F13" s="101"/>
      <c r="G13" s="101"/>
      <c r="H13" s="101"/>
      <c r="I13" s="101"/>
      <c r="J13" s="101"/>
      <c r="K13" s="101"/>
      <c r="L13" s="102"/>
      <c r="M13" s="140"/>
      <c r="N13" s="140"/>
      <c r="O13" s="136"/>
      <c r="P13" s="136"/>
      <c r="Q13" s="136"/>
      <c r="R13" s="145"/>
      <c r="S13" s="145"/>
      <c r="T13" s="53"/>
      <c r="U13" s="136"/>
      <c r="V13" s="145"/>
      <c r="W13" s="145"/>
      <c r="X13" s="53"/>
      <c r="Y13" s="53"/>
      <c r="Z13" s="139"/>
      <c r="AA13" s="145"/>
      <c r="AB13" s="139"/>
      <c r="AC13" s="139"/>
      <c r="AD13" s="139"/>
      <c r="AE13" s="145"/>
      <c r="AF13" s="139"/>
      <c r="AG13" s="136"/>
      <c r="AH13" s="139"/>
      <c r="AI13" s="145"/>
      <c r="AJ13" s="139"/>
      <c r="AK13" s="139"/>
      <c r="AL13" s="139"/>
      <c r="AM13" s="145"/>
      <c r="AN13" s="139"/>
      <c r="AP13" s="139"/>
      <c r="AQ13" s="145"/>
      <c r="AR13" s="139"/>
      <c r="AS13" s="136"/>
      <c r="AT13" s="139"/>
      <c r="AU13" s="145"/>
      <c r="AV13" s="139"/>
      <c r="AW13" s="136"/>
      <c r="AX13" s="139"/>
      <c r="AY13" s="145"/>
      <c r="AZ13" s="139"/>
      <c r="BA13" s="136"/>
      <c r="BB13" s="139"/>
      <c r="BC13" s="145"/>
      <c r="BD13" s="139"/>
      <c r="BE13" s="136"/>
      <c r="BF13" s="139"/>
      <c r="BG13" s="145"/>
      <c r="BH13" s="139"/>
      <c r="BJ13" s="139"/>
      <c r="BK13" s="145"/>
      <c r="BL13" s="139"/>
      <c r="BM13" s="136"/>
    </row>
    <row r="14" spans="1:65" ht="15.75" customHeight="1">
      <c r="B14" s="365"/>
      <c r="C14" s="23"/>
      <c r="D14" s="89" t="s">
        <v>225</v>
      </c>
      <c r="E14" s="101" t="s">
        <v>42</v>
      </c>
      <c r="F14" s="101"/>
      <c r="G14" s="101"/>
      <c r="H14" s="101"/>
      <c r="I14" s="101"/>
      <c r="K14" s="101"/>
      <c r="L14" s="102"/>
      <c r="M14" s="136"/>
      <c r="N14" s="140"/>
      <c r="O14" s="136"/>
      <c r="P14" s="136"/>
      <c r="Q14" s="136"/>
      <c r="R14" s="145"/>
      <c r="S14" s="145"/>
      <c r="T14" s="53"/>
      <c r="U14" s="136"/>
      <c r="V14" s="145"/>
      <c r="W14" s="145"/>
      <c r="X14" s="53"/>
      <c r="Y14" s="53"/>
      <c r="Z14" s="145"/>
      <c r="AA14" s="145"/>
      <c r="AB14" s="145"/>
      <c r="AC14" s="145"/>
      <c r="AD14" s="145"/>
      <c r="AE14" s="145"/>
      <c r="AF14" s="145"/>
      <c r="AG14" s="136"/>
      <c r="AH14" s="145"/>
      <c r="AI14" s="145"/>
      <c r="AJ14" s="145"/>
      <c r="AK14" s="145"/>
      <c r="AL14" s="145"/>
      <c r="AM14" s="145"/>
      <c r="AN14" s="145"/>
      <c r="AP14" s="145"/>
      <c r="AQ14" s="145"/>
      <c r="AR14" s="303"/>
      <c r="AS14" s="136"/>
      <c r="AT14" s="145"/>
      <c r="AU14" s="145"/>
      <c r="AV14" s="145"/>
      <c r="AW14" s="136"/>
      <c r="AX14" s="145"/>
      <c r="AY14" s="145"/>
      <c r="AZ14" s="145"/>
      <c r="BA14" s="136"/>
      <c r="BB14" s="145"/>
      <c r="BC14" s="145"/>
      <c r="BD14" s="145"/>
      <c r="BE14" s="136"/>
      <c r="BF14" s="145"/>
      <c r="BG14" s="145"/>
      <c r="BH14" s="145"/>
      <c r="BJ14" s="145"/>
      <c r="BK14" s="145"/>
      <c r="BL14" s="303"/>
      <c r="BM14" s="136"/>
    </row>
    <row r="15" spans="1:65" ht="15.75" customHeight="1">
      <c r="B15" s="364">
        <v>3</v>
      </c>
      <c r="C15" s="23"/>
      <c r="D15" s="22"/>
      <c r="E15" s="101"/>
      <c r="F15" s="101" t="s">
        <v>44</v>
      </c>
      <c r="G15" s="101"/>
      <c r="H15" s="101"/>
      <c r="I15" s="101"/>
      <c r="K15" s="24"/>
      <c r="L15" s="102" t="s">
        <v>29</v>
      </c>
      <c r="M15" s="207"/>
      <c r="N15" s="139">
        <f>VLOOKUP($B15,'[1]09-10-11'!$A$4:$EA$400,MATCH(N$2, '[1]09-10-11'!$A$4:$EA$4, 0))</f>
        <v>3568625</v>
      </c>
      <c r="O15" s="123"/>
      <c r="P15" s="139">
        <f>VLOOKUP($B15,'[1]09-10-11'!$A$4:$EA$400,MATCH(P$2, '[1]09-10-11'!$A$4:$EA$4, 0))</f>
        <v>4568625</v>
      </c>
      <c r="Q15" s="139"/>
      <c r="R15" s="139">
        <f>VLOOKUP($B15,'[1]09-10-11'!$A$4:$EA$400,MATCH(R$2, '[1]09-10-11'!$A$4:$EA$4, 0))</f>
        <v>3568625</v>
      </c>
      <c r="S15" s="139"/>
      <c r="T15" s="139" t="e">
        <f>VLOOKUP($B15,'[1]09-10-11'!$A$4:$EA$400,MATCH(T$2, '[1]09-10-11'!$A$4:$EA$4, 0))</f>
        <v>#N/A</v>
      </c>
      <c r="U15" s="139"/>
      <c r="V15" s="139">
        <f>VLOOKUP($B15,'[1]09-10-11'!$A$4:$EA$400,MATCH(V$2, '[1]09-10-11'!$A$4:$EA$4, 0))</f>
        <v>4068625</v>
      </c>
      <c r="W15" s="139"/>
      <c r="X15" s="139">
        <f>VLOOKUP($B15,'[1]09-10-11'!$A$4:$EA$400,MATCH(X$2, '[1]09-10-11'!$A$4:$EA$4, 0))</f>
        <v>4818625</v>
      </c>
      <c r="Y15" s="53"/>
      <c r="Z15" s="139">
        <f>IF(AND(ISNUMBER($V15),ISNUMBER($X15)),IF((ABS($V15-$X15))&gt;0.49,$X15-$V15,0),"")</f>
        <v>750000</v>
      </c>
      <c r="AA15" s="139"/>
      <c r="AB15" s="297">
        <f>IF($V15="","",  IF($X15="","", IF($V15=0,"---",(IF(ISERROR(($X15/$V15)-1),"---",($X15/$V15)-1) ))))</f>
        <v>0.18433746044425336</v>
      </c>
      <c r="AC15" s="262"/>
      <c r="AD15" s="139">
        <f>IF(AND(ISNUMBER($P15),ISNUMBER($X15)),IF((ABS($P15-$X15))&gt;0.49,$X15-$P15,0),"")</f>
        <v>250000</v>
      </c>
      <c r="AE15" s="139"/>
      <c r="AF15" s="297">
        <f>IF($P15="","",  IF($X15="","", IF($P15=0,"---",(IF(ISERROR(($X15/$P15)-1),"---",($X15/$P15)-1) ))))</f>
        <v>5.4721059399710059E-2</v>
      </c>
      <c r="AG15" s="139"/>
      <c r="AH15" s="139">
        <f>IF(AND(ISNUMBER($N15),ISNUMBER($X15)),IF((ABS($N15-$X15))&gt;0.49,$X15-$N15,0),"")</f>
        <v>1250000</v>
      </c>
      <c r="AI15" s="139"/>
      <c r="AJ15" s="297">
        <f>IF($N15="","",  IF($X15="","", IF($N15=0,"---",(IF(ISERROR(($X15/$N15)-1),"---",($X15/$N15)-1) ))))</f>
        <v>0.35027496584819073</v>
      </c>
      <c r="AK15" s="262"/>
      <c r="AL15" s="139">
        <f>IF(AND(ISNUMBER($R15),ISNUMBER($X15)),IF((ABS($R15-$X15))&gt;0.49,$X15-$R15,0),"")</f>
        <v>1250000</v>
      </c>
      <c r="AM15" s="139"/>
      <c r="AN15" s="297">
        <f>IF($R15="","",  IF($X15="","", IF($R15=0,"---",(IF(ISERROR(($X15/$R15)-1),"---",($X15/$R15)-1) ))))</f>
        <v>0.35027496584819073</v>
      </c>
      <c r="AP15" s="139" t="str">
        <f>IF(AND(ISNUMBER($T15),ISNUMBER($X15)),IF((ABS($T15-$X15))&gt;0.49,$X15-$T15,0),"")</f>
        <v/>
      </c>
      <c r="AQ15" s="139"/>
      <c r="AR15" s="297" t="e">
        <f>IF($T15="","",  IF($X15="","", IF($T15=0,"---",(IF(ISERROR(($X15/$T15)-1),"---",($X15/$T15)-1) ))))</f>
        <v>#N/A</v>
      </c>
      <c r="AS15" s="139"/>
      <c r="AT15" s="139" t="str">
        <f>IF(AND(ISNUMBER($R15),ISNUMBER($T15)),IF((ABS($R15-$T15))&gt;0.49,$T15-$R15,0),"")</f>
        <v/>
      </c>
      <c r="AU15" s="139"/>
      <c r="AV15" s="297" t="e">
        <f>IF($R15="","",  IF($T15="","", IF($R15=0,"---",(IF(ISERROR(($T15/$R15)-1),"---",($T15/$R15)-1) ))))</f>
        <v>#N/A</v>
      </c>
      <c r="AW15" s="139"/>
      <c r="AX15" s="139">
        <f>IF(AND(ISNUMBER($N15),ISNUMBER($V15)),IF((ABS($N15-$V15))&gt;0.49,$V15-$N15,0),"")</f>
        <v>500000</v>
      </c>
      <c r="AY15" s="139"/>
      <c r="AZ15" s="297">
        <f>IF($N15="","",  IF($V15="","", IF($N15=0,"---",(IF(ISERROR(($V15/$N15)-1),"---",($V15/$N15)-1) ))))</f>
        <v>0.14010998633927629</v>
      </c>
      <c r="BA15" s="139"/>
      <c r="BB15" s="139">
        <f>IF(AND(ISNUMBER($P15),ISNUMBER($V15)),IF((ABS($P15-$V15))&gt;0.49,$V15-$P15,0),"")</f>
        <v>-500000</v>
      </c>
      <c r="BC15" s="139"/>
      <c r="BD15" s="297">
        <f>IF($P15="","",  IF($V15="","", IF($P15=0,"---",(IF(ISERROR(($V15/$P15)-1),"---",($V15/$P15)-1) ))))</f>
        <v>-0.10944211879942001</v>
      </c>
      <c r="BE15" s="139"/>
      <c r="BF15" s="139">
        <f>IF(AND(ISNUMBER($R15),ISNUMBER($V15)),IF((ABS($R15-$V15))&gt;0.49,$V15-$R15,0),"")</f>
        <v>500000</v>
      </c>
      <c r="BG15" s="139"/>
      <c r="BH15" s="297">
        <f>IF($R15="","",  IF($V15="","", IF($R15=0,"---",(IF(ISERROR(($V15/$R15)-1),"---",($V15/$R15)-1) ))))</f>
        <v>0.14010998633927629</v>
      </c>
      <c r="BJ15" s="139" t="str">
        <f>IF(AND(ISNUMBER($T15),ISNUMBER($V15)),IF((ABS($T15-$V15))&gt;0.49,$V15-$T15,0),"")</f>
        <v/>
      </c>
      <c r="BK15" s="139"/>
      <c r="BL15" s="297" t="e">
        <f>IF($T15="","",  IF($V15="","", IF($T15=0,"---",(IF(ISERROR(($V15/$T15)-1),"---",($V15/$T15)-1) ))))</f>
        <v>#N/A</v>
      </c>
      <c r="BM15" s="139"/>
    </row>
    <row r="16" spans="1:65" ht="15.75" customHeight="1">
      <c r="B16" s="364">
        <v>4</v>
      </c>
      <c r="C16" s="23"/>
      <c r="D16" s="22"/>
      <c r="E16" s="101"/>
      <c r="F16" s="101" t="s">
        <v>275</v>
      </c>
      <c r="G16" s="101"/>
      <c r="H16" s="101"/>
      <c r="I16" s="101"/>
      <c r="K16" s="25"/>
      <c r="L16" s="102" t="s">
        <v>29</v>
      </c>
      <c r="M16" s="207"/>
      <c r="N16" s="141">
        <f>VLOOKUP($B16,'[1]09-10-11'!$A$4:$EA$400,MATCH(N$2, '[1]09-10-11'!$A$4:$EA$4, 0))</f>
        <v>2890776</v>
      </c>
      <c r="O16" s="123"/>
      <c r="P16" s="141">
        <f>VLOOKUP($B16,'[1]09-10-11'!$A$4:$EA$400,MATCH(P$2, '[1]09-10-11'!$A$4:$EA$4, 0))</f>
        <v>1890776</v>
      </c>
      <c r="Q16" s="141"/>
      <c r="R16" s="141">
        <f>VLOOKUP($B16,'[1]09-10-11'!$A$4:$EA$400,MATCH(R$2, '[1]09-10-11'!$A$4:$EA$4, 0))</f>
        <v>2890776</v>
      </c>
      <c r="S16" s="141"/>
      <c r="T16" s="141">
        <v>2740776</v>
      </c>
      <c r="U16" s="141"/>
      <c r="V16" s="141">
        <f>VLOOKUP($B16,'[1]09-10-11'!$A$4:$EA$400,MATCH(V$2, '[1]09-10-11'!$A$4:$EA$4, 0))</f>
        <v>2390776</v>
      </c>
      <c r="W16" s="141"/>
      <c r="X16" s="141">
        <f>VLOOKUP($B16,'[1]09-10-11'!$A$4:$EA$400,MATCH(X$2, '[1]09-10-11'!$A$4:$EA$4, 0))</f>
        <v>1640776</v>
      </c>
      <c r="Y16" s="53"/>
      <c r="Z16" s="141">
        <f>IF(AND(ISNUMBER($V16),ISNUMBER($X16)),IF((ABS($V16-$X16))&gt;0.49,$X16-$V16,0),"")</f>
        <v>-750000</v>
      </c>
      <c r="AA16" s="141"/>
      <c r="AB16" s="298">
        <f>IF($V16="","",  IF($X16="","", IF($V16=0,"---",(IF(ISERROR(($X16/$V16)-1),"---",($X16/$V16)-1) ))))</f>
        <v>-0.31370567547942596</v>
      </c>
      <c r="AC16" s="256"/>
      <c r="AD16" s="141">
        <f>IF(AND(ISNUMBER($P16),ISNUMBER($X16)),IF((ABS($P16-$X16))&gt;0.49,$X16-$P16,0),"")</f>
        <v>-250000</v>
      </c>
      <c r="AE16" s="141"/>
      <c r="AF16" s="298">
        <f>IF($P16="","",  IF($X16="","", IF($P16=0,"---",(IF(ISERROR(($X16/$P16)-1),"---",($X16/$P16)-1) ))))</f>
        <v>-0.13222084477484375</v>
      </c>
      <c r="AG16" s="53"/>
      <c r="AH16" s="141">
        <f>IF(AND(ISNUMBER($N16),ISNUMBER($X16)),IF((ABS($N16-$X16))&gt;0.49,$X16-$N16,0),"")</f>
        <v>-1250000</v>
      </c>
      <c r="AI16" s="141"/>
      <c r="AJ16" s="298">
        <f>IF($N16="","",  IF($X16="","", IF($N16=0,"---",(IF(ISERROR(($X16/$N16)-1),"---",($X16/$N16)-1) ))))</f>
        <v>-0.4324098442771076</v>
      </c>
      <c r="AK16" s="256"/>
      <c r="AL16" s="141">
        <f>IF(AND(ISNUMBER($R16),ISNUMBER($X16)),IF((ABS($R16-$X16))&gt;0.49,$X16-$R16,0),"")</f>
        <v>-1250000</v>
      </c>
      <c r="AM16" s="141"/>
      <c r="AN16" s="298">
        <f>IF($R16="","",  IF($X16="","", IF($R16=0,"---",(IF(ISERROR(($X16/$R16)-1),"---",($X16/$R16)-1) ))))</f>
        <v>-0.4324098442771076</v>
      </c>
      <c r="AP16" s="141">
        <f>IF(AND(ISNUMBER($T16),ISNUMBER($X16)),IF((ABS($T16-$X16))&gt;0.49,$X16-$T16,0),"")</f>
        <v>-1100000</v>
      </c>
      <c r="AQ16" s="141"/>
      <c r="AR16" s="298">
        <f>IF($T16="","",  IF($X16="","", IF($T16=0,"---",(IF(ISERROR(($X16/$T16)-1),"---",($X16/$T16)-1) ))))</f>
        <v>-0.40134618808687761</v>
      </c>
      <c r="AS16" s="53"/>
      <c r="AT16" s="141">
        <f>IF(AND(ISNUMBER($R16),ISNUMBER($T16)),IF((ABS($R16-$T16))&gt;0.49,$T16-$R16,0),"")</f>
        <v>-150000</v>
      </c>
      <c r="AU16" s="141"/>
      <c r="AV16" s="298">
        <f>IF($R16="","",  IF($T16="","", IF($R16=0,"---",(IF(ISERROR(($T16/$R16)-1),"---",($T16/$R16)-1) ))))</f>
        <v>-5.188918131325293E-2</v>
      </c>
      <c r="AW16" s="53"/>
      <c r="AX16" s="141">
        <f>IF(AND(ISNUMBER($N16),ISNUMBER($V16)),IF((ABS($N16-$V16))&gt;0.49,$V16-$N16,0),"")</f>
        <v>-500000</v>
      </c>
      <c r="AY16" s="141"/>
      <c r="AZ16" s="298">
        <f>IF($N16="","",  IF($V16="","", IF($N16=0,"---",(IF(ISERROR(($V16/$N16)-1),"---",($V16/$N16)-1) ))))</f>
        <v>-0.17296393771084306</v>
      </c>
      <c r="BA16" s="53"/>
      <c r="BB16" s="141">
        <f>IF(AND(ISNUMBER($P16),ISNUMBER($V16)),IF((ABS($P16-$V16))&gt;0.49,$V16-$P16,0),"")</f>
        <v>500000</v>
      </c>
      <c r="BC16" s="141"/>
      <c r="BD16" s="298">
        <f>IF($P16="","",  IF($V16="","", IF($P16=0,"---",(IF(ISERROR(($V16/$P16)-1),"---",($V16/$P16)-1) ))))</f>
        <v>0.2644416895496875</v>
      </c>
      <c r="BE16" s="53"/>
      <c r="BF16" s="141">
        <f>IF(AND(ISNUMBER($R16),ISNUMBER($V16)),IF((ABS($R16-$V16))&gt;0.49,$V16-$R16,0),"")</f>
        <v>-500000</v>
      </c>
      <c r="BG16" s="141"/>
      <c r="BH16" s="298">
        <f>IF($R16="","",  IF($V16="","", IF($R16=0,"---",(IF(ISERROR(($V16/$R16)-1),"---",($V16/$R16)-1) ))))</f>
        <v>-0.17296393771084306</v>
      </c>
      <c r="BJ16" s="141">
        <f>IF(AND(ISNUMBER($T16),ISNUMBER($V16)),IF((ABS($T16-$V16))&gt;0.49,$V16-$T16,0),"")</f>
        <v>-350000</v>
      </c>
      <c r="BK16" s="141"/>
      <c r="BL16" s="298">
        <f>IF($T16="","",  IF($V16="","", IF($T16=0,"---",(IF(ISERROR(($V16/$T16)-1),"---",($V16/$T16)-1) ))))</f>
        <v>-0.12770105984582469</v>
      </c>
      <c r="BM16" s="53"/>
    </row>
    <row r="17" spans="2:65" ht="15.75" customHeight="1">
      <c r="B17" s="365"/>
      <c r="C17" s="23"/>
      <c r="D17" s="22"/>
      <c r="E17" s="101"/>
      <c r="F17" s="101"/>
      <c r="G17" s="101"/>
      <c r="H17" s="101"/>
      <c r="I17" s="101"/>
      <c r="K17" s="24"/>
      <c r="L17" s="102"/>
      <c r="M17" s="207"/>
      <c r="N17" s="207"/>
      <c r="O17" s="142"/>
      <c r="P17" s="207"/>
      <c r="Q17" s="207"/>
      <c r="R17" s="237"/>
      <c r="S17" s="237"/>
      <c r="T17" s="237"/>
      <c r="U17" s="207"/>
      <c r="V17" s="237"/>
      <c r="W17" s="237"/>
      <c r="X17" s="237"/>
      <c r="Y17" s="237"/>
      <c r="Z17" s="139"/>
      <c r="AA17" s="207"/>
      <c r="AB17" s="297"/>
      <c r="AC17" s="262"/>
      <c r="AD17" s="139"/>
      <c r="AE17" s="207"/>
      <c r="AF17" s="297"/>
      <c r="AG17" s="207"/>
      <c r="AH17" s="139"/>
      <c r="AI17" s="207"/>
      <c r="AJ17" s="297"/>
      <c r="AK17" s="262"/>
      <c r="AL17" s="139"/>
      <c r="AM17" s="207"/>
      <c r="AN17" s="297"/>
      <c r="AP17" s="139"/>
      <c r="AQ17" s="207"/>
      <c r="AR17" s="297"/>
      <c r="AS17" s="207"/>
      <c r="AT17" s="139"/>
      <c r="AU17" s="207"/>
      <c r="AV17" s="297"/>
      <c r="AW17" s="207"/>
      <c r="AX17" s="139"/>
      <c r="AY17" s="207"/>
      <c r="AZ17" s="297"/>
      <c r="BA17" s="207"/>
      <c r="BB17" s="139"/>
      <c r="BC17" s="207"/>
      <c r="BD17" s="297"/>
      <c r="BE17" s="207"/>
      <c r="BF17" s="139"/>
      <c r="BG17" s="207"/>
      <c r="BH17" s="297"/>
      <c r="BJ17" s="139"/>
      <c r="BK17" s="207"/>
      <c r="BL17" s="297"/>
      <c r="BM17" s="207"/>
    </row>
    <row r="18" spans="2:65" ht="15.75" customHeight="1">
      <c r="B18" s="365"/>
      <c r="C18" s="23"/>
      <c r="D18" s="22"/>
      <c r="E18" s="105"/>
      <c r="F18" s="105"/>
      <c r="G18" s="101"/>
      <c r="H18" s="101" t="s">
        <v>39</v>
      </c>
      <c r="I18" s="101"/>
      <c r="K18" s="24"/>
      <c r="L18" s="106"/>
      <c r="M18" s="207"/>
      <c r="N18" s="139">
        <f>SUM(N15:N17)</f>
        <v>6459401</v>
      </c>
      <c r="O18" s="138"/>
      <c r="P18" s="139">
        <f>SUM(P15:P17)</f>
        <v>6459401</v>
      </c>
      <c r="Q18" s="139"/>
      <c r="R18" s="139">
        <f>SUM(R15:R17)</f>
        <v>6459401</v>
      </c>
      <c r="S18" s="139"/>
      <c r="T18" s="139" t="e">
        <f>SUM(T15:T17)</f>
        <v>#N/A</v>
      </c>
      <c r="U18" s="139"/>
      <c r="V18" s="139">
        <f>SUM(V15:V17)</f>
        <v>6459401</v>
      </c>
      <c r="W18" s="139"/>
      <c r="X18" s="139">
        <f>SUM(X15:X17)</f>
        <v>6459401</v>
      </c>
      <c r="Y18" s="53"/>
      <c r="Z18" s="139">
        <f>IF(AND(ISNUMBER($V18),ISNUMBER($X18)),IF((ABS($V18-$X18))&gt;0.49,$X18-$V18,0),"")</f>
        <v>0</v>
      </c>
      <c r="AA18" s="139"/>
      <c r="AB18" s="297">
        <f>IF($V18="","",  IF($X18="","", IF($V18=0,"---",(IF(ISERROR(($X18/$V18)-1),"---",($X18/$V18)-1) ))))</f>
        <v>0</v>
      </c>
      <c r="AC18" s="262"/>
      <c r="AD18" s="139">
        <f>IF(AND(ISNUMBER($P18),ISNUMBER($X18)),IF((ABS($P18-$X18))&gt;0.49,$X18-$P18,0),"")</f>
        <v>0</v>
      </c>
      <c r="AE18" s="139"/>
      <c r="AF18" s="297">
        <f>IF($P18="","",  IF($X18="","", IF($P18=0,"---",(IF(ISERROR(($X18/$P18)-1),"---",($X18/$P18)-1) ))))</f>
        <v>0</v>
      </c>
      <c r="AG18" s="139"/>
      <c r="AH18" s="139">
        <f>IF(AND(ISNUMBER($N18),ISNUMBER($X18)),IF((ABS($N18-$X18))&gt;0.49,$X18-$N18,0),"")</f>
        <v>0</v>
      </c>
      <c r="AI18" s="139"/>
      <c r="AJ18" s="297">
        <f>IF($N18="","",  IF($X18="","", IF($N18=0,"---",(IF(ISERROR(($X18/$N18)-1),"---",($X18/$N18)-1) ))))</f>
        <v>0</v>
      </c>
      <c r="AK18" s="262"/>
      <c r="AL18" s="139">
        <f>IF(AND(ISNUMBER($R18),ISNUMBER($X18)),IF((ABS($R18-$X18))&gt;0.49,$X18-$R18,0),"")</f>
        <v>0</v>
      </c>
      <c r="AM18" s="139"/>
      <c r="AN18" s="297">
        <f>IF($R18="","",  IF($X18="","", IF($R18=0,"---",(IF(ISERROR(($X18/$R18)-1),"---",($X18/$R18)-1) ))))</f>
        <v>0</v>
      </c>
      <c r="AP18" s="139" t="str">
        <f>IF(AND(ISNUMBER($T18),ISNUMBER($X18)),IF((ABS($T18-$X18))&gt;0.49,$X18-$T18,0),"")</f>
        <v/>
      </c>
      <c r="AQ18" s="139"/>
      <c r="AR18" s="297" t="e">
        <f>IF($T18="","",  IF($X18="","", IF($T18=0,"---",(IF(ISERROR(($X18/$T18)-1),"---",($X18/$T18)-1) ))))</f>
        <v>#N/A</v>
      </c>
      <c r="AS18" s="139"/>
      <c r="AT18" s="139" t="str">
        <f>IF(AND(ISNUMBER($R18),ISNUMBER($T18)),IF((ABS($R18-$T18))&gt;0.49,$T18-$R18,0),"")</f>
        <v/>
      </c>
      <c r="AU18" s="139"/>
      <c r="AV18" s="297" t="e">
        <f>IF($R18="","",  IF($T18="","", IF($R18=0,"---",(IF(ISERROR(($T18/$R18)-1),"---",($T18/$R18)-1) ))))</f>
        <v>#N/A</v>
      </c>
      <c r="AW18" s="139"/>
      <c r="AX18" s="139">
        <f>IF(AND(ISNUMBER($N18),ISNUMBER($V18)),IF((ABS($N18-$V18))&gt;0.49,$V18-$N18,0),"")</f>
        <v>0</v>
      </c>
      <c r="AY18" s="139"/>
      <c r="AZ18" s="297">
        <f>IF($N18="","",  IF($V18="","", IF($N18=0,"---",(IF(ISERROR(($V18/$N18)-1),"---",($V18/$N18)-1) ))))</f>
        <v>0</v>
      </c>
      <c r="BA18" s="139"/>
      <c r="BB18" s="139">
        <f>IF(AND(ISNUMBER($P18),ISNUMBER($V18)),IF((ABS($P18-$V18))&gt;0.49,$V18-$P18,0),"")</f>
        <v>0</v>
      </c>
      <c r="BC18" s="139"/>
      <c r="BD18" s="297">
        <f>IF($P18="","",  IF($V18="","", IF($P18=0,"---",(IF(ISERROR(($V18/$P18)-1),"---",($V18/$P18)-1) ))))</f>
        <v>0</v>
      </c>
      <c r="BE18" s="139"/>
      <c r="BF18" s="139">
        <f>IF(AND(ISNUMBER($R18),ISNUMBER($V18)),IF((ABS($R18-$V18))&gt;0.49,$V18-$R18,0),"")</f>
        <v>0</v>
      </c>
      <c r="BG18" s="139"/>
      <c r="BH18" s="297">
        <f>IF($R18="","",  IF($V18="","", IF($R18=0,"---",(IF(ISERROR(($V18/$R18)-1),"---",($V18/$R18)-1) ))))</f>
        <v>0</v>
      </c>
      <c r="BJ18" s="139" t="str">
        <f>IF(AND(ISNUMBER($T18),ISNUMBER($V18)),IF((ABS($T18-$V18))&gt;0.49,$V18-$T18,0),"")</f>
        <v/>
      </c>
      <c r="BK18" s="139"/>
      <c r="BL18" s="297" t="e">
        <f>IF($T18="","",  IF($V18="","", IF($T18=0,"---",(IF(ISERROR(($V18/$T18)-1),"---",($V18/$T18)-1) ))))</f>
        <v>#N/A</v>
      </c>
      <c r="BM18" s="139"/>
    </row>
    <row r="19" spans="2:65" ht="15.75" customHeight="1">
      <c r="B19" s="365"/>
      <c r="C19" s="23"/>
      <c r="D19" s="22"/>
      <c r="E19" s="101"/>
      <c r="F19" s="101"/>
      <c r="G19" s="101"/>
      <c r="H19" s="101"/>
      <c r="I19" s="101"/>
      <c r="K19" s="25"/>
      <c r="L19" s="102"/>
      <c r="M19" s="207"/>
      <c r="N19" s="207"/>
      <c r="O19" s="142"/>
      <c r="P19" s="207"/>
      <c r="Q19" s="207"/>
      <c r="R19" s="237"/>
      <c r="S19" s="237"/>
      <c r="T19" s="237"/>
      <c r="U19" s="207"/>
      <c r="V19" s="237"/>
      <c r="W19" s="237"/>
      <c r="X19" s="237"/>
      <c r="Y19" s="237"/>
      <c r="Z19" s="174"/>
      <c r="AA19" s="207"/>
      <c r="AB19" s="299"/>
      <c r="AC19" s="280"/>
      <c r="AD19" s="174"/>
      <c r="AE19" s="207"/>
      <c r="AF19" s="299"/>
      <c r="AG19" s="207"/>
      <c r="AH19" s="139"/>
      <c r="AI19" s="207"/>
      <c r="AJ19" s="299"/>
      <c r="AK19" s="280"/>
      <c r="AL19" s="139"/>
      <c r="AM19" s="207"/>
      <c r="AN19" s="297"/>
      <c r="AP19" s="139"/>
      <c r="AQ19" s="207"/>
      <c r="AR19" s="297"/>
      <c r="AS19" s="207"/>
      <c r="AT19" s="174"/>
      <c r="AU19" s="207"/>
      <c r="AV19" s="299"/>
      <c r="AW19" s="207"/>
      <c r="AX19" s="174"/>
      <c r="AY19" s="207"/>
      <c r="AZ19" s="299"/>
      <c r="BA19" s="207"/>
      <c r="BB19" s="174"/>
      <c r="BC19" s="207"/>
      <c r="BD19" s="299"/>
      <c r="BE19" s="207"/>
      <c r="BF19" s="139"/>
      <c r="BG19" s="207"/>
      <c r="BH19" s="297"/>
      <c r="BJ19" s="139"/>
      <c r="BK19" s="207"/>
      <c r="BL19" s="297"/>
      <c r="BM19" s="207"/>
    </row>
    <row r="20" spans="2:65" ht="15.75" customHeight="1">
      <c r="B20" s="365"/>
      <c r="C20" s="23"/>
      <c r="D20" s="89" t="s">
        <v>222</v>
      </c>
      <c r="E20" s="101" t="s">
        <v>43</v>
      </c>
      <c r="F20" s="101"/>
      <c r="G20" s="101"/>
      <c r="H20" s="101"/>
      <c r="I20" s="101"/>
      <c r="K20" s="24"/>
      <c r="L20" s="102"/>
      <c r="M20" s="207"/>
      <c r="N20" s="207"/>
      <c r="O20" s="142"/>
      <c r="P20" s="207"/>
      <c r="Q20" s="207"/>
      <c r="R20" s="237"/>
      <c r="S20" s="237"/>
      <c r="T20" s="237"/>
      <c r="U20" s="207"/>
      <c r="V20" s="237"/>
      <c r="W20" s="237"/>
      <c r="X20" s="237"/>
      <c r="Y20" s="237"/>
      <c r="Z20" s="174" t="str">
        <f>IF(AND(ISNUMBER($V20),ISNUMBER($X20)),IF((ABS($V20-$X20))&gt;0.49,$X20-$V20,0),"")</f>
        <v/>
      </c>
      <c r="AA20" s="207"/>
      <c r="AB20" s="299" t="str">
        <f>IF($V20="","",  IF($X20="","", IF($V20=0,"---",(IF(ISERROR(($X20/$V20)-1),"---",($X20/$V20)-1) ))))</f>
        <v/>
      </c>
      <c r="AC20" s="280"/>
      <c r="AD20" s="174" t="str">
        <f>IF(AND(ISNUMBER($P20),ISNUMBER($X20)),IF((ABS($P20-$X20))&gt;0.49,$X20-$P20,0),"")</f>
        <v/>
      </c>
      <c r="AE20" s="207"/>
      <c r="AF20" s="299" t="str">
        <f>IF($P20="","",  IF($X20="","", IF($P20=0,"---",(IF(ISERROR(($X20/$P20)-1),"---",($X20/$P20)-1) ))))</f>
        <v/>
      </c>
      <c r="AG20" s="207"/>
      <c r="AH20" s="139" t="str">
        <f>IF(AND(ISNUMBER($N20),ISNUMBER($X20)),IF((ABS($N20-$X20))&gt;0.49,$X20-$N20,0),"")</f>
        <v/>
      </c>
      <c r="AI20" s="207"/>
      <c r="AJ20" s="299" t="str">
        <f>IF($N20="","",  IF($X20="","", IF($N20=0,"---",(IF(ISERROR(($X20/$N20)-1),"---",($X20/$N20)-1) ))))</f>
        <v/>
      </c>
      <c r="AK20" s="280"/>
      <c r="AL20" s="139" t="str">
        <f>IF(AND(ISNUMBER($R20),ISNUMBER($X20)),IF((ABS($R20-$X20))&gt;0.49,$X20-$R20,0),"")</f>
        <v/>
      </c>
      <c r="AM20" s="207"/>
      <c r="AN20" s="297" t="str">
        <f>IF($R20="","",  IF($X20="","", IF($R20=0,"---",(IF(ISERROR(($X20/$R20)-1),"---",($X20/$R20)-1) ))))</f>
        <v/>
      </c>
      <c r="AP20" s="139" t="str">
        <f>IF(AND(ISNUMBER($T20),ISNUMBER($X20)),IF((ABS($T20-$X20))&gt;0.49,$X20-$T20,0),"")</f>
        <v/>
      </c>
      <c r="AQ20" s="207"/>
      <c r="AR20" s="297" t="str">
        <f>IF($T20="","",  IF($X20="","", IF($T20=0,"---",(IF(ISERROR(($X20/$T20)-1),"---",($X20/$T20)-1) ))))</f>
        <v/>
      </c>
      <c r="AS20" s="207"/>
      <c r="AT20" s="174" t="str">
        <f>IF(AND(ISNUMBER($R20),ISNUMBER($T20)),IF((ABS($R20-$T20))&gt;0.49,$T20-$R20,0),"")</f>
        <v/>
      </c>
      <c r="AU20" s="207"/>
      <c r="AV20" s="299" t="str">
        <f>IF($R20="","",  IF($T20="","", IF($R20=0,"---",(IF(ISERROR(($T20/$R20)-1),"---",($T20/$R20)-1) ))))</f>
        <v/>
      </c>
      <c r="AW20" s="207"/>
      <c r="AX20" s="174" t="str">
        <f>IF(AND(ISNUMBER($N20),ISNUMBER($V20)),IF((ABS($N20-$V20))&gt;0.49,$V20-$N20,0),"")</f>
        <v/>
      </c>
      <c r="AY20" s="207"/>
      <c r="AZ20" s="299" t="str">
        <f>IF($N20="","",  IF($V20="","", IF($N20=0,"---",(IF(ISERROR(($V20/$N20)-1),"---",($V20/$N20)-1) ))))</f>
        <v/>
      </c>
      <c r="BA20" s="207"/>
      <c r="BB20" s="174" t="str">
        <f>IF(AND(ISNUMBER($P20),ISNUMBER($V20)),IF((ABS($P20-$V20))&gt;0.49,$V20-$P20,0),"")</f>
        <v/>
      </c>
      <c r="BC20" s="207"/>
      <c r="BD20" s="299" t="str">
        <f>IF($P20="","",  IF($V20="","", IF($P20=0,"---",(IF(ISERROR(($V20/$P20)-1),"---",($V20/$P20)-1) ))))</f>
        <v/>
      </c>
      <c r="BE20" s="207"/>
      <c r="BF20" s="139" t="str">
        <f>IF(AND(ISNUMBER($R20),ISNUMBER($V20)),IF((ABS($R20-$V20))&gt;0.49,$V20-$R20,0),"")</f>
        <v/>
      </c>
      <c r="BG20" s="207"/>
      <c r="BH20" s="297" t="str">
        <f>IF($R20="","",  IF($V20="","", IF($R20=0,"---",(IF(ISERROR(($V20/$R20)-1),"---",($V20/$R20)-1) ))))</f>
        <v/>
      </c>
      <c r="BJ20" s="139" t="str">
        <f>IF(AND(ISNUMBER($T20),ISNUMBER($V20)),IF((ABS($T20-$V20))&gt;0.49,$V20-$T20,0),"")</f>
        <v/>
      </c>
      <c r="BK20" s="207"/>
      <c r="BL20" s="297" t="str">
        <f>IF($T20="","",  IF($V20="","", IF($T20=0,"---",(IF(ISERROR(($V20/$T20)-1),"---",($V20/$T20)-1) ))))</f>
        <v/>
      </c>
      <c r="BM20" s="207"/>
    </row>
    <row r="21" spans="2:65" ht="15.75" customHeight="1">
      <c r="B21" s="364">
        <v>6</v>
      </c>
      <c r="C21" s="23"/>
      <c r="D21" s="22"/>
      <c r="E21" s="101"/>
      <c r="F21" s="101" t="s">
        <v>44</v>
      </c>
      <c r="G21" s="101"/>
      <c r="H21" s="101"/>
      <c r="I21" s="101"/>
      <c r="K21" s="24"/>
      <c r="L21" s="102" t="s">
        <v>29</v>
      </c>
      <c r="M21" s="207"/>
      <c r="N21" s="139">
        <f>VLOOKUP($B21,'[1]09-10-11'!$A$4:$EA$400,MATCH(N$2, '[1]09-10-11'!$A$4:$EA$4, 0))</f>
        <v>0</v>
      </c>
      <c r="O21" s="142"/>
      <c r="P21" s="139">
        <f>VLOOKUP($B21,'[1]09-10-11'!$A$4:$EA$400,MATCH(P$2, '[1]09-10-11'!$A$4:$EA$4, 0))</f>
        <v>0</v>
      </c>
      <c r="Q21" s="139"/>
      <c r="R21" s="139">
        <f>VLOOKUP($B21,'[1]09-10-11'!$A$4:$EA$400,MATCH(R$2, '[1]09-10-11'!$A$4:$EA$4, 0))</f>
        <v>0</v>
      </c>
      <c r="S21" s="139"/>
      <c r="T21" s="139" t="e">
        <f>VLOOKUP($B21,'[1]09-10-11'!$A$4:$EA$400,MATCH(T$2, '[1]09-10-11'!$A$4:$EA$4, 0))</f>
        <v>#N/A</v>
      </c>
      <c r="U21" s="139"/>
      <c r="V21" s="139">
        <f>VLOOKUP($B21,'[1]09-10-11'!$A$4:$EA$400,MATCH(V$2, '[1]09-10-11'!$A$4:$EA$4, 0))</f>
        <v>0</v>
      </c>
      <c r="W21" s="139"/>
      <c r="X21" s="139">
        <f>VLOOKUP($B21,'[1]09-10-11'!$A$4:$EA$400,MATCH(X$2, '[1]09-10-11'!$A$4:$EA$4, 0))</f>
        <v>0</v>
      </c>
      <c r="Y21" s="53"/>
      <c r="Z21" s="174">
        <f>IF(AND(ISNUMBER($V21),ISNUMBER($X21)),IF((ABS($V21-$X21))&gt;0.49,$X21-$V21,0),"")</f>
        <v>0</v>
      </c>
      <c r="AA21" s="174"/>
      <c r="AB21" s="299" t="str">
        <f>IF($V21="","",  IF($X21="","", IF($V21=0,"---",(IF(ISERROR(($X21/$V21)-1),"---",($X21/$V21)-1) ))))</f>
        <v>---</v>
      </c>
      <c r="AC21" s="280"/>
      <c r="AD21" s="174">
        <f>IF(AND(ISNUMBER($P21),ISNUMBER($X21)),IF((ABS($P21-$X21))&gt;0.49,$X21-$P21,0),"")</f>
        <v>0</v>
      </c>
      <c r="AE21" s="174"/>
      <c r="AF21" s="299" t="str">
        <f>IF($P21="","",  IF($X21="","", IF($P21=0,"---",(IF(ISERROR(($X21/$P21)-1),"---",($X21/$P21)-1) ))))</f>
        <v>---</v>
      </c>
      <c r="AG21" s="174"/>
      <c r="AH21" s="139">
        <f>IF(AND(ISNUMBER($N21),ISNUMBER($X21)),IF((ABS($N21-$X21))&gt;0.49,$X21-$N21,0),"")</f>
        <v>0</v>
      </c>
      <c r="AI21" s="139"/>
      <c r="AJ21" s="299" t="str">
        <f>IF($N21="","",  IF($X21="","", IF($N21=0,"---",(IF(ISERROR(($X21/$N21)-1),"---",($X21/$N21)-1) ))))</f>
        <v>---</v>
      </c>
      <c r="AK21" s="280"/>
      <c r="AL21" s="139">
        <f>IF(AND(ISNUMBER($R21),ISNUMBER($X21)),IF((ABS($R21-$X21))&gt;0.49,$X21-$R21,0),"")</f>
        <v>0</v>
      </c>
      <c r="AM21" s="174"/>
      <c r="AN21" s="299" t="str">
        <f>IF($R21="","",  IF($X21="","", IF($R21=0,"---",(IF(ISERROR(($X21/$R21)-1),"---",($X21/$R21)-1) ))))</f>
        <v>---</v>
      </c>
      <c r="AP21" s="174" t="str">
        <f>IF(AND(ISNUMBER($T21),ISNUMBER($X21)),IF((ABS($T21-$X21))&gt;0.49,$X21-$T21,0),"")</f>
        <v/>
      </c>
      <c r="AQ21" s="174"/>
      <c r="AR21" s="299" t="e">
        <f>IF($T21="","",  IF($X21="","", IF($T21=0,"---",(IF(ISERROR(($X21/$T21)-1),"---",($X21/$T21)-1) ))))</f>
        <v>#N/A</v>
      </c>
      <c r="AS21" s="174"/>
      <c r="AT21" s="174" t="str">
        <f>IF(AND(ISNUMBER($R21),ISNUMBER($T21)),IF((ABS($R21-$T21))&gt;0.49,$T21-$R21,0),"")</f>
        <v/>
      </c>
      <c r="AU21" s="174"/>
      <c r="AV21" s="299" t="e">
        <f>IF($R21="","",  IF($T21="","", IF($R21=0,"---",(IF(ISERROR(($T21/$R21)-1),"---",($T21/$R21)-1) ))))</f>
        <v>#N/A</v>
      </c>
      <c r="AW21" s="174"/>
      <c r="AX21" s="174">
        <f>IF(AND(ISNUMBER($N21),ISNUMBER($V21)),IF((ABS($N21-$V21))&gt;0.49,$V21-$N21,0),"")</f>
        <v>0</v>
      </c>
      <c r="AY21" s="174"/>
      <c r="AZ21" s="299" t="str">
        <f>IF($N21="","",  IF($V21="","", IF($N21=0,"---",(IF(ISERROR(($V21/$N21)-1),"---",($V21/$N21)-1) ))))</f>
        <v>---</v>
      </c>
      <c r="BA21" s="174"/>
      <c r="BB21" s="174">
        <f>IF(AND(ISNUMBER($P21),ISNUMBER($V21)),IF((ABS($P21-$V21))&gt;0.49,$V21-$P21,0),"")</f>
        <v>0</v>
      </c>
      <c r="BC21" s="174"/>
      <c r="BD21" s="299" t="str">
        <f>IF($P21="","",  IF($V21="","", IF($P21=0,"---",(IF(ISERROR(($V21/$P21)-1),"---",($V21/$P21)-1) ))))</f>
        <v>---</v>
      </c>
      <c r="BE21" s="174"/>
      <c r="BF21" s="139">
        <f>IF(AND(ISNUMBER($R21),ISNUMBER($V21)),IF((ABS($R21-$V21))&gt;0.49,$V21-$R21,0),"")</f>
        <v>0</v>
      </c>
      <c r="BG21" s="174"/>
      <c r="BH21" s="299" t="str">
        <f>IF($R21="","",  IF($V21="","", IF($R21=0,"---",(IF(ISERROR(($V21/$R21)-1),"---",($V21/$R21)-1) ))))</f>
        <v>---</v>
      </c>
      <c r="BJ21" s="174" t="str">
        <f>IF(AND(ISNUMBER($T21),ISNUMBER($V21)),IF((ABS($T21-$V21))&gt;0.49,$V21-$T21,0),"")</f>
        <v/>
      </c>
      <c r="BK21" s="174"/>
      <c r="BL21" s="299" t="e">
        <f>IF($T21="","",  IF($V21="","", IF($T21=0,"---",(IF(ISERROR(($V21/$T21)-1),"---",($V21/$T21)-1) ))))</f>
        <v>#N/A</v>
      </c>
      <c r="BM21" s="174"/>
    </row>
    <row r="22" spans="2:65" ht="15.75" customHeight="1">
      <c r="B22" s="364">
        <v>7</v>
      </c>
      <c r="C22" s="23"/>
      <c r="D22" s="22"/>
      <c r="E22" s="101"/>
      <c r="F22" s="101" t="s">
        <v>275</v>
      </c>
      <c r="G22" s="101"/>
      <c r="H22" s="101"/>
      <c r="I22" s="101"/>
      <c r="K22" s="25"/>
      <c r="L22" s="102" t="s">
        <v>29</v>
      </c>
      <c r="M22" s="207"/>
      <c r="N22" s="141">
        <f>VLOOKUP($B22,'[1]09-10-11'!$A$4:$EA$400,MATCH(N$2, '[1]09-10-11'!$A$4:$EA$4, 0))</f>
        <v>1362301</v>
      </c>
      <c r="O22" s="123"/>
      <c r="P22" s="141">
        <f>VLOOKUP($B22,'[1]09-10-11'!$A$4:$EA$400,MATCH(P$2, '[1]09-10-11'!$A$4:$EA$4, 0))</f>
        <v>1362301</v>
      </c>
      <c r="Q22" s="141"/>
      <c r="R22" s="141">
        <f>VLOOKUP($B22,'[1]09-10-11'!$A$4:$EA$400,MATCH(R$2, '[1]09-10-11'!$A$4:$EA$4, 0))</f>
        <v>1362301</v>
      </c>
      <c r="S22" s="141"/>
      <c r="T22" s="141" t="e">
        <f>VLOOKUP($B22,'[1]09-10-11'!$A$4:$EA$400,MATCH(T$2, '[1]09-10-11'!$A$4:$EA$4, 0))</f>
        <v>#N/A</v>
      </c>
      <c r="U22" s="141"/>
      <c r="V22" s="141">
        <f>VLOOKUP($B22,'[1]09-10-11'!$A$4:$EA$400,MATCH(V$2, '[1]09-10-11'!$A$4:$EA$4, 0))</f>
        <v>1362301</v>
      </c>
      <c r="W22" s="141"/>
      <c r="X22" s="141">
        <f>VLOOKUP($B22,'[1]09-10-11'!$A$4:$EA$400,MATCH(X$2, '[1]09-10-11'!$A$4:$EA$4, 0))</f>
        <v>1362301</v>
      </c>
      <c r="Y22" s="53"/>
      <c r="Z22" s="283">
        <f>IF(AND(ISNUMBER($V22),ISNUMBER($X22)),IF((ABS($V22-$X22))&gt;0.49,$X22-$V22,0),"")</f>
        <v>0</v>
      </c>
      <c r="AA22" s="283"/>
      <c r="AB22" s="300">
        <f>IF($V22="","",  IF($X22="","", IF($V22=0,"---",(IF(ISERROR(($X22/$V22)-1),"---",($X22/$V22)-1) ))))</f>
        <v>0</v>
      </c>
      <c r="AC22" s="281"/>
      <c r="AD22" s="283">
        <f>IF(AND(ISNUMBER($P22),ISNUMBER($X22)),IF((ABS($P22-$X22))&gt;0.49,$X22-$P22,0),"")</f>
        <v>0</v>
      </c>
      <c r="AE22" s="283"/>
      <c r="AF22" s="300">
        <f>IF($P22="","",  IF($X22="","", IF($P22=0,"---",(IF(ISERROR(($X22/$P22)-1),"---",($X22/$P22)-1) ))))</f>
        <v>0</v>
      </c>
      <c r="AG22" s="284"/>
      <c r="AH22" s="141">
        <f>IF(AND(ISNUMBER($N22),ISNUMBER($X22)),IF((ABS($N22-$X22))&gt;0.49,$X22-$N22,0),"")</f>
        <v>0</v>
      </c>
      <c r="AI22" s="141"/>
      <c r="AJ22" s="300">
        <f>IF($N22="","",  IF($X22="","", IF($N22=0,"---",(IF(ISERROR(($X22/$N22)-1),"---",($X22/$N22)-1) ))))</f>
        <v>0</v>
      </c>
      <c r="AK22" s="281"/>
      <c r="AL22" s="141">
        <f>IF(AND(ISNUMBER($R22),ISNUMBER($X22)),IF((ABS($R22-$X22))&gt;0.49,$X22-$R22,0),"")</f>
        <v>0</v>
      </c>
      <c r="AM22" s="283"/>
      <c r="AN22" s="298">
        <f>IF($R22="","",  IF($X22="","", IF($R22=0,"---",(IF(ISERROR(($X22/$R22)-1),"---",($X22/$R22)-1) ))))</f>
        <v>0</v>
      </c>
      <c r="AP22" s="141" t="str">
        <f>IF(AND(ISNUMBER($T22),ISNUMBER($X22)),IF((ABS($T22-$X22))&gt;0.49,$X22-$T22,0),"")</f>
        <v/>
      </c>
      <c r="AQ22" s="283"/>
      <c r="AR22" s="298" t="e">
        <f>IF($T22="","",  IF($X22="","", IF($T22=0,"---",(IF(ISERROR(($X22/$T22)-1),"---",($X22/$T22)-1) ))))</f>
        <v>#N/A</v>
      </c>
      <c r="AS22" s="284"/>
      <c r="AT22" s="283" t="str">
        <f>IF(AND(ISNUMBER($R22),ISNUMBER($T22)),IF((ABS($R22-$T22))&gt;0.49,$T22-$R22,0),"")</f>
        <v/>
      </c>
      <c r="AU22" s="283"/>
      <c r="AV22" s="300" t="e">
        <f>IF($R22="","",  IF($T22="","", IF($R22=0,"---",(IF(ISERROR(($T22/$R22)-1),"---",($T22/$R22)-1) ))))</f>
        <v>#N/A</v>
      </c>
      <c r="AW22" s="284"/>
      <c r="AX22" s="283">
        <f>IF(AND(ISNUMBER($N22),ISNUMBER($V22)),IF((ABS($N22-$V22))&gt;0.49,$V22-$N22,0),"")</f>
        <v>0</v>
      </c>
      <c r="AY22" s="283"/>
      <c r="AZ22" s="300">
        <f>IF($N22="","",  IF($V22="","", IF($N22=0,"---",(IF(ISERROR(($V22/$N22)-1),"---",($V22/$N22)-1) ))))</f>
        <v>0</v>
      </c>
      <c r="BA22" s="284"/>
      <c r="BB22" s="283">
        <f>IF(AND(ISNUMBER($P22),ISNUMBER($V22)),IF((ABS($P22-$V22))&gt;0.49,$V22-$P22,0),"")</f>
        <v>0</v>
      </c>
      <c r="BC22" s="283"/>
      <c r="BD22" s="300">
        <f>IF($P22="","",  IF($V22="","", IF($P22=0,"---",(IF(ISERROR(($V22/$P22)-1),"---",($V22/$P22)-1) ))))</f>
        <v>0</v>
      </c>
      <c r="BE22" s="284"/>
      <c r="BF22" s="141">
        <f>IF(AND(ISNUMBER($R22),ISNUMBER($V22)),IF((ABS($R22-$V22))&gt;0.49,$V22-$R22,0),"")</f>
        <v>0</v>
      </c>
      <c r="BG22" s="283"/>
      <c r="BH22" s="298">
        <f>IF($R22="","",  IF($V22="","", IF($R22=0,"---",(IF(ISERROR(($V22/$R22)-1),"---",($V22/$R22)-1) ))))</f>
        <v>0</v>
      </c>
      <c r="BJ22" s="141" t="str">
        <f>IF(AND(ISNUMBER($T22),ISNUMBER($V22)),IF((ABS($T22-$V22))&gt;0.49,$V22-$T22,0),"")</f>
        <v/>
      </c>
      <c r="BK22" s="283"/>
      <c r="BL22" s="298" t="e">
        <f>IF($T22="","",  IF($V22="","", IF($T22=0,"---",(IF(ISERROR(($V22/$T22)-1),"---",($V22/$T22)-1) ))))</f>
        <v>#N/A</v>
      </c>
      <c r="BM22" s="284"/>
    </row>
    <row r="23" spans="2:65" ht="15.75" customHeight="1">
      <c r="B23" s="365"/>
      <c r="C23" s="23"/>
      <c r="D23" s="22"/>
      <c r="E23" s="101"/>
      <c r="F23" s="101"/>
      <c r="G23" s="101"/>
      <c r="H23" s="101"/>
      <c r="I23" s="101"/>
      <c r="K23" s="24"/>
      <c r="L23" s="102"/>
      <c r="M23" s="207"/>
      <c r="N23" s="207"/>
      <c r="O23" s="142"/>
      <c r="P23" s="207"/>
      <c r="Q23" s="207"/>
      <c r="R23" s="237"/>
      <c r="S23" s="237"/>
      <c r="T23" s="237"/>
      <c r="U23" s="207"/>
      <c r="V23" s="237"/>
      <c r="W23" s="237"/>
      <c r="X23" s="237"/>
      <c r="Y23" s="237"/>
      <c r="Z23" s="174"/>
      <c r="AA23" s="207"/>
      <c r="AB23" s="299"/>
      <c r="AC23" s="280"/>
      <c r="AD23" s="174"/>
      <c r="AE23" s="207"/>
      <c r="AF23" s="299"/>
      <c r="AG23" s="207"/>
      <c r="AH23" s="139"/>
      <c r="AI23" s="207"/>
      <c r="AJ23" s="299"/>
      <c r="AK23" s="280"/>
      <c r="AL23" s="139"/>
      <c r="AM23" s="207"/>
      <c r="AN23" s="297"/>
      <c r="AP23" s="139"/>
      <c r="AQ23" s="207"/>
      <c r="AR23" s="297"/>
      <c r="AS23" s="207"/>
      <c r="AT23" s="174"/>
      <c r="AU23" s="207"/>
      <c r="AV23" s="299"/>
      <c r="AW23" s="207"/>
      <c r="AX23" s="174"/>
      <c r="AY23" s="207"/>
      <c r="AZ23" s="299"/>
      <c r="BA23" s="207"/>
      <c r="BB23" s="174"/>
      <c r="BC23" s="207"/>
      <c r="BD23" s="299"/>
      <c r="BE23" s="207"/>
      <c r="BF23" s="139"/>
      <c r="BG23" s="207"/>
      <c r="BH23" s="297"/>
      <c r="BJ23" s="139"/>
      <c r="BK23" s="207"/>
      <c r="BL23" s="297"/>
      <c r="BM23" s="207"/>
    </row>
    <row r="24" spans="2:65" ht="15.75" customHeight="1">
      <c r="B24" s="365"/>
      <c r="C24" s="23"/>
      <c r="D24" s="22"/>
      <c r="E24" s="105"/>
      <c r="F24" s="105"/>
      <c r="G24" s="101"/>
      <c r="H24" s="101" t="s">
        <v>39</v>
      </c>
      <c r="I24" s="101"/>
      <c r="K24" s="24"/>
      <c r="L24" s="106"/>
      <c r="M24" s="207"/>
      <c r="N24" s="139">
        <f>SUM(N21:N23)</f>
        <v>1362301</v>
      </c>
      <c r="O24" s="138"/>
      <c r="P24" s="139">
        <f>SUM(P21:P23)</f>
        <v>1362301</v>
      </c>
      <c r="Q24" s="139"/>
      <c r="R24" s="139">
        <f>SUM(R21:R23)</f>
        <v>1362301</v>
      </c>
      <c r="S24" s="139"/>
      <c r="T24" s="139" t="e">
        <f>SUM(T21:T23)</f>
        <v>#N/A</v>
      </c>
      <c r="U24" s="139"/>
      <c r="V24" s="139">
        <f>SUM(V21:V23)</f>
        <v>1362301</v>
      </c>
      <c r="W24" s="139"/>
      <c r="X24" s="139">
        <f>SUM(X21:X23)</f>
        <v>1362301</v>
      </c>
      <c r="Y24" s="53"/>
      <c r="Z24" s="174">
        <f>IF(AND(ISNUMBER($V24),ISNUMBER($X24)),IF((ABS($V24-$X24))&gt;0.49,$X24-$V24,0),"")</f>
        <v>0</v>
      </c>
      <c r="AA24" s="174"/>
      <c r="AB24" s="299">
        <f>IF($V24="","",  IF($X24="","", IF($V24=0,"---",(IF(ISERROR(($X24/$V24)-1),"---",($X24/$V24)-1) ))))</f>
        <v>0</v>
      </c>
      <c r="AC24" s="280"/>
      <c r="AD24" s="174">
        <f>IF(AND(ISNUMBER($P24),ISNUMBER($X24)),IF((ABS($P24-$X24))&gt;0.49,$X24-$P24,0),"")</f>
        <v>0</v>
      </c>
      <c r="AE24" s="174"/>
      <c r="AF24" s="299">
        <f>IF($P24="","",  IF($X24="","", IF($P24=0,"---",(IF(ISERROR(($X24/$P24)-1),"---",($X24/$P24)-1) ))))</f>
        <v>0</v>
      </c>
      <c r="AG24" s="174"/>
      <c r="AH24" s="139">
        <f>IF(AND(ISNUMBER($N24),ISNUMBER($X24)),IF((ABS($N24-$X24))&gt;0.49,$X24-$N24,0),"")</f>
        <v>0</v>
      </c>
      <c r="AI24" s="139"/>
      <c r="AJ24" s="299">
        <f>IF($N24="","",  IF($X24="","", IF($N24=0,"---",(IF(ISERROR(($X24/$N24)-1),"---",($X24/$N24)-1) ))))</f>
        <v>0</v>
      </c>
      <c r="AK24" s="280"/>
      <c r="AL24" s="139">
        <f>IF(AND(ISNUMBER($R24),ISNUMBER($X24)),IF((ABS($R24-$X24))&gt;0.49,$X24-$R24,0),"")</f>
        <v>0</v>
      </c>
      <c r="AM24" s="174"/>
      <c r="AN24" s="297">
        <f>IF($R24="","",  IF($X24="","", IF($R24=0,"---",(IF(ISERROR(($X24/$R24)-1),"---",($X24/$R24)-1) ))))</f>
        <v>0</v>
      </c>
      <c r="AP24" s="139" t="str">
        <f>IF(AND(ISNUMBER($T24),ISNUMBER($X24)),IF((ABS($T24-$X24))&gt;0.49,$X24-$T24,0),"")</f>
        <v/>
      </c>
      <c r="AQ24" s="174"/>
      <c r="AR24" s="297" t="e">
        <f>IF($T24="","",  IF($X24="","", IF($T24=0,"---",(IF(ISERROR(($X24/$T24)-1),"---",($X24/$T24)-1) ))))</f>
        <v>#N/A</v>
      </c>
      <c r="AS24" s="174"/>
      <c r="AT24" s="174" t="str">
        <f>IF(AND(ISNUMBER($R24),ISNUMBER($T24)),IF((ABS($R24-$T24))&gt;0.49,$T24-$R24,0),"")</f>
        <v/>
      </c>
      <c r="AU24" s="174"/>
      <c r="AV24" s="299" t="e">
        <f>IF($R24="","",  IF($T24="","", IF($R24=0,"---",(IF(ISERROR(($T24/$R24)-1),"---",($T24/$R24)-1) ))))</f>
        <v>#N/A</v>
      </c>
      <c r="AW24" s="174"/>
      <c r="AX24" s="174">
        <f>IF(AND(ISNUMBER($N24),ISNUMBER($V24)),IF((ABS($N24-$V24))&gt;0.49,$V24-$N24,0),"")</f>
        <v>0</v>
      </c>
      <c r="AY24" s="174"/>
      <c r="AZ24" s="299">
        <f>IF($N24="","",  IF($V24="","", IF($N24=0,"---",(IF(ISERROR(($V24/$N24)-1),"---",($V24/$N24)-1) ))))</f>
        <v>0</v>
      </c>
      <c r="BA24" s="174"/>
      <c r="BB24" s="174">
        <f>IF(AND(ISNUMBER($P24),ISNUMBER($V24)),IF((ABS($P24-$V24))&gt;0.49,$V24-$P24,0),"")</f>
        <v>0</v>
      </c>
      <c r="BC24" s="174"/>
      <c r="BD24" s="299">
        <f>IF($P24="","",  IF($V24="","", IF($P24=0,"---",(IF(ISERROR(($V24/$P24)-1),"---",($V24/$P24)-1) ))))</f>
        <v>0</v>
      </c>
      <c r="BE24" s="174"/>
      <c r="BF24" s="139">
        <f>IF(AND(ISNUMBER($R24),ISNUMBER($V24)),IF((ABS($R24-$V24))&gt;0.49,$V24-$R24,0),"")</f>
        <v>0</v>
      </c>
      <c r="BG24" s="174"/>
      <c r="BH24" s="297">
        <f>IF($R24="","",  IF($V24="","", IF($R24=0,"---",(IF(ISERROR(($V24/$R24)-1),"---",($V24/$R24)-1) ))))</f>
        <v>0</v>
      </c>
      <c r="BJ24" s="139" t="str">
        <f>IF(AND(ISNUMBER($T24),ISNUMBER($V24)),IF((ABS($T24-$V24))&gt;0.49,$V24-$T24,0),"")</f>
        <v/>
      </c>
      <c r="BK24" s="174"/>
      <c r="BL24" s="297" t="e">
        <f>IF($T24="","",  IF($V24="","", IF($T24=0,"---",(IF(ISERROR(($V24/$T24)-1),"---",($V24/$T24)-1) ))))</f>
        <v>#N/A</v>
      </c>
      <c r="BM24" s="174"/>
    </row>
    <row r="25" spans="2:65" ht="15.75" customHeight="1">
      <c r="B25" s="365"/>
      <c r="C25" s="23"/>
      <c r="D25" s="22"/>
      <c r="E25" s="101"/>
      <c r="F25" s="101"/>
      <c r="G25" s="101"/>
      <c r="H25" s="101"/>
      <c r="I25" s="101"/>
      <c r="K25" s="25"/>
      <c r="L25" s="102"/>
      <c r="M25" s="207"/>
      <c r="N25" s="207"/>
      <c r="O25" s="142"/>
      <c r="P25" s="207"/>
      <c r="Q25" s="207"/>
      <c r="R25" s="237"/>
      <c r="S25" s="237"/>
      <c r="T25" s="237"/>
      <c r="U25" s="207"/>
      <c r="V25" s="237"/>
      <c r="W25" s="237"/>
      <c r="X25" s="237"/>
      <c r="Y25" s="237"/>
      <c r="Z25" s="174"/>
      <c r="AA25" s="207"/>
      <c r="AB25" s="299"/>
      <c r="AC25" s="280"/>
      <c r="AD25" s="174"/>
      <c r="AE25" s="207"/>
      <c r="AF25" s="299"/>
      <c r="AG25" s="207"/>
      <c r="AH25" s="139"/>
      <c r="AI25" s="207"/>
      <c r="AJ25" s="299"/>
      <c r="AK25" s="280"/>
      <c r="AL25" s="139"/>
      <c r="AM25" s="207"/>
      <c r="AN25" s="297"/>
      <c r="AP25" s="139"/>
      <c r="AQ25" s="207"/>
      <c r="AR25" s="297"/>
      <c r="AS25" s="207"/>
      <c r="AT25" s="174"/>
      <c r="AU25" s="207"/>
      <c r="AV25" s="299"/>
      <c r="AW25" s="207"/>
      <c r="AX25" s="174"/>
      <c r="AY25" s="207"/>
      <c r="AZ25" s="299"/>
      <c r="BA25" s="207"/>
      <c r="BB25" s="174"/>
      <c r="BC25" s="207"/>
      <c r="BD25" s="299"/>
      <c r="BE25" s="207"/>
      <c r="BF25" s="139"/>
      <c r="BG25" s="207"/>
      <c r="BH25" s="297"/>
      <c r="BJ25" s="139"/>
      <c r="BK25" s="207"/>
      <c r="BL25" s="297"/>
      <c r="BM25" s="207"/>
    </row>
    <row r="26" spans="2:65" ht="15.75" customHeight="1">
      <c r="B26" s="365"/>
      <c r="C26" s="23"/>
      <c r="D26" s="89" t="s">
        <v>223</v>
      </c>
      <c r="E26" s="101" t="s">
        <v>89</v>
      </c>
      <c r="F26" s="101"/>
      <c r="G26" s="101"/>
      <c r="H26" s="101"/>
      <c r="I26" s="101"/>
      <c r="K26" s="24"/>
      <c r="L26" s="26"/>
      <c r="M26" s="207"/>
      <c r="N26" s="207"/>
      <c r="O26" s="142"/>
      <c r="P26" s="207"/>
      <c r="Q26" s="207"/>
      <c r="R26" s="237"/>
      <c r="S26" s="237"/>
      <c r="T26" s="237"/>
      <c r="U26" s="207"/>
      <c r="V26" s="237"/>
      <c r="W26" s="237"/>
      <c r="X26" s="237"/>
      <c r="Y26" s="237"/>
      <c r="Z26" s="174" t="str">
        <f>IF(AND(ISNUMBER($V26),ISNUMBER($X26)),IF((ABS($V26-$X26))&gt;0.49,$X26-$V26,0),"")</f>
        <v/>
      </c>
      <c r="AA26" s="207"/>
      <c r="AB26" s="299" t="str">
        <f>IF($V26="","",  IF($X26="","", IF($V26=0,"---",(IF(ISERROR(($X26/$V26)-1),"---",($X26/$V26)-1) ))))</f>
        <v/>
      </c>
      <c r="AC26" s="280"/>
      <c r="AD26" s="174" t="str">
        <f>IF(AND(ISNUMBER($P26),ISNUMBER($X26)),IF((ABS($P26-$X26))&gt;0.49,$X26-$P26,0),"")</f>
        <v/>
      </c>
      <c r="AE26" s="207"/>
      <c r="AF26" s="299" t="str">
        <f>IF($P26="","",  IF($X26="","", IF($P26=0,"---",(IF(ISERROR(($X26/$P26)-1),"---",($X26/$P26)-1) ))))</f>
        <v/>
      </c>
      <c r="AG26" s="207"/>
      <c r="AH26" s="139" t="str">
        <f>IF(AND(ISNUMBER($N26),ISNUMBER($X26)),IF((ABS($N26-$X26))&gt;0.49,$X26-$N26,0),"")</f>
        <v/>
      </c>
      <c r="AI26" s="207"/>
      <c r="AJ26" s="299" t="str">
        <f>IF($N26="","",  IF($X26="","", IF($N26=0,"---",(IF(ISERROR(($X26/$N26)-1),"---",($X26/$N26)-1) ))))</f>
        <v/>
      </c>
      <c r="AK26" s="280"/>
      <c r="AL26" s="139" t="str">
        <f>IF(AND(ISNUMBER($R26),ISNUMBER($X26)),IF((ABS($R26-$X26))&gt;0.49,$X26-$R26,0),"")</f>
        <v/>
      </c>
      <c r="AM26" s="207"/>
      <c r="AN26" s="297" t="str">
        <f>IF($R26="","",  IF($X26="","", IF($R26=0,"---",(IF(ISERROR(($X26/$R26)-1),"---",($X26/$R26)-1) ))))</f>
        <v/>
      </c>
      <c r="AP26" s="139" t="str">
        <f>IF(AND(ISNUMBER($T26),ISNUMBER($X26)),IF((ABS($T26-$X26))&gt;0.49,$X26-$T26,0),"")</f>
        <v/>
      </c>
      <c r="AQ26" s="207"/>
      <c r="AR26" s="297" t="str">
        <f>IF($T26="","",  IF($X26="","", IF($T26=0,"---",(IF(ISERROR(($X26/$T26)-1),"---",($X26/$T26)-1) ))))</f>
        <v/>
      </c>
      <c r="AS26" s="207"/>
      <c r="AT26" s="174" t="str">
        <f>IF(AND(ISNUMBER($R26),ISNUMBER($T26)),IF((ABS($R26-$T26))&gt;0.49,$T26-$R26,0),"")</f>
        <v/>
      </c>
      <c r="AU26" s="207"/>
      <c r="AV26" s="299" t="str">
        <f>IF($R26="","",  IF($T26="","", IF($R26=0,"---",(IF(ISERROR(($T26/$R26)-1),"---",($T26/$R26)-1) ))))</f>
        <v/>
      </c>
      <c r="AW26" s="207"/>
      <c r="AX26" s="174" t="str">
        <f>IF(AND(ISNUMBER($N26),ISNUMBER($V26)),IF((ABS($N26-$V26))&gt;0.49,$V26-$N26,0),"")</f>
        <v/>
      </c>
      <c r="AY26" s="207"/>
      <c r="AZ26" s="299" t="str">
        <f>IF($N26="","",  IF($V26="","", IF($N26=0,"---",(IF(ISERROR(($V26/$N26)-1),"---",($V26/$N26)-1) ))))</f>
        <v/>
      </c>
      <c r="BA26" s="207"/>
      <c r="BB26" s="174" t="str">
        <f>IF(AND(ISNUMBER($P26),ISNUMBER($V26)),IF((ABS($P26-$V26))&gt;0.49,$V26-$P26,0),"")</f>
        <v/>
      </c>
      <c r="BC26" s="207"/>
      <c r="BD26" s="299" t="str">
        <f>IF($P26="","",  IF($V26="","", IF($P26=0,"---",(IF(ISERROR(($V26/$P26)-1),"---",($V26/$P26)-1) ))))</f>
        <v/>
      </c>
      <c r="BE26" s="207"/>
      <c r="BF26" s="139" t="str">
        <f>IF(AND(ISNUMBER($R26),ISNUMBER($V26)),IF((ABS($R26-$V26))&gt;0.49,$V26-$R26,0),"")</f>
        <v/>
      </c>
      <c r="BG26" s="207"/>
      <c r="BH26" s="297" t="str">
        <f>IF($R26="","",  IF($V26="","", IF($R26=0,"---",(IF(ISERROR(($V26/$R26)-1),"---",($V26/$R26)-1) ))))</f>
        <v/>
      </c>
      <c r="BJ26" s="139" t="str">
        <f>IF(AND(ISNUMBER($T26),ISNUMBER($V26)),IF((ABS($T26-$V26))&gt;0.49,$V26-$T26,0),"")</f>
        <v/>
      </c>
      <c r="BK26" s="207"/>
      <c r="BL26" s="297" t="str">
        <f>IF($T26="","",  IF($V26="","", IF($T26=0,"---",(IF(ISERROR(($V26/$T26)-1),"---",($V26/$T26)-1) ))))</f>
        <v/>
      </c>
      <c r="BM26" s="207"/>
    </row>
    <row r="27" spans="2:65" ht="15.75" customHeight="1">
      <c r="B27" s="364">
        <v>9</v>
      </c>
      <c r="C27" s="23"/>
      <c r="D27" s="22"/>
      <c r="E27" s="101"/>
      <c r="F27" s="101" t="s">
        <v>44</v>
      </c>
      <c r="G27" s="101"/>
      <c r="H27" s="101"/>
      <c r="I27" s="101"/>
      <c r="K27" s="24"/>
      <c r="L27" s="102" t="s">
        <v>29</v>
      </c>
      <c r="M27" s="207"/>
      <c r="N27" s="139">
        <f>VLOOKUP($B27,'[1]09-10-11'!$A$4:$EA$400,MATCH(N$2, '[1]09-10-11'!$A$4:$EA$4, 0))</f>
        <v>0</v>
      </c>
      <c r="O27" s="142"/>
      <c r="P27" s="139">
        <f>VLOOKUP($B27,'[1]09-10-11'!$A$4:$EA$400,MATCH(P$2, '[1]09-10-11'!$A$4:$EA$4, 0))</f>
        <v>0</v>
      </c>
      <c r="Q27" s="139"/>
      <c r="R27" s="139">
        <f>VLOOKUP($B27,'[1]09-10-11'!$A$4:$EA$400,MATCH(R$2, '[1]09-10-11'!$A$4:$EA$4, 0))</f>
        <v>0</v>
      </c>
      <c r="S27" s="139"/>
      <c r="T27" s="139" t="e">
        <f>VLOOKUP($B27,'[1]09-10-11'!$A$4:$EA$400,MATCH(T$2, '[1]09-10-11'!$A$4:$EA$4, 0))</f>
        <v>#N/A</v>
      </c>
      <c r="U27" s="139"/>
      <c r="V27" s="139">
        <f>VLOOKUP($B27,'[1]09-10-11'!$A$4:$EA$400,MATCH(V$2, '[1]09-10-11'!$A$4:$EA$4, 0))</f>
        <v>0</v>
      </c>
      <c r="W27" s="139"/>
      <c r="X27" s="139">
        <f>VLOOKUP($B27,'[1]09-10-11'!$A$4:$EA$400,MATCH(X$2, '[1]09-10-11'!$A$4:$EA$4, 0))</f>
        <v>0</v>
      </c>
      <c r="Y27" s="53"/>
      <c r="Z27" s="174">
        <f>IF(AND(ISNUMBER($V27),ISNUMBER($X27)),IF((ABS($V27-$X27))&gt;0.49,$X27-$V27,0),"")</f>
        <v>0</v>
      </c>
      <c r="AA27" s="174"/>
      <c r="AB27" s="299" t="str">
        <f>IF($V27="","",  IF($X27="","", IF($V27=0,"---",(IF(ISERROR(($X27/$V27)-1),"---",($X27/$V27)-1) ))))</f>
        <v>---</v>
      </c>
      <c r="AC27" s="280"/>
      <c r="AD27" s="174">
        <f>IF(AND(ISNUMBER($P27),ISNUMBER($X27)),IF((ABS($P27-$X27))&gt;0.49,$X27-$P27,0),"")</f>
        <v>0</v>
      </c>
      <c r="AE27" s="174"/>
      <c r="AF27" s="299" t="str">
        <f>IF($P27="","",  IF($X27="","", IF($P27=0,"---",(IF(ISERROR(($X27/$P27)-1),"---",($X27/$P27)-1) ))))</f>
        <v>---</v>
      </c>
      <c r="AG27" s="174"/>
      <c r="AH27" s="139">
        <f>IF(AND(ISNUMBER($N27),ISNUMBER($X27)),IF((ABS($N27-$X27))&gt;0.49,$X27-$N27,0),"")</f>
        <v>0</v>
      </c>
      <c r="AI27" s="139"/>
      <c r="AJ27" s="299" t="str">
        <f>IF($N27="","",  IF($X27="","", IF($N27=0,"---",(IF(ISERROR(($X27/$N27)-1),"---",($X27/$N27)-1) ))))</f>
        <v>---</v>
      </c>
      <c r="AK27" s="280"/>
      <c r="AL27" s="174">
        <f>IF(AND(ISNUMBER($R27),ISNUMBER($X27)),IF((ABS($R27-$X27))&gt;0.49,$X27-$R27,0),"")</f>
        <v>0</v>
      </c>
      <c r="AM27" s="174"/>
      <c r="AN27" s="299" t="str">
        <f>IF($R27="","",  IF($X27="","", IF($R27=0,"---",(IF(ISERROR(($X27/$R27)-1),"---",($X27/$R27)-1) ))))</f>
        <v>---</v>
      </c>
      <c r="AP27" s="174" t="str">
        <f>IF(AND(ISNUMBER($T27),ISNUMBER($X27)),IF((ABS($T27-$X27))&gt;0.49,$X27-$T27,0),"")</f>
        <v/>
      </c>
      <c r="AQ27" s="174"/>
      <c r="AR27" s="299" t="e">
        <f>IF($T27="","",  IF($X27="","", IF($T27=0,"---",(IF(ISERROR(($X27/$T27)-1),"---",($X27/$T27)-1) ))))</f>
        <v>#N/A</v>
      </c>
      <c r="AS27" s="174"/>
      <c r="AT27" s="174" t="str">
        <f>IF(AND(ISNUMBER($R27),ISNUMBER($T27)),IF((ABS($R27-$T27))&gt;0.49,$T27-$R27,0),"")</f>
        <v/>
      </c>
      <c r="AU27" s="174"/>
      <c r="AV27" s="299" t="e">
        <f>IF($R27="","",  IF($T27="","", IF($R27=0,"---",(IF(ISERROR(($T27/$R27)-1),"---",($T27/$R27)-1) ))))</f>
        <v>#N/A</v>
      </c>
      <c r="AW27" s="174"/>
      <c r="AX27" s="174">
        <f>IF(AND(ISNUMBER($N27),ISNUMBER($V27)),IF((ABS($N27-$V27))&gt;0.49,$V27-$N27,0),"")</f>
        <v>0</v>
      </c>
      <c r="AY27" s="174"/>
      <c r="AZ27" s="299" t="str">
        <f>IF($N27="","",  IF($V27="","", IF($N27=0,"---",(IF(ISERROR(($V27/$N27)-1),"---",($V27/$N27)-1) ))))</f>
        <v>---</v>
      </c>
      <c r="BA27" s="174"/>
      <c r="BB27" s="174">
        <f>IF(AND(ISNUMBER($P27),ISNUMBER($V27)),IF((ABS($P27-$V27))&gt;0.49,$V27-$P27,0),"")</f>
        <v>0</v>
      </c>
      <c r="BC27" s="174"/>
      <c r="BD27" s="299" t="str">
        <f>IF($P27="","",  IF($V27="","", IF($P27=0,"---",(IF(ISERROR(($V27/$P27)-1),"---",($V27/$P27)-1) ))))</f>
        <v>---</v>
      </c>
      <c r="BE27" s="174"/>
      <c r="BF27" s="174">
        <f>IF(AND(ISNUMBER($R27),ISNUMBER($V27)),IF((ABS($R27-$V27))&gt;0.49,$V27-$R27,0),"")</f>
        <v>0</v>
      </c>
      <c r="BG27" s="174"/>
      <c r="BH27" s="299" t="str">
        <f>IF($R27="","",  IF($V27="","", IF($R27=0,"---",(IF(ISERROR(($V27/$R27)-1),"---",($V27/$R27)-1) ))))</f>
        <v>---</v>
      </c>
      <c r="BJ27" s="174" t="str">
        <f>IF(AND(ISNUMBER($T27),ISNUMBER($V27)),IF((ABS($T27-$V27))&gt;0.49,$V27-$T27,0),"")</f>
        <v/>
      </c>
      <c r="BK27" s="174"/>
      <c r="BL27" s="299" t="e">
        <f>IF($T27="","",  IF($V27="","", IF($T27=0,"---",(IF(ISERROR(($V27/$T27)-1),"---",($V27/$T27)-1) ))))</f>
        <v>#N/A</v>
      </c>
      <c r="BM27" s="174"/>
    </row>
    <row r="28" spans="2:65" ht="15.75" customHeight="1">
      <c r="B28" s="364">
        <v>10</v>
      </c>
      <c r="C28" s="23"/>
      <c r="D28" s="22"/>
      <c r="E28" s="101"/>
      <c r="F28" s="101" t="s">
        <v>275</v>
      </c>
      <c r="G28" s="101"/>
      <c r="H28" s="101"/>
      <c r="I28" s="101"/>
      <c r="K28" s="25"/>
      <c r="L28" s="102" t="s">
        <v>29</v>
      </c>
      <c r="M28" s="207"/>
      <c r="N28" s="141">
        <f>VLOOKUP($B28,'[1]09-10-11'!$A$4:$EA$400,MATCH(N$2, '[1]09-10-11'!$A$4:$EA$4, 0))</f>
        <v>3294050</v>
      </c>
      <c r="O28" s="123"/>
      <c r="P28" s="141">
        <f>VLOOKUP($B28,'[1]09-10-11'!$A$4:$EA$400,MATCH(P$2, '[1]09-10-11'!$A$4:$EA$4, 0))</f>
        <v>3794050</v>
      </c>
      <c r="Q28" s="141"/>
      <c r="R28" s="141">
        <f>VLOOKUP($B28,'[1]09-10-11'!$A$4:$EA$400,MATCH(R$2, '[1]09-10-11'!$A$4:$EA$4, 0))</f>
        <v>3294050</v>
      </c>
      <c r="S28" s="141"/>
      <c r="T28" s="141" t="e">
        <f>VLOOKUP($B28,'[1]09-10-11'!$A$4:$EA$400,MATCH(T$2, '[1]09-10-11'!$A$4:$EA$4, 0))</f>
        <v>#N/A</v>
      </c>
      <c r="U28" s="141"/>
      <c r="V28" s="141">
        <f>VLOOKUP($B28,'[1]09-10-11'!$A$4:$EA$400,MATCH(V$2, '[1]09-10-11'!$A$4:$EA$4, 0))</f>
        <v>3544050</v>
      </c>
      <c r="W28" s="141"/>
      <c r="X28" s="141">
        <f>VLOOKUP($B28,'[1]09-10-11'!$A$4:$EA$400,MATCH(X$2, '[1]09-10-11'!$A$4:$EA$4, 0))</f>
        <v>3919050</v>
      </c>
      <c r="Y28" s="53"/>
      <c r="Z28" s="283">
        <f>IF(AND(ISNUMBER($V28),ISNUMBER($X28)),IF((ABS($V28-$X28))&gt;0.49,$X28-$V28,0),"")</f>
        <v>375000</v>
      </c>
      <c r="AA28" s="283"/>
      <c r="AB28" s="300">
        <f>IF($V28="","",  IF($X28="","", IF($V28=0,"---",(IF(ISERROR(($X28/$V28)-1),"---",($X28/$V28)-1) ))))</f>
        <v>0.10581114826258098</v>
      </c>
      <c r="AC28" s="281"/>
      <c r="AD28" s="283">
        <f>IF(AND(ISNUMBER($P28),ISNUMBER($X28)),IF((ABS($P28-$X28))&gt;0.49,$X28-$P28,0),"")</f>
        <v>125000</v>
      </c>
      <c r="AE28" s="283"/>
      <c r="AF28" s="300">
        <f>IF($P28="","",  IF($X28="","", IF($P28=0,"---",(IF(ISERROR(($X28/$P28)-1),"---",($X28/$P28)-1) ))))</f>
        <v>3.2946323849184944E-2</v>
      </c>
      <c r="AG28" s="284"/>
      <c r="AH28" s="141">
        <f>IF(AND(ISNUMBER($N28),ISNUMBER($X28)),IF((ABS($N28-$X28))&gt;0.49,$X28-$N28,0),"")</f>
        <v>625000</v>
      </c>
      <c r="AI28" s="141"/>
      <c r="AJ28" s="300">
        <f>IF($N28="","",  IF($X28="","", IF($N28=0,"---",(IF(ISERROR(($X28/$N28)-1),"---",($X28/$N28)-1) ))))</f>
        <v>0.18973603922223403</v>
      </c>
      <c r="AK28" s="261"/>
      <c r="AL28" s="283">
        <f>IF(AND(ISNUMBER($R28),ISNUMBER($X28)),IF((ABS($R28-$X28))&gt;0.49,$X28-$R28,0),"")</f>
        <v>625000</v>
      </c>
      <c r="AM28" s="283"/>
      <c r="AN28" s="300">
        <f>IF($R28="","",  IF($X28="","", IF($R28=0,"---",(IF(ISERROR(($X28/$R28)-1),"---",($X28/$R28)-1) ))))</f>
        <v>0.18973603922223403</v>
      </c>
      <c r="AP28" s="283" t="str">
        <f>IF(AND(ISNUMBER($T28),ISNUMBER($X28)),IF((ABS($T28-$X28))&gt;0.49,$X28-$T28,0),"")</f>
        <v/>
      </c>
      <c r="AQ28" s="283"/>
      <c r="AR28" s="300" t="e">
        <f>IF($T28="","",  IF($X28="","", IF($T28=0,"---",(IF(ISERROR(($X28/$T28)-1),"---",($X28/$T28)-1) ))))</f>
        <v>#N/A</v>
      </c>
      <c r="AS28" s="284"/>
      <c r="AT28" s="283" t="str">
        <f>IF(AND(ISNUMBER($R28),ISNUMBER($T28)),IF((ABS($R28-$T28))&gt;0.49,$T28-$R28,0),"")</f>
        <v/>
      </c>
      <c r="AU28" s="283"/>
      <c r="AV28" s="300" t="e">
        <f>IF($R28="","",  IF($T28="","", IF($R28=0,"---",(IF(ISERROR(($T28/$R28)-1),"---",($T28/$R28)-1) ))))</f>
        <v>#N/A</v>
      </c>
      <c r="AW28" s="284"/>
      <c r="AX28" s="283">
        <f>IF(AND(ISNUMBER($N28),ISNUMBER($V28)),IF((ABS($N28-$V28))&gt;0.49,$V28-$N28,0),"")</f>
        <v>250000</v>
      </c>
      <c r="AY28" s="283"/>
      <c r="AZ28" s="300">
        <f>IF($N28="","",  IF($V28="","", IF($N28=0,"---",(IF(ISERROR(($V28/$N28)-1),"---",($V28/$N28)-1) ))))</f>
        <v>7.5894415688893657E-2</v>
      </c>
      <c r="BA28" s="284"/>
      <c r="BB28" s="283">
        <f>IF(AND(ISNUMBER($P28),ISNUMBER($V28)),IF((ABS($P28-$V28))&gt;0.49,$V28-$P28,0),"")</f>
        <v>-250000</v>
      </c>
      <c r="BC28" s="283"/>
      <c r="BD28" s="300">
        <f>IF($P28="","",  IF($V28="","", IF($P28=0,"---",(IF(ISERROR(($V28/$P28)-1),"---",($V28/$P28)-1) ))))</f>
        <v>-6.5892647698369777E-2</v>
      </c>
      <c r="BE28" s="284"/>
      <c r="BF28" s="283">
        <f>IF(AND(ISNUMBER($R28),ISNUMBER($V28)),IF((ABS($R28-$V28))&gt;0.49,$V28-$R28,0),"")</f>
        <v>250000</v>
      </c>
      <c r="BG28" s="283"/>
      <c r="BH28" s="300">
        <f>IF($R28="","",  IF($V28="","", IF($R28=0,"---",(IF(ISERROR(($V28/$R28)-1),"---",($V28/$R28)-1) ))))</f>
        <v>7.5894415688893657E-2</v>
      </c>
      <c r="BJ28" s="283" t="str">
        <f>IF(AND(ISNUMBER($T28),ISNUMBER($V28)),IF((ABS($T28-$V28))&gt;0.49,$V28-$T28,0),"")</f>
        <v/>
      </c>
      <c r="BK28" s="283"/>
      <c r="BL28" s="300" t="e">
        <f>IF($T28="","",  IF($V28="","", IF($T28=0,"---",(IF(ISERROR(($V28/$T28)-1),"---",($V28/$T28)-1) ))))</f>
        <v>#N/A</v>
      </c>
      <c r="BM28" s="284"/>
    </row>
    <row r="29" spans="2:65" ht="15.75" customHeight="1">
      <c r="B29" s="365"/>
      <c r="C29" s="23"/>
      <c r="D29" s="22"/>
      <c r="E29" s="101"/>
      <c r="F29" s="101"/>
      <c r="G29" s="101"/>
      <c r="H29" s="101"/>
      <c r="I29" s="101"/>
      <c r="K29" s="24"/>
      <c r="L29" s="102"/>
      <c r="M29" s="207"/>
      <c r="N29" s="207"/>
      <c r="O29" s="142"/>
      <c r="P29" s="207"/>
      <c r="Q29" s="207"/>
      <c r="R29" s="237"/>
      <c r="S29" s="237"/>
      <c r="T29" s="237"/>
      <c r="U29" s="207"/>
      <c r="V29" s="237"/>
      <c r="W29" s="237"/>
      <c r="X29" s="237"/>
      <c r="Y29" s="237"/>
      <c r="Z29" s="174"/>
      <c r="AA29" s="207"/>
      <c r="AB29" s="299"/>
      <c r="AC29" s="280"/>
      <c r="AD29" s="174"/>
      <c r="AE29" s="207"/>
      <c r="AF29" s="299"/>
      <c r="AG29" s="207"/>
      <c r="AH29" s="139"/>
      <c r="AI29" s="207"/>
      <c r="AJ29" s="299"/>
      <c r="AK29" s="280"/>
      <c r="AL29" s="174"/>
      <c r="AM29" s="207"/>
      <c r="AN29" s="299"/>
      <c r="AP29" s="174"/>
      <c r="AQ29" s="207"/>
      <c r="AR29" s="299"/>
      <c r="AS29" s="207"/>
      <c r="AT29" s="174"/>
      <c r="AU29" s="207"/>
      <c r="AV29" s="299"/>
      <c r="AW29" s="207"/>
      <c r="AX29" s="174"/>
      <c r="AY29" s="207"/>
      <c r="AZ29" s="299"/>
      <c r="BA29" s="207"/>
      <c r="BB29" s="174"/>
      <c r="BC29" s="207"/>
      <c r="BD29" s="299"/>
      <c r="BE29" s="207"/>
      <c r="BF29" s="174"/>
      <c r="BG29" s="207"/>
      <c r="BH29" s="299"/>
      <c r="BJ29" s="174"/>
      <c r="BK29" s="207"/>
      <c r="BL29" s="299"/>
      <c r="BM29" s="207"/>
    </row>
    <row r="30" spans="2:65" ht="15.75" customHeight="1">
      <c r="B30" s="365"/>
      <c r="C30" s="23"/>
      <c r="D30" s="22"/>
      <c r="E30" s="105"/>
      <c r="F30" s="105"/>
      <c r="G30" s="101"/>
      <c r="H30" s="101" t="s">
        <v>39</v>
      </c>
      <c r="I30" s="101"/>
      <c r="K30" s="24"/>
      <c r="L30" s="106"/>
      <c r="M30" s="207"/>
      <c r="N30" s="139">
        <f>SUM(N27:N29)</f>
        <v>3294050</v>
      </c>
      <c r="O30" s="138"/>
      <c r="P30" s="139">
        <f>SUM(P27:P29)</f>
        <v>3794050</v>
      </c>
      <c r="Q30" s="139"/>
      <c r="R30" s="139">
        <f>SUM(R27:R29)</f>
        <v>3294050</v>
      </c>
      <c r="S30" s="139"/>
      <c r="T30" s="139" t="e">
        <f>SUM(T27:T29)</f>
        <v>#N/A</v>
      </c>
      <c r="U30" s="139"/>
      <c r="V30" s="139">
        <f>SUM(V27:V29)</f>
        <v>3544050</v>
      </c>
      <c r="W30" s="139"/>
      <c r="X30" s="139">
        <f>SUM(X27:X29)</f>
        <v>3919050</v>
      </c>
      <c r="Y30" s="53"/>
      <c r="Z30" s="174">
        <f>IF(AND(ISNUMBER($V30),ISNUMBER($X30)),IF((ABS($V30-$X30))&gt;0.49,$X30-$V30,0),"")</f>
        <v>375000</v>
      </c>
      <c r="AA30" s="174"/>
      <c r="AB30" s="299">
        <f>IF($V30="","",  IF($X30="","", IF($V30=0,"---",(IF(ISERROR(($X30/$V30)-1),"---",($X30/$V30)-1) ))))</f>
        <v>0.10581114826258098</v>
      </c>
      <c r="AC30" s="280"/>
      <c r="AD30" s="174">
        <f>IF(AND(ISNUMBER($P30),ISNUMBER($X30)),IF((ABS($P30-$X30))&gt;0.49,$X30-$P30,0),"")</f>
        <v>125000</v>
      </c>
      <c r="AE30" s="174"/>
      <c r="AF30" s="299">
        <f>IF($P30="","",  IF($X30="","", IF($P30=0,"---",(IF(ISERROR(($X30/$P30)-1),"---",($X30/$P30)-1) ))))</f>
        <v>3.2946323849184944E-2</v>
      </c>
      <c r="AG30" s="174"/>
      <c r="AH30" s="139">
        <f>IF(AND(ISNUMBER($N30),ISNUMBER($X30)),IF((ABS($N30-$X30))&gt;0.49,$X30-$N30,0),"")</f>
        <v>625000</v>
      </c>
      <c r="AI30" s="139"/>
      <c r="AJ30" s="299">
        <f>IF($N30="","",  IF($X30="","", IF($N30=0,"---",(IF(ISERROR(($X30/$N30)-1),"---",($X30/$N30)-1) ))))</f>
        <v>0.18973603922223403</v>
      </c>
      <c r="AK30" s="280"/>
      <c r="AL30" s="174">
        <f>IF(AND(ISNUMBER($R30),ISNUMBER($X30)),IF((ABS($R30-$X30))&gt;0.49,$X30-$R30,0),"")</f>
        <v>625000</v>
      </c>
      <c r="AM30" s="174"/>
      <c r="AN30" s="299">
        <f>IF($R30="","",  IF($X30="","", IF($R30=0,"---",(IF(ISERROR(($X30/$R30)-1),"---",($X30/$R30)-1) ))))</f>
        <v>0.18973603922223403</v>
      </c>
      <c r="AP30" s="174" t="str">
        <f>IF(AND(ISNUMBER($T30),ISNUMBER($X30)),IF((ABS($T30-$X30))&gt;0.49,$X30-$T30,0),"")</f>
        <v/>
      </c>
      <c r="AQ30" s="174"/>
      <c r="AR30" s="299" t="e">
        <f>IF($T30="","",  IF($X30="","", IF($T30=0,"---",(IF(ISERROR(($X30/$T30)-1),"---",($X30/$T30)-1) ))))</f>
        <v>#N/A</v>
      </c>
      <c r="AS30" s="174"/>
      <c r="AT30" s="174" t="str">
        <f>IF(AND(ISNUMBER($R30),ISNUMBER($T30)),IF((ABS($R30-$T30))&gt;0.49,$T30-$R30,0),"")</f>
        <v/>
      </c>
      <c r="AU30" s="174"/>
      <c r="AV30" s="299" t="e">
        <f>IF($R30="","",  IF($T30="","", IF($R30=0,"---",(IF(ISERROR(($T30/$R30)-1),"---",($T30/$R30)-1) ))))</f>
        <v>#N/A</v>
      </c>
      <c r="AW30" s="174"/>
      <c r="AX30" s="174">
        <f>IF(AND(ISNUMBER($N30),ISNUMBER($V30)),IF((ABS($N30-$V30))&gt;0.49,$V30-$N30,0),"")</f>
        <v>250000</v>
      </c>
      <c r="AY30" s="174"/>
      <c r="AZ30" s="299">
        <f>IF($N30="","",  IF($V30="","", IF($N30=0,"---",(IF(ISERROR(($V30/$N30)-1),"---",($V30/$N30)-1) ))))</f>
        <v>7.5894415688893657E-2</v>
      </c>
      <c r="BA30" s="174"/>
      <c r="BB30" s="174">
        <f>IF(AND(ISNUMBER($P30),ISNUMBER($V30)),IF((ABS($P30-$V30))&gt;0.49,$V30-$P30,0),"")</f>
        <v>-250000</v>
      </c>
      <c r="BC30" s="174"/>
      <c r="BD30" s="299">
        <f>IF($P30="","",  IF($V30="","", IF($P30=0,"---",(IF(ISERROR(($V30/$P30)-1),"---",($V30/$P30)-1) ))))</f>
        <v>-6.5892647698369777E-2</v>
      </c>
      <c r="BE30" s="174"/>
      <c r="BF30" s="174">
        <f>IF(AND(ISNUMBER($R30),ISNUMBER($V30)),IF((ABS($R30-$V30))&gt;0.49,$V30-$R30,0),"")</f>
        <v>250000</v>
      </c>
      <c r="BG30" s="174"/>
      <c r="BH30" s="299">
        <f>IF($R30="","",  IF($V30="","", IF($R30=0,"---",(IF(ISERROR(($V30/$R30)-1),"---",($V30/$R30)-1) ))))</f>
        <v>7.5894415688893657E-2</v>
      </c>
      <c r="BJ30" s="174" t="str">
        <f>IF(AND(ISNUMBER($T30),ISNUMBER($V30)),IF((ABS($T30-$V30))&gt;0.49,$V30-$T30,0),"")</f>
        <v/>
      </c>
      <c r="BK30" s="174"/>
      <c r="BL30" s="299" t="e">
        <f>IF($T30="","",  IF($V30="","", IF($T30=0,"---",(IF(ISERROR(($V30/$T30)-1),"---",($V30/$T30)-1) ))))</f>
        <v>#N/A</v>
      </c>
      <c r="BM30" s="174"/>
    </row>
    <row r="31" spans="2:65" ht="15.75" customHeight="1">
      <c r="B31" s="365"/>
      <c r="C31" s="23"/>
      <c r="D31" s="22"/>
      <c r="E31" s="101"/>
      <c r="F31" s="101"/>
      <c r="G31" s="101"/>
      <c r="H31" s="101"/>
      <c r="I31" s="101"/>
      <c r="K31" s="25"/>
      <c r="L31" s="26"/>
      <c r="M31" s="207"/>
      <c r="N31" s="207"/>
      <c r="O31" s="142"/>
      <c r="P31" s="207"/>
      <c r="Q31" s="207"/>
      <c r="R31" s="237"/>
      <c r="S31" s="237"/>
      <c r="T31" s="237"/>
      <c r="U31" s="207"/>
      <c r="V31" s="237"/>
      <c r="W31" s="237"/>
      <c r="X31" s="237"/>
      <c r="Y31" s="237"/>
      <c r="Z31" s="174"/>
      <c r="AA31" s="207"/>
      <c r="AB31" s="299"/>
      <c r="AC31" s="280"/>
      <c r="AD31" s="174"/>
      <c r="AE31" s="207"/>
      <c r="AF31" s="299"/>
      <c r="AG31" s="207"/>
      <c r="AH31" s="139"/>
      <c r="AI31" s="207"/>
      <c r="AJ31" s="299"/>
      <c r="AK31" s="280"/>
      <c r="AL31" s="174"/>
      <c r="AM31" s="207"/>
      <c r="AN31" s="299"/>
      <c r="AP31" s="174"/>
      <c r="AQ31" s="207"/>
      <c r="AR31" s="299"/>
      <c r="AS31" s="207"/>
      <c r="AT31" s="174"/>
      <c r="AU31" s="207"/>
      <c r="AV31" s="299"/>
      <c r="AW31" s="207"/>
      <c r="AX31" s="174"/>
      <c r="AY31" s="207"/>
      <c r="AZ31" s="299"/>
      <c r="BA31" s="207"/>
      <c r="BB31" s="174"/>
      <c r="BC31" s="207"/>
      <c r="BD31" s="299"/>
      <c r="BE31" s="207"/>
      <c r="BF31" s="174"/>
      <c r="BG31" s="207"/>
      <c r="BH31" s="299"/>
      <c r="BJ31" s="174"/>
      <c r="BK31" s="207"/>
      <c r="BL31" s="299"/>
      <c r="BM31" s="207"/>
    </row>
    <row r="32" spans="2:65" ht="15.75" customHeight="1">
      <c r="B32" s="365"/>
      <c r="C32" s="23"/>
      <c r="D32" s="89" t="s">
        <v>221</v>
      </c>
      <c r="E32" s="101" t="s">
        <v>205</v>
      </c>
      <c r="F32" s="101"/>
      <c r="G32" s="101"/>
      <c r="H32" s="101"/>
      <c r="I32" s="101"/>
      <c r="K32" s="101"/>
      <c r="L32" s="26"/>
      <c r="M32" s="207"/>
      <c r="N32" s="207"/>
      <c r="O32" s="142"/>
      <c r="P32" s="207"/>
      <c r="Q32" s="207"/>
      <c r="R32" s="237"/>
      <c r="S32" s="237"/>
      <c r="T32" s="237"/>
      <c r="U32" s="207"/>
      <c r="V32" s="237"/>
      <c r="W32" s="237"/>
      <c r="X32" s="237"/>
      <c r="Y32" s="237"/>
      <c r="Z32" s="174" t="str">
        <f>IF(AND(ISNUMBER($V32),ISNUMBER($X32)),IF((ABS($V32-$X32))&gt;0.49,$X32-$V32,0),"")</f>
        <v/>
      </c>
      <c r="AA32" s="207"/>
      <c r="AB32" s="299" t="str">
        <f>IF($V32="","",  IF($X32="","", IF($V32=0,"---",(IF(ISERROR(($X32/$V32)-1),"---",($X32/$V32)-1) ))))</f>
        <v/>
      </c>
      <c r="AC32" s="280"/>
      <c r="AD32" s="174" t="str">
        <f>IF(AND(ISNUMBER($P32),ISNUMBER($X32)),IF((ABS($P32-$X32))&gt;0.49,$X32-$P32,0),"")</f>
        <v/>
      </c>
      <c r="AE32" s="207"/>
      <c r="AF32" s="299" t="str">
        <f>IF($P32="","",  IF($X32="","", IF($P32=0,"---",(IF(ISERROR(($X32/$P32)-1),"---",($X32/$P32)-1) ))))</f>
        <v/>
      </c>
      <c r="AG32" s="207"/>
      <c r="AH32" s="139" t="str">
        <f>IF(AND(ISNUMBER($N32),ISNUMBER($X32)),IF((ABS($N32-$X32))&gt;0.49,$X32-$N32,0),"")</f>
        <v/>
      </c>
      <c r="AI32" s="207"/>
      <c r="AJ32" s="299" t="str">
        <f>IF($N32="","",  IF($X32="","", IF($N32=0,"---",(IF(ISERROR(($X32/$N32)-1),"---",($X32/$N32)-1) ))))</f>
        <v/>
      </c>
      <c r="AK32" s="280"/>
      <c r="AL32" s="174" t="str">
        <f>IF(AND(ISNUMBER($R32),ISNUMBER($X32)),IF((ABS($R32-$X32))&gt;0.49,$X32-$R32,0),"")</f>
        <v/>
      </c>
      <c r="AM32" s="207"/>
      <c r="AN32" s="299" t="str">
        <f>IF($R32="","",  IF($X32="","", IF($R32=0,"---",(IF(ISERROR(($X32/$R32)-1),"---",($X32/$R32)-1) ))))</f>
        <v/>
      </c>
      <c r="AP32" s="174" t="str">
        <f>IF(AND(ISNUMBER($T32),ISNUMBER($X32)),IF((ABS($T32-$X32))&gt;0.49,$X32-$T32,0),"")</f>
        <v/>
      </c>
      <c r="AQ32" s="207"/>
      <c r="AR32" s="299" t="str">
        <f>IF($T32="","",  IF($X32="","", IF($T32=0,"---",(IF(ISERROR(($X32/$T32)-1),"---",($X32/$T32)-1) ))))</f>
        <v/>
      </c>
      <c r="AS32" s="207"/>
      <c r="AT32" s="174" t="str">
        <f>IF(AND(ISNUMBER($R32),ISNUMBER($T32)),IF((ABS($R32-$T32))&gt;0.49,$T32-$R32,0),"")</f>
        <v/>
      </c>
      <c r="AU32" s="207"/>
      <c r="AV32" s="299" t="str">
        <f>IF($R32="","",  IF($T32="","", IF($R32=0,"---",(IF(ISERROR(($T32/$R32)-1),"---",($T32/$R32)-1) ))))</f>
        <v/>
      </c>
      <c r="AW32" s="207"/>
      <c r="AX32" s="174" t="str">
        <f>IF(AND(ISNUMBER($N32),ISNUMBER($V32)),IF((ABS($N32-$V32))&gt;0.49,$V32-$N32,0),"")</f>
        <v/>
      </c>
      <c r="AY32" s="207"/>
      <c r="AZ32" s="299" t="str">
        <f>IF($N32="","",  IF($V32="","", IF($N32=0,"---",(IF(ISERROR(($V32/$N32)-1),"---",($V32/$N32)-1) ))))</f>
        <v/>
      </c>
      <c r="BA32" s="207"/>
      <c r="BB32" s="174" t="str">
        <f>IF(AND(ISNUMBER($P32),ISNUMBER($V32)),IF((ABS($P32-$V32))&gt;0.49,$V32-$P32,0),"")</f>
        <v/>
      </c>
      <c r="BC32" s="207"/>
      <c r="BD32" s="299" t="str">
        <f>IF($P32="","",  IF($V32="","", IF($P32=0,"---",(IF(ISERROR(($V32/$P32)-1),"---",($V32/$P32)-1) ))))</f>
        <v/>
      </c>
      <c r="BE32" s="207"/>
      <c r="BF32" s="174" t="str">
        <f>IF(AND(ISNUMBER($R32),ISNUMBER($V32)),IF((ABS($R32-$V32))&gt;0.49,$V32-$R32,0),"")</f>
        <v/>
      </c>
      <c r="BG32" s="207"/>
      <c r="BH32" s="299" t="str">
        <f>IF($R32="","",  IF($V32="","", IF($R32=0,"---",(IF(ISERROR(($V32/$R32)-1),"---",($V32/$R32)-1) ))))</f>
        <v/>
      </c>
      <c r="BJ32" s="174" t="str">
        <f>IF(AND(ISNUMBER($T32),ISNUMBER($V32)),IF((ABS($T32-$V32))&gt;0.49,$V32-$T32,0),"")</f>
        <v/>
      </c>
      <c r="BK32" s="207"/>
      <c r="BL32" s="299" t="str">
        <f>IF($T32="","",  IF($V32="","", IF($T32=0,"---",(IF(ISERROR(($V32/$T32)-1),"---",($V32/$T32)-1) ))))</f>
        <v/>
      </c>
      <c r="BM32" s="207"/>
    </row>
    <row r="33" spans="1:65" ht="15.75" customHeight="1">
      <c r="B33" s="364">
        <v>12</v>
      </c>
      <c r="C33" s="23"/>
      <c r="D33" s="22"/>
      <c r="E33" s="101"/>
      <c r="F33" s="101" t="s">
        <v>44</v>
      </c>
      <c r="G33" s="101"/>
      <c r="H33" s="101"/>
      <c r="I33" s="101"/>
      <c r="K33" s="101"/>
      <c r="L33" s="102" t="s">
        <v>29</v>
      </c>
      <c r="M33" s="207"/>
      <c r="N33" s="139">
        <f>VLOOKUP($B33,'[1]09-10-11'!$A$4:$EA$400,MATCH(N$2, '[1]09-10-11'!$A$4:$EA$4, 0))</f>
        <v>0</v>
      </c>
      <c r="O33" s="142"/>
      <c r="P33" s="139">
        <f>VLOOKUP($B33,'[1]09-10-11'!$A$4:$EA$400,MATCH(P$2, '[1]09-10-11'!$A$4:$EA$4, 0))</f>
        <v>0</v>
      </c>
      <c r="Q33" s="139"/>
      <c r="R33" s="139">
        <f>VLOOKUP($B33,'[1]09-10-11'!$A$4:$EA$400,MATCH(R$2, '[1]09-10-11'!$A$4:$EA$4, 0))</f>
        <v>0</v>
      </c>
      <c r="S33" s="139"/>
      <c r="T33" s="139" t="e">
        <f>VLOOKUP($B33,'[1]09-10-11'!$A$4:$EA$400,MATCH(T$2, '[1]09-10-11'!$A$4:$EA$4, 0))</f>
        <v>#N/A</v>
      </c>
      <c r="U33" s="139"/>
      <c r="V33" s="139">
        <f>VLOOKUP($B33,'[1]09-10-11'!$A$4:$EA$400,MATCH(V$2, '[1]09-10-11'!$A$4:$EA$4, 0))</f>
        <v>0</v>
      </c>
      <c r="W33" s="139"/>
      <c r="X33" s="139">
        <f>VLOOKUP($B33,'[1]09-10-11'!$A$4:$EA$400,MATCH(X$2, '[1]09-10-11'!$A$4:$EA$4, 0))</f>
        <v>0</v>
      </c>
      <c r="Y33" s="53"/>
      <c r="Z33" s="174">
        <f>IF(AND(ISNUMBER($V33),ISNUMBER($X33)),IF((ABS($V33-$X33))&gt;0.49,$X33-$V33,0),"")</f>
        <v>0</v>
      </c>
      <c r="AA33" s="174"/>
      <c r="AB33" s="299" t="str">
        <f>IF($V33="","",  IF($X33="","", IF($V33=0,"---",(IF(ISERROR(($X33/$V33)-1),"---",($X33/$V33)-1) ))))</f>
        <v>---</v>
      </c>
      <c r="AC33" s="280"/>
      <c r="AD33" s="174">
        <f>IF(AND(ISNUMBER($P33),ISNUMBER($X33)),IF((ABS($P33-$X33))&gt;0.49,$X33-$P33,0),"")</f>
        <v>0</v>
      </c>
      <c r="AE33" s="174"/>
      <c r="AF33" s="299" t="str">
        <f>IF($P33="","",  IF($X33="","", IF($P33=0,"---",(IF(ISERROR(($X33/$P33)-1),"---",($X33/$P33)-1) ))))</f>
        <v>---</v>
      </c>
      <c r="AG33" s="174"/>
      <c r="AH33" s="139">
        <f>IF(AND(ISNUMBER($N33),ISNUMBER($X33)),IF((ABS($N33-$X33))&gt;0.49,$X33-$N33,0),"")</f>
        <v>0</v>
      </c>
      <c r="AI33" s="139"/>
      <c r="AJ33" s="299" t="str">
        <f>IF($N33="","",  IF($X33="","", IF($N33=0,"---",(IF(ISERROR(($X33/$N33)-1),"---",($X33/$N33)-1) ))))</f>
        <v>---</v>
      </c>
      <c r="AK33" s="280"/>
      <c r="AL33" s="174">
        <f>IF(AND(ISNUMBER($R33),ISNUMBER($X33)),IF((ABS($R33-$X33))&gt;0.49,$X33-$R33,0),"")</f>
        <v>0</v>
      </c>
      <c r="AM33" s="174"/>
      <c r="AN33" s="299" t="str">
        <f>IF($R33="","",  IF($X33="","", IF($R33=0,"---",(IF(ISERROR(($X33/$R33)-1),"---",($X33/$R33)-1) ))))</f>
        <v>---</v>
      </c>
      <c r="AP33" s="174" t="str">
        <f>IF(AND(ISNUMBER($T33),ISNUMBER($X33)),IF((ABS($T33-$X33))&gt;0.49,$X33-$T33,0),"")</f>
        <v/>
      </c>
      <c r="AQ33" s="174"/>
      <c r="AR33" s="299" t="e">
        <f>IF($T33="","",  IF($X33="","", IF($T33=0,"---",(IF(ISERROR(($X33/$T33)-1),"---",($X33/$T33)-1) ))))</f>
        <v>#N/A</v>
      </c>
      <c r="AS33" s="174"/>
      <c r="AT33" s="174" t="str">
        <f>IF(AND(ISNUMBER($R33),ISNUMBER($T33)),IF((ABS($R33-$T33))&gt;0.49,$T33-$R33,0),"")</f>
        <v/>
      </c>
      <c r="AU33" s="174"/>
      <c r="AV33" s="299" t="e">
        <f>IF($R33="","",  IF($T33="","", IF($R33=0,"---",(IF(ISERROR(($T33/$R33)-1),"---",($T33/$R33)-1) ))))</f>
        <v>#N/A</v>
      </c>
      <c r="AW33" s="174"/>
      <c r="AX33" s="174">
        <f>IF(AND(ISNUMBER($N33),ISNUMBER($V33)),IF((ABS($N33-$V33))&gt;0.49,$V33-$N33,0),"")</f>
        <v>0</v>
      </c>
      <c r="AY33" s="174"/>
      <c r="AZ33" s="299" t="str">
        <f>IF($N33="","",  IF($V33="","", IF($N33=0,"---",(IF(ISERROR(($V33/$N33)-1),"---",($V33/$N33)-1) ))))</f>
        <v>---</v>
      </c>
      <c r="BA33" s="174"/>
      <c r="BB33" s="174">
        <f>IF(AND(ISNUMBER($P33),ISNUMBER($V33)),IF((ABS($P33-$V33))&gt;0.49,$V33-$P33,0),"")</f>
        <v>0</v>
      </c>
      <c r="BC33" s="174"/>
      <c r="BD33" s="299" t="str">
        <f>IF($P33="","",  IF($V33="","", IF($P33=0,"---",(IF(ISERROR(($V33/$P33)-1),"---",($V33/$P33)-1) ))))</f>
        <v>---</v>
      </c>
      <c r="BE33" s="174"/>
      <c r="BF33" s="174">
        <f>IF(AND(ISNUMBER($R33),ISNUMBER($V33)),IF((ABS($R33-$V33))&gt;0.49,$V33-$R33,0),"")</f>
        <v>0</v>
      </c>
      <c r="BG33" s="174"/>
      <c r="BH33" s="299" t="str">
        <f>IF($R33="","",  IF($V33="","", IF($R33=0,"---",(IF(ISERROR(($V33/$R33)-1),"---",($V33/$R33)-1) ))))</f>
        <v>---</v>
      </c>
      <c r="BJ33" s="174" t="str">
        <f>IF(AND(ISNUMBER($T33),ISNUMBER($V33)),IF((ABS($T33-$V33))&gt;0.49,$V33-$T33,0),"")</f>
        <v/>
      </c>
      <c r="BK33" s="174"/>
      <c r="BL33" s="299" t="e">
        <f>IF($T33="","",  IF($V33="","", IF($T33=0,"---",(IF(ISERROR(($V33/$T33)-1),"---",($V33/$T33)-1) ))))</f>
        <v>#N/A</v>
      </c>
      <c r="BM33" s="174"/>
    </row>
    <row r="34" spans="1:65" ht="15.75" customHeight="1">
      <c r="B34" s="364">
        <v>13</v>
      </c>
      <c r="C34" s="23"/>
      <c r="D34" s="22"/>
      <c r="E34" s="101"/>
      <c r="F34" s="101" t="s">
        <v>275</v>
      </c>
      <c r="G34" s="101"/>
      <c r="H34" s="101"/>
      <c r="I34" s="101"/>
      <c r="K34" s="101"/>
      <c r="L34" s="102" t="s">
        <v>29</v>
      </c>
      <c r="M34" s="207"/>
      <c r="N34" s="141">
        <f>VLOOKUP($B34,'[1]09-10-11'!$A$4:$EA$400,MATCH(N$2, '[1]09-10-11'!$A$4:$EA$4, 0))</f>
        <v>3294050</v>
      </c>
      <c r="O34" s="62"/>
      <c r="P34" s="141">
        <f>VLOOKUP($B34,'[1]09-10-11'!$A$4:$EA$400,MATCH(P$2, '[1]09-10-11'!$A$4:$EA$4, 0))</f>
        <v>3794050</v>
      </c>
      <c r="Q34" s="141"/>
      <c r="R34" s="141">
        <f>VLOOKUP($B34,'[1]09-10-11'!$A$4:$EA$400,MATCH(R$2, '[1]09-10-11'!$A$4:$EA$4, 0))</f>
        <v>3294050</v>
      </c>
      <c r="S34" s="141"/>
      <c r="T34" s="141" t="e">
        <f>VLOOKUP($B34,'[1]09-10-11'!$A$4:$EA$400,MATCH(T$2, '[1]09-10-11'!$A$4:$EA$4, 0))</f>
        <v>#N/A</v>
      </c>
      <c r="U34" s="141"/>
      <c r="V34" s="141">
        <f>VLOOKUP($B34,'[1]09-10-11'!$A$4:$EA$400,MATCH(V$2, '[1]09-10-11'!$A$4:$EA$4, 0))</f>
        <v>3544050</v>
      </c>
      <c r="W34" s="141"/>
      <c r="X34" s="141">
        <f>VLOOKUP($B34,'[1]09-10-11'!$A$4:$EA$400,MATCH(X$2, '[1]09-10-11'!$A$4:$EA$4, 0))</f>
        <v>3919050</v>
      </c>
      <c r="Y34" s="53"/>
      <c r="Z34" s="283">
        <f>IF(AND(ISNUMBER($V34),ISNUMBER($X34)),IF((ABS($V34-$X34))&gt;0.49,$X34-$V34,0),"")</f>
        <v>375000</v>
      </c>
      <c r="AA34" s="283"/>
      <c r="AB34" s="300">
        <f>IF($V34="","",  IF($X34="","", IF($V34=0,"---",(IF(ISERROR(($X34/$V34)-1),"---",($X34/$V34)-1) ))))</f>
        <v>0.10581114826258098</v>
      </c>
      <c r="AC34" s="281"/>
      <c r="AD34" s="283">
        <f>IF(AND(ISNUMBER($P34),ISNUMBER($X34)),IF((ABS($P34-$X34))&gt;0.49,$X34-$P34,0),"")</f>
        <v>125000</v>
      </c>
      <c r="AE34" s="283"/>
      <c r="AF34" s="300">
        <f>IF($P34="","",  IF($X34="","", IF($P34=0,"---",(IF(ISERROR(($X34/$P34)-1),"---",($X34/$P34)-1) ))))</f>
        <v>3.2946323849184944E-2</v>
      </c>
      <c r="AG34" s="284"/>
      <c r="AH34" s="141">
        <f>IF(AND(ISNUMBER($N34),ISNUMBER($X34)),IF((ABS($N34-$X34))&gt;0.49,$X34-$N34,0),"")</f>
        <v>625000</v>
      </c>
      <c r="AI34" s="141"/>
      <c r="AJ34" s="300">
        <f>IF($N34="","",  IF($X34="","", IF($N34=0,"---",(IF(ISERROR(($X34/$N34)-1),"---",($X34/$N34)-1) ))))</f>
        <v>0.18973603922223403</v>
      </c>
      <c r="AK34" s="261"/>
      <c r="AL34" s="283">
        <f>IF(AND(ISNUMBER($R34),ISNUMBER($X34)),IF((ABS($R34-$X34))&gt;0.49,$X34-$R34,0),"")</f>
        <v>625000</v>
      </c>
      <c r="AM34" s="283"/>
      <c r="AN34" s="300">
        <f>IF($R34="","",  IF($X34="","", IF($R34=0,"---",(IF(ISERROR(($X34/$R34)-1),"---",($X34/$R34)-1) ))))</f>
        <v>0.18973603922223403</v>
      </c>
      <c r="AP34" s="283" t="str">
        <f>IF(AND(ISNUMBER($T34),ISNUMBER($X34)),IF((ABS($T34-$X34))&gt;0.49,$X34-$T34,0),"")</f>
        <v/>
      </c>
      <c r="AQ34" s="283"/>
      <c r="AR34" s="300" t="e">
        <f>IF($T34="","",  IF($X34="","", IF($T34=0,"---",(IF(ISERROR(($X34/$T34)-1),"---",($X34/$T34)-1) ))))</f>
        <v>#N/A</v>
      </c>
      <c r="AS34" s="284"/>
      <c r="AT34" s="283" t="str">
        <f>IF(AND(ISNUMBER($R34),ISNUMBER($T34)),IF((ABS($R34-$T34))&gt;0.49,$T34-$R34,0),"")</f>
        <v/>
      </c>
      <c r="AU34" s="283"/>
      <c r="AV34" s="300" t="e">
        <f>IF($R34="","",  IF($T34="","", IF($R34=0,"---",(IF(ISERROR(($T34/$R34)-1),"---",($T34/$R34)-1) ))))</f>
        <v>#N/A</v>
      </c>
      <c r="AW34" s="284"/>
      <c r="AX34" s="283">
        <f>IF(AND(ISNUMBER($N34),ISNUMBER($V34)),IF((ABS($N34-$V34))&gt;0.49,$V34-$N34,0),"")</f>
        <v>250000</v>
      </c>
      <c r="AY34" s="283"/>
      <c r="AZ34" s="300">
        <f>IF($N34="","",  IF($V34="","", IF($N34=0,"---",(IF(ISERROR(($V34/$N34)-1),"---",($V34/$N34)-1) ))))</f>
        <v>7.5894415688893657E-2</v>
      </c>
      <c r="BA34" s="284"/>
      <c r="BB34" s="283">
        <f>IF(AND(ISNUMBER($P34),ISNUMBER($V34)),IF((ABS($P34-$V34))&gt;0.49,$V34-$P34,0),"")</f>
        <v>-250000</v>
      </c>
      <c r="BC34" s="283"/>
      <c r="BD34" s="300">
        <f>IF($P34="","",  IF($V34="","", IF($P34=0,"---",(IF(ISERROR(($V34/$P34)-1),"---",($V34/$P34)-1) ))))</f>
        <v>-6.5892647698369777E-2</v>
      </c>
      <c r="BE34" s="284"/>
      <c r="BF34" s="283">
        <f>IF(AND(ISNUMBER($R34),ISNUMBER($V34)),IF((ABS($R34-$V34))&gt;0.49,$V34-$R34,0),"")</f>
        <v>250000</v>
      </c>
      <c r="BG34" s="283"/>
      <c r="BH34" s="300">
        <f>IF($R34="","",  IF($V34="","", IF($R34=0,"---",(IF(ISERROR(($V34/$R34)-1),"---",($V34/$R34)-1) ))))</f>
        <v>7.5894415688893657E-2</v>
      </c>
      <c r="BJ34" s="283" t="str">
        <f>IF(AND(ISNUMBER($T34),ISNUMBER($V34)),IF((ABS($T34-$V34))&gt;0.49,$V34-$T34,0),"")</f>
        <v/>
      </c>
      <c r="BK34" s="283"/>
      <c r="BL34" s="300" t="e">
        <f>IF($T34="","",  IF($V34="","", IF($T34=0,"---",(IF(ISERROR(($V34/$T34)-1),"---",($V34/$T34)-1) ))))</f>
        <v>#N/A</v>
      </c>
      <c r="BM34" s="284"/>
    </row>
    <row r="35" spans="1:65" ht="15.75" customHeight="1">
      <c r="B35" s="365"/>
      <c r="C35" s="23"/>
      <c r="D35" s="22"/>
      <c r="E35" s="101"/>
      <c r="F35" s="101"/>
      <c r="G35" s="101"/>
      <c r="H35" s="101"/>
      <c r="I35" s="101"/>
      <c r="K35" s="101"/>
      <c r="L35" s="102"/>
      <c r="M35" s="207"/>
      <c r="N35" s="207"/>
      <c r="O35" s="123"/>
      <c r="P35" s="207"/>
      <c r="Q35" s="207"/>
      <c r="R35" s="237"/>
      <c r="S35" s="237"/>
      <c r="T35" s="237"/>
      <c r="U35" s="207"/>
      <c r="V35" s="237"/>
      <c r="W35" s="237"/>
      <c r="X35" s="237"/>
      <c r="Y35" s="237"/>
      <c r="Z35" s="174"/>
      <c r="AA35" s="207"/>
      <c r="AB35" s="299"/>
      <c r="AC35" s="280"/>
      <c r="AD35" s="174"/>
      <c r="AE35" s="207"/>
      <c r="AF35" s="299"/>
      <c r="AG35" s="207"/>
      <c r="AH35" s="139"/>
      <c r="AI35" s="207"/>
      <c r="AJ35" s="299"/>
      <c r="AK35" s="280"/>
      <c r="AL35" s="139"/>
      <c r="AM35" s="207"/>
      <c r="AN35" s="297"/>
      <c r="AP35" s="139"/>
      <c r="AQ35" s="207"/>
      <c r="AR35" s="297"/>
      <c r="AS35" s="207"/>
      <c r="AT35" s="174"/>
      <c r="AU35" s="207"/>
      <c r="AV35" s="299"/>
      <c r="AW35" s="207"/>
      <c r="AX35" s="174"/>
      <c r="AY35" s="207"/>
      <c r="AZ35" s="299"/>
      <c r="BA35" s="207"/>
      <c r="BB35" s="174"/>
      <c r="BC35" s="207"/>
      <c r="BD35" s="299"/>
      <c r="BE35" s="207"/>
      <c r="BF35" s="139"/>
      <c r="BG35" s="207"/>
      <c r="BH35" s="297"/>
      <c r="BJ35" s="139"/>
      <c r="BK35" s="207"/>
      <c r="BL35" s="297"/>
      <c r="BM35" s="207"/>
    </row>
    <row r="36" spans="1:65" ht="15.75" customHeight="1">
      <c r="B36" s="365"/>
      <c r="C36" s="23"/>
      <c r="D36" s="101"/>
      <c r="E36" s="105"/>
      <c r="F36" s="101"/>
      <c r="G36" s="101"/>
      <c r="H36" s="101" t="s">
        <v>39</v>
      </c>
      <c r="I36" s="101"/>
      <c r="K36" s="25"/>
      <c r="L36" s="106"/>
      <c r="M36" s="207"/>
      <c r="N36" s="139">
        <f>SUM(N33:N35)</f>
        <v>3294050</v>
      </c>
      <c r="O36" s="138"/>
      <c r="P36" s="139">
        <f>SUM(P33:P35)</f>
        <v>3794050</v>
      </c>
      <c r="Q36" s="139"/>
      <c r="R36" s="139">
        <f>SUM(R33:R35)</f>
        <v>3294050</v>
      </c>
      <c r="S36" s="139"/>
      <c r="T36" s="139" t="e">
        <f>SUM(T33:T35)</f>
        <v>#N/A</v>
      </c>
      <c r="U36" s="139"/>
      <c r="V36" s="139">
        <f>SUM(V33:V35)</f>
        <v>3544050</v>
      </c>
      <c r="W36" s="139"/>
      <c r="X36" s="139">
        <f>SUM(X33:X35)</f>
        <v>3919050</v>
      </c>
      <c r="Y36" s="53"/>
      <c r="Z36" s="174">
        <f>IF(AND(ISNUMBER($V36),ISNUMBER($X36)),IF((ABS($V36-$X36))&gt;0.49,$X36-$V36,0),"")</f>
        <v>375000</v>
      </c>
      <c r="AA36" s="174"/>
      <c r="AB36" s="299">
        <f>IF($V36="","",  IF($X36="","", IF($V36=0,"---",(IF(ISERROR(($X36/$V36)-1),"---",($X36/$V36)-1) ))))</f>
        <v>0.10581114826258098</v>
      </c>
      <c r="AC36" s="280"/>
      <c r="AD36" s="174">
        <f>IF(AND(ISNUMBER($P36),ISNUMBER($X36)),IF((ABS($P36-$X36))&gt;0.49,$X36-$P36,0),"")</f>
        <v>125000</v>
      </c>
      <c r="AE36" s="174"/>
      <c r="AF36" s="299">
        <f>IF($P36="","",  IF($X36="","", IF($P36=0,"---",(IF(ISERROR(($X36/$P36)-1),"---",($X36/$P36)-1) ))))</f>
        <v>3.2946323849184944E-2</v>
      </c>
      <c r="AG36" s="174"/>
      <c r="AH36" s="139">
        <f>IF(AND(ISNUMBER($N36),ISNUMBER($X36)),IF((ABS($N36-$X36))&gt;0.49,$X36-$N36,0),"")</f>
        <v>625000</v>
      </c>
      <c r="AI36" s="139"/>
      <c r="AJ36" s="299">
        <f>IF($N36="","",  IF($X36="","", IF($N36=0,"---",(IF(ISERROR(($X36/$N36)-1),"---",($X36/$N36)-1) ))))</f>
        <v>0.18973603922223403</v>
      </c>
      <c r="AK36" s="280"/>
      <c r="AL36" s="139">
        <f>IF(AND(ISNUMBER($R36),ISNUMBER($X36)),IF((ABS($R36-$X36))&gt;0.49,$X36-$R36,0),"")</f>
        <v>625000</v>
      </c>
      <c r="AM36" s="174"/>
      <c r="AN36" s="297">
        <f>IF($R36="","",  IF($X36="","", IF($R36=0,"---",(IF(ISERROR(($X36/$R36)-1),"---",($X36/$R36)-1) ))))</f>
        <v>0.18973603922223403</v>
      </c>
      <c r="AP36" s="139" t="str">
        <f>IF(AND(ISNUMBER($T36),ISNUMBER($X36)),IF((ABS($T36-$X36))&gt;0.49,$X36-$T36,0),"")</f>
        <v/>
      </c>
      <c r="AQ36" s="174"/>
      <c r="AR36" s="297" t="e">
        <f>IF($T36="","",  IF($X36="","", IF($T36=0,"---",(IF(ISERROR(($X36/$T36)-1),"---",($X36/$T36)-1) ))))</f>
        <v>#N/A</v>
      </c>
      <c r="AS36" s="174"/>
      <c r="AT36" s="174" t="str">
        <f>IF(AND(ISNUMBER($R36),ISNUMBER($T36)),IF((ABS($R36-$T36))&gt;0.49,$T36-$R36,0),"")</f>
        <v/>
      </c>
      <c r="AU36" s="174"/>
      <c r="AV36" s="299" t="e">
        <f>IF($R36="","",  IF($T36="","", IF($R36=0,"---",(IF(ISERROR(($T36/$R36)-1),"---",($T36/$R36)-1) ))))</f>
        <v>#N/A</v>
      </c>
      <c r="AW36" s="174"/>
      <c r="AX36" s="174">
        <f>IF(AND(ISNUMBER($N36),ISNUMBER($V36)),IF((ABS($N36-$V36))&gt;0.49,$V36-$N36,0),"")</f>
        <v>250000</v>
      </c>
      <c r="AY36" s="174"/>
      <c r="AZ36" s="299">
        <f>IF($N36="","",  IF($V36="","", IF($N36=0,"---",(IF(ISERROR(($V36/$N36)-1),"---",($V36/$N36)-1) ))))</f>
        <v>7.5894415688893657E-2</v>
      </c>
      <c r="BA36" s="174"/>
      <c r="BB36" s="174">
        <f>IF(AND(ISNUMBER($P36),ISNUMBER($V36)),IF((ABS($P36-$V36))&gt;0.49,$V36-$P36,0),"")</f>
        <v>-250000</v>
      </c>
      <c r="BC36" s="174"/>
      <c r="BD36" s="299">
        <f>IF($P36="","",  IF($V36="","", IF($P36=0,"---",(IF(ISERROR(($V36/$P36)-1),"---",($V36/$P36)-1) ))))</f>
        <v>-6.5892647698369777E-2</v>
      </c>
      <c r="BE36" s="174"/>
      <c r="BF36" s="139">
        <f>IF(AND(ISNUMBER($R36),ISNUMBER($V36)),IF((ABS($R36-$V36))&gt;0.49,$V36-$R36,0),"")</f>
        <v>250000</v>
      </c>
      <c r="BG36" s="174"/>
      <c r="BH36" s="297">
        <f>IF($R36="","",  IF($V36="","", IF($R36=0,"---",(IF(ISERROR(($V36/$R36)-1),"---",($V36/$R36)-1) ))))</f>
        <v>7.5894415688893657E-2</v>
      </c>
      <c r="BJ36" s="139" t="str">
        <f>IF(AND(ISNUMBER($T36),ISNUMBER($V36)),IF((ABS($T36-$V36))&gt;0.49,$V36-$T36,0),"")</f>
        <v/>
      </c>
      <c r="BK36" s="174"/>
      <c r="BL36" s="297" t="e">
        <f>IF($T36="","",  IF($V36="","", IF($T36=0,"---",(IF(ISERROR(($V36/$T36)-1),"---",($V36/$T36)-1) ))))</f>
        <v>#N/A</v>
      </c>
      <c r="BM36" s="174"/>
    </row>
    <row r="37" spans="1:65" ht="15.75" customHeight="1">
      <c r="B37" s="365"/>
      <c r="C37" s="23"/>
      <c r="D37" s="101"/>
      <c r="E37" s="105"/>
      <c r="F37" s="101"/>
      <c r="G37" s="101"/>
      <c r="H37" s="101"/>
      <c r="I37" s="101"/>
      <c r="K37" s="25"/>
      <c r="L37" s="106"/>
      <c r="M37" s="207"/>
      <c r="N37" s="207"/>
      <c r="O37" s="142"/>
      <c r="P37" s="207"/>
      <c r="Q37" s="207"/>
      <c r="R37" s="237"/>
      <c r="S37" s="237"/>
      <c r="T37" s="237"/>
      <c r="U37" s="207"/>
      <c r="V37" s="237"/>
      <c r="W37" s="237"/>
      <c r="X37" s="237"/>
      <c r="Y37" s="237"/>
      <c r="Z37" s="174"/>
      <c r="AA37" s="207"/>
      <c r="AB37" s="299"/>
      <c r="AC37" s="280"/>
      <c r="AD37" s="174"/>
      <c r="AE37" s="207"/>
      <c r="AF37" s="299"/>
      <c r="AG37" s="207"/>
      <c r="AH37" s="139"/>
      <c r="AI37" s="207"/>
      <c r="AJ37" s="299"/>
      <c r="AK37" s="280"/>
      <c r="AL37" s="139"/>
      <c r="AM37" s="207"/>
      <c r="AN37" s="297"/>
      <c r="AP37" s="139"/>
      <c r="AQ37" s="207"/>
      <c r="AR37" s="297"/>
      <c r="AS37" s="207"/>
      <c r="AT37" s="174"/>
      <c r="AU37" s="207"/>
      <c r="AV37" s="299"/>
      <c r="AW37" s="207"/>
      <c r="AX37" s="174"/>
      <c r="AY37" s="207"/>
      <c r="AZ37" s="299"/>
      <c r="BA37" s="207"/>
      <c r="BB37" s="174"/>
      <c r="BC37" s="207"/>
      <c r="BD37" s="299"/>
      <c r="BE37" s="207"/>
      <c r="BF37" s="139"/>
      <c r="BG37" s="207"/>
      <c r="BH37" s="297"/>
      <c r="BJ37" s="139"/>
      <c r="BK37" s="207"/>
      <c r="BL37" s="297"/>
      <c r="BM37" s="207"/>
    </row>
    <row r="38" spans="1:65" ht="15.75" customHeight="1">
      <c r="B38" s="365"/>
      <c r="C38" s="23"/>
      <c r="D38" s="101"/>
      <c r="E38" s="101"/>
      <c r="F38" s="101"/>
      <c r="G38" s="101"/>
      <c r="H38" s="101" t="s">
        <v>105</v>
      </c>
      <c r="I38" s="101"/>
      <c r="K38" s="27"/>
      <c r="L38" s="102"/>
      <c r="M38" s="207"/>
      <c r="N38" s="139">
        <f>SUM(N18+N24+N30+N36)</f>
        <v>14409802</v>
      </c>
      <c r="O38" s="138"/>
      <c r="P38" s="139">
        <f>SUM(P18+P24+P30+P36)</f>
        <v>15409802</v>
      </c>
      <c r="Q38" s="139"/>
      <c r="R38" s="139">
        <f>SUM(R18+R24+R30+R36)</f>
        <v>14409802</v>
      </c>
      <c r="S38" s="139"/>
      <c r="T38" s="139" t="e">
        <f>SUM(T18+T24+T30+T36)</f>
        <v>#N/A</v>
      </c>
      <c r="U38" s="139"/>
      <c r="V38" s="139">
        <f>SUM(V18+V24+V30+V36)</f>
        <v>14909802</v>
      </c>
      <c r="W38" s="139"/>
      <c r="X38" s="139">
        <f>SUM(X18+X24+X30+X36)</f>
        <v>15659802</v>
      </c>
      <c r="Y38" s="53"/>
      <c r="Z38" s="139">
        <f>IF(AND(ISNUMBER($V38),ISNUMBER($X38)),IF((ABS($V38-$X38))&gt;0.49,$X38-$V38,0),"")</f>
        <v>750000</v>
      </c>
      <c r="AA38" s="139"/>
      <c r="AB38" s="297">
        <f>IF($V38="","",  IF($X38="","", IF($V38=0,"---",(IF(ISERROR(($X38/$V38)-1),"---",($X38/$V38)-1) ))))</f>
        <v>5.0302478865916544E-2</v>
      </c>
      <c r="AC38" s="262"/>
      <c r="AD38" s="139">
        <f>IF(AND(ISNUMBER($P38),ISNUMBER($X38)),IF((ABS($P38-$X38))&gt;0.49,$X38-$P38,0),"")</f>
        <v>250000</v>
      </c>
      <c r="AE38" s="139"/>
      <c r="AF38" s="297">
        <f>IF($P38="","",  IF($X38="","", IF($P38=0,"---",(IF(ISERROR(($X38/$P38)-1),"---",($X38/$P38)-1) ))))</f>
        <v>1.6223440119477184E-2</v>
      </c>
      <c r="AG38" s="139"/>
      <c r="AH38" s="139">
        <f>IF(AND(ISNUMBER($N38),ISNUMBER($X38)),IF((ABS($N38-$X38))&gt;0.49,$X38-$N38,0),"")</f>
        <v>1250000</v>
      </c>
      <c r="AI38" s="139"/>
      <c r="AJ38" s="297">
        <f>IF($N38="","",  IF($X38="","", IF($N38=0,"---",(IF(ISERROR(($X38/$N38)-1),"---",($X38/$N38)-1) ))))</f>
        <v>8.6746507689696273E-2</v>
      </c>
      <c r="AK38" s="262"/>
      <c r="AL38" s="139">
        <f>IF(AND(ISNUMBER($R38),ISNUMBER($X38)),IF((ABS($R38-$X38))&gt;0.49,$X38-$R38,0),"")</f>
        <v>1250000</v>
      </c>
      <c r="AM38" s="139"/>
      <c r="AN38" s="297">
        <f>IF($R38="","",  IF($X38="","", IF($R38=0,"---",(IF(ISERROR(($X38/$R38)-1),"---",($X38/$R38)-1) ))))</f>
        <v>8.6746507689696273E-2</v>
      </c>
      <c r="AP38" s="139" t="str">
        <f>IF(AND(ISNUMBER($T38),ISNUMBER($X38)),IF((ABS($T38-$X38))&gt;0.49,$X38-$T38,0),"")</f>
        <v/>
      </c>
      <c r="AQ38" s="139"/>
      <c r="AR38" s="297" t="e">
        <f>IF($T38="","",  IF($X38="","", IF($T38=0,"---",(IF(ISERROR(($X38/$T38)-1),"---",($X38/$T38)-1) ))))</f>
        <v>#N/A</v>
      </c>
      <c r="AS38" s="139"/>
      <c r="AT38" s="139" t="str">
        <f>IF(AND(ISNUMBER($R38),ISNUMBER($T38)),IF((ABS($R38-$T38))&gt;0.49,$T38-$R38,0),"")</f>
        <v/>
      </c>
      <c r="AU38" s="139"/>
      <c r="AV38" s="297" t="e">
        <f>IF($R38="","",  IF($T38="","", IF($R38=0,"---",(IF(ISERROR(($T38/$R38)-1),"---",($T38/$R38)-1) ))))</f>
        <v>#N/A</v>
      </c>
      <c r="AW38" s="139"/>
      <c r="AX38" s="139">
        <f>IF(AND(ISNUMBER($N38),ISNUMBER($V38)),IF((ABS($N38-$V38))&gt;0.49,$V38-$N38,0),"")</f>
        <v>500000</v>
      </c>
      <c r="AY38" s="139"/>
      <c r="AZ38" s="297">
        <f>IF($N38="","",  IF($V38="","", IF($N38=0,"---",(IF(ISERROR(($V38/$N38)-1),"---",($V38/$N38)-1) ))))</f>
        <v>3.4698603075878465E-2</v>
      </c>
      <c r="BA38" s="139"/>
      <c r="BB38" s="139">
        <f>IF(AND(ISNUMBER($P38),ISNUMBER($V38)),IF((ABS($P38-$V38))&gt;0.49,$V38-$P38,0),"")</f>
        <v>-500000</v>
      </c>
      <c r="BC38" s="139"/>
      <c r="BD38" s="297">
        <f>IF($P38="","",  IF($V38="","", IF($P38=0,"---",(IF(ISERROR(($V38/$P38)-1),"---",($V38/$P38)-1) ))))</f>
        <v>-3.2446880238954368E-2</v>
      </c>
      <c r="BE38" s="139"/>
      <c r="BF38" s="139">
        <f>IF(AND(ISNUMBER($R38),ISNUMBER($V38)),IF((ABS($R38-$V38))&gt;0.49,$V38-$R38,0),"")</f>
        <v>500000</v>
      </c>
      <c r="BG38" s="139"/>
      <c r="BH38" s="297">
        <f>IF($R38="","",  IF($V38="","", IF($R38=0,"---",(IF(ISERROR(($V38/$R38)-1),"---",($V38/$R38)-1) ))))</f>
        <v>3.4698603075878465E-2</v>
      </c>
      <c r="BJ38" s="139" t="str">
        <f>IF(AND(ISNUMBER($T38),ISNUMBER($V38)),IF((ABS($T38-$V38))&gt;0.49,$V38-$T38,0),"")</f>
        <v/>
      </c>
      <c r="BK38" s="139"/>
      <c r="BL38" s="297" t="e">
        <f>IF($T38="","",  IF($V38="","", IF($T38=0,"---",(IF(ISERROR(($V38/$T38)-1),"---",($V38/$T38)-1) ))))</f>
        <v>#N/A</v>
      </c>
      <c r="BM38" s="139"/>
    </row>
    <row r="39" spans="1:65" ht="15.75" customHeight="1">
      <c r="B39" s="365"/>
      <c r="C39" s="23"/>
      <c r="D39" s="101"/>
      <c r="E39" s="101"/>
      <c r="F39" s="101"/>
      <c r="G39" s="101"/>
      <c r="H39" s="101"/>
      <c r="I39" s="101" t="s">
        <v>282</v>
      </c>
      <c r="K39" s="25"/>
      <c r="L39" s="102" t="s">
        <v>29</v>
      </c>
      <c r="M39" s="207"/>
      <c r="N39" s="139">
        <f>+N15+N21+N27+N33</f>
        <v>3568625</v>
      </c>
      <c r="O39" s="138"/>
      <c r="P39" s="139">
        <f>+P15+P21+P27+P33</f>
        <v>4568625</v>
      </c>
      <c r="Q39" s="139"/>
      <c r="R39" s="139">
        <f>+R15+R21+R27+R33</f>
        <v>3568625</v>
      </c>
      <c r="S39" s="139"/>
      <c r="T39" s="139" t="e">
        <f>+T15+T21+T27+T33</f>
        <v>#N/A</v>
      </c>
      <c r="U39" s="139"/>
      <c r="V39" s="139">
        <f>+V15+V21+V27+V33</f>
        <v>4068625</v>
      </c>
      <c r="W39" s="139"/>
      <c r="X39" s="139">
        <f>+X15+X21+X27+X33</f>
        <v>4818625</v>
      </c>
      <c r="Y39" s="53"/>
      <c r="Z39" s="139">
        <f>IF(AND(ISNUMBER($V39),ISNUMBER($X39)),IF((ABS($V39-$X39))&gt;0.49,$X39-$V39,0),"")</f>
        <v>750000</v>
      </c>
      <c r="AA39" s="139"/>
      <c r="AB39" s="297">
        <f>IF($V39="","",  IF($X39="","", IF($V39=0,"---",(IF(ISERROR(($X39/$V39)-1),"---",($X39/$V39)-1) ))))</f>
        <v>0.18433746044425336</v>
      </c>
      <c r="AC39" s="262"/>
      <c r="AD39" s="139">
        <f>IF(AND(ISNUMBER($P39),ISNUMBER($X39)),IF((ABS($P39-$X39))&gt;0.49,$X39-$P39,0),"")</f>
        <v>250000</v>
      </c>
      <c r="AE39" s="139"/>
      <c r="AF39" s="297">
        <f>IF($P39="","",  IF($X39="","", IF($P39=0,"---",(IF(ISERROR(($X39/$P39)-1),"---",($X39/$P39)-1) ))))</f>
        <v>5.4721059399710059E-2</v>
      </c>
      <c r="AG39" s="139"/>
      <c r="AH39" s="139">
        <f>IF(AND(ISNUMBER($N39),ISNUMBER($X39)),IF((ABS($N39-$X39))&gt;0.49,$X39-$N39,0),"")</f>
        <v>1250000</v>
      </c>
      <c r="AI39" s="139"/>
      <c r="AJ39" s="297">
        <f>IF($N39="","",  IF($X39="","", IF($N39=0,"---",(IF(ISERROR(($X39/$N39)-1),"---",($X39/$N39)-1) ))))</f>
        <v>0.35027496584819073</v>
      </c>
      <c r="AK39" s="262"/>
      <c r="AL39" s="139">
        <f>IF(AND(ISNUMBER($R39),ISNUMBER($X39)),IF((ABS($R39-$X39))&gt;0.49,$X39-$R39,0),"")</f>
        <v>1250000</v>
      </c>
      <c r="AM39" s="139"/>
      <c r="AN39" s="297">
        <f>IF($R39="","",  IF($X39="","", IF($R39=0,"---",(IF(ISERROR(($X39/$R39)-1),"---",($X39/$R39)-1) ))))</f>
        <v>0.35027496584819073</v>
      </c>
      <c r="AP39" s="139" t="str">
        <f>IF(AND(ISNUMBER($T39),ISNUMBER($X39)),IF((ABS($T39-$X39))&gt;0.49,$X39-$T39,0),"")</f>
        <v/>
      </c>
      <c r="AQ39" s="139"/>
      <c r="AR39" s="297" t="e">
        <f>IF($T39="","",  IF($X39="","", IF($T39=0,"---",(IF(ISERROR(($X39/$T39)-1),"---",($X39/$T39)-1) ))))</f>
        <v>#N/A</v>
      </c>
      <c r="AS39" s="139"/>
      <c r="AT39" s="139" t="str">
        <f>IF(AND(ISNUMBER($R39),ISNUMBER($T39)),IF((ABS($R39-$T39))&gt;0.49,$T39-$R39,0),"")</f>
        <v/>
      </c>
      <c r="AU39" s="139"/>
      <c r="AV39" s="297" t="e">
        <f>IF($R39="","",  IF($T39="","", IF($R39=0,"---",(IF(ISERROR(($T39/$R39)-1),"---",($T39/$R39)-1) ))))</f>
        <v>#N/A</v>
      </c>
      <c r="AW39" s="139"/>
      <c r="AX39" s="139">
        <f>IF(AND(ISNUMBER($N39),ISNUMBER($V39)),IF((ABS($N39-$V39))&gt;0.49,$V39-$N39,0),"")</f>
        <v>500000</v>
      </c>
      <c r="AY39" s="139"/>
      <c r="AZ39" s="297">
        <f>IF($N39="","",  IF($V39="","", IF($N39=0,"---",(IF(ISERROR(($V39/$N39)-1),"---",($V39/$N39)-1) ))))</f>
        <v>0.14010998633927629</v>
      </c>
      <c r="BA39" s="139"/>
      <c r="BB39" s="139">
        <f>IF(AND(ISNUMBER($P39),ISNUMBER($V39)),IF((ABS($P39-$V39))&gt;0.49,$V39-$P39,0),"")</f>
        <v>-500000</v>
      </c>
      <c r="BC39" s="139"/>
      <c r="BD39" s="297">
        <f>IF($P39="","",  IF($V39="","", IF($P39=0,"---",(IF(ISERROR(($V39/$P39)-1),"---",($V39/$P39)-1) ))))</f>
        <v>-0.10944211879942001</v>
      </c>
      <c r="BE39" s="139"/>
      <c r="BF39" s="139">
        <f>IF(AND(ISNUMBER($R39),ISNUMBER($V39)),IF((ABS($R39-$V39))&gt;0.49,$V39-$R39,0),"")</f>
        <v>500000</v>
      </c>
      <c r="BG39" s="139"/>
      <c r="BH39" s="297">
        <f>IF($R39="","",  IF($V39="","", IF($R39=0,"---",(IF(ISERROR(($V39/$R39)-1),"---",($V39/$R39)-1) ))))</f>
        <v>0.14010998633927629</v>
      </c>
      <c r="BJ39" s="139" t="str">
        <f>IF(AND(ISNUMBER($T39),ISNUMBER($V39)),IF((ABS($T39-$V39))&gt;0.49,$V39-$T39,0),"")</f>
        <v/>
      </c>
      <c r="BK39" s="139"/>
      <c r="BL39" s="297" t="e">
        <f>IF($T39="","",  IF($V39="","", IF($T39=0,"---",(IF(ISERROR(($V39/$T39)-1),"---",($V39/$T39)-1) ))))</f>
        <v>#N/A</v>
      </c>
      <c r="BM39" s="139"/>
    </row>
    <row r="40" spans="1:65" ht="15.75" customHeight="1">
      <c r="B40" s="365"/>
      <c r="C40" s="23"/>
      <c r="D40" s="101"/>
      <c r="E40" s="101"/>
      <c r="F40" s="101"/>
      <c r="G40" s="101"/>
      <c r="H40" s="101"/>
      <c r="I40" s="101" t="s">
        <v>315</v>
      </c>
      <c r="K40" s="25"/>
      <c r="L40" s="102" t="s">
        <v>29</v>
      </c>
      <c r="M40" s="207"/>
      <c r="N40" s="139">
        <f>+N16+N22+N28+N34</f>
        <v>10841177</v>
      </c>
      <c r="O40" s="138"/>
      <c r="P40" s="139">
        <f>+P16+P22+P28+P34</f>
        <v>10841177</v>
      </c>
      <c r="Q40" s="139"/>
      <c r="R40" s="139">
        <f>+R16+R22+R28+R34</f>
        <v>10841177</v>
      </c>
      <c r="S40" s="139"/>
      <c r="T40" s="139" t="e">
        <f>+T16+T22+T28+T34</f>
        <v>#N/A</v>
      </c>
      <c r="U40" s="139"/>
      <c r="V40" s="139">
        <f>+V16+V22+V28+V34</f>
        <v>10841177</v>
      </c>
      <c r="W40" s="139"/>
      <c r="X40" s="139">
        <f>+X16+X22+X28+X34</f>
        <v>10841177</v>
      </c>
      <c r="Y40" s="53"/>
      <c r="Z40" s="139">
        <f>IF(AND(ISNUMBER($V40),ISNUMBER($X40)),IF((ABS($V40-$X40))&gt;0.49,$X40-$V40,0),"")</f>
        <v>0</v>
      </c>
      <c r="AA40" s="139"/>
      <c r="AB40" s="297">
        <f>IF($V40="","",  IF($X40="","", IF($V40=0,"---",(IF(ISERROR(($X40/$V40)-1),"---",($X40/$V40)-1) ))))</f>
        <v>0</v>
      </c>
      <c r="AC40" s="262"/>
      <c r="AD40" s="139">
        <f>IF(AND(ISNUMBER($P40),ISNUMBER($X40)),IF((ABS($P40-$X40))&gt;0.49,$X40-$P40,0),"")</f>
        <v>0</v>
      </c>
      <c r="AE40" s="139"/>
      <c r="AF40" s="297">
        <f>IF($P40="","",  IF($X40="","", IF($P40=0,"---",(IF(ISERROR(($X40/$P40)-1),"---",($X40/$P40)-1) ))))</f>
        <v>0</v>
      </c>
      <c r="AG40" s="139"/>
      <c r="AH40" s="139">
        <f>IF(AND(ISNUMBER($N40),ISNUMBER($X40)),IF((ABS($N40-$X40))&gt;0.49,$X40-$N40,0),"")</f>
        <v>0</v>
      </c>
      <c r="AI40" s="139"/>
      <c r="AJ40" s="297">
        <f>IF($N40="","",  IF($X40="","", IF($N40=0,"---",(IF(ISERROR(($X40/$N40)-1),"---",($X40/$N40)-1) ))))</f>
        <v>0</v>
      </c>
      <c r="AK40" s="262"/>
      <c r="AL40" s="139">
        <f>IF(AND(ISNUMBER($R40),ISNUMBER($X40)),IF((ABS($R40-$X40))&gt;0.49,$X40-$R40,0),"")</f>
        <v>0</v>
      </c>
      <c r="AM40" s="139"/>
      <c r="AN40" s="297">
        <f>IF($R40="","",  IF($X40="","", IF($R40=0,"---",(IF(ISERROR(($X40/$R40)-1),"---",($X40/$R40)-1) ))))</f>
        <v>0</v>
      </c>
      <c r="AP40" s="139" t="str">
        <f>IF(AND(ISNUMBER($T40),ISNUMBER($X40)),IF((ABS($T40-$X40))&gt;0.49,$X40-$T40,0),"")</f>
        <v/>
      </c>
      <c r="AQ40" s="139"/>
      <c r="AR40" s="297" t="e">
        <f>IF($T40="","",  IF($X40="","", IF($T40=0,"---",(IF(ISERROR(($X40/$T40)-1),"---",($X40/$T40)-1) ))))</f>
        <v>#N/A</v>
      </c>
      <c r="AS40" s="139"/>
      <c r="AT40" s="139" t="str">
        <f>IF(AND(ISNUMBER($R40),ISNUMBER($T40)),IF((ABS($R40-$T40))&gt;0.49,$T40-$R40,0),"")</f>
        <v/>
      </c>
      <c r="AU40" s="139"/>
      <c r="AV40" s="297" t="e">
        <f>IF($R40="","",  IF($T40="","", IF($R40=0,"---",(IF(ISERROR(($T40/$R40)-1),"---",($T40/$R40)-1) ))))</f>
        <v>#N/A</v>
      </c>
      <c r="AW40" s="139"/>
      <c r="AX40" s="139">
        <f>IF(AND(ISNUMBER($N40),ISNUMBER($V40)),IF((ABS($N40-$V40))&gt;0.49,$V40-$N40,0),"")</f>
        <v>0</v>
      </c>
      <c r="AY40" s="139"/>
      <c r="AZ40" s="297">
        <f>IF($N40="","",  IF($V40="","", IF($N40=0,"---",(IF(ISERROR(($V40/$N40)-1),"---",($V40/$N40)-1) ))))</f>
        <v>0</v>
      </c>
      <c r="BA40" s="139"/>
      <c r="BB40" s="139">
        <f>IF(AND(ISNUMBER($P40),ISNUMBER($V40)),IF((ABS($P40-$V40))&gt;0.49,$V40-$P40,0),"")</f>
        <v>0</v>
      </c>
      <c r="BC40" s="139"/>
      <c r="BD40" s="297">
        <f>IF($P40="","",  IF($V40="","", IF($P40=0,"---",(IF(ISERROR(($V40/$P40)-1),"---",($V40/$P40)-1) ))))</f>
        <v>0</v>
      </c>
      <c r="BE40" s="139"/>
      <c r="BF40" s="139">
        <f>IF(AND(ISNUMBER($R40),ISNUMBER($V40)),IF((ABS($R40-$V40))&gt;0.49,$V40-$R40,0),"")</f>
        <v>0</v>
      </c>
      <c r="BG40" s="139"/>
      <c r="BH40" s="297">
        <f>IF($R40="","",  IF($V40="","", IF($R40=0,"---",(IF(ISERROR(($V40/$R40)-1),"---",($V40/$R40)-1) ))))</f>
        <v>0</v>
      </c>
      <c r="BJ40" s="139" t="str">
        <f>IF(AND(ISNUMBER($T40),ISNUMBER($V40)),IF((ABS($T40-$V40))&gt;0.49,$V40-$T40,0),"")</f>
        <v/>
      </c>
      <c r="BK40" s="139"/>
      <c r="BL40" s="297" t="e">
        <f>IF($T40="","",  IF($V40="","", IF($T40=0,"---",(IF(ISERROR(($V40/$T40)-1),"---",($V40/$T40)-1) ))))</f>
        <v>#N/A</v>
      </c>
      <c r="BM40" s="139"/>
    </row>
    <row r="41" spans="1:65" ht="15.75" customHeight="1">
      <c r="B41" s="365"/>
      <c r="C41" s="23"/>
      <c r="D41" s="101"/>
      <c r="E41" s="101"/>
      <c r="F41" s="101"/>
      <c r="G41" s="101"/>
      <c r="H41" s="101"/>
      <c r="I41" s="101"/>
      <c r="J41" s="101"/>
      <c r="K41" s="25"/>
      <c r="L41" s="102"/>
      <c r="M41" s="207"/>
      <c r="N41" s="207"/>
      <c r="O41" s="142"/>
      <c r="P41" s="237"/>
      <c r="Q41" s="237"/>
      <c r="R41" s="237"/>
      <c r="S41" s="237"/>
      <c r="T41" s="237"/>
      <c r="U41" s="237"/>
      <c r="V41" s="237"/>
      <c r="W41" s="237"/>
      <c r="X41" s="237"/>
      <c r="Y41" s="237"/>
      <c r="Z41" s="139"/>
      <c r="AA41" s="237"/>
      <c r="AB41" s="297"/>
      <c r="AC41" s="262"/>
      <c r="AD41" s="139"/>
      <c r="AE41" s="237"/>
      <c r="AF41" s="297"/>
      <c r="AG41" s="237"/>
      <c r="AH41" s="139"/>
      <c r="AI41" s="237"/>
      <c r="AJ41" s="297"/>
      <c r="AK41" s="262"/>
      <c r="AL41" s="139"/>
      <c r="AM41" s="237"/>
      <c r="AN41" s="297"/>
      <c r="AP41" s="139"/>
      <c r="AQ41" s="237"/>
      <c r="AR41" s="297"/>
      <c r="AS41" s="237"/>
      <c r="AT41" s="139"/>
      <c r="AU41" s="237"/>
      <c r="AV41" s="297"/>
      <c r="AW41" s="237"/>
      <c r="AX41" s="139"/>
      <c r="AY41" s="237"/>
      <c r="AZ41" s="297"/>
      <c r="BA41" s="237"/>
      <c r="BB41" s="139"/>
      <c r="BC41" s="237"/>
      <c r="BD41" s="297"/>
      <c r="BE41" s="237"/>
      <c r="BF41" s="139"/>
      <c r="BG41" s="237"/>
      <c r="BH41" s="297"/>
      <c r="BJ41" s="139"/>
      <c r="BK41" s="237"/>
      <c r="BL41" s="297"/>
      <c r="BM41" s="237"/>
    </row>
    <row r="42" spans="1:65">
      <c r="Z42" s="139"/>
      <c r="AA42"/>
      <c r="AB42" s="297"/>
      <c r="AC42" s="262"/>
      <c r="AD42" s="139"/>
      <c r="AE42"/>
      <c r="AF42" s="297"/>
      <c r="AH42" s="139"/>
      <c r="AI42"/>
      <c r="AJ42" s="297"/>
      <c r="AK42" s="262"/>
      <c r="AL42" s="139"/>
      <c r="AM42"/>
      <c r="AN42" s="297"/>
      <c r="AP42" s="139"/>
      <c r="AQ42"/>
      <c r="AR42" s="297"/>
      <c r="AT42" s="139"/>
      <c r="AU42"/>
      <c r="AV42" s="297"/>
      <c r="AX42" s="139"/>
      <c r="AY42"/>
      <c r="AZ42" s="297"/>
      <c r="BB42" s="139"/>
      <c r="BC42"/>
      <c r="BD42" s="297"/>
      <c r="BF42" s="139"/>
      <c r="BG42"/>
      <c r="BH42" s="297"/>
      <c r="BJ42" s="139"/>
      <c r="BK42"/>
      <c r="BL42" s="297"/>
    </row>
    <row r="43" spans="1:65" ht="15.75" customHeight="1">
      <c r="B43" s="364">
        <v>15</v>
      </c>
      <c r="C43" s="78">
        <v>2</v>
      </c>
      <c r="D43" s="101" t="s">
        <v>303</v>
      </c>
      <c r="E43" s="101"/>
      <c r="F43" s="101"/>
      <c r="G43" s="101"/>
      <c r="H43" s="101"/>
      <c r="I43" s="101"/>
      <c r="J43" s="101"/>
      <c r="K43" s="24"/>
      <c r="L43" s="102" t="s">
        <v>29</v>
      </c>
      <c r="M43" s="207"/>
      <c r="N43" s="139">
        <f>VLOOKUP($B43,'[1]09-10-11'!$A$4:$EA$400,MATCH(N$2, '[1]09-10-11'!$A$4:$EA$4, 0))</f>
        <v>505756</v>
      </c>
      <c r="O43" s="136"/>
      <c r="P43" s="139">
        <f>VLOOKUP($B43,'[1]09-10-11'!$A$4:$EA$400,MATCH(P$2, '[1]09-10-11'!$A$4:$EA$4, 0))</f>
        <v>555756</v>
      </c>
      <c r="Q43" s="139"/>
      <c r="R43" s="139">
        <f>VLOOKUP($B43,'[1]09-10-11'!$A$4:$EA$400,MATCH(R$2, '[1]09-10-11'!$A$4:$EA$4, 0))</f>
        <v>0</v>
      </c>
      <c r="S43" s="139"/>
      <c r="T43" s="139" t="e">
        <f>VLOOKUP($B43,'[1]09-10-11'!$A$4:$EA$400,MATCH(T$2, '[1]09-10-11'!$A$4:$EA$4, 0))</f>
        <v>#N/A</v>
      </c>
      <c r="U43" s="139"/>
      <c r="V43" s="139">
        <f>VLOOKUP($B43,'[1]09-10-11'!$A$4:$EA$400,MATCH(V$2, '[1]09-10-11'!$A$4:$EA$4, 0))</f>
        <v>450000</v>
      </c>
      <c r="W43" s="139"/>
      <c r="X43" s="139">
        <f>VLOOKUP($B43,'[1]09-10-11'!$A$4:$EA$400,MATCH(X$2, '[1]09-10-11'!$A$4:$EA$4, 0))</f>
        <v>505756</v>
      </c>
      <c r="Y43" s="53"/>
      <c r="Z43" s="139">
        <f>IF(AND(ISNUMBER($V43),ISNUMBER($X43)),IF((ABS($V43-$X43))&gt;0.49,$X43-$V43,0),"")</f>
        <v>55756</v>
      </c>
      <c r="AA43" s="139"/>
      <c r="AB43" s="297">
        <f>IF($V43="","",  IF($X43="","", IF($V43=0,"---",(IF(ISERROR(($X43/$V43)-1),"---",($X43/$V43)-1) ))))</f>
        <v>0.12390222222222214</v>
      </c>
      <c r="AC43" s="262"/>
      <c r="AD43" s="139">
        <f>IF(AND(ISNUMBER($P43),ISNUMBER($X43)),IF((ABS($P43-$X43))&gt;0.49,$X43-$P43,0),"")</f>
        <v>-50000</v>
      </c>
      <c r="AE43" s="139"/>
      <c r="AF43" s="297">
        <f>IF($P43="","",  IF($X43="","", IF($P43=0,"---",(IF(ISERROR(($X43/$P43)-1),"---",($X43/$P43)-1) ))))</f>
        <v>-8.996753971167204E-2</v>
      </c>
      <c r="AG43" s="139"/>
      <c r="AH43" s="139">
        <f>IF(AND(ISNUMBER($N43),ISNUMBER($X43)),IF((ABS($N43-$X43))&gt;0.49,$X43-$N43,0),"")</f>
        <v>0</v>
      </c>
      <c r="AI43" s="139"/>
      <c r="AJ43" s="297">
        <f>IF($N43="","",  IF($X43="","", IF($N43=0,"---",(IF(ISERROR(($X43/$N43)-1),"---",($X43/$N43)-1) ))))</f>
        <v>0</v>
      </c>
      <c r="AK43" s="262"/>
      <c r="AL43" s="139">
        <f>IF(AND(ISNUMBER($R43),ISNUMBER($X43)),IF((ABS($R43-$X43))&gt;0.49,$X43-$R43,0),"")</f>
        <v>505756</v>
      </c>
      <c r="AM43" s="139"/>
      <c r="AN43" s="297" t="str">
        <f>IF($R43="","",  IF($X43="","", IF($R43=0,"---",(IF(ISERROR(($X43/$R43)-1),"---",($X43/$R43)-1) ))))</f>
        <v>---</v>
      </c>
      <c r="AP43" s="139" t="str">
        <f>IF(AND(ISNUMBER($T43),ISNUMBER($X43)),IF((ABS($T43-$X43))&gt;0.49,$X43-$T43,0),"")</f>
        <v/>
      </c>
      <c r="AQ43" s="139"/>
      <c r="AR43" s="297" t="e">
        <f>IF($T43="","",  IF($X43="","", IF($T43=0,"---",(IF(ISERROR(($X43/$T43)-1),"---",($X43/$T43)-1) ))))</f>
        <v>#N/A</v>
      </c>
      <c r="AS43" s="139"/>
      <c r="AT43" s="139" t="str">
        <f>IF(AND(ISNUMBER($R43),ISNUMBER($T43)),IF((ABS($R43-$T43))&gt;0.49,$T43-$R43,0),"")</f>
        <v/>
      </c>
      <c r="AU43" s="139"/>
      <c r="AV43" s="297" t="e">
        <f>IF($R43="","",  IF($T43="","", IF($R43=0,"---",(IF(ISERROR(($T43/$R43)-1),"---",($T43/$R43)-1) ))))</f>
        <v>#N/A</v>
      </c>
      <c r="AW43" s="139"/>
      <c r="AX43" s="139">
        <f>IF(AND(ISNUMBER($N43),ISNUMBER($V43)),IF((ABS($N43-$V43))&gt;0.49,$V43-$N43,0),"")</f>
        <v>-55756</v>
      </c>
      <c r="AY43" s="139"/>
      <c r="AZ43" s="297">
        <f>IF($N43="","",  IF($V43="","", IF($N43=0,"---",(IF(ISERROR(($V43/$N43)-1),"---",($V43/$N43)-1) ))))</f>
        <v>-0.11024288392030945</v>
      </c>
      <c r="BA43" s="139"/>
      <c r="BB43" s="139">
        <f>IF(AND(ISNUMBER($P43),ISNUMBER($V43)),IF((ABS($P43-$V43))&gt;0.49,$V43-$P43,0),"")</f>
        <v>-105756</v>
      </c>
      <c r="BC43" s="139"/>
      <c r="BD43" s="297">
        <f>IF($P43="","",  IF($V43="","", IF($P43=0,"---",(IF(ISERROR(($V43/$P43)-1),"---",($V43/$P43)-1) ))))</f>
        <v>-0.19029214259495175</v>
      </c>
      <c r="BE43" s="139"/>
      <c r="BF43" s="139">
        <f>IF(AND(ISNUMBER($R43),ISNUMBER($V43)),IF((ABS($R43-$V43))&gt;0.49,$V43-$R43,0),"")</f>
        <v>450000</v>
      </c>
      <c r="BG43" s="139"/>
      <c r="BH43" s="297" t="str">
        <f>IF($R43="","",  IF($V43="","", IF($R43=0,"---",(IF(ISERROR(($V43/$R43)-1),"---",($V43/$R43)-1) ))))</f>
        <v>---</v>
      </c>
      <c r="BJ43" s="139" t="str">
        <f>IF(AND(ISNUMBER($T43),ISNUMBER($V43)),IF((ABS($T43-$V43))&gt;0.49,$V43-$T43,0),"")</f>
        <v/>
      </c>
      <c r="BK43" s="139"/>
      <c r="BL43" s="297" t="e">
        <f>IF($T43="","",  IF($V43="","", IF($T43=0,"---",(IF(ISERROR(($V43/$T43)-1),"---",($V43/$T43)-1) ))))</f>
        <v>#N/A</v>
      </c>
      <c r="BM43" s="139"/>
    </row>
    <row r="44" spans="1:65" ht="15.75" customHeight="1">
      <c r="B44" s="364">
        <v>35</v>
      </c>
      <c r="C44" s="78">
        <v>3</v>
      </c>
      <c r="D44" s="101" t="s">
        <v>316</v>
      </c>
      <c r="E44" s="105"/>
      <c r="F44" s="105"/>
      <c r="G44" s="105"/>
      <c r="H44" s="105"/>
      <c r="I44" s="105"/>
      <c r="J44" s="105"/>
      <c r="K44" s="108"/>
      <c r="L44" s="34" t="s">
        <v>29</v>
      </c>
      <c r="M44" s="207"/>
      <c r="N44" s="139">
        <f>VLOOKUP($B44,'[1]09-10-11'!$A$4:$EA$400,MATCH(N$2, '[1]09-10-11'!$A$4:$EA$4, 0))</f>
        <v>160000</v>
      </c>
      <c r="O44" s="136"/>
      <c r="P44" s="139">
        <f>VLOOKUP($B44,'[1]09-10-11'!$A$4:$EA$400,MATCH(P$2, '[1]09-10-11'!$A$4:$EA$4, 0))</f>
        <v>160000</v>
      </c>
      <c r="Q44" s="139"/>
      <c r="R44" s="139">
        <f>VLOOKUP($B44,'[1]09-10-11'!$A$4:$EA$400,MATCH(R$2, '[1]09-10-11'!$A$4:$EA$4, 0))</f>
        <v>0</v>
      </c>
      <c r="S44" s="139"/>
      <c r="T44" s="139" t="e">
        <f>VLOOKUP($B44,'[1]09-10-11'!$A$4:$EA$400,MATCH(T$2, '[1]09-10-11'!$A$4:$EA$4, 0))</f>
        <v>#N/A</v>
      </c>
      <c r="U44" s="139"/>
      <c r="V44" s="139">
        <f>VLOOKUP($B44,'[1]09-10-11'!$A$4:$EA$400,MATCH(V$2, '[1]09-10-11'!$A$4:$EA$4, 0))</f>
        <v>190000</v>
      </c>
      <c r="W44" s="139"/>
      <c r="X44" s="139">
        <f>VLOOKUP($B44,'[1]09-10-11'!$A$4:$EA$400,MATCH(X$2, '[1]09-10-11'!$A$4:$EA$4, 0))</f>
        <v>160000</v>
      </c>
      <c r="Y44" s="53"/>
      <c r="Z44" s="139">
        <f>IF(AND(ISNUMBER($V44),ISNUMBER($X44)),IF((ABS($V44-$X44))&gt;0.49,$X44-$V44,0),"")</f>
        <v>-30000</v>
      </c>
      <c r="AA44" s="139"/>
      <c r="AB44" s="297">
        <f>IF($V44="","",  IF($X44="","", IF($V44=0,"---",(IF(ISERROR(($X44/$V44)-1),"---",($X44/$V44)-1) ))))</f>
        <v>-0.15789473684210531</v>
      </c>
      <c r="AC44" s="262"/>
      <c r="AD44" s="139">
        <f>IF(AND(ISNUMBER($P44),ISNUMBER($X44)),IF((ABS($P44-$X44))&gt;0.49,$X44-$P44,0),"")</f>
        <v>0</v>
      </c>
      <c r="AE44" s="139"/>
      <c r="AF44" s="297">
        <f>IF($P44="","",  IF($X44="","", IF($P44=0,"---",(IF(ISERROR(($X44/$P44)-1),"---",($X44/$P44)-1) ))))</f>
        <v>0</v>
      </c>
      <c r="AG44" s="139"/>
      <c r="AH44" s="139">
        <f>IF(AND(ISNUMBER($N44),ISNUMBER($X44)),IF((ABS($N44-$X44))&gt;0.49,$X44-$N44,0),"")</f>
        <v>0</v>
      </c>
      <c r="AI44" s="139"/>
      <c r="AJ44" s="297">
        <f>IF($N44="","",  IF($X44="","", IF($N44=0,"---",(IF(ISERROR(($X44/$N44)-1),"---",($X44/$N44)-1) ))))</f>
        <v>0</v>
      </c>
      <c r="AK44" s="262"/>
      <c r="AL44" s="139">
        <f>IF(AND(ISNUMBER($R44),ISNUMBER($X44)),IF((ABS($R44-$X44))&gt;0.49,$X44-$R44,0),"")</f>
        <v>160000</v>
      </c>
      <c r="AM44" s="139"/>
      <c r="AN44" s="297" t="str">
        <f>IF($R44="","",  IF($X44="","", IF($R44=0,"---",(IF(ISERROR(($X44/$R44)-1),"---",($X44/$R44)-1) ))))</f>
        <v>---</v>
      </c>
      <c r="AP44" s="139" t="str">
        <f>IF(AND(ISNUMBER($T44),ISNUMBER($X44)),IF((ABS($T44-$X44))&gt;0.49,$X44-$T44,0),"")</f>
        <v/>
      </c>
      <c r="AQ44" s="139"/>
      <c r="AR44" s="297" t="e">
        <f>IF($T44="","",  IF($X44="","", IF($T44=0,"---",(IF(ISERROR(($X44/$T44)-1),"---",($X44/$T44)-1) ))))</f>
        <v>#N/A</v>
      </c>
      <c r="AS44" s="139"/>
      <c r="AT44" s="139" t="str">
        <f>IF(AND(ISNUMBER($R44),ISNUMBER($T44)),IF((ABS($R44-$T44))&gt;0.49,$T44-$R44,0),"")</f>
        <v/>
      </c>
      <c r="AU44" s="139"/>
      <c r="AV44" s="297" t="e">
        <f>IF($R44="","",  IF($T44="","", IF($R44=0,"---",(IF(ISERROR(($T44/$R44)-1),"---",($T44/$R44)-1) ))))</f>
        <v>#N/A</v>
      </c>
      <c r="AW44" s="139"/>
      <c r="AX44" s="139">
        <f>IF(AND(ISNUMBER($N44),ISNUMBER($V44)),IF((ABS($N44-$V44))&gt;0.49,$V44-$N44,0),"")</f>
        <v>30000</v>
      </c>
      <c r="AY44" s="139"/>
      <c r="AZ44" s="297">
        <f>IF($N44="","",  IF($V44="","", IF($N44=0,"---",(IF(ISERROR(($V44/$N44)-1),"---",($V44/$N44)-1) ))))</f>
        <v>0.1875</v>
      </c>
      <c r="BA44" s="139"/>
      <c r="BB44" s="139">
        <f>IF(AND(ISNUMBER($P44),ISNUMBER($V44)),IF((ABS($P44-$V44))&gt;0.49,$V44-$P44,0),"")</f>
        <v>30000</v>
      </c>
      <c r="BC44" s="139"/>
      <c r="BD44" s="297">
        <f>IF($P44="","",  IF($V44="","", IF($P44=0,"---",(IF(ISERROR(($V44/$P44)-1),"---",($V44/$P44)-1) ))))</f>
        <v>0.1875</v>
      </c>
      <c r="BE44" s="139"/>
      <c r="BF44" s="139">
        <f>IF(AND(ISNUMBER($R44),ISNUMBER($V44)),IF((ABS($R44-$V44))&gt;0.49,$V44-$R44,0),"")</f>
        <v>190000</v>
      </c>
      <c r="BG44" s="139"/>
      <c r="BH44" s="297" t="str">
        <f>IF($R44="","",  IF($V44="","", IF($R44=0,"---",(IF(ISERROR(($V44/$R44)-1),"---",($V44/$R44)-1) ))))</f>
        <v>---</v>
      </c>
      <c r="BJ44" s="139" t="str">
        <f>IF(AND(ISNUMBER($T44),ISNUMBER($V44)),IF((ABS($T44-$V44))&gt;0.49,$V44-$T44,0),"")</f>
        <v/>
      </c>
      <c r="BK44" s="139"/>
      <c r="BL44" s="297" t="e">
        <f>IF($T44="","",  IF($V44="","", IF($T44=0,"---",(IF(ISERROR(($V44/$T44)-1),"---",($V44/$T44)-1) ))))</f>
        <v>#N/A</v>
      </c>
      <c r="BM44" s="139"/>
    </row>
    <row r="45" spans="1:65" ht="15.75" customHeight="1">
      <c r="B45" s="365"/>
      <c r="C45" s="21"/>
      <c r="D45" s="101"/>
      <c r="E45" s="101"/>
      <c r="F45" s="101"/>
      <c r="G45" s="101"/>
      <c r="H45" s="101"/>
      <c r="I45" s="101"/>
      <c r="J45" s="101"/>
      <c r="K45" s="30"/>
      <c r="L45" s="26"/>
      <c r="M45" s="207"/>
      <c r="N45" s="207"/>
      <c r="O45" s="136"/>
      <c r="P45" s="237"/>
      <c r="Q45" s="237"/>
      <c r="R45" s="237"/>
      <c r="S45" s="237"/>
      <c r="T45" s="237"/>
      <c r="U45" s="237"/>
      <c r="V45" s="237"/>
      <c r="W45" s="237"/>
      <c r="X45" s="237"/>
      <c r="Y45" s="237"/>
      <c r="Z45" s="139"/>
      <c r="AA45" s="237"/>
      <c r="AB45" s="297"/>
      <c r="AC45" s="262"/>
      <c r="AD45" s="139"/>
      <c r="AE45" s="237"/>
      <c r="AF45" s="297"/>
      <c r="AG45" s="237"/>
      <c r="AH45" s="139"/>
      <c r="AI45" s="237"/>
      <c r="AJ45" s="297"/>
      <c r="AK45" s="262"/>
      <c r="AL45" s="139"/>
      <c r="AM45" s="237"/>
      <c r="AN45" s="297"/>
      <c r="AP45" s="139"/>
      <c r="AQ45" s="237"/>
      <c r="AR45" s="297"/>
      <c r="AS45" s="237"/>
      <c r="AT45" s="139"/>
      <c r="AU45" s="237"/>
      <c r="AV45" s="297"/>
      <c r="AW45" s="237"/>
      <c r="AX45" s="139"/>
      <c r="AY45" s="237"/>
      <c r="AZ45" s="297"/>
      <c r="BA45" s="237"/>
      <c r="BB45" s="139"/>
      <c r="BC45" s="237"/>
      <c r="BD45" s="297"/>
      <c r="BE45" s="237"/>
      <c r="BF45" s="139"/>
      <c r="BG45" s="237"/>
      <c r="BH45" s="297"/>
      <c r="BJ45" s="139"/>
      <c r="BK45" s="237"/>
      <c r="BL45" s="297"/>
      <c r="BM45" s="237"/>
    </row>
    <row r="46" spans="1:65" ht="15.75" customHeight="1">
      <c r="B46" s="365"/>
      <c r="C46" s="29"/>
      <c r="D46" s="105"/>
      <c r="E46" s="105"/>
      <c r="F46" s="105"/>
      <c r="G46" s="105"/>
      <c r="H46" s="105"/>
      <c r="I46" s="101"/>
      <c r="J46" s="105"/>
      <c r="K46" s="104"/>
      <c r="L46" s="102"/>
      <c r="M46" s="207"/>
      <c r="N46" s="139"/>
      <c r="O46" s="136"/>
      <c r="P46" s="139"/>
      <c r="Q46" s="139"/>
      <c r="R46" s="139"/>
      <c r="S46" s="139"/>
      <c r="T46" s="139"/>
      <c r="U46" s="139"/>
      <c r="V46" s="139"/>
      <c r="W46" s="139"/>
      <c r="X46" s="139"/>
      <c r="Y46" s="53"/>
      <c r="Z46" s="139"/>
      <c r="AA46" s="139"/>
      <c r="AB46" s="297"/>
      <c r="AC46" s="262"/>
      <c r="AD46" s="139"/>
      <c r="AE46" s="139"/>
      <c r="AF46" s="297"/>
      <c r="AG46" s="139"/>
      <c r="AH46" s="139"/>
      <c r="AI46" s="139"/>
      <c r="AJ46" s="297"/>
      <c r="AK46" s="262"/>
      <c r="AL46" s="139"/>
      <c r="AM46" s="139"/>
      <c r="AN46" s="297"/>
      <c r="AP46" s="139"/>
      <c r="AQ46" s="139"/>
      <c r="AR46" s="297"/>
      <c r="AS46" s="139"/>
      <c r="AT46" s="139"/>
      <c r="AU46" s="139"/>
      <c r="AV46" s="297"/>
      <c r="AW46" s="139"/>
      <c r="AX46" s="139"/>
      <c r="AY46" s="139"/>
      <c r="AZ46" s="297"/>
      <c r="BA46" s="139"/>
      <c r="BB46" s="139"/>
      <c r="BC46" s="139"/>
      <c r="BD46" s="297"/>
      <c r="BE46" s="139"/>
      <c r="BF46" s="139"/>
      <c r="BG46" s="139"/>
      <c r="BH46" s="297"/>
      <c r="BJ46" s="139"/>
      <c r="BK46" s="139"/>
      <c r="BL46" s="297"/>
      <c r="BM46" s="139"/>
    </row>
    <row r="47" spans="1:65" s="115" customFormat="1" ht="15.75" customHeight="1">
      <c r="A47" s="326"/>
      <c r="B47" s="365"/>
      <c r="C47" s="129" t="s">
        <v>286</v>
      </c>
      <c r="D47" s="129"/>
      <c r="E47" s="129"/>
      <c r="F47" s="129"/>
      <c r="G47" s="129"/>
      <c r="H47" s="129"/>
      <c r="I47" s="129"/>
      <c r="J47" s="129"/>
      <c r="K47" s="129"/>
      <c r="L47" s="310"/>
      <c r="M47" s="311"/>
      <c r="N47" s="312"/>
      <c r="O47" s="333"/>
      <c r="P47" s="312"/>
      <c r="Q47" s="312"/>
      <c r="R47" s="312"/>
      <c r="S47" s="312"/>
      <c r="T47" s="312"/>
      <c r="U47" s="312"/>
      <c r="V47" s="312"/>
      <c r="W47" s="312"/>
      <c r="X47" s="312"/>
      <c r="Y47" s="397"/>
      <c r="Z47" s="312" t="str">
        <f>IF(AND(ISNUMBER($V47),ISNUMBER($X47)),IF((ABS($V47-$X47))&gt;0.49,$X47-$V47,0),"")</f>
        <v/>
      </c>
      <c r="AA47" s="312"/>
      <c r="AB47" s="325" t="str">
        <f>IF($V47="","",  IF($X47="","", IF($V47=0,"---",(IF(ISERROR(($X47/$V47)-1),"---",($X47/$V47)-1) ))))</f>
        <v/>
      </c>
      <c r="AC47" s="324"/>
      <c r="AD47" s="312" t="str">
        <f>IF(AND(ISNUMBER($P47),ISNUMBER($X47)),IF((ABS($P47-$X47))&gt;0.49,$X47-$P47,0),"")</f>
        <v/>
      </c>
      <c r="AE47" s="312"/>
      <c r="AF47" s="325" t="str">
        <f>IF($P47="","",  IF($X47="","", IF($P47=0,"---",(IF(ISERROR(($X47/$P47)-1),"---",($X47/$P47)-1) ))))</f>
        <v/>
      </c>
      <c r="AG47" s="312"/>
      <c r="AH47" s="312" t="str">
        <f>IF(AND(ISNUMBER($N47),ISNUMBER($X47)),IF((ABS($N47-$X47))&gt;0.49,$X47-$N47,0),"")</f>
        <v/>
      </c>
      <c r="AI47" s="312"/>
      <c r="AJ47" s="325" t="str">
        <f>IF($N47="","",  IF($X47="","", IF($N47=0,"---",(IF(ISERROR(($X47/$N47)-1),"---",($X47/$N47)-1) ))))</f>
        <v/>
      </c>
      <c r="AK47" s="324"/>
      <c r="AL47" s="312" t="str">
        <f>IF(AND(ISNUMBER($R47),ISNUMBER($X47)),IF((ABS($R47-$X47))&gt;0.49,$X47-$R47,0),"")</f>
        <v/>
      </c>
      <c r="AM47" s="312"/>
      <c r="AN47" s="325" t="str">
        <f>IF($R47="","",  IF($X47="","", IF($R47=0,"---",(IF(ISERROR(($X47/$R47)-1),"---",($X47/$R47)-1) ))))</f>
        <v/>
      </c>
      <c r="AP47" s="312" t="str">
        <f>IF(AND(ISNUMBER($T47),ISNUMBER($X47)),IF((ABS($T47-$X47))&gt;0.49,$X47-$T47,0),"")</f>
        <v/>
      </c>
      <c r="AQ47" s="312"/>
      <c r="AR47" s="325" t="str">
        <f>IF($T47="","",  IF($X47="","", IF($T47=0,"---",(IF(ISERROR(($X47/$T47)-1),"---",($X47/$T47)-1) ))))</f>
        <v/>
      </c>
      <c r="AS47" s="312"/>
      <c r="AT47" s="312" t="str">
        <f>IF(AND(ISNUMBER($R47),ISNUMBER($T47)),IF((ABS($R47-$T47))&gt;0.49,$T47-$R47,0),"")</f>
        <v/>
      </c>
      <c r="AU47" s="312"/>
      <c r="AV47" s="325" t="str">
        <f>IF($R47="","",  IF($T47="","", IF($R47=0,"---",(IF(ISERROR(($T47/$R47)-1),"---",($T47/$R47)-1) ))))</f>
        <v/>
      </c>
      <c r="AW47" s="312"/>
      <c r="AX47" s="312" t="str">
        <f>IF(AND(ISNUMBER($N47),ISNUMBER($V47)),IF((ABS($N47-$V47))&gt;0.49,$V47-$N47,0),"")</f>
        <v/>
      </c>
      <c r="AY47" s="312"/>
      <c r="AZ47" s="325" t="str">
        <f>IF($N47="","",  IF($V47="","", IF($N47=0,"---",(IF(ISERROR(($V47/$N47)-1),"---",($V47/$N47)-1) ))))</f>
        <v/>
      </c>
      <c r="BA47" s="312"/>
      <c r="BB47" s="312" t="str">
        <f>IF(AND(ISNUMBER($P47),ISNUMBER($V47)),IF((ABS($P47-$V47))&gt;0.49,$V47-$P47,0),"")</f>
        <v/>
      </c>
      <c r="BC47" s="312"/>
      <c r="BD47" s="325" t="str">
        <f>IF($P47="","",  IF($V47="","", IF($P47=0,"---",(IF(ISERROR(($V47/$P47)-1),"---",($V47/$P47)-1) ))))</f>
        <v/>
      </c>
      <c r="BE47" s="312"/>
      <c r="BF47" s="312" t="str">
        <f>IF(AND(ISNUMBER($R47),ISNUMBER($V47)),IF((ABS($R47-$V47))&gt;0.49,$V47-$R47,0),"")</f>
        <v/>
      </c>
      <c r="BG47" s="312"/>
      <c r="BH47" s="325" t="str">
        <f>IF($R47="","",  IF($V47="","", IF($R47=0,"---",(IF(ISERROR(($V47/$R47)-1),"---",($V47/$R47)-1) ))))</f>
        <v/>
      </c>
      <c r="BJ47" s="312" t="str">
        <f>IF(AND(ISNUMBER($T47),ISNUMBER($V47)),IF((ABS($T47-$V47))&gt;0.49,$V47-$T47,0),"")</f>
        <v/>
      </c>
      <c r="BK47" s="312"/>
      <c r="BL47" s="325" t="str">
        <f>IF($T47="","",  IF($V47="","", IF($T47=0,"---",(IF(ISERROR(($V47/$T47)-1),"---",($V47/$T47)-1) ))))</f>
        <v/>
      </c>
      <c r="BM47" s="312"/>
    </row>
    <row r="48" spans="1:65" s="115" customFormat="1" ht="15.75" customHeight="1">
      <c r="A48" s="326"/>
      <c r="B48" s="365"/>
      <c r="C48" s="129"/>
      <c r="D48" s="129"/>
      <c r="E48" s="129"/>
      <c r="F48" s="129"/>
      <c r="G48" s="129"/>
      <c r="H48" s="129"/>
      <c r="I48" s="129"/>
      <c r="J48" s="129"/>
      <c r="K48" s="129"/>
      <c r="L48" s="310"/>
      <c r="M48" s="311"/>
      <c r="N48" s="311"/>
      <c r="O48" s="333"/>
      <c r="P48" s="311"/>
      <c r="Q48" s="311"/>
      <c r="R48" s="323"/>
      <c r="S48" s="323"/>
      <c r="T48" s="323"/>
      <c r="U48" s="311"/>
      <c r="V48" s="323"/>
      <c r="W48" s="323"/>
      <c r="X48" s="323"/>
      <c r="Y48" s="323"/>
      <c r="Z48" s="312"/>
      <c r="AA48" s="311"/>
      <c r="AB48" s="325"/>
      <c r="AC48" s="324"/>
      <c r="AD48" s="312"/>
      <c r="AE48" s="311"/>
      <c r="AF48" s="325"/>
      <c r="AG48" s="311"/>
      <c r="AH48" s="312"/>
      <c r="AI48" s="311"/>
      <c r="AJ48" s="325"/>
      <c r="AK48" s="324"/>
      <c r="AL48" s="312"/>
      <c r="AM48" s="311"/>
      <c r="AN48" s="325"/>
      <c r="AP48" s="312"/>
      <c r="AQ48" s="311"/>
      <c r="AR48" s="325"/>
      <c r="AS48" s="311"/>
      <c r="AT48" s="312"/>
      <c r="AU48" s="311"/>
      <c r="AV48" s="325"/>
      <c r="AW48" s="311"/>
      <c r="AX48" s="312"/>
      <c r="AY48" s="311"/>
      <c r="AZ48" s="325"/>
      <c r="BA48" s="311"/>
      <c r="BB48" s="312"/>
      <c r="BC48" s="311"/>
      <c r="BD48" s="325"/>
      <c r="BE48" s="311"/>
      <c r="BF48" s="312"/>
      <c r="BG48" s="311"/>
      <c r="BH48" s="325"/>
      <c r="BJ48" s="312"/>
      <c r="BK48" s="311"/>
      <c r="BL48" s="325"/>
      <c r="BM48" s="311"/>
    </row>
    <row r="49" spans="1:65" s="115" customFormat="1" ht="15.75" customHeight="1">
      <c r="A49" s="326"/>
      <c r="B49" s="365"/>
      <c r="C49" s="242" t="s">
        <v>254</v>
      </c>
      <c r="D49" s="243"/>
      <c r="F49" s="129"/>
      <c r="G49" s="129"/>
      <c r="H49" s="129"/>
      <c r="I49" s="129"/>
      <c r="J49" s="129"/>
      <c r="K49" s="129"/>
      <c r="L49" s="310"/>
      <c r="M49" s="311"/>
      <c r="N49" s="311"/>
      <c r="O49" s="333"/>
      <c r="P49" s="311"/>
      <c r="Q49" s="311"/>
      <c r="R49" s="323"/>
      <c r="S49" s="323"/>
      <c r="T49" s="323"/>
      <c r="U49" s="311"/>
      <c r="V49" s="323"/>
      <c r="W49" s="323"/>
      <c r="X49" s="323"/>
      <c r="Y49" s="323"/>
      <c r="Z49" s="312" t="str">
        <f>IF(AND(ISNUMBER($V49),ISNUMBER($X49)),IF((ABS($V49-$X49))&gt;0.49,$X49-$V49,0),"")</f>
        <v/>
      </c>
      <c r="AA49" s="311"/>
      <c r="AB49" s="325" t="str">
        <f>IF($V49="","",  IF($X49="","", IF($V49=0,"---",(IF(ISERROR(($X49/$V49)-1),"---",($X49/$V49)-1) ))))</f>
        <v/>
      </c>
      <c r="AC49" s="324"/>
      <c r="AD49" s="312" t="str">
        <f>IF(AND(ISNUMBER($P49),ISNUMBER($X49)),IF((ABS($P49-$X49))&gt;0.49,$X49-$P49,0),"")</f>
        <v/>
      </c>
      <c r="AE49" s="311"/>
      <c r="AF49" s="325" t="str">
        <f>IF($P49="","",  IF($X49="","", IF($P49=0,"---",(IF(ISERROR(($X49/$P49)-1),"---",($X49/$P49)-1) ))))</f>
        <v/>
      </c>
      <c r="AG49" s="311"/>
      <c r="AH49" s="312" t="str">
        <f>IF(AND(ISNUMBER($N49),ISNUMBER($X49)),IF((ABS($N49-$X49))&gt;0.49,$X49-$N49,0),"")</f>
        <v/>
      </c>
      <c r="AI49" s="311"/>
      <c r="AJ49" s="325" t="str">
        <f>IF($N49="","",  IF($X49="","", IF($N49=0,"---",(IF(ISERROR(($X49/$N49)-1),"---",($X49/$N49)-1) ))))</f>
        <v/>
      </c>
      <c r="AK49" s="324"/>
      <c r="AL49" s="312" t="str">
        <f>IF(AND(ISNUMBER($R49),ISNUMBER($X49)),IF((ABS($R49-$X49))&gt;0.49,$X49-$R49,0),"")</f>
        <v/>
      </c>
      <c r="AM49" s="311"/>
      <c r="AN49" s="325" t="str">
        <f>IF($R49="","",  IF($X49="","", IF($R49=0,"---",(IF(ISERROR(($X49/$R49)-1),"---",($X49/$R49)-1) ))))</f>
        <v/>
      </c>
      <c r="AP49" s="312" t="str">
        <f>IF(AND(ISNUMBER($T49),ISNUMBER($X49)),IF((ABS($T49-$X49))&gt;0.49,$X49-$T49,0),"")</f>
        <v/>
      </c>
      <c r="AQ49" s="311"/>
      <c r="AR49" s="325" t="str">
        <f>IF($T49="","",  IF($X49="","", IF($T49=0,"---",(IF(ISERROR(($X49/$T49)-1),"---",($X49/$T49)-1) ))))</f>
        <v/>
      </c>
      <c r="AS49" s="311"/>
      <c r="AT49" s="312" t="str">
        <f>IF(AND(ISNUMBER($R49),ISNUMBER($T49)),IF((ABS($R49-$T49))&gt;0.49,$T49-$R49,0),"")</f>
        <v/>
      </c>
      <c r="AU49" s="311"/>
      <c r="AV49" s="325" t="str">
        <f>IF($R49="","",  IF($T49="","", IF($R49=0,"---",(IF(ISERROR(($T49/$R49)-1),"---",($T49/$R49)-1) ))))</f>
        <v/>
      </c>
      <c r="AW49" s="311"/>
      <c r="AX49" s="312" t="str">
        <f>IF(AND(ISNUMBER($N49),ISNUMBER($V49)),IF((ABS($N49-$V49))&gt;0.49,$V49-$N49,0),"")</f>
        <v/>
      </c>
      <c r="AY49" s="311"/>
      <c r="AZ49" s="325" t="str">
        <f>IF($N49="","",  IF($V49="","", IF($N49=0,"---",(IF(ISERROR(($V49/$N49)-1),"---",($V49/$N49)-1) ))))</f>
        <v/>
      </c>
      <c r="BA49" s="311"/>
      <c r="BB49" s="312" t="str">
        <f>IF(AND(ISNUMBER($P49),ISNUMBER($V49)),IF((ABS($P49-$V49))&gt;0.49,$V49-$P49,0),"")</f>
        <v/>
      </c>
      <c r="BC49" s="311"/>
      <c r="BD49" s="325" t="str">
        <f>IF($P49="","",  IF($V49="","", IF($P49=0,"---",(IF(ISERROR(($V49/$P49)-1),"---",($V49/$P49)-1) ))))</f>
        <v/>
      </c>
      <c r="BE49" s="311"/>
      <c r="BF49" s="312" t="str">
        <f>IF(AND(ISNUMBER($R49),ISNUMBER($V49)),IF((ABS($R49-$V49))&gt;0.49,$V49-$R49,0),"")</f>
        <v/>
      </c>
      <c r="BG49" s="311"/>
      <c r="BH49" s="325" t="str">
        <f>IF($R49="","",  IF($V49="","", IF($R49=0,"---",(IF(ISERROR(($V49/$R49)-1),"---",($V49/$R49)-1) ))))</f>
        <v/>
      </c>
      <c r="BJ49" s="312" t="str">
        <f>IF(AND(ISNUMBER($T49),ISNUMBER($V49)),IF((ABS($T49-$V49))&gt;0.49,$V49-$T49,0),"")</f>
        <v/>
      </c>
      <c r="BK49" s="311"/>
      <c r="BL49" s="325" t="str">
        <f>IF($T49="","",  IF($V49="","", IF($T49=0,"---",(IF(ISERROR(($V49/$T49)-1),"---",($V49/$T49)-1) ))))</f>
        <v/>
      </c>
      <c r="BM49" s="311"/>
    </row>
    <row r="50" spans="1:65" s="115" customFormat="1" ht="15.75" customHeight="1">
      <c r="A50" s="326"/>
      <c r="B50" s="365"/>
      <c r="D50" s="129"/>
      <c r="F50" s="129"/>
      <c r="G50" s="129"/>
      <c r="H50" s="129"/>
      <c r="I50" s="129"/>
      <c r="J50" s="129"/>
      <c r="K50" s="129"/>
      <c r="L50" s="310"/>
      <c r="M50" s="311"/>
      <c r="N50" s="311"/>
      <c r="O50" s="333"/>
      <c r="P50" s="311"/>
      <c r="Q50" s="311"/>
      <c r="R50" s="323"/>
      <c r="S50" s="323"/>
      <c r="T50" s="323"/>
      <c r="U50" s="311"/>
      <c r="V50" s="323"/>
      <c r="W50" s="323"/>
      <c r="X50" s="323"/>
      <c r="Y50" s="323"/>
      <c r="Z50" s="312"/>
      <c r="AA50" s="311"/>
      <c r="AB50" s="325"/>
      <c r="AC50" s="324"/>
      <c r="AD50" s="312"/>
      <c r="AE50" s="311"/>
      <c r="AF50" s="325"/>
      <c r="AG50" s="311"/>
      <c r="AH50" s="312"/>
      <c r="AI50" s="311"/>
      <c r="AJ50" s="325"/>
      <c r="AK50" s="324"/>
      <c r="AL50" s="312"/>
      <c r="AM50" s="311"/>
      <c r="AN50" s="325"/>
      <c r="AP50" s="312"/>
      <c r="AQ50" s="311"/>
      <c r="AR50" s="325"/>
      <c r="AS50" s="311"/>
      <c r="AT50" s="312"/>
      <c r="AU50" s="311"/>
      <c r="AV50" s="325"/>
      <c r="AW50" s="311"/>
      <c r="AX50" s="312"/>
      <c r="AY50" s="311"/>
      <c r="AZ50" s="325"/>
      <c r="BA50" s="311"/>
      <c r="BB50" s="312"/>
      <c r="BC50" s="311"/>
      <c r="BD50" s="325"/>
      <c r="BE50" s="311"/>
      <c r="BF50" s="312"/>
      <c r="BG50" s="311"/>
      <c r="BH50" s="325"/>
      <c r="BJ50" s="312"/>
      <c r="BK50" s="311"/>
      <c r="BL50" s="325"/>
      <c r="BM50" s="311"/>
    </row>
    <row r="51" spans="1:65" s="115" customFormat="1" ht="15.75" customHeight="1">
      <c r="A51" s="326"/>
      <c r="B51" s="365"/>
      <c r="C51" s="115" t="s">
        <v>391</v>
      </c>
      <c r="D51" s="129"/>
      <c r="F51" s="176"/>
      <c r="G51" s="176"/>
      <c r="H51" s="176"/>
      <c r="I51" s="176"/>
      <c r="J51" s="176"/>
      <c r="K51" s="176"/>
      <c r="L51" s="310"/>
      <c r="M51" s="311"/>
      <c r="N51" s="311"/>
      <c r="O51" s="345"/>
      <c r="P51" s="311"/>
      <c r="Q51" s="311"/>
      <c r="R51" s="323"/>
      <c r="S51" s="323"/>
      <c r="T51" s="323"/>
      <c r="U51" s="311"/>
      <c r="V51" s="323"/>
      <c r="W51" s="323"/>
      <c r="X51" s="323"/>
      <c r="Y51" s="323"/>
      <c r="Z51" s="312"/>
      <c r="AA51" s="311"/>
      <c r="AB51" s="325"/>
      <c r="AC51" s="324"/>
      <c r="AD51" s="312"/>
      <c r="AE51" s="311"/>
      <c r="AF51" s="325"/>
      <c r="AG51" s="311"/>
      <c r="AH51" s="312"/>
      <c r="AI51" s="311"/>
      <c r="AJ51" s="325"/>
      <c r="AK51" s="324"/>
      <c r="AL51" s="312"/>
      <c r="AM51" s="311"/>
      <c r="AN51" s="325"/>
      <c r="AP51" s="312"/>
      <c r="AQ51" s="311"/>
      <c r="AR51" s="325"/>
      <c r="AS51" s="311"/>
      <c r="AT51" s="312"/>
      <c r="AU51" s="311"/>
      <c r="AV51" s="325"/>
      <c r="AW51" s="311"/>
      <c r="AX51" s="312"/>
      <c r="AY51" s="311"/>
      <c r="AZ51" s="325"/>
      <c r="BA51" s="311"/>
      <c r="BB51" s="312"/>
      <c r="BC51" s="311"/>
      <c r="BD51" s="325"/>
      <c r="BE51" s="311"/>
      <c r="BF51" s="312"/>
      <c r="BG51" s="311"/>
      <c r="BH51" s="325"/>
      <c r="BJ51" s="312"/>
      <c r="BK51" s="311"/>
      <c r="BL51" s="325"/>
      <c r="BM51" s="311"/>
    </row>
    <row r="52" spans="1:65" s="115" customFormat="1" ht="15.75" customHeight="1">
      <c r="A52" s="326"/>
      <c r="B52" s="365"/>
      <c r="C52" s="115" t="s">
        <v>392</v>
      </c>
      <c r="D52" s="129"/>
      <c r="F52" s="176"/>
      <c r="G52" s="176"/>
      <c r="H52" s="176"/>
      <c r="I52" s="176"/>
      <c r="J52" s="176"/>
      <c r="K52" s="176"/>
      <c r="L52" s="310"/>
      <c r="M52" s="311"/>
      <c r="N52" s="311"/>
      <c r="O52" s="345"/>
      <c r="P52" s="311"/>
      <c r="Q52" s="311"/>
      <c r="R52" s="323"/>
      <c r="S52" s="323"/>
      <c r="T52" s="323"/>
      <c r="U52" s="311"/>
      <c r="V52" s="323"/>
      <c r="W52" s="323"/>
      <c r="X52" s="323"/>
      <c r="Y52" s="323"/>
      <c r="Z52" s="312"/>
      <c r="AA52" s="311"/>
      <c r="AB52" s="325" t="str">
        <f>IF($V52="","",  IF($X52="","", IF($V52=0,"---",(IF(ISERROR(($X52/$V52)-1),"---",($X52/$V52)-1) ))))</f>
        <v/>
      </c>
      <c r="AC52" s="324"/>
      <c r="AD52" s="312"/>
      <c r="AE52" s="311"/>
      <c r="AF52" s="325" t="str">
        <f>IF($P52="","",  IF($X52="","", IF($P52=0,"---",(IF(ISERROR(($X52/$P52)-1),"---",($X52/$P52)-1) ))))</f>
        <v/>
      </c>
      <c r="AG52" s="311"/>
      <c r="AH52" s="312"/>
      <c r="AI52" s="311"/>
      <c r="AJ52" s="325" t="str">
        <f>IF($N52="","",  IF($X52="","", IF($N52=0,"---",(IF(ISERROR(($X52/$N52)-1),"---",($X52/$N52)-1) ))))</f>
        <v/>
      </c>
      <c r="AK52" s="324"/>
      <c r="AL52" s="312"/>
      <c r="AM52" s="311"/>
      <c r="AN52" s="325" t="str">
        <f>IF($R52="","",  IF($X52="","", IF($R52=0,"---",(IF(ISERROR(($X52/$R52)-1),"---",($X52/$R52)-1) ))))</f>
        <v/>
      </c>
      <c r="AP52" s="312"/>
      <c r="AQ52" s="311"/>
      <c r="AR52" s="325" t="str">
        <f>IF($T52="","",  IF($X52="","", IF($T52=0,"---",(IF(ISERROR(($X52/$T52)-1),"---",($X52/$T52)-1) ))))</f>
        <v/>
      </c>
      <c r="AS52" s="311"/>
      <c r="AT52" s="312"/>
      <c r="AU52" s="311"/>
      <c r="AV52" s="325" t="str">
        <f>IF($R52="","",  IF($T52="","", IF($R52=0,"---",(IF(ISERROR(($T52/$R52)-1),"---",($T52/$R52)-1) ))))</f>
        <v/>
      </c>
      <c r="AW52" s="311"/>
      <c r="AX52" s="312"/>
      <c r="AY52" s="311"/>
      <c r="AZ52" s="325" t="str">
        <f>IF($N52="","",  IF($V52="","", IF($N52=0,"---",(IF(ISERROR(($V52/$N52)-1),"---",($V52/$N52)-1) ))))</f>
        <v/>
      </c>
      <c r="BA52" s="311"/>
      <c r="BB52" s="312"/>
      <c r="BC52" s="311"/>
      <c r="BD52" s="325" t="str">
        <f>IF($P52="","",  IF($V52="","", IF($P52=0,"---",(IF(ISERROR(($V52/$P52)-1),"---",($V52/$P52)-1) ))))</f>
        <v/>
      </c>
      <c r="BE52" s="311"/>
      <c r="BF52" s="312"/>
      <c r="BG52" s="311"/>
      <c r="BH52" s="325" t="str">
        <f>IF($R52="","",  IF($V52="","", IF($R52=0,"---",(IF(ISERROR(($V52/$R52)-1),"---",($V52/$R52)-1) ))))</f>
        <v/>
      </c>
      <c r="BJ52" s="312"/>
      <c r="BK52" s="311"/>
      <c r="BL52" s="325" t="str">
        <f>IF($T52="","",  IF($V52="","", IF($T52=0,"---",(IF(ISERROR(($V52/$T52)-1),"---",($V52/$T52)-1) ))))</f>
        <v/>
      </c>
      <c r="BM52" s="311"/>
    </row>
    <row r="53" spans="1:65" s="115" customFormat="1" ht="15.75" customHeight="1">
      <c r="A53" s="326"/>
      <c r="B53" s="365"/>
      <c r="D53" s="129"/>
      <c r="F53" s="176"/>
      <c r="G53" s="176"/>
      <c r="H53" s="176"/>
      <c r="I53" s="176"/>
      <c r="J53" s="176"/>
      <c r="K53" s="176"/>
      <c r="L53" s="310"/>
      <c r="M53" s="311"/>
      <c r="N53" s="311"/>
      <c r="O53" s="345"/>
      <c r="P53" s="311"/>
      <c r="Q53" s="311"/>
      <c r="R53" s="323"/>
      <c r="S53" s="323"/>
      <c r="T53" s="323"/>
      <c r="U53" s="311"/>
      <c r="V53" s="323"/>
      <c r="W53" s="323"/>
      <c r="X53" s="323"/>
      <c r="Y53" s="323"/>
      <c r="Z53" s="312"/>
      <c r="AA53" s="311"/>
      <c r="AB53" s="325"/>
      <c r="AC53" s="324"/>
      <c r="AD53" s="312"/>
      <c r="AE53" s="311"/>
      <c r="AF53" s="325"/>
      <c r="AG53" s="311"/>
      <c r="AH53" s="312"/>
      <c r="AI53" s="311"/>
      <c r="AJ53" s="325"/>
      <c r="AK53" s="324"/>
      <c r="AL53" s="312"/>
      <c r="AM53" s="311"/>
      <c r="AN53" s="325"/>
      <c r="AP53" s="312"/>
      <c r="AQ53" s="311"/>
      <c r="AR53" s="325"/>
      <c r="AS53" s="311"/>
      <c r="AT53" s="312"/>
      <c r="AU53" s="311"/>
      <c r="AV53" s="325"/>
      <c r="AW53" s="311"/>
      <c r="AX53" s="312"/>
      <c r="AY53" s="311"/>
      <c r="AZ53" s="325"/>
      <c r="BA53" s="311"/>
      <c r="BB53" s="312"/>
      <c r="BC53" s="311"/>
      <c r="BD53" s="325"/>
      <c r="BE53" s="311"/>
      <c r="BF53" s="312"/>
      <c r="BG53" s="311"/>
      <c r="BH53" s="325"/>
      <c r="BJ53" s="312"/>
      <c r="BK53" s="311"/>
      <c r="BL53" s="325"/>
      <c r="BM53" s="311"/>
    </row>
    <row r="54" spans="1:65" s="115" customFormat="1" ht="15.75" customHeight="1">
      <c r="A54" s="326"/>
      <c r="B54" s="365"/>
      <c r="C54" s="115" t="s">
        <v>265</v>
      </c>
      <c r="D54" s="129"/>
      <c r="F54" s="176"/>
      <c r="G54" s="176"/>
      <c r="H54" s="176"/>
      <c r="I54" s="176"/>
      <c r="J54" s="176"/>
      <c r="K54" s="176"/>
      <c r="L54" s="310"/>
      <c r="M54" s="311"/>
      <c r="N54" s="311"/>
      <c r="O54" s="345"/>
      <c r="P54" s="311"/>
      <c r="Q54" s="311"/>
      <c r="R54" s="323"/>
      <c r="S54" s="323"/>
      <c r="T54" s="323"/>
      <c r="U54" s="311"/>
      <c r="V54" s="323"/>
      <c r="W54" s="323"/>
      <c r="X54" s="323"/>
      <c r="Y54" s="323"/>
      <c r="Z54" s="312"/>
      <c r="AA54" s="311"/>
      <c r="AB54" s="325" t="str">
        <f t="shared" ref="AB54:AB117" si="0">IF($V54="","",  IF($X54="","", IF($V54=0,"---",(IF(ISERROR(($X54/$V54)-1),"---",($X54/$V54)-1) ))))</f>
        <v/>
      </c>
      <c r="AC54" s="324"/>
      <c r="AD54" s="312"/>
      <c r="AE54" s="311"/>
      <c r="AF54" s="325" t="str">
        <f t="shared" ref="AF54:AF85" si="1">IF($P54="","",  IF($X54="","", IF($P54=0,"---",(IF(ISERROR(($X54/$P54)-1),"---",($X54/$P54)-1) ))))</f>
        <v/>
      </c>
      <c r="AG54" s="311"/>
      <c r="AH54" s="312"/>
      <c r="AI54" s="311"/>
      <c r="AJ54" s="325" t="str">
        <f t="shared" ref="AJ54:AJ85" si="2">IF($N54="","",  IF($X54="","", IF($N54=0,"---",(IF(ISERROR(($X54/$N54)-1),"---",($X54/$N54)-1) ))))</f>
        <v/>
      </c>
      <c r="AK54" s="324"/>
      <c r="AL54" s="312"/>
      <c r="AM54" s="311"/>
      <c r="AN54" s="325" t="str">
        <f t="shared" ref="AN54:AN117" si="3">IF($R54="","",  IF($X54="","", IF($R54=0,"---",(IF(ISERROR(($X54/$R54)-1),"---",($X54/$R54)-1) ))))</f>
        <v/>
      </c>
      <c r="AP54" s="312"/>
      <c r="AQ54" s="311"/>
      <c r="AR54" s="325" t="str">
        <f t="shared" ref="AR54:AR117" si="4">IF($T54="","",  IF($X54="","", IF($T54=0,"---",(IF(ISERROR(($X54/$T54)-1),"---",($X54/$T54)-1) ))))</f>
        <v/>
      </c>
      <c r="AS54" s="311"/>
      <c r="AT54" s="312"/>
      <c r="AU54" s="311"/>
      <c r="AV54" s="325" t="str">
        <f t="shared" ref="AV54:AV117" si="5">IF($R54="","",  IF($T54="","", IF($R54=0,"---",(IF(ISERROR(($T54/$R54)-1),"---",($T54/$R54)-1) ))))</f>
        <v/>
      </c>
      <c r="AW54" s="311"/>
      <c r="AX54" s="312"/>
      <c r="AY54" s="311"/>
      <c r="AZ54" s="325" t="str">
        <f t="shared" ref="AZ54:AZ85" si="6">IF($N54="","",  IF($V54="","", IF($N54=0,"---",(IF(ISERROR(($V54/$N54)-1),"---",($V54/$N54)-1) ))))</f>
        <v/>
      </c>
      <c r="BA54" s="311"/>
      <c r="BB54" s="312"/>
      <c r="BC54" s="311"/>
      <c r="BD54" s="325" t="str">
        <f t="shared" ref="BD54:BD85" si="7">IF($P54="","",  IF($V54="","", IF($P54=0,"---",(IF(ISERROR(($V54/$P54)-1),"---",($V54/$P54)-1) ))))</f>
        <v/>
      </c>
      <c r="BE54" s="311"/>
      <c r="BF54" s="312"/>
      <c r="BG54" s="311"/>
      <c r="BH54" s="325" t="str">
        <f t="shared" ref="BH54:BH117" si="8">IF($R54="","",  IF($V54="","", IF($R54=0,"---",(IF(ISERROR(($V54/$R54)-1),"---",($V54/$R54)-1) ))))</f>
        <v/>
      </c>
      <c r="BJ54" s="312"/>
      <c r="BK54" s="311"/>
      <c r="BL54" s="325" t="str">
        <f t="shared" ref="BL54:BL117" si="9">IF($T54="","",  IF($V54="","", IF($T54=0,"---",(IF(ISERROR(($V54/$T54)-1),"---",($V54/$T54)-1) ))))</f>
        <v/>
      </c>
      <c r="BM54" s="311"/>
    </row>
    <row r="55" spans="1:65" s="113" customFormat="1" ht="17.25" customHeight="1">
      <c r="A55" s="375"/>
      <c r="B55" s="366"/>
      <c r="C55" s="214"/>
      <c r="D55" s="209"/>
      <c r="L55" s="116"/>
      <c r="M55" s="207"/>
      <c r="N55" s="207"/>
      <c r="O55" s="117"/>
      <c r="P55" s="207"/>
      <c r="Q55" s="207"/>
      <c r="R55" s="237"/>
      <c r="S55" s="237"/>
      <c r="T55" s="237"/>
      <c r="U55" s="207"/>
      <c r="V55" s="237"/>
      <c r="W55" s="237"/>
      <c r="X55" s="237"/>
      <c r="Y55" s="237"/>
      <c r="Z55" s="139" t="str">
        <f t="shared" ref="Z55:Z118" si="10">IF(AND(ISNUMBER($V55),ISNUMBER($X55)),IF((ABS($V55-$X55))&gt;0.49,$X55-$V55,0),"")</f>
        <v/>
      </c>
      <c r="AA55" s="207"/>
      <c r="AB55" s="297" t="str">
        <f t="shared" si="0"/>
        <v/>
      </c>
      <c r="AC55" s="262"/>
      <c r="AD55" s="139" t="str">
        <f t="shared" ref="AD55:AD86" si="11">IF(AND(ISNUMBER($P55),ISNUMBER($X55)),IF((ABS($P55-$X55))&gt;0.49,$X55-$P55,0),"")</f>
        <v/>
      </c>
      <c r="AE55" s="207"/>
      <c r="AF55" s="297" t="str">
        <f t="shared" si="1"/>
        <v/>
      </c>
      <c r="AG55" s="207"/>
      <c r="AH55" s="139" t="str">
        <f t="shared" ref="AH55:AH86" si="12">IF(AND(ISNUMBER($N55),ISNUMBER($X55)),IF((ABS($N55-$X55))&gt;0.49,$X55-$N55,0),"")</f>
        <v/>
      </c>
      <c r="AI55" s="207"/>
      <c r="AJ55" s="297" t="str">
        <f t="shared" si="2"/>
        <v/>
      </c>
      <c r="AK55" s="262"/>
      <c r="AL55" s="139" t="str">
        <f t="shared" ref="AL55:AL118" si="13">IF(AND(ISNUMBER($R55),ISNUMBER($X55)),IF((ABS($R55-$X55))&gt;0.49,$X55-$R55,0),"")</f>
        <v/>
      </c>
      <c r="AM55" s="207"/>
      <c r="AN55" s="297" t="str">
        <f t="shared" si="3"/>
        <v/>
      </c>
      <c r="AP55" s="139" t="str">
        <f t="shared" ref="AP55:AP118" si="14">IF(AND(ISNUMBER($T55),ISNUMBER($X55)),IF((ABS($T55-$X55))&gt;0.49,$X55-$T55,0),"")</f>
        <v/>
      </c>
      <c r="AQ55" s="207"/>
      <c r="AR55" s="297" t="str">
        <f t="shared" si="4"/>
        <v/>
      </c>
      <c r="AS55" s="207"/>
      <c r="AT55" s="139" t="str">
        <f t="shared" ref="AT55:AT118" si="15">IF(AND(ISNUMBER($R55),ISNUMBER($T55)),IF((ABS($R55-$T55))&gt;0.49,$T55-$R55,0),"")</f>
        <v/>
      </c>
      <c r="AU55" s="207"/>
      <c r="AV55" s="297" t="str">
        <f t="shared" si="5"/>
        <v/>
      </c>
      <c r="AW55" s="207"/>
      <c r="AX55" s="139" t="str">
        <f t="shared" ref="AX55:AX86" si="16">IF(AND(ISNUMBER($N55),ISNUMBER($V55)),IF((ABS($N55-$V55))&gt;0.49,$V55-$N55,0),"")</f>
        <v/>
      </c>
      <c r="AY55" s="207"/>
      <c r="AZ55" s="297" t="str">
        <f t="shared" si="6"/>
        <v/>
      </c>
      <c r="BA55" s="207"/>
      <c r="BB55" s="139" t="str">
        <f t="shared" ref="BB55:BB86" si="17">IF(AND(ISNUMBER($P55),ISNUMBER($V55)),IF((ABS($P55-$V55))&gt;0.49,$V55-$P55,0),"")</f>
        <v/>
      </c>
      <c r="BC55" s="207"/>
      <c r="BD55" s="297" t="str">
        <f t="shared" si="7"/>
        <v/>
      </c>
      <c r="BE55" s="207"/>
      <c r="BF55" s="139" t="str">
        <f t="shared" ref="BF55:BF118" si="18">IF(AND(ISNUMBER($R55),ISNUMBER($V55)),IF((ABS($R55-$V55))&gt;0.49,$V55-$R55,0),"")</f>
        <v/>
      </c>
      <c r="BG55" s="207"/>
      <c r="BH55" s="297" t="str">
        <f t="shared" si="8"/>
        <v/>
      </c>
      <c r="BJ55" s="139" t="str">
        <f t="shared" ref="BJ55:BJ118" si="19">IF(AND(ISNUMBER($T55),ISNUMBER($V55)),IF((ABS($T55-$V55))&gt;0.49,$V55-$T55,0),"")</f>
        <v/>
      </c>
      <c r="BK55" s="207"/>
      <c r="BL55" s="297" t="str">
        <f t="shared" si="9"/>
        <v/>
      </c>
      <c r="BM55" s="207"/>
    </row>
    <row r="56" spans="1:65" s="251" customFormat="1" ht="17.25" customHeight="1">
      <c r="A56" s="375"/>
      <c r="B56" s="367"/>
      <c r="C56" s="252"/>
      <c r="D56" s="253"/>
      <c r="E56" s="254"/>
      <c r="L56" s="255"/>
      <c r="M56" s="237"/>
      <c r="N56" s="237"/>
      <c r="O56" s="246"/>
      <c r="P56" s="237"/>
      <c r="Q56" s="237"/>
      <c r="R56" s="237"/>
      <c r="S56" s="237"/>
      <c r="T56" s="237"/>
      <c r="U56" s="237"/>
      <c r="V56" s="237"/>
      <c r="W56" s="237"/>
      <c r="X56" s="237"/>
      <c r="Y56" s="237"/>
      <c r="Z56" s="139" t="str">
        <f t="shared" si="10"/>
        <v/>
      </c>
      <c r="AA56" s="237"/>
      <c r="AB56" s="297" t="str">
        <f t="shared" si="0"/>
        <v/>
      </c>
      <c r="AC56" s="262"/>
      <c r="AD56" s="139" t="str">
        <f t="shared" si="11"/>
        <v/>
      </c>
      <c r="AE56" s="237"/>
      <c r="AF56" s="297" t="str">
        <f t="shared" si="1"/>
        <v/>
      </c>
      <c r="AG56" s="237"/>
      <c r="AH56" s="139" t="str">
        <f t="shared" si="12"/>
        <v/>
      </c>
      <c r="AI56" s="237"/>
      <c r="AJ56" s="297" t="str">
        <f t="shared" si="2"/>
        <v/>
      </c>
      <c r="AK56" s="262"/>
      <c r="AL56" s="139" t="str">
        <f t="shared" si="13"/>
        <v/>
      </c>
      <c r="AM56" s="237"/>
      <c r="AN56" s="297" t="str">
        <f t="shared" si="3"/>
        <v/>
      </c>
      <c r="AP56" s="139" t="str">
        <f t="shared" si="14"/>
        <v/>
      </c>
      <c r="AQ56" s="237"/>
      <c r="AR56" s="297" t="str">
        <f t="shared" si="4"/>
        <v/>
      </c>
      <c r="AS56" s="237"/>
      <c r="AT56" s="139" t="str">
        <f t="shared" si="15"/>
        <v/>
      </c>
      <c r="AU56" s="237"/>
      <c r="AV56" s="297" t="str">
        <f t="shared" si="5"/>
        <v/>
      </c>
      <c r="AW56" s="237"/>
      <c r="AX56" s="139" t="str">
        <f t="shared" si="16"/>
        <v/>
      </c>
      <c r="AY56" s="237"/>
      <c r="AZ56" s="297" t="str">
        <f t="shared" si="6"/>
        <v/>
      </c>
      <c r="BA56" s="237"/>
      <c r="BB56" s="139" t="str">
        <f t="shared" si="17"/>
        <v/>
      </c>
      <c r="BC56" s="237"/>
      <c r="BD56" s="297" t="str">
        <f t="shared" si="7"/>
        <v/>
      </c>
      <c r="BE56" s="237"/>
      <c r="BF56" s="139" t="str">
        <f t="shared" si="18"/>
        <v/>
      </c>
      <c r="BG56" s="237"/>
      <c r="BH56" s="297" t="str">
        <f t="shared" si="8"/>
        <v/>
      </c>
      <c r="BJ56" s="139" t="str">
        <f t="shared" si="19"/>
        <v/>
      </c>
      <c r="BK56" s="237"/>
      <c r="BL56" s="297" t="str">
        <f t="shared" si="9"/>
        <v/>
      </c>
      <c r="BM56" s="237"/>
    </row>
    <row r="57" spans="1:65" ht="15.75" customHeight="1">
      <c r="B57" s="365"/>
      <c r="C57" s="21"/>
      <c r="D57" s="101"/>
      <c r="E57" s="101"/>
      <c r="F57" s="101"/>
      <c r="G57" s="101"/>
      <c r="H57" s="101"/>
      <c r="I57" s="101"/>
      <c r="J57" s="101"/>
      <c r="K57" s="104"/>
      <c r="L57" s="26"/>
      <c r="M57" s="207"/>
      <c r="N57" s="207"/>
      <c r="O57" s="142"/>
      <c r="P57" s="207"/>
      <c r="Q57" s="207"/>
      <c r="R57" s="237"/>
      <c r="S57" s="237"/>
      <c r="T57" s="237"/>
      <c r="U57" s="207"/>
      <c r="V57" s="237"/>
      <c r="W57" s="237"/>
      <c r="X57" s="237"/>
      <c r="Y57" s="237"/>
      <c r="Z57" s="139" t="str">
        <f t="shared" si="10"/>
        <v/>
      </c>
      <c r="AA57" s="207"/>
      <c r="AB57" s="297" t="str">
        <f t="shared" si="0"/>
        <v/>
      </c>
      <c r="AC57" s="262"/>
      <c r="AD57" s="139" t="str">
        <f t="shared" si="11"/>
        <v/>
      </c>
      <c r="AE57" s="207"/>
      <c r="AF57" s="297" t="str">
        <f t="shared" si="1"/>
        <v/>
      </c>
      <c r="AG57" s="207"/>
      <c r="AH57" s="139" t="str">
        <f t="shared" si="12"/>
        <v/>
      </c>
      <c r="AI57" s="207"/>
      <c r="AJ57" s="297" t="str">
        <f t="shared" si="2"/>
        <v/>
      </c>
      <c r="AK57" s="262"/>
      <c r="AL57" s="139" t="str">
        <f t="shared" si="13"/>
        <v/>
      </c>
      <c r="AM57" s="207"/>
      <c r="AN57" s="297" t="str">
        <f t="shared" si="3"/>
        <v/>
      </c>
      <c r="AP57" s="139" t="str">
        <f t="shared" si="14"/>
        <v/>
      </c>
      <c r="AQ57" s="207"/>
      <c r="AR57" s="297" t="str">
        <f t="shared" si="4"/>
        <v/>
      </c>
      <c r="AS57" s="207"/>
      <c r="AT57" s="139" t="str">
        <f t="shared" si="15"/>
        <v/>
      </c>
      <c r="AU57" s="207"/>
      <c r="AV57" s="297" t="str">
        <f t="shared" si="5"/>
        <v/>
      </c>
      <c r="AW57" s="207"/>
      <c r="AX57" s="139" t="str">
        <f t="shared" si="16"/>
        <v/>
      </c>
      <c r="AY57" s="207"/>
      <c r="AZ57" s="297" t="str">
        <f t="shared" si="6"/>
        <v/>
      </c>
      <c r="BA57" s="207"/>
      <c r="BB57" s="139" t="str">
        <f t="shared" si="17"/>
        <v/>
      </c>
      <c r="BC57" s="207"/>
      <c r="BD57" s="297" t="str">
        <f t="shared" si="7"/>
        <v/>
      </c>
      <c r="BE57" s="207"/>
      <c r="BF57" s="139" t="str">
        <f t="shared" si="18"/>
        <v/>
      </c>
      <c r="BG57" s="207"/>
      <c r="BH57" s="297" t="str">
        <f t="shared" si="8"/>
        <v/>
      </c>
      <c r="BJ57" s="139" t="str">
        <f t="shared" si="19"/>
        <v/>
      </c>
      <c r="BK57" s="207"/>
      <c r="BL57" s="297" t="str">
        <f t="shared" si="9"/>
        <v/>
      </c>
      <c r="BM57" s="207"/>
    </row>
    <row r="58" spans="1:65" ht="15.75" customHeight="1">
      <c r="B58" s="365"/>
      <c r="C58" s="20" t="s">
        <v>88</v>
      </c>
      <c r="D58" s="103"/>
      <c r="E58" s="103"/>
      <c r="F58" s="103"/>
      <c r="G58" s="103"/>
      <c r="H58" s="103"/>
      <c r="I58" s="103"/>
      <c r="J58" s="103"/>
      <c r="K58" s="104"/>
      <c r="L58" s="26"/>
      <c r="M58" s="207"/>
      <c r="N58" s="207"/>
      <c r="O58" s="142"/>
      <c r="P58" s="207"/>
      <c r="Q58" s="207"/>
      <c r="R58" s="237"/>
      <c r="S58" s="237"/>
      <c r="T58" s="237"/>
      <c r="U58" s="207"/>
      <c r="V58" s="237"/>
      <c r="W58" s="237"/>
      <c r="X58" s="237"/>
      <c r="Y58" s="237"/>
      <c r="Z58" s="139" t="str">
        <f t="shared" si="10"/>
        <v/>
      </c>
      <c r="AA58" s="207"/>
      <c r="AB58" s="297" t="str">
        <f t="shared" si="0"/>
        <v/>
      </c>
      <c r="AC58" s="262"/>
      <c r="AD58" s="139" t="str">
        <f t="shared" si="11"/>
        <v/>
      </c>
      <c r="AE58" s="207"/>
      <c r="AF58" s="297" t="str">
        <f t="shared" si="1"/>
        <v/>
      </c>
      <c r="AG58" s="207"/>
      <c r="AH58" s="139" t="str">
        <f t="shared" si="12"/>
        <v/>
      </c>
      <c r="AI58" s="207"/>
      <c r="AJ58" s="297" t="str">
        <f t="shared" si="2"/>
        <v/>
      </c>
      <c r="AK58" s="262"/>
      <c r="AL58" s="139" t="str">
        <f t="shared" si="13"/>
        <v/>
      </c>
      <c r="AM58" s="207"/>
      <c r="AN58" s="297" t="str">
        <f t="shared" si="3"/>
        <v/>
      </c>
      <c r="AP58" s="139" t="str">
        <f t="shared" si="14"/>
        <v/>
      </c>
      <c r="AQ58" s="207"/>
      <c r="AR58" s="297" t="str">
        <f t="shared" si="4"/>
        <v/>
      </c>
      <c r="AS58" s="207"/>
      <c r="AT58" s="139" t="str">
        <f t="shared" si="15"/>
        <v/>
      </c>
      <c r="AU58" s="207"/>
      <c r="AV58" s="297" t="str">
        <f t="shared" si="5"/>
        <v/>
      </c>
      <c r="AW58" s="207"/>
      <c r="AX58" s="139" t="str">
        <f t="shared" si="16"/>
        <v/>
      </c>
      <c r="AY58" s="207"/>
      <c r="AZ58" s="297" t="str">
        <f t="shared" si="6"/>
        <v/>
      </c>
      <c r="BA58" s="207"/>
      <c r="BB58" s="139" t="str">
        <f t="shared" si="17"/>
        <v/>
      </c>
      <c r="BC58" s="207"/>
      <c r="BD58" s="297" t="str">
        <f t="shared" si="7"/>
        <v/>
      </c>
      <c r="BE58" s="207"/>
      <c r="BF58" s="139" t="str">
        <f t="shared" si="18"/>
        <v/>
      </c>
      <c r="BG58" s="207"/>
      <c r="BH58" s="297" t="str">
        <f t="shared" si="8"/>
        <v/>
      </c>
      <c r="BJ58" s="139" t="str">
        <f t="shared" si="19"/>
        <v/>
      </c>
      <c r="BK58" s="207"/>
      <c r="BL58" s="297" t="str">
        <f t="shared" si="9"/>
        <v/>
      </c>
      <c r="BM58" s="207"/>
    </row>
    <row r="59" spans="1:65" s="98" customFormat="1" ht="15.75" customHeight="1">
      <c r="A59" s="84"/>
      <c r="B59" s="368"/>
      <c r="C59" s="33"/>
      <c r="D59" s="105"/>
      <c r="E59" s="105"/>
      <c r="F59" s="105"/>
      <c r="G59" s="105"/>
      <c r="H59" s="105"/>
      <c r="I59" s="105"/>
      <c r="J59" s="105"/>
      <c r="K59" s="108"/>
      <c r="L59" s="34"/>
      <c r="M59" s="207"/>
      <c r="N59" s="207"/>
      <c r="O59" s="145"/>
      <c r="P59" s="207"/>
      <c r="Q59" s="207"/>
      <c r="R59" s="237"/>
      <c r="S59" s="237"/>
      <c r="T59" s="237"/>
      <c r="U59" s="207"/>
      <c r="V59" s="237"/>
      <c r="W59" s="237"/>
      <c r="X59" s="237"/>
      <c r="Y59" s="237"/>
      <c r="Z59" s="139" t="str">
        <f t="shared" si="10"/>
        <v/>
      </c>
      <c r="AA59" s="207"/>
      <c r="AB59" s="297" t="str">
        <f t="shared" si="0"/>
        <v/>
      </c>
      <c r="AC59" s="262"/>
      <c r="AD59" s="139" t="str">
        <f t="shared" si="11"/>
        <v/>
      </c>
      <c r="AE59" s="207"/>
      <c r="AF59" s="297" t="str">
        <f t="shared" si="1"/>
        <v/>
      </c>
      <c r="AG59" s="207"/>
      <c r="AH59" s="139" t="str">
        <f t="shared" si="12"/>
        <v/>
      </c>
      <c r="AI59" s="207"/>
      <c r="AJ59" s="297" t="str">
        <f t="shared" si="2"/>
        <v/>
      </c>
      <c r="AK59" s="262"/>
      <c r="AL59" s="139" t="str">
        <f t="shared" si="13"/>
        <v/>
      </c>
      <c r="AM59" s="207"/>
      <c r="AN59" s="297" t="str">
        <f t="shared" si="3"/>
        <v/>
      </c>
      <c r="AP59" s="139" t="str">
        <f t="shared" si="14"/>
        <v/>
      </c>
      <c r="AQ59" s="207"/>
      <c r="AR59" s="297" t="str">
        <f t="shared" si="4"/>
        <v/>
      </c>
      <c r="AS59" s="207"/>
      <c r="AT59" s="139" t="str">
        <f t="shared" si="15"/>
        <v/>
      </c>
      <c r="AU59" s="207"/>
      <c r="AV59" s="297" t="str">
        <f t="shared" si="5"/>
        <v/>
      </c>
      <c r="AW59" s="207"/>
      <c r="AX59" s="139" t="str">
        <f t="shared" si="16"/>
        <v/>
      </c>
      <c r="AY59" s="207"/>
      <c r="AZ59" s="297" t="str">
        <f t="shared" si="6"/>
        <v/>
      </c>
      <c r="BA59" s="207"/>
      <c r="BB59" s="139" t="str">
        <f t="shared" si="17"/>
        <v/>
      </c>
      <c r="BC59" s="207"/>
      <c r="BD59" s="297" t="str">
        <f t="shared" si="7"/>
        <v/>
      </c>
      <c r="BE59" s="207"/>
      <c r="BF59" s="139" t="str">
        <f t="shared" si="18"/>
        <v/>
      </c>
      <c r="BG59" s="207"/>
      <c r="BH59" s="297" t="str">
        <f t="shared" si="8"/>
        <v/>
      </c>
      <c r="BJ59" s="139" t="str">
        <f t="shared" si="19"/>
        <v/>
      </c>
      <c r="BK59" s="207"/>
      <c r="BL59" s="297" t="str">
        <f t="shared" si="9"/>
        <v/>
      </c>
      <c r="BM59" s="207"/>
    </row>
    <row r="60" spans="1:65" ht="15.75" customHeight="1">
      <c r="B60" s="365"/>
      <c r="C60" s="78">
        <v>4</v>
      </c>
      <c r="D60" s="101" t="s">
        <v>45</v>
      </c>
      <c r="E60" s="105"/>
      <c r="F60" s="105"/>
      <c r="G60" s="105"/>
      <c r="H60" s="105"/>
      <c r="I60" s="105"/>
      <c r="J60" s="105"/>
      <c r="K60" s="166"/>
      <c r="L60" s="106"/>
      <c r="M60" s="207"/>
      <c r="N60" s="207"/>
      <c r="O60" s="145"/>
      <c r="P60" s="207"/>
      <c r="Q60" s="207"/>
      <c r="R60" s="237"/>
      <c r="S60" s="237"/>
      <c r="T60" s="237"/>
      <c r="U60" s="207"/>
      <c r="V60" s="237"/>
      <c r="W60" s="237"/>
      <c r="X60" s="237"/>
      <c r="Y60" s="237"/>
      <c r="Z60" s="139" t="str">
        <f t="shared" si="10"/>
        <v/>
      </c>
      <c r="AA60" s="207"/>
      <c r="AB60" s="297" t="str">
        <f t="shared" si="0"/>
        <v/>
      </c>
      <c r="AC60" s="262"/>
      <c r="AD60" s="139" t="str">
        <f t="shared" si="11"/>
        <v/>
      </c>
      <c r="AE60" s="207"/>
      <c r="AF60" s="297" t="str">
        <f t="shared" si="1"/>
        <v/>
      </c>
      <c r="AG60" s="207"/>
      <c r="AH60" s="139" t="str">
        <f t="shared" si="12"/>
        <v/>
      </c>
      <c r="AI60" s="207"/>
      <c r="AJ60" s="297" t="str">
        <f t="shared" si="2"/>
        <v/>
      </c>
      <c r="AK60" s="262"/>
      <c r="AL60" s="139" t="str">
        <f t="shared" si="13"/>
        <v/>
      </c>
      <c r="AM60" s="207"/>
      <c r="AN60" s="297" t="str">
        <f t="shared" si="3"/>
        <v/>
      </c>
      <c r="AP60" s="139" t="str">
        <f t="shared" si="14"/>
        <v/>
      </c>
      <c r="AQ60" s="207"/>
      <c r="AR60" s="297" t="str">
        <f t="shared" si="4"/>
        <v/>
      </c>
      <c r="AS60" s="207"/>
      <c r="AT60" s="139" t="str">
        <f t="shared" si="15"/>
        <v/>
      </c>
      <c r="AU60" s="207"/>
      <c r="AV60" s="297" t="str">
        <f t="shared" si="5"/>
        <v/>
      </c>
      <c r="AW60" s="207"/>
      <c r="AX60" s="139" t="str">
        <f t="shared" si="16"/>
        <v/>
      </c>
      <c r="AY60" s="207"/>
      <c r="AZ60" s="297" t="str">
        <f t="shared" si="6"/>
        <v/>
      </c>
      <c r="BA60" s="207"/>
      <c r="BB60" s="139" t="str">
        <f t="shared" si="17"/>
        <v/>
      </c>
      <c r="BC60" s="207"/>
      <c r="BD60" s="297" t="str">
        <f t="shared" si="7"/>
        <v/>
      </c>
      <c r="BE60" s="207"/>
      <c r="BF60" s="139" t="str">
        <f t="shared" si="18"/>
        <v/>
      </c>
      <c r="BG60" s="207"/>
      <c r="BH60" s="297" t="str">
        <f t="shared" si="8"/>
        <v/>
      </c>
      <c r="BJ60" s="139" t="str">
        <f t="shared" si="19"/>
        <v/>
      </c>
      <c r="BK60" s="207"/>
      <c r="BL60" s="297" t="str">
        <f t="shared" si="9"/>
        <v/>
      </c>
      <c r="BM60" s="207"/>
    </row>
    <row r="61" spans="1:65" ht="15.75" customHeight="1">
      <c r="B61" s="364">
        <v>20</v>
      </c>
      <c r="C61" s="23"/>
      <c r="D61" s="22" t="s">
        <v>38</v>
      </c>
      <c r="E61" s="105" t="s">
        <v>46</v>
      </c>
      <c r="F61" s="105"/>
      <c r="G61" s="105"/>
      <c r="H61" s="105"/>
      <c r="I61" s="105"/>
      <c r="J61" s="105"/>
      <c r="K61" s="110"/>
      <c r="L61" s="106" t="s">
        <v>29</v>
      </c>
      <c r="M61" s="207"/>
      <c r="N61" s="139">
        <f>VLOOKUP($B61,'[1]09-10-11'!$A$4:$EA$400,MATCH(N$2, '[1]09-10-11'!$A$4:$EA$4, 0))</f>
        <v>374751</v>
      </c>
      <c r="O61" s="143"/>
      <c r="P61" s="139">
        <f>VLOOKUP($B61,'[1]09-10-11'!$A$4:$EA$400,MATCH(P$2, '[1]09-10-11'!$A$4:$EA$4, 0))</f>
        <v>374751</v>
      </c>
      <c r="Q61" s="139"/>
      <c r="R61" s="139">
        <f>VLOOKUP($B61,'[1]09-10-11'!$A$4:$EA$400,MATCH(R$2, '[1]09-10-11'!$A$4:$EA$4, 0))</f>
        <v>374751</v>
      </c>
      <c r="S61" s="139"/>
      <c r="T61" s="139" t="e">
        <f>VLOOKUP($B61,'[1]09-10-11'!$A$4:$EA$400,MATCH(T$2, '[1]09-10-11'!$A$4:$EA$4, 0))</f>
        <v>#N/A</v>
      </c>
      <c r="U61" s="139"/>
      <c r="V61" s="139">
        <f>VLOOKUP($B61,'[1]09-10-11'!$A$4:$EA$400,MATCH(V$2, '[1]09-10-11'!$A$4:$EA$4, 0))</f>
        <v>374751</v>
      </c>
      <c r="W61" s="139"/>
      <c r="X61" s="139">
        <f>VLOOKUP($B61,'[1]09-10-11'!$A$4:$EA$400,MATCH(X$2, '[1]09-10-11'!$A$4:$EA$4, 0))</f>
        <v>374751</v>
      </c>
      <c r="Y61" s="53"/>
      <c r="Z61" s="139">
        <f t="shared" si="10"/>
        <v>0</v>
      </c>
      <c r="AA61" s="139"/>
      <c r="AB61" s="297">
        <f t="shared" si="0"/>
        <v>0</v>
      </c>
      <c r="AC61" s="262"/>
      <c r="AD61" s="139">
        <f t="shared" si="11"/>
        <v>0</v>
      </c>
      <c r="AE61" s="139"/>
      <c r="AF61" s="297">
        <f t="shared" si="1"/>
        <v>0</v>
      </c>
      <c r="AG61" s="139"/>
      <c r="AH61" s="139">
        <f t="shared" si="12"/>
        <v>0</v>
      </c>
      <c r="AI61" s="139"/>
      <c r="AJ61" s="297">
        <f t="shared" si="2"/>
        <v>0</v>
      </c>
      <c r="AK61" s="262"/>
      <c r="AL61" s="139">
        <f t="shared" si="13"/>
        <v>0</v>
      </c>
      <c r="AM61" s="139"/>
      <c r="AN61" s="297">
        <f t="shared" si="3"/>
        <v>0</v>
      </c>
      <c r="AP61" s="139" t="str">
        <f t="shared" si="14"/>
        <v/>
      </c>
      <c r="AQ61" s="139"/>
      <c r="AR61" s="297" t="e">
        <f t="shared" si="4"/>
        <v>#N/A</v>
      </c>
      <c r="AS61" s="139"/>
      <c r="AT61" s="139" t="str">
        <f t="shared" si="15"/>
        <v/>
      </c>
      <c r="AU61" s="139"/>
      <c r="AV61" s="297" t="e">
        <f t="shared" si="5"/>
        <v>#N/A</v>
      </c>
      <c r="AW61" s="139"/>
      <c r="AX61" s="139">
        <f t="shared" si="16"/>
        <v>0</v>
      </c>
      <c r="AY61" s="139"/>
      <c r="AZ61" s="297">
        <f t="shared" si="6"/>
        <v>0</v>
      </c>
      <c r="BA61" s="139"/>
      <c r="BB61" s="139">
        <f t="shared" si="17"/>
        <v>0</v>
      </c>
      <c r="BC61" s="139"/>
      <c r="BD61" s="297">
        <f t="shared" si="7"/>
        <v>0</v>
      </c>
      <c r="BE61" s="139"/>
      <c r="BF61" s="139">
        <f t="shared" si="18"/>
        <v>0</v>
      </c>
      <c r="BG61" s="139"/>
      <c r="BH61" s="297">
        <f t="shared" si="8"/>
        <v>0</v>
      </c>
      <c r="BJ61" s="139" t="str">
        <f t="shared" si="19"/>
        <v/>
      </c>
      <c r="BK61" s="139"/>
      <c r="BL61" s="297" t="e">
        <f t="shared" si="9"/>
        <v>#N/A</v>
      </c>
      <c r="BM61" s="139"/>
    </row>
    <row r="62" spans="1:65" ht="15.75" customHeight="1">
      <c r="B62" s="364">
        <v>22</v>
      </c>
      <c r="C62" s="23"/>
      <c r="D62" s="22" t="s">
        <v>13</v>
      </c>
      <c r="E62" s="105" t="s">
        <v>47</v>
      </c>
      <c r="F62" s="105"/>
      <c r="G62" s="105"/>
      <c r="H62" s="105"/>
      <c r="I62" s="105"/>
      <c r="J62" s="105"/>
      <c r="K62" s="52"/>
      <c r="L62" s="106" t="s">
        <v>29</v>
      </c>
      <c r="M62" s="207"/>
      <c r="N62" s="141">
        <f>VLOOKUP($B62,'[1]09-10-11'!$A$4:$EA$400,MATCH(N$2, '[1]09-10-11'!$A$4:$EA$4, 0))</f>
        <v>47614</v>
      </c>
      <c r="O62" s="143"/>
      <c r="P62" s="141">
        <f>VLOOKUP($B62,'[1]09-10-11'!$A$4:$EA$400,MATCH(P$2, '[1]09-10-11'!$A$4:$EA$4, 0))</f>
        <v>47614</v>
      </c>
      <c r="Q62" s="141"/>
      <c r="R62" s="141">
        <f>VLOOKUP($B62,'[1]09-10-11'!$A$4:$EA$400,MATCH(R$2, '[1]09-10-11'!$A$4:$EA$4, 0))</f>
        <v>47614</v>
      </c>
      <c r="S62" s="141"/>
      <c r="T62" s="141" t="e">
        <f>VLOOKUP($B62,'[1]09-10-11'!$A$4:$EA$400,MATCH(T$2, '[1]09-10-11'!$A$4:$EA$4, 0))</f>
        <v>#N/A</v>
      </c>
      <c r="U62" s="141"/>
      <c r="V62" s="141">
        <f>VLOOKUP($B62,'[1]09-10-11'!$A$4:$EA$400,MATCH(V$2, '[1]09-10-11'!$A$4:$EA$4, 0))</f>
        <v>47614</v>
      </c>
      <c r="W62" s="141"/>
      <c r="X62" s="141">
        <f>VLOOKUP($B62,'[1]09-10-11'!$A$4:$EA$400,MATCH(X$2, '[1]09-10-11'!$A$4:$EA$4, 0))</f>
        <v>47614</v>
      </c>
      <c r="Y62" s="53"/>
      <c r="Z62" s="141">
        <f t="shared" si="10"/>
        <v>0</v>
      </c>
      <c r="AA62" s="141"/>
      <c r="AB62" s="298">
        <f t="shared" si="0"/>
        <v>0</v>
      </c>
      <c r="AC62" s="256"/>
      <c r="AD62" s="141">
        <f t="shared" si="11"/>
        <v>0</v>
      </c>
      <c r="AE62" s="141"/>
      <c r="AF62" s="298">
        <f t="shared" si="1"/>
        <v>0</v>
      </c>
      <c r="AG62" s="53"/>
      <c r="AH62" s="141">
        <f t="shared" si="12"/>
        <v>0</v>
      </c>
      <c r="AI62" s="141"/>
      <c r="AJ62" s="298">
        <f t="shared" si="2"/>
        <v>0</v>
      </c>
      <c r="AK62" s="257"/>
      <c r="AL62" s="141">
        <f t="shared" si="13"/>
        <v>0</v>
      </c>
      <c r="AM62" s="141"/>
      <c r="AN62" s="298">
        <f t="shared" si="3"/>
        <v>0</v>
      </c>
      <c r="AP62" s="141" t="str">
        <f t="shared" si="14"/>
        <v/>
      </c>
      <c r="AQ62" s="141"/>
      <c r="AR62" s="298" t="e">
        <f t="shared" si="4"/>
        <v>#N/A</v>
      </c>
      <c r="AS62" s="53"/>
      <c r="AT62" s="141" t="str">
        <f t="shared" si="15"/>
        <v/>
      </c>
      <c r="AU62" s="141"/>
      <c r="AV62" s="298" t="e">
        <f t="shared" si="5"/>
        <v>#N/A</v>
      </c>
      <c r="AW62" s="53"/>
      <c r="AX62" s="141">
        <f t="shared" si="16"/>
        <v>0</v>
      </c>
      <c r="AY62" s="141"/>
      <c r="AZ62" s="298">
        <f t="shared" si="6"/>
        <v>0</v>
      </c>
      <c r="BA62" s="53"/>
      <c r="BB62" s="141">
        <f t="shared" si="17"/>
        <v>0</v>
      </c>
      <c r="BC62" s="141"/>
      <c r="BD62" s="298">
        <f t="shared" si="7"/>
        <v>0</v>
      </c>
      <c r="BE62" s="53"/>
      <c r="BF62" s="141">
        <f t="shared" si="18"/>
        <v>0</v>
      </c>
      <c r="BG62" s="141"/>
      <c r="BH62" s="298">
        <f t="shared" si="8"/>
        <v>0</v>
      </c>
      <c r="BJ62" s="141" t="str">
        <f t="shared" si="19"/>
        <v/>
      </c>
      <c r="BK62" s="141"/>
      <c r="BL62" s="298" t="e">
        <f t="shared" si="9"/>
        <v>#N/A</v>
      </c>
      <c r="BM62" s="53"/>
    </row>
    <row r="63" spans="1:65" ht="15.75" customHeight="1">
      <c r="B63" s="365"/>
      <c r="C63" s="23"/>
      <c r="D63" s="105"/>
      <c r="E63" s="105"/>
      <c r="F63" s="105"/>
      <c r="G63" s="105"/>
      <c r="H63" s="105"/>
      <c r="I63" s="105"/>
      <c r="J63" s="105"/>
      <c r="K63" s="52"/>
      <c r="L63" s="106"/>
      <c r="M63" s="207"/>
      <c r="N63" s="207"/>
      <c r="O63" s="143"/>
      <c r="P63" s="207"/>
      <c r="Q63" s="207"/>
      <c r="R63" s="237"/>
      <c r="S63" s="237"/>
      <c r="T63" s="237"/>
      <c r="U63" s="207"/>
      <c r="V63" s="237"/>
      <c r="W63" s="237"/>
      <c r="X63" s="237"/>
      <c r="Y63" s="237"/>
      <c r="Z63" s="139" t="str">
        <f t="shared" si="10"/>
        <v/>
      </c>
      <c r="AA63" s="207"/>
      <c r="AB63" s="297" t="str">
        <f t="shared" si="0"/>
        <v/>
      </c>
      <c r="AC63" s="262"/>
      <c r="AD63" s="139" t="str">
        <f t="shared" si="11"/>
        <v/>
      </c>
      <c r="AE63" s="207"/>
      <c r="AF63" s="297" t="str">
        <f t="shared" si="1"/>
        <v/>
      </c>
      <c r="AG63" s="207"/>
      <c r="AH63" s="139" t="str">
        <f t="shared" si="12"/>
        <v/>
      </c>
      <c r="AI63" s="207"/>
      <c r="AJ63" s="297" t="str">
        <f t="shared" si="2"/>
        <v/>
      </c>
      <c r="AK63" s="262"/>
      <c r="AL63" s="139" t="str">
        <f t="shared" si="13"/>
        <v/>
      </c>
      <c r="AM63" s="207"/>
      <c r="AN63" s="297" t="str">
        <f t="shared" si="3"/>
        <v/>
      </c>
      <c r="AP63" s="139" t="str">
        <f t="shared" si="14"/>
        <v/>
      </c>
      <c r="AQ63" s="207"/>
      <c r="AR63" s="297" t="str">
        <f t="shared" si="4"/>
        <v/>
      </c>
      <c r="AS63" s="207"/>
      <c r="AT63" s="139" t="str">
        <f t="shared" si="15"/>
        <v/>
      </c>
      <c r="AU63" s="207"/>
      <c r="AV63" s="297" t="str">
        <f t="shared" si="5"/>
        <v/>
      </c>
      <c r="AW63" s="207"/>
      <c r="AX63" s="139" t="str">
        <f t="shared" si="16"/>
        <v/>
      </c>
      <c r="AY63" s="207"/>
      <c r="AZ63" s="297" t="str">
        <f t="shared" si="6"/>
        <v/>
      </c>
      <c r="BA63" s="207"/>
      <c r="BB63" s="139" t="str">
        <f t="shared" si="17"/>
        <v/>
      </c>
      <c r="BC63" s="207"/>
      <c r="BD63" s="297" t="str">
        <f t="shared" si="7"/>
        <v/>
      </c>
      <c r="BE63" s="207"/>
      <c r="BF63" s="139" t="str">
        <f t="shared" si="18"/>
        <v/>
      </c>
      <c r="BG63" s="207"/>
      <c r="BH63" s="297" t="str">
        <f t="shared" si="8"/>
        <v/>
      </c>
      <c r="BJ63" s="139" t="str">
        <f t="shared" si="19"/>
        <v/>
      </c>
      <c r="BK63" s="207"/>
      <c r="BL63" s="297" t="str">
        <f t="shared" si="9"/>
        <v/>
      </c>
      <c r="BM63" s="207"/>
    </row>
    <row r="64" spans="1:65" ht="15.75" customHeight="1">
      <c r="B64" s="365"/>
      <c r="C64" s="23"/>
      <c r="D64" s="105"/>
      <c r="E64" s="105"/>
      <c r="F64" s="105"/>
      <c r="G64" s="105"/>
      <c r="H64" s="105"/>
      <c r="I64" s="105" t="s">
        <v>39</v>
      </c>
      <c r="J64" s="105"/>
      <c r="K64" s="52"/>
      <c r="L64" s="106"/>
      <c r="M64" s="207"/>
      <c r="N64" s="139">
        <f>SUM(N61:N63)</f>
        <v>422365</v>
      </c>
      <c r="O64" s="143"/>
      <c r="P64" s="139">
        <f>SUM(P61:P63)</f>
        <v>422365</v>
      </c>
      <c r="Q64" s="139"/>
      <c r="R64" s="139">
        <f>SUM(R61:R63)</f>
        <v>422365</v>
      </c>
      <c r="S64" s="139"/>
      <c r="T64" s="139" t="e">
        <f>SUM(T61:T63)</f>
        <v>#N/A</v>
      </c>
      <c r="U64" s="139"/>
      <c r="V64" s="139">
        <f>SUM(V61:V63)</f>
        <v>422365</v>
      </c>
      <c r="W64" s="139"/>
      <c r="X64" s="139">
        <f>SUM(X61:X63)</f>
        <v>422365</v>
      </c>
      <c r="Y64" s="53"/>
      <c r="Z64" s="139">
        <f t="shared" si="10"/>
        <v>0</v>
      </c>
      <c r="AA64" s="139"/>
      <c r="AB64" s="297">
        <f t="shared" si="0"/>
        <v>0</v>
      </c>
      <c r="AC64" s="262"/>
      <c r="AD64" s="139">
        <f t="shared" si="11"/>
        <v>0</v>
      </c>
      <c r="AE64" s="139"/>
      <c r="AF64" s="297">
        <f t="shared" si="1"/>
        <v>0</v>
      </c>
      <c r="AG64" s="139"/>
      <c r="AH64" s="139">
        <f t="shared" si="12"/>
        <v>0</v>
      </c>
      <c r="AI64" s="139"/>
      <c r="AJ64" s="297">
        <f t="shared" si="2"/>
        <v>0</v>
      </c>
      <c r="AK64" s="262"/>
      <c r="AL64" s="139">
        <f t="shared" si="13"/>
        <v>0</v>
      </c>
      <c r="AM64" s="139"/>
      <c r="AN64" s="297">
        <f t="shared" si="3"/>
        <v>0</v>
      </c>
      <c r="AP64" s="139" t="str">
        <f t="shared" si="14"/>
        <v/>
      </c>
      <c r="AQ64" s="139"/>
      <c r="AR64" s="297" t="e">
        <f t="shared" si="4"/>
        <v>#N/A</v>
      </c>
      <c r="AS64" s="139"/>
      <c r="AT64" s="139" t="str">
        <f t="shared" si="15"/>
        <v/>
      </c>
      <c r="AU64" s="139"/>
      <c r="AV64" s="297" t="e">
        <f t="shared" si="5"/>
        <v>#N/A</v>
      </c>
      <c r="AW64" s="139"/>
      <c r="AX64" s="139">
        <f t="shared" si="16"/>
        <v>0</v>
      </c>
      <c r="AY64" s="139"/>
      <c r="AZ64" s="297">
        <f t="shared" si="6"/>
        <v>0</v>
      </c>
      <c r="BA64" s="139"/>
      <c r="BB64" s="139">
        <f t="shared" si="17"/>
        <v>0</v>
      </c>
      <c r="BC64" s="139"/>
      <c r="BD64" s="297">
        <f t="shared" si="7"/>
        <v>0</v>
      </c>
      <c r="BE64" s="139"/>
      <c r="BF64" s="139">
        <f t="shared" si="18"/>
        <v>0</v>
      </c>
      <c r="BG64" s="139"/>
      <c r="BH64" s="297">
        <f t="shared" si="8"/>
        <v>0</v>
      </c>
      <c r="BJ64" s="139" t="str">
        <f t="shared" si="19"/>
        <v/>
      </c>
      <c r="BK64" s="139"/>
      <c r="BL64" s="297" t="e">
        <f t="shared" si="9"/>
        <v>#N/A</v>
      </c>
      <c r="BM64" s="139"/>
    </row>
    <row r="65" spans="1:65" ht="15.75" customHeight="1">
      <c r="B65" s="365"/>
      <c r="C65" s="23"/>
      <c r="D65" s="105"/>
      <c r="E65" s="105"/>
      <c r="F65" s="105"/>
      <c r="G65" s="105"/>
      <c r="H65" s="105"/>
      <c r="I65" s="105"/>
      <c r="J65" s="105"/>
      <c r="K65" s="52"/>
      <c r="L65" s="106"/>
      <c r="M65" s="207"/>
      <c r="N65" s="207"/>
      <c r="O65" s="143"/>
      <c r="P65" s="207"/>
      <c r="Q65" s="207"/>
      <c r="R65" s="237"/>
      <c r="S65" s="237"/>
      <c r="T65" s="237"/>
      <c r="U65" s="207"/>
      <c r="V65" s="237"/>
      <c r="W65" s="237"/>
      <c r="X65" s="237"/>
      <c r="Y65" s="237"/>
      <c r="Z65" s="139" t="str">
        <f t="shared" si="10"/>
        <v/>
      </c>
      <c r="AA65" s="207"/>
      <c r="AB65" s="297" t="str">
        <f t="shared" si="0"/>
        <v/>
      </c>
      <c r="AC65" s="262"/>
      <c r="AD65" s="139" t="str">
        <f t="shared" si="11"/>
        <v/>
      </c>
      <c r="AE65" s="207"/>
      <c r="AF65" s="297" t="str">
        <f t="shared" si="1"/>
        <v/>
      </c>
      <c r="AG65" s="207"/>
      <c r="AH65" s="139" t="str">
        <f t="shared" si="12"/>
        <v/>
      </c>
      <c r="AI65" s="207"/>
      <c r="AJ65" s="297" t="str">
        <f t="shared" si="2"/>
        <v/>
      </c>
      <c r="AK65" s="262"/>
      <c r="AL65" s="174" t="str">
        <f t="shared" si="13"/>
        <v/>
      </c>
      <c r="AM65" s="207"/>
      <c r="AN65" s="299" t="str">
        <f t="shared" si="3"/>
        <v/>
      </c>
      <c r="AP65" s="174" t="str">
        <f t="shared" si="14"/>
        <v/>
      </c>
      <c r="AQ65" s="207"/>
      <c r="AR65" s="299" t="str">
        <f t="shared" si="4"/>
        <v/>
      </c>
      <c r="AS65" s="207"/>
      <c r="AT65" s="139" t="str">
        <f t="shared" si="15"/>
        <v/>
      </c>
      <c r="AU65" s="207"/>
      <c r="AV65" s="297" t="str">
        <f t="shared" si="5"/>
        <v/>
      </c>
      <c r="AW65" s="207"/>
      <c r="AX65" s="139" t="str">
        <f t="shared" si="16"/>
        <v/>
      </c>
      <c r="AY65" s="207"/>
      <c r="AZ65" s="297" t="str">
        <f t="shared" si="6"/>
        <v/>
      </c>
      <c r="BA65" s="207"/>
      <c r="BB65" s="139" t="str">
        <f t="shared" si="17"/>
        <v/>
      </c>
      <c r="BC65" s="207"/>
      <c r="BD65" s="297" t="str">
        <f t="shared" si="7"/>
        <v/>
      </c>
      <c r="BE65" s="207"/>
      <c r="BF65" s="174" t="str">
        <f t="shared" si="18"/>
        <v/>
      </c>
      <c r="BG65" s="207"/>
      <c r="BH65" s="299" t="str">
        <f t="shared" si="8"/>
        <v/>
      </c>
      <c r="BJ65" s="174" t="str">
        <f t="shared" si="19"/>
        <v/>
      </c>
      <c r="BK65" s="207"/>
      <c r="BL65" s="299" t="str">
        <f t="shared" si="9"/>
        <v/>
      </c>
      <c r="BM65" s="207"/>
    </row>
    <row r="66" spans="1:65" ht="15.75" customHeight="1">
      <c r="B66" s="364">
        <v>2</v>
      </c>
      <c r="C66" s="78">
        <v>5</v>
      </c>
      <c r="D66" s="105" t="s">
        <v>206</v>
      </c>
      <c r="E66" s="105"/>
      <c r="F66" s="105"/>
      <c r="G66" s="105"/>
      <c r="H66" s="105"/>
      <c r="I66" s="105"/>
      <c r="J66" s="105"/>
      <c r="K66" s="52"/>
      <c r="L66" s="106" t="s">
        <v>29</v>
      </c>
      <c r="M66" s="207"/>
      <c r="N66" s="139">
        <f>VLOOKUP($B66,'[1]09-10-11'!$A$4:$EA$400,MATCH(N$2, '[1]09-10-11'!$A$4:$EA$4, 0))</f>
        <v>710</v>
      </c>
      <c r="O66" s="143"/>
      <c r="P66" s="139">
        <f>VLOOKUP($B66,'[1]09-10-11'!$A$4:$EA$400,MATCH(P$2, '[1]09-10-11'!$A$4:$EA$4, 0))</f>
        <v>0</v>
      </c>
      <c r="Q66" s="139"/>
      <c r="R66" s="139">
        <f>VLOOKUP($B66,'[1]09-10-11'!$A$4:$EA$400,MATCH(R$2, '[1]09-10-11'!$A$4:$EA$4, 0))</f>
        <v>0</v>
      </c>
      <c r="S66" s="139"/>
      <c r="T66" s="139" t="e">
        <f>VLOOKUP($B66,'[1]09-10-11'!$A$4:$EA$400,MATCH(T$2, '[1]09-10-11'!$A$4:$EA$4, 0))</f>
        <v>#N/A</v>
      </c>
      <c r="U66" s="139"/>
      <c r="V66" s="139">
        <f>VLOOKUP($B66,'[1]09-10-11'!$A$4:$EA$400,MATCH(V$2, '[1]09-10-11'!$A$4:$EA$4, 0))</f>
        <v>0</v>
      </c>
      <c r="W66" s="139"/>
      <c r="X66" s="139">
        <f>VLOOKUP($B66,'[1]09-10-11'!$A$4:$EA$400,MATCH(X$2, '[1]09-10-11'!$A$4:$EA$4, 0))</f>
        <v>0</v>
      </c>
      <c r="Y66" s="53"/>
      <c r="Z66" s="174">
        <f t="shared" si="10"/>
        <v>0</v>
      </c>
      <c r="AA66" s="174"/>
      <c r="AB66" s="299" t="str">
        <f t="shared" si="0"/>
        <v>---</v>
      </c>
      <c r="AC66" s="280"/>
      <c r="AD66" s="174">
        <f t="shared" si="11"/>
        <v>0</v>
      </c>
      <c r="AE66" s="174"/>
      <c r="AF66" s="299" t="str">
        <f t="shared" si="1"/>
        <v>---</v>
      </c>
      <c r="AG66" s="174"/>
      <c r="AH66" s="139">
        <f t="shared" si="12"/>
        <v>-710</v>
      </c>
      <c r="AI66" s="139"/>
      <c r="AJ66" s="299">
        <f t="shared" si="2"/>
        <v>-1</v>
      </c>
      <c r="AK66" s="280"/>
      <c r="AL66" s="174">
        <f t="shared" si="13"/>
        <v>0</v>
      </c>
      <c r="AM66" s="174"/>
      <c r="AN66" s="299" t="str">
        <f t="shared" si="3"/>
        <v>---</v>
      </c>
      <c r="AP66" s="174" t="str">
        <f t="shared" si="14"/>
        <v/>
      </c>
      <c r="AQ66" s="174"/>
      <c r="AR66" s="299" t="e">
        <f t="shared" si="4"/>
        <v>#N/A</v>
      </c>
      <c r="AS66" s="174"/>
      <c r="AT66" s="174" t="str">
        <f t="shared" si="15"/>
        <v/>
      </c>
      <c r="AU66" s="174"/>
      <c r="AV66" s="299" t="e">
        <f t="shared" si="5"/>
        <v>#N/A</v>
      </c>
      <c r="AW66" s="174"/>
      <c r="AX66" s="174">
        <f t="shared" si="16"/>
        <v>-710</v>
      </c>
      <c r="AY66" s="174"/>
      <c r="AZ66" s="299">
        <f t="shared" si="6"/>
        <v>-1</v>
      </c>
      <c r="BA66" s="174"/>
      <c r="BB66" s="174">
        <f t="shared" si="17"/>
        <v>0</v>
      </c>
      <c r="BC66" s="174"/>
      <c r="BD66" s="299" t="str">
        <f t="shared" si="7"/>
        <v>---</v>
      </c>
      <c r="BE66" s="174"/>
      <c r="BF66" s="174">
        <f t="shared" si="18"/>
        <v>0</v>
      </c>
      <c r="BG66" s="174"/>
      <c r="BH66" s="299" t="str">
        <f t="shared" si="8"/>
        <v>---</v>
      </c>
      <c r="BJ66" s="174" t="str">
        <f t="shared" si="19"/>
        <v/>
      </c>
      <c r="BK66" s="174"/>
      <c r="BL66" s="299" t="e">
        <f t="shared" si="9"/>
        <v>#N/A</v>
      </c>
      <c r="BM66" s="174"/>
    </row>
    <row r="67" spans="1:65" ht="15.75" customHeight="1">
      <c r="B67" s="364">
        <v>21</v>
      </c>
      <c r="C67" s="78">
        <v>6</v>
      </c>
      <c r="D67" s="105" t="s">
        <v>207</v>
      </c>
      <c r="E67" s="105"/>
      <c r="F67" s="105"/>
      <c r="G67" s="105"/>
      <c r="H67" s="105"/>
      <c r="I67" s="105"/>
      <c r="J67" s="105"/>
      <c r="K67" s="52"/>
      <c r="L67" s="106" t="s">
        <v>29</v>
      </c>
      <c r="M67" s="207"/>
      <c r="N67" s="139">
        <f>VLOOKUP($B67,'[1]09-10-11'!$A$4:$EA$400,MATCH(N$2, '[1]09-10-11'!$A$4:$EA$4, 0))</f>
        <v>37474</v>
      </c>
      <c r="O67" s="143"/>
      <c r="P67" s="139">
        <f>VLOOKUP($B67,'[1]09-10-11'!$A$4:$EA$400,MATCH(P$2, '[1]09-10-11'!$A$4:$EA$4, 0))</f>
        <v>44623</v>
      </c>
      <c r="Q67" s="139"/>
      <c r="R67" s="139">
        <f>VLOOKUP($B67,'[1]09-10-11'!$A$4:$EA$400,MATCH(R$2, '[1]09-10-11'!$A$4:$EA$4, 0))</f>
        <v>37474</v>
      </c>
      <c r="S67" s="139"/>
      <c r="T67" s="139" t="e">
        <f>VLOOKUP($B67,'[1]09-10-11'!$A$4:$EA$400,MATCH(T$2, '[1]09-10-11'!$A$4:$EA$4, 0))</f>
        <v>#N/A</v>
      </c>
      <c r="U67" s="139"/>
      <c r="V67" s="139">
        <f>VLOOKUP($B67,'[1]09-10-11'!$A$4:$EA$400,MATCH(V$2, '[1]09-10-11'!$A$4:$EA$4, 0))</f>
        <v>44623</v>
      </c>
      <c r="W67" s="139"/>
      <c r="X67" s="139">
        <f>VLOOKUP($B67,'[1]09-10-11'!$A$4:$EA$400,MATCH(X$2, '[1]09-10-11'!$A$4:$EA$4, 0))</f>
        <v>44623</v>
      </c>
      <c r="Y67" s="53"/>
      <c r="Z67" s="174">
        <f t="shared" si="10"/>
        <v>0</v>
      </c>
      <c r="AA67" s="174"/>
      <c r="AB67" s="299">
        <f t="shared" si="0"/>
        <v>0</v>
      </c>
      <c r="AC67" s="280"/>
      <c r="AD67" s="174">
        <f t="shared" si="11"/>
        <v>0</v>
      </c>
      <c r="AE67" s="174"/>
      <c r="AF67" s="299">
        <f t="shared" si="1"/>
        <v>0</v>
      </c>
      <c r="AG67" s="174"/>
      <c r="AH67" s="139">
        <f t="shared" si="12"/>
        <v>7149</v>
      </c>
      <c r="AI67" s="139"/>
      <c r="AJ67" s="299">
        <f t="shared" si="2"/>
        <v>0.19077226877301601</v>
      </c>
      <c r="AK67" s="280"/>
      <c r="AL67" s="174">
        <f t="shared" si="13"/>
        <v>7149</v>
      </c>
      <c r="AM67" s="174"/>
      <c r="AN67" s="299">
        <f t="shared" si="3"/>
        <v>0.19077226877301601</v>
      </c>
      <c r="AP67" s="174" t="str">
        <f t="shared" si="14"/>
        <v/>
      </c>
      <c r="AQ67" s="174"/>
      <c r="AR67" s="299" t="e">
        <f t="shared" si="4"/>
        <v>#N/A</v>
      </c>
      <c r="AS67" s="174"/>
      <c r="AT67" s="174" t="str">
        <f t="shared" si="15"/>
        <v/>
      </c>
      <c r="AU67" s="174"/>
      <c r="AV67" s="299" t="e">
        <f t="shared" si="5"/>
        <v>#N/A</v>
      </c>
      <c r="AW67" s="174"/>
      <c r="AX67" s="174">
        <f t="shared" si="16"/>
        <v>7149</v>
      </c>
      <c r="AY67" s="174"/>
      <c r="AZ67" s="299">
        <f t="shared" si="6"/>
        <v>0.19077226877301601</v>
      </c>
      <c r="BA67" s="174"/>
      <c r="BB67" s="174">
        <f t="shared" si="17"/>
        <v>0</v>
      </c>
      <c r="BC67" s="174"/>
      <c r="BD67" s="299">
        <f t="shared" si="7"/>
        <v>0</v>
      </c>
      <c r="BE67" s="174"/>
      <c r="BF67" s="174">
        <f t="shared" si="18"/>
        <v>7149</v>
      </c>
      <c r="BG67" s="174"/>
      <c r="BH67" s="299">
        <f t="shared" si="8"/>
        <v>0.19077226877301601</v>
      </c>
      <c r="BJ67" s="174" t="str">
        <f t="shared" si="19"/>
        <v/>
      </c>
      <c r="BK67" s="174"/>
      <c r="BL67" s="299" t="e">
        <f t="shared" si="9"/>
        <v>#N/A</v>
      </c>
      <c r="BM67" s="174"/>
    </row>
    <row r="68" spans="1:65">
      <c r="B68" s="365"/>
      <c r="D68" s="98"/>
      <c r="E68" s="98"/>
      <c r="F68" s="98"/>
      <c r="G68" s="98"/>
      <c r="H68" s="98"/>
      <c r="I68" s="98"/>
      <c r="J68" s="98"/>
      <c r="K68" s="98"/>
      <c r="L68" s="183"/>
      <c r="M68" s="207"/>
      <c r="N68" s="207"/>
      <c r="O68" s="184"/>
      <c r="P68" s="207"/>
      <c r="Q68" s="207"/>
      <c r="R68" s="237"/>
      <c r="S68" s="237"/>
      <c r="T68" s="237"/>
      <c r="U68" s="207"/>
      <c r="V68" s="237"/>
      <c r="W68" s="237"/>
      <c r="X68" s="237"/>
      <c r="Y68" s="237"/>
      <c r="Z68" s="139" t="str">
        <f t="shared" si="10"/>
        <v/>
      </c>
      <c r="AA68" s="207"/>
      <c r="AB68" s="297" t="str">
        <f t="shared" si="0"/>
        <v/>
      </c>
      <c r="AC68" s="262"/>
      <c r="AD68" s="139" t="str">
        <f t="shared" si="11"/>
        <v/>
      </c>
      <c r="AE68" s="207"/>
      <c r="AF68" s="297" t="str">
        <f t="shared" si="1"/>
        <v/>
      </c>
      <c r="AG68" s="207"/>
      <c r="AH68" s="139" t="str">
        <f t="shared" si="12"/>
        <v/>
      </c>
      <c r="AI68" s="207"/>
      <c r="AJ68" s="297" t="str">
        <f t="shared" si="2"/>
        <v/>
      </c>
      <c r="AK68" s="262"/>
      <c r="AL68" s="139" t="str">
        <f t="shared" si="13"/>
        <v/>
      </c>
      <c r="AM68" s="207"/>
      <c r="AN68" s="297" t="str">
        <f t="shared" si="3"/>
        <v/>
      </c>
      <c r="AP68" s="139" t="str">
        <f t="shared" si="14"/>
        <v/>
      </c>
      <c r="AQ68" s="207"/>
      <c r="AR68" s="297" t="str">
        <f t="shared" si="4"/>
        <v/>
      </c>
      <c r="AS68" s="207"/>
      <c r="AT68" s="139" t="str">
        <f t="shared" si="15"/>
        <v/>
      </c>
      <c r="AU68" s="207"/>
      <c r="AV68" s="297" t="str">
        <f t="shared" si="5"/>
        <v/>
      </c>
      <c r="AW68" s="207"/>
      <c r="AX68" s="139" t="str">
        <f t="shared" si="16"/>
        <v/>
      </c>
      <c r="AY68" s="207"/>
      <c r="AZ68" s="297" t="str">
        <f t="shared" si="6"/>
        <v/>
      </c>
      <c r="BA68" s="207"/>
      <c r="BB68" s="139" t="str">
        <f t="shared" si="17"/>
        <v/>
      </c>
      <c r="BC68" s="207"/>
      <c r="BD68" s="297" t="str">
        <f t="shared" si="7"/>
        <v/>
      </c>
      <c r="BE68" s="207"/>
      <c r="BF68" s="139" t="str">
        <f t="shared" si="18"/>
        <v/>
      </c>
      <c r="BG68" s="207"/>
      <c r="BH68" s="297" t="str">
        <f t="shared" si="8"/>
        <v/>
      </c>
      <c r="BJ68" s="139" t="str">
        <f t="shared" si="19"/>
        <v/>
      </c>
      <c r="BK68" s="207"/>
      <c r="BL68" s="297" t="str">
        <f t="shared" si="9"/>
        <v/>
      </c>
      <c r="BM68" s="207"/>
    </row>
    <row r="69" spans="1:65" ht="15.75" customHeight="1">
      <c r="B69" s="365"/>
      <c r="C69" s="23"/>
      <c r="D69" s="105"/>
      <c r="E69" s="105"/>
      <c r="F69" s="105"/>
      <c r="G69" s="105"/>
      <c r="H69" s="105"/>
      <c r="I69" s="105"/>
      <c r="J69" s="105"/>
      <c r="K69" s="52"/>
      <c r="L69" s="106"/>
      <c r="M69" s="207"/>
      <c r="N69" s="207"/>
      <c r="O69" s="143"/>
      <c r="P69" s="207"/>
      <c r="Q69" s="207"/>
      <c r="R69" s="139"/>
      <c r="S69" s="139"/>
      <c r="T69" s="139"/>
      <c r="U69" s="207"/>
      <c r="V69" s="139"/>
      <c r="W69" s="139"/>
      <c r="X69" s="139"/>
      <c r="Y69" s="53"/>
      <c r="Z69" s="139" t="str">
        <f t="shared" si="10"/>
        <v/>
      </c>
      <c r="AA69" s="207"/>
      <c r="AB69" s="297" t="str">
        <f t="shared" si="0"/>
        <v/>
      </c>
      <c r="AC69" s="262"/>
      <c r="AD69" s="139" t="str">
        <f t="shared" si="11"/>
        <v/>
      </c>
      <c r="AE69" s="207"/>
      <c r="AF69" s="297" t="str">
        <f t="shared" si="1"/>
        <v/>
      </c>
      <c r="AG69" s="207"/>
      <c r="AH69" s="139" t="str">
        <f t="shared" si="12"/>
        <v/>
      </c>
      <c r="AI69" s="207"/>
      <c r="AJ69" s="297" t="str">
        <f t="shared" si="2"/>
        <v/>
      </c>
      <c r="AK69" s="262"/>
      <c r="AL69" s="139" t="str">
        <f t="shared" si="13"/>
        <v/>
      </c>
      <c r="AM69" s="207"/>
      <c r="AN69" s="297" t="str">
        <f t="shared" si="3"/>
        <v/>
      </c>
      <c r="AP69" s="139" t="str">
        <f t="shared" si="14"/>
        <v/>
      </c>
      <c r="AQ69" s="207"/>
      <c r="AR69" s="297" t="str">
        <f t="shared" si="4"/>
        <v/>
      </c>
      <c r="AS69" s="207"/>
      <c r="AT69" s="139" t="str">
        <f t="shared" si="15"/>
        <v/>
      </c>
      <c r="AU69" s="207"/>
      <c r="AV69" s="297" t="str">
        <f t="shared" si="5"/>
        <v/>
      </c>
      <c r="AW69" s="207"/>
      <c r="AX69" s="139" t="str">
        <f t="shared" si="16"/>
        <v/>
      </c>
      <c r="AY69" s="207"/>
      <c r="AZ69" s="297" t="str">
        <f t="shared" si="6"/>
        <v/>
      </c>
      <c r="BA69" s="207"/>
      <c r="BB69" s="139" t="str">
        <f t="shared" si="17"/>
        <v/>
      </c>
      <c r="BC69" s="207"/>
      <c r="BD69" s="297" t="str">
        <f t="shared" si="7"/>
        <v/>
      </c>
      <c r="BE69" s="207"/>
      <c r="BF69" s="139" t="str">
        <f t="shared" si="18"/>
        <v/>
      </c>
      <c r="BG69" s="207"/>
      <c r="BH69" s="297" t="str">
        <f t="shared" si="8"/>
        <v/>
      </c>
      <c r="BJ69" s="139" t="str">
        <f t="shared" si="19"/>
        <v/>
      </c>
      <c r="BK69" s="207"/>
      <c r="BL69" s="297" t="str">
        <f t="shared" si="9"/>
        <v/>
      </c>
      <c r="BM69" s="207"/>
    </row>
    <row r="70" spans="1:65" s="98" customFormat="1" ht="15.75" customHeight="1">
      <c r="A70" s="84"/>
      <c r="B70" s="368"/>
      <c r="C70" s="107"/>
      <c r="D70" s="105" t="s">
        <v>232</v>
      </c>
      <c r="E70" s="105"/>
      <c r="F70" s="105"/>
      <c r="G70" s="179" t="s">
        <v>276</v>
      </c>
      <c r="H70" s="179"/>
      <c r="I70" s="218"/>
      <c r="J70" s="218"/>
      <c r="K70" s="219"/>
      <c r="L70" s="220" t="s">
        <v>29</v>
      </c>
      <c r="M70" s="215"/>
      <c r="N70" s="150">
        <f>N38+N43+N44+N64+N66+N67+N195</f>
        <v>15536107</v>
      </c>
      <c r="O70" s="150" t="e">
        <f>O38+O43+O44+O64+O66+O67+#REF!</f>
        <v>#REF!</v>
      </c>
      <c r="P70" s="150">
        <f>P38+P43+P44+P64+P66+P67</f>
        <v>16592546</v>
      </c>
      <c r="Q70" s="150"/>
      <c r="R70" s="150">
        <f>R38+R43+R44+R64+R66+R67+R195</f>
        <v>14869641</v>
      </c>
      <c r="S70" s="150"/>
      <c r="T70" s="150" t="e">
        <f>T38+T43+T44+T64+T66+T67+T195</f>
        <v>#N/A</v>
      </c>
      <c r="U70" s="150"/>
      <c r="V70" s="150">
        <f>V38+V43+V44+V64+V66+V67</f>
        <v>16016790</v>
      </c>
      <c r="W70" s="150"/>
      <c r="X70" s="150">
        <f>X38+X43+X44+X64+X66+X67</f>
        <v>16792546</v>
      </c>
      <c r="Y70" s="146"/>
      <c r="Z70" s="150">
        <f t="shared" si="10"/>
        <v>775756</v>
      </c>
      <c r="AA70" s="150" t="e">
        <f>AA38+AA43+AA44+AA64+AA66+AA67+#REF!</f>
        <v>#REF!</v>
      </c>
      <c r="AB70" s="301">
        <f t="shared" si="0"/>
        <v>4.8433924650320037E-2</v>
      </c>
      <c r="AC70" s="260"/>
      <c r="AD70" s="150">
        <f t="shared" si="11"/>
        <v>200000</v>
      </c>
      <c r="AE70" s="150" t="e">
        <f>AE38+AE43+AE44+AE64+AE66+AE67+#REF!</f>
        <v>#REF!</v>
      </c>
      <c r="AF70" s="301">
        <f t="shared" si="1"/>
        <v>1.205360527552557E-2</v>
      </c>
      <c r="AG70" s="150"/>
      <c r="AH70" s="150">
        <f t="shared" si="12"/>
        <v>1256439</v>
      </c>
      <c r="AI70" s="150" t="e">
        <f>AI38+AI43+AI44+AI64+AI66+AI67+#REF!</f>
        <v>#REF!</v>
      </c>
      <c r="AJ70" s="301">
        <f t="shared" si="2"/>
        <v>8.0872190182521342E-2</v>
      </c>
      <c r="AK70" s="260"/>
      <c r="AL70" s="150">
        <f t="shared" si="13"/>
        <v>1922905</v>
      </c>
      <c r="AM70" s="150" t="e">
        <f>AM38+AM43+AM44+AM64+AM66+AM67+#REF!</f>
        <v>#REF!</v>
      </c>
      <c r="AN70" s="301">
        <f t="shared" si="3"/>
        <v>0.12931751344904696</v>
      </c>
      <c r="AP70" s="150" t="str">
        <f t="shared" si="14"/>
        <v/>
      </c>
      <c r="AQ70" s="150" t="e">
        <f>AQ38+AQ43+AQ44+AQ64+AQ66+AQ67+#REF!</f>
        <v>#REF!</v>
      </c>
      <c r="AR70" s="301" t="e">
        <f t="shared" si="4"/>
        <v>#N/A</v>
      </c>
      <c r="AS70" s="150"/>
      <c r="AT70" s="150" t="str">
        <f t="shared" si="15"/>
        <v/>
      </c>
      <c r="AU70" s="150" t="e">
        <f>AU38+AU43+AU44+AU64+AU66+AU67+#REF!</f>
        <v>#REF!</v>
      </c>
      <c r="AV70" s="301" t="e">
        <f t="shared" si="5"/>
        <v>#N/A</v>
      </c>
      <c r="AW70" s="150"/>
      <c r="AX70" s="150">
        <f t="shared" si="16"/>
        <v>480683</v>
      </c>
      <c r="AY70" s="150" t="e">
        <f>AY38+AY43+AY44+AY64+AY66+AY67+#REF!</f>
        <v>#REF!</v>
      </c>
      <c r="AZ70" s="301">
        <f t="shared" si="6"/>
        <v>3.0939732842983014E-2</v>
      </c>
      <c r="BA70" s="150"/>
      <c r="BB70" s="150">
        <f t="shared" si="17"/>
        <v>-575756</v>
      </c>
      <c r="BC70" s="150" t="e">
        <f>BC38+BC43+BC44+BC64+BC66+BC67+#REF!</f>
        <v>#REF!</v>
      </c>
      <c r="BD70" s="301">
        <f t="shared" si="7"/>
        <v>-3.4699677795077433E-2</v>
      </c>
      <c r="BE70" s="150"/>
      <c r="BF70" s="150">
        <f t="shared" si="18"/>
        <v>1147149</v>
      </c>
      <c r="BG70" s="150" t="e">
        <f>BG38+BG43+BG44+BG64+BG66+BG67+#REF!</f>
        <v>#REF!</v>
      </c>
      <c r="BH70" s="301">
        <f t="shared" si="8"/>
        <v>7.7147054189136144E-2</v>
      </c>
      <c r="BJ70" s="150" t="str">
        <f t="shared" si="19"/>
        <v/>
      </c>
      <c r="BK70" s="150" t="e">
        <f>BK38+BK43+BK44+BK64+BK66+BK67+#REF!</f>
        <v>#REF!</v>
      </c>
      <c r="BL70" s="301" t="e">
        <f t="shared" si="9"/>
        <v>#N/A</v>
      </c>
      <c r="BM70" s="150"/>
    </row>
    <row r="71" spans="1:65" s="98" customFormat="1" ht="15.75" customHeight="1">
      <c r="A71" s="84"/>
      <c r="B71" s="368"/>
      <c r="C71" s="107"/>
      <c r="D71" s="105"/>
      <c r="E71" s="105"/>
      <c r="F71" s="105"/>
      <c r="G71" s="105" t="s">
        <v>48</v>
      </c>
      <c r="H71" s="105"/>
      <c r="I71" s="105"/>
      <c r="J71" s="105"/>
      <c r="K71" s="110"/>
      <c r="L71" s="106" t="s">
        <v>29</v>
      </c>
      <c r="M71" s="207"/>
      <c r="N71" s="139">
        <f>SUM(N72:N73)</f>
        <v>15536107</v>
      </c>
      <c r="O71" s="139">
        <f>SUM(O72:O73)</f>
        <v>0</v>
      </c>
      <c r="P71" s="139">
        <f>SUM(P72:P73)</f>
        <v>16592546</v>
      </c>
      <c r="Q71" s="139"/>
      <c r="R71" s="139">
        <f>SUM(R72:R73)</f>
        <v>14869641</v>
      </c>
      <c r="S71" s="139"/>
      <c r="T71" s="139" t="e">
        <f>SUM(T72:T73)</f>
        <v>#N/A</v>
      </c>
      <c r="U71" s="139"/>
      <c r="V71" s="139">
        <f>SUM(V72:V73)</f>
        <v>16016790</v>
      </c>
      <c r="W71" s="139"/>
      <c r="X71" s="139">
        <f>SUM(X72:X73)</f>
        <v>16792546</v>
      </c>
      <c r="Y71" s="53"/>
      <c r="Z71" s="139">
        <f t="shared" si="10"/>
        <v>775756</v>
      </c>
      <c r="AA71" s="139">
        <f>SUM(AA72:AA73)</f>
        <v>0</v>
      </c>
      <c r="AB71" s="297">
        <f t="shared" si="0"/>
        <v>4.8433924650320037E-2</v>
      </c>
      <c r="AC71" s="262"/>
      <c r="AD71" s="139">
        <f t="shared" si="11"/>
        <v>200000</v>
      </c>
      <c r="AE71" s="139">
        <f>SUM(AE72:AE73)</f>
        <v>0</v>
      </c>
      <c r="AF71" s="297">
        <f t="shared" si="1"/>
        <v>1.205360527552557E-2</v>
      </c>
      <c r="AG71" s="139"/>
      <c r="AH71" s="139">
        <f t="shared" si="12"/>
        <v>1256439</v>
      </c>
      <c r="AI71" s="139">
        <f>SUM(AI72:AI73)</f>
        <v>0</v>
      </c>
      <c r="AJ71" s="297">
        <f t="shared" si="2"/>
        <v>8.0872190182521342E-2</v>
      </c>
      <c r="AK71" s="262"/>
      <c r="AL71" s="139">
        <f t="shared" si="13"/>
        <v>1922905</v>
      </c>
      <c r="AM71" s="139">
        <f>SUM(AM72:AM73)</f>
        <v>0</v>
      </c>
      <c r="AN71" s="297">
        <f t="shared" si="3"/>
        <v>0.12931751344904696</v>
      </c>
      <c r="AP71" s="139" t="str">
        <f t="shared" si="14"/>
        <v/>
      </c>
      <c r="AQ71" s="139">
        <f>SUM(AQ72:AQ73)</f>
        <v>0</v>
      </c>
      <c r="AR71" s="297" t="e">
        <f t="shared" si="4"/>
        <v>#N/A</v>
      </c>
      <c r="AS71" s="139"/>
      <c r="AT71" s="139" t="str">
        <f t="shared" si="15"/>
        <v/>
      </c>
      <c r="AU71" s="139">
        <f>SUM(AU72:AU73)</f>
        <v>0</v>
      </c>
      <c r="AV71" s="297" t="e">
        <f t="shared" si="5"/>
        <v>#N/A</v>
      </c>
      <c r="AW71" s="139"/>
      <c r="AX71" s="139">
        <f t="shared" si="16"/>
        <v>480683</v>
      </c>
      <c r="AY71" s="139">
        <f>SUM(AY72:AY73)</f>
        <v>0</v>
      </c>
      <c r="AZ71" s="297">
        <f t="shared" si="6"/>
        <v>3.0939732842983014E-2</v>
      </c>
      <c r="BA71" s="139"/>
      <c r="BB71" s="139">
        <f t="shared" si="17"/>
        <v>-575756</v>
      </c>
      <c r="BC71" s="139">
        <f>SUM(BC72:BC73)</f>
        <v>0</v>
      </c>
      <c r="BD71" s="297">
        <f t="shared" si="7"/>
        <v>-3.4699677795077433E-2</v>
      </c>
      <c r="BE71" s="139"/>
      <c r="BF71" s="139">
        <f t="shared" si="18"/>
        <v>1147149</v>
      </c>
      <c r="BG71" s="139">
        <f>SUM(BG72:BG73)</f>
        <v>0</v>
      </c>
      <c r="BH71" s="297">
        <f t="shared" si="8"/>
        <v>7.7147054189136144E-2</v>
      </c>
      <c r="BJ71" s="139" t="str">
        <f t="shared" si="19"/>
        <v/>
      </c>
      <c r="BK71" s="139">
        <f>SUM(BK72:BK73)</f>
        <v>0</v>
      </c>
      <c r="BL71" s="297" t="e">
        <f t="shared" si="9"/>
        <v>#N/A</v>
      </c>
      <c r="BM71" s="139"/>
    </row>
    <row r="72" spans="1:65" s="98" customFormat="1" ht="15.75" customHeight="1">
      <c r="A72" s="84"/>
      <c r="B72" s="368"/>
      <c r="C72" s="105"/>
      <c r="D72" s="105"/>
      <c r="E72" s="107"/>
      <c r="F72" s="105"/>
      <c r="G72" s="105"/>
      <c r="H72" s="105" t="s">
        <v>49</v>
      </c>
      <c r="I72" s="105"/>
      <c r="J72" s="105"/>
      <c r="K72" s="110"/>
      <c r="L72" s="106"/>
      <c r="M72" s="207"/>
      <c r="N72" s="139">
        <f>N39+N43+N44+SUM(N64:N67)</f>
        <v>4694930</v>
      </c>
      <c r="O72" s="139">
        <f>O39+O43+O44+SUM(O64:O67)</f>
        <v>0</v>
      </c>
      <c r="P72" s="139">
        <f>P39+P43+P44+SUM(P64:P67)</f>
        <v>5751369</v>
      </c>
      <c r="Q72" s="139"/>
      <c r="R72" s="139">
        <f>R39+R43+R44+SUM(R64:R67)</f>
        <v>4028464</v>
      </c>
      <c r="S72" s="139"/>
      <c r="T72" s="139" t="e">
        <f>T39+T43+T44+SUM(T64:T67)</f>
        <v>#N/A</v>
      </c>
      <c r="U72" s="139"/>
      <c r="V72" s="139">
        <f>V39+V43+V44+SUM(V64:V67)</f>
        <v>5175613</v>
      </c>
      <c r="W72" s="139"/>
      <c r="X72" s="139">
        <f>X39+X43+X44+SUM(X64:X67)</f>
        <v>5951369</v>
      </c>
      <c r="Y72" s="53"/>
      <c r="Z72" s="139">
        <f t="shared" si="10"/>
        <v>775756</v>
      </c>
      <c r="AA72" s="139">
        <f>AA39+AA43+AA44+SUM(AA64:AA67)</f>
        <v>0</v>
      </c>
      <c r="AB72" s="297">
        <f t="shared" si="0"/>
        <v>0.14988678635748065</v>
      </c>
      <c r="AC72" s="262"/>
      <c r="AD72" s="139">
        <f t="shared" si="11"/>
        <v>200000</v>
      </c>
      <c r="AE72" s="139">
        <f>AE39+AE43+AE44+SUM(AE64:AE67)</f>
        <v>0</v>
      </c>
      <c r="AF72" s="297">
        <f t="shared" si="1"/>
        <v>3.4774329381404678E-2</v>
      </c>
      <c r="AG72" s="139"/>
      <c r="AH72" s="139">
        <f t="shared" si="12"/>
        <v>1256439</v>
      </c>
      <c r="AI72" s="139">
        <f>AI39+AI43+AI44+SUM(AI64:AI67)</f>
        <v>0</v>
      </c>
      <c r="AJ72" s="297">
        <f t="shared" si="2"/>
        <v>0.26761613059193645</v>
      </c>
      <c r="AK72" s="262"/>
      <c r="AL72" s="139">
        <f t="shared" si="13"/>
        <v>1922905</v>
      </c>
      <c r="AM72" s="139">
        <f>AM39+AM43+AM44+SUM(AM64:AM67)</f>
        <v>0</v>
      </c>
      <c r="AN72" s="297">
        <f t="shared" si="3"/>
        <v>0.47732957276023824</v>
      </c>
      <c r="AP72" s="139" t="str">
        <f t="shared" si="14"/>
        <v/>
      </c>
      <c r="AQ72" s="139">
        <f>AQ39+AQ43+AQ44+SUM(AQ64:AQ67)</f>
        <v>0</v>
      </c>
      <c r="AR72" s="297" t="e">
        <f t="shared" si="4"/>
        <v>#N/A</v>
      </c>
      <c r="AS72" s="139"/>
      <c r="AT72" s="139" t="str">
        <f t="shared" si="15"/>
        <v/>
      </c>
      <c r="AU72" s="139">
        <f>AU39+AU43+AU44+SUM(AU64:AU67)</f>
        <v>0</v>
      </c>
      <c r="AV72" s="297" t="e">
        <f t="shared" si="5"/>
        <v>#N/A</v>
      </c>
      <c r="AW72" s="139"/>
      <c r="AX72" s="139">
        <f t="shared" si="16"/>
        <v>480683</v>
      </c>
      <c r="AY72" s="139">
        <f>AY39+AY43+AY44+SUM(AY64:AY67)</f>
        <v>0</v>
      </c>
      <c r="AZ72" s="297">
        <f t="shared" si="6"/>
        <v>0.10238342211704965</v>
      </c>
      <c r="BA72" s="139"/>
      <c r="BB72" s="139">
        <f t="shared" si="17"/>
        <v>-575756</v>
      </c>
      <c r="BC72" s="139">
        <f>BC39+BC43+BC44+SUM(BC64:BC67)</f>
        <v>0</v>
      </c>
      <c r="BD72" s="297">
        <f t="shared" si="7"/>
        <v>-0.1001076439366001</v>
      </c>
      <c r="BE72" s="139"/>
      <c r="BF72" s="139">
        <f t="shared" si="18"/>
        <v>1147149</v>
      </c>
      <c r="BG72" s="139">
        <f>BG39+BG43+BG44+SUM(BG64:BG67)</f>
        <v>0</v>
      </c>
      <c r="BH72" s="297">
        <f t="shared" si="8"/>
        <v>0.28476089149611372</v>
      </c>
      <c r="BJ72" s="139" t="str">
        <f t="shared" si="19"/>
        <v/>
      </c>
      <c r="BK72" s="139">
        <f>BK39+BK43+BK44+SUM(BK64:BK67)</f>
        <v>0</v>
      </c>
      <c r="BL72" s="297" t="e">
        <f t="shared" si="9"/>
        <v>#N/A</v>
      </c>
      <c r="BM72" s="139"/>
    </row>
    <row r="73" spans="1:65" s="98" customFormat="1" ht="15.75" customHeight="1">
      <c r="A73" s="84"/>
      <c r="B73" s="368"/>
      <c r="C73" s="107"/>
      <c r="D73" s="105"/>
      <c r="E73" s="105"/>
      <c r="F73" s="105"/>
      <c r="G73" s="105"/>
      <c r="H73" s="105" t="s">
        <v>314</v>
      </c>
      <c r="I73" s="105"/>
      <c r="J73" s="105"/>
      <c r="K73" s="110"/>
      <c r="L73" s="106"/>
      <c r="M73" s="207"/>
      <c r="N73" s="139">
        <v>10841177</v>
      </c>
      <c r="O73" s="111"/>
      <c r="P73" s="139">
        <v>10841177</v>
      </c>
      <c r="Q73" s="139"/>
      <c r="R73" s="139">
        <v>10841177</v>
      </c>
      <c r="S73" s="139"/>
      <c r="T73" s="139">
        <v>10841177</v>
      </c>
      <c r="U73" s="139"/>
      <c r="V73" s="139">
        <v>10841177</v>
      </c>
      <c r="W73" s="139"/>
      <c r="X73" s="139">
        <v>10841177</v>
      </c>
      <c r="Y73" s="53"/>
      <c r="Z73" s="139">
        <f t="shared" si="10"/>
        <v>0</v>
      </c>
      <c r="AA73" s="139"/>
      <c r="AB73" s="297">
        <f t="shared" si="0"/>
        <v>0</v>
      </c>
      <c r="AC73" s="262"/>
      <c r="AD73" s="139">
        <f t="shared" si="11"/>
        <v>0</v>
      </c>
      <c r="AE73" s="139"/>
      <c r="AF73" s="297">
        <f t="shared" si="1"/>
        <v>0</v>
      </c>
      <c r="AG73" s="139"/>
      <c r="AH73" s="139">
        <f t="shared" si="12"/>
        <v>0</v>
      </c>
      <c r="AI73" s="139"/>
      <c r="AJ73" s="297">
        <f t="shared" si="2"/>
        <v>0</v>
      </c>
      <c r="AK73" s="262"/>
      <c r="AL73" s="139">
        <f t="shared" si="13"/>
        <v>0</v>
      </c>
      <c r="AM73" s="139"/>
      <c r="AN73" s="297">
        <f t="shared" si="3"/>
        <v>0</v>
      </c>
      <c r="AP73" s="139">
        <f t="shared" si="14"/>
        <v>0</v>
      </c>
      <c r="AQ73" s="139"/>
      <c r="AR73" s="297">
        <f t="shared" si="4"/>
        <v>0</v>
      </c>
      <c r="AS73" s="139"/>
      <c r="AT73" s="139">
        <f t="shared" si="15"/>
        <v>0</v>
      </c>
      <c r="AU73" s="139"/>
      <c r="AV73" s="297">
        <f t="shared" si="5"/>
        <v>0</v>
      </c>
      <c r="AW73" s="139"/>
      <c r="AX73" s="139">
        <f t="shared" si="16"/>
        <v>0</v>
      </c>
      <c r="AY73" s="139"/>
      <c r="AZ73" s="297">
        <f t="shared" si="6"/>
        <v>0</v>
      </c>
      <c r="BA73" s="139"/>
      <c r="BB73" s="139">
        <f t="shared" si="17"/>
        <v>0</v>
      </c>
      <c r="BC73" s="139"/>
      <c r="BD73" s="297">
        <f t="shared" si="7"/>
        <v>0</v>
      </c>
      <c r="BE73" s="139"/>
      <c r="BF73" s="139">
        <f t="shared" si="18"/>
        <v>0</v>
      </c>
      <c r="BG73" s="139"/>
      <c r="BH73" s="297">
        <f t="shared" si="8"/>
        <v>0</v>
      </c>
      <c r="BJ73" s="139">
        <f t="shared" si="19"/>
        <v>0</v>
      </c>
      <c r="BK73" s="139"/>
      <c r="BL73" s="297">
        <f t="shared" si="9"/>
        <v>0</v>
      </c>
      <c r="BM73" s="139"/>
    </row>
    <row r="74" spans="1:65" ht="15.75" customHeight="1">
      <c r="B74" s="365"/>
      <c r="C74" s="23"/>
      <c r="D74" s="101"/>
      <c r="E74" s="101"/>
      <c r="F74" s="101"/>
      <c r="G74" s="101"/>
      <c r="H74" s="101"/>
      <c r="I74" s="101"/>
      <c r="J74" s="101"/>
      <c r="K74" s="27"/>
      <c r="L74" s="102"/>
      <c r="M74" s="207"/>
      <c r="N74" s="207"/>
      <c r="O74" s="123"/>
      <c r="P74" s="207"/>
      <c r="Q74" s="207"/>
      <c r="R74" s="237"/>
      <c r="S74" s="237"/>
      <c r="T74" s="237"/>
      <c r="U74" s="207"/>
      <c r="V74" s="237"/>
      <c r="W74" s="237"/>
      <c r="X74" s="237"/>
      <c r="Y74" s="237"/>
      <c r="Z74" s="139" t="str">
        <f t="shared" si="10"/>
        <v/>
      </c>
      <c r="AA74" s="207"/>
      <c r="AB74" s="297" t="str">
        <f t="shared" si="0"/>
        <v/>
      </c>
      <c r="AC74" s="262"/>
      <c r="AD74" s="139" t="str">
        <f t="shared" si="11"/>
        <v/>
      </c>
      <c r="AE74" s="207"/>
      <c r="AF74" s="297" t="str">
        <f t="shared" si="1"/>
        <v/>
      </c>
      <c r="AG74" s="207"/>
      <c r="AH74" s="139" t="str">
        <f t="shared" si="12"/>
        <v/>
      </c>
      <c r="AI74" s="207"/>
      <c r="AJ74" s="297" t="str">
        <f t="shared" si="2"/>
        <v/>
      </c>
      <c r="AK74" s="262"/>
      <c r="AL74" s="139" t="str">
        <f t="shared" si="13"/>
        <v/>
      </c>
      <c r="AM74" s="207"/>
      <c r="AN74" s="297" t="str">
        <f t="shared" si="3"/>
        <v/>
      </c>
      <c r="AP74" s="139" t="str">
        <f t="shared" si="14"/>
        <v/>
      </c>
      <c r="AQ74" s="207"/>
      <c r="AR74" s="297" t="str">
        <f t="shared" si="4"/>
        <v/>
      </c>
      <c r="AS74" s="207"/>
      <c r="AT74" s="139" t="str">
        <f t="shared" si="15"/>
        <v/>
      </c>
      <c r="AU74" s="207"/>
      <c r="AV74" s="297" t="str">
        <f t="shared" si="5"/>
        <v/>
      </c>
      <c r="AW74" s="207"/>
      <c r="AX74" s="139" t="str">
        <f t="shared" si="16"/>
        <v/>
      </c>
      <c r="AY74" s="207"/>
      <c r="AZ74" s="297" t="str">
        <f t="shared" si="6"/>
        <v/>
      </c>
      <c r="BA74" s="207"/>
      <c r="BB74" s="139" t="str">
        <f t="shared" si="17"/>
        <v/>
      </c>
      <c r="BC74" s="207"/>
      <c r="BD74" s="297" t="str">
        <f t="shared" si="7"/>
        <v/>
      </c>
      <c r="BE74" s="207"/>
      <c r="BF74" s="139" t="str">
        <f t="shared" si="18"/>
        <v/>
      </c>
      <c r="BG74" s="207"/>
      <c r="BH74" s="297" t="str">
        <f t="shared" si="8"/>
        <v/>
      </c>
      <c r="BJ74" s="139" t="str">
        <f t="shared" si="19"/>
        <v/>
      </c>
      <c r="BK74" s="207"/>
      <c r="BL74" s="297" t="str">
        <f t="shared" si="9"/>
        <v/>
      </c>
      <c r="BM74" s="207"/>
    </row>
    <row r="75" spans="1:65" ht="15.75" customHeight="1">
      <c r="B75" s="365"/>
      <c r="C75" s="23"/>
      <c r="D75" s="101"/>
      <c r="E75" s="101"/>
      <c r="F75" s="101"/>
      <c r="G75" s="101"/>
      <c r="H75" s="101"/>
      <c r="I75" s="101"/>
      <c r="J75" s="101"/>
      <c r="K75" s="27"/>
      <c r="L75" s="102"/>
      <c r="M75" s="207"/>
      <c r="N75" s="207"/>
      <c r="O75" s="123"/>
      <c r="P75" s="207"/>
      <c r="Q75" s="207"/>
      <c r="R75" s="237"/>
      <c r="S75" s="237"/>
      <c r="T75" s="237"/>
      <c r="U75" s="207"/>
      <c r="V75" s="237"/>
      <c r="W75" s="237"/>
      <c r="X75" s="237"/>
      <c r="Y75" s="237"/>
      <c r="Z75" s="139" t="str">
        <f t="shared" si="10"/>
        <v/>
      </c>
      <c r="AA75" s="207"/>
      <c r="AB75" s="297" t="str">
        <f t="shared" si="0"/>
        <v/>
      </c>
      <c r="AC75" s="262"/>
      <c r="AD75" s="139" t="str">
        <f t="shared" si="11"/>
        <v/>
      </c>
      <c r="AE75" s="207"/>
      <c r="AF75" s="297" t="str">
        <f t="shared" si="1"/>
        <v/>
      </c>
      <c r="AG75" s="207"/>
      <c r="AH75" s="139" t="str">
        <f t="shared" si="12"/>
        <v/>
      </c>
      <c r="AI75" s="207"/>
      <c r="AJ75" s="297" t="str">
        <f t="shared" si="2"/>
        <v/>
      </c>
      <c r="AK75" s="262"/>
      <c r="AL75" s="139" t="str">
        <f t="shared" si="13"/>
        <v/>
      </c>
      <c r="AM75" s="207"/>
      <c r="AN75" s="297" t="str">
        <f t="shared" si="3"/>
        <v/>
      </c>
      <c r="AP75" s="139" t="str">
        <f t="shared" si="14"/>
        <v/>
      </c>
      <c r="AQ75" s="207"/>
      <c r="AR75" s="297" t="str">
        <f t="shared" si="4"/>
        <v/>
      </c>
      <c r="AS75" s="207"/>
      <c r="AT75" s="139" t="str">
        <f t="shared" si="15"/>
        <v/>
      </c>
      <c r="AU75" s="207"/>
      <c r="AV75" s="297" t="str">
        <f t="shared" si="5"/>
        <v/>
      </c>
      <c r="AW75" s="207"/>
      <c r="AX75" s="139" t="str">
        <f t="shared" si="16"/>
        <v/>
      </c>
      <c r="AY75" s="207"/>
      <c r="AZ75" s="297" t="str">
        <f t="shared" si="6"/>
        <v/>
      </c>
      <c r="BA75" s="207"/>
      <c r="BB75" s="139" t="str">
        <f t="shared" si="17"/>
        <v/>
      </c>
      <c r="BC75" s="207"/>
      <c r="BD75" s="297" t="str">
        <f t="shared" si="7"/>
        <v/>
      </c>
      <c r="BE75" s="207"/>
      <c r="BF75" s="139" t="str">
        <f t="shared" si="18"/>
        <v/>
      </c>
      <c r="BG75" s="207"/>
      <c r="BH75" s="297" t="str">
        <f t="shared" si="8"/>
        <v/>
      </c>
      <c r="BJ75" s="139" t="str">
        <f t="shared" si="19"/>
        <v/>
      </c>
      <c r="BK75" s="207"/>
      <c r="BL75" s="297" t="str">
        <f t="shared" si="9"/>
        <v/>
      </c>
      <c r="BM75" s="207"/>
    </row>
    <row r="76" spans="1:65" ht="15.75" customHeight="1">
      <c r="B76" s="365"/>
      <c r="C76" s="210"/>
      <c r="D76" s="211"/>
      <c r="E76" s="115"/>
      <c r="F76" s="101"/>
      <c r="G76" s="105"/>
      <c r="H76" s="105"/>
      <c r="I76" s="108"/>
      <c r="J76" s="108"/>
      <c r="K76" s="110"/>
      <c r="L76" s="106"/>
      <c r="M76" s="207"/>
      <c r="N76" s="207"/>
      <c r="O76" s="142"/>
      <c r="P76" s="207"/>
      <c r="Q76" s="207"/>
      <c r="R76" s="237"/>
      <c r="S76" s="237"/>
      <c r="T76" s="237"/>
      <c r="U76" s="207"/>
      <c r="V76" s="237"/>
      <c r="W76" s="237"/>
      <c r="X76" s="237"/>
      <c r="Y76" s="237"/>
      <c r="Z76" s="139" t="str">
        <f t="shared" si="10"/>
        <v/>
      </c>
      <c r="AA76" s="207"/>
      <c r="AB76" s="297" t="str">
        <f t="shared" si="0"/>
        <v/>
      </c>
      <c r="AC76" s="262"/>
      <c r="AD76" s="139" t="str">
        <f t="shared" si="11"/>
        <v/>
      </c>
      <c r="AE76" s="207"/>
      <c r="AF76" s="297" t="str">
        <f t="shared" si="1"/>
        <v/>
      </c>
      <c r="AG76" s="207"/>
      <c r="AH76" s="139" t="str">
        <f t="shared" si="12"/>
        <v/>
      </c>
      <c r="AI76" s="207"/>
      <c r="AJ76" s="297" t="str">
        <f t="shared" si="2"/>
        <v/>
      </c>
      <c r="AK76" s="262"/>
      <c r="AL76" s="139" t="str">
        <f t="shared" si="13"/>
        <v/>
      </c>
      <c r="AM76" s="207"/>
      <c r="AN76" s="297" t="str">
        <f t="shared" si="3"/>
        <v/>
      </c>
      <c r="AP76" s="139" t="str">
        <f t="shared" si="14"/>
        <v/>
      </c>
      <c r="AQ76" s="207"/>
      <c r="AR76" s="297" t="str">
        <f t="shared" si="4"/>
        <v/>
      </c>
      <c r="AS76" s="207"/>
      <c r="AT76" s="139" t="str">
        <f t="shared" si="15"/>
        <v/>
      </c>
      <c r="AU76" s="207"/>
      <c r="AV76" s="297" t="str">
        <f t="shared" si="5"/>
        <v/>
      </c>
      <c r="AW76" s="207"/>
      <c r="AX76" s="139" t="str">
        <f t="shared" si="16"/>
        <v/>
      </c>
      <c r="AY76" s="207"/>
      <c r="AZ76" s="297" t="str">
        <f t="shared" si="6"/>
        <v/>
      </c>
      <c r="BA76" s="207"/>
      <c r="BB76" s="139" t="str">
        <f t="shared" si="17"/>
        <v/>
      </c>
      <c r="BC76" s="207"/>
      <c r="BD76" s="297" t="str">
        <f t="shared" si="7"/>
        <v/>
      </c>
      <c r="BE76" s="207"/>
      <c r="BF76" s="139" t="str">
        <f t="shared" si="18"/>
        <v/>
      </c>
      <c r="BG76" s="207"/>
      <c r="BH76" s="297" t="str">
        <f t="shared" si="8"/>
        <v/>
      </c>
      <c r="BJ76" s="139" t="str">
        <f t="shared" si="19"/>
        <v/>
      </c>
      <c r="BK76" s="207"/>
      <c r="BL76" s="297" t="str">
        <f t="shared" si="9"/>
        <v/>
      </c>
      <c r="BM76" s="207"/>
    </row>
    <row r="77" spans="1:65" s="122" customFormat="1" ht="17.25" customHeight="1">
      <c r="A77" s="376"/>
      <c r="B77" s="372"/>
      <c r="C77" s="210"/>
      <c r="D77" s="211"/>
      <c r="E77" s="114"/>
      <c r="F77" s="114"/>
      <c r="G77" s="114"/>
      <c r="H77" s="114"/>
      <c r="I77" s="114"/>
      <c r="J77" s="114"/>
      <c r="K77" s="114"/>
      <c r="L77" s="344"/>
      <c r="M77" s="207"/>
      <c r="N77" s="207"/>
      <c r="O77" s="148"/>
      <c r="P77" s="207"/>
      <c r="Q77" s="207"/>
      <c r="R77" s="237"/>
      <c r="S77" s="237"/>
      <c r="T77" s="237"/>
      <c r="U77" s="207"/>
      <c r="V77" s="237"/>
      <c r="W77" s="237"/>
      <c r="X77" s="237"/>
      <c r="Y77" s="237"/>
      <c r="Z77" s="139" t="str">
        <f t="shared" si="10"/>
        <v/>
      </c>
      <c r="AA77" s="207"/>
      <c r="AB77" s="297" t="str">
        <f t="shared" si="0"/>
        <v/>
      </c>
      <c r="AC77" s="262"/>
      <c r="AD77" s="139" t="str">
        <f t="shared" si="11"/>
        <v/>
      </c>
      <c r="AE77" s="207"/>
      <c r="AF77" s="297" t="str">
        <f t="shared" si="1"/>
        <v/>
      </c>
      <c r="AG77" s="207"/>
      <c r="AH77" s="139" t="str">
        <f t="shared" si="12"/>
        <v/>
      </c>
      <c r="AI77" s="207"/>
      <c r="AJ77" s="297" t="str">
        <f t="shared" si="2"/>
        <v/>
      </c>
      <c r="AK77" s="262"/>
      <c r="AL77" s="139" t="str">
        <f t="shared" si="13"/>
        <v/>
      </c>
      <c r="AM77" s="207"/>
      <c r="AN77" s="297" t="str">
        <f t="shared" si="3"/>
        <v/>
      </c>
      <c r="AP77" s="139" t="str">
        <f t="shared" si="14"/>
        <v/>
      </c>
      <c r="AQ77" s="207"/>
      <c r="AR77" s="297" t="str">
        <f t="shared" si="4"/>
        <v/>
      </c>
      <c r="AS77" s="207"/>
      <c r="AT77" s="139" t="str">
        <f t="shared" si="15"/>
        <v/>
      </c>
      <c r="AU77" s="207"/>
      <c r="AV77" s="297" t="str">
        <f t="shared" si="5"/>
        <v/>
      </c>
      <c r="AW77" s="207"/>
      <c r="AX77" s="139" t="str">
        <f t="shared" si="16"/>
        <v/>
      </c>
      <c r="AY77" s="207"/>
      <c r="AZ77" s="297" t="str">
        <f t="shared" si="6"/>
        <v/>
      </c>
      <c r="BA77" s="207"/>
      <c r="BB77" s="139" t="str">
        <f t="shared" si="17"/>
        <v/>
      </c>
      <c r="BC77" s="207"/>
      <c r="BD77" s="297" t="str">
        <f t="shared" si="7"/>
        <v/>
      </c>
      <c r="BE77" s="207"/>
      <c r="BF77" s="139" t="str">
        <f t="shared" si="18"/>
        <v/>
      </c>
      <c r="BG77" s="207"/>
      <c r="BH77" s="297" t="str">
        <f t="shared" si="8"/>
        <v/>
      </c>
      <c r="BJ77" s="139" t="str">
        <f t="shared" si="19"/>
        <v/>
      </c>
      <c r="BK77" s="207"/>
      <c r="BL77" s="297" t="str">
        <f t="shared" si="9"/>
        <v/>
      </c>
      <c r="BM77" s="207"/>
    </row>
    <row r="78" spans="1:65" s="122" customFormat="1" ht="17.25" customHeight="1">
      <c r="A78" s="376"/>
      <c r="B78" s="372"/>
      <c r="C78" s="210"/>
      <c r="D78" s="211"/>
      <c r="E78" s="114"/>
      <c r="F78" s="114"/>
      <c r="G78" s="114"/>
      <c r="H78" s="114"/>
      <c r="I78" s="114"/>
      <c r="J78" s="114"/>
      <c r="K78" s="114"/>
      <c r="L78" s="344"/>
      <c r="M78" s="207"/>
      <c r="N78" s="207"/>
      <c r="O78" s="148"/>
      <c r="P78" s="207"/>
      <c r="Q78" s="207"/>
      <c r="R78" s="237"/>
      <c r="S78" s="237"/>
      <c r="T78" s="237"/>
      <c r="U78" s="207"/>
      <c r="V78" s="237"/>
      <c r="W78" s="237"/>
      <c r="X78" s="237"/>
      <c r="Y78" s="237"/>
      <c r="Z78" s="139" t="str">
        <f t="shared" si="10"/>
        <v/>
      </c>
      <c r="AA78" s="207"/>
      <c r="AB78" s="297" t="str">
        <f t="shared" si="0"/>
        <v/>
      </c>
      <c r="AC78" s="262"/>
      <c r="AD78" s="139" t="str">
        <f t="shared" si="11"/>
        <v/>
      </c>
      <c r="AE78" s="207"/>
      <c r="AF78" s="297" t="str">
        <f t="shared" si="1"/>
        <v/>
      </c>
      <c r="AG78" s="207"/>
      <c r="AH78" s="139" t="str">
        <f t="shared" si="12"/>
        <v/>
      </c>
      <c r="AI78" s="207"/>
      <c r="AJ78" s="297" t="str">
        <f t="shared" si="2"/>
        <v/>
      </c>
      <c r="AK78" s="262"/>
      <c r="AL78" s="139" t="str">
        <f t="shared" si="13"/>
        <v/>
      </c>
      <c r="AM78" s="207"/>
      <c r="AN78" s="297" t="str">
        <f t="shared" si="3"/>
        <v/>
      </c>
      <c r="AP78" s="139" t="str">
        <f t="shared" si="14"/>
        <v/>
      </c>
      <c r="AQ78" s="207"/>
      <c r="AR78" s="297" t="str">
        <f t="shared" si="4"/>
        <v/>
      </c>
      <c r="AS78" s="207"/>
      <c r="AT78" s="139" t="str">
        <f t="shared" si="15"/>
        <v/>
      </c>
      <c r="AU78" s="207"/>
      <c r="AV78" s="297" t="str">
        <f t="shared" si="5"/>
        <v/>
      </c>
      <c r="AW78" s="207"/>
      <c r="AX78" s="139" t="str">
        <f t="shared" si="16"/>
        <v/>
      </c>
      <c r="AY78" s="207"/>
      <c r="AZ78" s="297" t="str">
        <f t="shared" si="6"/>
        <v/>
      </c>
      <c r="BA78" s="207"/>
      <c r="BB78" s="139" t="str">
        <f t="shared" si="17"/>
        <v/>
      </c>
      <c r="BC78" s="207"/>
      <c r="BD78" s="297" t="str">
        <f t="shared" si="7"/>
        <v/>
      </c>
      <c r="BE78" s="207"/>
      <c r="BF78" s="139" t="str">
        <f t="shared" si="18"/>
        <v/>
      </c>
      <c r="BG78" s="207"/>
      <c r="BH78" s="297" t="str">
        <f t="shared" si="8"/>
        <v/>
      </c>
      <c r="BJ78" s="139" t="str">
        <f t="shared" si="19"/>
        <v/>
      </c>
      <c r="BK78" s="207"/>
      <c r="BL78" s="297" t="str">
        <f t="shared" si="9"/>
        <v/>
      </c>
      <c r="BM78" s="207"/>
    </row>
    <row r="79" spans="1:65" s="122" customFormat="1" ht="17.25" customHeight="1">
      <c r="A79" s="376"/>
      <c r="B79" s="372"/>
      <c r="C79" s="210"/>
      <c r="D79" s="211"/>
      <c r="E79" s="114"/>
      <c r="F79" s="114"/>
      <c r="G79" s="114"/>
      <c r="H79" s="114"/>
      <c r="I79" s="114"/>
      <c r="J79" s="114"/>
      <c r="K79" s="114"/>
      <c r="L79" s="344"/>
      <c r="M79" s="207"/>
      <c r="N79" s="207"/>
      <c r="O79" s="148"/>
      <c r="P79" s="207"/>
      <c r="Q79" s="207"/>
      <c r="R79" s="237"/>
      <c r="S79" s="237"/>
      <c r="T79" s="237"/>
      <c r="U79" s="207"/>
      <c r="V79" s="237"/>
      <c r="W79" s="237"/>
      <c r="X79" s="237"/>
      <c r="Y79" s="237"/>
      <c r="Z79" s="139" t="str">
        <f t="shared" si="10"/>
        <v/>
      </c>
      <c r="AA79" s="207"/>
      <c r="AB79" s="297" t="str">
        <f t="shared" si="0"/>
        <v/>
      </c>
      <c r="AC79" s="262"/>
      <c r="AD79" s="139" t="str">
        <f t="shared" si="11"/>
        <v/>
      </c>
      <c r="AE79" s="207"/>
      <c r="AF79" s="297" t="str">
        <f t="shared" si="1"/>
        <v/>
      </c>
      <c r="AG79" s="207"/>
      <c r="AH79" s="139" t="str">
        <f t="shared" si="12"/>
        <v/>
      </c>
      <c r="AI79" s="207"/>
      <c r="AJ79" s="297" t="str">
        <f t="shared" si="2"/>
        <v/>
      </c>
      <c r="AK79" s="262"/>
      <c r="AL79" s="139" t="str">
        <f t="shared" si="13"/>
        <v/>
      </c>
      <c r="AM79" s="207"/>
      <c r="AN79" s="297" t="str">
        <f t="shared" si="3"/>
        <v/>
      </c>
      <c r="AP79" s="139" t="str">
        <f t="shared" si="14"/>
        <v/>
      </c>
      <c r="AQ79" s="207"/>
      <c r="AR79" s="297" t="str">
        <f t="shared" si="4"/>
        <v/>
      </c>
      <c r="AS79" s="207"/>
      <c r="AT79" s="139" t="str">
        <f t="shared" si="15"/>
        <v/>
      </c>
      <c r="AU79" s="207"/>
      <c r="AV79" s="297" t="str">
        <f t="shared" si="5"/>
        <v/>
      </c>
      <c r="AW79" s="207"/>
      <c r="AX79" s="139" t="str">
        <f t="shared" si="16"/>
        <v/>
      </c>
      <c r="AY79" s="207"/>
      <c r="AZ79" s="297" t="str">
        <f t="shared" si="6"/>
        <v/>
      </c>
      <c r="BA79" s="207"/>
      <c r="BB79" s="139" t="str">
        <f t="shared" si="17"/>
        <v/>
      </c>
      <c r="BC79" s="207"/>
      <c r="BD79" s="297" t="str">
        <f t="shared" si="7"/>
        <v/>
      </c>
      <c r="BE79" s="207"/>
      <c r="BF79" s="139" t="str">
        <f t="shared" si="18"/>
        <v/>
      </c>
      <c r="BG79" s="207"/>
      <c r="BH79" s="297" t="str">
        <f t="shared" si="8"/>
        <v/>
      </c>
      <c r="BJ79" s="139" t="str">
        <f t="shared" si="19"/>
        <v/>
      </c>
      <c r="BK79" s="207"/>
      <c r="BL79" s="297" t="str">
        <f t="shared" si="9"/>
        <v/>
      </c>
      <c r="BM79" s="207"/>
    </row>
    <row r="80" spans="1:65" s="14" customFormat="1" ht="15.75" customHeight="1">
      <c r="A80" s="376"/>
      <c r="B80" s="373"/>
      <c r="C80" s="105"/>
      <c r="D80" s="105"/>
      <c r="E80" s="105"/>
      <c r="F80" s="105"/>
      <c r="G80" s="105"/>
      <c r="H80" s="105"/>
      <c r="I80" s="105"/>
      <c r="J80" s="105"/>
      <c r="K80" s="105"/>
      <c r="L80" s="106"/>
      <c r="M80" s="207"/>
      <c r="N80" s="207"/>
      <c r="O80" s="56"/>
      <c r="P80" s="207"/>
      <c r="Q80" s="207"/>
      <c r="R80" s="237"/>
      <c r="S80" s="237"/>
      <c r="T80" s="237"/>
      <c r="U80" s="207"/>
      <c r="V80" s="237"/>
      <c r="W80" s="237"/>
      <c r="X80" s="237"/>
      <c r="Y80" s="237"/>
      <c r="Z80" s="139" t="str">
        <f t="shared" si="10"/>
        <v/>
      </c>
      <c r="AA80" s="207"/>
      <c r="AB80" s="297" t="str">
        <f t="shared" si="0"/>
        <v/>
      </c>
      <c r="AC80" s="262"/>
      <c r="AD80" s="139" t="str">
        <f t="shared" si="11"/>
        <v/>
      </c>
      <c r="AE80" s="207"/>
      <c r="AF80" s="297" t="str">
        <f t="shared" si="1"/>
        <v/>
      </c>
      <c r="AG80" s="207"/>
      <c r="AH80" s="139" t="str">
        <f t="shared" si="12"/>
        <v/>
      </c>
      <c r="AI80" s="207"/>
      <c r="AJ80" s="297" t="str">
        <f t="shared" si="2"/>
        <v/>
      </c>
      <c r="AK80" s="262"/>
      <c r="AL80" s="139" t="str">
        <f t="shared" si="13"/>
        <v/>
      </c>
      <c r="AM80" s="207"/>
      <c r="AN80" s="297" t="str">
        <f t="shared" si="3"/>
        <v/>
      </c>
      <c r="AP80" s="139" t="str">
        <f t="shared" si="14"/>
        <v/>
      </c>
      <c r="AQ80" s="207"/>
      <c r="AR80" s="297" t="str">
        <f t="shared" si="4"/>
        <v/>
      </c>
      <c r="AS80" s="207"/>
      <c r="AT80" s="139" t="str">
        <f t="shared" si="15"/>
        <v/>
      </c>
      <c r="AU80" s="207"/>
      <c r="AV80" s="297" t="str">
        <f t="shared" si="5"/>
        <v/>
      </c>
      <c r="AW80" s="207"/>
      <c r="AX80" s="139" t="str">
        <f t="shared" si="16"/>
        <v/>
      </c>
      <c r="AY80" s="207"/>
      <c r="AZ80" s="297" t="str">
        <f t="shared" si="6"/>
        <v/>
      </c>
      <c r="BA80" s="207"/>
      <c r="BB80" s="139" t="str">
        <f t="shared" si="17"/>
        <v/>
      </c>
      <c r="BC80" s="207"/>
      <c r="BD80" s="297" t="str">
        <f t="shared" si="7"/>
        <v/>
      </c>
      <c r="BE80" s="207"/>
      <c r="BF80" s="139" t="str">
        <f t="shared" si="18"/>
        <v/>
      </c>
      <c r="BG80" s="207"/>
      <c r="BH80" s="297" t="str">
        <f t="shared" si="8"/>
        <v/>
      </c>
      <c r="BJ80" s="139" t="str">
        <f t="shared" si="19"/>
        <v/>
      </c>
      <c r="BK80" s="207"/>
      <c r="BL80" s="297" t="str">
        <f t="shared" si="9"/>
        <v/>
      </c>
      <c r="BM80" s="207"/>
    </row>
    <row r="81" spans="1:65" s="14" customFormat="1" ht="15.75" customHeight="1">
      <c r="A81" s="376"/>
      <c r="B81" s="373"/>
      <c r="C81" s="130" t="s">
        <v>283</v>
      </c>
      <c r="D81" s="179"/>
      <c r="E81" s="179"/>
      <c r="F81" s="179"/>
      <c r="G81" s="179"/>
      <c r="H81" s="179"/>
      <c r="I81" s="179"/>
      <c r="J81" s="179"/>
      <c r="K81" s="105"/>
      <c r="L81" s="106"/>
      <c r="M81" s="207"/>
      <c r="N81" s="207"/>
      <c r="O81" s="56"/>
      <c r="P81" s="207"/>
      <c r="Q81" s="207"/>
      <c r="R81" s="237"/>
      <c r="S81" s="237"/>
      <c r="T81" s="237"/>
      <c r="U81" s="207"/>
      <c r="V81" s="237"/>
      <c r="W81" s="237"/>
      <c r="X81" s="237"/>
      <c r="Y81" s="237"/>
      <c r="Z81" s="139" t="str">
        <f t="shared" si="10"/>
        <v/>
      </c>
      <c r="AA81" s="207"/>
      <c r="AB81" s="297" t="str">
        <f t="shared" si="0"/>
        <v/>
      </c>
      <c r="AC81" s="262"/>
      <c r="AD81" s="139" t="str">
        <f t="shared" si="11"/>
        <v/>
      </c>
      <c r="AE81" s="207"/>
      <c r="AF81" s="297" t="str">
        <f t="shared" si="1"/>
        <v/>
      </c>
      <c r="AG81" s="207"/>
      <c r="AH81" s="139" t="str">
        <f t="shared" si="12"/>
        <v/>
      </c>
      <c r="AI81" s="207"/>
      <c r="AJ81" s="297" t="str">
        <f t="shared" si="2"/>
        <v/>
      </c>
      <c r="AK81" s="262"/>
      <c r="AL81" s="139" t="str">
        <f t="shared" si="13"/>
        <v/>
      </c>
      <c r="AM81" s="207"/>
      <c r="AN81" s="297" t="str">
        <f t="shared" si="3"/>
        <v/>
      </c>
      <c r="AP81" s="139" t="str">
        <f t="shared" si="14"/>
        <v/>
      </c>
      <c r="AQ81" s="207"/>
      <c r="AR81" s="297" t="str">
        <f t="shared" si="4"/>
        <v/>
      </c>
      <c r="AS81" s="207"/>
      <c r="AT81" s="139" t="str">
        <f t="shared" si="15"/>
        <v/>
      </c>
      <c r="AU81" s="207"/>
      <c r="AV81" s="297" t="str">
        <f t="shared" si="5"/>
        <v/>
      </c>
      <c r="AW81" s="207"/>
      <c r="AX81" s="139" t="str">
        <f t="shared" si="16"/>
        <v/>
      </c>
      <c r="AY81" s="207"/>
      <c r="AZ81" s="297" t="str">
        <f t="shared" si="6"/>
        <v/>
      </c>
      <c r="BA81" s="207"/>
      <c r="BB81" s="139" t="str">
        <f t="shared" si="17"/>
        <v/>
      </c>
      <c r="BC81" s="207"/>
      <c r="BD81" s="297" t="str">
        <f t="shared" si="7"/>
        <v/>
      </c>
      <c r="BE81" s="207"/>
      <c r="BF81" s="139" t="str">
        <f t="shared" si="18"/>
        <v/>
      </c>
      <c r="BG81" s="207"/>
      <c r="BH81" s="297" t="str">
        <f t="shared" si="8"/>
        <v/>
      </c>
      <c r="BJ81" s="139" t="str">
        <f t="shared" si="19"/>
        <v/>
      </c>
      <c r="BK81" s="207"/>
      <c r="BL81" s="297" t="str">
        <f t="shared" si="9"/>
        <v/>
      </c>
      <c r="BM81" s="207"/>
    </row>
    <row r="82" spans="1:65" s="14" customFormat="1" ht="15.75" customHeight="1">
      <c r="A82" s="376"/>
      <c r="B82" s="373"/>
      <c r="C82" s="105"/>
      <c r="D82" s="105"/>
      <c r="E82" s="105"/>
      <c r="F82" s="105"/>
      <c r="G82" s="105"/>
      <c r="H82" s="105"/>
      <c r="I82" s="105"/>
      <c r="J82" s="105"/>
      <c r="K82" s="105"/>
      <c r="L82" s="106"/>
      <c r="M82" s="207"/>
      <c r="N82" s="229"/>
      <c r="O82" s="56"/>
      <c r="P82" s="229"/>
      <c r="Q82" s="229"/>
      <c r="R82" s="266"/>
      <c r="S82" s="266"/>
      <c r="T82" s="266"/>
      <c r="U82" s="229"/>
      <c r="V82" s="266"/>
      <c r="W82" s="266"/>
      <c r="X82" s="266"/>
      <c r="Y82" s="266"/>
      <c r="Z82" s="174" t="str">
        <f t="shared" si="10"/>
        <v/>
      </c>
      <c r="AA82" s="229"/>
      <c r="AB82" s="299" t="str">
        <f t="shared" si="0"/>
        <v/>
      </c>
      <c r="AC82" s="280"/>
      <c r="AD82" s="174" t="str">
        <f t="shared" si="11"/>
        <v/>
      </c>
      <c r="AE82" s="229"/>
      <c r="AF82" s="299" t="str">
        <f t="shared" si="1"/>
        <v/>
      </c>
      <c r="AG82" s="229"/>
      <c r="AH82" s="139" t="str">
        <f t="shared" si="12"/>
        <v/>
      </c>
      <c r="AI82" s="229"/>
      <c r="AJ82" s="299" t="str">
        <f t="shared" si="2"/>
        <v/>
      </c>
      <c r="AK82" s="280"/>
      <c r="AL82" s="139" t="str">
        <f t="shared" si="13"/>
        <v/>
      </c>
      <c r="AM82" s="229"/>
      <c r="AN82" s="297" t="str">
        <f t="shared" si="3"/>
        <v/>
      </c>
      <c r="AP82" s="139" t="str">
        <f t="shared" si="14"/>
        <v/>
      </c>
      <c r="AQ82" s="229"/>
      <c r="AR82" s="297" t="str">
        <f t="shared" si="4"/>
        <v/>
      </c>
      <c r="AS82" s="229"/>
      <c r="AT82" s="174" t="str">
        <f t="shared" si="15"/>
        <v/>
      </c>
      <c r="AU82" s="229"/>
      <c r="AV82" s="299" t="str">
        <f t="shared" si="5"/>
        <v/>
      </c>
      <c r="AW82" s="229"/>
      <c r="AX82" s="174" t="str">
        <f t="shared" si="16"/>
        <v/>
      </c>
      <c r="AY82" s="229"/>
      <c r="AZ82" s="299" t="str">
        <f t="shared" si="6"/>
        <v/>
      </c>
      <c r="BA82" s="229"/>
      <c r="BB82" s="174" t="str">
        <f t="shared" si="17"/>
        <v/>
      </c>
      <c r="BC82" s="229"/>
      <c r="BD82" s="299" t="str">
        <f t="shared" si="7"/>
        <v/>
      </c>
      <c r="BE82" s="229"/>
      <c r="BF82" s="139" t="str">
        <f t="shared" si="18"/>
        <v/>
      </c>
      <c r="BG82" s="229"/>
      <c r="BH82" s="297" t="str">
        <f t="shared" si="8"/>
        <v/>
      </c>
      <c r="BJ82" s="139" t="str">
        <f t="shared" si="19"/>
        <v/>
      </c>
      <c r="BK82" s="229"/>
      <c r="BL82" s="297" t="str">
        <f t="shared" si="9"/>
        <v/>
      </c>
      <c r="BM82" s="229"/>
    </row>
    <row r="83" spans="1:65" s="14" customFormat="1" ht="18.75" customHeight="1">
      <c r="A83" s="376"/>
      <c r="B83" s="373">
        <v>60.01</v>
      </c>
      <c r="C83" s="54" t="s">
        <v>35</v>
      </c>
      <c r="D83" s="105" t="s">
        <v>328</v>
      </c>
      <c r="E83" s="105"/>
      <c r="F83" s="105"/>
      <c r="G83" s="105"/>
      <c r="H83" s="105"/>
      <c r="I83" s="105"/>
      <c r="J83" s="105"/>
      <c r="K83" s="105"/>
      <c r="L83" s="106" t="s">
        <v>29</v>
      </c>
      <c r="M83" s="207"/>
      <c r="N83" s="139">
        <f>VLOOKUP($B83,'[1]09-10-11'!$A$4:$EA$400,MATCH(N$2, '[1]09-10-11'!$A$4:$EA$4, 0))</f>
        <v>250000</v>
      </c>
      <c r="O83" s="56"/>
      <c r="P83" s="139">
        <f>VLOOKUP($B83,'[1]09-10-11'!$A$4:$EA$400,MATCH(P$2, '[1]09-10-11'!$A$4:$EA$4, 0))</f>
        <v>750000</v>
      </c>
      <c r="Q83" s="139"/>
      <c r="R83" s="139">
        <f>VLOOKUP($B83,'[1]09-10-11'!$A$4:$EA$400,MATCH(R$2, '[1]09-10-11'!$A$4:$EA$4, 0))</f>
        <v>0</v>
      </c>
      <c r="S83" s="139"/>
      <c r="T83" s="139" t="e">
        <f>VLOOKUP($B83,'[1]09-10-11'!$A$4:$EA$400,MATCH(T$2, '[1]09-10-11'!$A$4:$EA$4, 0))</f>
        <v>#N/A</v>
      </c>
      <c r="U83" s="139"/>
      <c r="V83" s="139">
        <f>VLOOKUP($B83,'[1]09-10-11'!$A$4:$EA$400,MATCH(V$2, '[1]09-10-11'!$A$4:$EA$4, 0))</f>
        <v>0</v>
      </c>
      <c r="W83" s="139"/>
      <c r="X83" s="139">
        <f>VLOOKUP($B83,'[1]09-10-11'!$A$4:$EA$400,MATCH(X$2, '[1]09-10-11'!$A$4:$EA$4, 0))</f>
        <v>750000</v>
      </c>
      <c r="Y83" s="53"/>
      <c r="Z83" s="174">
        <f t="shared" si="10"/>
        <v>750000</v>
      </c>
      <c r="AA83" s="174"/>
      <c r="AB83" s="299" t="str">
        <f t="shared" si="0"/>
        <v>---</v>
      </c>
      <c r="AC83" s="280"/>
      <c r="AD83" s="174">
        <f t="shared" si="11"/>
        <v>0</v>
      </c>
      <c r="AE83" s="174"/>
      <c r="AF83" s="299">
        <f t="shared" si="1"/>
        <v>0</v>
      </c>
      <c r="AG83" s="174"/>
      <c r="AH83" s="139">
        <f t="shared" si="12"/>
        <v>500000</v>
      </c>
      <c r="AI83" s="139"/>
      <c r="AJ83" s="299">
        <f t="shared" si="2"/>
        <v>2</v>
      </c>
      <c r="AK83" s="280"/>
      <c r="AL83" s="139">
        <f t="shared" si="13"/>
        <v>750000</v>
      </c>
      <c r="AM83" s="139"/>
      <c r="AN83" s="297" t="str">
        <f t="shared" si="3"/>
        <v>---</v>
      </c>
      <c r="AP83" s="174" t="str">
        <f t="shared" si="14"/>
        <v/>
      </c>
      <c r="AQ83" s="174"/>
      <c r="AR83" s="299" t="e">
        <f t="shared" si="4"/>
        <v>#N/A</v>
      </c>
      <c r="AS83" s="174"/>
      <c r="AT83" s="174" t="str">
        <f t="shared" si="15"/>
        <v/>
      </c>
      <c r="AU83" s="174"/>
      <c r="AV83" s="299" t="e">
        <f t="shared" si="5"/>
        <v>#N/A</v>
      </c>
      <c r="AW83" s="174"/>
      <c r="AX83" s="174">
        <f t="shared" si="16"/>
        <v>-250000</v>
      </c>
      <c r="AY83" s="174"/>
      <c r="AZ83" s="299">
        <f t="shared" si="6"/>
        <v>-1</v>
      </c>
      <c r="BA83" s="174"/>
      <c r="BB83" s="174">
        <f t="shared" si="17"/>
        <v>-750000</v>
      </c>
      <c r="BC83" s="174"/>
      <c r="BD83" s="299">
        <f t="shared" si="7"/>
        <v>-1</v>
      </c>
      <c r="BE83" s="174"/>
      <c r="BF83" s="139">
        <f t="shared" si="18"/>
        <v>0</v>
      </c>
      <c r="BG83" s="139"/>
      <c r="BH83" s="297" t="str">
        <f t="shared" si="8"/>
        <v>---</v>
      </c>
      <c r="BJ83" s="174" t="str">
        <f t="shared" si="19"/>
        <v/>
      </c>
      <c r="BK83" s="174"/>
      <c r="BL83" s="299" t="e">
        <f t="shared" si="9"/>
        <v>#N/A</v>
      </c>
      <c r="BM83" s="174"/>
    </row>
    <row r="84" spans="1:65" s="14" customFormat="1" ht="15.75" customHeight="1">
      <c r="A84" s="376"/>
      <c r="B84" s="373">
        <v>60.02</v>
      </c>
      <c r="C84" s="54" t="s">
        <v>36</v>
      </c>
      <c r="D84" s="105" t="s">
        <v>284</v>
      </c>
      <c r="E84" s="105"/>
      <c r="F84" s="105"/>
      <c r="G84" s="105"/>
      <c r="H84" s="105"/>
      <c r="I84" s="105"/>
      <c r="J84" s="105"/>
      <c r="K84" s="105"/>
      <c r="L84" s="106" t="s">
        <v>33</v>
      </c>
      <c r="M84" s="207"/>
      <c r="N84" s="141">
        <f>VLOOKUP($B84,'[1]09-10-11'!$A$4:$EA$400,MATCH(N$2, '[1]09-10-11'!$A$4:$EA$4, 0))</f>
        <v>0</v>
      </c>
      <c r="O84" s="56"/>
      <c r="P84" s="141">
        <f>VLOOKUP($B84,'[1]09-10-11'!$A$4:$EA$400,MATCH(P$2, '[1]09-10-11'!$A$4:$EA$4, 0))</f>
        <v>1299982</v>
      </c>
      <c r="Q84" s="141"/>
      <c r="R84" s="141">
        <f>VLOOKUP($B84,'[1]09-10-11'!$A$4:$EA$400,MATCH(R$2, '[1]09-10-11'!$A$4:$EA$4, 0))</f>
        <v>0</v>
      </c>
      <c r="S84" s="141"/>
      <c r="T84" s="141" t="e">
        <f>VLOOKUP($B84,'[1]09-10-11'!$A$4:$EA$400,MATCH(T$2, '[1]09-10-11'!$A$4:$EA$4, 0))</f>
        <v>#N/A</v>
      </c>
      <c r="U84" s="141"/>
      <c r="V84" s="141">
        <f>VLOOKUP($B84,'[1]09-10-11'!$A$4:$EA$400,MATCH(V$2, '[1]09-10-11'!$A$4:$EA$4, 0))</f>
        <v>0</v>
      </c>
      <c r="W84" s="141"/>
      <c r="X84" s="141">
        <f>VLOOKUP($B84,'[1]09-10-11'!$A$4:$EA$400,MATCH(X$2, '[1]09-10-11'!$A$4:$EA$4, 0))</f>
        <v>1299982</v>
      </c>
      <c r="Y84" s="53"/>
      <c r="Z84" s="283">
        <f t="shared" si="10"/>
        <v>1299982</v>
      </c>
      <c r="AA84" s="283"/>
      <c r="AB84" s="300" t="str">
        <f t="shared" si="0"/>
        <v>---</v>
      </c>
      <c r="AC84" s="281"/>
      <c r="AD84" s="283">
        <f t="shared" si="11"/>
        <v>0</v>
      </c>
      <c r="AE84" s="283"/>
      <c r="AF84" s="300">
        <f t="shared" si="1"/>
        <v>0</v>
      </c>
      <c r="AG84" s="284"/>
      <c r="AH84" s="141">
        <f t="shared" si="12"/>
        <v>1299982</v>
      </c>
      <c r="AI84" s="141"/>
      <c r="AJ84" s="300" t="str">
        <f t="shared" si="2"/>
        <v>---</v>
      </c>
      <c r="AK84" s="261"/>
      <c r="AL84" s="141">
        <f t="shared" si="13"/>
        <v>1299982</v>
      </c>
      <c r="AM84" s="141"/>
      <c r="AN84" s="298" t="str">
        <f t="shared" si="3"/>
        <v>---</v>
      </c>
      <c r="AP84" s="283" t="str">
        <f t="shared" si="14"/>
        <v/>
      </c>
      <c r="AQ84" s="283"/>
      <c r="AR84" s="300" t="e">
        <f t="shared" si="4"/>
        <v>#N/A</v>
      </c>
      <c r="AS84" s="284"/>
      <c r="AT84" s="283" t="str">
        <f t="shared" si="15"/>
        <v/>
      </c>
      <c r="AU84" s="283"/>
      <c r="AV84" s="300" t="e">
        <f t="shared" si="5"/>
        <v>#N/A</v>
      </c>
      <c r="AW84" s="284"/>
      <c r="AX84" s="283">
        <f t="shared" si="16"/>
        <v>0</v>
      </c>
      <c r="AY84" s="283"/>
      <c r="AZ84" s="300" t="str">
        <f t="shared" si="6"/>
        <v>---</v>
      </c>
      <c r="BA84" s="284"/>
      <c r="BB84" s="283">
        <f t="shared" si="17"/>
        <v>-1299982</v>
      </c>
      <c r="BC84" s="283"/>
      <c r="BD84" s="300">
        <f t="shared" si="7"/>
        <v>-1</v>
      </c>
      <c r="BE84" s="284"/>
      <c r="BF84" s="141">
        <f t="shared" si="18"/>
        <v>0</v>
      </c>
      <c r="BG84" s="141"/>
      <c r="BH84" s="298" t="str">
        <f t="shared" si="8"/>
        <v>---</v>
      </c>
      <c r="BJ84" s="283" t="str">
        <f t="shared" si="19"/>
        <v/>
      </c>
      <c r="BK84" s="283"/>
      <c r="BL84" s="300" t="e">
        <f t="shared" si="9"/>
        <v>#N/A</v>
      </c>
      <c r="BM84" s="284"/>
    </row>
    <row r="85" spans="1:65" s="14" customFormat="1" ht="15.75" customHeight="1">
      <c r="A85" s="376"/>
      <c r="B85" s="373"/>
      <c r="C85" s="105"/>
      <c r="D85" s="105"/>
      <c r="E85" s="105"/>
      <c r="F85" s="105"/>
      <c r="G85" s="105"/>
      <c r="H85" s="105"/>
      <c r="I85" s="105"/>
      <c r="J85" s="105"/>
      <c r="K85" s="105"/>
      <c r="L85" s="106"/>
      <c r="M85" s="207"/>
      <c r="N85" s="207"/>
      <c r="O85" s="56"/>
      <c r="P85" s="207"/>
      <c r="Q85" s="207"/>
      <c r="R85" s="237"/>
      <c r="S85" s="237"/>
      <c r="T85" s="237"/>
      <c r="U85" s="207"/>
      <c r="V85" s="237"/>
      <c r="W85" s="237"/>
      <c r="X85" s="237"/>
      <c r="Y85" s="237"/>
      <c r="Z85" s="174" t="str">
        <f t="shared" si="10"/>
        <v/>
      </c>
      <c r="AA85" s="207"/>
      <c r="AB85" s="299" t="str">
        <f t="shared" si="0"/>
        <v/>
      </c>
      <c r="AC85" s="280"/>
      <c r="AD85" s="174" t="str">
        <f t="shared" si="11"/>
        <v/>
      </c>
      <c r="AE85" s="207"/>
      <c r="AF85" s="299" t="str">
        <f t="shared" si="1"/>
        <v/>
      </c>
      <c r="AG85" s="207"/>
      <c r="AH85" s="139" t="str">
        <f t="shared" si="12"/>
        <v/>
      </c>
      <c r="AI85" s="207"/>
      <c r="AJ85" s="299" t="str">
        <f t="shared" si="2"/>
        <v/>
      </c>
      <c r="AK85" s="280"/>
      <c r="AL85" s="139" t="str">
        <f t="shared" si="13"/>
        <v/>
      </c>
      <c r="AM85" s="207"/>
      <c r="AN85" s="297" t="str">
        <f t="shared" si="3"/>
        <v/>
      </c>
      <c r="AP85" s="139" t="str">
        <f t="shared" si="14"/>
        <v/>
      </c>
      <c r="AQ85" s="207"/>
      <c r="AR85" s="297" t="str">
        <f t="shared" si="4"/>
        <v/>
      </c>
      <c r="AS85" s="207"/>
      <c r="AT85" s="174" t="str">
        <f t="shared" si="15"/>
        <v/>
      </c>
      <c r="AU85" s="207"/>
      <c r="AV85" s="299" t="str">
        <f t="shared" si="5"/>
        <v/>
      </c>
      <c r="AW85" s="207"/>
      <c r="AX85" s="174" t="str">
        <f t="shared" si="16"/>
        <v/>
      </c>
      <c r="AY85" s="207"/>
      <c r="AZ85" s="299" t="str">
        <f t="shared" si="6"/>
        <v/>
      </c>
      <c r="BA85" s="207"/>
      <c r="BB85" s="174" t="str">
        <f t="shared" si="17"/>
        <v/>
      </c>
      <c r="BC85" s="207"/>
      <c r="BD85" s="299" t="str">
        <f t="shared" si="7"/>
        <v/>
      </c>
      <c r="BE85" s="207"/>
      <c r="BF85" s="139" t="str">
        <f t="shared" si="18"/>
        <v/>
      </c>
      <c r="BG85" s="207"/>
      <c r="BH85" s="297" t="str">
        <f t="shared" si="8"/>
        <v/>
      </c>
      <c r="BJ85" s="139" t="str">
        <f t="shared" si="19"/>
        <v/>
      </c>
      <c r="BK85" s="207"/>
      <c r="BL85" s="297" t="str">
        <f t="shared" si="9"/>
        <v/>
      </c>
      <c r="BM85" s="207"/>
    </row>
    <row r="86" spans="1:65" s="14" customFormat="1" ht="15.75" customHeight="1">
      <c r="A86" s="376"/>
      <c r="B86" s="373"/>
      <c r="C86" s="101"/>
      <c r="D86" s="101"/>
      <c r="E86" s="105"/>
      <c r="F86" s="105"/>
      <c r="G86" s="179" t="s">
        <v>273</v>
      </c>
      <c r="H86" s="179"/>
      <c r="I86" s="179"/>
      <c r="J86" s="179"/>
      <c r="K86" s="179"/>
      <c r="L86" s="220"/>
      <c r="M86" s="215"/>
      <c r="N86" s="150">
        <f>SUM(N87+N88)</f>
        <v>250000</v>
      </c>
      <c r="O86" s="222"/>
      <c r="P86" s="150">
        <f>SUM(P87+P88)</f>
        <v>2049982</v>
      </c>
      <c r="Q86" s="150"/>
      <c r="R86" s="150">
        <f>SUM(R87+R88)</f>
        <v>0</v>
      </c>
      <c r="S86" s="150"/>
      <c r="T86" s="150" t="e">
        <f>SUM(T87+T88)</f>
        <v>#N/A</v>
      </c>
      <c r="U86" s="150"/>
      <c r="V86" s="150">
        <f>SUM(V87+V88)</f>
        <v>0</v>
      </c>
      <c r="W86" s="150"/>
      <c r="X86" s="150">
        <f>SUM(X87+X88)</f>
        <v>2049982</v>
      </c>
      <c r="Y86" s="146"/>
      <c r="Z86" s="285">
        <f t="shared" si="10"/>
        <v>2049982</v>
      </c>
      <c r="AA86" s="285"/>
      <c r="AB86" s="302" t="str">
        <f t="shared" si="0"/>
        <v>---</v>
      </c>
      <c r="AC86" s="282"/>
      <c r="AD86" s="285">
        <f t="shared" si="11"/>
        <v>0</v>
      </c>
      <c r="AE86" s="285"/>
      <c r="AF86" s="302">
        <f t="shared" ref="AF86:AF117" si="20">IF($P86="","",  IF($X86="","", IF($P86=0,"---",(IF(ISERROR(($X86/$P86)-1),"---",($X86/$P86)-1) ))))</f>
        <v>0</v>
      </c>
      <c r="AG86" s="285"/>
      <c r="AH86" s="150">
        <f t="shared" si="12"/>
        <v>1799982</v>
      </c>
      <c r="AI86" s="150"/>
      <c r="AJ86" s="302">
        <f t="shared" ref="AJ86:AJ117" si="21">IF($N86="","",  IF($X86="","", IF($N86=0,"---",(IF(ISERROR(($X86/$N86)-1),"---",($X86/$N86)-1) ))))</f>
        <v>7.1999279999999999</v>
      </c>
      <c r="AK86" s="282"/>
      <c r="AL86" s="150">
        <f t="shared" si="13"/>
        <v>2049982</v>
      </c>
      <c r="AM86" s="150"/>
      <c r="AN86" s="301" t="str">
        <f t="shared" si="3"/>
        <v>---</v>
      </c>
      <c r="AP86" s="285" t="str">
        <f t="shared" si="14"/>
        <v/>
      </c>
      <c r="AQ86" s="285"/>
      <c r="AR86" s="302" t="e">
        <f t="shared" si="4"/>
        <v>#N/A</v>
      </c>
      <c r="AS86" s="285"/>
      <c r="AT86" s="285" t="str">
        <f t="shared" si="15"/>
        <v/>
      </c>
      <c r="AU86" s="285"/>
      <c r="AV86" s="302" t="e">
        <f t="shared" si="5"/>
        <v>#N/A</v>
      </c>
      <c r="AW86" s="285"/>
      <c r="AX86" s="285">
        <f t="shared" si="16"/>
        <v>-250000</v>
      </c>
      <c r="AY86" s="285"/>
      <c r="AZ86" s="302">
        <f t="shared" ref="AZ86:AZ117" si="22">IF($N86="","",  IF($V86="","", IF($N86=0,"---",(IF(ISERROR(($V86/$N86)-1),"---",($V86/$N86)-1) ))))</f>
        <v>-1</v>
      </c>
      <c r="BA86" s="285"/>
      <c r="BB86" s="285">
        <f t="shared" si="17"/>
        <v>-2049982</v>
      </c>
      <c r="BC86" s="285"/>
      <c r="BD86" s="302">
        <f t="shared" ref="BD86:BD117" si="23">IF($P86="","",  IF($V86="","", IF($P86=0,"---",(IF(ISERROR(($V86/$P86)-1),"---",($V86/$P86)-1) ))))</f>
        <v>-1</v>
      </c>
      <c r="BE86" s="285"/>
      <c r="BF86" s="150">
        <f t="shared" si="18"/>
        <v>0</v>
      </c>
      <c r="BG86" s="150"/>
      <c r="BH86" s="301" t="str">
        <f t="shared" si="8"/>
        <v>---</v>
      </c>
      <c r="BJ86" s="285" t="str">
        <f t="shared" si="19"/>
        <v/>
      </c>
      <c r="BK86" s="285"/>
      <c r="BL86" s="302" t="e">
        <f t="shared" si="9"/>
        <v>#N/A</v>
      </c>
      <c r="BM86" s="285"/>
    </row>
    <row r="87" spans="1:65" s="14" customFormat="1" ht="15.75" customHeight="1">
      <c r="A87" s="376"/>
      <c r="B87" s="373"/>
      <c r="C87" s="105"/>
      <c r="E87" s="105"/>
      <c r="F87" s="105"/>
      <c r="G87" s="105"/>
      <c r="H87" s="105" t="s">
        <v>58</v>
      </c>
      <c r="I87" s="105"/>
      <c r="J87" s="105"/>
      <c r="K87" s="105"/>
      <c r="L87" s="106"/>
      <c r="M87" s="207"/>
      <c r="N87" s="139">
        <f>N83</f>
        <v>250000</v>
      </c>
      <c r="O87" s="56"/>
      <c r="P87" s="139">
        <f>P83</f>
        <v>750000</v>
      </c>
      <c r="Q87" s="139"/>
      <c r="R87" s="139">
        <f>R83</f>
        <v>0</v>
      </c>
      <c r="S87" s="139"/>
      <c r="T87" s="139" t="e">
        <f>T83</f>
        <v>#N/A</v>
      </c>
      <c r="U87" s="139"/>
      <c r="V87" s="139">
        <f>V83</f>
        <v>0</v>
      </c>
      <c r="W87" s="139"/>
      <c r="X87" s="139">
        <f>X83</f>
        <v>750000</v>
      </c>
      <c r="Y87" s="53"/>
      <c r="Z87" s="174">
        <f t="shared" si="10"/>
        <v>750000</v>
      </c>
      <c r="AA87" s="174"/>
      <c r="AB87" s="299" t="str">
        <f t="shared" si="0"/>
        <v>---</v>
      </c>
      <c r="AC87" s="280"/>
      <c r="AD87" s="174">
        <f t="shared" ref="AD87:AD118" si="24">IF(AND(ISNUMBER($P87),ISNUMBER($X87)),IF((ABS($P87-$X87))&gt;0.49,$X87-$P87,0),"")</f>
        <v>0</v>
      </c>
      <c r="AE87" s="174"/>
      <c r="AF87" s="299">
        <f t="shared" si="20"/>
        <v>0</v>
      </c>
      <c r="AG87" s="174"/>
      <c r="AH87" s="139">
        <f t="shared" ref="AH87:AH118" si="25">IF(AND(ISNUMBER($N87),ISNUMBER($X87)),IF((ABS($N87-$X87))&gt;0.49,$X87-$N87,0),"")</f>
        <v>500000</v>
      </c>
      <c r="AI87" s="139"/>
      <c r="AJ87" s="299">
        <f t="shared" si="21"/>
        <v>2</v>
      </c>
      <c r="AK87" s="280"/>
      <c r="AL87" s="139">
        <f t="shared" si="13"/>
        <v>750000</v>
      </c>
      <c r="AM87" s="139"/>
      <c r="AN87" s="297" t="str">
        <f t="shared" si="3"/>
        <v>---</v>
      </c>
      <c r="AP87" s="174" t="str">
        <f t="shared" si="14"/>
        <v/>
      </c>
      <c r="AQ87" s="174"/>
      <c r="AR87" s="299" t="e">
        <f t="shared" si="4"/>
        <v>#N/A</v>
      </c>
      <c r="AS87" s="174"/>
      <c r="AT87" s="174" t="str">
        <f t="shared" si="15"/>
        <v/>
      </c>
      <c r="AU87" s="174"/>
      <c r="AV87" s="299" t="e">
        <f t="shared" si="5"/>
        <v>#N/A</v>
      </c>
      <c r="AW87" s="174"/>
      <c r="AX87" s="174">
        <f t="shared" ref="AX87:AX118" si="26">IF(AND(ISNUMBER($N87),ISNUMBER($V87)),IF((ABS($N87-$V87))&gt;0.49,$V87-$N87,0),"")</f>
        <v>-250000</v>
      </c>
      <c r="AY87" s="174"/>
      <c r="AZ87" s="299">
        <f t="shared" si="22"/>
        <v>-1</v>
      </c>
      <c r="BA87" s="174"/>
      <c r="BB87" s="174">
        <f t="shared" ref="BB87:BB118" si="27">IF(AND(ISNUMBER($P87),ISNUMBER($V87)),IF((ABS($P87-$V87))&gt;0.49,$V87-$P87,0),"")</f>
        <v>-750000</v>
      </c>
      <c r="BC87" s="174"/>
      <c r="BD87" s="299">
        <f t="shared" si="23"/>
        <v>-1</v>
      </c>
      <c r="BE87" s="174"/>
      <c r="BF87" s="139">
        <f t="shared" si="18"/>
        <v>0</v>
      </c>
      <c r="BG87" s="139"/>
      <c r="BH87" s="297" t="str">
        <f t="shared" si="8"/>
        <v>---</v>
      </c>
      <c r="BJ87" s="174" t="str">
        <f t="shared" si="19"/>
        <v/>
      </c>
      <c r="BK87" s="174"/>
      <c r="BL87" s="299" t="e">
        <f t="shared" si="9"/>
        <v>#N/A</v>
      </c>
      <c r="BM87" s="174"/>
    </row>
    <row r="88" spans="1:65" s="14" customFormat="1" ht="15.75" customHeight="1">
      <c r="A88" s="376"/>
      <c r="B88" s="373"/>
      <c r="C88" s="101"/>
      <c r="E88" s="105"/>
      <c r="F88" s="105"/>
      <c r="G88" s="105"/>
      <c r="H88" s="101" t="s">
        <v>72</v>
      </c>
      <c r="I88" s="105"/>
      <c r="J88" s="105"/>
      <c r="K88" s="105"/>
      <c r="L88" s="106"/>
      <c r="M88" s="207"/>
      <c r="N88" s="139">
        <f>N84</f>
        <v>0</v>
      </c>
      <c r="O88" s="56"/>
      <c r="P88" s="139">
        <f>P84</f>
        <v>1299982</v>
      </c>
      <c r="Q88" s="139"/>
      <c r="R88" s="139">
        <f>R84</f>
        <v>0</v>
      </c>
      <c r="S88" s="139"/>
      <c r="T88" s="139" t="e">
        <f>T84</f>
        <v>#N/A</v>
      </c>
      <c r="U88" s="139"/>
      <c r="V88" s="139">
        <f>V84</f>
        <v>0</v>
      </c>
      <c r="W88" s="139"/>
      <c r="X88" s="139">
        <f>X84</f>
        <v>1299982</v>
      </c>
      <c r="Y88" s="53"/>
      <c r="Z88" s="174">
        <f t="shared" si="10"/>
        <v>1299982</v>
      </c>
      <c r="AA88" s="174"/>
      <c r="AB88" s="299" t="str">
        <f t="shared" si="0"/>
        <v>---</v>
      </c>
      <c r="AC88" s="280"/>
      <c r="AD88" s="174">
        <f t="shared" si="24"/>
        <v>0</v>
      </c>
      <c r="AE88" s="174"/>
      <c r="AF88" s="299">
        <f t="shared" si="20"/>
        <v>0</v>
      </c>
      <c r="AG88" s="174"/>
      <c r="AH88" s="139">
        <f t="shared" si="25"/>
        <v>1299982</v>
      </c>
      <c r="AI88" s="139"/>
      <c r="AJ88" s="299" t="str">
        <f t="shared" si="21"/>
        <v>---</v>
      </c>
      <c r="AK88" s="280"/>
      <c r="AL88" s="139">
        <f t="shared" si="13"/>
        <v>1299982</v>
      </c>
      <c r="AM88" s="139"/>
      <c r="AN88" s="297" t="str">
        <f t="shared" si="3"/>
        <v>---</v>
      </c>
      <c r="AP88" s="174" t="str">
        <f t="shared" si="14"/>
        <v/>
      </c>
      <c r="AQ88" s="174"/>
      <c r="AR88" s="299" t="e">
        <f t="shared" si="4"/>
        <v>#N/A</v>
      </c>
      <c r="AS88" s="174"/>
      <c r="AT88" s="174" t="str">
        <f t="shared" si="15"/>
        <v/>
      </c>
      <c r="AU88" s="174"/>
      <c r="AV88" s="299" t="e">
        <f t="shared" si="5"/>
        <v>#N/A</v>
      </c>
      <c r="AW88" s="174"/>
      <c r="AX88" s="174">
        <f t="shared" si="26"/>
        <v>0</v>
      </c>
      <c r="AY88" s="174"/>
      <c r="AZ88" s="299" t="str">
        <f t="shared" si="22"/>
        <v>---</v>
      </c>
      <c r="BA88" s="174"/>
      <c r="BB88" s="174">
        <f t="shared" si="27"/>
        <v>-1299982</v>
      </c>
      <c r="BC88" s="174"/>
      <c r="BD88" s="299">
        <f t="shared" si="23"/>
        <v>-1</v>
      </c>
      <c r="BE88" s="174"/>
      <c r="BF88" s="139">
        <f t="shared" si="18"/>
        <v>0</v>
      </c>
      <c r="BG88" s="139"/>
      <c r="BH88" s="297" t="str">
        <f t="shared" si="8"/>
        <v>---</v>
      </c>
      <c r="BJ88" s="174" t="str">
        <f t="shared" si="19"/>
        <v/>
      </c>
      <c r="BK88" s="174"/>
      <c r="BL88" s="299" t="e">
        <f t="shared" si="9"/>
        <v>#N/A</v>
      </c>
      <c r="BM88" s="174"/>
    </row>
    <row r="89" spans="1:65" s="14" customFormat="1" ht="15.75" customHeight="1">
      <c r="A89" s="376"/>
      <c r="B89" s="373"/>
      <c r="C89" s="101"/>
      <c r="E89" s="105"/>
      <c r="F89" s="105"/>
      <c r="G89" s="105"/>
      <c r="H89" s="101"/>
      <c r="I89" s="105"/>
      <c r="J89" s="105"/>
      <c r="K89" s="105"/>
      <c r="L89" s="106"/>
      <c r="M89" s="207"/>
      <c r="N89" s="207"/>
      <c r="O89" s="56"/>
      <c r="P89" s="207"/>
      <c r="Q89" s="207"/>
      <c r="R89" s="237"/>
      <c r="S89" s="237"/>
      <c r="T89" s="237"/>
      <c r="U89" s="207"/>
      <c r="V89" s="237"/>
      <c r="W89" s="237"/>
      <c r="X89" s="237"/>
      <c r="Y89" s="237"/>
      <c r="Z89" s="174" t="str">
        <f t="shared" si="10"/>
        <v/>
      </c>
      <c r="AA89" s="207"/>
      <c r="AB89" s="299" t="str">
        <f t="shared" si="0"/>
        <v/>
      </c>
      <c r="AC89" s="280"/>
      <c r="AD89" s="174" t="str">
        <f t="shared" si="24"/>
        <v/>
      </c>
      <c r="AE89" s="207"/>
      <c r="AF89" s="299" t="str">
        <f t="shared" si="20"/>
        <v/>
      </c>
      <c r="AG89" s="207"/>
      <c r="AH89" s="139" t="str">
        <f t="shared" si="25"/>
        <v/>
      </c>
      <c r="AI89" s="207"/>
      <c r="AJ89" s="299" t="str">
        <f t="shared" si="21"/>
        <v/>
      </c>
      <c r="AK89" s="280"/>
      <c r="AL89" s="139" t="str">
        <f t="shared" si="13"/>
        <v/>
      </c>
      <c r="AM89" s="207"/>
      <c r="AN89" s="297" t="str">
        <f t="shared" si="3"/>
        <v/>
      </c>
      <c r="AP89" s="174" t="str">
        <f t="shared" si="14"/>
        <v/>
      </c>
      <c r="AQ89" s="207"/>
      <c r="AR89" s="299" t="str">
        <f t="shared" si="4"/>
        <v/>
      </c>
      <c r="AS89" s="207"/>
      <c r="AT89" s="174" t="str">
        <f t="shared" si="15"/>
        <v/>
      </c>
      <c r="AU89" s="207"/>
      <c r="AV89" s="299" t="str">
        <f t="shared" si="5"/>
        <v/>
      </c>
      <c r="AW89" s="207"/>
      <c r="AX89" s="174" t="str">
        <f t="shared" si="26"/>
        <v/>
      </c>
      <c r="AY89" s="207"/>
      <c r="AZ89" s="299" t="str">
        <f t="shared" si="22"/>
        <v/>
      </c>
      <c r="BA89" s="207"/>
      <c r="BB89" s="174" t="str">
        <f t="shared" si="27"/>
        <v/>
      </c>
      <c r="BC89" s="207"/>
      <c r="BD89" s="299" t="str">
        <f t="shared" si="23"/>
        <v/>
      </c>
      <c r="BE89" s="207"/>
      <c r="BF89" s="139" t="str">
        <f t="shared" si="18"/>
        <v/>
      </c>
      <c r="BG89" s="207"/>
      <c r="BH89" s="297" t="str">
        <f t="shared" si="8"/>
        <v/>
      </c>
      <c r="BJ89" s="174" t="str">
        <f t="shared" si="19"/>
        <v/>
      </c>
      <c r="BK89" s="207"/>
      <c r="BL89" s="299" t="str">
        <f t="shared" si="9"/>
        <v/>
      </c>
      <c r="BM89" s="207"/>
    </row>
    <row r="90" spans="1:65" s="14" customFormat="1" ht="15.75" customHeight="1">
      <c r="A90" s="376"/>
      <c r="B90" s="373"/>
      <c r="C90" s="105"/>
      <c r="D90" s="105"/>
      <c r="E90" s="105"/>
      <c r="F90" s="105"/>
      <c r="G90" s="105"/>
      <c r="H90" s="105"/>
      <c r="I90" s="105"/>
      <c r="J90" s="105"/>
      <c r="K90" s="105"/>
      <c r="L90" s="106"/>
      <c r="M90" s="207"/>
      <c r="N90" s="207"/>
      <c r="O90" s="56"/>
      <c r="P90" s="207"/>
      <c r="Q90" s="207"/>
      <c r="R90" s="237"/>
      <c r="S90" s="237"/>
      <c r="T90" s="237"/>
      <c r="U90" s="207"/>
      <c r="V90" s="237"/>
      <c r="W90" s="237"/>
      <c r="X90" s="237"/>
      <c r="Y90" s="237"/>
      <c r="Z90" s="139" t="str">
        <f t="shared" si="10"/>
        <v/>
      </c>
      <c r="AA90" s="207"/>
      <c r="AB90" s="297" t="str">
        <f t="shared" si="0"/>
        <v/>
      </c>
      <c r="AC90" s="262"/>
      <c r="AD90" s="139" t="str">
        <f t="shared" si="24"/>
        <v/>
      </c>
      <c r="AE90" s="207"/>
      <c r="AF90" s="297" t="str">
        <f t="shared" si="20"/>
        <v/>
      </c>
      <c r="AG90" s="207"/>
      <c r="AH90" s="139" t="str">
        <f t="shared" si="25"/>
        <v/>
      </c>
      <c r="AI90" s="207"/>
      <c r="AJ90" s="297" t="str">
        <f t="shared" si="21"/>
        <v/>
      </c>
      <c r="AK90" s="262"/>
      <c r="AL90" s="139" t="str">
        <f t="shared" si="13"/>
        <v/>
      </c>
      <c r="AM90" s="207"/>
      <c r="AN90" s="297" t="str">
        <f t="shared" si="3"/>
        <v/>
      </c>
      <c r="AP90" s="139" t="str">
        <f t="shared" si="14"/>
        <v/>
      </c>
      <c r="AQ90" s="207"/>
      <c r="AR90" s="297" t="str">
        <f t="shared" si="4"/>
        <v/>
      </c>
      <c r="AS90" s="207"/>
      <c r="AT90" s="139" t="str">
        <f t="shared" si="15"/>
        <v/>
      </c>
      <c r="AU90" s="207"/>
      <c r="AV90" s="297" t="str">
        <f t="shared" si="5"/>
        <v/>
      </c>
      <c r="AW90" s="207"/>
      <c r="AX90" s="139" t="str">
        <f t="shared" si="26"/>
        <v/>
      </c>
      <c r="AY90" s="207"/>
      <c r="AZ90" s="297" t="str">
        <f t="shared" si="22"/>
        <v/>
      </c>
      <c r="BA90" s="207"/>
      <c r="BB90" s="139" t="str">
        <f t="shared" si="27"/>
        <v/>
      </c>
      <c r="BC90" s="207"/>
      <c r="BD90" s="297" t="str">
        <f t="shared" si="23"/>
        <v/>
      </c>
      <c r="BE90" s="207"/>
      <c r="BF90" s="139" t="str">
        <f t="shared" si="18"/>
        <v/>
      </c>
      <c r="BG90" s="207"/>
      <c r="BH90" s="297" t="str">
        <f t="shared" si="8"/>
        <v/>
      </c>
      <c r="BJ90" s="139" t="str">
        <f t="shared" si="19"/>
        <v/>
      </c>
      <c r="BK90" s="207"/>
      <c r="BL90" s="297" t="str">
        <f t="shared" si="9"/>
        <v/>
      </c>
      <c r="BM90" s="207"/>
    </row>
    <row r="91" spans="1:65" ht="15.75" customHeight="1">
      <c r="B91" s="365"/>
      <c r="C91" s="20" t="s">
        <v>32</v>
      </c>
      <c r="D91" s="103"/>
      <c r="E91" s="103"/>
      <c r="F91" s="103"/>
      <c r="G91" s="103"/>
      <c r="H91" s="103"/>
      <c r="I91" s="103"/>
      <c r="J91" s="103"/>
      <c r="K91" s="101"/>
      <c r="L91" s="102"/>
      <c r="M91" s="207"/>
      <c r="N91" s="207"/>
      <c r="O91" s="142"/>
      <c r="P91" s="207"/>
      <c r="Q91" s="207"/>
      <c r="R91" s="237"/>
      <c r="S91" s="237"/>
      <c r="T91" s="237"/>
      <c r="U91" s="207"/>
      <c r="V91" s="237"/>
      <c r="W91" s="237"/>
      <c r="X91" s="237"/>
      <c r="Y91" s="237"/>
      <c r="Z91" s="139" t="str">
        <f t="shared" si="10"/>
        <v/>
      </c>
      <c r="AA91" s="207"/>
      <c r="AB91" s="297" t="str">
        <f t="shared" si="0"/>
        <v/>
      </c>
      <c r="AC91" s="262"/>
      <c r="AD91" s="139" t="str">
        <f t="shared" si="24"/>
        <v/>
      </c>
      <c r="AE91" s="207"/>
      <c r="AF91" s="297" t="str">
        <f t="shared" si="20"/>
        <v/>
      </c>
      <c r="AG91" s="207"/>
      <c r="AH91" s="139" t="str">
        <f t="shared" si="25"/>
        <v/>
      </c>
      <c r="AI91" s="207"/>
      <c r="AJ91" s="297" t="str">
        <f t="shared" si="21"/>
        <v/>
      </c>
      <c r="AK91" s="262"/>
      <c r="AL91" s="139" t="str">
        <f t="shared" si="13"/>
        <v/>
      </c>
      <c r="AM91" s="207"/>
      <c r="AN91" s="297" t="str">
        <f t="shared" si="3"/>
        <v/>
      </c>
      <c r="AP91" s="139" t="str">
        <f t="shared" si="14"/>
        <v/>
      </c>
      <c r="AQ91" s="207"/>
      <c r="AR91" s="297" t="str">
        <f t="shared" si="4"/>
        <v/>
      </c>
      <c r="AS91" s="207"/>
      <c r="AT91" s="139" t="str">
        <f t="shared" si="15"/>
        <v/>
      </c>
      <c r="AU91" s="207"/>
      <c r="AV91" s="297" t="str">
        <f t="shared" si="5"/>
        <v/>
      </c>
      <c r="AW91" s="207"/>
      <c r="AX91" s="139" t="str">
        <f t="shared" si="26"/>
        <v/>
      </c>
      <c r="AY91" s="207"/>
      <c r="AZ91" s="297" t="str">
        <f t="shared" si="22"/>
        <v/>
      </c>
      <c r="BA91" s="207"/>
      <c r="BB91" s="139" t="str">
        <f t="shared" si="27"/>
        <v/>
      </c>
      <c r="BC91" s="207"/>
      <c r="BD91" s="297" t="str">
        <f t="shared" si="23"/>
        <v/>
      </c>
      <c r="BE91" s="207"/>
      <c r="BF91" s="139" t="str">
        <f t="shared" si="18"/>
        <v/>
      </c>
      <c r="BG91" s="207"/>
      <c r="BH91" s="297" t="str">
        <f t="shared" si="8"/>
        <v/>
      </c>
      <c r="BJ91" s="139" t="str">
        <f t="shared" si="19"/>
        <v/>
      </c>
      <c r="BK91" s="207"/>
      <c r="BL91" s="297" t="str">
        <f t="shared" si="9"/>
        <v/>
      </c>
      <c r="BM91" s="207"/>
    </row>
    <row r="92" spans="1:65" ht="15.75" customHeight="1">
      <c r="B92" s="365"/>
      <c r="C92" s="101"/>
      <c r="D92" s="101"/>
      <c r="E92" s="101"/>
      <c r="F92" s="101"/>
      <c r="G92" s="101"/>
      <c r="H92" s="101"/>
      <c r="I92" s="101"/>
      <c r="J92" s="101"/>
      <c r="K92" s="101"/>
      <c r="L92" s="102"/>
      <c r="M92" s="207"/>
      <c r="N92" s="207"/>
      <c r="O92" s="142"/>
      <c r="P92" s="207"/>
      <c r="Q92" s="207"/>
      <c r="R92" s="237"/>
      <c r="S92" s="237"/>
      <c r="T92" s="237"/>
      <c r="U92" s="207"/>
      <c r="V92" s="237"/>
      <c r="W92" s="237"/>
      <c r="X92" s="237"/>
      <c r="Y92" s="237"/>
      <c r="Z92" s="139" t="str">
        <f t="shared" si="10"/>
        <v/>
      </c>
      <c r="AA92" s="207"/>
      <c r="AB92" s="297" t="str">
        <f t="shared" si="0"/>
        <v/>
      </c>
      <c r="AC92" s="262"/>
      <c r="AD92" s="139" t="str">
        <f t="shared" si="24"/>
        <v/>
      </c>
      <c r="AE92" s="207"/>
      <c r="AF92" s="297" t="str">
        <f t="shared" si="20"/>
        <v/>
      </c>
      <c r="AG92" s="207"/>
      <c r="AH92" s="139" t="str">
        <f t="shared" si="25"/>
        <v/>
      </c>
      <c r="AI92" s="207"/>
      <c r="AJ92" s="297" t="str">
        <f t="shared" si="21"/>
        <v/>
      </c>
      <c r="AK92" s="262"/>
      <c r="AL92" s="139" t="str">
        <f t="shared" si="13"/>
        <v/>
      </c>
      <c r="AM92" s="207"/>
      <c r="AN92" s="297" t="str">
        <f t="shared" si="3"/>
        <v/>
      </c>
      <c r="AP92" s="139" t="str">
        <f t="shared" si="14"/>
        <v/>
      </c>
      <c r="AQ92" s="207"/>
      <c r="AR92" s="297" t="str">
        <f t="shared" si="4"/>
        <v/>
      </c>
      <c r="AS92" s="207"/>
      <c r="AT92" s="139" t="str">
        <f t="shared" si="15"/>
        <v/>
      </c>
      <c r="AU92" s="207"/>
      <c r="AV92" s="297" t="str">
        <f t="shared" si="5"/>
        <v/>
      </c>
      <c r="AW92" s="207"/>
      <c r="AX92" s="139" t="str">
        <f t="shared" si="26"/>
        <v/>
      </c>
      <c r="AY92" s="207"/>
      <c r="AZ92" s="297" t="str">
        <f t="shared" si="22"/>
        <v/>
      </c>
      <c r="BA92" s="207"/>
      <c r="BB92" s="139" t="str">
        <f t="shared" si="27"/>
        <v/>
      </c>
      <c r="BC92" s="207"/>
      <c r="BD92" s="297" t="str">
        <f t="shared" si="23"/>
        <v/>
      </c>
      <c r="BE92" s="207"/>
      <c r="BF92" s="139" t="str">
        <f t="shared" si="18"/>
        <v/>
      </c>
      <c r="BG92" s="207"/>
      <c r="BH92" s="297" t="str">
        <f t="shared" si="8"/>
        <v/>
      </c>
      <c r="BJ92" s="139" t="str">
        <f t="shared" si="19"/>
        <v/>
      </c>
      <c r="BK92" s="207"/>
      <c r="BL92" s="297" t="str">
        <f t="shared" si="9"/>
        <v/>
      </c>
      <c r="BM92" s="207"/>
    </row>
    <row r="93" spans="1:65" ht="15.75" customHeight="1">
      <c r="B93" s="365"/>
      <c r="C93" s="54" t="s">
        <v>35</v>
      </c>
      <c r="D93" s="105" t="s">
        <v>50</v>
      </c>
      <c r="E93" s="105"/>
      <c r="F93" s="105"/>
      <c r="G93" s="105"/>
      <c r="H93" s="105"/>
      <c r="I93" s="105"/>
      <c r="J93" s="105"/>
      <c r="K93" s="105"/>
      <c r="L93" s="106"/>
      <c r="M93" s="207"/>
      <c r="N93" s="207"/>
      <c r="O93" s="143"/>
      <c r="P93" s="207"/>
      <c r="Q93" s="207"/>
      <c r="R93" s="237"/>
      <c r="S93" s="237"/>
      <c r="T93" s="237"/>
      <c r="U93" s="207"/>
      <c r="V93" s="237"/>
      <c r="W93" s="237"/>
      <c r="X93" s="237"/>
      <c r="Y93" s="237"/>
      <c r="Z93" s="174" t="str">
        <f t="shared" si="10"/>
        <v/>
      </c>
      <c r="AA93" s="207"/>
      <c r="AB93" s="299" t="str">
        <f t="shared" si="0"/>
        <v/>
      </c>
      <c r="AC93" s="262"/>
      <c r="AD93" s="174" t="str">
        <f t="shared" si="24"/>
        <v/>
      </c>
      <c r="AE93" s="207"/>
      <c r="AF93" s="299" t="str">
        <f t="shared" si="20"/>
        <v/>
      </c>
      <c r="AG93" s="207"/>
      <c r="AH93" s="139" t="str">
        <f t="shared" si="25"/>
        <v/>
      </c>
      <c r="AI93" s="207"/>
      <c r="AJ93" s="297" t="str">
        <f t="shared" si="21"/>
        <v/>
      </c>
      <c r="AK93" s="262"/>
      <c r="AL93" s="139" t="str">
        <f t="shared" si="13"/>
        <v/>
      </c>
      <c r="AM93" s="207"/>
      <c r="AN93" s="297" t="str">
        <f t="shared" si="3"/>
        <v/>
      </c>
      <c r="AP93" s="139" t="str">
        <f t="shared" si="14"/>
        <v/>
      </c>
      <c r="AQ93" s="207"/>
      <c r="AR93" s="297" t="str">
        <f t="shared" si="4"/>
        <v/>
      </c>
      <c r="AS93" s="207"/>
      <c r="AT93" s="174" t="str">
        <f t="shared" si="15"/>
        <v/>
      </c>
      <c r="AU93" s="207"/>
      <c r="AV93" s="299" t="str">
        <f t="shared" si="5"/>
        <v/>
      </c>
      <c r="AW93" s="207"/>
      <c r="AX93" s="174" t="str">
        <f t="shared" si="26"/>
        <v/>
      </c>
      <c r="AY93" s="207"/>
      <c r="AZ93" s="299" t="str">
        <f t="shared" si="22"/>
        <v/>
      </c>
      <c r="BA93" s="207"/>
      <c r="BB93" s="174" t="str">
        <f t="shared" si="27"/>
        <v/>
      </c>
      <c r="BC93" s="207"/>
      <c r="BD93" s="299" t="str">
        <f t="shared" si="23"/>
        <v/>
      </c>
      <c r="BE93" s="207"/>
      <c r="BF93" s="139" t="str">
        <f t="shared" si="18"/>
        <v/>
      </c>
      <c r="BG93" s="207"/>
      <c r="BH93" s="297" t="str">
        <f t="shared" si="8"/>
        <v/>
      </c>
      <c r="BJ93" s="139" t="str">
        <f t="shared" si="19"/>
        <v/>
      </c>
      <c r="BK93" s="207"/>
      <c r="BL93" s="297" t="str">
        <f t="shared" si="9"/>
        <v/>
      </c>
      <c r="BM93" s="207"/>
    </row>
    <row r="94" spans="1:65" ht="15.75" customHeight="1">
      <c r="B94" s="364">
        <v>27</v>
      </c>
      <c r="C94" s="107"/>
      <c r="D94" s="28" t="s">
        <v>38</v>
      </c>
      <c r="E94" s="105" t="s">
        <v>52</v>
      </c>
      <c r="F94" s="105"/>
      <c r="G94" s="105"/>
      <c r="H94" s="105"/>
      <c r="I94" s="105"/>
      <c r="J94" s="105"/>
      <c r="K94" s="52"/>
      <c r="L94" s="106" t="s">
        <v>29</v>
      </c>
      <c r="M94" s="207"/>
      <c r="N94" s="139">
        <f>VLOOKUP($B94,'[1]09-10-11'!$A$4:$EA$400,MATCH(N$2, '[1]09-10-11'!$A$4:$EA$4, 0))</f>
        <v>1151233</v>
      </c>
      <c r="O94" s="143"/>
      <c r="P94" s="139">
        <f>VLOOKUP($B94,'[1]09-10-11'!$A$4:$EA$400,MATCH(P$2, '[1]09-10-11'!$A$4:$EA$4, 0))</f>
        <v>1151233</v>
      </c>
      <c r="Q94" s="139"/>
      <c r="R94" s="139">
        <f>VLOOKUP($B94,'[1]09-10-11'!$A$4:$EA$400,MATCH(R$2, '[1]09-10-11'!$A$4:$EA$4, 0))</f>
        <v>1161233</v>
      </c>
      <c r="S94" s="139"/>
      <c r="T94" s="139" t="e">
        <f>VLOOKUP($B94,'[1]09-10-11'!$A$4:$EA$400,MATCH(T$2, '[1]09-10-11'!$A$4:$EA$4, 0))</f>
        <v>#N/A</v>
      </c>
      <c r="U94" s="139"/>
      <c r="V94" s="139">
        <f>VLOOKUP($B94,'[1]09-10-11'!$A$4:$EA$400,MATCH(V$2, '[1]09-10-11'!$A$4:$EA$4, 0))</f>
        <v>1168233</v>
      </c>
      <c r="W94" s="139"/>
      <c r="X94" s="139">
        <f>VLOOKUP($B94,'[1]09-10-11'!$A$4:$EA$400,MATCH(X$2, '[1]09-10-11'!$A$4:$EA$4, 0))</f>
        <v>1151233</v>
      </c>
      <c r="Y94" s="53"/>
      <c r="Z94" s="174">
        <f t="shared" si="10"/>
        <v>-17000</v>
      </c>
      <c r="AA94" s="174"/>
      <c r="AB94" s="299">
        <f t="shared" si="0"/>
        <v>-1.4551891617511248E-2</v>
      </c>
      <c r="AC94" s="262"/>
      <c r="AD94" s="174">
        <f t="shared" si="24"/>
        <v>0</v>
      </c>
      <c r="AE94" s="174"/>
      <c r="AF94" s="299">
        <f t="shared" si="20"/>
        <v>0</v>
      </c>
      <c r="AG94" s="174"/>
      <c r="AH94" s="139">
        <f t="shared" si="25"/>
        <v>0</v>
      </c>
      <c r="AI94" s="139"/>
      <c r="AJ94" s="297">
        <f t="shared" si="21"/>
        <v>0</v>
      </c>
      <c r="AK94" s="262"/>
      <c r="AL94" s="139">
        <f t="shared" si="13"/>
        <v>-10000</v>
      </c>
      <c r="AM94" s="174"/>
      <c r="AN94" s="297">
        <f t="shared" si="3"/>
        <v>-8.6115361861056616E-3</v>
      </c>
      <c r="AP94" s="139" t="str">
        <f t="shared" si="14"/>
        <v/>
      </c>
      <c r="AQ94" s="174"/>
      <c r="AR94" s="297" t="e">
        <f t="shared" si="4"/>
        <v>#N/A</v>
      </c>
      <c r="AS94" s="174"/>
      <c r="AT94" s="174" t="str">
        <f t="shared" si="15"/>
        <v/>
      </c>
      <c r="AU94" s="174"/>
      <c r="AV94" s="299" t="e">
        <f t="shared" si="5"/>
        <v>#N/A</v>
      </c>
      <c r="AW94" s="174"/>
      <c r="AX94" s="174">
        <f t="shared" si="26"/>
        <v>17000</v>
      </c>
      <c r="AY94" s="174"/>
      <c r="AZ94" s="299">
        <f t="shared" si="22"/>
        <v>1.4766776143491311E-2</v>
      </c>
      <c r="BA94" s="174"/>
      <c r="BB94" s="174">
        <f t="shared" si="27"/>
        <v>17000</v>
      </c>
      <c r="BC94" s="174"/>
      <c r="BD94" s="299">
        <f t="shared" si="23"/>
        <v>1.4766776143491311E-2</v>
      </c>
      <c r="BE94" s="174"/>
      <c r="BF94" s="139">
        <f t="shared" si="18"/>
        <v>7000</v>
      </c>
      <c r="BG94" s="174"/>
      <c r="BH94" s="297">
        <f t="shared" si="8"/>
        <v>6.0280753302739409E-3</v>
      </c>
      <c r="BJ94" s="139" t="str">
        <f t="shared" si="19"/>
        <v/>
      </c>
      <c r="BK94" s="174"/>
      <c r="BL94" s="297" t="e">
        <f t="shared" si="9"/>
        <v>#N/A</v>
      </c>
      <c r="BM94" s="174"/>
    </row>
    <row r="95" spans="1:65" ht="15.75" customHeight="1">
      <c r="B95" s="364">
        <v>28</v>
      </c>
      <c r="C95" s="107"/>
      <c r="D95" s="28" t="s">
        <v>13</v>
      </c>
      <c r="E95" s="105" t="s">
        <v>51</v>
      </c>
      <c r="F95" s="105"/>
      <c r="G95" s="105"/>
      <c r="H95" s="105"/>
      <c r="I95" s="105"/>
      <c r="J95" s="105"/>
      <c r="K95" s="52"/>
      <c r="L95" s="106" t="s">
        <v>29</v>
      </c>
      <c r="M95" s="207"/>
      <c r="N95" s="141">
        <f>VLOOKUP($B95,'[1]09-10-11'!$A$4:$EA$400,MATCH(N$2, '[1]09-10-11'!$A$4:$EA$4, 0))</f>
        <v>48316</v>
      </c>
      <c r="O95" s="143"/>
      <c r="P95" s="141">
        <f>VLOOKUP($B95,'[1]09-10-11'!$A$4:$EA$400,MATCH(P$2, '[1]09-10-11'!$A$4:$EA$4, 0))</f>
        <v>48316</v>
      </c>
      <c r="Q95" s="141"/>
      <c r="R95" s="141">
        <f>VLOOKUP($B95,'[1]09-10-11'!$A$4:$EA$400,MATCH(R$2, '[1]09-10-11'!$A$4:$EA$4, 0))</f>
        <v>48316</v>
      </c>
      <c r="S95" s="141"/>
      <c r="T95" s="141" t="e">
        <f>VLOOKUP($B95,'[1]09-10-11'!$A$4:$EA$400,MATCH(T$2, '[1]09-10-11'!$A$4:$EA$4, 0))</f>
        <v>#N/A</v>
      </c>
      <c r="U95" s="141"/>
      <c r="V95" s="141">
        <f>VLOOKUP($B95,'[1]09-10-11'!$A$4:$EA$400,MATCH(V$2, '[1]09-10-11'!$A$4:$EA$4, 0))</f>
        <v>48316</v>
      </c>
      <c r="W95" s="141"/>
      <c r="X95" s="141">
        <f>VLOOKUP($B95,'[1]09-10-11'!$A$4:$EA$400,MATCH(X$2, '[1]09-10-11'!$A$4:$EA$4, 0))</f>
        <v>48316</v>
      </c>
      <c r="Y95" s="53"/>
      <c r="Z95" s="283">
        <f t="shared" si="10"/>
        <v>0</v>
      </c>
      <c r="AA95" s="283"/>
      <c r="AB95" s="300">
        <f t="shared" si="0"/>
        <v>0</v>
      </c>
      <c r="AC95" s="256"/>
      <c r="AD95" s="283">
        <f t="shared" si="24"/>
        <v>0</v>
      </c>
      <c r="AE95" s="283"/>
      <c r="AF95" s="300">
        <f t="shared" si="20"/>
        <v>0</v>
      </c>
      <c r="AG95" s="284"/>
      <c r="AH95" s="141">
        <f t="shared" si="25"/>
        <v>0</v>
      </c>
      <c r="AI95" s="141"/>
      <c r="AJ95" s="298">
        <f t="shared" si="21"/>
        <v>0</v>
      </c>
      <c r="AK95" s="257"/>
      <c r="AL95" s="141">
        <f t="shared" si="13"/>
        <v>0</v>
      </c>
      <c r="AM95" s="283"/>
      <c r="AN95" s="298">
        <f t="shared" si="3"/>
        <v>0</v>
      </c>
      <c r="AP95" s="141" t="str">
        <f t="shared" si="14"/>
        <v/>
      </c>
      <c r="AQ95" s="283"/>
      <c r="AR95" s="298" t="e">
        <f t="shared" si="4"/>
        <v>#N/A</v>
      </c>
      <c r="AS95" s="284"/>
      <c r="AT95" s="283" t="str">
        <f t="shared" si="15"/>
        <v/>
      </c>
      <c r="AU95" s="283"/>
      <c r="AV95" s="300" t="e">
        <f t="shared" si="5"/>
        <v>#N/A</v>
      </c>
      <c r="AW95" s="284"/>
      <c r="AX95" s="283">
        <f t="shared" si="26"/>
        <v>0</v>
      </c>
      <c r="AY95" s="283"/>
      <c r="AZ95" s="300">
        <f t="shared" si="22"/>
        <v>0</v>
      </c>
      <c r="BA95" s="284"/>
      <c r="BB95" s="283">
        <f t="shared" si="27"/>
        <v>0</v>
      </c>
      <c r="BC95" s="283"/>
      <c r="BD95" s="300">
        <f t="shared" si="23"/>
        <v>0</v>
      </c>
      <c r="BE95" s="284"/>
      <c r="BF95" s="141">
        <f t="shared" si="18"/>
        <v>0</v>
      </c>
      <c r="BG95" s="283"/>
      <c r="BH95" s="298">
        <f t="shared" si="8"/>
        <v>0</v>
      </c>
      <c r="BJ95" s="141" t="str">
        <f t="shared" si="19"/>
        <v/>
      </c>
      <c r="BK95" s="283"/>
      <c r="BL95" s="298" t="e">
        <f t="shared" si="9"/>
        <v>#N/A</v>
      </c>
      <c r="BM95" s="284"/>
    </row>
    <row r="96" spans="1:65" ht="15.75" customHeight="1">
      <c r="B96" s="365"/>
      <c r="C96" s="107"/>
      <c r="D96" s="105"/>
      <c r="E96" s="105"/>
      <c r="F96" s="105"/>
      <c r="G96" s="105"/>
      <c r="H96" s="105"/>
      <c r="I96" s="105"/>
      <c r="J96" s="105"/>
      <c r="K96" s="52"/>
      <c r="L96" s="106"/>
      <c r="M96" s="207"/>
      <c r="N96" s="207"/>
      <c r="O96" s="143"/>
      <c r="P96" s="207"/>
      <c r="Q96" s="207"/>
      <c r="R96" s="237"/>
      <c r="S96" s="237"/>
      <c r="T96" s="237"/>
      <c r="U96" s="207"/>
      <c r="V96" s="237"/>
      <c r="W96" s="237"/>
      <c r="X96" s="237"/>
      <c r="Y96" s="237"/>
      <c r="Z96" s="174" t="str">
        <f t="shared" si="10"/>
        <v/>
      </c>
      <c r="AA96" s="207"/>
      <c r="AB96" s="299" t="str">
        <f t="shared" si="0"/>
        <v/>
      </c>
      <c r="AC96" s="262"/>
      <c r="AD96" s="174" t="str">
        <f t="shared" si="24"/>
        <v/>
      </c>
      <c r="AE96" s="207"/>
      <c r="AF96" s="299" t="str">
        <f t="shared" si="20"/>
        <v/>
      </c>
      <c r="AG96" s="207"/>
      <c r="AH96" s="139" t="str">
        <f t="shared" si="25"/>
        <v/>
      </c>
      <c r="AI96" s="207"/>
      <c r="AJ96" s="297" t="str">
        <f t="shared" si="21"/>
        <v/>
      </c>
      <c r="AK96" s="262"/>
      <c r="AL96" s="139" t="str">
        <f t="shared" si="13"/>
        <v/>
      </c>
      <c r="AM96" s="207"/>
      <c r="AN96" s="297" t="str">
        <f t="shared" si="3"/>
        <v/>
      </c>
      <c r="AP96" s="139" t="str">
        <f t="shared" si="14"/>
        <v/>
      </c>
      <c r="AQ96" s="207"/>
      <c r="AR96" s="297" t="str">
        <f t="shared" si="4"/>
        <v/>
      </c>
      <c r="AS96" s="207"/>
      <c r="AT96" s="174" t="str">
        <f t="shared" si="15"/>
        <v/>
      </c>
      <c r="AU96" s="207"/>
      <c r="AV96" s="299" t="str">
        <f t="shared" si="5"/>
        <v/>
      </c>
      <c r="AW96" s="207"/>
      <c r="AX96" s="174" t="str">
        <f t="shared" si="26"/>
        <v/>
      </c>
      <c r="AY96" s="207"/>
      <c r="AZ96" s="299" t="str">
        <f t="shared" si="22"/>
        <v/>
      </c>
      <c r="BA96" s="207"/>
      <c r="BB96" s="174" t="str">
        <f t="shared" si="27"/>
        <v/>
      </c>
      <c r="BC96" s="207"/>
      <c r="BD96" s="299" t="str">
        <f t="shared" si="23"/>
        <v/>
      </c>
      <c r="BE96" s="207"/>
      <c r="BF96" s="139" t="str">
        <f t="shared" si="18"/>
        <v/>
      </c>
      <c r="BG96" s="207"/>
      <c r="BH96" s="297" t="str">
        <f t="shared" si="8"/>
        <v/>
      </c>
      <c r="BJ96" s="139" t="str">
        <f t="shared" si="19"/>
        <v/>
      </c>
      <c r="BK96" s="207"/>
      <c r="BL96" s="297" t="str">
        <f t="shared" si="9"/>
        <v/>
      </c>
      <c r="BM96" s="207"/>
    </row>
    <row r="97" spans="2:65" ht="15.75" customHeight="1">
      <c r="B97" s="365"/>
      <c r="C97" s="107"/>
      <c r="D97" s="105"/>
      <c r="E97" s="105"/>
      <c r="F97" s="105"/>
      <c r="G97" s="105"/>
      <c r="H97" s="105"/>
      <c r="I97" s="105" t="s">
        <v>39</v>
      </c>
      <c r="J97" s="105"/>
      <c r="K97" s="52"/>
      <c r="L97" s="106"/>
      <c r="M97" s="207"/>
      <c r="N97" s="139">
        <f>SUM(N94:N96)</f>
        <v>1199549</v>
      </c>
      <c r="O97" s="143"/>
      <c r="P97" s="139">
        <f>SUM(P94:P96)</f>
        <v>1199549</v>
      </c>
      <c r="Q97" s="139"/>
      <c r="R97" s="139">
        <f>SUM(R94:R96)</f>
        <v>1209549</v>
      </c>
      <c r="S97" s="139"/>
      <c r="T97" s="139" t="e">
        <f>SUM(T94:T96)</f>
        <v>#N/A</v>
      </c>
      <c r="U97" s="139"/>
      <c r="V97" s="139">
        <f>SUM(V94:V96)</f>
        <v>1216549</v>
      </c>
      <c r="W97" s="139"/>
      <c r="X97" s="139">
        <f>SUM(X94:X96)</f>
        <v>1199549</v>
      </c>
      <c r="Y97" s="53"/>
      <c r="Z97" s="174">
        <f t="shared" si="10"/>
        <v>-17000</v>
      </c>
      <c r="AA97" s="174"/>
      <c r="AB97" s="299">
        <f t="shared" si="0"/>
        <v>-1.3973954193378102E-2</v>
      </c>
      <c r="AC97" s="262"/>
      <c r="AD97" s="174">
        <f t="shared" si="24"/>
        <v>0</v>
      </c>
      <c r="AE97" s="174"/>
      <c r="AF97" s="299">
        <f t="shared" si="20"/>
        <v>0</v>
      </c>
      <c r="AG97" s="174"/>
      <c r="AH97" s="139">
        <f t="shared" si="25"/>
        <v>0</v>
      </c>
      <c r="AI97" s="139"/>
      <c r="AJ97" s="297">
        <f t="shared" si="21"/>
        <v>0</v>
      </c>
      <c r="AK97" s="262"/>
      <c r="AL97" s="139">
        <f t="shared" si="13"/>
        <v>-10000</v>
      </c>
      <c r="AM97" s="174"/>
      <c r="AN97" s="297">
        <f t="shared" si="3"/>
        <v>-8.2675443491747602E-3</v>
      </c>
      <c r="AP97" s="139" t="str">
        <f t="shared" si="14"/>
        <v/>
      </c>
      <c r="AQ97" s="174"/>
      <c r="AR97" s="297" t="e">
        <f t="shared" si="4"/>
        <v>#N/A</v>
      </c>
      <c r="AS97" s="174"/>
      <c r="AT97" s="174" t="str">
        <f t="shared" si="15"/>
        <v/>
      </c>
      <c r="AU97" s="174"/>
      <c r="AV97" s="299" t="e">
        <f t="shared" si="5"/>
        <v>#N/A</v>
      </c>
      <c r="AW97" s="174"/>
      <c r="AX97" s="174">
        <f t="shared" si="26"/>
        <v>17000</v>
      </c>
      <c r="AY97" s="174"/>
      <c r="AZ97" s="299">
        <f t="shared" si="22"/>
        <v>1.4171992974026049E-2</v>
      </c>
      <c r="BA97" s="174"/>
      <c r="BB97" s="174">
        <f t="shared" si="27"/>
        <v>17000</v>
      </c>
      <c r="BC97" s="174"/>
      <c r="BD97" s="299">
        <f t="shared" si="23"/>
        <v>1.4171992974026049E-2</v>
      </c>
      <c r="BE97" s="174"/>
      <c r="BF97" s="139">
        <f t="shared" si="18"/>
        <v>7000</v>
      </c>
      <c r="BG97" s="174"/>
      <c r="BH97" s="297">
        <f t="shared" si="8"/>
        <v>5.7872810444223877E-3</v>
      </c>
      <c r="BJ97" s="139" t="str">
        <f t="shared" si="19"/>
        <v/>
      </c>
      <c r="BK97" s="174"/>
      <c r="BL97" s="297" t="e">
        <f t="shared" si="9"/>
        <v>#N/A</v>
      </c>
      <c r="BM97" s="174"/>
    </row>
    <row r="98" spans="2:65" ht="15.75" customHeight="1">
      <c r="B98" s="365"/>
      <c r="C98" s="107"/>
      <c r="D98" s="105"/>
      <c r="E98" s="105"/>
      <c r="F98" s="105"/>
      <c r="G98" s="105"/>
      <c r="H98" s="105"/>
      <c r="I98" s="105"/>
      <c r="J98" s="105"/>
      <c r="K98" s="52"/>
      <c r="L98" s="106"/>
      <c r="M98" s="207"/>
      <c r="N98" s="207"/>
      <c r="O98" s="143"/>
      <c r="P98" s="207"/>
      <c r="Q98" s="207"/>
      <c r="R98" s="237"/>
      <c r="S98" s="237"/>
      <c r="T98" s="237"/>
      <c r="U98" s="207"/>
      <c r="V98" s="237"/>
      <c r="W98" s="237"/>
      <c r="X98" s="237"/>
      <c r="Y98" s="237"/>
      <c r="Z98" s="174" t="str">
        <f t="shared" si="10"/>
        <v/>
      </c>
      <c r="AA98" s="207"/>
      <c r="AB98" s="299" t="str">
        <f t="shared" si="0"/>
        <v/>
      </c>
      <c r="AC98" s="262"/>
      <c r="AD98" s="174" t="str">
        <f t="shared" si="24"/>
        <v/>
      </c>
      <c r="AE98" s="207"/>
      <c r="AF98" s="299" t="str">
        <f t="shared" si="20"/>
        <v/>
      </c>
      <c r="AG98" s="207"/>
      <c r="AH98" s="139" t="str">
        <f t="shared" si="25"/>
        <v/>
      </c>
      <c r="AI98" s="207"/>
      <c r="AJ98" s="297" t="str">
        <f t="shared" si="21"/>
        <v/>
      </c>
      <c r="AK98" s="262"/>
      <c r="AL98" s="139" t="str">
        <f t="shared" si="13"/>
        <v/>
      </c>
      <c r="AM98" s="207"/>
      <c r="AN98" s="297" t="str">
        <f t="shared" si="3"/>
        <v/>
      </c>
      <c r="AP98" s="139" t="str">
        <f t="shared" si="14"/>
        <v/>
      </c>
      <c r="AQ98" s="207"/>
      <c r="AR98" s="297" t="str">
        <f t="shared" si="4"/>
        <v/>
      </c>
      <c r="AS98" s="207"/>
      <c r="AT98" s="174" t="str">
        <f t="shared" si="15"/>
        <v/>
      </c>
      <c r="AU98" s="207"/>
      <c r="AV98" s="299" t="str">
        <f t="shared" si="5"/>
        <v/>
      </c>
      <c r="AW98" s="207"/>
      <c r="AX98" s="174" t="str">
        <f t="shared" si="26"/>
        <v/>
      </c>
      <c r="AY98" s="207"/>
      <c r="AZ98" s="299" t="str">
        <f t="shared" si="22"/>
        <v/>
      </c>
      <c r="BA98" s="207"/>
      <c r="BB98" s="174" t="str">
        <f t="shared" si="27"/>
        <v/>
      </c>
      <c r="BC98" s="207"/>
      <c r="BD98" s="299" t="str">
        <f t="shared" si="23"/>
        <v/>
      </c>
      <c r="BE98" s="207"/>
      <c r="BF98" s="139" t="str">
        <f t="shared" si="18"/>
        <v/>
      </c>
      <c r="BG98" s="207"/>
      <c r="BH98" s="297" t="str">
        <f t="shared" si="8"/>
        <v/>
      </c>
      <c r="BJ98" s="139" t="str">
        <f t="shared" si="19"/>
        <v/>
      </c>
      <c r="BK98" s="207"/>
      <c r="BL98" s="297" t="str">
        <f t="shared" si="9"/>
        <v/>
      </c>
      <c r="BM98" s="207"/>
    </row>
    <row r="99" spans="2:65" ht="15.75" customHeight="1">
      <c r="B99" s="364">
        <v>29</v>
      </c>
      <c r="C99" s="54" t="s">
        <v>36</v>
      </c>
      <c r="D99" s="105" t="s">
        <v>10</v>
      </c>
      <c r="E99" s="105"/>
      <c r="F99" s="105"/>
      <c r="G99" s="105"/>
      <c r="H99" s="105"/>
      <c r="I99" s="105"/>
      <c r="J99" s="105"/>
      <c r="K99" s="52"/>
      <c r="L99" s="106" t="s">
        <v>29</v>
      </c>
      <c r="M99" s="207"/>
      <c r="N99" s="139">
        <f>VLOOKUP($B99,'[1]09-10-11'!$A$4:$EA$400,MATCH(N$2, '[1]09-10-11'!$A$4:$EA$4, 0))</f>
        <v>4835</v>
      </c>
      <c r="O99" s="143"/>
      <c r="P99" s="139">
        <f>VLOOKUP($B99,'[1]09-10-11'!$A$4:$EA$400,MATCH(P$2, '[1]09-10-11'!$A$4:$EA$4, 0))</f>
        <v>71648</v>
      </c>
      <c r="Q99" s="139"/>
      <c r="R99" s="139">
        <f>VLOOKUP($B99,'[1]09-10-11'!$A$4:$EA$400,MATCH(R$2, '[1]09-10-11'!$A$4:$EA$4, 0))</f>
        <v>4835</v>
      </c>
      <c r="S99" s="139"/>
      <c r="T99" s="139" t="e">
        <f>VLOOKUP($B99,'[1]09-10-11'!$A$4:$EA$400,MATCH(T$2, '[1]09-10-11'!$A$4:$EA$4, 0))</f>
        <v>#N/A</v>
      </c>
      <c r="U99" s="139"/>
      <c r="V99" s="139">
        <f>VLOOKUP($B99,'[1]09-10-11'!$A$4:$EA$400,MATCH(V$2, '[1]09-10-11'!$A$4:$EA$4, 0))</f>
        <v>4835</v>
      </c>
      <c r="W99" s="139"/>
      <c r="X99" s="139">
        <f>VLOOKUP($B99,'[1]09-10-11'!$A$4:$EA$400,MATCH(X$2, '[1]09-10-11'!$A$4:$EA$4, 0))</f>
        <v>4835</v>
      </c>
      <c r="Y99" s="53"/>
      <c r="Z99" s="174">
        <f t="shared" si="10"/>
        <v>0</v>
      </c>
      <c r="AA99" s="174"/>
      <c r="AB99" s="299">
        <f t="shared" si="0"/>
        <v>0</v>
      </c>
      <c r="AC99" s="262"/>
      <c r="AD99" s="174">
        <f t="shared" si="24"/>
        <v>-66813</v>
      </c>
      <c r="AE99" s="174"/>
      <c r="AF99" s="299">
        <f t="shared" si="20"/>
        <v>-0.93251730683340783</v>
      </c>
      <c r="AG99" s="174"/>
      <c r="AH99" s="139">
        <f t="shared" si="25"/>
        <v>0</v>
      </c>
      <c r="AI99" s="139"/>
      <c r="AJ99" s="297">
        <f t="shared" si="21"/>
        <v>0</v>
      </c>
      <c r="AK99" s="262"/>
      <c r="AL99" s="139">
        <f t="shared" si="13"/>
        <v>0</v>
      </c>
      <c r="AM99" s="174"/>
      <c r="AN99" s="297">
        <f t="shared" si="3"/>
        <v>0</v>
      </c>
      <c r="AP99" s="139" t="str">
        <f t="shared" si="14"/>
        <v/>
      </c>
      <c r="AQ99" s="174"/>
      <c r="AR99" s="297" t="e">
        <f t="shared" si="4"/>
        <v>#N/A</v>
      </c>
      <c r="AS99" s="174"/>
      <c r="AT99" s="174" t="str">
        <f t="shared" si="15"/>
        <v/>
      </c>
      <c r="AU99" s="174"/>
      <c r="AV99" s="299" t="e">
        <f t="shared" si="5"/>
        <v>#N/A</v>
      </c>
      <c r="AW99" s="174"/>
      <c r="AX99" s="174">
        <f t="shared" si="26"/>
        <v>0</v>
      </c>
      <c r="AY99" s="174"/>
      <c r="AZ99" s="299">
        <f t="shared" si="22"/>
        <v>0</v>
      </c>
      <c r="BA99" s="174"/>
      <c r="BB99" s="174">
        <f t="shared" si="27"/>
        <v>-66813</v>
      </c>
      <c r="BC99" s="174"/>
      <c r="BD99" s="299">
        <f t="shared" si="23"/>
        <v>-0.93251730683340783</v>
      </c>
      <c r="BE99" s="174"/>
      <c r="BF99" s="139">
        <f t="shared" si="18"/>
        <v>0</v>
      </c>
      <c r="BG99" s="174"/>
      <c r="BH99" s="297">
        <f t="shared" si="8"/>
        <v>0</v>
      </c>
      <c r="BJ99" s="139" t="str">
        <f t="shared" si="19"/>
        <v/>
      </c>
      <c r="BK99" s="174"/>
      <c r="BL99" s="297" t="e">
        <f t="shared" si="9"/>
        <v>#N/A</v>
      </c>
      <c r="BM99" s="174"/>
    </row>
    <row r="100" spans="2:65" ht="15.75" customHeight="1">
      <c r="B100" s="364">
        <v>30</v>
      </c>
      <c r="C100" s="54" t="s">
        <v>37</v>
      </c>
      <c r="D100" s="105" t="s">
        <v>11</v>
      </c>
      <c r="E100" s="105"/>
      <c r="F100" s="105"/>
      <c r="G100" s="105"/>
      <c r="H100" s="105"/>
      <c r="I100" s="105"/>
      <c r="J100" s="105"/>
      <c r="K100" s="52"/>
      <c r="L100" s="106" t="s">
        <v>29</v>
      </c>
      <c r="M100" s="207"/>
      <c r="N100" s="139">
        <f>VLOOKUP($B100,'[1]09-10-11'!$A$4:$EA$400,MATCH(N$2, '[1]09-10-11'!$A$4:$EA$4, 0))</f>
        <v>17406</v>
      </c>
      <c r="O100" s="143"/>
      <c r="P100" s="139">
        <f>VLOOKUP($B100,'[1]09-10-11'!$A$4:$EA$400,MATCH(P$2, '[1]09-10-11'!$A$4:$EA$4, 0))</f>
        <v>17406</v>
      </c>
      <c r="Q100" s="139"/>
      <c r="R100" s="139">
        <f>VLOOKUP($B100,'[1]09-10-11'!$A$4:$EA$400,MATCH(R$2, '[1]09-10-11'!$A$4:$EA$4, 0))</f>
        <v>17406</v>
      </c>
      <c r="S100" s="139"/>
      <c r="T100" s="139" t="e">
        <f>VLOOKUP($B100,'[1]09-10-11'!$A$4:$EA$400,MATCH(T$2, '[1]09-10-11'!$A$4:$EA$4, 0))</f>
        <v>#N/A</v>
      </c>
      <c r="U100" s="139"/>
      <c r="V100" s="139">
        <f>VLOOKUP($B100,'[1]09-10-11'!$A$4:$EA$400,MATCH(V$2, '[1]09-10-11'!$A$4:$EA$4, 0))</f>
        <v>17406</v>
      </c>
      <c r="W100" s="139"/>
      <c r="X100" s="139">
        <f>VLOOKUP($B100,'[1]09-10-11'!$A$4:$EA$400,MATCH(X$2, '[1]09-10-11'!$A$4:$EA$4, 0))</f>
        <v>17406</v>
      </c>
      <c r="Y100" s="53"/>
      <c r="Z100" s="174">
        <f t="shared" si="10"/>
        <v>0</v>
      </c>
      <c r="AA100" s="174"/>
      <c r="AB100" s="299">
        <f t="shared" si="0"/>
        <v>0</v>
      </c>
      <c r="AC100" s="262"/>
      <c r="AD100" s="174">
        <f t="shared" si="24"/>
        <v>0</v>
      </c>
      <c r="AE100" s="174"/>
      <c r="AF100" s="299">
        <f t="shared" si="20"/>
        <v>0</v>
      </c>
      <c r="AG100" s="174"/>
      <c r="AH100" s="139">
        <f t="shared" si="25"/>
        <v>0</v>
      </c>
      <c r="AI100" s="139"/>
      <c r="AJ100" s="297">
        <f t="shared" si="21"/>
        <v>0</v>
      </c>
      <c r="AK100" s="262"/>
      <c r="AL100" s="139">
        <f t="shared" si="13"/>
        <v>0</v>
      </c>
      <c r="AM100" s="174"/>
      <c r="AN100" s="297">
        <f t="shared" si="3"/>
        <v>0</v>
      </c>
      <c r="AP100" s="139" t="str">
        <f t="shared" si="14"/>
        <v/>
      </c>
      <c r="AQ100" s="174"/>
      <c r="AR100" s="297" t="e">
        <f t="shared" si="4"/>
        <v>#N/A</v>
      </c>
      <c r="AS100" s="174"/>
      <c r="AT100" s="174" t="str">
        <f t="shared" si="15"/>
        <v/>
      </c>
      <c r="AU100" s="174"/>
      <c r="AV100" s="299" t="e">
        <f t="shared" si="5"/>
        <v>#N/A</v>
      </c>
      <c r="AW100" s="174"/>
      <c r="AX100" s="174">
        <f t="shared" si="26"/>
        <v>0</v>
      </c>
      <c r="AY100" s="174"/>
      <c r="AZ100" s="299">
        <f t="shared" si="22"/>
        <v>0</v>
      </c>
      <c r="BA100" s="174"/>
      <c r="BB100" s="174">
        <f t="shared" si="27"/>
        <v>0</v>
      </c>
      <c r="BC100" s="174"/>
      <c r="BD100" s="299">
        <f t="shared" si="23"/>
        <v>0</v>
      </c>
      <c r="BE100" s="174"/>
      <c r="BF100" s="139">
        <f t="shared" si="18"/>
        <v>0</v>
      </c>
      <c r="BG100" s="174"/>
      <c r="BH100" s="297">
        <f t="shared" si="8"/>
        <v>0</v>
      </c>
      <c r="BJ100" s="139" t="str">
        <f t="shared" si="19"/>
        <v/>
      </c>
      <c r="BK100" s="174"/>
      <c r="BL100" s="297" t="e">
        <f t="shared" si="9"/>
        <v>#N/A</v>
      </c>
      <c r="BM100" s="174"/>
    </row>
    <row r="101" spans="2:65" ht="15.75" customHeight="1">
      <c r="B101" s="364">
        <v>31</v>
      </c>
      <c r="C101" s="54" t="s">
        <v>18</v>
      </c>
      <c r="D101" s="105" t="s">
        <v>12</v>
      </c>
      <c r="E101" s="105"/>
      <c r="F101" s="105"/>
      <c r="G101" s="105"/>
      <c r="H101" s="105"/>
      <c r="I101" s="105"/>
      <c r="J101" s="105"/>
      <c r="K101" s="52"/>
      <c r="L101" s="106" t="s">
        <v>29</v>
      </c>
      <c r="M101" s="207"/>
      <c r="N101" s="141">
        <f>VLOOKUP($B101,'[1]09-10-11'!$A$4:$EA$400,MATCH(N$2, '[1]09-10-11'!$A$4:$EA$4, 0))</f>
        <v>66813</v>
      </c>
      <c r="O101" s="143"/>
      <c r="P101" s="141">
        <f>VLOOKUP($B101,'[1]09-10-11'!$A$4:$EA$400,MATCH(P$2, '[1]09-10-11'!$A$4:$EA$4, 0))</f>
        <v>0</v>
      </c>
      <c r="Q101" s="141"/>
      <c r="R101" s="141">
        <f>VLOOKUP($B101,'[1]09-10-11'!$A$4:$EA$400,MATCH(R$2, '[1]09-10-11'!$A$4:$EA$4, 0))</f>
        <v>66813</v>
      </c>
      <c r="S101" s="141"/>
      <c r="T101" s="141" t="e">
        <f>VLOOKUP($B101,'[1]09-10-11'!$A$4:$EA$400,MATCH(T$2, '[1]09-10-11'!$A$4:$EA$4, 0))</f>
        <v>#N/A</v>
      </c>
      <c r="U101" s="141"/>
      <c r="V101" s="141">
        <f>VLOOKUP($B101,'[1]09-10-11'!$A$4:$EA$400,MATCH(V$2, '[1]09-10-11'!$A$4:$EA$4, 0))</f>
        <v>66813</v>
      </c>
      <c r="W101" s="141"/>
      <c r="X101" s="141">
        <f>VLOOKUP($B101,'[1]09-10-11'!$A$4:$EA$400,MATCH(X$2, '[1]09-10-11'!$A$4:$EA$4, 0))</f>
        <v>66813</v>
      </c>
      <c r="Y101" s="53"/>
      <c r="Z101" s="283">
        <f t="shared" si="10"/>
        <v>0</v>
      </c>
      <c r="AA101" s="283"/>
      <c r="AB101" s="300">
        <f t="shared" si="0"/>
        <v>0</v>
      </c>
      <c r="AC101" s="256"/>
      <c r="AD101" s="283">
        <f t="shared" si="24"/>
        <v>66813</v>
      </c>
      <c r="AE101" s="283"/>
      <c r="AF101" s="300" t="str">
        <f t="shared" si="20"/>
        <v>---</v>
      </c>
      <c r="AG101" s="284"/>
      <c r="AH101" s="141">
        <f t="shared" si="25"/>
        <v>0</v>
      </c>
      <c r="AI101" s="141"/>
      <c r="AJ101" s="298">
        <f t="shared" si="21"/>
        <v>0</v>
      </c>
      <c r="AK101" s="257"/>
      <c r="AL101" s="141">
        <f t="shared" si="13"/>
        <v>0</v>
      </c>
      <c r="AM101" s="283"/>
      <c r="AN101" s="300">
        <f t="shared" si="3"/>
        <v>0</v>
      </c>
      <c r="AP101" s="141" t="str">
        <f t="shared" si="14"/>
        <v/>
      </c>
      <c r="AQ101" s="283"/>
      <c r="AR101" s="298" t="e">
        <f t="shared" si="4"/>
        <v>#N/A</v>
      </c>
      <c r="AS101" s="284"/>
      <c r="AT101" s="283" t="str">
        <f t="shared" si="15"/>
        <v/>
      </c>
      <c r="AU101" s="283"/>
      <c r="AV101" s="300" t="e">
        <f t="shared" si="5"/>
        <v>#N/A</v>
      </c>
      <c r="AW101" s="284"/>
      <c r="AX101" s="283">
        <f t="shared" si="26"/>
        <v>0</v>
      </c>
      <c r="AY101" s="283"/>
      <c r="AZ101" s="300">
        <f t="shared" si="22"/>
        <v>0</v>
      </c>
      <c r="BA101" s="284"/>
      <c r="BB101" s="283">
        <f t="shared" si="27"/>
        <v>66813</v>
      </c>
      <c r="BC101" s="283"/>
      <c r="BD101" s="300" t="str">
        <f t="shared" si="23"/>
        <v>---</v>
      </c>
      <c r="BE101" s="284"/>
      <c r="BF101" s="141">
        <f t="shared" si="18"/>
        <v>0</v>
      </c>
      <c r="BG101" s="283"/>
      <c r="BH101" s="300">
        <f t="shared" si="8"/>
        <v>0</v>
      </c>
      <c r="BJ101" s="141" t="str">
        <f t="shared" si="19"/>
        <v/>
      </c>
      <c r="BK101" s="283"/>
      <c r="BL101" s="298" t="e">
        <f t="shared" si="9"/>
        <v>#N/A</v>
      </c>
      <c r="BM101" s="284"/>
    </row>
    <row r="102" spans="2:65" ht="15.75" customHeight="1">
      <c r="B102" s="365"/>
      <c r="C102" s="105"/>
      <c r="D102" s="105"/>
      <c r="E102" s="105"/>
      <c r="F102" s="105"/>
      <c r="G102" s="105"/>
      <c r="H102" s="105"/>
      <c r="I102" s="105"/>
      <c r="J102" s="105"/>
      <c r="K102" s="52"/>
      <c r="L102" s="106"/>
      <c r="M102" s="207"/>
      <c r="N102" s="207"/>
      <c r="O102" s="143"/>
      <c r="P102" s="207"/>
      <c r="Q102" s="207"/>
      <c r="R102" s="237"/>
      <c r="S102" s="237"/>
      <c r="T102" s="237"/>
      <c r="U102" s="207"/>
      <c r="V102" s="237"/>
      <c r="W102" s="237"/>
      <c r="X102" s="237"/>
      <c r="Y102" s="237"/>
      <c r="Z102" s="139" t="str">
        <f t="shared" si="10"/>
        <v/>
      </c>
      <c r="AA102" s="207"/>
      <c r="AB102" s="297" t="str">
        <f t="shared" si="0"/>
        <v/>
      </c>
      <c r="AC102" s="262"/>
      <c r="AD102" s="139" t="str">
        <f t="shared" si="24"/>
        <v/>
      </c>
      <c r="AE102" s="207"/>
      <c r="AF102" s="297" t="str">
        <f t="shared" si="20"/>
        <v/>
      </c>
      <c r="AG102" s="207"/>
      <c r="AH102" s="139" t="str">
        <f t="shared" si="25"/>
        <v/>
      </c>
      <c r="AI102" s="207"/>
      <c r="AJ102" s="297" t="str">
        <f t="shared" si="21"/>
        <v/>
      </c>
      <c r="AK102" s="262"/>
      <c r="AL102" s="139" t="str">
        <f t="shared" si="13"/>
        <v/>
      </c>
      <c r="AM102" s="207"/>
      <c r="AN102" s="297" t="str">
        <f t="shared" si="3"/>
        <v/>
      </c>
      <c r="AP102" s="139" t="str">
        <f t="shared" si="14"/>
        <v/>
      </c>
      <c r="AQ102" s="207"/>
      <c r="AR102" s="297" t="str">
        <f t="shared" si="4"/>
        <v/>
      </c>
      <c r="AS102" s="207"/>
      <c r="AT102" s="139" t="str">
        <f t="shared" si="15"/>
        <v/>
      </c>
      <c r="AU102" s="207"/>
      <c r="AV102" s="297" t="str">
        <f t="shared" si="5"/>
        <v/>
      </c>
      <c r="AW102" s="207"/>
      <c r="AX102" s="139" t="str">
        <f t="shared" si="26"/>
        <v/>
      </c>
      <c r="AY102" s="207"/>
      <c r="AZ102" s="297" t="str">
        <f t="shared" si="22"/>
        <v/>
      </c>
      <c r="BA102" s="207"/>
      <c r="BB102" s="139" t="str">
        <f t="shared" si="27"/>
        <v/>
      </c>
      <c r="BC102" s="207"/>
      <c r="BD102" s="297" t="str">
        <f t="shared" si="23"/>
        <v/>
      </c>
      <c r="BE102" s="207"/>
      <c r="BF102" s="139" t="str">
        <f t="shared" si="18"/>
        <v/>
      </c>
      <c r="BG102" s="207"/>
      <c r="BH102" s="297" t="str">
        <f t="shared" si="8"/>
        <v/>
      </c>
      <c r="BJ102" s="139" t="str">
        <f t="shared" si="19"/>
        <v/>
      </c>
      <c r="BK102" s="207"/>
      <c r="BL102" s="297" t="str">
        <f t="shared" si="9"/>
        <v/>
      </c>
      <c r="BM102" s="207"/>
    </row>
    <row r="103" spans="2:65" ht="15.75" customHeight="1">
      <c r="B103" s="365"/>
      <c r="C103" s="101"/>
      <c r="D103" s="101"/>
      <c r="E103" s="101"/>
      <c r="F103" s="101"/>
      <c r="G103" s="103" t="s">
        <v>273</v>
      </c>
      <c r="H103" s="103"/>
      <c r="I103" s="35"/>
      <c r="J103" s="35"/>
      <c r="K103" s="36"/>
      <c r="L103" s="37" t="s">
        <v>29</v>
      </c>
      <c r="M103" s="215"/>
      <c r="N103" s="150">
        <f>SUM(N97:N102)</f>
        <v>1288603</v>
      </c>
      <c r="O103" s="147"/>
      <c r="P103" s="150">
        <f>SUM(P97:P102)</f>
        <v>1288603</v>
      </c>
      <c r="Q103" s="150"/>
      <c r="R103" s="150">
        <f>SUM(R97:R102)</f>
        <v>1298603</v>
      </c>
      <c r="S103" s="150"/>
      <c r="T103" s="150" t="e">
        <f>SUM(T97:T102)</f>
        <v>#N/A</v>
      </c>
      <c r="U103" s="150"/>
      <c r="V103" s="150">
        <f>SUM(V97:V102)</f>
        <v>1305603</v>
      </c>
      <c r="W103" s="150"/>
      <c r="X103" s="150">
        <f>SUM(X97:X102)</f>
        <v>1288603</v>
      </c>
      <c r="Y103" s="146"/>
      <c r="Z103" s="150">
        <f t="shared" si="10"/>
        <v>-17000</v>
      </c>
      <c r="AA103" s="150"/>
      <c r="AB103" s="301">
        <f t="shared" si="0"/>
        <v>-1.302080341420786E-2</v>
      </c>
      <c r="AC103" s="260"/>
      <c r="AD103" s="150">
        <f t="shared" si="24"/>
        <v>0</v>
      </c>
      <c r="AE103" s="150"/>
      <c r="AF103" s="301">
        <f t="shared" si="20"/>
        <v>0</v>
      </c>
      <c r="AG103" s="150"/>
      <c r="AH103" s="150">
        <f t="shared" si="25"/>
        <v>0</v>
      </c>
      <c r="AI103" s="150"/>
      <c r="AJ103" s="301">
        <f t="shared" si="21"/>
        <v>0</v>
      </c>
      <c r="AK103" s="260"/>
      <c r="AL103" s="150">
        <f t="shared" si="13"/>
        <v>-10000</v>
      </c>
      <c r="AM103" s="150"/>
      <c r="AN103" s="301">
        <f t="shared" si="3"/>
        <v>-7.7005828571165003E-3</v>
      </c>
      <c r="AP103" s="150" t="str">
        <f t="shared" si="14"/>
        <v/>
      </c>
      <c r="AQ103" s="150"/>
      <c r="AR103" s="301" t="e">
        <f t="shared" si="4"/>
        <v>#N/A</v>
      </c>
      <c r="AS103" s="150"/>
      <c r="AT103" s="150" t="str">
        <f t="shared" si="15"/>
        <v/>
      </c>
      <c r="AU103" s="150"/>
      <c r="AV103" s="301" t="e">
        <f t="shared" si="5"/>
        <v>#N/A</v>
      </c>
      <c r="AW103" s="150"/>
      <c r="AX103" s="150">
        <f t="shared" si="26"/>
        <v>17000</v>
      </c>
      <c r="AY103" s="150"/>
      <c r="AZ103" s="301">
        <f t="shared" si="22"/>
        <v>1.3192581423448591E-2</v>
      </c>
      <c r="BA103" s="150"/>
      <c r="BB103" s="150">
        <f t="shared" si="27"/>
        <v>17000</v>
      </c>
      <c r="BC103" s="150"/>
      <c r="BD103" s="301">
        <f t="shared" si="23"/>
        <v>1.3192581423448591E-2</v>
      </c>
      <c r="BE103" s="150"/>
      <c r="BF103" s="150">
        <f t="shared" si="18"/>
        <v>7000</v>
      </c>
      <c r="BG103" s="150"/>
      <c r="BH103" s="301">
        <f t="shared" si="8"/>
        <v>5.3904079999815835E-3</v>
      </c>
      <c r="BJ103" s="150" t="str">
        <f t="shared" si="19"/>
        <v/>
      </c>
      <c r="BK103" s="150"/>
      <c r="BL103" s="301" t="e">
        <f t="shared" si="9"/>
        <v>#N/A</v>
      </c>
      <c r="BM103" s="150"/>
    </row>
    <row r="104" spans="2:65" ht="15.75" customHeight="1">
      <c r="B104" s="365"/>
      <c r="C104" s="101"/>
      <c r="D104" s="101"/>
      <c r="E104" s="101"/>
      <c r="F104" s="101"/>
      <c r="G104" s="101"/>
      <c r="H104" s="101"/>
      <c r="I104" s="101"/>
      <c r="J104" s="101"/>
      <c r="K104" s="24"/>
      <c r="L104" s="102"/>
      <c r="M104" s="207"/>
      <c r="N104" s="207"/>
      <c r="O104" s="56"/>
      <c r="P104" s="207"/>
      <c r="Q104" s="207"/>
      <c r="R104" s="237"/>
      <c r="S104" s="237"/>
      <c r="T104" s="237"/>
      <c r="U104" s="207"/>
      <c r="V104" s="237"/>
      <c r="W104" s="237"/>
      <c r="X104" s="237"/>
      <c r="Y104" s="237"/>
      <c r="Z104" s="139" t="str">
        <f t="shared" si="10"/>
        <v/>
      </c>
      <c r="AA104" s="207"/>
      <c r="AB104" s="297" t="str">
        <f t="shared" si="0"/>
        <v/>
      </c>
      <c r="AC104" s="262"/>
      <c r="AD104" s="139" t="str">
        <f t="shared" si="24"/>
        <v/>
      </c>
      <c r="AE104" s="207"/>
      <c r="AF104" s="297" t="str">
        <f t="shared" si="20"/>
        <v/>
      </c>
      <c r="AG104" s="207"/>
      <c r="AH104" s="139" t="str">
        <f t="shared" si="25"/>
        <v/>
      </c>
      <c r="AI104" s="207"/>
      <c r="AJ104" s="297" t="str">
        <f t="shared" si="21"/>
        <v/>
      </c>
      <c r="AK104" s="262"/>
      <c r="AL104" s="139" t="str">
        <f t="shared" si="13"/>
        <v/>
      </c>
      <c r="AM104" s="207"/>
      <c r="AN104" s="297" t="str">
        <f t="shared" si="3"/>
        <v/>
      </c>
      <c r="AP104" s="139" t="str">
        <f t="shared" si="14"/>
        <v/>
      </c>
      <c r="AQ104" s="207"/>
      <c r="AR104" s="297" t="str">
        <f t="shared" si="4"/>
        <v/>
      </c>
      <c r="AS104" s="207"/>
      <c r="AT104" s="139" t="str">
        <f t="shared" si="15"/>
        <v/>
      </c>
      <c r="AU104" s="207"/>
      <c r="AV104" s="297" t="str">
        <f t="shared" si="5"/>
        <v/>
      </c>
      <c r="AW104" s="207"/>
      <c r="AX104" s="139" t="str">
        <f t="shared" si="26"/>
        <v/>
      </c>
      <c r="AY104" s="207"/>
      <c r="AZ104" s="297" t="str">
        <f t="shared" si="22"/>
        <v/>
      </c>
      <c r="BA104" s="207"/>
      <c r="BB104" s="139" t="str">
        <f t="shared" si="27"/>
        <v/>
      </c>
      <c r="BC104" s="207"/>
      <c r="BD104" s="297" t="str">
        <f t="shared" si="23"/>
        <v/>
      </c>
      <c r="BE104" s="207"/>
      <c r="BF104" s="139" t="str">
        <f t="shared" si="18"/>
        <v/>
      </c>
      <c r="BG104" s="207"/>
      <c r="BH104" s="297" t="str">
        <f t="shared" si="8"/>
        <v/>
      </c>
      <c r="BJ104" s="139" t="str">
        <f t="shared" si="19"/>
        <v/>
      </c>
      <c r="BK104" s="207"/>
      <c r="BL104" s="297" t="str">
        <f t="shared" si="9"/>
        <v/>
      </c>
      <c r="BM104" s="207"/>
    </row>
    <row r="105" spans="2:65" ht="15.75" customHeight="1">
      <c r="B105" s="365"/>
      <c r="C105" s="125"/>
      <c r="D105" s="125"/>
      <c r="E105" s="125"/>
      <c r="F105" s="125"/>
      <c r="G105" s="125"/>
      <c r="H105" s="125"/>
      <c r="I105" s="125"/>
      <c r="J105" s="125"/>
      <c r="K105" s="43"/>
      <c r="L105" s="40"/>
      <c r="M105" s="207"/>
      <c r="N105" s="207"/>
      <c r="O105" s="56"/>
      <c r="P105" s="207"/>
      <c r="Q105" s="207"/>
      <c r="R105" s="237"/>
      <c r="S105" s="237"/>
      <c r="T105" s="237"/>
      <c r="U105" s="207"/>
      <c r="V105" s="237"/>
      <c r="W105" s="237"/>
      <c r="X105" s="237"/>
      <c r="Y105" s="237"/>
      <c r="Z105" s="139" t="str">
        <f t="shared" si="10"/>
        <v/>
      </c>
      <c r="AA105" s="207"/>
      <c r="AB105" s="297" t="str">
        <f t="shared" si="0"/>
        <v/>
      </c>
      <c r="AC105" s="262"/>
      <c r="AD105" s="139" t="str">
        <f t="shared" si="24"/>
        <v/>
      </c>
      <c r="AE105" s="207"/>
      <c r="AF105" s="297" t="str">
        <f t="shared" si="20"/>
        <v/>
      </c>
      <c r="AG105" s="207"/>
      <c r="AH105" s="139" t="str">
        <f t="shared" si="25"/>
        <v/>
      </c>
      <c r="AI105" s="207"/>
      <c r="AJ105" s="297" t="str">
        <f t="shared" si="21"/>
        <v/>
      </c>
      <c r="AK105" s="262"/>
      <c r="AL105" s="139" t="str">
        <f t="shared" si="13"/>
        <v/>
      </c>
      <c r="AM105" s="207"/>
      <c r="AN105" s="297" t="str">
        <f t="shared" si="3"/>
        <v/>
      </c>
      <c r="AP105" s="139" t="str">
        <f t="shared" si="14"/>
        <v/>
      </c>
      <c r="AQ105" s="207"/>
      <c r="AR105" s="297" t="str">
        <f t="shared" si="4"/>
        <v/>
      </c>
      <c r="AS105" s="207"/>
      <c r="AT105" s="139" t="str">
        <f t="shared" si="15"/>
        <v/>
      </c>
      <c r="AU105" s="207"/>
      <c r="AV105" s="297" t="str">
        <f t="shared" si="5"/>
        <v/>
      </c>
      <c r="AW105" s="207"/>
      <c r="AX105" s="139" t="str">
        <f t="shared" si="26"/>
        <v/>
      </c>
      <c r="AY105" s="207"/>
      <c r="AZ105" s="297" t="str">
        <f t="shared" si="22"/>
        <v/>
      </c>
      <c r="BA105" s="207"/>
      <c r="BB105" s="139" t="str">
        <f t="shared" si="27"/>
        <v/>
      </c>
      <c r="BC105" s="207"/>
      <c r="BD105" s="297" t="str">
        <f t="shared" si="23"/>
        <v/>
      </c>
      <c r="BE105" s="207"/>
      <c r="BF105" s="139" t="str">
        <f t="shared" si="18"/>
        <v/>
      </c>
      <c r="BG105" s="207"/>
      <c r="BH105" s="297" t="str">
        <f t="shared" si="8"/>
        <v/>
      </c>
      <c r="BJ105" s="139" t="str">
        <f t="shared" si="19"/>
        <v/>
      </c>
      <c r="BK105" s="207"/>
      <c r="BL105" s="297" t="str">
        <f t="shared" si="9"/>
        <v/>
      </c>
      <c r="BM105" s="207"/>
    </row>
    <row r="106" spans="2:65" ht="15.75" customHeight="1">
      <c r="B106" s="365"/>
      <c r="C106" s="210">
        <v>1</v>
      </c>
      <c r="D106" s="211" t="s">
        <v>379</v>
      </c>
      <c r="E106" s="125"/>
      <c r="F106" s="125"/>
      <c r="G106" s="125"/>
      <c r="H106" s="125"/>
      <c r="I106" s="125"/>
      <c r="J106" s="125"/>
      <c r="K106" s="43"/>
      <c r="L106" s="40"/>
      <c r="M106" s="207"/>
      <c r="N106" s="207"/>
      <c r="O106" s="56"/>
      <c r="P106" s="207"/>
      <c r="Q106" s="207"/>
      <c r="R106" s="237"/>
      <c r="S106" s="237"/>
      <c r="T106" s="237"/>
      <c r="U106" s="207"/>
      <c r="V106" s="237"/>
      <c r="W106" s="237"/>
      <c r="X106" s="237"/>
      <c r="Y106" s="237"/>
      <c r="Z106" s="139" t="str">
        <f t="shared" si="10"/>
        <v/>
      </c>
      <c r="AA106" s="207"/>
      <c r="AB106" s="297" t="str">
        <f t="shared" si="0"/>
        <v/>
      </c>
      <c r="AC106" s="262"/>
      <c r="AD106" s="139" t="str">
        <f t="shared" si="24"/>
        <v/>
      </c>
      <c r="AE106" s="207"/>
      <c r="AF106" s="297" t="str">
        <f t="shared" si="20"/>
        <v/>
      </c>
      <c r="AG106" s="207"/>
      <c r="AH106" s="139" t="str">
        <f t="shared" si="25"/>
        <v/>
      </c>
      <c r="AI106" s="207"/>
      <c r="AJ106" s="297" t="str">
        <f t="shared" si="21"/>
        <v/>
      </c>
      <c r="AK106" s="262"/>
      <c r="AL106" s="139" t="str">
        <f t="shared" si="13"/>
        <v/>
      </c>
      <c r="AM106" s="207"/>
      <c r="AN106" s="297" t="str">
        <f t="shared" si="3"/>
        <v/>
      </c>
      <c r="AP106" s="139" t="str">
        <f t="shared" si="14"/>
        <v/>
      </c>
      <c r="AQ106" s="207"/>
      <c r="AR106" s="297" t="str">
        <f t="shared" si="4"/>
        <v/>
      </c>
      <c r="AS106" s="207"/>
      <c r="AT106" s="139" t="str">
        <f t="shared" si="15"/>
        <v/>
      </c>
      <c r="AU106" s="207"/>
      <c r="AV106" s="297" t="str">
        <f t="shared" si="5"/>
        <v/>
      </c>
      <c r="AW106" s="207"/>
      <c r="AX106" s="139" t="str">
        <f t="shared" si="26"/>
        <v/>
      </c>
      <c r="AY106" s="207"/>
      <c r="AZ106" s="297" t="str">
        <f t="shared" si="22"/>
        <v/>
      </c>
      <c r="BA106" s="207"/>
      <c r="BB106" s="139" t="str">
        <f t="shared" si="27"/>
        <v/>
      </c>
      <c r="BC106" s="207"/>
      <c r="BD106" s="297" t="str">
        <f t="shared" si="23"/>
        <v/>
      </c>
      <c r="BE106" s="207"/>
      <c r="BF106" s="139" t="str">
        <f t="shared" si="18"/>
        <v/>
      </c>
      <c r="BG106" s="207"/>
      <c r="BH106" s="297" t="str">
        <f t="shared" si="8"/>
        <v/>
      </c>
      <c r="BJ106" s="139" t="str">
        <f t="shared" si="19"/>
        <v/>
      </c>
      <c r="BK106" s="207"/>
      <c r="BL106" s="297" t="str">
        <f t="shared" si="9"/>
        <v/>
      </c>
      <c r="BM106" s="207"/>
    </row>
    <row r="107" spans="2:65" ht="15.75" customHeight="1">
      <c r="B107" s="365"/>
      <c r="C107" s="210"/>
      <c r="D107" s="211"/>
      <c r="E107" s="129"/>
      <c r="F107" s="125"/>
      <c r="G107" s="125"/>
      <c r="H107" s="125"/>
      <c r="I107" s="125"/>
      <c r="J107" s="125"/>
      <c r="K107" s="43"/>
      <c r="L107" s="40"/>
      <c r="M107" s="207"/>
      <c r="N107" s="207"/>
      <c r="O107" s="56"/>
      <c r="P107" s="207"/>
      <c r="Q107" s="207"/>
      <c r="R107" s="237"/>
      <c r="S107" s="237"/>
      <c r="T107" s="237"/>
      <c r="U107" s="207"/>
      <c r="V107" s="237"/>
      <c r="W107" s="237"/>
      <c r="X107" s="237"/>
      <c r="Y107" s="237"/>
      <c r="Z107" s="139" t="str">
        <f t="shared" si="10"/>
        <v/>
      </c>
      <c r="AA107" s="207"/>
      <c r="AB107" s="297" t="str">
        <f t="shared" si="0"/>
        <v/>
      </c>
      <c r="AC107" s="262"/>
      <c r="AD107" s="139" t="str">
        <f t="shared" si="24"/>
        <v/>
      </c>
      <c r="AE107" s="207"/>
      <c r="AF107" s="297" t="str">
        <f t="shared" si="20"/>
        <v/>
      </c>
      <c r="AG107" s="207"/>
      <c r="AH107" s="139" t="str">
        <f t="shared" si="25"/>
        <v/>
      </c>
      <c r="AI107" s="207"/>
      <c r="AJ107" s="297" t="str">
        <f t="shared" si="21"/>
        <v/>
      </c>
      <c r="AK107" s="262"/>
      <c r="AL107" s="139" t="str">
        <f t="shared" si="13"/>
        <v/>
      </c>
      <c r="AM107" s="207"/>
      <c r="AN107" s="297" t="str">
        <f t="shared" si="3"/>
        <v/>
      </c>
      <c r="AP107" s="139" t="str">
        <f t="shared" si="14"/>
        <v/>
      </c>
      <c r="AQ107" s="207"/>
      <c r="AR107" s="297" t="str">
        <f t="shared" si="4"/>
        <v/>
      </c>
      <c r="AS107" s="207"/>
      <c r="AT107" s="139" t="str">
        <f t="shared" si="15"/>
        <v/>
      </c>
      <c r="AU107" s="207"/>
      <c r="AV107" s="297" t="str">
        <f t="shared" si="5"/>
        <v/>
      </c>
      <c r="AW107" s="207"/>
      <c r="AX107" s="139" t="str">
        <f t="shared" si="26"/>
        <v/>
      </c>
      <c r="AY107" s="207"/>
      <c r="AZ107" s="297" t="str">
        <f t="shared" si="22"/>
        <v/>
      </c>
      <c r="BA107" s="207"/>
      <c r="BB107" s="139" t="str">
        <f t="shared" si="27"/>
        <v/>
      </c>
      <c r="BC107" s="207"/>
      <c r="BD107" s="297" t="str">
        <f t="shared" si="23"/>
        <v/>
      </c>
      <c r="BE107" s="207"/>
      <c r="BF107" s="139" t="str">
        <f t="shared" si="18"/>
        <v/>
      </c>
      <c r="BG107" s="207"/>
      <c r="BH107" s="297" t="str">
        <f t="shared" si="8"/>
        <v/>
      </c>
      <c r="BJ107" s="139" t="str">
        <f t="shared" si="19"/>
        <v/>
      </c>
      <c r="BK107" s="207"/>
      <c r="BL107" s="297" t="str">
        <f t="shared" si="9"/>
        <v/>
      </c>
      <c r="BM107" s="207"/>
    </row>
    <row r="108" spans="2:65" ht="15.75" customHeight="1">
      <c r="B108" s="365"/>
      <c r="C108" s="101"/>
      <c r="D108" s="101"/>
      <c r="E108" s="101"/>
      <c r="F108" s="101"/>
      <c r="G108" s="101"/>
      <c r="H108" s="101"/>
      <c r="I108" s="101"/>
      <c r="J108" s="101"/>
      <c r="K108" s="101"/>
      <c r="L108" s="102"/>
      <c r="M108" s="207"/>
      <c r="N108" s="207"/>
      <c r="O108" s="142"/>
      <c r="P108" s="207"/>
      <c r="Q108" s="207"/>
      <c r="R108" s="237"/>
      <c r="S108" s="237"/>
      <c r="T108" s="237"/>
      <c r="U108" s="207"/>
      <c r="V108" s="237"/>
      <c r="W108" s="237"/>
      <c r="X108" s="237"/>
      <c r="Y108" s="237"/>
      <c r="Z108" s="139" t="str">
        <f t="shared" si="10"/>
        <v/>
      </c>
      <c r="AA108" s="207"/>
      <c r="AB108" s="297" t="str">
        <f t="shared" si="0"/>
        <v/>
      </c>
      <c r="AC108" s="262"/>
      <c r="AD108" s="139" t="str">
        <f t="shared" si="24"/>
        <v/>
      </c>
      <c r="AE108" s="207"/>
      <c r="AF108" s="297" t="str">
        <f t="shared" si="20"/>
        <v/>
      </c>
      <c r="AG108" s="207"/>
      <c r="AH108" s="139" t="str">
        <f t="shared" si="25"/>
        <v/>
      </c>
      <c r="AI108" s="207"/>
      <c r="AJ108" s="297" t="str">
        <f t="shared" si="21"/>
        <v/>
      </c>
      <c r="AK108" s="262"/>
      <c r="AL108" s="139" t="str">
        <f t="shared" si="13"/>
        <v/>
      </c>
      <c r="AM108" s="207"/>
      <c r="AN108" s="297" t="str">
        <f t="shared" si="3"/>
        <v/>
      </c>
      <c r="AP108" s="139" t="str">
        <f t="shared" si="14"/>
        <v/>
      </c>
      <c r="AQ108" s="207"/>
      <c r="AR108" s="297" t="str">
        <f t="shared" si="4"/>
        <v/>
      </c>
      <c r="AS108" s="207"/>
      <c r="AT108" s="139" t="str">
        <f t="shared" si="15"/>
        <v/>
      </c>
      <c r="AU108" s="207"/>
      <c r="AV108" s="297" t="str">
        <f t="shared" si="5"/>
        <v/>
      </c>
      <c r="AW108" s="207"/>
      <c r="AX108" s="139" t="str">
        <f t="shared" si="26"/>
        <v/>
      </c>
      <c r="AY108" s="207"/>
      <c r="AZ108" s="297" t="str">
        <f t="shared" si="22"/>
        <v/>
      </c>
      <c r="BA108" s="207"/>
      <c r="BB108" s="139" t="str">
        <f t="shared" si="27"/>
        <v/>
      </c>
      <c r="BC108" s="207"/>
      <c r="BD108" s="297" t="str">
        <f t="shared" si="23"/>
        <v/>
      </c>
      <c r="BE108" s="207"/>
      <c r="BF108" s="139" t="str">
        <f t="shared" si="18"/>
        <v/>
      </c>
      <c r="BG108" s="207"/>
      <c r="BH108" s="297" t="str">
        <f t="shared" si="8"/>
        <v/>
      </c>
      <c r="BJ108" s="139" t="str">
        <f t="shared" si="19"/>
        <v/>
      </c>
      <c r="BK108" s="207"/>
      <c r="BL108" s="297" t="str">
        <f t="shared" si="9"/>
        <v/>
      </c>
      <c r="BM108" s="207"/>
    </row>
    <row r="109" spans="2:65" ht="15.75" customHeight="1">
      <c r="B109" s="365"/>
      <c r="C109" s="20" t="s">
        <v>34</v>
      </c>
      <c r="D109" s="103"/>
      <c r="E109" s="103"/>
      <c r="F109" s="103"/>
      <c r="G109" s="103"/>
      <c r="H109" s="103"/>
      <c r="I109" s="103"/>
      <c r="J109" s="103"/>
      <c r="K109" s="101"/>
      <c r="L109" s="102"/>
      <c r="M109" s="207"/>
      <c r="N109" s="207"/>
      <c r="O109" s="142"/>
      <c r="P109" s="207"/>
      <c r="Q109" s="207"/>
      <c r="R109" s="237"/>
      <c r="S109" s="237"/>
      <c r="T109" s="237"/>
      <c r="U109" s="207"/>
      <c r="V109" s="237"/>
      <c r="W109" s="237"/>
      <c r="X109" s="237"/>
      <c r="Y109" s="237"/>
      <c r="Z109" s="139" t="str">
        <f t="shared" si="10"/>
        <v/>
      </c>
      <c r="AA109" s="207"/>
      <c r="AB109" s="297" t="str">
        <f t="shared" si="0"/>
        <v/>
      </c>
      <c r="AC109" s="262"/>
      <c r="AD109" s="139" t="str">
        <f t="shared" si="24"/>
        <v/>
      </c>
      <c r="AE109" s="207"/>
      <c r="AF109" s="297" t="str">
        <f t="shared" si="20"/>
        <v/>
      </c>
      <c r="AG109" s="207"/>
      <c r="AH109" s="139" t="str">
        <f t="shared" si="25"/>
        <v/>
      </c>
      <c r="AI109" s="207"/>
      <c r="AJ109" s="297" t="str">
        <f t="shared" si="21"/>
        <v/>
      </c>
      <c r="AK109" s="262"/>
      <c r="AL109" s="139" t="str">
        <f t="shared" si="13"/>
        <v/>
      </c>
      <c r="AM109" s="207"/>
      <c r="AN109" s="297" t="str">
        <f t="shared" si="3"/>
        <v/>
      </c>
      <c r="AP109" s="139" t="str">
        <f t="shared" si="14"/>
        <v/>
      </c>
      <c r="AQ109" s="207"/>
      <c r="AR109" s="297" t="str">
        <f t="shared" si="4"/>
        <v/>
      </c>
      <c r="AS109" s="207"/>
      <c r="AT109" s="139" t="str">
        <f t="shared" si="15"/>
        <v/>
      </c>
      <c r="AU109" s="207"/>
      <c r="AV109" s="297" t="str">
        <f t="shared" si="5"/>
        <v/>
      </c>
      <c r="AW109" s="207"/>
      <c r="AX109" s="139" t="str">
        <f t="shared" si="26"/>
        <v/>
      </c>
      <c r="AY109" s="207"/>
      <c r="AZ109" s="297" t="str">
        <f t="shared" si="22"/>
        <v/>
      </c>
      <c r="BA109" s="207"/>
      <c r="BB109" s="139" t="str">
        <f t="shared" si="27"/>
        <v/>
      </c>
      <c r="BC109" s="207"/>
      <c r="BD109" s="297" t="str">
        <f t="shared" si="23"/>
        <v/>
      </c>
      <c r="BE109" s="207"/>
      <c r="BF109" s="139" t="str">
        <f t="shared" si="18"/>
        <v/>
      </c>
      <c r="BG109" s="207"/>
      <c r="BH109" s="297" t="str">
        <f t="shared" si="8"/>
        <v/>
      </c>
      <c r="BJ109" s="139" t="str">
        <f t="shared" si="19"/>
        <v/>
      </c>
      <c r="BK109" s="207"/>
      <c r="BL109" s="297" t="str">
        <f t="shared" si="9"/>
        <v/>
      </c>
      <c r="BM109" s="207"/>
    </row>
    <row r="110" spans="2:65" ht="15.75" customHeight="1">
      <c r="B110" s="365"/>
      <c r="C110" s="101"/>
      <c r="D110" s="101"/>
      <c r="E110" s="101"/>
      <c r="F110" s="101"/>
      <c r="G110" s="101"/>
      <c r="H110" s="101"/>
      <c r="I110" s="101"/>
      <c r="J110" s="101"/>
      <c r="K110" s="101"/>
      <c r="L110" s="102"/>
      <c r="M110" s="207"/>
      <c r="N110" s="207"/>
      <c r="O110" s="142"/>
      <c r="P110" s="207"/>
      <c r="Q110" s="207"/>
      <c r="R110" s="237"/>
      <c r="S110" s="237"/>
      <c r="T110" s="237"/>
      <c r="U110" s="207"/>
      <c r="V110" s="237"/>
      <c r="W110" s="237"/>
      <c r="X110" s="237"/>
      <c r="Y110" s="237"/>
      <c r="Z110" s="139" t="str">
        <f t="shared" si="10"/>
        <v/>
      </c>
      <c r="AA110" s="207"/>
      <c r="AB110" s="297" t="str">
        <f t="shared" si="0"/>
        <v/>
      </c>
      <c r="AC110" s="262"/>
      <c r="AD110" s="139" t="str">
        <f t="shared" si="24"/>
        <v/>
      </c>
      <c r="AE110" s="207"/>
      <c r="AF110" s="297" t="str">
        <f t="shared" si="20"/>
        <v/>
      </c>
      <c r="AG110" s="207"/>
      <c r="AH110" s="139" t="str">
        <f t="shared" si="25"/>
        <v/>
      </c>
      <c r="AI110" s="207"/>
      <c r="AJ110" s="297" t="str">
        <f t="shared" si="21"/>
        <v/>
      </c>
      <c r="AK110" s="262"/>
      <c r="AL110" s="139" t="str">
        <f t="shared" si="13"/>
        <v/>
      </c>
      <c r="AM110" s="207"/>
      <c r="AN110" s="297" t="str">
        <f t="shared" si="3"/>
        <v/>
      </c>
      <c r="AP110" s="139" t="str">
        <f t="shared" si="14"/>
        <v/>
      </c>
      <c r="AQ110" s="207"/>
      <c r="AR110" s="297" t="str">
        <f t="shared" si="4"/>
        <v/>
      </c>
      <c r="AS110" s="207"/>
      <c r="AT110" s="139" t="str">
        <f t="shared" si="15"/>
        <v/>
      </c>
      <c r="AU110" s="207"/>
      <c r="AV110" s="297" t="str">
        <f t="shared" si="5"/>
        <v/>
      </c>
      <c r="AW110" s="207"/>
      <c r="AX110" s="139" t="str">
        <f t="shared" si="26"/>
        <v/>
      </c>
      <c r="AY110" s="207"/>
      <c r="AZ110" s="297" t="str">
        <f t="shared" si="22"/>
        <v/>
      </c>
      <c r="BA110" s="207"/>
      <c r="BB110" s="139" t="str">
        <f t="shared" si="27"/>
        <v/>
      </c>
      <c r="BC110" s="207"/>
      <c r="BD110" s="297" t="str">
        <f t="shared" si="23"/>
        <v/>
      </c>
      <c r="BE110" s="207"/>
      <c r="BF110" s="139" t="str">
        <f t="shared" si="18"/>
        <v/>
      </c>
      <c r="BG110" s="207"/>
      <c r="BH110" s="297" t="str">
        <f t="shared" si="8"/>
        <v/>
      </c>
      <c r="BJ110" s="139" t="str">
        <f t="shared" si="19"/>
        <v/>
      </c>
      <c r="BK110" s="207"/>
      <c r="BL110" s="297" t="str">
        <f t="shared" si="9"/>
        <v/>
      </c>
      <c r="BM110" s="207"/>
    </row>
    <row r="111" spans="2:65" ht="15.75" customHeight="1">
      <c r="B111" s="365"/>
      <c r="C111" s="96">
        <v>1</v>
      </c>
      <c r="D111" s="105" t="s">
        <v>92</v>
      </c>
      <c r="E111" s="105"/>
      <c r="F111" s="105"/>
      <c r="G111" s="105"/>
      <c r="H111" s="105"/>
      <c r="I111" s="105"/>
      <c r="J111" s="105"/>
      <c r="K111" s="105"/>
      <c r="L111" s="106"/>
      <c r="M111" s="207"/>
      <c r="N111" s="207"/>
      <c r="O111" s="143"/>
      <c r="P111" s="207"/>
      <c r="Q111" s="207"/>
      <c r="R111" s="237"/>
      <c r="S111" s="237"/>
      <c r="T111" s="237"/>
      <c r="U111" s="207"/>
      <c r="V111" s="237"/>
      <c r="W111" s="237"/>
      <c r="X111" s="237"/>
      <c r="Y111" s="237"/>
      <c r="Z111" s="139" t="str">
        <f t="shared" si="10"/>
        <v/>
      </c>
      <c r="AA111" s="207"/>
      <c r="AB111" s="297" t="str">
        <f t="shared" si="0"/>
        <v/>
      </c>
      <c r="AC111" s="262"/>
      <c r="AD111" s="139" t="str">
        <f t="shared" si="24"/>
        <v/>
      </c>
      <c r="AE111" s="207"/>
      <c r="AF111" s="297" t="str">
        <f t="shared" si="20"/>
        <v/>
      </c>
      <c r="AG111" s="207"/>
      <c r="AH111" s="139" t="str">
        <f t="shared" si="25"/>
        <v/>
      </c>
      <c r="AI111" s="207"/>
      <c r="AJ111" s="297" t="str">
        <f t="shared" si="21"/>
        <v/>
      </c>
      <c r="AK111" s="262"/>
      <c r="AL111" s="139" t="str">
        <f t="shared" si="13"/>
        <v/>
      </c>
      <c r="AM111" s="207"/>
      <c r="AN111" s="297" t="str">
        <f t="shared" si="3"/>
        <v/>
      </c>
      <c r="AP111" s="139" t="str">
        <f t="shared" si="14"/>
        <v/>
      </c>
      <c r="AQ111" s="207"/>
      <c r="AR111" s="297" t="str">
        <f t="shared" si="4"/>
        <v/>
      </c>
      <c r="AS111" s="207"/>
      <c r="AT111" s="139" t="str">
        <f t="shared" si="15"/>
        <v/>
      </c>
      <c r="AU111" s="207"/>
      <c r="AV111" s="297" t="str">
        <f t="shared" si="5"/>
        <v/>
      </c>
      <c r="AW111" s="207"/>
      <c r="AX111" s="139" t="str">
        <f t="shared" si="26"/>
        <v/>
      </c>
      <c r="AY111" s="207"/>
      <c r="AZ111" s="297" t="str">
        <f t="shared" si="22"/>
        <v/>
      </c>
      <c r="BA111" s="207"/>
      <c r="BB111" s="139" t="str">
        <f t="shared" si="27"/>
        <v/>
      </c>
      <c r="BC111" s="207"/>
      <c r="BD111" s="297" t="str">
        <f t="shared" si="23"/>
        <v/>
      </c>
      <c r="BE111" s="207"/>
      <c r="BF111" s="139" t="str">
        <f t="shared" si="18"/>
        <v/>
      </c>
      <c r="BG111" s="207"/>
      <c r="BH111" s="297" t="str">
        <f t="shared" si="8"/>
        <v/>
      </c>
      <c r="BJ111" s="139" t="str">
        <f t="shared" si="19"/>
        <v/>
      </c>
      <c r="BK111" s="207"/>
      <c r="BL111" s="297" t="str">
        <f t="shared" si="9"/>
        <v/>
      </c>
      <c r="BM111" s="207"/>
    </row>
    <row r="112" spans="2:65" ht="15.75" customHeight="1">
      <c r="B112" s="365"/>
      <c r="C112" s="96"/>
      <c r="D112" s="28" t="s">
        <v>38</v>
      </c>
      <c r="E112" s="105" t="s">
        <v>312</v>
      </c>
      <c r="F112" s="105"/>
      <c r="G112" s="105"/>
      <c r="H112" s="105"/>
      <c r="I112" s="105"/>
      <c r="J112" s="105"/>
      <c r="K112" s="108"/>
      <c r="L112" s="34"/>
      <c r="M112" s="207"/>
      <c r="N112" s="207"/>
      <c r="O112" s="143"/>
      <c r="P112" s="207"/>
      <c r="Q112" s="207"/>
      <c r="R112" s="237"/>
      <c r="S112" s="237"/>
      <c r="T112" s="237"/>
      <c r="U112" s="207"/>
      <c r="V112" s="237"/>
      <c r="W112" s="237"/>
      <c r="X112" s="237"/>
      <c r="Y112" s="237"/>
      <c r="Z112" s="139" t="str">
        <f t="shared" si="10"/>
        <v/>
      </c>
      <c r="AA112" s="207"/>
      <c r="AB112" s="297" t="str">
        <f t="shared" si="0"/>
        <v/>
      </c>
      <c r="AC112" s="262"/>
      <c r="AD112" s="139" t="str">
        <f t="shared" si="24"/>
        <v/>
      </c>
      <c r="AE112" s="207"/>
      <c r="AF112" s="297" t="str">
        <f t="shared" si="20"/>
        <v/>
      </c>
      <c r="AG112" s="207"/>
      <c r="AH112" s="139" t="str">
        <f t="shared" si="25"/>
        <v/>
      </c>
      <c r="AI112" s="207"/>
      <c r="AJ112" s="297" t="str">
        <f t="shared" si="21"/>
        <v/>
      </c>
      <c r="AK112" s="262"/>
      <c r="AL112" s="139" t="str">
        <f t="shared" si="13"/>
        <v/>
      </c>
      <c r="AM112" s="207"/>
      <c r="AN112" s="297" t="str">
        <f t="shared" si="3"/>
        <v/>
      </c>
      <c r="AP112" s="174" t="str">
        <f t="shared" si="14"/>
        <v/>
      </c>
      <c r="AQ112" s="207"/>
      <c r="AR112" s="299" t="str">
        <f t="shared" si="4"/>
        <v/>
      </c>
      <c r="AS112" s="207"/>
      <c r="AT112" s="139" t="str">
        <f t="shared" si="15"/>
        <v/>
      </c>
      <c r="AU112" s="207"/>
      <c r="AV112" s="297" t="str">
        <f t="shared" si="5"/>
        <v/>
      </c>
      <c r="AW112" s="207"/>
      <c r="AX112" s="139" t="str">
        <f t="shared" si="26"/>
        <v/>
      </c>
      <c r="AY112" s="207"/>
      <c r="AZ112" s="297" t="str">
        <f t="shared" si="22"/>
        <v/>
      </c>
      <c r="BA112" s="207"/>
      <c r="BB112" s="139" t="str">
        <f t="shared" si="27"/>
        <v/>
      </c>
      <c r="BC112" s="207"/>
      <c r="BD112" s="297" t="str">
        <f t="shared" si="23"/>
        <v/>
      </c>
      <c r="BE112" s="207"/>
      <c r="BF112" s="139" t="str">
        <f t="shared" si="18"/>
        <v/>
      </c>
      <c r="BG112" s="207"/>
      <c r="BH112" s="297" t="str">
        <f t="shared" si="8"/>
        <v/>
      </c>
      <c r="BJ112" s="174" t="str">
        <f t="shared" si="19"/>
        <v/>
      </c>
      <c r="BK112" s="207"/>
      <c r="BL112" s="299" t="str">
        <f t="shared" si="9"/>
        <v/>
      </c>
      <c r="BM112" s="207"/>
    </row>
    <row r="113" spans="2:65" ht="15.75" customHeight="1">
      <c r="B113" s="364">
        <v>88</v>
      </c>
      <c r="C113" s="54"/>
      <c r="D113" s="28"/>
      <c r="E113" s="105"/>
      <c r="F113" s="105" t="s">
        <v>282</v>
      </c>
      <c r="G113" s="105"/>
      <c r="H113" s="105"/>
      <c r="I113" s="105"/>
      <c r="J113" s="105"/>
      <c r="K113" s="105"/>
      <c r="L113" s="106" t="s">
        <v>29</v>
      </c>
      <c r="M113" s="207"/>
      <c r="N113" s="139">
        <f>VLOOKUP($B113,'[1]09-10-11'!$A$4:$EA$400,MATCH(N$2, '[1]09-10-11'!$A$4:$EA$4, 0))</f>
        <v>668389</v>
      </c>
      <c r="O113" s="143"/>
      <c r="P113" s="139">
        <f>VLOOKUP($B113,'[1]09-10-11'!$A$4:$EA$400,MATCH(P$2, '[1]09-10-11'!$A$4:$EA$4, 0))</f>
        <v>668389</v>
      </c>
      <c r="Q113" s="139"/>
      <c r="R113" s="139">
        <f>VLOOKUP($B113,'[1]09-10-11'!$A$4:$EA$400,MATCH(R$2, '[1]09-10-11'!$A$4:$EA$4, 0))</f>
        <v>0</v>
      </c>
      <c r="S113" s="139"/>
      <c r="T113" s="139" t="e">
        <f>VLOOKUP($B113,'[1]09-10-11'!$A$4:$EA$400,MATCH(T$2, '[1]09-10-11'!$A$4:$EA$4, 0))</f>
        <v>#N/A</v>
      </c>
      <c r="U113" s="139"/>
      <c r="V113" s="139">
        <f>VLOOKUP($B113,'[1]09-10-11'!$A$4:$EA$400,MATCH(V$2, '[1]09-10-11'!$A$4:$EA$4, 0))</f>
        <v>668389</v>
      </c>
      <c r="W113" s="139"/>
      <c r="X113" s="139">
        <f>VLOOKUP($B113,'[1]09-10-11'!$A$4:$EA$400,MATCH(X$2, '[1]09-10-11'!$A$4:$EA$4, 0))</f>
        <v>668389</v>
      </c>
      <c r="Y113" s="53"/>
      <c r="Z113" s="139">
        <f t="shared" si="10"/>
        <v>0</v>
      </c>
      <c r="AA113" s="139"/>
      <c r="AB113" s="297">
        <f t="shared" si="0"/>
        <v>0</v>
      </c>
      <c r="AC113" s="262"/>
      <c r="AD113" s="139">
        <f t="shared" si="24"/>
        <v>0</v>
      </c>
      <c r="AE113" s="139"/>
      <c r="AF113" s="297">
        <f t="shared" si="20"/>
        <v>0</v>
      </c>
      <c r="AG113" s="139"/>
      <c r="AH113" s="139">
        <f t="shared" si="25"/>
        <v>0</v>
      </c>
      <c r="AI113" s="139"/>
      <c r="AJ113" s="297">
        <f t="shared" si="21"/>
        <v>0</v>
      </c>
      <c r="AK113" s="262"/>
      <c r="AL113" s="139">
        <f t="shared" si="13"/>
        <v>668389</v>
      </c>
      <c r="AM113" s="139"/>
      <c r="AN113" s="297" t="str">
        <f t="shared" si="3"/>
        <v>---</v>
      </c>
      <c r="AP113" s="174" t="str">
        <f t="shared" si="14"/>
        <v/>
      </c>
      <c r="AQ113" s="174"/>
      <c r="AR113" s="299" t="e">
        <f t="shared" si="4"/>
        <v>#N/A</v>
      </c>
      <c r="AS113" s="139"/>
      <c r="AT113" s="139" t="str">
        <f t="shared" si="15"/>
        <v/>
      </c>
      <c r="AU113" s="139"/>
      <c r="AV113" s="297" t="e">
        <f t="shared" si="5"/>
        <v>#N/A</v>
      </c>
      <c r="AW113" s="139"/>
      <c r="AX113" s="139">
        <f t="shared" si="26"/>
        <v>0</v>
      </c>
      <c r="AY113" s="139"/>
      <c r="AZ113" s="297">
        <f t="shared" si="22"/>
        <v>0</v>
      </c>
      <c r="BA113" s="139"/>
      <c r="BB113" s="139">
        <f t="shared" si="27"/>
        <v>0</v>
      </c>
      <c r="BC113" s="139"/>
      <c r="BD113" s="297">
        <f t="shared" si="23"/>
        <v>0</v>
      </c>
      <c r="BE113" s="139"/>
      <c r="BF113" s="139">
        <f t="shared" si="18"/>
        <v>668389</v>
      </c>
      <c r="BG113" s="139"/>
      <c r="BH113" s="297" t="str">
        <f t="shared" si="8"/>
        <v>---</v>
      </c>
      <c r="BJ113" s="174" t="str">
        <f t="shared" si="19"/>
        <v/>
      </c>
      <c r="BK113" s="174"/>
      <c r="BL113" s="299" t="e">
        <f t="shared" si="9"/>
        <v>#N/A</v>
      </c>
      <c r="BM113" s="139"/>
    </row>
    <row r="114" spans="2:65" ht="15.75" customHeight="1">
      <c r="B114" s="364">
        <v>89</v>
      </c>
      <c r="C114" s="54"/>
      <c r="D114" s="28"/>
      <c r="E114" s="105"/>
      <c r="F114" s="101" t="s">
        <v>275</v>
      </c>
      <c r="G114" s="105"/>
      <c r="H114" s="105"/>
      <c r="I114" s="105"/>
      <c r="J114" s="105"/>
      <c r="K114" s="70"/>
      <c r="L114" s="106" t="s">
        <v>29</v>
      </c>
      <c r="M114" s="207"/>
      <c r="N114" s="141">
        <f>VLOOKUP($B114,'[1]09-10-11'!$A$4:$EA$400,MATCH(N$2, '[1]09-10-11'!$A$4:$EA$4, 0))</f>
        <v>1681441</v>
      </c>
      <c r="O114" s="111"/>
      <c r="P114" s="141">
        <f>VLOOKUP($B114,'[1]09-10-11'!$A$4:$EA$400,MATCH(P$2, '[1]09-10-11'!$A$4:$EA$4, 0))</f>
        <v>1681441</v>
      </c>
      <c r="Q114" s="141"/>
      <c r="R114" s="141">
        <f>VLOOKUP($B114,'[1]09-10-11'!$A$4:$EA$400,MATCH(R$2, '[1]09-10-11'!$A$4:$EA$4, 0))</f>
        <v>1681441</v>
      </c>
      <c r="S114" s="141"/>
      <c r="T114" s="141" t="e">
        <f>VLOOKUP($B114,'[1]09-10-11'!$A$4:$EA$400,MATCH(T$2, '[1]09-10-11'!$A$4:$EA$4, 0))</f>
        <v>#N/A</v>
      </c>
      <c r="U114" s="141"/>
      <c r="V114" s="141">
        <f>VLOOKUP($B114,'[1]09-10-11'!$A$4:$EA$400,MATCH(V$2, '[1]09-10-11'!$A$4:$EA$4, 0))</f>
        <v>1681441</v>
      </c>
      <c r="W114" s="141"/>
      <c r="X114" s="141">
        <f>VLOOKUP($B114,'[1]09-10-11'!$A$4:$EA$400,MATCH(X$2, '[1]09-10-11'!$A$4:$EA$4, 0))</f>
        <v>1681441</v>
      </c>
      <c r="Y114" s="53"/>
      <c r="Z114" s="141">
        <f t="shared" si="10"/>
        <v>0</v>
      </c>
      <c r="AA114" s="141"/>
      <c r="AB114" s="298">
        <f t="shared" si="0"/>
        <v>0</v>
      </c>
      <c r="AC114" s="256"/>
      <c r="AD114" s="141">
        <f t="shared" si="24"/>
        <v>0</v>
      </c>
      <c r="AE114" s="141"/>
      <c r="AF114" s="298">
        <f t="shared" si="20"/>
        <v>0</v>
      </c>
      <c r="AG114" s="53"/>
      <c r="AH114" s="141">
        <f t="shared" si="25"/>
        <v>0</v>
      </c>
      <c r="AI114" s="141"/>
      <c r="AJ114" s="298">
        <f t="shared" si="21"/>
        <v>0</v>
      </c>
      <c r="AK114" s="257"/>
      <c r="AL114" s="141">
        <f t="shared" si="13"/>
        <v>0</v>
      </c>
      <c r="AM114" s="141"/>
      <c r="AN114" s="298">
        <f t="shared" si="3"/>
        <v>0</v>
      </c>
      <c r="AP114" s="283" t="str">
        <f t="shared" si="14"/>
        <v/>
      </c>
      <c r="AQ114" s="283"/>
      <c r="AR114" s="300" t="e">
        <f t="shared" si="4"/>
        <v>#N/A</v>
      </c>
      <c r="AS114" s="53"/>
      <c r="AT114" s="141" t="str">
        <f t="shared" si="15"/>
        <v/>
      </c>
      <c r="AU114" s="141"/>
      <c r="AV114" s="298" t="e">
        <f t="shared" si="5"/>
        <v>#N/A</v>
      </c>
      <c r="AW114" s="53"/>
      <c r="AX114" s="141">
        <f t="shared" si="26"/>
        <v>0</v>
      </c>
      <c r="AY114" s="141"/>
      <c r="AZ114" s="298">
        <f t="shared" si="22"/>
        <v>0</v>
      </c>
      <c r="BA114" s="53"/>
      <c r="BB114" s="141">
        <f t="shared" si="27"/>
        <v>0</v>
      </c>
      <c r="BC114" s="141"/>
      <c r="BD114" s="298">
        <f t="shared" si="23"/>
        <v>0</v>
      </c>
      <c r="BE114" s="53"/>
      <c r="BF114" s="141">
        <f t="shared" si="18"/>
        <v>0</v>
      </c>
      <c r="BG114" s="141"/>
      <c r="BH114" s="298">
        <f t="shared" si="8"/>
        <v>0</v>
      </c>
      <c r="BJ114" s="283" t="str">
        <f t="shared" si="19"/>
        <v/>
      </c>
      <c r="BK114" s="283"/>
      <c r="BL114" s="300" t="e">
        <f t="shared" si="9"/>
        <v>#N/A</v>
      </c>
      <c r="BM114" s="53"/>
    </row>
    <row r="115" spans="2:65" ht="15.75" customHeight="1">
      <c r="B115" s="365"/>
      <c r="C115" s="54"/>
      <c r="D115" s="28"/>
      <c r="E115" s="105"/>
      <c r="F115" s="105"/>
      <c r="G115" s="105"/>
      <c r="H115" s="105"/>
      <c r="I115" s="105"/>
      <c r="J115" s="105"/>
      <c r="K115" s="52"/>
      <c r="L115" s="106"/>
      <c r="M115" s="207"/>
      <c r="N115" s="207"/>
      <c r="O115" s="143"/>
      <c r="P115" s="207"/>
      <c r="Q115" s="207"/>
      <c r="R115" s="237"/>
      <c r="S115" s="237"/>
      <c r="T115" s="237"/>
      <c r="U115" s="207"/>
      <c r="V115" s="237"/>
      <c r="W115" s="237"/>
      <c r="X115" s="237"/>
      <c r="Y115" s="237"/>
      <c r="Z115" s="139" t="str">
        <f t="shared" si="10"/>
        <v/>
      </c>
      <c r="AA115" s="207"/>
      <c r="AB115" s="297" t="str">
        <f t="shared" si="0"/>
        <v/>
      </c>
      <c r="AC115" s="262"/>
      <c r="AD115" s="139" t="str">
        <f t="shared" si="24"/>
        <v/>
      </c>
      <c r="AE115" s="207"/>
      <c r="AF115" s="297" t="str">
        <f t="shared" si="20"/>
        <v/>
      </c>
      <c r="AG115" s="207"/>
      <c r="AH115" s="139" t="str">
        <f t="shared" si="25"/>
        <v/>
      </c>
      <c r="AI115" s="207"/>
      <c r="AJ115" s="297" t="str">
        <f t="shared" si="21"/>
        <v/>
      </c>
      <c r="AK115" s="262"/>
      <c r="AL115" s="139" t="str">
        <f t="shared" si="13"/>
        <v/>
      </c>
      <c r="AM115" s="207"/>
      <c r="AN115" s="297" t="str">
        <f t="shared" si="3"/>
        <v/>
      </c>
      <c r="AP115" s="174" t="str">
        <f t="shared" si="14"/>
        <v/>
      </c>
      <c r="AQ115" s="207"/>
      <c r="AR115" s="299" t="str">
        <f t="shared" si="4"/>
        <v/>
      </c>
      <c r="AS115" s="207"/>
      <c r="AT115" s="139" t="str">
        <f t="shared" si="15"/>
        <v/>
      </c>
      <c r="AU115" s="207"/>
      <c r="AV115" s="297" t="str">
        <f t="shared" si="5"/>
        <v/>
      </c>
      <c r="AW115" s="207"/>
      <c r="AX115" s="139" t="str">
        <f t="shared" si="26"/>
        <v/>
      </c>
      <c r="AY115" s="207"/>
      <c r="AZ115" s="297" t="str">
        <f t="shared" si="22"/>
        <v/>
      </c>
      <c r="BA115" s="207"/>
      <c r="BB115" s="139" t="str">
        <f t="shared" si="27"/>
        <v/>
      </c>
      <c r="BC115" s="207"/>
      <c r="BD115" s="297" t="str">
        <f t="shared" si="23"/>
        <v/>
      </c>
      <c r="BE115" s="207"/>
      <c r="BF115" s="139" t="str">
        <f t="shared" si="18"/>
        <v/>
      </c>
      <c r="BG115" s="207"/>
      <c r="BH115" s="297" t="str">
        <f t="shared" si="8"/>
        <v/>
      </c>
      <c r="BJ115" s="174" t="str">
        <f t="shared" si="19"/>
        <v/>
      </c>
      <c r="BK115" s="207"/>
      <c r="BL115" s="299" t="str">
        <f t="shared" si="9"/>
        <v/>
      </c>
      <c r="BM115" s="207"/>
    </row>
    <row r="116" spans="2:65" ht="15.75" customHeight="1">
      <c r="B116" s="365"/>
      <c r="C116" s="54"/>
      <c r="D116" s="28"/>
      <c r="E116" s="105"/>
      <c r="F116" s="105"/>
      <c r="G116" s="105" t="s">
        <v>308</v>
      </c>
      <c r="H116" s="105"/>
      <c r="I116" s="105"/>
      <c r="J116" s="105"/>
      <c r="K116" s="52"/>
      <c r="L116" s="106" t="s">
        <v>29</v>
      </c>
      <c r="M116" s="207"/>
      <c r="N116" s="139">
        <f>SUM(N113:N115)</f>
        <v>2349830</v>
      </c>
      <c r="O116" s="143"/>
      <c r="P116" s="139">
        <f>SUM(P113:P115)</f>
        <v>2349830</v>
      </c>
      <c r="Q116" s="139"/>
      <c r="R116" s="139">
        <f>SUM(R113:R115)</f>
        <v>1681441</v>
      </c>
      <c r="S116" s="139"/>
      <c r="T116" s="139" t="e">
        <f>SUM(T113:T115)</f>
        <v>#N/A</v>
      </c>
      <c r="U116" s="139"/>
      <c r="V116" s="139">
        <f>SUM(V113:V115)</f>
        <v>2349830</v>
      </c>
      <c r="W116" s="139"/>
      <c r="X116" s="139">
        <f>SUM(X113:X115)</f>
        <v>2349830</v>
      </c>
      <c r="Y116" s="53"/>
      <c r="Z116" s="139">
        <f t="shared" si="10"/>
        <v>0</v>
      </c>
      <c r="AA116" s="139"/>
      <c r="AB116" s="297">
        <f t="shared" si="0"/>
        <v>0</v>
      </c>
      <c r="AC116" s="262"/>
      <c r="AD116" s="139">
        <f t="shared" si="24"/>
        <v>0</v>
      </c>
      <c r="AE116" s="139"/>
      <c r="AF116" s="297">
        <f t="shared" si="20"/>
        <v>0</v>
      </c>
      <c r="AG116" s="139"/>
      <c r="AH116" s="139">
        <f t="shared" si="25"/>
        <v>0</v>
      </c>
      <c r="AI116" s="139"/>
      <c r="AJ116" s="297">
        <f t="shared" si="21"/>
        <v>0</v>
      </c>
      <c r="AK116" s="262"/>
      <c r="AL116" s="139">
        <f t="shared" si="13"/>
        <v>668389</v>
      </c>
      <c r="AM116" s="139"/>
      <c r="AN116" s="297">
        <f t="shared" si="3"/>
        <v>0.39750963608000522</v>
      </c>
      <c r="AP116" s="174" t="str">
        <f t="shared" si="14"/>
        <v/>
      </c>
      <c r="AQ116" s="174"/>
      <c r="AR116" s="299" t="e">
        <f t="shared" si="4"/>
        <v>#N/A</v>
      </c>
      <c r="AS116" s="139"/>
      <c r="AT116" s="139" t="str">
        <f t="shared" si="15"/>
        <v/>
      </c>
      <c r="AU116" s="139"/>
      <c r="AV116" s="297" t="e">
        <f t="shared" si="5"/>
        <v>#N/A</v>
      </c>
      <c r="AW116" s="139"/>
      <c r="AX116" s="139">
        <f t="shared" si="26"/>
        <v>0</v>
      </c>
      <c r="AY116" s="139"/>
      <c r="AZ116" s="297">
        <f t="shared" si="22"/>
        <v>0</v>
      </c>
      <c r="BA116" s="139"/>
      <c r="BB116" s="139">
        <f t="shared" si="27"/>
        <v>0</v>
      </c>
      <c r="BC116" s="139"/>
      <c r="BD116" s="297">
        <f t="shared" si="23"/>
        <v>0</v>
      </c>
      <c r="BE116" s="139"/>
      <c r="BF116" s="139">
        <f t="shared" si="18"/>
        <v>668389</v>
      </c>
      <c r="BG116" s="139"/>
      <c r="BH116" s="297">
        <f t="shared" si="8"/>
        <v>0.39750963608000522</v>
      </c>
      <c r="BJ116" s="174" t="str">
        <f t="shared" si="19"/>
        <v/>
      </c>
      <c r="BK116" s="174"/>
      <c r="BL116" s="299" t="e">
        <f t="shared" si="9"/>
        <v>#N/A</v>
      </c>
      <c r="BM116" s="139"/>
    </row>
    <row r="117" spans="2:65" ht="15.75" customHeight="1">
      <c r="B117" s="365"/>
      <c r="C117" s="54"/>
      <c r="D117" s="28"/>
      <c r="E117" s="105"/>
      <c r="F117" s="105"/>
      <c r="G117" s="105"/>
      <c r="H117" s="105"/>
      <c r="I117" s="105"/>
      <c r="J117" s="105"/>
      <c r="K117" s="52"/>
      <c r="L117" s="106"/>
      <c r="M117" s="207"/>
      <c r="N117" s="207"/>
      <c r="O117" s="143"/>
      <c r="P117" s="207"/>
      <c r="Q117" s="207"/>
      <c r="R117" s="237"/>
      <c r="S117" s="237"/>
      <c r="T117" s="237"/>
      <c r="U117" s="207"/>
      <c r="V117" s="237"/>
      <c r="W117" s="237"/>
      <c r="X117" s="237"/>
      <c r="Y117" s="237"/>
      <c r="Z117" s="139" t="str">
        <f t="shared" si="10"/>
        <v/>
      </c>
      <c r="AA117" s="207"/>
      <c r="AB117" s="297" t="str">
        <f t="shared" si="0"/>
        <v/>
      </c>
      <c r="AC117" s="262"/>
      <c r="AD117" s="139" t="str">
        <f t="shared" si="24"/>
        <v/>
      </c>
      <c r="AE117" s="207"/>
      <c r="AF117" s="297" t="str">
        <f t="shared" si="20"/>
        <v/>
      </c>
      <c r="AG117" s="207"/>
      <c r="AH117" s="139" t="str">
        <f t="shared" si="25"/>
        <v/>
      </c>
      <c r="AI117" s="207"/>
      <c r="AJ117" s="297" t="str">
        <f t="shared" si="21"/>
        <v/>
      </c>
      <c r="AK117" s="262"/>
      <c r="AL117" s="139" t="str">
        <f t="shared" si="13"/>
        <v/>
      </c>
      <c r="AM117" s="207"/>
      <c r="AN117" s="297" t="str">
        <f t="shared" si="3"/>
        <v/>
      </c>
      <c r="AP117" s="174" t="str">
        <f t="shared" si="14"/>
        <v/>
      </c>
      <c r="AQ117" s="207"/>
      <c r="AR117" s="299" t="str">
        <f t="shared" si="4"/>
        <v/>
      </c>
      <c r="AS117" s="207"/>
      <c r="AT117" s="139" t="str">
        <f t="shared" si="15"/>
        <v/>
      </c>
      <c r="AU117" s="207"/>
      <c r="AV117" s="297" t="str">
        <f t="shared" si="5"/>
        <v/>
      </c>
      <c r="AW117" s="207"/>
      <c r="AX117" s="139" t="str">
        <f t="shared" si="26"/>
        <v/>
      </c>
      <c r="AY117" s="207"/>
      <c r="AZ117" s="297" t="str">
        <f t="shared" si="22"/>
        <v/>
      </c>
      <c r="BA117" s="207"/>
      <c r="BB117" s="139" t="str">
        <f t="shared" si="27"/>
        <v/>
      </c>
      <c r="BC117" s="207"/>
      <c r="BD117" s="297" t="str">
        <f t="shared" si="23"/>
        <v/>
      </c>
      <c r="BE117" s="207"/>
      <c r="BF117" s="139" t="str">
        <f t="shared" si="18"/>
        <v/>
      </c>
      <c r="BG117" s="207"/>
      <c r="BH117" s="297" t="str">
        <f t="shared" si="8"/>
        <v/>
      </c>
      <c r="BJ117" s="174" t="str">
        <f t="shared" si="19"/>
        <v/>
      </c>
      <c r="BK117" s="207"/>
      <c r="BL117" s="299" t="str">
        <f t="shared" si="9"/>
        <v/>
      </c>
      <c r="BM117" s="207"/>
    </row>
    <row r="118" spans="2:65" ht="15.75" customHeight="1">
      <c r="B118" s="364">
        <v>40</v>
      </c>
      <c r="C118" s="54"/>
      <c r="D118" s="28" t="s">
        <v>13</v>
      </c>
      <c r="E118" s="105" t="s">
        <v>313</v>
      </c>
      <c r="F118" s="105"/>
      <c r="G118" s="105"/>
      <c r="H118" s="105"/>
      <c r="I118" s="105"/>
      <c r="J118" s="105"/>
      <c r="K118" s="108"/>
      <c r="L118" s="34" t="s">
        <v>29</v>
      </c>
      <c r="M118" s="207"/>
      <c r="N118" s="139">
        <f>VLOOKUP($B118,'[1]09-10-11'!$A$4:$EA$400,MATCH(N$2, '[1]09-10-11'!$A$4:$EA$4, 0))</f>
        <v>152717</v>
      </c>
      <c r="O118" s="143"/>
      <c r="P118" s="139">
        <f>VLOOKUP($B118,'[1]09-10-11'!$A$4:$EA$400,MATCH(P$2, '[1]09-10-11'!$A$4:$EA$4, 0))</f>
        <v>202717</v>
      </c>
      <c r="Q118" s="139"/>
      <c r="R118" s="139">
        <f>VLOOKUP($B118,'[1]09-10-11'!$A$4:$EA$400,MATCH(R$2, '[1]09-10-11'!$A$4:$EA$4, 0))</f>
        <v>0</v>
      </c>
      <c r="S118" s="139"/>
      <c r="T118" s="139" t="e">
        <f>VLOOKUP($B118,'[1]09-10-11'!$A$4:$EA$400,MATCH(T$2, '[1]09-10-11'!$A$4:$EA$4, 0))</f>
        <v>#N/A</v>
      </c>
      <c r="U118" s="139"/>
      <c r="V118" s="139">
        <f>VLOOKUP($B118,'[1]09-10-11'!$A$4:$EA$400,MATCH(V$2, '[1]09-10-11'!$A$4:$EA$4, 0))</f>
        <v>152717</v>
      </c>
      <c r="W118" s="139"/>
      <c r="X118" s="139">
        <f>VLOOKUP($B118,'[1]09-10-11'!$A$4:$EA$400,MATCH(X$2, '[1]09-10-11'!$A$4:$EA$4, 0))</f>
        <v>202717</v>
      </c>
      <c r="Y118" s="53"/>
      <c r="Z118" s="139">
        <f t="shared" si="10"/>
        <v>50000</v>
      </c>
      <c r="AA118" s="139"/>
      <c r="AB118" s="297">
        <f t="shared" ref="AB118:AB181" si="28">IF($V118="","",  IF($X118="","", IF($V118=0,"---",(IF(ISERROR(($X118/$V118)-1),"---",($X118/$V118)-1) ))))</f>
        <v>0.32740297412861707</v>
      </c>
      <c r="AC118" s="262"/>
      <c r="AD118" s="139">
        <f t="shared" si="24"/>
        <v>0</v>
      </c>
      <c r="AE118" s="139"/>
      <c r="AF118" s="297">
        <f t="shared" ref="AF118:AF149" si="29">IF($P118="","",  IF($X118="","", IF($P118=0,"---",(IF(ISERROR(($X118/$P118)-1),"---",($X118/$P118)-1) ))))</f>
        <v>0</v>
      </c>
      <c r="AG118" s="139"/>
      <c r="AH118" s="139">
        <f t="shared" si="25"/>
        <v>50000</v>
      </c>
      <c r="AI118" s="139"/>
      <c r="AJ118" s="297">
        <f t="shared" ref="AJ118:AJ149" si="30">IF($N118="","",  IF($X118="","", IF($N118=0,"---",(IF(ISERROR(($X118/$N118)-1),"---",($X118/$N118)-1) ))))</f>
        <v>0.32740297412861707</v>
      </c>
      <c r="AK118" s="262"/>
      <c r="AL118" s="139">
        <f t="shared" si="13"/>
        <v>202717</v>
      </c>
      <c r="AM118" s="139"/>
      <c r="AN118" s="297" t="str">
        <f t="shared" ref="AN118:AN181" si="31">IF($R118="","",  IF($X118="","", IF($R118=0,"---",(IF(ISERROR(($X118/$R118)-1),"---",($X118/$R118)-1) ))))</f>
        <v>---</v>
      </c>
      <c r="AP118" s="174" t="str">
        <f t="shared" si="14"/>
        <v/>
      </c>
      <c r="AQ118" s="174"/>
      <c r="AR118" s="299" t="e">
        <f t="shared" ref="AR118:AR181" si="32">IF($T118="","",  IF($X118="","", IF($T118=0,"---",(IF(ISERROR(($X118/$T118)-1),"---",($X118/$T118)-1) ))))</f>
        <v>#N/A</v>
      </c>
      <c r="AS118" s="139"/>
      <c r="AT118" s="139" t="str">
        <f t="shared" si="15"/>
        <v/>
      </c>
      <c r="AU118" s="139"/>
      <c r="AV118" s="297" t="e">
        <f t="shared" ref="AV118:AV181" si="33">IF($R118="","",  IF($T118="","", IF($R118=0,"---",(IF(ISERROR(($T118/$R118)-1),"---",($T118/$R118)-1) ))))</f>
        <v>#N/A</v>
      </c>
      <c r="AW118" s="139"/>
      <c r="AX118" s="139">
        <f t="shared" si="26"/>
        <v>0</v>
      </c>
      <c r="AY118" s="139"/>
      <c r="AZ118" s="297">
        <f t="shared" ref="AZ118:AZ149" si="34">IF($N118="","",  IF($V118="","", IF($N118=0,"---",(IF(ISERROR(($V118/$N118)-1),"---",($V118/$N118)-1) ))))</f>
        <v>0</v>
      </c>
      <c r="BA118" s="139"/>
      <c r="BB118" s="139">
        <f t="shared" si="27"/>
        <v>-50000</v>
      </c>
      <c r="BC118" s="139"/>
      <c r="BD118" s="297">
        <f t="shared" ref="BD118:BD149" si="35">IF($P118="","",  IF($V118="","", IF($P118=0,"---",(IF(ISERROR(($V118/$P118)-1),"---",($V118/$P118)-1) ))))</f>
        <v>-0.24664926967151246</v>
      </c>
      <c r="BE118" s="139"/>
      <c r="BF118" s="139">
        <f t="shared" si="18"/>
        <v>152717</v>
      </c>
      <c r="BG118" s="139"/>
      <c r="BH118" s="297" t="str">
        <f t="shared" ref="BH118:BH181" si="36">IF($R118="","",  IF($V118="","", IF($R118=0,"---",(IF(ISERROR(($V118/$R118)-1),"---",($V118/$R118)-1) ))))</f>
        <v>---</v>
      </c>
      <c r="BJ118" s="174" t="str">
        <f t="shared" si="19"/>
        <v/>
      </c>
      <c r="BK118" s="174"/>
      <c r="BL118" s="299" t="e">
        <f t="shared" ref="BL118:BL181" si="37">IF($T118="","",  IF($V118="","", IF($T118=0,"---",(IF(ISERROR(($V118/$T118)-1),"---",($V118/$T118)-1) ))))</f>
        <v>#N/A</v>
      </c>
      <c r="BM118" s="139"/>
    </row>
    <row r="119" spans="2:65" ht="15.75" customHeight="1">
      <c r="B119" s="365"/>
      <c r="C119" s="54"/>
      <c r="D119" s="28"/>
      <c r="E119" s="105"/>
      <c r="F119" s="105"/>
      <c r="G119" s="105"/>
      <c r="H119" s="105"/>
      <c r="I119" s="105"/>
      <c r="J119" s="105"/>
      <c r="K119" s="108"/>
      <c r="L119" s="34"/>
      <c r="M119" s="207"/>
      <c r="N119" s="207"/>
      <c r="O119" s="143"/>
      <c r="P119" s="237"/>
      <c r="Q119" s="237"/>
      <c r="R119" s="237"/>
      <c r="S119" s="237"/>
      <c r="T119" s="237"/>
      <c r="U119" s="237"/>
      <c r="V119" s="237"/>
      <c r="W119" s="237"/>
      <c r="X119" s="237"/>
      <c r="Y119" s="237"/>
      <c r="Z119" s="139" t="str">
        <f t="shared" ref="Z119:Z182" si="38">IF(AND(ISNUMBER($V119),ISNUMBER($X119)),IF((ABS($V119-$X119))&gt;0.49,$X119-$V119,0),"")</f>
        <v/>
      </c>
      <c r="AA119" s="237"/>
      <c r="AB119" s="297" t="str">
        <f t="shared" si="28"/>
        <v/>
      </c>
      <c r="AC119" s="262"/>
      <c r="AD119" s="139" t="str">
        <f t="shared" ref="AD119:AD150" si="39">IF(AND(ISNUMBER($P119),ISNUMBER($X119)),IF((ABS($P119-$X119))&gt;0.49,$X119-$P119,0),"")</f>
        <v/>
      </c>
      <c r="AE119" s="237"/>
      <c r="AF119" s="297" t="str">
        <f t="shared" si="29"/>
        <v/>
      </c>
      <c r="AG119" s="237"/>
      <c r="AH119" s="139" t="str">
        <f t="shared" ref="AH119:AH150" si="40">IF(AND(ISNUMBER($N119),ISNUMBER($X119)),IF((ABS($N119-$X119))&gt;0.49,$X119-$N119,0),"")</f>
        <v/>
      </c>
      <c r="AI119" s="237"/>
      <c r="AJ119" s="297" t="str">
        <f t="shared" si="30"/>
        <v/>
      </c>
      <c r="AK119" s="262"/>
      <c r="AL119" s="139" t="str">
        <f t="shared" ref="AL119:AL182" si="41">IF(AND(ISNUMBER($R119),ISNUMBER($X119)),IF((ABS($R119-$X119))&gt;0.49,$X119-$R119,0),"")</f>
        <v/>
      </c>
      <c r="AM119" s="237"/>
      <c r="AN119" s="297" t="str">
        <f t="shared" si="31"/>
        <v/>
      </c>
      <c r="AP119" s="174" t="str">
        <f t="shared" ref="AP119:AP182" si="42">IF(AND(ISNUMBER($T119),ISNUMBER($X119)),IF((ABS($T119-$X119))&gt;0.49,$X119-$T119,0),"")</f>
        <v/>
      </c>
      <c r="AQ119" s="237"/>
      <c r="AR119" s="299" t="str">
        <f t="shared" si="32"/>
        <v/>
      </c>
      <c r="AS119" s="237"/>
      <c r="AT119" s="139" t="str">
        <f t="shared" ref="AT119:AT182" si="43">IF(AND(ISNUMBER($R119),ISNUMBER($T119)),IF((ABS($R119-$T119))&gt;0.49,$T119-$R119,0),"")</f>
        <v/>
      </c>
      <c r="AU119" s="237"/>
      <c r="AV119" s="297" t="str">
        <f t="shared" si="33"/>
        <v/>
      </c>
      <c r="AW119" s="237"/>
      <c r="AX119" s="139" t="str">
        <f t="shared" ref="AX119:AX150" si="44">IF(AND(ISNUMBER($N119),ISNUMBER($V119)),IF((ABS($N119-$V119))&gt;0.49,$V119-$N119,0),"")</f>
        <v/>
      </c>
      <c r="AY119" s="237"/>
      <c r="AZ119" s="297" t="str">
        <f t="shared" si="34"/>
        <v/>
      </c>
      <c r="BA119" s="237"/>
      <c r="BB119" s="139" t="str">
        <f t="shared" ref="BB119:BB150" si="45">IF(AND(ISNUMBER($P119),ISNUMBER($V119)),IF((ABS($P119-$V119))&gt;0.49,$V119-$P119,0),"")</f>
        <v/>
      </c>
      <c r="BC119" s="237"/>
      <c r="BD119" s="297" t="str">
        <f t="shared" si="35"/>
        <v/>
      </c>
      <c r="BE119" s="237"/>
      <c r="BF119" s="139" t="str">
        <f t="shared" ref="BF119:BF182" si="46">IF(AND(ISNUMBER($R119),ISNUMBER($V119)),IF((ABS($R119-$V119))&gt;0.49,$V119-$R119,0),"")</f>
        <v/>
      </c>
      <c r="BG119" s="237"/>
      <c r="BH119" s="297" t="str">
        <f t="shared" si="36"/>
        <v/>
      </c>
      <c r="BJ119" s="174" t="str">
        <f t="shared" ref="BJ119:BJ182" si="47">IF(AND(ISNUMBER($T119),ISNUMBER($V119)),IF((ABS($T119-$V119))&gt;0.49,$V119-$T119,0),"")</f>
        <v/>
      </c>
      <c r="BK119" s="237"/>
      <c r="BL119" s="299" t="str">
        <f t="shared" si="37"/>
        <v/>
      </c>
      <c r="BM119" s="237"/>
    </row>
    <row r="120" spans="2:65" ht="15.75" customHeight="1">
      <c r="B120" s="365">
        <v>51</v>
      </c>
      <c r="C120" s="96">
        <v>2</v>
      </c>
      <c r="D120" s="236" t="s">
        <v>362</v>
      </c>
      <c r="E120" s="105"/>
      <c r="F120" s="105"/>
      <c r="G120" s="105"/>
      <c r="H120" s="105"/>
      <c r="I120" s="105"/>
      <c r="J120" s="105"/>
      <c r="K120" s="108"/>
      <c r="L120" s="34" t="s">
        <v>29</v>
      </c>
      <c r="M120" s="207"/>
      <c r="N120" s="139">
        <f>VLOOKUP($B120,'[1]09-10-11'!$A$4:$EA$400,MATCH(N$2, '[1]09-10-11'!$A$4:$EA$4, 0))</f>
        <v>0</v>
      </c>
      <c r="O120" s="143"/>
      <c r="P120" s="139">
        <f>VLOOKUP($B120,'[1]09-10-11'!$A$4:$EA$400,MATCH(P$2, '[1]09-10-11'!$A$4:$EA$4, 0))</f>
        <v>200000</v>
      </c>
      <c r="Q120" s="139"/>
      <c r="R120" s="139">
        <f>VLOOKUP($B120,'[1]09-10-11'!$A$4:$EA$400,MATCH(R$2, '[1]09-10-11'!$A$4:$EA$4, 0))</f>
        <v>0</v>
      </c>
      <c r="S120" s="139"/>
      <c r="T120" s="139" t="e">
        <f>VLOOKUP($B120,'[1]09-10-11'!$A$4:$EA$400,MATCH(T$2, '[1]09-10-11'!$A$4:$EA$4, 0))</f>
        <v>#N/A</v>
      </c>
      <c r="U120" s="139"/>
      <c r="V120" s="139">
        <f>VLOOKUP($B120,'[1]09-10-11'!$A$4:$EA$400,MATCH(V$2, '[1]09-10-11'!$A$4:$EA$4, 0))</f>
        <v>0</v>
      </c>
      <c r="W120" s="139"/>
      <c r="X120" s="139">
        <f>VLOOKUP($B120,'[1]09-10-11'!$A$4:$EA$400,MATCH(X$2, '[1]09-10-11'!$A$4:$EA$4, 0))</f>
        <v>0</v>
      </c>
      <c r="Y120" s="53"/>
      <c r="Z120" s="174">
        <f t="shared" si="38"/>
        <v>0</v>
      </c>
      <c r="AA120" s="174"/>
      <c r="AB120" s="299" t="str">
        <f t="shared" si="28"/>
        <v>---</v>
      </c>
      <c r="AC120" s="280"/>
      <c r="AD120" s="174">
        <f t="shared" si="39"/>
        <v>-200000</v>
      </c>
      <c r="AE120" s="174"/>
      <c r="AF120" s="299">
        <f t="shared" si="29"/>
        <v>-1</v>
      </c>
      <c r="AG120" s="139"/>
      <c r="AH120" s="139">
        <f t="shared" si="40"/>
        <v>0</v>
      </c>
      <c r="AI120" s="139"/>
      <c r="AJ120" s="299" t="str">
        <f t="shared" si="30"/>
        <v>---</v>
      </c>
      <c r="AK120" s="280"/>
      <c r="AL120" s="139">
        <f t="shared" si="41"/>
        <v>0</v>
      </c>
      <c r="AM120" s="139"/>
      <c r="AN120" s="297" t="str">
        <f t="shared" si="31"/>
        <v>---</v>
      </c>
      <c r="AP120" s="174" t="str">
        <f t="shared" si="42"/>
        <v/>
      </c>
      <c r="AQ120" s="174"/>
      <c r="AR120" s="299" t="e">
        <f t="shared" si="32"/>
        <v>#N/A</v>
      </c>
      <c r="AS120" s="139"/>
      <c r="AT120" s="174" t="str">
        <f t="shared" si="43"/>
        <v/>
      </c>
      <c r="AU120" s="174"/>
      <c r="AV120" s="299" t="e">
        <f t="shared" si="33"/>
        <v>#N/A</v>
      </c>
      <c r="AW120" s="139"/>
      <c r="AX120" s="174">
        <f t="shared" si="44"/>
        <v>0</v>
      </c>
      <c r="AY120" s="174"/>
      <c r="AZ120" s="299" t="str">
        <f t="shared" si="34"/>
        <v>---</v>
      </c>
      <c r="BA120" s="139"/>
      <c r="BB120" s="174">
        <f t="shared" si="45"/>
        <v>-200000</v>
      </c>
      <c r="BC120" s="174"/>
      <c r="BD120" s="299">
        <f t="shared" si="35"/>
        <v>-1</v>
      </c>
      <c r="BE120" s="139"/>
      <c r="BF120" s="139">
        <f t="shared" si="46"/>
        <v>0</v>
      </c>
      <c r="BG120" s="139"/>
      <c r="BH120" s="297" t="str">
        <f t="shared" si="36"/>
        <v>---</v>
      </c>
      <c r="BJ120" s="174" t="str">
        <f t="shared" si="47"/>
        <v/>
      </c>
      <c r="BK120" s="174"/>
      <c r="BL120" s="299" t="e">
        <f t="shared" si="37"/>
        <v>#N/A</v>
      </c>
      <c r="BM120" s="139"/>
    </row>
    <row r="121" spans="2:65" ht="15.75" customHeight="1">
      <c r="B121" s="364">
        <v>108</v>
      </c>
      <c r="C121" s="96">
        <v>3</v>
      </c>
      <c r="D121" s="28" t="s">
        <v>204</v>
      </c>
      <c r="E121" s="28"/>
      <c r="F121" s="28"/>
      <c r="G121" s="28"/>
      <c r="H121" s="28"/>
      <c r="I121" s="28"/>
      <c r="J121" s="105"/>
      <c r="K121" s="110"/>
      <c r="L121" s="34" t="s">
        <v>29</v>
      </c>
      <c r="M121" s="207"/>
      <c r="N121" s="139">
        <f>VLOOKUP($B121,'[1]09-10-11'!$A$4:$EA$400,MATCH(N$2, '[1]09-10-11'!$A$4:$EA$4, 0))</f>
        <v>1151673</v>
      </c>
      <c r="O121" s="143"/>
      <c r="P121" s="139">
        <f>VLOOKUP($B121,'[1]09-10-11'!$A$4:$EA$400,MATCH(P$2, '[1]09-10-11'!$A$4:$EA$4, 0))</f>
        <v>1151673</v>
      </c>
      <c r="Q121" s="139"/>
      <c r="R121" s="139">
        <f>VLOOKUP($B121,'[1]09-10-11'!$A$4:$EA$400,MATCH(R$2, '[1]09-10-11'!$A$4:$EA$4, 0))</f>
        <v>1151673</v>
      </c>
      <c r="S121" s="139"/>
      <c r="T121" s="139" t="e">
        <f>VLOOKUP($B121,'[1]09-10-11'!$A$4:$EA$400,MATCH(T$2, '[1]09-10-11'!$A$4:$EA$4, 0))</f>
        <v>#N/A</v>
      </c>
      <c r="U121" s="139"/>
      <c r="V121" s="139">
        <f>VLOOKUP($B121,'[1]09-10-11'!$A$4:$EA$400,MATCH(V$2, '[1]09-10-11'!$A$4:$EA$4, 0))</f>
        <v>1166673</v>
      </c>
      <c r="W121" s="139"/>
      <c r="X121" s="139">
        <f>VLOOKUP($B121,'[1]09-10-11'!$A$4:$EA$400,MATCH(X$2, '[1]09-10-11'!$A$4:$EA$4, 0))</f>
        <v>1151673</v>
      </c>
      <c r="Y121" s="53"/>
      <c r="Z121" s="139">
        <f t="shared" si="38"/>
        <v>-15000</v>
      </c>
      <c r="AA121" s="139"/>
      <c r="AB121" s="297">
        <f t="shared" si="28"/>
        <v>-1.285707306160333E-2</v>
      </c>
      <c r="AC121" s="262"/>
      <c r="AD121" s="139">
        <f t="shared" si="39"/>
        <v>0</v>
      </c>
      <c r="AE121" s="139"/>
      <c r="AF121" s="297">
        <f t="shared" si="29"/>
        <v>0</v>
      </c>
      <c r="AG121" s="139"/>
      <c r="AH121" s="139">
        <f t="shared" si="40"/>
        <v>0</v>
      </c>
      <c r="AI121" s="139"/>
      <c r="AJ121" s="297">
        <f t="shared" si="30"/>
        <v>0</v>
      </c>
      <c r="AK121" s="262"/>
      <c r="AL121" s="139">
        <f t="shared" si="41"/>
        <v>0</v>
      </c>
      <c r="AM121" s="139"/>
      <c r="AN121" s="297">
        <f t="shared" si="31"/>
        <v>0</v>
      </c>
      <c r="AP121" s="174" t="str">
        <f t="shared" si="42"/>
        <v/>
      </c>
      <c r="AQ121" s="174"/>
      <c r="AR121" s="299" t="e">
        <f t="shared" si="32"/>
        <v>#N/A</v>
      </c>
      <c r="AS121" s="139"/>
      <c r="AT121" s="139" t="str">
        <f t="shared" si="43"/>
        <v/>
      </c>
      <c r="AU121" s="139"/>
      <c r="AV121" s="297" t="e">
        <f t="shared" si="33"/>
        <v>#N/A</v>
      </c>
      <c r="AW121" s="139"/>
      <c r="AX121" s="139">
        <f t="shared" si="44"/>
        <v>15000</v>
      </c>
      <c r="AY121" s="139"/>
      <c r="AZ121" s="297">
        <f t="shared" si="34"/>
        <v>1.3024530400556511E-2</v>
      </c>
      <c r="BA121" s="139"/>
      <c r="BB121" s="139">
        <f t="shared" si="45"/>
        <v>15000</v>
      </c>
      <c r="BC121" s="139"/>
      <c r="BD121" s="297">
        <f t="shared" si="35"/>
        <v>1.3024530400556511E-2</v>
      </c>
      <c r="BE121" s="139"/>
      <c r="BF121" s="139">
        <f t="shared" si="46"/>
        <v>15000</v>
      </c>
      <c r="BG121" s="139"/>
      <c r="BH121" s="297">
        <f t="shared" si="36"/>
        <v>1.3024530400556511E-2</v>
      </c>
      <c r="BJ121" s="174" t="str">
        <f t="shared" si="47"/>
        <v/>
      </c>
      <c r="BK121" s="174"/>
      <c r="BL121" s="299" t="e">
        <f t="shared" si="37"/>
        <v>#N/A</v>
      </c>
      <c r="BM121" s="139"/>
    </row>
    <row r="122" spans="2:65" ht="15.75" customHeight="1">
      <c r="B122" s="364">
        <v>56.5</v>
      </c>
      <c r="C122" s="78">
        <v>4</v>
      </c>
      <c r="D122" s="105" t="s">
        <v>114</v>
      </c>
      <c r="E122" s="105"/>
      <c r="F122" s="105"/>
      <c r="G122" s="105"/>
      <c r="H122" s="105"/>
      <c r="I122" s="105"/>
      <c r="J122" s="105"/>
      <c r="K122" s="105"/>
      <c r="L122" s="34" t="s">
        <v>29</v>
      </c>
      <c r="M122" s="207"/>
      <c r="N122" s="139">
        <f>VLOOKUP($B122,'[1]09-10-11'!$A$4:$EA$400,MATCH(N$2, '[1]09-10-11'!$A$4:$EA$4, 0))</f>
        <v>378000</v>
      </c>
      <c r="O122" s="142"/>
      <c r="P122" s="139">
        <f>VLOOKUP($B122,'[1]09-10-11'!$A$4:$EA$400,MATCH(P$2, '[1]09-10-11'!$A$4:$EA$4, 0))</f>
        <v>403000</v>
      </c>
      <c r="Q122" s="139"/>
      <c r="R122" s="139">
        <f>VLOOKUP($B122,'[1]09-10-11'!$A$4:$EA$400,MATCH(R$2, '[1]09-10-11'!$A$4:$EA$4, 0))</f>
        <v>300000</v>
      </c>
      <c r="S122" s="139"/>
      <c r="T122" s="139" t="e">
        <f>VLOOKUP($B122,'[1]09-10-11'!$A$4:$EA$400,MATCH(T$2, '[1]09-10-11'!$A$4:$EA$4, 0))</f>
        <v>#N/A</v>
      </c>
      <c r="U122" s="139"/>
      <c r="V122" s="139">
        <f>VLOOKUP($B122,'[1]09-10-11'!$A$4:$EA$400,MATCH(V$2, '[1]09-10-11'!$A$4:$EA$4, 0))</f>
        <v>378000</v>
      </c>
      <c r="W122" s="139"/>
      <c r="X122" s="139">
        <f>VLOOKUP($B122,'[1]09-10-11'!$A$4:$EA$400,MATCH(X$2, '[1]09-10-11'!$A$4:$EA$4, 0))</f>
        <v>403000</v>
      </c>
      <c r="Y122" s="53"/>
      <c r="Z122" s="139">
        <f t="shared" si="38"/>
        <v>25000</v>
      </c>
      <c r="AA122" s="139"/>
      <c r="AB122" s="297">
        <f t="shared" si="28"/>
        <v>6.6137566137566051E-2</v>
      </c>
      <c r="AC122" s="262"/>
      <c r="AD122" s="139">
        <f t="shared" si="39"/>
        <v>0</v>
      </c>
      <c r="AE122" s="139"/>
      <c r="AF122" s="297">
        <f t="shared" si="29"/>
        <v>0</v>
      </c>
      <c r="AG122" s="139"/>
      <c r="AH122" s="139">
        <f t="shared" si="40"/>
        <v>25000</v>
      </c>
      <c r="AI122" s="139"/>
      <c r="AJ122" s="297">
        <f t="shared" si="30"/>
        <v>6.6137566137566051E-2</v>
      </c>
      <c r="AK122" s="262"/>
      <c r="AL122" s="139">
        <f t="shared" si="41"/>
        <v>103000</v>
      </c>
      <c r="AM122" s="139"/>
      <c r="AN122" s="297">
        <f t="shared" si="31"/>
        <v>0.34333333333333327</v>
      </c>
      <c r="AP122" s="174" t="str">
        <f t="shared" si="42"/>
        <v/>
      </c>
      <c r="AQ122" s="174"/>
      <c r="AR122" s="299" t="e">
        <f t="shared" si="32"/>
        <v>#N/A</v>
      </c>
      <c r="AS122" s="139"/>
      <c r="AT122" s="139" t="str">
        <f t="shared" si="43"/>
        <v/>
      </c>
      <c r="AU122" s="139"/>
      <c r="AV122" s="297" t="e">
        <f t="shared" si="33"/>
        <v>#N/A</v>
      </c>
      <c r="AW122" s="139"/>
      <c r="AX122" s="139">
        <f t="shared" si="44"/>
        <v>0</v>
      </c>
      <c r="AY122" s="139"/>
      <c r="AZ122" s="297">
        <f t="shared" si="34"/>
        <v>0</v>
      </c>
      <c r="BA122" s="139"/>
      <c r="BB122" s="139">
        <f t="shared" si="45"/>
        <v>-25000</v>
      </c>
      <c r="BC122" s="139"/>
      <c r="BD122" s="297">
        <f t="shared" si="35"/>
        <v>-6.2034739454094323E-2</v>
      </c>
      <c r="BE122" s="139"/>
      <c r="BF122" s="139">
        <f t="shared" si="46"/>
        <v>78000</v>
      </c>
      <c r="BG122" s="139"/>
      <c r="BH122" s="297">
        <f t="shared" si="36"/>
        <v>0.26</v>
      </c>
      <c r="BJ122" s="174" t="str">
        <f t="shared" si="47"/>
        <v/>
      </c>
      <c r="BK122" s="174"/>
      <c r="BL122" s="299" t="e">
        <f t="shared" si="37"/>
        <v>#N/A</v>
      </c>
      <c r="BM122" s="139"/>
    </row>
    <row r="123" spans="2:65" ht="15.75" customHeight="1">
      <c r="B123" s="364">
        <v>57</v>
      </c>
      <c r="C123" s="78">
        <v>5</v>
      </c>
      <c r="D123" s="105" t="s">
        <v>135</v>
      </c>
      <c r="E123" s="105"/>
      <c r="F123" s="105"/>
      <c r="G123" s="105"/>
      <c r="H123" s="105"/>
      <c r="I123" s="105"/>
      <c r="J123" s="105"/>
      <c r="K123" s="52"/>
      <c r="L123" s="106" t="s">
        <v>29</v>
      </c>
      <c r="M123" s="207"/>
      <c r="N123" s="139">
        <f>VLOOKUP($B123,'[1]09-10-11'!$A$4:$EA$400,MATCH(N$2, '[1]09-10-11'!$A$4:$EA$4, 0))</f>
        <v>65042</v>
      </c>
      <c r="O123" s="142"/>
      <c r="P123" s="139">
        <f>VLOOKUP($B123,'[1]09-10-11'!$A$4:$EA$400,MATCH(P$2, '[1]09-10-11'!$A$4:$EA$4, 0))</f>
        <v>71542</v>
      </c>
      <c r="Q123" s="139"/>
      <c r="R123" s="139">
        <f>VLOOKUP($B123,'[1]09-10-11'!$A$4:$EA$400,MATCH(R$2, '[1]09-10-11'!$A$4:$EA$4, 0))</f>
        <v>65042</v>
      </c>
      <c r="S123" s="139"/>
      <c r="T123" s="139" t="e">
        <f>VLOOKUP($B123,'[1]09-10-11'!$A$4:$EA$400,MATCH(T$2, '[1]09-10-11'!$A$4:$EA$4, 0))</f>
        <v>#N/A</v>
      </c>
      <c r="U123" s="139"/>
      <c r="V123" s="139">
        <f>VLOOKUP($B123,'[1]09-10-11'!$A$4:$EA$400,MATCH(V$2, '[1]09-10-11'!$A$4:$EA$4, 0))</f>
        <v>70000</v>
      </c>
      <c r="W123" s="139"/>
      <c r="X123" s="139">
        <f>VLOOKUP($B123,'[1]09-10-11'!$A$4:$EA$400,MATCH(X$2, '[1]09-10-11'!$A$4:$EA$4, 0))</f>
        <v>71542</v>
      </c>
      <c r="Y123" s="53"/>
      <c r="Z123" s="139">
        <f t="shared" si="38"/>
        <v>1542</v>
      </c>
      <c r="AA123" s="139"/>
      <c r="AB123" s="297">
        <f t="shared" si="28"/>
        <v>2.2028571428571508E-2</v>
      </c>
      <c r="AC123" s="262"/>
      <c r="AD123" s="139">
        <f t="shared" si="39"/>
        <v>0</v>
      </c>
      <c r="AE123" s="139"/>
      <c r="AF123" s="297">
        <f t="shared" si="29"/>
        <v>0</v>
      </c>
      <c r="AG123" s="139"/>
      <c r="AH123" s="139">
        <f t="shared" si="40"/>
        <v>6500</v>
      </c>
      <c r="AI123" s="139"/>
      <c r="AJ123" s="297">
        <f t="shared" si="30"/>
        <v>9.9935426339903488E-2</v>
      </c>
      <c r="AK123" s="262"/>
      <c r="AL123" s="139">
        <f t="shared" si="41"/>
        <v>6500</v>
      </c>
      <c r="AM123" s="139"/>
      <c r="AN123" s="297">
        <f t="shared" si="31"/>
        <v>9.9935426339903488E-2</v>
      </c>
      <c r="AP123" s="174" t="str">
        <f t="shared" si="42"/>
        <v/>
      </c>
      <c r="AQ123" s="174"/>
      <c r="AR123" s="299" t="e">
        <f t="shared" si="32"/>
        <v>#N/A</v>
      </c>
      <c r="AS123" s="139"/>
      <c r="AT123" s="139" t="str">
        <f t="shared" si="43"/>
        <v/>
      </c>
      <c r="AU123" s="139"/>
      <c r="AV123" s="297" t="e">
        <f t="shared" si="33"/>
        <v>#N/A</v>
      </c>
      <c r="AW123" s="139"/>
      <c r="AX123" s="139">
        <f t="shared" si="44"/>
        <v>4958</v>
      </c>
      <c r="AY123" s="139"/>
      <c r="AZ123" s="297">
        <f t="shared" si="34"/>
        <v>7.6227668275883342E-2</v>
      </c>
      <c r="BA123" s="139"/>
      <c r="BB123" s="139">
        <f t="shared" si="45"/>
        <v>-1542</v>
      </c>
      <c r="BC123" s="139"/>
      <c r="BD123" s="297">
        <f t="shared" si="35"/>
        <v>-2.1553772609096744E-2</v>
      </c>
      <c r="BE123" s="139"/>
      <c r="BF123" s="139">
        <f t="shared" si="46"/>
        <v>4958</v>
      </c>
      <c r="BG123" s="139"/>
      <c r="BH123" s="297">
        <f t="shared" si="36"/>
        <v>7.6227668275883342E-2</v>
      </c>
      <c r="BJ123" s="174" t="str">
        <f t="shared" si="47"/>
        <v/>
      </c>
      <c r="BK123" s="174"/>
      <c r="BL123" s="299" t="e">
        <f t="shared" si="37"/>
        <v>#N/A</v>
      </c>
      <c r="BM123" s="139"/>
    </row>
    <row r="124" spans="2:65" ht="15.75" customHeight="1">
      <c r="B124" s="364">
        <v>58</v>
      </c>
      <c r="C124" s="78">
        <v>6</v>
      </c>
      <c r="D124" s="105" t="s">
        <v>224</v>
      </c>
      <c r="E124" s="105"/>
      <c r="F124" s="105"/>
      <c r="G124" s="105"/>
      <c r="H124" s="105"/>
      <c r="I124" s="105"/>
      <c r="J124" s="105"/>
      <c r="K124" s="52"/>
      <c r="L124" s="106" t="s">
        <v>29</v>
      </c>
      <c r="M124" s="207"/>
      <c r="N124" s="139">
        <f>VLOOKUP($B124,'[1]09-10-11'!$A$4:$EA$400,MATCH(N$2, '[1]09-10-11'!$A$4:$EA$4, 0))</f>
        <v>32397</v>
      </c>
      <c r="O124" s="142"/>
      <c r="P124" s="139">
        <f>VLOOKUP($B124,'[1]09-10-11'!$A$4:$EA$400,MATCH(P$2, '[1]09-10-11'!$A$4:$EA$4, 0))</f>
        <v>33397</v>
      </c>
      <c r="Q124" s="139"/>
      <c r="R124" s="139">
        <f>VLOOKUP($B124,'[1]09-10-11'!$A$4:$EA$400,MATCH(R$2, '[1]09-10-11'!$A$4:$EA$4, 0))</f>
        <v>33397</v>
      </c>
      <c r="S124" s="139"/>
      <c r="T124" s="139" t="e">
        <f>VLOOKUP($B124,'[1]09-10-11'!$A$4:$EA$400,MATCH(T$2, '[1]09-10-11'!$A$4:$EA$4, 0))</f>
        <v>#N/A</v>
      </c>
      <c r="U124" s="139"/>
      <c r="V124" s="139">
        <f>VLOOKUP($B124,'[1]09-10-11'!$A$4:$EA$400,MATCH(V$2, '[1]09-10-11'!$A$4:$EA$4, 0))</f>
        <v>33397</v>
      </c>
      <c r="W124" s="139"/>
      <c r="X124" s="139">
        <f>VLOOKUP($B124,'[1]09-10-11'!$A$4:$EA$400,MATCH(X$2, '[1]09-10-11'!$A$4:$EA$4, 0))</f>
        <v>33397</v>
      </c>
      <c r="Y124" s="53"/>
      <c r="Z124" s="139">
        <f t="shared" si="38"/>
        <v>0</v>
      </c>
      <c r="AA124" s="139"/>
      <c r="AB124" s="297">
        <f t="shared" si="28"/>
        <v>0</v>
      </c>
      <c r="AC124" s="262"/>
      <c r="AD124" s="139">
        <f t="shared" si="39"/>
        <v>0</v>
      </c>
      <c r="AE124" s="139"/>
      <c r="AF124" s="297">
        <f t="shared" si="29"/>
        <v>0</v>
      </c>
      <c r="AG124" s="139"/>
      <c r="AH124" s="139">
        <f t="shared" si="40"/>
        <v>1000</v>
      </c>
      <c r="AI124" s="139"/>
      <c r="AJ124" s="297">
        <f t="shared" si="30"/>
        <v>3.0867055591567105E-2</v>
      </c>
      <c r="AK124" s="262"/>
      <c r="AL124" s="139">
        <f t="shared" si="41"/>
        <v>0</v>
      </c>
      <c r="AM124" s="139"/>
      <c r="AN124" s="297">
        <f t="shared" si="31"/>
        <v>0</v>
      </c>
      <c r="AP124" s="174" t="str">
        <f t="shared" si="42"/>
        <v/>
      </c>
      <c r="AQ124" s="174"/>
      <c r="AR124" s="299" t="e">
        <f t="shared" si="32"/>
        <v>#N/A</v>
      </c>
      <c r="AS124" s="139"/>
      <c r="AT124" s="139" t="str">
        <f t="shared" si="43"/>
        <v/>
      </c>
      <c r="AU124" s="139"/>
      <c r="AV124" s="297" t="e">
        <f t="shared" si="33"/>
        <v>#N/A</v>
      </c>
      <c r="AW124" s="139"/>
      <c r="AX124" s="139">
        <f t="shared" si="44"/>
        <v>1000</v>
      </c>
      <c r="AY124" s="139"/>
      <c r="AZ124" s="297">
        <f t="shared" si="34"/>
        <v>3.0867055591567105E-2</v>
      </c>
      <c r="BA124" s="139"/>
      <c r="BB124" s="139">
        <f t="shared" si="45"/>
        <v>0</v>
      </c>
      <c r="BC124" s="139"/>
      <c r="BD124" s="297">
        <f t="shared" si="35"/>
        <v>0</v>
      </c>
      <c r="BE124" s="139"/>
      <c r="BF124" s="139">
        <f t="shared" si="46"/>
        <v>0</v>
      </c>
      <c r="BG124" s="139"/>
      <c r="BH124" s="297">
        <f t="shared" si="36"/>
        <v>0</v>
      </c>
      <c r="BJ124" s="174" t="str">
        <f t="shared" si="47"/>
        <v/>
      </c>
      <c r="BK124" s="174"/>
      <c r="BL124" s="299" t="e">
        <f t="shared" si="37"/>
        <v>#N/A</v>
      </c>
      <c r="BM124" s="139"/>
    </row>
    <row r="125" spans="2:65" ht="15.75" customHeight="1">
      <c r="B125" s="364">
        <v>60</v>
      </c>
      <c r="C125" s="78">
        <v>7</v>
      </c>
      <c r="D125" s="101" t="s">
        <v>93</v>
      </c>
      <c r="E125" s="101"/>
      <c r="F125" s="101"/>
      <c r="G125" s="101"/>
      <c r="H125" s="101"/>
      <c r="I125" s="101"/>
      <c r="J125" s="101"/>
      <c r="K125" s="24"/>
      <c r="L125" s="106" t="s">
        <v>29</v>
      </c>
      <c r="M125" s="207"/>
      <c r="N125" s="139">
        <f>VLOOKUP($B125,'[1]09-10-11'!$A$4:$EA$400,MATCH(N$2, '[1]09-10-11'!$A$4:$EA$4, 0))</f>
        <v>31453</v>
      </c>
      <c r="O125" s="142"/>
      <c r="P125" s="139">
        <f>VLOOKUP($B125,'[1]09-10-11'!$A$4:$EA$400,MATCH(P$2, '[1]09-10-11'!$A$4:$EA$4, 0))</f>
        <v>32453</v>
      </c>
      <c r="Q125" s="139"/>
      <c r="R125" s="139">
        <f>VLOOKUP($B125,'[1]09-10-11'!$A$4:$EA$400,MATCH(R$2, '[1]09-10-11'!$A$4:$EA$4, 0))</f>
        <v>32453</v>
      </c>
      <c r="S125" s="139"/>
      <c r="T125" s="139" t="e">
        <f>VLOOKUP($B125,'[1]09-10-11'!$A$4:$EA$400,MATCH(T$2, '[1]09-10-11'!$A$4:$EA$4, 0))</f>
        <v>#N/A</v>
      </c>
      <c r="U125" s="139"/>
      <c r="V125" s="139">
        <f>VLOOKUP($B125,'[1]09-10-11'!$A$4:$EA$400,MATCH(V$2, '[1]09-10-11'!$A$4:$EA$4, 0))</f>
        <v>32453</v>
      </c>
      <c r="W125" s="139"/>
      <c r="X125" s="139">
        <f>VLOOKUP($B125,'[1]09-10-11'!$A$4:$EA$400,MATCH(X$2, '[1]09-10-11'!$A$4:$EA$4, 0))</f>
        <v>32453</v>
      </c>
      <c r="Y125" s="53"/>
      <c r="Z125" s="139">
        <f t="shared" si="38"/>
        <v>0</v>
      </c>
      <c r="AA125" s="139"/>
      <c r="AB125" s="297">
        <f t="shared" si="28"/>
        <v>0</v>
      </c>
      <c r="AC125" s="262"/>
      <c r="AD125" s="139">
        <f t="shared" si="39"/>
        <v>0</v>
      </c>
      <c r="AE125" s="139"/>
      <c r="AF125" s="297">
        <f t="shared" si="29"/>
        <v>0</v>
      </c>
      <c r="AG125" s="139"/>
      <c r="AH125" s="139">
        <f t="shared" si="40"/>
        <v>1000</v>
      </c>
      <c r="AI125" s="139"/>
      <c r="AJ125" s="297">
        <f t="shared" si="30"/>
        <v>3.1793469621339776E-2</v>
      </c>
      <c r="AK125" s="262"/>
      <c r="AL125" s="139">
        <f t="shared" si="41"/>
        <v>0</v>
      </c>
      <c r="AM125" s="139"/>
      <c r="AN125" s="297">
        <f t="shared" si="31"/>
        <v>0</v>
      </c>
      <c r="AP125" s="174" t="str">
        <f t="shared" si="42"/>
        <v/>
      </c>
      <c r="AQ125" s="174"/>
      <c r="AR125" s="299" t="e">
        <f t="shared" si="32"/>
        <v>#N/A</v>
      </c>
      <c r="AS125" s="139"/>
      <c r="AT125" s="139" t="str">
        <f t="shared" si="43"/>
        <v/>
      </c>
      <c r="AU125" s="139"/>
      <c r="AV125" s="297" t="e">
        <f t="shared" si="33"/>
        <v>#N/A</v>
      </c>
      <c r="AW125" s="139"/>
      <c r="AX125" s="139">
        <f t="shared" si="44"/>
        <v>1000</v>
      </c>
      <c r="AY125" s="139"/>
      <c r="AZ125" s="297">
        <f t="shared" si="34"/>
        <v>3.1793469621339776E-2</v>
      </c>
      <c r="BA125" s="139"/>
      <c r="BB125" s="139">
        <f t="shared" si="45"/>
        <v>0</v>
      </c>
      <c r="BC125" s="139"/>
      <c r="BD125" s="297">
        <f t="shared" si="35"/>
        <v>0</v>
      </c>
      <c r="BE125" s="139"/>
      <c r="BF125" s="139">
        <f t="shared" si="46"/>
        <v>0</v>
      </c>
      <c r="BG125" s="139"/>
      <c r="BH125" s="297">
        <f t="shared" si="36"/>
        <v>0</v>
      </c>
      <c r="BJ125" s="174" t="str">
        <f t="shared" si="47"/>
        <v/>
      </c>
      <c r="BK125" s="174"/>
      <c r="BL125" s="299" t="e">
        <f t="shared" si="37"/>
        <v>#N/A</v>
      </c>
      <c r="BM125" s="139"/>
    </row>
    <row r="126" spans="2:65" ht="15.75" customHeight="1">
      <c r="B126" s="364">
        <v>61</v>
      </c>
      <c r="C126" s="78">
        <v>8</v>
      </c>
      <c r="D126" s="101" t="s">
        <v>55</v>
      </c>
      <c r="E126" s="101"/>
      <c r="F126" s="101"/>
      <c r="G126" s="101"/>
      <c r="H126" s="101"/>
      <c r="I126" s="101"/>
      <c r="J126" s="101"/>
      <c r="K126" s="24"/>
      <c r="L126" s="34" t="s">
        <v>29</v>
      </c>
      <c r="M126" s="207"/>
      <c r="N126" s="139">
        <f>VLOOKUP($B126,'[1]09-10-11'!$A$4:$EA$400,MATCH(N$2, '[1]09-10-11'!$A$4:$EA$4, 0))</f>
        <v>6575</v>
      </c>
      <c r="O126" s="142"/>
      <c r="P126" s="139">
        <f>VLOOKUP($B126,'[1]09-10-11'!$A$4:$EA$400,MATCH(P$2, '[1]09-10-11'!$A$4:$EA$4, 0))</f>
        <v>6575</v>
      </c>
      <c r="Q126" s="139"/>
      <c r="R126" s="139">
        <f>VLOOKUP($B126,'[1]09-10-11'!$A$4:$EA$400,MATCH(R$2, '[1]09-10-11'!$A$4:$EA$4, 0))</f>
        <v>6575</v>
      </c>
      <c r="S126" s="139"/>
      <c r="T126" s="139" t="e">
        <f>VLOOKUP($B126,'[1]09-10-11'!$A$4:$EA$400,MATCH(T$2, '[1]09-10-11'!$A$4:$EA$4, 0))</f>
        <v>#N/A</v>
      </c>
      <c r="U126" s="139"/>
      <c r="V126" s="139">
        <f>VLOOKUP($B126,'[1]09-10-11'!$A$4:$EA$400,MATCH(V$2, '[1]09-10-11'!$A$4:$EA$4, 0))</f>
        <v>6575</v>
      </c>
      <c r="W126" s="139"/>
      <c r="X126" s="139">
        <f>VLOOKUP($B126,'[1]09-10-11'!$A$4:$EA$400,MATCH(X$2, '[1]09-10-11'!$A$4:$EA$4, 0))</f>
        <v>6575</v>
      </c>
      <c r="Y126" s="53"/>
      <c r="Z126" s="139">
        <f t="shared" si="38"/>
        <v>0</v>
      </c>
      <c r="AA126" s="139"/>
      <c r="AB126" s="297">
        <f t="shared" si="28"/>
        <v>0</v>
      </c>
      <c r="AC126" s="262"/>
      <c r="AD126" s="139">
        <f t="shared" si="39"/>
        <v>0</v>
      </c>
      <c r="AE126" s="139"/>
      <c r="AF126" s="297">
        <f t="shared" si="29"/>
        <v>0</v>
      </c>
      <c r="AG126" s="139"/>
      <c r="AH126" s="139">
        <f t="shared" si="40"/>
        <v>0</v>
      </c>
      <c r="AI126" s="139"/>
      <c r="AJ126" s="297">
        <f t="shared" si="30"/>
        <v>0</v>
      </c>
      <c r="AK126" s="262"/>
      <c r="AL126" s="139">
        <f t="shared" si="41"/>
        <v>0</v>
      </c>
      <c r="AM126" s="139"/>
      <c r="AN126" s="297">
        <f t="shared" si="31"/>
        <v>0</v>
      </c>
      <c r="AP126" s="174" t="str">
        <f t="shared" si="42"/>
        <v/>
      </c>
      <c r="AQ126" s="174"/>
      <c r="AR126" s="299" t="e">
        <f t="shared" si="32"/>
        <v>#N/A</v>
      </c>
      <c r="AS126" s="139"/>
      <c r="AT126" s="139" t="str">
        <f t="shared" si="43"/>
        <v/>
      </c>
      <c r="AU126" s="139"/>
      <c r="AV126" s="297" t="e">
        <f t="shared" si="33"/>
        <v>#N/A</v>
      </c>
      <c r="AW126" s="139"/>
      <c r="AX126" s="139">
        <f t="shared" si="44"/>
        <v>0</v>
      </c>
      <c r="AY126" s="139"/>
      <c r="AZ126" s="297">
        <f t="shared" si="34"/>
        <v>0</v>
      </c>
      <c r="BA126" s="139"/>
      <c r="BB126" s="139">
        <f t="shared" si="45"/>
        <v>0</v>
      </c>
      <c r="BC126" s="139"/>
      <c r="BD126" s="297">
        <f t="shared" si="35"/>
        <v>0</v>
      </c>
      <c r="BE126" s="139"/>
      <c r="BF126" s="139">
        <f t="shared" si="46"/>
        <v>0</v>
      </c>
      <c r="BG126" s="139"/>
      <c r="BH126" s="297">
        <f t="shared" si="36"/>
        <v>0</v>
      </c>
      <c r="BJ126" s="174" t="str">
        <f t="shared" si="47"/>
        <v/>
      </c>
      <c r="BK126" s="174"/>
      <c r="BL126" s="299" t="e">
        <f t="shared" si="37"/>
        <v>#N/A</v>
      </c>
      <c r="BM126" s="139"/>
    </row>
    <row r="127" spans="2:65" ht="15.75" customHeight="1">
      <c r="B127" s="364">
        <v>62</v>
      </c>
      <c r="C127" s="78">
        <v>9</v>
      </c>
      <c r="D127" s="101" t="s">
        <v>94</v>
      </c>
      <c r="E127" s="101"/>
      <c r="F127" s="101"/>
      <c r="G127" s="101"/>
      <c r="H127" s="101"/>
      <c r="I127" s="101"/>
      <c r="J127" s="101"/>
      <c r="K127" s="24"/>
      <c r="L127" s="34" t="s">
        <v>29</v>
      </c>
      <c r="M127" s="207"/>
      <c r="N127" s="139">
        <f>VLOOKUP($B127,'[1]09-10-11'!$A$4:$EA$400,MATCH(N$2, '[1]09-10-11'!$A$4:$EA$4, 0))</f>
        <v>169840</v>
      </c>
      <c r="O127" s="142"/>
      <c r="P127" s="139">
        <f>VLOOKUP($B127,'[1]09-10-11'!$A$4:$EA$400,MATCH(P$2, '[1]09-10-11'!$A$4:$EA$4, 0))</f>
        <v>169840</v>
      </c>
      <c r="Q127" s="139"/>
      <c r="R127" s="139">
        <f>VLOOKUP($B127,'[1]09-10-11'!$A$4:$EA$400,MATCH(R$2, '[1]09-10-11'!$A$4:$EA$4, 0))</f>
        <v>169840</v>
      </c>
      <c r="S127" s="139"/>
      <c r="T127" s="139" t="e">
        <f>VLOOKUP($B127,'[1]09-10-11'!$A$4:$EA$400,MATCH(T$2, '[1]09-10-11'!$A$4:$EA$4, 0))</f>
        <v>#N/A</v>
      </c>
      <c r="U127" s="139"/>
      <c r="V127" s="139">
        <f>VLOOKUP($B127,'[1]09-10-11'!$A$4:$EA$400,MATCH(V$2, '[1]09-10-11'!$A$4:$EA$4, 0))</f>
        <v>175840</v>
      </c>
      <c r="W127" s="139"/>
      <c r="X127" s="139">
        <f>VLOOKUP($B127,'[1]09-10-11'!$A$4:$EA$400,MATCH(X$2, '[1]09-10-11'!$A$4:$EA$4, 0))</f>
        <v>169840</v>
      </c>
      <c r="Y127" s="53"/>
      <c r="Z127" s="139">
        <f t="shared" si="38"/>
        <v>-6000</v>
      </c>
      <c r="AA127" s="139"/>
      <c r="AB127" s="297">
        <f t="shared" si="28"/>
        <v>-3.4121929026387665E-2</v>
      </c>
      <c r="AC127" s="262"/>
      <c r="AD127" s="139">
        <f t="shared" si="39"/>
        <v>0</v>
      </c>
      <c r="AE127" s="139"/>
      <c r="AF127" s="297">
        <f t="shared" si="29"/>
        <v>0</v>
      </c>
      <c r="AG127" s="139"/>
      <c r="AH127" s="139">
        <f t="shared" si="40"/>
        <v>0</v>
      </c>
      <c r="AI127" s="139"/>
      <c r="AJ127" s="297">
        <f t="shared" si="30"/>
        <v>0</v>
      </c>
      <c r="AK127" s="262"/>
      <c r="AL127" s="139">
        <f t="shared" si="41"/>
        <v>0</v>
      </c>
      <c r="AM127" s="139"/>
      <c r="AN127" s="297">
        <f t="shared" si="31"/>
        <v>0</v>
      </c>
      <c r="AP127" s="174" t="str">
        <f t="shared" si="42"/>
        <v/>
      </c>
      <c r="AQ127" s="174"/>
      <c r="AR127" s="299" t="e">
        <f t="shared" si="32"/>
        <v>#N/A</v>
      </c>
      <c r="AS127" s="139"/>
      <c r="AT127" s="139" t="str">
        <f t="shared" si="43"/>
        <v/>
      </c>
      <c r="AU127" s="139"/>
      <c r="AV127" s="297" t="e">
        <f t="shared" si="33"/>
        <v>#N/A</v>
      </c>
      <c r="AW127" s="139"/>
      <c r="AX127" s="139">
        <f t="shared" si="44"/>
        <v>6000</v>
      </c>
      <c r="AY127" s="139"/>
      <c r="AZ127" s="297">
        <f t="shared" si="34"/>
        <v>3.5327366933584514E-2</v>
      </c>
      <c r="BA127" s="139"/>
      <c r="BB127" s="139">
        <f t="shared" si="45"/>
        <v>6000</v>
      </c>
      <c r="BC127" s="139"/>
      <c r="BD127" s="297">
        <f t="shared" si="35"/>
        <v>3.5327366933584514E-2</v>
      </c>
      <c r="BE127" s="139"/>
      <c r="BF127" s="139">
        <f t="shared" si="46"/>
        <v>6000</v>
      </c>
      <c r="BG127" s="139"/>
      <c r="BH127" s="297">
        <f t="shared" si="36"/>
        <v>3.5327366933584514E-2</v>
      </c>
      <c r="BJ127" s="174" t="str">
        <f t="shared" si="47"/>
        <v/>
      </c>
      <c r="BK127" s="174"/>
      <c r="BL127" s="299" t="e">
        <f t="shared" si="37"/>
        <v>#N/A</v>
      </c>
      <c r="BM127" s="139"/>
    </row>
    <row r="128" spans="2:65" ht="15.75" customHeight="1">
      <c r="B128" s="364">
        <v>63</v>
      </c>
      <c r="C128" s="78">
        <v>10</v>
      </c>
      <c r="D128" s="101" t="s">
        <v>136</v>
      </c>
      <c r="E128" s="101"/>
      <c r="F128" s="101"/>
      <c r="G128" s="101"/>
      <c r="H128" s="101"/>
      <c r="I128" s="101"/>
      <c r="J128" s="101"/>
      <c r="K128" s="104"/>
      <c r="L128" s="34" t="s">
        <v>29</v>
      </c>
      <c r="M128" s="207"/>
      <c r="N128" s="139">
        <f>VLOOKUP($B128,'[1]09-10-11'!$A$4:$EA$400,MATCH(N$2, '[1]09-10-11'!$A$4:$EA$4, 0))</f>
        <v>16699</v>
      </c>
      <c r="O128" s="142"/>
      <c r="P128" s="139">
        <f>VLOOKUP($B128,'[1]09-10-11'!$A$4:$EA$400,MATCH(P$2, '[1]09-10-11'!$A$4:$EA$4, 0))</f>
        <v>16699</v>
      </c>
      <c r="Q128" s="139"/>
      <c r="R128" s="139">
        <f>VLOOKUP($B128,'[1]09-10-11'!$A$4:$EA$400,MATCH(R$2, '[1]09-10-11'!$A$4:$EA$4, 0))</f>
        <v>16699</v>
      </c>
      <c r="S128" s="139"/>
      <c r="T128" s="139" t="e">
        <f>VLOOKUP($B128,'[1]09-10-11'!$A$4:$EA$400,MATCH(T$2, '[1]09-10-11'!$A$4:$EA$4, 0))</f>
        <v>#N/A</v>
      </c>
      <c r="U128" s="139"/>
      <c r="V128" s="139">
        <f>VLOOKUP($B128,'[1]09-10-11'!$A$4:$EA$400,MATCH(V$2, '[1]09-10-11'!$A$4:$EA$4, 0))</f>
        <v>16699</v>
      </c>
      <c r="W128" s="139"/>
      <c r="X128" s="139">
        <f>VLOOKUP($B128,'[1]09-10-11'!$A$4:$EA$400,MATCH(X$2, '[1]09-10-11'!$A$4:$EA$4, 0))</f>
        <v>16699</v>
      </c>
      <c r="Y128" s="53"/>
      <c r="Z128" s="139">
        <f t="shared" si="38"/>
        <v>0</v>
      </c>
      <c r="AA128" s="139"/>
      <c r="AB128" s="297">
        <f t="shared" si="28"/>
        <v>0</v>
      </c>
      <c r="AC128" s="262"/>
      <c r="AD128" s="139">
        <f t="shared" si="39"/>
        <v>0</v>
      </c>
      <c r="AE128" s="139"/>
      <c r="AF128" s="297">
        <f t="shared" si="29"/>
        <v>0</v>
      </c>
      <c r="AG128" s="139"/>
      <c r="AH128" s="139">
        <f t="shared" si="40"/>
        <v>0</v>
      </c>
      <c r="AI128" s="139"/>
      <c r="AJ128" s="297">
        <f t="shared" si="30"/>
        <v>0</v>
      </c>
      <c r="AK128" s="262"/>
      <c r="AL128" s="139">
        <f t="shared" si="41"/>
        <v>0</v>
      </c>
      <c r="AM128" s="139"/>
      <c r="AN128" s="297">
        <f t="shared" si="31"/>
        <v>0</v>
      </c>
      <c r="AP128" s="174" t="str">
        <f t="shared" si="42"/>
        <v/>
      </c>
      <c r="AQ128" s="174"/>
      <c r="AR128" s="299" t="e">
        <f t="shared" si="32"/>
        <v>#N/A</v>
      </c>
      <c r="AS128" s="139"/>
      <c r="AT128" s="139" t="str">
        <f t="shared" si="43"/>
        <v/>
      </c>
      <c r="AU128" s="139"/>
      <c r="AV128" s="297" t="e">
        <f t="shared" si="33"/>
        <v>#N/A</v>
      </c>
      <c r="AW128" s="139"/>
      <c r="AX128" s="139">
        <f t="shared" si="44"/>
        <v>0</v>
      </c>
      <c r="AY128" s="139"/>
      <c r="AZ128" s="297">
        <f t="shared" si="34"/>
        <v>0</v>
      </c>
      <c r="BA128" s="139"/>
      <c r="BB128" s="139">
        <f t="shared" si="45"/>
        <v>0</v>
      </c>
      <c r="BC128" s="139"/>
      <c r="BD128" s="297">
        <f t="shared" si="35"/>
        <v>0</v>
      </c>
      <c r="BE128" s="139"/>
      <c r="BF128" s="139">
        <f t="shared" si="46"/>
        <v>0</v>
      </c>
      <c r="BG128" s="139"/>
      <c r="BH128" s="297">
        <f t="shared" si="36"/>
        <v>0</v>
      </c>
      <c r="BJ128" s="174" t="str">
        <f t="shared" si="47"/>
        <v/>
      </c>
      <c r="BK128" s="174"/>
      <c r="BL128" s="299" t="e">
        <f t="shared" si="37"/>
        <v>#N/A</v>
      </c>
      <c r="BM128" s="139"/>
    </row>
    <row r="129" spans="2:65" ht="15.75" customHeight="1">
      <c r="B129" s="364">
        <v>64</v>
      </c>
      <c r="C129" s="78">
        <v>11</v>
      </c>
      <c r="D129" s="101" t="s">
        <v>128</v>
      </c>
      <c r="E129" s="101"/>
      <c r="F129" s="22"/>
      <c r="G129" s="22"/>
      <c r="H129" s="101"/>
      <c r="I129" s="101"/>
      <c r="J129" s="101"/>
      <c r="K129" s="104"/>
      <c r="L129" s="34" t="s">
        <v>29</v>
      </c>
      <c r="M129" s="207"/>
      <c r="N129" s="141">
        <f>VLOOKUP($B129,'[1]09-10-11'!$A$4:$EA$400,MATCH(N$2, '[1]09-10-11'!$A$4:$EA$4, 0))</f>
        <v>48445</v>
      </c>
      <c r="O129" s="142"/>
      <c r="P129" s="141">
        <f>VLOOKUP($B129,'[1]09-10-11'!$A$4:$EA$400,MATCH(P$2, '[1]09-10-11'!$A$4:$EA$4, 0))</f>
        <v>55445</v>
      </c>
      <c r="Q129" s="141"/>
      <c r="R129" s="141">
        <f>VLOOKUP($B129,'[1]09-10-11'!$A$4:$EA$400,MATCH(R$2, '[1]09-10-11'!$A$4:$EA$4, 0))</f>
        <v>43600</v>
      </c>
      <c r="S129" s="141"/>
      <c r="T129" s="141" t="e">
        <f>VLOOKUP($B129,'[1]09-10-11'!$A$4:$EA$400,MATCH(T$2, '[1]09-10-11'!$A$4:$EA$4, 0))</f>
        <v>#N/A</v>
      </c>
      <c r="U129" s="141"/>
      <c r="V129" s="141">
        <f>VLOOKUP($B129,'[1]09-10-11'!$A$4:$EA$400,MATCH(V$2, '[1]09-10-11'!$A$4:$EA$4, 0))</f>
        <v>51445</v>
      </c>
      <c r="W129" s="141"/>
      <c r="X129" s="141">
        <f>VLOOKUP($B129,'[1]09-10-11'!$A$4:$EA$400,MATCH(X$2, '[1]09-10-11'!$A$4:$EA$4, 0))</f>
        <v>55445</v>
      </c>
      <c r="Y129" s="53"/>
      <c r="Z129" s="141">
        <f t="shared" si="38"/>
        <v>4000</v>
      </c>
      <c r="AA129" s="141"/>
      <c r="AB129" s="298">
        <f t="shared" si="28"/>
        <v>7.7752940033045004E-2</v>
      </c>
      <c r="AC129" s="256"/>
      <c r="AD129" s="141">
        <f t="shared" si="39"/>
        <v>0</v>
      </c>
      <c r="AE129" s="141"/>
      <c r="AF129" s="298">
        <f t="shared" si="29"/>
        <v>0</v>
      </c>
      <c r="AG129" s="141"/>
      <c r="AH129" s="141">
        <f t="shared" si="40"/>
        <v>7000</v>
      </c>
      <c r="AI129" s="141"/>
      <c r="AJ129" s="298">
        <f t="shared" si="30"/>
        <v>0.14449375580555279</v>
      </c>
      <c r="AK129" s="257"/>
      <c r="AL129" s="141">
        <f t="shared" si="41"/>
        <v>11845</v>
      </c>
      <c r="AM129" s="141"/>
      <c r="AN129" s="298">
        <f t="shared" si="31"/>
        <v>0.27167431192660541</v>
      </c>
      <c r="AP129" s="141" t="str">
        <f t="shared" si="42"/>
        <v/>
      </c>
      <c r="AQ129" s="141"/>
      <c r="AR129" s="298" t="e">
        <f t="shared" si="32"/>
        <v>#N/A</v>
      </c>
      <c r="AS129" s="141"/>
      <c r="AT129" s="141" t="str">
        <f t="shared" si="43"/>
        <v/>
      </c>
      <c r="AU129" s="141"/>
      <c r="AV129" s="298" t="e">
        <f t="shared" si="33"/>
        <v>#N/A</v>
      </c>
      <c r="AW129" s="141"/>
      <c r="AX129" s="141">
        <f t="shared" si="44"/>
        <v>3000</v>
      </c>
      <c r="AY129" s="141"/>
      <c r="AZ129" s="298">
        <f t="shared" si="34"/>
        <v>6.1925895345236848E-2</v>
      </c>
      <c r="BA129" s="141"/>
      <c r="BB129" s="141">
        <f t="shared" si="45"/>
        <v>-4000</v>
      </c>
      <c r="BC129" s="141"/>
      <c r="BD129" s="298">
        <f t="shared" si="35"/>
        <v>-7.2143565695734546E-2</v>
      </c>
      <c r="BE129" s="141"/>
      <c r="BF129" s="141">
        <f t="shared" si="46"/>
        <v>7845</v>
      </c>
      <c r="BG129" s="141"/>
      <c r="BH129" s="298">
        <f t="shared" si="36"/>
        <v>0.17993119266055047</v>
      </c>
      <c r="BJ129" s="141" t="str">
        <f t="shared" si="47"/>
        <v/>
      </c>
      <c r="BK129" s="141"/>
      <c r="BL129" s="298" t="e">
        <f t="shared" si="37"/>
        <v>#N/A</v>
      </c>
      <c r="BM129" s="141"/>
    </row>
    <row r="130" spans="2:65" ht="15.75" customHeight="1">
      <c r="B130" s="365"/>
      <c r="C130" s="21"/>
      <c r="D130" s="101"/>
      <c r="E130" s="101"/>
      <c r="F130" s="101"/>
      <c r="G130" s="101"/>
      <c r="H130" s="101"/>
      <c r="I130" s="101"/>
      <c r="J130" s="135"/>
      <c r="K130" s="104"/>
      <c r="L130" s="26"/>
      <c r="M130" s="207"/>
      <c r="N130" s="207"/>
      <c r="O130" s="142"/>
      <c r="P130" s="207"/>
      <c r="Q130" s="207"/>
      <c r="R130" s="139"/>
      <c r="S130" s="139"/>
      <c r="T130" s="139"/>
      <c r="U130" s="207"/>
      <c r="V130" s="139"/>
      <c r="W130" s="139"/>
      <c r="X130" s="139"/>
      <c r="Y130" s="53"/>
      <c r="Z130" s="139" t="str">
        <f t="shared" si="38"/>
        <v/>
      </c>
      <c r="AA130" s="207"/>
      <c r="AB130" s="297" t="str">
        <f t="shared" si="28"/>
        <v/>
      </c>
      <c r="AC130" s="262"/>
      <c r="AD130" s="139" t="str">
        <f t="shared" si="39"/>
        <v/>
      </c>
      <c r="AE130" s="207"/>
      <c r="AF130" s="297" t="str">
        <f t="shared" si="29"/>
        <v/>
      </c>
      <c r="AG130" s="207"/>
      <c r="AH130" s="139" t="str">
        <f t="shared" si="40"/>
        <v/>
      </c>
      <c r="AI130" s="207"/>
      <c r="AJ130" s="297" t="str">
        <f t="shared" si="30"/>
        <v/>
      </c>
      <c r="AK130" s="262"/>
      <c r="AL130" s="139" t="str">
        <f t="shared" si="41"/>
        <v/>
      </c>
      <c r="AM130" s="207"/>
      <c r="AN130" s="297" t="str">
        <f t="shared" si="31"/>
        <v/>
      </c>
      <c r="AP130" s="139" t="str">
        <f t="shared" si="42"/>
        <v/>
      </c>
      <c r="AQ130" s="207"/>
      <c r="AR130" s="297" t="str">
        <f t="shared" si="32"/>
        <v/>
      </c>
      <c r="AS130" s="207"/>
      <c r="AT130" s="139" t="str">
        <f t="shared" si="43"/>
        <v/>
      </c>
      <c r="AU130" s="207"/>
      <c r="AV130" s="297" t="str">
        <f t="shared" si="33"/>
        <v/>
      </c>
      <c r="AW130" s="207"/>
      <c r="AX130" s="139" t="str">
        <f t="shared" si="44"/>
        <v/>
      </c>
      <c r="AY130" s="207"/>
      <c r="AZ130" s="297" t="str">
        <f t="shared" si="34"/>
        <v/>
      </c>
      <c r="BA130" s="207"/>
      <c r="BB130" s="139" t="str">
        <f t="shared" si="45"/>
        <v/>
      </c>
      <c r="BC130" s="207"/>
      <c r="BD130" s="297" t="str">
        <f t="shared" si="35"/>
        <v/>
      </c>
      <c r="BE130" s="207"/>
      <c r="BF130" s="139" t="str">
        <f t="shared" si="46"/>
        <v/>
      </c>
      <c r="BG130" s="207"/>
      <c r="BH130" s="297" t="str">
        <f t="shared" si="36"/>
        <v/>
      </c>
      <c r="BJ130" s="139" t="str">
        <f t="shared" si="47"/>
        <v/>
      </c>
      <c r="BK130" s="207"/>
      <c r="BL130" s="297" t="str">
        <f t="shared" si="37"/>
        <v/>
      </c>
      <c r="BM130" s="207"/>
    </row>
    <row r="131" spans="2:65" ht="15.75" customHeight="1">
      <c r="B131" s="365"/>
      <c r="C131" s="23"/>
      <c r="D131" s="101"/>
      <c r="E131" s="101"/>
      <c r="F131" s="101"/>
      <c r="G131" s="103" t="s">
        <v>276</v>
      </c>
      <c r="H131" s="103"/>
      <c r="I131" s="35"/>
      <c r="J131" s="35"/>
      <c r="K131" s="36"/>
      <c r="L131" s="37" t="s">
        <v>29</v>
      </c>
      <c r="M131" s="215"/>
      <c r="N131" s="150">
        <f>N116+SUM(N118:N130)</f>
        <v>4402671</v>
      </c>
      <c r="O131" s="131"/>
      <c r="P131" s="150">
        <f>P116+SUM(P118:P130)</f>
        <v>4693171</v>
      </c>
      <c r="Q131" s="150"/>
      <c r="R131" s="150">
        <f>R116+SUM(R118:R129)</f>
        <v>3500720</v>
      </c>
      <c r="S131" s="150"/>
      <c r="T131" s="150" t="e">
        <f>T116+SUM(T118:T129)</f>
        <v>#N/A</v>
      </c>
      <c r="U131" s="150"/>
      <c r="V131" s="150">
        <f>V116+SUM(V118:V129)</f>
        <v>4433629</v>
      </c>
      <c r="W131" s="150"/>
      <c r="X131" s="150">
        <f>X116+SUM(X118:X129)</f>
        <v>4493171</v>
      </c>
      <c r="Y131" s="146"/>
      <c r="Z131" s="150">
        <f t="shared" si="38"/>
        <v>59542</v>
      </c>
      <c r="AA131" s="150"/>
      <c r="AB131" s="301">
        <f t="shared" si="28"/>
        <v>1.3429630670495962E-2</v>
      </c>
      <c r="AC131" s="260"/>
      <c r="AD131" s="150">
        <f t="shared" si="39"/>
        <v>-200000</v>
      </c>
      <c r="AE131" s="150"/>
      <c r="AF131" s="301">
        <f t="shared" si="29"/>
        <v>-4.2615110337978268E-2</v>
      </c>
      <c r="AG131" s="150"/>
      <c r="AH131" s="150">
        <f t="shared" si="40"/>
        <v>90500</v>
      </c>
      <c r="AI131" s="150"/>
      <c r="AJ131" s="301">
        <f t="shared" si="30"/>
        <v>2.0555703571763617E-2</v>
      </c>
      <c r="AK131" s="260"/>
      <c r="AL131" s="150">
        <f t="shared" si="41"/>
        <v>992451</v>
      </c>
      <c r="AM131" s="150"/>
      <c r="AN131" s="301">
        <f t="shared" si="31"/>
        <v>0.28349910875477047</v>
      </c>
      <c r="AP131" s="150" t="str">
        <f t="shared" si="42"/>
        <v/>
      </c>
      <c r="AQ131" s="150"/>
      <c r="AR131" s="301" t="e">
        <f t="shared" si="32"/>
        <v>#N/A</v>
      </c>
      <c r="AS131" s="150"/>
      <c r="AT131" s="150" t="str">
        <f t="shared" si="43"/>
        <v/>
      </c>
      <c r="AU131" s="150"/>
      <c r="AV131" s="301" t="e">
        <f t="shared" si="33"/>
        <v>#N/A</v>
      </c>
      <c r="AW131" s="150"/>
      <c r="AX131" s="150">
        <f t="shared" si="44"/>
        <v>30958</v>
      </c>
      <c r="AY131" s="150"/>
      <c r="AZ131" s="301">
        <f t="shared" si="34"/>
        <v>7.031640565465791E-3</v>
      </c>
      <c r="BA131" s="150"/>
      <c r="BB131" s="150">
        <f t="shared" si="45"/>
        <v>-259542</v>
      </c>
      <c r="BC131" s="150"/>
      <c r="BD131" s="301">
        <f t="shared" si="35"/>
        <v>-5.5302054836697812E-2</v>
      </c>
      <c r="BE131" s="150"/>
      <c r="BF131" s="150">
        <f t="shared" si="46"/>
        <v>932909</v>
      </c>
      <c r="BG131" s="150"/>
      <c r="BH131" s="301">
        <f t="shared" si="36"/>
        <v>0.26649060764642707</v>
      </c>
      <c r="BJ131" s="150" t="str">
        <f t="shared" si="47"/>
        <v/>
      </c>
      <c r="BK131" s="150"/>
      <c r="BL131" s="301" t="e">
        <f t="shared" si="37"/>
        <v>#N/A</v>
      </c>
      <c r="BM131" s="150"/>
    </row>
    <row r="132" spans="2:65" ht="15.75" customHeight="1">
      <c r="B132" s="365"/>
      <c r="C132" s="23"/>
      <c r="D132" s="101"/>
      <c r="E132" s="101"/>
      <c r="F132" s="101"/>
      <c r="G132" s="101" t="s">
        <v>48</v>
      </c>
      <c r="H132" s="101"/>
      <c r="I132" s="101"/>
      <c r="J132" s="101"/>
      <c r="K132" s="27"/>
      <c r="L132" s="102" t="s">
        <v>29</v>
      </c>
      <c r="M132" s="207"/>
      <c r="N132" s="139">
        <f>SUM(N133:N134)</f>
        <v>4402671</v>
      </c>
      <c r="O132" s="139"/>
      <c r="P132" s="139">
        <f>SUM(P133:P134)</f>
        <v>4693171</v>
      </c>
      <c r="Q132" s="139"/>
      <c r="R132" s="139">
        <f>SUM(R133:R134)</f>
        <v>3500720</v>
      </c>
      <c r="S132" s="139"/>
      <c r="T132" s="139" t="e">
        <f>SUM(T133:T134)</f>
        <v>#N/A</v>
      </c>
      <c r="U132" s="139"/>
      <c r="V132" s="139">
        <f>SUM(V133:V134)</f>
        <v>4433629</v>
      </c>
      <c r="W132" s="139"/>
      <c r="X132" s="139">
        <f>SUM(X133:X134)</f>
        <v>4493171</v>
      </c>
      <c r="Y132" s="53"/>
      <c r="Z132" s="139">
        <f t="shared" si="38"/>
        <v>59542</v>
      </c>
      <c r="AA132" s="139"/>
      <c r="AB132" s="297">
        <f t="shared" si="28"/>
        <v>1.3429630670495962E-2</v>
      </c>
      <c r="AC132" s="262"/>
      <c r="AD132" s="139">
        <f t="shared" si="39"/>
        <v>-200000</v>
      </c>
      <c r="AE132" s="139"/>
      <c r="AF132" s="297">
        <f t="shared" si="29"/>
        <v>-4.2615110337978268E-2</v>
      </c>
      <c r="AG132" s="139"/>
      <c r="AH132" s="139">
        <f t="shared" si="40"/>
        <v>90500</v>
      </c>
      <c r="AI132" s="139"/>
      <c r="AJ132" s="297">
        <f t="shared" si="30"/>
        <v>2.0555703571763617E-2</v>
      </c>
      <c r="AK132" s="262"/>
      <c r="AL132" s="139">
        <f t="shared" si="41"/>
        <v>992451</v>
      </c>
      <c r="AM132" s="139"/>
      <c r="AN132" s="297">
        <f t="shared" si="31"/>
        <v>0.28349910875477047</v>
      </c>
      <c r="AP132" s="139" t="str">
        <f t="shared" si="42"/>
        <v/>
      </c>
      <c r="AQ132" s="139"/>
      <c r="AR132" s="297" t="e">
        <f t="shared" si="32"/>
        <v>#N/A</v>
      </c>
      <c r="AS132" s="139"/>
      <c r="AT132" s="139" t="str">
        <f t="shared" si="43"/>
        <v/>
      </c>
      <c r="AU132" s="139"/>
      <c r="AV132" s="297" t="e">
        <f t="shared" si="33"/>
        <v>#N/A</v>
      </c>
      <c r="AW132" s="139"/>
      <c r="AX132" s="139">
        <f t="shared" si="44"/>
        <v>30958</v>
      </c>
      <c r="AY132" s="139"/>
      <c r="AZ132" s="297">
        <f t="shared" si="34"/>
        <v>7.031640565465791E-3</v>
      </c>
      <c r="BA132" s="139"/>
      <c r="BB132" s="139">
        <f t="shared" si="45"/>
        <v>-259542</v>
      </c>
      <c r="BC132" s="139"/>
      <c r="BD132" s="297">
        <f t="shared" si="35"/>
        <v>-5.5302054836697812E-2</v>
      </c>
      <c r="BE132" s="139"/>
      <c r="BF132" s="139">
        <f t="shared" si="46"/>
        <v>932909</v>
      </c>
      <c r="BG132" s="139"/>
      <c r="BH132" s="297">
        <f t="shared" si="36"/>
        <v>0.26649060764642707</v>
      </c>
      <c r="BJ132" s="139" t="str">
        <f t="shared" si="47"/>
        <v/>
      </c>
      <c r="BK132" s="139"/>
      <c r="BL132" s="297" t="e">
        <f t="shared" si="37"/>
        <v>#N/A</v>
      </c>
      <c r="BM132" s="139"/>
    </row>
    <row r="133" spans="2:65" ht="15.75" customHeight="1">
      <c r="B133" s="365"/>
      <c r="C133" s="23"/>
      <c r="D133" s="101"/>
      <c r="E133" s="101"/>
      <c r="F133" s="101"/>
      <c r="G133" s="101"/>
      <c r="H133" s="101" t="s">
        <v>49</v>
      </c>
      <c r="I133" s="101"/>
      <c r="J133" s="101"/>
      <c r="K133" s="27"/>
      <c r="L133" s="102"/>
      <c r="M133" s="207"/>
      <c r="N133" s="139">
        <f>+N131-N114</f>
        <v>2721230</v>
      </c>
      <c r="O133" s="123"/>
      <c r="P133" s="139">
        <f>+P131-P114</f>
        <v>3011730</v>
      </c>
      <c r="Q133" s="139"/>
      <c r="R133" s="139">
        <f>+R131-R114</f>
        <v>1819279</v>
      </c>
      <c r="S133" s="139"/>
      <c r="T133" s="139" t="e">
        <f>+T131-T114</f>
        <v>#N/A</v>
      </c>
      <c r="U133" s="139"/>
      <c r="V133" s="139">
        <f>+V131-V114</f>
        <v>2752188</v>
      </c>
      <c r="W133" s="139"/>
      <c r="X133" s="139">
        <f>+X131-X114</f>
        <v>2811730</v>
      </c>
      <c r="Y133" s="53"/>
      <c r="Z133" s="139">
        <f t="shared" si="38"/>
        <v>59542</v>
      </c>
      <c r="AA133" s="139"/>
      <c r="AB133" s="297">
        <f t="shared" si="28"/>
        <v>2.1634423229808464E-2</v>
      </c>
      <c r="AC133" s="262"/>
      <c r="AD133" s="139">
        <f t="shared" si="39"/>
        <v>-200000</v>
      </c>
      <c r="AE133" s="139"/>
      <c r="AF133" s="297">
        <f t="shared" si="29"/>
        <v>-6.6407015237089695E-2</v>
      </c>
      <c r="AG133" s="139"/>
      <c r="AH133" s="139">
        <f t="shared" si="40"/>
        <v>90500</v>
      </c>
      <c r="AI133" s="139"/>
      <c r="AJ133" s="297">
        <f t="shared" si="30"/>
        <v>3.3257019803544674E-2</v>
      </c>
      <c r="AK133" s="262"/>
      <c r="AL133" s="139">
        <f t="shared" si="41"/>
        <v>992451</v>
      </c>
      <c r="AM133" s="139"/>
      <c r="AN133" s="297">
        <f t="shared" si="31"/>
        <v>0.54551885664595701</v>
      </c>
      <c r="AP133" s="139" t="str">
        <f t="shared" si="42"/>
        <v/>
      </c>
      <c r="AQ133" s="139"/>
      <c r="AR133" s="297" t="e">
        <f t="shared" si="32"/>
        <v>#N/A</v>
      </c>
      <c r="AS133" s="139"/>
      <c r="AT133" s="139" t="str">
        <f t="shared" si="43"/>
        <v/>
      </c>
      <c r="AU133" s="139"/>
      <c r="AV133" s="297" t="e">
        <f t="shared" si="33"/>
        <v>#N/A</v>
      </c>
      <c r="AW133" s="139"/>
      <c r="AX133" s="139">
        <f t="shared" si="44"/>
        <v>30958</v>
      </c>
      <c r="AY133" s="139"/>
      <c r="AZ133" s="297">
        <f t="shared" si="34"/>
        <v>1.1376473138984933E-2</v>
      </c>
      <c r="BA133" s="139"/>
      <c r="BB133" s="139">
        <f t="shared" si="45"/>
        <v>-259542</v>
      </c>
      <c r="BC133" s="139"/>
      <c r="BD133" s="297">
        <f t="shared" si="35"/>
        <v>-8.6177047743323576E-2</v>
      </c>
      <c r="BE133" s="139"/>
      <c r="BF133" s="139">
        <f t="shared" si="46"/>
        <v>932909</v>
      </c>
      <c r="BG133" s="139"/>
      <c r="BH133" s="297">
        <f t="shared" si="36"/>
        <v>0.51279050656881098</v>
      </c>
      <c r="BJ133" s="139" t="str">
        <f t="shared" si="47"/>
        <v/>
      </c>
      <c r="BK133" s="139"/>
      <c r="BL133" s="297" t="e">
        <f t="shared" si="37"/>
        <v>#N/A</v>
      </c>
      <c r="BM133" s="139"/>
    </row>
    <row r="134" spans="2:65" ht="15.75" customHeight="1">
      <c r="B134" s="365"/>
      <c r="C134" s="23"/>
      <c r="D134" s="101"/>
      <c r="E134" s="101"/>
      <c r="F134" s="101"/>
      <c r="G134" s="101"/>
      <c r="H134" s="101" t="s">
        <v>317</v>
      </c>
      <c r="I134" s="101"/>
      <c r="J134" s="8"/>
      <c r="K134" s="27"/>
      <c r="L134" s="102"/>
      <c r="M134" s="207"/>
      <c r="N134" s="139">
        <v>1681441</v>
      </c>
      <c r="O134" s="139"/>
      <c r="P134" s="139">
        <v>1681441</v>
      </c>
      <c r="Q134" s="139"/>
      <c r="R134" s="139">
        <v>1681441</v>
      </c>
      <c r="S134" s="139"/>
      <c r="T134" s="139">
        <v>1681441</v>
      </c>
      <c r="U134" s="139"/>
      <c r="V134" s="139">
        <v>1681441</v>
      </c>
      <c r="W134" s="139"/>
      <c r="X134" s="139">
        <v>1681441</v>
      </c>
      <c r="Y134" s="53"/>
      <c r="Z134" s="139">
        <f t="shared" si="38"/>
        <v>0</v>
      </c>
      <c r="AA134" s="139"/>
      <c r="AB134" s="297">
        <f t="shared" si="28"/>
        <v>0</v>
      </c>
      <c r="AC134" s="262"/>
      <c r="AD134" s="139">
        <f t="shared" si="39"/>
        <v>0</v>
      </c>
      <c r="AE134" s="139"/>
      <c r="AF134" s="297">
        <f t="shared" si="29"/>
        <v>0</v>
      </c>
      <c r="AG134" s="139"/>
      <c r="AH134" s="139">
        <f t="shared" si="40"/>
        <v>0</v>
      </c>
      <c r="AI134" s="139"/>
      <c r="AJ134" s="297">
        <f t="shared" si="30"/>
        <v>0</v>
      </c>
      <c r="AK134" s="262"/>
      <c r="AL134" s="139">
        <f t="shared" si="41"/>
        <v>0</v>
      </c>
      <c r="AM134" s="139"/>
      <c r="AN134" s="297">
        <f t="shared" si="31"/>
        <v>0</v>
      </c>
      <c r="AP134" s="139">
        <f t="shared" si="42"/>
        <v>0</v>
      </c>
      <c r="AQ134" s="139"/>
      <c r="AR134" s="297">
        <f t="shared" si="32"/>
        <v>0</v>
      </c>
      <c r="AS134" s="139"/>
      <c r="AT134" s="139">
        <f t="shared" si="43"/>
        <v>0</v>
      </c>
      <c r="AU134" s="139"/>
      <c r="AV134" s="297">
        <f t="shared" si="33"/>
        <v>0</v>
      </c>
      <c r="AW134" s="139"/>
      <c r="AX134" s="139">
        <f t="shared" si="44"/>
        <v>0</v>
      </c>
      <c r="AY134" s="139"/>
      <c r="AZ134" s="297">
        <f t="shared" si="34"/>
        <v>0</v>
      </c>
      <c r="BA134" s="139"/>
      <c r="BB134" s="139">
        <f t="shared" si="45"/>
        <v>0</v>
      </c>
      <c r="BC134" s="139"/>
      <c r="BD134" s="297">
        <f t="shared" si="35"/>
        <v>0</v>
      </c>
      <c r="BE134" s="139"/>
      <c r="BF134" s="139">
        <f t="shared" si="46"/>
        <v>0</v>
      </c>
      <c r="BG134" s="139"/>
      <c r="BH134" s="297">
        <f t="shared" si="36"/>
        <v>0</v>
      </c>
      <c r="BJ134" s="139">
        <f t="shared" si="47"/>
        <v>0</v>
      </c>
      <c r="BK134" s="139"/>
      <c r="BL134" s="297">
        <f t="shared" si="37"/>
        <v>0</v>
      </c>
      <c r="BM134" s="139"/>
    </row>
    <row r="135" spans="2:65" ht="15.75" customHeight="1">
      <c r="B135" s="365"/>
      <c r="C135" s="23"/>
      <c r="D135" s="101"/>
      <c r="E135" s="101"/>
      <c r="F135" s="101"/>
      <c r="G135" s="101"/>
      <c r="H135" s="101"/>
      <c r="I135" s="101"/>
      <c r="J135" s="101"/>
      <c r="K135" s="27"/>
      <c r="L135" s="102"/>
      <c r="M135" s="207"/>
      <c r="N135" s="207"/>
      <c r="O135" s="142"/>
      <c r="P135" s="207"/>
      <c r="Q135" s="207"/>
      <c r="R135" s="237"/>
      <c r="S135" s="237"/>
      <c r="T135" s="237"/>
      <c r="U135" s="207"/>
      <c r="V135" s="237"/>
      <c r="W135" s="237"/>
      <c r="X135" s="237"/>
      <c r="Y135" s="237"/>
      <c r="Z135" s="139" t="str">
        <f t="shared" si="38"/>
        <v/>
      </c>
      <c r="AA135" s="207"/>
      <c r="AB135" s="297" t="str">
        <f t="shared" si="28"/>
        <v/>
      </c>
      <c r="AC135" s="262"/>
      <c r="AD135" s="139" t="str">
        <f t="shared" si="39"/>
        <v/>
      </c>
      <c r="AE135" s="207"/>
      <c r="AF135" s="297" t="str">
        <f t="shared" si="29"/>
        <v/>
      </c>
      <c r="AG135" s="207"/>
      <c r="AH135" s="139" t="str">
        <f t="shared" si="40"/>
        <v/>
      </c>
      <c r="AI135" s="207"/>
      <c r="AJ135" s="297" t="str">
        <f t="shared" si="30"/>
        <v/>
      </c>
      <c r="AK135" s="262"/>
      <c r="AL135" s="139" t="str">
        <f t="shared" si="41"/>
        <v/>
      </c>
      <c r="AM135" s="207"/>
      <c r="AN135" s="297" t="str">
        <f t="shared" si="31"/>
        <v/>
      </c>
      <c r="AP135" s="139" t="str">
        <f t="shared" si="42"/>
        <v/>
      </c>
      <c r="AQ135" s="207"/>
      <c r="AR135" s="297" t="str">
        <f t="shared" si="32"/>
        <v/>
      </c>
      <c r="AS135" s="207"/>
      <c r="AT135" s="139" t="str">
        <f t="shared" si="43"/>
        <v/>
      </c>
      <c r="AU135" s="207"/>
      <c r="AV135" s="297" t="str">
        <f t="shared" si="33"/>
        <v/>
      </c>
      <c r="AW135" s="207"/>
      <c r="AX135" s="139" t="str">
        <f t="shared" si="44"/>
        <v/>
      </c>
      <c r="AY135" s="207"/>
      <c r="AZ135" s="297" t="str">
        <f t="shared" si="34"/>
        <v/>
      </c>
      <c r="BA135" s="207"/>
      <c r="BB135" s="139" t="str">
        <f t="shared" si="45"/>
        <v/>
      </c>
      <c r="BC135" s="207"/>
      <c r="BD135" s="297" t="str">
        <f t="shared" si="35"/>
        <v/>
      </c>
      <c r="BE135" s="207"/>
      <c r="BF135" s="139" t="str">
        <f t="shared" si="46"/>
        <v/>
      </c>
      <c r="BG135" s="207"/>
      <c r="BH135" s="297" t="str">
        <f t="shared" si="36"/>
        <v/>
      </c>
      <c r="BJ135" s="139" t="str">
        <f t="shared" si="47"/>
        <v/>
      </c>
      <c r="BK135" s="207"/>
      <c r="BL135" s="297" t="str">
        <f t="shared" si="37"/>
        <v/>
      </c>
      <c r="BM135" s="207"/>
    </row>
    <row r="136" spans="2:65" ht="15.75" customHeight="1">
      <c r="B136" s="365"/>
      <c r="C136" s="23"/>
      <c r="D136" s="101"/>
      <c r="E136" s="101"/>
      <c r="F136" s="101"/>
      <c r="G136" s="101"/>
      <c r="H136" s="101"/>
      <c r="I136" s="101"/>
      <c r="J136" s="101"/>
      <c r="K136" s="27"/>
      <c r="L136" s="102"/>
      <c r="M136" s="207"/>
      <c r="N136" s="139"/>
      <c r="O136" s="142"/>
      <c r="P136" s="139"/>
      <c r="Q136" s="207"/>
      <c r="R136" s="164"/>
      <c r="S136" s="164"/>
      <c r="T136" s="164"/>
      <c r="U136" s="207"/>
      <c r="V136" s="164"/>
      <c r="W136" s="164"/>
      <c r="X136" s="164"/>
      <c r="Y136" s="398"/>
      <c r="Z136" s="139" t="str">
        <f t="shared" si="38"/>
        <v/>
      </c>
      <c r="AA136" s="207"/>
      <c r="AB136" s="297" t="str">
        <f t="shared" si="28"/>
        <v/>
      </c>
      <c r="AC136" s="262"/>
      <c r="AD136" s="139" t="str">
        <f t="shared" si="39"/>
        <v/>
      </c>
      <c r="AE136" s="207"/>
      <c r="AF136" s="297" t="str">
        <f t="shared" si="29"/>
        <v/>
      </c>
      <c r="AG136" s="207"/>
      <c r="AH136" s="139" t="str">
        <f t="shared" si="40"/>
        <v/>
      </c>
      <c r="AI136" s="207"/>
      <c r="AJ136" s="297" t="str">
        <f t="shared" si="30"/>
        <v/>
      </c>
      <c r="AK136" s="262"/>
      <c r="AL136" s="139" t="str">
        <f t="shared" si="41"/>
        <v/>
      </c>
      <c r="AM136" s="207"/>
      <c r="AN136" s="297" t="str">
        <f t="shared" si="31"/>
        <v/>
      </c>
      <c r="AP136" s="139" t="str">
        <f t="shared" si="42"/>
        <v/>
      </c>
      <c r="AQ136" s="207"/>
      <c r="AR136" s="297" t="str">
        <f t="shared" si="32"/>
        <v/>
      </c>
      <c r="AS136" s="207"/>
      <c r="AT136" s="139" t="str">
        <f t="shared" si="43"/>
        <v/>
      </c>
      <c r="AU136" s="207"/>
      <c r="AV136" s="297" t="str">
        <f t="shared" si="33"/>
        <v/>
      </c>
      <c r="AW136" s="207"/>
      <c r="AX136" s="139" t="str">
        <f t="shared" si="44"/>
        <v/>
      </c>
      <c r="AY136" s="207"/>
      <c r="AZ136" s="297" t="str">
        <f t="shared" si="34"/>
        <v/>
      </c>
      <c r="BA136" s="207"/>
      <c r="BB136" s="139" t="str">
        <f t="shared" si="45"/>
        <v/>
      </c>
      <c r="BC136" s="207"/>
      <c r="BD136" s="297" t="str">
        <f t="shared" si="35"/>
        <v/>
      </c>
      <c r="BE136" s="207"/>
      <c r="BF136" s="139" t="str">
        <f t="shared" si="46"/>
        <v/>
      </c>
      <c r="BG136" s="207"/>
      <c r="BH136" s="297" t="str">
        <f t="shared" si="36"/>
        <v/>
      </c>
      <c r="BJ136" s="139" t="str">
        <f t="shared" si="47"/>
        <v/>
      </c>
      <c r="BK136" s="207"/>
      <c r="BL136" s="297" t="str">
        <f t="shared" si="37"/>
        <v/>
      </c>
      <c r="BM136" s="207"/>
    </row>
    <row r="137" spans="2:65" ht="15.75" customHeight="1">
      <c r="B137" s="365"/>
      <c r="C137" s="210"/>
      <c r="D137" s="211"/>
      <c r="E137" s="101"/>
      <c r="F137" s="101"/>
      <c r="G137" s="101"/>
      <c r="H137" s="101"/>
      <c r="I137" s="101"/>
      <c r="J137" s="101"/>
      <c r="K137" s="27"/>
      <c r="L137" s="102"/>
      <c r="M137" s="207"/>
      <c r="N137" s="207"/>
      <c r="O137" s="142"/>
      <c r="P137" s="207"/>
      <c r="Q137" s="207"/>
      <c r="R137" s="237"/>
      <c r="S137" s="237"/>
      <c r="T137" s="237"/>
      <c r="U137" s="207"/>
      <c r="V137" s="237"/>
      <c r="W137" s="237"/>
      <c r="X137" s="237"/>
      <c r="Y137" s="237"/>
      <c r="Z137" s="139" t="str">
        <f t="shared" si="38"/>
        <v/>
      </c>
      <c r="AA137" s="207"/>
      <c r="AB137" s="297" t="str">
        <f t="shared" si="28"/>
        <v/>
      </c>
      <c r="AC137" s="262"/>
      <c r="AD137" s="139" t="str">
        <f t="shared" si="39"/>
        <v/>
      </c>
      <c r="AE137" s="207"/>
      <c r="AF137" s="297" t="str">
        <f t="shared" si="29"/>
        <v/>
      </c>
      <c r="AG137" s="207"/>
      <c r="AH137" s="139" t="str">
        <f t="shared" si="40"/>
        <v/>
      </c>
      <c r="AI137" s="207"/>
      <c r="AJ137" s="297" t="str">
        <f t="shared" si="30"/>
        <v/>
      </c>
      <c r="AK137" s="262"/>
      <c r="AL137" s="139" t="str">
        <f t="shared" si="41"/>
        <v/>
      </c>
      <c r="AM137" s="207"/>
      <c r="AN137" s="297" t="str">
        <f t="shared" si="31"/>
        <v/>
      </c>
      <c r="AP137" s="139" t="str">
        <f t="shared" si="42"/>
        <v/>
      </c>
      <c r="AQ137" s="207"/>
      <c r="AR137" s="297" t="str">
        <f t="shared" si="32"/>
        <v/>
      </c>
      <c r="AS137" s="207"/>
      <c r="AT137" s="139" t="str">
        <f t="shared" si="43"/>
        <v/>
      </c>
      <c r="AU137" s="207"/>
      <c r="AV137" s="297" t="str">
        <f t="shared" si="33"/>
        <v/>
      </c>
      <c r="AW137" s="207"/>
      <c r="AX137" s="139" t="str">
        <f t="shared" si="44"/>
        <v/>
      </c>
      <c r="AY137" s="207"/>
      <c r="AZ137" s="297" t="str">
        <f t="shared" si="34"/>
        <v/>
      </c>
      <c r="BA137" s="207"/>
      <c r="BB137" s="139" t="str">
        <f t="shared" si="45"/>
        <v/>
      </c>
      <c r="BC137" s="207"/>
      <c r="BD137" s="297" t="str">
        <f t="shared" si="35"/>
        <v/>
      </c>
      <c r="BE137" s="207"/>
      <c r="BF137" s="139" t="str">
        <f t="shared" si="46"/>
        <v/>
      </c>
      <c r="BG137" s="207"/>
      <c r="BH137" s="297" t="str">
        <f t="shared" si="36"/>
        <v/>
      </c>
      <c r="BJ137" s="139" t="str">
        <f t="shared" si="47"/>
        <v/>
      </c>
      <c r="BK137" s="207"/>
      <c r="BL137" s="297" t="str">
        <f t="shared" si="37"/>
        <v/>
      </c>
      <c r="BM137" s="207"/>
    </row>
    <row r="138" spans="2:65" ht="16.5" customHeight="1">
      <c r="C138" s="210"/>
      <c r="D138" s="211"/>
      <c r="E138" s="115"/>
      <c r="F138" s="115"/>
      <c r="G138" s="115"/>
      <c r="H138" s="115"/>
      <c r="I138" s="115"/>
      <c r="J138" s="115"/>
      <c r="K138" s="115"/>
      <c r="L138" s="212"/>
      <c r="M138" s="207"/>
      <c r="N138" s="207"/>
      <c r="O138" s="205"/>
      <c r="P138" s="207"/>
      <c r="Q138" s="207"/>
      <c r="R138" s="164"/>
      <c r="S138" s="164"/>
      <c r="T138" s="164"/>
      <c r="U138" s="207"/>
      <c r="V138" s="164"/>
      <c r="W138" s="164"/>
      <c r="X138" s="164"/>
      <c r="Y138" s="398"/>
      <c r="Z138" s="139" t="str">
        <f t="shared" si="38"/>
        <v/>
      </c>
      <c r="AA138" s="207"/>
      <c r="AB138" s="297" t="str">
        <f t="shared" si="28"/>
        <v/>
      </c>
      <c r="AC138" s="262"/>
      <c r="AD138" s="139" t="str">
        <f t="shared" si="39"/>
        <v/>
      </c>
      <c r="AE138" s="207"/>
      <c r="AF138" s="297" t="str">
        <f t="shared" si="29"/>
        <v/>
      </c>
      <c r="AG138" s="207"/>
      <c r="AH138" s="139" t="str">
        <f t="shared" si="40"/>
        <v/>
      </c>
      <c r="AI138" s="207"/>
      <c r="AJ138" s="297" t="str">
        <f t="shared" si="30"/>
        <v/>
      </c>
      <c r="AK138" s="262"/>
      <c r="AL138" s="139" t="str">
        <f t="shared" si="41"/>
        <v/>
      </c>
      <c r="AM138" s="207"/>
      <c r="AN138" s="297" t="str">
        <f t="shared" si="31"/>
        <v/>
      </c>
      <c r="AP138" s="139" t="str">
        <f t="shared" si="42"/>
        <v/>
      </c>
      <c r="AQ138" s="207"/>
      <c r="AR138" s="297" t="str">
        <f t="shared" si="32"/>
        <v/>
      </c>
      <c r="AS138" s="207"/>
      <c r="AT138" s="139" t="str">
        <f t="shared" si="43"/>
        <v/>
      </c>
      <c r="AU138" s="207"/>
      <c r="AV138" s="297" t="str">
        <f t="shared" si="33"/>
        <v/>
      </c>
      <c r="AW138" s="207"/>
      <c r="AX138" s="139" t="str">
        <f t="shared" si="44"/>
        <v/>
      </c>
      <c r="AY138" s="207"/>
      <c r="AZ138" s="297" t="str">
        <f t="shared" si="34"/>
        <v/>
      </c>
      <c r="BA138" s="207"/>
      <c r="BB138" s="139" t="str">
        <f t="shared" si="45"/>
        <v/>
      </c>
      <c r="BC138" s="207"/>
      <c r="BD138" s="297" t="str">
        <f t="shared" si="35"/>
        <v/>
      </c>
      <c r="BE138" s="207"/>
      <c r="BF138" s="139" t="str">
        <f t="shared" si="46"/>
        <v/>
      </c>
      <c r="BG138" s="207"/>
      <c r="BH138" s="297" t="str">
        <f t="shared" si="36"/>
        <v/>
      </c>
      <c r="BJ138" s="139" t="str">
        <f t="shared" si="47"/>
        <v/>
      </c>
      <c r="BK138" s="207"/>
      <c r="BL138" s="297" t="str">
        <f t="shared" si="37"/>
        <v/>
      </c>
      <c r="BM138" s="207"/>
    </row>
    <row r="139" spans="2:65" ht="16.5" customHeight="1">
      <c r="C139" s="210"/>
      <c r="D139" s="211"/>
      <c r="E139" s="115"/>
      <c r="F139" s="115"/>
      <c r="G139" s="115"/>
      <c r="H139" s="115"/>
      <c r="I139" s="115"/>
      <c r="J139" s="115"/>
      <c r="K139" s="115"/>
      <c r="L139" s="212"/>
      <c r="M139" s="207"/>
      <c r="N139" s="207"/>
      <c r="O139" s="205"/>
      <c r="P139" s="207"/>
      <c r="Q139" s="207"/>
      <c r="R139" s="164"/>
      <c r="S139" s="164"/>
      <c r="T139" s="164"/>
      <c r="U139" s="207"/>
      <c r="V139" s="164"/>
      <c r="W139" s="164"/>
      <c r="X139" s="164"/>
      <c r="Y139" s="398"/>
      <c r="Z139" s="139" t="str">
        <f t="shared" si="38"/>
        <v/>
      </c>
      <c r="AA139" s="207"/>
      <c r="AB139" s="297" t="str">
        <f t="shared" si="28"/>
        <v/>
      </c>
      <c r="AC139" s="262"/>
      <c r="AD139" s="139" t="str">
        <f t="shared" si="39"/>
        <v/>
      </c>
      <c r="AE139" s="207"/>
      <c r="AF139" s="297" t="str">
        <f t="shared" si="29"/>
        <v/>
      </c>
      <c r="AG139" s="207"/>
      <c r="AH139" s="139" t="str">
        <f t="shared" si="40"/>
        <v/>
      </c>
      <c r="AI139" s="207"/>
      <c r="AJ139" s="297" t="str">
        <f t="shared" si="30"/>
        <v/>
      </c>
      <c r="AK139" s="262"/>
      <c r="AL139" s="139" t="str">
        <f t="shared" si="41"/>
        <v/>
      </c>
      <c r="AM139" s="207"/>
      <c r="AN139" s="297" t="str">
        <f t="shared" si="31"/>
        <v/>
      </c>
      <c r="AP139" s="139" t="str">
        <f t="shared" si="42"/>
        <v/>
      </c>
      <c r="AQ139" s="207"/>
      <c r="AR139" s="297" t="str">
        <f t="shared" si="32"/>
        <v/>
      </c>
      <c r="AS139" s="207"/>
      <c r="AT139" s="139" t="str">
        <f t="shared" si="43"/>
        <v/>
      </c>
      <c r="AU139" s="207"/>
      <c r="AV139" s="297" t="str">
        <f t="shared" si="33"/>
        <v/>
      </c>
      <c r="AW139" s="207"/>
      <c r="AX139" s="139" t="str">
        <f t="shared" si="44"/>
        <v/>
      </c>
      <c r="AY139" s="207"/>
      <c r="AZ139" s="297" t="str">
        <f t="shared" si="34"/>
        <v/>
      </c>
      <c r="BA139" s="207"/>
      <c r="BB139" s="139" t="str">
        <f t="shared" si="45"/>
        <v/>
      </c>
      <c r="BC139" s="207"/>
      <c r="BD139" s="297" t="str">
        <f t="shared" si="35"/>
        <v/>
      </c>
      <c r="BE139" s="207"/>
      <c r="BF139" s="139" t="str">
        <f t="shared" si="46"/>
        <v/>
      </c>
      <c r="BG139" s="207"/>
      <c r="BH139" s="297" t="str">
        <f t="shared" si="36"/>
        <v/>
      </c>
      <c r="BJ139" s="139" t="str">
        <f t="shared" si="47"/>
        <v/>
      </c>
      <c r="BK139" s="207"/>
      <c r="BL139" s="297" t="str">
        <f t="shared" si="37"/>
        <v/>
      </c>
      <c r="BM139" s="207"/>
    </row>
    <row r="140" spans="2:65" ht="16.5" customHeight="1">
      <c r="C140" s="210"/>
      <c r="D140" s="211"/>
      <c r="E140" s="211"/>
      <c r="F140" s="211"/>
      <c r="G140" s="211"/>
      <c r="H140" s="211"/>
      <c r="I140" s="211"/>
      <c r="J140" s="211"/>
      <c r="K140" s="211"/>
      <c r="L140" s="385"/>
      <c r="M140" s="211"/>
      <c r="N140" s="211"/>
      <c r="O140" s="211"/>
      <c r="P140" s="211"/>
      <c r="Q140" s="211"/>
      <c r="R140" s="253"/>
      <c r="S140" s="253"/>
      <c r="T140" s="253"/>
      <c r="U140" s="211"/>
      <c r="V140" s="253"/>
      <c r="W140" s="253"/>
      <c r="X140" s="253"/>
      <c r="Y140" s="399"/>
      <c r="Z140" s="139" t="str">
        <f t="shared" si="38"/>
        <v/>
      </c>
      <c r="AA140" s="211"/>
      <c r="AB140" s="297" t="str">
        <f t="shared" si="28"/>
        <v/>
      </c>
      <c r="AC140" s="262"/>
      <c r="AD140" s="139" t="str">
        <f t="shared" si="39"/>
        <v/>
      </c>
      <c r="AE140" s="211"/>
      <c r="AF140" s="297" t="str">
        <f t="shared" si="29"/>
        <v/>
      </c>
      <c r="AG140" s="211"/>
      <c r="AH140" s="139" t="str">
        <f t="shared" si="40"/>
        <v/>
      </c>
      <c r="AI140" s="211"/>
      <c r="AJ140" s="297" t="str">
        <f t="shared" si="30"/>
        <v/>
      </c>
      <c r="AK140" s="262"/>
      <c r="AL140" s="139" t="str">
        <f t="shared" si="41"/>
        <v/>
      </c>
      <c r="AM140" s="211"/>
      <c r="AN140" s="297" t="str">
        <f t="shared" si="31"/>
        <v/>
      </c>
      <c r="AP140" s="139" t="str">
        <f t="shared" si="42"/>
        <v/>
      </c>
      <c r="AQ140" s="211"/>
      <c r="AR140" s="297" t="str">
        <f t="shared" si="32"/>
        <v/>
      </c>
      <c r="AS140" s="211"/>
      <c r="AT140" s="139" t="str">
        <f t="shared" si="43"/>
        <v/>
      </c>
      <c r="AU140" s="211"/>
      <c r="AV140" s="297" t="str">
        <f t="shared" si="33"/>
        <v/>
      </c>
      <c r="AW140" s="211"/>
      <c r="AX140" s="139" t="str">
        <f t="shared" si="44"/>
        <v/>
      </c>
      <c r="AY140" s="211"/>
      <c r="AZ140" s="297" t="str">
        <f t="shared" si="34"/>
        <v/>
      </c>
      <c r="BA140" s="211"/>
      <c r="BB140" s="139" t="str">
        <f t="shared" si="45"/>
        <v/>
      </c>
      <c r="BC140" s="211"/>
      <c r="BD140" s="297" t="str">
        <f t="shared" si="35"/>
        <v/>
      </c>
      <c r="BE140" s="211"/>
      <c r="BF140" s="139" t="str">
        <f t="shared" si="46"/>
        <v/>
      </c>
      <c r="BG140" s="211"/>
      <c r="BH140" s="297" t="str">
        <f t="shared" si="36"/>
        <v/>
      </c>
      <c r="BJ140" s="139" t="str">
        <f t="shared" si="47"/>
        <v/>
      </c>
      <c r="BK140" s="211"/>
      <c r="BL140" s="297" t="str">
        <f t="shared" si="37"/>
        <v/>
      </c>
      <c r="BM140" s="211"/>
    </row>
    <row r="141" spans="2:65" ht="15.75" customHeight="1">
      <c r="B141" s="365"/>
      <c r="C141" s="44"/>
      <c r="D141" s="125"/>
      <c r="E141" s="101"/>
      <c r="F141" s="101"/>
      <c r="G141" s="101"/>
      <c r="H141" s="101"/>
      <c r="I141" s="101"/>
      <c r="J141" s="101"/>
      <c r="K141" s="104"/>
      <c r="L141" s="26"/>
      <c r="M141" s="207"/>
      <c r="N141" s="207"/>
      <c r="O141" s="142"/>
      <c r="P141" s="207"/>
      <c r="Q141" s="207"/>
      <c r="R141" s="237"/>
      <c r="S141" s="237"/>
      <c r="T141" s="237"/>
      <c r="U141" s="207"/>
      <c r="V141" s="237"/>
      <c r="W141" s="237"/>
      <c r="X141" s="237"/>
      <c r="Y141" s="237"/>
      <c r="Z141" s="139" t="str">
        <f t="shared" si="38"/>
        <v/>
      </c>
      <c r="AA141" s="207"/>
      <c r="AB141" s="297" t="str">
        <f t="shared" si="28"/>
        <v/>
      </c>
      <c r="AC141" s="262"/>
      <c r="AD141" s="139" t="str">
        <f t="shared" si="39"/>
        <v/>
      </c>
      <c r="AE141" s="207"/>
      <c r="AF141" s="297" t="str">
        <f t="shared" si="29"/>
        <v/>
      </c>
      <c r="AG141" s="207"/>
      <c r="AH141" s="139" t="str">
        <f t="shared" si="40"/>
        <v/>
      </c>
      <c r="AI141" s="207"/>
      <c r="AJ141" s="297" t="str">
        <f t="shared" si="30"/>
        <v/>
      </c>
      <c r="AK141" s="262"/>
      <c r="AL141" s="139" t="str">
        <f t="shared" si="41"/>
        <v/>
      </c>
      <c r="AM141" s="207"/>
      <c r="AN141" s="297" t="str">
        <f t="shared" si="31"/>
        <v/>
      </c>
      <c r="AP141" s="139" t="str">
        <f t="shared" si="42"/>
        <v/>
      </c>
      <c r="AQ141" s="207"/>
      <c r="AR141" s="297" t="str">
        <f t="shared" si="32"/>
        <v/>
      </c>
      <c r="AS141" s="207"/>
      <c r="AT141" s="139" t="str">
        <f t="shared" si="43"/>
        <v/>
      </c>
      <c r="AU141" s="207"/>
      <c r="AV141" s="297" t="str">
        <f t="shared" si="33"/>
        <v/>
      </c>
      <c r="AW141" s="207"/>
      <c r="AX141" s="139" t="str">
        <f t="shared" si="44"/>
        <v/>
      </c>
      <c r="AY141" s="207"/>
      <c r="AZ141" s="297" t="str">
        <f t="shared" si="34"/>
        <v/>
      </c>
      <c r="BA141" s="207"/>
      <c r="BB141" s="139" t="str">
        <f t="shared" si="45"/>
        <v/>
      </c>
      <c r="BC141" s="207"/>
      <c r="BD141" s="297" t="str">
        <f t="shared" si="35"/>
        <v/>
      </c>
      <c r="BE141" s="207"/>
      <c r="BF141" s="139" t="str">
        <f t="shared" si="46"/>
        <v/>
      </c>
      <c r="BG141" s="207"/>
      <c r="BH141" s="297" t="str">
        <f t="shared" si="36"/>
        <v/>
      </c>
      <c r="BJ141" s="139" t="str">
        <f t="shared" si="47"/>
        <v/>
      </c>
      <c r="BK141" s="207"/>
      <c r="BL141" s="297" t="str">
        <f t="shared" si="37"/>
        <v/>
      </c>
      <c r="BM141" s="207"/>
    </row>
    <row r="142" spans="2:65" ht="15.75" customHeight="1">
      <c r="B142" s="365"/>
      <c r="C142" s="20" t="s">
        <v>116</v>
      </c>
      <c r="D142" s="48"/>
      <c r="E142" s="48"/>
      <c r="F142" s="48"/>
      <c r="G142" s="48"/>
      <c r="H142" s="48"/>
      <c r="I142" s="48"/>
      <c r="J142" s="48"/>
      <c r="K142" s="43"/>
      <c r="L142" s="40"/>
      <c r="M142" s="207"/>
      <c r="N142" s="207"/>
      <c r="O142" s="142"/>
      <c r="P142" s="207"/>
      <c r="Q142" s="207"/>
      <c r="R142" s="237"/>
      <c r="S142" s="237"/>
      <c r="T142" s="237"/>
      <c r="U142" s="207"/>
      <c r="V142" s="237"/>
      <c r="W142" s="237"/>
      <c r="X142" s="237"/>
      <c r="Y142" s="237"/>
      <c r="Z142" s="139" t="str">
        <f t="shared" si="38"/>
        <v/>
      </c>
      <c r="AA142" s="207"/>
      <c r="AB142" s="297" t="str">
        <f t="shared" si="28"/>
        <v/>
      </c>
      <c r="AC142" s="262"/>
      <c r="AD142" s="139" t="str">
        <f t="shared" si="39"/>
        <v/>
      </c>
      <c r="AE142" s="207"/>
      <c r="AF142" s="297" t="str">
        <f t="shared" si="29"/>
        <v/>
      </c>
      <c r="AG142" s="207"/>
      <c r="AH142" s="139" t="str">
        <f t="shared" si="40"/>
        <v/>
      </c>
      <c r="AI142" s="207"/>
      <c r="AJ142" s="297" t="str">
        <f t="shared" si="30"/>
        <v/>
      </c>
      <c r="AK142" s="262"/>
      <c r="AL142" s="139" t="str">
        <f t="shared" si="41"/>
        <v/>
      </c>
      <c r="AM142" s="207"/>
      <c r="AN142" s="297" t="str">
        <f t="shared" si="31"/>
        <v/>
      </c>
      <c r="AP142" s="139" t="str">
        <f t="shared" si="42"/>
        <v/>
      </c>
      <c r="AQ142" s="207"/>
      <c r="AR142" s="297" t="str">
        <f t="shared" si="32"/>
        <v/>
      </c>
      <c r="AS142" s="207"/>
      <c r="AT142" s="139" t="str">
        <f t="shared" si="43"/>
        <v/>
      </c>
      <c r="AU142" s="207"/>
      <c r="AV142" s="297" t="str">
        <f t="shared" si="33"/>
        <v/>
      </c>
      <c r="AW142" s="207"/>
      <c r="AX142" s="139" t="str">
        <f t="shared" si="44"/>
        <v/>
      </c>
      <c r="AY142" s="207"/>
      <c r="AZ142" s="297" t="str">
        <f t="shared" si="34"/>
        <v/>
      </c>
      <c r="BA142" s="207"/>
      <c r="BB142" s="139" t="str">
        <f t="shared" si="45"/>
        <v/>
      </c>
      <c r="BC142" s="207"/>
      <c r="BD142" s="297" t="str">
        <f t="shared" si="35"/>
        <v/>
      </c>
      <c r="BE142" s="207"/>
      <c r="BF142" s="139" t="str">
        <f t="shared" si="46"/>
        <v/>
      </c>
      <c r="BG142" s="207"/>
      <c r="BH142" s="297" t="str">
        <f t="shared" si="36"/>
        <v/>
      </c>
      <c r="BJ142" s="139" t="str">
        <f t="shared" si="47"/>
        <v/>
      </c>
      <c r="BK142" s="207"/>
      <c r="BL142" s="297" t="str">
        <f t="shared" si="37"/>
        <v/>
      </c>
      <c r="BM142" s="207"/>
    </row>
    <row r="143" spans="2:65" ht="15.75" customHeight="1">
      <c r="B143" s="365"/>
      <c r="C143" s="33"/>
      <c r="D143" s="42"/>
      <c r="E143" s="42"/>
      <c r="F143" s="42"/>
      <c r="G143" s="42"/>
      <c r="H143" s="42"/>
      <c r="I143" s="42"/>
      <c r="J143" s="42"/>
      <c r="K143" s="43"/>
      <c r="L143" s="40"/>
      <c r="M143" s="207"/>
      <c r="N143" s="207"/>
      <c r="O143" s="142"/>
      <c r="P143" s="207"/>
      <c r="Q143" s="207"/>
      <c r="R143" s="237"/>
      <c r="S143" s="237"/>
      <c r="T143" s="237"/>
      <c r="U143" s="207"/>
      <c r="V143" s="237"/>
      <c r="W143" s="237"/>
      <c r="X143" s="237"/>
      <c r="Y143" s="237"/>
      <c r="Z143" s="139" t="str">
        <f t="shared" si="38"/>
        <v/>
      </c>
      <c r="AA143" s="207"/>
      <c r="AB143" s="297" t="str">
        <f t="shared" si="28"/>
        <v/>
      </c>
      <c r="AC143" s="262"/>
      <c r="AD143" s="139" t="str">
        <f t="shared" si="39"/>
        <v/>
      </c>
      <c r="AE143" s="207"/>
      <c r="AF143" s="297" t="str">
        <f t="shared" si="29"/>
        <v/>
      </c>
      <c r="AG143" s="207"/>
      <c r="AH143" s="139" t="str">
        <f t="shared" si="40"/>
        <v/>
      </c>
      <c r="AI143" s="207"/>
      <c r="AJ143" s="297" t="str">
        <f t="shared" si="30"/>
        <v/>
      </c>
      <c r="AK143" s="262"/>
      <c r="AL143" s="139" t="str">
        <f t="shared" si="41"/>
        <v/>
      </c>
      <c r="AM143" s="207"/>
      <c r="AN143" s="297" t="str">
        <f t="shared" si="31"/>
        <v/>
      </c>
      <c r="AP143" s="139" t="str">
        <f t="shared" si="42"/>
        <v/>
      </c>
      <c r="AQ143" s="207"/>
      <c r="AR143" s="297" t="str">
        <f t="shared" si="32"/>
        <v/>
      </c>
      <c r="AS143" s="207"/>
      <c r="AT143" s="139" t="str">
        <f t="shared" si="43"/>
        <v/>
      </c>
      <c r="AU143" s="207"/>
      <c r="AV143" s="297" t="str">
        <f t="shared" si="33"/>
        <v/>
      </c>
      <c r="AW143" s="207"/>
      <c r="AX143" s="139" t="str">
        <f t="shared" si="44"/>
        <v/>
      </c>
      <c r="AY143" s="207"/>
      <c r="AZ143" s="297" t="str">
        <f t="shared" si="34"/>
        <v/>
      </c>
      <c r="BA143" s="207"/>
      <c r="BB143" s="139" t="str">
        <f t="shared" si="45"/>
        <v/>
      </c>
      <c r="BC143" s="207"/>
      <c r="BD143" s="297" t="str">
        <f t="shared" si="35"/>
        <v/>
      </c>
      <c r="BE143" s="207"/>
      <c r="BF143" s="139" t="str">
        <f t="shared" si="46"/>
        <v/>
      </c>
      <c r="BG143" s="207"/>
      <c r="BH143" s="297" t="str">
        <f t="shared" si="36"/>
        <v/>
      </c>
      <c r="BJ143" s="139" t="str">
        <f t="shared" si="47"/>
        <v/>
      </c>
      <c r="BK143" s="207"/>
      <c r="BL143" s="297" t="str">
        <f t="shared" si="37"/>
        <v/>
      </c>
      <c r="BM143" s="207"/>
    </row>
    <row r="144" spans="2:65" ht="15.75" customHeight="1">
      <c r="B144" s="374">
        <v>104</v>
      </c>
      <c r="C144" s="21" t="s">
        <v>35</v>
      </c>
      <c r="D144" s="101" t="s">
        <v>354</v>
      </c>
      <c r="F144" s="101"/>
      <c r="H144" s="101"/>
      <c r="I144" s="101"/>
      <c r="J144" s="101"/>
      <c r="K144" s="24"/>
      <c r="L144" s="26" t="s">
        <v>29</v>
      </c>
      <c r="M144" s="207"/>
      <c r="N144" s="139">
        <f>VLOOKUP($B144,'[1]09-10-11'!$A$4:$EA$400,MATCH(N$2, '[1]09-10-11'!$A$4:$EA$4, 0))</f>
        <v>70000</v>
      </c>
      <c r="O144" s="123"/>
      <c r="P144" s="139">
        <f>VLOOKUP($B144,'[1]09-10-11'!$A$4:$EA$400,MATCH(P$2, '[1]09-10-11'!$A$4:$EA$4, 0))</f>
        <v>90000</v>
      </c>
      <c r="Q144" s="139"/>
      <c r="R144" s="139">
        <f>VLOOKUP($B144,'[1]09-10-11'!$A$4:$EA$400,MATCH(R$2, '[1]09-10-11'!$A$4:$EA$4, 0))</f>
        <v>0</v>
      </c>
      <c r="S144" s="139"/>
      <c r="T144" s="139" t="e">
        <f>VLOOKUP($B144,'[1]09-10-11'!$A$4:$EA$400,MATCH(T$2, '[1]09-10-11'!$A$4:$EA$4, 0))</f>
        <v>#N/A</v>
      </c>
      <c r="U144" s="139"/>
      <c r="V144" s="139">
        <f>VLOOKUP($B144,'[1]09-10-11'!$A$4:$EA$400,MATCH(V$2, '[1]09-10-11'!$A$4:$EA$4, 0))</f>
        <v>75000</v>
      </c>
      <c r="W144" s="139"/>
      <c r="X144" s="139">
        <f>VLOOKUP($B144,'[1]09-10-11'!$A$4:$EA$400,MATCH(X$2, '[1]09-10-11'!$A$4:$EA$4, 0))</f>
        <v>110000</v>
      </c>
      <c r="Y144" s="53"/>
      <c r="Z144" s="139">
        <f t="shared" si="38"/>
        <v>35000</v>
      </c>
      <c r="AA144" s="139"/>
      <c r="AB144" s="297">
        <f t="shared" si="28"/>
        <v>0.46666666666666656</v>
      </c>
      <c r="AC144" s="262"/>
      <c r="AD144" s="139">
        <f t="shared" si="39"/>
        <v>20000</v>
      </c>
      <c r="AE144" s="139"/>
      <c r="AF144" s="297">
        <f t="shared" si="29"/>
        <v>0.22222222222222232</v>
      </c>
      <c r="AG144" s="139"/>
      <c r="AH144" s="139">
        <f t="shared" si="40"/>
        <v>40000</v>
      </c>
      <c r="AI144" s="139"/>
      <c r="AJ144" s="297">
        <f t="shared" si="30"/>
        <v>0.5714285714285714</v>
      </c>
      <c r="AK144" s="262"/>
      <c r="AL144" s="139">
        <f t="shared" si="41"/>
        <v>110000</v>
      </c>
      <c r="AM144" s="139"/>
      <c r="AN144" s="297" t="str">
        <f t="shared" si="31"/>
        <v>---</v>
      </c>
      <c r="AP144" s="139" t="str">
        <f t="shared" si="42"/>
        <v/>
      </c>
      <c r="AQ144" s="139"/>
      <c r="AR144" s="297" t="e">
        <f t="shared" si="32"/>
        <v>#N/A</v>
      </c>
      <c r="AS144" s="139"/>
      <c r="AT144" s="139" t="str">
        <f t="shared" si="43"/>
        <v/>
      </c>
      <c r="AU144" s="139"/>
      <c r="AV144" s="297" t="e">
        <f t="shared" si="33"/>
        <v>#N/A</v>
      </c>
      <c r="AW144" s="139"/>
      <c r="AX144" s="139">
        <f t="shared" si="44"/>
        <v>5000</v>
      </c>
      <c r="AY144" s="139"/>
      <c r="AZ144" s="297">
        <f t="shared" si="34"/>
        <v>7.1428571428571397E-2</v>
      </c>
      <c r="BA144" s="139"/>
      <c r="BB144" s="139">
        <f t="shared" si="45"/>
        <v>-15000</v>
      </c>
      <c r="BC144" s="139"/>
      <c r="BD144" s="297">
        <f t="shared" si="35"/>
        <v>-0.16666666666666663</v>
      </c>
      <c r="BE144" s="139"/>
      <c r="BF144" s="139">
        <f t="shared" si="46"/>
        <v>75000</v>
      </c>
      <c r="BG144" s="139"/>
      <c r="BH144" s="297" t="str">
        <f t="shared" si="36"/>
        <v>---</v>
      </c>
      <c r="BJ144" s="139" t="str">
        <f t="shared" si="47"/>
        <v/>
      </c>
      <c r="BK144" s="139"/>
      <c r="BL144" s="297" t="e">
        <f t="shared" si="37"/>
        <v>#N/A</v>
      </c>
      <c r="BM144" s="139"/>
    </row>
    <row r="145" spans="2:65" ht="18" customHeight="1">
      <c r="B145" s="374">
        <v>105.1</v>
      </c>
      <c r="C145" s="21" t="s">
        <v>36</v>
      </c>
      <c r="D145" s="101" t="s">
        <v>390</v>
      </c>
      <c r="E145" s="22"/>
      <c r="F145" s="101"/>
      <c r="G145" s="101"/>
      <c r="H145" s="101"/>
      <c r="I145" s="101"/>
      <c r="J145" s="101"/>
      <c r="K145" s="104"/>
      <c r="L145" s="26" t="s">
        <v>29</v>
      </c>
      <c r="M145" s="207"/>
      <c r="N145" s="139">
        <f>VLOOKUP($B145,'[1]09-10-11'!$A$4:$EA$400,MATCH(N$2, '[1]09-10-11'!$A$4:$EA$4, 0))</f>
        <v>52509</v>
      </c>
      <c r="O145" s="142"/>
      <c r="P145" s="139">
        <f>VLOOKUP($B145,'[1]09-10-11'!$A$4:$EA$400,MATCH(P$2, '[1]09-10-11'!$A$4:$EA$4, 0))</f>
        <v>49561</v>
      </c>
      <c r="Q145" s="139"/>
      <c r="R145" s="139">
        <f>VLOOKUP($B145,'[1]09-10-11'!$A$4:$EA$400,MATCH(R$2, '[1]09-10-11'!$A$4:$EA$4, 0))</f>
        <v>0</v>
      </c>
      <c r="S145" s="139"/>
      <c r="T145" s="139" t="e">
        <f>VLOOKUP($B145,'[1]09-10-11'!$A$4:$EA$400,MATCH(T$2, '[1]09-10-11'!$A$4:$EA$4, 0))</f>
        <v>#N/A</v>
      </c>
      <c r="U145" s="139"/>
      <c r="V145" s="139">
        <f>VLOOKUP($B145,'[1]09-10-11'!$A$4:$EA$400,MATCH(V$2, '[1]09-10-11'!$A$4:$EA$4, 0))</f>
        <v>49561</v>
      </c>
      <c r="W145" s="139"/>
      <c r="X145" s="139">
        <f>VLOOKUP($B145,'[1]09-10-11'!$A$4:$EA$400,MATCH(X$2, '[1]09-10-11'!$A$4:$EA$4, 0))</f>
        <v>49561</v>
      </c>
      <c r="Y145" s="53"/>
      <c r="Z145" s="174">
        <f t="shared" si="38"/>
        <v>0</v>
      </c>
      <c r="AA145" s="174"/>
      <c r="AB145" s="299">
        <f t="shared" si="28"/>
        <v>0</v>
      </c>
      <c r="AC145" s="280"/>
      <c r="AD145" s="174">
        <f t="shared" si="39"/>
        <v>0</v>
      </c>
      <c r="AE145" s="174"/>
      <c r="AF145" s="299">
        <f t="shared" si="29"/>
        <v>0</v>
      </c>
      <c r="AG145" s="174"/>
      <c r="AH145" s="174">
        <f t="shared" si="40"/>
        <v>-2948</v>
      </c>
      <c r="AI145" s="174"/>
      <c r="AJ145" s="299">
        <f t="shared" si="30"/>
        <v>-5.6142756479841571E-2</v>
      </c>
      <c r="AK145" s="280"/>
      <c r="AL145" s="139">
        <f t="shared" si="41"/>
        <v>49561</v>
      </c>
      <c r="AM145" s="174"/>
      <c r="AN145" s="297" t="str">
        <f t="shared" si="31"/>
        <v>---</v>
      </c>
      <c r="AP145" s="139" t="str">
        <f t="shared" si="42"/>
        <v/>
      </c>
      <c r="AQ145" s="174"/>
      <c r="AR145" s="297" t="e">
        <f t="shared" si="32"/>
        <v>#N/A</v>
      </c>
      <c r="AS145" s="174"/>
      <c r="AT145" s="174" t="str">
        <f t="shared" si="43"/>
        <v/>
      </c>
      <c r="AU145" s="174"/>
      <c r="AV145" s="299" t="e">
        <f t="shared" si="33"/>
        <v>#N/A</v>
      </c>
      <c r="AW145" s="174"/>
      <c r="AX145" s="174">
        <f t="shared" si="44"/>
        <v>-2948</v>
      </c>
      <c r="AY145" s="174"/>
      <c r="AZ145" s="299">
        <f t="shared" si="34"/>
        <v>-5.6142756479841571E-2</v>
      </c>
      <c r="BA145" s="174"/>
      <c r="BB145" s="174">
        <f t="shared" si="45"/>
        <v>0</v>
      </c>
      <c r="BC145" s="174"/>
      <c r="BD145" s="299">
        <f t="shared" si="35"/>
        <v>0</v>
      </c>
      <c r="BE145" s="174"/>
      <c r="BF145" s="139">
        <f t="shared" si="46"/>
        <v>49561</v>
      </c>
      <c r="BG145" s="174"/>
      <c r="BH145" s="297" t="str">
        <f t="shared" si="36"/>
        <v>---</v>
      </c>
      <c r="BJ145" s="139" t="str">
        <f t="shared" si="47"/>
        <v/>
      </c>
      <c r="BK145" s="174"/>
      <c r="BL145" s="297" t="e">
        <f t="shared" si="37"/>
        <v>#N/A</v>
      </c>
      <c r="BM145" s="174"/>
    </row>
    <row r="146" spans="2:65" ht="18" customHeight="1">
      <c r="B146" s="374">
        <v>105.2</v>
      </c>
      <c r="C146" s="21" t="s">
        <v>37</v>
      </c>
      <c r="D146" s="101" t="s">
        <v>389</v>
      </c>
      <c r="E146" s="22"/>
      <c r="F146" s="101"/>
      <c r="G146" s="101"/>
      <c r="H146" s="101"/>
      <c r="I146" s="101"/>
      <c r="J146" s="101"/>
      <c r="K146" s="104"/>
      <c r="L146" s="26" t="s">
        <v>29</v>
      </c>
      <c r="M146" s="207"/>
      <c r="N146" s="139">
        <f>VLOOKUP($B146,'[1]09-10-11'!$A$4:$EA$400,MATCH(N$2, '[1]09-10-11'!$A$4:$EA$4, 0))</f>
        <v>44052</v>
      </c>
      <c r="O146" s="142"/>
      <c r="P146" s="139">
        <f>VLOOKUP($B146,'[1]09-10-11'!$A$4:$EA$400,MATCH(P$2, '[1]09-10-11'!$A$4:$EA$4, 0))</f>
        <v>60000</v>
      </c>
      <c r="Q146" s="139"/>
      <c r="R146" s="139">
        <f>VLOOKUP($B146,'[1]09-10-11'!$A$4:$EA$400,MATCH(R$2, '[1]09-10-11'!$A$4:$EA$4, 0))</f>
        <v>0</v>
      </c>
      <c r="S146" s="139"/>
      <c r="T146" s="139" t="e">
        <f>VLOOKUP($B146,'[1]09-10-11'!$A$4:$EA$400,MATCH(T$2, '[1]09-10-11'!$A$4:$EA$4, 0))</f>
        <v>#N/A</v>
      </c>
      <c r="U146" s="139"/>
      <c r="V146" s="139">
        <f>VLOOKUP($B146,'[1]09-10-11'!$A$4:$EA$400,MATCH(V$2, '[1]09-10-11'!$A$4:$EA$4, 0))</f>
        <v>47000</v>
      </c>
      <c r="W146" s="139"/>
      <c r="X146" s="139">
        <f>VLOOKUP($B146,'[1]09-10-11'!$A$4:$EA$400,MATCH(X$2, '[1]09-10-11'!$A$4:$EA$4, 0))</f>
        <v>60000</v>
      </c>
      <c r="Y146" s="53"/>
      <c r="Z146" s="174">
        <f t="shared" si="38"/>
        <v>13000</v>
      </c>
      <c r="AA146" s="174"/>
      <c r="AB146" s="299">
        <f t="shared" si="28"/>
        <v>0.27659574468085113</v>
      </c>
      <c r="AC146" s="280"/>
      <c r="AD146" s="174">
        <f t="shared" si="39"/>
        <v>0</v>
      </c>
      <c r="AE146" s="174"/>
      <c r="AF146" s="299">
        <f t="shared" si="29"/>
        <v>0</v>
      </c>
      <c r="AG146" s="174"/>
      <c r="AH146" s="174">
        <f t="shared" si="40"/>
        <v>15948</v>
      </c>
      <c r="AI146" s="174"/>
      <c r="AJ146" s="299">
        <f t="shared" si="30"/>
        <v>0.36202669572323609</v>
      </c>
      <c r="AK146" s="280"/>
      <c r="AL146" s="139">
        <f t="shared" si="41"/>
        <v>60000</v>
      </c>
      <c r="AM146" s="174"/>
      <c r="AN146" s="297" t="str">
        <f t="shared" si="31"/>
        <v>---</v>
      </c>
      <c r="AP146" s="139" t="str">
        <f t="shared" si="42"/>
        <v/>
      </c>
      <c r="AQ146" s="174"/>
      <c r="AR146" s="297" t="e">
        <f t="shared" si="32"/>
        <v>#N/A</v>
      </c>
      <c r="AS146" s="174"/>
      <c r="AT146" s="174" t="str">
        <f t="shared" si="43"/>
        <v/>
      </c>
      <c r="AU146" s="174"/>
      <c r="AV146" s="299" t="e">
        <f t="shared" si="33"/>
        <v>#N/A</v>
      </c>
      <c r="AW146" s="174"/>
      <c r="AX146" s="174">
        <f t="shared" si="44"/>
        <v>2948</v>
      </c>
      <c r="AY146" s="174"/>
      <c r="AZ146" s="299">
        <f t="shared" si="34"/>
        <v>6.6920911649868353E-2</v>
      </c>
      <c r="BA146" s="174"/>
      <c r="BB146" s="174">
        <f t="shared" si="45"/>
        <v>-13000</v>
      </c>
      <c r="BC146" s="174"/>
      <c r="BD146" s="299">
        <f t="shared" si="35"/>
        <v>-0.21666666666666667</v>
      </c>
      <c r="BE146" s="174"/>
      <c r="BF146" s="139">
        <f t="shared" si="46"/>
        <v>47000</v>
      </c>
      <c r="BG146" s="174"/>
      <c r="BH146" s="297" t="str">
        <f t="shared" si="36"/>
        <v>---</v>
      </c>
      <c r="BJ146" s="139" t="str">
        <f t="shared" si="47"/>
        <v/>
      </c>
      <c r="BK146" s="174"/>
      <c r="BL146" s="297" t="e">
        <f t="shared" si="37"/>
        <v>#N/A</v>
      </c>
      <c r="BM146" s="174"/>
    </row>
    <row r="147" spans="2:65" ht="15.75" customHeight="1">
      <c r="B147" s="365">
        <v>109.3</v>
      </c>
      <c r="C147" s="21" t="s">
        <v>18</v>
      </c>
      <c r="D147" s="101" t="s">
        <v>289</v>
      </c>
      <c r="E147" s="101"/>
      <c r="F147" s="101"/>
      <c r="G147" s="101"/>
      <c r="H147" s="101"/>
      <c r="I147" s="101"/>
      <c r="J147" s="101"/>
      <c r="K147" s="24"/>
      <c r="L147" s="102" t="s">
        <v>29</v>
      </c>
      <c r="M147" s="207"/>
      <c r="N147" s="141">
        <f>VLOOKUP($B147,'[1]09-10-11'!$A$4:$EA$400,MATCH(N$2, '[1]09-10-11'!$A$4:$EA$4, 0))</f>
        <v>56754</v>
      </c>
      <c r="O147" s="142"/>
      <c r="P147" s="141">
        <f>VLOOKUP($B147,'[1]09-10-11'!$A$4:$EA$400,MATCH(P$2, '[1]09-10-11'!$A$4:$EA$4, 0))</f>
        <v>150000</v>
      </c>
      <c r="Q147" s="141"/>
      <c r="R147" s="141">
        <f>VLOOKUP($B147,'[1]09-10-11'!$A$4:$EA$400,MATCH(R$2, '[1]09-10-11'!$A$4:$EA$4, 0))</f>
        <v>56754</v>
      </c>
      <c r="S147" s="141"/>
      <c r="T147" s="141" t="e">
        <f>VLOOKUP($B147,'[1]09-10-11'!$A$4:$EA$400,MATCH(T$2, '[1]09-10-11'!$A$4:$EA$4, 0))</f>
        <v>#N/A</v>
      </c>
      <c r="U147" s="141"/>
      <c r="V147" s="141">
        <f>VLOOKUP($B147,'[1]09-10-11'!$A$4:$EA$400,MATCH(V$2, '[1]09-10-11'!$A$4:$EA$4, 0))</f>
        <v>73254</v>
      </c>
      <c r="W147" s="141"/>
      <c r="X147" s="141">
        <f>VLOOKUP($B147,'[1]09-10-11'!$A$4:$EA$400,MATCH(X$2, '[1]09-10-11'!$A$4:$EA$4, 0))</f>
        <v>150000</v>
      </c>
      <c r="Y147" s="53"/>
      <c r="Z147" s="283">
        <f t="shared" si="38"/>
        <v>76746</v>
      </c>
      <c r="AA147" s="283"/>
      <c r="AB147" s="300">
        <f t="shared" si="28"/>
        <v>1.0476697518224261</v>
      </c>
      <c r="AC147" s="281"/>
      <c r="AD147" s="283">
        <f t="shared" si="39"/>
        <v>0</v>
      </c>
      <c r="AE147" s="283"/>
      <c r="AF147" s="300">
        <f t="shared" si="29"/>
        <v>0</v>
      </c>
      <c r="AG147" s="283"/>
      <c r="AH147" s="283">
        <f t="shared" si="40"/>
        <v>93246</v>
      </c>
      <c r="AI147" s="283"/>
      <c r="AJ147" s="300">
        <f t="shared" si="30"/>
        <v>1.6429855164393699</v>
      </c>
      <c r="AK147" s="261"/>
      <c r="AL147" s="141">
        <f t="shared" si="41"/>
        <v>93246</v>
      </c>
      <c r="AM147" s="283"/>
      <c r="AN147" s="298">
        <f t="shared" si="31"/>
        <v>1.6429855164393699</v>
      </c>
      <c r="AP147" s="141" t="str">
        <f t="shared" si="42"/>
        <v/>
      </c>
      <c r="AQ147" s="283"/>
      <c r="AR147" s="298" t="e">
        <f t="shared" si="32"/>
        <v>#N/A</v>
      </c>
      <c r="AS147" s="283"/>
      <c r="AT147" s="283" t="str">
        <f t="shared" si="43"/>
        <v/>
      </c>
      <c r="AU147" s="283"/>
      <c r="AV147" s="300" t="e">
        <f t="shared" si="33"/>
        <v>#N/A</v>
      </c>
      <c r="AW147" s="283"/>
      <c r="AX147" s="283">
        <f t="shared" si="44"/>
        <v>16500</v>
      </c>
      <c r="AY147" s="283"/>
      <c r="AZ147" s="300">
        <f t="shared" si="34"/>
        <v>0.29072840680833067</v>
      </c>
      <c r="BA147" s="283"/>
      <c r="BB147" s="283">
        <f t="shared" si="45"/>
        <v>-76746</v>
      </c>
      <c r="BC147" s="283"/>
      <c r="BD147" s="300">
        <f t="shared" si="35"/>
        <v>-0.51163999999999998</v>
      </c>
      <c r="BE147" s="283"/>
      <c r="BF147" s="141">
        <f t="shared" si="46"/>
        <v>16500</v>
      </c>
      <c r="BG147" s="283"/>
      <c r="BH147" s="298">
        <f t="shared" si="36"/>
        <v>0.29072840680833067</v>
      </c>
      <c r="BJ147" s="141" t="str">
        <f t="shared" si="47"/>
        <v/>
      </c>
      <c r="BK147" s="283"/>
      <c r="BL147" s="298" t="e">
        <f t="shared" si="37"/>
        <v>#N/A</v>
      </c>
      <c r="BM147" s="283"/>
    </row>
    <row r="148" spans="2:65" ht="15.75" customHeight="1">
      <c r="B148" s="365"/>
      <c r="C148" s="23"/>
      <c r="D148" s="101"/>
      <c r="E148" s="101"/>
      <c r="F148" s="101"/>
      <c r="G148" s="101"/>
      <c r="H148" s="101"/>
      <c r="I148" s="101"/>
      <c r="J148" s="101"/>
      <c r="K148" s="24"/>
      <c r="L148" s="102"/>
      <c r="M148" s="207"/>
      <c r="N148" s="207"/>
      <c r="O148" s="142"/>
      <c r="P148" s="207"/>
      <c r="Q148" s="207"/>
      <c r="R148" s="237"/>
      <c r="S148" s="237"/>
      <c r="T148" s="237"/>
      <c r="U148" s="207"/>
      <c r="V148" s="237"/>
      <c r="W148" s="237"/>
      <c r="X148" s="237"/>
      <c r="Y148" s="237"/>
      <c r="Z148" s="174" t="str">
        <f t="shared" si="38"/>
        <v/>
      </c>
      <c r="AA148" s="207"/>
      <c r="AB148" s="299" t="str">
        <f t="shared" si="28"/>
        <v/>
      </c>
      <c r="AC148" s="280"/>
      <c r="AD148" s="174" t="str">
        <f t="shared" si="39"/>
        <v/>
      </c>
      <c r="AE148" s="207"/>
      <c r="AF148" s="299" t="str">
        <f t="shared" si="29"/>
        <v/>
      </c>
      <c r="AG148" s="207"/>
      <c r="AH148" s="174" t="str">
        <f t="shared" si="40"/>
        <v/>
      </c>
      <c r="AI148" s="207"/>
      <c r="AJ148" s="299" t="str">
        <f t="shared" si="30"/>
        <v/>
      </c>
      <c r="AK148" s="280"/>
      <c r="AL148" s="139" t="str">
        <f t="shared" si="41"/>
        <v/>
      </c>
      <c r="AM148" s="207"/>
      <c r="AN148" s="297" t="str">
        <f t="shared" si="31"/>
        <v/>
      </c>
      <c r="AP148" s="139" t="str">
        <f t="shared" si="42"/>
        <v/>
      </c>
      <c r="AQ148" s="207"/>
      <c r="AR148" s="297" t="str">
        <f t="shared" si="32"/>
        <v/>
      </c>
      <c r="AS148" s="207"/>
      <c r="AT148" s="174" t="str">
        <f t="shared" si="43"/>
        <v/>
      </c>
      <c r="AU148" s="207"/>
      <c r="AV148" s="299" t="str">
        <f t="shared" si="33"/>
        <v/>
      </c>
      <c r="AW148" s="207"/>
      <c r="AX148" s="174" t="str">
        <f t="shared" si="44"/>
        <v/>
      </c>
      <c r="AY148" s="207"/>
      <c r="AZ148" s="299" t="str">
        <f t="shared" si="34"/>
        <v/>
      </c>
      <c r="BA148" s="207"/>
      <c r="BB148" s="174" t="str">
        <f t="shared" si="45"/>
        <v/>
      </c>
      <c r="BC148" s="207"/>
      <c r="BD148" s="299" t="str">
        <f t="shared" si="35"/>
        <v/>
      </c>
      <c r="BE148" s="207"/>
      <c r="BF148" s="139" t="str">
        <f t="shared" si="46"/>
        <v/>
      </c>
      <c r="BG148" s="207"/>
      <c r="BH148" s="297" t="str">
        <f t="shared" si="36"/>
        <v/>
      </c>
      <c r="BJ148" s="139" t="str">
        <f t="shared" si="47"/>
        <v/>
      </c>
      <c r="BK148" s="207"/>
      <c r="BL148" s="297" t="str">
        <f t="shared" si="37"/>
        <v/>
      </c>
      <c r="BM148" s="207"/>
    </row>
    <row r="149" spans="2:65" ht="15.75" customHeight="1">
      <c r="B149" s="365"/>
      <c r="C149" s="23"/>
      <c r="D149" s="101"/>
      <c r="E149" s="101"/>
      <c r="F149" s="101"/>
      <c r="G149" s="103" t="s">
        <v>174</v>
      </c>
      <c r="H149" s="103"/>
      <c r="I149" s="103"/>
      <c r="J149" s="103"/>
      <c r="K149" s="49"/>
      <c r="L149" s="37" t="s">
        <v>29</v>
      </c>
      <c r="M149" s="215"/>
      <c r="N149" s="150">
        <f>SUM(N144)+SUM(N145:N146)+N147</f>
        <v>223315</v>
      </c>
      <c r="O149" s="147"/>
      <c r="P149" s="150">
        <f>SUM(P144)+SUM(P145:P146)+P147</f>
        <v>349561</v>
      </c>
      <c r="Q149" s="150"/>
      <c r="R149" s="150">
        <f>SUM(R144)+SUM(R145:R146)+R147</f>
        <v>56754</v>
      </c>
      <c r="S149" s="150"/>
      <c r="T149" s="150" t="e">
        <f>SUM(T144)+SUM(T145:T146)+T147</f>
        <v>#N/A</v>
      </c>
      <c r="U149" s="150"/>
      <c r="V149" s="150">
        <f>SUM(V144)+SUM(V145:V146)+V147</f>
        <v>244815</v>
      </c>
      <c r="W149" s="150"/>
      <c r="X149" s="150">
        <f>SUM(X144)+SUM(X145:X146)+X147</f>
        <v>369561</v>
      </c>
      <c r="Y149" s="146"/>
      <c r="Z149" s="285">
        <f t="shared" si="38"/>
        <v>124746</v>
      </c>
      <c r="AA149" s="285"/>
      <c r="AB149" s="302">
        <f t="shared" si="28"/>
        <v>0.50955211077752582</v>
      </c>
      <c r="AC149" s="282"/>
      <c r="AD149" s="285">
        <f t="shared" si="39"/>
        <v>20000</v>
      </c>
      <c r="AE149" s="285"/>
      <c r="AF149" s="302">
        <f t="shared" si="29"/>
        <v>5.7214620624154389E-2</v>
      </c>
      <c r="AG149" s="285"/>
      <c r="AH149" s="285">
        <f t="shared" si="40"/>
        <v>146246</v>
      </c>
      <c r="AI149" s="285"/>
      <c r="AJ149" s="302">
        <f t="shared" si="30"/>
        <v>0.65488659516826009</v>
      </c>
      <c r="AK149" s="282"/>
      <c r="AL149" s="150">
        <f t="shared" si="41"/>
        <v>312807</v>
      </c>
      <c r="AM149" s="285"/>
      <c r="AN149" s="301">
        <f t="shared" si="31"/>
        <v>5.5116291362723331</v>
      </c>
      <c r="AP149" s="150" t="str">
        <f t="shared" si="42"/>
        <v/>
      </c>
      <c r="AQ149" s="285"/>
      <c r="AR149" s="301" t="e">
        <f t="shared" si="32"/>
        <v>#N/A</v>
      </c>
      <c r="AS149" s="285"/>
      <c r="AT149" s="285" t="str">
        <f t="shared" si="43"/>
        <v/>
      </c>
      <c r="AU149" s="285"/>
      <c r="AV149" s="302" t="e">
        <f t="shared" si="33"/>
        <v>#N/A</v>
      </c>
      <c r="AW149" s="285"/>
      <c r="AX149" s="285">
        <f t="shared" si="44"/>
        <v>21500</v>
      </c>
      <c r="AY149" s="285"/>
      <c r="AZ149" s="302">
        <f t="shared" si="34"/>
        <v>9.6276560016120616E-2</v>
      </c>
      <c r="BA149" s="285"/>
      <c r="BB149" s="285">
        <f t="shared" si="45"/>
        <v>-104746</v>
      </c>
      <c r="BC149" s="285"/>
      <c r="BD149" s="302">
        <f t="shared" si="35"/>
        <v>-0.29965013259488327</v>
      </c>
      <c r="BE149" s="285"/>
      <c r="BF149" s="150">
        <f t="shared" si="46"/>
        <v>188061</v>
      </c>
      <c r="BG149" s="285"/>
      <c r="BH149" s="301">
        <f t="shared" si="36"/>
        <v>3.3136166613806957</v>
      </c>
      <c r="BJ149" s="150" t="str">
        <f t="shared" si="47"/>
        <v/>
      </c>
      <c r="BK149" s="285"/>
      <c r="BL149" s="301" t="e">
        <f t="shared" si="37"/>
        <v>#N/A</v>
      </c>
      <c r="BM149" s="285"/>
    </row>
    <row r="150" spans="2:65" ht="15.75" customHeight="1">
      <c r="B150" s="365"/>
      <c r="C150" s="21"/>
      <c r="D150" s="125"/>
      <c r="E150" s="125"/>
      <c r="F150" s="125"/>
      <c r="G150" s="125"/>
      <c r="H150" s="125"/>
      <c r="I150" s="125"/>
      <c r="J150" s="125"/>
      <c r="K150" s="127"/>
      <c r="L150" s="40"/>
      <c r="M150" s="207"/>
      <c r="N150" s="207"/>
      <c r="O150" s="142"/>
      <c r="P150" s="207"/>
      <c r="Q150" s="207"/>
      <c r="R150" s="237"/>
      <c r="S150" s="237"/>
      <c r="T150" s="237"/>
      <c r="U150" s="207"/>
      <c r="V150" s="237"/>
      <c r="W150" s="237"/>
      <c r="X150" s="237"/>
      <c r="Y150" s="237"/>
      <c r="Z150" s="174" t="str">
        <f t="shared" si="38"/>
        <v/>
      </c>
      <c r="AA150" s="207"/>
      <c r="AB150" s="299" t="str">
        <f t="shared" si="28"/>
        <v/>
      </c>
      <c r="AC150" s="280"/>
      <c r="AD150" s="174" t="str">
        <f t="shared" si="39"/>
        <v/>
      </c>
      <c r="AE150" s="207"/>
      <c r="AF150" s="299" t="str">
        <f t="shared" ref="AF150:AF181" si="48">IF($P150="","",  IF($X150="","", IF($P150=0,"---",(IF(ISERROR(($X150/$P150)-1),"---",($X150/$P150)-1) ))))</f>
        <v/>
      </c>
      <c r="AG150" s="207"/>
      <c r="AH150" s="174" t="str">
        <f t="shared" si="40"/>
        <v/>
      </c>
      <c r="AI150" s="207"/>
      <c r="AJ150" s="299" t="str">
        <f t="shared" ref="AJ150:AJ181" si="49">IF($N150="","",  IF($X150="","", IF($N150=0,"---",(IF(ISERROR(($X150/$N150)-1),"---",($X150/$N150)-1) ))))</f>
        <v/>
      </c>
      <c r="AK150" s="280"/>
      <c r="AL150" s="139" t="str">
        <f t="shared" si="41"/>
        <v/>
      </c>
      <c r="AM150" s="207"/>
      <c r="AN150" s="297" t="str">
        <f t="shared" si="31"/>
        <v/>
      </c>
      <c r="AP150" s="139" t="str">
        <f t="shared" si="42"/>
        <v/>
      </c>
      <c r="AQ150" s="207"/>
      <c r="AR150" s="297" t="str">
        <f t="shared" si="32"/>
        <v/>
      </c>
      <c r="AS150" s="207"/>
      <c r="AT150" s="174" t="str">
        <f t="shared" si="43"/>
        <v/>
      </c>
      <c r="AU150" s="207"/>
      <c r="AV150" s="299" t="str">
        <f t="shared" si="33"/>
        <v/>
      </c>
      <c r="AW150" s="207"/>
      <c r="AX150" s="174" t="str">
        <f t="shared" si="44"/>
        <v/>
      </c>
      <c r="AY150" s="207"/>
      <c r="AZ150" s="299" t="str">
        <f t="shared" ref="AZ150:AZ181" si="50">IF($N150="","",  IF($V150="","", IF($N150=0,"---",(IF(ISERROR(($V150/$N150)-1),"---",($V150/$N150)-1) ))))</f>
        <v/>
      </c>
      <c r="BA150" s="207"/>
      <c r="BB150" s="174" t="str">
        <f t="shared" si="45"/>
        <v/>
      </c>
      <c r="BC150" s="207"/>
      <c r="BD150" s="299" t="str">
        <f t="shared" ref="BD150:BD181" si="51">IF($P150="","",  IF($V150="","", IF($P150=0,"---",(IF(ISERROR(($V150/$P150)-1),"---",($V150/$P150)-1) ))))</f>
        <v/>
      </c>
      <c r="BE150" s="207"/>
      <c r="BF150" s="139" t="str">
        <f t="shared" si="46"/>
        <v/>
      </c>
      <c r="BG150" s="207"/>
      <c r="BH150" s="297" t="str">
        <f t="shared" si="36"/>
        <v/>
      </c>
      <c r="BJ150" s="139" t="str">
        <f t="shared" si="47"/>
        <v/>
      </c>
      <c r="BK150" s="207"/>
      <c r="BL150" s="297" t="str">
        <f t="shared" si="37"/>
        <v/>
      </c>
      <c r="BM150" s="207"/>
    </row>
    <row r="151" spans="2:65" ht="15.75" customHeight="1">
      <c r="B151" s="365"/>
      <c r="C151" s="20" t="s">
        <v>100</v>
      </c>
      <c r="D151" s="103"/>
      <c r="E151" s="103"/>
      <c r="F151" s="103"/>
      <c r="G151" s="103"/>
      <c r="H151" s="103"/>
      <c r="I151" s="103"/>
      <c r="J151" s="103"/>
      <c r="K151" s="27"/>
      <c r="L151" s="102"/>
      <c r="M151" s="207"/>
      <c r="N151" s="207"/>
      <c r="O151" s="142"/>
      <c r="P151" s="207"/>
      <c r="Q151" s="207"/>
      <c r="R151" s="237"/>
      <c r="S151" s="237"/>
      <c r="T151" s="237"/>
      <c r="U151" s="207"/>
      <c r="V151" s="237"/>
      <c r="W151" s="237"/>
      <c r="X151" s="237"/>
      <c r="Y151" s="237"/>
      <c r="Z151" s="174" t="str">
        <f t="shared" si="38"/>
        <v/>
      </c>
      <c r="AA151" s="207"/>
      <c r="AB151" s="299" t="str">
        <f t="shared" si="28"/>
        <v/>
      </c>
      <c r="AC151" s="280"/>
      <c r="AD151" s="174" t="str">
        <f t="shared" ref="AD151:AD182" si="52">IF(AND(ISNUMBER($P151),ISNUMBER($X151)),IF((ABS($P151-$X151))&gt;0.49,$X151-$P151,0),"")</f>
        <v/>
      </c>
      <c r="AE151" s="207"/>
      <c r="AF151" s="299" t="str">
        <f t="shared" si="48"/>
        <v/>
      </c>
      <c r="AG151" s="207"/>
      <c r="AH151" s="174" t="str">
        <f t="shared" ref="AH151:AH182" si="53">IF(AND(ISNUMBER($N151),ISNUMBER($X151)),IF((ABS($N151-$X151))&gt;0.49,$X151-$N151,0),"")</f>
        <v/>
      </c>
      <c r="AI151" s="207"/>
      <c r="AJ151" s="299" t="str">
        <f t="shared" si="49"/>
        <v/>
      </c>
      <c r="AK151" s="280"/>
      <c r="AL151" s="139" t="str">
        <f t="shared" si="41"/>
        <v/>
      </c>
      <c r="AM151" s="207"/>
      <c r="AN151" s="297" t="str">
        <f t="shared" si="31"/>
        <v/>
      </c>
      <c r="AP151" s="139" t="str">
        <f t="shared" si="42"/>
        <v/>
      </c>
      <c r="AQ151" s="207"/>
      <c r="AR151" s="297" t="str">
        <f t="shared" si="32"/>
        <v/>
      </c>
      <c r="AS151" s="207"/>
      <c r="AT151" s="174" t="str">
        <f t="shared" si="43"/>
        <v/>
      </c>
      <c r="AU151" s="207"/>
      <c r="AV151" s="299" t="str">
        <f t="shared" si="33"/>
        <v/>
      </c>
      <c r="AW151" s="207"/>
      <c r="AX151" s="174" t="str">
        <f t="shared" ref="AX151:AX182" si="54">IF(AND(ISNUMBER($N151),ISNUMBER($V151)),IF((ABS($N151-$V151))&gt;0.49,$V151-$N151,0),"")</f>
        <v/>
      </c>
      <c r="AY151" s="207"/>
      <c r="AZ151" s="299" t="str">
        <f t="shared" si="50"/>
        <v/>
      </c>
      <c r="BA151" s="207"/>
      <c r="BB151" s="174" t="str">
        <f t="shared" ref="BB151:BB182" si="55">IF(AND(ISNUMBER($P151),ISNUMBER($V151)),IF((ABS($P151-$V151))&gt;0.49,$V151-$P151,0),"")</f>
        <v/>
      </c>
      <c r="BC151" s="207"/>
      <c r="BD151" s="299" t="str">
        <f t="shared" si="51"/>
        <v/>
      </c>
      <c r="BE151" s="207"/>
      <c r="BF151" s="139" t="str">
        <f t="shared" si="46"/>
        <v/>
      </c>
      <c r="BG151" s="207"/>
      <c r="BH151" s="297" t="str">
        <f t="shared" si="36"/>
        <v/>
      </c>
      <c r="BJ151" s="139" t="str">
        <f t="shared" si="47"/>
        <v/>
      </c>
      <c r="BK151" s="207"/>
      <c r="BL151" s="297" t="str">
        <f t="shared" si="37"/>
        <v/>
      </c>
      <c r="BM151" s="207"/>
    </row>
    <row r="152" spans="2:65" ht="15.75" customHeight="1">
      <c r="B152" s="365"/>
      <c r="C152" s="101"/>
      <c r="D152" s="101"/>
      <c r="E152" s="101"/>
      <c r="F152" s="101"/>
      <c r="G152" s="101"/>
      <c r="H152" s="101"/>
      <c r="I152" s="101"/>
      <c r="J152" s="101"/>
      <c r="K152" s="27"/>
      <c r="L152" s="102"/>
      <c r="M152" s="207"/>
      <c r="N152" s="207"/>
      <c r="O152" s="142"/>
      <c r="P152" s="207"/>
      <c r="Q152" s="207"/>
      <c r="R152" s="237"/>
      <c r="S152" s="237"/>
      <c r="T152" s="237"/>
      <c r="U152" s="207"/>
      <c r="V152" s="237"/>
      <c r="W152" s="237"/>
      <c r="X152" s="237"/>
      <c r="Y152" s="237"/>
      <c r="Z152" s="174" t="str">
        <f t="shared" si="38"/>
        <v/>
      </c>
      <c r="AA152" s="207"/>
      <c r="AB152" s="299" t="str">
        <f t="shared" si="28"/>
        <v/>
      </c>
      <c r="AC152" s="280"/>
      <c r="AD152" s="174" t="str">
        <f t="shared" si="52"/>
        <v/>
      </c>
      <c r="AE152" s="207"/>
      <c r="AF152" s="299" t="str">
        <f t="shared" si="48"/>
        <v/>
      </c>
      <c r="AG152" s="207"/>
      <c r="AH152" s="174" t="str">
        <f t="shared" si="53"/>
        <v/>
      </c>
      <c r="AI152" s="207"/>
      <c r="AJ152" s="299" t="str">
        <f t="shared" si="49"/>
        <v/>
      </c>
      <c r="AK152" s="280"/>
      <c r="AL152" s="139" t="str">
        <f t="shared" si="41"/>
        <v/>
      </c>
      <c r="AM152" s="207"/>
      <c r="AN152" s="297" t="str">
        <f t="shared" si="31"/>
        <v/>
      </c>
      <c r="AP152" s="139" t="str">
        <f t="shared" si="42"/>
        <v/>
      </c>
      <c r="AQ152" s="207"/>
      <c r="AR152" s="297" t="str">
        <f t="shared" si="32"/>
        <v/>
      </c>
      <c r="AS152" s="207"/>
      <c r="AT152" s="174" t="str">
        <f t="shared" si="43"/>
        <v/>
      </c>
      <c r="AU152" s="207"/>
      <c r="AV152" s="299" t="str">
        <f t="shared" si="33"/>
        <v/>
      </c>
      <c r="AW152" s="207"/>
      <c r="AX152" s="174" t="str">
        <f t="shared" si="54"/>
        <v/>
      </c>
      <c r="AY152" s="207"/>
      <c r="AZ152" s="299" t="str">
        <f t="shared" si="50"/>
        <v/>
      </c>
      <c r="BA152" s="207"/>
      <c r="BB152" s="174" t="str">
        <f t="shared" si="55"/>
        <v/>
      </c>
      <c r="BC152" s="207"/>
      <c r="BD152" s="299" t="str">
        <f t="shared" si="51"/>
        <v/>
      </c>
      <c r="BE152" s="207"/>
      <c r="BF152" s="139" t="str">
        <f t="shared" si="46"/>
        <v/>
      </c>
      <c r="BG152" s="207"/>
      <c r="BH152" s="297" t="str">
        <f t="shared" si="36"/>
        <v/>
      </c>
      <c r="BJ152" s="139" t="str">
        <f t="shared" si="47"/>
        <v/>
      </c>
      <c r="BK152" s="207"/>
      <c r="BL152" s="297" t="str">
        <f t="shared" si="37"/>
        <v/>
      </c>
      <c r="BM152" s="207"/>
    </row>
    <row r="153" spans="2:65" ht="15.75" customHeight="1">
      <c r="B153" s="364">
        <v>67</v>
      </c>
      <c r="C153" s="21" t="s">
        <v>35</v>
      </c>
      <c r="D153" s="101" t="s">
        <v>95</v>
      </c>
      <c r="E153" s="101"/>
      <c r="F153" s="101"/>
      <c r="G153" s="101"/>
      <c r="H153" s="101"/>
      <c r="I153" s="101"/>
      <c r="J153" s="101"/>
      <c r="K153" s="24"/>
      <c r="L153" s="102" t="s">
        <v>29</v>
      </c>
      <c r="M153" s="207"/>
      <c r="N153" s="139">
        <f>VLOOKUP($B153,'[1]09-10-11'!$A$4:$EA$400,MATCH(N$2, '[1]09-10-11'!$A$4:$EA$4, 0))</f>
        <v>100381</v>
      </c>
      <c r="O153" s="142"/>
      <c r="P153" s="139">
        <f>VLOOKUP($B153,'[1]09-10-11'!$A$4:$EA$400,MATCH(P$2, '[1]09-10-11'!$A$4:$EA$4, 0))</f>
        <v>100381</v>
      </c>
      <c r="Q153" s="139"/>
      <c r="R153" s="139">
        <f>VLOOKUP($B153,'[1]09-10-11'!$A$4:$EA$400,MATCH(R$2, '[1]09-10-11'!$A$4:$EA$4, 0))</f>
        <v>100381</v>
      </c>
      <c r="S153" s="139"/>
      <c r="T153" s="139" t="e">
        <f>VLOOKUP($B153,'[1]09-10-11'!$A$4:$EA$400,MATCH(T$2, '[1]09-10-11'!$A$4:$EA$4, 0))</f>
        <v>#N/A</v>
      </c>
      <c r="U153" s="139"/>
      <c r="V153" s="139">
        <f>VLOOKUP($B153,'[1]09-10-11'!$A$4:$EA$400,MATCH(V$2, '[1]09-10-11'!$A$4:$EA$4, 0))</f>
        <v>100381</v>
      </c>
      <c r="W153" s="139"/>
      <c r="X153" s="139">
        <f>VLOOKUP($B153,'[1]09-10-11'!$A$4:$EA$400,MATCH(X$2, '[1]09-10-11'!$A$4:$EA$4, 0))</f>
        <v>130381</v>
      </c>
      <c r="Y153" s="53"/>
      <c r="Z153" s="174">
        <f t="shared" si="38"/>
        <v>30000</v>
      </c>
      <c r="AA153" s="174"/>
      <c r="AB153" s="299">
        <f t="shared" si="28"/>
        <v>0.29886133830107298</v>
      </c>
      <c r="AC153" s="280"/>
      <c r="AD153" s="174">
        <f t="shared" si="52"/>
        <v>30000</v>
      </c>
      <c r="AE153" s="174"/>
      <c r="AF153" s="299">
        <f t="shared" si="48"/>
        <v>0.29886133830107298</v>
      </c>
      <c r="AG153" s="174"/>
      <c r="AH153" s="174">
        <f t="shared" si="53"/>
        <v>30000</v>
      </c>
      <c r="AI153" s="174"/>
      <c r="AJ153" s="299">
        <f t="shared" si="49"/>
        <v>0.29886133830107298</v>
      </c>
      <c r="AK153" s="280"/>
      <c r="AL153" s="139">
        <f t="shared" si="41"/>
        <v>30000</v>
      </c>
      <c r="AM153" s="174"/>
      <c r="AN153" s="297">
        <f t="shared" si="31"/>
        <v>0.29886133830107298</v>
      </c>
      <c r="AP153" s="139" t="str">
        <f t="shared" si="42"/>
        <v/>
      </c>
      <c r="AQ153" s="174"/>
      <c r="AR153" s="297" t="e">
        <f t="shared" si="32"/>
        <v>#N/A</v>
      </c>
      <c r="AS153" s="174"/>
      <c r="AT153" s="174" t="str">
        <f t="shared" si="43"/>
        <v/>
      </c>
      <c r="AU153" s="174"/>
      <c r="AV153" s="299" t="e">
        <f t="shared" si="33"/>
        <v>#N/A</v>
      </c>
      <c r="AW153" s="174"/>
      <c r="AX153" s="174">
        <f t="shared" si="54"/>
        <v>0</v>
      </c>
      <c r="AY153" s="174"/>
      <c r="AZ153" s="299">
        <f t="shared" si="50"/>
        <v>0</v>
      </c>
      <c r="BA153" s="174"/>
      <c r="BB153" s="174">
        <f t="shared" si="55"/>
        <v>0</v>
      </c>
      <c r="BC153" s="174"/>
      <c r="BD153" s="299">
        <f t="shared" si="51"/>
        <v>0</v>
      </c>
      <c r="BE153" s="174"/>
      <c r="BF153" s="139">
        <f t="shared" si="46"/>
        <v>0</v>
      </c>
      <c r="BG153" s="174"/>
      <c r="BH153" s="297">
        <f t="shared" si="36"/>
        <v>0</v>
      </c>
      <c r="BJ153" s="139" t="str">
        <f t="shared" si="47"/>
        <v/>
      </c>
      <c r="BK153" s="174"/>
      <c r="BL153" s="297" t="e">
        <f t="shared" si="37"/>
        <v>#N/A</v>
      </c>
      <c r="BM153" s="174"/>
    </row>
    <row r="154" spans="2:65" ht="15.75" customHeight="1">
      <c r="B154" s="364">
        <v>68</v>
      </c>
      <c r="C154" s="21" t="s">
        <v>36</v>
      </c>
      <c r="D154" s="101" t="s">
        <v>96</v>
      </c>
      <c r="E154" s="101"/>
      <c r="F154" s="101"/>
      <c r="G154" s="101"/>
      <c r="H154" s="101"/>
      <c r="I154" s="101"/>
      <c r="J154" s="101"/>
      <c r="K154" s="24"/>
      <c r="L154" s="102" t="s">
        <v>29</v>
      </c>
      <c r="M154" s="207"/>
      <c r="N154" s="139">
        <f>VLOOKUP($B154,'[1]09-10-11'!$A$4:$EA$400,MATCH(N$2, '[1]09-10-11'!$A$4:$EA$4, 0))</f>
        <v>17993</v>
      </c>
      <c r="O154" s="142"/>
      <c r="P154" s="139">
        <f>VLOOKUP($B154,'[1]09-10-11'!$A$4:$EA$400,MATCH(P$2, '[1]09-10-11'!$A$4:$EA$4, 0))</f>
        <v>67993</v>
      </c>
      <c r="Q154" s="139"/>
      <c r="R154" s="139">
        <f>VLOOKUP($B154,'[1]09-10-11'!$A$4:$EA$400,MATCH(R$2, '[1]09-10-11'!$A$4:$EA$4, 0))</f>
        <v>37993</v>
      </c>
      <c r="S154" s="139"/>
      <c r="T154" s="139" t="e">
        <f>VLOOKUP($B154,'[1]09-10-11'!$A$4:$EA$400,MATCH(T$2, '[1]09-10-11'!$A$4:$EA$4, 0))</f>
        <v>#N/A</v>
      </c>
      <c r="U154" s="139"/>
      <c r="V154" s="139">
        <f>VLOOKUP($B154,'[1]09-10-11'!$A$4:$EA$400,MATCH(V$2, '[1]09-10-11'!$A$4:$EA$4, 0))</f>
        <v>37993</v>
      </c>
      <c r="W154" s="139"/>
      <c r="X154" s="139">
        <f>VLOOKUP($B154,'[1]09-10-11'!$A$4:$EA$400,MATCH(X$2, '[1]09-10-11'!$A$4:$EA$4, 0))</f>
        <v>67993</v>
      </c>
      <c r="Y154" s="53"/>
      <c r="Z154" s="174">
        <f t="shared" si="38"/>
        <v>30000</v>
      </c>
      <c r="AA154" s="174"/>
      <c r="AB154" s="299">
        <f t="shared" si="28"/>
        <v>0.78961914036796244</v>
      </c>
      <c r="AC154" s="280"/>
      <c r="AD154" s="174">
        <f t="shared" si="52"/>
        <v>0</v>
      </c>
      <c r="AE154" s="174"/>
      <c r="AF154" s="299">
        <f t="shared" si="48"/>
        <v>0</v>
      </c>
      <c r="AG154" s="174"/>
      <c r="AH154" s="174">
        <f t="shared" si="53"/>
        <v>50000</v>
      </c>
      <c r="AI154" s="174"/>
      <c r="AJ154" s="299">
        <f t="shared" si="49"/>
        <v>2.778858444950814</v>
      </c>
      <c r="AK154" s="280"/>
      <c r="AL154" s="139">
        <f t="shared" si="41"/>
        <v>30000</v>
      </c>
      <c r="AM154" s="174"/>
      <c r="AN154" s="297">
        <f t="shared" si="31"/>
        <v>0.78961914036796244</v>
      </c>
      <c r="AP154" s="139" t="str">
        <f t="shared" si="42"/>
        <v/>
      </c>
      <c r="AQ154" s="174"/>
      <c r="AR154" s="297" t="e">
        <f t="shared" si="32"/>
        <v>#N/A</v>
      </c>
      <c r="AS154" s="174"/>
      <c r="AT154" s="174" t="str">
        <f t="shared" si="43"/>
        <v/>
      </c>
      <c r="AU154" s="174"/>
      <c r="AV154" s="299" t="e">
        <f t="shared" si="33"/>
        <v>#N/A</v>
      </c>
      <c r="AW154" s="174"/>
      <c r="AX154" s="174">
        <f t="shared" si="54"/>
        <v>20000</v>
      </c>
      <c r="AY154" s="174"/>
      <c r="AZ154" s="299">
        <f t="shared" si="50"/>
        <v>1.1115433779803259</v>
      </c>
      <c r="BA154" s="174"/>
      <c r="BB154" s="174">
        <f t="shared" si="55"/>
        <v>-30000</v>
      </c>
      <c r="BC154" s="174"/>
      <c r="BD154" s="299">
        <f t="shared" si="51"/>
        <v>-0.44122189048872673</v>
      </c>
      <c r="BE154" s="174"/>
      <c r="BF154" s="139">
        <f t="shared" si="46"/>
        <v>0</v>
      </c>
      <c r="BG154" s="174"/>
      <c r="BH154" s="297">
        <f t="shared" si="36"/>
        <v>0</v>
      </c>
      <c r="BJ154" s="139" t="str">
        <f t="shared" si="47"/>
        <v/>
      </c>
      <c r="BK154" s="174"/>
      <c r="BL154" s="297" t="e">
        <f t="shared" si="37"/>
        <v>#N/A</v>
      </c>
      <c r="BM154" s="174"/>
    </row>
    <row r="155" spans="2:65" ht="15.75" customHeight="1">
      <c r="B155" s="364">
        <v>69</v>
      </c>
      <c r="C155" s="21" t="s">
        <v>37</v>
      </c>
      <c r="D155" s="101" t="s">
        <v>97</v>
      </c>
      <c r="E155" s="101"/>
      <c r="F155" s="101"/>
      <c r="G155" s="101"/>
      <c r="H155" s="101"/>
      <c r="I155" s="101"/>
      <c r="J155" s="101"/>
      <c r="K155" s="24"/>
      <c r="L155" s="102" t="s">
        <v>29</v>
      </c>
      <c r="M155" s="207"/>
      <c r="N155" s="141">
        <f>VLOOKUP($B155,'[1]09-10-11'!$A$4:$EA$400,MATCH(N$2, '[1]09-10-11'!$A$4:$EA$4, 0))</f>
        <v>5565</v>
      </c>
      <c r="O155" s="142"/>
      <c r="P155" s="141">
        <f>VLOOKUP($B155,'[1]09-10-11'!$A$4:$EA$400,MATCH(P$2, '[1]09-10-11'!$A$4:$EA$4, 0))</f>
        <v>5565</v>
      </c>
      <c r="Q155" s="141"/>
      <c r="R155" s="141">
        <f>VLOOKUP($B155,'[1]09-10-11'!$A$4:$EA$400,MATCH(R$2, '[1]09-10-11'!$A$4:$EA$4, 0))</f>
        <v>5565</v>
      </c>
      <c r="S155" s="141"/>
      <c r="T155" s="141" t="e">
        <f>VLOOKUP($B155,'[1]09-10-11'!$A$4:$EA$400,MATCH(T$2, '[1]09-10-11'!$A$4:$EA$4, 0))</f>
        <v>#N/A</v>
      </c>
      <c r="U155" s="141"/>
      <c r="V155" s="141">
        <f>VLOOKUP($B155,'[1]09-10-11'!$A$4:$EA$400,MATCH(V$2, '[1]09-10-11'!$A$4:$EA$4, 0))</f>
        <v>5565</v>
      </c>
      <c r="W155" s="141"/>
      <c r="X155" s="141">
        <f>VLOOKUP($B155,'[1]09-10-11'!$A$4:$EA$400,MATCH(X$2, '[1]09-10-11'!$A$4:$EA$4, 0))</f>
        <v>6565</v>
      </c>
      <c r="Y155" s="53"/>
      <c r="Z155" s="283">
        <f t="shared" si="38"/>
        <v>1000</v>
      </c>
      <c r="AA155" s="283"/>
      <c r="AB155" s="300">
        <f t="shared" si="28"/>
        <v>0.17969451931716085</v>
      </c>
      <c r="AC155" s="281"/>
      <c r="AD155" s="283">
        <f t="shared" si="52"/>
        <v>1000</v>
      </c>
      <c r="AE155" s="283"/>
      <c r="AF155" s="300">
        <f t="shared" si="48"/>
        <v>0.17969451931716085</v>
      </c>
      <c r="AG155" s="283"/>
      <c r="AH155" s="283">
        <f t="shared" si="53"/>
        <v>1000</v>
      </c>
      <c r="AI155" s="283"/>
      <c r="AJ155" s="300">
        <f t="shared" si="49"/>
        <v>0.17969451931716085</v>
      </c>
      <c r="AK155" s="261"/>
      <c r="AL155" s="141">
        <f t="shared" si="41"/>
        <v>1000</v>
      </c>
      <c r="AM155" s="283"/>
      <c r="AN155" s="298">
        <f t="shared" si="31"/>
        <v>0.17969451931716085</v>
      </c>
      <c r="AP155" s="141" t="str">
        <f t="shared" si="42"/>
        <v/>
      </c>
      <c r="AQ155" s="283"/>
      <c r="AR155" s="298" t="e">
        <f t="shared" si="32"/>
        <v>#N/A</v>
      </c>
      <c r="AS155" s="283"/>
      <c r="AT155" s="283" t="str">
        <f t="shared" si="43"/>
        <v/>
      </c>
      <c r="AU155" s="283"/>
      <c r="AV155" s="300" t="e">
        <f t="shared" si="33"/>
        <v>#N/A</v>
      </c>
      <c r="AW155" s="283"/>
      <c r="AX155" s="283">
        <f t="shared" si="54"/>
        <v>0</v>
      </c>
      <c r="AY155" s="283"/>
      <c r="AZ155" s="300">
        <f t="shared" si="50"/>
        <v>0</v>
      </c>
      <c r="BA155" s="283"/>
      <c r="BB155" s="283">
        <f t="shared" si="55"/>
        <v>0</v>
      </c>
      <c r="BC155" s="283"/>
      <c r="BD155" s="300">
        <f t="shared" si="51"/>
        <v>0</v>
      </c>
      <c r="BE155" s="283"/>
      <c r="BF155" s="141">
        <f t="shared" si="46"/>
        <v>0</v>
      </c>
      <c r="BG155" s="283"/>
      <c r="BH155" s="298">
        <f t="shared" si="36"/>
        <v>0</v>
      </c>
      <c r="BJ155" s="141" t="str">
        <f t="shared" si="47"/>
        <v/>
      </c>
      <c r="BK155" s="283"/>
      <c r="BL155" s="298" t="e">
        <f t="shared" si="37"/>
        <v>#N/A</v>
      </c>
      <c r="BM155" s="283"/>
    </row>
    <row r="156" spans="2:65" ht="15.75" customHeight="1">
      <c r="B156" s="364"/>
      <c r="C156" s="23"/>
      <c r="D156" s="101"/>
      <c r="E156" s="101"/>
      <c r="F156" s="101"/>
      <c r="G156" s="101"/>
      <c r="H156" s="101"/>
      <c r="I156" s="101"/>
      <c r="J156" s="101"/>
      <c r="K156" s="24"/>
      <c r="L156" s="102"/>
      <c r="M156" s="207"/>
      <c r="N156" s="207"/>
      <c r="O156" s="142"/>
      <c r="P156" s="207"/>
      <c r="Q156" s="207"/>
      <c r="R156" s="237"/>
      <c r="S156" s="237"/>
      <c r="T156" s="237"/>
      <c r="U156" s="207"/>
      <c r="V156" s="237"/>
      <c r="W156" s="237"/>
      <c r="X156" s="237"/>
      <c r="Y156" s="237"/>
      <c r="Z156" s="174" t="str">
        <f t="shared" si="38"/>
        <v/>
      </c>
      <c r="AA156" s="207"/>
      <c r="AB156" s="299" t="str">
        <f t="shared" si="28"/>
        <v/>
      </c>
      <c r="AC156" s="280"/>
      <c r="AD156" s="174" t="str">
        <f t="shared" si="52"/>
        <v/>
      </c>
      <c r="AE156" s="207"/>
      <c r="AF156" s="299" t="str">
        <f t="shared" si="48"/>
        <v/>
      </c>
      <c r="AG156" s="207"/>
      <c r="AH156" s="174" t="str">
        <f t="shared" si="53"/>
        <v/>
      </c>
      <c r="AI156" s="207"/>
      <c r="AJ156" s="299" t="str">
        <f t="shared" si="49"/>
        <v/>
      </c>
      <c r="AK156" s="280"/>
      <c r="AL156" s="139" t="str">
        <f t="shared" si="41"/>
        <v/>
      </c>
      <c r="AM156" s="207"/>
      <c r="AN156" s="297" t="str">
        <f t="shared" si="31"/>
        <v/>
      </c>
      <c r="AP156" s="139" t="str">
        <f t="shared" si="42"/>
        <v/>
      </c>
      <c r="AQ156" s="207"/>
      <c r="AR156" s="297" t="str">
        <f t="shared" si="32"/>
        <v/>
      </c>
      <c r="AS156" s="207"/>
      <c r="AT156" s="174" t="str">
        <f t="shared" si="43"/>
        <v/>
      </c>
      <c r="AU156" s="207"/>
      <c r="AV156" s="299" t="str">
        <f t="shared" si="33"/>
        <v/>
      </c>
      <c r="AW156" s="207"/>
      <c r="AX156" s="174" t="str">
        <f t="shared" si="54"/>
        <v/>
      </c>
      <c r="AY156" s="207"/>
      <c r="AZ156" s="299" t="str">
        <f t="shared" si="50"/>
        <v/>
      </c>
      <c r="BA156" s="207"/>
      <c r="BB156" s="174" t="str">
        <f t="shared" si="55"/>
        <v/>
      </c>
      <c r="BC156" s="207"/>
      <c r="BD156" s="299" t="str">
        <f t="shared" si="51"/>
        <v/>
      </c>
      <c r="BE156" s="207"/>
      <c r="BF156" s="139" t="str">
        <f t="shared" si="46"/>
        <v/>
      </c>
      <c r="BG156" s="207"/>
      <c r="BH156" s="297" t="str">
        <f t="shared" si="36"/>
        <v/>
      </c>
      <c r="BJ156" s="139" t="str">
        <f t="shared" si="47"/>
        <v/>
      </c>
      <c r="BK156" s="207"/>
      <c r="BL156" s="297" t="str">
        <f t="shared" si="37"/>
        <v/>
      </c>
      <c r="BM156" s="207"/>
    </row>
    <row r="157" spans="2:65" ht="15.75" customHeight="1">
      <c r="B157" s="364"/>
      <c r="C157" s="23"/>
      <c r="D157" s="101"/>
      <c r="E157" s="101"/>
      <c r="F157" s="101"/>
      <c r="G157" s="103" t="s">
        <v>40</v>
      </c>
      <c r="H157" s="103"/>
      <c r="I157" s="35"/>
      <c r="J157" s="35"/>
      <c r="K157" s="36"/>
      <c r="L157" s="37" t="s">
        <v>29</v>
      </c>
      <c r="M157" s="215"/>
      <c r="N157" s="150">
        <f>SUM(N153:N156)</f>
        <v>123939</v>
      </c>
      <c r="O157" s="147"/>
      <c r="P157" s="150">
        <f>SUM(P153:P156)</f>
        <v>173939</v>
      </c>
      <c r="Q157" s="150"/>
      <c r="R157" s="150">
        <f>SUM(R153:R156)</f>
        <v>143939</v>
      </c>
      <c r="S157" s="150"/>
      <c r="T157" s="150" t="e">
        <f>SUM(T153:T156)</f>
        <v>#N/A</v>
      </c>
      <c r="U157" s="150"/>
      <c r="V157" s="150">
        <f>SUM(V153:V156)</f>
        <v>143939</v>
      </c>
      <c r="W157" s="150"/>
      <c r="X157" s="150">
        <f>SUM(X153:X156)</f>
        <v>204939</v>
      </c>
      <c r="Y157" s="146"/>
      <c r="Z157" s="285">
        <f t="shared" si="38"/>
        <v>61000</v>
      </c>
      <c r="AA157" s="285"/>
      <c r="AB157" s="302">
        <f t="shared" si="28"/>
        <v>0.4237906335322601</v>
      </c>
      <c r="AC157" s="282"/>
      <c r="AD157" s="285">
        <f t="shared" si="52"/>
        <v>31000</v>
      </c>
      <c r="AE157" s="285"/>
      <c r="AF157" s="302">
        <f t="shared" si="48"/>
        <v>0.17822340015752647</v>
      </c>
      <c r="AG157" s="285"/>
      <c r="AH157" s="285">
        <f t="shared" si="53"/>
        <v>81000</v>
      </c>
      <c r="AI157" s="285"/>
      <c r="AJ157" s="302">
        <f t="shared" si="49"/>
        <v>0.65354730956357554</v>
      </c>
      <c r="AK157" s="282"/>
      <c r="AL157" s="150">
        <f t="shared" si="41"/>
        <v>61000</v>
      </c>
      <c r="AM157" s="285"/>
      <c r="AN157" s="301">
        <f t="shared" si="31"/>
        <v>0.4237906335322601</v>
      </c>
      <c r="AP157" s="150" t="str">
        <f t="shared" si="42"/>
        <v/>
      </c>
      <c r="AQ157" s="285"/>
      <c r="AR157" s="301" t="e">
        <f t="shared" si="32"/>
        <v>#N/A</v>
      </c>
      <c r="AS157" s="285"/>
      <c r="AT157" s="285" t="str">
        <f t="shared" si="43"/>
        <v/>
      </c>
      <c r="AU157" s="285"/>
      <c r="AV157" s="302" t="e">
        <f t="shared" si="33"/>
        <v>#N/A</v>
      </c>
      <c r="AW157" s="285"/>
      <c r="AX157" s="285">
        <f t="shared" si="54"/>
        <v>20000</v>
      </c>
      <c r="AY157" s="285"/>
      <c r="AZ157" s="302">
        <f t="shared" si="50"/>
        <v>0.1613697060650805</v>
      </c>
      <c r="BA157" s="285"/>
      <c r="BB157" s="285">
        <f t="shared" si="55"/>
        <v>-30000</v>
      </c>
      <c r="BC157" s="285"/>
      <c r="BD157" s="302">
        <f t="shared" si="51"/>
        <v>-0.17247425821696116</v>
      </c>
      <c r="BE157" s="285"/>
      <c r="BF157" s="150">
        <f t="shared" si="46"/>
        <v>0</v>
      </c>
      <c r="BG157" s="285"/>
      <c r="BH157" s="301">
        <f t="shared" si="36"/>
        <v>0</v>
      </c>
      <c r="BJ157" s="150" t="str">
        <f t="shared" si="47"/>
        <v/>
      </c>
      <c r="BK157" s="285"/>
      <c r="BL157" s="301" t="e">
        <f t="shared" si="37"/>
        <v>#N/A</v>
      </c>
      <c r="BM157" s="285"/>
    </row>
    <row r="158" spans="2:65" ht="15.75" customHeight="1">
      <c r="B158" s="365"/>
      <c r="C158" s="21"/>
      <c r="D158" s="125"/>
      <c r="E158" s="125"/>
      <c r="F158" s="125"/>
      <c r="G158" s="125"/>
      <c r="H158" s="125"/>
      <c r="I158" s="125"/>
      <c r="J158" s="125"/>
      <c r="K158" s="127"/>
      <c r="L158" s="40"/>
      <c r="M158" s="207"/>
      <c r="N158" s="207"/>
      <c r="O158" s="142"/>
      <c r="P158" s="207"/>
      <c r="Q158" s="207"/>
      <c r="R158" s="237"/>
      <c r="S158" s="237"/>
      <c r="T158" s="237"/>
      <c r="U158" s="207"/>
      <c r="V158" s="237"/>
      <c r="W158" s="237"/>
      <c r="X158" s="237"/>
      <c r="Y158" s="237"/>
      <c r="Z158" s="174" t="str">
        <f t="shared" si="38"/>
        <v/>
      </c>
      <c r="AA158" s="207"/>
      <c r="AB158" s="299" t="str">
        <f t="shared" si="28"/>
        <v/>
      </c>
      <c r="AC158" s="280"/>
      <c r="AD158" s="174" t="str">
        <f t="shared" si="52"/>
        <v/>
      </c>
      <c r="AE158" s="207"/>
      <c r="AF158" s="299" t="str">
        <f t="shared" si="48"/>
        <v/>
      </c>
      <c r="AG158" s="207"/>
      <c r="AH158" s="174" t="str">
        <f t="shared" si="53"/>
        <v/>
      </c>
      <c r="AI158" s="207"/>
      <c r="AJ158" s="299" t="str">
        <f t="shared" si="49"/>
        <v/>
      </c>
      <c r="AK158" s="280"/>
      <c r="AL158" s="139" t="str">
        <f t="shared" si="41"/>
        <v/>
      </c>
      <c r="AM158" s="207"/>
      <c r="AN158" s="297" t="str">
        <f t="shared" si="31"/>
        <v/>
      </c>
      <c r="AP158" s="139" t="str">
        <f t="shared" si="42"/>
        <v/>
      </c>
      <c r="AQ158" s="207"/>
      <c r="AR158" s="297" t="str">
        <f t="shared" si="32"/>
        <v/>
      </c>
      <c r="AS158" s="207"/>
      <c r="AT158" s="174" t="str">
        <f t="shared" si="43"/>
        <v/>
      </c>
      <c r="AU158" s="207"/>
      <c r="AV158" s="299" t="str">
        <f t="shared" si="33"/>
        <v/>
      </c>
      <c r="AW158" s="207"/>
      <c r="AX158" s="174" t="str">
        <f t="shared" si="54"/>
        <v/>
      </c>
      <c r="AY158" s="207"/>
      <c r="AZ158" s="299" t="str">
        <f t="shared" si="50"/>
        <v/>
      </c>
      <c r="BA158" s="207"/>
      <c r="BB158" s="174" t="str">
        <f t="shared" si="55"/>
        <v/>
      </c>
      <c r="BC158" s="207"/>
      <c r="BD158" s="299" t="str">
        <f t="shared" si="51"/>
        <v/>
      </c>
      <c r="BE158" s="207"/>
      <c r="BF158" s="139" t="str">
        <f t="shared" si="46"/>
        <v/>
      </c>
      <c r="BG158" s="207"/>
      <c r="BH158" s="297" t="str">
        <f t="shared" si="36"/>
        <v/>
      </c>
      <c r="BJ158" s="139" t="str">
        <f t="shared" si="47"/>
        <v/>
      </c>
      <c r="BK158" s="207"/>
      <c r="BL158" s="297" t="str">
        <f t="shared" si="37"/>
        <v/>
      </c>
      <c r="BM158" s="207"/>
    </row>
    <row r="159" spans="2:65" ht="15.75" customHeight="1">
      <c r="B159" s="365"/>
      <c r="C159" s="21"/>
      <c r="D159" s="125"/>
      <c r="E159" s="125"/>
      <c r="F159" s="125"/>
      <c r="G159" s="125"/>
      <c r="H159" s="125"/>
      <c r="I159" s="125"/>
      <c r="J159" s="125"/>
      <c r="K159" s="127"/>
      <c r="L159" s="40"/>
      <c r="M159" s="207"/>
      <c r="N159" s="207"/>
      <c r="O159" s="142"/>
      <c r="P159" s="207"/>
      <c r="Q159" s="207"/>
      <c r="R159" s="237"/>
      <c r="S159" s="237"/>
      <c r="T159" s="237"/>
      <c r="U159" s="207"/>
      <c r="V159" s="237"/>
      <c r="W159" s="237"/>
      <c r="X159" s="237"/>
      <c r="Y159" s="237"/>
      <c r="Z159" s="174" t="str">
        <f t="shared" si="38"/>
        <v/>
      </c>
      <c r="AA159" s="207"/>
      <c r="AB159" s="299" t="str">
        <f t="shared" si="28"/>
        <v/>
      </c>
      <c r="AC159" s="280"/>
      <c r="AD159" s="174" t="str">
        <f t="shared" si="52"/>
        <v/>
      </c>
      <c r="AE159" s="207"/>
      <c r="AF159" s="299" t="str">
        <f t="shared" si="48"/>
        <v/>
      </c>
      <c r="AG159" s="207"/>
      <c r="AH159" s="174" t="str">
        <f t="shared" si="53"/>
        <v/>
      </c>
      <c r="AI159" s="207"/>
      <c r="AJ159" s="299" t="str">
        <f t="shared" si="49"/>
        <v/>
      </c>
      <c r="AK159" s="280"/>
      <c r="AL159" s="139" t="str">
        <f t="shared" si="41"/>
        <v/>
      </c>
      <c r="AM159" s="207"/>
      <c r="AN159" s="297" t="str">
        <f t="shared" si="31"/>
        <v/>
      </c>
      <c r="AP159" s="139" t="str">
        <f t="shared" si="42"/>
        <v/>
      </c>
      <c r="AQ159" s="207"/>
      <c r="AR159" s="297" t="str">
        <f t="shared" si="32"/>
        <v/>
      </c>
      <c r="AS159" s="207"/>
      <c r="AT159" s="174" t="str">
        <f t="shared" si="43"/>
        <v/>
      </c>
      <c r="AU159" s="207"/>
      <c r="AV159" s="299" t="str">
        <f t="shared" si="33"/>
        <v/>
      </c>
      <c r="AW159" s="207"/>
      <c r="AX159" s="174" t="str">
        <f t="shared" si="54"/>
        <v/>
      </c>
      <c r="AY159" s="207"/>
      <c r="AZ159" s="299" t="str">
        <f t="shared" si="50"/>
        <v/>
      </c>
      <c r="BA159" s="207"/>
      <c r="BB159" s="174" t="str">
        <f t="shared" si="55"/>
        <v/>
      </c>
      <c r="BC159" s="207"/>
      <c r="BD159" s="299" t="str">
        <f t="shared" si="51"/>
        <v/>
      </c>
      <c r="BE159" s="207"/>
      <c r="BF159" s="139" t="str">
        <f t="shared" si="46"/>
        <v/>
      </c>
      <c r="BG159" s="207"/>
      <c r="BH159" s="297" t="str">
        <f t="shared" si="36"/>
        <v/>
      </c>
      <c r="BJ159" s="139" t="str">
        <f t="shared" si="47"/>
        <v/>
      </c>
      <c r="BK159" s="207"/>
      <c r="BL159" s="297" t="str">
        <f t="shared" si="37"/>
        <v/>
      </c>
      <c r="BM159" s="207"/>
    </row>
    <row r="160" spans="2:65" ht="15.75" customHeight="1">
      <c r="B160" s="365"/>
      <c r="C160" s="21"/>
      <c r="D160" s="125"/>
      <c r="E160" s="125"/>
      <c r="F160" s="125"/>
      <c r="G160" s="125"/>
      <c r="H160" s="125"/>
      <c r="I160" s="125"/>
      <c r="J160" s="125"/>
      <c r="K160" s="127"/>
      <c r="L160" s="40"/>
      <c r="M160" s="207"/>
      <c r="N160" s="207"/>
      <c r="O160" s="142"/>
      <c r="P160" s="207"/>
      <c r="Q160" s="207"/>
      <c r="R160" s="237"/>
      <c r="S160" s="237"/>
      <c r="T160" s="237"/>
      <c r="U160" s="207"/>
      <c r="V160" s="237"/>
      <c r="W160" s="237"/>
      <c r="X160" s="237"/>
      <c r="Y160" s="237"/>
      <c r="Z160" s="174" t="str">
        <f t="shared" si="38"/>
        <v/>
      </c>
      <c r="AA160" s="207"/>
      <c r="AB160" s="299" t="str">
        <f t="shared" si="28"/>
        <v/>
      </c>
      <c r="AC160" s="280"/>
      <c r="AD160" s="174" t="str">
        <f t="shared" si="52"/>
        <v/>
      </c>
      <c r="AE160" s="207"/>
      <c r="AF160" s="299" t="str">
        <f t="shared" si="48"/>
        <v/>
      </c>
      <c r="AG160" s="207"/>
      <c r="AH160" s="174" t="str">
        <f t="shared" si="53"/>
        <v/>
      </c>
      <c r="AI160" s="207"/>
      <c r="AJ160" s="299" t="str">
        <f t="shared" si="49"/>
        <v/>
      </c>
      <c r="AK160" s="280"/>
      <c r="AL160" s="139" t="str">
        <f t="shared" si="41"/>
        <v/>
      </c>
      <c r="AM160" s="207"/>
      <c r="AN160" s="297" t="str">
        <f t="shared" si="31"/>
        <v/>
      </c>
      <c r="AP160" s="139" t="str">
        <f t="shared" si="42"/>
        <v/>
      </c>
      <c r="AQ160" s="207"/>
      <c r="AR160" s="297" t="str">
        <f t="shared" si="32"/>
        <v/>
      </c>
      <c r="AS160" s="207"/>
      <c r="AT160" s="174" t="str">
        <f t="shared" si="43"/>
        <v/>
      </c>
      <c r="AU160" s="207"/>
      <c r="AV160" s="299" t="str">
        <f t="shared" si="33"/>
        <v/>
      </c>
      <c r="AW160" s="207"/>
      <c r="AX160" s="174" t="str">
        <f t="shared" si="54"/>
        <v/>
      </c>
      <c r="AY160" s="207"/>
      <c r="AZ160" s="299" t="str">
        <f t="shared" si="50"/>
        <v/>
      </c>
      <c r="BA160" s="207"/>
      <c r="BB160" s="174" t="str">
        <f t="shared" si="55"/>
        <v/>
      </c>
      <c r="BC160" s="207"/>
      <c r="BD160" s="299" t="str">
        <f t="shared" si="51"/>
        <v/>
      </c>
      <c r="BE160" s="207"/>
      <c r="BF160" s="139" t="str">
        <f t="shared" si="46"/>
        <v/>
      </c>
      <c r="BG160" s="207"/>
      <c r="BH160" s="297" t="str">
        <f t="shared" si="36"/>
        <v/>
      </c>
      <c r="BJ160" s="139" t="str">
        <f t="shared" si="47"/>
        <v/>
      </c>
      <c r="BK160" s="207"/>
      <c r="BL160" s="297" t="str">
        <f t="shared" si="37"/>
        <v/>
      </c>
      <c r="BM160" s="207"/>
    </row>
    <row r="161" spans="2:65" ht="15.75" customHeight="1">
      <c r="B161" s="365"/>
      <c r="C161" s="101" t="s">
        <v>277</v>
      </c>
      <c r="D161" s="101"/>
      <c r="E161" s="101"/>
      <c r="F161" s="101"/>
      <c r="G161" s="101"/>
      <c r="H161" s="101"/>
      <c r="I161" s="101"/>
      <c r="J161" s="101"/>
      <c r="K161" s="27"/>
      <c r="L161" s="102"/>
      <c r="M161" s="207"/>
      <c r="N161" s="139">
        <f>SUM(N162+N163)</f>
        <v>21824635</v>
      </c>
      <c r="O161" s="142"/>
      <c r="P161" s="139">
        <f>SUM(P162+P163)</f>
        <v>25147802</v>
      </c>
      <c r="Q161" s="139"/>
      <c r="R161" s="139">
        <f>SUM(R162+R163)</f>
        <v>19869657</v>
      </c>
      <c r="S161" s="139"/>
      <c r="T161" s="139" t="e">
        <f>SUM(T162+T163)</f>
        <v>#N/A</v>
      </c>
      <c r="U161" s="139"/>
      <c r="V161" s="139">
        <f>SUM(V162+V163)</f>
        <v>22144776</v>
      </c>
      <c r="W161" s="139"/>
      <c r="X161" s="139">
        <f>SUM(X162+X163)</f>
        <v>25198802</v>
      </c>
      <c r="Y161" s="53"/>
      <c r="Z161" s="174">
        <f t="shared" si="38"/>
        <v>3054026</v>
      </c>
      <c r="AA161" s="174"/>
      <c r="AB161" s="299">
        <f t="shared" si="28"/>
        <v>0.1379118036687299</v>
      </c>
      <c r="AC161" s="280"/>
      <c r="AD161" s="174">
        <f t="shared" si="52"/>
        <v>51000</v>
      </c>
      <c r="AE161" s="174"/>
      <c r="AF161" s="299">
        <f t="shared" si="48"/>
        <v>2.0280102412131296E-3</v>
      </c>
      <c r="AG161" s="174"/>
      <c r="AH161" s="174">
        <f t="shared" si="53"/>
        <v>3374167</v>
      </c>
      <c r="AI161" s="174"/>
      <c r="AJ161" s="299">
        <f t="shared" si="49"/>
        <v>0.15460359359961795</v>
      </c>
      <c r="AK161" s="280"/>
      <c r="AL161" s="139">
        <f t="shared" si="41"/>
        <v>5329145</v>
      </c>
      <c r="AM161" s="174"/>
      <c r="AN161" s="297">
        <f t="shared" si="31"/>
        <v>0.26820518341106747</v>
      </c>
      <c r="AP161" s="139" t="str">
        <f t="shared" si="42"/>
        <v/>
      </c>
      <c r="AQ161" s="174"/>
      <c r="AR161" s="297" t="e">
        <f t="shared" si="32"/>
        <v>#N/A</v>
      </c>
      <c r="AS161" s="174"/>
      <c r="AT161" s="174" t="str">
        <f t="shared" si="43"/>
        <v/>
      </c>
      <c r="AU161" s="174"/>
      <c r="AV161" s="299" t="e">
        <f t="shared" si="33"/>
        <v>#N/A</v>
      </c>
      <c r="AW161" s="174"/>
      <c r="AX161" s="174">
        <f t="shared" si="54"/>
        <v>320141</v>
      </c>
      <c r="AY161" s="174"/>
      <c r="AZ161" s="299">
        <f t="shared" si="50"/>
        <v>1.4668790566256806E-2</v>
      </c>
      <c r="BA161" s="174"/>
      <c r="BB161" s="174">
        <f t="shared" si="55"/>
        <v>-3003026</v>
      </c>
      <c r="BC161" s="174"/>
      <c r="BD161" s="299">
        <f t="shared" si="51"/>
        <v>-0.11941504867900588</v>
      </c>
      <c r="BE161" s="174"/>
      <c r="BF161" s="139">
        <f t="shared" si="46"/>
        <v>2275119</v>
      </c>
      <c r="BG161" s="174"/>
      <c r="BH161" s="297">
        <f t="shared" si="36"/>
        <v>0.11450217786849559</v>
      </c>
      <c r="BJ161" s="139" t="str">
        <f t="shared" si="47"/>
        <v/>
      </c>
      <c r="BK161" s="174"/>
      <c r="BL161" s="297" t="e">
        <f t="shared" si="37"/>
        <v>#N/A</v>
      </c>
      <c r="BM161" s="174"/>
    </row>
    <row r="162" spans="2:65" ht="15.75" customHeight="1">
      <c r="B162" s="365"/>
      <c r="C162" s="101"/>
      <c r="D162" s="101" t="s">
        <v>58</v>
      </c>
      <c r="E162" s="101"/>
      <c r="F162" s="101"/>
      <c r="G162" s="101"/>
      <c r="H162" s="101"/>
      <c r="I162" s="101"/>
      <c r="J162" s="101"/>
      <c r="K162" s="27"/>
      <c r="L162" s="102" t="s">
        <v>29</v>
      </c>
      <c r="M162" s="207"/>
      <c r="N162" s="139">
        <f>N70+N87+N103+N131+N149+N157</f>
        <v>21824635</v>
      </c>
      <c r="O162" s="142"/>
      <c r="P162" s="139">
        <f>P70+P87+P103+P131+P149+P157</f>
        <v>23847820</v>
      </c>
      <c r="Q162" s="139"/>
      <c r="R162" s="139">
        <f>R70+R87+R103+R131+R149+R157</f>
        <v>19869657</v>
      </c>
      <c r="S162" s="139"/>
      <c r="T162" s="139" t="e">
        <f>T70+T87+T103+T131+T149+T157</f>
        <v>#N/A</v>
      </c>
      <c r="U162" s="139"/>
      <c r="V162" s="139">
        <f>V70+V87+V103+V131+V149+V157</f>
        <v>22144776</v>
      </c>
      <c r="W162" s="139"/>
      <c r="X162" s="139">
        <f>X70+X87+X103+X131+X149+X157</f>
        <v>23898820</v>
      </c>
      <c r="Y162" s="53"/>
      <c r="Z162" s="174">
        <f t="shared" si="38"/>
        <v>1754044</v>
      </c>
      <c r="AA162" s="174"/>
      <c r="AB162" s="299">
        <f t="shared" si="28"/>
        <v>7.9208026308326573E-2</v>
      </c>
      <c r="AC162" s="280"/>
      <c r="AD162" s="174">
        <f t="shared" si="52"/>
        <v>51000</v>
      </c>
      <c r="AE162" s="174"/>
      <c r="AF162" s="299">
        <f t="shared" si="48"/>
        <v>2.1385602541448279E-3</v>
      </c>
      <c r="AG162" s="174"/>
      <c r="AH162" s="174">
        <f t="shared" si="53"/>
        <v>2074185</v>
      </c>
      <c r="AI162" s="174"/>
      <c r="AJ162" s="299">
        <f t="shared" si="49"/>
        <v>9.5038702823666998E-2</v>
      </c>
      <c r="AK162" s="280"/>
      <c r="AL162" s="139">
        <f t="shared" si="41"/>
        <v>4029163</v>
      </c>
      <c r="AM162" s="174"/>
      <c r="AN162" s="297">
        <f t="shared" si="31"/>
        <v>0.20277969569379084</v>
      </c>
      <c r="AP162" s="174" t="str">
        <f t="shared" si="42"/>
        <v/>
      </c>
      <c r="AQ162" s="174"/>
      <c r="AR162" s="299" t="e">
        <f t="shared" si="32"/>
        <v>#N/A</v>
      </c>
      <c r="AS162" s="174"/>
      <c r="AT162" s="174" t="str">
        <f t="shared" si="43"/>
        <v/>
      </c>
      <c r="AU162" s="174"/>
      <c r="AV162" s="299" t="e">
        <f t="shared" si="33"/>
        <v>#N/A</v>
      </c>
      <c r="AW162" s="174"/>
      <c r="AX162" s="174">
        <f t="shared" si="54"/>
        <v>320141</v>
      </c>
      <c r="AY162" s="174"/>
      <c r="AZ162" s="299">
        <f t="shared" si="50"/>
        <v>1.4668790566256806E-2</v>
      </c>
      <c r="BA162" s="174"/>
      <c r="BB162" s="174">
        <f t="shared" si="55"/>
        <v>-1703044</v>
      </c>
      <c r="BC162" s="174"/>
      <c r="BD162" s="299">
        <f t="shared" si="51"/>
        <v>-7.1412984499212073E-2</v>
      </c>
      <c r="BE162" s="174"/>
      <c r="BF162" s="139">
        <f t="shared" si="46"/>
        <v>2275119</v>
      </c>
      <c r="BG162" s="174"/>
      <c r="BH162" s="297">
        <f t="shared" si="36"/>
        <v>0.11450217786849559</v>
      </c>
      <c r="BJ162" s="174" t="str">
        <f t="shared" si="47"/>
        <v/>
      </c>
      <c r="BK162" s="174"/>
      <c r="BL162" s="299" t="e">
        <f t="shared" si="37"/>
        <v>#N/A</v>
      </c>
      <c r="BM162" s="174"/>
    </row>
    <row r="163" spans="2:65" ht="15.75" customHeight="1">
      <c r="B163" s="365"/>
      <c r="C163" s="101"/>
      <c r="D163" s="101" t="s">
        <v>72</v>
      </c>
      <c r="E163" s="101"/>
      <c r="F163" s="101"/>
      <c r="G163" s="101"/>
      <c r="H163" s="101"/>
      <c r="I163" s="101"/>
      <c r="J163" s="101"/>
      <c r="K163" s="27"/>
      <c r="L163" s="102" t="s">
        <v>33</v>
      </c>
      <c r="M163" s="207"/>
      <c r="N163" s="139">
        <f>N88</f>
        <v>0</v>
      </c>
      <c r="O163" s="142"/>
      <c r="P163" s="139">
        <f>P88</f>
        <v>1299982</v>
      </c>
      <c r="Q163" s="139"/>
      <c r="R163" s="139">
        <f>R88</f>
        <v>0</v>
      </c>
      <c r="S163" s="139"/>
      <c r="T163" s="139" t="e">
        <f>T88</f>
        <v>#N/A</v>
      </c>
      <c r="U163" s="139"/>
      <c r="V163" s="139">
        <f>V88</f>
        <v>0</v>
      </c>
      <c r="W163" s="139"/>
      <c r="X163" s="139">
        <f>X88</f>
        <v>1299982</v>
      </c>
      <c r="Y163" s="53"/>
      <c r="Z163" s="174">
        <f t="shared" si="38"/>
        <v>1299982</v>
      </c>
      <c r="AA163" s="174"/>
      <c r="AB163" s="299" t="str">
        <f t="shared" si="28"/>
        <v>---</v>
      </c>
      <c r="AC163" s="280"/>
      <c r="AD163" s="174">
        <f t="shared" si="52"/>
        <v>0</v>
      </c>
      <c r="AE163" s="174"/>
      <c r="AF163" s="299">
        <f t="shared" si="48"/>
        <v>0</v>
      </c>
      <c r="AG163" s="174"/>
      <c r="AH163" s="174">
        <f t="shared" si="53"/>
        <v>1299982</v>
      </c>
      <c r="AI163" s="174"/>
      <c r="AJ163" s="299" t="str">
        <f t="shared" si="49"/>
        <v>---</v>
      </c>
      <c r="AK163" s="280"/>
      <c r="AL163" s="139">
        <f t="shared" si="41"/>
        <v>1299982</v>
      </c>
      <c r="AM163" s="174"/>
      <c r="AN163" s="297" t="str">
        <f t="shared" si="31"/>
        <v>---</v>
      </c>
      <c r="AP163" s="174" t="str">
        <f t="shared" si="42"/>
        <v/>
      </c>
      <c r="AQ163" s="174"/>
      <c r="AR163" s="299" t="e">
        <f t="shared" si="32"/>
        <v>#N/A</v>
      </c>
      <c r="AS163" s="174"/>
      <c r="AT163" s="174" t="str">
        <f t="shared" si="43"/>
        <v/>
      </c>
      <c r="AU163" s="174"/>
      <c r="AV163" s="299" t="e">
        <f t="shared" si="33"/>
        <v>#N/A</v>
      </c>
      <c r="AW163" s="174"/>
      <c r="AX163" s="174">
        <f t="shared" si="54"/>
        <v>0</v>
      </c>
      <c r="AY163" s="174"/>
      <c r="AZ163" s="299" t="str">
        <f t="shared" si="50"/>
        <v>---</v>
      </c>
      <c r="BA163" s="174"/>
      <c r="BB163" s="174">
        <f t="shared" si="55"/>
        <v>-1299982</v>
      </c>
      <c r="BC163" s="174"/>
      <c r="BD163" s="299">
        <f t="shared" si="51"/>
        <v>-1</v>
      </c>
      <c r="BE163" s="174"/>
      <c r="BF163" s="139">
        <f t="shared" si="46"/>
        <v>0</v>
      </c>
      <c r="BG163" s="174"/>
      <c r="BH163" s="297" t="str">
        <f t="shared" si="36"/>
        <v>---</v>
      </c>
      <c r="BJ163" s="174" t="str">
        <f t="shared" si="47"/>
        <v/>
      </c>
      <c r="BK163" s="174"/>
      <c r="BL163" s="299" t="e">
        <f t="shared" si="37"/>
        <v>#N/A</v>
      </c>
      <c r="BM163" s="174"/>
    </row>
    <row r="164" spans="2:65" ht="15.75" customHeight="1">
      <c r="B164" s="365"/>
      <c r="C164" s="101"/>
      <c r="D164" s="101"/>
      <c r="E164" s="101"/>
      <c r="F164" s="101"/>
      <c r="G164" s="101"/>
      <c r="H164" s="101"/>
      <c r="I164" s="101"/>
      <c r="J164" s="101"/>
      <c r="K164" s="27"/>
      <c r="L164" s="102"/>
      <c r="M164" s="207"/>
      <c r="N164" s="139"/>
      <c r="O164" s="142"/>
      <c r="P164" s="139"/>
      <c r="Q164" s="139"/>
      <c r="R164" s="139"/>
      <c r="S164" s="139"/>
      <c r="T164" s="139"/>
      <c r="U164" s="139"/>
      <c r="V164" s="139"/>
      <c r="W164" s="139"/>
      <c r="X164" s="139"/>
      <c r="Y164" s="53"/>
      <c r="Z164" s="174" t="str">
        <f t="shared" si="38"/>
        <v/>
      </c>
      <c r="AA164" s="174"/>
      <c r="AB164" s="299" t="str">
        <f t="shared" si="28"/>
        <v/>
      </c>
      <c r="AC164" s="280"/>
      <c r="AD164" s="174" t="str">
        <f t="shared" si="52"/>
        <v/>
      </c>
      <c r="AE164" s="174"/>
      <c r="AF164" s="299" t="str">
        <f t="shared" si="48"/>
        <v/>
      </c>
      <c r="AG164" s="174"/>
      <c r="AH164" s="174" t="str">
        <f t="shared" si="53"/>
        <v/>
      </c>
      <c r="AI164" s="174"/>
      <c r="AJ164" s="299" t="str">
        <f t="shared" si="49"/>
        <v/>
      </c>
      <c r="AK164" s="280"/>
      <c r="AL164" s="139" t="str">
        <f t="shared" si="41"/>
        <v/>
      </c>
      <c r="AM164" s="174"/>
      <c r="AN164" s="297" t="str">
        <f t="shared" si="31"/>
        <v/>
      </c>
      <c r="AP164" s="139" t="str">
        <f t="shared" si="42"/>
        <v/>
      </c>
      <c r="AQ164" s="174"/>
      <c r="AR164" s="297" t="str">
        <f t="shared" si="32"/>
        <v/>
      </c>
      <c r="AS164" s="174"/>
      <c r="AT164" s="174" t="str">
        <f t="shared" si="43"/>
        <v/>
      </c>
      <c r="AU164" s="174"/>
      <c r="AV164" s="299" t="str">
        <f t="shared" si="33"/>
        <v/>
      </c>
      <c r="AW164" s="174"/>
      <c r="AX164" s="174" t="str">
        <f t="shared" si="54"/>
        <v/>
      </c>
      <c r="AY164" s="174"/>
      <c r="AZ164" s="299" t="str">
        <f t="shared" si="50"/>
        <v/>
      </c>
      <c r="BA164" s="174"/>
      <c r="BB164" s="174" t="str">
        <f t="shared" si="55"/>
        <v/>
      </c>
      <c r="BC164" s="174"/>
      <c r="BD164" s="299" t="str">
        <f t="shared" si="51"/>
        <v/>
      </c>
      <c r="BE164" s="174"/>
      <c r="BF164" s="139" t="str">
        <f t="shared" si="46"/>
        <v/>
      </c>
      <c r="BG164" s="174"/>
      <c r="BH164" s="297" t="str">
        <f t="shared" si="36"/>
        <v/>
      </c>
      <c r="BJ164" s="139" t="str">
        <f t="shared" si="47"/>
        <v/>
      </c>
      <c r="BK164" s="174"/>
      <c r="BL164" s="297" t="str">
        <f t="shared" si="37"/>
        <v/>
      </c>
      <c r="BM164" s="174"/>
    </row>
    <row r="165" spans="2:65" ht="15.75" customHeight="1">
      <c r="B165" s="365"/>
      <c r="C165" s="101" t="s">
        <v>56</v>
      </c>
      <c r="D165" s="101"/>
      <c r="E165" s="101"/>
      <c r="F165" s="101"/>
      <c r="G165" s="101"/>
      <c r="H165" s="101"/>
      <c r="I165" s="101"/>
      <c r="J165" s="101"/>
      <c r="K165" s="27"/>
      <c r="L165" s="102"/>
      <c r="M165" s="207"/>
      <c r="N165" s="139">
        <f>SUM(N166+N167)</f>
        <v>21824635</v>
      </c>
      <c r="O165" s="123"/>
      <c r="P165" s="139">
        <f>SUM(P166+P167)</f>
        <v>25147802</v>
      </c>
      <c r="Q165" s="139"/>
      <c r="R165" s="139">
        <f>SUM(R166+R167)</f>
        <v>19869657</v>
      </c>
      <c r="S165" s="139"/>
      <c r="T165" s="139" t="e">
        <f>SUM(T166+T167)</f>
        <v>#N/A</v>
      </c>
      <c r="U165" s="139"/>
      <c r="V165" s="139">
        <f>SUM(V166+V167)</f>
        <v>22144776</v>
      </c>
      <c r="W165" s="139"/>
      <c r="X165" s="139">
        <f>SUM(X166+X167)</f>
        <v>25198802</v>
      </c>
      <c r="Y165" s="53"/>
      <c r="Z165" s="174">
        <f t="shared" si="38"/>
        <v>3054026</v>
      </c>
      <c r="AA165" s="174"/>
      <c r="AB165" s="299">
        <f t="shared" si="28"/>
        <v>0.1379118036687299</v>
      </c>
      <c r="AC165" s="280"/>
      <c r="AD165" s="174">
        <f t="shared" si="52"/>
        <v>51000</v>
      </c>
      <c r="AE165" s="174"/>
      <c r="AF165" s="299">
        <f t="shared" si="48"/>
        <v>2.0280102412131296E-3</v>
      </c>
      <c r="AG165" s="174"/>
      <c r="AH165" s="174">
        <f t="shared" si="53"/>
        <v>3374167</v>
      </c>
      <c r="AI165" s="174"/>
      <c r="AJ165" s="299">
        <f t="shared" si="49"/>
        <v>0.15460359359961795</v>
      </c>
      <c r="AK165" s="280"/>
      <c r="AL165" s="139">
        <f t="shared" si="41"/>
        <v>5329145</v>
      </c>
      <c r="AM165" s="174"/>
      <c r="AN165" s="297">
        <f t="shared" si="31"/>
        <v>0.26820518341106747</v>
      </c>
      <c r="AP165" s="139" t="str">
        <f t="shared" si="42"/>
        <v/>
      </c>
      <c r="AQ165" s="174"/>
      <c r="AR165" s="297" t="e">
        <f t="shared" si="32"/>
        <v>#N/A</v>
      </c>
      <c r="AS165" s="174"/>
      <c r="AT165" s="174" t="str">
        <f t="shared" si="43"/>
        <v/>
      </c>
      <c r="AU165" s="174"/>
      <c r="AV165" s="299" t="e">
        <f t="shared" si="33"/>
        <v>#N/A</v>
      </c>
      <c r="AW165" s="174"/>
      <c r="AX165" s="174">
        <f t="shared" si="54"/>
        <v>320141</v>
      </c>
      <c r="AY165" s="174"/>
      <c r="AZ165" s="299">
        <f t="shared" si="50"/>
        <v>1.4668790566256806E-2</v>
      </c>
      <c r="BA165" s="174"/>
      <c r="BB165" s="174">
        <f t="shared" si="55"/>
        <v>-3003026</v>
      </c>
      <c r="BC165" s="174"/>
      <c r="BD165" s="299">
        <f t="shared" si="51"/>
        <v>-0.11941504867900588</v>
      </c>
      <c r="BE165" s="174"/>
      <c r="BF165" s="139">
        <f t="shared" si="46"/>
        <v>2275119</v>
      </c>
      <c r="BG165" s="174"/>
      <c r="BH165" s="297">
        <f t="shared" si="36"/>
        <v>0.11450217786849559</v>
      </c>
      <c r="BJ165" s="139" t="str">
        <f t="shared" si="47"/>
        <v/>
      </c>
      <c r="BK165" s="174"/>
      <c r="BL165" s="297" t="e">
        <f t="shared" si="37"/>
        <v>#N/A</v>
      </c>
      <c r="BM165" s="174"/>
    </row>
    <row r="166" spans="2:65" ht="15.75" customHeight="1">
      <c r="B166" s="365"/>
      <c r="C166" s="101"/>
      <c r="D166" s="101" t="s">
        <v>58</v>
      </c>
      <c r="E166" s="101"/>
      <c r="F166" s="101"/>
      <c r="G166" s="101"/>
      <c r="H166" s="101"/>
      <c r="I166" s="101"/>
      <c r="J166" s="101"/>
      <c r="K166" s="27"/>
      <c r="L166" s="102" t="s">
        <v>29</v>
      </c>
      <c r="M166" s="207"/>
      <c r="N166" s="139">
        <f>N71+N87+N103+N132+N149+N157</f>
        <v>21824635</v>
      </c>
      <c r="O166" s="123"/>
      <c r="P166" s="139">
        <f>P71+P87+P103+P132+P149+P157</f>
        <v>23847820</v>
      </c>
      <c r="Q166" s="139"/>
      <c r="R166" s="139">
        <f>R71+R87+R103+R132+R149+R157</f>
        <v>19869657</v>
      </c>
      <c r="S166" s="139"/>
      <c r="T166" s="139" t="e">
        <f>T71+T87+T103+T132+T149+T157</f>
        <v>#N/A</v>
      </c>
      <c r="U166" s="139"/>
      <c r="V166" s="139">
        <f>V71+V87+V103+V132+V149+V157</f>
        <v>22144776</v>
      </c>
      <c r="W166" s="139"/>
      <c r="X166" s="139">
        <f>X71+X87+X103+X132+X149+X157</f>
        <v>23898820</v>
      </c>
      <c r="Y166" s="53"/>
      <c r="Z166" s="174">
        <f t="shared" si="38"/>
        <v>1754044</v>
      </c>
      <c r="AA166" s="174"/>
      <c r="AB166" s="299">
        <f t="shared" si="28"/>
        <v>7.9208026308326573E-2</v>
      </c>
      <c r="AC166" s="280"/>
      <c r="AD166" s="174">
        <f t="shared" si="52"/>
        <v>51000</v>
      </c>
      <c r="AE166" s="174"/>
      <c r="AF166" s="299">
        <f t="shared" si="48"/>
        <v>2.1385602541448279E-3</v>
      </c>
      <c r="AG166" s="174"/>
      <c r="AH166" s="174">
        <f t="shared" si="53"/>
        <v>2074185</v>
      </c>
      <c r="AI166" s="174"/>
      <c r="AJ166" s="299">
        <f t="shared" si="49"/>
        <v>9.5038702823666998E-2</v>
      </c>
      <c r="AK166" s="280"/>
      <c r="AL166" s="139">
        <f t="shared" si="41"/>
        <v>4029163</v>
      </c>
      <c r="AM166" s="174"/>
      <c r="AN166" s="297">
        <f t="shared" si="31"/>
        <v>0.20277969569379084</v>
      </c>
      <c r="AP166" s="139" t="str">
        <f t="shared" si="42"/>
        <v/>
      </c>
      <c r="AQ166" s="174"/>
      <c r="AR166" s="297" t="e">
        <f t="shared" si="32"/>
        <v>#N/A</v>
      </c>
      <c r="AS166" s="174"/>
      <c r="AT166" s="174" t="str">
        <f t="shared" si="43"/>
        <v/>
      </c>
      <c r="AU166" s="174"/>
      <c r="AV166" s="299" t="e">
        <f t="shared" si="33"/>
        <v>#N/A</v>
      </c>
      <c r="AW166" s="174"/>
      <c r="AX166" s="174">
        <f t="shared" si="54"/>
        <v>320141</v>
      </c>
      <c r="AY166" s="174"/>
      <c r="AZ166" s="299">
        <f t="shared" si="50"/>
        <v>1.4668790566256806E-2</v>
      </c>
      <c r="BA166" s="174"/>
      <c r="BB166" s="174">
        <f t="shared" si="55"/>
        <v>-1703044</v>
      </c>
      <c r="BC166" s="174"/>
      <c r="BD166" s="299">
        <f t="shared" si="51"/>
        <v>-7.1412984499212073E-2</v>
      </c>
      <c r="BE166" s="174"/>
      <c r="BF166" s="139">
        <f t="shared" si="46"/>
        <v>2275119</v>
      </c>
      <c r="BG166" s="174"/>
      <c r="BH166" s="297">
        <f t="shared" si="36"/>
        <v>0.11450217786849559</v>
      </c>
      <c r="BJ166" s="139" t="str">
        <f t="shared" si="47"/>
        <v/>
      </c>
      <c r="BK166" s="174"/>
      <c r="BL166" s="297" t="e">
        <f t="shared" si="37"/>
        <v>#N/A</v>
      </c>
      <c r="BM166" s="174"/>
    </row>
    <row r="167" spans="2:65" ht="15.75" customHeight="1">
      <c r="B167" s="365"/>
      <c r="C167" s="101"/>
      <c r="D167" s="101" t="s">
        <v>72</v>
      </c>
      <c r="E167" s="129"/>
      <c r="F167" s="101"/>
      <c r="G167" s="101"/>
      <c r="H167" s="101"/>
      <c r="I167" s="101"/>
      <c r="J167" s="101"/>
      <c r="K167" s="27"/>
      <c r="L167" s="102" t="s">
        <v>33</v>
      </c>
      <c r="M167" s="207"/>
      <c r="N167" s="139">
        <f>N88</f>
        <v>0</v>
      </c>
      <c r="O167" s="123"/>
      <c r="P167" s="139">
        <f>P88</f>
        <v>1299982</v>
      </c>
      <c r="Q167" s="139"/>
      <c r="R167" s="139">
        <f>R88</f>
        <v>0</v>
      </c>
      <c r="S167" s="139"/>
      <c r="T167" s="139" t="e">
        <f>T88</f>
        <v>#N/A</v>
      </c>
      <c r="U167" s="139"/>
      <c r="V167" s="139">
        <f>V88</f>
        <v>0</v>
      </c>
      <c r="W167" s="139"/>
      <c r="X167" s="139">
        <f>X88</f>
        <v>1299982</v>
      </c>
      <c r="Y167" s="53"/>
      <c r="Z167" s="174">
        <f t="shared" si="38"/>
        <v>1299982</v>
      </c>
      <c r="AA167" s="174"/>
      <c r="AB167" s="299" t="str">
        <f t="shared" si="28"/>
        <v>---</v>
      </c>
      <c r="AC167" s="280"/>
      <c r="AD167" s="174">
        <f t="shared" si="52"/>
        <v>0</v>
      </c>
      <c r="AE167" s="174"/>
      <c r="AF167" s="299">
        <f t="shared" si="48"/>
        <v>0</v>
      </c>
      <c r="AG167" s="174"/>
      <c r="AH167" s="174">
        <f t="shared" si="53"/>
        <v>1299982</v>
      </c>
      <c r="AI167" s="174"/>
      <c r="AJ167" s="299" t="str">
        <f t="shared" si="49"/>
        <v>---</v>
      </c>
      <c r="AK167" s="280"/>
      <c r="AL167" s="139">
        <f t="shared" si="41"/>
        <v>1299982</v>
      </c>
      <c r="AM167" s="174"/>
      <c r="AN167" s="297" t="str">
        <f t="shared" si="31"/>
        <v>---</v>
      </c>
      <c r="AP167" s="174" t="str">
        <f t="shared" si="42"/>
        <v/>
      </c>
      <c r="AQ167" s="174"/>
      <c r="AR167" s="299" t="e">
        <f t="shared" si="32"/>
        <v>#N/A</v>
      </c>
      <c r="AS167" s="174"/>
      <c r="AT167" s="174" t="str">
        <f t="shared" si="43"/>
        <v/>
      </c>
      <c r="AU167" s="174"/>
      <c r="AV167" s="299" t="e">
        <f t="shared" si="33"/>
        <v>#N/A</v>
      </c>
      <c r="AW167" s="174"/>
      <c r="AX167" s="174">
        <f t="shared" si="54"/>
        <v>0</v>
      </c>
      <c r="AY167" s="174"/>
      <c r="AZ167" s="299" t="str">
        <f t="shared" si="50"/>
        <v>---</v>
      </c>
      <c r="BA167" s="174"/>
      <c r="BB167" s="174">
        <f t="shared" si="55"/>
        <v>-1299982</v>
      </c>
      <c r="BC167" s="174"/>
      <c r="BD167" s="299">
        <f t="shared" si="51"/>
        <v>-1</v>
      </c>
      <c r="BE167" s="174"/>
      <c r="BF167" s="139">
        <f t="shared" si="46"/>
        <v>0</v>
      </c>
      <c r="BG167" s="174"/>
      <c r="BH167" s="297" t="str">
        <f t="shared" si="36"/>
        <v>---</v>
      </c>
      <c r="BJ167" s="174" t="str">
        <f t="shared" si="47"/>
        <v/>
      </c>
      <c r="BK167" s="174"/>
      <c r="BL167" s="299" t="e">
        <f t="shared" si="37"/>
        <v>#N/A</v>
      </c>
      <c r="BM167" s="174"/>
    </row>
    <row r="168" spans="2:65" ht="15.75" customHeight="1">
      <c r="B168" s="365"/>
      <c r="C168" s="162"/>
      <c r="D168" s="101"/>
      <c r="E168" s="129"/>
      <c r="F168" s="101"/>
      <c r="G168" s="101"/>
      <c r="H168" s="101"/>
      <c r="I168" s="101"/>
      <c r="J168" s="101"/>
      <c r="K168" s="27"/>
      <c r="L168" s="102"/>
      <c r="M168" s="207"/>
      <c r="N168" s="207"/>
      <c r="O168" s="123"/>
      <c r="P168" s="207"/>
      <c r="Q168" s="207"/>
      <c r="R168" s="237"/>
      <c r="S168" s="237"/>
      <c r="T168" s="237"/>
      <c r="U168" s="207"/>
      <c r="V168" s="237"/>
      <c r="W168" s="237"/>
      <c r="X168" s="237"/>
      <c r="Y168" s="237"/>
      <c r="Z168" s="174" t="str">
        <f t="shared" si="38"/>
        <v/>
      </c>
      <c r="AA168" s="207"/>
      <c r="AB168" s="299" t="str">
        <f t="shared" si="28"/>
        <v/>
      </c>
      <c r="AC168" s="280"/>
      <c r="AD168" s="174" t="str">
        <f t="shared" si="52"/>
        <v/>
      </c>
      <c r="AE168" s="207"/>
      <c r="AF168" s="299" t="str">
        <f t="shared" si="48"/>
        <v/>
      </c>
      <c r="AG168" s="207"/>
      <c r="AH168" s="174" t="str">
        <f t="shared" si="53"/>
        <v/>
      </c>
      <c r="AI168" s="207"/>
      <c r="AJ168" s="299" t="str">
        <f t="shared" si="49"/>
        <v/>
      </c>
      <c r="AK168" s="280"/>
      <c r="AL168" s="139" t="str">
        <f t="shared" si="41"/>
        <v/>
      </c>
      <c r="AM168" s="207"/>
      <c r="AN168" s="297" t="str">
        <f t="shared" si="31"/>
        <v/>
      </c>
      <c r="AP168" s="139" t="str">
        <f t="shared" si="42"/>
        <v/>
      </c>
      <c r="AQ168" s="207"/>
      <c r="AR168" s="297" t="str">
        <f t="shared" si="32"/>
        <v/>
      </c>
      <c r="AS168" s="207"/>
      <c r="AT168" s="174" t="str">
        <f t="shared" si="43"/>
        <v/>
      </c>
      <c r="AU168" s="207"/>
      <c r="AV168" s="299" t="str">
        <f t="shared" si="33"/>
        <v/>
      </c>
      <c r="AW168" s="207"/>
      <c r="AX168" s="174" t="str">
        <f t="shared" si="54"/>
        <v/>
      </c>
      <c r="AY168" s="207"/>
      <c r="AZ168" s="299" t="str">
        <f t="shared" si="50"/>
        <v/>
      </c>
      <c r="BA168" s="207"/>
      <c r="BB168" s="174" t="str">
        <f t="shared" si="55"/>
        <v/>
      </c>
      <c r="BC168" s="207"/>
      <c r="BD168" s="299" t="str">
        <f t="shared" si="51"/>
        <v/>
      </c>
      <c r="BE168" s="207"/>
      <c r="BF168" s="139" t="str">
        <f t="shared" si="46"/>
        <v/>
      </c>
      <c r="BG168" s="207"/>
      <c r="BH168" s="297" t="str">
        <f t="shared" si="36"/>
        <v/>
      </c>
      <c r="BJ168" s="139" t="str">
        <f t="shared" si="47"/>
        <v/>
      </c>
      <c r="BK168" s="207"/>
      <c r="BL168" s="297" t="str">
        <f t="shared" si="37"/>
        <v/>
      </c>
      <c r="BM168" s="207"/>
    </row>
    <row r="169" spans="2:65" ht="15.75" customHeight="1">
      <c r="B169" s="365"/>
      <c r="C169" s="101"/>
      <c r="D169" s="101"/>
      <c r="E169" s="101"/>
      <c r="F169" s="101"/>
      <c r="G169" s="101"/>
      <c r="H169" s="101"/>
      <c r="I169" s="101"/>
      <c r="J169" s="101"/>
      <c r="K169" s="27"/>
      <c r="L169" s="102"/>
      <c r="M169" s="207"/>
      <c r="N169" s="207"/>
      <c r="O169" s="123"/>
      <c r="P169" s="207"/>
      <c r="Q169" s="207"/>
      <c r="R169" s="237"/>
      <c r="S169" s="237"/>
      <c r="T169" s="237"/>
      <c r="U169" s="207"/>
      <c r="V169" s="237"/>
      <c r="W169" s="237"/>
      <c r="X169" s="237"/>
      <c r="Y169" s="237"/>
      <c r="Z169" s="174" t="str">
        <f t="shared" si="38"/>
        <v/>
      </c>
      <c r="AA169" s="207"/>
      <c r="AB169" s="299" t="str">
        <f t="shared" si="28"/>
        <v/>
      </c>
      <c r="AC169" s="280"/>
      <c r="AD169" s="174" t="str">
        <f t="shared" si="52"/>
        <v/>
      </c>
      <c r="AE169" s="207"/>
      <c r="AF169" s="299" t="str">
        <f t="shared" si="48"/>
        <v/>
      </c>
      <c r="AG169" s="207"/>
      <c r="AH169" s="174" t="str">
        <f t="shared" si="53"/>
        <v/>
      </c>
      <c r="AI169" s="207"/>
      <c r="AJ169" s="299" t="str">
        <f t="shared" si="49"/>
        <v/>
      </c>
      <c r="AK169" s="280"/>
      <c r="AL169" s="139" t="str">
        <f t="shared" si="41"/>
        <v/>
      </c>
      <c r="AM169" s="207"/>
      <c r="AN169" s="297" t="str">
        <f t="shared" si="31"/>
        <v/>
      </c>
      <c r="AP169" s="139" t="str">
        <f t="shared" si="42"/>
        <v/>
      </c>
      <c r="AQ169" s="207"/>
      <c r="AR169" s="297" t="str">
        <f t="shared" si="32"/>
        <v/>
      </c>
      <c r="AS169" s="207"/>
      <c r="AT169" s="174" t="str">
        <f t="shared" si="43"/>
        <v/>
      </c>
      <c r="AU169" s="207"/>
      <c r="AV169" s="299" t="str">
        <f t="shared" si="33"/>
        <v/>
      </c>
      <c r="AW169" s="207"/>
      <c r="AX169" s="174" t="str">
        <f t="shared" si="54"/>
        <v/>
      </c>
      <c r="AY169" s="207"/>
      <c r="AZ169" s="299" t="str">
        <f t="shared" si="50"/>
        <v/>
      </c>
      <c r="BA169" s="207"/>
      <c r="BB169" s="174" t="str">
        <f t="shared" si="55"/>
        <v/>
      </c>
      <c r="BC169" s="207"/>
      <c r="BD169" s="299" t="str">
        <f t="shared" si="51"/>
        <v/>
      </c>
      <c r="BE169" s="207"/>
      <c r="BF169" s="139" t="str">
        <f t="shared" si="46"/>
        <v/>
      </c>
      <c r="BG169" s="207"/>
      <c r="BH169" s="297" t="str">
        <f t="shared" si="36"/>
        <v/>
      </c>
      <c r="BJ169" s="139" t="str">
        <f t="shared" si="47"/>
        <v/>
      </c>
      <c r="BK169" s="207"/>
      <c r="BL169" s="297" t="str">
        <f t="shared" si="37"/>
        <v/>
      </c>
      <c r="BM169" s="207"/>
    </row>
    <row r="170" spans="2:65" ht="15.75" customHeight="1">
      <c r="B170" s="365"/>
      <c r="C170" s="210">
        <v>1</v>
      </c>
      <c r="D170" s="211" t="s">
        <v>388</v>
      </c>
      <c r="E170" s="101"/>
      <c r="F170" s="101"/>
      <c r="G170" s="101"/>
      <c r="H170" s="101"/>
      <c r="I170" s="101"/>
      <c r="J170" s="101"/>
      <c r="K170" s="27"/>
      <c r="L170" s="102"/>
      <c r="M170" s="207"/>
      <c r="N170" s="207"/>
      <c r="O170" s="142"/>
      <c r="P170" s="207"/>
      <c r="Q170" s="207"/>
      <c r="R170" s="237"/>
      <c r="S170" s="237"/>
      <c r="T170" s="237"/>
      <c r="U170" s="207"/>
      <c r="V170" s="237"/>
      <c r="W170" s="237"/>
      <c r="X170" s="237"/>
      <c r="Y170" s="237"/>
      <c r="Z170" s="139" t="str">
        <f t="shared" si="38"/>
        <v/>
      </c>
      <c r="AA170" s="207"/>
      <c r="AB170" s="297" t="str">
        <f t="shared" si="28"/>
        <v/>
      </c>
      <c r="AC170" s="262"/>
      <c r="AD170" s="139" t="str">
        <f t="shared" si="52"/>
        <v/>
      </c>
      <c r="AE170" s="207"/>
      <c r="AF170" s="297" t="str">
        <f t="shared" si="48"/>
        <v/>
      </c>
      <c r="AG170" s="207"/>
      <c r="AH170" s="139" t="str">
        <f t="shared" si="53"/>
        <v/>
      </c>
      <c r="AI170" s="207"/>
      <c r="AJ170" s="297" t="str">
        <f t="shared" si="49"/>
        <v/>
      </c>
      <c r="AK170" s="262"/>
      <c r="AL170" s="139" t="str">
        <f t="shared" si="41"/>
        <v/>
      </c>
      <c r="AM170" s="207"/>
      <c r="AN170" s="297" t="str">
        <f t="shared" si="31"/>
        <v/>
      </c>
      <c r="AP170" s="139" t="str">
        <f t="shared" si="42"/>
        <v/>
      </c>
      <c r="AQ170" s="207"/>
      <c r="AR170" s="297" t="str">
        <f t="shared" si="32"/>
        <v/>
      </c>
      <c r="AS170" s="207"/>
      <c r="AT170" s="139" t="str">
        <f t="shared" si="43"/>
        <v/>
      </c>
      <c r="AU170" s="207"/>
      <c r="AV170" s="297" t="str">
        <f t="shared" si="33"/>
        <v/>
      </c>
      <c r="AW170" s="207"/>
      <c r="AX170" s="139" t="str">
        <f t="shared" si="54"/>
        <v/>
      </c>
      <c r="AY170" s="207"/>
      <c r="AZ170" s="297" t="str">
        <f t="shared" si="50"/>
        <v/>
      </c>
      <c r="BA170" s="207"/>
      <c r="BB170" s="139" t="str">
        <f t="shared" si="55"/>
        <v/>
      </c>
      <c r="BC170" s="207"/>
      <c r="BD170" s="297" t="str">
        <f t="shared" si="51"/>
        <v/>
      </c>
      <c r="BE170" s="207"/>
      <c r="BF170" s="139" t="str">
        <f t="shared" si="46"/>
        <v/>
      </c>
      <c r="BG170" s="207"/>
      <c r="BH170" s="297" t="str">
        <f t="shared" si="36"/>
        <v/>
      </c>
      <c r="BJ170" s="139" t="str">
        <f t="shared" si="47"/>
        <v/>
      </c>
      <c r="BK170" s="207"/>
      <c r="BL170" s="297" t="str">
        <f t="shared" si="37"/>
        <v/>
      </c>
      <c r="BM170" s="207"/>
    </row>
    <row r="171" spans="2:65" ht="15.75" customHeight="1">
      <c r="B171" s="365"/>
      <c r="C171" s="210"/>
      <c r="D171" s="211"/>
      <c r="E171" s="101"/>
      <c r="F171" s="101"/>
      <c r="G171" s="101"/>
      <c r="H171" s="101"/>
      <c r="I171" s="101"/>
      <c r="J171" s="101"/>
      <c r="K171" s="27"/>
      <c r="L171" s="102"/>
      <c r="M171" s="207"/>
      <c r="N171" s="207"/>
      <c r="O171" s="142"/>
      <c r="P171" s="207"/>
      <c r="Q171" s="207"/>
      <c r="R171" s="237"/>
      <c r="S171" s="237"/>
      <c r="T171" s="237"/>
      <c r="U171" s="207"/>
      <c r="V171" s="237"/>
      <c r="W171" s="237"/>
      <c r="X171" s="237"/>
      <c r="Y171" s="237"/>
      <c r="Z171" s="139" t="str">
        <f t="shared" si="38"/>
        <v/>
      </c>
      <c r="AA171" s="207"/>
      <c r="AB171" s="297" t="str">
        <f t="shared" si="28"/>
        <v/>
      </c>
      <c r="AC171" s="262"/>
      <c r="AD171" s="139" t="str">
        <f t="shared" si="52"/>
        <v/>
      </c>
      <c r="AE171" s="207"/>
      <c r="AF171" s="297" t="str">
        <f t="shared" si="48"/>
        <v/>
      </c>
      <c r="AG171" s="207"/>
      <c r="AH171" s="139" t="str">
        <f t="shared" si="53"/>
        <v/>
      </c>
      <c r="AI171" s="207"/>
      <c r="AJ171" s="297" t="str">
        <f t="shared" si="49"/>
        <v/>
      </c>
      <c r="AK171" s="262"/>
      <c r="AL171" s="139" t="str">
        <f t="shared" si="41"/>
        <v/>
      </c>
      <c r="AM171" s="207"/>
      <c r="AN171" s="297" t="str">
        <f t="shared" si="31"/>
        <v/>
      </c>
      <c r="AP171" s="139" t="str">
        <f t="shared" si="42"/>
        <v/>
      </c>
      <c r="AQ171" s="207"/>
      <c r="AR171" s="297" t="str">
        <f t="shared" si="32"/>
        <v/>
      </c>
      <c r="AS171" s="207"/>
      <c r="AT171" s="139" t="str">
        <f t="shared" si="43"/>
        <v/>
      </c>
      <c r="AU171" s="207"/>
      <c r="AV171" s="297" t="str">
        <f t="shared" si="33"/>
        <v/>
      </c>
      <c r="AW171" s="207"/>
      <c r="AX171" s="139" t="str">
        <f t="shared" si="54"/>
        <v/>
      </c>
      <c r="AY171" s="207"/>
      <c r="AZ171" s="297" t="str">
        <f t="shared" si="50"/>
        <v/>
      </c>
      <c r="BA171" s="207"/>
      <c r="BB171" s="139" t="str">
        <f t="shared" si="55"/>
        <v/>
      </c>
      <c r="BC171" s="207"/>
      <c r="BD171" s="297" t="str">
        <f t="shared" si="51"/>
        <v/>
      </c>
      <c r="BE171" s="207"/>
      <c r="BF171" s="139" t="str">
        <f t="shared" si="46"/>
        <v/>
      </c>
      <c r="BG171" s="207"/>
      <c r="BH171" s="297" t="str">
        <f t="shared" si="36"/>
        <v/>
      </c>
      <c r="BJ171" s="139" t="str">
        <f t="shared" si="47"/>
        <v/>
      </c>
      <c r="BK171" s="207"/>
      <c r="BL171" s="297" t="str">
        <f t="shared" si="37"/>
        <v/>
      </c>
      <c r="BM171" s="207"/>
    </row>
    <row r="172" spans="2:65" ht="15.75" customHeight="1">
      <c r="B172" s="365"/>
      <c r="C172" s="44"/>
      <c r="D172" s="125"/>
      <c r="E172" s="101"/>
      <c r="F172" s="101"/>
      <c r="G172" s="101"/>
      <c r="H172" s="101"/>
      <c r="I172" s="101"/>
      <c r="J172" s="101"/>
      <c r="K172" s="104"/>
      <c r="L172" s="26"/>
      <c r="M172" s="207"/>
      <c r="N172" s="207"/>
      <c r="O172" s="142"/>
      <c r="P172" s="207"/>
      <c r="Q172" s="207"/>
      <c r="R172" s="237"/>
      <c r="S172" s="237"/>
      <c r="T172" s="237"/>
      <c r="U172" s="207"/>
      <c r="V172" s="237"/>
      <c r="W172" s="237"/>
      <c r="X172" s="237"/>
      <c r="Y172" s="237"/>
      <c r="Z172" s="139" t="str">
        <f t="shared" si="38"/>
        <v/>
      </c>
      <c r="AA172" s="207"/>
      <c r="AB172" s="297" t="str">
        <f t="shared" si="28"/>
        <v/>
      </c>
      <c r="AC172" s="262"/>
      <c r="AD172" s="139" t="str">
        <f t="shared" si="52"/>
        <v/>
      </c>
      <c r="AE172" s="207"/>
      <c r="AF172" s="297" t="str">
        <f t="shared" si="48"/>
        <v/>
      </c>
      <c r="AG172" s="207"/>
      <c r="AH172" s="139" t="str">
        <f t="shared" si="53"/>
        <v/>
      </c>
      <c r="AI172" s="207"/>
      <c r="AJ172" s="297" t="str">
        <f t="shared" si="49"/>
        <v/>
      </c>
      <c r="AK172" s="262"/>
      <c r="AL172" s="139" t="str">
        <f t="shared" si="41"/>
        <v/>
      </c>
      <c r="AM172" s="207"/>
      <c r="AN172" s="297" t="str">
        <f t="shared" si="31"/>
        <v/>
      </c>
      <c r="AP172" s="139" t="str">
        <f t="shared" si="42"/>
        <v/>
      </c>
      <c r="AQ172" s="207"/>
      <c r="AR172" s="297" t="str">
        <f t="shared" si="32"/>
        <v/>
      </c>
      <c r="AS172" s="207"/>
      <c r="AT172" s="139" t="str">
        <f t="shared" si="43"/>
        <v/>
      </c>
      <c r="AU172" s="207"/>
      <c r="AV172" s="297" t="str">
        <f t="shared" si="33"/>
        <v/>
      </c>
      <c r="AW172" s="207"/>
      <c r="AX172" s="139" t="str">
        <f t="shared" si="54"/>
        <v/>
      </c>
      <c r="AY172" s="207"/>
      <c r="AZ172" s="297" t="str">
        <f t="shared" si="50"/>
        <v/>
      </c>
      <c r="BA172" s="207"/>
      <c r="BB172" s="139" t="str">
        <f t="shared" si="55"/>
        <v/>
      </c>
      <c r="BC172" s="207"/>
      <c r="BD172" s="297" t="str">
        <f t="shared" si="51"/>
        <v/>
      </c>
      <c r="BE172" s="207"/>
      <c r="BF172" s="139" t="str">
        <f t="shared" si="46"/>
        <v/>
      </c>
      <c r="BG172" s="207"/>
      <c r="BH172" s="297" t="str">
        <f t="shared" si="36"/>
        <v/>
      </c>
      <c r="BJ172" s="139" t="str">
        <f t="shared" si="47"/>
        <v/>
      </c>
      <c r="BK172" s="207"/>
      <c r="BL172" s="297" t="str">
        <f t="shared" si="37"/>
        <v/>
      </c>
      <c r="BM172" s="207"/>
    </row>
    <row r="173" spans="2:65" ht="15.75" customHeight="1">
      <c r="B173" s="365"/>
      <c r="C173" s="19" t="s">
        <v>121</v>
      </c>
      <c r="D173" s="101"/>
      <c r="E173" s="101"/>
      <c r="F173" s="101"/>
      <c r="G173" s="101"/>
      <c r="H173" s="101"/>
      <c r="I173" s="101"/>
      <c r="J173" s="101"/>
      <c r="K173" s="43"/>
      <c r="L173" s="40"/>
      <c r="M173" s="207"/>
      <c r="N173" s="207"/>
      <c r="O173" s="142"/>
      <c r="P173" s="207"/>
      <c r="Q173" s="207"/>
      <c r="R173" s="237"/>
      <c r="S173" s="237"/>
      <c r="T173" s="237"/>
      <c r="U173" s="207"/>
      <c r="V173" s="237"/>
      <c r="W173" s="237"/>
      <c r="X173" s="237"/>
      <c r="Y173" s="237"/>
      <c r="Z173" s="139" t="str">
        <f t="shared" si="38"/>
        <v/>
      </c>
      <c r="AA173" s="207"/>
      <c r="AB173" s="297" t="str">
        <f t="shared" si="28"/>
        <v/>
      </c>
      <c r="AC173" s="262"/>
      <c r="AD173" s="139" t="str">
        <f t="shared" si="52"/>
        <v/>
      </c>
      <c r="AE173" s="207"/>
      <c r="AF173" s="297" t="str">
        <f t="shared" si="48"/>
        <v/>
      </c>
      <c r="AG173" s="207"/>
      <c r="AH173" s="139" t="str">
        <f t="shared" si="53"/>
        <v/>
      </c>
      <c r="AI173" s="207"/>
      <c r="AJ173" s="297" t="str">
        <f t="shared" si="49"/>
        <v/>
      </c>
      <c r="AK173" s="262"/>
      <c r="AL173" s="139" t="str">
        <f t="shared" si="41"/>
        <v/>
      </c>
      <c r="AM173" s="207"/>
      <c r="AN173" s="297" t="str">
        <f t="shared" si="31"/>
        <v/>
      </c>
      <c r="AP173" s="139" t="str">
        <f t="shared" si="42"/>
        <v/>
      </c>
      <c r="AQ173" s="207"/>
      <c r="AR173" s="297" t="str">
        <f t="shared" si="32"/>
        <v/>
      </c>
      <c r="AS173" s="207"/>
      <c r="AT173" s="139" t="str">
        <f t="shared" si="43"/>
        <v/>
      </c>
      <c r="AU173" s="207"/>
      <c r="AV173" s="297" t="str">
        <f t="shared" si="33"/>
        <v/>
      </c>
      <c r="AW173" s="207"/>
      <c r="AX173" s="139" t="str">
        <f t="shared" si="54"/>
        <v/>
      </c>
      <c r="AY173" s="207"/>
      <c r="AZ173" s="297" t="str">
        <f t="shared" si="50"/>
        <v/>
      </c>
      <c r="BA173" s="207"/>
      <c r="BB173" s="139" t="str">
        <f t="shared" si="55"/>
        <v/>
      </c>
      <c r="BC173" s="207"/>
      <c r="BD173" s="297" t="str">
        <f t="shared" si="51"/>
        <v/>
      </c>
      <c r="BE173" s="207"/>
      <c r="BF173" s="139" t="str">
        <f t="shared" si="46"/>
        <v/>
      </c>
      <c r="BG173" s="207"/>
      <c r="BH173" s="297" t="str">
        <f t="shared" si="36"/>
        <v/>
      </c>
      <c r="BJ173" s="139" t="str">
        <f t="shared" si="47"/>
        <v/>
      </c>
      <c r="BK173" s="207"/>
      <c r="BL173" s="297" t="str">
        <f t="shared" si="37"/>
        <v/>
      </c>
      <c r="BM173" s="207"/>
    </row>
    <row r="174" spans="2:65" ht="15.75" customHeight="1">
      <c r="B174" s="365"/>
      <c r="C174" s="101"/>
      <c r="D174" s="101"/>
      <c r="E174" s="101"/>
      <c r="F174" s="101"/>
      <c r="G174" s="101"/>
      <c r="H174" s="101"/>
      <c r="I174" s="101"/>
      <c r="J174" s="101"/>
      <c r="K174" s="24"/>
      <c r="L174" s="102"/>
      <c r="M174" s="207"/>
      <c r="N174" s="207"/>
      <c r="O174" s="142"/>
      <c r="P174" s="207"/>
      <c r="Q174" s="207"/>
      <c r="R174" s="237"/>
      <c r="S174" s="237"/>
      <c r="T174" s="237"/>
      <c r="U174" s="207"/>
      <c r="V174" s="237"/>
      <c r="W174" s="237"/>
      <c r="X174" s="237"/>
      <c r="Y174" s="237"/>
      <c r="Z174" s="139" t="str">
        <f t="shared" si="38"/>
        <v/>
      </c>
      <c r="AA174" s="207"/>
      <c r="AB174" s="297" t="str">
        <f t="shared" si="28"/>
        <v/>
      </c>
      <c r="AC174" s="262"/>
      <c r="AD174" s="139" t="str">
        <f t="shared" si="52"/>
        <v/>
      </c>
      <c r="AE174" s="207"/>
      <c r="AF174" s="297" t="str">
        <f t="shared" si="48"/>
        <v/>
      </c>
      <c r="AG174" s="207"/>
      <c r="AH174" s="139" t="str">
        <f t="shared" si="53"/>
        <v/>
      </c>
      <c r="AI174" s="207"/>
      <c r="AJ174" s="297" t="str">
        <f t="shared" si="49"/>
        <v/>
      </c>
      <c r="AK174" s="262"/>
      <c r="AL174" s="139" t="str">
        <f t="shared" si="41"/>
        <v/>
      </c>
      <c r="AM174" s="207"/>
      <c r="AN174" s="297" t="str">
        <f t="shared" si="31"/>
        <v/>
      </c>
      <c r="AP174" s="139" t="str">
        <f t="shared" si="42"/>
        <v/>
      </c>
      <c r="AQ174" s="207"/>
      <c r="AR174" s="297" t="str">
        <f t="shared" si="32"/>
        <v/>
      </c>
      <c r="AS174" s="207"/>
      <c r="AT174" s="139" t="str">
        <f t="shared" si="43"/>
        <v/>
      </c>
      <c r="AU174" s="207"/>
      <c r="AV174" s="297" t="str">
        <f t="shared" si="33"/>
        <v/>
      </c>
      <c r="AW174" s="207"/>
      <c r="AX174" s="139" t="str">
        <f t="shared" si="54"/>
        <v/>
      </c>
      <c r="AY174" s="207"/>
      <c r="AZ174" s="297" t="str">
        <f t="shared" si="50"/>
        <v/>
      </c>
      <c r="BA174" s="207"/>
      <c r="BB174" s="139" t="str">
        <f t="shared" si="55"/>
        <v/>
      </c>
      <c r="BC174" s="207"/>
      <c r="BD174" s="297" t="str">
        <f t="shared" si="51"/>
        <v/>
      </c>
      <c r="BE174" s="207"/>
      <c r="BF174" s="139" t="str">
        <f t="shared" si="46"/>
        <v/>
      </c>
      <c r="BG174" s="207"/>
      <c r="BH174" s="297" t="str">
        <f t="shared" si="36"/>
        <v/>
      </c>
      <c r="BJ174" s="139" t="str">
        <f t="shared" si="47"/>
        <v/>
      </c>
      <c r="BK174" s="207"/>
      <c r="BL174" s="297" t="str">
        <f t="shared" si="37"/>
        <v/>
      </c>
      <c r="BM174" s="207"/>
    </row>
    <row r="175" spans="2:65" ht="15.75" customHeight="1">
      <c r="B175" s="365"/>
      <c r="C175" s="20" t="s">
        <v>113</v>
      </c>
      <c r="D175" s="103"/>
      <c r="E175" s="103"/>
      <c r="F175" s="103"/>
      <c r="G175" s="103"/>
      <c r="H175" s="103"/>
      <c r="I175" s="103"/>
      <c r="J175" s="103"/>
      <c r="K175" s="43"/>
      <c r="L175" s="40"/>
      <c r="M175" s="207"/>
      <c r="N175" s="207"/>
      <c r="O175" s="142"/>
      <c r="P175" s="207"/>
      <c r="Q175" s="207"/>
      <c r="R175" s="237"/>
      <c r="S175" s="237"/>
      <c r="T175" s="237"/>
      <c r="U175" s="207"/>
      <c r="V175" s="237"/>
      <c r="W175" s="237"/>
      <c r="X175" s="237"/>
      <c r="Y175" s="237"/>
      <c r="Z175" s="139" t="str">
        <f t="shared" si="38"/>
        <v/>
      </c>
      <c r="AA175" s="207"/>
      <c r="AB175" s="297" t="str">
        <f t="shared" si="28"/>
        <v/>
      </c>
      <c r="AC175" s="262"/>
      <c r="AD175" s="139" t="str">
        <f t="shared" si="52"/>
        <v/>
      </c>
      <c r="AE175" s="207"/>
      <c r="AF175" s="297" t="str">
        <f t="shared" si="48"/>
        <v/>
      </c>
      <c r="AG175" s="207"/>
      <c r="AH175" s="139" t="str">
        <f t="shared" si="53"/>
        <v/>
      </c>
      <c r="AI175" s="207"/>
      <c r="AJ175" s="297" t="str">
        <f t="shared" si="49"/>
        <v/>
      </c>
      <c r="AK175" s="262"/>
      <c r="AL175" s="139" t="str">
        <f t="shared" si="41"/>
        <v/>
      </c>
      <c r="AM175" s="207"/>
      <c r="AN175" s="297" t="str">
        <f t="shared" si="31"/>
        <v/>
      </c>
      <c r="AP175" s="139" t="str">
        <f t="shared" si="42"/>
        <v/>
      </c>
      <c r="AQ175" s="207"/>
      <c r="AR175" s="297" t="str">
        <f t="shared" si="32"/>
        <v/>
      </c>
      <c r="AS175" s="207"/>
      <c r="AT175" s="139" t="str">
        <f t="shared" si="43"/>
        <v/>
      </c>
      <c r="AU175" s="207"/>
      <c r="AV175" s="297" t="str">
        <f t="shared" si="33"/>
        <v/>
      </c>
      <c r="AW175" s="207"/>
      <c r="AX175" s="139" t="str">
        <f t="shared" si="54"/>
        <v/>
      </c>
      <c r="AY175" s="207"/>
      <c r="AZ175" s="297" t="str">
        <f t="shared" si="50"/>
        <v/>
      </c>
      <c r="BA175" s="207"/>
      <c r="BB175" s="139" t="str">
        <f t="shared" si="55"/>
        <v/>
      </c>
      <c r="BC175" s="207"/>
      <c r="BD175" s="297" t="str">
        <f t="shared" si="51"/>
        <v/>
      </c>
      <c r="BE175" s="207"/>
      <c r="BF175" s="139" t="str">
        <f t="shared" si="46"/>
        <v/>
      </c>
      <c r="BG175" s="207"/>
      <c r="BH175" s="297" t="str">
        <f t="shared" si="36"/>
        <v/>
      </c>
      <c r="BJ175" s="139" t="str">
        <f t="shared" si="47"/>
        <v/>
      </c>
      <c r="BK175" s="207"/>
      <c r="BL175" s="297" t="str">
        <f t="shared" si="37"/>
        <v/>
      </c>
      <c r="BM175" s="207"/>
    </row>
    <row r="176" spans="2:65" ht="15.75" customHeight="1">
      <c r="B176" s="365"/>
      <c r="C176" s="101"/>
      <c r="D176" s="101"/>
      <c r="E176" s="101"/>
      <c r="F176" s="101"/>
      <c r="G176" s="101"/>
      <c r="H176" s="101"/>
      <c r="I176" s="101"/>
      <c r="J176" s="101"/>
      <c r="K176" s="24"/>
      <c r="L176" s="102"/>
      <c r="M176" s="207"/>
      <c r="N176" s="207"/>
      <c r="O176" s="142"/>
      <c r="P176" s="207"/>
      <c r="Q176" s="207"/>
      <c r="R176" s="237"/>
      <c r="S176" s="237"/>
      <c r="T176" s="237"/>
      <c r="U176" s="207"/>
      <c r="V176" s="237"/>
      <c r="W176" s="237"/>
      <c r="X176" s="237"/>
      <c r="Y176" s="237"/>
      <c r="Z176" s="139" t="str">
        <f t="shared" si="38"/>
        <v/>
      </c>
      <c r="AA176" s="207"/>
      <c r="AB176" s="297" t="str">
        <f t="shared" si="28"/>
        <v/>
      </c>
      <c r="AC176" s="262"/>
      <c r="AD176" s="139" t="str">
        <f t="shared" si="52"/>
        <v/>
      </c>
      <c r="AE176" s="207"/>
      <c r="AF176" s="297" t="str">
        <f t="shared" si="48"/>
        <v/>
      </c>
      <c r="AG176" s="207"/>
      <c r="AH176" s="139" t="str">
        <f t="shared" si="53"/>
        <v/>
      </c>
      <c r="AI176" s="207"/>
      <c r="AJ176" s="297" t="str">
        <f t="shared" si="49"/>
        <v/>
      </c>
      <c r="AK176" s="262"/>
      <c r="AL176" s="139" t="str">
        <f t="shared" si="41"/>
        <v/>
      </c>
      <c r="AM176" s="207"/>
      <c r="AN176" s="297" t="str">
        <f t="shared" si="31"/>
        <v/>
      </c>
      <c r="AP176" s="139" t="str">
        <f t="shared" si="42"/>
        <v/>
      </c>
      <c r="AQ176" s="207"/>
      <c r="AR176" s="297" t="str">
        <f t="shared" si="32"/>
        <v/>
      </c>
      <c r="AS176" s="207"/>
      <c r="AT176" s="139" t="str">
        <f t="shared" si="43"/>
        <v/>
      </c>
      <c r="AU176" s="207"/>
      <c r="AV176" s="297" t="str">
        <f t="shared" si="33"/>
        <v/>
      </c>
      <c r="AW176" s="207"/>
      <c r="AX176" s="139" t="str">
        <f t="shared" si="54"/>
        <v/>
      </c>
      <c r="AY176" s="207"/>
      <c r="AZ176" s="297" t="str">
        <f t="shared" si="50"/>
        <v/>
      </c>
      <c r="BA176" s="207"/>
      <c r="BB176" s="139" t="str">
        <f t="shared" si="55"/>
        <v/>
      </c>
      <c r="BC176" s="207"/>
      <c r="BD176" s="297" t="str">
        <f t="shared" si="51"/>
        <v/>
      </c>
      <c r="BE176" s="207"/>
      <c r="BF176" s="139" t="str">
        <f t="shared" si="46"/>
        <v/>
      </c>
      <c r="BG176" s="207"/>
      <c r="BH176" s="297" t="str">
        <f t="shared" si="36"/>
        <v/>
      </c>
      <c r="BJ176" s="139" t="str">
        <f t="shared" si="47"/>
        <v/>
      </c>
      <c r="BK176" s="207"/>
      <c r="BL176" s="297" t="str">
        <f t="shared" si="37"/>
        <v/>
      </c>
      <c r="BM176" s="207"/>
    </row>
    <row r="177" spans="1:65" s="98" customFormat="1" ht="15.75" customHeight="1">
      <c r="A177" s="84"/>
      <c r="B177" s="371">
        <v>50</v>
      </c>
      <c r="C177" s="96">
        <v>1</v>
      </c>
      <c r="D177" s="108" t="s">
        <v>295</v>
      </c>
      <c r="E177" s="105"/>
      <c r="F177" s="105"/>
      <c r="G177" s="105"/>
      <c r="H177" s="105"/>
      <c r="I177" s="105"/>
      <c r="J177" s="105"/>
      <c r="K177" s="52"/>
      <c r="L177" s="106" t="s">
        <v>29</v>
      </c>
      <c r="M177" s="207"/>
      <c r="N177" s="139">
        <f>VLOOKUP($B177,'[1]09-10-11'!$A$4:$EA$400,MATCH(N$2, '[1]09-10-11'!$A$4:$EA$4, 0))</f>
        <v>0</v>
      </c>
      <c r="O177" s="151"/>
      <c r="P177" s="139">
        <f>VLOOKUP($B177,'[1]09-10-11'!$A$4:$EA$400,MATCH(P$2, '[1]09-10-11'!$A$4:$EA$4, 0))</f>
        <v>0</v>
      </c>
      <c r="Q177" s="139"/>
      <c r="R177" s="139">
        <f>VLOOKUP($B177,'[1]09-10-11'!$A$4:$EA$400,MATCH(R$2, '[1]09-10-11'!$A$4:$EA$4, 0))</f>
        <v>0</v>
      </c>
      <c r="S177" s="139"/>
      <c r="T177" s="139" t="e">
        <f>VLOOKUP($B177,'[1]09-10-11'!$A$4:$EA$400,MATCH(T$2, '[1]09-10-11'!$A$4:$EA$4, 0))</f>
        <v>#N/A</v>
      </c>
      <c r="U177" s="139"/>
      <c r="V177" s="139">
        <f>VLOOKUP($B177,'[1]09-10-11'!$A$4:$EA$400,MATCH(V$2, '[1]09-10-11'!$A$4:$EA$4, 0))</f>
        <v>0</v>
      </c>
      <c r="W177" s="139"/>
      <c r="X177" s="139">
        <f>VLOOKUP($B177,'[1]09-10-11'!$A$4:$EA$400,MATCH(X$2, '[1]09-10-11'!$A$4:$EA$4, 0))</f>
        <v>0</v>
      </c>
      <c r="Y177" s="53"/>
      <c r="Z177" s="139">
        <f t="shared" si="38"/>
        <v>0</v>
      </c>
      <c r="AA177" s="139"/>
      <c r="AB177" s="297" t="str">
        <f t="shared" si="28"/>
        <v>---</v>
      </c>
      <c r="AC177" s="262"/>
      <c r="AD177" s="139">
        <f t="shared" si="52"/>
        <v>0</v>
      </c>
      <c r="AE177" s="139"/>
      <c r="AF177" s="297" t="str">
        <f t="shared" si="48"/>
        <v>---</v>
      </c>
      <c r="AG177" s="139"/>
      <c r="AH177" s="139">
        <f t="shared" si="53"/>
        <v>0</v>
      </c>
      <c r="AI177" s="139"/>
      <c r="AJ177" s="297" t="str">
        <f t="shared" si="49"/>
        <v>---</v>
      </c>
      <c r="AK177" s="262"/>
      <c r="AL177" s="139">
        <f t="shared" si="41"/>
        <v>0</v>
      </c>
      <c r="AM177" s="139"/>
      <c r="AN177" s="297" t="str">
        <f t="shared" si="31"/>
        <v>---</v>
      </c>
      <c r="AP177" s="139" t="str">
        <f t="shared" si="42"/>
        <v/>
      </c>
      <c r="AQ177" s="139"/>
      <c r="AR177" s="297" t="e">
        <f t="shared" si="32"/>
        <v>#N/A</v>
      </c>
      <c r="AS177" s="139"/>
      <c r="AT177" s="139" t="str">
        <f t="shared" si="43"/>
        <v/>
      </c>
      <c r="AU177" s="139"/>
      <c r="AV177" s="297" t="e">
        <f t="shared" si="33"/>
        <v>#N/A</v>
      </c>
      <c r="AW177" s="139"/>
      <c r="AX177" s="139">
        <f t="shared" si="54"/>
        <v>0</v>
      </c>
      <c r="AY177" s="139"/>
      <c r="AZ177" s="297" t="str">
        <f t="shared" si="50"/>
        <v>---</v>
      </c>
      <c r="BA177" s="139"/>
      <c r="BB177" s="139">
        <f t="shared" si="55"/>
        <v>0</v>
      </c>
      <c r="BC177" s="139"/>
      <c r="BD177" s="297" t="str">
        <f t="shared" si="51"/>
        <v>---</v>
      </c>
      <c r="BE177" s="139"/>
      <c r="BF177" s="139">
        <f t="shared" si="46"/>
        <v>0</v>
      </c>
      <c r="BG177" s="139"/>
      <c r="BH177" s="297" t="str">
        <f t="shared" si="36"/>
        <v>---</v>
      </c>
      <c r="BJ177" s="139" t="str">
        <f t="shared" si="47"/>
        <v/>
      </c>
      <c r="BK177" s="139"/>
      <c r="BL177" s="297" t="e">
        <f t="shared" si="37"/>
        <v>#N/A</v>
      </c>
      <c r="BM177" s="139"/>
    </row>
    <row r="178" spans="1:65" s="98" customFormat="1" ht="15.75" customHeight="1">
      <c r="A178" s="84"/>
      <c r="B178" s="371">
        <v>50.01</v>
      </c>
      <c r="C178" s="96">
        <v>1</v>
      </c>
      <c r="D178" s="108" t="s">
        <v>359</v>
      </c>
      <c r="E178" s="105"/>
      <c r="F178" s="105"/>
      <c r="G178" s="105"/>
      <c r="H178" s="105"/>
      <c r="I178" s="105"/>
      <c r="J178" s="105"/>
      <c r="K178" s="52"/>
      <c r="L178" s="106" t="s">
        <v>29</v>
      </c>
      <c r="M178" s="207"/>
      <c r="N178" s="139">
        <f>VLOOKUP($B178,'[1]09-10-11'!$A$4:$EA$400,MATCH(N$2, '[1]09-10-11'!$A$4:$EA$4, 0))</f>
        <v>120000</v>
      </c>
      <c r="O178" s="151"/>
      <c r="P178" s="139">
        <f>VLOOKUP($B178,'[1]09-10-11'!$A$4:$EA$400,MATCH(P$2, '[1]09-10-11'!$A$4:$EA$4, 0))</f>
        <v>300000</v>
      </c>
      <c r="Q178" s="139"/>
      <c r="R178" s="139">
        <f>VLOOKUP($B178,'[1]09-10-11'!$A$4:$EA$400,MATCH(R$2, '[1]09-10-11'!$A$4:$EA$4, 0))</f>
        <v>0</v>
      </c>
      <c r="S178" s="139"/>
      <c r="T178" s="139" t="e">
        <f>VLOOKUP($B178,'[1]09-10-11'!$A$4:$EA$400,MATCH(T$2, '[1]09-10-11'!$A$4:$EA$4, 0))</f>
        <v>#N/A</v>
      </c>
      <c r="U178" s="139"/>
      <c r="V178" s="139">
        <f>VLOOKUP($B178,'[1]09-10-11'!$A$4:$EA$400,MATCH(V$2, '[1]09-10-11'!$A$4:$EA$4, 0))</f>
        <v>120000</v>
      </c>
      <c r="W178" s="139"/>
      <c r="X178" s="139">
        <f>VLOOKUP($B178,'[1]09-10-11'!$A$4:$EA$400,MATCH(X$2, '[1]09-10-11'!$A$4:$EA$4, 0))</f>
        <v>300000</v>
      </c>
      <c r="Y178" s="53"/>
      <c r="Z178" s="139">
        <f t="shared" si="38"/>
        <v>180000</v>
      </c>
      <c r="AA178" s="139"/>
      <c r="AB178" s="297">
        <f t="shared" si="28"/>
        <v>1.5</v>
      </c>
      <c r="AC178" s="262"/>
      <c r="AD178" s="139">
        <f t="shared" si="52"/>
        <v>0</v>
      </c>
      <c r="AE178" s="139"/>
      <c r="AF178" s="297">
        <f t="shared" si="48"/>
        <v>0</v>
      </c>
      <c r="AG178" s="139"/>
      <c r="AH178" s="139">
        <f t="shared" si="53"/>
        <v>180000</v>
      </c>
      <c r="AI178" s="139"/>
      <c r="AJ178" s="297">
        <f t="shared" si="49"/>
        <v>1.5</v>
      </c>
      <c r="AK178" s="262"/>
      <c r="AL178" s="139">
        <f t="shared" si="41"/>
        <v>300000</v>
      </c>
      <c r="AM178" s="139"/>
      <c r="AN178" s="297" t="str">
        <f t="shared" si="31"/>
        <v>---</v>
      </c>
      <c r="AP178" s="139" t="str">
        <f t="shared" si="42"/>
        <v/>
      </c>
      <c r="AQ178" s="139"/>
      <c r="AR178" s="297" t="e">
        <f t="shared" si="32"/>
        <v>#N/A</v>
      </c>
      <c r="AS178" s="139"/>
      <c r="AT178" s="139" t="str">
        <f t="shared" si="43"/>
        <v/>
      </c>
      <c r="AU178" s="139"/>
      <c r="AV178" s="297" t="e">
        <f t="shared" si="33"/>
        <v>#N/A</v>
      </c>
      <c r="AW178" s="139"/>
      <c r="AX178" s="139">
        <f t="shared" si="54"/>
        <v>0</v>
      </c>
      <c r="AY178" s="139"/>
      <c r="AZ178" s="297">
        <f t="shared" si="50"/>
        <v>0</v>
      </c>
      <c r="BA178" s="139"/>
      <c r="BB178" s="139">
        <f t="shared" si="55"/>
        <v>-180000</v>
      </c>
      <c r="BC178" s="139"/>
      <c r="BD178" s="297">
        <f t="shared" si="51"/>
        <v>-0.6</v>
      </c>
      <c r="BE178" s="139"/>
      <c r="BF178" s="139">
        <f t="shared" si="46"/>
        <v>120000</v>
      </c>
      <c r="BG178" s="139"/>
      <c r="BH178" s="297" t="str">
        <f t="shared" si="36"/>
        <v>---</v>
      </c>
      <c r="BJ178" s="139" t="str">
        <f t="shared" si="47"/>
        <v/>
      </c>
      <c r="BK178" s="139"/>
      <c r="BL178" s="297" t="e">
        <f t="shared" si="37"/>
        <v>#N/A</v>
      </c>
      <c r="BM178" s="139"/>
    </row>
    <row r="179" spans="1:65" ht="15.75" customHeight="1">
      <c r="B179" s="364">
        <v>79</v>
      </c>
      <c r="C179" s="78">
        <v>2</v>
      </c>
      <c r="D179" s="101" t="s">
        <v>375</v>
      </c>
      <c r="G179" s="101"/>
      <c r="H179" s="101"/>
      <c r="I179" s="101"/>
      <c r="J179" s="101"/>
      <c r="K179" s="101"/>
      <c r="L179" s="102" t="s">
        <v>29</v>
      </c>
      <c r="M179" s="207"/>
      <c r="N179" s="139">
        <f>VLOOKUP($B179,'[1]09-10-11'!$A$4:$EA$400,MATCH(N$2, '[1]09-10-11'!$A$4:$EA$4, 0))</f>
        <v>230000</v>
      </c>
      <c r="O179" s="149"/>
      <c r="P179" s="139">
        <f>VLOOKUP($B179,'[1]09-10-11'!$A$4:$EA$400,MATCH(P$2, '[1]09-10-11'!$A$4:$EA$4, 0))</f>
        <v>350000</v>
      </c>
      <c r="Q179" s="139"/>
      <c r="R179" s="139">
        <f>VLOOKUP($B179,'[1]09-10-11'!$A$4:$EA$400,MATCH(R$2, '[1]09-10-11'!$A$4:$EA$4, 0))</f>
        <v>0</v>
      </c>
      <c r="S179" s="139"/>
      <c r="T179" s="139" t="e">
        <f>VLOOKUP($B179,'[1]09-10-11'!$A$4:$EA$400,MATCH(T$2, '[1]09-10-11'!$A$4:$EA$4, 0))</f>
        <v>#N/A</v>
      </c>
      <c r="U179" s="139"/>
      <c r="V179" s="139">
        <f>VLOOKUP($B179,'[1]09-10-11'!$A$4:$EA$400,MATCH(V$2, '[1]09-10-11'!$A$4:$EA$4, 0))</f>
        <v>230000</v>
      </c>
      <c r="W179" s="139"/>
      <c r="X179" s="139">
        <f>VLOOKUP($B179,'[1]09-10-11'!$A$4:$EA$400,MATCH(X$2, '[1]09-10-11'!$A$4:$EA$4, 0))</f>
        <v>350000</v>
      </c>
      <c r="Y179" s="53"/>
      <c r="Z179" s="139">
        <f t="shared" si="38"/>
        <v>120000</v>
      </c>
      <c r="AA179" s="139"/>
      <c r="AB179" s="297">
        <f t="shared" si="28"/>
        <v>0.52173913043478271</v>
      </c>
      <c r="AC179" s="262"/>
      <c r="AD179" s="139">
        <f t="shared" si="52"/>
        <v>0</v>
      </c>
      <c r="AE179" s="139"/>
      <c r="AF179" s="297">
        <f t="shared" si="48"/>
        <v>0</v>
      </c>
      <c r="AG179" s="139"/>
      <c r="AH179" s="139">
        <f t="shared" si="53"/>
        <v>120000</v>
      </c>
      <c r="AI179" s="139"/>
      <c r="AJ179" s="297">
        <f t="shared" si="49"/>
        <v>0.52173913043478271</v>
      </c>
      <c r="AK179" s="262"/>
      <c r="AL179" s="139">
        <f t="shared" si="41"/>
        <v>350000</v>
      </c>
      <c r="AM179" s="139"/>
      <c r="AN179" s="297" t="str">
        <f t="shared" si="31"/>
        <v>---</v>
      </c>
      <c r="AP179" s="139" t="str">
        <f t="shared" si="42"/>
        <v/>
      </c>
      <c r="AQ179" s="139"/>
      <c r="AR179" s="297" t="e">
        <f t="shared" si="32"/>
        <v>#N/A</v>
      </c>
      <c r="AS179" s="139"/>
      <c r="AT179" s="139" t="str">
        <f t="shared" si="43"/>
        <v/>
      </c>
      <c r="AU179" s="139"/>
      <c r="AV179" s="297" t="e">
        <f t="shared" si="33"/>
        <v>#N/A</v>
      </c>
      <c r="AW179" s="139"/>
      <c r="AX179" s="139">
        <f t="shared" si="54"/>
        <v>0</v>
      </c>
      <c r="AY179" s="139"/>
      <c r="AZ179" s="297">
        <f t="shared" si="50"/>
        <v>0</v>
      </c>
      <c r="BA179" s="139"/>
      <c r="BB179" s="139">
        <f t="shared" si="55"/>
        <v>-120000</v>
      </c>
      <c r="BC179" s="139"/>
      <c r="BD179" s="297">
        <f t="shared" si="51"/>
        <v>-0.34285714285714286</v>
      </c>
      <c r="BE179" s="139"/>
      <c r="BF179" s="139">
        <f t="shared" si="46"/>
        <v>230000</v>
      </c>
      <c r="BG179" s="139"/>
      <c r="BH179" s="297" t="str">
        <f t="shared" si="36"/>
        <v>---</v>
      </c>
      <c r="BJ179" s="139" t="str">
        <f t="shared" si="47"/>
        <v/>
      </c>
      <c r="BK179" s="139"/>
      <c r="BL179" s="297" t="e">
        <f t="shared" si="37"/>
        <v>#N/A</v>
      </c>
      <c r="BM179" s="139"/>
    </row>
    <row r="180" spans="1:65" ht="15.75" customHeight="1">
      <c r="B180" s="364"/>
      <c r="C180" s="78"/>
      <c r="D180" s="101"/>
      <c r="G180" s="101"/>
      <c r="H180" s="101"/>
      <c r="I180" s="101"/>
      <c r="J180" s="101"/>
      <c r="K180" s="101"/>
      <c r="L180" s="102"/>
      <c r="M180" s="207"/>
      <c r="N180" s="139"/>
      <c r="O180" s="149"/>
      <c r="P180" s="139"/>
      <c r="Q180" s="139"/>
      <c r="R180" s="139"/>
      <c r="S180" s="139"/>
      <c r="T180" s="139"/>
      <c r="U180" s="139"/>
      <c r="V180" s="139"/>
      <c r="W180" s="139"/>
      <c r="X180" s="139"/>
      <c r="Y180" s="53"/>
      <c r="Z180" s="174" t="str">
        <f t="shared" si="38"/>
        <v/>
      </c>
      <c r="AA180" s="174"/>
      <c r="AB180" s="299" t="str">
        <f t="shared" si="28"/>
        <v/>
      </c>
      <c r="AC180" s="280"/>
      <c r="AD180" s="174" t="str">
        <f t="shared" si="52"/>
        <v/>
      </c>
      <c r="AE180" s="174"/>
      <c r="AF180" s="299" t="str">
        <f t="shared" si="48"/>
        <v/>
      </c>
      <c r="AG180" s="174"/>
      <c r="AH180" s="139" t="str">
        <f t="shared" si="53"/>
        <v/>
      </c>
      <c r="AI180" s="139"/>
      <c r="AJ180" s="299" t="str">
        <f t="shared" si="49"/>
        <v/>
      </c>
      <c r="AK180" s="280"/>
      <c r="AL180" s="139" t="str">
        <f t="shared" si="41"/>
        <v/>
      </c>
      <c r="AM180" s="174"/>
      <c r="AN180" s="297" t="str">
        <f t="shared" si="31"/>
        <v/>
      </c>
      <c r="AP180" s="139" t="str">
        <f t="shared" si="42"/>
        <v/>
      </c>
      <c r="AQ180" s="174"/>
      <c r="AR180" s="297" t="str">
        <f t="shared" si="32"/>
        <v/>
      </c>
      <c r="AS180" s="174"/>
      <c r="AT180" s="174" t="str">
        <f t="shared" si="43"/>
        <v/>
      </c>
      <c r="AU180" s="174"/>
      <c r="AV180" s="299" t="str">
        <f t="shared" si="33"/>
        <v/>
      </c>
      <c r="AW180" s="174"/>
      <c r="AX180" s="174" t="str">
        <f t="shared" si="54"/>
        <v/>
      </c>
      <c r="AY180" s="174"/>
      <c r="AZ180" s="299" t="str">
        <f t="shared" si="50"/>
        <v/>
      </c>
      <c r="BA180" s="174"/>
      <c r="BB180" s="174" t="str">
        <f t="shared" si="55"/>
        <v/>
      </c>
      <c r="BC180" s="174"/>
      <c r="BD180" s="299" t="str">
        <f t="shared" si="51"/>
        <v/>
      </c>
      <c r="BE180" s="174"/>
      <c r="BF180" s="139" t="str">
        <f t="shared" si="46"/>
        <v/>
      </c>
      <c r="BG180" s="174"/>
      <c r="BH180" s="297" t="str">
        <f t="shared" si="36"/>
        <v/>
      </c>
      <c r="BJ180" s="139" t="str">
        <f t="shared" si="47"/>
        <v/>
      </c>
      <c r="BK180" s="174"/>
      <c r="BL180" s="297" t="str">
        <f t="shared" si="37"/>
        <v/>
      </c>
      <c r="BM180" s="174"/>
    </row>
    <row r="181" spans="1:65" ht="15.75" customHeight="1">
      <c r="B181" s="364"/>
      <c r="C181" s="78">
        <v>3</v>
      </c>
      <c r="D181" s="101" t="s">
        <v>348</v>
      </c>
      <c r="G181" s="101"/>
      <c r="H181" s="101"/>
      <c r="I181" s="101"/>
      <c r="J181" s="101"/>
      <c r="K181" s="101"/>
      <c r="L181" s="102"/>
      <c r="M181" s="207"/>
      <c r="N181" s="139"/>
      <c r="O181" s="149"/>
      <c r="P181" s="139"/>
      <c r="Q181" s="139"/>
      <c r="R181" s="139"/>
      <c r="S181" s="139"/>
      <c r="T181" s="139"/>
      <c r="U181" s="139"/>
      <c r="V181" s="139"/>
      <c r="W181" s="139"/>
      <c r="X181" s="139"/>
      <c r="Y181" s="53"/>
      <c r="Z181" s="174" t="str">
        <f t="shared" si="38"/>
        <v/>
      </c>
      <c r="AA181" s="174"/>
      <c r="AB181" s="299" t="str">
        <f t="shared" si="28"/>
        <v/>
      </c>
      <c r="AC181" s="280"/>
      <c r="AD181" s="174" t="str">
        <f t="shared" si="52"/>
        <v/>
      </c>
      <c r="AE181" s="174"/>
      <c r="AF181" s="299" t="str">
        <f t="shared" si="48"/>
        <v/>
      </c>
      <c r="AG181" s="174"/>
      <c r="AH181" s="139" t="str">
        <f t="shared" si="53"/>
        <v/>
      </c>
      <c r="AI181" s="139"/>
      <c r="AJ181" s="299" t="str">
        <f t="shared" si="49"/>
        <v/>
      </c>
      <c r="AK181" s="280"/>
      <c r="AL181" s="139" t="str">
        <f t="shared" si="41"/>
        <v/>
      </c>
      <c r="AM181" s="174"/>
      <c r="AN181" s="297" t="str">
        <f t="shared" si="31"/>
        <v/>
      </c>
      <c r="AP181" s="139" t="str">
        <f t="shared" si="42"/>
        <v/>
      </c>
      <c r="AQ181" s="174"/>
      <c r="AR181" s="297" t="str">
        <f t="shared" si="32"/>
        <v/>
      </c>
      <c r="AS181" s="174"/>
      <c r="AT181" s="174" t="str">
        <f t="shared" si="43"/>
        <v/>
      </c>
      <c r="AU181" s="174"/>
      <c r="AV181" s="299" t="str">
        <f t="shared" si="33"/>
        <v/>
      </c>
      <c r="AW181" s="174"/>
      <c r="AX181" s="174" t="str">
        <f t="shared" si="54"/>
        <v/>
      </c>
      <c r="AY181" s="174"/>
      <c r="AZ181" s="299" t="str">
        <f t="shared" si="50"/>
        <v/>
      </c>
      <c r="BA181" s="174"/>
      <c r="BB181" s="174" t="str">
        <f t="shared" si="55"/>
        <v/>
      </c>
      <c r="BC181" s="174"/>
      <c r="BD181" s="299" t="str">
        <f t="shared" si="51"/>
        <v/>
      </c>
      <c r="BE181" s="174"/>
      <c r="BF181" s="139" t="str">
        <f t="shared" si="46"/>
        <v/>
      </c>
      <c r="BG181" s="174"/>
      <c r="BH181" s="297" t="str">
        <f t="shared" si="36"/>
        <v/>
      </c>
      <c r="BJ181" s="139" t="str">
        <f t="shared" si="47"/>
        <v/>
      </c>
      <c r="BK181" s="174"/>
      <c r="BL181" s="297" t="str">
        <f t="shared" si="37"/>
        <v/>
      </c>
      <c r="BM181" s="174"/>
    </row>
    <row r="182" spans="1:65" ht="15.75" customHeight="1">
      <c r="B182" s="364">
        <v>76.010000000000005</v>
      </c>
      <c r="D182" s="101" t="s">
        <v>38</v>
      </c>
      <c r="E182" s="101" t="s">
        <v>342</v>
      </c>
      <c r="F182" s="101"/>
      <c r="G182" s="101"/>
      <c r="H182" s="101"/>
      <c r="I182" s="101"/>
      <c r="J182" s="101"/>
      <c r="K182" s="104"/>
      <c r="L182" s="26" t="s">
        <v>29</v>
      </c>
      <c r="M182" s="207"/>
      <c r="N182" s="139">
        <f>VLOOKUP($B182,'[1]09-10-11'!$A$4:$EA$400,MATCH(N$2, '[1]09-10-11'!$A$4:$EA$4, 0))</f>
        <v>0</v>
      </c>
      <c r="O182" s="143"/>
      <c r="P182" s="139">
        <f>VLOOKUP($B182,'[1]09-10-11'!$A$4:$EA$400,MATCH(P$2, '[1]09-10-11'!$A$4:$EA$4, 0))</f>
        <v>138762</v>
      </c>
      <c r="Q182" s="139"/>
      <c r="R182" s="139">
        <f>VLOOKUP($B182,'[1]09-10-11'!$A$4:$EA$400,MATCH(R$2, '[1]09-10-11'!$A$4:$EA$4, 0))</f>
        <v>0</v>
      </c>
      <c r="S182" s="139"/>
      <c r="T182" s="139" t="e">
        <f>VLOOKUP($B182,'[1]09-10-11'!$A$4:$EA$400,MATCH(T$2, '[1]09-10-11'!$A$4:$EA$4, 0))</f>
        <v>#N/A</v>
      </c>
      <c r="U182" s="139"/>
      <c r="V182" s="139">
        <f>VLOOKUP($B182,'[1]09-10-11'!$A$4:$EA$400,MATCH(V$2, '[1]09-10-11'!$A$4:$EA$4, 0))</f>
        <v>0</v>
      </c>
      <c r="W182" s="139"/>
      <c r="X182" s="139">
        <f>VLOOKUP($B182,'[1]09-10-11'!$A$4:$EA$400,MATCH(X$2, '[1]09-10-11'!$A$4:$EA$4, 0))</f>
        <v>200000</v>
      </c>
      <c r="Y182" s="53"/>
      <c r="Z182" s="174">
        <f t="shared" si="38"/>
        <v>200000</v>
      </c>
      <c r="AA182" s="174"/>
      <c r="AB182" s="299" t="str">
        <f t="shared" ref="AB182:AB210" si="56">IF($V182="","",  IF($X182="","", IF($V182=0,"---",(IF(ISERROR(($X182/$V182)-1),"---",($X182/$V182)-1) ))))</f>
        <v>---</v>
      </c>
      <c r="AC182" s="280"/>
      <c r="AD182" s="174">
        <f t="shared" si="52"/>
        <v>61238</v>
      </c>
      <c r="AE182" s="174"/>
      <c r="AF182" s="299">
        <f t="shared" ref="AF182:AF210" si="57">IF($P182="","",  IF($X182="","", IF($P182=0,"---",(IF(ISERROR(($X182/$P182)-1),"---",($X182/$P182)-1) ))))</f>
        <v>0.44131678701661836</v>
      </c>
      <c r="AG182" s="174"/>
      <c r="AH182" s="139">
        <f t="shared" si="53"/>
        <v>200000</v>
      </c>
      <c r="AI182" s="139"/>
      <c r="AJ182" s="299" t="str">
        <f t="shared" ref="AJ182:AJ210" si="58">IF($N182="","",  IF($X182="","", IF($N182=0,"---",(IF(ISERROR(($X182/$N182)-1),"---",($X182/$N182)-1) ))))</f>
        <v>---</v>
      </c>
      <c r="AK182" s="280"/>
      <c r="AL182" s="139">
        <f t="shared" si="41"/>
        <v>200000</v>
      </c>
      <c r="AM182" s="174"/>
      <c r="AN182" s="297" t="str">
        <f t="shared" ref="AN182:AN210" si="59">IF($R182="","",  IF($X182="","", IF($R182=0,"---",(IF(ISERROR(($X182/$R182)-1),"---",($X182/$R182)-1) ))))</f>
        <v>---</v>
      </c>
      <c r="AP182" s="139" t="str">
        <f t="shared" si="42"/>
        <v/>
      </c>
      <c r="AQ182" s="174"/>
      <c r="AR182" s="299" t="e">
        <f t="shared" ref="AR182:AR210" si="60">IF($T182="","",  IF($X182="","", IF($T182=0,"---",(IF(ISERROR(($X182/$T182)-1),"---",($X182/$T182)-1) ))))</f>
        <v>#N/A</v>
      </c>
      <c r="AS182" s="174"/>
      <c r="AT182" s="174" t="str">
        <f t="shared" si="43"/>
        <v/>
      </c>
      <c r="AU182" s="174"/>
      <c r="AV182" s="299" t="e">
        <f t="shared" ref="AV182:AV210" si="61">IF($R182="","",  IF($T182="","", IF($R182=0,"---",(IF(ISERROR(($T182/$R182)-1),"---",($T182/$R182)-1) ))))</f>
        <v>#N/A</v>
      </c>
      <c r="AW182" s="174"/>
      <c r="AX182" s="174">
        <f t="shared" si="54"/>
        <v>0</v>
      </c>
      <c r="AY182" s="174"/>
      <c r="AZ182" s="299" t="str">
        <f t="shared" ref="AZ182:AZ210" si="62">IF($N182="","",  IF($V182="","", IF($N182=0,"---",(IF(ISERROR(($V182/$N182)-1),"---",($V182/$N182)-1) ))))</f>
        <v>---</v>
      </c>
      <c r="BA182" s="174"/>
      <c r="BB182" s="174">
        <f t="shared" si="55"/>
        <v>-138762</v>
      </c>
      <c r="BC182" s="174"/>
      <c r="BD182" s="299">
        <f t="shared" ref="BD182:BD210" si="63">IF($P182="","",  IF($V182="","", IF($P182=0,"---",(IF(ISERROR(($V182/$P182)-1),"---",($V182/$P182)-1) ))))</f>
        <v>-1</v>
      </c>
      <c r="BE182" s="174"/>
      <c r="BF182" s="139">
        <f t="shared" si="46"/>
        <v>0</v>
      </c>
      <c r="BG182" s="174"/>
      <c r="BH182" s="297" t="str">
        <f t="shared" ref="BH182:BH210" si="64">IF($R182="","",  IF($V182="","", IF($R182=0,"---",(IF(ISERROR(($V182/$R182)-1),"---",($V182/$R182)-1) ))))</f>
        <v>---</v>
      </c>
      <c r="BJ182" s="139" t="str">
        <f t="shared" si="47"/>
        <v/>
      </c>
      <c r="BK182" s="174"/>
      <c r="BL182" s="299" t="e">
        <f t="shared" ref="BL182:BL210" si="65">IF($T182="","",  IF($V182="","", IF($T182=0,"---",(IF(ISERROR(($V182/$T182)-1),"---",($V182/$T182)-1) ))))</f>
        <v>#N/A</v>
      </c>
      <c r="BM182" s="174"/>
    </row>
    <row r="183" spans="1:65" ht="15.75" customHeight="1">
      <c r="B183" s="364">
        <v>82</v>
      </c>
      <c r="C183" s="78"/>
      <c r="D183" s="121" t="s">
        <v>13</v>
      </c>
      <c r="E183" s="105" t="s">
        <v>296</v>
      </c>
      <c r="F183" s="105"/>
      <c r="G183" s="105"/>
      <c r="H183" s="105"/>
      <c r="I183" s="105"/>
      <c r="J183" s="105"/>
      <c r="K183" s="108"/>
      <c r="L183" s="34" t="s">
        <v>29</v>
      </c>
      <c r="M183" s="207"/>
      <c r="N183" s="139">
        <f>VLOOKUP($B183,'[1]09-10-11'!$A$4:$EA$400,MATCH(N$2, '[1]09-10-11'!$A$4:$EA$4, 0))</f>
        <v>13700</v>
      </c>
      <c r="O183" s="142"/>
      <c r="P183" s="139">
        <f>VLOOKUP($B183,'[1]09-10-11'!$A$4:$EA$400,MATCH(P$2, '[1]09-10-11'!$A$4:$EA$4, 0))</f>
        <v>0</v>
      </c>
      <c r="Q183" s="139"/>
      <c r="R183" s="139">
        <f>VLOOKUP($B183,'[1]09-10-11'!$A$4:$EA$400,MATCH(R$2, '[1]09-10-11'!$A$4:$EA$4, 0))</f>
        <v>0</v>
      </c>
      <c r="S183" s="139"/>
      <c r="T183" s="139" t="e">
        <f>VLOOKUP($B183,'[1]09-10-11'!$A$4:$EA$400,MATCH(T$2, '[1]09-10-11'!$A$4:$EA$4, 0))</f>
        <v>#N/A</v>
      </c>
      <c r="U183" s="139"/>
      <c r="V183" s="139">
        <f>VLOOKUP($B183,'[1]09-10-11'!$A$4:$EA$400,MATCH(V$2, '[1]09-10-11'!$A$4:$EA$4, 0))</f>
        <v>13700</v>
      </c>
      <c r="W183" s="139"/>
      <c r="X183" s="139">
        <f>VLOOKUP($B183,'[1]09-10-11'!$A$4:$EA$400,MATCH(X$2, '[1]09-10-11'!$A$4:$EA$4, 0))</f>
        <v>0</v>
      </c>
      <c r="Y183" s="53"/>
      <c r="Z183" s="174">
        <f t="shared" ref="Z183:Z210" si="66">IF(AND(ISNUMBER($V183),ISNUMBER($X183)),IF((ABS($V183-$X183))&gt;0.49,$X183-$V183,0),"")</f>
        <v>-13700</v>
      </c>
      <c r="AA183" s="174"/>
      <c r="AB183" s="299">
        <f t="shared" si="56"/>
        <v>-1</v>
      </c>
      <c r="AC183" s="280"/>
      <c r="AD183" s="174">
        <f t="shared" ref="AD183:AD210" si="67">IF(AND(ISNUMBER($P183),ISNUMBER($X183)),IF((ABS($P183-$X183))&gt;0.49,$X183-$P183,0),"")</f>
        <v>0</v>
      </c>
      <c r="AE183" s="174"/>
      <c r="AF183" s="299" t="str">
        <f t="shared" si="57"/>
        <v>---</v>
      </c>
      <c r="AG183" s="174"/>
      <c r="AH183" s="139">
        <f t="shared" ref="AH183:AH210" si="68">IF(AND(ISNUMBER($N183),ISNUMBER($X183)),IF((ABS($N183-$X183))&gt;0.49,$X183-$N183,0),"")</f>
        <v>-13700</v>
      </c>
      <c r="AI183" s="139"/>
      <c r="AJ183" s="299">
        <f t="shared" si="58"/>
        <v>-1</v>
      </c>
      <c r="AK183" s="280"/>
      <c r="AL183" s="139">
        <f t="shared" ref="AL183:AL210" si="69">IF(AND(ISNUMBER($R183),ISNUMBER($X183)),IF((ABS($R183-$X183))&gt;0.49,$X183-$R183,0),"")</f>
        <v>0</v>
      </c>
      <c r="AM183" s="174"/>
      <c r="AN183" s="299" t="str">
        <f t="shared" si="59"/>
        <v>---</v>
      </c>
      <c r="AP183" s="139" t="str">
        <f t="shared" ref="AP183:AP210" si="70">IF(AND(ISNUMBER($T183),ISNUMBER($X183)),IF((ABS($T183-$X183))&gt;0.49,$X183-$T183,0),"")</f>
        <v/>
      </c>
      <c r="AQ183" s="174"/>
      <c r="AR183" s="297" t="e">
        <f t="shared" si="60"/>
        <v>#N/A</v>
      </c>
      <c r="AS183" s="174"/>
      <c r="AT183" s="174" t="str">
        <f t="shared" ref="AT183:AT210" si="71">IF(AND(ISNUMBER($R183),ISNUMBER($T183)),IF((ABS($R183-$T183))&gt;0.49,$T183-$R183,0),"")</f>
        <v/>
      </c>
      <c r="AU183" s="174"/>
      <c r="AV183" s="299" t="e">
        <f t="shared" si="61"/>
        <v>#N/A</v>
      </c>
      <c r="AW183" s="174"/>
      <c r="AX183" s="174">
        <f t="shared" ref="AX183:AX210" si="72">IF(AND(ISNUMBER($N183),ISNUMBER($V183)),IF((ABS($N183-$V183))&gt;0.49,$V183-$N183,0),"")</f>
        <v>0</v>
      </c>
      <c r="AY183" s="174"/>
      <c r="AZ183" s="299">
        <f t="shared" si="62"/>
        <v>0</v>
      </c>
      <c r="BA183" s="174"/>
      <c r="BB183" s="174">
        <f t="shared" ref="BB183:BB210" si="73">IF(AND(ISNUMBER($P183),ISNUMBER($V183)),IF((ABS($P183-$V183))&gt;0.49,$V183-$P183,0),"")</f>
        <v>13700</v>
      </c>
      <c r="BC183" s="174"/>
      <c r="BD183" s="299" t="str">
        <f t="shared" si="63"/>
        <v>---</v>
      </c>
      <c r="BE183" s="174"/>
      <c r="BF183" s="139">
        <f t="shared" ref="BF183:BF210" si="74">IF(AND(ISNUMBER($R183),ISNUMBER($V183)),IF((ABS($R183-$V183))&gt;0.49,$V183-$R183,0),"")</f>
        <v>13700</v>
      </c>
      <c r="BG183" s="174"/>
      <c r="BH183" s="299" t="str">
        <f t="shared" si="64"/>
        <v>---</v>
      </c>
      <c r="BJ183" s="139" t="str">
        <f t="shared" ref="BJ183:BJ210" si="75">IF(AND(ISNUMBER($T183),ISNUMBER($V183)),IF((ABS($T183-$V183))&gt;0.49,$V183-$T183,0),"")</f>
        <v/>
      </c>
      <c r="BK183" s="174"/>
      <c r="BL183" s="297" t="e">
        <f t="shared" si="65"/>
        <v>#N/A</v>
      </c>
      <c r="BM183" s="174"/>
    </row>
    <row r="184" spans="1:65" ht="15.75" customHeight="1">
      <c r="B184" s="364">
        <v>84</v>
      </c>
      <c r="C184" s="78"/>
      <c r="D184" s="101" t="s">
        <v>15</v>
      </c>
      <c r="E184" s="101" t="s">
        <v>133</v>
      </c>
      <c r="F184" s="101"/>
      <c r="G184" s="101"/>
      <c r="H184" s="101"/>
      <c r="I184" s="101"/>
      <c r="J184" s="101"/>
      <c r="K184" s="104"/>
      <c r="L184" s="26" t="s">
        <v>29</v>
      </c>
      <c r="M184" s="207"/>
      <c r="N184" s="141">
        <f>VLOOKUP($B184,'[1]09-10-11'!$A$4:$EA$400,MATCH(N$2, '[1]09-10-11'!$A$4:$EA$4, 0))</f>
        <v>16368</v>
      </c>
      <c r="O184" s="143"/>
      <c r="P184" s="141">
        <f>VLOOKUP($B184,'[1]09-10-11'!$A$4:$EA$400,MATCH(P$2, '[1]09-10-11'!$A$4:$EA$4, 0))</f>
        <v>0</v>
      </c>
      <c r="Q184" s="141"/>
      <c r="R184" s="141">
        <f>VLOOKUP($B184,'[1]09-10-11'!$A$4:$EA$400,MATCH(R$2, '[1]09-10-11'!$A$4:$EA$4, 0))</f>
        <v>0</v>
      </c>
      <c r="S184" s="141"/>
      <c r="T184" s="141" t="e">
        <f>VLOOKUP($B184,'[1]09-10-11'!$A$4:$EA$400,MATCH(T$2, '[1]09-10-11'!$A$4:$EA$4, 0))</f>
        <v>#N/A</v>
      </c>
      <c r="U184" s="141"/>
      <c r="V184" s="141">
        <f>VLOOKUP($B184,'[1]09-10-11'!$A$4:$EA$400,MATCH(V$2, '[1]09-10-11'!$A$4:$EA$4, 0))</f>
        <v>16368</v>
      </c>
      <c r="W184" s="141"/>
      <c r="X184" s="141">
        <f>VLOOKUP($B184,'[1]09-10-11'!$A$4:$EA$400,MATCH(X$2, '[1]09-10-11'!$A$4:$EA$4, 0))</f>
        <v>0</v>
      </c>
      <c r="Y184" s="53"/>
      <c r="Z184" s="283">
        <f t="shared" si="66"/>
        <v>-16368</v>
      </c>
      <c r="AA184" s="283"/>
      <c r="AB184" s="300">
        <f t="shared" si="56"/>
        <v>-1</v>
      </c>
      <c r="AC184" s="281"/>
      <c r="AD184" s="283">
        <f t="shared" si="67"/>
        <v>0</v>
      </c>
      <c r="AE184" s="283"/>
      <c r="AF184" s="300" t="str">
        <f t="shared" si="57"/>
        <v>---</v>
      </c>
      <c r="AG184" s="284"/>
      <c r="AH184" s="141">
        <f t="shared" si="68"/>
        <v>-16368</v>
      </c>
      <c r="AI184" s="141"/>
      <c r="AJ184" s="300">
        <f t="shared" si="58"/>
        <v>-1</v>
      </c>
      <c r="AK184" s="261"/>
      <c r="AL184" s="141">
        <f t="shared" si="69"/>
        <v>0</v>
      </c>
      <c r="AM184" s="283"/>
      <c r="AN184" s="300" t="str">
        <f t="shared" si="59"/>
        <v>---</v>
      </c>
      <c r="AP184" s="141" t="str">
        <f t="shared" si="70"/>
        <v/>
      </c>
      <c r="AQ184" s="283"/>
      <c r="AR184" s="298" t="e">
        <f t="shared" si="60"/>
        <v>#N/A</v>
      </c>
      <c r="AS184" s="284"/>
      <c r="AT184" s="283" t="str">
        <f t="shared" si="71"/>
        <v/>
      </c>
      <c r="AU184" s="283"/>
      <c r="AV184" s="300" t="e">
        <f t="shared" si="61"/>
        <v>#N/A</v>
      </c>
      <c r="AW184" s="284"/>
      <c r="AX184" s="283">
        <f t="shared" si="72"/>
        <v>0</v>
      </c>
      <c r="AY184" s="283"/>
      <c r="AZ184" s="300">
        <f t="shared" si="62"/>
        <v>0</v>
      </c>
      <c r="BA184" s="284"/>
      <c r="BB184" s="283">
        <f t="shared" si="73"/>
        <v>16368</v>
      </c>
      <c r="BC184" s="283"/>
      <c r="BD184" s="300" t="str">
        <f t="shared" si="63"/>
        <v>---</v>
      </c>
      <c r="BE184" s="284"/>
      <c r="BF184" s="141">
        <f t="shared" si="74"/>
        <v>16368</v>
      </c>
      <c r="BG184" s="283"/>
      <c r="BH184" s="300" t="str">
        <f t="shared" si="64"/>
        <v>---</v>
      </c>
      <c r="BJ184" s="141" t="str">
        <f t="shared" si="75"/>
        <v/>
      </c>
      <c r="BK184" s="283"/>
      <c r="BL184" s="298" t="e">
        <f t="shared" si="65"/>
        <v>#N/A</v>
      </c>
      <c r="BM184" s="284"/>
    </row>
    <row r="185" spans="1:65">
      <c r="Z185" s="174" t="str">
        <f t="shared" si="66"/>
        <v/>
      </c>
      <c r="AA185" s="293"/>
      <c r="AB185" s="299" t="str">
        <f t="shared" si="56"/>
        <v/>
      </c>
      <c r="AC185" s="280"/>
      <c r="AD185" s="174" t="str">
        <f t="shared" si="67"/>
        <v/>
      </c>
      <c r="AE185" s="293"/>
      <c r="AF185" s="299" t="str">
        <f t="shared" si="57"/>
        <v/>
      </c>
      <c r="AG185" s="293"/>
      <c r="AH185" s="139" t="str">
        <f t="shared" si="68"/>
        <v/>
      </c>
      <c r="AI185"/>
      <c r="AJ185" s="299" t="str">
        <f t="shared" si="58"/>
        <v/>
      </c>
      <c r="AK185" s="280"/>
      <c r="AL185" s="139" t="str">
        <f t="shared" si="69"/>
        <v/>
      </c>
      <c r="AM185" s="293"/>
      <c r="AN185" s="297" t="str">
        <f t="shared" si="59"/>
        <v/>
      </c>
      <c r="AP185" s="139" t="str">
        <f t="shared" si="70"/>
        <v/>
      </c>
      <c r="AQ185" s="293"/>
      <c r="AR185" s="297" t="str">
        <f t="shared" si="60"/>
        <v/>
      </c>
      <c r="AS185" s="293"/>
      <c r="AT185" s="174" t="str">
        <f t="shared" si="71"/>
        <v/>
      </c>
      <c r="AU185" s="293"/>
      <c r="AV185" s="299" t="str">
        <f t="shared" si="61"/>
        <v/>
      </c>
      <c r="AW185" s="293"/>
      <c r="AX185" s="174" t="str">
        <f t="shared" si="72"/>
        <v/>
      </c>
      <c r="AY185" s="293"/>
      <c r="AZ185" s="299" t="str">
        <f t="shared" si="62"/>
        <v/>
      </c>
      <c r="BA185" s="293"/>
      <c r="BB185" s="174" t="str">
        <f t="shared" si="73"/>
        <v/>
      </c>
      <c r="BC185" s="293"/>
      <c r="BD185" s="299" t="str">
        <f t="shared" si="63"/>
        <v/>
      </c>
      <c r="BE185" s="293"/>
      <c r="BF185" s="139" t="str">
        <f t="shared" si="74"/>
        <v/>
      </c>
      <c r="BG185" s="293"/>
      <c r="BH185" s="297" t="str">
        <f t="shared" si="64"/>
        <v/>
      </c>
      <c r="BJ185" s="139" t="str">
        <f t="shared" si="75"/>
        <v/>
      </c>
      <c r="BK185" s="293"/>
      <c r="BL185" s="297" t="str">
        <f t="shared" si="65"/>
        <v/>
      </c>
      <c r="BM185" s="293"/>
    </row>
    <row r="186" spans="1:65">
      <c r="F186" s="105" t="s">
        <v>39</v>
      </c>
      <c r="N186" s="11">
        <f>SUM(N182:N184)</f>
        <v>30068</v>
      </c>
      <c r="O186" s="11">
        <f>SUM(O182:O184)</f>
        <v>0</v>
      </c>
      <c r="P186" s="11">
        <f>SUM(P182:P184)</f>
        <v>138762</v>
      </c>
      <c r="Q186" s="11"/>
      <c r="R186" s="100">
        <f>SUM(R182:R184)</f>
        <v>0</v>
      </c>
      <c r="S186" s="100"/>
      <c r="T186" s="100" t="e">
        <f>SUM(T182:T184)</f>
        <v>#N/A</v>
      </c>
      <c r="U186" s="11"/>
      <c r="V186" s="100">
        <f>SUM(V182:V184)</f>
        <v>30068</v>
      </c>
      <c r="W186" s="100"/>
      <c r="X186" s="100">
        <f>SUM(X182:X184)</f>
        <v>200000</v>
      </c>
      <c r="Y186" s="100"/>
      <c r="Z186" s="174">
        <f t="shared" si="66"/>
        <v>169932</v>
      </c>
      <c r="AA186" s="294"/>
      <c r="AB186" s="299">
        <f t="shared" si="56"/>
        <v>5.6515897299454574</v>
      </c>
      <c r="AC186" s="280"/>
      <c r="AD186" s="174">
        <f t="shared" si="67"/>
        <v>61238</v>
      </c>
      <c r="AE186" s="294"/>
      <c r="AF186" s="299">
        <f t="shared" si="57"/>
        <v>0.44131678701661836</v>
      </c>
      <c r="AG186" s="294"/>
      <c r="AH186" s="139">
        <f t="shared" si="68"/>
        <v>169932</v>
      </c>
      <c r="AI186" s="11"/>
      <c r="AJ186" s="299">
        <f t="shared" si="58"/>
        <v>5.6515897299454574</v>
      </c>
      <c r="AK186" s="280"/>
      <c r="AL186" s="139">
        <f t="shared" si="69"/>
        <v>200000</v>
      </c>
      <c r="AM186" s="294"/>
      <c r="AN186" s="297" t="str">
        <f t="shared" si="59"/>
        <v>---</v>
      </c>
      <c r="AP186" s="139" t="str">
        <f t="shared" si="70"/>
        <v/>
      </c>
      <c r="AQ186" s="294"/>
      <c r="AR186" s="297" t="e">
        <f t="shared" si="60"/>
        <v>#N/A</v>
      </c>
      <c r="AS186" s="294"/>
      <c r="AT186" s="174" t="str">
        <f t="shared" si="71"/>
        <v/>
      </c>
      <c r="AU186" s="294"/>
      <c r="AV186" s="299" t="e">
        <f t="shared" si="61"/>
        <v>#N/A</v>
      </c>
      <c r="AW186" s="294"/>
      <c r="AX186" s="174">
        <f t="shared" si="72"/>
        <v>0</v>
      </c>
      <c r="AY186" s="294"/>
      <c r="AZ186" s="299">
        <f t="shared" si="62"/>
        <v>0</v>
      </c>
      <c r="BA186" s="294"/>
      <c r="BB186" s="174">
        <f t="shared" si="73"/>
        <v>-108694</v>
      </c>
      <c r="BC186" s="294"/>
      <c r="BD186" s="299">
        <f t="shared" si="63"/>
        <v>-0.78331243423992158</v>
      </c>
      <c r="BE186" s="294"/>
      <c r="BF186" s="139">
        <f t="shared" si="74"/>
        <v>30068</v>
      </c>
      <c r="BG186" s="294"/>
      <c r="BH186" s="297" t="str">
        <f t="shared" si="64"/>
        <v>---</v>
      </c>
      <c r="BJ186" s="139" t="str">
        <f t="shared" si="75"/>
        <v/>
      </c>
      <c r="BK186" s="294"/>
      <c r="BL186" s="297" t="e">
        <f t="shared" si="65"/>
        <v>#N/A</v>
      </c>
      <c r="BM186" s="294"/>
    </row>
    <row r="187" spans="1:65" ht="15.75" customHeight="1">
      <c r="B187" s="364"/>
      <c r="C187" s="21"/>
      <c r="D187" s="101"/>
      <c r="E187" s="101"/>
      <c r="F187" s="101"/>
      <c r="G187" s="101"/>
      <c r="H187" s="101"/>
      <c r="I187" s="101"/>
      <c r="J187" s="101"/>
      <c r="K187" s="104"/>
      <c r="L187" s="26"/>
      <c r="M187" s="207"/>
      <c r="N187" s="207"/>
      <c r="O187" s="142"/>
      <c r="P187" s="207"/>
      <c r="Q187" s="207"/>
      <c r="R187" s="237"/>
      <c r="S187" s="237"/>
      <c r="T187" s="237"/>
      <c r="U187" s="207"/>
      <c r="V187" s="237"/>
      <c r="W187" s="237"/>
      <c r="X187" s="237"/>
      <c r="Y187" s="237"/>
      <c r="Z187" s="174" t="str">
        <f t="shared" si="66"/>
        <v/>
      </c>
      <c r="AA187" s="207"/>
      <c r="AB187" s="299" t="str">
        <f t="shared" si="56"/>
        <v/>
      </c>
      <c r="AC187" s="280"/>
      <c r="AD187" s="174" t="str">
        <f t="shared" si="67"/>
        <v/>
      </c>
      <c r="AE187" s="207"/>
      <c r="AF187" s="299" t="str">
        <f t="shared" si="57"/>
        <v/>
      </c>
      <c r="AG187" s="207"/>
      <c r="AH187" s="139" t="str">
        <f t="shared" si="68"/>
        <v/>
      </c>
      <c r="AI187" s="207"/>
      <c r="AJ187" s="299" t="str">
        <f t="shared" si="58"/>
        <v/>
      </c>
      <c r="AK187" s="280"/>
      <c r="AL187" s="139" t="str">
        <f t="shared" si="69"/>
        <v/>
      </c>
      <c r="AM187" s="207"/>
      <c r="AN187" s="297" t="str">
        <f t="shared" si="59"/>
        <v/>
      </c>
      <c r="AP187" s="139" t="str">
        <f t="shared" si="70"/>
        <v/>
      </c>
      <c r="AQ187" s="207"/>
      <c r="AR187" s="297" t="str">
        <f t="shared" si="60"/>
        <v/>
      </c>
      <c r="AS187" s="207"/>
      <c r="AT187" s="174" t="str">
        <f t="shared" si="71"/>
        <v/>
      </c>
      <c r="AU187" s="207"/>
      <c r="AV187" s="299" t="str">
        <f t="shared" si="61"/>
        <v/>
      </c>
      <c r="AW187" s="207"/>
      <c r="AX187" s="174" t="str">
        <f t="shared" si="72"/>
        <v/>
      </c>
      <c r="AY187" s="207"/>
      <c r="AZ187" s="299" t="str">
        <f t="shared" si="62"/>
        <v/>
      </c>
      <c r="BA187" s="207"/>
      <c r="BB187" s="174" t="str">
        <f t="shared" si="73"/>
        <v/>
      </c>
      <c r="BC187" s="207"/>
      <c r="BD187" s="299" t="str">
        <f t="shared" si="63"/>
        <v/>
      </c>
      <c r="BE187" s="207"/>
      <c r="BF187" s="139" t="str">
        <f t="shared" si="74"/>
        <v/>
      </c>
      <c r="BG187" s="207"/>
      <c r="BH187" s="297" t="str">
        <f t="shared" si="64"/>
        <v/>
      </c>
      <c r="BJ187" s="139" t="str">
        <f t="shared" si="75"/>
        <v/>
      </c>
      <c r="BK187" s="207"/>
      <c r="BL187" s="297" t="str">
        <f t="shared" si="65"/>
        <v/>
      </c>
      <c r="BM187" s="207"/>
    </row>
    <row r="188" spans="1:65" ht="15.75" customHeight="1">
      <c r="B188" s="364">
        <v>92</v>
      </c>
      <c r="C188" s="78">
        <v>4</v>
      </c>
      <c r="D188" s="101" t="s">
        <v>336</v>
      </c>
      <c r="F188" s="101"/>
      <c r="G188" s="101"/>
      <c r="H188" s="101"/>
      <c r="I188" s="101"/>
      <c r="J188" s="101"/>
      <c r="K188" s="24"/>
      <c r="L188" s="102" t="s">
        <v>29</v>
      </c>
      <c r="M188" s="207"/>
      <c r="N188" s="139">
        <f>VLOOKUP($B188,'[1]09-10-11'!$A$4:$EA$400,MATCH(N$2, '[1]09-10-11'!$A$4:$EA$4, 0))</f>
        <v>253172</v>
      </c>
      <c r="O188" s="142"/>
      <c r="P188" s="139">
        <f>VLOOKUP($B188,'[1]09-10-11'!$A$4:$EA$400,MATCH(P$2, '[1]09-10-11'!$A$4:$EA$4, 0))</f>
        <v>375000</v>
      </c>
      <c r="Q188" s="139"/>
      <c r="R188" s="139">
        <f>VLOOKUP($B188,'[1]09-10-11'!$A$4:$EA$400,MATCH(R$2, '[1]09-10-11'!$A$4:$EA$4, 0))</f>
        <v>275000</v>
      </c>
      <c r="S188" s="139"/>
      <c r="T188" s="139" t="e">
        <f>VLOOKUP($B188,'[1]09-10-11'!$A$4:$EA$400,MATCH(T$2, '[1]09-10-11'!$A$4:$EA$4, 0))</f>
        <v>#N/A</v>
      </c>
      <c r="U188" s="139"/>
      <c r="V188" s="139">
        <f>VLOOKUP($B188,'[1]09-10-11'!$A$4:$EA$400,MATCH(V$2, '[1]09-10-11'!$A$4:$EA$4, 0))</f>
        <v>333172</v>
      </c>
      <c r="W188" s="139"/>
      <c r="X188" s="139">
        <f>VLOOKUP($B188,'[1]09-10-11'!$A$4:$EA$400,MATCH(X$2, '[1]09-10-11'!$A$4:$EA$4, 0))</f>
        <v>400000</v>
      </c>
      <c r="Y188" s="53"/>
      <c r="Z188" s="174">
        <f t="shared" si="66"/>
        <v>66828</v>
      </c>
      <c r="AA188" s="174"/>
      <c r="AB188" s="299">
        <f t="shared" si="56"/>
        <v>0.20058108124332175</v>
      </c>
      <c r="AC188" s="280"/>
      <c r="AD188" s="174">
        <f t="shared" si="67"/>
        <v>25000</v>
      </c>
      <c r="AE188" s="174"/>
      <c r="AF188" s="299">
        <f t="shared" si="57"/>
        <v>6.6666666666666652E-2</v>
      </c>
      <c r="AG188" s="174"/>
      <c r="AH188" s="139">
        <f t="shared" si="68"/>
        <v>146828</v>
      </c>
      <c r="AI188" s="139"/>
      <c r="AJ188" s="299">
        <f t="shared" si="58"/>
        <v>0.57995354936564869</v>
      </c>
      <c r="AK188" s="280"/>
      <c r="AL188" s="139">
        <f t="shared" si="69"/>
        <v>125000</v>
      </c>
      <c r="AM188" s="174"/>
      <c r="AN188" s="297">
        <f t="shared" si="59"/>
        <v>0.45454545454545459</v>
      </c>
      <c r="AP188" s="139" t="str">
        <f t="shared" si="70"/>
        <v/>
      </c>
      <c r="AQ188" s="174"/>
      <c r="AR188" s="297" t="e">
        <f t="shared" si="60"/>
        <v>#N/A</v>
      </c>
      <c r="AS188" s="174"/>
      <c r="AT188" s="174" t="str">
        <f t="shared" si="71"/>
        <v/>
      </c>
      <c r="AU188" s="174"/>
      <c r="AV188" s="299" t="e">
        <f t="shared" si="61"/>
        <v>#N/A</v>
      </c>
      <c r="AW188" s="174"/>
      <c r="AX188" s="174">
        <f t="shared" si="72"/>
        <v>80000</v>
      </c>
      <c r="AY188" s="174"/>
      <c r="AZ188" s="299">
        <f t="shared" si="62"/>
        <v>0.31599070987312983</v>
      </c>
      <c r="BA188" s="174"/>
      <c r="BB188" s="174">
        <f t="shared" si="73"/>
        <v>-41828</v>
      </c>
      <c r="BC188" s="174"/>
      <c r="BD188" s="299">
        <f t="shared" si="63"/>
        <v>-0.11154133333333338</v>
      </c>
      <c r="BE188" s="174"/>
      <c r="BF188" s="139">
        <f t="shared" si="74"/>
        <v>58172</v>
      </c>
      <c r="BG188" s="174"/>
      <c r="BH188" s="297">
        <f t="shared" si="64"/>
        <v>0.21153454545454542</v>
      </c>
      <c r="BJ188" s="139" t="str">
        <f t="shared" si="75"/>
        <v/>
      </c>
      <c r="BK188" s="174"/>
      <c r="BL188" s="297" t="e">
        <f t="shared" si="65"/>
        <v>#N/A</v>
      </c>
      <c r="BM188" s="174"/>
    </row>
    <row r="189" spans="1:65" ht="16.5" customHeight="1">
      <c r="B189" s="364">
        <v>95</v>
      </c>
      <c r="C189" s="78">
        <v>5</v>
      </c>
      <c r="D189" s="87" t="s">
        <v>331</v>
      </c>
      <c r="F189" s="101"/>
      <c r="G189" s="101"/>
      <c r="H189" s="101"/>
      <c r="I189" s="101"/>
      <c r="J189" s="101"/>
      <c r="K189" s="24"/>
      <c r="L189" s="102" t="s">
        <v>29</v>
      </c>
      <c r="M189" s="207"/>
      <c r="N189" s="139">
        <f>VLOOKUP($B189,'[1]09-10-11'!$A$4:$EA$400,MATCH(N$2, '[1]09-10-11'!$A$4:$EA$4, 0))</f>
        <v>91647</v>
      </c>
      <c r="O189" s="142"/>
      <c r="P189" s="139">
        <f>VLOOKUP($B189,'[1]09-10-11'!$A$4:$EA$400,MATCH(P$2, '[1]09-10-11'!$A$4:$EA$4, 0))</f>
        <v>91647</v>
      </c>
      <c r="Q189" s="139"/>
      <c r="R189" s="139">
        <f>VLOOKUP($B189,'[1]09-10-11'!$A$4:$EA$400,MATCH(R$2, '[1]09-10-11'!$A$4:$EA$4, 0))</f>
        <v>0</v>
      </c>
      <c r="S189" s="139"/>
      <c r="T189" s="139" t="e">
        <f>VLOOKUP($B189,'[1]09-10-11'!$A$4:$EA$400,MATCH(T$2, '[1]09-10-11'!$A$4:$EA$4, 0))</f>
        <v>#N/A</v>
      </c>
      <c r="U189" s="139"/>
      <c r="V189" s="139">
        <f>VLOOKUP($B189,'[1]09-10-11'!$A$4:$EA$400,MATCH(V$2, '[1]09-10-11'!$A$4:$EA$4, 0))</f>
        <v>96647</v>
      </c>
      <c r="W189" s="139"/>
      <c r="X189" s="139">
        <f>VLOOKUP($B189,'[1]09-10-11'!$A$4:$EA$400,MATCH(X$2, '[1]09-10-11'!$A$4:$EA$4, 0))</f>
        <v>116647</v>
      </c>
      <c r="Y189" s="53"/>
      <c r="Z189" s="139">
        <f t="shared" si="66"/>
        <v>20000</v>
      </c>
      <c r="AA189" s="139"/>
      <c r="AB189" s="297">
        <f t="shared" si="56"/>
        <v>0.20693865303630732</v>
      </c>
      <c r="AC189" s="262"/>
      <c r="AD189" s="139">
        <f t="shared" si="67"/>
        <v>25000</v>
      </c>
      <c r="AE189" s="139"/>
      <c r="AF189" s="297">
        <f t="shared" si="57"/>
        <v>0.27278579768022948</v>
      </c>
      <c r="AG189" s="139"/>
      <c r="AH189" s="139">
        <f t="shared" si="68"/>
        <v>25000</v>
      </c>
      <c r="AI189" s="139"/>
      <c r="AJ189" s="297">
        <f t="shared" si="58"/>
        <v>0.27278579768022948</v>
      </c>
      <c r="AK189" s="262"/>
      <c r="AL189" s="139">
        <f t="shared" si="69"/>
        <v>116647</v>
      </c>
      <c r="AM189" s="139"/>
      <c r="AN189" s="297" t="str">
        <f t="shared" si="59"/>
        <v>---</v>
      </c>
      <c r="AP189" s="139" t="str">
        <f t="shared" si="70"/>
        <v/>
      </c>
      <c r="AQ189" s="139"/>
      <c r="AR189" s="297" t="e">
        <f t="shared" si="60"/>
        <v>#N/A</v>
      </c>
      <c r="AS189" s="139"/>
      <c r="AT189" s="139" t="str">
        <f t="shared" si="71"/>
        <v/>
      </c>
      <c r="AU189" s="139"/>
      <c r="AV189" s="297" t="e">
        <f t="shared" si="61"/>
        <v>#N/A</v>
      </c>
      <c r="AW189" s="139"/>
      <c r="AX189" s="139">
        <f t="shared" si="72"/>
        <v>5000</v>
      </c>
      <c r="AY189" s="139"/>
      <c r="AZ189" s="297">
        <f t="shared" si="62"/>
        <v>5.4557159536045896E-2</v>
      </c>
      <c r="BA189" s="139"/>
      <c r="BB189" s="139">
        <f t="shared" si="73"/>
        <v>5000</v>
      </c>
      <c r="BC189" s="139"/>
      <c r="BD189" s="297">
        <f t="shared" si="63"/>
        <v>5.4557159536045896E-2</v>
      </c>
      <c r="BE189" s="139"/>
      <c r="BF189" s="139">
        <f t="shared" si="74"/>
        <v>96647</v>
      </c>
      <c r="BG189" s="139"/>
      <c r="BH189" s="297" t="str">
        <f t="shared" si="64"/>
        <v>---</v>
      </c>
      <c r="BJ189" s="139" t="str">
        <f t="shared" si="75"/>
        <v/>
      </c>
      <c r="BK189" s="139"/>
      <c r="BL189" s="297" t="e">
        <f t="shared" si="65"/>
        <v>#N/A</v>
      </c>
      <c r="BM189" s="139"/>
    </row>
    <row r="190" spans="1:65" ht="15.75" customHeight="1">
      <c r="B190" s="364">
        <v>54</v>
      </c>
      <c r="C190" s="78">
        <v>6</v>
      </c>
      <c r="D190" s="101" t="s">
        <v>337</v>
      </c>
      <c r="E190" s="101"/>
      <c r="F190" s="101"/>
      <c r="G190" s="101"/>
      <c r="H190" s="101"/>
      <c r="I190" s="101"/>
      <c r="J190" s="101"/>
      <c r="K190" s="24"/>
      <c r="L190" s="102" t="s">
        <v>29</v>
      </c>
      <c r="M190" s="207"/>
      <c r="N190" s="139">
        <f>VLOOKUP($B190,'[1]09-10-11'!$A$4:$EA$400,MATCH(N$2, '[1]09-10-11'!$A$4:$EA$4, 0))</f>
        <v>28483</v>
      </c>
      <c r="O190" s="123"/>
      <c r="P190" s="139">
        <f>VLOOKUP($B190,'[1]09-10-11'!$A$4:$EA$400,MATCH(P$2, '[1]09-10-11'!$A$4:$EA$4, 0))</f>
        <v>28483</v>
      </c>
      <c r="Q190" s="139"/>
      <c r="R190" s="139">
        <f>VLOOKUP($B190,'[1]09-10-11'!$A$4:$EA$400,MATCH(R$2, '[1]09-10-11'!$A$4:$EA$4, 0))</f>
        <v>0</v>
      </c>
      <c r="S190" s="139"/>
      <c r="T190" s="139" t="e">
        <f>VLOOKUP($B190,'[1]09-10-11'!$A$4:$EA$400,MATCH(T$2, '[1]09-10-11'!$A$4:$EA$4, 0))</f>
        <v>#N/A</v>
      </c>
      <c r="U190" s="139"/>
      <c r="V190" s="139">
        <f>VLOOKUP($B190,'[1]09-10-11'!$A$4:$EA$400,MATCH(V$2, '[1]09-10-11'!$A$4:$EA$4, 0))</f>
        <v>28483</v>
      </c>
      <c r="W190" s="139"/>
      <c r="X190" s="139">
        <f>VLOOKUP($B190,'[1]09-10-11'!$A$4:$EA$400,MATCH(X$2, '[1]09-10-11'!$A$4:$EA$4, 0))</f>
        <v>28483</v>
      </c>
      <c r="Y190" s="53"/>
      <c r="Z190" s="139">
        <f t="shared" si="66"/>
        <v>0</v>
      </c>
      <c r="AA190" s="139"/>
      <c r="AB190" s="297">
        <f t="shared" si="56"/>
        <v>0</v>
      </c>
      <c r="AC190" s="262"/>
      <c r="AD190" s="139">
        <f t="shared" si="67"/>
        <v>0</v>
      </c>
      <c r="AE190" s="139"/>
      <c r="AF190" s="297">
        <f t="shared" si="57"/>
        <v>0</v>
      </c>
      <c r="AG190" s="139"/>
      <c r="AH190" s="139">
        <f t="shared" si="68"/>
        <v>0</v>
      </c>
      <c r="AI190" s="139"/>
      <c r="AJ190" s="297">
        <f t="shared" si="58"/>
        <v>0</v>
      </c>
      <c r="AK190" s="262"/>
      <c r="AL190" s="139">
        <f t="shared" si="69"/>
        <v>28483</v>
      </c>
      <c r="AM190" s="139"/>
      <c r="AN190" s="297" t="str">
        <f t="shared" si="59"/>
        <v>---</v>
      </c>
      <c r="AP190" s="139" t="str">
        <f t="shared" si="70"/>
        <v/>
      </c>
      <c r="AQ190" s="139"/>
      <c r="AR190" s="297" t="e">
        <f t="shared" si="60"/>
        <v>#N/A</v>
      </c>
      <c r="AS190" s="139"/>
      <c r="AT190" s="139" t="str">
        <f t="shared" si="71"/>
        <v/>
      </c>
      <c r="AU190" s="139"/>
      <c r="AV190" s="297" t="e">
        <f t="shared" si="61"/>
        <v>#N/A</v>
      </c>
      <c r="AW190" s="139"/>
      <c r="AX190" s="139">
        <f t="shared" si="72"/>
        <v>0</v>
      </c>
      <c r="AY190" s="139"/>
      <c r="AZ190" s="297">
        <f t="shared" si="62"/>
        <v>0</v>
      </c>
      <c r="BA190" s="139"/>
      <c r="BB190" s="139">
        <f t="shared" si="73"/>
        <v>0</v>
      </c>
      <c r="BC190" s="139"/>
      <c r="BD190" s="297">
        <f t="shared" si="63"/>
        <v>0</v>
      </c>
      <c r="BE190" s="139"/>
      <c r="BF190" s="139">
        <f t="shared" si="74"/>
        <v>28483</v>
      </c>
      <c r="BG190" s="139"/>
      <c r="BH190" s="297" t="str">
        <f t="shared" si="64"/>
        <v>---</v>
      </c>
      <c r="BJ190" s="139" t="str">
        <f t="shared" si="75"/>
        <v/>
      </c>
      <c r="BK190" s="139"/>
      <c r="BL190" s="297" t="e">
        <f t="shared" si="65"/>
        <v>#N/A</v>
      </c>
      <c r="BM190" s="139"/>
    </row>
    <row r="191" spans="1:65" ht="15.75" customHeight="1">
      <c r="B191" s="364">
        <v>39</v>
      </c>
      <c r="C191" s="78">
        <v>7</v>
      </c>
      <c r="D191" s="105" t="s">
        <v>338</v>
      </c>
      <c r="E191" s="105"/>
      <c r="F191" s="105"/>
      <c r="G191" s="105"/>
      <c r="H191" s="105"/>
      <c r="I191" s="105"/>
      <c r="J191" s="105"/>
      <c r="K191" s="52"/>
      <c r="L191" s="106" t="s">
        <v>29</v>
      </c>
      <c r="M191" s="207"/>
      <c r="N191" s="139">
        <f>VLOOKUP($B191,'[1]09-10-11'!$A$4:$EA$400,MATCH(N$2, '[1]09-10-11'!$A$4:$EA$4, 0))</f>
        <v>25741</v>
      </c>
      <c r="O191" s="143"/>
      <c r="P191" s="139">
        <f>VLOOKUP($B191,'[1]09-10-11'!$A$4:$EA$400,MATCH(P$2, '[1]09-10-11'!$A$4:$EA$4, 0))</f>
        <v>25741</v>
      </c>
      <c r="Q191" s="139"/>
      <c r="R191" s="139">
        <f>VLOOKUP($B191,'[1]09-10-11'!$A$4:$EA$400,MATCH(R$2, '[1]09-10-11'!$A$4:$EA$4, 0))</f>
        <v>0</v>
      </c>
      <c r="S191" s="139"/>
      <c r="T191" s="139" t="e">
        <f>VLOOKUP($B191,'[1]09-10-11'!$A$4:$EA$400,MATCH(T$2, '[1]09-10-11'!$A$4:$EA$4, 0))</f>
        <v>#N/A</v>
      </c>
      <c r="U191" s="139"/>
      <c r="V191" s="139">
        <f>VLOOKUP($B191,'[1]09-10-11'!$A$4:$EA$400,MATCH(V$2, '[1]09-10-11'!$A$4:$EA$4, 0))</f>
        <v>25741</v>
      </c>
      <c r="W191" s="139"/>
      <c r="X191" s="139">
        <f>VLOOKUP($B191,'[1]09-10-11'!$A$4:$EA$400,MATCH(X$2, '[1]09-10-11'!$A$4:$EA$4, 0))</f>
        <v>25741</v>
      </c>
      <c r="Y191" s="53"/>
      <c r="Z191" s="139">
        <f t="shared" si="66"/>
        <v>0</v>
      </c>
      <c r="AA191" s="139"/>
      <c r="AB191" s="297">
        <f t="shared" si="56"/>
        <v>0</v>
      </c>
      <c r="AC191" s="262"/>
      <c r="AD191" s="139">
        <f t="shared" si="67"/>
        <v>0</v>
      </c>
      <c r="AE191" s="139"/>
      <c r="AF191" s="297">
        <f t="shared" si="57"/>
        <v>0</v>
      </c>
      <c r="AG191" s="139"/>
      <c r="AH191" s="139">
        <f t="shared" si="68"/>
        <v>0</v>
      </c>
      <c r="AI191" s="139"/>
      <c r="AJ191" s="297">
        <f t="shared" si="58"/>
        <v>0</v>
      </c>
      <c r="AK191" s="262"/>
      <c r="AL191" s="139">
        <f t="shared" si="69"/>
        <v>25741</v>
      </c>
      <c r="AM191" s="139"/>
      <c r="AN191" s="297" t="str">
        <f t="shared" si="59"/>
        <v>---</v>
      </c>
      <c r="AP191" s="139" t="str">
        <f t="shared" si="70"/>
        <v/>
      </c>
      <c r="AQ191" s="139"/>
      <c r="AR191" s="297" t="e">
        <f t="shared" si="60"/>
        <v>#N/A</v>
      </c>
      <c r="AS191" s="139"/>
      <c r="AT191" s="139" t="str">
        <f t="shared" si="71"/>
        <v/>
      </c>
      <c r="AU191" s="139"/>
      <c r="AV191" s="297" t="e">
        <f t="shared" si="61"/>
        <v>#N/A</v>
      </c>
      <c r="AW191" s="139"/>
      <c r="AX191" s="139">
        <f t="shared" si="72"/>
        <v>0</v>
      </c>
      <c r="AY191" s="139"/>
      <c r="AZ191" s="297">
        <f t="shared" si="62"/>
        <v>0</v>
      </c>
      <c r="BA191" s="139"/>
      <c r="BB191" s="139">
        <f t="shared" si="73"/>
        <v>0</v>
      </c>
      <c r="BC191" s="139"/>
      <c r="BD191" s="297">
        <f t="shared" si="63"/>
        <v>0</v>
      </c>
      <c r="BE191" s="139"/>
      <c r="BF191" s="139">
        <f t="shared" si="74"/>
        <v>25741</v>
      </c>
      <c r="BG191" s="139"/>
      <c r="BH191" s="297" t="str">
        <f t="shared" si="64"/>
        <v>---</v>
      </c>
      <c r="BJ191" s="139" t="str">
        <f t="shared" si="75"/>
        <v/>
      </c>
      <c r="BK191" s="139"/>
      <c r="BL191" s="297" t="e">
        <f t="shared" si="65"/>
        <v>#N/A</v>
      </c>
      <c r="BM191" s="139"/>
    </row>
    <row r="192" spans="1:65" ht="15.75" customHeight="1">
      <c r="B192" s="364"/>
      <c r="C192" s="78"/>
      <c r="D192" s="105"/>
      <c r="E192" s="105"/>
      <c r="F192" s="105"/>
      <c r="G192" s="105"/>
      <c r="H192" s="105"/>
      <c r="I192" s="105"/>
      <c r="J192" s="105"/>
      <c r="K192" s="52"/>
      <c r="L192" s="106"/>
      <c r="M192" s="207"/>
      <c r="N192" s="139"/>
      <c r="O192" s="143"/>
      <c r="P192" s="139"/>
      <c r="Q192" s="139"/>
      <c r="R192" s="139"/>
      <c r="S192" s="139"/>
      <c r="T192" s="139"/>
      <c r="U192" s="139"/>
      <c r="V192" s="139"/>
      <c r="W192" s="139"/>
      <c r="X192" s="139"/>
      <c r="Y192" s="53"/>
      <c r="Z192" s="139" t="str">
        <f t="shared" si="66"/>
        <v/>
      </c>
      <c r="AA192" s="139"/>
      <c r="AB192" s="297" t="str">
        <f t="shared" si="56"/>
        <v/>
      </c>
      <c r="AC192" s="262"/>
      <c r="AD192" s="139" t="str">
        <f t="shared" si="67"/>
        <v/>
      </c>
      <c r="AE192" s="139"/>
      <c r="AF192" s="297" t="str">
        <f t="shared" si="57"/>
        <v/>
      </c>
      <c r="AG192" s="139"/>
      <c r="AH192" s="139" t="str">
        <f t="shared" si="68"/>
        <v/>
      </c>
      <c r="AI192" s="139"/>
      <c r="AJ192" s="297" t="str">
        <f t="shared" si="58"/>
        <v/>
      </c>
      <c r="AK192" s="262"/>
      <c r="AL192" s="139" t="str">
        <f t="shared" si="69"/>
        <v/>
      </c>
      <c r="AM192" s="139"/>
      <c r="AN192" s="297" t="str">
        <f t="shared" si="59"/>
        <v/>
      </c>
      <c r="AP192" s="139" t="str">
        <f t="shared" si="70"/>
        <v/>
      </c>
      <c r="AQ192" s="139"/>
      <c r="AR192" s="297" t="str">
        <f t="shared" si="60"/>
        <v/>
      </c>
      <c r="AS192" s="139"/>
      <c r="AT192" s="139" t="str">
        <f t="shared" si="71"/>
        <v/>
      </c>
      <c r="AU192" s="139"/>
      <c r="AV192" s="297" t="str">
        <f t="shared" si="61"/>
        <v/>
      </c>
      <c r="AW192" s="139"/>
      <c r="AX192" s="139" t="str">
        <f t="shared" si="72"/>
        <v/>
      </c>
      <c r="AY192" s="139"/>
      <c r="AZ192" s="297" t="str">
        <f t="shared" si="62"/>
        <v/>
      </c>
      <c r="BA192" s="139"/>
      <c r="BB192" s="139" t="str">
        <f t="shared" si="73"/>
        <v/>
      </c>
      <c r="BC192" s="139"/>
      <c r="BD192" s="297" t="str">
        <f t="shared" si="63"/>
        <v/>
      </c>
      <c r="BE192" s="139"/>
      <c r="BF192" s="139" t="str">
        <f t="shared" si="74"/>
        <v/>
      </c>
      <c r="BG192" s="139"/>
      <c r="BH192" s="297" t="str">
        <f t="shared" si="64"/>
        <v/>
      </c>
      <c r="BJ192" s="139" t="str">
        <f t="shared" si="75"/>
        <v/>
      </c>
      <c r="BK192" s="139"/>
      <c r="BL192" s="297" t="str">
        <f t="shared" si="65"/>
        <v/>
      </c>
      <c r="BM192" s="139"/>
    </row>
    <row r="193" spans="2:65" ht="15.75" customHeight="1">
      <c r="B193" s="364"/>
      <c r="C193" s="78">
        <v>8</v>
      </c>
      <c r="D193" s="105" t="s">
        <v>310</v>
      </c>
      <c r="E193" s="105"/>
      <c r="F193" s="105"/>
      <c r="G193" s="105"/>
      <c r="H193" s="105"/>
      <c r="I193" s="105"/>
      <c r="J193" s="105"/>
      <c r="K193" s="52"/>
      <c r="L193" s="106"/>
      <c r="M193" s="207"/>
      <c r="N193" s="139"/>
      <c r="O193" s="143"/>
      <c r="P193" s="139"/>
      <c r="Q193" s="139"/>
      <c r="R193" s="139"/>
      <c r="S193" s="139"/>
      <c r="T193" s="139"/>
      <c r="U193" s="139"/>
      <c r="V193" s="139"/>
      <c r="W193" s="139"/>
      <c r="X193" s="139"/>
      <c r="Y193" s="53"/>
      <c r="Z193" s="139" t="str">
        <f t="shared" si="66"/>
        <v/>
      </c>
      <c r="AA193" s="139"/>
      <c r="AB193" s="297" t="str">
        <f t="shared" si="56"/>
        <v/>
      </c>
      <c r="AC193" s="262"/>
      <c r="AD193" s="139" t="str">
        <f t="shared" si="67"/>
        <v/>
      </c>
      <c r="AE193" s="139"/>
      <c r="AF193" s="297" t="str">
        <f t="shared" si="57"/>
        <v/>
      </c>
      <c r="AG193" s="139"/>
      <c r="AH193" s="139" t="str">
        <f t="shared" si="68"/>
        <v/>
      </c>
      <c r="AI193" s="139"/>
      <c r="AJ193" s="297" t="str">
        <f t="shared" si="58"/>
        <v/>
      </c>
      <c r="AK193" s="262"/>
      <c r="AL193" s="139" t="str">
        <f t="shared" si="69"/>
        <v/>
      </c>
      <c r="AM193" s="139"/>
      <c r="AN193" s="297" t="str">
        <f t="shared" si="59"/>
        <v/>
      </c>
      <c r="AP193" s="139" t="str">
        <f t="shared" si="70"/>
        <v/>
      </c>
      <c r="AQ193" s="139"/>
      <c r="AR193" s="297" t="str">
        <f t="shared" si="60"/>
        <v/>
      </c>
      <c r="AS193" s="139"/>
      <c r="AT193" s="139" t="str">
        <f t="shared" si="71"/>
        <v/>
      </c>
      <c r="AU193" s="139"/>
      <c r="AV193" s="297" t="str">
        <f t="shared" si="61"/>
        <v/>
      </c>
      <c r="AW193" s="139"/>
      <c r="AX193" s="139" t="str">
        <f t="shared" si="72"/>
        <v/>
      </c>
      <c r="AY193" s="139"/>
      <c r="AZ193" s="297" t="str">
        <f t="shared" si="62"/>
        <v/>
      </c>
      <c r="BA193" s="139"/>
      <c r="BB193" s="139" t="str">
        <f t="shared" si="73"/>
        <v/>
      </c>
      <c r="BC193" s="139"/>
      <c r="BD193" s="297" t="str">
        <f t="shared" si="63"/>
        <v/>
      </c>
      <c r="BE193" s="139"/>
      <c r="BF193" s="139" t="str">
        <f t="shared" si="74"/>
        <v/>
      </c>
      <c r="BG193" s="139"/>
      <c r="BH193" s="297" t="str">
        <f t="shared" si="64"/>
        <v/>
      </c>
      <c r="BJ193" s="139" t="str">
        <f t="shared" si="75"/>
        <v/>
      </c>
      <c r="BK193" s="139"/>
      <c r="BL193" s="297" t="str">
        <f t="shared" si="65"/>
        <v/>
      </c>
      <c r="BM193" s="139"/>
    </row>
    <row r="194" spans="2:65" ht="15.75" customHeight="1">
      <c r="B194" s="364">
        <v>98.1</v>
      </c>
      <c r="C194" s="78"/>
      <c r="D194" s="101" t="s">
        <v>38</v>
      </c>
      <c r="E194" s="105" t="s">
        <v>309</v>
      </c>
      <c r="F194" s="105"/>
      <c r="G194" s="105"/>
      <c r="H194" s="105"/>
      <c r="I194" s="105"/>
      <c r="J194" s="105"/>
      <c r="K194" s="105"/>
      <c r="L194" s="106" t="s">
        <v>29</v>
      </c>
      <c r="M194" s="207"/>
      <c r="N194" s="139">
        <f>VLOOKUP($B194,'[1]09-10-11'!$A$4:$EA$400,MATCH(N$2, '[1]09-10-11'!$A$4:$EA$4, 0))</f>
        <v>48000</v>
      </c>
      <c r="O194" s="143"/>
      <c r="P194" s="139">
        <f>VLOOKUP($B194,'[1]09-10-11'!$A$4:$EA$400,MATCH(P$2, '[1]09-10-11'!$A$4:$EA$4, 0))</f>
        <v>41926</v>
      </c>
      <c r="Q194" s="139"/>
      <c r="R194" s="139">
        <f>VLOOKUP($B194,'[1]09-10-11'!$A$4:$EA$400,MATCH(R$2, '[1]09-10-11'!$A$4:$EA$4, 0))</f>
        <v>0</v>
      </c>
      <c r="S194" s="139"/>
      <c r="T194" s="139" t="e">
        <f>VLOOKUP($B194,'[1]09-10-11'!$A$4:$EA$400,MATCH(T$2, '[1]09-10-11'!$A$4:$EA$4, 0))</f>
        <v>#N/A</v>
      </c>
      <c r="U194" s="139"/>
      <c r="V194" s="139">
        <f>VLOOKUP($B194,'[1]09-10-11'!$A$4:$EA$400,MATCH(V$2, '[1]09-10-11'!$A$4:$EA$4, 0))</f>
        <v>41926</v>
      </c>
      <c r="W194" s="139"/>
      <c r="X194" s="139">
        <f>VLOOKUP($B194,'[1]09-10-11'!$A$4:$EA$400,MATCH(X$2, '[1]09-10-11'!$A$4:$EA$4, 0))</f>
        <v>63420</v>
      </c>
      <c r="Y194" s="53"/>
      <c r="Z194" s="174">
        <f t="shared" si="66"/>
        <v>21494</v>
      </c>
      <c r="AA194" s="174"/>
      <c r="AB194" s="299">
        <f t="shared" si="56"/>
        <v>0.51266517196966088</v>
      </c>
      <c r="AC194" s="280"/>
      <c r="AD194" s="174">
        <f t="shared" si="67"/>
        <v>21494</v>
      </c>
      <c r="AE194" s="174"/>
      <c r="AF194" s="299">
        <f t="shared" si="57"/>
        <v>0.51266517196966088</v>
      </c>
      <c r="AG194" s="174"/>
      <c r="AH194" s="139">
        <f t="shared" si="68"/>
        <v>15420</v>
      </c>
      <c r="AI194" s="139"/>
      <c r="AJ194" s="299">
        <f t="shared" si="58"/>
        <v>0.32125000000000004</v>
      </c>
      <c r="AK194" s="280"/>
      <c r="AL194" s="174">
        <f t="shared" si="69"/>
        <v>63420</v>
      </c>
      <c r="AM194" s="139"/>
      <c r="AN194" s="297" t="str">
        <f t="shared" si="59"/>
        <v>---</v>
      </c>
      <c r="AP194" s="174" t="str">
        <f t="shared" si="70"/>
        <v/>
      </c>
      <c r="AQ194" s="174"/>
      <c r="AR194" s="299" t="e">
        <f t="shared" si="60"/>
        <v>#N/A</v>
      </c>
      <c r="AS194" s="174"/>
      <c r="AT194" s="174" t="str">
        <f t="shared" si="71"/>
        <v/>
      </c>
      <c r="AU194" s="174"/>
      <c r="AV194" s="299" t="e">
        <f t="shared" si="61"/>
        <v>#N/A</v>
      </c>
      <c r="AW194" s="174"/>
      <c r="AX194" s="174">
        <f t="shared" si="72"/>
        <v>-6074</v>
      </c>
      <c r="AY194" s="174"/>
      <c r="AZ194" s="299">
        <f t="shared" si="62"/>
        <v>-0.12654166666666666</v>
      </c>
      <c r="BA194" s="174"/>
      <c r="BB194" s="174">
        <f t="shared" si="73"/>
        <v>0</v>
      </c>
      <c r="BC194" s="174"/>
      <c r="BD194" s="299">
        <f t="shared" si="63"/>
        <v>0</v>
      </c>
      <c r="BE194" s="174"/>
      <c r="BF194" s="174">
        <f t="shared" si="74"/>
        <v>41926</v>
      </c>
      <c r="BG194" s="139"/>
      <c r="BH194" s="297" t="str">
        <f t="shared" si="64"/>
        <v>---</v>
      </c>
      <c r="BJ194" s="174" t="str">
        <f t="shared" si="75"/>
        <v/>
      </c>
      <c r="BK194" s="174"/>
      <c r="BL194" s="299" t="e">
        <f t="shared" si="65"/>
        <v>#N/A</v>
      </c>
      <c r="BM194" s="174"/>
    </row>
    <row r="195" spans="2:65" ht="15.75" customHeight="1">
      <c r="B195" s="365">
        <v>14.01</v>
      </c>
      <c r="C195" s="78"/>
      <c r="D195" s="101" t="s">
        <v>13</v>
      </c>
      <c r="E195" s="101" t="s">
        <v>347</v>
      </c>
      <c r="F195" s="101"/>
      <c r="G195" s="101"/>
      <c r="H195" s="101"/>
      <c r="I195" s="101"/>
      <c r="K195" s="101"/>
      <c r="L195" s="102" t="s">
        <v>29</v>
      </c>
      <c r="M195" s="207"/>
      <c r="N195" s="139">
        <f>VLOOKUP($B195,'[1]09-10-11'!$A$4:$EA$400,MATCH(N$2, '[1]09-10-11'!$A$4:$EA$4, 0))</f>
        <v>0</v>
      </c>
      <c r="O195" s="62"/>
      <c r="P195" s="53">
        <f>VLOOKUP($B195,'[1]09-10-11'!$A$4:$EA$400,MATCH(P$2, '[1]09-10-11'!$A$4:$EA$4, 0))</f>
        <v>100000</v>
      </c>
      <c r="Q195" s="53"/>
      <c r="R195" s="53">
        <f>VLOOKUP($B195,'[1]09-10-11'!$A$4:$EA$400,MATCH(R$2, '[1]09-10-11'!$A$4:$EA$4, 0))</f>
        <v>0</v>
      </c>
      <c r="S195" s="53"/>
      <c r="T195" s="53" t="e">
        <f>VLOOKUP($B195,'[1]09-10-11'!$A$4:$EA$400,MATCH(T$2, '[1]09-10-11'!$A$4:$EA$4, 0))</f>
        <v>#N/A</v>
      </c>
      <c r="U195" s="53"/>
      <c r="V195" s="53">
        <f>VLOOKUP($B195,'[1]09-10-11'!$A$4:$EA$400,MATCH(V$2, '[1]09-10-11'!$A$4:$EA$4, 0))</f>
        <v>100000</v>
      </c>
      <c r="W195" s="53"/>
      <c r="X195" s="53">
        <f>VLOOKUP($B195,'[1]09-10-11'!$A$4:$EA$400,MATCH(X$2, '[1]09-10-11'!$A$4:$EA$4, 0))</f>
        <v>0</v>
      </c>
      <c r="Y195" s="53"/>
      <c r="Z195" s="174">
        <f t="shared" si="66"/>
        <v>-100000</v>
      </c>
      <c r="AA195" s="284"/>
      <c r="AB195" s="299">
        <f t="shared" si="56"/>
        <v>-1</v>
      </c>
      <c r="AC195" s="280"/>
      <c r="AD195" s="174">
        <f t="shared" si="67"/>
        <v>-100000</v>
      </c>
      <c r="AE195" s="284"/>
      <c r="AF195" s="299">
        <f t="shared" si="57"/>
        <v>-1</v>
      </c>
      <c r="AG195" s="284"/>
      <c r="AH195" s="139">
        <f t="shared" si="68"/>
        <v>0</v>
      </c>
      <c r="AI195" s="53"/>
      <c r="AJ195" s="299" t="str">
        <f t="shared" si="58"/>
        <v>---</v>
      </c>
      <c r="AK195" s="280"/>
      <c r="AL195" s="174">
        <f t="shared" si="69"/>
        <v>0</v>
      </c>
      <c r="AM195" s="53"/>
      <c r="AN195" s="297" t="str">
        <f t="shared" si="59"/>
        <v>---</v>
      </c>
      <c r="AP195" s="174" t="str">
        <f t="shared" si="70"/>
        <v/>
      </c>
      <c r="AQ195" s="284"/>
      <c r="AR195" s="299" t="e">
        <f t="shared" si="60"/>
        <v>#N/A</v>
      </c>
      <c r="AS195" s="284"/>
      <c r="AT195" s="174" t="str">
        <f t="shared" si="71"/>
        <v/>
      </c>
      <c r="AU195" s="284"/>
      <c r="AV195" s="299" t="e">
        <f t="shared" si="61"/>
        <v>#N/A</v>
      </c>
      <c r="AW195" s="284"/>
      <c r="AX195" s="174">
        <f t="shared" si="72"/>
        <v>100000</v>
      </c>
      <c r="AY195" s="284"/>
      <c r="AZ195" s="299" t="str">
        <f t="shared" si="62"/>
        <v>---</v>
      </c>
      <c r="BA195" s="284"/>
      <c r="BB195" s="174">
        <f t="shared" si="73"/>
        <v>0</v>
      </c>
      <c r="BC195" s="284"/>
      <c r="BD195" s="299">
        <f t="shared" si="63"/>
        <v>0</v>
      </c>
      <c r="BE195" s="284"/>
      <c r="BF195" s="174">
        <f t="shared" si="74"/>
        <v>100000</v>
      </c>
      <c r="BG195" s="53"/>
      <c r="BH195" s="297" t="str">
        <f t="shared" si="64"/>
        <v>---</v>
      </c>
      <c r="BJ195" s="174" t="str">
        <f t="shared" si="75"/>
        <v/>
      </c>
      <c r="BK195" s="284"/>
      <c r="BL195" s="299" t="e">
        <f t="shared" si="65"/>
        <v>#N/A</v>
      </c>
      <c r="BM195" s="284"/>
    </row>
    <row r="196" spans="2:65" ht="15.75" customHeight="1">
      <c r="B196" s="364">
        <v>42</v>
      </c>
      <c r="C196" s="78"/>
      <c r="D196" s="22" t="s">
        <v>15</v>
      </c>
      <c r="E196" s="105" t="s">
        <v>318</v>
      </c>
      <c r="F196" s="105"/>
      <c r="G196" s="105"/>
      <c r="H196" s="105"/>
      <c r="I196" s="105"/>
      <c r="J196" s="105"/>
      <c r="K196" s="105"/>
      <c r="L196" s="106" t="s">
        <v>29</v>
      </c>
      <c r="M196" s="207"/>
      <c r="N196" s="141">
        <f>VLOOKUP($B196,'[1]09-10-11'!$A$4:$EA$400,MATCH(N$2, '[1]09-10-11'!$A$4:$EA$4, 0))</f>
        <v>25000</v>
      </c>
      <c r="O196" s="143"/>
      <c r="P196" s="141">
        <f>VLOOKUP($B196,'[1]09-10-11'!$A$4:$EA$400,MATCH(P$2, '[1]09-10-11'!$A$4:$EA$4, 0))</f>
        <v>25000</v>
      </c>
      <c r="Q196" s="141"/>
      <c r="R196" s="141">
        <f>VLOOKUP($B196,'[1]09-10-11'!$A$4:$EA$400,MATCH(R$2, '[1]09-10-11'!$A$4:$EA$4, 0))</f>
        <v>0</v>
      </c>
      <c r="S196" s="141"/>
      <c r="T196" s="141" t="e">
        <f>VLOOKUP($B196,'[1]09-10-11'!$A$4:$EA$400,MATCH(T$2, '[1]09-10-11'!$A$4:$EA$4, 0))</f>
        <v>#N/A</v>
      </c>
      <c r="U196" s="141"/>
      <c r="V196" s="141">
        <f>VLOOKUP($B196,'[1]09-10-11'!$A$4:$EA$400,MATCH(V$2, '[1]09-10-11'!$A$4:$EA$4, 0))</f>
        <v>27000</v>
      </c>
      <c r="W196" s="141"/>
      <c r="X196" s="141">
        <f>VLOOKUP($B196,'[1]09-10-11'!$A$4:$EA$400,MATCH(X$2, '[1]09-10-11'!$A$4:$EA$4, 0))</f>
        <v>25000</v>
      </c>
      <c r="Y196" s="53"/>
      <c r="Z196" s="141">
        <f t="shared" si="66"/>
        <v>-2000</v>
      </c>
      <c r="AA196" s="141"/>
      <c r="AB196" s="298">
        <f t="shared" si="56"/>
        <v>-7.407407407407407E-2</v>
      </c>
      <c r="AC196" s="256"/>
      <c r="AD196" s="141">
        <f t="shared" si="67"/>
        <v>0</v>
      </c>
      <c r="AE196" s="141"/>
      <c r="AF196" s="298">
        <f t="shared" si="57"/>
        <v>0</v>
      </c>
      <c r="AG196" s="284"/>
      <c r="AH196" s="141">
        <f t="shared" si="68"/>
        <v>0</v>
      </c>
      <c r="AI196" s="141"/>
      <c r="AJ196" s="298">
        <f t="shared" si="58"/>
        <v>0</v>
      </c>
      <c r="AK196" s="257"/>
      <c r="AL196" s="283">
        <f t="shared" si="69"/>
        <v>25000</v>
      </c>
      <c r="AM196" s="141"/>
      <c r="AN196" s="298" t="str">
        <f t="shared" si="59"/>
        <v>---</v>
      </c>
      <c r="AP196" s="283" t="str">
        <f t="shared" si="70"/>
        <v/>
      </c>
      <c r="AQ196" s="283"/>
      <c r="AR196" s="300" t="e">
        <f t="shared" si="60"/>
        <v>#N/A</v>
      </c>
      <c r="AS196" s="284"/>
      <c r="AT196" s="141" t="str">
        <f t="shared" si="71"/>
        <v/>
      </c>
      <c r="AU196" s="141"/>
      <c r="AV196" s="298" t="e">
        <f t="shared" si="61"/>
        <v>#N/A</v>
      </c>
      <c r="AW196" s="284"/>
      <c r="AX196" s="141">
        <f t="shared" si="72"/>
        <v>2000</v>
      </c>
      <c r="AY196" s="141"/>
      <c r="AZ196" s="298">
        <f t="shared" si="62"/>
        <v>8.0000000000000071E-2</v>
      </c>
      <c r="BA196" s="284"/>
      <c r="BB196" s="141">
        <f t="shared" si="73"/>
        <v>2000</v>
      </c>
      <c r="BC196" s="141"/>
      <c r="BD196" s="298">
        <f t="shared" si="63"/>
        <v>8.0000000000000071E-2</v>
      </c>
      <c r="BE196" s="284"/>
      <c r="BF196" s="283">
        <f t="shared" si="74"/>
        <v>27000</v>
      </c>
      <c r="BG196" s="141"/>
      <c r="BH196" s="298" t="str">
        <f t="shared" si="64"/>
        <v>---</v>
      </c>
      <c r="BJ196" s="283" t="str">
        <f t="shared" si="75"/>
        <v/>
      </c>
      <c r="BK196" s="283"/>
      <c r="BL196" s="300" t="e">
        <f t="shared" si="65"/>
        <v>#N/A</v>
      </c>
      <c r="BM196" s="284"/>
    </row>
    <row r="197" spans="2:65" ht="15.75" customHeight="1">
      <c r="B197" s="364"/>
      <c r="C197" s="78"/>
      <c r="D197" s="22"/>
      <c r="E197" s="105"/>
      <c r="F197" s="105"/>
      <c r="G197" s="105"/>
      <c r="H197" s="105"/>
      <c r="I197" s="105"/>
      <c r="J197" s="105"/>
      <c r="K197" s="105"/>
      <c r="L197" s="106"/>
      <c r="M197" s="207"/>
      <c r="N197" s="139"/>
      <c r="O197" s="143"/>
      <c r="P197" s="139"/>
      <c r="Q197" s="139"/>
      <c r="R197" s="139"/>
      <c r="S197" s="139"/>
      <c r="T197" s="139"/>
      <c r="U197" s="139"/>
      <c r="V197" s="139"/>
      <c r="W197" s="139"/>
      <c r="X197" s="139"/>
      <c r="Y197" s="53"/>
      <c r="Z197" s="139" t="str">
        <f t="shared" si="66"/>
        <v/>
      </c>
      <c r="AA197" s="139"/>
      <c r="AB197" s="297" t="str">
        <f t="shared" si="56"/>
        <v/>
      </c>
      <c r="AC197" s="262"/>
      <c r="AD197" s="139" t="str">
        <f t="shared" si="67"/>
        <v/>
      </c>
      <c r="AE197" s="139"/>
      <c r="AF197" s="297" t="str">
        <f t="shared" si="57"/>
        <v/>
      </c>
      <c r="AG197" s="174"/>
      <c r="AH197" s="139" t="str">
        <f t="shared" si="68"/>
        <v/>
      </c>
      <c r="AI197" s="139"/>
      <c r="AJ197" s="297" t="str">
        <f t="shared" si="58"/>
        <v/>
      </c>
      <c r="AK197" s="262"/>
      <c r="AL197" s="174" t="str">
        <f t="shared" si="69"/>
        <v/>
      </c>
      <c r="AM197" s="139"/>
      <c r="AN197" s="297" t="str">
        <f t="shared" si="59"/>
        <v/>
      </c>
      <c r="AP197" s="174" t="str">
        <f t="shared" si="70"/>
        <v/>
      </c>
      <c r="AQ197" s="174"/>
      <c r="AR197" s="299" t="str">
        <f t="shared" si="60"/>
        <v/>
      </c>
      <c r="AS197" s="174"/>
      <c r="AT197" s="139" t="str">
        <f t="shared" si="71"/>
        <v/>
      </c>
      <c r="AU197" s="139"/>
      <c r="AV197" s="297" t="str">
        <f t="shared" si="61"/>
        <v/>
      </c>
      <c r="AW197" s="174"/>
      <c r="AX197" s="139" t="str">
        <f t="shared" si="72"/>
        <v/>
      </c>
      <c r="AY197" s="139"/>
      <c r="AZ197" s="297" t="str">
        <f t="shared" si="62"/>
        <v/>
      </c>
      <c r="BA197" s="174"/>
      <c r="BB197" s="139" t="str">
        <f t="shared" si="73"/>
        <v/>
      </c>
      <c r="BC197" s="139"/>
      <c r="BD197" s="297" t="str">
        <f t="shared" si="63"/>
        <v/>
      </c>
      <c r="BE197" s="174"/>
      <c r="BF197" s="174" t="str">
        <f t="shared" si="74"/>
        <v/>
      </c>
      <c r="BG197" s="139"/>
      <c r="BH197" s="297" t="str">
        <f t="shared" si="64"/>
        <v/>
      </c>
      <c r="BJ197" s="174" t="str">
        <f t="shared" si="75"/>
        <v/>
      </c>
      <c r="BK197" s="174"/>
      <c r="BL197" s="299" t="str">
        <f t="shared" si="65"/>
        <v/>
      </c>
      <c r="BM197" s="174"/>
    </row>
    <row r="198" spans="2:65" ht="15.75" customHeight="1">
      <c r="B198" s="364"/>
      <c r="C198" s="78"/>
      <c r="D198" s="22"/>
      <c r="E198" s="105"/>
      <c r="F198" s="105" t="s">
        <v>39</v>
      </c>
      <c r="G198" s="105"/>
      <c r="H198" s="105"/>
      <c r="I198" s="105"/>
      <c r="J198" s="105"/>
      <c r="K198" s="105"/>
      <c r="L198" s="106"/>
      <c r="M198" s="207"/>
      <c r="N198" s="139">
        <f>SUM(N194:N196)</f>
        <v>73000</v>
      </c>
      <c r="O198" s="143"/>
      <c r="P198" s="139">
        <f>SUM(P194:P196)</f>
        <v>166926</v>
      </c>
      <c r="Q198" s="139"/>
      <c r="R198" s="139">
        <f>SUM(R194:R196)</f>
        <v>0</v>
      </c>
      <c r="S198" s="139"/>
      <c r="T198" s="139" t="e">
        <f>SUM(T194:T196)</f>
        <v>#N/A</v>
      </c>
      <c r="U198" s="139"/>
      <c r="V198" s="139">
        <f>SUM(V194:V196)</f>
        <v>168926</v>
      </c>
      <c r="W198" s="139"/>
      <c r="X198" s="139">
        <f>SUM(X194:X196)</f>
        <v>88420</v>
      </c>
      <c r="Y198" s="53"/>
      <c r="Z198" s="139">
        <f t="shared" si="66"/>
        <v>-80506</v>
      </c>
      <c r="AA198" s="139"/>
      <c r="AB198" s="297">
        <f t="shared" si="56"/>
        <v>-0.47657554195328133</v>
      </c>
      <c r="AC198" s="262"/>
      <c r="AD198" s="139">
        <f t="shared" si="67"/>
        <v>-78506</v>
      </c>
      <c r="AE198" s="139"/>
      <c r="AF198" s="297">
        <f t="shared" si="57"/>
        <v>-0.47030420665444572</v>
      </c>
      <c r="AG198" s="174"/>
      <c r="AH198" s="139">
        <f t="shared" si="68"/>
        <v>15420</v>
      </c>
      <c r="AI198" s="139"/>
      <c r="AJ198" s="297">
        <f t="shared" si="58"/>
        <v>0.21123287671232882</v>
      </c>
      <c r="AK198" s="262"/>
      <c r="AL198" s="174">
        <f t="shared" si="69"/>
        <v>88420</v>
      </c>
      <c r="AM198" s="139"/>
      <c r="AN198" s="297" t="str">
        <f t="shared" si="59"/>
        <v>---</v>
      </c>
      <c r="AP198" s="174" t="str">
        <f t="shared" si="70"/>
        <v/>
      </c>
      <c r="AQ198" s="174"/>
      <c r="AR198" s="299" t="e">
        <f t="shared" si="60"/>
        <v>#N/A</v>
      </c>
      <c r="AS198" s="174"/>
      <c r="AT198" s="139" t="str">
        <f t="shared" si="71"/>
        <v/>
      </c>
      <c r="AU198" s="139"/>
      <c r="AV198" s="297" t="e">
        <f t="shared" si="61"/>
        <v>#N/A</v>
      </c>
      <c r="AW198" s="174"/>
      <c r="AX198" s="139">
        <f t="shared" si="72"/>
        <v>95926</v>
      </c>
      <c r="AY198" s="139"/>
      <c r="AZ198" s="297">
        <f t="shared" si="62"/>
        <v>1.3140547945205481</v>
      </c>
      <c r="BA198" s="174"/>
      <c r="BB198" s="139">
        <f t="shared" si="73"/>
        <v>2000</v>
      </c>
      <c r="BC198" s="139"/>
      <c r="BD198" s="297">
        <f t="shared" si="63"/>
        <v>1.1981357008494786E-2</v>
      </c>
      <c r="BE198" s="174"/>
      <c r="BF198" s="174">
        <f t="shared" si="74"/>
        <v>168926</v>
      </c>
      <c r="BG198" s="139"/>
      <c r="BH198" s="297" t="str">
        <f t="shared" si="64"/>
        <v>---</v>
      </c>
      <c r="BJ198" s="174" t="str">
        <f t="shared" si="75"/>
        <v/>
      </c>
      <c r="BK198" s="174"/>
      <c r="BL198" s="299" t="e">
        <f t="shared" si="65"/>
        <v>#N/A</v>
      </c>
      <c r="BM198" s="174"/>
    </row>
    <row r="199" spans="2:65" ht="15.75" customHeight="1">
      <c r="B199" s="364"/>
      <c r="C199" s="78"/>
      <c r="D199" s="22"/>
      <c r="E199" s="105"/>
      <c r="F199" s="105"/>
      <c r="G199" s="105"/>
      <c r="H199" s="105"/>
      <c r="I199" s="105"/>
      <c r="J199" s="105"/>
      <c r="K199" s="105"/>
      <c r="L199" s="106"/>
      <c r="M199" s="207"/>
      <c r="N199" s="139"/>
      <c r="O199" s="143"/>
      <c r="P199" s="139"/>
      <c r="Q199" s="139"/>
      <c r="R199" s="139"/>
      <c r="S199" s="139"/>
      <c r="T199" s="139"/>
      <c r="U199" s="139"/>
      <c r="V199" s="139"/>
      <c r="W199" s="139"/>
      <c r="X199" s="139"/>
      <c r="Y199" s="53"/>
      <c r="Z199" s="174" t="str">
        <f t="shared" si="66"/>
        <v/>
      </c>
      <c r="AA199" s="174"/>
      <c r="AB199" s="299" t="str">
        <f t="shared" si="56"/>
        <v/>
      </c>
      <c r="AC199" s="280"/>
      <c r="AD199" s="174" t="str">
        <f t="shared" si="67"/>
        <v/>
      </c>
      <c r="AE199" s="174"/>
      <c r="AF199" s="299" t="str">
        <f t="shared" si="57"/>
        <v/>
      </c>
      <c r="AG199" s="174"/>
      <c r="AH199" s="139" t="str">
        <f t="shared" si="68"/>
        <v/>
      </c>
      <c r="AI199" s="139"/>
      <c r="AJ199" s="299" t="str">
        <f t="shared" si="58"/>
        <v/>
      </c>
      <c r="AK199" s="280"/>
      <c r="AL199" s="174" t="str">
        <f t="shared" si="69"/>
        <v/>
      </c>
      <c r="AM199" s="139"/>
      <c r="AN199" s="297" t="str">
        <f t="shared" si="59"/>
        <v/>
      </c>
      <c r="AP199" s="174" t="str">
        <f t="shared" si="70"/>
        <v/>
      </c>
      <c r="AQ199" s="174"/>
      <c r="AR199" s="299" t="str">
        <f t="shared" si="60"/>
        <v/>
      </c>
      <c r="AS199" s="174"/>
      <c r="AT199" s="174" t="str">
        <f t="shared" si="71"/>
        <v/>
      </c>
      <c r="AU199" s="174"/>
      <c r="AV199" s="299" t="str">
        <f t="shared" si="61"/>
        <v/>
      </c>
      <c r="AW199" s="174"/>
      <c r="AX199" s="174" t="str">
        <f t="shared" si="72"/>
        <v/>
      </c>
      <c r="AY199" s="174"/>
      <c r="AZ199" s="299" t="str">
        <f t="shared" si="62"/>
        <v/>
      </c>
      <c r="BA199" s="174"/>
      <c r="BB199" s="174" t="str">
        <f t="shared" si="73"/>
        <v/>
      </c>
      <c r="BC199" s="174"/>
      <c r="BD199" s="299" t="str">
        <f t="shared" si="63"/>
        <v/>
      </c>
      <c r="BE199" s="174"/>
      <c r="BF199" s="174" t="str">
        <f t="shared" si="74"/>
        <v/>
      </c>
      <c r="BG199" s="139"/>
      <c r="BH199" s="297" t="str">
        <f t="shared" si="64"/>
        <v/>
      </c>
      <c r="BJ199" s="174" t="str">
        <f t="shared" si="75"/>
        <v/>
      </c>
      <c r="BK199" s="174"/>
      <c r="BL199" s="299" t="str">
        <f t="shared" si="65"/>
        <v/>
      </c>
      <c r="BM199" s="174"/>
    </row>
    <row r="200" spans="2:65" ht="15.75" customHeight="1">
      <c r="B200" s="364">
        <v>144.01</v>
      </c>
      <c r="C200" s="78">
        <v>9</v>
      </c>
      <c r="D200" s="101" t="s">
        <v>344</v>
      </c>
      <c r="E200" s="101"/>
      <c r="F200" s="101"/>
      <c r="G200" s="101"/>
      <c r="H200" s="101"/>
      <c r="I200" s="101"/>
      <c r="J200" s="101"/>
      <c r="K200" s="24"/>
      <c r="L200" s="102" t="s">
        <v>29</v>
      </c>
      <c r="M200" s="207"/>
      <c r="N200" s="139">
        <f>VLOOKUP($B200,'[1]09-10-11'!$A$4:$EA$400,MATCH(N$2, '[1]09-10-11'!$A$4:$EA$4, 0))</f>
        <v>0</v>
      </c>
      <c r="O200" s="142"/>
      <c r="P200" s="139">
        <f>VLOOKUP($B200,'[1]09-10-11'!$A$4:$EA$400,MATCH(P$2, '[1]09-10-11'!$A$4:$EA$4, 0))</f>
        <v>125000</v>
      </c>
      <c r="Q200" s="139"/>
      <c r="R200" s="139">
        <f>VLOOKUP($B200,'[1]09-10-11'!$A$4:$EA$400,MATCH(R$2, '[1]09-10-11'!$A$4:$EA$4, 0))</f>
        <v>0</v>
      </c>
      <c r="S200" s="139"/>
      <c r="T200" s="139" t="e">
        <f>VLOOKUP($B200,'[1]09-10-11'!$A$4:$EA$400,MATCH(T$2, '[1]09-10-11'!$A$4:$EA$4, 0))</f>
        <v>#N/A</v>
      </c>
      <c r="U200" s="139"/>
      <c r="V200" s="139">
        <f>VLOOKUP($B200,'[1]09-10-11'!$A$4:$EA$400,MATCH(V$2, '[1]09-10-11'!$A$4:$EA$4, 0))</f>
        <v>0</v>
      </c>
      <c r="W200" s="139"/>
      <c r="X200" s="139">
        <f>VLOOKUP($B200,'[1]09-10-11'!$A$4:$EA$400,MATCH(X$2, '[1]09-10-11'!$A$4:$EA$4, 0))</f>
        <v>125000</v>
      </c>
      <c r="Y200" s="53"/>
      <c r="Z200" s="174">
        <f t="shared" si="66"/>
        <v>125000</v>
      </c>
      <c r="AA200" s="174"/>
      <c r="AB200" s="299" t="str">
        <f t="shared" si="56"/>
        <v>---</v>
      </c>
      <c r="AC200" s="280"/>
      <c r="AD200" s="174">
        <f t="shared" si="67"/>
        <v>0</v>
      </c>
      <c r="AE200" s="174"/>
      <c r="AF200" s="299">
        <f t="shared" si="57"/>
        <v>0</v>
      </c>
      <c r="AG200" s="174"/>
      <c r="AH200" s="139">
        <f t="shared" si="68"/>
        <v>125000</v>
      </c>
      <c r="AI200" s="139"/>
      <c r="AJ200" s="299" t="str">
        <f t="shared" si="58"/>
        <v>---</v>
      </c>
      <c r="AK200" s="280"/>
      <c r="AL200" s="174">
        <f t="shared" si="69"/>
        <v>125000</v>
      </c>
      <c r="AM200" s="139"/>
      <c r="AN200" s="297" t="str">
        <f t="shared" si="59"/>
        <v>---</v>
      </c>
      <c r="AP200" s="174" t="str">
        <f t="shared" si="70"/>
        <v/>
      </c>
      <c r="AQ200" s="174"/>
      <c r="AR200" s="299" t="e">
        <f t="shared" si="60"/>
        <v>#N/A</v>
      </c>
      <c r="AS200" s="174"/>
      <c r="AT200" s="174" t="str">
        <f t="shared" si="71"/>
        <v/>
      </c>
      <c r="AU200" s="174"/>
      <c r="AV200" s="299" t="e">
        <f t="shared" si="61"/>
        <v>#N/A</v>
      </c>
      <c r="AW200" s="174"/>
      <c r="AX200" s="174">
        <f t="shared" si="72"/>
        <v>0</v>
      </c>
      <c r="AY200" s="174"/>
      <c r="AZ200" s="299" t="str">
        <f t="shared" si="62"/>
        <v>---</v>
      </c>
      <c r="BA200" s="174"/>
      <c r="BB200" s="174">
        <f t="shared" si="73"/>
        <v>-125000</v>
      </c>
      <c r="BC200" s="174"/>
      <c r="BD200" s="299">
        <f t="shared" si="63"/>
        <v>-1</v>
      </c>
      <c r="BE200" s="174"/>
      <c r="BF200" s="174">
        <f t="shared" si="74"/>
        <v>0</v>
      </c>
      <c r="BG200" s="139"/>
      <c r="BH200" s="297" t="str">
        <f t="shared" si="64"/>
        <v>---</v>
      </c>
      <c r="BJ200" s="174" t="str">
        <f t="shared" si="75"/>
        <v/>
      </c>
      <c r="BK200" s="174"/>
      <c r="BL200" s="299" t="e">
        <f t="shared" si="65"/>
        <v>#N/A</v>
      </c>
      <c r="BM200" s="174"/>
    </row>
    <row r="201" spans="2:65" ht="15.75" customHeight="1">
      <c r="B201" s="364"/>
      <c r="C201" s="78">
        <v>9</v>
      </c>
      <c r="D201" s="101" t="s">
        <v>306</v>
      </c>
      <c r="E201" s="101"/>
      <c r="F201" s="101"/>
      <c r="G201" s="101"/>
      <c r="H201" s="101"/>
      <c r="I201" s="101"/>
      <c r="J201" s="101"/>
      <c r="K201" s="24"/>
      <c r="L201" s="102" t="s">
        <v>29</v>
      </c>
      <c r="M201" s="207"/>
      <c r="N201" s="139">
        <v>0</v>
      </c>
      <c r="O201" s="142"/>
      <c r="P201" s="139">
        <v>0</v>
      </c>
      <c r="Q201" s="139"/>
      <c r="R201" s="139">
        <v>0</v>
      </c>
      <c r="S201" s="139"/>
      <c r="T201" s="139">
        <v>0</v>
      </c>
      <c r="U201" s="139"/>
      <c r="V201" s="139">
        <v>0</v>
      </c>
      <c r="W201" s="139"/>
      <c r="X201" s="139">
        <v>0</v>
      </c>
      <c r="Y201" s="53"/>
      <c r="Z201" s="174">
        <f t="shared" si="66"/>
        <v>0</v>
      </c>
      <c r="AA201" s="174"/>
      <c r="AB201" s="299" t="str">
        <f t="shared" si="56"/>
        <v>---</v>
      </c>
      <c r="AC201" s="280"/>
      <c r="AD201" s="174">
        <f t="shared" si="67"/>
        <v>0</v>
      </c>
      <c r="AE201" s="174"/>
      <c r="AF201" s="299" t="str">
        <f t="shared" si="57"/>
        <v>---</v>
      </c>
      <c r="AG201" s="174"/>
      <c r="AH201" s="139">
        <f t="shared" si="68"/>
        <v>0</v>
      </c>
      <c r="AI201" s="139"/>
      <c r="AJ201" s="299" t="str">
        <f t="shared" si="58"/>
        <v>---</v>
      </c>
      <c r="AK201" s="280"/>
      <c r="AL201" s="174">
        <f t="shared" si="69"/>
        <v>0</v>
      </c>
      <c r="AM201" s="139"/>
      <c r="AN201" s="297" t="str">
        <f t="shared" si="59"/>
        <v>---</v>
      </c>
      <c r="AP201" s="174">
        <f t="shared" si="70"/>
        <v>0</v>
      </c>
      <c r="AQ201" s="174"/>
      <c r="AR201" s="299" t="str">
        <f t="shared" si="60"/>
        <v>---</v>
      </c>
      <c r="AS201" s="174"/>
      <c r="AT201" s="174">
        <f t="shared" si="71"/>
        <v>0</v>
      </c>
      <c r="AU201" s="174"/>
      <c r="AV201" s="299" t="str">
        <f t="shared" si="61"/>
        <v>---</v>
      </c>
      <c r="AW201" s="174"/>
      <c r="AX201" s="174">
        <f t="shared" si="72"/>
        <v>0</v>
      </c>
      <c r="AY201" s="174"/>
      <c r="AZ201" s="299" t="str">
        <f t="shared" si="62"/>
        <v>---</v>
      </c>
      <c r="BA201" s="174"/>
      <c r="BB201" s="174">
        <f t="shared" si="73"/>
        <v>0</v>
      </c>
      <c r="BC201" s="174"/>
      <c r="BD201" s="299" t="str">
        <f t="shared" si="63"/>
        <v>---</v>
      </c>
      <c r="BE201" s="174"/>
      <c r="BF201" s="174">
        <f t="shared" si="74"/>
        <v>0</v>
      </c>
      <c r="BG201" s="139"/>
      <c r="BH201" s="297" t="str">
        <f t="shared" si="64"/>
        <v>---</v>
      </c>
      <c r="BJ201" s="174">
        <f t="shared" si="75"/>
        <v>0</v>
      </c>
      <c r="BK201" s="174"/>
      <c r="BL201" s="299" t="str">
        <f t="shared" si="65"/>
        <v>---</v>
      </c>
      <c r="BM201" s="174"/>
    </row>
    <row r="202" spans="2:65" ht="15.75" customHeight="1">
      <c r="B202" s="364"/>
      <c r="C202" s="78"/>
      <c r="D202" s="101"/>
      <c r="E202" s="101"/>
      <c r="F202" s="101"/>
      <c r="G202" s="101"/>
      <c r="H202" s="101"/>
      <c r="I202" s="101"/>
      <c r="J202" s="101"/>
      <c r="K202" s="24"/>
      <c r="L202" s="102"/>
      <c r="M202" s="207"/>
      <c r="N202" s="207"/>
      <c r="O202" s="142"/>
      <c r="P202" s="207"/>
      <c r="Q202" s="207"/>
      <c r="R202" s="237"/>
      <c r="S202" s="237"/>
      <c r="T202" s="237"/>
      <c r="U202" s="207"/>
      <c r="V202" s="237"/>
      <c r="W202" s="237"/>
      <c r="X202" s="237"/>
      <c r="Y202" s="237"/>
      <c r="Z202" s="174" t="str">
        <f t="shared" si="66"/>
        <v/>
      </c>
      <c r="AA202" s="207"/>
      <c r="AB202" s="299" t="str">
        <f t="shared" si="56"/>
        <v/>
      </c>
      <c r="AC202" s="280"/>
      <c r="AD202" s="174" t="str">
        <f t="shared" si="67"/>
        <v/>
      </c>
      <c r="AE202" s="207"/>
      <c r="AF202" s="299" t="str">
        <f t="shared" si="57"/>
        <v/>
      </c>
      <c r="AG202" s="207"/>
      <c r="AH202" s="139" t="str">
        <f t="shared" si="68"/>
        <v/>
      </c>
      <c r="AI202" s="207"/>
      <c r="AJ202" s="299" t="str">
        <f t="shared" si="58"/>
        <v/>
      </c>
      <c r="AK202" s="280"/>
      <c r="AL202" s="174" t="str">
        <f t="shared" si="69"/>
        <v/>
      </c>
      <c r="AM202" s="207"/>
      <c r="AN202" s="297" t="str">
        <f t="shared" si="59"/>
        <v/>
      </c>
      <c r="AP202" s="174" t="str">
        <f t="shared" si="70"/>
        <v/>
      </c>
      <c r="AQ202" s="207"/>
      <c r="AR202" s="299" t="str">
        <f t="shared" si="60"/>
        <v/>
      </c>
      <c r="AS202" s="207"/>
      <c r="AT202" s="174" t="str">
        <f t="shared" si="71"/>
        <v/>
      </c>
      <c r="AU202" s="207"/>
      <c r="AV202" s="299" t="str">
        <f t="shared" si="61"/>
        <v/>
      </c>
      <c r="AW202" s="207"/>
      <c r="AX202" s="174" t="str">
        <f t="shared" si="72"/>
        <v/>
      </c>
      <c r="AY202" s="207"/>
      <c r="AZ202" s="299" t="str">
        <f t="shared" si="62"/>
        <v/>
      </c>
      <c r="BA202" s="207"/>
      <c r="BB202" s="174" t="str">
        <f t="shared" si="73"/>
        <v/>
      </c>
      <c r="BC202" s="207"/>
      <c r="BD202" s="299" t="str">
        <f t="shared" si="63"/>
        <v/>
      </c>
      <c r="BE202" s="207"/>
      <c r="BF202" s="174" t="str">
        <f t="shared" si="74"/>
        <v/>
      </c>
      <c r="BG202" s="207"/>
      <c r="BH202" s="297" t="str">
        <f t="shared" si="64"/>
        <v/>
      </c>
      <c r="BJ202" s="174" t="str">
        <f t="shared" si="75"/>
        <v/>
      </c>
      <c r="BK202" s="207"/>
      <c r="BL202" s="299" t="str">
        <f t="shared" si="65"/>
        <v/>
      </c>
      <c r="BM202" s="207"/>
    </row>
    <row r="203" spans="2:65" ht="15" customHeight="1">
      <c r="B203" s="365">
        <v>98.4</v>
      </c>
      <c r="C203" s="78">
        <v>10</v>
      </c>
      <c r="D203" s="101" t="s">
        <v>345</v>
      </c>
      <c r="E203" s="101"/>
      <c r="F203" s="101"/>
      <c r="G203" s="101"/>
      <c r="H203" s="101"/>
      <c r="I203" s="101"/>
      <c r="J203" s="17"/>
      <c r="K203" s="101"/>
      <c r="L203" s="26" t="s">
        <v>33</v>
      </c>
      <c r="M203" s="207"/>
      <c r="N203" s="141">
        <f>VLOOKUP($B203,'[1]09-10-11'!$A$4:$EA$400,MATCH(N$2, '[1]09-10-11'!$A$4:$EA$4, 0))</f>
        <v>0</v>
      </c>
      <c r="O203" s="142"/>
      <c r="P203" s="141">
        <f>VLOOKUP($B203,'[1]09-10-11'!$A$4:$EA$400,MATCH(P$2, '[1]09-10-11'!$A$4:$EA$4, 0))</f>
        <v>1000000</v>
      </c>
      <c r="Q203" s="141"/>
      <c r="R203" s="141">
        <f>VLOOKUP($B203,'[1]09-10-11'!$A$4:$EA$400,MATCH(R$2, '[1]09-10-11'!$A$4:$EA$4, 0))</f>
        <v>0</v>
      </c>
      <c r="S203" s="141"/>
      <c r="T203" s="141" t="e">
        <f>VLOOKUP($B203,'[1]09-10-11'!$A$4:$EA$400,MATCH(T$2, '[1]09-10-11'!$A$4:$EA$4, 0))</f>
        <v>#N/A</v>
      </c>
      <c r="U203" s="141"/>
      <c r="V203" s="141">
        <f>VLOOKUP($B203,'[1]09-10-11'!$A$4:$EA$400,MATCH(V$2, '[1]09-10-11'!$A$4:$EA$4, 0))</f>
        <v>0</v>
      </c>
      <c r="W203" s="141"/>
      <c r="X203" s="141">
        <f>VLOOKUP($B203,'[1]09-10-11'!$A$4:$EA$400,MATCH(X$2, '[1]09-10-11'!$A$4:$EA$4, 0))</f>
        <v>5000000</v>
      </c>
      <c r="Y203" s="53"/>
      <c r="Z203" s="283">
        <f t="shared" si="66"/>
        <v>5000000</v>
      </c>
      <c r="AA203" s="283"/>
      <c r="AB203" s="300" t="str">
        <f t="shared" si="56"/>
        <v>---</v>
      </c>
      <c r="AC203" s="281"/>
      <c r="AD203" s="283">
        <f t="shared" si="67"/>
        <v>4000000</v>
      </c>
      <c r="AE203" s="283"/>
      <c r="AF203" s="300">
        <f t="shared" si="57"/>
        <v>4</v>
      </c>
      <c r="AG203" s="284"/>
      <c r="AH203" s="141">
        <f t="shared" si="68"/>
        <v>5000000</v>
      </c>
      <c r="AI203" s="141"/>
      <c r="AJ203" s="300" t="str">
        <f t="shared" si="58"/>
        <v>---</v>
      </c>
      <c r="AK203" s="261"/>
      <c r="AL203" s="283">
        <f t="shared" si="69"/>
        <v>5000000</v>
      </c>
      <c r="AM203" s="141"/>
      <c r="AN203" s="298" t="str">
        <f t="shared" si="59"/>
        <v>---</v>
      </c>
      <c r="AP203" s="283" t="str">
        <f t="shared" si="70"/>
        <v/>
      </c>
      <c r="AQ203" s="283"/>
      <c r="AR203" s="300" t="e">
        <f t="shared" si="60"/>
        <v>#N/A</v>
      </c>
      <c r="AS203" s="284"/>
      <c r="AT203" s="283" t="str">
        <f t="shared" si="71"/>
        <v/>
      </c>
      <c r="AU203" s="283"/>
      <c r="AV203" s="300" t="e">
        <f t="shared" si="61"/>
        <v>#N/A</v>
      </c>
      <c r="AW203" s="284"/>
      <c r="AX203" s="283">
        <f t="shared" si="72"/>
        <v>0</v>
      </c>
      <c r="AY203" s="283"/>
      <c r="AZ203" s="300" t="str">
        <f t="shared" si="62"/>
        <v>---</v>
      </c>
      <c r="BA203" s="284"/>
      <c r="BB203" s="283">
        <f t="shared" si="73"/>
        <v>-1000000</v>
      </c>
      <c r="BC203" s="283"/>
      <c r="BD203" s="300">
        <f t="shared" si="63"/>
        <v>-1</v>
      </c>
      <c r="BE203" s="284"/>
      <c r="BF203" s="283">
        <f t="shared" si="74"/>
        <v>0</v>
      </c>
      <c r="BG203" s="141"/>
      <c r="BH203" s="298" t="str">
        <f t="shared" si="64"/>
        <v>---</v>
      </c>
      <c r="BJ203" s="283" t="str">
        <f t="shared" si="75"/>
        <v/>
      </c>
      <c r="BK203" s="283"/>
      <c r="BL203" s="300" t="e">
        <f t="shared" si="65"/>
        <v>#N/A</v>
      </c>
      <c r="BM203" s="284"/>
    </row>
    <row r="204" spans="2:65" ht="15" customHeight="1">
      <c r="B204" s="365"/>
      <c r="C204" s="22"/>
      <c r="D204" s="101"/>
      <c r="E204" s="101"/>
      <c r="F204" s="101"/>
      <c r="G204" s="101"/>
      <c r="H204" s="101"/>
      <c r="I204" s="101"/>
      <c r="J204" s="101"/>
      <c r="K204" s="101"/>
      <c r="L204" s="102"/>
      <c r="M204" s="207"/>
      <c r="N204" s="207"/>
      <c r="O204" s="142"/>
      <c r="P204" s="207"/>
      <c r="Q204" s="207"/>
      <c r="R204" s="237"/>
      <c r="S204" s="237"/>
      <c r="T204" s="237"/>
      <c r="U204" s="207"/>
      <c r="V204" s="237"/>
      <c r="W204" s="237"/>
      <c r="X204" s="237"/>
      <c r="Y204" s="237"/>
      <c r="Z204" s="174" t="str">
        <f t="shared" si="66"/>
        <v/>
      </c>
      <c r="AA204" s="207"/>
      <c r="AB204" s="299" t="str">
        <f t="shared" si="56"/>
        <v/>
      </c>
      <c r="AC204" s="280"/>
      <c r="AD204" s="174" t="str">
        <f t="shared" si="67"/>
        <v/>
      </c>
      <c r="AE204" s="207"/>
      <c r="AF204" s="299" t="str">
        <f t="shared" si="57"/>
        <v/>
      </c>
      <c r="AG204" s="207"/>
      <c r="AH204" s="139" t="str">
        <f t="shared" si="68"/>
        <v/>
      </c>
      <c r="AI204" s="207"/>
      <c r="AJ204" s="299" t="str">
        <f t="shared" si="58"/>
        <v/>
      </c>
      <c r="AK204" s="280"/>
      <c r="AL204" s="174" t="str">
        <f t="shared" si="69"/>
        <v/>
      </c>
      <c r="AM204" s="207"/>
      <c r="AN204" s="297" t="str">
        <f t="shared" si="59"/>
        <v/>
      </c>
      <c r="AP204" s="174" t="str">
        <f t="shared" si="70"/>
        <v/>
      </c>
      <c r="AQ204" s="207"/>
      <c r="AR204" s="299" t="str">
        <f t="shared" si="60"/>
        <v/>
      </c>
      <c r="AS204" s="207"/>
      <c r="AT204" s="174" t="str">
        <f t="shared" si="71"/>
        <v/>
      </c>
      <c r="AU204" s="207"/>
      <c r="AV204" s="299" t="str">
        <f t="shared" si="61"/>
        <v/>
      </c>
      <c r="AW204" s="207"/>
      <c r="AX204" s="174" t="str">
        <f t="shared" si="72"/>
        <v/>
      </c>
      <c r="AY204" s="207"/>
      <c r="AZ204" s="299" t="str">
        <f t="shared" si="62"/>
        <v/>
      </c>
      <c r="BA204" s="207"/>
      <c r="BB204" s="174" t="str">
        <f t="shared" si="73"/>
        <v/>
      </c>
      <c r="BC204" s="207"/>
      <c r="BD204" s="299" t="str">
        <f t="shared" si="63"/>
        <v/>
      </c>
      <c r="BE204" s="207"/>
      <c r="BF204" s="174" t="str">
        <f t="shared" si="74"/>
        <v/>
      </c>
      <c r="BG204" s="207"/>
      <c r="BH204" s="297" t="str">
        <f t="shared" si="64"/>
        <v/>
      </c>
      <c r="BJ204" s="174" t="str">
        <f t="shared" si="75"/>
        <v/>
      </c>
      <c r="BK204" s="207"/>
      <c r="BL204" s="299" t="str">
        <f t="shared" si="65"/>
        <v/>
      </c>
      <c r="BM204" s="207"/>
    </row>
    <row r="205" spans="2:65" ht="15.75" customHeight="1">
      <c r="B205" s="365"/>
      <c r="C205" s="21"/>
      <c r="D205" s="101"/>
      <c r="E205" s="125"/>
      <c r="F205" s="125"/>
      <c r="G205" s="125"/>
      <c r="H205" s="125"/>
      <c r="I205" s="125"/>
      <c r="J205" s="125"/>
      <c r="K205" s="43"/>
      <c r="L205" s="102"/>
      <c r="M205" s="207"/>
      <c r="N205" s="207"/>
      <c r="O205" s="55"/>
      <c r="P205" s="207"/>
      <c r="Q205" s="207"/>
      <c r="R205" s="237"/>
      <c r="S205" s="237"/>
      <c r="T205" s="237"/>
      <c r="U205" s="207"/>
      <c r="V205" s="237"/>
      <c r="W205" s="237"/>
      <c r="X205" s="237"/>
      <c r="Y205" s="237"/>
      <c r="Z205" s="174" t="str">
        <f t="shared" si="66"/>
        <v/>
      </c>
      <c r="AA205" s="207"/>
      <c r="AB205" s="299" t="str">
        <f t="shared" si="56"/>
        <v/>
      </c>
      <c r="AC205" s="280"/>
      <c r="AD205" s="174" t="str">
        <f t="shared" si="67"/>
        <v/>
      </c>
      <c r="AE205" s="207"/>
      <c r="AF205" s="299" t="str">
        <f t="shared" si="57"/>
        <v/>
      </c>
      <c r="AG205" s="207"/>
      <c r="AH205" s="139" t="str">
        <f t="shared" si="68"/>
        <v/>
      </c>
      <c r="AI205" s="207"/>
      <c r="AJ205" s="299" t="str">
        <f t="shared" si="58"/>
        <v/>
      </c>
      <c r="AK205" s="280"/>
      <c r="AL205" s="174" t="str">
        <f t="shared" si="69"/>
        <v/>
      </c>
      <c r="AM205" s="207"/>
      <c r="AN205" s="297" t="str">
        <f t="shared" si="59"/>
        <v/>
      </c>
      <c r="AP205" s="174" t="str">
        <f t="shared" si="70"/>
        <v/>
      </c>
      <c r="AQ205" s="207"/>
      <c r="AR205" s="299" t="str">
        <f t="shared" si="60"/>
        <v/>
      </c>
      <c r="AS205" s="207"/>
      <c r="AT205" s="174" t="str">
        <f t="shared" si="71"/>
        <v/>
      </c>
      <c r="AU205" s="207"/>
      <c r="AV205" s="299" t="str">
        <f t="shared" si="61"/>
        <v/>
      </c>
      <c r="AW205" s="207"/>
      <c r="AX205" s="174" t="str">
        <f t="shared" si="72"/>
        <v/>
      </c>
      <c r="AY205" s="207"/>
      <c r="AZ205" s="299" t="str">
        <f t="shared" si="62"/>
        <v/>
      </c>
      <c r="BA205" s="207"/>
      <c r="BB205" s="174" t="str">
        <f t="shared" si="73"/>
        <v/>
      </c>
      <c r="BC205" s="207"/>
      <c r="BD205" s="299" t="str">
        <f t="shared" si="63"/>
        <v/>
      </c>
      <c r="BE205" s="207"/>
      <c r="BF205" s="174" t="str">
        <f t="shared" si="74"/>
        <v/>
      </c>
      <c r="BG205" s="207"/>
      <c r="BH205" s="297" t="str">
        <f t="shared" si="64"/>
        <v/>
      </c>
      <c r="BJ205" s="174" t="str">
        <f t="shared" si="75"/>
        <v/>
      </c>
      <c r="BK205" s="207"/>
      <c r="BL205" s="299" t="str">
        <f t="shared" si="65"/>
        <v/>
      </c>
      <c r="BM205" s="207"/>
    </row>
    <row r="206" spans="2:65" ht="18.75" customHeight="1">
      <c r="B206" s="365"/>
      <c r="C206" s="105" t="s">
        <v>339</v>
      </c>
      <c r="D206" s="105"/>
      <c r="E206" s="105"/>
      <c r="F206" s="105"/>
      <c r="G206" s="105"/>
      <c r="H206" s="105"/>
      <c r="I206" s="108"/>
      <c r="J206" s="108"/>
      <c r="K206" s="110"/>
      <c r="L206" s="106"/>
      <c r="M206" s="215"/>
      <c r="N206" s="133">
        <f>SUM(N178:N179)+SUM(N186:N196)+SUM(N200:N203)</f>
        <v>852111</v>
      </c>
      <c r="O206" s="147"/>
      <c r="P206" s="133">
        <f>SUM(P178:P179)+SUM(P186:P196)+SUM(P200:P203)</f>
        <v>2601559</v>
      </c>
      <c r="Q206" s="133"/>
      <c r="R206" s="133">
        <f>SUM(R178:R179)+SUM(R186:R196)+SUM(R200:R203)</f>
        <v>275000</v>
      </c>
      <c r="S206" s="133"/>
      <c r="T206" s="133" t="e">
        <f>SUM(T178:T179)+SUM(T186:T196)+SUM(T200:T203)</f>
        <v>#N/A</v>
      </c>
      <c r="U206" s="133"/>
      <c r="V206" s="133">
        <f>SUM(V178:V179)+SUM(V186:V196)+SUM(V200:V203)</f>
        <v>1033037</v>
      </c>
      <c r="W206" s="133"/>
      <c r="X206" s="133">
        <f>SUM(X178:X179)+SUM(X186:X196)+SUM(X200:X203)</f>
        <v>6634291</v>
      </c>
      <c r="Y206" s="203"/>
      <c r="Z206" s="285">
        <f t="shared" si="66"/>
        <v>5601254</v>
      </c>
      <c r="AA206" s="287"/>
      <c r="AB206" s="302">
        <f t="shared" si="56"/>
        <v>5.4221233121369323</v>
      </c>
      <c r="AC206" s="282"/>
      <c r="AD206" s="285">
        <f t="shared" si="67"/>
        <v>4032732</v>
      </c>
      <c r="AE206" s="287"/>
      <c r="AF206" s="302">
        <f t="shared" si="57"/>
        <v>1.5501212926556729</v>
      </c>
      <c r="AG206" s="287"/>
      <c r="AH206" s="150">
        <f t="shared" si="68"/>
        <v>5782180</v>
      </c>
      <c r="AI206" s="133"/>
      <c r="AJ206" s="302">
        <f t="shared" si="58"/>
        <v>6.7857121900785229</v>
      </c>
      <c r="AK206" s="282"/>
      <c r="AL206" s="285">
        <f t="shared" si="69"/>
        <v>6359291</v>
      </c>
      <c r="AM206" s="133"/>
      <c r="AN206" s="301">
        <f t="shared" si="59"/>
        <v>23.124694545454545</v>
      </c>
      <c r="AP206" s="285" t="str">
        <f t="shared" si="70"/>
        <v/>
      </c>
      <c r="AQ206" s="287"/>
      <c r="AR206" s="302" t="e">
        <f t="shared" si="60"/>
        <v>#N/A</v>
      </c>
      <c r="AS206" s="287"/>
      <c r="AT206" s="285" t="str">
        <f t="shared" si="71"/>
        <v/>
      </c>
      <c r="AU206" s="287"/>
      <c r="AV206" s="302" t="e">
        <f t="shared" si="61"/>
        <v>#N/A</v>
      </c>
      <c r="AW206" s="287"/>
      <c r="AX206" s="285">
        <f t="shared" si="72"/>
        <v>180926</v>
      </c>
      <c r="AY206" s="287"/>
      <c r="AZ206" s="302">
        <f t="shared" si="62"/>
        <v>0.21232679779981711</v>
      </c>
      <c r="BA206" s="287"/>
      <c r="BB206" s="285">
        <f t="shared" si="73"/>
        <v>-1568522</v>
      </c>
      <c r="BC206" s="287"/>
      <c r="BD206" s="302">
        <f t="shared" si="63"/>
        <v>-0.60291617449383228</v>
      </c>
      <c r="BE206" s="287"/>
      <c r="BF206" s="285">
        <f t="shared" si="74"/>
        <v>758037</v>
      </c>
      <c r="BG206" s="133"/>
      <c r="BH206" s="301">
        <f t="shared" si="64"/>
        <v>2.756498181818182</v>
      </c>
      <c r="BJ206" s="285" t="str">
        <f t="shared" si="75"/>
        <v/>
      </c>
      <c r="BK206" s="287"/>
      <c r="BL206" s="302" t="e">
        <f t="shared" si="65"/>
        <v>#N/A</v>
      </c>
      <c r="BM206" s="287"/>
    </row>
    <row r="207" spans="2:65" ht="15.75" customHeight="1">
      <c r="B207" s="365"/>
      <c r="C207" s="101"/>
      <c r="D207" s="101" t="s">
        <v>243</v>
      </c>
      <c r="E207" s="101"/>
      <c r="F207" s="101"/>
      <c r="G207" s="105"/>
      <c r="H207" s="105"/>
      <c r="I207" s="108"/>
      <c r="J207" s="108"/>
      <c r="K207" s="110"/>
      <c r="L207" s="106" t="s">
        <v>29</v>
      </c>
      <c r="M207" s="207"/>
      <c r="N207" s="15">
        <f>+N177+N178+N179+N188+N189+N190+N191+N200+N201+N198+N186</f>
        <v>852111</v>
      </c>
      <c r="O207" s="143"/>
      <c r="P207" s="15">
        <f>+P177+P178+P179+P188+P189+P190+P191+P200+P201+P198+P186</f>
        <v>1601559</v>
      </c>
      <c r="Q207" s="15"/>
      <c r="R207" s="15">
        <f>+R177+R178+R179+R188+R189+R190+R191+R200+R201+R198+R186</f>
        <v>275000</v>
      </c>
      <c r="S207" s="15"/>
      <c r="T207" s="15" t="e">
        <f>+T177+T178+T179+T188+T189+T190+T191+T200+T201+T198+T186</f>
        <v>#N/A</v>
      </c>
      <c r="U207" s="15"/>
      <c r="V207" s="15">
        <f>+V177+V178+V179+V188+V189+V190+V191+V200+V201+V198+V186</f>
        <v>1033037</v>
      </c>
      <c r="W207" s="15"/>
      <c r="X207" s="15">
        <f>+X177+X178+X179+X188+X189+X190+X191+X200+X201+X198+X186</f>
        <v>1634291</v>
      </c>
      <c r="Y207" s="13"/>
      <c r="Z207" s="174">
        <f t="shared" si="66"/>
        <v>601254</v>
      </c>
      <c r="AA207" s="288"/>
      <c r="AB207" s="299">
        <f t="shared" si="56"/>
        <v>0.58202561960510613</v>
      </c>
      <c r="AC207" s="280"/>
      <c r="AD207" s="174">
        <f t="shared" si="67"/>
        <v>32732</v>
      </c>
      <c r="AE207" s="288"/>
      <c r="AF207" s="299">
        <f t="shared" si="57"/>
        <v>2.0437586127017404E-2</v>
      </c>
      <c r="AG207" s="288"/>
      <c r="AH207" s="139">
        <f t="shared" si="68"/>
        <v>782180</v>
      </c>
      <c r="AI207" s="15"/>
      <c r="AJ207" s="299">
        <f t="shared" si="58"/>
        <v>0.91793205345312989</v>
      </c>
      <c r="AK207" s="280"/>
      <c r="AL207" s="174">
        <f t="shared" si="69"/>
        <v>1359291</v>
      </c>
      <c r="AM207" s="15"/>
      <c r="AN207" s="297">
        <f t="shared" si="59"/>
        <v>4.9428763636363637</v>
      </c>
      <c r="AP207" s="174" t="str">
        <f t="shared" si="70"/>
        <v/>
      </c>
      <c r="AQ207" s="288"/>
      <c r="AR207" s="299" t="e">
        <f t="shared" si="60"/>
        <v>#N/A</v>
      </c>
      <c r="AS207" s="288"/>
      <c r="AT207" s="174" t="str">
        <f t="shared" si="71"/>
        <v/>
      </c>
      <c r="AU207" s="288"/>
      <c r="AV207" s="299" t="e">
        <f t="shared" si="61"/>
        <v>#N/A</v>
      </c>
      <c r="AW207" s="288"/>
      <c r="AX207" s="174">
        <f t="shared" si="72"/>
        <v>180926</v>
      </c>
      <c r="AY207" s="288"/>
      <c r="AZ207" s="299">
        <f t="shared" si="62"/>
        <v>0.21232679779981711</v>
      </c>
      <c r="BA207" s="288"/>
      <c r="BB207" s="174">
        <f t="shared" si="73"/>
        <v>-568522</v>
      </c>
      <c r="BC207" s="288"/>
      <c r="BD207" s="299">
        <f t="shared" si="63"/>
        <v>-0.35498036600587302</v>
      </c>
      <c r="BE207" s="288"/>
      <c r="BF207" s="174">
        <f t="shared" si="74"/>
        <v>758037</v>
      </c>
      <c r="BG207" s="15"/>
      <c r="BH207" s="297">
        <f t="shared" si="64"/>
        <v>2.756498181818182</v>
      </c>
      <c r="BJ207" s="174" t="str">
        <f t="shared" si="75"/>
        <v/>
      </c>
      <c r="BK207" s="288"/>
      <c r="BL207" s="299" t="e">
        <f t="shared" si="65"/>
        <v>#N/A</v>
      </c>
      <c r="BM207" s="288"/>
    </row>
    <row r="208" spans="2:65" ht="15.75" customHeight="1">
      <c r="B208" s="365"/>
      <c r="C208" s="101"/>
      <c r="D208" s="101" t="s">
        <v>244</v>
      </c>
      <c r="E208" s="101"/>
      <c r="F208" s="101"/>
      <c r="G208" s="105"/>
      <c r="H208" s="105"/>
      <c r="I208" s="108"/>
      <c r="J208" s="108"/>
      <c r="K208" s="110"/>
      <c r="L208" s="106" t="s">
        <v>33</v>
      </c>
      <c r="M208" s="207"/>
      <c r="N208" s="139">
        <f>N203</f>
        <v>0</v>
      </c>
      <c r="O208" s="143"/>
      <c r="P208" s="139">
        <f>P203</f>
        <v>1000000</v>
      </c>
      <c r="Q208" s="139"/>
      <c r="R208" s="139">
        <f>R203</f>
        <v>0</v>
      </c>
      <c r="S208" s="139"/>
      <c r="T208" s="139" t="e">
        <f>T203</f>
        <v>#N/A</v>
      </c>
      <c r="U208" s="139"/>
      <c r="V208" s="139">
        <f>V203</f>
        <v>0</v>
      </c>
      <c r="W208" s="139"/>
      <c r="X208" s="139">
        <f>X203</f>
        <v>5000000</v>
      </c>
      <c r="Y208" s="53"/>
      <c r="Z208" s="174">
        <f t="shared" si="66"/>
        <v>5000000</v>
      </c>
      <c r="AA208" s="174"/>
      <c r="AB208" s="299" t="str">
        <f t="shared" si="56"/>
        <v>---</v>
      </c>
      <c r="AC208" s="280"/>
      <c r="AD208" s="174">
        <f t="shared" si="67"/>
        <v>4000000</v>
      </c>
      <c r="AE208" s="174"/>
      <c r="AF208" s="299">
        <f t="shared" si="57"/>
        <v>4</v>
      </c>
      <c r="AG208" s="174"/>
      <c r="AH208" s="139">
        <f t="shared" si="68"/>
        <v>5000000</v>
      </c>
      <c r="AI208" s="139"/>
      <c r="AJ208" s="299" t="str">
        <f t="shared" si="58"/>
        <v>---</v>
      </c>
      <c r="AK208" s="280"/>
      <c r="AL208" s="174">
        <f t="shared" si="69"/>
        <v>5000000</v>
      </c>
      <c r="AM208" s="139"/>
      <c r="AN208" s="297" t="str">
        <f t="shared" si="59"/>
        <v>---</v>
      </c>
      <c r="AP208" s="174" t="str">
        <f t="shared" si="70"/>
        <v/>
      </c>
      <c r="AQ208" s="174"/>
      <c r="AR208" s="299" t="e">
        <f t="shared" si="60"/>
        <v>#N/A</v>
      </c>
      <c r="AS208" s="174"/>
      <c r="AT208" s="174" t="str">
        <f t="shared" si="71"/>
        <v/>
      </c>
      <c r="AU208" s="174"/>
      <c r="AV208" s="299" t="e">
        <f t="shared" si="61"/>
        <v>#N/A</v>
      </c>
      <c r="AW208" s="174"/>
      <c r="AX208" s="174">
        <f t="shared" si="72"/>
        <v>0</v>
      </c>
      <c r="AY208" s="174"/>
      <c r="AZ208" s="299" t="str">
        <f t="shared" si="62"/>
        <v>---</v>
      </c>
      <c r="BA208" s="174"/>
      <c r="BB208" s="174">
        <f t="shared" si="73"/>
        <v>-1000000</v>
      </c>
      <c r="BC208" s="174"/>
      <c r="BD208" s="299">
        <f t="shared" si="63"/>
        <v>-1</v>
      </c>
      <c r="BE208" s="174"/>
      <c r="BF208" s="174">
        <f t="shared" si="74"/>
        <v>0</v>
      </c>
      <c r="BG208" s="139"/>
      <c r="BH208" s="297" t="str">
        <f t="shared" si="64"/>
        <v>---</v>
      </c>
      <c r="BJ208" s="174" t="str">
        <f t="shared" si="75"/>
        <v/>
      </c>
      <c r="BK208" s="174"/>
      <c r="BL208" s="299" t="e">
        <f t="shared" si="65"/>
        <v>#N/A</v>
      </c>
      <c r="BM208" s="174"/>
    </row>
    <row r="209" spans="2:65" ht="15.75" customHeight="1">
      <c r="B209" s="365"/>
      <c r="C209" s="31"/>
      <c r="D209" s="120"/>
      <c r="E209" s="83"/>
      <c r="F209" s="83"/>
      <c r="G209" s="83"/>
      <c r="H209" s="83"/>
      <c r="I209" s="83"/>
      <c r="J209" s="83"/>
      <c r="K209" s="83"/>
      <c r="L209" s="386"/>
      <c r="M209" s="207"/>
      <c r="N209" s="207"/>
      <c r="O209" s="152"/>
      <c r="P209" s="207"/>
      <c r="Q209" s="207"/>
      <c r="R209" s="237"/>
      <c r="S209" s="237"/>
      <c r="T209" s="237"/>
      <c r="U209" s="207"/>
      <c r="V209" s="237"/>
      <c r="W209" s="237"/>
      <c r="X209" s="237"/>
      <c r="Y209" s="237"/>
      <c r="Z209" s="174" t="str">
        <f t="shared" si="66"/>
        <v/>
      </c>
      <c r="AA209" s="207"/>
      <c r="AB209" s="299" t="str">
        <f t="shared" si="56"/>
        <v/>
      </c>
      <c r="AC209" s="280"/>
      <c r="AD209" s="174" t="str">
        <f t="shared" si="67"/>
        <v/>
      </c>
      <c r="AE209" s="207"/>
      <c r="AF209" s="299" t="str">
        <f t="shared" si="57"/>
        <v/>
      </c>
      <c r="AG209" s="207"/>
      <c r="AH209" s="139" t="str">
        <f t="shared" si="68"/>
        <v/>
      </c>
      <c r="AI209" s="207"/>
      <c r="AJ209" s="299" t="str">
        <f t="shared" si="58"/>
        <v/>
      </c>
      <c r="AK209" s="280"/>
      <c r="AL209" s="139" t="str">
        <f t="shared" si="69"/>
        <v/>
      </c>
      <c r="AM209" s="207"/>
      <c r="AN209" s="297" t="str">
        <f t="shared" si="59"/>
        <v/>
      </c>
      <c r="AP209" s="139" t="str">
        <f t="shared" si="70"/>
        <v/>
      </c>
      <c r="AQ209" s="207"/>
      <c r="AR209" s="297" t="str">
        <f t="shared" si="60"/>
        <v/>
      </c>
      <c r="AS209" s="207"/>
      <c r="AT209" s="174" t="str">
        <f t="shared" si="71"/>
        <v/>
      </c>
      <c r="AU209" s="207"/>
      <c r="AV209" s="299" t="str">
        <f t="shared" si="61"/>
        <v/>
      </c>
      <c r="AW209" s="207"/>
      <c r="AX209" s="174" t="str">
        <f t="shared" si="72"/>
        <v/>
      </c>
      <c r="AY209" s="207"/>
      <c r="AZ209" s="299" t="str">
        <f t="shared" si="62"/>
        <v/>
      </c>
      <c r="BA209" s="207"/>
      <c r="BB209" s="174" t="str">
        <f t="shared" si="73"/>
        <v/>
      </c>
      <c r="BC209" s="207"/>
      <c r="BD209" s="299" t="str">
        <f t="shared" si="63"/>
        <v/>
      </c>
      <c r="BE209" s="207"/>
      <c r="BF209" s="139" t="str">
        <f t="shared" si="74"/>
        <v/>
      </c>
      <c r="BG209" s="207"/>
      <c r="BH209" s="297" t="str">
        <f t="shared" si="64"/>
        <v/>
      </c>
      <c r="BJ209" s="139" t="str">
        <f t="shared" si="75"/>
        <v/>
      </c>
      <c r="BK209" s="207"/>
      <c r="BL209" s="297" t="str">
        <f t="shared" si="65"/>
        <v/>
      </c>
      <c r="BM209" s="207"/>
    </row>
    <row r="210" spans="2:65" ht="15.75" customHeight="1">
      <c r="B210" s="365"/>
      <c r="C210" s="200"/>
      <c r="D210" s="211"/>
      <c r="E210" s="202"/>
      <c r="F210" s="202"/>
      <c r="G210" s="202"/>
      <c r="H210" s="202"/>
      <c r="I210" s="202"/>
      <c r="J210" s="202"/>
      <c r="K210" s="202"/>
      <c r="L210" s="387"/>
      <c r="M210" s="207"/>
      <c r="N210" s="207"/>
      <c r="O210" s="152"/>
      <c r="P210" s="207"/>
      <c r="Q210" s="207"/>
      <c r="R210" s="237"/>
      <c r="S210" s="237"/>
      <c r="T210" s="237"/>
      <c r="U210" s="207"/>
      <c r="V210" s="237"/>
      <c r="W210" s="237"/>
      <c r="X210" s="237"/>
      <c r="Y210" s="237"/>
      <c r="Z210" s="139" t="str">
        <f t="shared" si="66"/>
        <v/>
      </c>
      <c r="AA210" s="207"/>
      <c r="AB210" s="297" t="str">
        <f t="shared" si="56"/>
        <v/>
      </c>
      <c r="AC210" s="262"/>
      <c r="AD210" s="139" t="str">
        <f t="shared" si="67"/>
        <v/>
      </c>
      <c r="AE210" s="207"/>
      <c r="AF210" s="297" t="str">
        <f t="shared" si="57"/>
        <v/>
      </c>
      <c r="AG210" s="207"/>
      <c r="AH210" s="139" t="str">
        <f t="shared" si="68"/>
        <v/>
      </c>
      <c r="AI210" s="207"/>
      <c r="AJ210" s="297" t="str">
        <f t="shared" si="58"/>
        <v/>
      </c>
      <c r="AK210" s="262"/>
      <c r="AL210" s="139" t="str">
        <f t="shared" si="69"/>
        <v/>
      </c>
      <c r="AM210" s="207"/>
      <c r="AN210" s="297" t="str">
        <f t="shared" si="59"/>
        <v/>
      </c>
      <c r="AP210" s="139" t="str">
        <f t="shared" si="70"/>
        <v/>
      </c>
      <c r="AQ210" s="207"/>
      <c r="AR210" s="297" t="str">
        <f t="shared" si="60"/>
        <v/>
      </c>
      <c r="AS210" s="207"/>
      <c r="AT210" s="139" t="str">
        <f t="shared" si="71"/>
        <v/>
      </c>
      <c r="AU210" s="207"/>
      <c r="AV210" s="297" t="str">
        <f t="shared" si="61"/>
        <v/>
      </c>
      <c r="AW210" s="207"/>
      <c r="AX210" s="139" t="str">
        <f t="shared" si="72"/>
        <v/>
      </c>
      <c r="AY210" s="207"/>
      <c r="AZ210" s="297" t="str">
        <f t="shared" si="62"/>
        <v/>
      </c>
      <c r="BA210" s="207"/>
      <c r="BB210" s="139" t="str">
        <f t="shared" si="73"/>
        <v/>
      </c>
      <c r="BC210" s="207"/>
      <c r="BD210" s="297" t="str">
        <f t="shared" si="63"/>
        <v/>
      </c>
      <c r="BE210" s="207"/>
      <c r="BF210" s="139" t="str">
        <f t="shared" si="74"/>
        <v/>
      </c>
      <c r="BG210" s="207"/>
      <c r="BH210" s="297" t="str">
        <f t="shared" si="64"/>
        <v/>
      </c>
      <c r="BJ210" s="139" t="str">
        <f t="shared" si="75"/>
        <v/>
      </c>
      <c r="BK210" s="207"/>
      <c r="BL210" s="297" t="str">
        <f t="shared" si="65"/>
        <v/>
      </c>
      <c r="BM210" s="207"/>
    </row>
    <row r="211" spans="2:65" ht="15.75" customHeight="1">
      <c r="B211" s="365"/>
      <c r="C211" s="200">
        <v>1</v>
      </c>
      <c r="D211" s="211" t="s">
        <v>368</v>
      </c>
      <c r="E211" s="202"/>
      <c r="F211" s="202"/>
      <c r="G211" s="202"/>
      <c r="H211" s="202"/>
      <c r="I211" s="202"/>
      <c r="J211" s="202"/>
      <c r="K211" s="202"/>
      <c r="L211" s="387"/>
      <c r="M211" s="207"/>
      <c r="N211" s="207"/>
      <c r="O211" s="152"/>
      <c r="P211" s="207"/>
      <c r="Q211" s="207"/>
      <c r="R211" s="237"/>
      <c r="S211" s="237"/>
      <c r="T211" s="237"/>
      <c r="U211" s="207"/>
      <c r="V211" s="237"/>
      <c r="W211" s="237"/>
      <c r="X211" s="237"/>
      <c r="Y211" s="237"/>
      <c r="Z211" s="139"/>
      <c r="AA211" s="207"/>
      <c r="AB211" s="297"/>
      <c r="AC211" s="262"/>
      <c r="AD211" s="139"/>
      <c r="AE211" s="207"/>
      <c r="AF211" s="297"/>
      <c r="AG211" s="207"/>
      <c r="AH211" s="139"/>
      <c r="AI211" s="207"/>
      <c r="AJ211" s="297"/>
      <c r="AK211" s="262"/>
      <c r="AL211" s="139"/>
      <c r="AM211" s="207"/>
      <c r="AN211" s="297"/>
      <c r="AP211" s="139"/>
      <c r="AQ211" s="207"/>
      <c r="AR211" s="297"/>
      <c r="AS211" s="207"/>
      <c r="AT211" s="139"/>
      <c r="AU211" s="207"/>
      <c r="AV211" s="297"/>
      <c r="AW211" s="207"/>
      <c r="AX211" s="139"/>
      <c r="AY211" s="207"/>
      <c r="AZ211" s="297"/>
      <c r="BA211" s="207"/>
      <c r="BB211" s="139"/>
      <c r="BC211" s="207"/>
      <c r="BD211" s="297"/>
      <c r="BE211" s="207"/>
      <c r="BF211" s="139"/>
      <c r="BG211" s="207"/>
      <c r="BH211" s="297"/>
      <c r="BJ211" s="139"/>
      <c r="BK211" s="207"/>
      <c r="BL211" s="297"/>
      <c r="BM211" s="207"/>
    </row>
    <row r="212" spans="2:65" ht="15.75" customHeight="1">
      <c r="B212" s="365"/>
      <c r="C212" s="210"/>
      <c r="D212" s="211"/>
      <c r="E212" s="202"/>
      <c r="F212" s="202"/>
      <c r="G212" s="202"/>
      <c r="H212" s="202"/>
      <c r="I212" s="202"/>
      <c r="J212" s="202"/>
      <c r="K212" s="202"/>
      <c r="L212" s="387"/>
      <c r="M212" s="207"/>
      <c r="N212" s="207"/>
      <c r="O212" s="152"/>
      <c r="P212" s="207"/>
      <c r="Q212" s="207"/>
      <c r="R212" s="237"/>
      <c r="S212" s="237"/>
      <c r="T212" s="237"/>
      <c r="U212" s="207"/>
      <c r="V212" s="237"/>
      <c r="W212" s="237"/>
      <c r="X212" s="237"/>
      <c r="Y212" s="237"/>
      <c r="Z212" s="139" t="str">
        <f t="shared" ref="Z212:Z257" si="76">IF(AND(ISNUMBER($V212),ISNUMBER($X212)),IF((ABS($V212-$X212))&gt;0.49,$X212-$V212,0),"")</f>
        <v/>
      </c>
      <c r="AA212" s="207"/>
      <c r="AB212" s="297" t="str">
        <f t="shared" ref="AB212:AB275" si="77">IF($V212="","",  IF($X212="","", IF($V212=0,"---",(IF(ISERROR(($X212/$V212)-1),"---",($X212/$V212)-1) ))))</f>
        <v/>
      </c>
      <c r="AC212" s="262"/>
      <c r="AD212" s="139" t="str">
        <f t="shared" ref="AD212:AD257" si="78">IF(AND(ISNUMBER($P212),ISNUMBER($X212)),IF((ABS($P212-$X212))&gt;0.49,$X212-$P212,0),"")</f>
        <v/>
      </c>
      <c r="AE212" s="207"/>
      <c r="AF212" s="297" t="str">
        <f t="shared" ref="AF212:AF243" si="79">IF($P212="","",  IF($X212="","", IF($P212=0,"---",(IF(ISERROR(($X212/$P212)-1),"---",($X212/$P212)-1) ))))</f>
        <v/>
      </c>
      <c r="AG212" s="207"/>
      <c r="AH212" s="139" t="str">
        <f t="shared" ref="AH212:AH257" si="80">IF(AND(ISNUMBER($N212),ISNUMBER($X212)),IF((ABS($N212-$X212))&gt;0.49,$X212-$N212,0),"")</f>
        <v/>
      </c>
      <c r="AI212" s="207"/>
      <c r="AJ212" s="297" t="str">
        <f t="shared" ref="AJ212:AJ243" si="81">IF($N212="","",  IF($X212="","", IF($N212=0,"---",(IF(ISERROR(($X212/$N212)-1),"---",($X212/$N212)-1) ))))</f>
        <v/>
      </c>
      <c r="AK212" s="262"/>
      <c r="AL212" s="139" t="str">
        <f t="shared" ref="AL212:AL257" si="82">IF(AND(ISNUMBER($R212),ISNUMBER($X212)),IF((ABS($R212-$X212))&gt;0.49,$X212-$R212,0),"")</f>
        <v/>
      </c>
      <c r="AM212" s="207"/>
      <c r="AN212" s="297" t="str">
        <f t="shared" ref="AN212:AN275" si="83">IF($R212="","",  IF($X212="","", IF($R212=0,"---",(IF(ISERROR(($X212/$R212)-1),"---",($X212/$R212)-1) ))))</f>
        <v/>
      </c>
      <c r="AP212" s="139" t="str">
        <f t="shared" ref="AP212:AP257" si="84">IF(AND(ISNUMBER($T212),ISNUMBER($X212)),IF((ABS($T212-$X212))&gt;0.49,$X212-$T212,0),"")</f>
        <v/>
      </c>
      <c r="AQ212" s="207"/>
      <c r="AR212" s="297" t="str">
        <f t="shared" ref="AR212:AR275" si="85">IF($T212="","",  IF($X212="","", IF($T212=0,"---",(IF(ISERROR(($X212/$T212)-1),"---",($X212/$T212)-1) ))))</f>
        <v/>
      </c>
      <c r="AS212" s="207"/>
      <c r="AT212" s="139" t="str">
        <f t="shared" ref="AT212:AT257" si="86">IF(AND(ISNUMBER($R212),ISNUMBER($T212)),IF((ABS($R212-$T212))&gt;0.49,$T212-$R212,0),"")</f>
        <v/>
      </c>
      <c r="AU212" s="207"/>
      <c r="AV212" s="297" t="str">
        <f t="shared" ref="AV212:AV275" si="87">IF($R212="","",  IF($T212="","", IF($R212=0,"---",(IF(ISERROR(($T212/$R212)-1),"---",($T212/$R212)-1) ))))</f>
        <v/>
      </c>
      <c r="AW212" s="207"/>
      <c r="AX212" s="139" t="str">
        <f t="shared" ref="AX212:AX257" si="88">IF(AND(ISNUMBER($N212),ISNUMBER($V212)),IF((ABS($N212-$V212))&gt;0.49,$V212-$N212,0),"")</f>
        <v/>
      </c>
      <c r="AY212" s="207"/>
      <c r="AZ212" s="297" t="str">
        <f t="shared" ref="AZ212:AZ243" si="89">IF($N212="","",  IF($V212="","", IF($N212=0,"---",(IF(ISERROR(($V212/$N212)-1),"---",($V212/$N212)-1) ))))</f>
        <v/>
      </c>
      <c r="BA212" s="207"/>
      <c r="BB212" s="139" t="str">
        <f t="shared" ref="BB212:BB257" si="90">IF(AND(ISNUMBER($P212),ISNUMBER($V212)),IF((ABS($P212-$V212))&gt;0.49,$V212-$P212,0),"")</f>
        <v/>
      </c>
      <c r="BC212" s="207"/>
      <c r="BD212" s="297" t="str">
        <f t="shared" ref="BD212:BD243" si="91">IF($P212="","",  IF($V212="","", IF($P212=0,"---",(IF(ISERROR(($V212/$P212)-1),"---",($V212/$P212)-1) ))))</f>
        <v/>
      </c>
      <c r="BE212" s="207"/>
      <c r="BF212" s="139" t="str">
        <f t="shared" ref="BF212:BF257" si="92">IF(AND(ISNUMBER($R212),ISNUMBER($V212)),IF((ABS($R212-$V212))&gt;0.49,$V212-$R212,0),"")</f>
        <v/>
      </c>
      <c r="BG212" s="207"/>
      <c r="BH212" s="297" t="str">
        <f t="shared" ref="BH212:BH275" si="93">IF($R212="","",  IF($V212="","", IF($R212=0,"---",(IF(ISERROR(($V212/$R212)-1),"---",($V212/$R212)-1) ))))</f>
        <v/>
      </c>
      <c r="BJ212" s="139" t="str">
        <f t="shared" ref="BJ212:BJ257" si="94">IF(AND(ISNUMBER($T212),ISNUMBER($V212)),IF((ABS($T212-$V212))&gt;0.49,$V212-$T212,0),"")</f>
        <v/>
      </c>
      <c r="BK212" s="207"/>
      <c r="BL212" s="297" t="str">
        <f t="shared" ref="BL212:BL275" si="95">IF($T212="","",  IF($V212="","", IF($T212=0,"---",(IF(ISERROR(($V212/$T212)-1),"---",($V212/$T212)-1) ))))</f>
        <v/>
      </c>
      <c r="BM212" s="207"/>
    </row>
    <row r="213" spans="2:65" ht="15.75" customHeight="1">
      <c r="B213" s="365"/>
      <c r="C213" s="44"/>
      <c r="D213" s="101"/>
      <c r="E213" s="101"/>
      <c r="F213" s="101"/>
      <c r="G213" s="101"/>
      <c r="H213" s="101"/>
      <c r="I213" s="101"/>
      <c r="J213" s="101"/>
      <c r="K213" s="101"/>
      <c r="L213" s="102"/>
      <c r="M213" s="207"/>
      <c r="N213" s="207"/>
      <c r="O213" s="142"/>
      <c r="P213" s="207"/>
      <c r="Q213" s="207"/>
      <c r="R213" s="237"/>
      <c r="S213" s="237"/>
      <c r="T213" s="237"/>
      <c r="U213" s="207"/>
      <c r="V213" s="237"/>
      <c r="W213" s="237"/>
      <c r="X213" s="237"/>
      <c r="Y213" s="237"/>
      <c r="Z213" s="139" t="str">
        <f t="shared" si="76"/>
        <v/>
      </c>
      <c r="AA213" s="207"/>
      <c r="AB213" s="297" t="str">
        <f t="shared" si="77"/>
        <v/>
      </c>
      <c r="AC213" s="262"/>
      <c r="AD213" s="139" t="str">
        <f t="shared" si="78"/>
        <v/>
      </c>
      <c r="AE213" s="207"/>
      <c r="AF213" s="297" t="str">
        <f t="shared" si="79"/>
        <v/>
      </c>
      <c r="AG213" s="207"/>
      <c r="AH213" s="139" t="str">
        <f t="shared" si="80"/>
        <v/>
      </c>
      <c r="AI213" s="207"/>
      <c r="AJ213" s="297" t="str">
        <f t="shared" si="81"/>
        <v/>
      </c>
      <c r="AK213" s="262"/>
      <c r="AL213" s="139" t="str">
        <f t="shared" si="82"/>
        <v/>
      </c>
      <c r="AM213" s="207"/>
      <c r="AN213" s="297" t="str">
        <f t="shared" si="83"/>
        <v/>
      </c>
      <c r="AP213" s="139" t="str">
        <f t="shared" si="84"/>
        <v/>
      </c>
      <c r="AQ213" s="207"/>
      <c r="AR213" s="297" t="str">
        <f t="shared" si="85"/>
        <v/>
      </c>
      <c r="AS213" s="207"/>
      <c r="AT213" s="139" t="str">
        <f t="shared" si="86"/>
        <v/>
      </c>
      <c r="AU213" s="207"/>
      <c r="AV213" s="297" t="str">
        <f t="shared" si="87"/>
        <v/>
      </c>
      <c r="AW213" s="207"/>
      <c r="AX213" s="139" t="str">
        <f t="shared" si="88"/>
        <v/>
      </c>
      <c r="AY213" s="207"/>
      <c r="AZ213" s="297" t="str">
        <f t="shared" si="89"/>
        <v/>
      </c>
      <c r="BA213" s="207"/>
      <c r="BB213" s="139" t="str">
        <f t="shared" si="90"/>
        <v/>
      </c>
      <c r="BC213" s="207"/>
      <c r="BD213" s="297" t="str">
        <f t="shared" si="91"/>
        <v/>
      </c>
      <c r="BE213" s="207"/>
      <c r="BF213" s="139" t="str">
        <f t="shared" si="92"/>
        <v/>
      </c>
      <c r="BG213" s="207"/>
      <c r="BH213" s="297" t="str">
        <f t="shared" si="93"/>
        <v/>
      </c>
      <c r="BJ213" s="139" t="str">
        <f t="shared" si="94"/>
        <v/>
      </c>
      <c r="BK213" s="207"/>
      <c r="BL213" s="297" t="str">
        <f t="shared" si="95"/>
        <v/>
      </c>
      <c r="BM213" s="207"/>
    </row>
    <row r="214" spans="2:65" ht="15.75" customHeight="1">
      <c r="B214" s="365"/>
      <c r="C214" s="19" t="s">
        <v>106</v>
      </c>
      <c r="D214" s="101"/>
      <c r="E214" s="101"/>
      <c r="F214" s="101"/>
      <c r="G214" s="101"/>
      <c r="H214" s="101"/>
      <c r="I214" s="101"/>
      <c r="J214" s="101"/>
      <c r="K214" s="101"/>
      <c r="L214" s="102"/>
      <c r="M214" s="207"/>
      <c r="N214" s="207"/>
      <c r="O214" s="142"/>
      <c r="P214" s="207"/>
      <c r="Q214" s="207"/>
      <c r="R214" s="237"/>
      <c r="S214" s="237"/>
      <c r="T214" s="237"/>
      <c r="U214" s="207"/>
      <c r="V214" s="237"/>
      <c r="W214" s="237"/>
      <c r="X214" s="237"/>
      <c r="Y214" s="237"/>
      <c r="Z214" s="139" t="str">
        <f t="shared" si="76"/>
        <v/>
      </c>
      <c r="AA214" s="207"/>
      <c r="AB214" s="297" t="str">
        <f t="shared" si="77"/>
        <v/>
      </c>
      <c r="AC214" s="262"/>
      <c r="AD214" s="139" t="str">
        <f t="shared" si="78"/>
        <v/>
      </c>
      <c r="AE214" s="207"/>
      <c r="AF214" s="297" t="str">
        <f t="shared" si="79"/>
        <v/>
      </c>
      <c r="AG214" s="207"/>
      <c r="AH214" s="139" t="str">
        <f t="shared" si="80"/>
        <v/>
      </c>
      <c r="AI214" s="207"/>
      <c r="AJ214" s="297" t="str">
        <f t="shared" si="81"/>
        <v/>
      </c>
      <c r="AK214" s="262"/>
      <c r="AL214" s="139" t="str">
        <f t="shared" si="82"/>
        <v/>
      </c>
      <c r="AM214" s="207"/>
      <c r="AN214" s="297" t="str">
        <f t="shared" si="83"/>
        <v/>
      </c>
      <c r="AP214" s="139" t="str">
        <f t="shared" si="84"/>
        <v/>
      </c>
      <c r="AQ214" s="207"/>
      <c r="AR214" s="297" t="str">
        <f t="shared" si="85"/>
        <v/>
      </c>
      <c r="AS214" s="207"/>
      <c r="AT214" s="139" t="str">
        <f t="shared" si="86"/>
        <v/>
      </c>
      <c r="AU214" s="207"/>
      <c r="AV214" s="297" t="str">
        <f t="shared" si="87"/>
        <v/>
      </c>
      <c r="AW214" s="207"/>
      <c r="AX214" s="139" t="str">
        <f t="shared" si="88"/>
        <v/>
      </c>
      <c r="AY214" s="207"/>
      <c r="AZ214" s="297" t="str">
        <f t="shared" si="89"/>
        <v/>
      </c>
      <c r="BA214" s="207"/>
      <c r="BB214" s="139" t="str">
        <f t="shared" si="90"/>
        <v/>
      </c>
      <c r="BC214" s="207"/>
      <c r="BD214" s="297" t="str">
        <f t="shared" si="91"/>
        <v/>
      </c>
      <c r="BE214" s="207"/>
      <c r="BF214" s="139" t="str">
        <f t="shared" si="92"/>
        <v/>
      </c>
      <c r="BG214" s="207"/>
      <c r="BH214" s="297" t="str">
        <f t="shared" si="93"/>
        <v/>
      </c>
      <c r="BJ214" s="139" t="str">
        <f t="shared" si="94"/>
        <v/>
      </c>
      <c r="BK214" s="207"/>
      <c r="BL214" s="297" t="str">
        <f t="shared" si="95"/>
        <v/>
      </c>
      <c r="BM214" s="207"/>
    </row>
    <row r="215" spans="2:65" ht="15.75" customHeight="1">
      <c r="B215" s="365"/>
      <c r="C215" s="101"/>
      <c r="D215" s="101"/>
      <c r="E215" s="101"/>
      <c r="F215" s="101"/>
      <c r="G215" s="101"/>
      <c r="H215" s="101"/>
      <c r="I215" s="101"/>
      <c r="J215" s="101"/>
      <c r="K215" s="101"/>
      <c r="L215" s="102"/>
      <c r="M215" s="207"/>
      <c r="N215" s="207"/>
      <c r="O215" s="142"/>
      <c r="P215" s="207"/>
      <c r="Q215" s="207"/>
      <c r="R215" s="237"/>
      <c r="S215" s="237"/>
      <c r="T215" s="237"/>
      <c r="U215" s="207"/>
      <c r="V215" s="237"/>
      <c r="W215" s="237"/>
      <c r="X215" s="237"/>
      <c r="Y215" s="237"/>
      <c r="Z215" s="139" t="str">
        <f t="shared" si="76"/>
        <v/>
      </c>
      <c r="AA215" s="207"/>
      <c r="AB215" s="297" t="str">
        <f t="shared" si="77"/>
        <v/>
      </c>
      <c r="AC215" s="262"/>
      <c r="AD215" s="139" t="str">
        <f t="shared" si="78"/>
        <v/>
      </c>
      <c r="AE215" s="207"/>
      <c r="AF215" s="297" t="str">
        <f t="shared" si="79"/>
        <v/>
      </c>
      <c r="AG215" s="207"/>
      <c r="AH215" s="139" t="str">
        <f t="shared" si="80"/>
        <v/>
      </c>
      <c r="AI215" s="207"/>
      <c r="AJ215" s="297" t="str">
        <f t="shared" si="81"/>
        <v/>
      </c>
      <c r="AK215" s="262"/>
      <c r="AL215" s="139" t="str">
        <f t="shared" si="82"/>
        <v/>
      </c>
      <c r="AM215" s="207"/>
      <c r="AN215" s="297" t="str">
        <f t="shared" si="83"/>
        <v/>
      </c>
      <c r="AP215" s="139" t="str">
        <f t="shared" si="84"/>
        <v/>
      </c>
      <c r="AQ215" s="207"/>
      <c r="AR215" s="297" t="str">
        <f t="shared" si="85"/>
        <v/>
      </c>
      <c r="AS215" s="207"/>
      <c r="AT215" s="139" t="str">
        <f t="shared" si="86"/>
        <v/>
      </c>
      <c r="AU215" s="207"/>
      <c r="AV215" s="297" t="str">
        <f t="shared" si="87"/>
        <v/>
      </c>
      <c r="AW215" s="207"/>
      <c r="AX215" s="139" t="str">
        <f t="shared" si="88"/>
        <v/>
      </c>
      <c r="AY215" s="207"/>
      <c r="AZ215" s="297" t="str">
        <f t="shared" si="89"/>
        <v/>
      </c>
      <c r="BA215" s="207"/>
      <c r="BB215" s="139" t="str">
        <f t="shared" si="90"/>
        <v/>
      </c>
      <c r="BC215" s="207"/>
      <c r="BD215" s="297" t="str">
        <f t="shared" si="91"/>
        <v/>
      </c>
      <c r="BE215" s="207"/>
      <c r="BF215" s="139" t="str">
        <f t="shared" si="92"/>
        <v/>
      </c>
      <c r="BG215" s="207"/>
      <c r="BH215" s="297" t="str">
        <f t="shared" si="93"/>
        <v/>
      </c>
      <c r="BJ215" s="139" t="str">
        <f t="shared" si="94"/>
        <v/>
      </c>
      <c r="BK215" s="207"/>
      <c r="BL215" s="297" t="str">
        <f t="shared" si="95"/>
        <v/>
      </c>
      <c r="BM215" s="207"/>
    </row>
    <row r="216" spans="2:65" ht="15.75" customHeight="1">
      <c r="B216" s="365">
        <v>109.6</v>
      </c>
      <c r="C216" s="20" t="s">
        <v>159</v>
      </c>
      <c r="D216" s="103"/>
      <c r="E216" s="103"/>
      <c r="F216" s="103"/>
      <c r="G216" s="103"/>
      <c r="H216" s="103"/>
      <c r="I216" s="103"/>
      <c r="J216" s="103"/>
      <c r="K216" s="103"/>
      <c r="L216" s="46" t="s">
        <v>29</v>
      </c>
      <c r="M216" s="215"/>
      <c r="N216" s="150">
        <f>VLOOKUP($B216,'[1]09-10-11'!$A$4:$EA$400,MATCH(N$2, '[1]09-10-11'!$A$4:$EA$4, 0))</f>
        <v>737400</v>
      </c>
      <c r="O216" s="147"/>
      <c r="P216" s="150">
        <f>VLOOKUP($B216,'[1]09-10-11'!$A$4:$EA$400,MATCH(P$2, '[1]09-10-11'!$A$4:$EA$4, 0))</f>
        <v>773400</v>
      </c>
      <c r="Q216" s="150"/>
      <c r="R216" s="150">
        <f>VLOOKUP($B216,'[1]09-10-11'!$A$4:$EA$400,MATCH(R$2, '[1]09-10-11'!$A$4:$EA$4, 0))</f>
        <v>737400</v>
      </c>
      <c r="S216" s="150"/>
      <c r="T216" s="150" t="e">
        <f>VLOOKUP($B216,'[1]09-10-11'!$A$4:$EA$400,MATCH(T$2, '[1]09-10-11'!$A$4:$EA$4, 0))</f>
        <v>#N/A</v>
      </c>
      <c r="U216" s="150"/>
      <c r="V216" s="150">
        <f>VLOOKUP($B216,'[1]09-10-11'!$A$4:$EA$400,MATCH(V$2, '[1]09-10-11'!$A$4:$EA$4, 0))</f>
        <v>737400</v>
      </c>
      <c r="W216" s="150"/>
      <c r="X216" s="150">
        <f>VLOOKUP($B216,'[1]09-10-11'!$A$4:$EA$400,MATCH(X$2, '[1]09-10-11'!$A$4:$EA$4, 0))</f>
        <v>800400</v>
      </c>
      <c r="Y216" s="146"/>
      <c r="Z216" s="150">
        <f t="shared" si="76"/>
        <v>63000</v>
      </c>
      <c r="AA216" s="150"/>
      <c r="AB216" s="301">
        <f t="shared" si="77"/>
        <v>8.5435313262815393E-2</v>
      </c>
      <c r="AC216" s="260"/>
      <c r="AD216" s="150">
        <f t="shared" si="78"/>
        <v>27000</v>
      </c>
      <c r="AE216" s="150"/>
      <c r="AF216" s="301">
        <f t="shared" si="79"/>
        <v>3.4910783553141922E-2</v>
      </c>
      <c r="AG216" s="150"/>
      <c r="AH216" s="150">
        <f t="shared" si="80"/>
        <v>63000</v>
      </c>
      <c r="AI216" s="150"/>
      <c r="AJ216" s="301">
        <f t="shared" si="81"/>
        <v>8.5435313262815393E-2</v>
      </c>
      <c r="AK216" s="260"/>
      <c r="AL216" s="150">
        <f t="shared" si="82"/>
        <v>63000</v>
      </c>
      <c r="AM216" s="150"/>
      <c r="AN216" s="301">
        <f t="shared" si="83"/>
        <v>8.5435313262815393E-2</v>
      </c>
      <c r="AP216" s="150" t="str">
        <f t="shared" si="84"/>
        <v/>
      </c>
      <c r="AQ216" s="150"/>
      <c r="AR216" s="301" t="e">
        <f t="shared" si="85"/>
        <v>#N/A</v>
      </c>
      <c r="AS216" s="150"/>
      <c r="AT216" s="150" t="str">
        <f t="shared" si="86"/>
        <v/>
      </c>
      <c r="AU216" s="150"/>
      <c r="AV216" s="301" t="e">
        <f t="shared" si="87"/>
        <v>#N/A</v>
      </c>
      <c r="AW216" s="150"/>
      <c r="AX216" s="150">
        <f t="shared" si="88"/>
        <v>0</v>
      </c>
      <c r="AY216" s="150"/>
      <c r="AZ216" s="301">
        <f t="shared" si="89"/>
        <v>0</v>
      </c>
      <c r="BA216" s="150"/>
      <c r="BB216" s="150">
        <f t="shared" si="90"/>
        <v>-36000</v>
      </c>
      <c r="BC216" s="150"/>
      <c r="BD216" s="301">
        <f t="shared" si="91"/>
        <v>-4.654771140418934E-2</v>
      </c>
      <c r="BE216" s="150"/>
      <c r="BF216" s="150">
        <f t="shared" si="92"/>
        <v>0</v>
      </c>
      <c r="BG216" s="150"/>
      <c r="BH216" s="301">
        <f t="shared" si="93"/>
        <v>0</v>
      </c>
      <c r="BJ216" s="150" t="str">
        <f t="shared" si="94"/>
        <v/>
      </c>
      <c r="BK216" s="150"/>
      <c r="BL216" s="301" t="e">
        <f t="shared" si="95"/>
        <v>#N/A</v>
      </c>
      <c r="BM216" s="150"/>
    </row>
    <row r="217" spans="2:65" ht="15.75" customHeight="1">
      <c r="B217" s="365"/>
      <c r="C217" s="101"/>
      <c r="D217" s="105"/>
      <c r="E217" s="105"/>
      <c r="F217" s="105"/>
      <c r="G217" s="105"/>
      <c r="H217" s="105"/>
      <c r="I217" s="105"/>
      <c r="J217" s="105"/>
      <c r="K217" s="108"/>
      <c r="L217" s="34"/>
      <c r="M217" s="207"/>
      <c r="N217" s="207"/>
      <c r="O217" s="56"/>
      <c r="P217" s="207"/>
      <c r="Q217" s="207"/>
      <c r="R217" s="237"/>
      <c r="S217" s="237"/>
      <c r="T217" s="237"/>
      <c r="U217" s="207"/>
      <c r="V217" s="237"/>
      <c r="W217" s="237"/>
      <c r="X217" s="237"/>
      <c r="Y217" s="237"/>
      <c r="Z217" s="139" t="str">
        <f t="shared" si="76"/>
        <v/>
      </c>
      <c r="AA217" s="207"/>
      <c r="AB217" s="297" t="str">
        <f t="shared" si="77"/>
        <v/>
      </c>
      <c r="AC217" s="262"/>
      <c r="AD217" s="139" t="str">
        <f t="shared" si="78"/>
        <v/>
      </c>
      <c r="AE217" s="207"/>
      <c r="AF217" s="297" t="str">
        <f t="shared" si="79"/>
        <v/>
      </c>
      <c r="AG217" s="207"/>
      <c r="AH217" s="139" t="str">
        <f t="shared" si="80"/>
        <v/>
      </c>
      <c r="AI217" s="207"/>
      <c r="AJ217" s="297" t="str">
        <f t="shared" si="81"/>
        <v/>
      </c>
      <c r="AK217" s="262"/>
      <c r="AL217" s="139" t="str">
        <f t="shared" si="82"/>
        <v/>
      </c>
      <c r="AM217" s="207"/>
      <c r="AN217" s="297" t="str">
        <f t="shared" si="83"/>
        <v/>
      </c>
      <c r="AP217" s="139" t="str">
        <f t="shared" si="84"/>
        <v/>
      </c>
      <c r="AQ217" s="207"/>
      <c r="AR217" s="297" t="str">
        <f t="shared" si="85"/>
        <v/>
      </c>
      <c r="AS217" s="207"/>
      <c r="AT217" s="139" t="str">
        <f t="shared" si="86"/>
        <v/>
      </c>
      <c r="AU217" s="207"/>
      <c r="AV217" s="297" t="str">
        <f t="shared" si="87"/>
        <v/>
      </c>
      <c r="AW217" s="207"/>
      <c r="AX217" s="139" t="str">
        <f t="shared" si="88"/>
        <v/>
      </c>
      <c r="AY217" s="207"/>
      <c r="AZ217" s="297" t="str">
        <f t="shared" si="89"/>
        <v/>
      </c>
      <c r="BA217" s="207"/>
      <c r="BB217" s="139" t="str">
        <f t="shared" si="90"/>
        <v/>
      </c>
      <c r="BC217" s="207"/>
      <c r="BD217" s="297" t="str">
        <f t="shared" si="91"/>
        <v/>
      </c>
      <c r="BE217" s="207"/>
      <c r="BF217" s="139" t="str">
        <f t="shared" si="92"/>
        <v/>
      </c>
      <c r="BG217" s="207"/>
      <c r="BH217" s="297" t="str">
        <f t="shared" si="93"/>
        <v/>
      </c>
      <c r="BJ217" s="139" t="str">
        <f t="shared" si="94"/>
        <v/>
      </c>
      <c r="BK217" s="207"/>
      <c r="BL217" s="297" t="str">
        <f t="shared" si="95"/>
        <v/>
      </c>
      <c r="BM217" s="207"/>
    </row>
    <row r="218" spans="2:65" ht="15.75" customHeight="1">
      <c r="B218" s="365"/>
      <c r="C218" s="101"/>
      <c r="D218" s="101"/>
      <c r="E218" s="101"/>
      <c r="F218" s="101"/>
      <c r="G218" s="101"/>
      <c r="H218" s="101"/>
      <c r="I218" s="101"/>
      <c r="J218" s="101"/>
      <c r="K218" s="27"/>
      <c r="L218" s="102"/>
      <c r="M218" s="207"/>
      <c r="N218" s="207"/>
      <c r="O218" s="56"/>
      <c r="P218" s="207"/>
      <c r="Q218" s="207"/>
      <c r="R218" s="237"/>
      <c r="S218" s="237"/>
      <c r="T218" s="237"/>
      <c r="U218" s="207"/>
      <c r="V218" s="237"/>
      <c r="W218" s="237"/>
      <c r="X218" s="237"/>
      <c r="Y218" s="237"/>
      <c r="Z218" s="139" t="str">
        <f t="shared" si="76"/>
        <v/>
      </c>
      <c r="AA218" s="207"/>
      <c r="AB218" s="297" t="str">
        <f t="shared" si="77"/>
        <v/>
      </c>
      <c r="AC218" s="262"/>
      <c r="AD218" s="139" t="str">
        <f t="shared" si="78"/>
        <v/>
      </c>
      <c r="AE218" s="207"/>
      <c r="AF218" s="297" t="str">
        <f t="shared" si="79"/>
        <v/>
      </c>
      <c r="AG218" s="207"/>
      <c r="AH218" s="139" t="str">
        <f t="shared" si="80"/>
        <v/>
      </c>
      <c r="AI218" s="207"/>
      <c r="AJ218" s="297" t="str">
        <f t="shared" si="81"/>
        <v/>
      </c>
      <c r="AK218" s="262"/>
      <c r="AL218" s="139" t="str">
        <f t="shared" si="82"/>
        <v/>
      </c>
      <c r="AM218" s="207"/>
      <c r="AN218" s="297" t="str">
        <f t="shared" si="83"/>
        <v/>
      </c>
      <c r="AP218" s="139" t="str">
        <f t="shared" si="84"/>
        <v/>
      </c>
      <c r="AQ218" s="207"/>
      <c r="AR218" s="297" t="str">
        <f t="shared" si="85"/>
        <v/>
      </c>
      <c r="AS218" s="207"/>
      <c r="AT218" s="139" t="str">
        <f t="shared" si="86"/>
        <v/>
      </c>
      <c r="AU218" s="207"/>
      <c r="AV218" s="297" t="str">
        <f t="shared" si="87"/>
        <v/>
      </c>
      <c r="AW218" s="207"/>
      <c r="AX218" s="139" t="str">
        <f t="shared" si="88"/>
        <v/>
      </c>
      <c r="AY218" s="207"/>
      <c r="AZ218" s="297" t="str">
        <f t="shared" si="89"/>
        <v/>
      </c>
      <c r="BA218" s="207"/>
      <c r="BB218" s="139" t="str">
        <f t="shared" si="90"/>
        <v/>
      </c>
      <c r="BC218" s="207"/>
      <c r="BD218" s="297" t="str">
        <f t="shared" si="91"/>
        <v/>
      </c>
      <c r="BE218" s="207"/>
      <c r="BF218" s="139" t="str">
        <f t="shared" si="92"/>
        <v/>
      </c>
      <c r="BG218" s="207"/>
      <c r="BH218" s="297" t="str">
        <f t="shared" si="93"/>
        <v/>
      </c>
      <c r="BJ218" s="139" t="str">
        <f t="shared" si="94"/>
        <v/>
      </c>
      <c r="BK218" s="207"/>
      <c r="BL218" s="297" t="str">
        <f t="shared" si="95"/>
        <v/>
      </c>
      <c r="BM218" s="207"/>
    </row>
    <row r="219" spans="2:65" ht="15.75" customHeight="1">
      <c r="B219" s="365"/>
      <c r="C219" s="101" t="s">
        <v>107</v>
      </c>
      <c r="D219" s="101"/>
      <c r="E219" s="101"/>
      <c r="F219" s="101"/>
      <c r="G219" s="101"/>
      <c r="H219" s="101"/>
      <c r="I219" s="101"/>
      <c r="J219" s="101"/>
      <c r="K219" s="27"/>
      <c r="L219" s="102"/>
      <c r="M219" s="207"/>
      <c r="N219" s="139">
        <f>SUM(N216)</f>
        <v>737400</v>
      </c>
      <c r="O219" s="142"/>
      <c r="P219" s="139">
        <f>SUM(P216)</f>
        <v>773400</v>
      </c>
      <c r="Q219" s="139"/>
      <c r="R219" s="139">
        <f>SUM(R216)</f>
        <v>737400</v>
      </c>
      <c r="S219" s="139"/>
      <c r="T219" s="139" t="e">
        <f>SUM(T216)</f>
        <v>#N/A</v>
      </c>
      <c r="U219" s="139"/>
      <c r="V219" s="139">
        <f>SUM(V216)</f>
        <v>737400</v>
      </c>
      <c r="W219" s="139"/>
      <c r="X219" s="139">
        <f>SUM(X216)</f>
        <v>800400</v>
      </c>
      <c r="Y219" s="53"/>
      <c r="Z219" s="139">
        <f t="shared" si="76"/>
        <v>63000</v>
      </c>
      <c r="AA219" s="139"/>
      <c r="AB219" s="297">
        <f t="shared" si="77"/>
        <v>8.5435313262815393E-2</v>
      </c>
      <c r="AC219" s="262"/>
      <c r="AD219" s="139">
        <f t="shared" si="78"/>
        <v>27000</v>
      </c>
      <c r="AE219" s="139"/>
      <c r="AF219" s="297">
        <f t="shared" si="79"/>
        <v>3.4910783553141922E-2</v>
      </c>
      <c r="AG219" s="139"/>
      <c r="AH219" s="139">
        <f t="shared" si="80"/>
        <v>63000</v>
      </c>
      <c r="AI219" s="139"/>
      <c r="AJ219" s="297">
        <f t="shared" si="81"/>
        <v>8.5435313262815393E-2</v>
      </c>
      <c r="AK219" s="262"/>
      <c r="AL219" s="139">
        <f t="shared" si="82"/>
        <v>63000</v>
      </c>
      <c r="AM219" s="139"/>
      <c r="AN219" s="297">
        <f t="shared" si="83"/>
        <v>8.5435313262815393E-2</v>
      </c>
      <c r="AP219" s="139" t="str">
        <f t="shared" si="84"/>
        <v/>
      </c>
      <c r="AQ219" s="139"/>
      <c r="AR219" s="297" t="e">
        <f t="shared" si="85"/>
        <v>#N/A</v>
      </c>
      <c r="AS219" s="139"/>
      <c r="AT219" s="139" t="str">
        <f t="shared" si="86"/>
        <v/>
      </c>
      <c r="AU219" s="139"/>
      <c r="AV219" s="297" t="e">
        <f t="shared" si="87"/>
        <v>#N/A</v>
      </c>
      <c r="AW219" s="139"/>
      <c r="AX219" s="139">
        <f t="shared" si="88"/>
        <v>0</v>
      </c>
      <c r="AY219" s="139"/>
      <c r="AZ219" s="297">
        <f t="shared" si="89"/>
        <v>0</v>
      </c>
      <c r="BA219" s="139"/>
      <c r="BB219" s="139">
        <f t="shared" si="90"/>
        <v>-36000</v>
      </c>
      <c r="BC219" s="139"/>
      <c r="BD219" s="297">
        <f t="shared" si="91"/>
        <v>-4.654771140418934E-2</v>
      </c>
      <c r="BE219" s="139"/>
      <c r="BF219" s="139">
        <f t="shared" si="92"/>
        <v>0</v>
      </c>
      <c r="BG219" s="139"/>
      <c r="BH219" s="297">
        <f t="shared" si="93"/>
        <v>0</v>
      </c>
      <c r="BJ219" s="139" t="str">
        <f t="shared" si="94"/>
        <v/>
      </c>
      <c r="BK219" s="139"/>
      <c r="BL219" s="297" t="e">
        <f t="shared" si="95"/>
        <v>#N/A</v>
      </c>
      <c r="BM219" s="139"/>
    </row>
    <row r="220" spans="2:65" ht="15.75" customHeight="1">
      <c r="B220" s="365"/>
      <c r="C220" s="101"/>
      <c r="D220" s="101"/>
      <c r="E220" s="101"/>
      <c r="F220" s="101"/>
      <c r="G220" s="101"/>
      <c r="H220" s="101"/>
      <c r="I220" s="101"/>
      <c r="J220" s="101"/>
      <c r="K220" s="27"/>
      <c r="L220" s="102"/>
      <c r="M220" s="207"/>
      <c r="N220" s="207"/>
      <c r="O220" s="142"/>
      <c r="P220" s="207"/>
      <c r="Q220" s="207"/>
      <c r="R220" s="237"/>
      <c r="S220" s="237"/>
      <c r="T220" s="237"/>
      <c r="U220" s="207"/>
      <c r="V220" s="237"/>
      <c r="W220" s="237"/>
      <c r="X220" s="237"/>
      <c r="Y220" s="237"/>
      <c r="Z220" s="139" t="str">
        <f t="shared" si="76"/>
        <v/>
      </c>
      <c r="AA220" s="207"/>
      <c r="AB220" s="297" t="str">
        <f t="shared" si="77"/>
        <v/>
      </c>
      <c r="AC220" s="262"/>
      <c r="AD220" s="139" t="str">
        <f t="shared" si="78"/>
        <v/>
      </c>
      <c r="AE220" s="207"/>
      <c r="AF220" s="297" t="str">
        <f t="shared" si="79"/>
        <v/>
      </c>
      <c r="AG220" s="207"/>
      <c r="AH220" s="139" t="str">
        <f t="shared" si="80"/>
        <v/>
      </c>
      <c r="AI220" s="207"/>
      <c r="AJ220" s="297" t="str">
        <f t="shared" si="81"/>
        <v/>
      </c>
      <c r="AK220" s="262"/>
      <c r="AL220" s="139" t="str">
        <f t="shared" si="82"/>
        <v/>
      </c>
      <c r="AM220" s="207"/>
      <c r="AN220" s="297" t="str">
        <f t="shared" si="83"/>
        <v/>
      </c>
      <c r="AP220" s="139" t="str">
        <f t="shared" si="84"/>
        <v/>
      </c>
      <c r="AQ220" s="207"/>
      <c r="AR220" s="297" t="str">
        <f t="shared" si="85"/>
        <v/>
      </c>
      <c r="AS220" s="207"/>
      <c r="AT220" s="139" t="str">
        <f t="shared" si="86"/>
        <v/>
      </c>
      <c r="AU220" s="207"/>
      <c r="AV220" s="297" t="str">
        <f t="shared" si="87"/>
        <v/>
      </c>
      <c r="AW220" s="207"/>
      <c r="AX220" s="139" t="str">
        <f t="shared" si="88"/>
        <v/>
      </c>
      <c r="AY220" s="207"/>
      <c r="AZ220" s="297" t="str">
        <f t="shared" si="89"/>
        <v/>
      </c>
      <c r="BA220" s="207"/>
      <c r="BB220" s="139" t="str">
        <f t="shared" si="90"/>
        <v/>
      </c>
      <c r="BC220" s="207"/>
      <c r="BD220" s="297" t="str">
        <f t="shared" si="91"/>
        <v/>
      </c>
      <c r="BE220" s="207"/>
      <c r="BF220" s="139" t="str">
        <f t="shared" si="92"/>
        <v/>
      </c>
      <c r="BG220" s="207"/>
      <c r="BH220" s="297" t="str">
        <f t="shared" si="93"/>
        <v/>
      </c>
      <c r="BJ220" s="139" t="str">
        <f t="shared" si="94"/>
        <v/>
      </c>
      <c r="BK220" s="207"/>
      <c r="BL220" s="297" t="str">
        <f t="shared" si="95"/>
        <v/>
      </c>
      <c r="BM220" s="207"/>
    </row>
    <row r="221" spans="2:65" ht="15.75" customHeight="1">
      <c r="B221" s="365"/>
      <c r="C221" s="101"/>
      <c r="D221" s="101"/>
      <c r="E221" s="101"/>
      <c r="F221" s="101"/>
      <c r="G221" s="101"/>
      <c r="H221" s="101"/>
      <c r="I221" s="101"/>
      <c r="J221" s="101"/>
      <c r="K221" s="27"/>
      <c r="L221" s="102"/>
      <c r="M221" s="207"/>
      <c r="N221" s="207"/>
      <c r="O221" s="142"/>
      <c r="P221" s="207"/>
      <c r="Q221" s="207"/>
      <c r="R221" s="237"/>
      <c r="S221" s="237"/>
      <c r="T221" s="237"/>
      <c r="U221" s="207"/>
      <c r="V221" s="237"/>
      <c r="W221" s="237"/>
      <c r="X221" s="237"/>
      <c r="Y221" s="237"/>
      <c r="Z221" s="139" t="str">
        <f t="shared" si="76"/>
        <v/>
      </c>
      <c r="AA221" s="207"/>
      <c r="AB221" s="297" t="str">
        <f t="shared" si="77"/>
        <v/>
      </c>
      <c r="AC221" s="262"/>
      <c r="AD221" s="139" t="str">
        <f t="shared" si="78"/>
        <v/>
      </c>
      <c r="AE221" s="207"/>
      <c r="AF221" s="297" t="str">
        <f t="shared" si="79"/>
        <v/>
      </c>
      <c r="AG221" s="207"/>
      <c r="AH221" s="139" t="str">
        <f t="shared" si="80"/>
        <v/>
      </c>
      <c r="AI221" s="207"/>
      <c r="AJ221" s="297" t="str">
        <f t="shared" si="81"/>
        <v/>
      </c>
      <c r="AK221" s="262"/>
      <c r="AL221" s="139" t="str">
        <f t="shared" si="82"/>
        <v/>
      </c>
      <c r="AM221" s="207"/>
      <c r="AN221" s="297" t="str">
        <f t="shared" si="83"/>
        <v/>
      </c>
      <c r="AP221" s="139" t="str">
        <f t="shared" si="84"/>
        <v/>
      </c>
      <c r="AQ221" s="207"/>
      <c r="AR221" s="297" t="str">
        <f t="shared" si="85"/>
        <v/>
      </c>
      <c r="AS221" s="207"/>
      <c r="AT221" s="139" t="str">
        <f t="shared" si="86"/>
        <v/>
      </c>
      <c r="AU221" s="207"/>
      <c r="AV221" s="297" t="str">
        <f t="shared" si="87"/>
        <v/>
      </c>
      <c r="AW221" s="207"/>
      <c r="AX221" s="139" t="str">
        <f t="shared" si="88"/>
        <v/>
      </c>
      <c r="AY221" s="207"/>
      <c r="AZ221" s="297" t="str">
        <f t="shared" si="89"/>
        <v/>
      </c>
      <c r="BA221" s="207"/>
      <c r="BB221" s="139" t="str">
        <f t="shared" si="90"/>
        <v/>
      </c>
      <c r="BC221" s="207"/>
      <c r="BD221" s="297" t="str">
        <f t="shared" si="91"/>
        <v/>
      </c>
      <c r="BE221" s="207"/>
      <c r="BF221" s="139" t="str">
        <f t="shared" si="92"/>
        <v/>
      </c>
      <c r="BG221" s="207"/>
      <c r="BH221" s="297" t="str">
        <f t="shared" si="93"/>
        <v/>
      </c>
      <c r="BJ221" s="139" t="str">
        <f t="shared" si="94"/>
        <v/>
      </c>
      <c r="BK221" s="207"/>
      <c r="BL221" s="297" t="str">
        <f t="shared" si="95"/>
        <v/>
      </c>
      <c r="BM221" s="207"/>
    </row>
    <row r="222" spans="2:65" ht="15.75" customHeight="1">
      <c r="B222" s="365"/>
      <c r="C222" s="101"/>
      <c r="D222" s="101"/>
      <c r="E222" s="101"/>
      <c r="F222" s="101"/>
      <c r="G222" s="101"/>
      <c r="H222" s="101"/>
      <c r="I222" s="101"/>
      <c r="J222" s="101"/>
      <c r="K222" s="27"/>
      <c r="L222" s="102"/>
      <c r="M222" s="207"/>
      <c r="N222" s="207"/>
      <c r="O222" s="142"/>
      <c r="P222" s="207"/>
      <c r="Q222" s="207"/>
      <c r="R222" s="237"/>
      <c r="S222" s="237"/>
      <c r="T222" s="237"/>
      <c r="U222" s="207"/>
      <c r="V222" s="237"/>
      <c r="W222" s="237"/>
      <c r="X222" s="237"/>
      <c r="Y222" s="237"/>
      <c r="Z222" s="139" t="str">
        <f t="shared" si="76"/>
        <v/>
      </c>
      <c r="AA222" s="207"/>
      <c r="AB222" s="297" t="str">
        <f t="shared" si="77"/>
        <v/>
      </c>
      <c r="AC222" s="262"/>
      <c r="AD222" s="139" t="str">
        <f t="shared" si="78"/>
        <v/>
      </c>
      <c r="AE222" s="207"/>
      <c r="AF222" s="297" t="str">
        <f t="shared" si="79"/>
        <v/>
      </c>
      <c r="AG222" s="207"/>
      <c r="AH222" s="139" t="str">
        <f t="shared" si="80"/>
        <v/>
      </c>
      <c r="AI222" s="207"/>
      <c r="AJ222" s="297" t="str">
        <f t="shared" si="81"/>
        <v/>
      </c>
      <c r="AK222" s="262"/>
      <c r="AL222" s="139" t="str">
        <f t="shared" si="82"/>
        <v/>
      </c>
      <c r="AM222" s="207"/>
      <c r="AN222" s="297" t="str">
        <f t="shared" si="83"/>
        <v/>
      </c>
      <c r="AP222" s="139" t="str">
        <f t="shared" si="84"/>
        <v/>
      </c>
      <c r="AQ222" s="207"/>
      <c r="AR222" s="297" t="str">
        <f t="shared" si="85"/>
        <v/>
      </c>
      <c r="AS222" s="207"/>
      <c r="AT222" s="139" t="str">
        <f t="shared" si="86"/>
        <v/>
      </c>
      <c r="AU222" s="207"/>
      <c r="AV222" s="297" t="str">
        <f t="shared" si="87"/>
        <v/>
      </c>
      <c r="AW222" s="207"/>
      <c r="AX222" s="139" t="str">
        <f t="shared" si="88"/>
        <v/>
      </c>
      <c r="AY222" s="207"/>
      <c r="AZ222" s="297" t="str">
        <f t="shared" si="89"/>
        <v/>
      </c>
      <c r="BA222" s="207"/>
      <c r="BB222" s="139" t="str">
        <f t="shared" si="90"/>
        <v/>
      </c>
      <c r="BC222" s="207"/>
      <c r="BD222" s="297" t="str">
        <f t="shared" si="91"/>
        <v/>
      </c>
      <c r="BE222" s="207"/>
      <c r="BF222" s="139" t="str">
        <f t="shared" si="92"/>
        <v/>
      </c>
      <c r="BG222" s="207"/>
      <c r="BH222" s="297" t="str">
        <f t="shared" si="93"/>
        <v/>
      </c>
      <c r="BJ222" s="139" t="str">
        <f t="shared" si="94"/>
        <v/>
      </c>
      <c r="BK222" s="207"/>
      <c r="BL222" s="297" t="str">
        <f t="shared" si="95"/>
        <v/>
      </c>
      <c r="BM222" s="207"/>
    </row>
    <row r="223" spans="2:65" ht="15.75" customHeight="1">
      <c r="B223" s="365"/>
      <c r="C223" s="19" t="s">
        <v>82</v>
      </c>
      <c r="D223" s="101"/>
      <c r="E223" s="101"/>
      <c r="F223" s="101"/>
      <c r="G223" s="101"/>
      <c r="H223" s="101"/>
      <c r="I223" s="101"/>
      <c r="J223" s="101"/>
      <c r="K223" s="101"/>
      <c r="L223" s="102"/>
      <c r="M223" s="207"/>
      <c r="N223" s="207"/>
      <c r="O223" s="142"/>
      <c r="P223" s="207"/>
      <c r="Q223" s="207"/>
      <c r="R223" s="237"/>
      <c r="S223" s="237"/>
      <c r="T223" s="237"/>
      <c r="U223" s="207"/>
      <c r="V223" s="237"/>
      <c r="W223" s="237"/>
      <c r="X223" s="237"/>
      <c r="Y223" s="237"/>
      <c r="Z223" s="139" t="str">
        <f t="shared" si="76"/>
        <v/>
      </c>
      <c r="AA223" s="207"/>
      <c r="AB223" s="297" t="str">
        <f t="shared" si="77"/>
        <v/>
      </c>
      <c r="AC223" s="262"/>
      <c r="AD223" s="139" t="str">
        <f t="shared" si="78"/>
        <v/>
      </c>
      <c r="AE223" s="207"/>
      <c r="AF223" s="297" t="str">
        <f t="shared" si="79"/>
        <v/>
      </c>
      <c r="AG223" s="207"/>
      <c r="AH223" s="139" t="str">
        <f t="shared" si="80"/>
        <v/>
      </c>
      <c r="AI223" s="207"/>
      <c r="AJ223" s="297" t="str">
        <f t="shared" si="81"/>
        <v/>
      </c>
      <c r="AK223" s="262"/>
      <c r="AL223" s="139" t="str">
        <f t="shared" si="82"/>
        <v/>
      </c>
      <c r="AM223" s="207"/>
      <c r="AN223" s="297" t="str">
        <f t="shared" si="83"/>
        <v/>
      </c>
      <c r="AP223" s="139" t="str">
        <f t="shared" si="84"/>
        <v/>
      </c>
      <c r="AQ223" s="207"/>
      <c r="AR223" s="297" t="str">
        <f t="shared" si="85"/>
        <v/>
      </c>
      <c r="AS223" s="207"/>
      <c r="AT223" s="139" t="str">
        <f t="shared" si="86"/>
        <v/>
      </c>
      <c r="AU223" s="207"/>
      <c r="AV223" s="297" t="str">
        <f t="shared" si="87"/>
        <v/>
      </c>
      <c r="AW223" s="207"/>
      <c r="AX223" s="139" t="str">
        <f t="shared" si="88"/>
        <v/>
      </c>
      <c r="AY223" s="207"/>
      <c r="AZ223" s="297" t="str">
        <f t="shared" si="89"/>
        <v/>
      </c>
      <c r="BA223" s="207"/>
      <c r="BB223" s="139" t="str">
        <f t="shared" si="90"/>
        <v/>
      </c>
      <c r="BC223" s="207"/>
      <c r="BD223" s="297" t="str">
        <f t="shared" si="91"/>
        <v/>
      </c>
      <c r="BE223" s="207"/>
      <c r="BF223" s="139" t="str">
        <f t="shared" si="92"/>
        <v/>
      </c>
      <c r="BG223" s="207"/>
      <c r="BH223" s="297" t="str">
        <f t="shared" si="93"/>
        <v/>
      </c>
      <c r="BJ223" s="139" t="str">
        <f t="shared" si="94"/>
        <v/>
      </c>
      <c r="BK223" s="207"/>
      <c r="BL223" s="297" t="str">
        <f t="shared" si="95"/>
        <v/>
      </c>
      <c r="BM223" s="207"/>
    </row>
    <row r="224" spans="2:65" ht="15.75" customHeight="1">
      <c r="B224" s="365"/>
      <c r="C224" s="50" t="s">
        <v>83</v>
      </c>
      <c r="D224" s="101"/>
      <c r="E224" s="101"/>
      <c r="F224" s="101"/>
      <c r="G224" s="101"/>
      <c r="H224" s="101"/>
      <c r="I224" s="101"/>
      <c r="J224" s="101"/>
      <c r="K224" s="101"/>
      <c r="L224" s="102"/>
      <c r="M224" s="207"/>
      <c r="N224" s="207"/>
      <c r="O224" s="142"/>
      <c r="P224" s="207"/>
      <c r="Q224" s="207"/>
      <c r="R224" s="237"/>
      <c r="S224" s="237"/>
      <c r="T224" s="237"/>
      <c r="U224" s="207"/>
      <c r="V224" s="237"/>
      <c r="W224" s="237"/>
      <c r="X224" s="237"/>
      <c r="Y224" s="237"/>
      <c r="Z224" s="139" t="str">
        <f t="shared" si="76"/>
        <v/>
      </c>
      <c r="AA224" s="207"/>
      <c r="AB224" s="297" t="str">
        <f t="shared" si="77"/>
        <v/>
      </c>
      <c r="AC224" s="262"/>
      <c r="AD224" s="139" t="str">
        <f t="shared" si="78"/>
        <v/>
      </c>
      <c r="AE224" s="207"/>
      <c r="AF224" s="297" t="str">
        <f t="shared" si="79"/>
        <v/>
      </c>
      <c r="AG224" s="207"/>
      <c r="AH224" s="139" t="str">
        <f t="shared" si="80"/>
        <v/>
      </c>
      <c r="AI224" s="207"/>
      <c r="AJ224" s="297" t="str">
        <f t="shared" si="81"/>
        <v/>
      </c>
      <c r="AK224" s="262"/>
      <c r="AL224" s="139" t="str">
        <f t="shared" si="82"/>
        <v/>
      </c>
      <c r="AM224" s="207"/>
      <c r="AN224" s="297" t="str">
        <f t="shared" si="83"/>
        <v/>
      </c>
      <c r="AP224" s="139" t="str">
        <f t="shared" si="84"/>
        <v/>
      </c>
      <c r="AQ224" s="207"/>
      <c r="AR224" s="297" t="str">
        <f t="shared" si="85"/>
        <v/>
      </c>
      <c r="AS224" s="207"/>
      <c r="AT224" s="139" t="str">
        <f t="shared" si="86"/>
        <v/>
      </c>
      <c r="AU224" s="207"/>
      <c r="AV224" s="297" t="str">
        <f t="shared" si="87"/>
        <v/>
      </c>
      <c r="AW224" s="207"/>
      <c r="AX224" s="139" t="str">
        <f t="shared" si="88"/>
        <v/>
      </c>
      <c r="AY224" s="207"/>
      <c r="AZ224" s="297" t="str">
        <f t="shared" si="89"/>
        <v/>
      </c>
      <c r="BA224" s="207"/>
      <c r="BB224" s="139" t="str">
        <f t="shared" si="90"/>
        <v/>
      </c>
      <c r="BC224" s="207"/>
      <c r="BD224" s="297" t="str">
        <f t="shared" si="91"/>
        <v/>
      </c>
      <c r="BE224" s="207"/>
      <c r="BF224" s="139" t="str">
        <f t="shared" si="92"/>
        <v/>
      </c>
      <c r="BG224" s="207"/>
      <c r="BH224" s="297" t="str">
        <f t="shared" si="93"/>
        <v/>
      </c>
      <c r="BJ224" s="139" t="str">
        <f t="shared" si="94"/>
        <v/>
      </c>
      <c r="BK224" s="207"/>
      <c r="BL224" s="297" t="str">
        <f t="shared" si="95"/>
        <v/>
      </c>
      <c r="BM224" s="207"/>
    </row>
    <row r="225" spans="2:65" ht="15.75" customHeight="1">
      <c r="B225" s="365"/>
      <c r="C225" s="101"/>
      <c r="D225" s="101"/>
      <c r="E225" s="101"/>
      <c r="F225" s="101"/>
      <c r="G225" s="101"/>
      <c r="H225" s="101"/>
      <c r="I225" s="101"/>
      <c r="J225" s="101"/>
      <c r="K225" s="101"/>
      <c r="L225" s="102"/>
      <c r="M225" s="207"/>
      <c r="N225" s="207"/>
      <c r="O225" s="142"/>
      <c r="P225" s="207"/>
      <c r="Q225" s="207"/>
      <c r="R225" s="237"/>
      <c r="S225" s="237"/>
      <c r="T225" s="237"/>
      <c r="U225" s="207"/>
      <c r="V225" s="237"/>
      <c r="W225" s="237"/>
      <c r="X225" s="237"/>
      <c r="Y225" s="237"/>
      <c r="Z225" s="139" t="str">
        <f t="shared" si="76"/>
        <v/>
      </c>
      <c r="AA225" s="207"/>
      <c r="AB225" s="297" t="str">
        <f t="shared" si="77"/>
        <v/>
      </c>
      <c r="AC225" s="262"/>
      <c r="AD225" s="139" t="str">
        <f t="shared" si="78"/>
        <v/>
      </c>
      <c r="AE225" s="207"/>
      <c r="AF225" s="297" t="str">
        <f t="shared" si="79"/>
        <v/>
      </c>
      <c r="AG225" s="207"/>
      <c r="AH225" s="139" t="str">
        <f t="shared" si="80"/>
        <v/>
      </c>
      <c r="AI225" s="207"/>
      <c r="AJ225" s="297" t="str">
        <f t="shared" si="81"/>
        <v/>
      </c>
      <c r="AK225" s="262"/>
      <c r="AL225" s="139" t="str">
        <f t="shared" si="82"/>
        <v/>
      </c>
      <c r="AM225" s="207"/>
      <c r="AN225" s="297" t="str">
        <f t="shared" si="83"/>
        <v/>
      </c>
      <c r="AP225" s="139" t="str">
        <f t="shared" si="84"/>
        <v/>
      </c>
      <c r="AQ225" s="207"/>
      <c r="AR225" s="297" t="str">
        <f t="shared" si="85"/>
        <v/>
      </c>
      <c r="AS225" s="207"/>
      <c r="AT225" s="139" t="str">
        <f t="shared" si="86"/>
        <v/>
      </c>
      <c r="AU225" s="207"/>
      <c r="AV225" s="297" t="str">
        <f t="shared" si="87"/>
        <v/>
      </c>
      <c r="AW225" s="207"/>
      <c r="AX225" s="139" t="str">
        <f t="shared" si="88"/>
        <v/>
      </c>
      <c r="AY225" s="207"/>
      <c r="AZ225" s="297" t="str">
        <f t="shared" si="89"/>
        <v/>
      </c>
      <c r="BA225" s="207"/>
      <c r="BB225" s="139" t="str">
        <f t="shared" si="90"/>
        <v/>
      </c>
      <c r="BC225" s="207"/>
      <c r="BD225" s="297" t="str">
        <f t="shared" si="91"/>
        <v/>
      </c>
      <c r="BE225" s="207"/>
      <c r="BF225" s="139" t="str">
        <f t="shared" si="92"/>
        <v/>
      </c>
      <c r="BG225" s="207"/>
      <c r="BH225" s="297" t="str">
        <f t="shared" si="93"/>
        <v/>
      </c>
      <c r="BJ225" s="139" t="str">
        <f t="shared" si="94"/>
        <v/>
      </c>
      <c r="BK225" s="207"/>
      <c r="BL225" s="297" t="str">
        <f t="shared" si="95"/>
        <v/>
      </c>
      <c r="BM225" s="207"/>
    </row>
    <row r="226" spans="2:65" ht="15.75" customHeight="1">
      <c r="B226" s="365"/>
      <c r="C226" s="20" t="s">
        <v>208</v>
      </c>
      <c r="D226" s="103"/>
      <c r="E226" s="103"/>
      <c r="F226" s="103"/>
      <c r="G226" s="103"/>
      <c r="H226" s="103"/>
      <c r="I226" s="103"/>
      <c r="J226" s="103"/>
      <c r="K226" s="101"/>
      <c r="L226" s="102"/>
      <c r="M226" s="207"/>
      <c r="N226" s="207"/>
      <c r="O226" s="142"/>
      <c r="P226" s="207"/>
      <c r="Q226" s="207"/>
      <c r="R226" s="237"/>
      <c r="S226" s="237"/>
      <c r="T226" s="237"/>
      <c r="U226" s="207"/>
      <c r="V226" s="237"/>
      <c r="W226" s="237"/>
      <c r="X226" s="237"/>
      <c r="Y226" s="237"/>
      <c r="Z226" s="139" t="str">
        <f t="shared" si="76"/>
        <v/>
      </c>
      <c r="AA226" s="207"/>
      <c r="AB226" s="297" t="str">
        <f t="shared" si="77"/>
        <v/>
      </c>
      <c r="AC226" s="262"/>
      <c r="AD226" s="139" t="str">
        <f t="shared" si="78"/>
        <v/>
      </c>
      <c r="AE226" s="207"/>
      <c r="AF226" s="297" t="str">
        <f t="shared" si="79"/>
        <v/>
      </c>
      <c r="AG226" s="207"/>
      <c r="AH226" s="139" t="str">
        <f t="shared" si="80"/>
        <v/>
      </c>
      <c r="AI226" s="207"/>
      <c r="AJ226" s="297" t="str">
        <f t="shared" si="81"/>
        <v/>
      </c>
      <c r="AK226" s="262"/>
      <c r="AL226" s="139" t="str">
        <f t="shared" si="82"/>
        <v/>
      </c>
      <c r="AM226" s="207"/>
      <c r="AN226" s="297" t="str">
        <f t="shared" si="83"/>
        <v/>
      </c>
      <c r="AP226" s="139" t="str">
        <f t="shared" si="84"/>
        <v/>
      </c>
      <c r="AQ226" s="207"/>
      <c r="AR226" s="297" t="str">
        <f t="shared" si="85"/>
        <v/>
      </c>
      <c r="AS226" s="207"/>
      <c r="AT226" s="139" t="str">
        <f t="shared" si="86"/>
        <v/>
      </c>
      <c r="AU226" s="207"/>
      <c r="AV226" s="297" t="str">
        <f t="shared" si="87"/>
        <v/>
      </c>
      <c r="AW226" s="207"/>
      <c r="AX226" s="139" t="str">
        <f t="shared" si="88"/>
        <v/>
      </c>
      <c r="AY226" s="207"/>
      <c r="AZ226" s="297" t="str">
        <f t="shared" si="89"/>
        <v/>
      </c>
      <c r="BA226" s="207"/>
      <c r="BB226" s="139" t="str">
        <f t="shared" si="90"/>
        <v/>
      </c>
      <c r="BC226" s="207"/>
      <c r="BD226" s="297" t="str">
        <f t="shared" si="91"/>
        <v/>
      </c>
      <c r="BE226" s="207"/>
      <c r="BF226" s="139" t="str">
        <f t="shared" si="92"/>
        <v/>
      </c>
      <c r="BG226" s="207"/>
      <c r="BH226" s="297" t="str">
        <f t="shared" si="93"/>
        <v/>
      </c>
      <c r="BJ226" s="139" t="str">
        <f t="shared" si="94"/>
        <v/>
      </c>
      <c r="BK226" s="207"/>
      <c r="BL226" s="297" t="str">
        <f t="shared" si="95"/>
        <v/>
      </c>
      <c r="BM226" s="207"/>
    </row>
    <row r="227" spans="2:65" ht="15.75" customHeight="1">
      <c r="B227" s="365"/>
      <c r="C227" s="101"/>
      <c r="D227" s="101"/>
      <c r="E227" s="101"/>
      <c r="F227" s="101"/>
      <c r="G227" s="101"/>
      <c r="H227" s="101"/>
      <c r="I227" s="101"/>
      <c r="J227" s="101"/>
      <c r="K227" s="101"/>
      <c r="L227" s="102"/>
      <c r="M227" s="207"/>
      <c r="N227" s="139"/>
      <c r="O227" s="142"/>
      <c r="P227" s="139"/>
      <c r="Q227" s="139"/>
      <c r="R227" s="139"/>
      <c r="S227" s="139"/>
      <c r="T227" s="139"/>
      <c r="U227" s="139"/>
      <c r="V227" s="139"/>
      <c r="W227" s="139"/>
      <c r="X227" s="139"/>
      <c r="Y227" s="53"/>
      <c r="Z227" s="139" t="str">
        <f t="shared" si="76"/>
        <v/>
      </c>
      <c r="AA227" s="139"/>
      <c r="AB227" s="297" t="str">
        <f t="shared" si="77"/>
        <v/>
      </c>
      <c r="AC227" s="262"/>
      <c r="AD227" s="139" t="str">
        <f t="shared" si="78"/>
        <v/>
      </c>
      <c r="AE227" s="139"/>
      <c r="AF227" s="297" t="str">
        <f t="shared" si="79"/>
        <v/>
      </c>
      <c r="AG227" s="139"/>
      <c r="AH227" s="139" t="str">
        <f t="shared" si="80"/>
        <v/>
      </c>
      <c r="AI227" s="139"/>
      <c r="AJ227" s="297" t="str">
        <f t="shared" si="81"/>
        <v/>
      </c>
      <c r="AK227" s="262"/>
      <c r="AL227" s="139" t="str">
        <f t="shared" si="82"/>
        <v/>
      </c>
      <c r="AM227" s="139"/>
      <c r="AN227" s="297" t="str">
        <f t="shared" si="83"/>
        <v/>
      </c>
      <c r="AP227" s="139" t="str">
        <f t="shared" si="84"/>
        <v/>
      </c>
      <c r="AQ227" s="139"/>
      <c r="AR227" s="297" t="str">
        <f t="shared" si="85"/>
        <v/>
      </c>
      <c r="AS227" s="139"/>
      <c r="AT227" s="139" t="str">
        <f t="shared" si="86"/>
        <v/>
      </c>
      <c r="AU227" s="139"/>
      <c r="AV227" s="297" t="str">
        <f t="shared" si="87"/>
        <v/>
      </c>
      <c r="AW227" s="139"/>
      <c r="AX227" s="139" t="str">
        <f t="shared" si="88"/>
        <v/>
      </c>
      <c r="AY227" s="139"/>
      <c r="AZ227" s="297" t="str">
        <f t="shared" si="89"/>
        <v/>
      </c>
      <c r="BA227" s="139"/>
      <c r="BB227" s="139" t="str">
        <f t="shared" si="90"/>
        <v/>
      </c>
      <c r="BC227" s="139"/>
      <c r="BD227" s="297" t="str">
        <f t="shared" si="91"/>
        <v/>
      </c>
      <c r="BE227" s="139"/>
      <c r="BF227" s="139" t="str">
        <f t="shared" si="92"/>
        <v/>
      </c>
      <c r="BG227" s="139"/>
      <c r="BH227" s="297" t="str">
        <f t="shared" si="93"/>
        <v/>
      </c>
      <c r="BJ227" s="139" t="str">
        <f t="shared" si="94"/>
        <v/>
      </c>
      <c r="BK227" s="139"/>
      <c r="BL227" s="297" t="str">
        <f t="shared" si="95"/>
        <v/>
      </c>
      <c r="BM227" s="139"/>
    </row>
    <row r="228" spans="2:65" ht="15.75" customHeight="1">
      <c r="B228" s="365"/>
      <c r="C228" s="21" t="s">
        <v>35</v>
      </c>
      <c r="D228" s="101" t="s">
        <v>57</v>
      </c>
      <c r="E228" s="101"/>
      <c r="F228" s="101"/>
      <c r="G228" s="101"/>
      <c r="H228" s="101"/>
      <c r="I228" s="101"/>
      <c r="J228" s="101"/>
      <c r="K228" s="101"/>
      <c r="L228" s="102"/>
      <c r="M228" s="207"/>
      <c r="N228" s="139"/>
      <c r="O228" s="142"/>
      <c r="P228" s="139"/>
      <c r="Q228" s="139"/>
      <c r="R228" s="139"/>
      <c r="S228" s="139"/>
      <c r="T228" s="139"/>
      <c r="U228" s="139"/>
      <c r="V228" s="139"/>
      <c r="W228" s="139"/>
      <c r="X228" s="139"/>
      <c r="Y228" s="53"/>
      <c r="Z228" s="139" t="str">
        <f t="shared" si="76"/>
        <v/>
      </c>
      <c r="AA228" s="139"/>
      <c r="AB228" s="297" t="str">
        <f t="shared" si="77"/>
        <v/>
      </c>
      <c r="AC228" s="262"/>
      <c r="AD228" s="139" t="str">
        <f t="shared" si="78"/>
        <v/>
      </c>
      <c r="AE228" s="139"/>
      <c r="AF228" s="297" t="str">
        <f t="shared" si="79"/>
        <v/>
      </c>
      <c r="AG228" s="139"/>
      <c r="AH228" s="139" t="str">
        <f t="shared" si="80"/>
        <v/>
      </c>
      <c r="AI228" s="139"/>
      <c r="AJ228" s="297" t="str">
        <f t="shared" si="81"/>
        <v/>
      </c>
      <c r="AK228" s="262"/>
      <c r="AL228" s="139" t="str">
        <f t="shared" si="82"/>
        <v/>
      </c>
      <c r="AM228" s="139"/>
      <c r="AN228" s="297" t="str">
        <f t="shared" si="83"/>
        <v/>
      </c>
      <c r="AP228" s="139" t="str">
        <f t="shared" si="84"/>
        <v/>
      </c>
      <c r="AQ228" s="139"/>
      <c r="AR228" s="297" t="str">
        <f t="shared" si="85"/>
        <v/>
      </c>
      <c r="AS228" s="139"/>
      <c r="AT228" s="139" t="str">
        <f t="shared" si="86"/>
        <v/>
      </c>
      <c r="AU228" s="139"/>
      <c r="AV228" s="297" t="str">
        <f t="shared" si="87"/>
        <v/>
      </c>
      <c r="AW228" s="139"/>
      <c r="AX228" s="139" t="str">
        <f t="shared" si="88"/>
        <v/>
      </c>
      <c r="AY228" s="139"/>
      <c r="AZ228" s="297" t="str">
        <f t="shared" si="89"/>
        <v/>
      </c>
      <c r="BA228" s="139"/>
      <c r="BB228" s="139" t="str">
        <f t="shared" si="90"/>
        <v/>
      </c>
      <c r="BC228" s="139"/>
      <c r="BD228" s="297" t="str">
        <f t="shared" si="91"/>
        <v/>
      </c>
      <c r="BE228" s="139"/>
      <c r="BF228" s="139" t="str">
        <f t="shared" si="92"/>
        <v/>
      </c>
      <c r="BG228" s="139"/>
      <c r="BH228" s="297" t="str">
        <f t="shared" si="93"/>
        <v/>
      </c>
      <c r="BJ228" s="139" t="str">
        <f t="shared" si="94"/>
        <v/>
      </c>
      <c r="BK228" s="139"/>
      <c r="BL228" s="297" t="str">
        <f t="shared" si="95"/>
        <v/>
      </c>
      <c r="BM228" s="139"/>
    </row>
    <row r="229" spans="2:65" ht="15.75" customHeight="1">
      <c r="B229" s="365"/>
      <c r="C229" s="101"/>
      <c r="D229" s="22" t="s">
        <v>38</v>
      </c>
      <c r="E229" s="101" t="s">
        <v>355</v>
      </c>
      <c r="F229" s="101"/>
      <c r="G229" s="101"/>
      <c r="H229" s="101"/>
      <c r="I229" s="101"/>
      <c r="J229" s="101"/>
      <c r="K229" s="101"/>
      <c r="L229" s="102"/>
      <c r="M229" s="207"/>
      <c r="N229" s="139"/>
      <c r="O229" s="142"/>
      <c r="P229" s="139"/>
      <c r="Q229" s="139"/>
      <c r="R229" s="139"/>
      <c r="S229" s="139"/>
      <c r="T229" s="139"/>
      <c r="U229" s="139"/>
      <c r="V229" s="139"/>
      <c r="W229" s="139"/>
      <c r="X229" s="139"/>
      <c r="Y229" s="53"/>
      <c r="Z229" s="139" t="str">
        <f t="shared" si="76"/>
        <v/>
      </c>
      <c r="AA229" s="139"/>
      <c r="AB229" s="297" t="str">
        <f t="shared" si="77"/>
        <v/>
      </c>
      <c r="AC229" s="262"/>
      <c r="AD229" s="139" t="str">
        <f t="shared" si="78"/>
        <v/>
      </c>
      <c r="AE229" s="139"/>
      <c r="AF229" s="297" t="str">
        <f t="shared" si="79"/>
        <v/>
      </c>
      <c r="AG229" s="139"/>
      <c r="AH229" s="139" t="str">
        <f t="shared" si="80"/>
        <v/>
      </c>
      <c r="AI229" s="139"/>
      <c r="AJ229" s="297" t="str">
        <f t="shared" si="81"/>
        <v/>
      </c>
      <c r="AK229" s="262"/>
      <c r="AL229" s="139" t="str">
        <f t="shared" si="82"/>
        <v/>
      </c>
      <c r="AM229" s="139"/>
      <c r="AN229" s="297" t="str">
        <f t="shared" si="83"/>
        <v/>
      </c>
      <c r="AP229" s="139" t="str">
        <f t="shared" si="84"/>
        <v/>
      </c>
      <c r="AQ229" s="139"/>
      <c r="AR229" s="297" t="str">
        <f t="shared" si="85"/>
        <v/>
      </c>
      <c r="AS229" s="139"/>
      <c r="AT229" s="139" t="str">
        <f t="shared" si="86"/>
        <v/>
      </c>
      <c r="AU229" s="139"/>
      <c r="AV229" s="297" t="str">
        <f t="shared" si="87"/>
        <v/>
      </c>
      <c r="AW229" s="139"/>
      <c r="AX229" s="139" t="str">
        <f t="shared" si="88"/>
        <v/>
      </c>
      <c r="AY229" s="139"/>
      <c r="AZ229" s="297" t="str">
        <f t="shared" si="89"/>
        <v/>
      </c>
      <c r="BA229" s="139"/>
      <c r="BB229" s="139" t="str">
        <f t="shared" si="90"/>
        <v/>
      </c>
      <c r="BC229" s="139"/>
      <c r="BD229" s="297" t="str">
        <f t="shared" si="91"/>
        <v/>
      </c>
      <c r="BE229" s="139"/>
      <c r="BF229" s="139" t="str">
        <f t="shared" si="92"/>
        <v/>
      </c>
      <c r="BG229" s="139"/>
      <c r="BH229" s="297" t="str">
        <f t="shared" si="93"/>
        <v/>
      </c>
      <c r="BJ229" s="139" t="str">
        <f t="shared" si="94"/>
        <v/>
      </c>
      <c r="BK229" s="139"/>
      <c r="BL229" s="297" t="str">
        <f t="shared" si="95"/>
        <v/>
      </c>
      <c r="BM229" s="139"/>
    </row>
    <row r="230" spans="2:65" ht="15.75" customHeight="1">
      <c r="B230" s="364">
        <v>119</v>
      </c>
      <c r="C230" s="23"/>
      <c r="D230" s="101"/>
      <c r="E230" s="101"/>
      <c r="F230" s="101" t="s">
        <v>282</v>
      </c>
      <c r="G230" s="101"/>
      <c r="H230" s="101"/>
      <c r="I230" s="101"/>
      <c r="J230" s="101"/>
      <c r="K230" s="24"/>
      <c r="L230" s="102" t="s">
        <v>29</v>
      </c>
      <c r="M230" s="207"/>
      <c r="N230" s="139">
        <f>VLOOKUP($B230,'[1]09-10-11'!$A$4:$EA$400,MATCH(N$2, '[1]09-10-11'!$A$4:$EA$4, 0))</f>
        <v>2214465</v>
      </c>
      <c r="O230" s="142"/>
      <c r="P230" s="139">
        <f>VLOOKUP($B230,'[1]09-10-11'!$A$4:$EA$400,MATCH(P$2, '[1]09-10-11'!$A$4:$EA$4, 0))</f>
        <v>2389465</v>
      </c>
      <c r="Q230" s="139"/>
      <c r="R230" s="139">
        <f>VLOOKUP($B230,'[1]09-10-11'!$A$4:$EA$400,MATCH(R$2, '[1]09-10-11'!$A$4:$EA$4, 0))</f>
        <v>2575817</v>
      </c>
      <c r="S230" s="139"/>
      <c r="T230" s="139" t="e">
        <f>VLOOKUP($B230,'[1]09-10-11'!$A$4:$EA$400,MATCH(T$2, '[1]09-10-11'!$A$4:$EA$4, 0))</f>
        <v>#N/A</v>
      </c>
      <c r="U230" s="139"/>
      <c r="V230" s="139">
        <f>VLOOKUP($B230,'[1]09-10-11'!$A$4:$EA$400,MATCH(V$2, '[1]09-10-11'!$A$4:$EA$4, 0))</f>
        <v>2629465</v>
      </c>
      <c r="W230" s="139"/>
      <c r="X230" s="139">
        <f>VLOOKUP($B230,'[1]09-10-11'!$A$4:$EA$400,MATCH(X$2, '[1]09-10-11'!$A$4:$EA$4, 0))</f>
        <v>2389465</v>
      </c>
      <c r="Y230" s="53"/>
      <c r="Z230" s="139">
        <f t="shared" si="76"/>
        <v>-240000</v>
      </c>
      <c r="AA230" s="139"/>
      <c r="AB230" s="297">
        <f t="shared" si="77"/>
        <v>-9.1273319857841817E-2</v>
      </c>
      <c r="AC230" s="262"/>
      <c r="AD230" s="139">
        <f t="shared" si="78"/>
        <v>0</v>
      </c>
      <c r="AE230" s="139"/>
      <c r="AF230" s="297">
        <f t="shared" si="79"/>
        <v>0</v>
      </c>
      <c r="AG230" s="139"/>
      <c r="AH230" s="139">
        <f t="shared" si="80"/>
        <v>175000</v>
      </c>
      <c r="AI230" s="139"/>
      <c r="AJ230" s="297">
        <f t="shared" si="81"/>
        <v>7.9025859519116448E-2</v>
      </c>
      <c r="AK230" s="262"/>
      <c r="AL230" s="139">
        <f t="shared" si="82"/>
        <v>-186352</v>
      </c>
      <c r="AM230" s="139"/>
      <c r="AN230" s="297">
        <f t="shared" si="83"/>
        <v>-7.2346754447229711E-2</v>
      </c>
      <c r="AP230" s="139" t="str">
        <f t="shared" si="84"/>
        <v/>
      </c>
      <c r="AQ230" s="139"/>
      <c r="AR230" s="297" t="e">
        <f t="shared" si="85"/>
        <v>#N/A</v>
      </c>
      <c r="AS230" s="139"/>
      <c r="AT230" s="139" t="str">
        <f t="shared" si="86"/>
        <v/>
      </c>
      <c r="AU230" s="139"/>
      <c r="AV230" s="297" t="e">
        <f t="shared" si="87"/>
        <v>#N/A</v>
      </c>
      <c r="AW230" s="139"/>
      <c r="AX230" s="139">
        <f t="shared" si="88"/>
        <v>415000</v>
      </c>
      <c r="AY230" s="139"/>
      <c r="AZ230" s="297">
        <f t="shared" si="89"/>
        <v>0.18740418114533308</v>
      </c>
      <c r="BA230" s="139"/>
      <c r="BB230" s="139">
        <f t="shared" si="90"/>
        <v>240000</v>
      </c>
      <c r="BC230" s="139"/>
      <c r="BD230" s="297">
        <f t="shared" si="91"/>
        <v>0.10044089367285136</v>
      </c>
      <c r="BE230" s="139"/>
      <c r="BF230" s="139">
        <f t="shared" si="92"/>
        <v>53648</v>
      </c>
      <c r="BG230" s="139"/>
      <c r="BH230" s="297">
        <f t="shared" si="93"/>
        <v>2.0827566554611598E-2</v>
      </c>
      <c r="BJ230" s="139" t="str">
        <f t="shared" si="94"/>
        <v/>
      </c>
      <c r="BK230" s="139"/>
      <c r="BL230" s="297" t="e">
        <f t="shared" si="95"/>
        <v>#N/A</v>
      </c>
      <c r="BM230" s="139"/>
    </row>
    <row r="231" spans="2:65" ht="15.75" customHeight="1">
      <c r="B231" s="364">
        <v>119.01</v>
      </c>
      <c r="C231" s="23"/>
      <c r="D231" s="101"/>
      <c r="E231" s="101"/>
      <c r="F231" s="101" t="s">
        <v>275</v>
      </c>
      <c r="G231" s="101"/>
      <c r="H231" s="101"/>
      <c r="I231" s="101"/>
      <c r="J231" s="101"/>
      <c r="K231" s="24"/>
      <c r="L231" s="102" t="s">
        <v>29</v>
      </c>
      <c r="M231" s="207"/>
      <c r="N231" s="141">
        <f>VLOOKUP($B231,'[1]09-10-11'!$A$4:$EA$400,MATCH(N$2, '[1]09-10-11'!$A$4:$EA$4, 0))</f>
        <v>9283383</v>
      </c>
      <c r="O231" s="123"/>
      <c r="P231" s="141">
        <f>VLOOKUP($B231,'[1]09-10-11'!$A$4:$EA$400,MATCH(P$2, '[1]09-10-11'!$A$4:$EA$4, 0))</f>
        <v>9283383</v>
      </c>
      <c r="Q231" s="141"/>
      <c r="R231" s="141">
        <f>VLOOKUP($B231,'[1]09-10-11'!$A$4:$EA$400,MATCH(R$2, '[1]09-10-11'!$A$4:$EA$4, 0))</f>
        <v>9424183</v>
      </c>
      <c r="S231" s="141"/>
      <c r="T231" s="141" t="e">
        <f>VLOOKUP($B231,'[1]09-10-11'!$A$4:$EA$400,MATCH(T$2, '[1]09-10-11'!$A$4:$EA$4, 0))</f>
        <v>#N/A</v>
      </c>
      <c r="U231" s="141"/>
      <c r="V231" s="141">
        <f>VLOOKUP($B231,'[1]09-10-11'!$A$4:$EA$400,MATCH(V$2, '[1]09-10-11'!$A$4:$EA$4, 0))</f>
        <v>9283383</v>
      </c>
      <c r="W231" s="141"/>
      <c r="X231" s="141">
        <f>VLOOKUP($B231,'[1]09-10-11'!$A$4:$EA$400,MATCH(X$2, '[1]09-10-11'!$A$4:$EA$4, 0))</f>
        <v>9283383</v>
      </c>
      <c r="Y231" s="53"/>
      <c r="Z231" s="141">
        <f t="shared" si="76"/>
        <v>0</v>
      </c>
      <c r="AA231" s="141"/>
      <c r="AB231" s="298">
        <f t="shared" si="77"/>
        <v>0</v>
      </c>
      <c r="AC231" s="256"/>
      <c r="AD231" s="141">
        <f t="shared" si="78"/>
        <v>0</v>
      </c>
      <c r="AE231" s="141"/>
      <c r="AF231" s="298">
        <f t="shared" si="79"/>
        <v>0</v>
      </c>
      <c r="AG231" s="141"/>
      <c r="AH231" s="141">
        <f t="shared" si="80"/>
        <v>0</v>
      </c>
      <c r="AI231" s="141"/>
      <c r="AJ231" s="298">
        <f t="shared" si="81"/>
        <v>0</v>
      </c>
      <c r="AK231" s="257"/>
      <c r="AL231" s="141">
        <f t="shared" si="82"/>
        <v>-140800</v>
      </c>
      <c r="AM231" s="141"/>
      <c r="AN231" s="298">
        <f t="shared" si="83"/>
        <v>-1.4940287131521068E-2</v>
      </c>
      <c r="AP231" s="141" t="str">
        <f t="shared" si="84"/>
        <v/>
      </c>
      <c r="AQ231" s="141"/>
      <c r="AR231" s="298" t="e">
        <f t="shared" si="85"/>
        <v>#N/A</v>
      </c>
      <c r="AS231" s="141"/>
      <c r="AT231" s="141" t="str">
        <f t="shared" si="86"/>
        <v/>
      </c>
      <c r="AU231" s="141"/>
      <c r="AV231" s="298" t="e">
        <f t="shared" si="87"/>
        <v>#N/A</v>
      </c>
      <c r="AW231" s="141"/>
      <c r="AX231" s="141">
        <f t="shared" si="88"/>
        <v>0</v>
      </c>
      <c r="AY231" s="141"/>
      <c r="AZ231" s="298">
        <f t="shared" si="89"/>
        <v>0</v>
      </c>
      <c r="BA231" s="141"/>
      <c r="BB231" s="141">
        <f t="shared" si="90"/>
        <v>0</v>
      </c>
      <c r="BC231" s="141"/>
      <c r="BD231" s="298">
        <f t="shared" si="91"/>
        <v>0</v>
      </c>
      <c r="BE231" s="141"/>
      <c r="BF231" s="141">
        <f t="shared" si="92"/>
        <v>-140800</v>
      </c>
      <c r="BG231" s="141"/>
      <c r="BH231" s="298">
        <f t="shared" si="93"/>
        <v>-1.4940287131521068E-2</v>
      </c>
      <c r="BJ231" s="141" t="str">
        <f t="shared" si="94"/>
        <v/>
      </c>
      <c r="BK231" s="141"/>
      <c r="BL231" s="298" t="e">
        <f t="shared" si="95"/>
        <v>#N/A</v>
      </c>
      <c r="BM231" s="141"/>
    </row>
    <row r="232" spans="2:65" ht="15.75" customHeight="1">
      <c r="B232" s="365"/>
      <c r="C232" s="23"/>
      <c r="D232" s="101"/>
      <c r="E232" s="101"/>
      <c r="F232" s="101"/>
      <c r="G232" s="101"/>
      <c r="H232" s="101"/>
      <c r="I232" s="101"/>
      <c r="J232" s="101" t="s">
        <v>31</v>
      </c>
      <c r="K232" s="24"/>
      <c r="L232" s="102"/>
      <c r="M232" s="207"/>
      <c r="N232" s="207"/>
      <c r="O232" s="142"/>
      <c r="P232" s="207"/>
      <c r="Q232" s="207"/>
      <c r="R232" s="237"/>
      <c r="S232" s="237"/>
      <c r="T232" s="237"/>
      <c r="U232" s="207"/>
      <c r="V232" s="237"/>
      <c r="W232" s="237"/>
      <c r="X232" s="237"/>
      <c r="Y232" s="237"/>
      <c r="Z232" s="139" t="str">
        <f t="shared" si="76"/>
        <v/>
      </c>
      <c r="AA232" s="207"/>
      <c r="AB232" s="297" t="str">
        <f t="shared" si="77"/>
        <v/>
      </c>
      <c r="AC232" s="262"/>
      <c r="AD232" s="139" t="str">
        <f t="shared" si="78"/>
        <v/>
      </c>
      <c r="AE232" s="207"/>
      <c r="AF232" s="297" t="str">
        <f t="shared" si="79"/>
        <v/>
      </c>
      <c r="AG232" s="207"/>
      <c r="AH232" s="139" t="str">
        <f t="shared" si="80"/>
        <v/>
      </c>
      <c r="AI232" s="207"/>
      <c r="AJ232" s="297" t="str">
        <f t="shared" si="81"/>
        <v/>
      </c>
      <c r="AK232" s="262"/>
      <c r="AL232" s="139" t="str">
        <f t="shared" si="82"/>
        <v/>
      </c>
      <c r="AM232" s="207"/>
      <c r="AN232" s="297" t="str">
        <f t="shared" si="83"/>
        <v/>
      </c>
      <c r="AP232" s="139" t="str">
        <f t="shared" si="84"/>
        <v/>
      </c>
      <c r="AQ232" s="207"/>
      <c r="AR232" s="297" t="str">
        <f t="shared" si="85"/>
        <v/>
      </c>
      <c r="AS232" s="207"/>
      <c r="AT232" s="139" t="str">
        <f t="shared" si="86"/>
        <v/>
      </c>
      <c r="AU232" s="207"/>
      <c r="AV232" s="297" t="str">
        <f t="shared" si="87"/>
        <v/>
      </c>
      <c r="AW232" s="207"/>
      <c r="AX232" s="139" t="str">
        <f t="shared" si="88"/>
        <v/>
      </c>
      <c r="AY232" s="207"/>
      <c r="AZ232" s="297" t="str">
        <f t="shared" si="89"/>
        <v/>
      </c>
      <c r="BA232" s="207"/>
      <c r="BB232" s="139" t="str">
        <f t="shared" si="90"/>
        <v/>
      </c>
      <c r="BC232" s="207"/>
      <c r="BD232" s="297" t="str">
        <f t="shared" si="91"/>
        <v/>
      </c>
      <c r="BE232" s="207"/>
      <c r="BF232" s="139" t="str">
        <f t="shared" si="92"/>
        <v/>
      </c>
      <c r="BG232" s="207"/>
      <c r="BH232" s="297" t="str">
        <f t="shared" si="93"/>
        <v/>
      </c>
      <c r="BJ232" s="139" t="str">
        <f t="shared" si="94"/>
        <v/>
      </c>
      <c r="BK232" s="207"/>
      <c r="BL232" s="297" t="str">
        <f t="shared" si="95"/>
        <v/>
      </c>
      <c r="BM232" s="207"/>
    </row>
    <row r="233" spans="2:65" ht="15.75" customHeight="1">
      <c r="B233" s="365"/>
      <c r="C233" s="23"/>
      <c r="D233" s="101"/>
      <c r="E233" s="101"/>
      <c r="F233" s="101"/>
      <c r="G233" s="101"/>
      <c r="H233" s="101" t="s">
        <v>39</v>
      </c>
      <c r="I233" s="101"/>
      <c r="J233" s="101"/>
      <c r="K233" s="24"/>
      <c r="L233" s="102"/>
      <c r="M233" s="207"/>
      <c r="N233" s="139">
        <f>SUM(N230:N231)</f>
        <v>11497848</v>
      </c>
      <c r="O233" s="142"/>
      <c r="P233" s="139">
        <f>SUM(P230:P231)</f>
        <v>11672848</v>
      </c>
      <c r="Q233" s="139"/>
      <c r="R233" s="139">
        <f>SUM(R230:R231)</f>
        <v>12000000</v>
      </c>
      <c r="S233" s="139"/>
      <c r="T233" s="139" t="e">
        <f>SUM(T230:T231)</f>
        <v>#N/A</v>
      </c>
      <c r="U233" s="139"/>
      <c r="V233" s="139">
        <f>SUM(V230:V231)</f>
        <v>11912848</v>
      </c>
      <c r="W233" s="139"/>
      <c r="X233" s="139">
        <f>SUM(X230:X231)</f>
        <v>11672848</v>
      </c>
      <c r="Y233" s="53"/>
      <c r="Z233" s="139">
        <f t="shared" si="76"/>
        <v>-240000</v>
      </c>
      <c r="AA233" s="139"/>
      <c r="AB233" s="297">
        <f t="shared" si="77"/>
        <v>-2.0146315977505935E-2</v>
      </c>
      <c r="AC233" s="262"/>
      <c r="AD233" s="139">
        <f t="shared" si="78"/>
        <v>0</v>
      </c>
      <c r="AE233" s="139"/>
      <c r="AF233" s="297">
        <f t="shared" si="79"/>
        <v>0</v>
      </c>
      <c r="AG233" s="139"/>
      <c r="AH233" s="139">
        <f t="shared" si="80"/>
        <v>175000</v>
      </c>
      <c r="AI233" s="139"/>
      <c r="AJ233" s="297">
        <f t="shared" si="81"/>
        <v>1.5220239474378117E-2</v>
      </c>
      <c r="AK233" s="262"/>
      <c r="AL233" s="139">
        <f t="shared" si="82"/>
        <v>-327152</v>
      </c>
      <c r="AM233" s="139"/>
      <c r="AN233" s="297">
        <f t="shared" si="83"/>
        <v>-2.7262666666666657E-2</v>
      </c>
      <c r="AP233" s="139" t="str">
        <f t="shared" si="84"/>
        <v/>
      </c>
      <c r="AQ233" s="139"/>
      <c r="AR233" s="297" t="e">
        <f t="shared" si="85"/>
        <v>#N/A</v>
      </c>
      <c r="AS233" s="139"/>
      <c r="AT233" s="139" t="str">
        <f t="shared" si="86"/>
        <v/>
      </c>
      <c r="AU233" s="139"/>
      <c r="AV233" s="297" t="e">
        <f t="shared" si="87"/>
        <v>#N/A</v>
      </c>
      <c r="AW233" s="139"/>
      <c r="AX233" s="139">
        <f t="shared" si="88"/>
        <v>415000</v>
      </c>
      <c r="AY233" s="139"/>
      <c r="AZ233" s="297">
        <f t="shared" si="89"/>
        <v>3.6093710753525299E-2</v>
      </c>
      <c r="BA233" s="139"/>
      <c r="BB233" s="139">
        <f t="shared" si="90"/>
        <v>240000</v>
      </c>
      <c r="BC233" s="139"/>
      <c r="BD233" s="297">
        <f t="shared" si="91"/>
        <v>2.0560535012535075E-2</v>
      </c>
      <c r="BE233" s="139"/>
      <c r="BF233" s="139">
        <f t="shared" si="92"/>
        <v>-87152</v>
      </c>
      <c r="BG233" s="139"/>
      <c r="BH233" s="297">
        <f t="shared" si="93"/>
        <v>-7.2626666666666395E-3</v>
      </c>
      <c r="BJ233" s="139" t="str">
        <f t="shared" si="94"/>
        <v/>
      </c>
      <c r="BK233" s="139"/>
      <c r="BL233" s="297" t="e">
        <f t="shared" si="95"/>
        <v>#N/A</v>
      </c>
      <c r="BM233" s="139"/>
    </row>
    <row r="234" spans="2:65" ht="15.75" customHeight="1">
      <c r="B234" s="365"/>
      <c r="C234" s="23"/>
      <c r="D234" s="101"/>
      <c r="E234" s="101"/>
      <c r="F234" s="101"/>
      <c r="G234" s="101"/>
      <c r="H234" s="101"/>
      <c r="I234" s="101"/>
      <c r="J234" s="101"/>
      <c r="K234" s="24"/>
      <c r="L234" s="102"/>
      <c r="M234" s="207"/>
      <c r="N234" s="237"/>
      <c r="O234" s="142"/>
      <c r="P234" s="207"/>
      <c r="Q234" s="207"/>
      <c r="R234" s="237"/>
      <c r="S234" s="237"/>
      <c r="T234" s="237"/>
      <c r="U234" s="207"/>
      <c r="V234" s="237"/>
      <c r="W234" s="237"/>
      <c r="X234" s="237"/>
      <c r="Y234" s="237"/>
      <c r="Z234" s="139" t="str">
        <f t="shared" si="76"/>
        <v/>
      </c>
      <c r="AA234" s="207"/>
      <c r="AB234" s="297" t="str">
        <f t="shared" si="77"/>
        <v/>
      </c>
      <c r="AC234" s="262"/>
      <c r="AD234" s="139" t="str">
        <f t="shared" si="78"/>
        <v/>
      </c>
      <c r="AE234" s="207"/>
      <c r="AF234" s="297" t="str">
        <f t="shared" si="79"/>
        <v/>
      </c>
      <c r="AG234" s="207"/>
      <c r="AH234" s="139" t="str">
        <f t="shared" si="80"/>
        <v/>
      </c>
      <c r="AI234" s="207"/>
      <c r="AJ234" s="297" t="str">
        <f t="shared" si="81"/>
        <v/>
      </c>
      <c r="AK234" s="262"/>
      <c r="AL234" s="139" t="str">
        <f t="shared" si="82"/>
        <v/>
      </c>
      <c r="AM234" s="207"/>
      <c r="AN234" s="297" t="str">
        <f t="shared" si="83"/>
        <v/>
      </c>
      <c r="AP234" s="139" t="str">
        <f t="shared" si="84"/>
        <v/>
      </c>
      <c r="AQ234" s="207"/>
      <c r="AR234" s="297" t="str">
        <f t="shared" si="85"/>
        <v/>
      </c>
      <c r="AS234" s="207"/>
      <c r="AT234" s="139" t="str">
        <f t="shared" si="86"/>
        <v/>
      </c>
      <c r="AU234" s="207"/>
      <c r="AV234" s="297" t="str">
        <f t="shared" si="87"/>
        <v/>
      </c>
      <c r="AW234" s="207"/>
      <c r="AX234" s="139" t="str">
        <f t="shared" si="88"/>
        <v/>
      </c>
      <c r="AY234" s="207"/>
      <c r="AZ234" s="297" t="str">
        <f t="shared" si="89"/>
        <v/>
      </c>
      <c r="BA234" s="207"/>
      <c r="BB234" s="139" t="str">
        <f t="shared" si="90"/>
        <v/>
      </c>
      <c r="BC234" s="207"/>
      <c r="BD234" s="297" t="str">
        <f t="shared" si="91"/>
        <v/>
      </c>
      <c r="BE234" s="207"/>
      <c r="BF234" s="139" t="str">
        <f t="shared" si="92"/>
        <v/>
      </c>
      <c r="BG234" s="207"/>
      <c r="BH234" s="297" t="str">
        <f t="shared" si="93"/>
        <v/>
      </c>
      <c r="BJ234" s="139" t="str">
        <f t="shared" si="94"/>
        <v/>
      </c>
      <c r="BK234" s="207"/>
      <c r="BL234" s="297" t="str">
        <f t="shared" si="95"/>
        <v/>
      </c>
      <c r="BM234" s="207"/>
    </row>
    <row r="235" spans="2:65" ht="15.75" customHeight="1">
      <c r="B235" s="365">
        <v>123.1</v>
      </c>
      <c r="C235" s="23"/>
      <c r="D235" s="22" t="s">
        <v>13</v>
      </c>
      <c r="E235" s="101" t="s">
        <v>356</v>
      </c>
      <c r="F235" s="101"/>
      <c r="G235" s="101"/>
      <c r="H235" s="101"/>
      <c r="I235" s="101"/>
      <c r="J235" s="101"/>
      <c r="K235" s="24"/>
      <c r="L235" s="102" t="s">
        <v>29</v>
      </c>
      <c r="M235" s="207"/>
      <c r="N235" s="139">
        <f>VLOOKUP($B235,'[1]09-10-11'!$A$4:$EA$400,MATCH(N$2, '[1]09-10-11'!$A$4:$EA$4, 0))</f>
        <v>353238</v>
      </c>
      <c r="O235" s="142"/>
      <c r="P235" s="139">
        <f>VLOOKUP($B235,'[1]09-10-11'!$A$4:$EA$400,MATCH(P$2, '[1]09-10-11'!$A$4:$EA$4, 0))</f>
        <v>403238</v>
      </c>
      <c r="Q235" s="139"/>
      <c r="R235" s="139">
        <f>VLOOKUP($B235,'[1]09-10-11'!$A$4:$EA$400,MATCH(R$2, '[1]09-10-11'!$A$4:$EA$4, 0))</f>
        <v>353238</v>
      </c>
      <c r="S235" s="139"/>
      <c r="T235" s="139" t="e">
        <f>VLOOKUP($B235,'[1]09-10-11'!$A$4:$EA$400,MATCH(T$2, '[1]09-10-11'!$A$4:$EA$4, 0))</f>
        <v>#N/A</v>
      </c>
      <c r="U235" s="139"/>
      <c r="V235" s="139">
        <f>VLOOKUP($B235,'[1]09-10-11'!$A$4:$EA$400,MATCH(V$2, '[1]09-10-11'!$A$4:$EA$4, 0))</f>
        <v>368238</v>
      </c>
      <c r="W235" s="139"/>
      <c r="X235" s="139">
        <f>VLOOKUP($B235,'[1]09-10-11'!$A$4:$EA$400,MATCH(X$2, '[1]09-10-11'!$A$4:$EA$4, 0))</f>
        <v>403238</v>
      </c>
      <c r="Y235" s="53"/>
      <c r="Z235" s="139">
        <f t="shared" si="76"/>
        <v>35000</v>
      </c>
      <c r="AA235" s="139"/>
      <c r="AB235" s="297">
        <f t="shared" si="77"/>
        <v>9.5047224892596649E-2</v>
      </c>
      <c r="AC235" s="262"/>
      <c r="AD235" s="139">
        <f t="shared" si="78"/>
        <v>0</v>
      </c>
      <c r="AE235" s="139"/>
      <c r="AF235" s="297">
        <f t="shared" si="79"/>
        <v>0</v>
      </c>
      <c r="AG235" s="139"/>
      <c r="AH235" s="139">
        <f t="shared" si="80"/>
        <v>50000</v>
      </c>
      <c r="AI235" s="139"/>
      <c r="AJ235" s="297">
        <f t="shared" si="81"/>
        <v>0.14154762511394581</v>
      </c>
      <c r="AK235" s="262"/>
      <c r="AL235" s="139">
        <f t="shared" si="82"/>
        <v>50000</v>
      </c>
      <c r="AM235" s="139"/>
      <c r="AN235" s="297">
        <f t="shared" si="83"/>
        <v>0.14154762511394581</v>
      </c>
      <c r="AP235" s="139" t="str">
        <f t="shared" si="84"/>
        <v/>
      </c>
      <c r="AQ235" s="139"/>
      <c r="AR235" s="297" t="e">
        <f t="shared" si="85"/>
        <v>#N/A</v>
      </c>
      <c r="AS235" s="139"/>
      <c r="AT235" s="139" t="str">
        <f t="shared" si="86"/>
        <v/>
      </c>
      <c r="AU235" s="139"/>
      <c r="AV235" s="297" t="e">
        <f t="shared" si="87"/>
        <v>#N/A</v>
      </c>
      <c r="AW235" s="139"/>
      <c r="AX235" s="139">
        <f t="shared" si="88"/>
        <v>15000</v>
      </c>
      <c r="AY235" s="139"/>
      <c r="AZ235" s="297">
        <f t="shared" si="89"/>
        <v>4.2464287534183853E-2</v>
      </c>
      <c r="BA235" s="139"/>
      <c r="BB235" s="139">
        <f t="shared" si="90"/>
        <v>-35000</v>
      </c>
      <c r="BC235" s="139"/>
      <c r="BD235" s="297">
        <f t="shared" si="91"/>
        <v>-8.6797375247372521E-2</v>
      </c>
      <c r="BE235" s="139"/>
      <c r="BF235" s="139">
        <f t="shared" si="92"/>
        <v>15000</v>
      </c>
      <c r="BG235" s="139"/>
      <c r="BH235" s="297">
        <f t="shared" si="93"/>
        <v>4.2464287534183853E-2</v>
      </c>
      <c r="BJ235" s="139" t="str">
        <f t="shared" si="94"/>
        <v/>
      </c>
      <c r="BK235" s="139"/>
      <c r="BL235" s="297" t="e">
        <f t="shared" si="95"/>
        <v>#N/A</v>
      </c>
      <c r="BM235" s="139"/>
    </row>
    <row r="236" spans="2:65" ht="15.75" customHeight="1">
      <c r="B236" s="365">
        <v>123.2</v>
      </c>
      <c r="C236" s="23"/>
      <c r="D236" s="22" t="s">
        <v>15</v>
      </c>
      <c r="E236" s="101" t="s">
        <v>357</v>
      </c>
      <c r="F236" s="101"/>
      <c r="G236" s="101"/>
      <c r="H236" s="101"/>
      <c r="I236" s="101"/>
      <c r="J236" s="101"/>
      <c r="K236" s="24"/>
      <c r="L236" s="102" t="s">
        <v>29</v>
      </c>
      <c r="M236" s="207"/>
      <c r="N236" s="141">
        <f>VLOOKUP($B236,'[1]09-10-11'!$A$4:$EA$400,MATCH(N$2, '[1]09-10-11'!$A$4:$EA$4, 0))</f>
        <v>438556</v>
      </c>
      <c r="O236" s="136"/>
      <c r="P236" s="141">
        <f>VLOOKUP($B236,'[1]09-10-11'!$A$4:$EA$400,MATCH(P$2, '[1]09-10-11'!$A$4:$EA$4, 0))</f>
        <v>503556</v>
      </c>
      <c r="Q236" s="141"/>
      <c r="R236" s="141">
        <f>VLOOKUP($B236,'[1]09-10-11'!$A$4:$EA$400,MATCH(R$2, '[1]09-10-11'!$A$4:$EA$4, 0))</f>
        <v>438556</v>
      </c>
      <c r="S236" s="141"/>
      <c r="T236" s="141" t="e">
        <f>VLOOKUP($B236,'[1]09-10-11'!$A$4:$EA$400,MATCH(T$2, '[1]09-10-11'!$A$4:$EA$4, 0))</f>
        <v>#N/A</v>
      </c>
      <c r="U236" s="141"/>
      <c r="V236" s="141">
        <f>VLOOKUP($B236,'[1]09-10-11'!$A$4:$EA$400,MATCH(V$2, '[1]09-10-11'!$A$4:$EA$4, 0))</f>
        <v>458556</v>
      </c>
      <c r="W236" s="141"/>
      <c r="X236" s="141">
        <f>VLOOKUP($B236,'[1]09-10-11'!$A$4:$EA$400,MATCH(X$2, '[1]09-10-11'!$A$4:$EA$4, 0))</f>
        <v>503556</v>
      </c>
      <c r="Y236" s="53"/>
      <c r="Z236" s="141">
        <f t="shared" si="76"/>
        <v>45000</v>
      </c>
      <c r="AA236" s="141"/>
      <c r="AB236" s="298">
        <f t="shared" si="77"/>
        <v>9.8134142830973659E-2</v>
      </c>
      <c r="AC236" s="256"/>
      <c r="AD236" s="141">
        <f t="shared" si="78"/>
        <v>0</v>
      </c>
      <c r="AE236" s="141"/>
      <c r="AF236" s="298">
        <f t="shared" si="79"/>
        <v>0</v>
      </c>
      <c r="AG236" s="141"/>
      <c r="AH236" s="141">
        <f t="shared" si="80"/>
        <v>65000</v>
      </c>
      <c r="AI236" s="141"/>
      <c r="AJ236" s="298">
        <f t="shared" si="81"/>
        <v>0.14821368308722271</v>
      </c>
      <c r="AK236" s="257"/>
      <c r="AL236" s="141">
        <f t="shared" si="82"/>
        <v>65000</v>
      </c>
      <c r="AM236" s="141"/>
      <c r="AN236" s="298">
        <f t="shared" si="83"/>
        <v>0.14821368308722271</v>
      </c>
      <c r="AP236" s="141" t="str">
        <f t="shared" si="84"/>
        <v/>
      </c>
      <c r="AQ236" s="141"/>
      <c r="AR236" s="298" t="e">
        <f t="shared" si="85"/>
        <v>#N/A</v>
      </c>
      <c r="AS236" s="141"/>
      <c r="AT236" s="141" t="str">
        <f t="shared" si="86"/>
        <v/>
      </c>
      <c r="AU236" s="141"/>
      <c r="AV236" s="298" t="e">
        <f t="shared" si="87"/>
        <v>#N/A</v>
      </c>
      <c r="AW236" s="141"/>
      <c r="AX236" s="141">
        <f t="shared" si="88"/>
        <v>20000</v>
      </c>
      <c r="AY236" s="141"/>
      <c r="AZ236" s="298">
        <f t="shared" si="89"/>
        <v>4.5604210180683946E-2</v>
      </c>
      <c r="BA236" s="141"/>
      <c r="BB236" s="141">
        <f t="shared" si="90"/>
        <v>-45000</v>
      </c>
      <c r="BC236" s="141"/>
      <c r="BD236" s="298">
        <f t="shared" si="91"/>
        <v>-8.9364440101994624E-2</v>
      </c>
      <c r="BE236" s="141"/>
      <c r="BF236" s="141">
        <f t="shared" si="92"/>
        <v>20000</v>
      </c>
      <c r="BG236" s="141"/>
      <c r="BH236" s="298">
        <f t="shared" si="93"/>
        <v>4.5604210180683946E-2</v>
      </c>
      <c r="BJ236" s="141" t="str">
        <f t="shared" si="94"/>
        <v/>
      </c>
      <c r="BK236" s="141"/>
      <c r="BL236" s="298" t="e">
        <f t="shared" si="95"/>
        <v>#N/A</v>
      </c>
      <c r="BM236" s="141"/>
    </row>
    <row r="237" spans="2:65" ht="15.75" customHeight="1">
      <c r="B237" s="365"/>
      <c r="C237" s="23"/>
      <c r="D237" s="101"/>
      <c r="E237" s="101"/>
      <c r="F237" s="101"/>
      <c r="G237" s="101"/>
      <c r="H237" s="101"/>
      <c r="I237" s="101"/>
      <c r="J237" s="101"/>
      <c r="K237" s="24"/>
      <c r="L237" s="102"/>
      <c r="M237" s="207"/>
      <c r="N237" s="237"/>
      <c r="O237" s="142"/>
      <c r="P237" s="207"/>
      <c r="Q237" s="207"/>
      <c r="R237" s="237"/>
      <c r="S237" s="237"/>
      <c r="T237" s="237"/>
      <c r="U237" s="207"/>
      <c r="V237" s="237"/>
      <c r="W237" s="237"/>
      <c r="X237" s="237"/>
      <c r="Y237" s="237"/>
      <c r="Z237" s="139" t="str">
        <f t="shared" si="76"/>
        <v/>
      </c>
      <c r="AA237" s="207"/>
      <c r="AB237" s="297" t="str">
        <f t="shared" si="77"/>
        <v/>
      </c>
      <c r="AC237" s="262"/>
      <c r="AD237" s="139" t="str">
        <f t="shared" si="78"/>
        <v/>
      </c>
      <c r="AE237" s="207"/>
      <c r="AF237" s="297" t="str">
        <f t="shared" si="79"/>
        <v/>
      </c>
      <c r="AG237" s="207"/>
      <c r="AH237" s="139" t="str">
        <f t="shared" si="80"/>
        <v/>
      </c>
      <c r="AI237" s="207"/>
      <c r="AJ237" s="297" t="str">
        <f t="shared" si="81"/>
        <v/>
      </c>
      <c r="AK237" s="262"/>
      <c r="AL237" s="139" t="str">
        <f t="shared" si="82"/>
        <v/>
      </c>
      <c r="AM237" s="207"/>
      <c r="AN237" s="297" t="str">
        <f t="shared" si="83"/>
        <v/>
      </c>
      <c r="AP237" s="139" t="str">
        <f t="shared" si="84"/>
        <v/>
      </c>
      <c r="AQ237" s="207"/>
      <c r="AR237" s="297" t="str">
        <f t="shared" si="85"/>
        <v/>
      </c>
      <c r="AS237" s="207"/>
      <c r="AT237" s="139" t="str">
        <f t="shared" si="86"/>
        <v/>
      </c>
      <c r="AU237" s="207"/>
      <c r="AV237" s="297" t="str">
        <f t="shared" si="87"/>
        <v/>
      </c>
      <c r="AW237" s="207"/>
      <c r="AX237" s="139" t="str">
        <f t="shared" si="88"/>
        <v/>
      </c>
      <c r="AY237" s="207"/>
      <c r="AZ237" s="297" t="str">
        <f t="shared" si="89"/>
        <v/>
      </c>
      <c r="BA237" s="207"/>
      <c r="BB237" s="139" t="str">
        <f t="shared" si="90"/>
        <v/>
      </c>
      <c r="BC237" s="207"/>
      <c r="BD237" s="297" t="str">
        <f t="shared" si="91"/>
        <v/>
      </c>
      <c r="BE237" s="207"/>
      <c r="BF237" s="139" t="str">
        <f t="shared" si="92"/>
        <v/>
      </c>
      <c r="BG237" s="207"/>
      <c r="BH237" s="297" t="str">
        <f t="shared" si="93"/>
        <v/>
      </c>
      <c r="BJ237" s="139" t="str">
        <f t="shared" si="94"/>
        <v/>
      </c>
      <c r="BK237" s="207"/>
      <c r="BL237" s="297" t="str">
        <f t="shared" si="95"/>
        <v/>
      </c>
      <c r="BM237" s="207"/>
    </row>
    <row r="238" spans="2:65" ht="15.75" customHeight="1">
      <c r="B238" s="365"/>
      <c r="C238" s="23"/>
      <c r="D238" s="101"/>
      <c r="E238" s="101"/>
      <c r="F238" s="101"/>
      <c r="G238" s="101"/>
      <c r="H238" s="101"/>
      <c r="I238" s="101" t="s">
        <v>53</v>
      </c>
      <c r="J238" s="101"/>
      <c r="K238" s="24"/>
      <c r="L238" s="102"/>
      <c r="M238" s="207"/>
      <c r="N238" s="139">
        <f>SUM(N232:N237)</f>
        <v>12289642</v>
      </c>
      <c r="O238" s="142"/>
      <c r="P238" s="139">
        <f>SUM(P232:P237)</f>
        <v>12579642</v>
      </c>
      <c r="Q238" s="139"/>
      <c r="R238" s="139">
        <f>SUM(R232:R237)</f>
        <v>12791794</v>
      </c>
      <c r="S238" s="139"/>
      <c r="T238" s="139" t="e">
        <f>SUM(T232:T237)</f>
        <v>#N/A</v>
      </c>
      <c r="U238" s="139"/>
      <c r="V238" s="139">
        <f>SUM(V232:V237)</f>
        <v>12739642</v>
      </c>
      <c r="W238" s="139"/>
      <c r="X238" s="139">
        <f>SUM(X232:X237)</f>
        <v>12579642</v>
      </c>
      <c r="Y238" s="53"/>
      <c r="Z238" s="139">
        <f t="shared" si="76"/>
        <v>-160000</v>
      </c>
      <c r="AA238" s="139"/>
      <c r="AB238" s="297">
        <f t="shared" si="77"/>
        <v>-1.2559222621797428E-2</v>
      </c>
      <c r="AC238" s="262"/>
      <c r="AD238" s="139">
        <f t="shared" si="78"/>
        <v>0</v>
      </c>
      <c r="AE238" s="139"/>
      <c r="AF238" s="297">
        <f t="shared" si="79"/>
        <v>0</v>
      </c>
      <c r="AG238" s="139"/>
      <c r="AH238" s="139">
        <f t="shared" si="80"/>
        <v>290000</v>
      </c>
      <c r="AI238" s="139"/>
      <c r="AJ238" s="297">
        <f t="shared" si="81"/>
        <v>2.3597107222488756E-2</v>
      </c>
      <c r="AK238" s="262"/>
      <c r="AL238" s="139">
        <f t="shared" si="82"/>
        <v>-212152</v>
      </c>
      <c r="AM238" s="139"/>
      <c r="AN238" s="297">
        <f t="shared" si="83"/>
        <v>-1.6585007544680619E-2</v>
      </c>
      <c r="AP238" s="139" t="str">
        <f t="shared" si="84"/>
        <v/>
      </c>
      <c r="AQ238" s="139"/>
      <c r="AR238" s="297" t="e">
        <f t="shared" si="85"/>
        <v>#N/A</v>
      </c>
      <c r="AS238" s="139"/>
      <c r="AT238" s="139" t="str">
        <f t="shared" si="86"/>
        <v/>
      </c>
      <c r="AU238" s="139"/>
      <c r="AV238" s="297" t="e">
        <f t="shared" si="87"/>
        <v>#N/A</v>
      </c>
      <c r="AW238" s="139"/>
      <c r="AX238" s="139">
        <f t="shared" si="88"/>
        <v>450000</v>
      </c>
      <c r="AY238" s="139"/>
      <c r="AZ238" s="297">
        <f t="shared" si="89"/>
        <v>3.6616200862482406E-2</v>
      </c>
      <c r="BA238" s="139"/>
      <c r="BB238" s="139">
        <f t="shared" si="90"/>
        <v>160000</v>
      </c>
      <c r="BC238" s="139"/>
      <c r="BD238" s="297">
        <f t="shared" si="91"/>
        <v>1.27189629084834E-2</v>
      </c>
      <c r="BE238" s="139"/>
      <c r="BF238" s="139">
        <f t="shared" si="92"/>
        <v>-52152</v>
      </c>
      <c r="BG238" s="139"/>
      <c r="BH238" s="297">
        <f t="shared" si="93"/>
        <v>-4.0769887319949127E-3</v>
      </c>
      <c r="BJ238" s="139" t="str">
        <f t="shared" si="94"/>
        <v/>
      </c>
      <c r="BK238" s="139"/>
      <c r="BL238" s="297" t="e">
        <f t="shared" si="95"/>
        <v>#N/A</v>
      </c>
      <c r="BM238" s="139"/>
    </row>
    <row r="239" spans="2:65" ht="15.75" customHeight="1">
      <c r="B239" s="365"/>
      <c r="C239" s="23"/>
      <c r="D239" s="101"/>
      <c r="E239" s="101"/>
      <c r="F239" s="101"/>
      <c r="G239" s="101"/>
      <c r="H239" s="101"/>
      <c r="I239" s="101"/>
      <c r="J239" s="101"/>
      <c r="K239" s="24"/>
      <c r="L239" s="102"/>
      <c r="M239" s="207"/>
      <c r="N239" s="207"/>
      <c r="O239" s="142"/>
      <c r="P239" s="207"/>
      <c r="Q239" s="207"/>
      <c r="R239" s="237"/>
      <c r="S239" s="237"/>
      <c r="T239" s="237"/>
      <c r="U239" s="207"/>
      <c r="V239" s="237"/>
      <c r="W239" s="237"/>
      <c r="X239" s="237"/>
      <c r="Y239" s="237"/>
      <c r="Z239" s="139" t="str">
        <f t="shared" si="76"/>
        <v/>
      </c>
      <c r="AA239" s="207"/>
      <c r="AB239" s="297" t="str">
        <f t="shared" si="77"/>
        <v/>
      </c>
      <c r="AC239" s="262"/>
      <c r="AD239" s="139" t="str">
        <f t="shared" si="78"/>
        <v/>
      </c>
      <c r="AE239" s="207"/>
      <c r="AF239" s="297" t="str">
        <f t="shared" si="79"/>
        <v/>
      </c>
      <c r="AG239" s="207"/>
      <c r="AH239" s="139" t="str">
        <f t="shared" si="80"/>
        <v/>
      </c>
      <c r="AI239" s="207"/>
      <c r="AJ239" s="297" t="str">
        <f t="shared" si="81"/>
        <v/>
      </c>
      <c r="AK239" s="262"/>
      <c r="AL239" s="139" t="str">
        <f t="shared" si="82"/>
        <v/>
      </c>
      <c r="AM239" s="207"/>
      <c r="AN239" s="297" t="str">
        <f t="shared" si="83"/>
        <v/>
      </c>
      <c r="AP239" s="139" t="str">
        <f t="shared" si="84"/>
        <v/>
      </c>
      <c r="AQ239" s="207"/>
      <c r="AR239" s="297" t="str">
        <f t="shared" si="85"/>
        <v/>
      </c>
      <c r="AS239" s="207"/>
      <c r="AT239" s="139" t="str">
        <f t="shared" si="86"/>
        <v/>
      </c>
      <c r="AU239" s="207"/>
      <c r="AV239" s="297" t="str">
        <f t="shared" si="87"/>
        <v/>
      </c>
      <c r="AW239" s="207"/>
      <c r="AX239" s="139" t="str">
        <f t="shared" si="88"/>
        <v/>
      </c>
      <c r="AY239" s="207"/>
      <c r="AZ239" s="297" t="str">
        <f t="shared" si="89"/>
        <v/>
      </c>
      <c r="BA239" s="207"/>
      <c r="BB239" s="139" t="str">
        <f t="shared" si="90"/>
        <v/>
      </c>
      <c r="BC239" s="207"/>
      <c r="BD239" s="297" t="str">
        <f t="shared" si="91"/>
        <v/>
      </c>
      <c r="BE239" s="207"/>
      <c r="BF239" s="139" t="str">
        <f t="shared" si="92"/>
        <v/>
      </c>
      <c r="BG239" s="207"/>
      <c r="BH239" s="297" t="str">
        <f t="shared" si="93"/>
        <v/>
      </c>
      <c r="BJ239" s="139" t="str">
        <f t="shared" si="94"/>
        <v/>
      </c>
      <c r="BK239" s="207"/>
      <c r="BL239" s="297" t="str">
        <f t="shared" si="95"/>
        <v/>
      </c>
      <c r="BM239" s="207"/>
    </row>
    <row r="240" spans="2:65" ht="15.75" customHeight="1">
      <c r="B240" s="365"/>
      <c r="C240" s="21" t="s">
        <v>36</v>
      </c>
      <c r="D240" s="101" t="s">
        <v>358</v>
      </c>
      <c r="E240" s="101"/>
      <c r="F240" s="101"/>
      <c r="G240" s="101"/>
      <c r="H240" s="101"/>
      <c r="I240" s="101"/>
      <c r="J240" s="101"/>
      <c r="K240" s="24"/>
      <c r="L240" s="102"/>
      <c r="M240" s="207"/>
      <c r="N240" s="207"/>
      <c r="O240" s="142"/>
      <c r="P240" s="207"/>
      <c r="Q240" s="207"/>
      <c r="R240" s="237"/>
      <c r="S240" s="237"/>
      <c r="T240" s="237"/>
      <c r="U240" s="207"/>
      <c r="V240" s="237"/>
      <c r="W240" s="237"/>
      <c r="X240" s="237"/>
      <c r="Y240" s="237"/>
      <c r="Z240" s="139" t="str">
        <f t="shared" si="76"/>
        <v/>
      </c>
      <c r="AA240" s="207"/>
      <c r="AB240" s="297" t="str">
        <f t="shared" si="77"/>
        <v/>
      </c>
      <c r="AC240" s="262"/>
      <c r="AD240" s="139" t="str">
        <f t="shared" si="78"/>
        <v/>
      </c>
      <c r="AE240" s="207"/>
      <c r="AF240" s="297" t="str">
        <f t="shared" si="79"/>
        <v/>
      </c>
      <c r="AG240" s="207"/>
      <c r="AH240" s="139" t="str">
        <f t="shared" si="80"/>
        <v/>
      </c>
      <c r="AI240" s="207"/>
      <c r="AJ240" s="297" t="str">
        <f t="shared" si="81"/>
        <v/>
      </c>
      <c r="AK240" s="262"/>
      <c r="AL240" s="139" t="str">
        <f t="shared" si="82"/>
        <v/>
      </c>
      <c r="AM240" s="207"/>
      <c r="AN240" s="297" t="str">
        <f t="shared" si="83"/>
        <v/>
      </c>
      <c r="AP240" s="139" t="str">
        <f t="shared" si="84"/>
        <v/>
      </c>
      <c r="AQ240" s="207"/>
      <c r="AR240" s="297" t="str">
        <f t="shared" si="85"/>
        <v/>
      </c>
      <c r="AS240" s="207"/>
      <c r="AT240" s="139" t="str">
        <f t="shared" si="86"/>
        <v/>
      </c>
      <c r="AU240" s="207"/>
      <c r="AV240" s="297" t="str">
        <f t="shared" si="87"/>
        <v/>
      </c>
      <c r="AW240" s="207"/>
      <c r="AX240" s="139" t="str">
        <f t="shared" si="88"/>
        <v/>
      </c>
      <c r="AY240" s="207"/>
      <c r="AZ240" s="297" t="str">
        <f t="shared" si="89"/>
        <v/>
      </c>
      <c r="BA240" s="207"/>
      <c r="BB240" s="139" t="str">
        <f t="shared" si="90"/>
        <v/>
      </c>
      <c r="BC240" s="207"/>
      <c r="BD240" s="297" t="str">
        <f t="shared" si="91"/>
        <v/>
      </c>
      <c r="BE240" s="207"/>
      <c r="BF240" s="139" t="str">
        <f t="shared" si="92"/>
        <v/>
      </c>
      <c r="BG240" s="207"/>
      <c r="BH240" s="297" t="str">
        <f t="shared" si="93"/>
        <v/>
      </c>
      <c r="BJ240" s="139" t="str">
        <f t="shared" si="94"/>
        <v/>
      </c>
      <c r="BK240" s="207"/>
      <c r="BL240" s="297" t="str">
        <f t="shared" si="95"/>
        <v/>
      </c>
      <c r="BM240" s="207"/>
    </row>
    <row r="241" spans="2:65" ht="15.75" customHeight="1">
      <c r="B241" s="364">
        <v>124</v>
      </c>
      <c r="C241" s="101"/>
      <c r="D241" s="22" t="s">
        <v>38</v>
      </c>
      <c r="E241" s="101" t="s">
        <v>141</v>
      </c>
      <c r="F241" s="101"/>
      <c r="G241" s="101"/>
      <c r="H241" s="101"/>
      <c r="I241" s="101"/>
      <c r="J241" s="101"/>
      <c r="K241" s="24"/>
      <c r="L241" s="102" t="s">
        <v>29</v>
      </c>
      <c r="M241" s="207"/>
      <c r="N241" s="139">
        <f>VLOOKUP($B241,'[1]09-10-11'!$A$4:$EA$400,MATCH(N$2, '[1]09-10-11'!$A$4:$EA$4, 0))</f>
        <v>41630</v>
      </c>
      <c r="O241" s="142"/>
      <c r="P241" s="139">
        <f>VLOOKUP($B241,'[1]09-10-11'!$A$4:$EA$400,MATCH(P$2, '[1]09-10-11'!$A$4:$EA$4, 0))</f>
        <v>41630</v>
      </c>
      <c r="Q241" s="139"/>
      <c r="R241" s="139">
        <f>VLOOKUP($B241,'[1]09-10-11'!$A$4:$EA$400,MATCH(R$2, '[1]09-10-11'!$A$4:$EA$4, 0))</f>
        <v>41630</v>
      </c>
      <c r="S241" s="139"/>
      <c r="T241" s="139" t="e">
        <f>VLOOKUP($B241,'[1]09-10-11'!$A$4:$EA$400,MATCH(T$2, '[1]09-10-11'!$A$4:$EA$4, 0))</f>
        <v>#N/A</v>
      </c>
      <c r="U241" s="139"/>
      <c r="V241" s="139">
        <f>VLOOKUP($B241,'[1]09-10-11'!$A$4:$EA$400,MATCH(V$2, '[1]09-10-11'!$A$4:$EA$4, 0))</f>
        <v>41630</v>
      </c>
      <c r="W241" s="139"/>
      <c r="X241" s="139">
        <f>VLOOKUP($B241,'[1]09-10-11'!$A$4:$EA$400,MATCH(X$2, '[1]09-10-11'!$A$4:$EA$4, 0))</f>
        <v>41630</v>
      </c>
      <c r="Y241" s="53"/>
      <c r="Z241" s="139">
        <f t="shared" si="76"/>
        <v>0</v>
      </c>
      <c r="AA241" s="139"/>
      <c r="AB241" s="297">
        <f t="shared" si="77"/>
        <v>0</v>
      </c>
      <c r="AC241" s="262"/>
      <c r="AD241" s="139">
        <f t="shared" si="78"/>
        <v>0</v>
      </c>
      <c r="AE241" s="139"/>
      <c r="AF241" s="297">
        <f t="shared" si="79"/>
        <v>0</v>
      </c>
      <c r="AG241" s="139"/>
      <c r="AH241" s="139">
        <f t="shared" si="80"/>
        <v>0</v>
      </c>
      <c r="AI241" s="139"/>
      <c r="AJ241" s="297">
        <f t="shared" si="81"/>
        <v>0</v>
      </c>
      <c r="AK241" s="262"/>
      <c r="AL241" s="139">
        <f t="shared" si="82"/>
        <v>0</v>
      </c>
      <c r="AM241" s="139"/>
      <c r="AN241" s="297">
        <f t="shared" si="83"/>
        <v>0</v>
      </c>
      <c r="AP241" s="139" t="str">
        <f t="shared" si="84"/>
        <v/>
      </c>
      <c r="AQ241" s="139"/>
      <c r="AR241" s="297" t="e">
        <f t="shared" si="85"/>
        <v>#N/A</v>
      </c>
      <c r="AS241" s="139"/>
      <c r="AT241" s="139" t="str">
        <f t="shared" si="86"/>
        <v/>
      </c>
      <c r="AU241" s="139"/>
      <c r="AV241" s="297" t="e">
        <f t="shared" si="87"/>
        <v>#N/A</v>
      </c>
      <c r="AW241" s="139"/>
      <c r="AX241" s="139">
        <f t="shared" si="88"/>
        <v>0</v>
      </c>
      <c r="AY241" s="139"/>
      <c r="AZ241" s="297">
        <f t="shared" si="89"/>
        <v>0</v>
      </c>
      <c r="BA241" s="139"/>
      <c r="BB241" s="139">
        <f t="shared" si="90"/>
        <v>0</v>
      </c>
      <c r="BC241" s="139"/>
      <c r="BD241" s="297">
        <f t="shared" si="91"/>
        <v>0</v>
      </c>
      <c r="BE241" s="139"/>
      <c r="BF241" s="139">
        <f t="shared" si="92"/>
        <v>0</v>
      </c>
      <c r="BG241" s="139"/>
      <c r="BH241" s="297">
        <f t="shared" si="93"/>
        <v>0</v>
      </c>
      <c r="BJ241" s="139" t="str">
        <f t="shared" si="94"/>
        <v/>
      </c>
      <c r="BK241" s="139"/>
      <c r="BL241" s="297" t="e">
        <f t="shared" si="95"/>
        <v>#N/A</v>
      </c>
      <c r="BM241" s="139"/>
    </row>
    <row r="242" spans="2:65" ht="20.25" customHeight="1">
      <c r="B242" s="364">
        <v>125</v>
      </c>
      <c r="C242" s="23"/>
      <c r="D242" s="22" t="s">
        <v>13</v>
      </c>
      <c r="E242" s="101" t="s">
        <v>320</v>
      </c>
      <c r="F242" s="101"/>
      <c r="G242" s="101"/>
      <c r="H242" s="101"/>
      <c r="I242" s="101"/>
      <c r="J242" s="101"/>
      <c r="K242" s="24"/>
      <c r="L242" s="102" t="s">
        <v>29</v>
      </c>
      <c r="M242" s="207"/>
      <c r="N242" s="139">
        <f>VLOOKUP($B242,'[1]09-10-11'!$A$4:$EA$400,MATCH(N$2, '[1]09-10-11'!$A$4:$EA$4, 0))</f>
        <v>44345</v>
      </c>
      <c r="O242" s="142"/>
      <c r="P242" s="139">
        <f>VLOOKUP($B242,'[1]09-10-11'!$A$4:$EA$400,MATCH(P$2, '[1]09-10-11'!$A$4:$EA$4, 0))</f>
        <v>54345</v>
      </c>
      <c r="Q242" s="139"/>
      <c r="R242" s="139">
        <f>VLOOKUP($B242,'[1]09-10-11'!$A$4:$EA$400,MATCH(R$2, '[1]09-10-11'!$A$4:$EA$4, 0))</f>
        <v>51928</v>
      </c>
      <c r="S242" s="139"/>
      <c r="T242" s="139" t="e">
        <f>VLOOKUP($B242,'[1]09-10-11'!$A$4:$EA$400,MATCH(T$2, '[1]09-10-11'!$A$4:$EA$4, 0))</f>
        <v>#N/A</v>
      </c>
      <c r="U242" s="139"/>
      <c r="V242" s="139">
        <f>VLOOKUP($B242,'[1]09-10-11'!$A$4:$EA$400,MATCH(V$2, '[1]09-10-11'!$A$4:$EA$4, 0))</f>
        <v>44345</v>
      </c>
      <c r="W242" s="139"/>
      <c r="X242" s="139">
        <f>VLOOKUP($B242,'[1]09-10-11'!$A$4:$EA$400,MATCH(X$2, '[1]09-10-11'!$A$4:$EA$4, 0))</f>
        <v>64345</v>
      </c>
      <c r="Y242" s="53"/>
      <c r="Z242" s="139">
        <f t="shared" si="76"/>
        <v>20000</v>
      </c>
      <c r="AA242" s="139"/>
      <c r="AB242" s="297">
        <f t="shared" si="77"/>
        <v>0.45100913293494194</v>
      </c>
      <c r="AC242" s="262"/>
      <c r="AD242" s="139">
        <f t="shared" si="78"/>
        <v>10000</v>
      </c>
      <c r="AE242" s="139"/>
      <c r="AF242" s="297">
        <f t="shared" si="79"/>
        <v>0.18400956849756178</v>
      </c>
      <c r="AG242" s="139"/>
      <c r="AH242" s="139">
        <f t="shared" si="80"/>
        <v>20000</v>
      </c>
      <c r="AI242" s="139"/>
      <c r="AJ242" s="297">
        <f t="shared" si="81"/>
        <v>0.45100913293494194</v>
      </c>
      <c r="AK242" s="262"/>
      <c r="AL242" s="139">
        <f t="shared" si="82"/>
        <v>12417</v>
      </c>
      <c r="AM242" s="139"/>
      <c r="AN242" s="297">
        <f t="shared" si="83"/>
        <v>0.23911955014635655</v>
      </c>
      <c r="AP242" s="139" t="str">
        <f t="shared" si="84"/>
        <v/>
      </c>
      <c r="AQ242" s="139"/>
      <c r="AR242" s="297" t="e">
        <f t="shared" si="85"/>
        <v>#N/A</v>
      </c>
      <c r="AS242" s="139"/>
      <c r="AT242" s="139" t="str">
        <f t="shared" si="86"/>
        <v/>
      </c>
      <c r="AU242" s="139"/>
      <c r="AV242" s="297" t="e">
        <f t="shared" si="87"/>
        <v>#N/A</v>
      </c>
      <c r="AW242" s="139"/>
      <c r="AX242" s="139">
        <f t="shared" si="88"/>
        <v>0</v>
      </c>
      <c r="AY242" s="139"/>
      <c r="AZ242" s="297">
        <f t="shared" si="89"/>
        <v>0</v>
      </c>
      <c r="BA242" s="139"/>
      <c r="BB242" s="139">
        <f t="shared" si="90"/>
        <v>-10000</v>
      </c>
      <c r="BC242" s="139"/>
      <c r="BD242" s="297">
        <f t="shared" si="91"/>
        <v>-0.18400956849756189</v>
      </c>
      <c r="BE242" s="139"/>
      <c r="BF242" s="139">
        <f t="shared" si="92"/>
        <v>-7583</v>
      </c>
      <c r="BG242" s="139"/>
      <c r="BH242" s="297">
        <f t="shared" si="93"/>
        <v>-0.14602911723925438</v>
      </c>
      <c r="BJ242" s="139" t="str">
        <f t="shared" si="94"/>
        <v/>
      </c>
      <c r="BK242" s="139"/>
      <c r="BL242" s="297" t="e">
        <f t="shared" si="95"/>
        <v>#N/A</v>
      </c>
      <c r="BM242" s="139"/>
    </row>
    <row r="243" spans="2:65" ht="15.75" customHeight="1">
      <c r="B243" s="364">
        <v>126</v>
      </c>
      <c r="C243" s="23"/>
      <c r="D243" s="22" t="s">
        <v>15</v>
      </c>
      <c r="E243" s="101" t="s">
        <v>129</v>
      </c>
      <c r="F243" s="101"/>
      <c r="G243" s="101"/>
      <c r="H243" s="101"/>
      <c r="I243" s="101"/>
      <c r="J243" s="101"/>
      <c r="K243" s="24"/>
      <c r="L243" s="102" t="s">
        <v>29</v>
      </c>
      <c r="M243" s="207"/>
      <c r="N243" s="139">
        <f>VLOOKUP($B243,'[1]09-10-11'!$A$4:$EA$400,MATCH(N$2, '[1]09-10-11'!$A$4:$EA$4, 0))</f>
        <v>83700</v>
      </c>
      <c r="O243" s="142"/>
      <c r="P243" s="139">
        <f>VLOOKUP($B243,'[1]09-10-11'!$A$4:$EA$400,MATCH(P$2, '[1]09-10-11'!$A$4:$EA$4, 0))</f>
        <v>83700</v>
      </c>
      <c r="Q243" s="139"/>
      <c r="R243" s="139">
        <f>VLOOKUP($B243,'[1]09-10-11'!$A$4:$EA$400,MATCH(R$2, '[1]09-10-11'!$A$4:$EA$4, 0))</f>
        <v>83700</v>
      </c>
      <c r="S243" s="139"/>
      <c r="T243" s="139" t="e">
        <f>VLOOKUP($B243,'[1]09-10-11'!$A$4:$EA$400,MATCH(T$2, '[1]09-10-11'!$A$4:$EA$4, 0))</f>
        <v>#N/A</v>
      </c>
      <c r="U243" s="139"/>
      <c r="V243" s="139">
        <f>VLOOKUP($B243,'[1]09-10-11'!$A$4:$EA$400,MATCH(V$2, '[1]09-10-11'!$A$4:$EA$4, 0))</f>
        <v>83700</v>
      </c>
      <c r="W243" s="139"/>
      <c r="X243" s="139">
        <f>VLOOKUP($B243,'[1]09-10-11'!$A$4:$EA$400,MATCH(X$2, '[1]09-10-11'!$A$4:$EA$4, 0))</f>
        <v>83700</v>
      </c>
      <c r="Y243" s="53"/>
      <c r="Z243" s="139">
        <f t="shared" si="76"/>
        <v>0</v>
      </c>
      <c r="AA243" s="139"/>
      <c r="AB243" s="297">
        <f t="shared" si="77"/>
        <v>0</v>
      </c>
      <c r="AC243" s="262"/>
      <c r="AD243" s="139">
        <f t="shared" si="78"/>
        <v>0</v>
      </c>
      <c r="AE243" s="139"/>
      <c r="AF243" s="297">
        <f t="shared" si="79"/>
        <v>0</v>
      </c>
      <c r="AG243" s="139"/>
      <c r="AH243" s="139">
        <f t="shared" si="80"/>
        <v>0</v>
      </c>
      <c r="AI243" s="139"/>
      <c r="AJ243" s="297">
        <f t="shared" si="81"/>
        <v>0</v>
      </c>
      <c r="AK243" s="262"/>
      <c r="AL243" s="139">
        <f t="shared" si="82"/>
        <v>0</v>
      </c>
      <c r="AM243" s="139"/>
      <c r="AN243" s="297">
        <f t="shared" si="83"/>
        <v>0</v>
      </c>
      <c r="AP243" s="139" t="str">
        <f t="shared" si="84"/>
        <v/>
      </c>
      <c r="AQ243" s="139"/>
      <c r="AR243" s="297" t="e">
        <f t="shared" si="85"/>
        <v>#N/A</v>
      </c>
      <c r="AS243" s="139"/>
      <c r="AT243" s="139" t="str">
        <f t="shared" si="86"/>
        <v/>
      </c>
      <c r="AU243" s="139"/>
      <c r="AV243" s="297" t="e">
        <f t="shared" si="87"/>
        <v>#N/A</v>
      </c>
      <c r="AW243" s="139"/>
      <c r="AX243" s="139">
        <f t="shared" si="88"/>
        <v>0</v>
      </c>
      <c r="AY243" s="139"/>
      <c r="AZ243" s="297">
        <f t="shared" si="89"/>
        <v>0</v>
      </c>
      <c r="BA243" s="139"/>
      <c r="BB243" s="139">
        <f t="shared" si="90"/>
        <v>0</v>
      </c>
      <c r="BC243" s="139"/>
      <c r="BD243" s="297">
        <f t="shared" si="91"/>
        <v>0</v>
      </c>
      <c r="BE243" s="139"/>
      <c r="BF243" s="139">
        <f t="shared" si="92"/>
        <v>0</v>
      </c>
      <c r="BG243" s="139"/>
      <c r="BH243" s="297">
        <f t="shared" si="93"/>
        <v>0</v>
      </c>
      <c r="BJ243" s="139" t="str">
        <f t="shared" si="94"/>
        <v/>
      </c>
      <c r="BK243" s="139"/>
      <c r="BL243" s="297" t="e">
        <f t="shared" si="95"/>
        <v>#N/A</v>
      </c>
      <c r="BM243" s="139"/>
    </row>
    <row r="244" spans="2:65" ht="15.75" customHeight="1">
      <c r="B244" s="364">
        <v>127</v>
      </c>
      <c r="C244" s="23"/>
      <c r="D244" s="22" t="s">
        <v>14</v>
      </c>
      <c r="E244" s="101" t="s">
        <v>130</v>
      </c>
      <c r="F244" s="101"/>
      <c r="G244" s="101"/>
      <c r="H244" s="101"/>
      <c r="I244" s="101"/>
      <c r="J244" s="101"/>
      <c r="K244" s="24"/>
      <c r="L244" s="102" t="s">
        <v>29</v>
      </c>
      <c r="M244" s="207"/>
      <c r="N244" s="139">
        <f>VLOOKUP($B244,'[1]09-10-11'!$A$4:$EA$400,MATCH(N$2, '[1]09-10-11'!$A$4:$EA$4, 0))</f>
        <v>27411</v>
      </c>
      <c r="O244" s="142"/>
      <c r="P244" s="139">
        <f>VLOOKUP($B244,'[1]09-10-11'!$A$4:$EA$400,MATCH(P$2, '[1]09-10-11'!$A$4:$EA$4, 0))</f>
        <v>27411</v>
      </c>
      <c r="Q244" s="139"/>
      <c r="R244" s="139">
        <f>VLOOKUP($B244,'[1]09-10-11'!$A$4:$EA$400,MATCH(R$2, '[1]09-10-11'!$A$4:$EA$4, 0))</f>
        <v>27411</v>
      </c>
      <c r="S244" s="139"/>
      <c r="T244" s="139" t="e">
        <f>VLOOKUP($B244,'[1]09-10-11'!$A$4:$EA$400,MATCH(T$2, '[1]09-10-11'!$A$4:$EA$4, 0))</f>
        <v>#N/A</v>
      </c>
      <c r="U244" s="139"/>
      <c r="V244" s="139">
        <f>VLOOKUP($B244,'[1]09-10-11'!$A$4:$EA$400,MATCH(V$2, '[1]09-10-11'!$A$4:$EA$4, 0))</f>
        <v>27411</v>
      </c>
      <c r="W244" s="139"/>
      <c r="X244" s="139">
        <f>VLOOKUP($B244,'[1]09-10-11'!$A$4:$EA$400,MATCH(X$2, '[1]09-10-11'!$A$4:$EA$4, 0))</f>
        <v>27411</v>
      </c>
      <c r="Y244" s="53"/>
      <c r="Z244" s="139">
        <f t="shared" si="76"/>
        <v>0</v>
      </c>
      <c r="AA244" s="139"/>
      <c r="AB244" s="297">
        <f t="shared" si="77"/>
        <v>0</v>
      </c>
      <c r="AC244" s="262"/>
      <c r="AD244" s="139">
        <f t="shared" si="78"/>
        <v>0</v>
      </c>
      <c r="AE244" s="139"/>
      <c r="AF244" s="297">
        <f t="shared" ref="AF244:AF275" si="96">IF($P244="","",  IF($X244="","", IF($P244=0,"---",(IF(ISERROR(($X244/$P244)-1),"---",($X244/$P244)-1) ))))</f>
        <v>0</v>
      </c>
      <c r="AG244" s="139"/>
      <c r="AH244" s="139">
        <f t="shared" si="80"/>
        <v>0</v>
      </c>
      <c r="AI244" s="139"/>
      <c r="AJ244" s="297">
        <f t="shared" ref="AJ244:AJ275" si="97">IF($N244="","",  IF($X244="","", IF($N244=0,"---",(IF(ISERROR(($X244/$N244)-1),"---",($X244/$N244)-1) ))))</f>
        <v>0</v>
      </c>
      <c r="AK244" s="262"/>
      <c r="AL244" s="139">
        <f t="shared" si="82"/>
        <v>0</v>
      </c>
      <c r="AM244" s="139"/>
      <c r="AN244" s="297">
        <f t="shared" si="83"/>
        <v>0</v>
      </c>
      <c r="AP244" s="139" t="str">
        <f t="shared" si="84"/>
        <v/>
      </c>
      <c r="AQ244" s="139"/>
      <c r="AR244" s="297" t="e">
        <f t="shared" si="85"/>
        <v>#N/A</v>
      </c>
      <c r="AS244" s="139"/>
      <c r="AT244" s="139" t="str">
        <f t="shared" si="86"/>
        <v/>
      </c>
      <c r="AU244" s="139"/>
      <c r="AV244" s="297" t="e">
        <f t="shared" si="87"/>
        <v>#N/A</v>
      </c>
      <c r="AW244" s="139"/>
      <c r="AX244" s="139">
        <f t="shared" si="88"/>
        <v>0</v>
      </c>
      <c r="AY244" s="139"/>
      <c r="AZ244" s="297">
        <f t="shared" ref="AZ244:AZ275" si="98">IF($N244="","",  IF($V244="","", IF($N244=0,"---",(IF(ISERROR(($V244/$N244)-1),"---",($V244/$N244)-1) ))))</f>
        <v>0</v>
      </c>
      <c r="BA244" s="139"/>
      <c r="BB244" s="139">
        <f t="shared" si="90"/>
        <v>0</v>
      </c>
      <c r="BC244" s="139"/>
      <c r="BD244" s="297">
        <f t="shared" ref="BD244:BD275" si="99">IF($P244="","",  IF($V244="","", IF($P244=0,"---",(IF(ISERROR(($V244/$P244)-1),"---",($V244/$P244)-1) ))))</f>
        <v>0</v>
      </c>
      <c r="BE244" s="139"/>
      <c r="BF244" s="139">
        <f t="shared" si="92"/>
        <v>0</v>
      </c>
      <c r="BG244" s="139"/>
      <c r="BH244" s="297">
        <f t="shared" si="93"/>
        <v>0</v>
      </c>
      <c r="BJ244" s="139" t="str">
        <f t="shared" si="94"/>
        <v/>
      </c>
      <c r="BK244" s="139"/>
      <c r="BL244" s="297" t="e">
        <f t="shared" si="95"/>
        <v>#N/A</v>
      </c>
      <c r="BM244" s="139"/>
    </row>
    <row r="245" spans="2:65" ht="15.75" customHeight="1">
      <c r="B245" s="364">
        <v>128</v>
      </c>
      <c r="C245" s="23"/>
      <c r="D245" s="22" t="s">
        <v>16</v>
      </c>
      <c r="E245" s="101" t="s">
        <v>281</v>
      </c>
      <c r="F245" s="101"/>
      <c r="G245" s="101"/>
      <c r="H245" s="101"/>
      <c r="I245" s="101"/>
      <c r="J245" s="101"/>
      <c r="K245" s="24"/>
      <c r="L245" s="102" t="s">
        <v>29</v>
      </c>
      <c r="M245" s="207"/>
      <c r="N245" s="141">
        <f>VLOOKUP($B245,'[1]09-10-11'!$A$4:$EA$400,MATCH(N$2, '[1]09-10-11'!$A$4:$EA$4, 0))</f>
        <v>28047</v>
      </c>
      <c r="O245" s="142"/>
      <c r="P245" s="141">
        <f>VLOOKUP($B245,'[1]09-10-11'!$A$4:$EA$400,MATCH(P$2, '[1]09-10-11'!$A$4:$EA$4, 0))</f>
        <v>28047</v>
      </c>
      <c r="Q245" s="141"/>
      <c r="R245" s="141">
        <f>VLOOKUP($B245,'[1]09-10-11'!$A$4:$EA$400,MATCH(R$2, '[1]09-10-11'!$A$4:$EA$4, 0))</f>
        <v>28047</v>
      </c>
      <c r="S245" s="141"/>
      <c r="T245" s="141" t="e">
        <f>VLOOKUP($B245,'[1]09-10-11'!$A$4:$EA$400,MATCH(T$2, '[1]09-10-11'!$A$4:$EA$4, 0))</f>
        <v>#N/A</v>
      </c>
      <c r="U245" s="141"/>
      <c r="V245" s="141">
        <f>VLOOKUP($B245,'[1]09-10-11'!$A$4:$EA$400,MATCH(V$2, '[1]09-10-11'!$A$4:$EA$4, 0))</f>
        <v>30047</v>
      </c>
      <c r="W245" s="141"/>
      <c r="X245" s="141">
        <f>VLOOKUP($B245,'[1]09-10-11'!$A$4:$EA$400,MATCH(X$2, '[1]09-10-11'!$A$4:$EA$4, 0))</f>
        <v>28047</v>
      </c>
      <c r="Y245" s="53"/>
      <c r="Z245" s="141">
        <f t="shared" si="76"/>
        <v>-2000</v>
      </c>
      <c r="AA245" s="141"/>
      <c r="AB245" s="298">
        <f t="shared" si="77"/>
        <v>-6.6562385595899776E-2</v>
      </c>
      <c r="AC245" s="256"/>
      <c r="AD245" s="141">
        <f t="shared" si="78"/>
        <v>0</v>
      </c>
      <c r="AE245" s="141"/>
      <c r="AF245" s="298">
        <f t="shared" si="96"/>
        <v>0</v>
      </c>
      <c r="AG245" s="141"/>
      <c r="AH245" s="141">
        <f t="shared" si="80"/>
        <v>0</v>
      </c>
      <c r="AI245" s="141"/>
      <c r="AJ245" s="298">
        <f t="shared" si="97"/>
        <v>0</v>
      </c>
      <c r="AK245" s="257"/>
      <c r="AL245" s="141">
        <f t="shared" si="82"/>
        <v>0</v>
      </c>
      <c r="AM245" s="141"/>
      <c r="AN245" s="298">
        <f t="shared" si="83"/>
        <v>0</v>
      </c>
      <c r="AP245" s="141" t="str">
        <f t="shared" si="84"/>
        <v/>
      </c>
      <c r="AQ245" s="141"/>
      <c r="AR245" s="298" t="e">
        <f t="shared" si="85"/>
        <v>#N/A</v>
      </c>
      <c r="AS245" s="141"/>
      <c r="AT245" s="141" t="str">
        <f t="shared" si="86"/>
        <v/>
      </c>
      <c r="AU245" s="141"/>
      <c r="AV245" s="298" t="e">
        <f t="shared" si="87"/>
        <v>#N/A</v>
      </c>
      <c r="AW245" s="141"/>
      <c r="AX245" s="141">
        <f t="shared" si="88"/>
        <v>2000</v>
      </c>
      <c r="AY245" s="141"/>
      <c r="AZ245" s="298">
        <f t="shared" si="98"/>
        <v>7.1308874389417687E-2</v>
      </c>
      <c r="BA245" s="141"/>
      <c r="BB245" s="141">
        <f t="shared" si="90"/>
        <v>2000</v>
      </c>
      <c r="BC245" s="141"/>
      <c r="BD245" s="298">
        <f t="shared" si="99"/>
        <v>7.1308874389417687E-2</v>
      </c>
      <c r="BE245" s="141"/>
      <c r="BF245" s="141">
        <f t="shared" si="92"/>
        <v>2000</v>
      </c>
      <c r="BG245" s="141"/>
      <c r="BH245" s="298">
        <f t="shared" si="93"/>
        <v>7.1308874389417687E-2</v>
      </c>
      <c r="BJ245" s="141" t="str">
        <f t="shared" si="94"/>
        <v/>
      </c>
      <c r="BK245" s="141"/>
      <c r="BL245" s="298" t="e">
        <f t="shared" si="95"/>
        <v>#N/A</v>
      </c>
      <c r="BM245" s="141"/>
    </row>
    <row r="246" spans="2:65" ht="15.75" customHeight="1">
      <c r="B246" s="365"/>
      <c r="C246" s="23"/>
      <c r="D246" s="22"/>
      <c r="E246" s="101"/>
      <c r="F246" s="101"/>
      <c r="G246" s="101"/>
      <c r="H246" s="101"/>
      <c r="I246" s="101"/>
      <c r="J246" s="101"/>
      <c r="K246" s="24"/>
      <c r="L246" s="26"/>
      <c r="M246" s="207"/>
      <c r="N246" s="207"/>
      <c r="O246" s="139"/>
      <c r="P246" s="207"/>
      <c r="Q246" s="207"/>
      <c r="R246" s="237"/>
      <c r="S246" s="237"/>
      <c r="T246" s="237"/>
      <c r="U246" s="207"/>
      <c r="V246" s="237"/>
      <c r="W246" s="237"/>
      <c r="X246" s="237"/>
      <c r="Y246" s="237"/>
      <c r="Z246" s="139" t="str">
        <f t="shared" si="76"/>
        <v/>
      </c>
      <c r="AA246" s="207"/>
      <c r="AB246" s="297" t="str">
        <f t="shared" si="77"/>
        <v/>
      </c>
      <c r="AC246" s="262"/>
      <c r="AD246" s="139" t="str">
        <f t="shared" si="78"/>
        <v/>
      </c>
      <c r="AE246" s="207"/>
      <c r="AF246" s="297" t="str">
        <f t="shared" si="96"/>
        <v/>
      </c>
      <c r="AG246" s="207"/>
      <c r="AH246" s="139" t="str">
        <f t="shared" si="80"/>
        <v/>
      </c>
      <c r="AI246" s="207"/>
      <c r="AJ246" s="297" t="str">
        <f t="shared" si="97"/>
        <v/>
      </c>
      <c r="AK246" s="262"/>
      <c r="AL246" s="139" t="str">
        <f t="shared" si="82"/>
        <v/>
      </c>
      <c r="AM246" s="207"/>
      <c r="AN246" s="297" t="str">
        <f t="shared" si="83"/>
        <v/>
      </c>
      <c r="AP246" s="139" t="str">
        <f t="shared" si="84"/>
        <v/>
      </c>
      <c r="AQ246" s="207"/>
      <c r="AR246" s="297" t="str">
        <f t="shared" si="85"/>
        <v/>
      </c>
      <c r="AS246" s="207"/>
      <c r="AT246" s="139" t="str">
        <f t="shared" si="86"/>
        <v/>
      </c>
      <c r="AU246" s="207"/>
      <c r="AV246" s="297" t="str">
        <f t="shared" si="87"/>
        <v/>
      </c>
      <c r="AW246" s="207"/>
      <c r="AX246" s="139" t="str">
        <f t="shared" si="88"/>
        <v/>
      </c>
      <c r="AY246" s="207"/>
      <c r="AZ246" s="297" t="str">
        <f t="shared" si="98"/>
        <v/>
      </c>
      <c r="BA246" s="207"/>
      <c r="BB246" s="139" t="str">
        <f t="shared" si="90"/>
        <v/>
      </c>
      <c r="BC246" s="207"/>
      <c r="BD246" s="297" t="str">
        <f t="shared" si="99"/>
        <v/>
      </c>
      <c r="BE246" s="207"/>
      <c r="BF246" s="139" t="str">
        <f t="shared" si="92"/>
        <v/>
      </c>
      <c r="BG246" s="207"/>
      <c r="BH246" s="297" t="str">
        <f t="shared" si="93"/>
        <v/>
      </c>
      <c r="BJ246" s="139" t="str">
        <f t="shared" si="94"/>
        <v/>
      </c>
      <c r="BK246" s="207"/>
      <c r="BL246" s="297" t="str">
        <f t="shared" si="95"/>
        <v/>
      </c>
      <c r="BM246" s="207"/>
    </row>
    <row r="247" spans="2:65" ht="15.75" customHeight="1">
      <c r="B247" s="365"/>
      <c r="C247" s="23"/>
      <c r="D247" s="22"/>
      <c r="E247" s="101"/>
      <c r="F247" s="101"/>
      <c r="G247" s="101"/>
      <c r="H247" s="101"/>
      <c r="I247" s="101" t="s">
        <v>39</v>
      </c>
      <c r="J247" s="101"/>
      <c r="K247" s="24"/>
      <c r="L247" s="26"/>
      <c r="M247" s="207"/>
      <c r="N247" s="139">
        <f>SUM(N241:N245)</f>
        <v>225133</v>
      </c>
      <c r="O247" s="139"/>
      <c r="P247" s="139">
        <f>SUM(P241:P245)</f>
        <v>235133</v>
      </c>
      <c r="Q247" s="139"/>
      <c r="R247" s="139">
        <f>SUM(R241:R245)</f>
        <v>232716</v>
      </c>
      <c r="S247" s="139"/>
      <c r="T247" s="139" t="e">
        <f>SUM(T241:T245)</f>
        <v>#N/A</v>
      </c>
      <c r="U247" s="139"/>
      <c r="V247" s="139">
        <f>SUM(V241:V245)</f>
        <v>227133</v>
      </c>
      <c r="W247" s="139"/>
      <c r="X247" s="139">
        <f>SUM(X241:X245)</f>
        <v>245133</v>
      </c>
      <c r="Y247" s="53"/>
      <c r="Z247" s="139">
        <f t="shared" si="76"/>
        <v>18000</v>
      </c>
      <c r="AA247" s="139"/>
      <c r="AB247" s="297">
        <f t="shared" si="77"/>
        <v>7.9248722114355852E-2</v>
      </c>
      <c r="AC247" s="262"/>
      <c r="AD247" s="139">
        <f t="shared" si="78"/>
        <v>10000</v>
      </c>
      <c r="AE247" s="139"/>
      <c r="AF247" s="297">
        <f t="shared" si="96"/>
        <v>4.252912181616364E-2</v>
      </c>
      <c r="AG247" s="139"/>
      <c r="AH247" s="139">
        <f t="shared" si="80"/>
        <v>20000</v>
      </c>
      <c r="AI247" s="139"/>
      <c r="AJ247" s="297">
        <f t="shared" si="97"/>
        <v>8.8836376719539034E-2</v>
      </c>
      <c r="AK247" s="262"/>
      <c r="AL247" s="139">
        <f t="shared" si="82"/>
        <v>12417</v>
      </c>
      <c r="AM247" s="139"/>
      <c r="AN247" s="297">
        <f t="shared" si="83"/>
        <v>5.3356881348940233E-2</v>
      </c>
      <c r="AP247" s="139" t="str">
        <f t="shared" si="84"/>
        <v/>
      </c>
      <c r="AQ247" s="139"/>
      <c r="AR247" s="297" t="e">
        <f t="shared" si="85"/>
        <v>#N/A</v>
      </c>
      <c r="AS247" s="139"/>
      <c r="AT247" s="139" t="str">
        <f t="shared" si="86"/>
        <v/>
      </c>
      <c r="AU247" s="139"/>
      <c r="AV247" s="297" t="e">
        <f t="shared" si="87"/>
        <v>#N/A</v>
      </c>
      <c r="AW247" s="139"/>
      <c r="AX247" s="139">
        <f t="shared" si="88"/>
        <v>2000</v>
      </c>
      <c r="AY247" s="139"/>
      <c r="AZ247" s="297">
        <f t="shared" si="98"/>
        <v>8.8836376719538812E-3</v>
      </c>
      <c r="BA247" s="139"/>
      <c r="BB247" s="139">
        <f t="shared" si="90"/>
        <v>-8000</v>
      </c>
      <c r="BC247" s="139"/>
      <c r="BD247" s="297">
        <f t="shared" si="99"/>
        <v>-3.4023297452930867E-2</v>
      </c>
      <c r="BE247" s="139"/>
      <c r="BF247" s="139">
        <f t="shared" si="92"/>
        <v>-5583</v>
      </c>
      <c r="BG247" s="139"/>
      <c r="BH247" s="297">
        <f t="shared" si="93"/>
        <v>-2.3990615170422336E-2</v>
      </c>
      <c r="BJ247" s="139" t="str">
        <f t="shared" si="94"/>
        <v/>
      </c>
      <c r="BK247" s="139"/>
      <c r="BL247" s="297" t="e">
        <f t="shared" si="95"/>
        <v>#N/A</v>
      </c>
      <c r="BM247" s="139"/>
    </row>
    <row r="248" spans="2:65" ht="15.75" customHeight="1">
      <c r="B248" s="365"/>
      <c r="C248" s="101"/>
      <c r="D248" s="101"/>
      <c r="E248" s="101"/>
      <c r="F248" s="101"/>
      <c r="G248" s="101"/>
      <c r="H248" s="101"/>
      <c r="I248" s="101"/>
      <c r="J248" s="101"/>
      <c r="K248" s="24"/>
      <c r="L248" s="102"/>
      <c r="M248" s="207"/>
      <c r="N248" s="207"/>
      <c r="O248" s="139"/>
      <c r="P248" s="207"/>
      <c r="Q248" s="207"/>
      <c r="R248" s="237"/>
      <c r="S248" s="237"/>
      <c r="T248" s="237"/>
      <c r="U248" s="207"/>
      <c r="V248" s="237"/>
      <c r="W248" s="237"/>
      <c r="X248" s="237"/>
      <c r="Y248" s="237"/>
      <c r="Z248" s="139" t="str">
        <f t="shared" si="76"/>
        <v/>
      </c>
      <c r="AA248" s="207"/>
      <c r="AB248" s="297" t="str">
        <f t="shared" si="77"/>
        <v/>
      </c>
      <c r="AC248" s="262"/>
      <c r="AD248" s="139" t="str">
        <f t="shared" si="78"/>
        <v/>
      </c>
      <c r="AE248" s="207"/>
      <c r="AF248" s="297" t="str">
        <f t="shared" si="96"/>
        <v/>
      </c>
      <c r="AG248" s="207"/>
      <c r="AH248" s="139" t="str">
        <f t="shared" si="80"/>
        <v/>
      </c>
      <c r="AI248" s="207"/>
      <c r="AJ248" s="297" t="str">
        <f t="shared" si="97"/>
        <v/>
      </c>
      <c r="AK248" s="262"/>
      <c r="AL248" s="139" t="str">
        <f t="shared" si="82"/>
        <v/>
      </c>
      <c r="AM248" s="207"/>
      <c r="AN248" s="297" t="str">
        <f t="shared" si="83"/>
        <v/>
      </c>
      <c r="AP248" s="174" t="str">
        <f t="shared" si="84"/>
        <v/>
      </c>
      <c r="AQ248" s="207"/>
      <c r="AR248" s="299" t="str">
        <f t="shared" si="85"/>
        <v/>
      </c>
      <c r="AS248" s="207"/>
      <c r="AT248" s="139" t="str">
        <f t="shared" si="86"/>
        <v/>
      </c>
      <c r="AU248" s="207"/>
      <c r="AV248" s="297" t="str">
        <f t="shared" si="87"/>
        <v/>
      </c>
      <c r="AW248" s="207"/>
      <c r="AX248" s="139" t="str">
        <f t="shared" si="88"/>
        <v/>
      </c>
      <c r="AY248" s="207"/>
      <c r="AZ248" s="297" t="str">
        <f t="shared" si="98"/>
        <v/>
      </c>
      <c r="BA248" s="207"/>
      <c r="BB248" s="139" t="str">
        <f t="shared" si="90"/>
        <v/>
      </c>
      <c r="BC248" s="207"/>
      <c r="BD248" s="297" t="str">
        <f t="shared" si="99"/>
        <v/>
      </c>
      <c r="BE248" s="207"/>
      <c r="BF248" s="139" t="str">
        <f t="shared" si="92"/>
        <v/>
      </c>
      <c r="BG248" s="207"/>
      <c r="BH248" s="297" t="str">
        <f t="shared" si="93"/>
        <v/>
      </c>
      <c r="BJ248" s="174" t="str">
        <f t="shared" si="94"/>
        <v/>
      </c>
      <c r="BK248" s="207"/>
      <c r="BL248" s="299" t="str">
        <f t="shared" si="95"/>
        <v/>
      </c>
      <c r="BM248" s="207"/>
    </row>
    <row r="249" spans="2:65" ht="19.5" customHeight="1">
      <c r="B249" s="364">
        <v>129</v>
      </c>
      <c r="C249" s="21" t="s">
        <v>37</v>
      </c>
      <c r="D249" s="101" t="s">
        <v>319</v>
      </c>
      <c r="E249" s="101"/>
      <c r="F249" s="101"/>
      <c r="G249" s="101"/>
      <c r="H249" s="101"/>
      <c r="I249" s="101"/>
      <c r="J249" s="101"/>
      <c r="K249" s="24"/>
      <c r="L249" s="26" t="s">
        <v>29</v>
      </c>
      <c r="M249" s="207"/>
      <c r="N249" s="141">
        <f>VLOOKUP($B249,'[1]09-10-11'!$A$4:$EA$400,MATCH(N$2, '[1]09-10-11'!$A$4:$EA$4, 0))</f>
        <v>7583</v>
      </c>
      <c r="O249" s="53"/>
      <c r="P249" s="141">
        <f>VLOOKUP($B249,'[1]09-10-11'!$A$4:$EA$400,MATCH(P$2, '[1]09-10-11'!$A$4:$EA$4, 0))</f>
        <v>7583</v>
      </c>
      <c r="Q249" s="141"/>
      <c r="R249" s="141">
        <f>VLOOKUP($B249,'[1]09-10-11'!$A$4:$EA$400,MATCH(R$2, '[1]09-10-11'!$A$4:$EA$4, 0))</f>
        <v>0</v>
      </c>
      <c r="S249" s="141"/>
      <c r="T249" s="141" t="e">
        <f>VLOOKUP($B249,'[1]09-10-11'!$A$4:$EA$400,MATCH(T$2, '[1]09-10-11'!$A$4:$EA$4, 0))</f>
        <v>#N/A</v>
      </c>
      <c r="U249" s="141"/>
      <c r="V249" s="141">
        <f>VLOOKUP($B249,'[1]09-10-11'!$A$4:$EA$400,MATCH(V$2, '[1]09-10-11'!$A$4:$EA$4, 0))</f>
        <v>10083</v>
      </c>
      <c r="W249" s="141"/>
      <c r="X249" s="141">
        <f>VLOOKUP($B249,'[1]09-10-11'!$A$4:$EA$400,MATCH(X$2, '[1]09-10-11'!$A$4:$EA$4, 0))</f>
        <v>7583</v>
      </c>
      <c r="Y249" s="53"/>
      <c r="Z249" s="141">
        <f t="shared" si="76"/>
        <v>-2500</v>
      </c>
      <c r="AA249" s="141"/>
      <c r="AB249" s="298">
        <f t="shared" si="77"/>
        <v>-0.24794208072994151</v>
      </c>
      <c r="AC249" s="256"/>
      <c r="AD249" s="141">
        <f t="shared" si="78"/>
        <v>0</v>
      </c>
      <c r="AE249" s="141"/>
      <c r="AF249" s="298">
        <f t="shared" si="96"/>
        <v>0</v>
      </c>
      <c r="AG249" s="141"/>
      <c r="AH249" s="141">
        <f t="shared" si="80"/>
        <v>0</v>
      </c>
      <c r="AI249" s="141"/>
      <c r="AJ249" s="298">
        <f t="shared" si="97"/>
        <v>0</v>
      </c>
      <c r="AK249" s="257"/>
      <c r="AL249" s="141">
        <f t="shared" si="82"/>
        <v>7583</v>
      </c>
      <c r="AM249" s="141"/>
      <c r="AN249" s="298" t="str">
        <f t="shared" si="83"/>
        <v>---</v>
      </c>
      <c r="AP249" s="283" t="str">
        <f t="shared" si="84"/>
        <v/>
      </c>
      <c r="AQ249" s="283"/>
      <c r="AR249" s="300" t="e">
        <f t="shared" si="85"/>
        <v>#N/A</v>
      </c>
      <c r="AS249" s="141"/>
      <c r="AT249" s="141" t="str">
        <f t="shared" si="86"/>
        <v/>
      </c>
      <c r="AU249" s="141"/>
      <c r="AV249" s="298" t="e">
        <f t="shared" si="87"/>
        <v>#N/A</v>
      </c>
      <c r="AW249" s="141"/>
      <c r="AX249" s="141">
        <f t="shared" si="88"/>
        <v>2500</v>
      </c>
      <c r="AY249" s="141"/>
      <c r="AZ249" s="298">
        <f t="shared" si="98"/>
        <v>0.32968482131082677</v>
      </c>
      <c r="BA249" s="141"/>
      <c r="BB249" s="141">
        <f t="shared" si="90"/>
        <v>2500</v>
      </c>
      <c r="BC249" s="141"/>
      <c r="BD249" s="298">
        <f t="shared" si="99"/>
        <v>0.32968482131082677</v>
      </c>
      <c r="BE249" s="141"/>
      <c r="BF249" s="141">
        <f t="shared" si="92"/>
        <v>10083</v>
      </c>
      <c r="BG249" s="141"/>
      <c r="BH249" s="298" t="str">
        <f t="shared" si="93"/>
        <v>---</v>
      </c>
      <c r="BJ249" s="283" t="str">
        <f t="shared" si="94"/>
        <v/>
      </c>
      <c r="BK249" s="283"/>
      <c r="BL249" s="300" t="e">
        <f t="shared" si="95"/>
        <v>#N/A</v>
      </c>
      <c r="BM249" s="141"/>
    </row>
    <row r="250" spans="2:65" ht="15.75" customHeight="1">
      <c r="B250" s="364">
        <v>129.001</v>
      </c>
      <c r="C250" s="21" t="s">
        <v>18</v>
      </c>
      <c r="D250" s="101" t="s">
        <v>245</v>
      </c>
      <c r="E250" s="101"/>
      <c r="F250" s="101"/>
      <c r="G250" s="101"/>
      <c r="H250" s="101"/>
      <c r="I250" s="101"/>
      <c r="J250" s="101"/>
      <c r="K250" s="24"/>
      <c r="L250" s="26" t="s">
        <v>29</v>
      </c>
      <c r="M250" s="207"/>
      <c r="N250" s="139">
        <f>VLOOKUP($B250,'[1]09-10-11'!$A$4:$EA$400,MATCH(N$2, '[1]09-10-11'!$A$4:$EA$4, 0))</f>
        <v>0</v>
      </c>
      <c r="O250" s="53"/>
      <c r="P250" s="139">
        <f>VLOOKUP($B250,'[1]09-10-11'!$A$4:$EA$400,MATCH(P$2, '[1]09-10-11'!$A$4:$EA$4, 0))</f>
        <v>0</v>
      </c>
      <c r="Q250" s="139"/>
      <c r="R250" s="139">
        <f>VLOOKUP($B250,'[1]09-10-11'!$A$4:$EA$400,MATCH(R$2, '[1]09-10-11'!$A$4:$EA$4, 0))</f>
        <v>0</v>
      </c>
      <c r="S250" s="139"/>
      <c r="T250" s="139" t="e">
        <f>VLOOKUP($B250,'[1]09-10-11'!$A$4:$EA$400,MATCH(T$2, '[1]09-10-11'!$A$4:$EA$4, 0))</f>
        <v>#N/A</v>
      </c>
      <c r="U250" s="139"/>
      <c r="V250" s="139">
        <f>VLOOKUP($B250,'[1]09-10-11'!$A$4:$EA$400,MATCH(V$2, '[1]09-10-11'!$A$4:$EA$4, 0))</f>
        <v>0</v>
      </c>
      <c r="W250" s="139"/>
      <c r="X250" s="139">
        <f>VLOOKUP($B250,'[1]09-10-11'!$A$4:$EA$400,MATCH(X$2, '[1]09-10-11'!$A$4:$EA$4, 0))</f>
        <v>0</v>
      </c>
      <c r="Y250" s="53"/>
      <c r="Z250" s="139">
        <f t="shared" si="76"/>
        <v>0</v>
      </c>
      <c r="AA250" s="139"/>
      <c r="AB250" s="297" t="str">
        <f t="shared" si="77"/>
        <v>---</v>
      </c>
      <c r="AC250" s="262"/>
      <c r="AD250" s="139">
        <f t="shared" si="78"/>
        <v>0</v>
      </c>
      <c r="AE250" s="139"/>
      <c r="AF250" s="297" t="str">
        <f t="shared" si="96"/>
        <v>---</v>
      </c>
      <c r="AG250" s="139"/>
      <c r="AH250" s="139">
        <f t="shared" si="80"/>
        <v>0</v>
      </c>
      <c r="AI250" s="139"/>
      <c r="AJ250" s="297" t="str">
        <f t="shared" si="97"/>
        <v>---</v>
      </c>
      <c r="AK250" s="262"/>
      <c r="AL250" s="139">
        <f t="shared" si="82"/>
        <v>0</v>
      </c>
      <c r="AM250" s="139"/>
      <c r="AN250" s="297" t="str">
        <f t="shared" si="83"/>
        <v>---</v>
      </c>
      <c r="AP250" s="139" t="str">
        <f t="shared" si="84"/>
        <v/>
      </c>
      <c r="AQ250" s="139"/>
      <c r="AR250" s="297" t="e">
        <f t="shared" si="85"/>
        <v>#N/A</v>
      </c>
      <c r="AS250" s="139"/>
      <c r="AT250" s="139" t="str">
        <f t="shared" si="86"/>
        <v/>
      </c>
      <c r="AU250" s="139"/>
      <c r="AV250" s="297" t="e">
        <f t="shared" si="87"/>
        <v>#N/A</v>
      </c>
      <c r="AW250" s="139"/>
      <c r="AX250" s="139">
        <f t="shared" si="88"/>
        <v>0</v>
      </c>
      <c r="AY250" s="139"/>
      <c r="AZ250" s="297" t="str">
        <f t="shared" si="98"/>
        <v>---</v>
      </c>
      <c r="BA250" s="139"/>
      <c r="BB250" s="139">
        <f t="shared" si="90"/>
        <v>0</v>
      </c>
      <c r="BC250" s="139"/>
      <c r="BD250" s="297" t="str">
        <f t="shared" si="99"/>
        <v>---</v>
      </c>
      <c r="BE250" s="139"/>
      <c r="BF250" s="139">
        <f t="shared" si="92"/>
        <v>0</v>
      </c>
      <c r="BG250" s="139"/>
      <c r="BH250" s="297" t="str">
        <f t="shared" si="93"/>
        <v>---</v>
      </c>
      <c r="BJ250" s="139" t="str">
        <f t="shared" si="94"/>
        <v/>
      </c>
      <c r="BK250" s="139"/>
      <c r="BL250" s="297" t="e">
        <f t="shared" si="95"/>
        <v>#N/A</v>
      </c>
      <c r="BM250" s="139"/>
    </row>
    <row r="251" spans="2:65" ht="15.75" customHeight="1">
      <c r="B251" s="365"/>
      <c r="C251" s="23"/>
      <c r="D251" s="101"/>
      <c r="E251" s="101"/>
      <c r="F251" s="101"/>
      <c r="G251" s="101"/>
      <c r="H251" s="101"/>
      <c r="I251" s="101"/>
      <c r="J251" s="101"/>
      <c r="K251" s="24"/>
      <c r="L251" s="102"/>
      <c r="M251" s="207"/>
      <c r="N251" s="207"/>
      <c r="O251" s="142"/>
      <c r="P251" s="207"/>
      <c r="Q251" s="207"/>
      <c r="R251" s="237"/>
      <c r="S251" s="237"/>
      <c r="T251" s="237"/>
      <c r="U251" s="207"/>
      <c r="V251" s="237"/>
      <c r="W251" s="237"/>
      <c r="X251" s="237"/>
      <c r="Y251" s="237"/>
      <c r="Z251" s="139" t="str">
        <f t="shared" si="76"/>
        <v/>
      </c>
      <c r="AA251" s="207"/>
      <c r="AB251" s="297" t="str">
        <f t="shared" si="77"/>
        <v/>
      </c>
      <c r="AC251" s="262"/>
      <c r="AD251" s="139" t="str">
        <f t="shared" si="78"/>
        <v/>
      </c>
      <c r="AE251" s="207"/>
      <c r="AF251" s="297" t="str">
        <f t="shared" si="96"/>
        <v/>
      </c>
      <c r="AG251" s="207"/>
      <c r="AH251" s="139" t="str">
        <f t="shared" si="80"/>
        <v/>
      </c>
      <c r="AI251" s="207"/>
      <c r="AJ251" s="297" t="str">
        <f t="shared" si="97"/>
        <v/>
      </c>
      <c r="AK251" s="262"/>
      <c r="AL251" s="139" t="str">
        <f t="shared" si="82"/>
        <v/>
      </c>
      <c r="AM251" s="207"/>
      <c r="AN251" s="297" t="str">
        <f t="shared" si="83"/>
        <v/>
      </c>
      <c r="AP251" s="139" t="str">
        <f t="shared" si="84"/>
        <v/>
      </c>
      <c r="AQ251" s="207"/>
      <c r="AR251" s="297" t="str">
        <f t="shared" si="85"/>
        <v/>
      </c>
      <c r="AS251" s="207"/>
      <c r="AT251" s="139" t="str">
        <f t="shared" si="86"/>
        <v/>
      </c>
      <c r="AU251" s="207"/>
      <c r="AV251" s="297" t="str">
        <f t="shared" si="87"/>
        <v/>
      </c>
      <c r="AW251" s="207"/>
      <c r="AX251" s="139" t="str">
        <f t="shared" si="88"/>
        <v/>
      </c>
      <c r="AY251" s="207"/>
      <c r="AZ251" s="297" t="str">
        <f t="shared" si="98"/>
        <v/>
      </c>
      <c r="BA251" s="207"/>
      <c r="BB251" s="139" t="str">
        <f t="shared" si="90"/>
        <v/>
      </c>
      <c r="BC251" s="207"/>
      <c r="BD251" s="297" t="str">
        <f t="shared" si="99"/>
        <v/>
      </c>
      <c r="BE251" s="207"/>
      <c r="BF251" s="139" t="str">
        <f t="shared" si="92"/>
        <v/>
      </c>
      <c r="BG251" s="207"/>
      <c r="BH251" s="297" t="str">
        <f t="shared" si="93"/>
        <v/>
      </c>
      <c r="BJ251" s="139" t="str">
        <f t="shared" si="94"/>
        <v/>
      </c>
      <c r="BK251" s="207"/>
      <c r="BL251" s="297" t="str">
        <f t="shared" si="95"/>
        <v/>
      </c>
      <c r="BM251" s="207"/>
    </row>
    <row r="252" spans="2:65" ht="15.75" customHeight="1">
      <c r="B252" s="365"/>
      <c r="C252" s="23"/>
      <c r="D252" s="101"/>
      <c r="E252" s="101"/>
      <c r="F252" s="101"/>
      <c r="G252" s="103" t="s">
        <v>276</v>
      </c>
      <c r="H252" s="103"/>
      <c r="I252" s="35"/>
      <c r="J252" s="35"/>
      <c r="K252" s="36"/>
      <c r="L252" s="37" t="s">
        <v>29</v>
      </c>
      <c r="M252" s="215"/>
      <c r="N252" s="150">
        <f>+N238+N247+N249</f>
        <v>12522358</v>
      </c>
      <c r="O252" s="119"/>
      <c r="P252" s="150">
        <f>+P238+P247+P249</f>
        <v>12822358</v>
      </c>
      <c r="Q252" s="150"/>
      <c r="R252" s="150">
        <f>+R238+R247+R249</f>
        <v>13024510</v>
      </c>
      <c r="S252" s="150"/>
      <c r="T252" s="150" t="e">
        <f>+T238+T247+T249</f>
        <v>#N/A</v>
      </c>
      <c r="U252" s="150"/>
      <c r="V252" s="150">
        <f>+V238+V247+V249</f>
        <v>12976858</v>
      </c>
      <c r="W252" s="150"/>
      <c r="X252" s="150">
        <f>+X238+X247+X249</f>
        <v>12832358</v>
      </c>
      <c r="Y252" s="146"/>
      <c r="Z252" s="150">
        <f t="shared" si="76"/>
        <v>-144500</v>
      </c>
      <c r="AA252" s="150"/>
      <c r="AB252" s="301">
        <f t="shared" si="77"/>
        <v>-1.1135206996947922E-2</v>
      </c>
      <c r="AC252" s="260"/>
      <c r="AD252" s="150">
        <f t="shared" si="78"/>
        <v>10000</v>
      </c>
      <c r="AE252" s="150"/>
      <c r="AF252" s="301">
        <f t="shared" si="96"/>
        <v>7.7988775543458289E-4</v>
      </c>
      <c r="AG252" s="150"/>
      <c r="AH252" s="150">
        <f t="shared" si="80"/>
        <v>310000</v>
      </c>
      <c r="AI252" s="150"/>
      <c r="AJ252" s="301">
        <f t="shared" si="97"/>
        <v>2.475572092732059E-2</v>
      </c>
      <c r="AK252" s="260"/>
      <c r="AL252" s="150">
        <f t="shared" si="82"/>
        <v>-192152</v>
      </c>
      <c r="AM252" s="150"/>
      <c r="AN252" s="301">
        <f t="shared" si="83"/>
        <v>-1.4753107794458264E-2</v>
      </c>
      <c r="AP252" s="150" t="str">
        <f t="shared" si="84"/>
        <v/>
      </c>
      <c r="AQ252" s="150"/>
      <c r="AR252" s="301" t="e">
        <f t="shared" si="85"/>
        <v>#N/A</v>
      </c>
      <c r="AS252" s="150"/>
      <c r="AT252" s="150" t="str">
        <f t="shared" si="86"/>
        <v/>
      </c>
      <c r="AU252" s="150"/>
      <c r="AV252" s="301" t="e">
        <f t="shared" si="87"/>
        <v>#N/A</v>
      </c>
      <c r="AW252" s="150"/>
      <c r="AX252" s="150">
        <f t="shared" si="88"/>
        <v>454500</v>
      </c>
      <c r="AY252" s="150"/>
      <c r="AZ252" s="301">
        <f t="shared" si="98"/>
        <v>3.6295081166023202E-2</v>
      </c>
      <c r="BA252" s="150"/>
      <c r="BB252" s="150">
        <f t="shared" si="90"/>
        <v>154500</v>
      </c>
      <c r="BC252" s="150"/>
      <c r="BD252" s="301">
        <f t="shared" si="99"/>
        <v>1.2049265821465927E-2</v>
      </c>
      <c r="BE252" s="150"/>
      <c r="BF252" s="150">
        <f t="shared" si="92"/>
        <v>-47652</v>
      </c>
      <c r="BG252" s="150"/>
      <c r="BH252" s="301">
        <f t="shared" si="93"/>
        <v>-3.6586405169944936E-3</v>
      </c>
      <c r="BJ252" s="150" t="str">
        <f t="shared" si="94"/>
        <v/>
      </c>
      <c r="BK252" s="150"/>
      <c r="BL252" s="301" t="e">
        <f t="shared" si="95"/>
        <v>#N/A</v>
      </c>
      <c r="BM252" s="150"/>
    </row>
    <row r="253" spans="2:65" ht="15.75" customHeight="1">
      <c r="B253" s="365"/>
      <c r="C253" s="23"/>
      <c r="D253" s="101"/>
      <c r="E253" s="101"/>
      <c r="F253" s="101"/>
      <c r="G253" s="101" t="s">
        <v>48</v>
      </c>
      <c r="H253" s="101"/>
      <c r="I253" s="101"/>
      <c r="J253" s="101"/>
      <c r="K253" s="101"/>
      <c r="L253" s="102" t="s">
        <v>29</v>
      </c>
      <c r="M253" s="207"/>
      <c r="N253" s="139">
        <f>SUM(N254:N255)</f>
        <v>12522358</v>
      </c>
      <c r="O253" s="142"/>
      <c r="P253" s="139">
        <f>SUM(P254:P255)</f>
        <v>12822358</v>
      </c>
      <c r="Q253" s="139"/>
      <c r="R253" s="139">
        <f>SUM(R254:R255)</f>
        <v>12883710</v>
      </c>
      <c r="S253" s="139"/>
      <c r="T253" s="139" t="e">
        <f>SUM(T254:T255)</f>
        <v>#N/A</v>
      </c>
      <c r="U253" s="139"/>
      <c r="V253" s="139">
        <f>SUM(V254:V255)</f>
        <v>12976858</v>
      </c>
      <c r="W253" s="139"/>
      <c r="X253" s="139">
        <f>SUM(X254:X255)</f>
        <v>12832358</v>
      </c>
      <c r="Y253" s="53"/>
      <c r="Z253" s="139">
        <f t="shared" si="76"/>
        <v>-144500</v>
      </c>
      <c r="AA253" s="139"/>
      <c r="AB253" s="297">
        <f t="shared" si="77"/>
        <v>-1.1135206996947922E-2</v>
      </c>
      <c r="AC253" s="262"/>
      <c r="AD253" s="139">
        <f t="shared" si="78"/>
        <v>10000</v>
      </c>
      <c r="AE253" s="139"/>
      <c r="AF253" s="297">
        <f t="shared" si="96"/>
        <v>7.7988775543458289E-4</v>
      </c>
      <c r="AG253" s="139"/>
      <c r="AH253" s="139">
        <f t="shared" si="80"/>
        <v>310000</v>
      </c>
      <c r="AI253" s="139"/>
      <c r="AJ253" s="297">
        <f t="shared" si="97"/>
        <v>2.475572092732059E-2</v>
      </c>
      <c r="AK253" s="262"/>
      <c r="AL253" s="139">
        <f t="shared" si="82"/>
        <v>-51352</v>
      </c>
      <c r="AM253" s="139"/>
      <c r="AN253" s="297">
        <f t="shared" si="83"/>
        <v>-3.9858084356136914E-3</v>
      </c>
      <c r="AP253" s="139" t="str">
        <f t="shared" si="84"/>
        <v/>
      </c>
      <c r="AQ253" s="139"/>
      <c r="AR253" s="297" t="e">
        <f t="shared" si="85"/>
        <v>#N/A</v>
      </c>
      <c r="AS253" s="139"/>
      <c r="AT253" s="139" t="str">
        <f t="shared" si="86"/>
        <v/>
      </c>
      <c r="AU253" s="139"/>
      <c r="AV253" s="297" t="e">
        <f t="shared" si="87"/>
        <v>#N/A</v>
      </c>
      <c r="AW253" s="139"/>
      <c r="AX253" s="139">
        <f t="shared" si="88"/>
        <v>454500</v>
      </c>
      <c r="AY253" s="139"/>
      <c r="AZ253" s="297">
        <f t="shared" si="98"/>
        <v>3.6295081166023202E-2</v>
      </c>
      <c r="BA253" s="139"/>
      <c r="BB253" s="139">
        <f t="shared" si="90"/>
        <v>154500</v>
      </c>
      <c r="BC253" s="139"/>
      <c r="BD253" s="297">
        <f t="shared" si="99"/>
        <v>1.2049265821465927E-2</v>
      </c>
      <c r="BE253" s="139"/>
      <c r="BF253" s="139">
        <f t="shared" si="92"/>
        <v>93148</v>
      </c>
      <c r="BG253" s="139"/>
      <c r="BH253" s="297">
        <f t="shared" si="93"/>
        <v>7.2299050506414719E-3</v>
      </c>
      <c r="BJ253" s="139" t="str">
        <f t="shared" si="94"/>
        <v/>
      </c>
      <c r="BK253" s="139"/>
      <c r="BL253" s="297" t="e">
        <f t="shared" si="95"/>
        <v>#N/A</v>
      </c>
      <c r="BM253" s="139"/>
    </row>
    <row r="254" spans="2:65" ht="15.75" customHeight="1">
      <c r="B254" s="365"/>
      <c r="C254" s="23"/>
      <c r="D254" s="101"/>
      <c r="E254" s="101"/>
      <c r="F254" s="101"/>
      <c r="G254" s="101"/>
      <c r="H254" s="101" t="s">
        <v>257</v>
      </c>
      <c r="I254" s="101"/>
      <c r="J254" s="101"/>
      <c r="K254" s="101"/>
      <c r="L254" s="102"/>
      <c r="M254" s="207"/>
      <c r="N254" s="139">
        <f>N252-N231</f>
        <v>3238975</v>
      </c>
      <c r="O254" s="142"/>
      <c r="P254" s="139">
        <f>P252-P231</f>
        <v>3538975</v>
      </c>
      <c r="Q254" s="139"/>
      <c r="R254" s="139">
        <f>R252-R231</f>
        <v>3600327</v>
      </c>
      <c r="S254" s="139"/>
      <c r="T254" s="139" t="e">
        <f>T252-T231</f>
        <v>#N/A</v>
      </c>
      <c r="U254" s="139"/>
      <c r="V254" s="139">
        <f>V252-V231</f>
        <v>3693475</v>
      </c>
      <c r="W254" s="139"/>
      <c r="X254" s="139">
        <f>X252-X231</f>
        <v>3548975</v>
      </c>
      <c r="Y254" s="53"/>
      <c r="Z254" s="139">
        <f t="shared" si="76"/>
        <v>-144500</v>
      </c>
      <c r="AA254" s="139"/>
      <c r="AB254" s="297">
        <f t="shared" si="77"/>
        <v>-3.9123048078029465E-2</v>
      </c>
      <c r="AC254" s="262"/>
      <c r="AD254" s="139">
        <f t="shared" si="78"/>
        <v>10000</v>
      </c>
      <c r="AE254" s="139"/>
      <c r="AF254" s="297">
        <f t="shared" si="96"/>
        <v>2.825676926228704E-3</v>
      </c>
      <c r="AG254" s="139"/>
      <c r="AH254" s="139">
        <f t="shared" si="80"/>
        <v>310000</v>
      </c>
      <c r="AI254" s="139"/>
      <c r="AJ254" s="297">
        <f t="shared" si="97"/>
        <v>9.5709290747844511E-2</v>
      </c>
      <c r="AK254" s="262"/>
      <c r="AL254" s="139">
        <f t="shared" si="82"/>
        <v>-51352</v>
      </c>
      <c r="AM254" s="139"/>
      <c r="AN254" s="297">
        <f t="shared" si="83"/>
        <v>-1.4263148875088283E-2</v>
      </c>
      <c r="AP254" s="139" t="str">
        <f t="shared" si="84"/>
        <v/>
      </c>
      <c r="AQ254" s="139"/>
      <c r="AR254" s="297" t="e">
        <f t="shared" si="85"/>
        <v>#N/A</v>
      </c>
      <c r="AS254" s="139"/>
      <c r="AT254" s="139" t="str">
        <f t="shared" si="86"/>
        <v/>
      </c>
      <c r="AU254" s="139"/>
      <c r="AV254" s="297" t="e">
        <f t="shared" si="87"/>
        <v>#N/A</v>
      </c>
      <c r="AW254" s="139"/>
      <c r="AX254" s="139">
        <f t="shared" si="88"/>
        <v>454500</v>
      </c>
      <c r="AY254" s="139"/>
      <c r="AZ254" s="297">
        <f t="shared" si="98"/>
        <v>0.14032216982224321</v>
      </c>
      <c r="BA254" s="139"/>
      <c r="BB254" s="139">
        <f t="shared" si="90"/>
        <v>154500</v>
      </c>
      <c r="BC254" s="139"/>
      <c r="BD254" s="297">
        <f t="shared" si="99"/>
        <v>4.36567085102324E-2</v>
      </c>
      <c r="BE254" s="139"/>
      <c r="BF254" s="139">
        <f t="shared" si="92"/>
        <v>93148</v>
      </c>
      <c r="BG254" s="139"/>
      <c r="BH254" s="297">
        <f t="shared" si="93"/>
        <v>2.5872094395870127E-2</v>
      </c>
      <c r="BJ254" s="139" t="str">
        <f t="shared" si="94"/>
        <v/>
      </c>
      <c r="BK254" s="139"/>
      <c r="BL254" s="297" t="e">
        <f t="shared" si="95"/>
        <v>#N/A</v>
      </c>
      <c r="BM254" s="139"/>
    </row>
    <row r="255" spans="2:65" ht="15.75" customHeight="1">
      <c r="B255" s="365"/>
      <c r="C255" s="23"/>
      <c r="D255" s="101"/>
      <c r="E255" s="101"/>
      <c r="F255" s="101"/>
      <c r="G255" s="101"/>
      <c r="H255" s="101" t="s">
        <v>317</v>
      </c>
      <c r="I255" s="101"/>
      <c r="J255" s="101"/>
      <c r="K255" s="101"/>
      <c r="L255" s="102"/>
      <c r="M255" s="207"/>
      <c r="N255" s="139">
        <v>9283383</v>
      </c>
      <c r="O255" s="142"/>
      <c r="P255" s="139">
        <v>9283383</v>
      </c>
      <c r="Q255" s="139"/>
      <c r="R255" s="139">
        <v>9283383</v>
      </c>
      <c r="S255" s="139"/>
      <c r="T255" s="139">
        <v>9283383</v>
      </c>
      <c r="U255" s="139"/>
      <c r="V255" s="139">
        <v>9283383</v>
      </c>
      <c r="W255" s="139"/>
      <c r="X255" s="139">
        <v>9283383</v>
      </c>
      <c r="Y255" s="53"/>
      <c r="Z255" s="139">
        <f t="shared" si="76"/>
        <v>0</v>
      </c>
      <c r="AA255" s="139"/>
      <c r="AB255" s="297">
        <f t="shared" si="77"/>
        <v>0</v>
      </c>
      <c r="AC255" s="262"/>
      <c r="AD255" s="139">
        <f t="shared" si="78"/>
        <v>0</v>
      </c>
      <c r="AE255" s="139"/>
      <c r="AF255" s="297">
        <f t="shared" si="96"/>
        <v>0</v>
      </c>
      <c r="AG255" s="139"/>
      <c r="AH255" s="139">
        <f t="shared" si="80"/>
        <v>0</v>
      </c>
      <c r="AI255" s="139"/>
      <c r="AJ255" s="297">
        <f t="shared" si="97"/>
        <v>0</v>
      </c>
      <c r="AK255" s="262"/>
      <c r="AL255" s="139">
        <f t="shared" si="82"/>
        <v>0</v>
      </c>
      <c r="AM255" s="139"/>
      <c r="AN255" s="297">
        <f t="shared" si="83"/>
        <v>0</v>
      </c>
      <c r="AP255" s="139">
        <f t="shared" si="84"/>
        <v>0</v>
      </c>
      <c r="AQ255" s="139"/>
      <c r="AR255" s="297">
        <f t="shared" si="85"/>
        <v>0</v>
      </c>
      <c r="AS255" s="139"/>
      <c r="AT255" s="139">
        <f t="shared" si="86"/>
        <v>0</v>
      </c>
      <c r="AU255" s="139"/>
      <c r="AV255" s="297">
        <f t="shared" si="87"/>
        <v>0</v>
      </c>
      <c r="AW255" s="139"/>
      <c r="AX255" s="139">
        <f t="shared" si="88"/>
        <v>0</v>
      </c>
      <c r="AY255" s="139"/>
      <c r="AZ255" s="297">
        <f t="shared" si="98"/>
        <v>0</v>
      </c>
      <c r="BA255" s="139"/>
      <c r="BB255" s="139">
        <f t="shared" si="90"/>
        <v>0</v>
      </c>
      <c r="BC255" s="139"/>
      <c r="BD255" s="297">
        <f t="shared" si="99"/>
        <v>0</v>
      </c>
      <c r="BE255" s="139"/>
      <c r="BF255" s="139">
        <f t="shared" si="92"/>
        <v>0</v>
      </c>
      <c r="BG255" s="139"/>
      <c r="BH255" s="297">
        <f t="shared" si="93"/>
        <v>0</v>
      </c>
      <c r="BJ255" s="139">
        <f t="shared" si="94"/>
        <v>0</v>
      </c>
      <c r="BK255" s="139"/>
      <c r="BL255" s="297">
        <f t="shared" si="95"/>
        <v>0</v>
      </c>
      <c r="BM255" s="139"/>
    </row>
    <row r="256" spans="2:65" ht="15.75" customHeight="1">
      <c r="B256" s="365"/>
      <c r="C256" s="23"/>
      <c r="D256" s="101"/>
      <c r="E256" s="101"/>
      <c r="F256" s="101"/>
      <c r="G256" s="101"/>
      <c r="H256" s="101"/>
      <c r="I256" s="101"/>
      <c r="J256" s="101"/>
      <c r="K256" s="24"/>
      <c r="L256" s="102"/>
      <c r="M256" s="207"/>
      <c r="N256" s="207"/>
      <c r="O256" s="142"/>
      <c r="P256" s="207"/>
      <c r="Q256" s="207"/>
      <c r="R256" s="237"/>
      <c r="S256" s="237"/>
      <c r="T256" s="237"/>
      <c r="U256" s="207"/>
      <c r="V256" s="237"/>
      <c r="W256" s="237"/>
      <c r="X256" s="237"/>
      <c r="Y256" s="237"/>
      <c r="Z256" s="139" t="str">
        <f t="shared" si="76"/>
        <v/>
      </c>
      <c r="AA256" s="207"/>
      <c r="AB256" s="297" t="str">
        <f t="shared" si="77"/>
        <v/>
      </c>
      <c r="AC256" s="262"/>
      <c r="AD256" s="139" t="str">
        <f t="shared" si="78"/>
        <v/>
      </c>
      <c r="AE256" s="207"/>
      <c r="AF256" s="297" t="str">
        <f t="shared" si="96"/>
        <v/>
      </c>
      <c r="AG256" s="207"/>
      <c r="AH256" s="139" t="str">
        <f t="shared" si="80"/>
        <v/>
      </c>
      <c r="AI256" s="207"/>
      <c r="AJ256" s="297" t="str">
        <f t="shared" si="97"/>
        <v/>
      </c>
      <c r="AK256" s="262"/>
      <c r="AL256" s="139" t="str">
        <f t="shared" si="82"/>
        <v/>
      </c>
      <c r="AM256" s="207"/>
      <c r="AN256" s="297" t="str">
        <f t="shared" si="83"/>
        <v/>
      </c>
      <c r="AP256" s="139" t="str">
        <f t="shared" si="84"/>
        <v/>
      </c>
      <c r="AQ256" s="207"/>
      <c r="AR256" s="297" t="str">
        <f t="shared" si="85"/>
        <v/>
      </c>
      <c r="AS256" s="207"/>
      <c r="AT256" s="139" t="str">
        <f t="shared" si="86"/>
        <v/>
      </c>
      <c r="AU256" s="207"/>
      <c r="AV256" s="297" t="str">
        <f t="shared" si="87"/>
        <v/>
      </c>
      <c r="AW256" s="207"/>
      <c r="AX256" s="139" t="str">
        <f t="shared" si="88"/>
        <v/>
      </c>
      <c r="AY256" s="207"/>
      <c r="AZ256" s="297" t="str">
        <f t="shared" si="98"/>
        <v/>
      </c>
      <c r="BA256" s="207"/>
      <c r="BB256" s="139" t="str">
        <f t="shared" si="90"/>
        <v/>
      </c>
      <c r="BC256" s="207"/>
      <c r="BD256" s="297" t="str">
        <f t="shared" si="99"/>
        <v/>
      </c>
      <c r="BE256" s="207"/>
      <c r="BF256" s="139" t="str">
        <f t="shared" si="92"/>
        <v/>
      </c>
      <c r="BG256" s="207"/>
      <c r="BH256" s="297" t="str">
        <f t="shared" si="93"/>
        <v/>
      </c>
      <c r="BJ256" s="139" t="str">
        <f t="shared" si="94"/>
        <v/>
      </c>
      <c r="BK256" s="207"/>
      <c r="BL256" s="297" t="str">
        <f t="shared" si="95"/>
        <v/>
      </c>
      <c r="BM256" s="207"/>
    </row>
    <row r="257" spans="1:65" s="98" customFormat="1" ht="15.75" customHeight="1">
      <c r="A257" s="84"/>
      <c r="B257" s="368"/>
      <c r="C257" s="276"/>
      <c r="E257" s="105"/>
      <c r="F257" s="105"/>
      <c r="G257" s="105"/>
      <c r="H257" s="105"/>
      <c r="I257" s="105"/>
      <c r="J257" s="105"/>
      <c r="K257" s="105"/>
      <c r="L257" s="106"/>
      <c r="M257" s="237"/>
      <c r="N257" s="139"/>
      <c r="O257" s="143"/>
      <c r="P257" s="139"/>
      <c r="Q257" s="237"/>
      <c r="R257" s="164"/>
      <c r="S257" s="164"/>
      <c r="T257" s="164"/>
      <c r="U257" s="237"/>
      <c r="V257" s="164"/>
      <c r="W257" s="164"/>
      <c r="X257" s="164"/>
      <c r="Y257" s="398"/>
      <c r="Z257" s="139" t="str">
        <f t="shared" si="76"/>
        <v/>
      </c>
      <c r="AA257" s="237"/>
      <c r="AB257" s="297" t="str">
        <f t="shared" si="77"/>
        <v/>
      </c>
      <c r="AC257" s="262"/>
      <c r="AD257" s="139" t="str">
        <f t="shared" si="78"/>
        <v/>
      </c>
      <c r="AE257" s="237"/>
      <c r="AF257" s="297" t="str">
        <f t="shared" si="96"/>
        <v/>
      </c>
      <c r="AG257" s="237"/>
      <c r="AH257" s="139" t="str">
        <f t="shared" si="80"/>
        <v/>
      </c>
      <c r="AI257" s="237"/>
      <c r="AJ257" s="297" t="str">
        <f t="shared" si="97"/>
        <v/>
      </c>
      <c r="AK257" s="262"/>
      <c r="AL257" s="139" t="str">
        <f t="shared" si="82"/>
        <v/>
      </c>
      <c r="AM257" s="237"/>
      <c r="AN257" s="297" t="str">
        <f t="shared" si="83"/>
        <v/>
      </c>
      <c r="AP257" s="139" t="str">
        <f t="shared" si="84"/>
        <v/>
      </c>
      <c r="AQ257" s="237"/>
      <c r="AR257" s="297" t="str">
        <f t="shared" si="85"/>
        <v/>
      </c>
      <c r="AS257" s="237"/>
      <c r="AT257" s="139" t="str">
        <f t="shared" si="86"/>
        <v/>
      </c>
      <c r="AU257" s="237"/>
      <c r="AV257" s="297" t="str">
        <f t="shared" si="87"/>
        <v/>
      </c>
      <c r="AW257" s="237"/>
      <c r="AX257" s="139" t="str">
        <f t="shared" si="88"/>
        <v/>
      </c>
      <c r="AY257" s="237"/>
      <c r="AZ257" s="297" t="str">
        <f t="shared" si="98"/>
        <v/>
      </c>
      <c r="BA257" s="237"/>
      <c r="BB257" s="139" t="str">
        <f t="shared" si="90"/>
        <v/>
      </c>
      <c r="BC257" s="237"/>
      <c r="BD257" s="297" t="str">
        <f t="shared" si="99"/>
        <v/>
      </c>
      <c r="BE257" s="237"/>
      <c r="BF257" s="139" t="str">
        <f t="shared" si="92"/>
        <v/>
      </c>
      <c r="BG257" s="237"/>
      <c r="BH257" s="297" t="str">
        <f t="shared" si="93"/>
        <v/>
      </c>
      <c r="BJ257" s="139" t="str">
        <f t="shared" si="94"/>
        <v/>
      </c>
      <c r="BK257" s="237"/>
      <c r="BL257" s="297" t="str">
        <f t="shared" si="95"/>
        <v/>
      </c>
      <c r="BM257" s="237"/>
    </row>
    <row r="258" spans="1:65" ht="15.75" customHeight="1">
      <c r="B258" s="365"/>
      <c r="C258" s="200"/>
      <c r="D258" s="211"/>
      <c r="E258" s="101"/>
      <c r="F258" s="101"/>
      <c r="G258" s="101"/>
      <c r="H258" s="101"/>
      <c r="I258" s="101"/>
      <c r="J258" s="101"/>
      <c r="K258" s="101"/>
      <c r="L258" s="102"/>
      <c r="M258" s="207"/>
      <c r="N258" s="207"/>
      <c r="O258" s="142"/>
      <c r="P258" s="207"/>
      <c r="Q258" s="207"/>
      <c r="R258" s="237"/>
      <c r="S258" s="237"/>
      <c r="T258" s="237"/>
      <c r="U258" s="207"/>
      <c r="V258" s="237"/>
      <c r="W258" s="237"/>
      <c r="X258" s="237"/>
      <c r="Y258" s="237"/>
      <c r="Z258" s="139"/>
      <c r="AA258" s="207"/>
      <c r="AB258" s="297" t="str">
        <f t="shared" si="77"/>
        <v/>
      </c>
      <c r="AC258" s="262"/>
      <c r="AD258" s="139"/>
      <c r="AE258" s="207"/>
      <c r="AF258" s="297" t="str">
        <f t="shared" si="96"/>
        <v/>
      </c>
      <c r="AG258" s="207"/>
      <c r="AH258" s="139"/>
      <c r="AI258" s="207"/>
      <c r="AJ258" s="297" t="str">
        <f t="shared" si="97"/>
        <v/>
      </c>
      <c r="AK258" s="262"/>
      <c r="AL258" s="139"/>
      <c r="AM258" s="207"/>
      <c r="AN258" s="297" t="str">
        <f t="shared" si="83"/>
        <v/>
      </c>
      <c r="AP258" s="139"/>
      <c r="AQ258" s="207"/>
      <c r="AR258" s="297" t="str">
        <f t="shared" si="85"/>
        <v/>
      </c>
      <c r="AS258" s="207"/>
      <c r="AT258" s="139"/>
      <c r="AU258" s="207"/>
      <c r="AV258" s="297" t="str">
        <f t="shared" si="87"/>
        <v/>
      </c>
      <c r="AW258" s="207"/>
      <c r="AX258" s="139"/>
      <c r="AY258" s="207"/>
      <c r="AZ258" s="297" t="str">
        <f t="shared" si="98"/>
        <v/>
      </c>
      <c r="BA258" s="207"/>
      <c r="BB258" s="139"/>
      <c r="BC258" s="207"/>
      <c r="BD258" s="297" t="str">
        <f t="shared" si="99"/>
        <v/>
      </c>
      <c r="BE258" s="207"/>
      <c r="BF258" s="139"/>
      <c r="BG258" s="207"/>
      <c r="BH258" s="297" t="str">
        <f t="shared" si="93"/>
        <v/>
      </c>
      <c r="BJ258" s="139"/>
      <c r="BK258" s="207"/>
      <c r="BL258" s="297" t="str">
        <f t="shared" si="95"/>
        <v/>
      </c>
      <c r="BM258" s="207"/>
    </row>
    <row r="259" spans="1:65" ht="15.75" customHeight="1">
      <c r="B259" s="365"/>
      <c r="C259" s="200">
        <v>1</v>
      </c>
      <c r="D259" s="208" t="s">
        <v>376</v>
      </c>
      <c r="E259" s="101"/>
      <c r="F259" s="101"/>
      <c r="G259" s="101"/>
      <c r="H259" s="101"/>
      <c r="I259" s="101"/>
      <c r="J259" s="101"/>
      <c r="K259" s="101"/>
      <c r="L259" s="102"/>
      <c r="M259" s="207"/>
      <c r="N259" s="207"/>
      <c r="O259" s="142"/>
      <c r="P259" s="207"/>
      <c r="Q259" s="207"/>
      <c r="R259" s="237"/>
      <c r="S259" s="237"/>
      <c r="T259" s="237"/>
      <c r="U259" s="207"/>
      <c r="V259" s="237"/>
      <c r="W259" s="237"/>
      <c r="X259" s="237"/>
      <c r="Y259" s="237"/>
      <c r="Z259" s="139"/>
      <c r="AA259" s="207"/>
      <c r="AB259" s="297" t="str">
        <f t="shared" si="77"/>
        <v/>
      </c>
      <c r="AC259" s="262"/>
      <c r="AD259" s="139"/>
      <c r="AE259" s="207"/>
      <c r="AF259" s="297" t="str">
        <f t="shared" si="96"/>
        <v/>
      </c>
      <c r="AG259" s="207"/>
      <c r="AH259" s="139"/>
      <c r="AI259" s="207"/>
      <c r="AJ259" s="297" t="str">
        <f t="shared" si="97"/>
        <v/>
      </c>
      <c r="AK259" s="262"/>
      <c r="AL259" s="139"/>
      <c r="AM259" s="207"/>
      <c r="AN259" s="297" t="str">
        <f t="shared" si="83"/>
        <v/>
      </c>
      <c r="AP259" s="139"/>
      <c r="AQ259" s="207"/>
      <c r="AR259" s="297" t="str">
        <f t="shared" si="85"/>
        <v/>
      </c>
      <c r="AS259" s="207"/>
      <c r="AT259" s="139"/>
      <c r="AU259" s="207"/>
      <c r="AV259" s="297" t="str">
        <f t="shared" si="87"/>
        <v/>
      </c>
      <c r="AW259" s="207"/>
      <c r="AX259" s="139"/>
      <c r="AY259" s="207"/>
      <c r="AZ259" s="297" t="str">
        <f t="shared" si="98"/>
        <v/>
      </c>
      <c r="BA259" s="207"/>
      <c r="BB259" s="139"/>
      <c r="BC259" s="207"/>
      <c r="BD259" s="297" t="str">
        <f t="shared" si="99"/>
        <v/>
      </c>
      <c r="BE259" s="207"/>
      <c r="BF259" s="139"/>
      <c r="BG259" s="207"/>
      <c r="BH259" s="297" t="str">
        <f t="shared" si="93"/>
        <v/>
      </c>
      <c r="BJ259" s="139"/>
      <c r="BK259" s="207"/>
      <c r="BL259" s="297" t="str">
        <f t="shared" si="95"/>
        <v/>
      </c>
      <c r="BM259" s="207"/>
    </row>
    <row r="260" spans="1:65" ht="15.75" customHeight="1">
      <c r="B260" s="365"/>
      <c r="C260" s="200"/>
      <c r="D260" s="208"/>
      <c r="E260" s="101"/>
      <c r="F260" s="101"/>
      <c r="G260" s="101"/>
      <c r="H260" s="101"/>
      <c r="I260" s="101"/>
      <c r="J260" s="101"/>
      <c r="K260" s="101"/>
      <c r="L260" s="102"/>
      <c r="M260" s="207"/>
      <c r="N260" s="207"/>
      <c r="O260" s="142"/>
      <c r="P260" s="207"/>
      <c r="Q260" s="207"/>
      <c r="R260" s="237"/>
      <c r="S260" s="237"/>
      <c r="T260" s="237"/>
      <c r="U260" s="207"/>
      <c r="V260" s="237"/>
      <c r="W260" s="237"/>
      <c r="X260" s="237"/>
      <c r="Y260" s="237"/>
      <c r="Z260" s="139"/>
      <c r="AA260" s="207"/>
      <c r="AB260" s="297" t="str">
        <f t="shared" si="77"/>
        <v/>
      </c>
      <c r="AC260" s="262"/>
      <c r="AD260" s="139"/>
      <c r="AE260" s="207"/>
      <c r="AF260" s="297" t="str">
        <f t="shared" si="96"/>
        <v/>
      </c>
      <c r="AG260" s="207"/>
      <c r="AH260" s="139"/>
      <c r="AI260" s="207"/>
      <c r="AJ260" s="297" t="str">
        <f t="shared" si="97"/>
        <v/>
      </c>
      <c r="AK260" s="262"/>
      <c r="AL260" s="139"/>
      <c r="AM260" s="207"/>
      <c r="AN260" s="297" t="str">
        <f t="shared" si="83"/>
        <v/>
      </c>
      <c r="AP260" s="139"/>
      <c r="AQ260" s="207"/>
      <c r="AR260" s="297" t="str">
        <f t="shared" si="85"/>
        <v/>
      </c>
      <c r="AS260" s="207"/>
      <c r="AT260" s="139"/>
      <c r="AU260" s="207"/>
      <c r="AV260" s="297" t="str">
        <f t="shared" si="87"/>
        <v/>
      </c>
      <c r="AW260" s="207"/>
      <c r="AX260" s="139"/>
      <c r="AY260" s="207"/>
      <c r="AZ260" s="297" t="str">
        <f t="shared" si="98"/>
        <v/>
      </c>
      <c r="BA260" s="207"/>
      <c r="BB260" s="139"/>
      <c r="BC260" s="207"/>
      <c r="BD260" s="297" t="str">
        <f t="shared" si="99"/>
        <v/>
      </c>
      <c r="BE260" s="207"/>
      <c r="BF260" s="139"/>
      <c r="BG260" s="207"/>
      <c r="BH260" s="297" t="str">
        <f t="shared" si="93"/>
        <v/>
      </c>
      <c r="BJ260" s="139"/>
      <c r="BK260" s="207"/>
      <c r="BL260" s="297" t="str">
        <f t="shared" si="95"/>
        <v/>
      </c>
      <c r="BM260" s="207"/>
    </row>
    <row r="261" spans="1:65" ht="15.75" customHeight="1">
      <c r="B261" s="365"/>
      <c r="C261" s="24"/>
      <c r="D261" s="101"/>
      <c r="E261" s="101"/>
      <c r="F261" s="101"/>
      <c r="G261" s="101"/>
      <c r="H261" s="101"/>
      <c r="I261" s="101"/>
      <c r="J261" s="101"/>
      <c r="K261" s="27"/>
      <c r="L261" s="102"/>
      <c r="M261" s="207"/>
      <c r="N261" s="207"/>
      <c r="O261" s="142"/>
      <c r="P261" s="207"/>
      <c r="Q261" s="207"/>
      <c r="R261" s="237"/>
      <c r="S261" s="237"/>
      <c r="T261" s="237"/>
      <c r="U261" s="207"/>
      <c r="V261" s="237"/>
      <c r="W261" s="237"/>
      <c r="X261" s="237"/>
      <c r="Y261" s="237"/>
      <c r="Z261" s="139" t="str">
        <f t="shared" ref="Z261:Z293" si="100">IF(AND(ISNUMBER($V261),ISNUMBER($X261)),IF((ABS($V261-$X261))&gt;0.49,$X261-$V261,0),"")</f>
        <v/>
      </c>
      <c r="AA261" s="207"/>
      <c r="AB261" s="297" t="str">
        <f t="shared" si="77"/>
        <v/>
      </c>
      <c r="AC261" s="262"/>
      <c r="AD261" s="139" t="str">
        <f t="shared" ref="AD261:AD293" si="101">IF(AND(ISNUMBER($P261),ISNUMBER($X261)),IF((ABS($P261-$X261))&gt;0.49,$X261-$P261,0),"")</f>
        <v/>
      </c>
      <c r="AE261" s="207"/>
      <c r="AF261" s="297" t="str">
        <f t="shared" si="96"/>
        <v/>
      </c>
      <c r="AG261" s="207"/>
      <c r="AH261" s="139" t="str">
        <f t="shared" ref="AH261:AH293" si="102">IF(AND(ISNUMBER($N261),ISNUMBER($X261)),IF((ABS($N261-$X261))&gt;0.49,$X261-$N261,0),"")</f>
        <v/>
      </c>
      <c r="AI261" s="207"/>
      <c r="AJ261" s="297" t="str">
        <f t="shared" si="97"/>
        <v/>
      </c>
      <c r="AK261" s="262"/>
      <c r="AL261" s="139" t="str">
        <f t="shared" ref="AL261:AL293" si="103">IF(AND(ISNUMBER($R261),ISNUMBER($X261)),IF((ABS($R261-$X261))&gt;0.49,$X261-$R261,0),"")</f>
        <v/>
      </c>
      <c r="AM261" s="207"/>
      <c r="AN261" s="297" t="str">
        <f t="shared" si="83"/>
        <v/>
      </c>
      <c r="AP261" s="139" t="str">
        <f t="shared" ref="AP261:AP293" si="104">IF(AND(ISNUMBER($T261),ISNUMBER($X261)),IF((ABS($T261-$X261))&gt;0.49,$X261-$T261,0),"")</f>
        <v/>
      </c>
      <c r="AQ261" s="207"/>
      <c r="AR261" s="297" t="str">
        <f t="shared" si="85"/>
        <v/>
      </c>
      <c r="AS261" s="207"/>
      <c r="AT261" s="139" t="str">
        <f t="shared" ref="AT261:AT293" si="105">IF(AND(ISNUMBER($R261),ISNUMBER($T261)),IF((ABS($R261-$T261))&gt;0.49,$T261-$R261,0),"")</f>
        <v/>
      </c>
      <c r="AU261" s="207"/>
      <c r="AV261" s="297" t="str">
        <f t="shared" si="87"/>
        <v/>
      </c>
      <c r="AW261" s="207"/>
      <c r="AX261" s="139" t="str">
        <f t="shared" ref="AX261:AX293" si="106">IF(AND(ISNUMBER($N261),ISNUMBER($V261)),IF((ABS($N261-$V261))&gt;0.49,$V261-$N261,0),"")</f>
        <v/>
      </c>
      <c r="AY261" s="207"/>
      <c r="AZ261" s="297" t="str">
        <f t="shared" si="98"/>
        <v/>
      </c>
      <c r="BA261" s="207"/>
      <c r="BB261" s="139" t="str">
        <f t="shared" ref="BB261:BB293" si="107">IF(AND(ISNUMBER($P261),ISNUMBER($V261)),IF((ABS($P261-$V261))&gt;0.49,$V261-$P261,0),"")</f>
        <v/>
      </c>
      <c r="BC261" s="207"/>
      <c r="BD261" s="297" t="str">
        <f t="shared" si="99"/>
        <v/>
      </c>
      <c r="BE261" s="207"/>
      <c r="BF261" s="139" t="str">
        <f t="shared" ref="BF261:BF293" si="108">IF(AND(ISNUMBER($R261),ISNUMBER($V261)),IF((ABS($R261-$V261))&gt;0.49,$V261-$R261,0),"")</f>
        <v/>
      </c>
      <c r="BG261" s="207"/>
      <c r="BH261" s="297" t="str">
        <f t="shared" si="93"/>
        <v/>
      </c>
      <c r="BJ261" s="139" t="str">
        <f t="shared" ref="BJ261:BJ293" si="109">IF(AND(ISNUMBER($T261),ISNUMBER($V261)),IF((ABS($T261-$V261))&gt;0.49,$V261-$T261,0),"")</f>
        <v/>
      </c>
      <c r="BK261" s="207"/>
      <c r="BL261" s="297" t="str">
        <f t="shared" si="95"/>
        <v/>
      </c>
      <c r="BM261" s="207"/>
    </row>
    <row r="262" spans="1:65" ht="15.75" customHeight="1">
      <c r="B262" s="365"/>
      <c r="C262" s="20" t="s">
        <v>340</v>
      </c>
      <c r="D262" s="103"/>
      <c r="E262" s="103"/>
      <c r="F262" s="103"/>
      <c r="G262" s="103"/>
      <c r="H262" s="103"/>
      <c r="I262" s="103"/>
      <c r="J262" s="103"/>
      <c r="K262" s="27"/>
      <c r="L262" s="102"/>
      <c r="M262" s="207"/>
      <c r="N262" s="139"/>
      <c r="O262" s="142"/>
      <c r="P262" s="139"/>
      <c r="Q262" s="139"/>
      <c r="R262" s="139"/>
      <c r="S262" s="139"/>
      <c r="T262" s="139"/>
      <c r="U262" s="139"/>
      <c r="V262" s="139"/>
      <c r="W262" s="139"/>
      <c r="X262" s="139"/>
      <c r="Y262" s="53"/>
      <c r="Z262" s="139" t="str">
        <f t="shared" si="100"/>
        <v/>
      </c>
      <c r="AA262" s="139"/>
      <c r="AB262" s="297" t="str">
        <f t="shared" si="77"/>
        <v/>
      </c>
      <c r="AC262" s="262"/>
      <c r="AD262" s="139" t="str">
        <f t="shared" si="101"/>
        <v/>
      </c>
      <c r="AE262" s="139"/>
      <c r="AF262" s="297" t="str">
        <f t="shared" si="96"/>
        <v/>
      </c>
      <c r="AG262" s="139"/>
      <c r="AH262" s="139" t="str">
        <f t="shared" si="102"/>
        <v/>
      </c>
      <c r="AI262" s="139"/>
      <c r="AJ262" s="297" t="str">
        <f t="shared" si="97"/>
        <v/>
      </c>
      <c r="AK262" s="262"/>
      <c r="AL262" s="139" t="str">
        <f t="shared" si="103"/>
        <v/>
      </c>
      <c r="AM262" s="139"/>
      <c r="AN262" s="297" t="str">
        <f t="shared" si="83"/>
        <v/>
      </c>
      <c r="AP262" s="139" t="str">
        <f t="shared" si="104"/>
        <v/>
      </c>
      <c r="AQ262" s="139"/>
      <c r="AR262" s="297" t="str">
        <f t="shared" si="85"/>
        <v/>
      </c>
      <c r="AS262" s="139"/>
      <c r="AT262" s="139" t="str">
        <f t="shared" si="105"/>
        <v/>
      </c>
      <c r="AU262" s="139"/>
      <c r="AV262" s="297" t="str">
        <f t="shared" si="87"/>
        <v/>
      </c>
      <c r="AW262" s="139"/>
      <c r="AX262" s="139" t="str">
        <f t="shared" si="106"/>
        <v/>
      </c>
      <c r="AY262" s="139"/>
      <c r="AZ262" s="297" t="str">
        <f t="shared" si="98"/>
        <v/>
      </c>
      <c r="BA262" s="139"/>
      <c r="BB262" s="139" t="str">
        <f t="shared" si="107"/>
        <v/>
      </c>
      <c r="BC262" s="139"/>
      <c r="BD262" s="297" t="str">
        <f t="shared" si="99"/>
        <v/>
      </c>
      <c r="BE262" s="139"/>
      <c r="BF262" s="139" t="str">
        <f t="shared" si="108"/>
        <v/>
      </c>
      <c r="BG262" s="139"/>
      <c r="BH262" s="297" t="str">
        <f t="shared" si="93"/>
        <v/>
      </c>
      <c r="BJ262" s="139" t="str">
        <f t="shared" si="109"/>
        <v/>
      </c>
      <c r="BK262" s="139"/>
      <c r="BL262" s="297" t="str">
        <f t="shared" si="95"/>
        <v/>
      </c>
      <c r="BM262" s="139"/>
    </row>
    <row r="263" spans="1:65" ht="15.75" customHeight="1">
      <c r="B263" s="365"/>
      <c r="C263" s="101"/>
      <c r="D263" s="101"/>
      <c r="E263" s="101"/>
      <c r="F263" s="101"/>
      <c r="G263" s="101"/>
      <c r="H263" s="101"/>
      <c r="I263" s="101"/>
      <c r="J263" s="101"/>
      <c r="K263" s="27"/>
      <c r="L263" s="102"/>
      <c r="M263" s="207"/>
      <c r="N263" s="139"/>
      <c r="O263" s="142"/>
      <c r="P263" s="139"/>
      <c r="Q263" s="139"/>
      <c r="R263" s="139"/>
      <c r="S263" s="139"/>
      <c r="T263" s="139"/>
      <c r="U263" s="139"/>
      <c r="V263" s="139"/>
      <c r="W263" s="139"/>
      <c r="X263" s="139"/>
      <c r="Y263" s="53"/>
      <c r="Z263" s="139" t="str">
        <f t="shared" si="100"/>
        <v/>
      </c>
      <c r="AA263" s="139"/>
      <c r="AB263" s="297" t="str">
        <f t="shared" si="77"/>
        <v/>
      </c>
      <c r="AC263" s="262"/>
      <c r="AD263" s="139" t="str">
        <f t="shared" si="101"/>
        <v/>
      </c>
      <c r="AE263" s="139"/>
      <c r="AF263" s="297" t="str">
        <f t="shared" si="96"/>
        <v/>
      </c>
      <c r="AG263" s="139"/>
      <c r="AH263" s="139" t="str">
        <f t="shared" si="102"/>
        <v/>
      </c>
      <c r="AI263" s="139"/>
      <c r="AJ263" s="297" t="str">
        <f t="shared" si="97"/>
        <v/>
      </c>
      <c r="AK263" s="262"/>
      <c r="AL263" s="139" t="str">
        <f t="shared" si="103"/>
        <v/>
      </c>
      <c r="AM263" s="139"/>
      <c r="AN263" s="297" t="str">
        <f t="shared" si="83"/>
        <v/>
      </c>
      <c r="AP263" s="139" t="str">
        <f t="shared" si="104"/>
        <v/>
      </c>
      <c r="AQ263" s="139"/>
      <c r="AR263" s="297" t="str">
        <f t="shared" si="85"/>
        <v/>
      </c>
      <c r="AS263" s="139"/>
      <c r="AT263" s="139" t="str">
        <f t="shared" si="105"/>
        <v/>
      </c>
      <c r="AU263" s="139"/>
      <c r="AV263" s="297" t="str">
        <f t="shared" si="87"/>
        <v/>
      </c>
      <c r="AW263" s="139"/>
      <c r="AX263" s="139" t="str">
        <f t="shared" si="106"/>
        <v/>
      </c>
      <c r="AY263" s="139"/>
      <c r="AZ263" s="297" t="str">
        <f t="shared" si="98"/>
        <v/>
      </c>
      <c r="BA263" s="139"/>
      <c r="BB263" s="139" t="str">
        <f t="shared" si="107"/>
        <v/>
      </c>
      <c r="BC263" s="139"/>
      <c r="BD263" s="297" t="str">
        <f t="shared" si="99"/>
        <v/>
      </c>
      <c r="BE263" s="139"/>
      <c r="BF263" s="139" t="str">
        <f t="shared" si="108"/>
        <v/>
      </c>
      <c r="BG263" s="139"/>
      <c r="BH263" s="297" t="str">
        <f t="shared" si="93"/>
        <v/>
      </c>
      <c r="BJ263" s="139" t="str">
        <f t="shared" si="109"/>
        <v/>
      </c>
      <c r="BK263" s="139"/>
      <c r="BL263" s="297" t="str">
        <f t="shared" si="95"/>
        <v/>
      </c>
      <c r="BM263" s="139"/>
    </row>
    <row r="264" spans="1:65" ht="15.75" customHeight="1">
      <c r="B264" s="365"/>
      <c r="C264" s="21" t="s">
        <v>35</v>
      </c>
      <c r="D264" s="101" t="s">
        <v>127</v>
      </c>
      <c r="E264" s="101"/>
      <c r="F264" s="101"/>
      <c r="G264" s="101"/>
      <c r="H264" s="101"/>
      <c r="I264" s="101"/>
      <c r="J264" s="101"/>
      <c r="K264" s="27"/>
      <c r="L264" s="102"/>
      <c r="M264" s="207"/>
      <c r="N264" s="139"/>
      <c r="O264" s="142"/>
      <c r="P264" s="139"/>
      <c r="Q264" s="139"/>
      <c r="R264" s="139"/>
      <c r="S264" s="139"/>
      <c r="T264" s="139"/>
      <c r="U264" s="139"/>
      <c r="V264" s="139"/>
      <c r="W264" s="139"/>
      <c r="X264" s="139"/>
      <c r="Y264" s="53"/>
      <c r="Z264" s="139" t="str">
        <f t="shared" si="100"/>
        <v/>
      </c>
      <c r="AA264" s="139"/>
      <c r="AB264" s="297" t="str">
        <f t="shared" si="77"/>
        <v/>
      </c>
      <c r="AC264" s="262"/>
      <c r="AD264" s="139" t="str">
        <f t="shared" si="101"/>
        <v/>
      </c>
      <c r="AE264" s="139"/>
      <c r="AF264" s="297" t="str">
        <f t="shared" si="96"/>
        <v/>
      </c>
      <c r="AG264" s="139"/>
      <c r="AH264" s="139" t="str">
        <f t="shared" si="102"/>
        <v/>
      </c>
      <c r="AI264" s="139"/>
      <c r="AJ264" s="297" t="str">
        <f t="shared" si="97"/>
        <v/>
      </c>
      <c r="AK264" s="262"/>
      <c r="AL264" s="139" t="str">
        <f t="shared" si="103"/>
        <v/>
      </c>
      <c r="AM264" s="139"/>
      <c r="AN264" s="297" t="str">
        <f t="shared" si="83"/>
        <v/>
      </c>
      <c r="AP264" s="139" t="str">
        <f t="shared" si="104"/>
        <v/>
      </c>
      <c r="AQ264" s="139"/>
      <c r="AR264" s="297" t="str">
        <f t="shared" si="85"/>
        <v/>
      </c>
      <c r="AS264" s="139"/>
      <c r="AT264" s="139" t="str">
        <f t="shared" si="105"/>
        <v/>
      </c>
      <c r="AU264" s="139"/>
      <c r="AV264" s="297" t="str">
        <f t="shared" si="87"/>
        <v/>
      </c>
      <c r="AW264" s="139"/>
      <c r="AX264" s="139" t="str">
        <f t="shared" si="106"/>
        <v/>
      </c>
      <c r="AY264" s="139"/>
      <c r="AZ264" s="297" t="str">
        <f t="shared" si="98"/>
        <v/>
      </c>
      <c r="BA264" s="139"/>
      <c r="BB264" s="139" t="str">
        <f t="shared" si="107"/>
        <v/>
      </c>
      <c r="BC264" s="139"/>
      <c r="BD264" s="297" t="str">
        <f t="shared" si="99"/>
        <v/>
      </c>
      <c r="BE264" s="139"/>
      <c r="BF264" s="139" t="str">
        <f t="shared" si="108"/>
        <v/>
      </c>
      <c r="BG264" s="139"/>
      <c r="BH264" s="297" t="str">
        <f t="shared" si="93"/>
        <v/>
      </c>
      <c r="BJ264" s="139" t="str">
        <f t="shared" si="109"/>
        <v/>
      </c>
      <c r="BK264" s="139"/>
      <c r="BL264" s="297" t="str">
        <f t="shared" si="95"/>
        <v/>
      </c>
      <c r="BM264" s="139"/>
    </row>
    <row r="265" spans="1:65" ht="15.75" customHeight="1">
      <c r="B265" s="364">
        <v>117.5</v>
      </c>
      <c r="C265" s="101"/>
      <c r="D265" s="22" t="s">
        <v>38</v>
      </c>
      <c r="E265" s="101" t="s">
        <v>266</v>
      </c>
      <c r="F265" s="101"/>
      <c r="G265" s="101"/>
      <c r="H265" s="101"/>
      <c r="I265" s="101"/>
      <c r="J265" s="101"/>
      <c r="K265" s="24"/>
      <c r="L265" s="102" t="s">
        <v>33</v>
      </c>
      <c r="M265" s="207"/>
      <c r="N265" s="139">
        <f>VLOOKUP($B265,'[1]09-10-11'!$A$4:$EA$400,MATCH(N$2, '[1]09-10-11'!$A$4:$EA$4, 0))</f>
        <v>3052454</v>
      </c>
      <c r="O265" s="142"/>
      <c r="P265" s="139">
        <f>VLOOKUP($B265,'[1]09-10-11'!$A$4:$EA$400,MATCH(P$2, '[1]09-10-11'!$A$4:$EA$4, 0))</f>
        <v>3350594</v>
      </c>
      <c r="Q265" s="139"/>
      <c r="R265" s="139">
        <f>VLOOKUP($B265,'[1]09-10-11'!$A$4:$EA$400,MATCH(R$2, '[1]09-10-11'!$A$4:$EA$4, 0))</f>
        <v>3350594</v>
      </c>
      <c r="S265" s="139"/>
      <c r="T265" s="139" t="e">
        <f>VLOOKUP($B265,'[1]09-10-11'!$A$4:$EA$400,MATCH(T$2, '[1]09-10-11'!$A$4:$EA$4, 0))</f>
        <v>#N/A</v>
      </c>
      <c r="U265" s="139"/>
      <c r="V265" s="139">
        <f>VLOOKUP($B265,'[1]09-10-11'!$A$4:$EA$400,MATCH(V$2, '[1]09-10-11'!$A$4:$EA$4, 0))</f>
        <v>3118130</v>
      </c>
      <c r="W265" s="139"/>
      <c r="X265" s="139">
        <f>VLOOKUP($B265,'[1]09-10-11'!$A$4:$EA$400,MATCH(X$2, '[1]09-10-11'!$A$4:$EA$4, 0))</f>
        <v>3360645</v>
      </c>
      <c r="Y265" s="53"/>
      <c r="Z265" s="139">
        <f t="shared" si="100"/>
        <v>242515</v>
      </c>
      <c r="AA265" s="139"/>
      <c r="AB265" s="297">
        <f t="shared" si="77"/>
        <v>7.7775782279763783E-2</v>
      </c>
      <c r="AC265" s="262"/>
      <c r="AD265" s="139">
        <f t="shared" si="101"/>
        <v>10051</v>
      </c>
      <c r="AE265" s="139"/>
      <c r="AF265" s="297">
        <f t="shared" si="96"/>
        <v>2.999766608547727E-3</v>
      </c>
      <c r="AG265" s="139"/>
      <c r="AH265" s="139">
        <f t="shared" si="102"/>
        <v>308191</v>
      </c>
      <c r="AI265" s="139"/>
      <c r="AJ265" s="297">
        <f t="shared" si="97"/>
        <v>0.10096499406706871</v>
      </c>
      <c r="AK265" s="262"/>
      <c r="AL265" s="139">
        <f t="shared" si="103"/>
        <v>10051</v>
      </c>
      <c r="AM265" s="139"/>
      <c r="AN265" s="297">
        <f t="shared" si="83"/>
        <v>2.999766608547727E-3</v>
      </c>
      <c r="AP265" s="139" t="str">
        <f t="shared" si="104"/>
        <v/>
      </c>
      <c r="AQ265" s="139"/>
      <c r="AR265" s="297" t="e">
        <f t="shared" si="85"/>
        <v>#N/A</v>
      </c>
      <c r="AS265" s="139"/>
      <c r="AT265" s="139" t="str">
        <f t="shared" si="105"/>
        <v/>
      </c>
      <c r="AU265" s="139"/>
      <c r="AV265" s="297" t="e">
        <f t="shared" si="87"/>
        <v>#N/A</v>
      </c>
      <c r="AW265" s="139"/>
      <c r="AX265" s="139">
        <f t="shared" si="106"/>
        <v>65676</v>
      </c>
      <c r="AY265" s="139"/>
      <c r="AZ265" s="297">
        <f t="shared" si="98"/>
        <v>2.1515803350353524E-2</v>
      </c>
      <c r="BA265" s="139"/>
      <c r="BB265" s="139">
        <f t="shared" si="107"/>
        <v>-232464</v>
      </c>
      <c r="BC265" s="139"/>
      <c r="BD265" s="297">
        <f t="shared" si="99"/>
        <v>-6.9379936811204246E-2</v>
      </c>
      <c r="BE265" s="139"/>
      <c r="BF265" s="139">
        <f t="shared" si="108"/>
        <v>-232464</v>
      </c>
      <c r="BG265" s="139"/>
      <c r="BH265" s="297">
        <f t="shared" si="93"/>
        <v>-6.9379936811204246E-2</v>
      </c>
      <c r="BJ265" s="139" t="str">
        <f t="shared" si="109"/>
        <v/>
      </c>
      <c r="BK265" s="139"/>
      <c r="BL265" s="297" t="e">
        <f t="shared" si="95"/>
        <v>#N/A</v>
      </c>
      <c r="BM265" s="139"/>
    </row>
    <row r="266" spans="1:65" ht="15.75" customHeight="1">
      <c r="B266" s="364">
        <v>117.6</v>
      </c>
      <c r="C266" s="23"/>
      <c r="D266" s="22" t="s">
        <v>13</v>
      </c>
      <c r="E266" s="101" t="s">
        <v>209</v>
      </c>
      <c r="F266" s="101"/>
      <c r="G266" s="101"/>
      <c r="H266" s="101"/>
      <c r="I266" s="101"/>
      <c r="J266" s="101"/>
      <c r="K266" s="24"/>
      <c r="L266" s="102" t="s">
        <v>33</v>
      </c>
      <c r="M266" s="207"/>
      <c r="N266" s="141">
        <f>VLOOKUP($B266,'[1]09-10-11'!$A$4:$EA$400,MATCH(N$2, '[1]09-10-11'!$A$4:$EA$4, 0))</f>
        <v>39160</v>
      </c>
      <c r="O266" s="142"/>
      <c r="P266" s="141">
        <f>VLOOKUP($B266,'[1]09-10-11'!$A$4:$EA$400,MATCH(P$2, '[1]09-10-11'!$A$4:$EA$4, 0))</f>
        <v>41176</v>
      </c>
      <c r="Q266" s="141"/>
      <c r="R266" s="141">
        <f>VLOOKUP($B266,'[1]09-10-11'!$A$4:$EA$400,MATCH(R$2, '[1]09-10-11'!$A$4:$EA$4, 0))</f>
        <v>41176</v>
      </c>
      <c r="S266" s="141"/>
      <c r="T266" s="141" t="e">
        <f>VLOOKUP($B266,'[1]09-10-11'!$A$4:$EA$400,MATCH(T$2, '[1]09-10-11'!$A$4:$EA$4, 0))</f>
        <v>#N/A</v>
      </c>
      <c r="U266" s="141"/>
      <c r="V266" s="141">
        <f>VLOOKUP($B266,'[1]09-10-11'!$A$4:$EA$400,MATCH(V$2, '[1]09-10-11'!$A$4:$EA$4, 0))</f>
        <v>43000</v>
      </c>
      <c r="W266" s="141"/>
      <c r="X266" s="141">
        <f>VLOOKUP($B266,'[1]09-10-11'!$A$4:$EA$400,MATCH(X$2, '[1]09-10-11'!$A$4:$EA$4, 0))</f>
        <v>41300</v>
      </c>
      <c r="Y266" s="53"/>
      <c r="Z266" s="141">
        <f t="shared" si="100"/>
        <v>-1700</v>
      </c>
      <c r="AA266" s="141"/>
      <c r="AB266" s="298">
        <f t="shared" si="77"/>
        <v>-3.9534883720930281E-2</v>
      </c>
      <c r="AC266" s="256"/>
      <c r="AD266" s="141">
        <f t="shared" si="101"/>
        <v>124</v>
      </c>
      <c r="AE266" s="141"/>
      <c r="AF266" s="298">
        <f t="shared" si="96"/>
        <v>3.0114629881483612E-3</v>
      </c>
      <c r="AG266" s="53"/>
      <c r="AH266" s="141">
        <f t="shared" si="102"/>
        <v>2140</v>
      </c>
      <c r="AI266" s="141"/>
      <c r="AJ266" s="298">
        <f t="shared" si="97"/>
        <v>5.4647599591419738E-2</v>
      </c>
      <c r="AK266" s="257"/>
      <c r="AL266" s="141">
        <f t="shared" si="103"/>
        <v>124</v>
      </c>
      <c r="AM266" s="141"/>
      <c r="AN266" s="298">
        <f t="shared" si="83"/>
        <v>3.0114629881483612E-3</v>
      </c>
      <c r="AP266" s="141" t="str">
        <f t="shared" si="104"/>
        <v/>
      </c>
      <c r="AQ266" s="141"/>
      <c r="AR266" s="298" t="e">
        <f t="shared" si="85"/>
        <v>#N/A</v>
      </c>
      <c r="AS266" s="53"/>
      <c r="AT266" s="141" t="str">
        <f t="shared" si="105"/>
        <v/>
      </c>
      <c r="AU266" s="141"/>
      <c r="AV266" s="298" t="e">
        <f t="shared" si="87"/>
        <v>#N/A</v>
      </c>
      <c r="AW266" s="53"/>
      <c r="AX266" s="141">
        <f t="shared" si="106"/>
        <v>3840</v>
      </c>
      <c r="AY266" s="141"/>
      <c r="AZ266" s="298">
        <f t="shared" si="98"/>
        <v>9.8059244126659895E-2</v>
      </c>
      <c r="BA266" s="53"/>
      <c r="BB266" s="141">
        <f t="shared" si="107"/>
        <v>1824</v>
      </c>
      <c r="BC266" s="141"/>
      <c r="BD266" s="298">
        <f t="shared" si="99"/>
        <v>4.4297649115989879E-2</v>
      </c>
      <c r="BE266" s="53"/>
      <c r="BF266" s="141">
        <f t="shared" si="108"/>
        <v>1824</v>
      </c>
      <c r="BG266" s="141"/>
      <c r="BH266" s="298">
        <f t="shared" si="93"/>
        <v>4.4297649115989879E-2</v>
      </c>
      <c r="BJ266" s="141" t="str">
        <f t="shared" si="109"/>
        <v/>
      </c>
      <c r="BK266" s="141"/>
      <c r="BL266" s="298" t="e">
        <f t="shared" si="95"/>
        <v>#N/A</v>
      </c>
      <c r="BM266" s="53"/>
    </row>
    <row r="267" spans="1:65" ht="15.75" customHeight="1">
      <c r="B267" s="364"/>
      <c r="C267" s="23"/>
      <c r="D267" s="22"/>
      <c r="E267" s="101"/>
      <c r="F267" s="101"/>
      <c r="G267" s="101"/>
      <c r="H267" s="101"/>
      <c r="I267" s="101"/>
      <c r="J267" s="101"/>
      <c r="K267" s="24"/>
      <c r="L267" s="102"/>
      <c r="M267" s="207"/>
      <c r="N267" s="237"/>
      <c r="O267" s="142"/>
      <c r="P267" s="237"/>
      <c r="Q267" s="237"/>
      <c r="R267" s="237"/>
      <c r="S267" s="237"/>
      <c r="T267" s="237"/>
      <c r="U267" s="237"/>
      <c r="V267" s="237"/>
      <c r="W267" s="237"/>
      <c r="X267" s="237"/>
      <c r="Y267" s="237"/>
      <c r="Z267" s="139" t="str">
        <f t="shared" si="100"/>
        <v/>
      </c>
      <c r="AA267" s="237"/>
      <c r="AB267" s="297" t="str">
        <f t="shared" si="77"/>
        <v/>
      </c>
      <c r="AC267" s="262"/>
      <c r="AD267" s="139" t="str">
        <f t="shared" si="101"/>
        <v/>
      </c>
      <c r="AE267" s="237"/>
      <c r="AF267" s="297" t="str">
        <f t="shared" si="96"/>
        <v/>
      </c>
      <c r="AG267" s="237"/>
      <c r="AH267" s="139" t="str">
        <f t="shared" si="102"/>
        <v/>
      </c>
      <c r="AI267" s="237"/>
      <c r="AJ267" s="297" t="str">
        <f t="shared" si="97"/>
        <v/>
      </c>
      <c r="AK267" s="262"/>
      <c r="AL267" s="139" t="str">
        <f t="shared" si="103"/>
        <v/>
      </c>
      <c r="AM267" s="237"/>
      <c r="AN267" s="297" t="str">
        <f t="shared" si="83"/>
        <v/>
      </c>
      <c r="AP267" s="139" t="str">
        <f t="shared" si="104"/>
        <v/>
      </c>
      <c r="AQ267" s="237"/>
      <c r="AR267" s="297" t="str">
        <f t="shared" si="85"/>
        <v/>
      </c>
      <c r="AS267" s="237"/>
      <c r="AT267" s="139" t="str">
        <f t="shared" si="105"/>
        <v/>
      </c>
      <c r="AU267" s="237"/>
      <c r="AV267" s="297" t="str">
        <f t="shared" si="87"/>
        <v/>
      </c>
      <c r="AW267" s="237"/>
      <c r="AX267" s="139" t="str">
        <f t="shared" si="106"/>
        <v/>
      </c>
      <c r="AY267" s="237"/>
      <c r="AZ267" s="297" t="str">
        <f t="shared" si="98"/>
        <v/>
      </c>
      <c r="BA267" s="237"/>
      <c r="BB267" s="139" t="str">
        <f t="shared" si="107"/>
        <v/>
      </c>
      <c r="BC267" s="237"/>
      <c r="BD267" s="297" t="str">
        <f t="shared" si="99"/>
        <v/>
      </c>
      <c r="BE267" s="237"/>
      <c r="BF267" s="139" t="str">
        <f t="shared" si="108"/>
        <v/>
      </c>
      <c r="BG267" s="237"/>
      <c r="BH267" s="297" t="str">
        <f t="shared" si="93"/>
        <v/>
      </c>
      <c r="BJ267" s="139" t="str">
        <f t="shared" si="109"/>
        <v/>
      </c>
      <c r="BK267" s="237"/>
      <c r="BL267" s="297" t="str">
        <f t="shared" si="95"/>
        <v/>
      </c>
      <c r="BM267" s="237"/>
    </row>
    <row r="268" spans="1:65" ht="15.75" customHeight="1">
      <c r="B268" s="364"/>
      <c r="C268" s="23"/>
      <c r="D268" s="101"/>
      <c r="E268" s="101"/>
      <c r="F268" s="101"/>
      <c r="G268" s="101"/>
      <c r="H268" s="101" t="s">
        <v>39</v>
      </c>
      <c r="I268" s="101"/>
      <c r="J268" s="101"/>
      <c r="K268" s="24"/>
      <c r="L268" s="102"/>
      <c r="M268" s="207"/>
      <c r="N268" s="139">
        <f>SUM(N265:N266)</f>
        <v>3091614</v>
      </c>
      <c r="O268" s="142"/>
      <c r="P268" s="139">
        <f>SUM(P265:P266)</f>
        <v>3391770</v>
      </c>
      <c r="Q268" s="139"/>
      <c r="R268" s="139">
        <f>SUM(R265:R266)</f>
        <v>3391770</v>
      </c>
      <c r="S268" s="139"/>
      <c r="T268" s="139" t="e">
        <f>SUM(T265:T266)</f>
        <v>#N/A</v>
      </c>
      <c r="U268" s="139"/>
      <c r="V268" s="139">
        <f>SUM(V265:V266)</f>
        <v>3161130</v>
      </c>
      <c r="W268" s="139"/>
      <c r="X268" s="139">
        <f>SUM(X265:X266)</f>
        <v>3401945</v>
      </c>
      <c r="Y268" s="53"/>
      <c r="Z268" s="139">
        <f t="shared" si="100"/>
        <v>240815</v>
      </c>
      <c r="AA268" s="139"/>
      <c r="AB268" s="297">
        <f t="shared" si="77"/>
        <v>7.6180036885544089E-2</v>
      </c>
      <c r="AC268" s="262"/>
      <c r="AD268" s="139">
        <f t="shared" si="101"/>
        <v>10175</v>
      </c>
      <c r="AE268" s="139"/>
      <c r="AF268" s="297">
        <f t="shared" si="96"/>
        <v>2.9999086022931554E-3</v>
      </c>
      <c r="AG268" s="139"/>
      <c r="AH268" s="139">
        <f t="shared" si="102"/>
        <v>310331</v>
      </c>
      <c r="AI268" s="139"/>
      <c r="AJ268" s="297">
        <f t="shared" si="97"/>
        <v>0.10037831372221762</v>
      </c>
      <c r="AK268" s="262"/>
      <c r="AL268" s="139">
        <f t="shared" si="103"/>
        <v>10175</v>
      </c>
      <c r="AM268" s="139"/>
      <c r="AN268" s="297">
        <f t="shared" si="83"/>
        <v>2.9999086022931554E-3</v>
      </c>
      <c r="AP268" s="139" t="str">
        <f t="shared" si="104"/>
        <v/>
      </c>
      <c r="AQ268" s="139"/>
      <c r="AR268" s="297" t="e">
        <f t="shared" si="85"/>
        <v>#N/A</v>
      </c>
      <c r="AS268" s="139"/>
      <c r="AT268" s="139" t="str">
        <f t="shared" si="105"/>
        <v/>
      </c>
      <c r="AU268" s="139"/>
      <c r="AV268" s="297" t="e">
        <f t="shared" si="87"/>
        <v>#N/A</v>
      </c>
      <c r="AW268" s="139"/>
      <c r="AX268" s="139">
        <f t="shared" si="106"/>
        <v>69516</v>
      </c>
      <c r="AY268" s="139"/>
      <c r="AZ268" s="297">
        <f t="shared" si="98"/>
        <v>2.2485342607453607E-2</v>
      </c>
      <c r="BA268" s="139"/>
      <c r="BB268" s="139">
        <f t="shared" si="107"/>
        <v>-230640</v>
      </c>
      <c r="BC268" s="139"/>
      <c r="BD268" s="297">
        <f t="shared" si="99"/>
        <v>-6.7999893860727578E-2</v>
      </c>
      <c r="BE268" s="139"/>
      <c r="BF268" s="139">
        <f t="shared" si="108"/>
        <v>-230640</v>
      </c>
      <c r="BG268" s="139"/>
      <c r="BH268" s="297">
        <f t="shared" si="93"/>
        <v>-6.7999893860727578E-2</v>
      </c>
      <c r="BJ268" s="139" t="str">
        <f t="shared" si="109"/>
        <v/>
      </c>
      <c r="BK268" s="139"/>
      <c r="BL268" s="297" t="e">
        <f t="shared" si="95"/>
        <v>#N/A</v>
      </c>
      <c r="BM268" s="139"/>
    </row>
    <row r="269" spans="1:65" s="98" customFormat="1" ht="15.75" customHeight="1">
      <c r="A269" s="84"/>
      <c r="B269" s="371"/>
      <c r="C269" s="107"/>
      <c r="D269" s="105"/>
      <c r="E269" s="105"/>
      <c r="F269" s="105"/>
      <c r="G269" s="105"/>
      <c r="H269" s="105" t="s">
        <v>77</v>
      </c>
      <c r="J269" s="105"/>
      <c r="K269" s="118"/>
      <c r="L269" s="106" t="s">
        <v>33</v>
      </c>
      <c r="M269" s="207"/>
      <c r="N269" s="139">
        <v>3335074</v>
      </c>
      <c r="O269" s="111"/>
      <c r="P269" s="139">
        <v>3391770</v>
      </c>
      <c r="Q269" s="139"/>
      <c r="R269" s="139">
        <v>3391770</v>
      </c>
      <c r="S269" s="139"/>
      <c r="T269" s="139">
        <v>3391770</v>
      </c>
      <c r="U269" s="139"/>
      <c r="V269" s="139">
        <v>3391770</v>
      </c>
      <c r="W269" s="139"/>
      <c r="X269" s="139">
        <v>3391770</v>
      </c>
      <c r="Y269" s="53"/>
      <c r="Z269" s="139">
        <f t="shared" si="100"/>
        <v>0</v>
      </c>
      <c r="AA269" s="139"/>
      <c r="AB269" s="297">
        <f t="shared" si="77"/>
        <v>0</v>
      </c>
      <c r="AC269" s="262"/>
      <c r="AD269" s="139">
        <f t="shared" si="101"/>
        <v>0</v>
      </c>
      <c r="AE269" s="139"/>
      <c r="AF269" s="297">
        <f t="shared" si="96"/>
        <v>0</v>
      </c>
      <c r="AG269" s="139"/>
      <c r="AH269" s="139">
        <f t="shared" si="102"/>
        <v>56696</v>
      </c>
      <c r="AI269" s="139"/>
      <c r="AJ269" s="297">
        <f t="shared" si="97"/>
        <v>1.699992264039718E-2</v>
      </c>
      <c r="AK269" s="262"/>
      <c r="AL269" s="139">
        <f t="shared" si="103"/>
        <v>0</v>
      </c>
      <c r="AM269" s="139"/>
      <c r="AN269" s="297">
        <f t="shared" si="83"/>
        <v>0</v>
      </c>
      <c r="AP269" s="139">
        <f t="shared" si="104"/>
        <v>0</v>
      </c>
      <c r="AQ269" s="139"/>
      <c r="AR269" s="297">
        <f t="shared" si="85"/>
        <v>0</v>
      </c>
      <c r="AS269" s="139"/>
      <c r="AT269" s="139">
        <f t="shared" si="105"/>
        <v>0</v>
      </c>
      <c r="AU269" s="139"/>
      <c r="AV269" s="297">
        <f t="shared" si="87"/>
        <v>0</v>
      </c>
      <c r="AW269" s="139"/>
      <c r="AX269" s="139">
        <f t="shared" si="106"/>
        <v>56696</v>
      </c>
      <c r="AY269" s="139"/>
      <c r="AZ269" s="297">
        <f t="shared" si="98"/>
        <v>1.699992264039718E-2</v>
      </c>
      <c r="BA269" s="139"/>
      <c r="BB269" s="139">
        <f t="shared" si="107"/>
        <v>0</v>
      </c>
      <c r="BC269" s="139"/>
      <c r="BD269" s="297">
        <f t="shared" si="99"/>
        <v>0</v>
      </c>
      <c r="BE269" s="139"/>
      <c r="BF269" s="139">
        <f t="shared" si="108"/>
        <v>0</v>
      </c>
      <c r="BG269" s="139"/>
      <c r="BH269" s="297">
        <f t="shared" si="93"/>
        <v>0</v>
      </c>
      <c r="BJ269" s="139">
        <f t="shared" si="109"/>
        <v>0</v>
      </c>
      <c r="BK269" s="139"/>
      <c r="BL269" s="297">
        <f t="shared" si="95"/>
        <v>0</v>
      </c>
      <c r="BM269" s="139"/>
    </row>
    <row r="270" spans="1:65" ht="15.75" customHeight="1">
      <c r="B270" s="364"/>
      <c r="C270" s="23"/>
      <c r="D270" s="101"/>
      <c r="E270" s="101"/>
      <c r="F270" s="101"/>
      <c r="G270" s="101"/>
      <c r="H270" s="101"/>
      <c r="I270" s="101"/>
      <c r="J270" s="101"/>
      <c r="K270" s="24"/>
      <c r="L270" s="102"/>
      <c r="M270" s="207"/>
      <c r="N270" s="207"/>
      <c r="O270" s="142"/>
      <c r="P270" s="207"/>
      <c r="Q270" s="207"/>
      <c r="R270" s="237"/>
      <c r="S270" s="237"/>
      <c r="T270" s="237"/>
      <c r="U270" s="207"/>
      <c r="V270" s="237"/>
      <c r="W270" s="237"/>
      <c r="X270" s="237"/>
      <c r="Y270" s="237"/>
      <c r="Z270" s="139" t="str">
        <f t="shared" si="100"/>
        <v/>
      </c>
      <c r="AA270" s="207"/>
      <c r="AB270" s="297" t="str">
        <f t="shared" si="77"/>
        <v/>
      </c>
      <c r="AC270" s="262"/>
      <c r="AD270" s="139" t="str">
        <f t="shared" si="101"/>
        <v/>
      </c>
      <c r="AE270" s="207"/>
      <c r="AF270" s="297" t="str">
        <f t="shared" si="96"/>
        <v/>
      </c>
      <c r="AG270" s="207"/>
      <c r="AH270" s="139" t="str">
        <f t="shared" si="102"/>
        <v/>
      </c>
      <c r="AI270" s="207"/>
      <c r="AJ270" s="297" t="str">
        <f t="shared" si="97"/>
        <v/>
      </c>
      <c r="AK270" s="262"/>
      <c r="AL270" s="139" t="str">
        <f t="shared" si="103"/>
        <v/>
      </c>
      <c r="AM270" s="207"/>
      <c r="AN270" s="297" t="str">
        <f t="shared" si="83"/>
        <v/>
      </c>
      <c r="AP270" s="139" t="str">
        <f t="shared" si="104"/>
        <v/>
      </c>
      <c r="AQ270" s="207"/>
      <c r="AR270" s="297" t="str">
        <f t="shared" si="85"/>
        <v/>
      </c>
      <c r="AS270" s="207"/>
      <c r="AT270" s="139" t="str">
        <f t="shared" si="105"/>
        <v/>
      </c>
      <c r="AU270" s="207"/>
      <c r="AV270" s="297" t="str">
        <f t="shared" si="87"/>
        <v/>
      </c>
      <c r="AW270" s="207"/>
      <c r="AX270" s="139" t="str">
        <f t="shared" si="106"/>
        <v/>
      </c>
      <c r="AY270" s="207"/>
      <c r="AZ270" s="297" t="str">
        <f t="shared" si="98"/>
        <v/>
      </c>
      <c r="BA270" s="207"/>
      <c r="BB270" s="139" t="str">
        <f t="shared" si="107"/>
        <v/>
      </c>
      <c r="BC270" s="207"/>
      <c r="BD270" s="297" t="str">
        <f t="shared" si="99"/>
        <v/>
      </c>
      <c r="BE270" s="207"/>
      <c r="BF270" s="139" t="str">
        <f t="shared" si="108"/>
        <v/>
      </c>
      <c r="BG270" s="207"/>
      <c r="BH270" s="297" t="str">
        <f t="shared" si="93"/>
        <v/>
      </c>
      <c r="BJ270" s="139" t="str">
        <f t="shared" si="109"/>
        <v/>
      </c>
      <c r="BK270" s="207"/>
      <c r="BL270" s="297" t="str">
        <f t="shared" si="95"/>
        <v/>
      </c>
      <c r="BM270" s="207"/>
    </row>
    <row r="271" spans="1:65" ht="15.75" customHeight="1">
      <c r="B271" s="364">
        <v>117.7</v>
      </c>
      <c r="C271" s="78">
        <v>2</v>
      </c>
      <c r="D271" s="101" t="s">
        <v>59</v>
      </c>
      <c r="E271" s="101"/>
      <c r="F271" s="101"/>
      <c r="G271" s="101"/>
      <c r="H271" s="101"/>
      <c r="I271" s="101"/>
      <c r="J271" s="101"/>
      <c r="K271" s="24"/>
      <c r="L271" s="102" t="s">
        <v>29</v>
      </c>
      <c r="M271" s="207"/>
      <c r="N271" s="139">
        <f>VLOOKUP($B271,'[1]09-10-11'!$A$4:$EA$400,MATCH(N$2, '[1]09-10-11'!$A$4:$EA$4, 0))</f>
        <v>13000</v>
      </c>
      <c r="O271" s="142"/>
      <c r="P271" s="139">
        <f>VLOOKUP($B271,'[1]09-10-11'!$A$4:$EA$400,MATCH(P$2, '[1]09-10-11'!$A$4:$EA$4, 0))</f>
        <v>13000</v>
      </c>
      <c r="Q271" s="139"/>
      <c r="R271" s="139">
        <f>VLOOKUP($B271,'[1]09-10-11'!$A$4:$EA$400,MATCH(R$2, '[1]09-10-11'!$A$4:$EA$4, 0))</f>
        <v>13000</v>
      </c>
      <c r="S271" s="139"/>
      <c r="T271" s="139" t="e">
        <f>VLOOKUP($B271,'[1]09-10-11'!$A$4:$EA$400,MATCH(T$2, '[1]09-10-11'!$A$4:$EA$4, 0))</f>
        <v>#N/A</v>
      </c>
      <c r="U271" s="139"/>
      <c r="V271" s="139">
        <f>VLOOKUP($B271,'[1]09-10-11'!$A$4:$EA$400,MATCH(V$2, '[1]09-10-11'!$A$4:$EA$4, 0))</f>
        <v>13000</v>
      </c>
      <c r="W271" s="139"/>
      <c r="X271" s="139">
        <f>VLOOKUP($B271,'[1]09-10-11'!$A$4:$EA$400,MATCH(X$2, '[1]09-10-11'!$A$4:$EA$4, 0))</f>
        <v>13000</v>
      </c>
      <c r="Y271" s="53"/>
      <c r="Z271" s="139">
        <f t="shared" si="100"/>
        <v>0</v>
      </c>
      <c r="AA271" s="139"/>
      <c r="AB271" s="297">
        <f t="shared" si="77"/>
        <v>0</v>
      </c>
      <c r="AC271" s="262"/>
      <c r="AD271" s="139">
        <f t="shared" si="101"/>
        <v>0</v>
      </c>
      <c r="AE271" s="139"/>
      <c r="AF271" s="297">
        <f t="shared" si="96"/>
        <v>0</v>
      </c>
      <c r="AG271" s="139"/>
      <c r="AH271" s="139">
        <f t="shared" si="102"/>
        <v>0</v>
      </c>
      <c r="AI271" s="139"/>
      <c r="AJ271" s="297">
        <f t="shared" si="97"/>
        <v>0</v>
      </c>
      <c r="AK271" s="262"/>
      <c r="AL271" s="139">
        <f t="shared" si="103"/>
        <v>0</v>
      </c>
      <c r="AM271" s="139"/>
      <c r="AN271" s="297">
        <f t="shared" si="83"/>
        <v>0</v>
      </c>
      <c r="AP271" s="139" t="str">
        <f t="shared" si="104"/>
        <v/>
      </c>
      <c r="AQ271" s="139"/>
      <c r="AR271" s="297" t="e">
        <f t="shared" si="85"/>
        <v>#N/A</v>
      </c>
      <c r="AS271" s="139"/>
      <c r="AT271" s="139" t="str">
        <f t="shared" si="105"/>
        <v/>
      </c>
      <c r="AU271" s="139"/>
      <c r="AV271" s="297" t="e">
        <f t="shared" si="87"/>
        <v>#N/A</v>
      </c>
      <c r="AW271" s="139"/>
      <c r="AX271" s="139">
        <f t="shared" si="106"/>
        <v>0</v>
      </c>
      <c r="AY271" s="139"/>
      <c r="AZ271" s="297">
        <f t="shared" si="98"/>
        <v>0</v>
      </c>
      <c r="BA271" s="139"/>
      <c r="BB271" s="139">
        <f t="shared" si="107"/>
        <v>0</v>
      </c>
      <c r="BC271" s="139"/>
      <c r="BD271" s="297">
        <f t="shared" si="99"/>
        <v>0</v>
      </c>
      <c r="BE271" s="139"/>
      <c r="BF271" s="139">
        <f t="shared" si="108"/>
        <v>0</v>
      </c>
      <c r="BG271" s="139"/>
      <c r="BH271" s="297">
        <f t="shared" si="93"/>
        <v>0</v>
      </c>
      <c r="BJ271" s="139" t="str">
        <f t="shared" si="109"/>
        <v/>
      </c>
      <c r="BK271" s="139"/>
      <c r="BL271" s="297" t="e">
        <f t="shared" si="95"/>
        <v>#N/A</v>
      </c>
      <c r="BM271" s="139"/>
    </row>
    <row r="272" spans="1:65" ht="15.75" customHeight="1">
      <c r="B272" s="364">
        <v>117.8</v>
      </c>
      <c r="C272" s="78">
        <v>3</v>
      </c>
      <c r="D272" s="108" t="s">
        <v>247</v>
      </c>
      <c r="E272" s="101"/>
      <c r="F272" s="101"/>
      <c r="G272" s="101"/>
      <c r="H272" s="101"/>
      <c r="I272" s="101"/>
      <c r="J272" s="101"/>
      <c r="K272" s="24"/>
      <c r="L272" s="102" t="s">
        <v>29</v>
      </c>
      <c r="M272" s="207"/>
      <c r="N272" s="139">
        <f>VLOOKUP($B272,'[1]09-10-11'!$A$4:$EA$400,MATCH(N$2, '[1]09-10-11'!$A$4:$EA$4, 0))</f>
        <v>30188</v>
      </c>
      <c r="O272" s="142"/>
      <c r="P272" s="139">
        <f>VLOOKUP($B272,'[1]09-10-11'!$A$4:$EA$400,MATCH(P$2, '[1]09-10-11'!$A$4:$EA$4, 0))</f>
        <v>30188</v>
      </c>
      <c r="Q272" s="139"/>
      <c r="R272" s="139">
        <f>VLOOKUP($B272,'[1]09-10-11'!$A$4:$EA$400,MATCH(R$2, '[1]09-10-11'!$A$4:$EA$4, 0))</f>
        <v>30188</v>
      </c>
      <c r="S272" s="139"/>
      <c r="T272" s="139" t="e">
        <f>VLOOKUP($B272,'[1]09-10-11'!$A$4:$EA$400,MATCH(T$2, '[1]09-10-11'!$A$4:$EA$4, 0))</f>
        <v>#N/A</v>
      </c>
      <c r="U272" s="139"/>
      <c r="V272" s="139">
        <f>VLOOKUP($B272,'[1]09-10-11'!$A$4:$EA$400,MATCH(V$2, '[1]09-10-11'!$A$4:$EA$4, 0))</f>
        <v>30188</v>
      </c>
      <c r="W272" s="139"/>
      <c r="X272" s="139">
        <f>VLOOKUP($B272,'[1]09-10-11'!$A$4:$EA$400,MATCH(X$2, '[1]09-10-11'!$A$4:$EA$4, 0))</f>
        <v>30188</v>
      </c>
      <c r="Y272" s="53"/>
      <c r="Z272" s="139">
        <f t="shared" si="100"/>
        <v>0</v>
      </c>
      <c r="AA272" s="139"/>
      <c r="AB272" s="297">
        <f t="shared" si="77"/>
        <v>0</v>
      </c>
      <c r="AC272" s="262"/>
      <c r="AD272" s="139">
        <f t="shared" si="101"/>
        <v>0</v>
      </c>
      <c r="AE272" s="139"/>
      <c r="AF272" s="297">
        <f t="shared" si="96"/>
        <v>0</v>
      </c>
      <c r="AG272" s="139"/>
      <c r="AH272" s="139">
        <f t="shared" si="102"/>
        <v>0</v>
      </c>
      <c r="AI272" s="139"/>
      <c r="AJ272" s="297">
        <f t="shared" si="97"/>
        <v>0</v>
      </c>
      <c r="AK272" s="262"/>
      <c r="AL272" s="139">
        <f t="shared" si="103"/>
        <v>0</v>
      </c>
      <c r="AM272" s="139"/>
      <c r="AN272" s="297">
        <f t="shared" si="83"/>
        <v>0</v>
      </c>
      <c r="AP272" s="139" t="str">
        <f t="shared" si="104"/>
        <v/>
      </c>
      <c r="AQ272" s="139"/>
      <c r="AR272" s="297" t="e">
        <f t="shared" si="85"/>
        <v>#N/A</v>
      </c>
      <c r="AS272" s="139"/>
      <c r="AT272" s="139" t="str">
        <f t="shared" si="105"/>
        <v/>
      </c>
      <c r="AU272" s="139"/>
      <c r="AV272" s="297" t="e">
        <f t="shared" si="87"/>
        <v>#N/A</v>
      </c>
      <c r="AW272" s="139"/>
      <c r="AX272" s="139">
        <f t="shared" si="106"/>
        <v>0</v>
      </c>
      <c r="AY272" s="139"/>
      <c r="AZ272" s="297">
        <f t="shared" si="98"/>
        <v>0</v>
      </c>
      <c r="BA272" s="139"/>
      <c r="BB272" s="139">
        <f t="shared" si="107"/>
        <v>0</v>
      </c>
      <c r="BC272" s="139"/>
      <c r="BD272" s="297">
        <f t="shared" si="99"/>
        <v>0</v>
      </c>
      <c r="BE272" s="139"/>
      <c r="BF272" s="139">
        <f t="shared" si="108"/>
        <v>0</v>
      </c>
      <c r="BG272" s="139"/>
      <c r="BH272" s="297">
        <f t="shared" si="93"/>
        <v>0</v>
      </c>
      <c r="BJ272" s="139" t="str">
        <f t="shared" si="109"/>
        <v/>
      </c>
      <c r="BK272" s="139"/>
      <c r="BL272" s="297" t="e">
        <f t="shared" si="95"/>
        <v>#N/A</v>
      </c>
      <c r="BM272" s="139"/>
    </row>
    <row r="273" spans="2:65" ht="15.75" customHeight="1">
      <c r="B273" s="364">
        <v>117.9</v>
      </c>
      <c r="C273" s="78">
        <v>4</v>
      </c>
      <c r="D273" s="108" t="s">
        <v>248</v>
      </c>
      <c r="E273" s="101"/>
      <c r="F273" s="101"/>
      <c r="G273" s="101"/>
      <c r="H273" s="101"/>
      <c r="I273" s="101"/>
      <c r="J273" s="101"/>
      <c r="K273" s="24"/>
      <c r="L273" s="102" t="s">
        <v>29</v>
      </c>
      <c r="M273" s="207"/>
      <c r="N273" s="139">
        <f>VLOOKUP($B273,'[1]09-10-11'!$A$4:$EA$400,MATCH(N$2, '[1]09-10-11'!$A$4:$EA$4, 0))</f>
        <v>5796</v>
      </c>
      <c r="O273" s="142"/>
      <c r="P273" s="139">
        <f>VLOOKUP($B273,'[1]09-10-11'!$A$4:$EA$400,MATCH(P$2, '[1]09-10-11'!$A$4:$EA$4, 0))</f>
        <v>5796</v>
      </c>
      <c r="Q273" s="139"/>
      <c r="R273" s="139">
        <f>VLOOKUP($B273,'[1]09-10-11'!$A$4:$EA$400,MATCH(R$2, '[1]09-10-11'!$A$4:$EA$4, 0))</f>
        <v>5796</v>
      </c>
      <c r="S273" s="139"/>
      <c r="T273" s="139" t="e">
        <f>VLOOKUP($B273,'[1]09-10-11'!$A$4:$EA$400,MATCH(T$2, '[1]09-10-11'!$A$4:$EA$4, 0))</f>
        <v>#N/A</v>
      </c>
      <c r="U273" s="139"/>
      <c r="V273" s="139">
        <f>VLOOKUP($B273,'[1]09-10-11'!$A$4:$EA$400,MATCH(V$2, '[1]09-10-11'!$A$4:$EA$4, 0))</f>
        <v>5796</v>
      </c>
      <c r="W273" s="139"/>
      <c r="X273" s="139">
        <f>VLOOKUP($B273,'[1]09-10-11'!$A$4:$EA$400,MATCH(X$2, '[1]09-10-11'!$A$4:$EA$4, 0))</f>
        <v>5796</v>
      </c>
      <c r="Y273" s="53"/>
      <c r="Z273" s="174">
        <f t="shared" si="100"/>
        <v>0</v>
      </c>
      <c r="AA273" s="174"/>
      <c r="AB273" s="299">
        <f t="shared" si="77"/>
        <v>0</v>
      </c>
      <c r="AC273" s="280"/>
      <c r="AD273" s="174">
        <f t="shared" si="101"/>
        <v>0</v>
      </c>
      <c r="AE273" s="174"/>
      <c r="AF273" s="299">
        <f t="shared" si="96"/>
        <v>0</v>
      </c>
      <c r="AG273" s="174"/>
      <c r="AH273" s="139">
        <f t="shared" si="102"/>
        <v>0</v>
      </c>
      <c r="AI273" s="139"/>
      <c r="AJ273" s="299">
        <f t="shared" si="97"/>
        <v>0</v>
      </c>
      <c r="AK273" s="280"/>
      <c r="AL273" s="139">
        <f t="shared" si="103"/>
        <v>0</v>
      </c>
      <c r="AM273" s="174"/>
      <c r="AN273" s="297">
        <f t="shared" si="83"/>
        <v>0</v>
      </c>
      <c r="AP273" s="139" t="str">
        <f t="shared" si="104"/>
        <v/>
      </c>
      <c r="AQ273" s="174"/>
      <c r="AR273" s="297" t="e">
        <f t="shared" si="85"/>
        <v>#N/A</v>
      </c>
      <c r="AS273" s="174"/>
      <c r="AT273" s="174" t="str">
        <f t="shared" si="105"/>
        <v/>
      </c>
      <c r="AU273" s="174"/>
      <c r="AV273" s="299" t="e">
        <f t="shared" si="87"/>
        <v>#N/A</v>
      </c>
      <c r="AW273" s="174"/>
      <c r="AX273" s="174">
        <f t="shared" si="106"/>
        <v>0</v>
      </c>
      <c r="AY273" s="174"/>
      <c r="AZ273" s="299">
        <f t="shared" si="98"/>
        <v>0</v>
      </c>
      <c r="BA273" s="174"/>
      <c r="BB273" s="174">
        <f t="shared" si="107"/>
        <v>0</v>
      </c>
      <c r="BC273" s="174"/>
      <c r="BD273" s="299">
        <f t="shared" si="99"/>
        <v>0</v>
      </c>
      <c r="BE273" s="174"/>
      <c r="BF273" s="139">
        <f t="shared" si="108"/>
        <v>0</v>
      </c>
      <c r="BG273" s="174"/>
      <c r="BH273" s="297">
        <f t="shared" si="93"/>
        <v>0</v>
      </c>
      <c r="BJ273" s="139" t="str">
        <f t="shared" si="109"/>
        <v/>
      </c>
      <c r="BK273" s="174"/>
      <c r="BL273" s="297" t="e">
        <f t="shared" si="95"/>
        <v>#N/A</v>
      </c>
      <c r="BM273" s="174"/>
    </row>
    <row r="274" spans="2:65" ht="15.75" customHeight="1">
      <c r="B274" s="364">
        <v>110.1</v>
      </c>
      <c r="C274" s="78">
        <v>5</v>
      </c>
      <c r="D274" s="108" t="s">
        <v>301</v>
      </c>
      <c r="E274" s="101"/>
      <c r="F274" s="101"/>
      <c r="G274" s="101"/>
      <c r="H274" s="101"/>
      <c r="I274" s="101"/>
      <c r="J274" s="101"/>
      <c r="K274" s="24"/>
      <c r="L274" s="102" t="s">
        <v>29</v>
      </c>
      <c r="M274" s="207"/>
      <c r="N274" s="139">
        <f>VLOOKUP($B274,'[1]09-10-11'!$A$4:$EA$400,MATCH(N$2, '[1]09-10-11'!$A$4:$EA$4, 0))</f>
        <v>17650</v>
      </c>
      <c r="O274" s="142"/>
      <c r="P274" s="139">
        <f>VLOOKUP($B274,'[1]09-10-11'!$A$4:$EA$400,MATCH(P$2, '[1]09-10-11'!$A$4:$EA$4, 0))</f>
        <v>17650</v>
      </c>
      <c r="Q274" s="139"/>
      <c r="R274" s="139">
        <f>VLOOKUP($B274,'[1]09-10-11'!$A$4:$EA$400,MATCH(R$2, '[1]09-10-11'!$A$4:$EA$4, 0))</f>
        <v>17650</v>
      </c>
      <c r="S274" s="139"/>
      <c r="T274" s="139" t="e">
        <f>VLOOKUP($B274,'[1]09-10-11'!$A$4:$EA$400,MATCH(T$2, '[1]09-10-11'!$A$4:$EA$4, 0))</f>
        <v>#N/A</v>
      </c>
      <c r="U274" s="139"/>
      <c r="V274" s="139">
        <f>VLOOKUP($B274,'[1]09-10-11'!$A$4:$EA$400,MATCH(V$2, '[1]09-10-11'!$A$4:$EA$4, 0))</f>
        <v>17650</v>
      </c>
      <c r="W274" s="139"/>
      <c r="X274" s="139">
        <f>VLOOKUP($B274,'[1]09-10-11'!$A$4:$EA$400,MATCH(X$2, '[1]09-10-11'!$A$4:$EA$4, 0))</f>
        <v>17650</v>
      </c>
      <c r="Y274" s="53"/>
      <c r="Z274" s="174">
        <f t="shared" si="100"/>
        <v>0</v>
      </c>
      <c r="AA274" s="174"/>
      <c r="AB274" s="299">
        <f t="shared" si="77"/>
        <v>0</v>
      </c>
      <c r="AC274" s="280"/>
      <c r="AD274" s="174">
        <f t="shared" si="101"/>
        <v>0</v>
      </c>
      <c r="AE274" s="174"/>
      <c r="AF274" s="299">
        <f t="shared" si="96"/>
        <v>0</v>
      </c>
      <c r="AG274" s="174"/>
      <c r="AH274" s="139">
        <f t="shared" si="102"/>
        <v>0</v>
      </c>
      <c r="AI274" s="139"/>
      <c r="AJ274" s="299">
        <f t="shared" si="97"/>
        <v>0</v>
      </c>
      <c r="AK274" s="280"/>
      <c r="AL274" s="174">
        <f t="shared" si="103"/>
        <v>0</v>
      </c>
      <c r="AM274" s="174"/>
      <c r="AN274" s="299">
        <f t="shared" si="83"/>
        <v>0</v>
      </c>
      <c r="AP274" s="139" t="str">
        <f t="shared" si="104"/>
        <v/>
      </c>
      <c r="AQ274" s="174"/>
      <c r="AR274" s="299" t="e">
        <f t="shared" si="85"/>
        <v>#N/A</v>
      </c>
      <c r="AS274" s="174"/>
      <c r="AT274" s="174" t="str">
        <f t="shared" si="105"/>
        <v/>
      </c>
      <c r="AU274" s="174"/>
      <c r="AV274" s="299" t="e">
        <f t="shared" si="87"/>
        <v>#N/A</v>
      </c>
      <c r="AW274" s="174"/>
      <c r="AX274" s="174">
        <f t="shared" si="106"/>
        <v>0</v>
      </c>
      <c r="AY274" s="174"/>
      <c r="AZ274" s="299">
        <f t="shared" si="98"/>
        <v>0</v>
      </c>
      <c r="BA274" s="174"/>
      <c r="BB274" s="174">
        <f t="shared" si="107"/>
        <v>0</v>
      </c>
      <c r="BC274" s="174"/>
      <c r="BD274" s="299">
        <f t="shared" si="99"/>
        <v>0</v>
      </c>
      <c r="BE274" s="174"/>
      <c r="BF274" s="174">
        <f t="shared" si="108"/>
        <v>0</v>
      </c>
      <c r="BG274" s="174"/>
      <c r="BH274" s="299">
        <f t="shared" si="93"/>
        <v>0</v>
      </c>
      <c r="BJ274" s="139" t="str">
        <f t="shared" si="109"/>
        <v/>
      </c>
      <c r="BK274" s="174"/>
      <c r="BL274" s="299" t="e">
        <f t="shared" si="95"/>
        <v>#N/A</v>
      </c>
      <c r="BM274" s="174"/>
    </row>
    <row r="275" spans="2:65" ht="15.75" customHeight="1">
      <c r="B275" s="364">
        <v>110.3</v>
      </c>
      <c r="C275" s="78">
        <v>6</v>
      </c>
      <c r="D275" s="108" t="s">
        <v>299</v>
      </c>
      <c r="E275" s="101"/>
      <c r="F275" s="101"/>
      <c r="G275" s="101"/>
      <c r="H275" s="101"/>
      <c r="I275" s="101"/>
      <c r="J275" s="101"/>
      <c r="K275" s="24"/>
      <c r="L275" s="102" t="s">
        <v>29</v>
      </c>
      <c r="M275" s="207"/>
      <c r="N275" s="139">
        <f>VLOOKUP($B275,'[1]09-10-11'!$A$4:$EA$400,MATCH(N$2, '[1]09-10-11'!$A$4:$EA$4, 0))</f>
        <v>27548</v>
      </c>
      <c r="O275" s="142"/>
      <c r="P275" s="139">
        <f>VLOOKUP($B275,'[1]09-10-11'!$A$4:$EA$400,MATCH(P$2, '[1]09-10-11'!$A$4:$EA$4, 0))</f>
        <v>30548</v>
      </c>
      <c r="Q275" s="139"/>
      <c r="R275" s="139">
        <f>VLOOKUP($B275,'[1]09-10-11'!$A$4:$EA$400,MATCH(R$2, '[1]09-10-11'!$A$4:$EA$4, 0))</f>
        <v>27548</v>
      </c>
      <c r="S275" s="139"/>
      <c r="T275" s="139" t="e">
        <f>VLOOKUP($B275,'[1]09-10-11'!$A$4:$EA$400,MATCH(T$2, '[1]09-10-11'!$A$4:$EA$4, 0))</f>
        <v>#N/A</v>
      </c>
      <c r="U275" s="139"/>
      <c r="V275" s="139">
        <f>VLOOKUP($B275,'[1]09-10-11'!$A$4:$EA$400,MATCH(V$2, '[1]09-10-11'!$A$4:$EA$4, 0))</f>
        <v>27548</v>
      </c>
      <c r="W275" s="139"/>
      <c r="X275" s="139">
        <f>VLOOKUP($B275,'[1]09-10-11'!$A$4:$EA$400,MATCH(X$2, '[1]09-10-11'!$A$4:$EA$4, 0))</f>
        <v>30548</v>
      </c>
      <c r="Y275" s="53"/>
      <c r="Z275" s="174">
        <f t="shared" si="100"/>
        <v>3000</v>
      </c>
      <c r="AA275" s="174"/>
      <c r="AB275" s="299">
        <f t="shared" si="77"/>
        <v>0.10890082764629017</v>
      </c>
      <c r="AC275" s="280"/>
      <c r="AD275" s="174">
        <f t="shared" si="101"/>
        <v>0</v>
      </c>
      <c r="AE275" s="174"/>
      <c r="AF275" s="299">
        <f t="shared" si="96"/>
        <v>0</v>
      </c>
      <c r="AG275" s="174"/>
      <c r="AH275" s="139">
        <f t="shared" si="102"/>
        <v>3000</v>
      </c>
      <c r="AI275" s="139"/>
      <c r="AJ275" s="299">
        <f t="shared" si="97"/>
        <v>0.10890082764629017</v>
      </c>
      <c r="AK275" s="280"/>
      <c r="AL275" s="174">
        <f t="shared" si="103"/>
        <v>3000</v>
      </c>
      <c r="AM275" s="174"/>
      <c r="AN275" s="299">
        <f t="shared" si="83"/>
        <v>0.10890082764629017</v>
      </c>
      <c r="AP275" s="139" t="str">
        <f t="shared" si="104"/>
        <v/>
      </c>
      <c r="AQ275" s="174"/>
      <c r="AR275" s="299" t="e">
        <f t="shared" si="85"/>
        <v>#N/A</v>
      </c>
      <c r="AS275" s="174"/>
      <c r="AT275" s="174" t="str">
        <f t="shared" si="105"/>
        <v/>
      </c>
      <c r="AU275" s="174"/>
      <c r="AV275" s="299" t="e">
        <f t="shared" si="87"/>
        <v>#N/A</v>
      </c>
      <c r="AW275" s="174"/>
      <c r="AX275" s="174">
        <f t="shared" si="106"/>
        <v>0</v>
      </c>
      <c r="AY275" s="174"/>
      <c r="AZ275" s="299">
        <f t="shared" si="98"/>
        <v>0</v>
      </c>
      <c r="BA275" s="174"/>
      <c r="BB275" s="174">
        <f t="shared" si="107"/>
        <v>-3000</v>
      </c>
      <c r="BC275" s="174"/>
      <c r="BD275" s="299">
        <f t="shared" si="99"/>
        <v>-9.8206101872463036E-2</v>
      </c>
      <c r="BE275" s="174"/>
      <c r="BF275" s="174">
        <f t="shared" si="108"/>
        <v>0</v>
      </c>
      <c r="BG275" s="174"/>
      <c r="BH275" s="299">
        <f t="shared" si="93"/>
        <v>0</v>
      </c>
      <c r="BJ275" s="139" t="str">
        <f t="shared" si="109"/>
        <v/>
      </c>
      <c r="BK275" s="174"/>
      <c r="BL275" s="299" t="e">
        <f t="shared" si="95"/>
        <v>#N/A</v>
      </c>
      <c r="BM275" s="174"/>
    </row>
    <row r="276" spans="2:65" ht="15.75" customHeight="1">
      <c r="B276" s="364"/>
      <c r="C276" s="78">
        <v>7</v>
      </c>
      <c r="D276" s="101" t="s">
        <v>60</v>
      </c>
      <c r="E276" s="101"/>
      <c r="F276" s="101"/>
      <c r="G276" s="101"/>
      <c r="H276" s="101"/>
      <c r="I276" s="101"/>
      <c r="J276" s="101"/>
      <c r="K276" s="24"/>
      <c r="L276" s="102"/>
      <c r="M276" s="207"/>
      <c r="N276" s="139"/>
      <c r="O276" s="142"/>
      <c r="P276" s="139"/>
      <c r="Q276" s="139"/>
      <c r="R276" s="139"/>
      <c r="S276" s="139"/>
      <c r="T276" s="139"/>
      <c r="U276" s="139"/>
      <c r="V276" s="139"/>
      <c r="W276" s="139"/>
      <c r="X276" s="139"/>
      <c r="Y276" s="53"/>
      <c r="Z276" s="174" t="str">
        <f t="shared" si="100"/>
        <v/>
      </c>
      <c r="AA276" s="174"/>
      <c r="AB276" s="299" t="str">
        <f t="shared" ref="AB276:AB339" si="110">IF($V276="","",  IF($X276="","", IF($V276=0,"---",(IF(ISERROR(($X276/$V276)-1),"---",($X276/$V276)-1) ))))</f>
        <v/>
      </c>
      <c r="AC276" s="280"/>
      <c r="AD276" s="174" t="str">
        <f t="shared" si="101"/>
        <v/>
      </c>
      <c r="AE276" s="174"/>
      <c r="AF276" s="299" t="str">
        <f t="shared" ref="AF276:AF307" si="111">IF($P276="","",  IF($X276="","", IF($P276=0,"---",(IF(ISERROR(($X276/$P276)-1),"---",($X276/$P276)-1) ))))</f>
        <v/>
      </c>
      <c r="AG276" s="174"/>
      <c r="AH276" s="139" t="str">
        <f t="shared" si="102"/>
        <v/>
      </c>
      <c r="AI276" s="139"/>
      <c r="AJ276" s="299" t="str">
        <f t="shared" ref="AJ276:AJ307" si="112">IF($N276="","",  IF($X276="","", IF($N276=0,"---",(IF(ISERROR(($X276/$N276)-1),"---",($X276/$N276)-1) ))))</f>
        <v/>
      </c>
      <c r="AK276" s="280"/>
      <c r="AL276" s="174" t="str">
        <f t="shared" si="103"/>
        <v/>
      </c>
      <c r="AM276" s="174"/>
      <c r="AN276" s="299" t="str">
        <f t="shared" ref="AN276:AN339" si="113">IF($R276="","",  IF($X276="","", IF($R276=0,"---",(IF(ISERROR(($X276/$R276)-1),"---",($X276/$R276)-1) ))))</f>
        <v/>
      </c>
      <c r="AP276" s="139" t="str">
        <f t="shared" si="104"/>
        <v/>
      </c>
      <c r="AQ276" s="174"/>
      <c r="AR276" s="299" t="str">
        <f t="shared" ref="AR276:AR339" si="114">IF($T276="","",  IF($X276="","", IF($T276=0,"---",(IF(ISERROR(($X276/$T276)-1),"---",($X276/$T276)-1) ))))</f>
        <v/>
      </c>
      <c r="AS276" s="174"/>
      <c r="AT276" s="174" t="str">
        <f t="shared" si="105"/>
        <v/>
      </c>
      <c r="AU276" s="174"/>
      <c r="AV276" s="299" t="str">
        <f t="shared" ref="AV276:AV339" si="115">IF($R276="","",  IF($T276="","", IF($R276=0,"---",(IF(ISERROR(($T276/$R276)-1),"---",($T276/$R276)-1) ))))</f>
        <v/>
      </c>
      <c r="AW276" s="174"/>
      <c r="AX276" s="174" t="str">
        <f t="shared" si="106"/>
        <v/>
      </c>
      <c r="AY276" s="174"/>
      <c r="AZ276" s="299" t="str">
        <f t="shared" ref="AZ276:AZ307" si="116">IF($N276="","",  IF($V276="","", IF($N276=0,"---",(IF(ISERROR(($V276/$N276)-1),"---",($V276/$N276)-1) ))))</f>
        <v/>
      </c>
      <c r="BA276" s="174"/>
      <c r="BB276" s="174" t="str">
        <f t="shared" si="107"/>
        <v/>
      </c>
      <c r="BC276" s="174"/>
      <c r="BD276" s="299" t="str">
        <f t="shared" ref="BD276:BD307" si="117">IF($P276="","",  IF($V276="","", IF($P276=0,"---",(IF(ISERROR(($V276/$P276)-1),"---",($V276/$P276)-1) ))))</f>
        <v/>
      </c>
      <c r="BE276" s="174"/>
      <c r="BF276" s="174" t="str">
        <f t="shared" si="108"/>
        <v/>
      </c>
      <c r="BG276" s="174"/>
      <c r="BH276" s="299" t="str">
        <f t="shared" ref="BH276:BH339" si="118">IF($R276="","",  IF($V276="","", IF($R276=0,"---",(IF(ISERROR(($V276/$R276)-1),"---",($V276/$R276)-1) ))))</f>
        <v/>
      </c>
      <c r="BJ276" s="139" t="str">
        <f t="shared" si="109"/>
        <v/>
      </c>
      <c r="BK276" s="174"/>
      <c r="BL276" s="299" t="str">
        <f t="shared" ref="BL276:BL339" si="119">IF($T276="","",  IF($V276="","", IF($T276=0,"---",(IF(ISERROR(($V276/$T276)-1),"---",($V276/$T276)-1) ))))</f>
        <v/>
      </c>
      <c r="BM276" s="174"/>
    </row>
    <row r="277" spans="2:65" ht="18" customHeight="1">
      <c r="B277" s="364">
        <v>110.4</v>
      </c>
      <c r="C277" s="101"/>
      <c r="D277" s="89" t="s">
        <v>225</v>
      </c>
      <c r="E277" s="101" t="s">
        <v>324</v>
      </c>
      <c r="F277" s="101"/>
      <c r="G277" s="101"/>
      <c r="H277" s="101"/>
      <c r="I277" s="101"/>
      <c r="J277" s="101"/>
      <c r="K277" s="24"/>
      <c r="L277" s="102" t="s">
        <v>29</v>
      </c>
      <c r="M277" s="207"/>
      <c r="N277" s="139">
        <f>VLOOKUP($B277,'[1]09-10-11'!$A$4:$EA$400,MATCH(N$2, '[1]09-10-11'!$A$4:$EA$4, 0))</f>
        <v>22878</v>
      </c>
      <c r="O277" s="142"/>
      <c r="P277" s="139">
        <f>VLOOKUP($B277,'[1]09-10-11'!$A$4:$EA$400,MATCH(P$2, '[1]09-10-11'!$A$4:$EA$4, 0))</f>
        <v>0</v>
      </c>
      <c r="Q277" s="139"/>
      <c r="R277" s="139">
        <f>VLOOKUP($B277,'[1]09-10-11'!$A$4:$EA$400,MATCH(R$2, '[1]09-10-11'!$A$4:$EA$4, 0))</f>
        <v>0</v>
      </c>
      <c r="S277" s="139"/>
      <c r="T277" s="139" t="e">
        <f>VLOOKUP($B277,'[1]09-10-11'!$A$4:$EA$400,MATCH(T$2, '[1]09-10-11'!$A$4:$EA$4, 0))</f>
        <v>#N/A</v>
      </c>
      <c r="U277" s="139"/>
      <c r="V277" s="139">
        <f>VLOOKUP($B277,'[1]09-10-11'!$A$4:$EA$400,MATCH(V$2, '[1]09-10-11'!$A$4:$EA$4, 0))</f>
        <v>0</v>
      </c>
      <c r="W277" s="139"/>
      <c r="X277" s="139">
        <f>VLOOKUP($B277,'[1]09-10-11'!$A$4:$EA$400,MATCH(X$2, '[1]09-10-11'!$A$4:$EA$4, 0))</f>
        <v>0</v>
      </c>
      <c r="Y277" s="53"/>
      <c r="Z277" s="174">
        <f t="shared" si="100"/>
        <v>0</v>
      </c>
      <c r="AA277" s="174"/>
      <c r="AB277" s="299" t="str">
        <f t="shared" si="110"/>
        <v>---</v>
      </c>
      <c r="AC277" s="280"/>
      <c r="AD277" s="174">
        <f t="shared" si="101"/>
        <v>0</v>
      </c>
      <c r="AE277" s="174"/>
      <c r="AF277" s="299" t="str">
        <f t="shared" si="111"/>
        <v>---</v>
      </c>
      <c r="AG277" s="174"/>
      <c r="AH277" s="139">
        <f t="shared" si="102"/>
        <v>-22878</v>
      </c>
      <c r="AI277" s="139"/>
      <c r="AJ277" s="299">
        <f t="shared" si="112"/>
        <v>-1</v>
      </c>
      <c r="AK277" s="280"/>
      <c r="AL277" s="174">
        <f t="shared" si="103"/>
        <v>0</v>
      </c>
      <c r="AM277" s="174"/>
      <c r="AN277" s="299" t="str">
        <f t="shared" si="113"/>
        <v>---</v>
      </c>
      <c r="AP277" s="139" t="str">
        <f t="shared" si="104"/>
        <v/>
      </c>
      <c r="AQ277" s="174"/>
      <c r="AR277" s="299" t="e">
        <f t="shared" si="114"/>
        <v>#N/A</v>
      </c>
      <c r="AS277" s="174"/>
      <c r="AT277" s="174" t="str">
        <f t="shared" si="105"/>
        <v/>
      </c>
      <c r="AU277" s="174"/>
      <c r="AV277" s="299" t="e">
        <f t="shared" si="115"/>
        <v>#N/A</v>
      </c>
      <c r="AW277" s="174"/>
      <c r="AX277" s="174">
        <f t="shared" si="106"/>
        <v>-22878</v>
      </c>
      <c r="AY277" s="174"/>
      <c r="AZ277" s="299">
        <f t="shared" si="116"/>
        <v>-1</v>
      </c>
      <c r="BA277" s="174"/>
      <c r="BB277" s="174">
        <f t="shared" si="107"/>
        <v>0</v>
      </c>
      <c r="BC277" s="174"/>
      <c r="BD277" s="299" t="str">
        <f t="shared" si="117"/>
        <v>---</v>
      </c>
      <c r="BE277" s="174"/>
      <c r="BF277" s="174">
        <f t="shared" si="108"/>
        <v>0</v>
      </c>
      <c r="BG277" s="174"/>
      <c r="BH277" s="299" t="str">
        <f t="shared" si="118"/>
        <v>---</v>
      </c>
      <c r="BJ277" s="139" t="str">
        <f t="shared" si="109"/>
        <v/>
      </c>
      <c r="BK277" s="174"/>
      <c r="BL277" s="299" t="e">
        <f t="shared" si="119"/>
        <v>#N/A</v>
      </c>
      <c r="BM277" s="174"/>
    </row>
    <row r="278" spans="2:65" ht="19.5" customHeight="1">
      <c r="B278" s="364">
        <v>111</v>
      </c>
      <c r="C278" s="23"/>
      <c r="D278" s="89" t="s">
        <v>222</v>
      </c>
      <c r="E278" s="101" t="s">
        <v>323</v>
      </c>
      <c r="F278" s="101"/>
      <c r="G278" s="101"/>
      <c r="H278" s="101"/>
      <c r="I278" s="101"/>
      <c r="J278" s="101"/>
      <c r="K278" s="24"/>
      <c r="L278" s="102" t="s">
        <v>29</v>
      </c>
      <c r="M278" s="207"/>
      <c r="N278" s="139">
        <f>VLOOKUP($B278,'[1]09-10-11'!$A$4:$EA$400,MATCH(N$2, '[1]09-10-11'!$A$4:$EA$4, 0))</f>
        <v>78305</v>
      </c>
      <c r="O278" s="142"/>
      <c r="P278" s="139">
        <f>VLOOKUP($B278,'[1]09-10-11'!$A$4:$EA$400,MATCH(P$2, '[1]09-10-11'!$A$4:$EA$4, 0))</f>
        <v>0</v>
      </c>
      <c r="Q278" s="139"/>
      <c r="R278" s="139">
        <f>VLOOKUP($B278,'[1]09-10-11'!$A$4:$EA$400,MATCH(R$2, '[1]09-10-11'!$A$4:$EA$4, 0))</f>
        <v>0</v>
      </c>
      <c r="S278" s="139"/>
      <c r="T278" s="139" t="e">
        <f>VLOOKUP($B278,'[1]09-10-11'!$A$4:$EA$400,MATCH(T$2, '[1]09-10-11'!$A$4:$EA$4, 0))</f>
        <v>#N/A</v>
      </c>
      <c r="U278" s="139"/>
      <c r="V278" s="139">
        <f>VLOOKUP($B278,'[1]09-10-11'!$A$4:$EA$400,MATCH(V$2, '[1]09-10-11'!$A$4:$EA$4, 0))</f>
        <v>0</v>
      </c>
      <c r="W278" s="139"/>
      <c r="X278" s="139">
        <f>VLOOKUP($B278,'[1]09-10-11'!$A$4:$EA$400,MATCH(X$2, '[1]09-10-11'!$A$4:$EA$4, 0))</f>
        <v>0</v>
      </c>
      <c r="Y278" s="53"/>
      <c r="Z278" s="174">
        <f t="shared" si="100"/>
        <v>0</v>
      </c>
      <c r="AA278" s="174"/>
      <c r="AB278" s="299" t="str">
        <f t="shared" si="110"/>
        <v>---</v>
      </c>
      <c r="AC278" s="280"/>
      <c r="AD278" s="174">
        <f t="shared" si="101"/>
        <v>0</v>
      </c>
      <c r="AE278" s="174"/>
      <c r="AF278" s="299" t="str">
        <f t="shared" si="111"/>
        <v>---</v>
      </c>
      <c r="AG278" s="174"/>
      <c r="AH278" s="139">
        <f t="shared" si="102"/>
        <v>-78305</v>
      </c>
      <c r="AI278" s="139"/>
      <c r="AJ278" s="299">
        <f t="shared" si="112"/>
        <v>-1</v>
      </c>
      <c r="AK278" s="280"/>
      <c r="AL278" s="174">
        <f t="shared" si="103"/>
        <v>0</v>
      </c>
      <c r="AM278" s="174"/>
      <c r="AN278" s="299" t="str">
        <f t="shared" si="113"/>
        <v>---</v>
      </c>
      <c r="AP278" s="139" t="str">
        <f t="shared" si="104"/>
        <v/>
      </c>
      <c r="AQ278" s="174"/>
      <c r="AR278" s="299" t="e">
        <f t="shared" si="114"/>
        <v>#N/A</v>
      </c>
      <c r="AS278" s="174"/>
      <c r="AT278" s="174" t="str">
        <f t="shared" si="105"/>
        <v/>
      </c>
      <c r="AU278" s="174"/>
      <c r="AV278" s="299" t="e">
        <f t="shared" si="115"/>
        <v>#N/A</v>
      </c>
      <c r="AW278" s="174"/>
      <c r="AX278" s="174">
        <f t="shared" si="106"/>
        <v>-78305</v>
      </c>
      <c r="AY278" s="174"/>
      <c r="AZ278" s="299">
        <f t="shared" si="116"/>
        <v>-1</v>
      </c>
      <c r="BA278" s="174"/>
      <c r="BB278" s="174">
        <f t="shared" si="107"/>
        <v>0</v>
      </c>
      <c r="BC278" s="174"/>
      <c r="BD278" s="299" t="str">
        <f t="shared" si="117"/>
        <v>---</v>
      </c>
      <c r="BE278" s="174"/>
      <c r="BF278" s="174">
        <f t="shared" si="108"/>
        <v>0</v>
      </c>
      <c r="BG278" s="174"/>
      <c r="BH278" s="299" t="str">
        <f t="shared" si="118"/>
        <v>---</v>
      </c>
      <c r="BJ278" s="139" t="str">
        <f t="shared" si="109"/>
        <v/>
      </c>
      <c r="BK278" s="174"/>
      <c r="BL278" s="299" t="e">
        <f t="shared" si="119"/>
        <v>#N/A</v>
      </c>
      <c r="BM278" s="174"/>
    </row>
    <row r="279" spans="2:65" ht="15.75" customHeight="1">
      <c r="B279" s="364">
        <v>112</v>
      </c>
      <c r="C279" s="23"/>
      <c r="D279" s="89" t="s">
        <v>223</v>
      </c>
      <c r="E279" s="101" t="s">
        <v>61</v>
      </c>
      <c r="F279" s="101"/>
      <c r="G279" s="101"/>
      <c r="H279" s="101"/>
      <c r="I279" s="101"/>
      <c r="J279" s="101"/>
      <c r="K279" s="24"/>
      <c r="L279" s="102" t="s">
        <v>29</v>
      </c>
      <c r="M279" s="207"/>
      <c r="N279" s="139">
        <f>VLOOKUP($B279,'[1]09-10-11'!$A$4:$EA$400,MATCH(N$2, '[1]09-10-11'!$A$4:$EA$4, 0))</f>
        <v>33317</v>
      </c>
      <c r="O279" s="142"/>
      <c r="P279" s="139">
        <f>VLOOKUP($B279,'[1]09-10-11'!$A$4:$EA$400,MATCH(P$2, '[1]09-10-11'!$A$4:$EA$4, 0))</f>
        <v>33317</v>
      </c>
      <c r="Q279" s="139"/>
      <c r="R279" s="139">
        <f>VLOOKUP($B279,'[1]09-10-11'!$A$4:$EA$400,MATCH(R$2, '[1]09-10-11'!$A$4:$EA$4, 0))</f>
        <v>33317</v>
      </c>
      <c r="S279" s="139"/>
      <c r="T279" s="139" t="e">
        <f>VLOOKUP($B279,'[1]09-10-11'!$A$4:$EA$400,MATCH(T$2, '[1]09-10-11'!$A$4:$EA$4, 0))</f>
        <v>#N/A</v>
      </c>
      <c r="U279" s="139"/>
      <c r="V279" s="139">
        <f>VLOOKUP($B279,'[1]09-10-11'!$A$4:$EA$400,MATCH(V$2, '[1]09-10-11'!$A$4:$EA$4, 0))</f>
        <v>33317</v>
      </c>
      <c r="W279" s="139"/>
      <c r="X279" s="139">
        <f>VLOOKUP($B279,'[1]09-10-11'!$A$4:$EA$400,MATCH(X$2, '[1]09-10-11'!$A$4:$EA$4, 0))</f>
        <v>35317</v>
      </c>
      <c r="Y279" s="53"/>
      <c r="Z279" s="174">
        <f t="shared" si="100"/>
        <v>2000</v>
      </c>
      <c r="AA279" s="174"/>
      <c r="AB279" s="299">
        <f t="shared" si="110"/>
        <v>6.0029414413062421E-2</v>
      </c>
      <c r="AC279" s="280"/>
      <c r="AD279" s="174">
        <f t="shared" si="101"/>
        <v>2000</v>
      </c>
      <c r="AE279" s="174"/>
      <c r="AF279" s="299">
        <f t="shared" si="111"/>
        <v>6.0029414413062421E-2</v>
      </c>
      <c r="AG279" s="174"/>
      <c r="AH279" s="139">
        <f t="shared" si="102"/>
        <v>2000</v>
      </c>
      <c r="AI279" s="139"/>
      <c r="AJ279" s="299">
        <f t="shared" si="112"/>
        <v>6.0029414413062421E-2</v>
      </c>
      <c r="AK279" s="280"/>
      <c r="AL279" s="174">
        <f t="shared" si="103"/>
        <v>2000</v>
      </c>
      <c r="AM279" s="174"/>
      <c r="AN279" s="299">
        <f t="shared" si="113"/>
        <v>6.0029414413062421E-2</v>
      </c>
      <c r="AP279" s="139" t="str">
        <f t="shared" si="104"/>
        <v/>
      </c>
      <c r="AQ279" s="174"/>
      <c r="AR279" s="299" t="e">
        <f t="shared" si="114"/>
        <v>#N/A</v>
      </c>
      <c r="AS279" s="174"/>
      <c r="AT279" s="174" t="str">
        <f t="shared" si="105"/>
        <v/>
      </c>
      <c r="AU279" s="174"/>
      <c r="AV279" s="299" t="e">
        <f t="shared" si="115"/>
        <v>#N/A</v>
      </c>
      <c r="AW279" s="174"/>
      <c r="AX279" s="174">
        <f t="shared" si="106"/>
        <v>0</v>
      </c>
      <c r="AY279" s="174"/>
      <c r="AZ279" s="299">
        <f t="shared" si="116"/>
        <v>0</v>
      </c>
      <c r="BA279" s="174"/>
      <c r="BB279" s="174">
        <f t="shared" si="107"/>
        <v>0</v>
      </c>
      <c r="BC279" s="174"/>
      <c r="BD279" s="299">
        <f t="shared" si="117"/>
        <v>0</v>
      </c>
      <c r="BE279" s="174"/>
      <c r="BF279" s="174">
        <f t="shared" si="108"/>
        <v>0</v>
      </c>
      <c r="BG279" s="174"/>
      <c r="BH279" s="299">
        <f t="shared" si="118"/>
        <v>0</v>
      </c>
      <c r="BJ279" s="139" t="str">
        <f t="shared" si="109"/>
        <v/>
      </c>
      <c r="BK279" s="174"/>
      <c r="BL279" s="299" t="e">
        <f t="shared" si="119"/>
        <v>#N/A</v>
      </c>
      <c r="BM279" s="174"/>
    </row>
    <row r="280" spans="2:65" ht="15.75" customHeight="1">
      <c r="B280" s="364">
        <v>115</v>
      </c>
      <c r="C280" s="78">
        <v>8</v>
      </c>
      <c r="D280" s="108" t="s">
        <v>300</v>
      </c>
      <c r="E280" s="101"/>
      <c r="F280" s="101"/>
      <c r="G280" s="101"/>
      <c r="H280" s="101"/>
      <c r="I280" s="101"/>
      <c r="J280" s="101"/>
      <c r="K280" s="24"/>
      <c r="L280" s="102" t="s">
        <v>29</v>
      </c>
      <c r="M280" s="207"/>
      <c r="N280" s="139">
        <f>VLOOKUP($B280,'[1]09-10-11'!$A$4:$EA$400,MATCH(N$2, '[1]09-10-11'!$A$4:$EA$4, 0))</f>
        <v>9127</v>
      </c>
      <c r="O280" s="142"/>
      <c r="P280" s="139">
        <f>VLOOKUP($B280,'[1]09-10-11'!$A$4:$EA$400,MATCH(P$2, '[1]09-10-11'!$A$4:$EA$4, 0))</f>
        <v>9840</v>
      </c>
      <c r="Q280" s="139"/>
      <c r="R280" s="139">
        <f>VLOOKUP($B280,'[1]09-10-11'!$A$4:$EA$400,MATCH(R$2, '[1]09-10-11'!$A$4:$EA$4, 0))</f>
        <v>10336</v>
      </c>
      <c r="S280" s="139"/>
      <c r="T280" s="139" t="e">
        <f>VLOOKUP($B280,'[1]09-10-11'!$A$4:$EA$400,MATCH(T$2, '[1]09-10-11'!$A$4:$EA$4, 0))</f>
        <v>#N/A</v>
      </c>
      <c r="U280" s="139"/>
      <c r="V280" s="139">
        <f>VLOOKUP($B280,'[1]09-10-11'!$A$4:$EA$400,MATCH(V$2, '[1]09-10-11'!$A$4:$EA$4, 0))</f>
        <v>10336</v>
      </c>
      <c r="W280" s="139"/>
      <c r="X280" s="139">
        <f>VLOOKUP($B280,'[1]09-10-11'!$A$4:$EA$400,MATCH(X$2, '[1]09-10-11'!$A$4:$EA$4, 0))</f>
        <v>9840</v>
      </c>
      <c r="Y280" s="53"/>
      <c r="Z280" s="174">
        <f t="shared" si="100"/>
        <v>-496</v>
      </c>
      <c r="AA280" s="174"/>
      <c r="AB280" s="299">
        <f t="shared" si="110"/>
        <v>-4.7987616099071206E-2</v>
      </c>
      <c r="AC280" s="280"/>
      <c r="AD280" s="174">
        <f t="shared" si="101"/>
        <v>0</v>
      </c>
      <c r="AE280" s="174"/>
      <c r="AF280" s="299">
        <f t="shared" si="111"/>
        <v>0</v>
      </c>
      <c r="AG280" s="174"/>
      <c r="AH280" s="139">
        <f t="shared" si="102"/>
        <v>713</v>
      </c>
      <c r="AI280" s="139"/>
      <c r="AJ280" s="299">
        <f t="shared" si="112"/>
        <v>7.8119864139366779E-2</v>
      </c>
      <c r="AK280" s="280"/>
      <c r="AL280" s="174">
        <f t="shared" si="103"/>
        <v>-496</v>
      </c>
      <c r="AM280" s="174"/>
      <c r="AN280" s="299">
        <f t="shared" si="113"/>
        <v>-4.7987616099071206E-2</v>
      </c>
      <c r="AP280" s="139" t="str">
        <f t="shared" si="104"/>
        <v/>
      </c>
      <c r="AQ280" s="174"/>
      <c r="AR280" s="299" t="e">
        <f t="shared" si="114"/>
        <v>#N/A</v>
      </c>
      <c r="AS280" s="174"/>
      <c r="AT280" s="174" t="str">
        <f t="shared" si="105"/>
        <v/>
      </c>
      <c r="AU280" s="174"/>
      <c r="AV280" s="299" t="e">
        <f t="shared" si="115"/>
        <v>#N/A</v>
      </c>
      <c r="AW280" s="174"/>
      <c r="AX280" s="174">
        <f t="shared" si="106"/>
        <v>1209</v>
      </c>
      <c r="AY280" s="174"/>
      <c r="AZ280" s="299">
        <f t="shared" si="116"/>
        <v>0.13246411745370867</v>
      </c>
      <c r="BA280" s="174"/>
      <c r="BB280" s="174">
        <f t="shared" si="107"/>
        <v>496</v>
      </c>
      <c r="BC280" s="174"/>
      <c r="BD280" s="299">
        <f t="shared" si="117"/>
        <v>5.0406504065040547E-2</v>
      </c>
      <c r="BE280" s="174"/>
      <c r="BF280" s="174">
        <f t="shared" si="108"/>
        <v>0</v>
      </c>
      <c r="BG280" s="174"/>
      <c r="BH280" s="299">
        <f t="shared" si="118"/>
        <v>0</v>
      </c>
      <c r="BJ280" s="139" t="str">
        <f t="shared" si="109"/>
        <v/>
      </c>
      <c r="BK280" s="174"/>
      <c r="BL280" s="299" t="e">
        <f t="shared" si="119"/>
        <v>#N/A</v>
      </c>
      <c r="BM280" s="174"/>
    </row>
    <row r="281" spans="2:65" ht="19.5" customHeight="1">
      <c r="B281" s="364">
        <v>116</v>
      </c>
      <c r="C281" s="78">
        <v>9</v>
      </c>
      <c r="D281" s="108" t="s">
        <v>322</v>
      </c>
      <c r="E281" s="101"/>
      <c r="F281" s="101"/>
      <c r="G281" s="101"/>
      <c r="H281" s="101"/>
      <c r="I281" s="101"/>
      <c r="J281" s="101"/>
      <c r="K281" s="24"/>
      <c r="L281" s="102" t="s">
        <v>29</v>
      </c>
      <c r="M281" s="207"/>
      <c r="N281" s="139">
        <f>VLOOKUP($B281,'[1]09-10-11'!$A$4:$EA$400,MATCH(N$2, '[1]09-10-11'!$A$4:$EA$4, 0))</f>
        <v>103970</v>
      </c>
      <c r="O281" s="142"/>
      <c r="P281" s="139">
        <f>VLOOKUP($B281,'[1]09-10-11'!$A$4:$EA$400,MATCH(P$2, '[1]09-10-11'!$A$4:$EA$4, 0))</f>
        <v>0</v>
      </c>
      <c r="Q281" s="139"/>
      <c r="R281" s="139">
        <f>VLOOKUP($B281,'[1]09-10-11'!$A$4:$EA$400,MATCH(R$2, '[1]09-10-11'!$A$4:$EA$4, 0))</f>
        <v>0</v>
      </c>
      <c r="S281" s="139"/>
      <c r="T281" s="139" t="e">
        <f>VLOOKUP($B281,'[1]09-10-11'!$A$4:$EA$400,MATCH(T$2, '[1]09-10-11'!$A$4:$EA$4, 0))</f>
        <v>#N/A</v>
      </c>
      <c r="U281" s="139"/>
      <c r="V281" s="139">
        <f>VLOOKUP($B281,'[1]09-10-11'!$A$4:$EA$400,MATCH(V$2, '[1]09-10-11'!$A$4:$EA$4, 0))</f>
        <v>0</v>
      </c>
      <c r="W281" s="139"/>
      <c r="X281" s="139">
        <f>VLOOKUP($B281,'[1]09-10-11'!$A$4:$EA$400,MATCH(X$2, '[1]09-10-11'!$A$4:$EA$4, 0))</f>
        <v>0</v>
      </c>
      <c r="Y281" s="53"/>
      <c r="Z281" s="174">
        <f t="shared" si="100"/>
        <v>0</v>
      </c>
      <c r="AA281" s="174"/>
      <c r="AB281" s="299" t="str">
        <f t="shared" si="110"/>
        <v>---</v>
      </c>
      <c r="AC281" s="280"/>
      <c r="AD281" s="174">
        <f t="shared" si="101"/>
        <v>0</v>
      </c>
      <c r="AE281" s="174"/>
      <c r="AF281" s="299" t="str">
        <f t="shared" si="111"/>
        <v>---</v>
      </c>
      <c r="AG281" s="174"/>
      <c r="AH281" s="139">
        <f t="shared" si="102"/>
        <v>-103970</v>
      </c>
      <c r="AI281" s="139"/>
      <c r="AJ281" s="299">
        <f t="shared" si="112"/>
        <v>-1</v>
      </c>
      <c r="AK281" s="280"/>
      <c r="AL281" s="174">
        <f t="shared" si="103"/>
        <v>0</v>
      </c>
      <c r="AM281" s="174"/>
      <c r="AN281" s="299" t="str">
        <f t="shared" si="113"/>
        <v>---</v>
      </c>
      <c r="AP281" s="139" t="str">
        <f t="shared" si="104"/>
        <v/>
      </c>
      <c r="AQ281" s="174"/>
      <c r="AR281" s="299" t="e">
        <f t="shared" si="114"/>
        <v>#N/A</v>
      </c>
      <c r="AS281" s="174"/>
      <c r="AT281" s="174" t="str">
        <f t="shared" si="105"/>
        <v/>
      </c>
      <c r="AU281" s="174"/>
      <c r="AV281" s="299" t="e">
        <f t="shared" si="115"/>
        <v>#N/A</v>
      </c>
      <c r="AW281" s="174"/>
      <c r="AX281" s="174">
        <f t="shared" si="106"/>
        <v>-103970</v>
      </c>
      <c r="AY281" s="174"/>
      <c r="AZ281" s="299">
        <f t="shared" si="116"/>
        <v>-1</v>
      </c>
      <c r="BA281" s="174"/>
      <c r="BB281" s="174">
        <f t="shared" si="107"/>
        <v>0</v>
      </c>
      <c r="BC281" s="174"/>
      <c r="BD281" s="299" t="str">
        <f t="shared" si="117"/>
        <v>---</v>
      </c>
      <c r="BE281" s="174"/>
      <c r="BF281" s="174">
        <f t="shared" si="108"/>
        <v>0</v>
      </c>
      <c r="BG281" s="174"/>
      <c r="BH281" s="299" t="str">
        <f t="shared" si="118"/>
        <v>---</v>
      </c>
      <c r="BJ281" s="139" t="str">
        <f t="shared" si="109"/>
        <v/>
      </c>
      <c r="BK281" s="174"/>
      <c r="BL281" s="299" t="e">
        <f t="shared" si="119"/>
        <v>#N/A</v>
      </c>
      <c r="BM281" s="174"/>
    </row>
    <row r="282" spans="2:65" ht="18.75" customHeight="1">
      <c r="B282" s="364">
        <v>117</v>
      </c>
      <c r="C282" s="78">
        <v>10</v>
      </c>
      <c r="D282" s="108" t="s">
        <v>321</v>
      </c>
      <c r="E282" s="101"/>
      <c r="F282" s="101"/>
      <c r="G282" s="101"/>
      <c r="H282" s="101"/>
      <c r="I282" s="101"/>
      <c r="J282" s="101"/>
      <c r="K282" s="24"/>
      <c r="L282" s="102" t="s">
        <v>29</v>
      </c>
      <c r="M282" s="207"/>
      <c r="N282" s="141">
        <f>VLOOKUP($B282,'[1]09-10-11'!$A$4:$EA$400,MATCH(N$2, '[1]09-10-11'!$A$4:$EA$4, 0))</f>
        <v>33000</v>
      </c>
      <c r="O282" s="142"/>
      <c r="P282" s="141">
        <f>VLOOKUP($B282,'[1]09-10-11'!$A$4:$EA$400,MATCH(P$2, '[1]09-10-11'!$A$4:$EA$4, 0))</f>
        <v>0</v>
      </c>
      <c r="Q282" s="141"/>
      <c r="R282" s="141">
        <f>VLOOKUP($B282,'[1]09-10-11'!$A$4:$EA$400,MATCH(R$2, '[1]09-10-11'!$A$4:$EA$4, 0))</f>
        <v>0</v>
      </c>
      <c r="S282" s="141"/>
      <c r="T282" s="141" t="e">
        <f>VLOOKUP($B282,'[1]09-10-11'!$A$4:$EA$400,MATCH(T$2, '[1]09-10-11'!$A$4:$EA$4, 0))</f>
        <v>#N/A</v>
      </c>
      <c r="U282" s="141"/>
      <c r="V282" s="141">
        <f>VLOOKUP($B282,'[1]09-10-11'!$A$4:$EA$400,MATCH(V$2, '[1]09-10-11'!$A$4:$EA$4, 0))</f>
        <v>0</v>
      </c>
      <c r="W282" s="141"/>
      <c r="X282" s="141">
        <f>VLOOKUP($B282,'[1]09-10-11'!$A$4:$EA$400,MATCH(X$2, '[1]09-10-11'!$A$4:$EA$4, 0))</f>
        <v>0</v>
      </c>
      <c r="Y282" s="53"/>
      <c r="Z282" s="283">
        <f t="shared" si="100"/>
        <v>0</v>
      </c>
      <c r="AA282" s="283"/>
      <c r="AB282" s="300" t="str">
        <f t="shared" si="110"/>
        <v>---</v>
      </c>
      <c r="AC282" s="281"/>
      <c r="AD282" s="283">
        <f t="shared" si="101"/>
        <v>0</v>
      </c>
      <c r="AE282" s="283"/>
      <c r="AF282" s="300" t="str">
        <f t="shared" si="111"/>
        <v>---</v>
      </c>
      <c r="AG282" s="284"/>
      <c r="AH282" s="141">
        <f t="shared" si="102"/>
        <v>-33000</v>
      </c>
      <c r="AI282" s="141"/>
      <c r="AJ282" s="300">
        <f t="shared" si="112"/>
        <v>-1</v>
      </c>
      <c r="AK282" s="261"/>
      <c r="AL282" s="283">
        <f t="shared" si="103"/>
        <v>0</v>
      </c>
      <c r="AM282" s="283"/>
      <c r="AN282" s="300" t="str">
        <f t="shared" si="113"/>
        <v>---</v>
      </c>
      <c r="AP282" s="141" t="str">
        <f t="shared" si="104"/>
        <v/>
      </c>
      <c r="AQ282" s="283"/>
      <c r="AR282" s="300" t="e">
        <f t="shared" si="114"/>
        <v>#N/A</v>
      </c>
      <c r="AS282" s="284"/>
      <c r="AT282" s="283" t="str">
        <f t="shared" si="105"/>
        <v/>
      </c>
      <c r="AU282" s="283"/>
      <c r="AV282" s="300" t="e">
        <f t="shared" si="115"/>
        <v>#N/A</v>
      </c>
      <c r="AW282" s="284"/>
      <c r="AX282" s="283">
        <f t="shared" si="106"/>
        <v>-33000</v>
      </c>
      <c r="AY282" s="283"/>
      <c r="AZ282" s="300">
        <f t="shared" si="116"/>
        <v>-1</v>
      </c>
      <c r="BA282" s="284"/>
      <c r="BB282" s="283">
        <f t="shared" si="107"/>
        <v>0</v>
      </c>
      <c r="BC282" s="283"/>
      <c r="BD282" s="300" t="str">
        <f t="shared" si="117"/>
        <v>---</v>
      </c>
      <c r="BE282" s="284"/>
      <c r="BF282" s="283">
        <f t="shared" si="108"/>
        <v>0</v>
      </c>
      <c r="BG282" s="283"/>
      <c r="BH282" s="300" t="str">
        <f t="shared" si="118"/>
        <v>---</v>
      </c>
      <c r="BJ282" s="141" t="str">
        <f t="shared" si="109"/>
        <v/>
      </c>
      <c r="BK282" s="283"/>
      <c r="BL282" s="300" t="e">
        <f t="shared" si="119"/>
        <v>#N/A</v>
      </c>
      <c r="BM282" s="284"/>
    </row>
    <row r="283" spans="2:65" ht="15.75" customHeight="1">
      <c r="B283" s="364"/>
      <c r="C283" s="21"/>
      <c r="D283" s="101"/>
      <c r="E283" s="101"/>
      <c r="F283" s="101"/>
      <c r="G283" s="101"/>
      <c r="H283" s="101"/>
      <c r="I283" s="101"/>
      <c r="J283" s="101"/>
      <c r="K283" s="24"/>
      <c r="L283" s="102"/>
      <c r="M283" s="207"/>
      <c r="N283" s="207"/>
      <c r="O283" s="142"/>
      <c r="P283" s="207"/>
      <c r="Q283" s="207"/>
      <c r="R283" s="237"/>
      <c r="S283" s="237"/>
      <c r="T283" s="237"/>
      <c r="U283" s="207"/>
      <c r="V283" s="237"/>
      <c r="W283" s="237"/>
      <c r="X283" s="237"/>
      <c r="Y283" s="237"/>
      <c r="Z283" s="139" t="str">
        <f t="shared" si="100"/>
        <v/>
      </c>
      <c r="AA283" s="207"/>
      <c r="AB283" s="297" t="str">
        <f t="shared" si="110"/>
        <v/>
      </c>
      <c r="AC283" s="262"/>
      <c r="AD283" s="139" t="str">
        <f t="shared" si="101"/>
        <v/>
      </c>
      <c r="AE283" s="207"/>
      <c r="AF283" s="297" t="str">
        <f t="shared" si="111"/>
        <v/>
      </c>
      <c r="AG283" s="207"/>
      <c r="AH283" s="139" t="str">
        <f t="shared" si="102"/>
        <v/>
      </c>
      <c r="AI283" s="207"/>
      <c r="AJ283" s="297" t="str">
        <f t="shared" si="112"/>
        <v/>
      </c>
      <c r="AK283" s="262"/>
      <c r="AL283" s="139" t="str">
        <f t="shared" si="103"/>
        <v/>
      </c>
      <c r="AM283" s="207"/>
      <c r="AN283" s="297" t="str">
        <f t="shared" si="113"/>
        <v/>
      </c>
      <c r="AP283" s="139" t="str">
        <f t="shared" si="104"/>
        <v/>
      </c>
      <c r="AQ283" s="207"/>
      <c r="AR283" s="297" t="str">
        <f t="shared" si="114"/>
        <v/>
      </c>
      <c r="AS283" s="207"/>
      <c r="AT283" s="139" t="str">
        <f t="shared" si="105"/>
        <v/>
      </c>
      <c r="AU283" s="207"/>
      <c r="AV283" s="297" t="str">
        <f t="shared" si="115"/>
        <v/>
      </c>
      <c r="AW283" s="207"/>
      <c r="AX283" s="139" t="str">
        <f t="shared" si="106"/>
        <v/>
      </c>
      <c r="AY283" s="207"/>
      <c r="AZ283" s="297" t="str">
        <f t="shared" si="116"/>
        <v/>
      </c>
      <c r="BA283" s="207"/>
      <c r="BB283" s="139" t="str">
        <f t="shared" si="107"/>
        <v/>
      </c>
      <c r="BC283" s="207"/>
      <c r="BD283" s="297" t="str">
        <f t="shared" si="117"/>
        <v/>
      </c>
      <c r="BE283" s="207"/>
      <c r="BF283" s="139" t="str">
        <f t="shared" si="108"/>
        <v/>
      </c>
      <c r="BG283" s="207"/>
      <c r="BH283" s="297" t="str">
        <f t="shared" si="118"/>
        <v/>
      </c>
      <c r="BJ283" s="139" t="str">
        <f t="shared" si="109"/>
        <v/>
      </c>
      <c r="BK283" s="207"/>
      <c r="BL283" s="297" t="str">
        <f t="shared" si="119"/>
        <v/>
      </c>
      <c r="BM283" s="207"/>
    </row>
    <row r="284" spans="2:65" ht="15.75" customHeight="1">
      <c r="B284" s="364"/>
      <c r="C284" s="23"/>
      <c r="D284" s="101"/>
      <c r="E284" s="101"/>
      <c r="F284" s="101"/>
      <c r="G284" s="101"/>
      <c r="H284" s="101"/>
      <c r="I284" s="101"/>
      <c r="J284" s="101" t="s">
        <v>39</v>
      </c>
      <c r="K284" s="24"/>
      <c r="L284" s="102"/>
      <c r="M284" s="207"/>
      <c r="N284" s="16">
        <f>SUM(N271:N275)+SUM(N280:N282)+SUM(N276:N279)</f>
        <v>374779</v>
      </c>
      <c r="O284" s="142"/>
      <c r="P284" s="16">
        <f>SUM(P271:P275)+SUM(P280:P282)+SUM(P276:P279)</f>
        <v>140339</v>
      </c>
      <c r="Q284" s="16"/>
      <c r="R284" s="16">
        <f>SUM(R271:R275)+SUM(R280:R282)+SUM(R276:R279)</f>
        <v>137835</v>
      </c>
      <c r="S284" s="16"/>
      <c r="T284" s="16" t="e">
        <f>SUM(T271:T275)+SUM(T280:T282)+SUM(T276:T279)</f>
        <v>#N/A</v>
      </c>
      <c r="U284" s="16"/>
      <c r="V284" s="16">
        <f>SUM(V271:V275)+SUM(V280:V282)+SUM(V276:V279)</f>
        <v>137835</v>
      </c>
      <c r="W284" s="16"/>
      <c r="X284" s="16">
        <f>SUM(X271:X275)+SUM(X280:X282)+SUM(X276:X279)</f>
        <v>142339</v>
      </c>
      <c r="Y284" s="13"/>
      <c r="Z284" s="141">
        <f t="shared" si="100"/>
        <v>4504</v>
      </c>
      <c r="AA284" s="16"/>
      <c r="AB284" s="298">
        <f t="shared" si="110"/>
        <v>3.2676751188014608E-2</v>
      </c>
      <c r="AC284" s="256"/>
      <c r="AD284" s="141">
        <f t="shared" si="101"/>
        <v>2000</v>
      </c>
      <c r="AE284" s="16"/>
      <c r="AF284" s="298">
        <f t="shared" si="111"/>
        <v>1.4251206008308426E-2</v>
      </c>
      <c r="AG284" s="13"/>
      <c r="AH284" s="141">
        <f t="shared" si="102"/>
        <v>-232440</v>
      </c>
      <c r="AI284" s="16"/>
      <c r="AJ284" s="298">
        <f t="shared" si="112"/>
        <v>-0.62020550777925121</v>
      </c>
      <c r="AK284" s="257"/>
      <c r="AL284" s="141">
        <f t="shared" si="103"/>
        <v>4504</v>
      </c>
      <c r="AM284" s="16"/>
      <c r="AN284" s="298">
        <f t="shared" si="113"/>
        <v>3.2676751188014608E-2</v>
      </c>
      <c r="AP284" s="141" t="str">
        <f t="shared" si="104"/>
        <v/>
      </c>
      <c r="AQ284" s="16"/>
      <c r="AR284" s="298" t="e">
        <f t="shared" si="114"/>
        <v>#N/A</v>
      </c>
      <c r="AS284" s="13"/>
      <c r="AT284" s="141" t="str">
        <f t="shared" si="105"/>
        <v/>
      </c>
      <c r="AU284" s="16"/>
      <c r="AV284" s="298" t="e">
        <f t="shared" si="115"/>
        <v>#N/A</v>
      </c>
      <c r="AW284" s="13"/>
      <c r="AX284" s="141">
        <f t="shared" si="106"/>
        <v>-236944</v>
      </c>
      <c r="AY284" s="16"/>
      <c r="AZ284" s="298">
        <f t="shared" si="116"/>
        <v>-0.63222325690606995</v>
      </c>
      <c r="BA284" s="13"/>
      <c r="BB284" s="141">
        <f t="shared" si="107"/>
        <v>-2504</v>
      </c>
      <c r="BC284" s="16"/>
      <c r="BD284" s="298">
        <f t="shared" si="117"/>
        <v>-1.7842509922402217E-2</v>
      </c>
      <c r="BE284" s="13"/>
      <c r="BF284" s="141">
        <f t="shared" si="108"/>
        <v>0</v>
      </c>
      <c r="BG284" s="16"/>
      <c r="BH284" s="298">
        <f t="shared" si="118"/>
        <v>0</v>
      </c>
      <c r="BJ284" s="141" t="str">
        <f t="shared" si="109"/>
        <v/>
      </c>
      <c r="BK284" s="16"/>
      <c r="BL284" s="298" t="e">
        <f t="shared" si="119"/>
        <v>#N/A</v>
      </c>
      <c r="BM284" s="13"/>
    </row>
    <row r="285" spans="2:65" ht="15.75" customHeight="1">
      <c r="B285" s="364"/>
      <c r="C285" s="23"/>
      <c r="D285" s="101"/>
      <c r="E285" s="101"/>
      <c r="F285" s="101"/>
      <c r="G285" s="101"/>
      <c r="H285" s="101"/>
      <c r="I285" s="101"/>
      <c r="J285" s="101"/>
      <c r="K285" s="24"/>
      <c r="L285" s="102"/>
      <c r="M285" s="207"/>
      <c r="N285" s="207"/>
      <c r="O285" s="136"/>
      <c r="P285" s="207"/>
      <c r="Q285" s="207"/>
      <c r="R285" s="237"/>
      <c r="S285" s="237"/>
      <c r="T285" s="237"/>
      <c r="U285" s="207"/>
      <c r="V285" s="237"/>
      <c r="W285" s="237"/>
      <c r="X285" s="237"/>
      <c r="Y285" s="237"/>
      <c r="Z285" s="139" t="str">
        <f t="shared" si="100"/>
        <v/>
      </c>
      <c r="AA285" s="207"/>
      <c r="AB285" s="297" t="str">
        <f t="shared" si="110"/>
        <v/>
      </c>
      <c r="AC285" s="262"/>
      <c r="AD285" s="139" t="str">
        <f t="shared" si="101"/>
        <v/>
      </c>
      <c r="AE285" s="207"/>
      <c r="AF285" s="297" t="str">
        <f t="shared" si="111"/>
        <v/>
      </c>
      <c r="AG285" s="207"/>
      <c r="AH285" s="139" t="str">
        <f t="shared" si="102"/>
        <v/>
      </c>
      <c r="AI285" s="207"/>
      <c r="AJ285" s="297" t="str">
        <f t="shared" si="112"/>
        <v/>
      </c>
      <c r="AK285" s="262"/>
      <c r="AL285" s="139" t="str">
        <f t="shared" si="103"/>
        <v/>
      </c>
      <c r="AM285" s="207"/>
      <c r="AN285" s="297" t="str">
        <f t="shared" si="113"/>
        <v/>
      </c>
      <c r="AP285" s="139" t="str">
        <f t="shared" si="104"/>
        <v/>
      </c>
      <c r="AQ285" s="207"/>
      <c r="AR285" s="297" t="str">
        <f t="shared" si="114"/>
        <v/>
      </c>
      <c r="AS285" s="207"/>
      <c r="AT285" s="139" t="str">
        <f t="shared" si="105"/>
        <v/>
      </c>
      <c r="AU285" s="207"/>
      <c r="AV285" s="297" t="str">
        <f t="shared" si="115"/>
        <v/>
      </c>
      <c r="AW285" s="207"/>
      <c r="AX285" s="139" t="str">
        <f t="shared" si="106"/>
        <v/>
      </c>
      <c r="AY285" s="207"/>
      <c r="AZ285" s="297" t="str">
        <f t="shared" si="116"/>
        <v/>
      </c>
      <c r="BA285" s="207"/>
      <c r="BB285" s="139" t="str">
        <f t="shared" si="107"/>
        <v/>
      </c>
      <c r="BC285" s="207"/>
      <c r="BD285" s="297" t="str">
        <f t="shared" si="117"/>
        <v/>
      </c>
      <c r="BE285" s="207"/>
      <c r="BF285" s="139" t="str">
        <f t="shared" si="108"/>
        <v/>
      </c>
      <c r="BG285" s="207"/>
      <c r="BH285" s="297" t="str">
        <f t="shared" si="118"/>
        <v/>
      </c>
      <c r="BJ285" s="139" t="str">
        <f t="shared" si="109"/>
        <v/>
      </c>
      <c r="BK285" s="207"/>
      <c r="BL285" s="297" t="str">
        <f t="shared" si="119"/>
        <v/>
      </c>
      <c r="BM285" s="207"/>
    </row>
    <row r="286" spans="2:65" ht="15.75" customHeight="1">
      <c r="B286" s="364"/>
      <c r="C286" s="23"/>
      <c r="D286" s="101"/>
      <c r="E286" s="101"/>
      <c r="F286" s="101"/>
      <c r="G286" s="103" t="s">
        <v>40</v>
      </c>
      <c r="H286" s="103"/>
      <c r="I286" s="35"/>
      <c r="J286" s="35"/>
      <c r="K286" s="36"/>
      <c r="L286" s="37"/>
      <c r="M286" s="215"/>
      <c r="N286" s="150">
        <f>SUM(N268+N284)</f>
        <v>3466393</v>
      </c>
      <c r="O286" s="147"/>
      <c r="P286" s="150">
        <f>SUM(P268+P284)</f>
        <v>3532109</v>
      </c>
      <c r="Q286" s="150"/>
      <c r="R286" s="150">
        <f>SUM(R268+R284)</f>
        <v>3529605</v>
      </c>
      <c r="S286" s="150"/>
      <c r="T286" s="150" t="e">
        <f>SUM(T268+T284)</f>
        <v>#N/A</v>
      </c>
      <c r="U286" s="150"/>
      <c r="V286" s="150">
        <f>SUM(V268+V284)</f>
        <v>3298965</v>
      </c>
      <c r="W286" s="150"/>
      <c r="X286" s="150">
        <f>SUM(X268+X284)</f>
        <v>3544284</v>
      </c>
      <c r="Y286" s="146"/>
      <c r="Z286" s="150">
        <f t="shared" si="100"/>
        <v>245319</v>
      </c>
      <c r="AA286" s="150"/>
      <c r="AB286" s="301">
        <f t="shared" si="110"/>
        <v>7.4362413666104299E-2</v>
      </c>
      <c r="AC286" s="260"/>
      <c r="AD286" s="150">
        <f t="shared" si="101"/>
        <v>12175</v>
      </c>
      <c r="AE286" s="150"/>
      <c r="AF286" s="301">
        <f t="shared" si="111"/>
        <v>3.4469491173687583E-3</v>
      </c>
      <c r="AG286" s="150"/>
      <c r="AH286" s="150">
        <f t="shared" si="102"/>
        <v>77891</v>
      </c>
      <c r="AI286" s="150"/>
      <c r="AJ286" s="301">
        <f t="shared" si="112"/>
        <v>2.247033155213507E-2</v>
      </c>
      <c r="AK286" s="260"/>
      <c r="AL286" s="150">
        <f t="shared" si="103"/>
        <v>14679</v>
      </c>
      <c r="AM286" s="150"/>
      <c r="AN286" s="301">
        <f t="shared" si="113"/>
        <v>4.1588223044788375E-3</v>
      </c>
      <c r="AP286" s="150" t="str">
        <f t="shared" si="104"/>
        <v/>
      </c>
      <c r="AQ286" s="150"/>
      <c r="AR286" s="301" t="e">
        <f t="shared" si="114"/>
        <v>#N/A</v>
      </c>
      <c r="AS286" s="150"/>
      <c r="AT286" s="150" t="str">
        <f t="shared" si="105"/>
        <v/>
      </c>
      <c r="AU286" s="150"/>
      <c r="AV286" s="301" t="e">
        <f t="shared" si="115"/>
        <v>#N/A</v>
      </c>
      <c r="AW286" s="150"/>
      <c r="AX286" s="150">
        <f t="shared" si="106"/>
        <v>-167428</v>
      </c>
      <c r="AY286" s="150"/>
      <c r="AZ286" s="301">
        <f t="shared" si="116"/>
        <v>-4.8300351402740582E-2</v>
      </c>
      <c r="BA286" s="150"/>
      <c r="BB286" s="150">
        <f t="shared" si="107"/>
        <v>-233144</v>
      </c>
      <c r="BC286" s="150"/>
      <c r="BD286" s="301">
        <f t="shared" si="117"/>
        <v>-6.6007022999573395E-2</v>
      </c>
      <c r="BE286" s="150"/>
      <c r="BF286" s="150">
        <f t="shared" si="108"/>
        <v>-230640</v>
      </c>
      <c r="BG286" s="150"/>
      <c r="BH286" s="301">
        <f t="shared" si="118"/>
        <v>-6.5344422392873969E-2</v>
      </c>
      <c r="BJ286" s="150" t="str">
        <f t="shared" si="109"/>
        <v/>
      </c>
      <c r="BK286" s="150"/>
      <c r="BL286" s="301" t="e">
        <f t="shared" si="119"/>
        <v>#N/A</v>
      </c>
      <c r="BM286" s="150"/>
    </row>
    <row r="287" spans="2:65" ht="15.75" customHeight="1">
      <c r="B287" s="364"/>
      <c r="C287" s="23"/>
      <c r="D287" s="101"/>
      <c r="E287" s="101"/>
      <c r="F287" s="101"/>
      <c r="G287" s="101"/>
      <c r="H287" s="101" t="s">
        <v>58</v>
      </c>
      <c r="I287" s="101"/>
      <c r="J287" s="101"/>
      <c r="K287" s="24"/>
      <c r="L287" s="102" t="s">
        <v>29</v>
      </c>
      <c r="M287" s="207"/>
      <c r="N287" s="139">
        <f>N284</f>
        <v>374779</v>
      </c>
      <c r="O287" s="123"/>
      <c r="P287" s="139">
        <f>P284</f>
        <v>140339</v>
      </c>
      <c r="Q287" s="139"/>
      <c r="R287" s="139">
        <f>R284</f>
        <v>137835</v>
      </c>
      <c r="S287" s="139"/>
      <c r="T287" s="139" t="e">
        <f>T284</f>
        <v>#N/A</v>
      </c>
      <c r="U287" s="139"/>
      <c r="V287" s="139">
        <f>V284</f>
        <v>137835</v>
      </c>
      <c r="W287" s="139"/>
      <c r="X287" s="139">
        <f>X284</f>
        <v>142339</v>
      </c>
      <c r="Y287" s="53"/>
      <c r="Z287" s="139">
        <f t="shared" si="100"/>
        <v>4504</v>
      </c>
      <c r="AA287" s="139"/>
      <c r="AB287" s="297">
        <f t="shared" si="110"/>
        <v>3.2676751188014608E-2</v>
      </c>
      <c r="AC287" s="262"/>
      <c r="AD287" s="139">
        <f t="shared" si="101"/>
        <v>2000</v>
      </c>
      <c r="AE287" s="139"/>
      <c r="AF287" s="297">
        <f t="shared" si="111"/>
        <v>1.4251206008308426E-2</v>
      </c>
      <c r="AG287" s="139"/>
      <c r="AH287" s="139">
        <f t="shared" si="102"/>
        <v>-232440</v>
      </c>
      <c r="AI287" s="139"/>
      <c r="AJ287" s="297">
        <f t="shared" si="112"/>
        <v>-0.62020550777925121</v>
      </c>
      <c r="AK287" s="262"/>
      <c r="AL287" s="139">
        <f t="shared" si="103"/>
        <v>4504</v>
      </c>
      <c r="AM287" s="139"/>
      <c r="AN287" s="297">
        <f t="shared" si="113"/>
        <v>3.2676751188014608E-2</v>
      </c>
      <c r="AP287" s="139" t="str">
        <f t="shared" si="104"/>
        <v/>
      </c>
      <c r="AQ287" s="139"/>
      <c r="AR287" s="297" t="e">
        <f t="shared" si="114"/>
        <v>#N/A</v>
      </c>
      <c r="AS287" s="139"/>
      <c r="AT287" s="139" t="str">
        <f t="shared" si="105"/>
        <v/>
      </c>
      <c r="AU287" s="139"/>
      <c r="AV287" s="297" t="e">
        <f t="shared" si="115"/>
        <v>#N/A</v>
      </c>
      <c r="AW287" s="139"/>
      <c r="AX287" s="139">
        <f t="shared" si="106"/>
        <v>-236944</v>
      </c>
      <c r="AY287" s="139"/>
      <c r="AZ287" s="297">
        <f t="shared" si="116"/>
        <v>-0.63222325690606995</v>
      </c>
      <c r="BA287" s="139"/>
      <c r="BB287" s="139">
        <f t="shared" si="107"/>
        <v>-2504</v>
      </c>
      <c r="BC287" s="139"/>
      <c r="BD287" s="297">
        <f t="shared" si="117"/>
        <v>-1.7842509922402217E-2</v>
      </c>
      <c r="BE287" s="139"/>
      <c r="BF287" s="139">
        <f t="shared" si="108"/>
        <v>0</v>
      </c>
      <c r="BG287" s="139"/>
      <c r="BH287" s="297">
        <f t="shared" si="118"/>
        <v>0</v>
      </c>
      <c r="BJ287" s="139" t="str">
        <f t="shared" si="109"/>
        <v/>
      </c>
      <c r="BK287" s="139"/>
      <c r="BL287" s="297" t="e">
        <f t="shared" si="119"/>
        <v>#N/A</v>
      </c>
      <c r="BM287" s="139"/>
    </row>
    <row r="288" spans="2:65" ht="15.75" customHeight="1">
      <c r="B288" s="364"/>
      <c r="C288" s="23"/>
      <c r="D288" s="101"/>
      <c r="E288" s="101"/>
      <c r="F288" s="101"/>
      <c r="G288" s="101"/>
      <c r="H288" s="101" t="s">
        <v>72</v>
      </c>
      <c r="I288" s="101"/>
      <c r="J288" s="101"/>
      <c r="K288" s="51"/>
      <c r="L288" s="102" t="s">
        <v>33</v>
      </c>
      <c r="M288" s="207"/>
      <c r="N288" s="139">
        <f>N268</f>
        <v>3091614</v>
      </c>
      <c r="O288" s="123"/>
      <c r="P288" s="139">
        <f>P268</f>
        <v>3391770</v>
      </c>
      <c r="Q288" s="139"/>
      <c r="R288" s="139">
        <f>R268</f>
        <v>3391770</v>
      </c>
      <c r="S288" s="139"/>
      <c r="T288" s="139" t="e">
        <f>T268</f>
        <v>#N/A</v>
      </c>
      <c r="U288" s="139"/>
      <c r="V288" s="139">
        <f>V268</f>
        <v>3161130</v>
      </c>
      <c r="W288" s="139"/>
      <c r="X288" s="139">
        <f>X268</f>
        <v>3401945</v>
      </c>
      <c r="Y288" s="53"/>
      <c r="Z288" s="139">
        <f t="shared" si="100"/>
        <v>240815</v>
      </c>
      <c r="AA288" s="139"/>
      <c r="AB288" s="297">
        <f t="shared" si="110"/>
        <v>7.6180036885544089E-2</v>
      </c>
      <c r="AC288" s="262"/>
      <c r="AD288" s="139">
        <f t="shared" si="101"/>
        <v>10175</v>
      </c>
      <c r="AE288" s="139"/>
      <c r="AF288" s="297">
        <f t="shared" si="111"/>
        <v>2.9999086022931554E-3</v>
      </c>
      <c r="AG288" s="139"/>
      <c r="AH288" s="139">
        <f t="shared" si="102"/>
        <v>310331</v>
      </c>
      <c r="AI288" s="139"/>
      <c r="AJ288" s="297">
        <f t="shared" si="112"/>
        <v>0.10037831372221762</v>
      </c>
      <c r="AK288" s="262"/>
      <c r="AL288" s="139">
        <f t="shared" si="103"/>
        <v>10175</v>
      </c>
      <c r="AM288" s="139"/>
      <c r="AN288" s="297">
        <f t="shared" si="113"/>
        <v>2.9999086022931554E-3</v>
      </c>
      <c r="AP288" s="139" t="str">
        <f t="shared" si="104"/>
        <v/>
      </c>
      <c r="AQ288" s="139"/>
      <c r="AR288" s="297" t="e">
        <f t="shared" si="114"/>
        <v>#N/A</v>
      </c>
      <c r="AS288" s="139"/>
      <c r="AT288" s="139" t="str">
        <f t="shared" si="105"/>
        <v/>
      </c>
      <c r="AU288" s="139"/>
      <c r="AV288" s="297" t="e">
        <f t="shared" si="115"/>
        <v>#N/A</v>
      </c>
      <c r="AW288" s="139"/>
      <c r="AX288" s="139">
        <f t="shared" si="106"/>
        <v>69516</v>
      </c>
      <c r="AY288" s="139"/>
      <c r="AZ288" s="297">
        <f t="shared" si="116"/>
        <v>2.2485342607453607E-2</v>
      </c>
      <c r="BA288" s="139"/>
      <c r="BB288" s="139">
        <f t="shared" si="107"/>
        <v>-230640</v>
      </c>
      <c r="BC288" s="139"/>
      <c r="BD288" s="297">
        <f t="shared" si="117"/>
        <v>-6.7999893860727578E-2</v>
      </c>
      <c r="BE288" s="139"/>
      <c r="BF288" s="139">
        <f t="shared" si="108"/>
        <v>-230640</v>
      </c>
      <c r="BG288" s="139"/>
      <c r="BH288" s="297">
        <f t="shared" si="118"/>
        <v>-6.7999893860727578E-2</v>
      </c>
      <c r="BJ288" s="139" t="str">
        <f t="shared" si="109"/>
        <v/>
      </c>
      <c r="BK288" s="139"/>
      <c r="BL288" s="297" t="e">
        <f t="shared" si="119"/>
        <v>#N/A</v>
      </c>
      <c r="BM288" s="139"/>
    </row>
    <row r="289" spans="1:65" ht="15.75" customHeight="1">
      <c r="B289" s="364"/>
      <c r="C289" s="23"/>
      <c r="D289" s="101"/>
      <c r="E289" s="101"/>
      <c r="F289" s="101"/>
      <c r="G289" s="101"/>
      <c r="H289" s="101"/>
      <c r="I289" s="101"/>
      <c r="J289" s="101"/>
      <c r="K289" s="51"/>
      <c r="L289" s="102"/>
      <c r="M289" s="207"/>
      <c r="N289" s="207"/>
      <c r="O289" s="142"/>
      <c r="P289" s="207"/>
      <c r="Q289" s="207"/>
      <c r="R289" s="237"/>
      <c r="S289" s="237"/>
      <c r="T289" s="237"/>
      <c r="U289" s="207"/>
      <c r="V289" s="237"/>
      <c r="W289" s="237"/>
      <c r="X289" s="237"/>
      <c r="Y289" s="237"/>
      <c r="Z289" s="139" t="str">
        <f t="shared" si="100"/>
        <v/>
      </c>
      <c r="AA289" s="207"/>
      <c r="AB289" s="297" t="str">
        <f t="shared" si="110"/>
        <v/>
      </c>
      <c r="AC289" s="262"/>
      <c r="AD289" s="139" t="str">
        <f t="shared" si="101"/>
        <v/>
      </c>
      <c r="AE289" s="207"/>
      <c r="AF289" s="297" t="str">
        <f t="shared" si="111"/>
        <v/>
      </c>
      <c r="AG289" s="207"/>
      <c r="AH289" s="139" t="str">
        <f t="shared" si="102"/>
        <v/>
      </c>
      <c r="AI289" s="207"/>
      <c r="AJ289" s="297" t="str">
        <f t="shared" si="112"/>
        <v/>
      </c>
      <c r="AK289" s="262"/>
      <c r="AL289" s="139" t="str">
        <f t="shared" si="103"/>
        <v/>
      </c>
      <c r="AM289" s="207"/>
      <c r="AN289" s="297" t="str">
        <f t="shared" si="113"/>
        <v/>
      </c>
      <c r="AP289" s="139" t="str">
        <f t="shared" si="104"/>
        <v/>
      </c>
      <c r="AQ289" s="207"/>
      <c r="AR289" s="297" t="str">
        <f t="shared" si="114"/>
        <v/>
      </c>
      <c r="AS289" s="207"/>
      <c r="AT289" s="139" t="str">
        <f t="shared" si="105"/>
        <v/>
      </c>
      <c r="AU289" s="207"/>
      <c r="AV289" s="297" t="str">
        <f t="shared" si="115"/>
        <v/>
      </c>
      <c r="AW289" s="207"/>
      <c r="AX289" s="139" t="str">
        <f t="shared" si="106"/>
        <v/>
      </c>
      <c r="AY289" s="207"/>
      <c r="AZ289" s="297" t="str">
        <f t="shared" si="116"/>
        <v/>
      </c>
      <c r="BA289" s="207"/>
      <c r="BB289" s="139" t="str">
        <f t="shared" si="107"/>
        <v/>
      </c>
      <c r="BC289" s="207"/>
      <c r="BD289" s="297" t="str">
        <f t="shared" si="117"/>
        <v/>
      </c>
      <c r="BE289" s="207"/>
      <c r="BF289" s="139" t="str">
        <f t="shared" si="108"/>
        <v/>
      </c>
      <c r="BG289" s="207"/>
      <c r="BH289" s="297" t="str">
        <f t="shared" si="118"/>
        <v/>
      </c>
      <c r="BJ289" s="139" t="str">
        <f t="shared" si="109"/>
        <v/>
      </c>
      <c r="BK289" s="207"/>
      <c r="BL289" s="297" t="str">
        <f t="shared" si="119"/>
        <v/>
      </c>
      <c r="BM289" s="207"/>
    </row>
    <row r="290" spans="1:65" s="98" customFormat="1" ht="15.75" customHeight="1">
      <c r="A290" s="84"/>
      <c r="B290" s="371"/>
      <c r="C290" s="277"/>
      <c r="D290" s="201"/>
      <c r="E290" s="105"/>
      <c r="F290" s="105"/>
      <c r="G290" s="105"/>
      <c r="H290" s="105"/>
      <c r="I290" s="105"/>
      <c r="J290" s="105"/>
      <c r="K290" s="118"/>
      <c r="L290" s="106"/>
      <c r="M290" s="237"/>
      <c r="N290" s="139"/>
      <c r="O290" s="143"/>
      <c r="P290" s="139"/>
      <c r="Q290" s="237"/>
      <c r="R290" s="164"/>
      <c r="S290" s="164"/>
      <c r="T290" s="164"/>
      <c r="U290" s="237"/>
      <c r="V290" s="164"/>
      <c r="W290" s="164"/>
      <c r="X290" s="164"/>
      <c r="Y290" s="398"/>
      <c r="Z290" s="139" t="str">
        <f t="shared" si="100"/>
        <v/>
      </c>
      <c r="AA290" s="237"/>
      <c r="AB290" s="297" t="str">
        <f t="shared" si="110"/>
        <v/>
      </c>
      <c r="AC290" s="262"/>
      <c r="AD290" s="139" t="str">
        <f t="shared" si="101"/>
        <v/>
      </c>
      <c r="AE290" s="237"/>
      <c r="AF290" s="297" t="str">
        <f t="shared" si="111"/>
        <v/>
      </c>
      <c r="AG290" s="237"/>
      <c r="AH290" s="139" t="str">
        <f t="shared" si="102"/>
        <v/>
      </c>
      <c r="AI290" s="237"/>
      <c r="AJ290" s="297" t="str">
        <f t="shared" si="112"/>
        <v/>
      </c>
      <c r="AK290" s="262"/>
      <c r="AL290" s="139" t="str">
        <f t="shared" si="103"/>
        <v/>
      </c>
      <c r="AM290" s="237"/>
      <c r="AN290" s="297" t="str">
        <f t="shared" si="113"/>
        <v/>
      </c>
      <c r="AP290" s="139" t="str">
        <f t="shared" si="104"/>
        <v/>
      </c>
      <c r="AQ290" s="237"/>
      <c r="AR290" s="297" t="str">
        <f t="shared" si="114"/>
        <v/>
      </c>
      <c r="AS290" s="237"/>
      <c r="AT290" s="139" t="str">
        <f t="shared" si="105"/>
        <v/>
      </c>
      <c r="AU290" s="237"/>
      <c r="AV290" s="297" t="str">
        <f t="shared" si="115"/>
        <v/>
      </c>
      <c r="AW290" s="237"/>
      <c r="AX290" s="139" t="str">
        <f t="shared" si="106"/>
        <v/>
      </c>
      <c r="AY290" s="237"/>
      <c r="AZ290" s="297" t="str">
        <f t="shared" si="116"/>
        <v/>
      </c>
      <c r="BA290" s="237"/>
      <c r="BB290" s="139" t="str">
        <f t="shared" si="107"/>
        <v/>
      </c>
      <c r="BC290" s="237"/>
      <c r="BD290" s="297" t="str">
        <f t="shared" si="117"/>
        <v/>
      </c>
      <c r="BE290" s="237"/>
      <c r="BF290" s="139" t="str">
        <f t="shared" si="108"/>
        <v/>
      </c>
      <c r="BG290" s="237"/>
      <c r="BH290" s="297" t="str">
        <f t="shared" si="118"/>
        <v/>
      </c>
      <c r="BJ290" s="139" t="str">
        <f t="shared" si="109"/>
        <v/>
      </c>
      <c r="BK290" s="237"/>
      <c r="BL290" s="297" t="str">
        <f t="shared" si="119"/>
        <v/>
      </c>
      <c r="BM290" s="237"/>
    </row>
    <row r="291" spans="1:65" s="115" customFormat="1" ht="15.75" customHeight="1">
      <c r="A291" s="326"/>
      <c r="B291" s="364"/>
      <c r="C291" s="115" t="s">
        <v>393</v>
      </c>
      <c r="D291" s="201"/>
      <c r="E291" s="129"/>
      <c r="F291" s="129"/>
      <c r="G291" s="129"/>
      <c r="H291" s="129"/>
      <c r="I291" s="129"/>
      <c r="J291" s="129"/>
      <c r="K291" s="342"/>
      <c r="L291" s="310"/>
      <c r="M291" s="311"/>
      <c r="N291" s="311"/>
      <c r="O291" s="330"/>
      <c r="P291" s="311"/>
      <c r="Q291" s="311"/>
      <c r="R291" s="329"/>
      <c r="S291" s="329"/>
      <c r="T291" s="329"/>
      <c r="U291" s="311"/>
      <c r="V291" s="329"/>
      <c r="W291" s="329"/>
      <c r="X291" s="329"/>
      <c r="Y291" s="400"/>
      <c r="Z291" s="312" t="str">
        <f t="shared" si="100"/>
        <v/>
      </c>
      <c r="AA291" s="311"/>
      <c r="AB291" s="325" t="str">
        <f t="shared" si="110"/>
        <v/>
      </c>
      <c r="AC291" s="324"/>
      <c r="AD291" s="312" t="str">
        <f t="shared" si="101"/>
        <v/>
      </c>
      <c r="AE291" s="311"/>
      <c r="AF291" s="325" t="str">
        <f t="shared" si="111"/>
        <v/>
      </c>
      <c r="AG291" s="311"/>
      <c r="AH291" s="312" t="str">
        <f t="shared" si="102"/>
        <v/>
      </c>
      <c r="AI291" s="311"/>
      <c r="AJ291" s="325" t="str">
        <f t="shared" si="112"/>
        <v/>
      </c>
      <c r="AK291" s="324"/>
      <c r="AL291" s="312" t="str">
        <f t="shared" si="103"/>
        <v/>
      </c>
      <c r="AM291" s="311"/>
      <c r="AN291" s="325" t="str">
        <f t="shared" si="113"/>
        <v/>
      </c>
      <c r="AP291" s="312" t="str">
        <f t="shared" si="104"/>
        <v/>
      </c>
      <c r="AQ291" s="311"/>
      <c r="AR291" s="325" t="str">
        <f t="shared" si="114"/>
        <v/>
      </c>
      <c r="AS291" s="311"/>
      <c r="AT291" s="312" t="str">
        <f t="shared" si="105"/>
        <v/>
      </c>
      <c r="AU291" s="311"/>
      <c r="AV291" s="325" t="str">
        <f t="shared" si="115"/>
        <v/>
      </c>
      <c r="AW291" s="311"/>
      <c r="AX291" s="312" t="str">
        <f t="shared" si="106"/>
        <v/>
      </c>
      <c r="AY291" s="311"/>
      <c r="AZ291" s="325" t="str">
        <f t="shared" si="116"/>
        <v/>
      </c>
      <c r="BA291" s="311"/>
      <c r="BB291" s="312" t="str">
        <f t="shared" si="107"/>
        <v/>
      </c>
      <c r="BC291" s="311"/>
      <c r="BD291" s="325" t="str">
        <f t="shared" si="117"/>
        <v/>
      </c>
      <c r="BE291" s="311"/>
      <c r="BF291" s="312" t="str">
        <f t="shared" si="108"/>
        <v/>
      </c>
      <c r="BG291" s="311"/>
      <c r="BH291" s="325" t="str">
        <f t="shared" si="118"/>
        <v/>
      </c>
      <c r="BJ291" s="312" t="str">
        <f t="shared" si="109"/>
        <v/>
      </c>
      <c r="BK291" s="311"/>
      <c r="BL291" s="325" t="str">
        <f t="shared" si="119"/>
        <v/>
      </c>
      <c r="BM291" s="311"/>
    </row>
    <row r="292" spans="1:65" s="115" customFormat="1" ht="15.75" customHeight="1">
      <c r="A292" s="326"/>
      <c r="B292" s="364"/>
      <c r="C292" s="115" t="s">
        <v>392</v>
      </c>
      <c r="D292" s="227"/>
      <c r="F292" s="331"/>
      <c r="G292" s="331"/>
      <c r="H292" s="331"/>
      <c r="I292" s="331"/>
      <c r="J292" s="331"/>
      <c r="K292" s="343"/>
      <c r="L292" s="344"/>
      <c r="M292" s="311"/>
      <c r="N292" s="311"/>
      <c r="O292" s="333"/>
      <c r="P292" s="311"/>
      <c r="Q292" s="311"/>
      <c r="R292" s="323"/>
      <c r="S292" s="323"/>
      <c r="T292" s="323"/>
      <c r="U292" s="311"/>
      <c r="V292" s="323"/>
      <c r="W292" s="323"/>
      <c r="X292" s="323"/>
      <c r="Y292" s="323"/>
      <c r="Z292" s="312" t="str">
        <f t="shared" si="100"/>
        <v/>
      </c>
      <c r="AA292" s="311"/>
      <c r="AB292" s="325" t="str">
        <f t="shared" si="110"/>
        <v/>
      </c>
      <c r="AC292" s="324"/>
      <c r="AD292" s="312" t="str">
        <f t="shared" si="101"/>
        <v/>
      </c>
      <c r="AE292" s="311"/>
      <c r="AF292" s="325" t="str">
        <f t="shared" si="111"/>
        <v/>
      </c>
      <c r="AG292" s="311"/>
      <c r="AH292" s="312" t="str">
        <f t="shared" si="102"/>
        <v/>
      </c>
      <c r="AI292" s="311"/>
      <c r="AJ292" s="325" t="str">
        <f t="shared" si="112"/>
        <v/>
      </c>
      <c r="AK292" s="324"/>
      <c r="AL292" s="312" t="str">
        <f t="shared" si="103"/>
        <v/>
      </c>
      <c r="AM292" s="311"/>
      <c r="AN292" s="325" t="str">
        <f t="shared" si="113"/>
        <v/>
      </c>
      <c r="AP292" s="312" t="str">
        <f t="shared" si="104"/>
        <v/>
      </c>
      <c r="AQ292" s="311"/>
      <c r="AR292" s="325" t="str">
        <f t="shared" si="114"/>
        <v/>
      </c>
      <c r="AS292" s="311"/>
      <c r="AT292" s="312" t="str">
        <f t="shared" si="105"/>
        <v/>
      </c>
      <c r="AU292" s="311"/>
      <c r="AV292" s="325" t="str">
        <f t="shared" si="115"/>
        <v/>
      </c>
      <c r="AW292" s="311"/>
      <c r="AX292" s="312" t="str">
        <f t="shared" si="106"/>
        <v/>
      </c>
      <c r="AY292" s="311"/>
      <c r="AZ292" s="325" t="str">
        <f t="shared" si="116"/>
        <v/>
      </c>
      <c r="BA292" s="311"/>
      <c r="BB292" s="312" t="str">
        <f t="shared" si="107"/>
        <v/>
      </c>
      <c r="BC292" s="311"/>
      <c r="BD292" s="325" t="str">
        <f t="shared" si="117"/>
        <v/>
      </c>
      <c r="BE292" s="311"/>
      <c r="BF292" s="312" t="str">
        <f t="shared" si="108"/>
        <v/>
      </c>
      <c r="BG292" s="311"/>
      <c r="BH292" s="325" t="str">
        <f t="shared" si="118"/>
        <v/>
      </c>
      <c r="BJ292" s="312" t="str">
        <f t="shared" si="109"/>
        <v/>
      </c>
      <c r="BK292" s="311"/>
      <c r="BL292" s="325" t="str">
        <f t="shared" si="119"/>
        <v/>
      </c>
      <c r="BM292" s="311"/>
    </row>
    <row r="293" spans="1:65" ht="15.75" customHeight="1">
      <c r="B293" s="364"/>
      <c r="C293" s="115"/>
      <c r="D293" s="227"/>
      <c r="E293" s="129"/>
      <c r="F293" s="125"/>
      <c r="G293" s="125"/>
      <c r="H293" s="125"/>
      <c r="I293" s="125"/>
      <c r="J293" s="125"/>
      <c r="K293" s="43"/>
      <c r="L293" s="40"/>
      <c r="M293" s="207"/>
      <c r="N293" s="207"/>
      <c r="O293" s="55"/>
      <c r="P293" s="207"/>
      <c r="Q293" s="207"/>
      <c r="R293" s="237"/>
      <c r="S293" s="237"/>
      <c r="T293" s="237"/>
      <c r="U293" s="207"/>
      <c r="V293" s="237"/>
      <c r="W293" s="237"/>
      <c r="X293" s="237"/>
      <c r="Y293" s="237"/>
      <c r="Z293" s="139" t="str">
        <f t="shared" si="100"/>
        <v/>
      </c>
      <c r="AA293" s="207"/>
      <c r="AB293" s="297" t="str">
        <f t="shared" si="110"/>
        <v/>
      </c>
      <c r="AC293" s="262"/>
      <c r="AD293" s="139" t="str">
        <f t="shared" si="101"/>
        <v/>
      </c>
      <c r="AE293" s="207"/>
      <c r="AF293" s="297" t="str">
        <f t="shared" si="111"/>
        <v/>
      </c>
      <c r="AG293" s="207"/>
      <c r="AH293" s="139" t="str">
        <f t="shared" si="102"/>
        <v/>
      </c>
      <c r="AI293" s="207"/>
      <c r="AJ293" s="297" t="str">
        <f t="shared" si="112"/>
        <v/>
      </c>
      <c r="AK293" s="262"/>
      <c r="AL293" s="139" t="str">
        <f t="shared" si="103"/>
        <v/>
      </c>
      <c r="AM293" s="207"/>
      <c r="AN293" s="297" t="str">
        <f t="shared" si="113"/>
        <v/>
      </c>
      <c r="AP293" s="139" t="str">
        <f t="shared" si="104"/>
        <v/>
      </c>
      <c r="AQ293" s="207"/>
      <c r="AR293" s="297" t="str">
        <f t="shared" si="114"/>
        <v/>
      </c>
      <c r="AS293" s="207"/>
      <c r="AT293" s="139" t="str">
        <f t="shared" si="105"/>
        <v/>
      </c>
      <c r="AU293" s="207"/>
      <c r="AV293" s="297" t="str">
        <f t="shared" si="115"/>
        <v/>
      </c>
      <c r="AW293" s="207"/>
      <c r="AX293" s="139" t="str">
        <f t="shared" si="106"/>
        <v/>
      </c>
      <c r="AY293" s="207"/>
      <c r="AZ293" s="297" t="str">
        <f t="shared" si="116"/>
        <v/>
      </c>
      <c r="BA293" s="207"/>
      <c r="BB293" s="139" t="str">
        <f t="shared" si="107"/>
        <v/>
      </c>
      <c r="BC293" s="207"/>
      <c r="BD293" s="297" t="str">
        <f t="shared" si="117"/>
        <v/>
      </c>
      <c r="BE293" s="207"/>
      <c r="BF293" s="139" t="str">
        <f t="shared" si="108"/>
        <v/>
      </c>
      <c r="BG293" s="207"/>
      <c r="BH293" s="297" t="str">
        <f t="shared" si="118"/>
        <v/>
      </c>
      <c r="BJ293" s="139" t="str">
        <f t="shared" si="109"/>
        <v/>
      </c>
      <c r="BK293" s="207"/>
      <c r="BL293" s="297" t="str">
        <f t="shared" si="119"/>
        <v/>
      </c>
      <c r="BM293" s="207"/>
    </row>
    <row r="294" spans="1:65" ht="15.75" customHeight="1">
      <c r="B294" s="364"/>
      <c r="C294" s="206">
        <v>1</v>
      </c>
      <c r="D294" s="235" t="s">
        <v>378</v>
      </c>
      <c r="E294" s="129"/>
      <c r="F294" s="125"/>
      <c r="G294" s="125"/>
      <c r="H294" s="125"/>
      <c r="I294" s="125"/>
      <c r="J294" s="125"/>
      <c r="K294" s="43"/>
      <c r="L294" s="40"/>
      <c r="M294" s="207"/>
      <c r="N294" s="207"/>
      <c r="O294" s="55"/>
      <c r="P294" s="207"/>
      <c r="Q294" s="207"/>
      <c r="R294" s="237"/>
      <c r="S294" s="237"/>
      <c r="T294" s="237"/>
      <c r="U294" s="207"/>
      <c r="V294" s="237"/>
      <c r="W294" s="237"/>
      <c r="X294" s="237"/>
      <c r="Y294" s="237"/>
      <c r="Z294" s="139"/>
      <c r="AA294" s="207"/>
      <c r="AB294" s="297" t="str">
        <f t="shared" si="110"/>
        <v/>
      </c>
      <c r="AC294" s="262"/>
      <c r="AD294" s="139"/>
      <c r="AE294" s="207"/>
      <c r="AF294" s="297" t="str">
        <f t="shared" si="111"/>
        <v/>
      </c>
      <c r="AG294" s="207"/>
      <c r="AH294" s="139"/>
      <c r="AI294" s="207"/>
      <c r="AJ294" s="297" t="str">
        <f t="shared" si="112"/>
        <v/>
      </c>
      <c r="AK294" s="262"/>
      <c r="AL294" s="139"/>
      <c r="AM294" s="207"/>
      <c r="AN294" s="297" t="str">
        <f t="shared" si="113"/>
        <v/>
      </c>
      <c r="AP294" s="139"/>
      <c r="AQ294" s="207"/>
      <c r="AR294" s="297" t="str">
        <f t="shared" si="114"/>
        <v/>
      </c>
      <c r="AS294" s="207"/>
      <c r="AT294" s="139"/>
      <c r="AU294" s="207"/>
      <c r="AV294" s="297" t="str">
        <f t="shared" si="115"/>
        <v/>
      </c>
      <c r="AW294" s="207"/>
      <c r="AX294" s="139"/>
      <c r="AY294" s="207"/>
      <c r="AZ294" s="297" t="str">
        <f t="shared" si="116"/>
        <v/>
      </c>
      <c r="BA294" s="207"/>
      <c r="BB294" s="139"/>
      <c r="BC294" s="207"/>
      <c r="BD294" s="297" t="str">
        <f t="shared" si="117"/>
        <v/>
      </c>
      <c r="BE294" s="207"/>
      <c r="BF294" s="139"/>
      <c r="BG294" s="207"/>
      <c r="BH294" s="297" t="str">
        <f t="shared" si="118"/>
        <v/>
      </c>
      <c r="BJ294" s="139"/>
      <c r="BK294" s="207"/>
      <c r="BL294" s="297" t="str">
        <f t="shared" si="119"/>
        <v/>
      </c>
      <c r="BM294" s="207"/>
    </row>
    <row r="295" spans="1:65" ht="15.75" customHeight="1">
      <c r="B295" s="364"/>
      <c r="C295" s="115"/>
      <c r="D295" s="227" t="s">
        <v>380</v>
      </c>
      <c r="E295" s="129"/>
      <c r="F295" s="125"/>
      <c r="G295" s="125"/>
      <c r="H295" s="125"/>
      <c r="I295" s="125"/>
      <c r="J295" s="125"/>
      <c r="K295" s="43"/>
      <c r="L295" s="40"/>
      <c r="M295" s="207"/>
      <c r="N295" s="207"/>
      <c r="O295" s="55"/>
      <c r="P295" s="207"/>
      <c r="Q295" s="207"/>
      <c r="R295" s="237"/>
      <c r="S295" s="237"/>
      <c r="T295" s="237"/>
      <c r="U295" s="207"/>
      <c r="V295" s="237"/>
      <c r="W295" s="237"/>
      <c r="X295" s="237"/>
      <c r="Y295" s="237"/>
      <c r="Z295" s="139" t="str">
        <f t="shared" ref="Z295:Z358" si="120">IF(AND(ISNUMBER($V295),ISNUMBER($X295)),IF((ABS($V295-$X295))&gt;0.49,$X295-$V295,0),"")</f>
        <v/>
      </c>
      <c r="AA295" s="207"/>
      <c r="AB295" s="297" t="str">
        <f t="shared" si="110"/>
        <v/>
      </c>
      <c r="AC295" s="262"/>
      <c r="AD295" s="139" t="str">
        <f t="shared" ref="AD295:AD326" si="121">IF(AND(ISNUMBER($P295),ISNUMBER($X295)),IF((ABS($P295-$X295))&gt;0.49,$X295-$P295,0),"")</f>
        <v/>
      </c>
      <c r="AE295" s="207"/>
      <c r="AF295" s="297" t="str">
        <f t="shared" si="111"/>
        <v/>
      </c>
      <c r="AG295" s="207"/>
      <c r="AH295" s="139" t="str">
        <f t="shared" ref="AH295:AH326" si="122">IF(AND(ISNUMBER($N295),ISNUMBER($X295)),IF((ABS($N295-$X295))&gt;0.49,$X295-$N295,0),"")</f>
        <v/>
      </c>
      <c r="AI295" s="207"/>
      <c r="AJ295" s="297" t="str">
        <f t="shared" si="112"/>
        <v/>
      </c>
      <c r="AK295" s="262"/>
      <c r="AL295" s="139" t="str">
        <f t="shared" ref="AL295:AL358" si="123">IF(AND(ISNUMBER($R295),ISNUMBER($X295)),IF((ABS($R295-$X295))&gt;0.49,$X295-$R295,0),"")</f>
        <v/>
      </c>
      <c r="AM295" s="207"/>
      <c r="AN295" s="297" t="str">
        <f t="shared" si="113"/>
        <v/>
      </c>
      <c r="AP295" s="139" t="str">
        <f t="shared" ref="AP295:AP358" si="124">IF(AND(ISNUMBER($T295),ISNUMBER($X295)),IF((ABS($T295-$X295))&gt;0.49,$X295-$T295,0),"")</f>
        <v/>
      </c>
      <c r="AQ295" s="207"/>
      <c r="AR295" s="297" t="str">
        <f t="shared" si="114"/>
        <v/>
      </c>
      <c r="AS295" s="207"/>
      <c r="AT295" s="139" t="str">
        <f t="shared" ref="AT295:AT358" si="125">IF(AND(ISNUMBER($R295),ISNUMBER($T295)),IF((ABS($R295-$T295))&gt;0.49,$T295-$R295,0),"")</f>
        <v/>
      </c>
      <c r="AU295" s="207"/>
      <c r="AV295" s="297" t="str">
        <f t="shared" si="115"/>
        <v/>
      </c>
      <c r="AW295" s="207"/>
      <c r="AX295" s="139" t="str">
        <f t="shared" ref="AX295:AX326" si="126">IF(AND(ISNUMBER($N295),ISNUMBER($V295)),IF((ABS($N295-$V295))&gt;0.49,$V295-$N295,0),"")</f>
        <v/>
      </c>
      <c r="AY295" s="207"/>
      <c r="AZ295" s="297" t="str">
        <f t="shared" si="116"/>
        <v/>
      </c>
      <c r="BA295" s="207"/>
      <c r="BB295" s="139" t="str">
        <f t="shared" ref="BB295:BB326" si="127">IF(AND(ISNUMBER($P295),ISNUMBER($V295)),IF((ABS($P295-$V295))&gt;0.49,$V295-$P295,0),"")</f>
        <v/>
      </c>
      <c r="BC295" s="207"/>
      <c r="BD295" s="297" t="str">
        <f t="shared" si="117"/>
        <v/>
      </c>
      <c r="BE295" s="207"/>
      <c r="BF295" s="139" t="str">
        <f t="shared" ref="BF295:BF358" si="128">IF(AND(ISNUMBER($R295),ISNUMBER($V295)),IF((ABS($R295-$V295))&gt;0.49,$V295-$R295,0),"")</f>
        <v/>
      </c>
      <c r="BG295" s="207"/>
      <c r="BH295" s="297" t="str">
        <f t="shared" si="118"/>
        <v/>
      </c>
      <c r="BJ295" s="139" t="str">
        <f t="shared" ref="BJ295:BJ358" si="129">IF(AND(ISNUMBER($T295),ISNUMBER($V295)),IF((ABS($T295-$V295))&gt;0.49,$V295-$T295,0),"")</f>
        <v/>
      </c>
      <c r="BK295" s="207"/>
      <c r="BL295" s="297" t="str">
        <f t="shared" si="119"/>
        <v/>
      </c>
      <c r="BM295" s="207"/>
    </row>
    <row r="296" spans="1:65" ht="15.75" customHeight="1">
      <c r="B296" s="365"/>
      <c r="C296" s="39"/>
      <c r="D296" s="227"/>
      <c r="E296" s="101"/>
      <c r="F296" s="101"/>
      <c r="G296" s="101"/>
      <c r="H296" s="101"/>
      <c r="I296" s="101"/>
      <c r="J296" s="101"/>
      <c r="K296" s="27"/>
      <c r="L296" s="102"/>
      <c r="M296" s="207"/>
      <c r="N296" s="207"/>
      <c r="O296" s="142"/>
      <c r="P296" s="207"/>
      <c r="Q296" s="207"/>
      <c r="R296" s="237"/>
      <c r="S296" s="237"/>
      <c r="T296" s="237"/>
      <c r="U296" s="207"/>
      <c r="V296" s="237"/>
      <c r="W296" s="237"/>
      <c r="X296" s="237"/>
      <c r="Y296" s="237"/>
      <c r="Z296" s="139" t="str">
        <f t="shared" si="120"/>
        <v/>
      </c>
      <c r="AA296" s="207"/>
      <c r="AB296" s="297" t="str">
        <f t="shared" si="110"/>
        <v/>
      </c>
      <c r="AC296" s="262"/>
      <c r="AD296" s="139" t="str">
        <f t="shared" si="121"/>
        <v/>
      </c>
      <c r="AE296" s="207"/>
      <c r="AF296" s="297" t="str">
        <f t="shared" si="111"/>
        <v/>
      </c>
      <c r="AG296" s="207"/>
      <c r="AH296" s="139" t="str">
        <f t="shared" si="122"/>
        <v/>
      </c>
      <c r="AI296" s="207"/>
      <c r="AJ296" s="297" t="str">
        <f t="shared" si="112"/>
        <v/>
      </c>
      <c r="AK296" s="262"/>
      <c r="AL296" s="139" t="str">
        <f t="shared" si="123"/>
        <v/>
      </c>
      <c r="AM296" s="207"/>
      <c r="AN296" s="297" t="str">
        <f t="shared" si="113"/>
        <v/>
      </c>
      <c r="AP296" s="139" t="str">
        <f t="shared" si="124"/>
        <v/>
      </c>
      <c r="AQ296" s="207"/>
      <c r="AR296" s="297" t="str">
        <f t="shared" si="114"/>
        <v/>
      </c>
      <c r="AS296" s="207"/>
      <c r="AT296" s="139" t="str">
        <f t="shared" si="125"/>
        <v/>
      </c>
      <c r="AU296" s="207"/>
      <c r="AV296" s="297" t="str">
        <f t="shared" si="115"/>
        <v/>
      </c>
      <c r="AW296" s="207"/>
      <c r="AX296" s="139" t="str">
        <f t="shared" si="126"/>
        <v/>
      </c>
      <c r="AY296" s="207"/>
      <c r="AZ296" s="297" t="str">
        <f t="shared" si="116"/>
        <v/>
      </c>
      <c r="BA296" s="207"/>
      <c r="BB296" s="139" t="str">
        <f t="shared" si="127"/>
        <v/>
      </c>
      <c r="BC296" s="207"/>
      <c r="BD296" s="297" t="str">
        <f t="shared" si="117"/>
        <v/>
      </c>
      <c r="BE296" s="207"/>
      <c r="BF296" s="139" t="str">
        <f t="shared" si="128"/>
        <v/>
      </c>
      <c r="BG296" s="207"/>
      <c r="BH296" s="297" t="str">
        <f t="shared" si="118"/>
        <v/>
      </c>
      <c r="BJ296" s="139" t="str">
        <f t="shared" si="129"/>
        <v/>
      </c>
      <c r="BK296" s="207"/>
      <c r="BL296" s="297" t="str">
        <f t="shared" si="119"/>
        <v/>
      </c>
      <c r="BM296" s="207"/>
    </row>
    <row r="297" spans="1:65" ht="15.75" customHeight="1">
      <c r="B297" s="364">
        <v>130</v>
      </c>
      <c r="C297" s="20" t="s">
        <v>85</v>
      </c>
      <c r="D297" s="103"/>
      <c r="E297" s="103"/>
      <c r="F297" s="103"/>
      <c r="G297" s="103"/>
      <c r="H297" s="103"/>
      <c r="I297" s="103"/>
      <c r="J297" s="103"/>
      <c r="K297" s="49"/>
      <c r="L297" s="37" t="s">
        <v>29</v>
      </c>
      <c r="M297" s="215"/>
      <c r="N297" s="150">
        <f>VLOOKUP($B297,'[1]09-10-11'!$A$4:$EA$400,MATCH(N$2, '[1]09-10-11'!$A$4:$EA$4, 0))</f>
        <v>24931</v>
      </c>
      <c r="O297" s="147"/>
      <c r="P297" s="150">
        <f>VLOOKUP($B297,'[1]09-10-11'!$A$4:$EA$400,MATCH(P$2, '[1]09-10-11'!$A$4:$EA$4, 0))</f>
        <v>24931</v>
      </c>
      <c r="Q297" s="150"/>
      <c r="R297" s="150">
        <f>VLOOKUP($B297,'[1]09-10-11'!$A$4:$EA$400,MATCH(R$2, '[1]09-10-11'!$A$4:$EA$4, 0))</f>
        <v>25431</v>
      </c>
      <c r="S297" s="150"/>
      <c r="T297" s="150" t="e">
        <f>VLOOKUP($B297,'[1]09-10-11'!$A$4:$EA$400,MATCH(T$2, '[1]09-10-11'!$A$4:$EA$4, 0))</f>
        <v>#N/A</v>
      </c>
      <c r="U297" s="150"/>
      <c r="V297" s="150">
        <f>VLOOKUP($B297,'[1]09-10-11'!$A$4:$EA$400,MATCH(V$2, '[1]09-10-11'!$A$4:$EA$4, 0))</f>
        <v>25431</v>
      </c>
      <c r="W297" s="150"/>
      <c r="X297" s="150">
        <f>VLOOKUP($B297,'[1]09-10-11'!$A$4:$EA$400,MATCH(X$2, '[1]09-10-11'!$A$4:$EA$4, 0))</f>
        <v>24931</v>
      </c>
      <c r="Y297" s="146"/>
      <c r="Z297" s="150">
        <f t="shared" si="120"/>
        <v>-500</v>
      </c>
      <c r="AA297" s="150"/>
      <c r="AB297" s="301">
        <f t="shared" si="110"/>
        <v>-1.9661043608194761E-2</v>
      </c>
      <c r="AC297" s="260"/>
      <c r="AD297" s="150">
        <f t="shared" si="121"/>
        <v>0</v>
      </c>
      <c r="AE297" s="150"/>
      <c r="AF297" s="301">
        <f t="shared" si="111"/>
        <v>0</v>
      </c>
      <c r="AG297" s="150"/>
      <c r="AH297" s="150">
        <f t="shared" si="122"/>
        <v>0</v>
      </c>
      <c r="AI297" s="150"/>
      <c r="AJ297" s="301">
        <f t="shared" si="112"/>
        <v>0</v>
      </c>
      <c r="AK297" s="260"/>
      <c r="AL297" s="150">
        <f t="shared" si="123"/>
        <v>-500</v>
      </c>
      <c r="AM297" s="150"/>
      <c r="AN297" s="301">
        <f t="shared" si="113"/>
        <v>-1.9661043608194761E-2</v>
      </c>
      <c r="AP297" s="150" t="str">
        <f t="shared" si="124"/>
        <v/>
      </c>
      <c r="AQ297" s="150"/>
      <c r="AR297" s="301" t="e">
        <f t="shared" si="114"/>
        <v>#N/A</v>
      </c>
      <c r="AS297" s="150"/>
      <c r="AT297" s="150" t="str">
        <f t="shared" si="125"/>
        <v/>
      </c>
      <c r="AU297" s="150"/>
      <c r="AV297" s="301" t="e">
        <f t="shared" si="115"/>
        <v>#N/A</v>
      </c>
      <c r="AW297" s="150"/>
      <c r="AX297" s="150">
        <f t="shared" si="126"/>
        <v>500</v>
      </c>
      <c r="AY297" s="150"/>
      <c r="AZ297" s="301">
        <f t="shared" si="116"/>
        <v>2.0055352773655333E-2</v>
      </c>
      <c r="BA297" s="150"/>
      <c r="BB297" s="150">
        <f t="shared" si="127"/>
        <v>500</v>
      </c>
      <c r="BC297" s="150"/>
      <c r="BD297" s="301">
        <f t="shared" si="117"/>
        <v>2.0055352773655333E-2</v>
      </c>
      <c r="BE297" s="150"/>
      <c r="BF297" s="150">
        <f t="shared" si="128"/>
        <v>0</v>
      </c>
      <c r="BG297" s="150"/>
      <c r="BH297" s="301">
        <f t="shared" si="118"/>
        <v>0</v>
      </c>
      <c r="BJ297" s="150" t="str">
        <f t="shared" si="129"/>
        <v/>
      </c>
      <c r="BK297" s="150"/>
      <c r="BL297" s="301" t="e">
        <f t="shared" si="119"/>
        <v>#N/A</v>
      </c>
      <c r="BM297" s="150"/>
    </row>
    <row r="298" spans="1:65" ht="15.75" customHeight="1">
      <c r="B298" s="364"/>
      <c r="C298" s="101"/>
      <c r="D298" s="101"/>
      <c r="E298" s="101"/>
      <c r="F298" s="101"/>
      <c r="G298" s="101"/>
      <c r="H298" s="101"/>
      <c r="I298" s="101"/>
      <c r="J298" s="101"/>
      <c r="K298" s="24"/>
      <c r="L298" s="102"/>
      <c r="M298" s="207"/>
      <c r="N298" s="207"/>
      <c r="O298" s="56"/>
      <c r="P298" s="207"/>
      <c r="Q298" s="207"/>
      <c r="R298" s="237"/>
      <c r="S298" s="237"/>
      <c r="T298" s="237"/>
      <c r="U298" s="207"/>
      <c r="V298" s="237"/>
      <c r="W298" s="237"/>
      <c r="X298" s="237"/>
      <c r="Y298" s="237"/>
      <c r="Z298" s="139" t="str">
        <f t="shared" si="120"/>
        <v/>
      </c>
      <c r="AA298" s="207"/>
      <c r="AB298" s="297" t="str">
        <f t="shared" si="110"/>
        <v/>
      </c>
      <c r="AC298" s="262"/>
      <c r="AD298" s="139" t="str">
        <f t="shared" si="121"/>
        <v/>
      </c>
      <c r="AE298" s="207"/>
      <c r="AF298" s="297" t="str">
        <f t="shared" si="111"/>
        <v/>
      </c>
      <c r="AG298" s="207"/>
      <c r="AH298" s="139" t="str">
        <f t="shared" si="122"/>
        <v/>
      </c>
      <c r="AI298" s="207"/>
      <c r="AJ298" s="297" t="str">
        <f t="shared" si="112"/>
        <v/>
      </c>
      <c r="AK298" s="262"/>
      <c r="AL298" s="139" t="str">
        <f t="shared" si="123"/>
        <v/>
      </c>
      <c r="AM298" s="207"/>
      <c r="AN298" s="297" t="str">
        <f t="shared" si="113"/>
        <v/>
      </c>
      <c r="AP298" s="139" t="str">
        <f t="shared" si="124"/>
        <v/>
      </c>
      <c r="AQ298" s="207"/>
      <c r="AR298" s="297" t="str">
        <f t="shared" si="114"/>
        <v/>
      </c>
      <c r="AS298" s="207"/>
      <c r="AT298" s="139" t="str">
        <f t="shared" si="125"/>
        <v/>
      </c>
      <c r="AU298" s="207"/>
      <c r="AV298" s="297" t="str">
        <f t="shared" si="115"/>
        <v/>
      </c>
      <c r="AW298" s="207"/>
      <c r="AX298" s="139" t="str">
        <f t="shared" si="126"/>
        <v/>
      </c>
      <c r="AY298" s="207"/>
      <c r="AZ298" s="297" t="str">
        <f t="shared" si="116"/>
        <v/>
      </c>
      <c r="BA298" s="207"/>
      <c r="BB298" s="139" t="str">
        <f t="shared" si="127"/>
        <v/>
      </c>
      <c r="BC298" s="207"/>
      <c r="BD298" s="297" t="str">
        <f t="shared" si="117"/>
        <v/>
      </c>
      <c r="BE298" s="207"/>
      <c r="BF298" s="139" t="str">
        <f t="shared" si="128"/>
        <v/>
      </c>
      <c r="BG298" s="207"/>
      <c r="BH298" s="297" t="str">
        <f t="shared" si="118"/>
        <v/>
      </c>
      <c r="BJ298" s="139" t="str">
        <f t="shared" si="129"/>
        <v/>
      </c>
      <c r="BK298" s="207"/>
      <c r="BL298" s="297" t="str">
        <f t="shared" si="119"/>
        <v/>
      </c>
      <c r="BM298" s="207"/>
    </row>
    <row r="299" spans="1:65" ht="15.75" customHeight="1">
      <c r="B299" s="364"/>
      <c r="C299" s="125"/>
      <c r="D299" s="101"/>
      <c r="E299" s="101"/>
      <c r="F299" s="101"/>
      <c r="G299" s="101"/>
      <c r="H299" s="125"/>
      <c r="I299" s="125"/>
      <c r="J299" s="101"/>
      <c r="K299" s="27"/>
      <c r="L299" s="102"/>
      <c r="M299" s="207"/>
      <c r="N299" s="207"/>
      <c r="O299" s="56"/>
      <c r="P299" s="207"/>
      <c r="Q299" s="207"/>
      <c r="R299" s="237"/>
      <c r="S299" s="237"/>
      <c r="T299" s="237"/>
      <c r="U299" s="207"/>
      <c r="V299" s="237"/>
      <c r="W299" s="237"/>
      <c r="X299" s="237"/>
      <c r="Y299" s="237"/>
      <c r="Z299" s="139" t="str">
        <f t="shared" si="120"/>
        <v/>
      </c>
      <c r="AA299" s="207"/>
      <c r="AB299" s="297" t="str">
        <f t="shared" si="110"/>
        <v/>
      </c>
      <c r="AC299" s="262"/>
      <c r="AD299" s="139" t="str">
        <f t="shared" si="121"/>
        <v/>
      </c>
      <c r="AE299" s="207"/>
      <c r="AF299" s="297" t="str">
        <f t="shared" si="111"/>
        <v/>
      </c>
      <c r="AG299" s="207"/>
      <c r="AH299" s="139" t="str">
        <f t="shared" si="122"/>
        <v/>
      </c>
      <c r="AI299" s="207"/>
      <c r="AJ299" s="297" t="str">
        <f t="shared" si="112"/>
        <v/>
      </c>
      <c r="AK299" s="262"/>
      <c r="AL299" s="139" t="str">
        <f t="shared" si="123"/>
        <v/>
      </c>
      <c r="AM299" s="207"/>
      <c r="AN299" s="297" t="str">
        <f t="shared" si="113"/>
        <v/>
      </c>
      <c r="AP299" s="139" t="str">
        <f t="shared" si="124"/>
        <v/>
      </c>
      <c r="AQ299" s="207"/>
      <c r="AR299" s="297" t="str">
        <f t="shared" si="114"/>
        <v/>
      </c>
      <c r="AS299" s="207"/>
      <c r="AT299" s="139" t="str">
        <f t="shared" si="125"/>
        <v/>
      </c>
      <c r="AU299" s="207"/>
      <c r="AV299" s="297" t="str">
        <f t="shared" si="115"/>
        <v/>
      </c>
      <c r="AW299" s="207"/>
      <c r="AX299" s="139" t="str">
        <f t="shared" si="126"/>
        <v/>
      </c>
      <c r="AY299" s="207"/>
      <c r="AZ299" s="297" t="str">
        <f t="shared" si="116"/>
        <v/>
      </c>
      <c r="BA299" s="207"/>
      <c r="BB299" s="139" t="str">
        <f t="shared" si="127"/>
        <v/>
      </c>
      <c r="BC299" s="207"/>
      <c r="BD299" s="297" t="str">
        <f t="shared" si="117"/>
        <v/>
      </c>
      <c r="BE299" s="207"/>
      <c r="BF299" s="139" t="str">
        <f t="shared" si="128"/>
        <v/>
      </c>
      <c r="BG299" s="207"/>
      <c r="BH299" s="297" t="str">
        <f t="shared" si="118"/>
        <v/>
      </c>
      <c r="BJ299" s="139" t="str">
        <f t="shared" si="129"/>
        <v/>
      </c>
      <c r="BK299" s="207"/>
      <c r="BL299" s="297" t="str">
        <f t="shared" si="119"/>
        <v/>
      </c>
      <c r="BM299" s="207"/>
    </row>
    <row r="300" spans="1:65" ht="15.75" customHeight="1">
      <c r="B300" s="364"/>
      <c r="C300" s="101"/>
      <c r="D300" s="101"/>
      <c r="E300" s="101"/>
      <c r="F300" s="101"/>
      <c r="G300" s="101"/>
      <c r="H300" s="101"/>
      <c r="I300" s="101"/>
      <c r="J300" s="101"/>
      <c r="K300" s="27"/>
      <c r="L300" s="102"/>
      <c r="M300" s="207"/>
      <c r="N300" s="207"/>
      <c r="O300" s="142"/>
      <c r="P300" s="207"/>
      <c r="Q300" s="207"/>
      <c r="R300" s="237"/>
      <c r="S300" s="237"/>
      <c r="T300" s="237"/>
      <c r="U300" s="207"/>
      <c r="V300" s="237"/>
      <c r="W300" s="237"/>
      <c r="X300" s="237"/>
      <c r="Y300" s="237"/>
      <c r="Z300" s="139" t="str">
        <f t="shared" si="120"/>
        <v/>
      </c>
      <c r="AA300" s="207"/>
      <c r="AB300" s="297" t="str">
        <f t="shared" si="110"/>
        <v/>
      </c>
      <c r="AC300" s="262"/>
      <c r="AD300" s="139" t="str">
        <f t="shared" si="121"/>
        <v/>
      </c>
      <c r="AE300" s="207"/>
      <c r="AF300" s="297" t="str">
        <f t="shared" si="111"/>
        <v/>
      </c>
      <c r="AG300" s="207"/>
      <c r="AH300" s="139" t="str">
        <f t="shared" si="122"/>
        <v/>
      </c>
      <c r="AI300" s="207"/>
      <c r="AJ300" s="297" t="str">
        <f t="shared" si="112"/>
        <v/>
      </c>
      <c r="AK300" s="262"/>
      <c r="AL300" s="139" t="str">
        <f t="shared" si="123"/>
        <v/>
      </c>
      <c r="AM300" s="207"/>
      <c r="AN300" s="297" t="str">
        <f t="shared" si="113"/>
        <v/>
      </c>
      <c r="AP300" s="139" t="str">
        <f t="shared" si="124"/>
        <v/>
      </c>
      <c r="AQ300" s="207"/>
      <c r="AR300" s="297" t="str">
        <f t="shared" si="114"/>
        <v/>
      </c>
      <c r="AS300" s="207"/>
      <c r="AT300" s="139" t="str">
        <f t="shared" si="125"/>
        <v/>
      </c>
      <c r="AU300" s="207"/>
      <c r="AV300" s="297" t="str">
        <f t="shared" si="115"/>
        <v/>
      </c>
      <c r="AW300" s="207"/>
      <c r="AX300" s="139" t="str">
        <f t="shared" si="126"/>
        <v/>
      </c>
      <c r="AY300" s="207"/>
      <c r="AZ300" s="297" t="str">
        <f t="shared" si="116"/>
        <v/>
      </c>
      <c r="BA300" s="207"/>
      <c r="BB300" s="139" t="str">
        <f t="shared" si="127"/>
        <v/>
      </c>
      <c r="BC300" s="207"/>
      <c r="BD300" s="297" t="str">
        <f t="shared" si="117"/>
        <v/>
      </c>
      <c r="BE300" s="207"/>
      <c r="BF300" s="139" t="str">
        <f t="shared" si="128"/>
        <v/>
      </c>
      <c r="BG300" s="207"/>
      <c r="BH300" s="297" t="str">
        <f t="shared" si="118"/>
        <v/>
      </c>
      <c r="BJ300" s="139" t="str">
        <f t="shared" si="129"/>
        <v/>
      </c>
      <c r="BK300" s="207"/>
      <c r="BL300" s="297" t="str">
        <f t="shared" si="119"/>
        <v/>
      </c>
      <c r="BM300" s="207"/>
    </row>
    <row r="301" spans="1:65" ht="15.75" customHeight="1">
      <c r="B301" s="364">
        <v>131</v>
      </c>
      <c r="C301" s="130" t="s">
        <v>118</v>
      </c>
      <c r="D301" s="179"/>
      <c r="E301" s="179"/>
      <c r="F301" s="179"/>
      <c r="G301" s="179"/>
      <c r="H301" s="179"/>
      <c r="I301" s="179"/>
      <c r="J301" s="179"/>
      <c r="K301" s="179"/>
      <c r="L301" s="220" t="s">
        <v>29</v>
      </c>
      <c r="M301" s="215"/>
      <c r="N301" s="150">
        <f>VLOOKUP($B301,'[1]09-10-11'!$A$4:$EA$400,MATCH(N$2, '[1]09-10-11'!$A$4:$EA$4, 0))</f>
        <v>67016</v>
      </c>
      <c r="O301" s="147"/>
      <c r="P301" s="150">
        <f>VLOOKUP($B301,'[1]09-10-11'!$A$4:$EA$400,MATCH(P$2, '[1]09-10-11'!$A$4:$EA$4, 0))</f>
        <v>67016</v>
      </c>
      <c r="Q301" s="150"/>
      <c r="R301" s="150">
        <f>VLOOKUP($B301,'[1]09-10-11'!$A$4:$EA$400,MATCH(R$2, '[1]09-10-11'!$A$4:$EA$4, 0))</f>
        <v>68016</v>
      </c>
      <c r="S301" s="150"/>
      <c r="T301" s="150" t="e">
        <f>VLOOKUP($B301,'[1]09-10-11'!$A$4:$EA$400,MATCH(T$2, '[1]09-10-11'!$A$4:$EA$4, 0))</f>
        <v>#N/A</v>
      </c>
      <c r="U301" s="150"/>
      <c r="V301" s="150">
        <f>VLOOKUP($B301,'[1]09-10-11'!$A$4:$EA$400,MATCH(V$2, '[1]09-10-11'!$A$4:$EA$4, 0))</f>
        <v>70016</v>
      </c>
      <c r="W301" s="150"/>
      <c r="X301" s="150">
        <f>VLOOKUP($B301,'[1]09-10-11'!$A$4:$EA$400,MATCH(X$2, '[1]09-10-11'!$A$4:$EA$4, 0))</f>
        <v>67016</v>
      </c>
      <c r="Y301" s="146"/>
      <c r="Z301" s="150">
        <f t="shared" si="120"/>
        <v>-3000</v>
      </c>
      <c r="AA301" s="150"/>
      <c r="AB301" s="301">
        <f t="shared" si="110"/>
        <v>-4.2847349177330907E-2</v>
      </c>
      <c r="AC301" s="260"/>
      <c r="AD301" s="150">
        <f t="shared" si="121"/>
        <v>0</v>
      </c>
      <c r="AE301" s="150"/>
      <c r="AF301" s="301">
        <f t="shared" si="111"/>
        <v>0</v>
      </c>
      <c r="AG301" s="150"/>
      <c r="AH301" s="150">
        <f t="shared" si="122"/>
        <v>0</v>
      </c>
      <c r="AI301" s="150"/>
      <c r="AJ301" s="301">
        <f t="shared" si="112"/>
        <v>0</v>
      </c>
      <c r="AK301" s="260"/>
      <c r="AL301" s="150">
        <f t="shared" si="123"/>
        <v>-1000</v>
      </c>
      <c r="AM301" s="150"/>
      <c r="AN301" s="301">
        <f t="shared" si="113"/>
        <v>-1.4702422959303685E-2</v>
      </c>
      <c r="AP301" s="150" t="str">
        <f t="shared" si="124"/>
        <v/>
      </c>
      <c r="AQ301" s="150"/>
      <c r="AR301" s="301" t="e">
        <f t="shared" si="114"/>
        <v>#N/A</v>
      </c>
      <c r="AS301" s="150"/>
      <c r="AT301" s="150" t="str">
        <f t="shared" si="125"/>
        <v/>
      </c>
      <c r="AU301" s="150"/>
      <c r="AV301" s="301" t="e">
        <f t="shared" si="115"/>
        <v>#N/A</v>
      </c>
      <c r="AW301" s="150"/>
      <c r="AX301" s="150">
        <f t="shared" si="126"/>
        <v>3000</v>
      </c>
      <c r="AY301" s="150"/>
      <c r="AZ301" s="301">
        <f t="shared" si="116"/>
        <v>4.4765429151247371E-2</v>
      </c>
      <c r="BA301" s="150"/>
      <c r="BB301" s="150">
        <f t="shared" si="127"/>
        <v>3000</v>
      </c>
      <c r="BC301" s="150"/>
      <c r="BD301" s="301">
        <f t="shared" si="117"/>
        <v>4.4765429151247371E-2</v>
      </c>
      <c r="BE301" s="150"/>
      <c r="BF301" s="150">
        <f t="shared" si="128"/>
        <v>2000</v>
      </c>
      <c r="BG301" s="150"/>
      <c r="BH301" s="301">
        <f t="shared" si="118"/>
        <v>2.940484591860737E-2</v>
      </c>
      <c r="BJ301" s="150" t="str">
        <f t="shared" si="129"/>
        <v/>
      </c>
      <c r="BK301" s="150"/>
      <c r="BL301" s="301" t="e">
        <f t="shared" si="119"/>
        <v>#N/A</v>
      </c>
      <c r="BM301" s="150"/>
    </row>
    <row r="302" spans="1:65" ht="15.75" customHeight="1">
      <c r="B302" s="364"/>
      <c r="C302" s="101"/>
      <c r="D302" s="101"/>
      <c r="E302" s="101"/>
      <c r="F302" s="101"/>
      <c r="G302" s="101"/>
      <c r="H302" s="101"/>
      <c r="I302" s="101"/>
      <c r="J302" s="101" t="s">
        <v>31</v>
      </c>
      <c r="K302" s="24"/>
      <c r="L302" s="102"/>
      <c r="M302" s="207"/>
      <c r="N302" s="207"/>
      <c r="O302" s="142"/>
      <c r="P302" s="207"/>
      <c r="Q302" s="207"/>
      <c r="R302" s="237"/>
      <c r="S302" s="237"/>
      <c r="T302" s="237"/>
      <c r="U302" s="207"/>
      <c r="V302" s="237"/>
      <c r="W302" s="237"/>
      <c r="X302" s="237"/>
      <c r="Y302" s="237"/>
      <c r="Z302" s="139" t="str">
        <f t="shared" si="120"/>
        <v/>
      </c>
      <c r="AA302" s="207"/>
      <c r="AB302" s="297" t="str">
        <f t="shared" si="110"/>
        <v/>
      </c>
      <c r="AC302" s="262"/>
      <c r="AD302" s="139" t="str">
        <f t="shared" si="121"/>
        <v/>
      </c>
      <c r="AE302" s="207"/>
      <c r="AF302" s="297" t="str">
        <f t="shared" si="111"/>
        <v/>
      </c>
      <c r="AG302" s="207"/>
      <c r="AH302" s="139" t="str">
        <f t="shared" si="122"/>
        <v/>
      </c>
      <c r="AI302" s="207"/>
      <c r="AJ302" s="297" t="str">
        <f t="shared" si="112"/>
        <v/>
      </c>
      <c r="AK302" s="262"/>
      <c r="AL302" s="139" t="str">
        <f t="shared" si="123"/>
        <v/>
      </c>
      <c r="AM302" s="207"/>
      <c r="AN302" s="297" t="str">
        <f t="shared" si="113"/>
        <v/>
      </c>
      <c r="AP302" s="139" t="str">
        <f t="shared" si="124"/>
        <v/>
      </c>
      <c r="AQ302" s="207"/>
      <c r="AR302" s="297" t="str">
        <f t="shared" si="114"/>
        <v/>
      </c>
      <c r="AS302" s="207"/>
      <c r="AT302" s="139" t="str">
        <f t="shared" si="125"/>
        <v/>
      </c>
      <c r="AU302" s="207"/>
      <c r="AV302" s="297" t="str">
        <f t="shared" si="115"/>
        <v/>
      </c>
      <c r="AW302" s="207"/>
      <c r="AX302" s="139" t="str">
        <f t="shared" si="126"/>
        <v/>
      </c>
      <c r="AY302" s="207"/>
      <c r="AZ302" s="297" t="str">
        <f t="shared" si="116"/>
        <v/>
      </c>
      <c r="BA302" s="207"/>
      <c r="BB302" s="139" t="str">
        <f t="shared" si="127"/>
        <v/>
      </c>
      <c r="BC302" s="207"/>
      <c r="BD302" s="297" t="str">
        <f t="shared" si="117"/>
        <v/>
      </c>
      <c r="BE302" s="207"/>
      <c r="BF302" s="139" t="str">
        <f t="shared" si="128"/>
        <v/>
      </c>
      <c r="BG302" s="207"/>
      <c r="BH302" s="297" t="str">
        <f t="shared" si="118"/>
        <v/>
      </c>
      <c r="BJ302" s="139" t="str">
        <f t="shared" si="129"/>
        <v/>
      </c>
      <c r="BK302" s="207"/>
      <c r="BL302" s="297" t="str">
        <f t="shared" si="119"/>
        <v/>
      </c>
      <c r="BM302" s="207"/>
    </row>
    <row r="303" spans="1:65" ht="15.75" customHeight="1">
      <c r="B303" s="364"/>
      <c r="C303" s="39"/>
      <c r="D303" s="101"/>
      <c r="E303" s="101"/>
      <c r="F303" s="101"/>
      <c r="G303" s="101"/>
      <c r="H303" s="125"/>
      <c r="I303" s="125"/>
      <c r="J303" s="101"/>
      <c r="K303" s="27"/>
      <c r="L303" s="102"/>
      <c r="M303" s="207"/>
      <c r="N303" s="207"/>
      <c r="O303" s="139"/>
      <c r="P303" s="207"/>
      <c r="Q303" s="207"/>
      <c r="R303" s="237"/>
      <c r="S303" s="237"/>
      <c r="T303" s="237"/>
      <c r="U303" s="207"/>
      <c r="V303" s="237"/>
      <c r="W303" s="237"/>
      <c r="X303" s="237"/>
      <c r="Y303" s="237"/>
      <c r="Z303" s="139" t="str">
        <f t="shared" si="120"/>
        <v/>
      </c>
      <c r="AA303" s="207"/>
      <c r="AB303" s="297" t="str">
        <f t="shared" si="110"/>
        <v/>
      </c>
      <c r="AC303" s="262"/>
      <c r="AD303" s="139" t="str">
        <f t="shared" si="121"/>
        <v/>
      </c>
      <c r="AE303" s="207"/>
      <c r="AF303" s="297" t="str">
        <f t="shared" si="111"/>
        <v/>
      </c>
      <c r="AG303" s="207"/>
      <c r="AH303" s="139" t="str">
        <f t="shared" si="122"/>
        <v/>
      </c>
      <c r="AI303" s="207"/>
      <c r="AJ303" s="297" t="str">
        <f t="shared" si="112"/>
        <v/>
      </c>
      <c r="AK303" s="262"/>
      <c r="AL303" s="139" t="str">
        <f t="shared" si="123"/>
        <v/>
      </c>
      <c r="AM303" s="207"/>
      <c r="AN303" s="297" t="str">
        <f t="shared" si="113"/>
        <v/>
      </c>
      <c r="AP303" s="139" t="str">
        <f t="shared" si="124"/>
        <v/>
      </c>
      <c r="AQ303" s="207"/>
      <c r="AR303" s="297" t="str">
        <f t="shared" si="114"/>
        <v/>
      </c>
      <c r="AS303" s="207"/>
      <c r="AT303" s="139" t="str">
        <f t="shared" si="125"/>
        <v/>
      </c>
      <c r="AU303" s="207"/>
      <c r="AV303" s="297" t="str">
        <f t="shared" si="115"/>
        <v/>
      </c>
      <c r="AW303" s="207"/>
      <c r="AX303" s="139" t="str">
        <f t="shared" si="126"/>
        <v/>
      </c>
      <c r="AY303" s="207"/>
      <c r="AZ303" s="297" t="str">
        <f t="shared" si="116"/>
        <v/>
      </c>
      <c r="BA303" s="207"/>
      <c r="BB303" s="139" t="str">
        <f t="shared" si="127"/>
        <v/>
      </c>
      <c r="BC303" s="207"/>
      <c r="BD303" s="297" t="str">
        <f t="shared" si="117"/>
        <v/>
      </c>
      <c r="BE303" s="207"/>
      <c r="BF303" s="139" t="str">
        <f t="shared" si="128"/>
        <v/>
      </c>
      <c r="BG303" s="207"/>
      <c r="BH303" s="297" t="str">
        <f t="shared" si="118"/>
        <v/>
      </c>
      <c r="BJ303" s="139" t="str">
        <f t="shared" si="129"/>
        <v/>
      </c>
      <c r="BK303" s="207"/>
      <c r="BL303" s="297" t="str">
        <f t="shared" si="119"/>
        <v/>
      </c>
      <c r="BM303" s="207"/>
    </row>
    <row r="304" spans="1:65" ht="15.75" customHeight="1">
      <c r="B304" s="364"/>
      <c r="C304" s="101"/>
      <c r="D304" s="101"/>
      <c r="E304" s="101"/>
      <c r="F304" s="101"/>
      <c r="G304" s="101"/>
      <c r="H304" s="101"/>
      <c r="I304" s="101"/>
      <c r="J304" s="101"/>
      <c r="K304" s="27"/>
      <c r="L304" s="102"/>
      <c r="M304" s="207"/>
      <c r="N304" s="207"/>
      <c r="O304" s="142"/>
      <c r="P304" s="207"/>
      <c r="Q304" s="207"/>
      <c r="R304" s="237"/>
      <c r="S304" s="237"/>
      <c r="T304" s="237"/>
      <c r="U304" s="207"/>
      <c r="V304" s="237"/>
      <c r="W304" s="237"/>
      <c r="X304" s="237"/>
      <c r="Y304" s="237"/>
      <c r="Z304" s="139" t="str">
        <f t="shared" si="120"/>
        <v/>
      </c>
      <c r="AA304" s="207"/>
      <c r="AB304" s="297" t="str">
        <f t="shared" si="110"/>
        <v/>
      </c>
      <c r="AC304" s="262"/>
      <c r="AD304" s="139" t="str">
        <f t="shared" si="121"/>
        <v/>
      </c>
      <c r="AE304" s="207"/>
      <c r="AF304" s="297" t="str">
        <f t="shared" si="111"/>
        <v/>
      </c>
      <c r="AG304" s="207"/>
      <c r="AH304" s="139" t="str">
        <f t="shared" si="122"/>
        <v/>
      </c>
      <c r="AI304" s="207"/>
      <c r="AJ304" s="297" t="str">
        <f t="shared" si="112"/>
        <v/>
      </c>
      <c r="AK304" s="262"/>
      <c r="AL304" s="139" t="str">
        <f t="shared" si="123"/>
        <v/>
      </c>
      <c r="AM304" s="207"/>
      <c r="AN304" s="297" t="str">
        <f t="shared" si="113"/>
        <v/>
      </c>
      <c r="AP304" s="139" t="str">
        <f t="shared" si="124"/>
        <v/>
      </c>
      <c r="AQ304" s="207"/>
      <c r="AR304" s="297" t="str">
        <f t="shared" si="114"/>
        <v/>
      </c>
      <c r="AS304" s="207"/>
      <c r="AT304" s="139" t="str">
        <f t="shared" si="125"/>
        <v/>
      </c>
      <c r="AU304" s="207"/>
      <c r="AV304" s="297" t="str">
        <f t="shared" si="115"/>
        <v/>
      </c>
      <c r="AW304" s="207"/>
      <c r="AX304" s="139" t="str">
        <f t="shared" si="126"/>
        <v/>
      </c>
      <c r="AY304" s="207"/>
      <c r="AZ304" s="297" t="str">
        <f t="shared" si="116"/>
        <v/>
      </c>
      <c r="BA304" s="207"/>
      <c r="BB304" s="139" t="str">
        <f t="shared" si="127"/>
        <v/>
      </c>
      <c r="BC304" s="207"/>
      <c r="BD304" s="297" t="str">
        <f t="shared" si="117"/>
        <v/>
      </c>
      <c r="BE304" s="207"/>
      <c r="BF304" s="139" t="str">
        <f t="shared" si="128"/>
        <v/>
      </c>
      <c r="BG304" s="207"/>
      <c r="BH304" s="297" t="str">
        <f t="shared" si="118"/>
        <v/>
      </c>
      <c r="BJ304" s="139" t="str">
        <f t="shared" si="129"/>
        <v/>
      </c>
      <c r="BK304" s="207"/>
      <c r="BL304" s="297" t="str">
        <f t="shared" si="119"/>
        <v/>
      </c>
      <c r="BM304" s="207"/>
    </row>
    <row r="305" spans="2:65" ht="15.75" customHeight="1">
      <c r="B305" s="364">
        <v>133</v>
      </c>
      <c r="C305" s="130" t="s">
        <v>119</v>
      </c>
      <c r="D305" s="179"/>
      <c r="E305" s="179"/>
      <c r="F305" s="179"/>
      <c r="G305" s="179"/>
      <c r="H305" s="179"/>
      <c r="I305" s="179"/>
      <c r="J305" s="179"/>
      <c r="K305" s="241"/>
      <c r="L305" s="220" t="s">
        <v>29</v>
      </c>
      <c r="M305" s="215"/>
      <c r="N305" s="150">
        <f>VLOOKUP($B305,'[1]09-10-11'!$A$4:$EA$400,MATCH(N$2, '[1]09-10-11'!$A$4:$EA$4, 0))</f>
        <v>120275</v>
      </c>
      <c r="O305" s="147"/>
      <c r="P305" s="150">
        <f>VLOOKUP($B305,'[1]09-10-11'!$A$4:$EA$400,MATCH(P$2, '[1]09-10-11'!$A$4:$EA$4, 0))</f>
        <v>120275</v>
      </c>
      <c r="Q305" s="150"/>
      <c r="R305" s="150">
        <f>VLOOKUP($B305,'[1]09-10-11'!$A$4:$EA$400,MATCH(R$2, '[1]09-10-11'!$A$4:$EA$4, 0))</f>
        <v>121275</v>
      </c>
      <c r="S305" s="150"/>
      <c r="T305" s="150" t="e">
        <f>VLOOKUP($B305,'[1]09-10-11'!$A$4:$EA$400,MATCH(T$2, '[1]09-10-11'!$A$4:$EA$4, 0))</f>
        <v>#N/A</v>
      </c>
      <c r="U305" s="150"/>
      <c r="V305" s="150">
        <f>VLOOKUP($B305,'[1]09-10-11'!$A$4:$EA$400,MATCH(V$2, '[1]09-10-11'!$A$4:$EA$4, 0))</f>
        <v>121275</v>
      </c>
      <c r="W305" s="150"/>
      <c r="X305" s="150">
        <f>VLOOKUP($B305,'[1]09-10-11'!$A$4:$EA$400,MATCH(X$2, '[1]09-10-11'!$A$4:$EA$4, 0))</f>
        <v>120275</v>
      </c>
      <c r="Y305" s="146"/>
      <c r="Z305" s="150">
        <f t="shared" si="120"/>
        <v>-1000</v>
      </c>
      <c r="AA305" s="150"/>
      <c r="AB305" s="301">
        <f t="shared" si="110"/>
        <v>-8.2457225314368499E-3</v>
      </c>
      <c r="AC305" s="260"/>
      <c r="AD305" s="150">
        <f t="shared" si="121"/>
        <v>0</v>
      </c>
      <c r="AE305" s="150"/>
      <c r="AF305" s="301">
        <f t="shared" si="111"/>
        <v>0</v>
      </c>
      <c r="AG305" s="150"/>
      <c r="AH305" s="150">
        <f t="shared" si="122"/>
        <v>0</v>
      </c>
      <c r="AI305" s="150"/>
      <c r="AJ305" s="301">
        <f t="shared" si="112"/>
        <v>0</v>
      </c>
      <c r="AK305" s="260"/>
      <c r="AL305" s="150">
        <f t="shared" si="123"/>
        <v>-1000</v>
      </c>
      <c r="AM305" s="150"/>
      <c r="AN305" s="301">
        <f t="shared" si="113"/>
        <v>-8.2457225314368499E-3</v>
      </c>
      <c r="AP305" s="150" t="str">
        <f t="shared" si="124"/>
        <v/>
      </c>
      <c r="AQ305" s="150"/>
      <c r="AR305" s="301" t="e">
        <f t="shared" si="114"/>
        <v>#N/A</v>
      </c>
      <c r="AS305" s="150"/>
      <c r="AT305" s="150" t="str">
        <f t="shared" si="125"/>
        <v/>
      </c>
      <c r="AU305" s="150"/>
      <c r="AV305" s="301" t="e">
        <f t="shared" si="115"/>
        <v>#N/A</v>
      </c>
      <c r="AW305" s="150"/>
      <c r="AX305" s="150">
        <f t="shared" si="126"/>
        <v>1000</v>
      </c>
      <c r="AY305" s="150"/>
      <c r="AZ305" s="301">
        <f t="shared" si="116"/>
        <v>8.314279775514466E-3</v>
      </c>
      <c r="BA305" s="150"/>
      <c r="BB305" s="150">
        <f t="shared" si="127"/>
        <v>1000</v>
      </c>
      <c r="BC305" s="150"/>
      <c r="BD305" s="301">
        <f t="shared" si="117"/>
        <v>8.314279775514466E-3</v>
      </c>
      <c r="BE305" s="150"/>
      <c r="BF305" s="150">
        <f t="shared" si="128"/>
        <v>0</v>
      </c>
      <c r="BG305" s="150"/>
      <c r="BH305" s="301">
        <f t="shared" si="118"/>
        <v>0</v>
      </c>
      <c r="BJ305" s="150" t="str">
        <f t="shared" si="129"/>
        <v/>
      </c>
      <c r="BK305" s="150"/>
      <c r="BL305" s="301" t="e">
        <f t="shared" si="119"/>
        <v>#N/A</v>
      </c>
      <c r="BM305" s="150"/>
    </row>
    <row r="306" spans="2:65" ht="15.75" customHeight="1">
      <c r="B306" s="364"/>
      <c r="C306" s="101"/>
      <c r="D306" s="101"/>
      <c r="E306" s="101"/>
      <c r="F306" s="101"/>
      <c r="G306" s="101"/>
      <c r="H306" s="101"/>
      <c r="I306" s="101"/>
      <c r="J306" s="101" t="s">
        <v>31</v>
      </c>
      <c r="K306" s="25"/>
      <c r="L306" s="102"/>
      <c r="M306" s="207"/>
      <c r="N306" s="207"/>
      <c r="O306" s="142"/>
      <c r="P306" s="207"/>
      <c r="Q306" s="207"/>
      <c r="R306" s="237"/>
      <c r="S306" s="237"/>
      <c r="T306" s="237"/>
      <c r="U306" s="207"/>
      <c r="V306" s="237"/>
      <c r="W306" s="237"/>
      <c r="X306" s="237"/>
      <c r="Y306" s="237"/>
      <c r="Z306" s="139" t="str">
        <f t="shared" si="120"/>
        <v/>
      </c>
      <c r="AA306" s="207"/>
      <c r="AB306" s="297" t="str">
        <f t="shared" si="110"/>
        <v/>
      </c>
      <c r="AC306" s="262"/>
      <c r="AD306" s="139" t="str">
        <f t="shared" si="121"/>
        <v/>
      </c>
      <c r="AE306" s="207"/>
      <c r="AF306" s="297" t="str">
        <f t="shared" si="111"/>
        <v/>
      </c>
      <c r="AG306" s="207"/>
      <c r="AH306" s="139" t="str">
        <f t="shared" si="122"/>
        <v/>
      </c>
      <c r="AI306" s="207"/>
      <c r="AJ306" s="297" t="str">
        <f t="shared" si="112"/>
        <v/>
      </c>
      <c r="AK306" s="262"/>
      <c r="AL306" s="139" t="str">
        <f t="shared" si="123"/>
        <v/>
      </c>
      <c r="AM306" s="207"/>
      <c r="AN306" s="297" t="str">
        <f t="shared" si="113"/>
        <v/>
      </c>
      <c r="AP306" s="139" t="str">
        <f t="shared" si="124"/>
        <v/>
      </c>
      <c r="AQ306" s="207"/>
      <c r="AR306" s="297" t="str">
        <f t="shared" si="114"/>
        <v/>
      </c>
      <c r="AS306" s="207"/>
      <c r="AT306" s="139" t="str">
        <f t="shared" si="125"/>
        <v/>
      </c>
      <c r="AU306" s="207"/>
      <c r="AV306" s="297" t="str">
        <f t="shared" si="115"/>
        <v/>
      </c>
      <c r="AW306" s="207"/>
      <c r="AX306" s="139" t="str">
        <f t="shared" si="126"/>
        <v/>
      </c>
      <c r="AY306" s="207"/>
      <c r="AZ306" s="297" t="str">
        <f t="shared" si="116"/>
        <v/>
      </c>
      <c r="BA306" s="207"/>
      <c r="BB306" s="139" t="str">
        <f t="shared" si="127"/>
        <v/>
      </c>
      <c r="BC306" s="207"/>
      <c r="BD306" s="297" t="str">
        <f t="shared" si="117"/>
        <v/>
      </c>
      <c r="BE306" s="207"/>
      <c r="BF306" s="139" t="str">
        <f t="shared" si="128"/>
        <v/>
      </c>
      <c r="BG306" s="207"/>
      <c r="BH306" s="297" t="str">
        <f t="shared" si="118"/>
        <v/>
      </c>
      <c r="BJ306" s="139" t="str">
        <f t="shared" si="129"/>
        <v/>
      </c>
      <c r="BK306" s="207"/>
      <c r="BL306" s="297" t="str">
        <f t="shared" si="119"/>
        <v/>
      </c>
      <c r="BM306" s="207"/>
    </row>
    <row r="307" spans="2:65" ht="15.75" customHeight="1">
      <c r="B307" s="364"/>
      <c r="C307" s="23"/>
      <c r="D307" s="101"/>
      <c r="E307" s="101"/>
      <c r="F307" s="101"/>
      <c r="G307" s="101"/>
      <c r="H307" s="101"/>
      <c r="I307" s="101"/>
      <c r="J307" s="101"/>
      <c r="K307" s="27"/>
      <c r="L307" s="388"/>
      <c r="M307" s="207"/>
      <c r="N307" s="207"/>
      <c r="O307" s="53"/>
      <c r="P307" s="207"/>
      <c r="Q307" s="207"/>
      <c r="R307" s="237"/>
      <c r="S307" s="237"/>
      <c r="T307" s="237"/>
      <c r="U307" s="207"/>
      <c r="V307" s="237"/>
      <c r="W307" s="237"/>
      <c r="X307" s="237"/>
      <c r="Y307" s="237"/>
      <c r="Z307" s="139" t="str">
        <f t="shared" si="120"/>
        <v/>
      </c>
      <c r="AA307" s="207"/>
      <c r="AB307" s="297" t="str">
        <f t="shared" si="110"/>
        <v/>
      </c>
      <c r="AC307" s="262"/>
      <c r="AD307" s="139" t="str">
        <f t="shared" si="121"/>
        <v/>
      </c>
      <c r="AE307" s="207"/>
      <c r="AF307" s="297" t="str">
        <f t="shared" si="111"/>
        <v/>
      </c>
      <c r="AG307" s="207"/>
      <c r="AH307" s="139" t="str">
        <f t="shared" si="122"/>
        <v/>
      </c>
      <c r="AI307" s="207"/>
      <c r="AJ307" s="297" t="str">
        <f t="shared" si="112"/>
        <v/>
      </c>
      <c r="AK307" s="262"/>
      <c r="AL307" s="139" t="str">
        <f t="shared" si="123"/>
        <v/>
      </c>
      <c r="AM307" s="207"/>
      <c r="AN307" s="297" t="str">
        <f t="shared" si="113"/>
        <v/>
      </c>
      <c r="AP307" s="139" t="str">
        <f t="shared" si="124"/>
        <v/>
      </c>
      <c r="AQ307" s="207"/>
      <c r="AR307" s="297" t="str">
        <f t="shared" si="114"/>
        <v/>
      </c>
      <c r="AS307" s="207"/>
      <c r="AT307" s="139" t="str">
        <f t="shared" si="125"/>
        <v/>
      </c>
      <c r="AU307" s="207"/>
      <c r="AV307" s="297" t="str">
        <f t="shared" si="115"/>
        <v/>
      </c>
      <c r="AW307" s="207"/>
      <c r="AX307" s="139" t="str">
        <f t="shared" si="126"/>
        <v/>
      </c>
      <c r="AY307" s="207"/>
      <c r="AZ307" s="297" t="str">
        <f t="shared" si="116"/>
        <v/>
      </c>
      <c r="BA307" s="207"/>
      <c r="BB307" s="139" t="str">
        <f t="shared" si="127"/>
        <v/>
      </c>
      <c r="BC307" s="207"/>
      <c r="BD307" s="297" t="str">
        <f t="shared" si="117"/>
        <v/>
      </c>
      <c r="BE307" s="207"/>
      <c r="BF307" s="139" t="str">
        <f t="shared" si="128"/>
        <v/>
      </c>
      <c r="BG307" s="207"/>
      <c r="BH307" s="297" t="str">
        <f t="shared" si="118"/>
        <v/>
      </c>
      <c r="BJ307" s="139" t="str">
        <f t="shared" si="129"/>
        <v/>
      </c>
      <c r="BK307" s="207"/>
      <c r="BL307" s="297" t="str">
        <f t="shared" si="119"/>
        <v/>
      </c>
      <c r="BM307" s="207"/>
    </row>
    <row r="308" spans="2:65" ht="15.75" customHeight="1">
      <c r="B308" s="365"/>
      <c r="C308" s="39"/>
      <c r="D308" s="101"/>
      <c r="E308" s="101"/>
      <c r="F308" s="101"/>
      <c r="G308" s="101"/>
      <c r="H308" s="125"/>
      <c r="I308" s="125"/>
      <c r="J308" s="101"/>
      <c r="K308" s="27"/>
      <c r="L308" s="102"/>
      <c r="M308" s="207"/>
      <c r="N308" s="207"/>
      <c r="O308" s="139"/>
      <c r="P308" s="207"/>
      <c r="Q308" s="207"/>
      <c r="R308" s="237"/>
      <c r="S308" s="237"/>
      <c r="T308" s="237"/>
      <c r="U308" s="207"/>
      <c r="V308" s="237"/>
      <c r="W308" s="237"/>
      <c r="X308" s="237"/>
      <c r="Y308" s="237"/>
      <c r="Z308" s="139" t="str">
        <f t="shared" si="120"/>
        <v/>
      </c>
      <c r="AA308" s="207"/>
      <c r="AB308" s="297" t="str">
        <f t="shared" si="110"/>
        <v/>
      </c>
      <c r="AC308" s="262"/>
      <c r="AD308" s="139" t="str">
        <f t="shared" si="121"/>
        <v/>
      </c>
      <c r="AE308" s="207"/>
      <c r="AF308" s="297" t="str">
        <f t="shared" ref="AF308:AF339" si="130">IF($P308="","",  IF($X308="","", IF($P308=0,"---",(IF(ISERROR(($X308/$P308)-1),"---",($X308/$P308)-1) ))))</f>
        <v/>
      </c>
      <c r="AG308" s="207"/>
      <c r="AH308" s="139" t="str">
        <f t="shared" si="122"/>
        <v/>
      </c>
      <c r="AI308" s="207"/>
      <c r="AJ308" s="297" t="str">
        <f t="shared" ref="AJ308:AJ339" si="131">IF($N308="","",  IF($X308="","", IF($N308=0,"---",(IF(ISERROR(($X308/$N308)-1),"---",($X308/$N308)-1) ))))</f>
        <v/>
      </c>
      <c r="AK308" s="262"/>
      <c r="AL308" s="139" t="str">
        <f t="shared" si="123"/>
        <v/>
      </c>
      <c r="AM308" s="207"/>
      <c r="AN308" s="297" t="str">
        <f t="shared" si="113"/>
        <v/>
      </c>
      <c r="AP308" s="139" t="str">
        <f t="shared" si="124"/>
        <v/>
      </c>
      <c r="AQ308" s="207"/>
      <c r="AR308" s="297" t="str">
        <f t="shared" si="114"/>
        <v/>
      </c>
      <c r="AS308" s="207"/>
      <c r="AT308" s="139" t="str">
        <f t="shared" si="125"/>
        <v/>
      </c>
      <c r="AU308" s="207"/>
      <c r="AV308" s="297" t="str">
        <f t="shared" si="115"/>
        <v/>
      </c>
      <c r="AW308" s="207"/>
      <c r="AX308" s="139" t="str">
        <f t="shared" si="126"/>
        <v/>
      </c>
      <c r="AY308" s="207"/>
      <c r="AZ308" s="297" t="str">
        <f t="shared" ref="AZ308:AZ339" si="132">IF($N308="","",  IF($V308="","", IF($N308=0,"---",(IF(ISERROR(($V308/$N308)-1),"---",($V308/$N308)-1) ))))</f>
        <v/>
      </c>
      <c r="BA308" s="207"/>
      <c r="BB308" s="139" t="str">
        <f t="shared" si="127"/>
        <v/>
      </c>
      <c r="BC308" s="207"/>
      <c r="BD308" s="297" t="str">
        <f t="shared" ref="BD308:BD339" si="133">IF($P308="","",  IF($V308="","", IF($P308=0,"---",(IF(ISERROR(($V308/$P308)-1),"---",($V308/$P308)-1) ))))</f>
        <v/>
      </c>
      <c r="BE308" s="207"/>
      <c r="BF308" s="139" t="str">
        <f t="shared" si="128"/>
        <v/>
      </c>
      <c r="BG308" s="207"/>
      <c r="BH308" s="297" t="str">
        <f t="shared" si="118"/>
        <v/>
      </c>
      <c r="BJ308" s="139" t="str">
        <f t="shared" si="129"/>
        <v/>
      </c>
      <c r="BK308" s="207"/>
      <c r="BL308" s="297" t="str">
        <f t="shared" si="119"/>
        <v/>
      </c>
      <c r="BM308" s="207"/>
    </row>
    <row r="309" spans="2:65" ht="15.75" customHeight="1">
      <c r="B309" s="365"/>
      <c r="C309" s="23"/>
      <c r="D309" s="101"/>
      <c r="E309" s="101"/>
      <c r="F309" s="101"/>
      <c r="G309" s="101"/>
      <c r="H309" s="101"/>
      <c r="I309" s="101"/>
      <c r="J309" s="101"/>
      <c r="K309" s="25"/>
      <c r="L309" s="102"/>
      <c r="M309" s="207"/>
      <c r="N309" s="207"/>
      <c r="O309" s="123"/>
      <c r="P309" s="207"/>
      <c r="Q309" s="207"/>
      <c r="R309" s="237"/>
      <c r="S309" s="237"/>
      <c r="T309" s="237"/>
      <c r="U309" s="207"/>
      <c r="V309" s="237"/>
      <c r="W309" s="237"/>
      <c r="X309" s="237"/>
      <c r="Y309" s="237"/>
      <c r="Z309" s="139" t="str">
        <f t="shared" si="120"/>
        <v/>
      </c>
      <c r="AA309" s="207"/>
      <c r="AB309" s="297" t="str">
        <f t="shared" si="110"/>
        <v/>
      </c>
      <c r="AC309" s="262"/>
      <c r="AD309" s="139" t="str">
        <f t="shared" si="121"/>
        <v/>
      </c>
      <c r="AE309" s="207"/>
      <c r="AF309" s="297" t="str">
        <f t="shared" si="130"/>
        <v/>
      </c>
      <c r="AG309" s="207"/>
      <c r="AH309" s="139" t="str">
        <f t="shared" si="122"/>
        <v/>
      </c>
      <c r="AI309" s="207"/>
      <c r="AJ309" s="297" t="str">
        <f t="shared" si="131"/>
        <v/>
      </c>
      <c r="AK309" s="262"/>
      <c r="AL309" s="139" t="str">
        <f t="shared" si="123"/>
        <v/>
      </c>
      <c r="AM309" s="207"/>
      <c r="AN309" s="297" t="str">
        <f t="shared" si="113"/>
        <v/>
      </c>
      <c r="AP309" s="139" t="str">
        <f t="shared" si="124"/>
        <v/>
      </c>
      <c r="AQ309" s="207"/>
      <c r="AR309" s="297" t="str">
        <f t="shared" si="114"/>
        <v/>
      </c>
      <c r="AS309" s="207"/>
      <c r="AT309" s="139" t="str">
        <f t="shared" si="125"/>
        <v/>
      </c>
      <c r="AU309" s="207"/>
      <c r="AV309" s="297" t="str">
        <f t="shared" si="115"/>
        <v/>
      </c>
      <c r="AW309" s="207"/>
      <c r="AX309" s="139" t="str">
        <f t="shared" si="126"/>
        <v/>
      </c>
      <c r="AY309" s="207"/>
      <c r="AZ309" s="297" t="str">
        <f t="shared" si="132"/>
        <v/>
      </c>
      <c r="BA309" s="207"/>
      <c r="BB309" s="139" t="str">
        <f t="shared" si="127"/>
        <v/>
      </c>
      <c r="BC309" s="207"/>
      <c r="BD309" s="297" t="str">
        <f t="shared" si="133"/>
        <v/>
      </c>
      <c r="BE309" s="207"/>
      <c r="BF309" s="139" t="str">
        <f t="shared" si="128"/>
        <v/>
      </c>
      <c r="BG309" s="207"/>
      <c r="BH309" s="297" t="str">
        <f t="shared" si="118"/>
        <v/>
      </c>
      <c r="BJ309" s="139" t="str">
        <f t="shared" si="129"/>
        <v/>
      </c>
      <c r="BK309" s="207"/>
      <c r="BL309" s="297" t="str">
        <f t="shared" si="119"/>
        <v/>
      </c>
      <c r="BM309" s="207"/>
    </row>
    <row r="310" spans="2:65" ht="15.75" customHeight="1">
      <c r="B310" s="365"/>
      <c r="C310" s="101" t="s">
        <v>278</v>
      </c>
      <c r="D310" s="101"/>
      <c r="E310" s="101"/>
      <c r="F310" s="101"/>
      <c r="G310" s="101"/>
      <c r="H310" s="101"/>
      <c r="I310" s="101"/>
      <c r="J310" s="27"/>
      <c r="K310" s="25"/>
      <c r="L310" s="102"/>
      <c r="M310" s="207"/>
      <c r="N310" s="139">
        <f>N311+N312</f>
        <v>16200973</v>
      </c>
      <c r="O310" s="123"/>
      <c r="P310" s="139">
        <f>P311+P312</f>
        <v>16566689</v>
      </c>
      <c r="Q310" s="139"/>
      <c r="R310" s="139">
        <f>R311+R312</f>
        <v>16768837</v>
      </c>
      <c r="S310" s="139"/>
      <c r="T310" s="139" t="e">
        <f>T311+T312</f>
        <v>#N/A</v>
      </c>
      <c r="U310" s="139"/>
      <c r="V310" s="139">
        <f>V311+V312</f>
        <v>16492545</v>
      </c>
      <c r="W310" s="139"/>
      <c r="X310" s="139">
        <f>X311+X312</f>
        <v>16588864</v>
      </c>
      <c r="Y310" s="53"/>
      <c r="Z310" s="139">
        <f t="shared" si="120"/>
        <v>96319</v>
      </c>
      <c r="AA310" s="139"/>
      <c r="AB310" s="297">
        <f t="shared" si="110"/>
        <v>5.8401538392043317E-3</v>
      </c>
      <c r="AC310" s="262"/>
      <c r="AD310" s="139">
        <f t="shared" si="121"/>
        <v>22175</v>
      </c>
      <c r="AE310" s="139"/>
      <c r="AF310" s="297">
        <f t="shared" si="130"/>
        <v>1.3385293826666533E-3</v>
      </c>
      <c r="AG310" s="139"/>
      <c r="AH310" s="139">
        <f t="shared" si="122"/>
        <v>387891</v>
      </c>
      <c r="AI310" s="139"/>
      <c r="AJ310" s="297">
        <f t="shared" si="131"/>
        <v>2.3942450863907894E-2</v>
      </c>
      <c r="AK310" s="262"/>
      <c r="AL310" s="139">
        <f t="shared" si="123"/>
        <v>-179973</v>
      </c>
      <c r="AM310" s="139"/>
      <c r="AN310" s="297">
        <f t="shared" si="113"/>
        <v>-1.0732586881248785E-2</v>
      </c>
      <c r="AP310" s="139" t="str">
        <f t="shared" si="124"/>
        <v/>
      </c>
      <c r="AQ310" s="139"/>
      <c r="AR310" s="297" t="e">
        <f t="shared" si="114"/>
        <v>#N/A</v>
      </c>
      <c r="AS310" s="139"/>
      <c r="AT310" s="139" t="str">
        <f t="shared" si="125"/>
        <v/>
      </c>
      <c r="AU310" s="139"/>
      <c r="AV310" s="297" t="e">
        <f t="shared" si="115"/>
        <v>#N/A</v>
      </c>
      <c r="AW310" s="139"/>
      <c r="AX310" s="139">
        <f t="shared" si="126"/>
        <v>291572</v>
      </c>
      <c r="AY310" s="139"/>
      <c r="AZ310" s="297">
        <f t="shared" si="132"/>
        <v>1.7997190662560891E-2</v>
      </c>
      <c r="BA310" s="139"/>
      <c r="BB310" s="139">
        <f t="shared" si="127"/>
        <v>-74144</v>
      </c>
      <c r="BC310" s="139"/>
      <c r="BD310" s="297">
        <f t="shared" si="133"/>
        <v>-4.4754869243939233E-3</v>
      </c>
      <c r="BE310" s="139"/>
      <c r="BF310" s="139">
        <f t="shared" si="128"/>
        <v>-276292</v>
      </c>
      <c r="BG310" s="139"/>
      <c r="BH310" s="297">
        <f t="shared" si="118"/>
        <v>-1.6476515336156017E-2</v>
      </c>
      <c r="BJ310" s="139" t="str">
        <f t="shared" si="129"/>
        <v/>
      </c>
      <c r="BK310" s="139"/>
      <c r="BL310" s="297" t="e">
        <f t="shared" si="119"/>
        <v>#N/A</v>
      </c>
      <c r="BM310" s="139"/>
    </row>
    <row r="311" spans="2:65" ht="15.75" customHeight="1">
      <c r="B311" s="365"/>
      <c r="C311" s="101"/>
      <c r="D311" s="101" t="s">
        <v>58</v>
      </c>
      <c r="E311" s="101"/>
      <c r="F311" s="101"/>
      <c r="G311" s="101"/>
      <c r="H311" s="101"/>
      <c r="I311" s="101"/>
      <c r="J311" s="101"/>
      <c r="K311" s="25"/>
      <c r="L311" s="102" t="s">
        <v>29</v>
      </c>
      <c r="M311" s="139">
        <f>M252+M287+SUM(M297)+M301+M305</f>
        <v>0</v>
      </c>
      <c r="N311" s="139">
        <f>N252+N287+SUM(N297)+N301+N305</f>
        <v>13109359</v>
      </c>
      <c r="O311" s="139">
        <f>O252+O287+SUM(O297)+O301+O305</f>
        <v>0</v>
      </c>
      <c r="P311" s="139">
        <f>P252+P287+SUM(P297)+P301+P305</f>
        <v>13174919</v>
      </c>
      <c r="Q311" s="139"/>
      <c r="R311" s="139">
        <f>R252+R287+SUM(R297)+R301+R305</f>
        <v>13377067</v>
      </c>
      <c r="S311" s="139"/>
      <c r="T311" s="139" t="e">
        <f>T252+T287+SUM(T297)+T301+T305</f>
        <v>#N/A</v>
      </c>
      <c r="U311" s="139"/>
      <c r="V311" s="139">
        <f>V252+V287+SUM(V297)+V301+V305</f>
        <v>13331415</v>
      </c>
      <c r="W311" s="139"/>
      <c r="X311" s="139">
        <f>X252+X287+SUM(X297)+X301+X305</f>
        <v>13186919</v>
      </c>
      <c r="Y311" s="53"/>
      <c r="Z311" s="139">
        <f t="shared" si="120"/>
        <v>-144496</v>
      </c>
      <c r="AA311" s="139"/>
      <c r="AB311" s="297">
        <f t="shared" si="110"/>
        <v>-1.0838759426512468E-2</v>
      </c>
      <c r="AC311" s="262"/>
      <c r="AD311" s="139">
        <f t="shared" si="121"/>
        <v>12000</v>
      </c>
      <c r="AE311" s="139"/>
      <c r="AF311" s="297">
        <f t="shared" si="130"/>
        <v>9.1082153901678176E-4</v>
      </c>
      <c r="AG311" s="139"/>
      <c r="AH311" s="139">
        <f t="shared" si="122"/>
        <v>77560</v>
      </c>
      <c r="AI311" s="139"/>
      <c r="AJ311" s="297">
        <f t="shared" si="131"/>
        <v>5.9163838598057517E-3</v>
      </c>
      <c r="AK311" s="262"/>
      <c r="AL311" s="139">
        <f t="shared" si="123"/>
        <v>-190148</v>
      </c>
      <c r="AM311" s="139"/>
      <c r="AN311" s="297">
        <f t="shared" si="113"/>
        <v>-1.4214476162824008E-2</v>
      </c>
      <c r="AP311" s="139" t="str">
        <f t="shared" si="124"/>
        <v/>
      </c>
      <c r="AQ311" s="139"/>
      <c r="AR311" s="297" t="e">
        <f t="shared" si="114"/>
        <v>#N/A</v>
      </c>
      <c r="AS311" s="139"/>
      <c r="AT311" s="139" t="str">
        <f t="shared" si="125"/>
        <v/>
      </c>
      <c r="AU311" s="139"/>
      <c r="AV311" s="297" t="e">
        <f t="shared" si="115"/>
        <v>#N/A</v>
      </c>
      <c r="AW311" s="139"/>
      <c r="AX311" s="139">
        <f t="shared" si="126"/>
        <v>222056</v>
      </c>
      <c r="AY311" s="139"/>
      <c r="AZ311" s="297">
        <f t="shared" si="132"/>
        <v>1.6938738194598235E-2</v>
      </c>
      <c r="BA311" s="139"/>
      <c r="BB311" s="139">
        <f t="shared" si="127"/>
        <v>156496</v>
      </c>
      <c r="BC311" s="139"/>
      <c r="BD311" s="297">
        <f t="shared" si="133"/>
        <v>1.187832729749605E-2</v>
      </c>
      <c r="BE311" s="139"/>
      <c r="BF311" s="139">
        <f t="shared" si="128"/>
        <v>-45652</v>
      </c>
      <c r="BG311" s="139"/>
      <c r="BH311" s="297">
        <f t="shared" si="118"/>
        <v>-3.4127062382209861E-3</v>
      </c>
      <c r="BJ311" s="139" t="str">
        <f t="shared" si="129"/>
        <v/>
      </c>
      <c r="BK311" s="139"/>
      <c r="BL311" s="297" t="e">
        <f t="shared" si="119"/>
        <v>#N/A</v>
      </c>
      <c r="BM311" s="139"/>
    </row>
    <row r="312" spans="2:65" ht="15.75" customHeight="1">
      <c r="B312" s="365"/>
      <c r="C312" s="101"/>
      <c r="D312" s="101" t="s">
        <v>72</v>
      </c>
      <c r="E312" s="101"/>
      <c r="F312" s="101"/>
      <c r="G312" s="101"/>
      <c r="H312" s="101"/>
      <c r="I312" s="101"/>
      <c r="J312" s="101"/>
      <c r="K312" s="27"/>
      <c r="L312" s="102" t="s">
        <v>33</v>
      </c>
      <c r="M312" s="207"/>
      <c r="N312" s="139">
        <f>+N288</f>
        <v>3091614</v>
      </c>
      <c r="O312" s="123"/>
      <c r="P312" s="139">
        <f>+P288</f>
        <v>3391770</v>
      </c>
      <c r="Q312" s="139"/>
      <c r="R312" s="139">
        <f>+R288</f>
        <v>3391770</v>
      </c>
      <c r="S312" s="139"/>
      <c r="T312" s="139" t="e">
        <f>+T288</f>
        <v>#N/A</v>
      </c>
      <c r="U312" s="139"/>
      <c r="V312" s="139">
        <f>+V288</f>
        <v>3161130</v>
      </c>
      <c r="W312" s="139"/>
      <c r="X312" s="139">
        <f>+X288</f>
        <v>3401945</v>
      </c>
      <c r="Y312" s="53"/>
      <c r="Z312" s="139">
        <f t="shared" si="120"/>
        <v>240815</v>
      </c>
      <c r="AA312" s="139"/>
      <c r="AB312" s="297">
        <f t="shared" si="110"/>
        <v>7.6180036885544089E-2</v>
      </c>
      <c r="AC312" s="262"/>
      <c r="AD312" s="139">
        <f t="shared" si="121"/>
        <v>10175</v>
      </c>
      <c r="AE312" s="139"/>
      <c r="AF312" s="297">
        <f t="shared" si="130"/>
        <v>2.9999086022931554E-3</v>
      </c>
      <c r="AG312" s="139"/>
      <c r="AH312" s="139">
        <f t="shared" si="122"/>
        <v>310331</v>
      </c>
      <c r="AI312" s="139"/>
      <c r="AJ312" s="297">
        <f t="shared" si="131"/>
        <v>0.10037831372221762</v>
      </c>
      <c r="AK312" s="262"/>
      <c r="AL312" s="139">
        <f t="shared" si="123"/>
        <v>10175</v>
      </c>
      <c r="AM312" s="139"/>
      <c r="AN312" s="297">
        <f t="shared" si="113"/>
        <v>2.9999086022931554E-3</v>
      </c>
      <c r="AP312" s="139" t="str">
        <f t="shared" si="124"/>
        <v/>
      </c>
      <c r="AQ312" s="139"/>
      <c r="AR312" s="297" t="e">
        <f t="shared" si="114"/>
        <v>#N/A</v>
      </c>
      <c r="AS312" s="139"/>
      <c r="AT312" s="139" t="str">
        <f t="shared" si="125"/>
        <v/>
      </c>
      <c r="AU312" s="139"/>
      <c r="AV312" s="297" t="e">
        <f t="shared" si="115"/>
        <v>#N/A</v>
      </c>
      <c r="AW312" s="139"/>
      <c r="AX312" s="139">
        <f t="shared" si="126"/>
        <v>69516</v>
      </c>
      <c r="AY312" s="139"/>
      <c r="AZ312" s="297">
        <f t="shared" si="132"/>
        <v>2.2485342607453607E-2</v>
      </c>
      <c r="BA312" s="139"/>
      <c r="BB312" s="139">
        <f t="shared" si="127"/>
        <v>-230640</v>
      </c>
      <c r="BC312" s="139"/>
      <c r="BD312" s="297">
        <f t="shared" si="133"/>
        <v>-6.7999893860727578E-2</v>
      </c>
      <c r="BE312" s="139"/>
      <c r="BF312" s="139">
        <f t="shared" si="128"/>
        <v>-230640</v>
      </c>
      <c r="BG312" s="139"/>
      <c r="BH312" s="297">
        <f t="shared" si="118"/>
        <v>-6.7999893860727578E-2</v>
      </c>
      <c r="BJ312" s="139" t="str">
        <f t="shared" si="129"/>
        <v/>
      </c>
      <c r="BK312" s="139"/>
      <c r="BL312" s="297" t="e">
        <f t="shared" si="119"/>
        <v>#N/A</v>
      </c>
      <c r="BM312" s="139"/>
    </row>
    <row r="313" spans="2:65" ht="15.75" customHeight="1">
      <c r="B313" s="365"/>
      <c r="C313" s="101"/>
      <c r="D313" s="101"/>
      <c r="E313" s="101"/>
      <c r="F313" s="101"/>
      <c r="G313" s="101"/>
      <c r="H313" s="101"/>
      <c r="I313" s="101"/>
      <c r="J313" s="101"/>
      <c r="K313" s="27"/>
      <c r="L313" s="102"/>
      <c r="M313" s="207"/>
      <c r="N313" s="139" t="s">
        <v>144</v>
      </c>
      <c r="O313" s="139"/>
      <c r="P313" s="139" t="s">
        <v>144</v>
      </c>
      <c r="Q313" s="139"/>
      <c r="R313" s="139" t="s">
        <v>144</v>
      </c>
      <c r="S313" s="139"/>
      <c r="T313" s="139" t="s">
        <v>144</v>
      </c>
      <c r="U313" s="139"/>
      <c r="V313" s="139" t="s">
        <v>144</v>
      </c>
      <c r="W313" s="139"/>
      <c r="X313" s="139" t="s">
        <v>144</v>
      </c>
      <c r="Y313" s="53"/>
      <c r="Z313" s="139" t="str">
        <f t="shared" si="120"/>
        <v/>
      </c>
      <c r="AA313" s="139"/>
      <c r="AB313" s="297" t="str">
        <f t="shared" si="110"/>
        <v/>
      </c>
      <c r="AC313" s="262"/>
      <c r="AD313" s="139" t="str">
        <f t="shared" si="121"/>
        <v/>
      </c>
      <c r="AE313" s="139"/>
      <c r="AF313" s="297" t="str">
        <f t="shared" si="130"/>
        <v/>
      </c>
      <c r="AG313" s="139"/>
      <c r="AH313" s="139" t="str">
        <f t="shared" si="122"/>
        <v/>
      </c>
      <c r="AI313" s="139"/>
      <c r="AJ313" s="297" t="str">
        <f t="shared" si="131"/>
        <v/>
      </c>
      <c r="AK313" s="262"/>
      <c r="AL313" s="139" t="str">
        <f t="shared" si="123"/>
        <v/>
      </c>
      <c r="AM313" s="139"/>
      <c r="AN313" s="297" t="str">
        <f t="shared" si="113"/>
        <v/>
      </c>
      <c r="AP313" s="139" t="str">
        <f t="shared" si="124"/>
        <v/>
      </c>
      <c r="AQ313" s="139"/>
      <c r="AR313" s="297" t="str">
        <f t="shared" si="114"/>
        <v/>
      </c>
      <c r="AS313" s="139"/>
      <c r="AT313" s="139" t="str">
        <f t="shared" si="125"/>
        <v/>
      </c>
      <c r="AU313" s="139"/>
      <c r="AV313" s="297" t="str">
        <f t="shared" si="115"/>
        <v/>
      </c>
      <c r="AW313" s="139"/>
      <c r="AX313" s="139" t="str">
        <f t="shared" si="126"/>
        <v/>
      </c>
      <c r="AY313" s="139"/>
      <c r="AZ313" s="297" t="str">
        <f t="shared" si="132"/>
        <v/>
      </c>
      <c r="BA313" s="139"/>
      <c r="BB313" s="139" t="str">
        <f t="shared" si="127"/>
        <v/>
      </c>
      <c r="BC313" s="139"/>
      <c r="BD313" s="297" t="str">
        <f t="shared" si="133"/>
        <v/>
      </c>
      <c r="BE313" s="139"/>
      <c r="BF313" s="139" t="str">
        <f t="shared" si="128"/>
        <v/>
      </c>
      <c r="BG313" s="139"/>
      <c r="BH313" s="297" t="str">
        <f t="shared" si="118"/>
        <v/>
      </c>
      <c r="BJ313" s="139" t="str">
        <f t="shared" si="129"/>
        <v/>
      </c>
      <c r="BK313" s="139"/>
      <c r="BL313" s="297" t="str">
        <f t="shared" si="119"/>
        <v/>
      </c>
      <c r="BM313" s="139"/>
    </row>
    <row r="314" spans="2:65" ht="15.75" customHeight="1">
      <c r="B314" s="365"/>
      <c r="C314" s="101" t="s">
        <v>62</v>
      </c>
      <c r="D314" s="101"/>
      <c r="E314" s="101"/>
      <c r="F314" s="101"/>
      <c r="G314" s="101"/>
      <c r="H314" s="101"/>
      <c r="I314" s="101"/>
      <c r="J314" s="101"/>
      <c r="K314" s="27"/>
      <c r="L314" s="102"/>
      <c r="M314" s="207"/>
      <c r="N314" s="139">
        <f>N315+N316</f>
        <v>16200973</v>
      </c>
      <c r="O314" s="139"/>
      <c r="P314" s="139">
        <f>P315+P316</f>
        <v>16566689</v>
      </c>
      <c r="Q314" s="139"/>
      <c r="R314" s="139">
        <f>R315+R316</f>
        <v>16628037</v>
      </c>
      <c r="S314" s="139"/>
      <c r="T314" s="139" t="e">
        <f>T315+T316</f>
        <v>#N/A</v>
      </c>
      <c r="U314" s="139"/>
      <c r="V314" s="139">
        <f>V315+V316</f>
        <v>16492545</v>
      </c>
      <c r="W314" s="139"/>
      <c r="X314" s="139">
        <f>X315+X316</f>
        <v>16588864</v>
      </c>
      <c r="Y314" s="53"/>
      <c r="Z314" s="139">
        <f t="shared" si="120"/>
        <v>96319</v>
      </c>
      <c r="AA314" s="139"/>
      <c r="AB314" s="297">
        <f t="shared" si="110"/>
        <v>5.8401538392043317E-3</v>
      </c>
      <c r="AC314" s="262"/>
      <c r="AD314" s="139">
        <f t="shared" si="121"/>
        <v>22175</v>
      </c>
      <c r="AE314" s="139"/>
      <c r="AF314" s="297">
        <f t="shared" si="130"/>
        <v>1.3385293826666533E-3</v>
      </c>
      <c r="AG314" s="139"/>
      <c r="AH314" s="139">
        <f t="shared" si="122"/>
        <v>387891</v>
      </c>
      <c r="AI314" s="139"/>
      <c r="AJ314" s="297">
        <f t="shared" si="131"/>
        <v>2.3942450863907894E-2</v>
      </c>
      <c r="AK314" s="262"/>
      <c r="AL314" s="139">
        <f t="shared" si="123"/>
        <v>-39173</v>
      </c>
      <c r="AM314" s="139"/>
      <c r="AN314" s="297">
        <f t="shared" si="113"/>
        <v>-2.3558403195759192E-3</v>
      </c>
      <c r="AP314" s="139" t="str">
        <f t="shared" si="124"/>
        <v/>
      </c>
      <c r="AQ314" s="139"/>
      <c r="AR314" s="297" t="e">
        <f t="shared" si="114"/>
        <v>#N/A</v>
      </c>
      <c r="AS314" s="139"/>
      <c r="AT314" s="139" t="str">
        <f t="shared" si="125"/>
        <v/>
      </c>
      <c r="AU314" s="139"/>
      <c r="AV314" s="297" t="e">
        <f t="shared" si="115"/>
        <v>#N/A</v>
      </c>
      <c r="AW314" s="139"/>
      <c r="AX314" s="139">
        <f t="shared" si="126"/>
        <v>291572</v>
      </c>
      <c r="AY314" s="139"/>
      <c r="AZ314" s="297">
        <f t="shared" si="132"/>
        <v>1.7997190662560891E-2</v>
      </c>
      <c r="BA314" s="139"/>
      <c r="BB314" s="139">
        <f t="shared" si="127"/>
        <v>-74144</v>
      </c>
      <c r="BC314" s="139"/>
      <c r="BD314" s="297">
        <f t="shared" si="133"/>
        <v>-4.4754869243939233E-3</v>
      </c>
      <c r="BE314" s="139"/>
      <c r="BF314" s="139">
        <f t="shared" si="128"/>
        <v>-135492</v>
      </c>
      <c r="BG314" s="139"/>
      <c r="BH314" s="297">
        <f t="shared" si="118"/>
        <v>-8.1484062129522083E-3</v>
      </c>
      <c r="BJ314" s="139" t="str">
        <f t="shared" si="129"/>
        <v/>
      </c>
      <c r="BK314" s="139"/>
      <c r="BL314" s="297" t="e">
        <f t="shared" si="119"/>
        <v>#N/A</v>
      </c>
      <c r="BM314" s="139"/>
    </row>
    <row r="315" spans="2:65" ht="15.75" customHeight="1">
      <c r="B315" s="365"/>
      <c r="C315" s="101"/>
      <c r="D315" s="101" t="s">
        <v>58</v>
      </c>
      <c r="E315" s="101"/>
      <c r="F315" s="101"/>
      <c r="G315" s="101"/>
      <c r="H315" s="101"/>
      <c r="I315" s="101"/>
      <c r="J315" s="101"/>
      <c r="K315" s="27"/>
      <c r="L315" s="102" t="s">
        <v>29</v>
      </c>
      <c r="M315" s="207"/>
      <c r="N315" s="139">
        <f>N253+N287+SUM(N297)+N301+N305</f>
        <v>13109359</v>
      </c>
      <c r="O315" s="139"/>
      <c r="P315" s="139">
        <f>P253+P287+SUM(P297)+P301+P305</f>
        <v>13174919</v>
      </c>
      <c r="Q315" s="139"/>
      <c r="R315" s="139">
        <f>R253+R287+SUM(R297)+R301+R305</f>
        <v>13236267</v>
      </c>
      <c r="S315" s="139"/>
      <c r="T315" s="139" t="e">
        <f>T253+T287+SUM(T297)+T301+T305</f>
        <v>#N/A</v>
      </c>
      <c r="U315" s="139"/>
      <c r="V315" s="139">
        <f>V253+V287+SUM(V297)+V301+V305</f>
        <v>13331415</v>
      </c>
      <c r="W315" s="139"/>
      <c r="X315" s="139">
        <f>X253+X287+SUM(X297)+X301+X305</f>
        <v>13186919</v>
      </c>
      <c r="Y315" s="53"/>
      <c r="Z315" s="139">
        <f t="shared" si="120"/>
        <v>-144496</v>
      </c>
      <c r="AA315" s="139"/>
      <c r="AB315" s="297">
        <f t="shared" si="110"/>
        <v>-1.0838759426512468E-2</v>
      </c>
      <c r="AC315" s="262"/>
      <c r="AD315" s="139">
        <f t="shared" si="121"/>
        <v>12000</v>
      </c>
      <c r="AE315" s="139"/>
      <c r="AF315" s="297">
        <f t="shared" si="130"/>
        <v>9.1082153901678176E-4</v>
      </c>
      <c r="AG315" s="139"/>
      <c r="AH315" s="139">
        <f t="shared" si="122"/>
        <v>77560</v>
      </c>
      <c r="AI315" s="139"/>
      <c r="AJ315" s="297">
        <f t="shared" si="131"/>
        <v>5.9163838598057517E-3</v>
      </c>
      <c r="AK315" s="262"/>
      <c r="AL315" s="139">
        <f t="shared" si="123"/>
        <v>-49348</v>
      </c>
      <c r="AM315" s="139"/>
      <c r="AN315" s="297">
        <f t="shared" si="113"/>
        <v>-3.7282415049499917E-3</v>
      </c>
      <c r="AP315" s="139" t="str">
        <f t="shared" si="124"/>
        <v/>
      </c>
      <c r="AQ315" s="139"/>
      <c r="AR315" s="297" t="e">
        <f t="shared" si="114"/>
        <v>#N/A</v>
      </c>
      <c r="AS315" s="139"/>
      <c r="AT315" s="139" t="str">
        <f t="shared" si="125"/>
        <v/>
      </c>
      <c r="AU315" s="139"/>
      <c r="AV315" s="297" t="e">
        <f t="shared" si="115"/>
        <v>#N/A</v>
      </c>
      <c r="AW315" s="139"/>
      <c r="AX315" s="139">
        <f t="shared" si="126"/>
        <v>222056</v>
      </c>
      <c r="AY315" s="139"/>
      <c r="AZ315" s="297">
        <f t="shared" si="132"/>
        <v>1.6938738194598235E-2</v>
      </c>
      <c r="BA315" s="139"/>
      <c r="BB315" s="139">
        <f t="shared" si="127"/>
        <v>156496</v>
      </c>
      <c r="BC315" s="139"/>
      <c r="BD315" s="297">
        <f t="shared" si="133"/>
        <v>1.187832729749605E-2</v>
      </c>
      <c r="BE315" s="139"/>
      <c r="BF315" s="139">
        <f t="shared" si="128"/>
        <v>95148</v>
      </c>
      <c r="BG315" s="139"/>
      <c r="BH315" s="297">
        <f t="shared" si="118"/>
        <v>7.1884316023542727E-3</v>
      </c>
      <c r="BJ315" s="139" t="str">
        <f t="shared" si="129"/>
        <v/>
      </c>
      <c r="BK315" s="139"/>
      <c r="BL315" s="297" t="e">
        <f t="shared" si="119"/>
        <v>#N/A</v>
      </c>
      <c r="BM315" s="139"/>
    </row>
    <row r="316" spans="2:65" ht="15.75" customHeight="1">
      <c r="B316" s="365"/>
      <c r="C316" s="101"/>
      <c r="D316" s="101" t="s">
        <v>72</v>
      </c>
      <c r="E316" s="101"/>
      <c r="F316" s="101"/>
      <c r="G316" s="101"/>
      <c r="H316" s="101"/>
      <c r="I316" s="101"/>
      <c r="J316" s="101"/>
      <c r="K316" s="27"/>
      <c r="L316" s="102" t="s">
        <v>33</v>
      </c>
      <c r="M316" s="207"/>
      <c r="N316" s="139">
        <f>+N288</f>
        <v>3091614</v>
      </c>
      <c r="O316" s="139"/>
      <c r="P316" s="139">
        <f>+P288</f>
        <v>3391770</v>
      </c>
      <c r="Q316" s="139"/>
      <c r="R316" s="139">
        <f>+R288</f>
        <v>3391770</v>
      </c>
      <c r="S316" s="139"/>
      <c r="T316" s="139" t="e">
        <f>+T288</f>
        <v>#N/A</v>
      </c>
      <c r="U316" s="139"/>
      <c r="V316" s="139">
        <f>+V288</f>
        <v>3161130</v>
      </c>
      <c r="W316" s="139"/>
      <c r="X316" s="139">
        <f>+X288</f>
        <v>3401945</v>
      </c>
      <c r="Y316" s="53"/>
      <c r="Z316" s="139">
        <f t="shared" si="120"/>
        <v>240815</v>
      </c>
      <c r="AA316" s="139"/>
      <c r="AB316" s="297">
        <f t="shared" si="110"/>
        <v>7.6180036885544089E-2</v>
      </c>
      <c r="AC316" s="262"/>
      <c r="AD316" s="139">
        <f t="shared" si="121"/>
        <v>10175</v>
      </c>
      <c r="AE316" s="139"/>
      <c r="AF316" s="297">
        <f t="shared" si="130"/>
        <v>2.9999086022931554E-3</v>
      </c>
      <c r="AG316" s="139"/>
      <c r="AH316" s="139">
        <f t="shared" si="122"/>
        <v>310331</v>
      </c>
      <c r="AI316" s="139"/>
      <c r="AJ316" s="297">
        <f t="shared" si="131"/>
        <v>0.10037831372221762</v>
      </c>
      <c r="AK316" s="262"/>
      <c r="AL316" s="139">
        <f t="shared" si="123"/>
        <v>10175</v>
      </c>
      <c r="AM316" s="139"/>
      <c r="AN316" s="297">
        <f t="shared" si="113"/>
        <v>2.9999086022931554E-3</v>
      </c>
      <c r="AP316" s="139" t="str">
        <f t="shared" si="124"/>
        <v/>
      </c>
      <c r="AQ316" s="139"/>
      <c r="AR316" s="297" t="e">
        <f t="shared" si="114"/>
        <v>#N/A</v>
      </c>
      <c r="AS316" s="139"/>
      <c r="AT316" s="139" t="str">
        <f t="shared" si="125"/>
        <v/>
      </c>
      <c r="AU316" s="139"/>
      <c r="AV316" s="297" t="e">
        <f t="shared" si="115"/>
        <v>#N/A</v>
      </c>
      <c r="AW316" s="139"/>
      <c r="AX316" s="139">
        <f t="shared" si="126"/>
        <v>69516</v>
      </c>
      <c r="AY316" s="139"/>
      <c r="AZ316" s="297">
        <f t="shared" si="132"/>
        <v>2.2485342607453607E-2</v>
      </c>
      <c r="BA316" s="139"/>
      <c r="BB316" s="139">
        <f t="shared" si="127"/>
        <v>-230640</v>
      </c>
      <c r="BC316" s="139"/>
      <c r="BD316" s="297">
        <f t="shared" si="133"/>
        <v>-6.7999893860727578E-2</v>
      </c>
      <c r="BE316" s="139"/>
      <c r="BF316" s="139">
        <f t="shared" si="128"/>
        <v>-230640</v>
      </c>
      <c r="BG316" s="139"/>
      <c r="BH316" s="297">
        <f t="shared" si="118"/>
        <v>-6.7999893860727578E-2</v>
      </c>
      <c r="BJ316" s="139" t="str">
        <f t="shared" si="129"/>
        <v/>
      </c>
      <c r="BK316" s="139"/>
      <c r="BL316" s="297" t="e">
        <f t="shared" si="119"/>
        <v>#N/A</v>
      </c>
      <c r="BM316" s="139"/>
    </row>
    <row r="317" spans="2:65" ht="15.75" customHeight="1">
      <c r="B317" s="365"/>
      <c r="C317" s="101"/>
      <c r="D317" s="101"/>
      <c r="E317" s="101"/>
      <c r="F317" s="101"/>
      <c r="G317" s="101"/>
      <c r="H317" s="101"/>
      <c r="I317" s="101"/>
      <c r="J317" s="101"/>
      <c r="K317" s="27"/>
      <c r="L317" s="102"/>
      <c r="M317" s="207"/>
      <c r="N317" s="207"/>
      <c r="O317" s="142"/>
      <c r="P317" s="207"/>
      <c r="Q317" s="207"/>
      <c r="R317" s="237"/>
      <c r="S317" s="237"/>
      <c r="T317" s="237"/>
      <c r="U317" s="207"/>
      <c r="V317" s="237"/>
      <c r="W317" s="237"/>
      <c r="X317" s="237"/>
      <c r="Y317" s="237"/>
      <c r="Z317" s="139" t="str">
        <f t="shared" si="120"/>
        <v/>
      </c>
      <c r="AA317" s="207"/>
      <c r="AB317" s="297" t="str">
        <f t="shared" si="110"/>
        <v/>
      </c>
      <c r="AC317" s="262"/>
      <c r="AD317" s="139" t="str">
        <f t="shared" si="121"/>
        <v/>
      </c>
      <c r="AE317" s="207"/>
      <c r="AF317" s="297" t="str">
        <f t="shared" si="130"/>
        <v/>
      </c>
      <c r="AG317" s="207"/>
      <c r="AH317" s="139" t="str">
        <f t="shared" si="122"/>
        <v/>
      </c>
      <c r="AI317" s="207"/>
      <c r="AJ317" s="297" t="str">
        <f t="shared" si="131"/>
        <v/>
      </c>
      <c r="AK317" s="262"/>
      <c r="AL317" s="139" t="str">
        <f t="shared" si="123"/>
        <v/>
      </c>
      <c r="AM317" s="207"/>
      <c r="AN317" s="297" t="str">
        <f t="shared" si="113"/>
        <v/>
      </c>
      <c r="AP317" s="139" t="str">
        <f t="shared" si="124"/>
        <v/>
      </c>
      <c r="AQ317" s="207"/>
      <c r="AR317" s="297" t="str">
        <f t="shared" si="114"/>
        <v/>
      </c>
      <c r="AS317" s="207"/>
      <c r="AT317" s="139" t="str">
        <f t="shared" si="125"/>
        <v/>
      </c>
      <c r="AU317" s="207"/>
      <c r="AV317" s="297" t="str">
        <f t="shared" si="115"/>
        <v/>
      </c>
      <c r="AW317" s="207"/>
      <c r="AX317" s="139" t="str">
        <f t="shared" si="126"/>
        <v/>
      </c>
      <c r="AY317" s="207"/>
      <c r="AZ317" s="297" t="str">
        <f t="shared" si="132"/>
        <v/>
      </c>
      <c r="BA317" s="207"/>
      <c r="BB317" s="139" t="str">
        <f t="shared" si="127"/>
        <v/>
      </c>
      <c r="BC317" s="207"/>
      <c r="BD317" s="297" t="str">
        <f t="shared" si="133"/>
        <v/>
      </c>
      <c r="BE317" s="207"/>
      <c r="BF317" s="139" t="str">
        <f t="shared" si="128"/>
        <v/>
      </c>
      <c r="BG317" s="207"/>
      <c r="BH317" s="297" t="str">
        <f t="shared" si="118"/>
        <v/>
      </c>
      <c r="BJ317" s="139" t="str">
        <f t="shared" si="129"/>
        <v/>
      </c>
      <c r="BK317" s="207"/>
      <c r="BL317" s="297" t="str">
        <f t="shared" si="119"/>
        <v/>
      </c>
      <c r="BM317" s="207"/>
    </row>
    <row r="318" spans="2:65" ht="15.75" customHeight="1">
      <c r="B318" s="365"/>
      <c r="C318" s="101"/>
      <c r="D318" s="101"/>
      <c r="E318" s="101"/>
      <c r="F318" s="101"/>
      <c r="G318" s="101"/>
      <c r="H318" s="101"/>
      <c r="I318" s="101"/>
      <c r="J318" s="101"/>
      <c r="K318" s="27"/>
      <c r="L318" s="102"/>
      <c r="M318" s="207"/>
      <c r="N318" s="207"/>
      <c r="O318" s="142"/>
      <c r="P318" s="207"/>
      <c r="Q318" s="207"/>
      <c r="R318" s="237"/>
      <c r="S318" s="237"/>
      <c r="T318" s="237"/>
      <c r="U318" s="207"/>
      <c r="V318" s="237"/>
      <c r="W318" s="237"/>
      <c r="X318" s="237"/>
      <c r="Y318" s="237"/>
      <c r="Z318" s="139" t="str">
        <f t="shared" si="120"/>
        <v/>
      </c>
      <c r="AA318" s="207"/>
      <c r="AB318" s="297" t="str">
        <f t="shared" si="110"/>
        <v/>
      </c>
      <c r="AC318" s="262"/>
      <c r="AD318" s="139" t="str">
        <f t="shared" si="121"/>
        <v/>
      </c>
      <c r="AE318" s="207"/>
      <c r="AF318" s="297" t="str">
        <f t="shared" si="130"/>
        <v/>
      </c>
      <c r="AG318" s="207"/>
      <c r="AH318" s="139" t="str">
        <f t="shared" si="122"/>
        <v/>
      </c>
      <c r="AI318" s="207"/>
      <c r="AJ318" s="297" t="str">
        <f t="shared" si="131"/>
        <v/>
      </c>
      <c r="AK318" s="262"/>
      <c r="AL318" s="139" t="str">
        <f t="shared" si="123"/>
        <v/>
      </c>
      <c r="AM318" s="207"/>
      <c r="AN318" s="297" t="str">
        <f t="shared" si="113"/>
        <v/>
      </c>
      <c r="AP318" s="139" t="str">
        <f t="shared" si="124"/>
        <v/>
      </c>
      <c r="AQ318" s="207"/>
      <c r="AR318" s="297" t="str">
        <f t="shared" si="114"/>
        <v/>
      </c>
      <c r="AS318" s="207"/>
      <c r="AT318" s="139" t="str">
        <f t="shared" si="125"/>
        <v/>
      </c>
      <c r="AU318" s="207"/>
      <c r="AV318" s="297" t="str">
        <f t="shared" si="115"/>
        <v/>
      </c>
      <c r="AW318" s="207"/>
      <c r="AX318" s="139" t="str">
        <f t="shared" si="126"/>
        <v/>
      </c>
      <c r="AY318" s="207"/>
      <c r="AZ318" s="297" t="str">
        <f t="shared" si="132"/>
        <v/>
      </c>
      <c r="BA318" s="207"/>
      <c r="BB318" s="139" t="str">
        <f t="shared" si="127"/>
        <v/>
      </c>
      <c r="BC318" s="207"/>
      <c r="BD318" s="297" t="str">
        <f t="shared" si="133"/>
        <v/>
      </c>
      <c r="BE318" s="207"/>
      <c r="BF318" s="139" t="str">
        <f t="shared" si="128"/>
        <v/>
      </c>
      <c r="BG318" s="207"/>
      <c r="BH318" s="297" t="str">
        <f t="shared" si="118"/>
        <v/>
      </c>
      <c r="BJ318" s="139" t="str">
        <f t="shared" si="129"/>
        <v/>
      </c>
      <c r="BK318" s="207"/>
      <c r="BL318" s="297" t="str">
        <f t="shared" si="119"/>
        <v/>
      </c>
      <c r="BM318" s="207"/>
    </row>
    <row r="319" spans="2:65" ht="15.75" customHeight="1">
      <c r="B319" s="365"/>
      <c r="C319" s="31"/>
      <c r="D319" s="125"/>
      <c r="E319" s="101"/>
      <c r="F319" s="101"/>
      <c r="G319" s="101"/>
      <c r="H319" s="101"/>
      <c r="I319" s="101"/>
      <c r="J319" s="101"/>
      <c r="K319" s="27"/>
      <c r="L319" s="102"/>
      <c r="M319" s="207"/>
      <c r="N319" s="207"/>
      <c r="O319" s="142"/>
      <c r="P319" s="207"/>
      <c r="Q319" s="207"/>
      <c r="R319" s="237"/>
      <c r="S319" s="237"/>
      <c r="T319" s="237"/>
      <c r="U319" s="207"/>
      <c r="V319" s="237"/>
      <c r="W319" s="237"/>
      <c r="X319" s="237"/>
      <c r="Y319" s="237"/>
      <c r="Z319" s="139" t="str">
        <f t="shared" si="120"/>
        <v/>
      </c>
      <c r="AA319" s="207"/>
      <c r="AB319" s="297" t="str">
        <f t="shared" si="110"/>
        <v/>
      </c>
      <c r="AC319" s="262"/>
      <c r="AD319" s="139" t="str">
        <f t="shared" si="121"/>
        <v/>
      </c>
      <c r="AE319" s="207"/>
      <c r="AF319" s="297" t="str">
        <f t="shared" si="130"/>
        <v/>
      </c>
      <c r="AG319" s="207"/>
      <c r="AH319" s="139" t="str">
        <f t="shared" si="122"/>
        <v/>
      </c>
      <c r="AI319" s="207"/>
      <c r="AJ319" s="297" t="str">
        <f t="shared" si="131"/>
        <v/>
      </c>
      <c r="AK319" s="262"/>
      <c r="AL319" s="139" t="str">
        <f t="shared" si="123"/>
        <v/>
      </c>
      <c r="AM319" s="207"/>
      <c r="AN319" s="297" t="str">
        <f t="shared" si="113"/>
        <v/>
      </c>
      <c r="AP319" s="139" t="str">
        <f t="shared" si="124"/>
        <v/>
      </c>
      <c r="AQ319" s="207"/>
      <c r="AR319" s="297" t="str">
        <f t="shared" si="114"/>
        <v/>
      </c>
      <c r="AS319" s="207"/>
      <c r="AT319" s="139" t="str">
        <f t="shared" si="125"/>
        <v/>
      </c>
      <c r="AU319" s="207"/>
      <c r="AV319" s="297" t="str">
        <f t="shared" si="115"/>
        <v/>
      </c>
      <c r="AW319" s="207"/>
      <c r="AX319" s="139" t="str">
        <f t="shared" si="126"/>
        <v/>
      </c>
      <c r="AY319" s="207"/>
      <c r="AZ319" s="297" t="str">
        <f t="shared" si="132"/>
        <v/>
      </c>
      <c r="BA319" s="207"/>
      <c r="BB319" s="139" t="str">
        <f t="shared" si="127"/>
        <v/>
      </c>
      <c r="BC319" s="207"/>
      <c r="BD319" s="297" t="str">
        <f t="shared" si="133"/>
        <v/>
      </c>
      <c r="BE319" s="207"/>
      <c r="BF319" s="139" t="str">
        <f t="shared" si="128"/>
        <v/>
      </c>
      <c r="BG319" s="207"/>
      <c r="BH319" s="297" t="str">
        <f t="shared" si="118"/>
        <v/>
      </c>
      <c r="BJ319" s="139" t="str">
        <f t="shared" si="129"/>
        <v/>
      </c>
      <c r="BK319" s="207"/>
      <c r="BL319" s="297" t="str">
        <f t="shared" si="119"/>
        <v/>
      </c>
      <c r="BM319" s="207"/>
    </row>
    <row r="320" spans="2:65" ht="15.75" customHeight="1">
      <c r="B320" s="365"/>
      <c r="C320" s="101"/>
      <c r="D320" s="101"/>
      <c r="E320" s="101"/>
      <c r="F320" s="101"/>
      <c r="G320" s="101"/>
      <c r="H320" s="101"/>
      <c r="I320" s="101"/>
      <c r="J320" s="101"/>
      <c r="K320" s="27"/>
      <c r="L320" s="102"/>
      <c r="M320" s="207"/>
      <c r="N320" s="207"/>
      <c r="O320" s="142"/>
      <c r="P320" s="207"/>
      <c r="Q320" s="207"/>
      <c r="R320" s="237"/>
      <c r="S320" s="237"/>
      <c r="T320" s="237"/>
      <c r="U320" s="207"/>
      <c r="V320" s="237"/>
      <c r="W320" s="237"/>
      <c r="X320" s="237"/>
      <c r="Y320" s="237"/>
      <c r="Z320" s="139" t="str">
        <f t="shared" si="120"/>
        <v/>
      </c>
      <c r="AA320" s="207"/>
      <c r="AB320" s="297" t="str">
        <f t="shared" si="110"/>
        <v/>
      </c>
      <c r="AC320" s="262"/>
      <c r="AD320" s="139" t="str">
        <f t="shared" si="121"/>
        <v/>
      </c>
      <c r="AE320" s="207"/>
      <c r="AF320" s="297" t="str">
        <f t="shared" si="130"/>
        <v/>
      </c>
      <c r="AG320" s="207"/>
      <c r="AH320" s="139" t="str">
        <f t="shared" si="122"/>
        <v/>
      </c>
      <c r="AI320" s="207"/>
      <c r="AJ320" s="297" t="str">
        <f t="shared" si="131"/>
        <v/>
      </c>
      <c r="AK320" s="262"/>
      <c r="AL320" s="139" t="str">
        <f t="shared" si="123"/>
        <v/>
      </c>
      <c r="AM320" s="207"/>
      <c r="AN320" s="297" t="str">
        <f t="shared" si="113"/>
        <v/>
      </c>
      <c r="AP320" s="139" t="str">
        <f t="shared" si="124"/>
        <v/>
      </c>
      <c r="AQ320" s="207"/>
      <c r="AR320" s="297" t="str">
        <f t="shared" si="114"/>
        <v/>
      </c>
      <c r="AS320" s="207"/>
      <c r="AT320" s="139" t="str">
        <f t="shared" si="125"/>
        <v/>
      </c>
      <c r="AU320" s="207"/>
      <c r="AV320" s="297" t="str">
        <f t="shared" si="115"/>
        <v/>
      </c>
      <c r="AW320" s="207"/>
      <c r="AX320" s="139" t="str">
        <f t="shared" si="126"/>
        <v/>
      </c>
      <c r="AY320" s="207"/>
      <c r="AZ320" s="297" t="str">
        <f t="shared" si="132"/>
        <v/>
      </c>
      <c r="BA320" s="207"/>
      <c r="BB320" s="139" t="str">
        <f t="shared" si="127"/>
        <v/>
      </c>
      <c r="BC320" s="207"/>
      <c r="BD320" s="297" t="str">
        <f t="shared" si="133"/>
        <v/>
      </c>
      <c r="BE320" s="207"/>
      <c r="BF320" s="139" t="str">
        <f t="shared" si="128"/>
        <v/>
      </c>
      <c r="BG320" s="207"/>
      <c r="BH320" s="297" t="str">
        <f t="shared" si="118"/>
        <v/>
      </c>
      <c r="BJ320" s="139" t="str">
        <f t="shared" si="129"/>
        <v/>
      </c>
      <c r="BK320" s="207"/>
      <c r="BL320" s="297" t="str">
        <f t="shared" si="119"/>
        <v/>
      </c>
      <c r="BM320" s="207"/>
    </row>
    <row r="321" spans="2:65" ht="15.75" customHeight="1">
      <c r="B321" s="365"/>
      <c r="C321" s="19" t="s">
        <v>291</v>
      </c>
      <c r="D321" s="101"/>
      <c r="E321" s="101"/>
      <c r="F321" s="101"/>
      <c r="G321" s="101"/>
      <c r="H321" s="101"/>
      <c r="I321" s="101"/>
      <c r="J321" s="101"/>
      <c r="K321" s="27"/>
      <c r="L321" s="102"/>
      <c r="M321" s="207"/>
      <c r="N321" s="139"/>
      <c r="O321" s="142"/>
      <c r="P321" s="139"/>
      <c r="Q321" s="139"/>
      <c r="R321" s="139"/>
      <c r="S321" s="139"/>
      <c r="T321" s="139"/>
      <c r="U321" s="139"/>
      <c r="V321" s="139"/>
      <c r="W321" s="139"/>
      <c r="X321" s="139"/>
      <c r="Y321" s="53"/>
      <c r="Z321" s="139" t="str">
        <f t="shared" si="120"/>
        <v/>
      </c>
      <c r="AA321" s="139"/>
      <c r="AB321" s="297" t="str">
        <f t="shared" si="110"/>
        <v/>
      </c>
      <c r="AC321" s="262"/>
      <c r="AD321" s="139" t="str">
        <f t="shared" si="121"/>
        <v/>
      </c>
      <c r="AE321" s="139"/>
      <c r="AF321" s="297" t="str">
        <f t="shared" si="130"/>
        <v/>
      </c>
      <c r="AG321" s="139"/>
      <c r="AH321" s="139" t="str">
        <f t="shared" si="122"/>
        <v/>
      </c>
      <c r="AI321" s="139"/>
      <c r="AJ321" s="297" t="str">
        <f t="shared" si="131"/>
        <v/>
      </c>
      <c r="AK321" s="262"/>
      <c r="AL321" s="139" t="str">
        <f t="shared" si="123"/>
        <v/>
      </c>
      <c r="AM321" s="139"/>
      <c r="AN321" s="297" t="str">
        <f t="shared" si="113"/>
        <v/>
      </c>
      <c r="AP321" s="139" t="str">
        <f t="shared" si="124"/>
        <v/>
      </c>
      <c r="AQ321" s="139"/>
      <c r="AR321" s="297" t="str">
        <f t="shared" si="114"/>
        <v/>
      </c>
      <c r="AS321" s="139"/>
      <c r="AT321" s="139" t="str">
        <f t="shared" si="125"/>
        <v/>
      </c>
      <c r="AU321" s="139"/>
      <c r="AV321" s="297" t="str">
        <f t="shared" si="115"/>
        <v/>
      </c>
      <c r="AW321" s="139"/>
      <c r="AX321" s="139" t="str">
        <f t="shared" si="126"/>
        <v/>
      </c>
      <c r="AY321" s="139"/>
      <c r="AZ321" s="297" t="str">
        <f t="shared" si="132"/>
        <v/>
      </c>
      <c r="BA321" s="139"/>
      <c r="BB321" s="139" t="str">
        <f t="shared" si="127"/>
        <v/>
      </c>
      <c r="BC321" s="139"/>
      <c r="BD321" s="297" t="str">
        <f t="shared" si="133"/>
        <v/>
      </c>
      <c r="BE321" s="139"/>
      <c r="BF321" s="139" t="str">
        <f t="shared" si="128"/>
        <v/>
      </c>
      <c r="BG321" s="139"/>
      <c r="BH321" s="297" t="str">
        <f t="shared" si="118"/>
        <v/>
      </c>
      <c r="BJ321" s="139" t="str">
        <f t="shared" si="129"/>
        <v/>
      </c>
      <c r="BK321" s="139"/>
      <c r="BL321" s="297" t="str">
        <f t="shared" si="119"/>
        <v/>
      </c>
      <c r="BM321" s="139"/>
    </row>
    <row r="322" spans="2:65" ht="15.75" customHeight="1">
      <c r="B322" s="365"/>
      <c r="C322" s="101"/>
      <c r="D322" s="101"/>
      <c r="E322" s="101"/>
      <c r="F322" s="101"/>
      <c r="G322" s="101"/>
      <c r="H322" s="101"/>
      <c r="I322" s="101"/>
      <c r="J322" s="101"/>
      <c r="K322" s="27"/>
      <c r="L322" s="102"/>
      <c r="M322" s="207"/>
      <c r="N322" s="139"/>
      <c r="O322" s="142"/>
      <c r="P322" s="139"/>
      <c r="Q322" s="139"/>
      <c r="R322" s="139"/>
      <c r="S322" s="139"/>
      <c r="T322" s="139"/>
      <c r="U322" s="139"/>
      <c r="V322" s="139"/>
      <c r="W322" s="139"/>
      <c r="X322" s="139"/>
      <c r="Y322" s="53"/>
      <c r="Z322" s="139" t="str">
        <f t="shared" si="120"/>
        <v/>
      </c>
      <c r="AA322" s="139"/>
      <c r="AB322" s="297" t="str">
        <f t="shared" si="110"/>
        <v/>
      </c>
      <c r="AC322" s="262"/>
      <c r="AD322" s="139" t="str">
        <f t="shared" si="121"/>
        <v/>
      </c>
      <c r="AE322" s="139"/>
      <c r="AF322" s="297" t="str">
        <f t="shared" si="130"/>
        <v/>
      </c>
      <c r="AG322" s="139"/>
      <c r="AH322" s="139" t="str">
        <f t="shared" si="122"/>
        <v/>
      </c>
      <c r="AI322" s="139"/>
      <c r="AJ322" s="297" t="str">
        <f t="shared" si="131"/>
        <v/>
      </c>
      <c r="AK322" s="262"/>
      <c r="AL322" s="139" t="str">
        <f t="shared" si="123"/>
        <v/>
      </c>
      <c r="AM322" s="139"/>
      <c r="AN322" s="297" t="str">
        <f t="shared" si="113"/>
        <v/>
      </c>
      <c r="AP322" s="139" t="str">
        <f t="shared" si="124"/>
        <v/>
      </c>
      <c r="AQ322" s="139"/>
      <c r="AR322" s="297" t="str">
        <f t="shared" si="114"/>
        <v/>
      </c>
      <c r="AS322" s="139"/>
      <c r="AT322" s="139" t="str">
        <f t="shared" si="125"/>
        <v/>
      </c>
      <c r="AU322" s="139"/>
      <c r="AV322" s="297" t="str">
        <f t="shared" si="115"/>
        <v/>
      </c>
      <c r="AW322" s="139"/>
      <c r="AX322" s="139" t="str">
        <f t="shared" si="126"/>
        <v/>
      </c>
      <c r="AY322" s="139"/>
      <c r="AZ322" s="297" t="str">
        <f t="shared" si="132"/>
        <v/>
      </c>
      <c r="BA322" s="139"/>
      <c r="BB322" s="139" t="str">
        <f t="shared" si="127"/>
        <v/>
      </c>
      <c r="BC322" s="139"/>
      <c r="BD322" s="297" t="str">
        <f t="shared" si="133"/>
        <v/>
      </c>
      <c r="BE322" s="139"/>
      <c r="BF322" s="139" t="str">
        <f t="shared" si="128"/>
        <v/>
      </c>
      <c r="BG322" s="139"/>
      <c r="BH322" s="297" t="str">
        <f t="shared" si="118"/>
        <v/>
      </c>
      <c r="BJ322" s="139" t="str">
        <f t="shared" si="129"/>
        <v/>
      </c>
      <c r="BK322" s="139"/>
      <c r="BL322" s="297" t="str">
        <f t="shared" si="119"/>
        <v/>
      </c>
      <c r="BM322" s="139"/>
    </row>
    <row r="323" spans="2:65" ht="15.75" customHeight="1">
      <c r="B323" s="365"/>
      <c r="C323" s="20" t="s">
        <v>151</v>
      </c>
      <c r="D323" s="103"/>
      <c r="E323" s="103"/>
      <c r="F323" s="103"/>
      <c r="G323" s="103"/>
      <c r="H323" s="103"/>
      <c r="I323" s="103"/>
      <c r="J323" s="103"/>
      <c r="K323" s="27"/>
      <c r="L323" s="102"/>
      <c r="M323" s="207"/>
      <c r="N323" s="139"/>
      <c r="O323" s="142"/>
      <c r="P323" s="139"/>
      <c r="Q323" s="139"/>
      <c r="R323" s="139"/>
      <c r="S323" s="139"/>
      <c r="T323" s="139"/>
      <c r="U323" s="139"/>
      <c r="V323" s="139"/>
      <c r="W323" s="139"/>
      <c r="X323" s="139"/>
      <c r="Y323" s="53"/>
      <c r="Z323" s="139" t="str">
        <f t="shared" si="120"/>
        <v/>
      </c>
      <c r="AA323" s="139"/>
      <c r="AB323" s="297" t="str">
        <f t="shared" si="110"/>
        <v/>
      </c>
      <c r="AC323" s="262"/>
      <c r="AD323" s="139" t="str">
        <f t="shared" si="121"/>
        <v/>
      </c>
      <c r="AE323" s="139"/>
      <c r="AF323" s="297" t="str">
        <f t="shared" si="130"/>
        <v/>
      </c>
      <c r="AG323" s="139"/>
      <c r="AH323" s="139" t="str">
        <f t="shared" si="122"/>
        <v/>
      </c>
      <c r="AI323" s="139"/>
      <c r="AJ323" s="297" t="str">
        <f t="shared" si="131"/>
        <v/>
      </c>
      <c r="AK323" s="262"/>
      <c r="AL323" s="139" t="str">
        <f t="shared" si="123"/>
        <v/>
      </c>
      <c r="AM323" s="139"/>
      <c r="AN323" s="297" t="str">
        <f t="shared" si="113"/>
        <v/>
      </c>
      <c r="AP323" s="139" t="str">
        <f t="shared" si="124"/>
        <v/>
      </c>
      <c r="AQ323" s="139"/>
      <c r="AR323" s="297" t="str">
        <f t="shared" si="114"/>
        <v/>
      </c>
      <c r="AS323" s="139"/>
      <c r="AT323" s="139" t="str">
        <f t="shared" si="125"/>
        <v/>
      </c>
      <c r="AU323" s="139"/>
      <c r="AV323" s="297" t="str">
        <f t="shared" si="115"/>
        <v/>
      </c>
      <c r="AW323" s="139"/>
      <c r="AX323" s="139" t="str">
        <f t="shared" si="126"/>
        <v/>
      </c>
      <c r="AY323" s="139"/>
      <c r="AZ323" s="297" t="str">
        <f t="shared" si="132"/>
        <v/>
      </c>
      <c r="BA323" s="139"/>
      <c r="BB323" s="139" t="str">
        <f t="shared" si="127"/>
        <v/>
      </c>
      <c r="BC323" s="139"/>
      <c r="BD323" s="297" t="str">
        <f t="shared" si="133"/>
        <v/>
      </c>
      <c r="BE323" s="139"/>
      <c r="BF323" s="139" t="str">
        <f t="shared" si="128"/>
        <v/>
      </c>
      <c r="BG323" s="139"/>
      <c r="BH323" s="297" t="str">
        <f t="shared" si="118"/>
        <v/>
      </c>
      <c r="BJ323" s="139" t="str">
        <f t="shared" si="129"/>
        <v/>
      </c>
      <c r="BK323" s="139"/>
      <c r="BL323" s="297" t="str">
        <f t="shared" si="119"/>
        <v/>
      </c>
      <c r="BM323" s="139"/>
    </row>
    <row r="324" spans="2:65" ht="15.75" customHeight="1">
      <c r="B324" s="365"/>
      <c r="C324" s="101"/>
      <c r="D324" s="101"/>
      <c r="E324" s="101"/>
      <c r="F324" s="101"/>
      <c r="G324" s="101"/>
      <c r="H324" s="101"/>
      <c r="I324" s="101"/>
      <c r="J324" s="101"/>
      <c r="K324" s="27"/>
      <c r="L324" s="102"/>
      <c r="M324" s="207"/>
      <c r="N324" s="139"/>
      <c r="O324" s="142"/>
      <c r="P324" s="139"/>
      <c r="Q324" s="139"/>
      <c r="R324" s="139"/>
      <c r="S324" s="139"/>
      <c r="T324" s="139"/>
      <c r="U324" s="139"/>
      <c r="V324" s="139"/>
      <c r="W324" s="139"/>
      <c r="X324" s="139"/>
      <c r="Y324" s="53"/>
      <c r="Z324" s="139" t="str">
        <f t="shared" si="120"/>
        <v/>
      </c>
      <c r="AA324" s="139"/>
      <c r="AB324" s="297" t="str">
        <f t="shared" si="110"/>
        <v/>
      </c>
      <c r="AC324" s="262"/>
      <c r="AD324" s="139" t="str">
        <f t="shared" si="121"/>
        <v/>
      </c>
      <c r="AE324" s="139"/>
      <c r="AF324" s="297" t="str">
        <f t="shared" si="130"/>
        <v/>
      </c>
      <c r="AG324" s="139"/>
      <c r="AH324" s="139" t="str">
        <f t="shared" si="122"/>
        <v/>
      </c>
      <c r="AI324" s="139"/>
      <c r="AJ324" s="297" t="str">
        <f t="shared" si="131"/>
        <v/>
      </c>
      <c r="AK324" s="262"/>
      <c r="AL324" s="139" t="str">
        <f t="shared" si="123"/>
        <v/>
      </c>
      <c r="AM324" s="139"/>
      <c r="AN324" s="297" t="str">
        <f t="shared" si="113"/>
        <v/>
      </c>
      <c r="AP324" s="139" t="str">
        <f t="shared" si="124"/>
        <v/>
      </c>
      <c r="AQ324" s="139"/>
      <c r="AR324" s="297" t="str">
        <f t="shared" si="114"/>
        <v/>
      </c>
      <c r="AS324" s="139"/>
      <c r="AT324" s="139" t="str">
        <f t="shared" si="125"/>
        <v/>
      </c>
      <c r="AU324" s="139"/>
      <c r="AV324" s="297" t="str">
        <f t="shared" si="115"/>
        <v/>
      </c>
      <c r="AW324" s="139"/>
      <c r="AX324" s="139" t="str">
        <f t="shared" si="126"/>
        <v/>
      </c>
      <c r="AY324" s="139"/>
      <c r="AZ324" s="297" t="str">
        <f t="shared" si="132"/>
        <v/>
      </c>
      <c r="BA324" s="139"/>
      <c r="BB324" s="139" t="str">
        <f t="shared" si="127"/>
        <v/>
      </c>
      <c r="BC324" s="139"/>
      <c r="BD324" s="297" t="str">
        <f t="shared" si="133"/>
        <v/>
      </c>
      <c r="BE324" s="139"/>
      <c r="BF324" s="139" t="str">
        <f t="shared" si="128"/>
        <v/>
      </c>
      <c r="BG324" s="139"/>
      <c r="BH324" s="297" t="str">
        <f t="shared" si="118"/>
        <v/>
      </c>
      <c r="BJ324" s="139" t="str">
        <f t="shared" si="129"/>
        <v/>
      </c>
      <c r="BK324" s="139"/>
      <c r="BL324" s="297" t="str">
        <f t="shared" si="119"/>
        <v/>
      </c>
      <c r="BM324" s="139"/>
    </row>
    <row r="325" spans="2:65" ht="15.75" customHeight="1">
      <c r="B325" s="365"/>
      <c r="C325" s="22" t="s">
        <v>35</v>
      </c>
      <c r="D325" s="101" t="s">
        <v>152</v>
      </c>
      <c r="E325" s="101"/>
      <c r="F325" s="101"/>
      <c r="G325" s="101"/>
      <c r="H325" s="101"/>
      <c r="I325" s="101"/>
      <c r="J325" s="102"/>
      <c r="K325" s="24"/>
      <c r="L325" s="26"/>
      <c r="M325" s="207"/>
      <c r="N325" s="139"/>
      <c r="O325" s="142"/>
      <c r="P325" s="139"/>
      <c r="Q325" s="139"/>
      <c r="R325" s="139"/>
      <c r="S325" s="139"/>
      <c r="T325" s="139"/>
      <c r="U325" s="139"/>
      <c r="V325" s="139"/>
      <c r="W325" s="139"/>
      <c r="X325" s="139"/>
      <c r="Y325" s="53"/>
      <c r="Z325" s="139" t="str">
        <f t="shared" si="120"/>
        <v/>
      </c>
      <c r="AA325" s="139"/>
      <c r="AB325" s="297" t="str">
        <f t="shared" si="110"/>
        <v/>
      </c>
      <c r="AC325" s="262"/>
      <c r="AD325" s="139" t="str">
        <f t="shared" si="121"/>
        <v/>
      </c>
      <c r="AE325" s="139"/>
      <c r="AF325" s="297" t="str">
        <f t="shared" si="130"/>
        <v/>
      </c>
      <c r="AG325" s="139"/>
      <c r="AH325" s="139" t="str">
        <f t="shared" si="122"/>
        <v/>
      </c>
      <c r="AI325" s="139"/>
      <c r="AJ325" s="297" t="str">
        <f t="shared" si="131"/>
        <v/>
      </c>
      <c r="AK325" s="262"/>
      <c r="AL325" s="139" t="str">
        <f t="shared" si="123"/>
        <v/>
      </c>
      <c r="AM325" s="139"/>
      <c r="AN325" s="297" t="str">
        <f t="shared" si="113"/>
        <v/>
      </c>
      <c r="AP325" s="139" t="str">
        <f t="shared" si="124"/>
        <v/>
      </c>
      <c r="AQ325" s="139"/>
      <c r="AR325" s="297" t="str">
        <f t="shared" si="114"/>
        <v/>
      </c>
      <c r="AS325" s="139"/>
      <c r="AT325" s="139" t="str">
        <f t="shared" si="125"/>
        <v/>
      </c>
      <c r="AU325" s="139"/>
      <c r="AV325" s="297" t="str">
        <f t="shared" si="115"/>
        <v/>
      </c>
      <c r="AW325" s="139"/>
      <c r="AX325" s="139" t="str">
        <f t="shared" si="126"/>
        <v/>
      </c>
      <c r="AY325" s="139"/>
      <c r="AZ325" s="297" t="str">
        <f t="shared" si="132"/>
        <v/>
      </c>
      <c r="BA325" s="139"/>
      <c r="BB325" s="139" t="str">
        <f t="shared" si="127"/>
        <v/>
      </c>
      <c r="BC325" s="139"/>
      <c r="BD325" s="297" t="str">
        <f t="shared" si="133"/>
        <v/>
      </c>
      <c r="BE325" s="139"/>
      <c r="BF325" s="139" t="str">
        <f t="shared" si="128"/>
        <v/>
      </c>
      <c r="BG325" s="139"/>
      <c r="BH325" s="297" t="str">
        <f t="shared" si="118"/>
        <v/>
      </c>
      <c r="BJ325" s="139" t="str">
        <f t="shared" si="129"/>
        <v/>
      </c>
      <c r="BK325" s="139"/>
      <c r="BL325" s="297" t="str">
        <f t="shared" si="119"/>
        <v/>
      </c>
      <c r="BM325" s="139"/>
    </row>
    <row r="326" spans="2:65" ht="15.75" customHeight="1">
      <c r="B326" s="365"/>
      <c r="C326" s="101"/>
      <c r="D326" s="22" t="s">
        <v>38</v>
      </c>
      <c r="E326" s="101" t="s">
        <v>213</v>
      </c>
      <c r="F326" s="101"/>
      <c r="G326" s="101"/>
      <c r="H326" s="101"/>
      <c r="I326" s="101"/>
      <c r="J326" s="101"/>
      <c r="K326" s="27"/>
      <c r="L326" s="102"/>
      <c r="M326" s="207"/>
      <c r="N326" s="207"/>
      <c r="O326" s="142"/>
      <c r="P326" s="207"/>
      <c r="Q326" s="207"/>
      <c r="R326" s="237"/>
      <c r="S326" s="237"/>
      <c r="T326" s="237"/>
      <c r="U326" s="207"/>
      <c r="V326" s="237"/>
      <c r="W326" s="237"/>
      <c r="X326" s="237"/>
      <c r="Y326" s="237"/>
      <c r="Z326" s="139" t="str">
        <f t="shared" si="120"/>
        <v/>
      </c>
      <c r="AA326" s="207"/>
      <c r="AB326" s="297" t="str">
        <f t="shared" si="110"/>
        <v/>
      </c>
      <c r="AC326" s="262"/>
      <c r="AD326" s="139" t="str">
        <f t="shared" si="121"/>
        <v/>
      </c>
      <c r="AE326" s="207"/>
      <c r="AF326" s="297" t="str">
        <f t="shared" si="130"/>
        <v/>
      </c>
      <c r="AG326" s="207"/>
      <c r="AH326" s="139" t="str">
        <f t="shared" si="122"/>
        <v/>
      </c>
      <c r="AI326" s="207"/>
      <c r="AJ326" s="297" t="str">
        <f t="shared" si="131"/>
        <v/>
      </c>
      <c r="AK326" s="262"/>
      <c r="AL326" s="139" t="str">
        <f t="shared" si="123"/>
        <v/>
      </c>
      <c r="AM326" s="207"/>
      <c r="AN326" s="297" t="str">
        <f t="shared" si="113"/>
        <v/>
      </c>
      <c r="AP326" s="139" t="str">
        <f t="shared" si="124"/>
        <v/>
      </c>
      <c r="AQ326" s="207"/>
      <c r="AR326" s="297" t="str">
        <f t="shared" si="114"/>
        <v/>
      </c>
      <c r="AS326" s="207"/>
      <c r="AT326" s="139" t="str">
        <f t="shared" si="125"/>
        <v/>
      </c>
      <c r="AU326" s="207"/>
      <c r="AV326" s="297" t="str">
        <f t="shared" si="115"/>
        <v/>
      </c>
      <c r="AW326" s="207"/>
      <c r="AX326" s="139" t="str">
        <f t="shared" si="126"/>
        <v/>
      </c>
      <c r="AY326" s="207"/>
      <c r="AZ326" s="297" t="str">
        <f t="shared" si="132"/>
        <v/>
      </c>
      <c r="BA326" s="207"/>
      <c r="BB326" s="139" t="str">
        <f t="shared" si="127"/>
        <v/>
      </c>
      <c r="BC326" s="207"/>
      <c r="BD326" s="297" t="str">
        <f t="shared" si="133"/>
        <v/>
      </c>
      <c r="BE326" s="207"/>
      <c r="BF326" s="139" t="str">
        <f t="shared" si="128"/>
        <v/>
      </c>
      <c r="BG326" s="207"/>
      <c r="BH326" s="297" t="str">
        <f t="shared" si="118"/>
        <v/>
      </c>
      <c r="BJ326" s="139" t="str">
        <f t="shared" si="129"/>
        <v/>
      </c>
      <c r="BK326" s="207"/>
      <c r="BL326" s="297" t="str">
        <f t="shared" si="119"/>
        <v/>
      </c>
      <c r="BM326" s="207"/>
    </row>
    <row r="327" spans="2:65" ht="15.75" customHeight="1">
      <c r="B327" s="364">
        <v>140</v>
      </c>
      <c r="C327" s="23"/>
      <c r="D327" s="101"/>
      <c r="E327" s="101"/>
      <c r="F327" s="101" t="s">
        <v>282</v>
      </c>
      <c r="G327" s="101"/>
      <c r="H327" s="101"/>
      <c r="I327" s="101"/>
      <c r="J327" s="101"/>
      <c r="K327" s="101"/>
      <c r="L327" s="102" t="s">
        <v>29</v>
      </c>
      <c r="M327" s="207"/>
      <c r="N327" s="139">
        <f>VLOOKUP($B327,'[1]09-10-11'!$A$4:$EA$400,MATCH(N$2, '[1]09-10-11'!$A$4:$EA$4, 0))</f>
        <v>326598</v>
      </c>
      <c r="O327" s="123"/>
      <c r="P327" s="139">
        <f>VLOOKUP($B327,'[1]09-10-11'!$A$4:$EA$400,MATCH(P$2, '[1]09-10-11'!$A$4:$EA$4, 0))</f>
        <v>526598</v>
      </c>
      <c r="Q327" s="139"/>
      <c r="R327" s="139">
        <f>VLOOKUP($B327,'[1]09-10-11'!$A$4:$EA$400,MATCH(R$2, '[1]09-10-11'!$A$4:$EA$4, 0))</f>
        <v>326598</v>
      </c>
      <c r="S327" s="139"/>
      <c r="T327" s="139" t="e">
        <f>VLOOKUP($B327,'[1]09-10-11'!$A$4:$EA$400,MATCH(T$2, '[1]09-10-11'!$A$4:$EA$4, 0))</f>
        <v>#N/A</v>
      </c>
      <c r="U327" s="139"/>
      <c r="V327" s="139">
        <f>VLOOKUP($B327,'[1]09-10-11'!$A$4:$EA$400,MATCH(V$2, '[1]09-10-11'!$A$4:$EA$4, 0))</f>
        <v>326598</v>
      </c>
      <c r="W327" s="139"/>
      <c r="X327" s="139">
        <f>VLOOKUP($B327,'[1]09-10-11'!$A$4:$EA$400,MATCH(X$2, '[1]09-10-11'!$A$4:$EA$4, 0))</f>
        <v>526598</v>
      </c>
      <c r="Y327" s="53"/>
      <c r="Z327" s="139">
        <f t="shared" si="120"/>
        <v>200000</v>
      </c>
      <c r="AA327" s="139"/>
      <c r="AB327" s="297">
        <f t="shared" si="110"/>
        <v>0.61237362139388485</v>
      </c>
      <c r="AC327" s="262"/>
      <c r="AD327" s="139">
        <f t="shared" ref="AD327:AD358" si="134">IF(AND(ISNUMBER($P327),ISNUMBER($X327)),IF((ABS($P327-$X327))&gt;0.49,$X327-$P327,0),"")</f>
        <v>0</v>
      </c>
      <c r="AE327" s="139"/>
      <c r="AF327" s="297">
        <f t="shared" si="130"/>
        <v>0</v>
      </c>
      <c r="AG327" s="139"/>
      <c r="AH327" s="139">
        <f t="shared" ref="AH327:AH358" si="135">IF(AND(ISNUMBER($N327),ISNUMBER($X327)),IF((ABS($N327-$X327))&gt;0.49,$X327-$N327,0),"")</f>
        <v>200000</v>
      </c>
      <c r="AI327" s="139"/>
      <c r="AJ327" s="297">
        <f t="shared" si="131"/>
        <v>0.61237362139388485</v>
      </c>
      <c r="AK327" s="262"/>
      <c r="AL327" s="139">
        <f t="shared" si="123"/>
        <v>200000</v>
      </c>
      <c r="AM327" s="139"/>
      <c r="AN327" s="297">
        <f t="shared" si="113"/>
        <v>0.61237362139388485</v>
      </c>
      <c r="AP327" s="139" t="str">
        <f t="shared" si="124"/>
        <v/>
      </c>
      <c r="AQ327" s="139"/>
      <c r="AR327" s="297" t="e">
        <f t="shared" si="114"/>
        <v>#N/A</v>
      </c>
      <c r="AS327" s="139"/>
      <c r="AT327" s="139" t="str">
        <f t="shared" si="125"/>
        <v/>
      </c>
      <c r="AU327" s="139"/>
      <c r="AV327" s="297" t="e">
        <f t="shared" si="115"/>
        <v>#N/A</v>
      </c>
      <c r="AW327" s="139"/>
      <c r="AX327" s="139">
        <f t="shared" ref="AX327:AX358" si="136">IF(AND(ISNUMBER($N327),ISNUMBER($V327)),IF((ABS($N327-$V327))&gt;0.49,$V327-$N327,0),"")</f>
        <v>0</v>
      </c>
      <c r="AY327" s="139"/>
      <c r="AZ327" s="297">
        <f t="shared" si="132"/>
        <v>0</v>
      </c>
      <c r="BA327" s="139"/>
      <c r="BB327" s="139">
        <f t="shared" ref="BB327:BB358" si="137">IF(AND(ISNUMBER($P327),ISNUMBER($V327)),IF((ABS($P327-$V327))&gt;0.49,$V327-$P327,0),"")</f>
        <v>-200000</v>
      </c>
      <c r="BC327" s="139"/>
      <c r="BD327" s="297">
        <f t="shared" si="133"/>
        <v>-0.3797963531954166</v>
      </c>
      <c r="BE327" s="139"/>
      <c r="BF327" s="139">
        <f t="shared" si="128"/>
        <v>0</v>
      </c>
      <c r="BG327" s="139"/>
      <c r="BH327" s="297">
        <f t="shared" si="118"/>
        <v>0</v>
      </c>
      <c r="BJ327" s="139" t="str">
        <f t="shared" si="129"/>
        <v/>
      </c>
      <c r="BK327" s="139"/>
      <c r="BL327" s="297" t="e">
        <f t="shared" si="119"/>
        <v>#N/A</v>
      </c>
      <c r="BM327" s="139"/>
    </row>
    <row r="328" spans="2:65" ht="15.75" customHeight="1">
      <c r="B328" s="364">
        <v>140.1</v>
      </c>
      <c r="C328" s="23"/>
      <c r="D328" s="101"/>
      <c r="E328" s="101"/>
      <c r="F328" s="101" t="s">
        <v>275</v>
      </c>
      <c r="G328" s="101"/>
      <c r="H328" s="101"/>
      <c r="I328" s="101"/>
      <c r="J328" s="101"/>
      <c r="K328" s="24"/>
      <c r="L328" s="102" t="s">
        <v>29</v>
      </c>
      <c r="M328" s="207"/>
      <c r="N328" s="141">
        <f>VLOOKUP($B328,'[1]09-10-11'!$A$4:$EA$400,MATCH(N$2, '[1]09-10-11'!$A$4:$EA$4, 0))</f>
        <v>791000</v>
      </c>
      <c r="O328" s="62"/>
      <c r="P328" s="141">
        <f>VLOOKUP($B328,'[1]09-10-11'!$A$4:$EA$400,MATCH(P$2, '[1]09-10-11'!$A$4:$EA$4, 0))</f>
        <v>791000</v>
      </c>
      <c r="Q328" s="141"/>
      <c r="R328" s="141">
        <f>VLOOKUP($B328,'[1]09-10-11'!$A$4:$EA$400,MATCH(R$2, '[1]09-10-11'!$A$4:$EA$4, 0))</f>
        <v>791000</v>
      </c>
      <c r="S328" s="141"/>
      <c r="T328" s="141" t="e">
        <f>VLOOKUP($B328,'[1]09-10-11'!$A$4:$EA$400,MATCH(T$2, '[1]09-10-11'!$A$4:$EA$4, 0))</f>
        <v>#N/A</v>
      </c>
      <c r="U328" s="141"/>
      <c r="V328" s="141">
        <f>VLOOKUP($B328,'[1]09-10-11'!$A$4:$EA$400,MATCH(V$2, '[1]09-10-11'!$A$4:$EA$4, 0))</f>
        <v>791000</v>
      </c>
      <c r="W328" s="141"/>
      <c r="X328" s="141">
        <f>VLOOKUP($B328,'[1]09-10-11'!$A$4:$EA$400,MATCH(X$2, '[1]09-10-11'!$A$4:$EA$4, 0))</f>
        <v>791000</v>
      </c>
      <c r="Y328" s="53"/>
      <c r="Z328" s="141">
        <f t="shared" si="120"/>
        <v>0</v>
      </c>
      <c r="AA328" s="141"/>
      <c r="AB328" s="298">
        <f t="shared" si="110"/>
        <v>0</v>
      </c>
      <c r="AC328" s="256"/>
      <c r="AD328" s="141">
        <f t="shared" si="134"/>
        <v>0</v>
      </c>
      <c r="AE328" s="141"/>
      <c r="AF328" s="298">
        <f t="shared" si="130"/>
        <v>0</v>
      </c>
      <c r="AG328" s="53"/>
      <c r="AH328" s="141">
        <f t="shared" si="135"/>
        <v>0</v>
      </c>
      <c r="AI328" s="141"/>
      <c r="AJ328" s="298">
        <f t="shared" si="131"/>
        <v>0</v>
      </c>
      <c r="AK328" s="257"/>
      <c r="AL328" s="141">
        <f t="shared" si="123"/>
        <v>0</v>
      </c>
      <c r="AM328" s="141"/>
      <c r="AN328" s="298">
        <f t="shared" si="113"/>
        <v>0</v>
      </c>
      <c r="AP328" s="141" t="str">
        <f t="shared" si="124"/>
        <v/>
      </c>
      <c r="AQ328" s="141"/>
      <c r="AR328" s="298" t="e">
        <f t="shared" si="114"/>
        <v>#N/A</v>
      </c>
      <c r="AS328" s="53"/>
      <c r="AT328" s="141" t="str">
        <f t="shared" si="125"/>
        <v/>
      </c>
      <c r="AU328" s="141"/>
      <c r="AV328" s="298" t="e">
        <f t="shared" si="115"/>
        <v>#N/A</v>
      </c>
      <c r="AW328" s="53"/>
      <c r="AX328" s="141">
        <f t="shared" si="136"/>
        <v>0</v>
      </c>
      <c r="AY328" s="141"/>
      <c r="AZ328" s="298">
        <f t="shared" si="132"/>
        <v>0</v>
      </c>
      <c r="BA328" s="53"/>
      <c r="BB328" s="141">
        <f t="shared" si="137"/>
        <v>0</v>
      </c>
      <c r="BC328" s="141"/>
      <c r="BD328" s="298">
        <f t="shared" si="133"/>
        <v>0</v>
      </c>
      <c r="BE328" s="53"/>
      <c r="BF328" s="141">
        <f t="shared" si="128"/>
        <v>0</v>
      </c>
      <c r="BG328" s="141"/>
      <c r="BH328" s="298">
        <f t="shared" si="118"/>
        <v>0</v>
      </c>
      <c r="BJ328" s="141" t="str">
        <f t="shared" si="129"/>
        <v/>
      </c>
      <c r="BK328" s="141"/>
      <c r="BL328" s="298" t="e">
        <f t="shared" si="119"/>
        <v>#N/A</v>
      </c>
      <c r="BM328" s="53"/>
    </row>
    <row r="329" spans="2:65" ht="15.75" customHeight="1">
      <c r="B329" s="364"/>
      <c r="C329" s="23"/>
      <c r="D329" s="101"/>
      <c r="E329" s="101"/>
      <c r="F329" s="101"/>
      <c r="G329" s="101"/>
      <c r="H329" s="101"/>
      <c r="I329" s="101"/>
      <c r="J329" s="22"/>
      <c r="K329" s="24"/>
      <c r="L329" s="102"/>
      <c r="M329" s="207"/>
      <c r="N329" s="207"/>
      <c r="O329" s="123"/>
      <c r="P329" s="207"/>
      <c r="Q329" s="207"/>
      <c r="R329" s="237"/>
      <c r="S329" s="237"/>
      <c r="T329" s="237"/>
      <c r="U329" s="207"/>
      <c r="V329" s="237"/>
      <c r="W329" s="237"/>
      <c r="X329" s="237"/>
      <c r="Y329" s="237"/>
      <c r="Z329" s="139" t="str">
        <f t="shared" si="120"/>
        <v/>
      </c>
      <c r="AA329" s="207"/>
      <c r="AB329" s="297" t="str">
        <f t="shared" si="110"/>
        <v/>
      </c>
      <c r="AC329" s="262"/>
      <c r="AD329" s="139" t="str">
        <f t="shared" si="134"/>
        <v/>
      </c>
      <c r="AE329" s="207"/>
      <c r="AF329" s="297" t="str">
        <f t="shared" si="130"/>
        <v/>
      </c>
      <c r="AG329" s="207"/>
      <c r="AH329" s="139" t="str">
        <f t="shared" si="135"/>
        <v/>
      </c>
      <c r="AI329" s="207"/>
      <c r="AJ329" s="297" t="str">
        <f t="shared" si="131"/>
        <v/>
      </c>
      <c r="AK329" s="262"/>
      <c r="AL329" s="139" t="str">
        <f t="shared" si="123"/>
        <v/>
      </c>
      <c r="AM329" s="207"/>
      <c r="AN329" s="297" t="str">
        <f t="shared" si="113"/>
        <v/>
      </c>
      <c r="AP329" s="139" t="str">
        <f t="shared" si="124"/>
        <v/>
      </c>
      <c r="AQ329" s="207"/>
      <c r="AR329" s="297" t="str">
        <f t="shared" si="114"/>
        <v/>
      </c>
      <c r="AS329" s="207"/>
      <c r="AT329" s="139" t="str">
        <f t="shared" si="125"/>
        <v/>
      </c>
      <c r="AU329" s="207"/>
      <c r="AV329" s="297" t="str">
        <f t="shared" si="115"/>
        <v/>
      </c>
      <c r="AW329" s="207"/>
      <c r="AX329" s="139" t="str">
        <f t="shared" si="136"/>
        <v/>
      </c>
      <c r="AY329" s="207"/>
      <c r="AZ329" s="297" t="str">
        <f t="shared" si="132"/>
        <v/>
      </c>
      <c r="BA329" s="207"/>
      <c r="BB329" s="139" t="str">
        <f t="shared" si="137"/>
        <v/>
      </c>
      <c r="BC329" s="207"/>
      <c r="BD329" s="297" t="str">
        <f t="shared" si="133"/>
        <v/>
      </c>
      <c r="BE329" s="207"/>
      <c r="BF329" s="139" t="str">
        <f t="shared" si="128"/>
        <v/>
      </c>
      <c r="BG329" s="207"/>
      <c r="BH329" s="297" t="str">
        <f t="shared" si="118"/>
        <v/>
      </c>
      <c r="BJ329" s="139" t="str">
        <f t="shared" si="129"/>
        <v/>
      </c>
      <c r="BK329" s="207"/>
      <c r="BL329" s="297" t="str">
        <f t="shared" si="119"/>
        <v/>
      </c>
      <c r="BM329" s="207"/>
    </row>
    <row r="330" spans="2:65" ht="15.75" customHeight="1">
      <c r="B330" s="364"/>
      <c r="C330" s="23"/>
      <c r="D330" s="101"/>
      <c r="E330" s="101"/>
      <c r="F330" s="101"/>
      <c r="G330" s="101"/>
      <c r="H330" s="101" t="s">
        <v>39</v>
      </c>
      <c r="I330" s="101"/>
      <c r="J330" s="101"/>
      <c r="K330" s="24"/>
      <c r="L330" s="102"/>
      <c r="M330" s="207"/>
      <c r="N330" s="139">
        <f>SUM(N327:N328)</f>
        <v>1117598</v>
      </c>
      <c r="O330" s="123"/>
      <c r="P330" s="139">
        <f>SUM(P327:P328)</f>
        <v>1317598</v>
      </c>
      <c r="Q330" s="139"/>
      <c r="R330" s="139">
        <f>SUM(R327:R328)</f>
        <v>1117598</v>
      </c>
      <c r="S330" s="139"/>
      <c r="T330" s="139" t="e">
        <f>SUM(T327:T328)</f>
        <v>#N/A</v>
      </c>
      <c r="U330" s="139"/>
      <c r="V330" s="139">
        <f>SUM(V327:V328)</f>
        <v>1117598</v>
      </c>
      <c r="W330" s="139"/>
      <c r="X330" s="139">
        <f>SUM(X327:X328)</f>
        <v>1317598</v>
      </c>
      <c r="Y330" s="53"/>
      <c r="Z330" s="139">
        <f t="shared" si="120"/>
        <v>200000</v>
      </c>
      <c r="AA330" s="139"/>
      <c r="AB330" s="297">
        <f t="shared" si="110"/>
        <v>0.17895522361349969</v>
      </c>
      <c r="AC330" s="262"/>
      <c r="AD330" s="139">
        <f t="shared" si="134"/>
        <v>0</v>
      </c>
      <c r="AE330" s="139"/>
      <c r="AF330" s="297">
        <f t="shared" si="130"/>
        <v>0</v>
      </c>
      <c r="AG330" s="139"/>
      <c r="AH330" s="139">
        <f t="shared" si="135"/>
        <v>200000</v>
      </c>
      <c r="AI330" s="139"/>
      <c r="AJ330" s="297">
        <f t="shared" si="131"/>
        <v>0.17895522361349969</v>
      </c>
      <c r="AK330" s="262"/>
      <c r="AL330" s="139">
        <f t="shared" si="123"/>
        <v>200000</v>
      </c>
      <c r="AM330" s="139"/>
      <c r="AN330" s="297">
        <f t="shared" si="113"/>
        <v>0.17895522361349969</v>
      </c>
      <c r="AP330" s="139" t="str">
        <f t="shared" si="124"/>
        <v/>
      </c>
      <c r="AQ330" s="139"/>
      <c r="AR330" s="297" t="e">
        <f t="shared" si="114"/>
        <v>#N/A</v>
      </c>
      <c r="AS330" s="139"/>
      <c r="AT330" s="139" t="str">
        <f t="shared" si="125"/>
        <v/>
      </c>
      <c r="AU330" s="139"/>
      <c r="AV330" s="297" t="e">
        <f t="shared" si="115"/>
        <v>#N/A</v>
      </c>
      <c r="AW330" s="139"/>
      <c r="AX330" s="139">
        <f t="shared" si="136"/>
        <v>0</v>
      </c>
      <c r="AY330" s="139"/>
      <c r="AZ330" s="297">
        <f t="shared" si="132"/>
        <v>0</v>
      </c>
      <c r="BA330" s="139"/>
      <c r="BB330" s="139">
        <f t="shared" si="137"/>
        <v>-200000</v>
      </c>
      <c r="BC330" s="139"/>
      <c r="BD330" s="297">
        <f t="shared" si="133"/>
        <v>-0.15179136580353036</v>
      </c>
      <c r="BE330" s="139"/>
      <c r="BF330" s="139">
        <f t="shared" si="128"/>
        <v>0</v>
      </c>
      <c r="BG330" s="139"/>
      <c r="BH330" s="297">
        <f t="shared" si="118"/>
        <v>0</v>
      </c>
      <c r="BJ330" s="139" t="str">
        <f t="shared" si="129"/>
        <v/>
      </c>
      <c r="BK330" s="139"/>
      <c r="BL330" s="297" t="e">
        <f t="shared" si="119"/>
        <v>#N/A</v>
      </c>
      <c r="BM330" s="139"/>
    </row>
    <row r="331" spans="2:65" ht="15.75" customHeight="1">
      <c r="B331" s="364"/>
      <c r="C331" s="23"/>
      <c r="D331" s="101"/>
      <c r="E331" s="101"/>
      <c r="F331" s="101"/>
      <c r="G331" s="101"/>
      <c r="H331" s="101"/>
      <c r="I331" s="101"/>
      <c r="J331" s="101"/>
      <c r="K331" s="24"/>
      <c r="L331" s="102"/>
      <c r="M331" s="207"/>
      <c r="N331" s="207"/>
      <c r="O331" s="123"/>
      <c r="P331" s="207"/>
      <c r="Q331" s="207"/>
      <c r="R331" s="237"/>
      <c r="S331" s="237"/>
      <c r="T331" s="237"/>
      <c r="U331" s="207"/>
      <c r="V331" s="237"/>
      <c r="W331" s="237"/>
      <c r="X331" s="237"/>
      <c r="Y331" s="237"/>
      <c r="Z331" s="139" t="str">
        <f t="shared" si="120"/>
        <v/>
      </c>
      <c r="AA331" s="207"/>
      <c r="AB331" s="297" t="str">
        <f t="shared" si="110"/>
        <v/>
      </c>
      <c r="AC331" s="262"/>
      <c r="AD331" s="139" t="str">
        <f t="shared" si="134"/>
        <v/>
      </c>
      <c r="AE331" s="207"/>
      <c r="AF331" s="297" t="str">
        <f t="shared" si="130"/>
        <v/>
      </c>
      <c r="AG331" s="207"/>
      <c r="AH331" s="139" t="str">
        <f t="shared" si="135"/>
        <v/>
      </c>
      <c r="AI331" s="207"/>
      <c r="AJ331" s="297" t="str">
        <f t="shared" si="131"/>
        <v/>
      </c>
      <c r="AK331" s="262"/>
      <c r="AL331" s="139" t="str">
        <f t="shared" si="123"/>
        <v/>
      </c>
      <c r="AM331" s="207"/>
      <c r="AN331" s="297" t="str">
        <f t="shared" si="113"/>
        <v/>
      </c>
      <c r="AP331" s="139" t="str">
        <f t="shared" si="124"/>
        <v/>
      </c>
      <c r="AQ331" s="207"/>
      <c r="AR331" s="297" t="str">
        <f t="shared" si="114"/>
        <v/>
      </c>
      <c r="AS331" s="207"/>
      <c r="AT331" s="139" t="str">
        <f t="shared" si="125"/>
        <v/>
      </c>
      <c r="AU331" s="207"/>
      <c r="AV331" s="297" t="str">
        <f t="shared" si="115"/>
        <v/>
      </c>
      <c r="AW331" s="207"/>
      <c r="AX331" s="139" t="str">
        <f t="shared" si="136"/>
        <v/>
      </c>
      <c r="AY331" s="207"/>
      <c r="AZ331" s="297" t="str">
        <f t="shared" si="132"/>
        <v/>
      </c>
      <c r="BA331" s="207"/>
      <c r="BB331" s="139" t="str">
        <f t="shared" si="137"/>
        <v/>
      </c>
      <c r="BC331" s="207"/>
      <c r="BD331" s="297" t="str">
        <f t="shared" si="133"/>
        <v/>
      </c>
      <c r="BE331" s="207"/>
      <c r="BF331" s="139" t="str">
        <f t="shared" si="128"/>
        <v/>
      </c>
      <c r="BG331" s="207"/>
      <c r="BH331" s="297" t="str">
        <f t="shared" si="118"/>
        <v/>
      </c>
      <c r="BJ331" s="139" t="str">
        <f t="shared" si="129"/>
        <v/>
      </c>
      <c r="BK331" s="207"/>
      <c r="BL331" s="297" t="str">
        <f t="shared" si="119"/>
        <v/>
      </c>
      <c r="BM331" s="207"/>
    </row>
    <row r="332" spans="2:65" ht="15.75" customHeight="1">
      <c r="B332" s="364">
        <v>141</v>
      </c>
      <c r="C332" s="23"/>
      <c r="D332" s="22" t="s">
        <v>13</v>
      </c>
      <c r="E332" s="101" t="s">
        <v>63</v>
      </c>
      <c r="F332" s="101"/>
      <c r="G332" s="101"/>
      <c r="H332" s="101"/>
      <c r="I332" s="101"/>
      <c r="J332" s="101"/>
      <c r="K332" s="24"/>
      <c r="L332" s="102" t="s">
        <v>29</v>
      </c>
      <c r="M332" s="207"/>
      <c r="N332" s="141">
        <f>VLOOKUP($B332,'[1]09-10-11'!$A$4:$EA$400,MATCH(N$2, '[1]09-10-11'!$A$4:$EA$4, 0))</f>
        <v>7421</v>
      </c>
      <c r="O332" s="123"/>
      <c r="P332" s="141">
        <f>VLOOKUP($B332,'[1]09-10-11'!$A$4:$EA$400,MATCH(P$2, '[1]09-10-11'!$A$4:$EA$4, 0))</f>
        <v>9421</v>
      </c>
      <c r="Q332" s="141"/>
      <c r="R332" s="141">
        <f>VLOOKUP($B332,'[1]09-10-11'!$A$4:$EA$400,MATCH(R$2, '[1]09-10-11'!$A$4:$EA$4, 0))</f>
        <v>3816</v>
      </c>
      <c r="S332" s="141"/>
      <c r="T332" s="141" t="e">
        <f>VLOOKUP($B332,'[1]09-10-11'!$A$4:$EA$400,MATCH(T$2, '[1]09-10-11'!$A$4:$EA$4, 0))</f>
        <v>#N/A</v>
      </c>
      <c r="U332" s="141"/>
      <c r="V332" s="141">
        <f>VLOOKUP($B332,'[1]09-10-11'!$A$4:$EA$400,MATCH(V$2, '[1]09-10-11'!$A$4:$EA$4, 0))</f>
        <v>7421</v>
      </c>
      <c r="W332" s="141"/>
      <c r="X332" s="141">
        <f>VLOOKUP($B332,'[1]09-10-11'!$A$4:$EA$400,MATCH(X$2, '[1]09-10-11'!$A$4:$EA$4, 0))</f>
        <v>9421</v>
      </c>
      <c r="Y332" s="53"/>
      <c r="Z332" s="141">
        <f t="shared" si="120"/>
        <v>2000</v>
      </c>
      <c r="AA332" s="141"/>
      <c r="AB332" s="298">
        <f t="shared" si="110"/>
        <v>0.26950545748551402</v>
      </c>
      <c r="AC332" s="256"/>
      <c r="AD332" s="141">
        <f t="shared" si="134"/>
        <v>0</v>
      </c>
      <c r="AE332" s="141"/>
      <c r="AF332" s="298">
        <f t="shared" si="130"/>
        <v>0</v>
      </c>
      <c r="AG332" s="53"/>
      <c r="AH332" s="141">
        <f t="shared" si="135"/>
        <v>2000</v>
      </c>
      <c r="AI332" s="141"/>
      <c r="AJ332" s="298">
        <f t="shared" si="131"/>
        <v>0.26950545748551402</v>
      </c>
      <c r="AK332" s="257"/>
      <c r="AL332" s="141">
        <f t="shared" si="123"/>
        <v>5605</v>
      </c>
      <c r="AM332" s="141"/>
      <c r="AN332" s="298">
        <f t="shared" si="113"/>
        <v>1.4688155136268346</v>
      </c>
      <c r="AP332" s="141" t="str">
        <f t="shared" si="124"/>
        <v/>
      </c>
      <c r="AQ332" s="141"/>
      <c r="AR332" s="298" t="e">
        <f t="shared" si="114"/>
        <v>#N/A</v>
      </c>
      <c r="AS332" s="53"/>
      <c r="AT332" s="141" t="str">
        <f t="shared" si="125"/>
        <v/>
      </c>
      <c r="AU332" s="141"/>
      <c r="AV332" s="298" t="e">
        <f t="shared" si="115"/>
        <v>#N/A</v>
      </c>
      <c r="AW332" s="53"/>
      <c r="AX332" s="141">
        <f t="shared" si="136"/>
        <v>0</v>
      </c>
      <c r="AY332" s="141"/>
      <c r="AZ332" s="298">
        <f t="shared" si="132"/>
        <v>0</v>
      </c>
      <c r="BA332" s="53"/>
      <c r="BB332" s="141">
        <f t="shared" si="137"/>
        <v>-2000</v>
      </c>
      <c r="BC332" s="141"/>
      <c r="BD332" s="298">
        <f t="shared" si="133"/>
        <v>-0.21229168878038429</v>
      </c>
      <c r="BE332" s="53"/>
      <c r="BF332" s="141">
        <f t="shared" si="128"/>
        <v>3605</v>
      </c>
      <c r="BG332" s="141"/>
      <c r="BH332" s="298">
        <f t="shared" si="118"/>
        <v>0.94470649895178194</v>
      </c>
      <c r="BJ332" s="141" t="str">
        <f t="shared" si="129"/>
        <v/>
      </c>
      <c r="BK332" s="141"/>
      <c r="BL332" s="298" t="e">
        <f t="shared" si="119"/>
        <v>#N/A</v>
      </c>
      <c r="BM332" s="53"/>
    </row>
    <row r="333" spans="2:65" ht="15.75" customHeight="1">
      <c r="B333" s="364"/>
      <c r="C333" s="23"/>
      <c r="D333" s="22"/>
      <c r="E333" s="22"/>
      <c r="F333" s="101"/>
      <c r="G333" s="101"/>
      <c r="H333" s="101"/>
      <c r="I333" s="101"/>
      <c r="J333" s="101"/>
      <c r="K333" s="101"/>
      <c r="L333" s="102"/>
      <c r="M333" s="207"/>
      <c r="N333" s="207"/>
      <c r="O333" s="123"/>
      <c r="P333" s="207"/>
      <c r="Q333" s="207"/>
      <c r="R333" s="207"/>
      <c r="S333" s="207"/>
      <c r="T333" s="207"/>
      <c r="U333" s="207"/>
      <c r="V333" s="207"/>
      <c r="W333" s="207"/>
      <c r="X333" s="207"/>
      <c r="Y333" s="207"/>
      <c r="Z333" s="139" t="str">
        <f t="shared" si="120"/>
        <v/>
      </c>
      <c r="AA333" s="207"/>
      <c r="AB333" s="297" t="str">
        <f t="shared" si="110"/>
        <v/>
      </c>
      <c r="AC333" s="262"/>
      <c r="AD333" s="139" t="str">
        <f t="shared" si="134"/>
        <v/>
      </c>
      <c r="AE333" s="207"/>
      <c r="AF333" s="297" t="str">
        <f t="shared" si="130"/>
        <v/>
      </c>
      <c r="AG333" s="207"/>
      <c r="AH333" s="139" t="str">
        <f t="shared" si="135"/>
        <v/>
      </c>
      <c r="AI333" s="207"/>
      <c r="AJ333" s="297" t="str">
        <f t="shared" si="131"/>
        <v/>
      </c>
      <c r="AK333" s="262"/>
      <c r="AL333" s="139" t="str">
        <f t="shared" si="123"/>
        <v/>
      </c>
      <c r="AM333" s="207"/>
      <c r="AN333" s="297" t="str">
        <f t="shared" si="113"/>
        <v/>
      </c>
      <c r="AP333" s="139" t="str">
        <f t="shared" si="124"/>
        <v/>
      </c>
      <c r="AQ333" s="207"/>
      <c r="AR333" s="297" t="str">
        <f t="shared" si="114"/>
        <v/>
      </c>
      <c r="AS333" s="207"/>
      <c r="AT333" s="139" t="str">
        <f t="shared" si="125"/>
        <v/>
      </c>
      <c r="AU333" s="207"/>
      <c r="AV333" s="297" t="str">
        <f t="shared" si="115"/>
        <v/>
      </c>
      <c r="AW333" s="207"/>
      <c r="AX333" s="139" t="str">
        <f t="shared" si="136"/>
        <v/>
      </c>
      <c r="AY333" s="207"/>
      <c r="AZ333" s="297" t="str">
        <f t="shared" si="132"/>
        <v/>
      </c>
      <c r="BA333" s="207"/>
      <c r="BB333" s="139" t="str">
        <f t="shared" si="137"/>
        <v/>
      </c>
      <c r="BC333" s="207"/>
      <c r="BD333" s="297" t="str">
        <f t="shared" si="133"/>
        <v/>
      </c>
      <c r="BE333" s="207"/>
      <c r="BF333" s="139" t="str">
        <f t="shared" si="128"/>
        <v/>
      </c>
      <c r="BG333" s="207"/>
      <c r="BH333" s="297" t="str">
        <f t="shared" si="118"/>
        <v/>
      </c>
      <c r="BJ333" s="139" t="str">
        <f t="shared" si="129"/>
        <v/>
      </c>
      <c r="BK333" s="207"/>
      <c r="BL333" s="297" t="str">
        <f t="shared" si="119"/>
        <v/>
      </c>
      <c r="BM333" s="207"/>
    </row>
    <row r="334" spans="2:65" ht="15.75" customHeight="1">
      <c r="B334" s="364"/>
      <c r="C334" s="23"/>
      <c r="D334" s="22"/>
      <c r="E334" s="22"/>
      <c r="F334" s="101"/>
      <c r="G334" s="101"/>
      <c r="H334" s="101"/>
      <c r="I334" s="101" t="s">
        <v>153</v>
      </c>
      <c r="J334" s="101"/>
      <c r="K334" s="101"/>
      <c r="L334" s="102"/>
      <c r="M334" s="207"/>
      <c r="N334" s="139">
        <f>SUM(N329:N333)</f>
        <v>1125019</v>
      </c>
      <c r="O334" s="123"/>
      <c r="P334" s="139">
        <f>SUM(P329:P333)</f>
        <v>1327019</v>
      </c>
      <c r="Q334" s="139"/>
      <c r="R334" s="139">
        <f>SUM(R329:R333)</f>
        <v>1121414</v>
      </c>
      <c r="S334" s="139"/>
      <c r="T334" s="139" t="e">
        <f>SUM(T329:T333)</f>
        <v>#N/A</v>
      </c>
      <c r="U334" s="139"/>
      <c r="V334" s="139">
        <f>SUM(V329:V333)</f>
        <v>1125019</v>
      </c>
      <c r="W334" s="139"/>
      <c r="X334" s="139">
        <f>SUM(X329:X333)</f>
        <v>1327019</v>
      </c>
      <c r="Y334" s="53"/>
      <c r="Z334" s="139">
        <f t="shared" si="120"/>
        <v>202000</v>
      </c>
      <c r="AA334" s="139"/>
      <c r="AB334" s="297">
        <f t="shared" si="110"/>
        <v>0.1795525231129429</v>
      </c>
      <c r="AC334" s="262"/>
      <c r="AD334" s="139">
        <f t="shared" si="134"/>
        <v>0</v>
      </c>
      <c r="AE334" s="139"/>
      <c r="AF334" s="297">
        <f t="shared" si="130"/>
        <v>0</v>
      </c>
      <c r="AG334" s="139"/>
      <c r="AH334" s="139">
        <f t="shared" si="135"/>
        <v>202000</v>
      </c>
      <c r="AI334" s="139"/>
      <c r="AJ334" s="297">
        <f t="shared" si="131"/>
        <v>0.1795525231129429</v>
      </c>
      <c r="AK334" s="262"/>
      <c r="AL334" s="139">
        <f t="shared" si="123"/>
        <v>205605</v>
      </c>
      <c r="AM334" s="139"/>
      <c r="AN334" s="297">
        <f t="shared" si="113"/>
        <v>0.18334442052622846</v>
      </c>
      <c r="AP334" s="139" t="str">
        <f t="shared" si="124"/>
        <v/>
      </c>
      <c r="AQ334" s="139"/>
      <c r="AR334" s="297" t="e">
        <f t="shared" si="114"/>
        <v>#N/A</v>
      </c>
      <c r="AS334" s="139"/>
      <c r="AT334" s="139" t="str">
        <f t="shared" si="125"/>
        <v/>
      </c>
      <c r="AU334" s="139"/>
      <c r="AV334" s="297" t="e">
        <f t="shared" si="115"/>
        <v>#N/A</v>
      </c>
      <c r="AW334" s="139"/>
      <c r="AX334" s="139">
        <f t="shared" si="136"/>
        <v>0</v>
      </c>
      <c r="AY334" s="139"/>
      <c r="AZ334" s="297">
        <f t="shared" si="132"/>
        <v>0</v>
      </c>
      <c r="BA334" s="139"/>
      <c r="BB334" s="139">
        <f t="shared" si="137"/>
        <v>-202000</v>
      </c>
      <c r="BC334" s="139"/>
      <c r="BD334" s="297">
        <f t="shared" si="133"/>
        <v>-0.15222088003261447</v>
      </c>
      <c r="BE334" s="139"/>
      <c r="BF334" s="139">
        <f t="shared" si="128"/>
        <v>3605</v>
      </c>
      <c r="BG334" s="139"/>
      <c r="BH334" s="297">
        <f t="shared" si="118"/>
        <v>3.2146914520418957E-3</v>
      </c>
      <c r="BJ334" s="139" t="str">
        <f t="shared" si="129"/>
        <v/>
      </c>
      <c r="BK334" s="139"/>
      <c r="BL334" s="297" t="e">
        <f t="shared" si="119"/>
        <v>#N/A</v>
      </c>
      <c r="BM334" s="139"/>
    </row>
    <row r="335" spans="2:65" ht="15.75" customHeight="1">
      <c r="B335" s="364"/>
      <c r="C335" s="23"/>
      <c r="D335" s="22"/>
      <c r="E335" s="101"/>
      <c r="F335" s="101"/>
      <c r="G335" s="101"/>
      <c r="H335" s="101"/>
      <c r="I335" s="101"/>
      <c r="J335" s="101"/>
      <c r="K335" s="24"/>
      <c r="L335" s="102"/>
      <c r="M335" s="207"/>
      <c r="N335" s="207"/>
      <c r="O335" s="123"/>
      <c r="P335" s="207"/>
      <c r="Q335" s="207"/>
      <c r="R335" s="207"/>
      <c r="S335" s="207"/>
      <c r="T335" s="207"/>
      <c r="U335" s="207"/>
      <c r="V335" s="207"/>
      <c r="W335" s="207"/>
      <c r="X335" s="207"/>
      <c r="Y335" s="207"/>
      <c r="Z335" s="139" t="str">
        <f t="shared" si="120"/>
        <v/>
      </c>
      <c r="AA335" s="207"/>
      <c r="AB335" s="297" t="str">
        <f t="shared" si="110"/>
        <v/>
      </c>
      <c r="AC335" s="262"/>
      <c r="AD335" s="139" t="str">
        <f t="shared" si="134"/>
        <v/>
      </c>
      <c r="AE335" s="207"/>
      <c r="AF335" s="297" t="str">
        <f t="shared" si="130"/>
        <v/>
      </c>
      <c r="AG335" s="207"/>
      <c r="AH335" s="139" t="str">
        <f t="shared" si="135"/>
        <v/>
      </c>
      <c r="AI335" s="207"/>
      <c r="AJ335" s="297" t="str">
        <f t="shared" si="131"/>
        <v/>
      </c>
      <c r="AK335" s="262"/>
      <c r="AL335" s="139" t="str">
        <f t="shared" si="123"/>
        <v/>
      </c>
      <c r="AM335" s="207"/>
      <c r="AN335" s="297" t="str">
        <f t="shared" si="113"/>
        <v/>
      </c>
      <c r="AP335" s="139" t="str">
        <f t="shared" si="124"/>
        <v/>
      </c>
      <c r="AQ335" s="207"/>
      <c r="AR335" s="297" t="str">
        <f t="shared" si="114"/>
        <v/>
      </c>
      <c r="AS335" s="207"/>
      <c r="AT335" s="139" t="str">
        <f t="shared" si="125"/>
        <v/>
      </c>
      <c r="AU335" s="207"/>
      <c r="AV335" s="297" t="str">
        <f t="shared" si="115"/>
        <v/>
      </c>
      <c r="AW335" s="207"/>
      <c r="AX335" s="139" t="str">
        <f t="shared" si="136"/>
        <v/>
      </c>
      <c r="AY335" s="207"/>
      <c r="AZ335" s="297" t="str">
        <f t="shared" si="132"/>
        <v/>
      </c>
      <c r="BA335" s="207"/>
      <c r="BB335" s="139" t="str">
        <f t="shared" si="137"/>
        <v/>
      </c>
      <c r="BC335" s="207"/>
      <c r="BD335" s="297" t="str">
        <f t="shared" si="133"/>
        <v/>
      </c>
      <c r="BE335" s="207"/>
      <c r="BF335" s="139" t="str">
        <f t="shared" si="128"/>
        <v/>
      </c>
      <c r="BG335" s="207"/>
      <c r="BH335" s="297" t="str">
        <f t="shared" si="118"/>
        <v/>
      </c>
      <c r="BJ335" s="139" t="str">
        <f t="shared" si="129"/>
        <v/>
      </c>
      <c r="BK335" s="207"/>
      <c r="BL335" s="297" t="str">
        <f t="shared" si="119"/>
        <v/>
      </c>
      <c r="BM335" s="207"/>
    </row>
    <row r="336" spans="2:65" ht="15.75" customHeight="1">
      <c r="B336" s="364"/>
      <c r="C336" s="21" t="s">
        <v>36</v>
      </c>
      <c r="D336" s="101" t="s">
        <v>210</v>
      </c>
      <c r="E336" s="101"/>
      <c r="F336" s="101"/>
      <c r="G336" s="101"/>
      <c r="H336" s="101"/>
      <c r="I336" s="101"/>
      <c r="J336" s="101"/>
      <c r="K336" s="27"/>
      <c r="L336" s="102"/>
      <c r="M336" s="207"/>
      <c r="N336" s="207"/>
      <c r="O336" s="123"/>
      <c r="P336" s="207"/>
      <c r="Q336" s="207"/>
      <c r="R336" s="207"/>
      <c r="S336" s="207"/>
      <c r="T336" s="207"/>
      <c r="U336" s="207"/>
      <c r="V336" s="207"/>
      <c r="W336" s="207"/>
      <c r="X336" s="207"/>
      <c r="Y336" s="207"/>
      <c r="Z336" s="139" t="str">
        <f t="shared" si="120"/>
        <v/>
      </c>
      <c r="AA336" s="207"/>
      <c r="AB336" s="297" t="str">
        <f t="shared" si="110"/>
        <v/>
      </c>
      <c r="AC336" s="262"/>
      <c r="AD336" s="139" t="str">
        <f t="shared" si="134"/>
        <v/>
      </c>
      <c r="AE336" s="207"/>
      <c r="AF336" s="297" t="str">
        <f t="shared" si="130"/>
        <v/>
      </c>
      <c r="AG336" s="207"/>
      <c r="AH336" s="139" t="str">
        <f t="shared" si="135"/>
        <v/>
      </c>
      <c r="AI336" s="207"/>
      <c r="AJ336" s="297" t="str">
        <f t="shared" si="131"/>
        <v/>
      </c>
      <c r="AK336" s="262"/>
      <c r="AL336" s="139" t="str">
        <f t="shared" si="123"/>
        <v/>
      </c>
      <c r="AM336" s="207"/>
      <c r="AN336" s="297" t="str">
        <f t="shared" si="113"/>
        <v/>
      </c>
      <c r="AP336" s="139" t="str">
        <f t="shared" si="124"/>
        <v/>
      </c>
      <c r="AQ336" s="207"/>
      <c r="AR336" s="297" t="str">
        <f t="shared" si="114"/>
        <v/>
      </c>
      <c r="AS336" s="207"/>
      <c r="AT336" s="139" t="str">
        <f t="shared" si="125"/>
        <v/>
      </c>
      <c r="AU336" s="207"/>
      <c r="AV336" s="297" t="str">
        <f t="shared" si="115"/>
        <v/>
      </c>
      <c r="AW336" s="207"/>
      <c r="AX336" s="139" t="str">
        <f t="shared" si="136"/>
        <v/>
      </c>
      <c r="AY336" s="207"/>
      <c r="AZ336" s="297" t="str">
        <f t="shared" si="132"/>
        <v/>
      </c>
      <c r="BA336" s="207"/>
      <c r="BB336" s="139" t="str">
        <f t="shared" si="137"/>
        <v/>
      </c>
      <c r="BC336" s="207"/>
      <c r="BD336" s="297" t="str">
        <f t="shared" si="133"/>
        <v/>
      </c>
      <c r="BE336" s="207"/>
      <c r="BF336" s="139" t="str">
        <f t="shared" si="128"/>
        <v/>
      </c>
      <c r="BG336" s="207"/>
      <c r="BH336" s="297" t="str">
        <f t="shared" si="118"/>
        <v/>
      </c>
      <c r="BJ336" s="139" t="str">
        <f t="shared" si="129"/>
        <v/>
      </c>
      <c r="BK336" s="207"/>
      <c r="BL336" s="297" t="str">
        <f t="shared" si="119"/>
        <v/>
      </c>
      <c r="BM336" s="207"/>
    </row>
    <row r="337" spans="2:65" ht="15.75" customHeight="1">
      <c r="B337" s="364">
        <v>143</v>
      </c>
      <c r="C337" s="101"/>
      <c r="D337" s="22" t="s">
        <v>38</v>
      </c>
      <c r="E337" s="101" t="s">
        <v>325</v>
      </c>
      <c r="F337" s="101"/>
      <c r="G337" s="101"/>
      <c r="H337" s="101"/>
      <c r="I337" s="101"/>
      <c r="J337" s="101"/>
      <c r="K337" s="24"/>
      <c r="L337" s="102" t="s">
        <v>29</v>
      </c>
      <c r="M337" s="207"/>
      <c r="N337" s="139">
        <f>VLOOKUP($B337,'[1]09-10-11'!$A$4:$EA$400,MATCH(N$2, '[1]09-10-11'!$A$4:$EA$4, 0))</f>
        <v>568955</v>
      </c>
      <c r="O337" s="123"/>
      <c r="P337" s="139">
        <f>VLOOKUP($B337,'[1]09-10-11'!$A$4:$EA$400,MATCH(P$2, '[1]09-10-11'!$A$4:$EA$4, 0))</f>
        <v>568955</v>
      </c>
      <c r="Q337" s="139"/>
      <c r="R337" s="139">
        <f>VLOOKUP($B337,'[1]09-10-11'!$A$4:$EA$400,MATCH(R$2, '[1]09-10-11'!$A$4:$EA$4, 0))</f>
        <v>568955</v>
      </c>
      <c r="S337" s="139"/>
      <c r="T337" s="139" t="e">
        <f>VLOOKUP($B337,'[1]09-10-11'!$A$4:$EA$400,MATCH(T$2, '[1]09-10-11'!$A$4:$EA$4, 0))</f>
        <v>#N/A</v>
      </c>
      <c r="U337" s="139"/>
      <c r="V337" s="139">
        <f>VLOOKUP($B337,'[1]09-10-11'!$A$4:$EA$400,MATCH(V$2, '[1]09-10-11'!$A$4:$EA$4, 0))</f>
        <v>581955</v>
      </c>
      <c r="W337" s="139"/>
      <c r="X337" s="139">
        <f>VLOOKUP($B337,'[1]09-10-11'!$A$4:$EA$400,MATCH(X$2, '[1]09-10-11'!$A$4:$EA$4, 0))</f>
        <v>568955</v>
      </c>
      <c r="Y337" s="53"/>
      <c r="Z337" s="139">
        <f t="shared" si="120"/>
        <v>-13000</v>
      </c>
      <c r="AA337" s="139"/>
      <c r="AB337" s="297">
        <f t="shared" si="110"/>
        <v>-2.233849696282364E-2</v>
      </c>
      <c r="AC337" s="262"/>
      <c r="AD337" s="139">
        <f t="shared" si="134"/>
        <v>0</v>
      </c>
      <c r="AE337" s="139"/>
      <c r="AF337" s="297">
        <f t="shared" si="130"/>
        <v>0</v>
      </c>
      <c r="AG337" s="139"/>
      <c r="AH337" s="139">
        <f t="shared" si="135"/>
        <v>0</v>
      </c>
      <c r="AI337" s="139"/>
      <c r="AJ337" s="297">
        <f t="shared" si="131"/>
        <v>0</v>
      </c>
      <c r="AK337" s="262"/>
      <c r="AL337" s="139">
        <f t="shared" si="123"/>
        <v>0</v>
      </c>
      <c r="AM337" s="139"/>
      <c r="AN337" s="297">
        <f t="shared" si="113"/>
        <v>0</v>
      </c>
      <c r="AP337" s="139" t="str">
        <f t="shared" si="124"/>
        <v/>
      </c>
      <c r="AQ337" s="139"/>
      <c r="AR337" s="297" t="e">
        <f t="shared" si="114"/>
        <v>#N/A</v>
      </c>
      <c r="AS337" s="139"/>
      <c r="AT337" s="139" t="str">
        <f t="shared" si="125"/>
        <v/>
      </c>
      <c r="AU337" s="139"/>
      <c r="AV337" s="297" t="e">
        <f t="shared" si="115"/>
        <v>#N/A</v>
      </c>
      <c r="AW337" s="139"/>
      <c r="AX337" s="139">
        <f t="shared" si="136"/>
        <v>13000</v>
      </c>
      <c r="AY337" s="139"/>
      <c r="AZ337" s="297">
        <f t="shared" si="132"/>
        <v>2.2848907207072555E-2</v>
      </c>
      <c r="BA337" s="139"/>
      <c r="BB337" s="139">
        <f t="shared" si="137"/>
        <v>13000</v>
      </c>
      <c r="BC337" s="139"/>
      <c r="BD337" s="297">
        <f t="shared" si="133"/>
        <v>2.2848907207072555E-2</v>
      </c>
      <c r="BE337" s="139"/>
      <c r="BF337" s="139">
        <f t="shared" si="128"/>
        <v>13000</v>
      </c>
      <c r="BG337" s="139"/>
      <c r="BH337" s="297">
        <f t="shared" si="118"/>
        <v>2.2848907207072555E-2</v>
      </c>
      <c r="BJ337" s="139" t="str">
        <f t="shared" si="129"/>
        <v/>
      </c>
      <c r="BK337" s="139"/>
      <c r="BL337" s="297" t="e">
        <f t="shared" si="119"/>
        <v>#N/A</v>
      </c>
      <c r="BM337" s="139"/>
    </row>
    <row r="338" spans="2:65" ht="15.75" customHeight="1">
      <c r="B338" s="364">
        <v>144</v>
      </c>
      <c r="C338" s="23"/>
      <c r="D338" s="22" t="s">
        <v>13</v>
      </c>
      <c r="E338" s="101" t="s">
        <v>326</v>
      </c>
      <c r="F338" s="101"/>
      <c r="G338" s="101"/>
      <c r="H338" s="101"/>
      <c r="I338" s="101"/>
      <c r="J338" s="101"/>
      <c r="K338" s="24"/>
      <c r="L338" s="102" t="s">
        <v>29</v>
      </c>
      <c r="M338" s="207"/>
      <c r="N338" s="141">
        <f>VLOOKUP($B338,'[1]09-10-11'!$A$4:$EA$400,MATCH(N$2, '[1]09-10-11'!$A$4:$EA$4, 0))</f>
        <v>13712</v>
      </c>
      <c r="O338" s="123"/>
      <c r="P338" s="141">
        <f>VLOOKUP($B338,'[1]09-10-11'!$A$4:$EA$400,MATCH(P$2, '[1]09-10-11'!$A$4:$EA$4, 0))</f>
        <v>19712</v>
      </c>
      <c r="Q338" s="141"/>
      <c r="R338" s="141">
        <f>VLOOKUP($B338,'[1]09-10-11'!$A$4:$EA$400,MATCH(R$2, '[1]09-10-11'!$A$4:$EA$4, 0))</f>
        <v>10240</v>
      </c>
      <c r="S338" s="141"/>
      <c r="T338" s="141" t="e">
        <f>VLOOKUP($B338,'[1]09-10-11'!$A$4:$EA$400,MATCH(T$2, '[1]09-10-11'!$A$4:$EA$4, 0))</f>
        <v>#N/A</v>
      </c>
      <c r="U338" s="141"/>
      <c r="V338" s="141">
        <f>VLOOKUP($B338,'[1]09-10-11'!$A$4:$EA$400,MATCH(V$2, '[1]09-10-11'!$A$4:$EA$4, 0))</f>
        <v>13712</v>
      </c>
      <c r="W338" s="141"/>
      <c r="X338" s="141">
        <f>VLOOKUP($B338,'[1]09-10-11'!$A$4:$EA$400,MATCH(X$2, '[1]09-10-11'!$A$4:$EA$4, 0))</f>
        <v>24712</v>
      </c>
      <c r="Y338" s="53"/>
      <c r="Z338" s="141">
        <f t="shared" si="120"/>
        <v>11000</v>
      </c>
      <c r="AA338" s="141"/>
      <c r="AB338" s="298">
        <f t="shared" si="110"/>
        <v>0.80221703617269546</v>
      </c>
      <c r="AC338" s="256"/>
      <c r="AD338" s="141">
        <f t="shared" si="134"/>
        <v>5000</v>
      </c>
      <c r="AE338" s="141"/>
      <c r="AF338" s="298">
        <f t="shared" si="130"/>
        <v>0.25365259740259738</v>
      </c>
      <c r="AG338" s="53"/>
      <c r="AH338" s="141">
        <f t="shared" si="135"/>
        <v>11000</v>
      </c>
      <c r="AI338" s="141"/>
      <c r="AJ338" s="298">
        <f t="shared" si="131"/>
        <v>0.80221703617269546</v>
      </c>
      <c r="AK338" s="257"/>
      <c r="AL338" s="141">
        <f t="shared" si="123"/>
        <v>14472</v>
      </c>
      <c r="AM338" s="141"/>
      <c r="AN338" s="298">
        <f t="shared" si="113"/>
        <v>1.4132812499999998</v>
      </c>
      <c r="AP338" s="141" t="str">
        <f t="shared" si="124"/>
        <v/>
      </c>
      <c r="AQ338" s="141"/>
      <c r="AR338" s="298" t="e">
        <f t="shared" si="114"/>
        <v>#N/A</v>
      </c>
      <c r="AS338" s="53"/>
      <c r="AT338" s="141" t="str">
        <f t="shared" si="125"/>
        <v/>
      </c>
      <c r="AU338" s="141"/>
      <c r="AV338" s="298" t="e">
        <f t="shared" si="115"/>
        <v>#N/A</v>
      </c>
      <c r="AW338" s="53"/>
      <c r="AX338" s="141">
        <f t="shared" si="136"/>
        <v>0</v>
      </c>
      <c r="AY338" s="141"/>
      <c r="AZ338" s="298">
        <f t="shared" si="132"/>
        <v>0</v>
      </c>
      <c r="BA338" s="53"/>
      <c r="BB338" s="141">
        <f t="shared" si="137"/>
        <v>-6000</v>
      </c>
      <c r="BC338" s="141"/>
      <c r="BD338" s="298">
        <f t="shared" si="133"/>
        <v>-0.30438311688311692</v>
      </c>
      <c r="BE338" s="53"/>
      <c r="BF338" s="141">
        <f t="shared" si="128"/>
        <v>3472</v>
      </c>
      <c r="BG338" s="141"/>
      <c r="BH338" s="298">
        <f t="shared" si="118"/>
        <v>0.33906250000000004</v>
      </c>
      <c r="BJ338" s="141" t="str">
        <f t="shared" si="129"/>
        <v/>
      </c>
      <c r="BK338" s="141"/>
      <c r="BL338" s="298" t="e">
        <f t="shared" si="119"/>
        <v>#N/A</v>
      </c>
      <c r="BM338" s="53"/>
    </row>
    <row r="339" spans="2:65" ht="15.75" customHeight="1">
      <c r="B339" s="364"/>
      <c r="C339" s="23"/>
      <c r="D339" s="101"/>
      <c r="E339" s="101"/>
      <c r="F339" s="101"/>
      <c r="G339" s="101"/>
      <c r="H339" s="101"/>
      <c r="I339" s="101"/>
      <c r="J339" s="101"/>
      <c r="K339" s="24"/>
      <c r="L339" s="102"/>
      <c r="M339" s="207"/>
      <c r="N339" s="207"/>
      <c r="O339" s="123"/>
      <c r="P339" s="207"/>
      <c r="Q339" s="207"/>
      <c r="R339" s="207"/>
      <c r="S339" s="207"/>
      <c r="T339" s="207"/>
      <c r="U339" s="207"/>
      <c r="V339" s="207"/>
      <c r="W339" s="207"/>
      <c r="X339" s="207"/>
      <c r="Y339" s="207"/>
      <c r="Z339" s="139" t="str">
        <f t="shared" si="120"/>
        <v/>
      </c>
      <c r="AA339" s="207"/>
      <c r="AB339" s="297" t="str">
        <f t="shared" si="110"/>
        <v/>
      </c>
      <c r="AC339" s="262"/>
      <c r="AD339" s="139" t="str">
        <f t="shared" si="134"/>
        <v/>
      </c>
      <c r="AE339" s="207"/>
      <c r="AF339" s="297" t="str">
        <f t="shared" si="130"/>
        <v/>
      </c>
      <c r="AG339" s="207"/>
      <c r="AH339" s="139" t="str">
        <f t="shared" si="135"/>
        <v/>
      </c>
      <c r="AI339" s="207"/>
      <c r="AJ339" s="297" t="str">
        <f t="shared" si="131"/>
        <v/>
      </c>
      <c r="AK339" s="262"/>
      <c r="AL339" s="139" t="str">
        <f t="shared" si="123"/>
        <v/>
      </c>
      <c r="AM339" s="207"/>
      <c r="AN339" s="297" t="str">
        <f t="shared" si="113"/>
        <v/>
      </c>
      <c r="AP339" s="139" t="str">
        <f t="shared" si="124"/>
        <v/>
      </c>
      <c r="AQ339" s="207"/>
      <c r="AR339" s="297" t="str">
        <f t="shared" si="114"/>
        <v/>
      </c>
      <c r="AS339" s="207"/>
      <c r="AT339" s="139" t="str">
        <f t="shared" si="125"/>
        <v/>
      </c>
      <c r="AU339" s="207"/>
      <c r="AV339" s="297" t="str">
        <f t="shared" si="115"/>
        <v/>
      </c>
      <c r="AW339" s="207"/>
      <c r="AX339" s="139" t="str">
        <f t="shared" si="136"/>
        <v/>
      </c>
      <c r="AY339" s="207"/>
      <c r="AZ339" s="297" t="str">
        <f t="shared" si="132"/>
        <v/>
      </c>
      <c r="BA339" s="207"/>
      <c r="BB339" s="139" t="str">
        <f t="shared" si="137"/>
        <v/>
      </c>
      <c r="BC339" s="207"/>
      <c r="BD339" s="297" t="str">
        <f t="shared" si="133"/>
        <v/>
      </c>
      <c r="BE339" s="207"/>
      <c r="BF339" s="139" t="str">
        <f t="shared" si="128"/>
        <v/>
      </c>
      <c r="BG339" s="207"/>
      <c r="BH339" s="297" t="str">
        <f t="shared" si="118"/>
        <v/>
      </c>
      <c r="BJ339" s="139" t="str">
        <f t="shared" si="129"/>
        <v/>
      </c>
      <c r="BK339" s="207"/>
      <c r="BL339" s="297" t="str">
        <f t="shared" si="119"/>
        <v/>
      </c>
      <c r="BM339" s="207"/>
    </row>
    <row r="340" spans="2:65" ht="15.75" customHeight="1">
      <c r="B340" s="364"/>
      <c r="C340" s="23"/>
      <c r="D340" s="101"/>
      <c r="E340" s="101"/>
      <c r="F340" s="101"/>
      <c r="G340" s="101"/>
      <c r="H340" s="101"/>
      <c r="I340" s="101" t="s">
        <v>125</v>
      </c>
      <c r="J340" s="101"/>
      <c r="K340" s="24"/>
      <c r="L340" s="102"/>
      <c r="M340" s="207"/>
      <c r="N340" s="139">
        <f>SUM(N336:N339)</f>
        <v>582667</v>
      </c>
      <c r="O340" s="139">
        <f>SUM(O336:O339)</f>
        <v>0</v>
      </c>
      <c r="P340" s="139">
        <f>SUM(P336:P339)</f>
        <v>588667</v>
      </c>
      <c r="Q340" s="139"/>
      <c r="R340" s="139">
        <f>SUM(R336:R339)</f>
        <v>579195</v>
      </c>
      <c r="S340" s="139"/>
      <c r="T340" s="139" t="e">
        <f>SUM(T336:T339)</f>
        <v>#N/A</v>
      </c>
      <c r="U340" s="139"/>
      <c r="V340" s="139">
        <f>SUM(V336:V339)</f>
        <v>595667</v>
      </c>
      <c r="W340" s="139"/>
      <c r="X340" s="139">
        <f>SUM(X336:X339)</f>
        <v>593667</v>
      </c>
      <c r="Y340" s="53"/>
      <c r="Z340" s="139">
        <f t="shared" si="120"/>
        <v>-2000</v>
      </c>
      <c r="AA340" s="139"/>
      <c r="AB340" s="297">
        <f t="shared" ref="AB340:AB399" si="138">IF($V340="","",  IF($X340="","", IF($V340=0,"---",(IF(ISERROR(($X340/$V340)-1),"---",($X340/$V340)-1) ))))</f>
        <v>-3.3575806616784609E-3</v>
      </c>
      <c r="AC340" s="262"/>
      <c r="AD340" s="139">
        <f t="shared" si="134"/>
        <v>5000</v>
      </c>
      <c r="AE340" s="139"/>
      <c r="AF340" s="297">
        <f t="shared" ref="AF340:AF371" si="139">IF($P340="","",  IF($X340="","", IF($P340=0,"---",(IF(ISERROR(($X340/$P340)-1),"---",($X340/$P340)-1) ))))</f>
        <v>8.4937664248208034E-3</v>
      </c>
      <c r="AG340" s="139"/>
      <c r="AH340" s="139">
        <f t="shared" si="135"/>
        <v>11000</v>
      </c>
      <c r="AI340" s="139"/>
      <c r="AJ340" s="297">
        <f t="shared" ref="AJ340:AJ371" si="140">IF($N340="","",  IF($X340="","", IF($N340=0,"---",(IF(ISERROR(($X340/$N340)-1),"---",($X340/$N340)-1) ))))</f>
        <v>1.8878707735292988E-2</v>
      </c>
      <c r="AK340" s="262"/>
      <c r="AL340" s="139">
        <f t="shared" si="123"/>
        <v>14472</v>
      </c>
      <c r="AM340" s="139"/>
      <c r="AN340" s="297">
        <f t="shared" ref="AN340:AN399" si="141">IF($R340="","",  IF($X340="","", IF($R340=0,"---",(IF(ISERROR(($X340/$R340)-1),"---",($X340/$R340)-1) ))))</f>
        <v>2.4986403542848201E-2</v>
      </c>
      <c r="AP340" s="139" t="str">
        <f t="shared" si="124"/>
        <v/>
      </c>
      <c r="AQ340" s="139"/>
      <c r="AR340" s="297" t="e">
        <f t="shared" ref="AR340:AR399" si="142">IF($T340="","",  IF($X340="","", IF($T340=0,"---",(IF(ISERROR(($X340/$T340)-1),"---",($X340/$T340)-1) ))))</f>
        <v>#N/A</v>
      </c>
      <c r="AS340" s="139"/>
      <c r="AT340" s="139" t="str">
        <f t="shared" si="125"/>
        <v/>
      </c>
      <c r="AU340" s="139"/>
      <c r="AV340" s="297" t="e">
        <f t="shared" ref="AV340:AV399" si="143">IF($R340="","",  IF($T340="","", IF($R340=0,"---",(IF(ISERROR(($T340/$R340)-1),"---",($T340/$R340)-1) ))))</f>
        <v>#N/A</v>
      </c>
      <c r="AW340" s="139"/>
      <c r="AX340" s="139">
        <f t="shared" si="136"/>
        <v>13000</v>
      </c>
      <c r="AY340" s="139"/>
      <c r="AZ340" s="297">
        <f t="shared" ref="AZ340:AZ371" si="144">IF($N340="","",  IF($V340="","", IF($N340=0,"---",(IF(ISERROR(($V340/$N340)-1),"---",($V340/$N340)-1) ))))</f>
        <v>2.2311200050800784E-2</v>
      </c>
      <c r="BA340" s="139"/>
      <c r="BB340" s="139">
        <f t="shared" si="137"/>
        <v>7000</v>
      </c>
      <c r="BC340" s="139"/>
      <c r="BD340" s="297">
        <f t="shared" ref="BD340:BD371" si="145">IF($P340="","",  IF($V340="","", IF($P340=0,"---",(IF(ISERROR(($V340/$P340)-1),"---",($V340/$P340)-1) ))))</f>
        <v>1.1891272994749125E-2</v>
      </c>
      <c r="BE340" s="139"/>
      <c r="BF340" s="139">
        <f t="shared" si="128"/>
        <v>16472</v>
      </c>
      <c r="BG340" s="139"/>
      <c r="BH340" s="297">
        <f t="shared" ref="BH340:BH399" si="146">IF($R340="","",  IF($V340="","", IF($R340=0,"---",(IF(ISERROR(($V340/$R340)-1),"---",($V340/$R340)-1) ))))</f>
        <v>2.8439472025828971E-2</v>
      </c>
      <c r="BJ340" s="139" t="str">
        <f t="shared" si="129"/>
        <v/>
      </c>
      <c r="BK340" s="139"/>
      <c r="BL340" s="297" t="e">
        <f t="shared" ref="BL340:BL399" si="147">IF($T340="","",  IF($V340="","", IF($T340=0,"---",(IF(ISERROR(($V340/$T340)-1),"---",($V340/$T340)-1) ))))</f>
        <v>#N/A</v>
      </c>
      <c r="BM340" s="139"/>
    </row>
    <row r="341" spans="2:65" ht="15.75" customHeight="1">
      <c r="B341" s="364"/>
      <c r="C341" s="23"/>
      <c r="D341" s="101"/>
      <c r="E341" s="101"/>
      <c r="F341" s="101"/>
      <c r="G341" s="101"/>
      <c r="H341" s="101"/>
      <c r="I341" s="101"/>
      <c r="J341" s="101"/>
      <c r="K341" s="24"/>
      <c r="L341" s="102"/>
      <c r="M341" s="207"/>
      <c r="N341" s="207"/>
      <c r="O341" s="123"/>
      <c r="P341" s="207"/>
      <c r="Q341" s="207"/>
      <c r="R341" s="237"/>
      <c r="S341" s="237"/>
      <c r="T341" s="237"/>
      <c r="U341" s="207"/>
      <c r="V341" s="237"/>
      <c r="W341" s="237"/>
      <c r="X341" s="237"/>
      <c r="Y341" s="237"/>
      <c r="Z341" s="139" t="str">
        <f t="shared" si="120"/>
        <v/>
      </c>
      <c r="AA341" s="207"/>
      <c r="AB341" s="297" t="str">
        <f t="shared" si="138"/>
        <v/>
      </c>
      <c r="AC341" s="262"/>
      <c r="AD341" s="139" t="str">
        <f t="shared" si="134"/>
        <v/>
      </c>
      <c r="AE341" s="207"/>
      <c r="AF341" s="297" t="str">
        <f t="shared" si="139"/>
        <v/>
      </c>
      <c r="AG341" s="207"/>
      <c r="AH341" s="139" t="str">
        <f t="shared" si="135"/>
        <v/>
      </c>
      <c r="AI341" s="207"/>
      <c r="AJ341" s="297" t="str">
        <f t="shared" si="140"/>
        <v/>
      </c>
      <c r="AK341" s="262"/>
      <c r="AL341" s="139" t="str">
        <f t="shared" si="123"/>
        <v/>
      </c>
      <c r="AM341" s="207"/>
      <c r="AN341" s="297" t="str">
        <f t="shared" si="141"/>
        <v/>
      </c>
      <c r="AP341" s="139" t="str">
        <f t="shared" si="124"/>
        <v/>
      </c>
      <c r="AQ341" s="207"/>
      <c r="AR341" s="297" t="str">
        <f t="shared" si="142"/>
        <v/>
      </c>
      <c r="AS341" s="207"/>
      <c r="AT341" s="139" t="str">
        <f t="shared" si="125"/>
        <v/>
      </c>
      <c r="AU341" s="207"/>
      <c r="AV341" s="297" t="str">
        <f t="shared" si="143"/>
        <v/>
      </c>
      <c r="AW341" s="207"/>
      <c r="AX341" s="139" t="str">
        <f t="shared" si="136"/>
        <v/>
      </c>
      <c r="AY341" s="207"/>
      <c r="AZ341" s="297" t="str">
        <f t="shared" si="144"/>
        <v/>
      </c>
      <c r="BA341" s="207"/>
      <c r="BB341" s="139" t="str">
        <f t="shared" si="137"/>
        <v/>
      </c>
      <c r="BC341" s="207"/>
      <c r="BD341" s="297" t="str">
        <f t="shared" si="145"/>
        <v/>
      </c>
      <c r="BE341" s="207"/>
      <c r="BF341" s="139" t="str">
        <f t="shared" si="128"/>
        <v/>
      </c>
      <c r="BG341" s="207"/>
      <c r="BH341" s="297" t="str">
        <f t="shared" si="146"/>
        <v/>
      </c>
      <c r="BJ341" s="139" t="str">
        <f t="shared" si="129"/>
        <v/>
      </c>
      <c r="BK341" s="207"/>
      <c r="BL341" s="297" t="str">
        <f t="shared" si="147"/>
        <v/>
      </c>
      <c r="BM341" s="207"/>
    </row>
    <row r="342" spans="2:65">
      <c r="B342" s="364"/>
      <c r="C342" s="101"/>
      <c r="D342" s="81"/>
      <c r="E342" s="82"/>
      <c r="F342" s="81"/>
      <c r="G342" s="81"/>
      <c r="H342" s="81"/>
      <c r="I342" s="81"/>
      <c r="J342" s="81"/>
      <c r="K342" s="101"/>
      <c r="L342" s="102"/>
      <c r="M342" s="207"/>
      <c r="N342" s="207"/>
      <c r="O342" s="142"/>
      <c r="P342" s="207"/>
      <c r="Q342" s="207"/>
      <c r="R342" s="237"/>
      <c r="S342" s="237"/>
      <c r="T342" s="237"/>
      <c r="U342" s="207"/>
      <c r="V342" s="237"/>
      <c r="W342" s="237"/>
      <c r="X342" s="237"/>
      <c r="Y342" s="237"/>
      <c r="Z342" s="139" t="str">
        <f t="shared" si="120"/>
        <v/>
      </c>
      <c r="AA342" s="207"/>
      <c r="AB342" s="297" t="str">
        <f t="shared" si="138"/>
        <v/>
      </c>
      <c r="AC342" s="262"/>
      <c r="AD342" s="139" t="str">
        <f t="shared" si="134"/>
        <v/>
      </c>
      <c r="AE342" s="207"/>
      <c r="AF342" s="297" t="str">
        <f t="shared" si="139"/>
        <v/>
      </c>
      <c r="AG342" s="207"/>
      <c r="AH342" s="139" t="str">
        <f t="shared" si="135"/>
        <v/>
      </c>
      <c r="AI342" s="207"/>
      <c r="AJ342" s="297" t="str">
        <f t="shared" si="140"/>
        <v/>
      </c>
      <c r="AK342" s="262"/>
      <c r="AL342" s="139" t="str">
        <f t="shared" si="123"/>
        <v/>
      </c>
      <c r="AM342" s="207"/>
      <c r="AN342" s="297" t="str">
        <f t="shared" si="141"/>
        <v/>
      </c>
      <c r="AP342" s="139" t="str">
        <f t="shared" si="124"/>
        <v/>
      </c>
      <c r="AQ342" s="207"/>
      <c r="AR342" s="297" t="str">
        <f t="shared" si="142"/>
        <v/>
      </c>
      <c r="AS342" s="207"/>
      <c r="AT342" s="139" t="str">
        <f t="shared" si="125"/>
        <v/>
      </c>
      <c r="AU342" s="207"/>
      <c r="AV342" s="297" t="str">
        <f t="shared" si="143"/>
        <v/>
      </c>
      <c r="AW342" s="207"/>
      <c r="AX342" s="139" t="str">
        <f t="shared" si="136"/>
        <v/>
      </c>
      <c r="AY342" s="207"/>
      <c r="AZ342" s="297" t="str">
        <f t="shared" si="144"/>
        <v/>
      </c>
      <c r="BA342" s="207"/>
      <c r="BB342" s="139" t="str">
        <f t="shared" si="137"/>
        <v/>
      </c>
      <c r="BC342" s="207"/>
      <c r="BD342" s="297" t="str">
        <f t="shared" si="145"/>
        <v/>
      </c>
      <c r="BE342" s="207"/>
      <c r="BF342" s="139" t="str">
        <f t="shared" si="128"/>
        <v/>
      </c>
      <c r="BG342" s="207"/>
      <c r="BH342" s="297" t="str">
        <f t="shared" si="146"/>
        <v/>
      </c>
      <c r="BJ342" s="139" t="str">
        <f t="shared" si="129"/>
        <v/>
      </c>
      <c r="BK342" s="207"/>
      <c r="BL342" s="297" t="str">
        <f t="shared" si="147"/>
        <v/>
      </c>
      <c r="BM342" s="207"/>
    </row>
    <row r="343" spans="2:65" ht="15.75" customHeight="1">
      <c r="B343" s="365"/>
      <c r="C343" s="21"/>
      <c r="D343" s="101"/>
      <c r="E343" s="101"/>
      <c r="F343" s="101"/>
      <c r="G343" s="103" t="s">
        <v>276</v>
      </c>
      <c r="H343" s="103"/>
      <c r="I343" s="35"/>
      <c r="J343" s="35"/>
      <c r="K343" s="36"/>
      <c r="L343" s="37" t="s">
        <v>29</v>
      </c>
      <c r="M343" s="215"/>
      <c r="N343" s="150">
        <f>N334+SUM(N339:N341)</f>
        <v>1707686</v>
      </c>
      <c r="O343" s="119"/>
      <c r="P343" s="150">
        <f>P334+SUM(P339:P341)</f>
        <v>1915686</v>
      </c>
      <c r="Q343" s="150"/>
      <c r="R343" s="150">
        <f>R334+SUM(R339:R341)</f>
        <v>1700609</v>
      </c>
      <c r="S343" s="150"/>
      <c r="T343" s="150" t="e">
        <f>T334+SUM(T339:T341)</f>
        <v>#N/A</v>
      </c>
      <c r="U343" s="150"/>
      <c r="V343" s="150">
        <f>V334+SUM(V339:V341)</f>
        <v>1720686</v>
      </c>
      <c r="W343" s="150"/>
      <c r="X343" s="150">
        <f>X334+SUM(X339:X341)</f>
        <v>1920686</v>
      </c>
      <c r="Y343" s="146"/>
      <c r="Z343" s="150">
        <f t="shared" si="120"/>
        <v>200000</v>
      </c>
      <c r="AA343" s="150"/>
      <c r="AB343" s="301">
        <f t="shared" si="138"/>
        <v>0.11623271183702322</v>
      </c>
      <c r="AC343" s="260"/>
      <c r="AD343" s="150">
        <f t="shared" si="134"/>
        <v>5000</v>
      </c>
      <c r="AE343" s="150"/>
      <c r="AF343" s="301">
        <f t="shared" si="139"/>
        <v>2.6100310802501525E-3</v>
      </c>
      <c r="AG343" s="150"/>
      <c r="AH343" s="150">
        <f t="shared" si="135"/>
        <v>213000</v>
      </c>
      <c r="AI343" s="150"/>
      <c r="AJ343" s="301">
        <f t="shared" si="140"/>
        <v>0.12473019044484768</v>
      </c>
      <c r="AK343" s="260"/>
      <c r="AL343" s="150">
        <f t="shared" si="123"/>
        <v>220077</v>
      </c>
      <c r="AM343" s="150"/>
      <c r="AN343" s="301">
        <f t="shared" si="141"/>
        <v>0.12941069934358818</v>
      </c>
      <c r="AP343" s="150" t="str">
        <f t="shared" si="124"/>
        <v/>
      </c>
      <c r="AQ343" s="150"/>
      <c r="AR343" s="301" t="e">
        <f t="shared" si="142"/>
        <v>#N/A</v>
      </c>
      <c r="AS343" s="150"/>
      <c r="AT343" s="150" t="str">
        <f t="shared" si="125"/>
        <v/>
      </c>
      <c r="AU343" s="150"/>
      <c r="AV343" s="301" t="e">
        <f t="shared" si="143"/>
        <v>#N/A</v>
      </c>
      <c r="AW343" s="150"/>
      <c r="AX343" s="150">
        <f t="shared" si="136"/>
        <v>13000</v>
      </c>
      <c r="AY343" s="150"/>
      <c r="AZ343" s="301">
        <f t="shared" si="144"/>
        <v>7.6126407313756861E-3</v>
      </c>
      <c r="BA343" s="150"/>
      <c r="BB343" s="150">
        <f t="shared" si="137"/>
        <v>-195000</v>
      </c>
      <c r="BC343" s="150"/>
      <c r="BD343" s="301">
        <f t="shared" si="145"/>
        <v>-0.10179121212975406</v>
      </c>
      <c r="BE343" s="150"/>
      <c r="BF343" s="150">
        <f t="shared" si="128"/>
        <v>20077</v>
      </c>
      <c r="BG343" s="150"/>
      <c r="BH343" s="301">
        <f t="shared" si="146"/>
        <v>1.1805770756240896E-2</v>
      </c>
      <c r="BJ343" s="150" t="str">
        <f t="shared" si="129"/>
        <v/>
      </c>
      <c r="BK343" s="150"/>
      <c r="BL343" s="301" t="e">
        <f t="shared" si="147"/>
        <v>#N/A</v>
      </c>
      <c r="BM343" s="150"/>
    </row>
    <row r="344" spans="2:65" ht="15.75" customHeight="1">
      <c r="B344" s="365"/>
      <c r="C344" s="23"/>
      <c r="D344" s="101"/>
      <c r="E344" s="101"/>
      <c r="F344" s="101"/>
      <c r="G344" s="101" t="s">
        <v>48</v>
      </c>
      <c r="H344" s="101"/>
      <c r="I344" s="101"/>
      <c r="J344" s="101"/>
      <c r="K344" s="27"/>
      <c r="L344" s="102" t="s">
        <v>29</v>
      </c>
      <c r="M344" s="207"/>
      <c r="N344" s="139">
        <f>SUM(N345:N346)</f>
        <v>1707686</v>
      </c>
      <c r="O344" s="139"/>
      <c r="P344" s="139">
        <f>SUM(P345:P346)</f>
        <v>1915686</v>
      </c>
      <c r="Q344" s="139"/>
      <c r="R344" s="139">
        <f>SUM(R345:R346)</f>
        <v>1700609</v>
      </c>
      <c r="S344" s="139"/>
      <c r="T344" s="139" t="e">
        <f>SUM(T345:T346)</f>
        <v>#N/A</v>
      </c>
      <c r="U344" s="139"/>
      <c r="V344" s="139">
        <f>SUM(V345:V346)</f>
        <v>1720686</v>
      </c>
      <c r="W344" s="139"/>
      <c r="X344" s="139">
        <f>SUM(X345:X346)</f>
        <v>1920686</v>
      </c>
      <c r="Y344" s="53"/>
      <c r="Z344" s="139">
        <f t="shared" si="120"/>
        <v>200000</v>
      </c>
      <c r="AA344" s="139"/>
      <c r="AB344" s="297">
        <f t="shared" si="138"/>
        <v>0.11623271183702322</v>
      </c>
      <c r="AC344" s="262"/>
      <c r="AD344" s="139">
        <f t="shared" si="134"/>
        <v>5000</v>
      </c>
      <c r="AE344" s="139"/>
      <c r="AF344" s="297">
        <f t="shared" si="139"/>
        <v>2.6100310802501525E-3</v>
      </c>
      <c r="AG344" s="139"/>
      <c r="AH344" s="139">
        <f t="shared" si="135"/>
        <v>213000</v>
      </c>
      <c r="AI344" s="139"/>
      <c r="AJ344" s="297">
        <f t="shared" si="140"/>
        <v>0.12473019044484768</v>
      </c>
      <c r="AK344" s="262"/>
      <c r="AL344" s="139">
        <f t="shared" si="123"/>
        <v>220077</v>
      </c>
      <c r="AM344" s="139"/>
      <c r="AN344" s="297">
        <f t="shared" si="141"/>
        <v>0.12941069934358818</v>
      </c>
      <c r="AP344" s="139" t="str">
        <f t="shared" si="124"/>
        <v/>
      </c>
      <c r="AQ344" s="139"/>
      <c r="AR344" s="297" t="e">
        <f t="shared" si="142"/>
        <v>#N/A</v>
      </c>
      <c r="AS344" s="139"/>
      <c r="AT344" s="139" t="str">
        <f t="shared" si="125"/>
        <v/>
      </c>
      <c r="AU344" s="139"/>
      <c r="AV344" s="297" t="e">
        <f t="shared" si="143"/>
        <v>#N/A</v>
      </c>
      <c r="AW344" s="139"/>
      <c r="AX344" s="139">
        <f t="shared" si="136"/>
        <v>13000</v>
      </c>
      <c r="AY344" s="139"/>
      <c r="AZ344" s="297">
        <f t="shared" si="144"/>
        <v>7.6126407313756861E-3</v>
      </c>
      <c r="BA344" s="139"/>
      <c r="BB344" s="139">
        <f t="shared" si="137"/>
        <v>-195000</v>
      </c>
      <c r="BC344" s="139"/>
      <c r="BD344" s="297">
        <f t="shared" si="145"/>
        <v>-0.10179121212975406</v>
      </c>
      <c r="BE344" s="139"/>
      <c r="BF344" s="139">
        <f t="shared" si="128"/>
        <v>20077</v>
      </c>
      <c r="BG344" s="139"/>
      <c r="BH344" s="297">
        <f t="shared" si="146"/>
        <v>1.1805770756240896E-2</v>
      </c>
      <c r="BJ344" s="139" t="str">
        <f t="shared" si="129"/>
        <v/>
      </c>
      <c r="BK344" s="139"/>
      <c r="BL344" s="297" t="e">
        <f t="shared" si="147"/>
        <v>#N/A</v>
      </c>
      <c r="BM344" s="139"/>
    </row>
    <row r="345" spans="2:65" ht="15.75" customHeight="1">
      <c r="B345" s="365"/>
      <c r="C345" s="23"/>
      <c r="D345" s="101"/>
      <c r="E345" s="101"/>
      <c r="F345" s="101"/>
      <c r="G345" s="101"/>
      <c r="H345" s="101" t="s">
        <v>49</v>
      </c>
      <c r="I345" s="101"/>
      <c r="J345" s="101"/>
      <c r="K345" s="27"/>
      <c r="L345" s="102"/>
      <c r="M345" s="207"/>
      <c r="N345" s="139">
        <f>N343-N328</f>
        <v>916686</v>
      </c>
      <c r="O345" s="123"/>
      <c r="P345" s="139">
        <f>P343-P328</f>
        <v>1124686</v>
      </c>
      <c r="Q345" s="139"/>
      <c r="R345" s="139">
        <f>R343-R328</f>
        <v>909609</v>
      </c>
      <c r="S345" s="139"/>
      <c r="T345" s="139" t="e">
        <f>T343-T328</f>
        <v>#N/A</v>
      </c>
      <c r="U345" s="139"/>
      <c r="V345" s="139">
        <f>V343-V328</f>
        <v>929686</v>
      </c>
      <c r="W345" s="139"/>
      <c r="X345" s="139">
        <f>X343-X328</f>
        <v>1129686</v>
      </c>
      <c r="Y345" s="53"/>
      <c r="Z345" s="139">
        <f t="shared" si="120"/>
        <v>200000</v>
      </c>
      <c r="AA345" s="139"/>
      <c r="AB345" s="297">
        <f t="shared" si="138"/>
        <v>0.21512639751485985</v>
      </c>
      <c r="AC345" s="262"/>
      <c r="AD345" s="139">
        <f t="shared" si="134"/>
        <v>5000</v>
      </c>
      <c r="AE345" s="139"/>
      <c r="AF345" s="297">
        <f t="shared" si="139"/>
        <v>4.445685284603984E-3</v>
      </c>
      <c r="AG345" s="139"/>
      <c r="AH345" s="139">
        <f t="shared" si="135"/>
        <v>213000</v>
      </c>
      <c r="AI345" s="139"/>
      <c r="AJ345" s="297">
        <f t="shared" si="140"/>
        <v>0.23235873570666499</v>
      </c>
      <c r="AK345" s="262"/>
      <c r="AL345" s="139">
        <f t="shared" si="123"/>
        <v>220077</v>
      </c>
      <c r="AM345" s="139"/>
      <c r="AN345" s="297">
        <f t="shared" si="141"/>
        <v>0.24194681451041045</v>
      </c>
      <c r="AP345" s="139" t="str">
        <f t="shared" si="124"/>
        <v/>
      </c>
      <c r="AQ345" s="139"/>
      <c r="AR345" s="297" t="e">
        <f t="shared" si="142"/>
        <v>#N/A</v>
      </c>
      <c r="AS345" s="139"/>
      <c r="AT345" s="139" t="str">
        <f t="shared" si="125"/>
        <v/>
      </c>
      <c r="AU345" s="139"/>
      <c r="AV345" s="297" t="e">
        <f t="shared" si="143"/>
        <v>#N/A</v>
      </c>
      <c r="AW345" s="139"/>
      <c r="AX345" s="139">
        <f t="shared" si="136"/>
        <v>13000</v>
      </c>
      <c r="AY345" s="139"/>
      <c r="AZ345" s="297">
        <f t="shared" si="144"/>
        <v>1.4181519080688432E-2</v>
      </c>
      <c r="BA345" s="139"/>
      <c r="BB345" s="139">
        <f t="shared" si="137"/>
        <v>-195000</v>
      </c>
      <c r="BC345" s="139"/>
      <c r="BD345" s="297">
        <f t="shared" si="145"/>
        <v>-0.17338172609955138</v>
      </c>
      <c r="BE345" s="139"/>
      <c r="BF345" s="139">
        <f t="shared" si="128"/>
        <v>20077</v>
      </c>
      <c r="BG345" s="139"/>
      <c r="BH345" s="297">
        <f t="shared" si="146"/>
        <v>2.2072121098186237E-2</v>
      </c>
      <c r="BJ345" s="139" t="str">
        <f t="shared" si="129"/>
        <v/>
      </c>
      <c r="BK345" s="139"/>
      <c r="BL345" s="297" t="e">
        <f t="shared" si="147"/>
        <v>#N/A</v>
      </c>
      <c r="BM345" s="139"/>
    </row>
    <row r="346" spans="2:65" ht="15.75" customHeight="1">
      <c r="B346" s="365"/>
      <c r="C346" s="23"/>
      <c r="D346" s="101"/>
      <c r="E346" s="101"/>
      <c r="F346" s="101"/>
      <c r="G346" s="101"/>
      <c r="H346" s="101" t="s">
        <v>317</v>
      </c>
      <c r="I346" s="101"/>
      <c r="J346" s="101"/>
      <c r="K346" s="27"/>
      <c r="L346" s="102"/>
      <c r="M346" s="207"/>
      <c r="N346" s="139">
        <v>791000</v>
      </c>
      <c r="O346" s="123"/>
      <c r="P346" s="139">
        <v>791000</v>
      </c>
      <c r="Q346" s="139"/>
      <c r="R346" s="139">
        <v>791000</v>
      </c>
      <c r="S346" s="139"/>
      <c r="T346" s="139">
        <v>791000</v>
      </c>
      <c r="U346" s="139"/>
      <c r="V346" s="139">
        <v>791000</v>
      </c>
      <c r="W346" s="139"/>
      <c r="X346" s="139">
        <v>791000</v>
      </c>
      <c r="Y346" s="53"/>
      <c r="Z346" s="139">
        <f t="shared" si="120"/>
        <v>0</v>
      </c>
      <c r="AA346" s="139"/>
      <c r="AB346" s="297">
        <f t="shared" si="138"/>
        <v>0</v>
      </c>
      <c r="AC346" s="262"/>
      <c r="AD346" s="139">
        <f t="shared" si="134"/>
        <v>0</v>
      </c>
      <c r="AE346" s="139"/>
      <c r="AF346" s="297">
        <f t="shared" si="139"/>
        <v>0</v>
      </c>
      <c r="AG346" s="139"/>
      <c r="AH346" s="139">
        <f t="shared" si="135"/>
        <v>0</v>
      </c>
      <c r="AI346" s="139"/>
      <c r="AJ346" s="297">
        <f t="shared" si="140"/>
        <v>0</v>
      </c>
      <c r="AK346" s="262"/>
      <c r="AL346" s="139">
        <f t="shared" si="123"/>
        <v>0</v>
      </c>
      <c r="AM346" s="139"/>
      <c r="AN346" s="297">
        <f t="shared" si="141"/>
        <v>0</v>
      </c>
      <c r="AP346" s="139">
        <f t="shared" si="124"/>
        <v>0</v>
      </c>
      <c r="AQ346" s="139"/>
      <c r="AR346" s="297">
        <f t="shared" si="142"/>
        <v>0</v>
      </c>
      <c r="AS346" s="139"/>
      <c r="AT346" s="139">
        <f t="shared" si="125"/>
        <v>0</v>
      </c>
      <c r="AU346" s="139"/>
      <c r="AV346" s="297">
        <f t="shared" si="143"/>
        <v>0</v>
      </c>
      <c r="AW346" s="139"/>
      <c r="AX346" s="139">
        <f t="shared" si="136"/>
        <v>0</v>
      </c>
      <c r="AY346" s="139"/>
      <c r="AZ346" s="297">
        <f t="shared" si="144"/>
        <v>0</v>
      </c>
      <c r="BA346" s="139"/>
      <c r="BB346" s="139">
        <f t="shared" si="137"/>
        <v>0</v>
      </c>
      <c r="BC346" s="139"/>
      <c r="BD346" s="297">
        <f t="shared" si="145"/>
        <v>0</v>
      </c>
      <c r="BE346" s="139"/>
      <c r="BF346" s="139">
        <f t="shared" si="128"/>
        <v>0</v>
      </c>
      <c r="BG346" s="139"/>
      <c r="BH346" s="297">
        <f t="shared" si="146"/>
        <v>0</v>
      </c>
      <c r="BJ346" s="139">
        <f t="shared" si="129"/>
        <v>0</v>
      </c>
      <c r="BK346" s="139"/>
      <c r="BL346" s="297">
        <f t="shared" si="147"/>
        <v>0</v>
      </c>
      <c r="BM346" s="139"/>
    </row>
    <row r="347" spans="2:65" ht="15.75" customHeight="1">
      <c r="B347" s="365"/>
      <c r="C347" s="39"/>
      <c r="D347" s="101"/>
      <c r="E347" s="22"/>
      <c r="F347" s="101"/>
      <c r="G347" s="101"/>
      <c r="H347" s="101"/>
      <c r="I347" s="101"/>
      <c r="J347" s="125"/>
      <c r="K347" s="127"/>
      <c r="L347" s="40"/>
      <c r="M347" s="207"/>
      <c r="N347" s="207"/>
      <c r="O347" s="123"/>
      <c r="P347" s="207"/>
      <c r="Q347" s="207"/>
      <c r="R347" s="237"/>
      <c r="S347" s="237"/>
      <c r="T347" s="237"/>
      <c r="U347" s="207"/>
      <c r="V347" s="237"/>
      <c r="W347" s="237"/>
      <c r="X347" s="237"/>
      <c r="Y347" s="237"/>
      <c r="Z347" s="139" t="str">
        <f t="shared" si="120"/>
        <v/>
      </c>
      <c r="AA347" s="207"/>
      <c r="AB347" s="297" t="str">
        <f t="shared" si="138"/>
        <v/>
      </c>
      <c r="AC347" s="262"/>
      <c r="AD347" s="139" t="str">
        <f t="shared" si="134"/>
        <v/>
      </c>
      <c r="AE347" s="207"/>
      <c r="AF347" s="297" t="str">
        <f t="shared" si="139"/>
        <v/>
      </c>
      <c r="AG347" s="207"/>
      <c r="AH347" s="139" t="str">
        <f t="shared" si="135"/>
        <v/>
      </c>
      <c r="AI347" s="207"/>
      <c r="AJ347" s="297" t="str">
        <f t="shared" si="140"/>
        <v/>
      </c>
      <c r="AK347" s="262"/>
      <c r="AL347" s="139" t="str">
        <f t="shared" si="123"/>
        <v/>
      </c>
      <c r="AM347" s="207"/>
      <c r="AN347" s="297" t="str">
        <f t="shared" si="141"/>
        <v/>
      </c>
      <c r="AP347" s="139" t="str">
        <f t="shared" si="124"/>
        <v/>
      </c>
      <c r="AQ347" s="207"/>
      <c r="AR347" s="297" t="str">
        <f t="shared" si="142"/>
        <v/>
      </c>
      <c r="AS347" s="207"/>
      <c r="AT347" s="139" t="str">
        <f t="shared" si="125"/>
        <v/>
      </c>
      <c r="AU347" s="207"/>
      <c r="AV347" s="297" t="str">
        <f t="shared" si="143"/>
        <v/>
      </c>
      <c r="AW347" s="207"/>
      <c r="AX347" s="139" t="str">
        <f t="shared" si="136"/>
        <v/>
      </c>
      <c r="AY347" s="207"/>
      <c r="AZ347" s="297" t="str">
        <f t="shared" si="144"/>
        <v/>
      </c>
      <c r="BA347" s="207"/>
      <c r="BB347" s="139" t="str">
        <f t="shared" si="137"/>
        <v/>
      </c>
      <c r="BC347" s="207"/>
      <c r="BD347" s="297" t="str">
        <f t="shared" si="145"/>
        <v/>
      </c>
      <c r="BE347" s="207"/>
      <c r="BF347" s="139" t="str">
        <f t="shared" si="128"/>
        <v/>
      </c>
      <c r="BG347" s="207"/>
      <c r="BH347" s="297" t="str">
        <f t="shared" si="146"/>
        <v/>
      </c>
      <c r="BJ347" s="139" t="str">
        <f t="shared" si="129"/>
        <v/>
      </c>
      <c r="BK347" s="207"/>
      <c r="BL347" s="297" t="str">
        <f t="shared" si="147"/>
        <v/>
      </c>
      <c r="BM347" s="207"/>
    </row>
    <row r="348" spans="2:65" ht="15.75" customHeight="1">
      <c r="B348" s="365"/>
      <c r="C348" s="39"/>
      <c r="D348" s="101"/>
      <c r="E348" s="22"/>
      <c r="F348" s="101"/>
      <c r="G348" s="125"/>
      <c r="H348" s="101"/>
      <c r="I348" s="101"/>
      <c r="J348" s="125"/>
      <c r="K348" s="127"/>
      <c r="L348" s="40"/>
      <c r="M348" s="207"/>
      <c r="N348" s="207"/>
      <c r="O348" s="123"/>
      <c r="P348" s="207"/>
      <c r="Q348" s="207"/>
      <c r="R348" s="139"/>
      <c r="S348" s="139"/>
      <c r="T348" s="139"/>
      <c r="U348" s="207"/>
      <c r="V348" s="139"/>
      <c r="W348" s="139"/>
      <c r="X348" s="139"/>
      <c r="Y348" s="53"/>
      <c r="Z348" s="139" t="str">
        <f t="shared" si="120"/>
        <v/>
      </c>
      <c r="AA348" s="207"/>
      <c r="AB348" s="297" t="str">
        <f t="shared" si="138"/>
        <v/>
      </c>
      <c r="AC348" s="262"/>
      <c r="AD348" s="139" t="str">
        <f t="shared" si="134"/>
        <v/>
      </c>
      <c r="AE348" s="207"/>
      <c r="AF348" s="297" t="str">
        <f t="shared" si="139"/>
        <v/>
      </c>
      <c r="AG348" s="207"/>
      <c r="AH348" s="139" t="str">
        <f t="shared" si="135"/>
        <v/>
      </c>
      <c r="AI348" s="207"/>
      <c r="AJ348" s="297" t="str">
        <f t="shared" si="140"/>
        <v/>
      </c>
      <c r="AK348" s="262"/>
      <c r="AL348" s="139" t="str">
        <f t="shared" si="123"/>
        <v/>
      </c>
      <c r="AM348" s="207"/>
      <c r="AN348" s="297" t="str">
        <f t="shared" si="141"/>
        <v/>
      </c>
      <c r="AP348" s="139" t="str">
        <f t="shared" si="124"/>
        <v/>
      </c>
      <c r="AQ348" s="207"/>
      <c r="AR348" s="297" t="str">
        <f t="shared" si="142"/>
        <v/>
      </c>
      <c r="AS348" s="207"/>
      <c r="AT348" s="139" t="str">
        <f t="shared" si="125"/>
        <v/>
      </c>
      <c r="AU348" s="207"/>
      <c r="AV348" s="297" t="str">
        <f t="shared" si="143"/>
        <v/>
      </c>
      <c r="AW348" s="207"/>
      <c r="AX348" s="139" t="str">
        <f t="shared" si="136"/>
        <v/>
      </c>
      <c r="AY348" s="207"/>
      <c r="AZ348" s="297" t="str">
        <f t="shared" si="144"/>
        <v/>
      </c>
      <c r="BA348" s="207"/>
      <c r="BB348" s="139" t="str">
        <f t="shared" si="137"/>
        <v/>
      </c>
      <c r="BC348" s="207"/>
      <c r="BD348" s="297" t="str">
        <f t="shared" si="145"/>
        <v/>
      </c>
      <c r="BE348" s="207"/>
      <c r="BF348" s="139" t="str">
        <f t="shared" si="128"/>
        <v/>
      </c>
      <c r="BG348" s="207"/>
      <c r="BH348" s="297" t="str">
        <f t="shared" si="146"/>
        <v/>
      </c>
      <c r="BJ348" s="139" t="str">
        <f t="shared" si="129"/>
        <v/>
      </c>
      <c r="BK348" s="207"/>
      <c r="BL348" s="297" t="str">
        <f t="shared" si="147"/>
        <v/>
      </c>
      <c r="BM348" s="207"/>
    </row>
    <row r="349" spans="2:65" ht="15.75" customHeight="1">
      <c r="B349" s="365"/>
      <c r="C349" s="39"/>
      <c r="D349" s="101"/>
      <c r="E349" s="22"/>
      <c r="F349" s="101"/>
      <c r="G349" s="101"/>
      <c r="H349" s="101"/>
      <c r="I349" s="101"/>
      <c r="J349" s="125"/>
      <c r="K349" s="127"/>
      <c r="L349" s="40"/>
      <c r="M349" s="207"/>
      <c r="N349" s="207"/>
      <c r="O349" s="123"/>
      <c r="P349" s="207"/>
      <c r="Q349" s="207"/>
      <c r="R349" s="237"/>
      <c r="S349" s="237"/>
      <c r="T349" s="237"/>
      <c r="U349" s="207"/>
      <c r="V349" s="237"/>
      <c r="W349" s="237"/>
      <c r="X349" s="237"/>
      <c r="Y349" s="237"/>
      <c r="Z349" s="139" t="str">
        <f t="shared" si="120"/>
        <v/>
      </c>
      <c r="AA349" s="207"/>
      <c r="AB349" s="297" t="str">
        <f t="shared" si="138"/>
        <v/>
      </c>
      <c r="AC349" s="262"/>
      <c r="AD349" s="139" t="str">
        <f t="shared" si="134"/>
        <v/>
      </c>
      <c r="AE349" s="207"/>
      <c r="AF349" s="297" t="str">
        <f t="shared" si="139"/>
        <v/>
      </c>
      <c r="AG349" s="207"/>
      <c r="AH349" s="139" t="str">
        <f t="shared" si="135"/>
        <v/>
      </c>
      <c r="AI349" s="207"/>
      <c r="AJ349" s="297" t="str">
        <f t="shared" si="140"/>
        <v/>
      </c>
      <c r="AK349" s="262"/>
      <c r="AL349" s="139" t="str">
        <f t="shared" si="123"/>
        <v/>
      </c>
      <c r="AM349" s="207"/>
      <c r="AN349" s="297" t="str">
        <f t="shared" si="141"/>
        <v/>
      </c>
      <c r="AP349" s="139" t="str">
        <f t="shared" si="124"/>
        <v/>
      </c>
      <c r="AQ349" s="207"/>
      <c r="AR349" s="297" t="str">
        <f t="shared" si="142"/>
        <v/>
      </c>
      <c r="AS349" s="207"/>
      <c r="AT349" s="139" t="str">
        <f t="shared" si="125"/>
        <v/>
      </c>
      <c r="AU349" s="207"/>
      <c r="AV349" s="297" t="str">
        <f t="shared" si="143"/>
        <v/>
      </c>
      <c r="AW349" s="207"/>
      <c r="AX349" s="139" t="str">
        <f t="shared" si="136"/>
        <v/>
      </c>
      <c r="AY349" s="207"/>
      <c r="AZ349" s="297" t="str">
        <f t="shared" si="144"/>
        <v/>
      </c>
      <c r="BA349" s="207"/>
      <c r="BB349" s="139" t="str">
        <f t="shared" si="137"/>
        <v/>
      </c>
      <c r="BC349" s="207"/>
      <c r="BD349" s="297" t="str">
        <f t="shared" si="145"/>
        <v/>
      </c>
      <c r="BE349" s="207"/>
      <c r="BF349" s="139" t="str">
        <f t="shared" si="128"/>
        <v/>
      </c>
      <c r="BG349" s="207"/>
      <c r="BH349" s="297" t="str">
        <f t="shared" si="146"/>
        <v/>
      </c>
      <c r="BJ349" s="139" t="str">
        <f t="shared" si="129"/>
        <v/>
      </c>
      <c r="BK349" s="207"/>
      <c r="BL349" s="297" t="str">
        <f t="shared" si="147"/>
        <v/>
      </c>
      <c r="BM349" s="207"/>
    </row>
    <row r="350" spans="2:65" ht="15.75" customHeight="1">
      <c r="B350" s="365"/>
      <c r="C350" s="101" t="s">
        <v>292</v>
      </c>
      <c r="D350" s="101"/>
      <c r="E350" s="101"/>
      <c r="F350" s="101"/>
      <c r="G350" s="101"/>
      <c r="H350" s="101"/>
      <c r="I350" s="101"/>
      <c r="J350" s="101"/>
      <c r="K350" s="27"/>
      <c r="L350" s="102"/>
      <c r="M350" s="207"/>
      <c r="N350" s="139">
        <f>N343</f>
        <v>1707686</v>
      </c>
      <c r="O350" s="111"/>
      <c r="P350" s="139">
        <f>P343</f>
        <v>1915686</v>
      </c>
      <c r="Q350" s="139"/>
      <c r="R350" s="139">
        <f>R343</f>
        <v>1700609</v>
      </c>
      <c r="S350" s="139"/>
      <c r="T350" s="139" t="e">
        <f>T343</f>
        <v>#N/A</v>
      </c>
      <c r="U350" s="139"/>
      <c r="V350" s="139">
        <f>V343</f>
        <v>1720686</v>
      </c>
      <c r="W350" s="139"/>
      <c r="X350" s="139">
        <f>X343</f>
        <v>1920686</v>
      </c>
      <c r="Y350" s="53"/>
      <c r="Z350" s="139">
        <f t="shared" si="120"/>
        <v>200000</v>
      </c>
      <c r="AA350" s="139"/>
      <c r="AB350" s="297">
        <f t="shared" si="138"/>
        <v>0.11623271183702322</v>
      </c>
      <c r="AC350" s="262"/>
      <c r="AD350" s="139">
        <f t="shared" si="134"/>
        <v>5000</v>
      </c>
      <c r="AE350" s="139"/>
      <c r="AF350" s="297">
        <f t="shared" si="139"/>
        <v>2.6100310802501525E-3</v>
      </c>
      <c r="AG350" s="139"/>
      <c r="AH350" s="139">
        <f t="shared" si="135"/>
        <v>213000</v>
      </c>
      <c r="AI350" s="139"/>
      <c r="AJ350" s="297">
        <f t="shared" si="140"/>
        <v>0.12473019044484768</v>
      </c>
      <c r="AK350" s="262"/>
      <c r="AL350" s="139">
        <f t="shared" si="123"/>
        <v>220077</v>
      </c>
      <c r="AM350" s="139"/>
      <c r="AN350" s="297">
        <f t="shared" si="141"/>
        <v>0.12941069934358818</v>
      </c>
      <c r="AP350" s="139" t="str">
        <f t="shared" si="124"/>
        <v/>
      </c>
      <c r="AQ350" s="139"/>
      <c r="AR350" s="297" t="e">
        <f t="shared" si="142"/>
        <v>#N/A</v>
      </c>
      <c r="AS350" s="139"/>
      <c r="AT350" s="139" t="str">
        <f t="shared" si="125"/>
        <v/>
      </c>
      <c r="AU350" s="139"/>
      <c r="AV350" s="297" t="e">
        <f t="shared" si="143"/>
        <v>#N/A</v>
      </c>
      <c r="AW350" s="139"/>
      <c r="AX350" s="139">
        <f t="shared" si="136"/>
        <v>13000</v>
      </c>
      <c r="AY350" s="139"/>
      <c r="AZ350" s="297">
        <f t="shared" si="144"/>
        <v>7.6126407313756861E-3</v>
      </c>
      <c r="BA350" s="139"/>
      <c r="BB350" s="139">
        <f t="shared" si="137"/>
        <v>-195000</v>
      </c>
      <c r="BC350" s="139"/>
      <c r="BD350" s="297">
        <f t="shared" si="145"/>
        <v>-0.10179121212975406</v>
      </c>
      <c r="BE350" s="139"/>
      <c r="BF350" s="139">
        <f t="shared" si="128"/>
        <v>20077</v>
      </c>
      <c r="BG350" s="139"/>
      <c r="BH350" s="297">
        <f t="shared" si="146"/>
        <v>1.1805770756240896E-2</v>
      </c>
      <c r="BJ350" s="139" t="str">
        <f t="shared" si="129"/>
        <v/>
      </c>
      <c r="BK350" s="139"/>
      <c r="BL350" s="297" t="e">
        <f t="shared" si="147"/>
        <v>#N/A</v>
      </c>
      <c r="BM350" s="139"/>
    </row>
    <row r="351" spans="2:65" ht="15.75" customHeight="1">
      <c r="B351" s="365"/>
      <c r="C351" s="101"/>
      <c r="D351" s="101"/>
      <c r="E351" s="101"/>
      <c r="F351" s="101"/>
      <c r="G351" s="101"/>
      <c r="H351" s="101"/>
      <c r="I351" s="101"/>
      <c r="J351" s="101"/>
      <c r="K351" s="27"/>
      <c r="L351" s="102"/>
      <c r="M351" s="207"/>
      <c r="N351" s="164"/>
      <c r="O351" s="111"/>
      <c r="P351" s="164"/>
      <c r="Q351" s="164"/>
      <c r="R351" s="164"/>
      <c r="S351" s="164"/>
      <c r="T351" s="164"/>
      <c r="U351" s="164"/>
      <c r="V351" s="164"/>
      <c r="W351" s="164"/>
      <c r="X351" s="164"/>
      <c r="Y351" s="398"/>
      <c r="Z351" s="139" t="str">
        <f t="shared" si="120"/>
        <v/>
      </c>
      <c r="AA351" s="164"/>
      <c r="AB351" s="297" t="str">
        <f t="shared" si="138"/>
        <v/>
      </c>
      <c r="AC351" s="262"/>
      <c r="AD351" s="139" t="str">
        <f t="shared" si="134"/>
        <v/>
      </c>
      <c r="AE351" s="164"/>
      <c r="AF351" s="297" t="str">
        <f t="shared" si="139"/>
        <v/>
      </c>
      <c r="AG351" s="164"/>
      <c r="AH351" s="139" t="str">
        <f t="shared" si="135"/>
        <v/>
      </c>
      <c r="AI351" s="164"/>
      <c r="AJ351" s="297" t="str">
        <f t="shared" si="140"/>
        <v/>
      </c>
      <c r="AK351" s="262"/>
      <c r="AL351" s="139" t="str">
        <f t="shared" si="123"/>
        <v/>
      </c>
      <c r="AM351" s="164"/>
      <c r="AN351" s="297" t="str">
        <f t="shared" si="141"/>
        <v/>
      </c>
      <c r="AP351" s="139" t="str">
        <f t="shared" si="124"/>
        <v/>
      </c>
      <c r="AQ351" s="164"/>
      <c r="AR351" s="297" t="str">
        <f t="shared" si="142"/>
        <v/>
      </c>
      <c r="AS351" s="164"/>
      <c r="AT351" s="139" t="str">
        <f t="shared" si="125"/>
        <v/>
      </c>
      <c r="AU351" s="164"/>
      <c r="AV351" s="297" t="str">
        <f t="shared" si="143"/>
        <v/>
      </c>
      <c r="AW351" s="164"/>
      <c r="AX351" s="139" t="str">
        <f t="shared" si="136"/>
        <v/>
      </c>
      <c r="AY351" s="164"/>
      <c r="AZ351" s="297" t="str">
        <f t="shared" si="144"/>
        <v/>
      </c>
      <c r="BA351" s="164"/>
      <c r="BB351" s="139" t="str">
        <f t="shared" si="137"/>
        <v/>
      </c>
      <c r="BC351" s="164"/>
      <c r="BD351" s="297" t="str">
        <f t="shared" si="145"/>
        <v/>
      </c>
      <c r="BE351" s="164"/>
      <c r="BF351" s="139" t="str">
        <f t="shared" si="128"/>
        <v/>
      </c>
      <c r="BG351" s="164"/>
      <c r="BH351" s="297" t="str">
        <f t="shared" si="146"/>
        <v/>
      </c>
      <c r="BJ351" s="139" t="str">
        <f t="shared" si="129"/>
        <v/>
      </c>
      <c r="BK351" s="164"/>
      <c r="BL351" s="297" t="str">
        <f t="shared" si="147"/>
        <v/>
      </c>
      <c r="BM351" s="164"/>
    </row>
    <row r="352" spans="2:65" ht="15.75" customHeight="1">
      <c r="B352" s="365"/>
      <c r="C352" s="101" t="s">
        <v>293</v>
      </c>
      <c r="D352" s="101"/>
      <c r="E352" s="101"/>
      <c r="F352" s="101"/>
      <c r="G352" s="101"/>
      <c r="H352" s="101"/>
      <c r="I352" s="101"/>
      <c r="J352" s="101"/>
      <c r="K352" s="27"/>
      <c r="L352" s="102"/>
      <c r="M352" s="207"/>
      <c r="N352" s="139">
        <f>N344</f>
        <v>1707686</v>
      </c>
      <c r="O352" s="111"/>
      <c r="P352" s="139">
        <f>P344</f>
        <v>1915686</v>
      </c>
      <c r="Q352" s="139"/>
      <c r="R352" s="139">
        <f>R344</f>
        <v>1700609</v>
      </c>
      <c r="S352" s="139"/>
      <c r="T352" s="139" t="e">
        <f>T344</f>
        <v>#N/A</v>
      </c>
      <c r="U352" s="139"/>
      <c r="V352" s="139">
        <f>V344</f>
        <v>1720686</v>
      </c>
      <c r="W352" s="139"/>
      <c r="X352" s="139">
        <f>X344</f>
        <v>1920686</v>
      </c>
      <c r="Y352" s="53"/>
      <c r="Z352" s="139">
        <f t="shared" si="120"/>
        <v>200000</v>
      </c>
      <c r="AA352" s="139"/>
      <c r="AB352" s="297">
        <f t="shared" si="138"/>
        <v>0.11623271183702322</v>
      </c>
      <c r="AC352" s="262"/>
      <c r="AD352" s="139">
        <f t="shared" si="134"/>
        <v>5000</v>
      </c>
      <c r="AE352" s="139"/>
      <c r="AF352" s="297">
        <f t="shared" si="139"/>
        <v>2.6100310802501525E-3</v>
      </c>
      <c r="AG352" s="139"/>
      <c r="AH352" s="139">
        <f t="shared" si="135"/>
        <v>213000</v>
      </c>
      <c r="AI352" s="139"/>
      <c r="AJ352" s="297">
        <f t="shared" si="140"/>
        <v>0.12473019044484768</v>
      </c>
      <c r="AK352" s="262"/>
      <c r="AL352" s="139">
        <f t="shared" si="123"/>
        <v>220077</v>
      </c>
      <c r="AM352" s="139"/>
      <c r="AN352" s="297">
        <f t="shared" si="141"/>
        <v>0.12941069934358818</v>
      </c>
      <c r="AP352" s="139" t="str">
        <f t="shared" si="124"/>
        <v/>
      </c>
      <c r="AQ352" s="139"/>
      <c r="AR352" s="297" t="e">
        <f t="shared" si="142"/>
        <v>#N/A</v>
      </c>
      <c r="AS352" s="139"/>
      <c r="AT352" s="139" t="str">
        <f t="shared" si="125"/>
        <v/>
      </c>
      <c r="AU352" s="139"/>
      <c r="AV352" s="297" t="e">
        <f t="shared" si="143"/>
        <v>#N/A</v>
      </c>
      <c r="AW352" s="139"/>
      <c r="AX352" s="139">
        <f t="shared" si="136"/>
        <v>13000</v>
      </c>
      <c r="AY352" s="139"/>
      <c r="AZ352" s="297">
        <f t="shared" si="144"/>
        <v>7.6126407313756861E-3</v>
      </c>
      <c r="BA352" s="139"/>
      <c r="BB352" s="139">
        <f t="shared" si="137"/>
        <v>-195000</v>
      </c>
      <c r="BC352" s="139"/>
      <c r="BD352" s="297">
        <f t="shared" si="145"/>
        <v>-0.10179121212975406</v>
      </c>
      <c r="BE352" s="139"/>
      <c r="BF352" s="139">
        <f t="shared" si="128"/>
        <v>20077</v>
      </c>
      <c r="BG352" s="139"/>
      <c r="BH352" s="297">
        <f t="shared" si="146"/>
        <v>1.1805770756240896E-2</v>
      </c>
      <c r="BJ352" s="139" t="str">
        <f t="shared" si="129"/>
        <v/>
      </c>
      <c r="BK352" s="139"/>
      <c r="BL352" s="297" t="e">
        <f t="shared" si="147"/>
        <v>#N/A</v>
      </c>
      <c r="BM352" s="139"/>
    </row>
    <row r="353" spans="1:65" ht="15.75" customHeight="1">
      <c r="B353" s="365"/>
      <c r="C353" s="101"/>
      <c r="D353" s="101"/>
      <c r="E353" s="101"/>
      <c r="F353" s="101"/>
      <c r="G353" s="101"/>
      <c r="H353" s="101"/>
      <c r="I353" s="101"/>
      <c r="J353" s="101"/>
      <c r="K353" s="27"/>
      <c r="L353" s="102"/>
      <c r="M353" s="207"/>
      <c r="N353" s="139"/>
      <c r="O353" s="111"/>
      <c r="P353" s="139"/>
      <c r="Q353" s="139"/>
      <c r="R353" s="139"/>
      <c r="S353" s="139"/>
      <c r="T353" s="139"/>
      <c r="U353" s="139"/>
      <c r="V353" s="139"/>
      <c r="W353" s="139"/>
      <c r="X353" s="139"/>
      <c r="Y353" s="53"/>
      <c r="Z353" s="139" t="str">
        <f t="shared" si="120"/>
        <v/>
      </c>
      <c r="AA353" s="139"/>
      <c r="AB353" s="297" t="str">
        <f t="shared" si="138"/>
        <v/>
      </c>
      <c r="AC353" s="262"/>
      <c r="AD353" s="139" t="str">
        <f t="shared" si="134"/>
        <v/>
      </c>
      <c r="AE353" s="139"/>
      <c r="AF353" s="297" t="str">
        <f t="shared" si="139"/>
        <v/>
      </c>
      <c r="AG353" s="139"/>
      <c r="AH353" s="139" t="str">
        <f t="shared" si="135"/>
        <v/>
      </c>
      <c r="AI353" s="139"/>
      <c r="AJ353" s="297" t="str">
        <f t="shared" si="140"/>
        <v/>
      </c>
      <c r="AK353" s="262"/>
      <c r="AL353" s="139" t="str">
        <f t="shared" si="123"/>
        <v/>
      </c>
      <c r="AM353" s="139"/>
      <c r="AN353" s="297" t="str">
        <f t="shared" si="141"/>
        <v/>
      </c>
      <c r="AP353" s="139" t="str">
        <f t="shared" si="124"/>
        <v/>
      </c>
      <c r="AQ353" s="139"/>
      <c r="AR353" s="297" t="str">
        <f t="shared" si="142"/>
        <v/>
      </c>
      <c r="AS353" s="139"/>
      <c r="AT353" s="139" t="str">
        <f t="shared" si="125"/>
        <v/>
      </c>
      <c r="AU353" s="139"/>
      <c r="AV353" s="297" t="str">
        <f t="shared" si="143"/>
        <v/>
      </c>
      <c r="AW353" s="139"/>
      <c r="AX353" s="139" t="str">
        <f t="shared" si="136"/>
        <v/>
      </c>
      <c r="AY353" s="139"/>
      <c r="AZ353" s="297" t="str">
        <f t="shared" si="144"/>
        <v/>
      </c>
      <c r="BA353" s="139"/>
      <c r="BB353" s="139" t="str">
        <f t="shared" si="137"/>
        <v/>
      </c>
      <c r="BC353" s="139"/>
      <c r="BD353" s="297" t="str">
        <f t="shared" si="145"/>
        <v/>
      </c>
      <c r="BE353" s="139"/>
      <c r="BF353" s="139" t="str">
        <f t="shared" si="128"/>
        <v/>
      </c>
      <c r="BG353" s="139"/>
      <c r="BH353" s="297" t="str">
        <f t="shared" si="146"/>
        <v/>
      </c>
      <c r="BJ353" s="139" t="str">
        <f t="shared" si="129"/>
        <v/>
      </c>
      <c r="BK353" s="139"/>
      <c r="BL353" s="297" t="str">
        <f t="shared" si="147"/>
        <v/>
      </c>
      <c r="BM353" s="139"/>
    </row>
    <row r="354" spans="1:65" ht="15.75" customHeight="1">
      <c r="B354" s="365"/>
      <c r="C354" s="101"/>
      <c r="D354" s="101"/>
      <c r="E354" s="101"/>
      <c r="F354" s="101"/>
      <c r="G354" s="101"/>
      <c r="H354" s="101"/>
      <c r="I354" s="101"/>
      <c r="J354" s="101"/>
      <c r="K354" s="27"/>
      <c r="L354" s="102"/>
      <c r="M354" s="207"/>
      <c r="N354" s="139"/>
      <c r="O354" s="111"/>
      <c r="P354" s="139"/>
      <c r="Q354" s="139"/>
      <c r="R354" s="139"/>
      <c r="S354" s="139"/>
      <c r="T354" s="139"/>
      <c r="U354" s="139"/>
      <c r="V354" s="139"/>
      <c r="W354" s="139"/>
      <c r="X354" s="139"/>
      <c r="Y354" s="53"/>
      <c r="Z354" s="139" t="str">
        <f t="shared" si="120"/>
        <v/>
      </c>
      <c r="AA354" s="139"/>
      <c r="AB354" s="297" t="str">
        <f t="shared" si="138"/>
        <v/>
      </c>
      <c r="AC354" s="262"/>
      <c r="AD354" s="139" t="str">
        <f t="shared" si="134"/>
        <v/>
      </c>
      <c r="AE354" s="139"/>
      <c r="AF354" s="297" t="str">
        <f t="shared" si="139"/>
        <v/>
      </c>
      <c r="AG354" s="139"/>
      <c r="AH354" s="139" t="str">
        <f t="shared" si="135"/>
        <v/>
      </c>
      <c r="AI354" s="139"/>
      <c r="AJ354" s="297" t="str">
        <f t="shared" si="140"/>
        <v/>
      </c>
      <c r="AK354" s="262"/>
      <c r="AL354" s="139" t="str">
        <f t="shared" si="123"/>
        <v/>
      </c>
      <c r="AM354" s="139"/>
      <c r="AN354" s="297" t="str">
        <f t="shared" si="141"/>
        <v/>
      </c>
      <c r="AP354" s="139" t="str">
        <f t="shared" si="124"/>
        <v/>
      </c>
      <c r="AQ354" s="139"/>
      <c r="AR354" s="297" t="str">
        <f t="shared" si="142"/>
        <v/>
      </c>
      <c r="AS354" s="139"/>
      <c r="AT354" s="139" t="str">
        <f t="shared" si="125"/>
        <v/>
      </c>
      <c r="AU354" s="139"/>
      <c r="AV354" s="297" t="str">
        <f t="shared" si="143"/>
        <v/>
      </c>
      <c r="AW354" s="139"/>
      <c r="AX354" s="139" t="str">
        <f t="shared" si="136"/>
        <v/>
      </c>
      <c r="AY354" s="139"/>
      <c r="AZ354" s="297" t="str">
        <f t="shared" si="144"/>
        <v/>
      </c>
      <c r="BA354" s="139"/>
      <c r="BB354" s="139" t="str">
        <f t="shared" si="137"/>
        <v/>
      </c>
      <c r="BC354" s="139"/>
      <c r="BD354" s="297" t="str">
        <f t="shared" si="145"/>
        <v/>
      </c>
      <c r="BE354" s="139"/>
      <c r="BF354" s="139" t="str">
        <f t="shared" si="128"/>
        <v/>
      </c>
      <c r="BG354" s="139"/>
      <c r="BH354" s="297" t="str">
        <f t="shared" si="146"/>
        <v/>
      </c>
      <c r="BJ354" s="139" t="str">
        <f t="shared" si="129"/>
        <v/>
      </c>
      <c r="BK354" s="139"/>
      <c r="BL354" s="297" t="str">
        <f t="shared" si="147"/>
        <v/>
      </c>
      <c r="BM354" s="139"/>
    </row>
    <row r="355" spans="1:65" ht="15.75" customHeight="1">
      <c r="B355" s="365"/>
      <c r="C355" s="200"/>
      <c r="D355" s="211"/>
      <c r="E355" s="101"/>
      <c r="F355" s="101"/>
      <c r="G355" s="101"/>
      <c r="H355" s="101"/>
      <c r="I355" s="101"/>
      <c r="J355" s="101"/>
      <c r="K355" s="27"/>
      <c r="L355" s="102"/>
      <c r="M355" s="207"/>
      <c r="N355" s="139"/>
      <c r="O355" s="111"/>
      <c r="P355" s="139"/>
      <c r="Q355" s="139"/>
      <c r="R355" s="139"/>
      <c r="S355" s="139"/>
      <c r="T355" s="139"/>
      <c r="U355" s="139"/>
      <c r="V355" s="139"/>
      <c r="W355" s="139"/>
      <c r="X355" s="139"/>
      <c r="Y355" s="53"/>
      <c r="Z355" s="139" t="str">
        <f t="shared" si="120"/>
        <v/>
      </c>
      <c r="AA355" s="139"/>
      <c r="AB355" s="297" t="str">
        <f t="shared" si="138"/>
        <v/>
      </c>
      <c r="AC355" s="262"/>
      <c r="AD355" s="139" t="str">
        <f t="shared" si="134"/>
        <v/>
      </c>
      <c r="AE355" s="139"/>
      <c r="AF355" s="297" t="str">
        <f t="shared" si="139"/>
        <v/>
      </c>
      <c r="AG355" s="139"/>
      <c r="AH355" s="139" t="str">
        <f t="shared" si="135"/>
        <v/>
      </c>
      <c r="AI355" s="139"/>
      <c r="AJ355" s="297" t="str">
        <f t="shared" si="140"/>
        <v/>
      </c>
      <c r="AK355" s="262"/>
      <c r="AL355" s="139" t="str">
        <f t="shared" si="123"/>
        <v/>
      </c>
      <c r="AM355" s="139"/>
      <c r="AN355" s="297" t="str">
        <f t="shared" si="141"/>
        <v/>
      </c>
      <c r="AP355" s="139" t="str">
        <f t="shared" si="124"/>
        <v/>
      </c>
      <c r="AQ355" s="139"/>
      <c r="AR355" s="297" t="str">
        <f t="shared" si="142"/>
        <v/>
      </c>
      <c r="AS355" s="139"/>
      <c r="AT355" s="139" t="str">
        <f t="shared" si="125"/>
        <v/>
      </c>
      <c r="AU355" s="139"/>
      <c r="AV355" s="297" t="str">
        <f t="shared" si="143"/>
        <v/>
      </c>
      <c r="AW355" s="139"/>
      <c r="AX355" s="139" t="str">
        <f t="shared" si="136"/>
        <v/>
      </c>
      <c r="AY355" s="139"/>
      <c r="AZ355" s="297" t="str">
        <f t="shared" si="144"/>
        <v/>
      </c>
      <c r="BA355" s="139"/>
      <c r="BB355" s="139" t="str">
        <f t="shared" si="137"/>
        <v/>
      </c>
      <c r="BC355" s="139"/>
      <c r="BD355" s="297" t="str">
        <f t="shared" si="145"/>
        <v/>
      </c>
      <c r="BE355" s="139"/>
      <c r="BF355" s="139" t="str">
        <f t="shared" si="128"/>
        <v/>
      </c>
      <c r="BG355" s="139"/>
      <c r="BH355" s="297" t="str">
        <f t="shared" si="146"/>
        <v/>
      </c>
      <c r="BJ355" s="139" t="str">
        <f t="shared" si="129"/>
        <v/>
      </c>
      <c r="BK355" s="139"/>
      <c r="BL355" s="297" t="str">
        <f t="shared" si="147"/>
        <v/>
      </c>
      <c r="BM355" s="139"/>
    </row>
    <row r="356" spans="1:65" ht="15.75" customHeight="1">
      <c r="B356" s="365"/>
      <c r="C356" s="200"/>
      <c r="D356" s="211"/>
      <c r="E356" s="101"/>
      <c r="F356" s="101"/>
      <c r="G356" s="101"/>
      <c r="H356" s="101"/>
      <c r="I356" s="101"/>
      <c r="J356" s="101"/>
      <c r="K356" s="27"/>
      <c r="L356" s="102"/>
      <c r="M356" s="207"/>
      <c r="N356" s="207"/>
      <c r="O356" s="111"/>
      <c r="P356" s="207"/>
      <c r="Q356" s="207"/>
      <c r="R356" s="237"/>
      <c r="S356" s="237"/>
      <c r="T356" s="237"/>
      <c r="U356" s="207"/>
      <c r="V356" s="237"/>
      <c r="W356" s="237"/>
      <c r="X356" s="237"/>
      <c r="Y356" s="237"/>
      <c r="Z356" s="139" t="str">
        <f t="shared" si="120"/>
        <v/>
      </c>
      <c r="AA356" s="207"/>
      <c r="AB356" s="297" t="str">
        <f t="shared" si="138"/>
        <v/>
      </c>
      <c r="AC356" s="262"/>
      <c r="AD356" s="139" t="str">
        <f t="shared" si="134"/>
        <v/>
      </c>
      <c r="AE356" s="207"/>
      <c r="AF356" s="297" t="str">
        <f t="shared" si="139"/>
        <v/>
      </c>
      <c r="AG356" s="207"/>
      <c r="AH356" s="139" t="str">
        <f t="shared" si="135"/>
        <v/>
      </c>
      <c r="AI356" s="207"/>
      <c r="AJ356" s="297" t="str">
        <f t="shared" si="140"/>
        <v/>
      </c>
      <c r="AK356" s="262"/>
      <c r="AL356" s="139" t="str">
        <f t="shared" si="123"/>
        <v/>
      </c>
      <c r="AM356" s="207"/>
      <c r="AN356" s="297" t="str">
        <f t="shared" si="141"/>
        <v/>
      </c>
      <c r="AP356" s="139" t="str">
        <f t="shared" si="124"/>
        <v/>
      </c>
      <c r="AQ356" s="207"/>
      <c r="AR356" s="297" t="str">
        <f t="shared" si="142"/>
        <v/>
      </c>
      <c r="AS356" s="207"/>
      <c r="AT356" s="139" t="str">
        <f t="shared" si="125"/>
        <v/>
      </c>
      <c r="AU356" s="207"/>
      <c r="AV356" s="297" t="str">
        <f t="shared" si="143"/>
        <v/>
      </c>
      <c r="AW356" s="207"/>
      <c r="AX356" s="139" t="str">
        <f t="shared" si="136"/>
        <v/>
      </c>
      <c r="AY356" s="207"/>
      <c r="AZ356" s="297" t="str">
        <f t="shared" si="144"/>
        <v/>
      </c>
      <c r="BA356" s="207"/>
      <c r="BB356" s="139" t="str">
        <f t="shared" si="137"/>
        <v/>
      </c>
      <c r="BC356" s="207"/>
      <c r="BD356" s="297" t="str">
        <f t="shared" si="145"/>
        <v/>
      </c>
      <c r="BE356" s="207"/>
      <c r="BF356" s="139" t="str">
        <f t="shared" si="128"/>
        <v/>
      </c>
      <c r="BG356" s="207"/>
      <c r="BH356" s="297" t="str">
        <f t="shared" si="146"/>
        <v/>
      </c>
      <c r="BJ356" s="139" t="str">
        <f t="shared" si="129"/>
        <v/>
      </c>
      <c r="BK356" s="207"/>
      <c r="BL356" s="297" t="str">
        <f t="shared" si="147"/>
        <v/>
      </c>
      <c r="BM356" s="207"/>
    </row>
    <row r="357" spans="1:65" s="98" customFormat="1" ht="15.75" customHeight="1">
      <c r="A357" s="84"/>
      <c r="B357" s="368"/>
      <c r="C357" s="105"/>
      <c r="D357" s="105"/>
      <c r="E357" s="105"/>
      <c r="F357" s="105"/>
      <c r="G357" s="105"/>
      <c r="H357" s="105"/>
      <c r="I357" s="105"/>
      <c r="J357" s="105"/>
      <c r="K357" s="110"/>
      <c r="L357" s="106"/>
      <c r="M357" s="237"/>
      <c r="N357" s="237"/>
      <c r="O357" s="143"/>
      <c r="P357" s="237"/>
      <c r="Q357" s="237"/>
      <c r="R357" s="237"/>
      <c r="S357" s="237"/>
      <c r="T357" s="237"/>
      <c r="U357" s="237"/>
      <c r="V357" s="237"/>
      <c r="W357" s="237"/>
      <c r="X357" s="237"/>
      <c r="Y357" s="237"/>
      <c r="Z357" s="139" t="str">
        <f t="shared" si="120"/>
        <v/>
      </c>
      <c r="AA357" s="237"/>
      <c r="AB357" s="297" t="str">
        <f t="shared" si="138"/>
        <v/>
      </c>
      <c r="AC357" s="262"/>
      <c r="AD357" s="139" t="str">
        <f t="shared" si="134"/>
        <v/>
      </c>
      <c r="AE357" s="237"/>
      <c r="AF357" s="297" t="str">
        <f t="shared" si="139"/>
        <v/>
      </c>
      <c r="AG357" s="237"/>
      <c r="AH357" s="139" t="str">
        <f t="shared" si="135"/>
        <v/>
      </c>
      <c r="AI357" s="237"/>
      <c r="AJ357" s="297" t="str">
        <f t="shared" si="140"/>
        <v/>
      </c>
      <c r="AK357" s="262"/>
      <c r="AL357" s="139" t="str">
        <f t="shared" si="123"/>
        <v/>
      </c>
      <c r="AM357" s="237"/>
      <c r="AN357" s="297" t="str">
        <f t="shared" si="141"/>
        <v/>
      </c>
      <c r="AP357" s="139" t="str">
        <f t="shared" si="124"/>
        <v/>
      </c>
      <c r="AQ357" s="237"/>
      <c r="AR357" s="297" t="str">
        <f t="shared" si="142"/>
        <v/>
      </c>
      <c r="AS357" s="237"/>
      <c r="AT357" s="139" t="str">
        <f t="shared" si="125"/>
        <v/>
      </c>
      <c r="AU357" s="237"/>
      <c r="AV357" s="297" t="str">
        <f t="shared" si="143"/>
        <v/>
      </c>
      <c r="AW357" s="237"/>
      <c r="AX357" s="139" t="str">
        <f t="shared" si="136"/>
        <v/>
      </c>
      <c r="AY357" s="237"/>
      <c r="AZ357" s="297" t="str">
        <f t="shared" si="144"/>
        <v/>
      </c>
      <c r="BA357" s="237"/>
      <c r="BB357" s="139" t="str">
        <f t="shared" si="137"/>
        <v/>
      </c>
      <c r="BC357" s="237"/>
      <c r="BD357" s="297" t="str">
        <f t="shared" si="145"/>
        <v/>
      </c>
      <c r="BE357" s="237"/>
      <c r="BF357" s="139" t="str">
        <f t="shared" si="128"/>
        <v/>
      </c>
      <c r="BG357" s="237"/>
      <c r="BH357" s="297" t="str">
        <f t="shared" si="146"/>
        <v/>
      </c>
      <c r="BJ357" s="139" t="str">
        <f t="shared" si="129"/>
        <v/>
      </c>
      <c r="BK357" s="237"/>
      <c r="BL357" s="297" t="str">
        <f t="shared" si="147"/>
        <v/>
      </c>
      <c r="BM357" s="237"/>
    </row>
    <row r="358" spans="1:65" ht="15.75" customHeight="1">
      <c r="B358" s="365"/>
      <c r="C358" s="19" t="s">
        <v>120</v>
      </c>
      <c r="D358" s="101"/>
      <c r="E358" s="101"/>
      <c r="F358" s="101"/>
      <c r="G358" s="101"/>
      <c r="H358" s="101"/>
      <c r="I358" s="101"/>
      <c r="J358" s="101"/>
      <c r="K358" s="27"/>
      <c r="L358" s="102"/>
      <c r="M358" s="207"/>
      <c r="N358" s="207"/>
      <c r="O358" s="142"/>
      <c r="P358" s="207"/>
      <c r="Q358" s="207"/>
      <c r="R358" s="237"/>
      <c r="S358" s="237"/>
      <c r="T358" s="237"/>
      <c r="U358" s="207"/>
      <c r="V358" s="237"/>
      <c r="W358" s="237"/>
      <c r="X358" s="237"/>
      <c r="Y358" s="237"/>
      <c r="Z358" s="139" t="str">
        <f t="shared" si="120"/>
        <v/>
      </c>
      <c r="AA358" s="207"/>
      <c r="AB358" s="297" t="str">
        <f t="shared" si="138"/>
        <v/>
      </c>
      <c r="AC358" s="262"/>
      <c r="AD358" s="139" t="str">
        <f t="shared" si="134"/>
        <v/>
      </c>
      <c r="AE358" s="207"/>
      <c r="AF358" s="297" t="str">
        <f t="shared" si="139"/>
        <v/>
      </c>
      <c r="AG358" s="207"/>
      <c r="AH358" s="139" t="str">
        <f t="shared" si="135"/>
        <v/>
      </c>
      <c r="AI358" s="207"/>
      <c r="AJ358" s="297" t="str">
        <f t="shared" si="140"/>
        <v/>
      </c>
      <c r="AK358" s="262"/>
      <c r="AL358" s="139" t="str">
        <f t="shared" si="123"/>
        <v/>
      </c>
      <c r="AM358" s="207"/>
      <c r="AN358" s="297" t="str">
        <f t="shared" si="141"/>
        <v/>
      </c>
      <c r="AP358" s="139" t="str">
        <f t="shared" si="124"/>
        <v/>
      </c>
      <c r="AQ358" s="207"/>
      <c r="AR358" s="297" t="str">
        <f t="shared" si="142"/>
        <v/>
      </c>
      <c r="AS358" s="207"/>
      <c r="AT358" s="139" t="str">
        <f t="shared" si="125"/>
        <v/>
      </c>
      <c r="AU358" s="207"/>
      <c r="AV358" s="297" t="str">
        <f t="shared" si="143"/>
        <v/>
      </c>
      <c r="AW358" s="207"/>
      <c r="AX358" s="139" t="str">
        <f t="shared" si="136"/>
        <v/>
      </c>
      <c r="AY358" s="207"/>
      <c r="AZ358" s="297" t="str">
        <f t="shared" si="144"/>
        <v/>
      </c>
      <c r="BA358" s="207"/>
      <c r="BB358" s="139" t="str">
        <f t="shared" si="137"/>
        <v/>
      </c>
      <c r="BC358" s="207"/>
      <c r="BD358" s="297" t="str">
        <f t="shared" si="145"/>
        <v/>
      </c>
      <c r="BE358" s="207"/>
      <c r="BF358" s="139" t="str">
        <f t="shared" si="128"/>
        <v/>
      </c>
      <c r="BG358" s="207"/>
      <c r="BH358" s="297" t="str">
        <f t="shared" si="146"/>
        <v/>
      </c>
      <c r="BJ358" s="139" t="str">
        <f t="shared" si="129"/>
        <v/>
      </c>
      <c r="BK358" s="207"/>
      <c r="BL358" s="297" t="str">
        <f t="shared" si="147"/>
        <v/>
      </c>
      <c r="BM358" s="207"/>
    </row>
    <row r="359" spans="1:65" ht="15.75" customHeight="1">
      <c r="B359" s="365"/>
      <c r="C359" s="19"/>
      <c r="D359" s="101"/>
      <c r="E359" s="101"/>
      <c r="F359" s="101"/>
      <c r="G359" s="101"/>
      <c r="H359" s="101"/>
      <c r="I359" s="101"/>
      <c r="J359" s="101"/>
      <c r="K359" s="27"/>
      <c r="L359" s="102"/>
      <c r="M359" s="207"/>
      <c r="N359" s="207"/>
      <c r="O359" s="142"/>
      <c r="P359" s="207"/>
      <c r="Q359" s="207"/>
      <c r="R359" s="139"/>
      <c r="S359" s="139"/>
      <c r="T359" s="139"/>
      <c r="U359" s="207"/>
      <c r="V359" s="139"/>
      <c r="W359" s="139"/>
      <c r="X359" s="139"/>
      <c r="Y359" s="53"/>
      <c r="Z359" s="139" t="str">
        <f t="shared" ref="Z359:Z399" si="148">IF(AND(ISNUMBER($V359),ISNUMBER($X359)),IF((ABS($V359-$X359))&gt;0.49,$X359-$V359,0),"")</f>
        <v/>
      </c>
      <c r="AA359" s="207"/>
      <c r="AB359" s="297" t="str">
        <f t="shared" si="138"/>
        <v/>
      </c>
      <c r="AC359" s="262"/>
      <c r="AD359" s="139" t="str">
        <f t="shared" ref="AD359:AD390" si="149">IF(AND(ISNUMBER($P359),ISNUMBER($X359)),IF((ABS($P359-$X359))&gt;0.49,$X359-$P359,0),"")</f>
        <v/>
      </c>
      <c r="AE359" s="207"/>
      <c r="AF359" s="297" t="str">
        <f t="shared" si="139"/>
        <v/>
      </c>
      <c r="AG359" s="207"/>
      <c r="AH359" s="139" t="str">
        <f t="shared" ref="AH359:AH390" si="150">IF(AND(ISNUMBER($N359),ISNUMBER($X359)),IF((ABS($N359-$X359))&gt;0.49,$X359-$N359,0),"")</f>
        <v/>
      </c>
      <c r="AI359" s="207"/>
      <c r="AJ359" s="297" t="str">
        <f t="shared" si="140"/>
        <v/>
      </c>
      <c r="AK359" s="262"/>
      <c r="AL359" s="139" t="str">
        <f t="shared" ref="AL359:AL399" si="151">IF(AND(ISNUMBER($R359),ISNUMBER($X359)),IF((ABS($R359-$X359))&gt;0.49,$X359-$R359,0),"")</f>
        <v/>
      </c>
      <c r="AM359" s="207"/>
      <c r="AN359" s="297" t="str">
        <f t="shared" si="141"/>
        <v/>
      </c>
      <c r="AP359" s="139" t="str">
        <f t="shared" ref="AP359:AP399" si="152">IF(AND(ISNUMBER($T359),ISNUMBER($X359)),IF((ABS($T359-$X359))&gt;0.49,$X359-$T359,0),"")</f>
        <v/>
      </c>
      <c r="AQ359" s="207"/>
      <c r="AR359" s="297" t="str">
        <f t="shared" si="142"/>
        <v/>
      </c>
      <c r="AS359" s="207"/>
      <c r="AT359" s="139" t="str">
        <f t="shared" ref="AT359:AT399" si="153">IF(AND(ISNUMBER($R359),ISNUMBER($T359)),IF((ABS($R359-$T359))&gt;0.49,$T359-$R359,0),"")</f>
        <v/>
      </c>
      <c r="AU359" s="207"/>
      <c r="AV359" s="297" t="str">
        <f t="shared" si="143"/>
        <v/>
      </c>
      <c r="AW359" s="207"/>
      <c r="AX359" s="139" t="str">
        <f t="shared" ref="AX359:AX390" si="154">IF(AND(ISNUMBER($N359),ISNUMBER($V359)),IF((ABS($N359-$V359))&gt;0.49,$V359-$N359,0),"")</f>
        <v/>
      </c>
      <c r="AY359" s="207"/>
      <c r="AZ359" s="297" t="str">
        <f t="shared" si="144"/>
        <v/>
      </c>
      <c r="BA359" s="207"/>
      <c r="BB359" s="139" t="str">
        <f t="shared" ref="BB359:BB390" si="155">IF(AND(ISNUMBER($P359),ISNUMBER($V359)),IF((ABS($P359-$V359))&gt;0.49,$V359-$P359,0),"")</f>
        <v/>
      </c>
      <c r="BC359" s="207"/>
      <c r="BD359" s="297" t="str">
        <f t="shared" si="145"/>
        <v/>
      </c>
      <c r="BE359" s="207"/>
      <c r="BF359" s="139" t="str">
        <f t="shared" ref="BF359:BF399" si="156">IF(AND(ISNUMBER($R359),ISNUMBER($V359)),IF((ABS($R359-$V359))&gt;0.49,$V359-$R359,0),"")</f>
        <v/>
      </c>
      <c r="BG359" s="207"/>
      <c r="BH359" s="297" t="str">
        <f t="shared" si="146"/>
        <v/>
      </c>
      <c r="BJ359" s="139" t="str">
        <f t="shared" ref="BJ359:BJ399" si="157">IF(AND(ISNUMBER($T359),ISNUMBER($V359)),IF((ABS($T359-$V359))&gt;0.49,$V359-$T359,0),"")</f>
        <v/>
      </c>
      <c r="BK359" s="207"/>
      <c r="BL359" s="297" t="str">
        <f t="shared" si="147"/>
        <v/>
      </c>
      <c r="BM359" s="207"/>
    </row>
    <row r="360" spans="1:65" ht="15.75" customHeight="1">
      <c r="B360" s="365"/>
      <c r="C360" s="20" t="s">
        <v>22</v>
      </c>
      <c r="D360" s="103"/>
      <c r="E360" s="103"/>
      <c r="F360" s="103"/>
      <c r="G360" s="103"/>
      <c r="H360" s="103"/>
      <c r="I360" s="103"/>
      <c r="J360" s="103"/>
      <c r="M360" s="207"/>
      <c r="N360" s="207"/>
      <c r="O360" s="134"/>
      <c r="P360" s="207"/>
      <c r="Q360" s="207"/>
      <c r="R360" s="237"/>
      <c r="S360" s="237"/>
      <c r="T360" s="237"/>
      <c r="U360" s="207"/>
      <c r="V360" s="237"/>
      <c r="W360" s="237"/>
      <c r="X360" s="237"/>
      <c r="Y360" s="237"/>
      <c r="Z360" s="139" t="str">
        <f t="shared" si="148"/>
        <v/>
      </c>
      <c r="AA360" s="207"/>
      <c r="AB360" s="297" t="str">
        <f t="shared" si="138"/>
        <v/>
      </c>
      <c r="AC360" s="262"/>
      <c r="AD360" s="139" t="str">
        <f t="shared" si="149"/>
        <v/>
      </c>
      <c r="AE360" s="207"/>
      <c r="AF360" s="297" t="str">
        <f t="shared" si="139"/>
        <v/>
      </c>
      <c r="AG360" s="207"/>
      <c r="AH360" s="139" t="str">
        <f t="shared" si="150"/>
        <v/>
      </c>
      <c r="AI360" s="207"/>
      <c r="AJ360" s="297" t="str">
        <f t="shared" si="140"/>
        <v/>
      </c>
      <c r="AK360" s="262"/>
      <c r="AL360" s="139" t="str">
        <f t="shared" si="151"/>
        <v/>
      </c>
      <c r="AM360" s="207"/>
      <c r="AN360" s="297" t="str">
        <f t="shared" si="141"/>
        <v/>
      </c>
      <c r="AP360" s="139" t="str">
        <f t="shared" si="152"/>
        <v/>
      </c>
      <c r="AQ360" s="207"/>
      <c r="AR360" s="297" t="str">
        <f t="shared" si="142"/>
        <v/>
      </c>
      <c r="AS360" s="207"/>
      <c r="AT360" s="139" t="str">
        <f t="shared" si="153"/>
        <v/>
      </c>
      <c r="AU360" s="207"/>
      <c r="AV360" s="297" t="str">
        <f t="shared" si="143"/>
        <v/>
      </c>
      <c r="AW360" s="207"/>
      <c r="AX360" s="139" t="str">
        <f t="shared" si="154"/>
        <v/>
      </c>
      <c r="AY360" s="207"/>
      <c r="AZ360" s="297" t="str">
        <f t="shared" si="144"/>
        <v/>
      </c>
      <c r="BA360" s="207"/>
      <c r="BB360" s="139" t="str">
        <f t="shared" si="155"/>
        <v/>
      </c>
      <c r="BC360" s="207"/>
      <c r="BD360" s="297" t="str">
        <f t="shared" si="145"/>
        <v/>
      </c>
      <c r="BE360" s="207"/>
      <c r="BF360" s="139" t="str">
        <f t="shared" si="156"/>
        <v/>
      </c>
      <c r="BG360" s="207"/>
      <c r="BH360" s="297" t="str">
        <f t="shared" si="146"/>
        <v/>
      </c>
      <c r="BJ360" s="139" t="str">
        <f t="shared" si="157"/>
        <v/>
      </c>
      <c r="BK360" s="207"/>
      <c r="BL360" s="297" t="str">
        <f t="shared" si="147"/>
        <v/>
      </c>
      <c r="BM360" s="207"/>
    </row>
    <row r="361" spans="1:65" ht="15.75" customHeight="1">
      <c r="B361" s="365"/>
      <c r="C361" s="33"/>
      <c r="D361" s="105"/>
      <c r="E361" s="105"/>
      <c r="F361" s="105"/>
      <c r="G361" s="105"/>
      <c r="H361" s="105"/>
      <c r="I361" s="105"/>
      <c r="J361" s="105"/>
      <c r="M361" s="207"/>
      <c r="N361" s="207"/>
      <c r="O361" s="134"/>
      <c r="P361" s="207"/>
      <c r="Q361" s="207"/>
      <c r="R361" s="139"/>
      <c r="S361" s="139"/>
      <c r="T361" s="139"/>
      <c r="U361" s="207"/>
      <c r="V361" s="139"/>
      <c r="W361" s="139"/>
      <c r="X361" s="139"/>
      <c r="Y361" s="53"/>
      <c r="Z361" s="139" t="str">
        <f t="shared" si="148"/>
        <v/>
      </c>
      <c r="AA361" s="207"/>
      <c r="AB361" s="297" t="str">
        <f t="shared" si="138"/>
        <v/>
      </c>
      <c r="AC361" s="262"/>
      <c r="AD361" s="139" t="str">
        <f t="shared" si="149"/>
        <v/>
      </c>
      <c r="AE361" s="207"/>
      <c r="AF361" s="297" t="str">
        <f t="shared" si="139"/>
        <v/>
      </c>
      <c r="AG361" s="207"/>
      <c r="AH361" s="139" t="str">
        <f t="shared" si="150"/>
        <v/>
      </c>
      <c r="AI361" s="207"/>
      <c r="AJ361" s="297" t="str">
        <f t="shared" si="140"/>
        <v/>
      </c>
      <c r="AK361" s="262"/>
      <c r="AL361" s="139" t="str">
        <f t="shared" si="151"/>
        <v/>
      </c>
      <c r="AM361" s="207"/>
      <c r="AN361" s="297" t="str">
        <f t="shared" si="141"/>
        <v/>
      </c>
      <c r="AP361" s="139" t="str">
        <f t="shared" si="152"/>
        <v/>
      </c>
      <c r="AQ361" s="207"/>
      <c r="AR361" s="297" t="str">
        <f t="shared" si="142"/>
        <v/>
      </c>
      <c r="AS361" s="207"/>
      <c r="AT361" s="139" t="str">
        <f t="shared" si="153"/>
        <v/>
      </c>
      <c r="AU361" s="207"/>
      <c r="AV361" s="297" t="str">
        <f t="shared" si="143"/>
        <v/>
      </c>
      <c r="AW361" s="207"/>
      <c r="AX361" s="139" t="str">
        <f t="shared" si="154"/>
        <v/>
      </c>
      <c r="AY361" s="207"/>
      <c r="AZ361" s="297" t="str">
        <f t="shared" si="144"/>
        <v/>
      </c>
      <c r="BA361" s="207"/>
      <c r="BB361" s="139" t="str">
        <f t="shared" si="155"/>
        <v/>
      </c>
      <c r="BC361" s="207"/>
      <c r="BD361" s="297" t="str">
        <f t="shared" si="145"/>
        <v/>
      </c>
      <c r="BE361" s="207"/>
      <c r="BF361" s="139" t="str">
        <f t="shared" si="156"/>
        <v/>
      </c>
      <c r="BG361" s="207"/>
      <c r="BH361" s="297" t="str">
        <f t="shared" si="146"/>
        <v/>
      </c>
      <c r="BJ361" s="139" t="str">
        <f t="shared" si="157"/>
        <v/>
      </c>
      <c r="BK361" s="207"/>
      <c r="BL361" s="297" t="str">
        <f t="shared" si="147"/>
        <v/>
      </c>
      <c r="BM361" s="207"/>
    </row>
    <row r="362" spans="1:65" ht="15.75" customHeight="1">
      <c r="B362" s="365"/>
      <c r="C362" s="21" t="s">
        <v>35</v>
      </c>
      <c r="D362" s="101" t="s">
        <v>124</v>
      </c>
      <c r="E362" s="101"/>
      <c r="F362" s="101"/>
      <c r="G362" s="101"/>
      <c r="H362" s="101"/>
      <c r="I362" s="101"/>
      <c r="J362" s="101"/>
      <c r="K362" s="27"/>
      <c r="L362" s="102"/>
      <c r="M362" s="207"/>
      <c r="N362" s="207"/>
      <c r="O362" s="142"/>
      <c r="P362" s="207"/>
      <c r="Q362" s="207"/>
      <c r="R362" s="237"/>
      <c r="S362" s="237"/>
      <c r="T362" s="237"/>
      <c r="U362" s="207"/>
      <c r="V362" s="237"/>
      <c r="W362" s="237"/>
      <c r="X362" s="237"/>
      <c r="Y362" s="237"/>
      <c r="Z362" s="139" t="str">
        <f t="shared" si="148"/>
        <v/>
      </c>
      <c r="AA362" s="207"/>
      <c r="AB362" s="297" t="str">
        <f t="shared" si="138"/>
        <v/>
      </c>
      <c r="AC362" s="262"/>
      <c r="AD362" s="139" t="str">
        <f t="shared" si="149"/>
        <v/>
      </c>
      <c r="AE362" s="207"/>
      <c r="AF362" s="297" t="str">
        <f t="shared" si="139"/>
        <v/>
      </c>
      <c r="AG362" s="207"/>
      <c r="AH362" s="139" t="str">
        <f t="shared" si="150"/>
        <v/>
      </c>
      <c r="AI362" s="207"/>
      <c r="AJ362" s="297" t="str">
        <f t="shared" si="140"/>
        <v/>
      </c>
      <c r="AK362" s="262"/>
      <c r="AL362" s="139" t="str">
        <f t="shared" si="151"/>
        <v/>
      </c>
      <c r="AM362" s="207"/>
      <c r="AN362" s="297" t="str">
        <f t="shared" si="141"/>
        <v/>
      </c>
      <c r="AP362" s="139" t="str">
        <f t="shared" si="152"/>
        <v/>
      </c>
      <c r="AQ362" s="207"/>
      <c r="AR362" s="297" t="str">
        <f t="shared" si="142"/>
        <v/>
      </c>
      <c r="AS362" s="207"/>
      <c r="AT362" s="139" t="str">
        <f t="shared" si="153"/>
        <v/>
      </c>
      <c r="AU362" s="207"/>
      <c r="AV362" s="297" t="str">
        <f t="shared" si="143"/>
        <v/>
      </c>
      <c r="AW362" s="207"/>
      <c r="AX362" s="139" t="str">
        <f t="shared" si="154"/>
        <v/>
      </c>
      <c r="AY362" s="207"/>
      <c r="AZ362" s="297" t="str">
        <f t="shared" si="144"/>
        <v/>
      </c>
      <c r="BA362" s="207"/>
      <c r="BB362" s="139" t="str">
        <f t="shared" si="155"/>
        <v/>
      </c>
      <c r="BC362" s="207"/>
      <c r="BD362" s="297" t="str">
        <f t="shared" si="145"/>
        <v/>
      </c>
      <c r="BE362" s="207"/>
      <c r="BF362" s="139" t="str">
        <f t="shared" si="156"/>
        <v/>
      </c>
      <c r="BG362" s="207"/>
      <c r="BH362" s="297" t="str">
        <f t="shared" si="146"/>
        <v/>
      </c>
      <c r="BJ362" s="139" t="str">
        <f t="shared" si="157"/>
        <v/>
      </c>
      <c r="BK362" s="207"/>
      <c r="BL362" s="297" t="str">
        <f t="shared" si="147"/>
        <v/>
      </c>
      <c r="BM362" s="207"/>
    </row>
    <row r="363" spans="1:65" ht="15.75" customHeight="1">
      <c r="B363" s="364">
        <v>147</v>
      </c>
      <c r="C363" s="101"/>
      <c r="D363" s="22" t="s">
        <v>38</v>
      </c>
      <c r="E363" s="101" t="s">
        <v>287</v>
      </c>
      <c r="F363" s="101"/>
      <c r="G363" s="101"/>
      <c r="H363" s="101"/>
      <c r="I363" s="101"/>
      <c r="J363" s="101"/>
      <c r="K363" s="24"/>
      <c r="L363" s="102" t="s">
        <v>29</v>
      </c>
      <c r="M363" s="207"/>
      <c r="N363" s="139">
        <f>VLOOKUP($B363,'[1]09-10-11'!$A$4:$EA$400,MATCH(N$2, '[1]09-10-11'!$A$4:$EA$4, 0))</f>
        <v>22475352</v>
      </c>
      <c r="O363" s="123"/>
      <c r="P363" s="139">
        <f>VLOOKUP($B363,'[1]09-10-11'!$A$4:$EA$400,MATCH(P$2, '[1]09-10-11'!$A$4:$EA$4, 0))</f>
        <v>22475352</v>
      </c>
      <c r="Q363" s="139"/>
      <c r="R363" s="139">
        <f>VLOOKUP($B363,'[1]09-10-11'!$A$4:$EA$400,MATCH(R$2, '[1]09-10-11'!$A$4:$EA$4, 0))</f>
        <v>22105352</v>
      </c>
      <c r="S363" s="139"/>
      <c r="T363" s="139" t="e">
        <f>VLOOKUP($B363,'[1]09-10-11'!$A$4:$EA$400,MATCH(T$2, '[1]09-10-11'!$A$4:$EA$4, 0))</f>
        <v>#N/A</v>
      </c>
      <c r="U363" s="139"/>
      <c r="V363" s="139">
        <f>VLOOKUP($B363,'[1]09-10-11'!$A$4:$EA$400,MATCH(V$2, '[1]09-10-11'!$A$4:$EA$4, 0))</f>
        <v>22475352</v>
      </c>
      <c r="W363" s="139"/>
      <c r="X363" s="139">
        <f>VLOOKUP($B363,'[1]09-10-11'!$A$4:$EA$400,MATCH(X$2, '[1]09-10-11'!$A$4:$EA$4, 0))</f>
        <v>22475352</v>
      </c>
      <c r="Y363" s="53"/>
      <c r="Z363" s="139">
        <f t="shared" si="148"/>
        <v>0</v>
      </c>
      <c r="AA363" s="139"/>
      <c r="AB363" s="297">
        <f t="shared" si="138"/>
        <v>0</v>
      </c>
      <c r="AC363" s="262"/>
      <c r="AD363" s="139">
        <f t="shared" si="149"/>
        <v>0</v>
      </c>
      <c r="AE363" s="139"/>
      <c r="AF363" s="297">
        <f t="shared" si="139"/>
        <v>0</v>
      </c>
      <c r="AG363" s="139"/>
      <c r="AH363" s="139">
        <f t="shared" si="150"/>
        <v>0</v>
      </c>
      <c r="AI363" s="139"/>
      <c r="AJ363" s="297">
        <f t="shared" si="140"/>
        <v>0</v>
      </c>
      <c r="AK363" s="262"/>
      <c r="AL363" s="139">
        <f t="shared" si="151"/>
        <v>370000</v>
      </c>
      <c r="AM363" s="139"/>
      <c r="AN363" s="297">
        <f t="shared" si="141"/>
        <v>1.6738027967163838E-2</v>
      </c>
      <c r="AP363" s="139" t="str">
        <f t="shared" si="152"/>
        <v/>
      </c>
      <c r="AQ363" s="139"/>
      <c r="AR363" s="297" t="e">
        <f t="shared" si="142"/>
        <v>#N/A</v>
      </c>
      <c r="AS363" s="139"/>
      <c r="AT363" s="139" t="str">
        <f t="shared" si="153"/>
        <v/>
      </c>
      <c r="AU363" s="139"/>
      <c r="AV363" s="297" t="e">
        <f t="shared" si="143"/>
        <v>#N/A</v>
      </c>
      <c r="AW363" s="139"/>
      <c r="AX363" s="139">
        <f t="shared" si="154"/>
        <v>0</v>
      </c>
      <c r="AY363" s="139"/>
      <c r="AZ363" s="297">
        <f t="shared" si="144"/>
        <v>0</v>
      </c>
      <c r="BA363" s="139"/>
      <c r="BB363" s="139">
        <f t="shared" si="155"/>
        <v>0</v>
      </c>
      <c r="BC363" s="139"/>
      <c r="BD363" s="297">
        <f t="shared" si="145"/>
        <v>0</v>
      </c>
      <c r="BE363" s="139"/>
      <c r="BF363" s="139">
        <f t="shared" si="156"/>
        <v>370000</v>
      </c>
      <c r="BG363" s="139"/>
      <c r="BH363" s="297">
        <f t="shared" si="146"/>
        <v>1.6738027967163838E-2</v>
      </c>
      <c r="BJ363" s="139" t="str">
        <f t="shared" si="157"/>
        <v/>
      </c>
      <c r="BK363" s="139"/>
      <c r="BL363" s="297" t="e">
        <f t="shared" si="147"/>
        <v>#N/A</v>
      </c>
      <c r="BM363" s="139"/>
    </row>
    <row r="364" spans="1:65" ht="19.5" customHeight="1">
      <c r="B364" s="364">
        <v>147.19999999999999</v>
      </c>
      <c r="C364" s="101"/>
      <c r="D364" s="22" t="s">
        <v>13</v>
      </c>
      <c r="E364" s="101" t="s">
        <v>352</v>
      </c>
      <c r="F364" s="101"/>
      <c r="G364" s="101"/>
      <c r="H364" s="101"/>
      <c r="I364" s="101"/>
      <c r="J364" s="101"/>
      <c r="K364" s="24"/>
      <c r="L364" s="102" t="s">
        <v>33</v>
      </c>
      <c r="M364" s="207"/>
      <c r="N364" s="139">
        <f>VLOOKUP($B364,'[1]09-10-11'!$A$4:$EA$400,MATCH(N$2, '[1]09-10-11'!$A$4:$EA$4, 0))</f>
        <v>5152933</v>
      </c>
      <c r="O364" s="123"/>
      <c r="P364" s="139">
        <f>VLOOKUP($B364,'[1]09-10-11'!$A$4:$EA$400,MATCH(P$2, '[1]09-10-11'!$A$4:$EA$4, 0))</f>
        <v>6460396</v>
      </c>
      <c r="Q364" s="139"/>
      <c r="R364" s="139">
        <f>VLOOKUP($B364,'[1]09-10-11'!$A$4:$EA$400,MATCH(R$2, '[1]09-10-11'!$A$4:$EA$4, 0))</f>
        <v>6519000</v>
      </c>
      <c r="S364" s="139"/>
      <c r="T364" s="139" t="e">
        <f>VLOOKUP($B364,'[1]09-10-11'!$A$4:$EA$400,MATCH(T$2, '[1]09-10-11'!$A$4:$EA$4, 0))</f>
        <v>#N/A</v>
      </c>
      <c r="U364" s="139"/>
      <c r="V364" s="139">
        <f>VLOOKUP($B364,'[1]09-10-11'!$A$4:$EA$400,MATCH(V$2, '[1]09-10-11'!$A$4:$EA$4, 0))</f>
        <v>6460396</v>
      </c>
      <c r="W364" s="139"/>
      <c r="X364" s="139">
        <f>VLOOKUP($B364,'[1]09-10-11'!$A$4:$EA$400,MATCH(X$2, '[1]09-10-11'!$A$4:$EA$4, 0))</f>
        <v>6777000</v>
      </c>
      <c r="Y364" s="53"/>
      <c r="Z364" s="139">
        <f t="shared" si="148"/>
        <v>316604</v>
      </c>
      <c r="AA364" s="139"/>
      <c r="AB364" s="297">
        <f t="shared" si="138"/>
        <v>4.9006902982417833E-2</v>
      </c>
      <c r="AC364" s="262"/>
      <c r="AD364" s="139">
        <f t="shared" si="149"/>
        <v>316604</v>
      </c>
      <c r="AE364" s="139"/>
      <c r="AF364" s="297">
        <f t="shared" si="139"/>
        <v>4.9006902982417833E-2</v>
      </c>
      <c r="AG364" s="139"/>
      <c r="AH364" s="139">
        <f t="shared" si="150"/>
        <v>1624067</v>
      </c>
      <c r="AI364" s="139"/>
      <c r="AJ364" s="297">
        <f t="shared" si="140"/>
        <v>0.31517331973848672</v>
      </c>
      <c r="AK364" s="262"/>
      <c r="AL364" s="139">
        <f t="shared" si="151"/>
        <v>258000</v>
      </c>
      <c r="AM364" s="139"/>
      <c r="AN364" s="297">
        <f t="shared" si="141"/>
        <v>3.9576622181316079E-2</v>
      </c>
      <c r="AP364" s="139" t="str">
        <f t="shared" si="152"/>
        <v/>
      </c>
      <c r="AQ364" s="139"/>
      <c r="AR364" s="297" t="e">
        <f t="shared" si="142"/>
        <v>#N/A</v>
      </c>
      <c r="AS364" s="139"/>
      <c r="AT364" s="139" t="str">
        <f t="shared" si="153"/>
        <v/>
      </c>
      <c r="AU364" s="139"/>
      <c r="AV364" s="297" t="e">
        <f t="shared" si="143"/>
        <v>#N/A</v>
      </c>
      <c r="AW364" s="139"/>
      <c r="AX364" s="139">
        <f t="shared" si="154"/>
        <v>1307463</v>
      </c>
      <c r="AY364" s="139"/>
      <c r="AZ364" s="297">
        <f t="shared" si="144"/>
        <v>0.25373180672056095</v>
      </c>
      <c r="BA364" s="139"/>
      <c r="BB364" s="139">
        <f t="shared" si="155"/>
        <v>0</v>
      </c>
      <c r="BC364" s="139"/>
      <c r="BD364" s="297">
        <f t="shared" si="145"/>
        <v>0</v>
      </c>
      <c r="BE364" s="139"/>
      <c r="BF364" s="139">
        <f t="shared" si="156"/>
        <v>-58604</v>
      </c>
      <c r="BG364" s="139"/>
      <c r="BH364" s="297">
        <f t="shared" si="146"/>
        <v>-8.989722350053686E-3</v>
      </c>
      <c r="BJ364" s="139" t="str">
        <f t="shared" si="157"/>
        <v/>
      </c>
      <c r="BK364" s="139"/>
      <c r="BL364" s="297" t="e">
        <f t="shared" si="147"/>
        <v>#N/A</v>
      </c>
      <c r="BM364" s="139"/>
    </row>
    <row r="365" spans="1:65" ht="15.75" customHeight="1">
      <c r="B365" s="364">
        <v>147.30000000000001</v>
      </c>
      <c r="C365" s="101"/>
      <c r="D365" s="22" t="s">
        <v>15</v>
      </c>
      <c r="E365" s="101" t="s">
        <v>262</v>
      </c>
      <c r="F365" s="101"/>
      <c r="G365" s="101"/>
      <c r="H365" s="101"/>
      <c r="I365" s="101"/>
      <c r="J365" s="101"/>
      <c r="K365" s="24"/>
      <c r="L365" s="102" t="s">
        <v>33</v>
      </c>
      <c r="M365" s="207"/>
      <c r="N365" s="141">
        <f>VLOOKUP($B365,'[1]09-10-11'!$A$4:$EA$400,MATCH(N$2, '[1]09-10-11'!$A$4:$EA$4, 0))</f>
        <v>0</v>
      </c>
      <c r="O365" s="123"/>
      <c r="P365" s="141">
        <f>VLOOKUP($B365,'[1]09-10-11'!$A$4:$EA$400,MATCH(P$2, '[1]09-10-11'!$A$4:$EA$4, 0))</f>
        <v>0</v>
      </c>
      <c r="Q365" s="141"/>
      <c r="R365" s="141">
        <f>VLOOKUP($B365,'[1]09-10-11'!$A$4:$EA$400,MATCH(R$2, '[1]09-10-11'!$A$4:$EA$4, 0))</f>
        <v>0</v>
      </c>
      <c r="S365" s="141"/>
      <c r="T365" s="141" t="e">
        <f>VLOOKUP($B365,'[1]09-10-11'!$A$4:$EA$400,MATCH(T$2, '[1]09-10-11'!$A$4:$EA$4, 0))</f>
        <v>#N/A</v>
      </c>
      <c r="U365" s="141"/>
      <c r="V365" s="141">
        <f>VLOOKUP($B365,'[1]09-10-11'!$A$4:$EA$400,MATCH(V$2, '[1]09-10-11'!$A$4:$EA$4, 0))</f>
        <v>0</v>
      </c>
      <c r="W365" s="141"/>
      <c r="X365" s="141">
        <f>VLOOKUP($B365,'[1]09-10-11'!$A$4:$EA$400,MATCH(X$2, '[1]09-10-11'!$A$4:$EA$4, 0))</f>
        <v>1574000</v>
      </c>
      <c r="Y365" s="53"/>
      <c r="Z365" s="283">
        <f t="shared" si="148"/>
        <v>1574000</v>
      </c>
      <c r="AA365" s="283"/>
      <c r="AB365" s="300" t="str">
        <f t="shared" si="138"/>
        <v>---</v>
      </c>
      <c r="AC365" s="281"/>
      <c r="AD365" s="283">
        <f t="shared" si="149"/>
        <v>1574000</v>
      </c>
      <c r="AE365" s="283"/>
      <c r="AF365" s="300" t="str">
        <f t="shared" si="139"/>
        <v>---</v>
      </c>
      <c r="AG365" s="284"/>
      <c r="AH365" s="141">
        <f t="shared" si="150"/>
        <v>1574000</v>
      </c>
      <c r="AI365" s="141"/>
      <c r="AJ365" s="300" t="str">
        <f t="shared" si="140"/>
        <v>---</v>
      </c>
      <c r="AK365" s="261"/>
      <c r="AL365" s="283">
        <f t="shared" si="151"/>
        <v>1574000</v>
      </c>
      <c r="AM365" s="283"/>
      <c r="AN365" s="300" t="str">
        <f t="shared" si="141"/>
        <v>---</v>
      </c>
      <c r="AP365" s="283" t="str">
        <f t="shared" si="152"/>
        <v/>
      </c>
      <c r="AQ365" s="283"/>
      <c r="AR365" s="300" t="e">
        <f t="shared" si="142"/>
        <v>#N/A</v>
      </c>
      <c r="AS365" s="284"/>
      <c r="AT365" s="283" t="str">
        <f t="shared" si="153"/>
        <v/>
      </c>
      <c r="AU365" s="283"/>
      <c r="AV365" s="300" t="e">
        <f t="shared" si="143"/>
        <v>#N/A</v>
      </c>
      <c r="AW365" s="284"/>
      <c r="AX365" s="283">
        <f t="shared" si="154"/>
        <v>0</v>
      </c>
      <c r="AY365" s="283"/>
      <c r="AZ365" s="300" t="str">
        <f t="shared" si="144"/>
        <v>---</v>
      </c>
      <c r="BA365" s="284"/>
      <c r="BB365" s="283">
        <f t="shared" si="155"/>
        <v>0</v>
      </c>
      <c r="BC365" s="283"/>
      <c r="BD365" s="300" t="str">
        <f t="shared" si="145"/>
        <v>---</v>
      </c>
      <c r="BE365" s="284"/>
      <c r="BF365" s="283">
        <f t="shared" si="156"/>
        <v>0</v>
      </c>
      <c r="BG365" s="283"/>
      <c r="BH365" s="300" t="str">
        <f t="shared" si="146"/>
        <v>---</v>
      </c>
      <c r="BJ365" s="283" t="str">
        <f t="shared" si="157"/>
        <v/>
      </c>
      <c r="BK365" s="283"/>
      <c r="BL365" s="300" t="e">
        <f t="shared" si="147"/>
        <v>#N/A</v>
      </c>
      <c r="BM365" s="284"/>
    </row>
    <row r="366" spans="1:65" ht="15.75" customHeight="1">
      <c r="B366" s="365"/>
      <c r="C366" s="21"/>
      <c r="D366" s="22"/>
      <c r="E366" s="101"/>
      <c r="F366" s="101"/>
      <c r="G366" s="101"/>
      <c r="H366" s="101"/>
      <c r="I366" s="101"/>
      <c r="J366" s="101"/>
      <c r="K366" s="24"/>
      <c r="L366" s="26"/>
      <c r="M366" s="207"/>
      <c r="N366" s="207"/>
      <c r="O366" s="123"/>
      <c r="P366" s="207"/>
      <c r="Q366" s="207"/>
      <c r="R366" s="237"/>
      <c r="S366" s="237"/>
      <c r="T366" s="237"/>
      <c r="U366" s="207"/>
      <c r="V366" s="237"/>
      <c r="W366" s="237"/>
      <c r="X366" s="237"/>
      <c r="Y366" s="237"/>
      <c r="Z366" s="139" t="str">
        <f t="shared" si="148"/>
        <v/>
      </c>
      <c r="AA366" s="207"/>
      <c r="AB366" s="297" t="str">
        <f t="shared" si="138"/>
        <v/>
      </c>
      <c r="AC366" s="262"/>
      <c r="AD366" s="139" t="str">
        <f t="shared" si="149"/>
        <v/>
      </c>
      <c r="AE366" s="207"/>
      <c r="AF366" s="297" t="str">
        <f t="shared" si="139"/>
        <v/>
      </c>
      <c r="AG366" s="207"/>
      <c r="AH366" s="139" t="str">
        <f t="shared" si="150"/>
        <v/>
      </c>
      <c r="AI366" s="207"/>
      <c r="AJ366" s="297" t="str">
        <f t="shared" si="140"/>
        <v/>
      </c>
      <c r="AK366" s="262"/>
      <c r="AL366" s="139" t="str">
        <f t="shared" si="151"/>
        <v/>
      </c>
      <c r="AM366" s="207"/>
      <c r="AN366" s="297" t="str">
        <f t="shared" si="141"/>
        <v/>
      </c>
      <c r="AP366" s="139" t="str">
        <f t="shared" si="152"/>
        <v/>
      </c>
      <c r="AQ366" s="207"/>
      <c r="AR366" s="297" t="str">
        <f t="shared" si="142"/>
        <v/>
      </c>
      <c r="AS366" s="207"/>
      <c r="AT366" s="139" t="str">
        <f t="shared" si="153"/>
        <v/>
      </c>
      <c r="AU366" s="207"/>
      <c r="AV366" s="297" t="str">
        <f t="shared" si="143"/>
        <v/>
      </c>
      <c r="AW366" s="207"/>
      <c r="AX366" s="139" t="str">
        <f t="shared" si="154"/>
        <v/>
      </c>
      <c r="AY366" s="207"/>
      <c r="AZ366" s="297" t="str">
        <f t="shared" si="144"/>
        <v/>
      </c>
      <c r="BA366" s="207"/>
      <c r="BB366" s="139" t="str">
        <f t="shared" si="155"/>
        <v/>
      </c>
      <c r="BC366" s="207"/>
      <c r="BD366" s="297" t="str">
        <f t="shared" si="145"/>
        <v/>
      </c>
      <c r="BE366" s="207"/>
      <c r="BF366" s="139" t="str">
        <f t="shared" si="156"/>
        <v/>
      </c>
      <c r="BG366" s="207"/>
      <c r="BH366" s="297" t="str">
        <f t="shared" si="146"/>
        <v/>
      </c>
      <c r="BJ366" s="139" t="str">
        <f t="shared" si="157"/>
        <v/>
      </c>
      <c r="BK366" s="207"/>
      <c r="BL366" s="297" t="str">
        <f t="shared" si="147"/>
        <v/>
      </c>
      <c r="BM366" s="207"/>
    </row>
    <row r="367" spans="1:65" ht="15.75" customHeight="1">
      <c r="B367" s="365"/>
      <c r="C367" s="21"/>
      <c r="D367" s="22"/>
      <c r="E367" s="101"/>
      <c r="F367" s="101"/>
      <c r="G367" s="101"/>
      <c r="H367" s="101"/>
      <c r="I367" s="101" t="s">
        <v>215</v>
      </c>
      <c r="J367" s="101"/>
      <c r="K367" s="24"/>
      <c r="L367" s="102"/>
      <c r="M367" s="207"/>
      <c r="N367" s="139">
        <f>SUM(N368:N369)</f>
        <v>27628285</v>
      </c>
      <c r="O367" s="123"/>
      <c r="P367" s="139">
        <f>SUM(P368:P369)</f>
        <v>28935748</v>
      </c>
      <c r="Q367" s="139"/>
      <c r="R367" s="139">
        <f>SUM(R368:R369)</f>
        <v>28624352</v>
      </c>
      <c r="S367" s="139"/>
      <c r="T367" s="139" t="e">
        <f>SUM(T368:T369)</f>
        <v>#N/A</v>
      </c>
      <c r="U367" s="139"/>
      <c r="V367" s="139">
        <f>SUM(V368:V369)</f>
        <v>28935748</v>
      </c>
      <c r="W367" s="139"/>
      <c r="X367" s="139">
        <f>SUM(X368:X369)</f>
        <v>30826352</v>
      </c>
      <c r="Y367" s="53"/>
      <c r="Z367" s="139">
        <f t="shared" si="148"/>
        <v>1890604</v>
      </c>
      <c r="AA367" s="139"/>
      <c r="AB367" s="297">
        <f t="shared" si="138"/>
        <v>6.5338003358337282E-2</v>
      </c>
      <c r="AC367" s="262"/>
      <c r="AD367" s="139">
        <f t="shared" si="149"/>
        <v>1890604</v>
      </c>
      <c r="AE367" s="139"/>
      <c r="AF367" s="297">
        <f t="shared" si="139"/>
        <v>6.5338003358337282E-2</v>
      </c>
      <c r="AG367" s="139"/>
      <c r="AH367" s="139">
        <f t="shared" si="150"/>
        <v>3198067</v>
      </c>
      <c r="AI367" s="139"/>
      <c r="AJ367" s="297">
        <f t="shared" si="140"/>
        <v>0.11575336652275015</v>
      </c>
      <c r="AK367" s="262"/>
      <c r="AL367" s="139">
        <f t="shared" si="151"/>
        <v>2202000</v>
      </c>
      <c r="AM367" s="139"/>
      <c r="AN367" s="297">
        <f t="shared" si="141"/>
        <v>7.6927505642747862E-2</v>
      </c>
      <c r="AP367" s="139" t="str">
        <f t="shared" si="152"/>
        <v/>
      </c>
      <c r="AQ367" s="139"/>
      <c r="AR367" s="297" t="e">
        <f t="shared" si="142"/>
        <v>#N/A</v>
      </c>
      <c r="AS367" s="139"/>
      <c r="AT367" s="139" t="str">
        <f t="shared" si="153"/>
        <v/>
      </c>
      <c r="AU367" s="139"/>
      <c r="AV367" s="297" t="e">
        <f t="shared" si="143"/>
        <v>#N/A</v>
      </c>
      <c r="AW367" s="139"/>
      <c r="AX367" s="139">
        <f t="shared" si="154"/>
        <v>1307463</v>
      </c>
      <c r="AY367" s="139"/>
      <c r="AZ367" s="297">
        <f t="shared" si="144"/>
        <v>4.7323349965443073E-2</v>
      </c>
      <c r="BA367" s="139"/>
      <c r="BB367" s="139">
        <f t="shared" si="155"/>
        <v>0</v>
      </c>
      <c r="BC367" s="139"/>
      <c r="BD367" s="297">
        <f t="shared" si="145"/>
        <v>0</v>
      </c>
      <c r="BE367" s="139"/>
      <c r="BF367" s="139">
        <f t="shared" si="156"/>
        <v>311396</v>
      </c>
      <c r="BG367" s="139"/>
      <c r="BH367" s="297">
        <f t="shared" si="146"/>
        <v>1.0878709149468202E-2</v>
      </c>
      <c r="BJ367" s="139" t="str">
        <f t="shared" si="157"/>
        <v/>
      </c>
      <c r="BK367" s="139"/>
      <c r="BL367" s="297" t="e">
        <f t="shared" si="147"/>
        <v>#N/A</v>
      </c>
      <c r="BM367" s="139"/>
    </row>
    <row r="368" spans="1:65" ht="15.75" customHeight="1">
      <c r="B368" s="365"/>
      <c r="C368" s="101"/>
      <c r="D368" s="101"/>
      <c r="E368" s="101"/>
      <c r="F368" s="101"/>
      <c r="G368" s="101"/>
      <c r="H368" s="101"/>
      <c r="I368" s="101"/>
      <c r="J368" s="101" t="s">
        <v>58</v>
      </c>
      <c r="K368" s="27"/>
      <c r="L368" s="102" t="s">
        <v>29</v>
      </c>
      <c r="M368" s="207"/>
      <c r="N368" s="139">
        <f>N363</f>
        <v>22475352</v>
      </c>
      <c r="O368" s="142"/>
      <c r="P368" s="139">
        <f>P363</f>
        <v>22475352</v>
      </c>
      <c r="Q368" s="139"/>
      <c r="R368" s="139">
        <f>R363</f>
        <v>22105352</v>
      </c>
      <c r="S368" s="139"/>
      <c r="T368" s="139" t="e">
        <f>T363</f>
        <v>#N/A</v>
      </c>
      <c r="U368" s="139"/>
      <c r="V368" s="139">
        <f>V363</f>
        <v>22475352</v>
      </c>
      <c r="W368" s="139"/>
      <c r="X368" s="139">
        <f>X363</f>
        <v>22475352</v>
      </c>
      <c r="Y368" s="53"/>
      <c r="Z368" s="139">
        <f t="shared" si="148"/>
        <v>0</v>
      </c>
      <c r="AA368" s="139"/>
      <c r="AB368" s="297">
        <f t="shared" si="138"/>
        <v>0</v>
      </c>
      <c r="AC368" s="262"/>
      <c r="AD368" s="139">
        <f t="shared" si="149"/>
        <v>0</v>
      </c>
      <c r="AE368" s="139"/>
      <c r="AF368" s="297">
        <f t="shared" si="139"/>
        <v>0</v>
      </c>
      <c r="AG368" s="139"/>
      <c r="AH368" s="139">
        <f t="shared" si="150"/>
        <v>0</v>
      </c>
      <c r="AI368" s="139"/>
      <c r="AJ368" s="297">
        <f t="shared" si="140"/>
        <v>0</v>
      </c>
      <c r="AK368" s="262"/>
      <c r="AL368" s="139">
        <f t="shared" si="151"/>
        <v>370000</v>
      </c>
      <c r="AM368" s="139"/>
      <c r="AN368" s="297">
        <f t="shared" si="141"/>
        <v>1.6738027967163838E-2</v>
      </c>
      <c r="AP368" s="139" t="str">
        <f t="shared" si="152"/>
        <v/>
      </c>
      <c r="AQ368" s="139"/>
      <c r="AR368" s="297" t="e">
        <f t="shared" si="142"/>
        <v>#N/A</v>
      </c>
      <c r="AS368" s="139"/>
      <c r="AT368" s="139" t="str">
        <f t="shared" si="153"/>
        <v/>
      </c>
      <c r="AU368" s="139"/>
      <c r="AV368" s="297" t="e">
        <f t="shared" si="143"/>
        <v>#N/A</v>
      </c>
      <c r="AW368" s="139"/>
      <c r="AX368" s="139">
        <f t="shared" si="154"/>
        <v>0</v>
      </c>
      <c r="AY368" s="139"/>
      <c r="AZ368" s="297">
        <f t="shared" si="144"/>
        <v>0</v>
      </c>
      <c r="BA368" s="139"/>
      <c r="BB368" s="139">
        <f t="shared" si="155"/>
        <v>0</v>
      </c>
      <c r="BC368" s="139"/>
      <c r="BD368" s="297">
        <f t="shared" si="145"/>
        <v>0</v>
      </c>
      <c r="BE368" s="139"/>
      <c r="BF368" s="139">
        <f t="shared" si="156"/>
        <v>370000</v>
      </c>
      <c r="BG368" s="139"/>
      <c r="BH368" s="297">
        <f t="shared" si="146"/>
        <v>1.6738027967163838E-2</v>
      </c>
      <c r="BJ368" s="139" t="str">
        <f t="shared" si="157"/>
        <v/>
      </c>
      <c r="BK368" s="139"/>
      <c r="BL368" s="297" t="e">
        <f t="shared" si="147"/>
        <v>#N/A</v>
      </c>
      <c r="BM368" s="139"/>
    </row>
    <row r="369" spans="2:65" ht="15.75" customHeight="1">
      <c r="B369" s="365"/>
      <c r="C369" s="74"/>
      <c r="D369" s="126"/>
      <c r="E369" s="17"/>
      <c r="F369" s="17"/>
      <c r="G369" s="126"/>
      <c r="H369" s="17"/>
      <c r="I369" s="126"/>
      <c r="J369" s="105" t="s">
        <v>244</v>
      </c>
      <c r="K369" s="17"/>
      <c r="L369" s="165" t="s">
        <v>33</v>
      </c>
      <c r="M369" s="207"/>
      <c r="N369" s="139">
        <f>SUM(N364)+SUM(N365:N365)</f>
        <v>5152933</v>
      </c>
      <c r="O369" s="136"/>
      <c r="P369" s="139">
        <f>SUM(P364)+SUM(P365:P365)</f>
        <v>6460396</v>
      </c>
      <c r="Q369" s="139"/>
      <c r="R369" s="139">
        <f>SUM(R364)+SUM(R365:R365)</f>
        <v>6519000</v>
      </c>
      <c r="S369" s="139"/>
      <c r="T369" s="139" t="e">
        <f>SUM(T364)+SUM(T365:T365)</f>
        <v>#N/A</v>
      </c>
      <c r="U369" s="139"/>
      <c r="V369" s="139">
        <f>SUM(V364)+SUM(V365:V365)</f>
        <v>6460396</v>
      </c>
      <c r="W369" s="139"/>
      <c r="X369" s="139">
        <f>SUM(X364)+SUM(X365:X365)</f>
        <v>8351000</v>
      </c>
      <c r="Y369" s="53"/>
      <c r="Z369" s="139">
        <f t="shared" si="148"/>
        <v>1890604</v>
      </c>
      <c r="AA369" s="139"/>
      <c r="AB369" s="297">
        <f t="shared" si="138"/>
        <v>0.29264521865223125</v>
      </c>
      <c r="AC369" s="262"/>
      <c r="AD369" s="139">
        <f t="shared" si="149"/>
        <v>1890604</v>
      </c>
      <c r="AE369" s="139"/>
      <c r="AF369" s="297">
        <f t="shared" si="139"/>
        <v>0.29264521865223125</v>
      </c>
      <c r="AG369" s="139"/>
      <c r="AH369" s="139">
        <f t="shared" si="150"/>
        <v>3198067</v>
      </c>
      <c r="AI369" s="139"/>
      <c r="AJ369" s="297">
        <f t="shared" si="140"/>
        <v>0.62063042542955627</v>
      </c>
      <c r="AK369" s="262"/>
      <c r="AL369" s="139">
        <f t="shared" si="151"/>
        <v>1832000</v>
      </c>
      <c r="AM369" s="139"/>
      <c r="AN369" s="297">
        <f t="shared" si="141"/>
        <v>0.28102469703942323</v>
      </c>
      <c r="AP369" s="139" t="str">
        <f t="shared" si="152"/>
        <v/>
      </c>
      <c r="AQ369" s="139"/>
      <c r="AR369" s="297" t="e">
        <f t="shared" si="142"/>
        <v>#N/A</v>
      </c>
      <c r="AS369" s="139"/>
      <c r="AT369" s="139" t="str">
        <f t="shared" si="153"/>
        <v/>
      </c>
      <c r="AU369" s="139"/>
      <c r="AV369" s="297" t="e">
        <f t="shared" si="143"/>
        <v>#N/A</v>
      </c>
      <c r="AW369" s="139"/>
      <c r="AX369" s="139">
        <f t="shared" si="154"/>
        <v>1307463</v>
      </c>
      <c r="AY369" s="139"/>
      <c r="AZ369" s="297">
        <f t="shared" si="144"/>
        <v>0.25373180672056095</v>
      </c>
      <c r="BA369" s="139"/>
      <c r="BB369" s="139">
        <f t="shared" si="155"/>
        <v>0</v>
      </c>
      <c r="BC369" s="139"/>
      <c r="BD369" s="297">
        <f t="shared" si="145"/>
        <v>0</v>
      </c>
      <c r="BE369" s="139"/>
      <c r="BF369" s="139">
        <f t="shared" si="156"/>
        <v>-58604</v>
      </c>
      <c r="BG369" s="139"/>
      <c r="BH369" s="297">
        <f t="shared" si="146"/>
        <v>-8.989722350053686E-3</v>
      </c>
      <c r="BJ369" s="139" t="str">
        <f t="shared" si="157"/>
        <v/>
      </c>
      <c r="BK369" s="139"/>
      <c r="BL369" s="297" t="e">
        <f t="shared" si="147"/>
        <v>#N/A</v>
      </c>
      <c r="BM369" s="139"/>
    </row>
    <row r="370" spans="2:65" ht="21" customHeight="1">
      <c r="B370" s="365"/>
      <c r="C370" s="74"/>
      <c r="D370" s="126"/>
      <c r="E370" s="17"/>
      <c r="F370" s="17"/>
      <c r="G370" s="126"/>
      <c r="H370" s="17"/>
      <c r="I370" s="126"/>
      <c r="J370" s="17"/>
      <c r="K370" s="17"/>
      <c r="L370" s="165"/>
      <c r="M370" s="207"/>
      <c r="N370" s="207"/>
      <c r="O370" s="136"/>
      <c r="P370" s="207"/>
      <c r="Q370" s="207"/>
      <c r="R370" s="237"/>
      <c r="S370" s="237"/>
      <c r="T370" s="237"/>
      <c r="U370" s="207"/>
      <c r="V370" s="237"/>
      <c r="W370" s="237"/>
      <c r="X370" s="237"/>
      <c r="Y370" s="237"/>
      <c r="Z370" s="139" t="str">
        <f t="shared" si="148"/>
        <v/>
      </c>
      <c r="AA370" s="207"/>
      <c r="AB370" s="297" t="str">
        <f t="shared" si="138"/>
        <v/>
      </c>
      <c r="AC370" s="262"/>
      <c r="AD370" s="139" t="str">
        <f t="shared" si="149"/>
        <v/>
      </c>
      <c r="AE370" s="207"/>
      <c r="AF370" s="297" t="str">
        <f t="shared" si="139"/>
        <v/>
      </c>
      <c r="AG370" s="207"/>
      <c r="AH370" s="139" t="str">
        <f t="shared" si="150"/>
        <v/>
      </c>
      <c r="AI370" s="207"/>
      <c r="AJ370" s="297" t="str">
        <f t="shared" si="140"/>
        <v/>
      </c>
      <c r="AK370" s="262"/>
      <c r="AL370" s="139" t="str">
        <f t="shared" si="151"/>
        <v/>
      </c>
      <c r="AM370" s="207"/>
      <c r="AN370" s="297" t="str">
        <f t="shared" si="141"/>
        <v/>
      </c>
      <c r="AP370" s="139" t="str">
        <f t="shared" si="152"/>
        <v/>
      </c>
      <c r="AQ370" s="207"/>
      <c r="AR370" s="297" t="str">
        <f t="shared" si="142"/>
        <v/>
      </c>
      <c r="AS370" s="207"/>
      <c r="AT370" s="139" t="str">
        <f t="shared" si="153"/>
        <v/>
      </c>
      <c r="AU370" s="207"/>
      <c r="AV370" s="297" t="str">
        <f t="shared" si="143"/>
        <v/>
      </c>
      <c r="AW370" s="207"/>
      <c r="AX370" s="139" t="str">
        <f t="shared" si="154"/>
        <v/>
      </c>
      <c r="AY370" s="207"/>
      <c r="AZ370" s="297" t="str">
        <f t="shared" si="144"/>
        <v/>
      </c>
      <c r="BA370" s="207"/>
      <c r="BB370" s="139" t="str">
        <f t="shared" si="155"/>
        <v/>
      </c>
      <c r="BC370" s="207"/>
      <c r="BD370" s="297" t="str">
        <f t="shared" si="145"/>
        <v/>
      </c>
      <c r="BE370" s="207"/>
      <c r="BF370" s="139" t="str">
        <f t="shared" si="156"/>
        <v/>
      </c>
      <c r="BG370" s="207"/>
      <c r="BH370" s="297" t="str">
        <f t="shared" si="146"/>
        <v/>
      </c>
      <c r="BJ370" s="139" t="str">
        <f t="shared" si="157"/>
        <v/>
      </c>
      <c r="BK370" s="207"/>
      <c r="BL370" s="297" t="str">
        <f t="shared" si="147"/>
        <v/>
      </c>
      <c r="BM370" s="207"/>
    </row>
    <row r="371" spans="2:65" ht="20.25" customHeight="1" thickBot="1">
      <c r="B371" s="365"/>
      <c r="C371" s="228"/>
      <c r="D371" s="72"/>
      <c r="E371" s="17"/>
      <c r="F371" s="17"/>
      <c r="G371" s="17"/>
      <c r="H371" s="17"/>
      <c r="I371" s="17"/>
      <c r="J371" s="17"/>
      <c r="K371" s="30"/>
      <c r="L371" s="165"/>
      <c r="M371" s="207"/>
      <c r="N371" s="207"/>
      <c r="O371" s="62"/>
      <c r="P371" s="207"/>
      <c r="Q371" s="207"/>
      <c r="R371" s="237"/>
      <c r="S371" s="237"/>
      <c r="T371" s="237"/>
      <c r="U371" s="207"/>
      <c r="V371" s="237"/>
      <c r="W371" s="237"/>
      <c r="X371" s="237"/>
      <c r="Y371" s="237"/>
      <c r="Z371" s="139" t="str">
        <f t="shared" si="148"/>
        <v/>
      </c>
      <c r="AA371" s="207"/>
      <c r="AB371" s="297" t="str">
        <f t="shared" si="138"/>
        <v/>
      </c>
      <c r="AC371" s="262"/>
      <c r="AD371" s="139" t="str">
        <f t="shared" si="149"/>
        <v/>
      </c>
      <c r="AE371" s="207"/>
      <c r="AF371" s="297" t="str">
        <f t="shared" si="139"/>
        <v/>
      </c>
      <c r="AG371" s="207"/>
      <c r="AH371" s="139" t="str">
        <f t="shared" si="150"/>
        <v/>
      </c>
      <c r="AI371" s="207"/>
      <c r="AJ371" s="297" t="str">
        <f t="shared" si="140"/>
        <v/>
      </c>
      <c r="AK371" s="262"/>
      <c r="AL371" s="139" t="str">
        <f t="shared" si="151"/>
        <v/>
      </c>
      <c r="AM371" s="207"/>
      <c r="AN371" s="297" t="str">
        <f t="shared" si="141"/>
        <v/>
      </c>
      <c r="AP371" s="139" t="str">
        <f t="shared" si="152"/>
        <v/>
      </c>
      <c r="AQ371" s="207"/>
      <c r="AR371" s="297" t="str">
        <f t="shared" si="142"/>
        <v/>
      </c>
      <c r="AS371" s="207"/>
      <c r="AT371" s="139" t="str">
        <f t="shared" si="153"/>
        <v/>
      </c>
      <c r="AU371" s="207"/>
      <c r="AV371" s="297" t="str">
        <f t="shared" si="143"/>
        <v/>
      </c>
      <c r="AW371" s="207"/>
      <c r="AX371" s="139" t="str">
        <f t="shared" si="154"/>
        <v/>
      </c>
      <c r="AY371" s="207"/>
      <c r="AZ371" s="297" t="str">
        <f t="shared" si="144"/>
        <v/>
      </c>
      <c r="BA371" s="207"/>
      <c r="BB371" s="139" t="str">
        <f t="shared" si="155"/>
        <v/>
      </c>
      <c r="BC371" s="207"/>
      <c r="BD371" s="297" t="str">
        <f t="shared" si="145"/>
        <v/>
      </c>
      <c r="BE371" s="207"/>
      <c r="BF371" s="139" t="str">
        <f t="shared" si="156"/>
        <v/>
      </c>
      <c r="BG371" s="207"/>
      <c r="BH371" s="297" t="str">
        <f t="shared" si="146"/>
        <v/>
      </c>
      <c r="BJ371" s="139" t="str">
        <f t="shared" si="157"/>
        <v/>
      </c>
      <c r="BK371" s="207"/>
      <c r="BL371" s="297" t="str">
        <f t="shared" si="147"/>
        <v/>
      </c>
      <c r="BM371" s="207"/>
    </row>
    <row r="372" spans="2:65" ht="17.25" customHeight="1">
      <c r="B372" s="365"/>
      <c r="C372" s="185"/>
      <c r="D372" s="186"/>
      <c r="E372" s="187"/>
      <c r="F372" s="187"/>
      <c r="G372" s="187"/>
      <c r="H372" s="187"/>
      <c r="I372" s="187"/>
      <c r="J372" s="187"/>
      <c r="K372" s="188"/>
      <c r="L372" s="189"/>
      <c r="M372" s="216"/>
      <c r="N372" s="216"/>
      <c r="O372" s="190"/>
      <c r="P372" s="216"/>
      <c r="Q372" s="216"/>
      <c r="R372" s="267"/>
      <c r="S372" s="267"/>
      <c r="T372" s="267"/>
      <c r="U372" s="216"/>
      <c r="V372" s="267"/>
      <c r="W372" s="267"/>
      <c r="X372" s="267"/>
      <c r="Y372" s="237"/>
      <c r="Z372" s="271" t="str">
        <f t="shared" si="148"/>
        <v/>
      </c>
      <c r="AA372" s="216"/>
      <c r="AB372" s="346" t="str">
        <f t="shared" si="138"/>
        <v/>
      </c>
      <c r="AC372" s="272"/>
      <c r="AD372" s="271" t="str">
        <f t="shared" si="149"/>
        <v/>
      </c>
      <c r="AE372" s="216"/>
      <c r="AF372" s="346" t="str">
        <f t="shared" ref="AF372:AF399" si="158">IF($P372="","",  IF($X372="","", IF($P372=0,"---",(IF(ISERROR(($X372/$P372)-1),"---",($X372/$P372)-1) ))))</f>
        <v/>
      </c>
      <c r="AG372" s="216"/>
      <c r="AH372" s="271" t="str">
        <f t="shared" si="150"/>
        <v/>
      </c>
      <c r="AI372" s="216"/>
      <c r="AJ372" s="346" t="str">
        <f t="shared" ref="AJ372:AJ399" si="159">IF($N372="","",  IF($X372="","", IF($N372=0,"---",(IF(ISERROR(($X372/$N372)-1),"---",($X372/$N372)-1) ))))</f>
        <v/>
      </c>
      <c r="AK372" s="272"/>
      <c r="AL372" s="271" t="str">
        <f t="shared" si="151"/>
        <v/>
      </c>
      <c r="AM372" s="216"/>
      <c r="AN372" s="304" t="str">
        <f t="shared" si="141"/>
        <v/>
      </c>
      <c r="AP372" s="271" t="str">
        <f t="shared" si="152"/>
        <v/>
      </c>
      <c r="AQ372" s="216"/>
      <c r="AR372" s="346" t="str">
        <f t="shared" si="142"/>
        <v/>
      </c>
      <c r="AS372" s="216"/>
      <c r="AT372" s="271" t="str">
        <f t="shared" si="153"/>
        <v/>
      </c>
      <c r="AU372" s="216"/>
      <c r="AV372" s="346" t="str">
        <f t="shared" si="143"/>
        <v/>
      </c>
      <c r="AW372" s="216"/>
      <c r="AX372" s="271" t="str">
        <f t="shared" si="154"/>
        <v/>
      </c>
      <c r="AY372" s="216"/>
      <c r="AZ372" s="346" t="str">
        <f t="shared" ref="AZ372:AZ399" si="160">IF($N372="","",  IF($V372="","", IF($N372=0,"---",(IF(ISERROR(($V372/$N372)-1),"---",($V372/$N372)-1) ))))</f>
        <v/>
      </c>
      <c r="BA372" s="216"/>
      <c r="BB372" s="271" t="str">
        <f t="shared" si="155"/>
        <v/>
      </c>
      <c r="BC372" s="216"/>
      <c r="BD372" s="346" t="str">
        <f t="shared" ref="BD372:BD399" si="161">IF($P372="","",  IF($V372="","", IF($P372=0,"---",(IF(ISERROR(($V372/$P372)-1),"---",($V372/$P372)-1) ))))</f>
        <v/>
      </c>
      <c r="BE372" s="216"/>
      <c r="BF372" s="271" t="str">
        <f t="shared" si="156"/>
        <v/>
      </c>
      <c r="BG372" s="216"/>
      <c r="BH372" s="304" t="str">
        <f t="shared" si="146"/>
        <v/>
      </c>
      <c r="BJ372" s="271" t="str">
        <f t="shared" si="157"/>
        <v/>
      </c>
      <c r="BK372" s="216"/>
      <c r="BL372" s="346" t="str">
        <f t="shared" si="147"/>
        <v/>
      </c>
      <c r="BM372" s="216"/>
    </row>
    <row r="373" spans="2:65" ht="18" customHeight="1">
      <c r="B373" s="365"/>
      <c r="C373" s="191"/>
      <c r="D373" s="71" t="s">
        <v>191</v>
      </c>
      <c r="E373" s="17"/>
      <c r="F373" s="17"/>
      <c r="G373" s="126"/>
      <c r="H373" s="126"/>
      <c r="I373" s="126"/>
      <c r="J373" s="126"/>
      <c r="K373" s="75"/>
      <c r="L373" s="86"/>
      <c r="M373" s="207"/>
      <c r="N373" s="207"/>
      <c r="O373" s="137"/>
      <c r="P373" s="207"/>
      <c r="Q373" s="207"/>
      <c r="R373" s="237"/>
      <c r="S373" s="237"/>
      <c r="T373" s="237"/>
      <c r="U373" s="207"/>
      <c r="V373" s="237"/>
      <c r="W373" s="237"/>
      <c r="X373" s="237"/>
      <c r="Y373" s="237"/>
      <c r="Z373" s="53" t="str">
        <f t="shared" si="148"/>
        <v/>
      </c>
      <c r="AA373" s="207"/>
      <c r="AB373" s="347" t="str">
        <f t="shared" si="138"/>
        <v/>
      </c>
      <c r="AC373" s="257"/>
      <c r="AD373" s="53" t="str">
        <f t="shared" si="149"/>
        <v/>
      </c>
      <c r="AE373" s="207"/>
      <c r="AF373" s="347" t="str">
        <f t="shared" si="158"/>
        <v/>
      </c>
      <c r="AG373" s="207"/>
      <c r="AH373" s="53" t="str">
        <f t="shared" si="150"/>
        <v/>
      </c>
      <c r="AI373" s="207"/>
      <c r="AJ373" s="347" t="str">
        <f t="shared" si="159"/>
        <v/>
      </c>
      <c r="AK373" s="257"/>
      <c r="AL373" s="53" t="str">
        <f t="shared" si="151"/>
        <v/>
      </c>
      <c r="AM373" s="207"/>
      <c r="AN373" s="305" t="str">
        <f t="shared" si="141"/>
        <v/>
      </c>
      <c r="AP373" s="53" t="str">
        <f t="shared" si="152"/>
        <v/>
      </c>
      <c r="AQ373" s="207"/>
      <c r="AR373" s="347" t="str">
        <f t="shared" si="142"/>
        <v/>
      </c>
      <c r="AS373" s="207"/>
      <c r="AT373" s="53" t="str">
        <f t="shared" si="153"/>
        <v/>
      </c>
      <c r="AU373" s="207"/>
      <c r="AV373" s="347" t="str">
        <f t="shared" si="143"/>
        <v/>
      </c>
      <c r="AW373" s="207"/>
      <c r="AX373" s="53" t="str">
        <f t="shared" si="154"/>
        <v/>
      </c>
      <c r="AY373" s="207"/>
      <c r="AZ373" s="347" t="str">
        <f t="shared" si="160"/>
        <v/>
      </c>
      <c r="BA373" s="207"/>
      <c r="BB373" s="53" t="str">
        <f t="shared" si="155"/>
        <v/>
      </c>
      <c r="BC373" s="207"/>
      <c r="BD373" s="347" t="str">
        <f t="shared" si="161"/>
        <v/>
      </c>
      <c r="BE373" s="207"/>
      <c r="BF373" s="53" t="str">
        <f t="shared" si="156"/>
        <v/>
      </c>
      <c r="BG373" s="207"/>
      <c r="BH373" s="305" t="str">
        <f t="shared" si="146"/>
        <v/>
      </c>
      <c r="BJ373" s="53" t="str">
        <f t="shared" si="157"/>
        <v/>
      </c>
      <c r="BK373" s="207"/>
      <c r="BL373" s="347" t="str">
        <f t="shared" si="147"/>
        <v/>
      </c>
      <c r="BM373" s="207"/>
    </row>
    <row r="374" spans="2:65" ht="17.25" customHeight="1">
      <c r="B374" s="365"/>
      <c r="C374" s="192"/>
      <c r="D374" s="17"/>
      <c r="E374" s="70" t="s">
        <v>192</v>
      </c>
      <c r="F374" s="17"/>
      <c r="G374" s="17"/>
      <c r="H374" s="17"/>
      <c r="I374" s="17"/>
      <c r="J374" s="17"/>
      <c r="K374" s="30"/>
      <c r="L374" s="76" t="s">
        <v>29</v>
      </c>
      <c r="M374" s="207"/>
      <c r="N374" s="13">
        <v>22475352</v>
      </c>
      <c r="O374" s="57"/>
      <c r="P374" s="13">
        <v>22475352</v>
      </c>
      <c r="Q374" s="13"/>
      <c r="R374" s="13">
        <v>22105352</v>
      </c>
      <c r="S374" s="13"/>
      <c r="T374" s="13">
        <v>22105352</v>
      </c>
      <c r="U374" s="13"/>
      <c r="V374" s="13">
        <v>22475352</v>
      </c>
      <c r="W374" s="13"/>
      <c r="X374" s="13">
        <v>22475352</v>
      </c>
      <c r="Y374" s="13"/>
      <c r="Z374" s="284">
        <f t="shared" si="148"/>
        <v>0</v>
      </c>
      <c r="AA374" s="291"/>
      <c r="AB374" s="348">
        <f t="shared" si="138"/>
        <v>0</v>
      </c>
      <c r="AC374" s="261"/>
      <c r="AD374" s="284">
        <f t="shared" si="149"/>
        <v>0</v>
      </c>
      <c r="AE374" s="291"/>
      <c r="AF374" s="348">
        <f t="shared" si="158"/>
        <v>0</v>
      </c>
      <c r="AG374" s="291"/>
      <c r="AH374" s="53">
        <f t="shared" si="150"/>
        <v>0</v>
      </c>
      <c r="AI374" s="13"/>
      <c r="AJ374" s="348">
        <f t="shared" si="159"/>
        <v>0</v>
      </c>
      <c r="AK374" s="261"/>
      <c r="AL374" s="53">
        <f t="shared" si="151"/>
        <v>370000</v>
      </c>
      <c r="AM374" s="291"/>
      <c r="AN374" s="305">
        <f t="shared" si="141"/>
        <v>1.6738027967163838E-2</v>
      </c>
      <c r="AP374" s="53">
        <f t="shared" si="152"/>
        <v>370000</v>
      </c>
      <c r="AQ374" s="291"/>
      <c r="AR374" s="347">
        <f t="shared" si="142"/>
        <v>1.6738027967163838E-2</v>
      </c>
      <c r="AS374" s="291"/>
      <c r="AT374" s="284">
        <f t="shared" si="153"/>
        <v>0</v>
      </c>
      <c r="AU374" s="291"/>
      <c r="AV374" s="348">
        <f t="shared" si="143"/>
        <v>0</v>
      </c>
      <c r="AW374" s="291"/>
      <c r="AX374" s="284">
        <f t="shared" si="154"/>
        <v>0</v>
      </c>
      <c r="AY374" s="291"/>
      <c r="AZ374" s="348">
        <f t="shared" si="160"/>
        <v>0</v>
      </c>
      <c r="BA374" s="291"/>
      <c r="BB374" s="284">
        <f t="shared" si="155"/>
        <v>0</v>
      </c>
      <c r="BC374" s="291"/>
      <c r="BD374" s="348">
        <f t="shared" si="161"/>
        <v>0</v>
      </c>
      <c r="BE374" s="291"/>
      <c r="BF374" s="53">
        <f t="shared" si="156"/>
        <v>370000</v>
      </c>
      <c r="BG374" s="291"/>
      <c r="BH374" s="305">
        <f t="shared" si="146"/>
        <v>1.6738027967163838E-2</v>
      </c>
      <c r="BJ374" s="53">
        <f t="shared" si="157"/>
        <v>370000</v>
      </c>
      <c r="BK374" s="291"/>
      <c r="BL374" s="347">
        <f t="shared" si="147"/>
        <v>1.6738027967163838E-2</v>
      </c>
      <c r="BM374" s="291"/>
    </row>
    <row r="375" spans="2:65" ht="20.25" customHeight="1">
      <c r="B375" s="365"/>
      <c r="C375" s="192"/>
      <c r="D375" s="72"/>
      <c r="E375" s="70"/>
      <c r="F375" s="17" t="s">
        <v>377</v>
      </c>
      <c r="G375" s="17"/>
      <c r="H375" s="17"/>
      <c r="I375" s="17"/>
      <c r="J375" s="17"/>
      <c r="K375" s="30"/>
      <c r="L375" s="76" t="s">
        <v>29</v>
      </c>
      <c r="M375" s="207"/>
      <c r="N375" s="13">
        <v>8520352</v>
      </c>
      <c r="O375" s="57"/>
      <c r="P375" s="13">
        <v>5343704</v>
      </c>
      <c r="Q375" s="13"/>
      <c r="R375" s="13">
        <v>5343704</v>
      </c>
      <c r="S375" s="13"/>
      <c r="T375" s="13">
        <v>5343704</v>
      </c>
      <c r="U375" s="13"/>
      <c r="V375" s="13">
        <v>5343704</v>
      </c>
      <c r="W375" s="13"/>
      <c r="X375" s="13">
        <v>5343704</v>
      </c>
      <c r="Y375" s="13"/>
      <c r="Z375" s="284">
        <f t="shared" si="148"/>
        <v>0</v>
      </c>
      <c r="AA375" s="291"/>
      <c r="AB375" s="348">
        <f t="shared" si="138"/>
        <v>0</v>
      </c>
      <c r="AC375" s="261"/>
      <c r="AD375" s="284">
        <f t="shared" si="149"/>
        <v>0</v>
      </c>
      <c r="AE375" s="291"/>
      <c r="AF375" s="348">
        <f t="shared" si="158"/>
        <v>0</v>
      </c>
      <c r="AG375" s="291"/>
      <c r="AH375" s="53">
        <f t="shared" si="150"/>
        <v>-3176648</v>
      </c>
      <c r="AI375" s="13"/>
      <c r="AJ375" s="348">
        <f t="shared" si="159"/>
        <v>-0.37283060605946794</v>
      </c>
      <c r="AK375" s="261"/>
      <c r="AL375" s="53">
        <f t="shared" si="151"/>
        <v>0</v>
      </c>
      <c r="AM375" s="291"/>
      <c r="AN375" s="305">
        <f t="shared" si="141"/>
        <v>0</v>
      </c>
      <c r="AP375" s="53">
        <f t="shared" si="152"/>
        <v>0</v>
      </c>
      <c r="AQ375" s="291"/>
      <c r="AR375" s="347">
        <f t="shared" si="142"/>
        <v>0</v>
      </c>
      <c r="AS375" s="291"/>
      <c r="AT375" s="284">
        <f t="shared" si="153"/>
        <v>0</v>
      </c>
      <c r="AU375" s="291"/>
      <c r="AV375" s="348">
        <f t="shared" si="143"/>
        <v>0</v>
      </c>
      <c r="AW375" s="291"/>
      <c r="AX375" s="284">
        <f t="shared" si="154"/>
        <v>-3176648</v>
      </c>
      <c r="AY375" s="291"/>
      <c r="AZ375" s="348">
        <f t="shared" si="160"/>
        <v>-0.37283060605946794</v>
      </c>
      <c r="BA375" s="291"/>
      <c r="BB375" s="284">
        <f t="shared" si="155"/>
        <v>0</v>
      </c>
      <c r="BC375" s="291"/>
      <c r="BD375" s="348">
        <f t="shared" si="161"/>
        <v>0</v>
      </c>
      <c r="BE375" s="291"/>
      <c r="BF375" s="53">
        <f t="shared" si="156"/>
        <v>0</v>
      </c>
      <c r="BG375" s="291"/>
      <c r="BH375" s="305">
        <f t="shared" si="146"/>
        <v>0</v>
      </c>
      <c r="BJ375" s="53">
        <f t="shared" si="157"/>
        <v>0</v>
      </c>
      <c r="BK375" s="291"/>
      <c r="BL375" s="347">
        <f t="shared" si="147"/>
        <v>0</v>
      </c>
      <c r="BM375" s="291"/>
    </row>
    <row r="376" spans="2:65" ht="17.25" customHeight="1">
      <c r="B376" s="365"/>
      <c r="C376" s="192"/>
      <c r="D376" s="72"/>
      <c r="E376" s="17" t="s">
        <v>194</v>
      </c>
      <c r="F376" s="17"/>
      <c r="G376" s="17"/>
      <c r="H376" s="17"/>
      <c r="I376" s="17"/>
      <c r="J376" s="17"/>
      <c r="K376" s="30"/>
      <c r="L376" s="76" t="s">
        <v>33</v>
      </c>
      <c r="M376" s="207"/>
      <c r="N376" s="13">
        <v>6079531</v>
      </c>
      <c r="O376" s="62"/>
      <c r="P376" s="13">
        <v>6460396</v>
      </c>
      <c r="Q376" s="13"/>
      <c r="R376" s="13">
        <v>6519000</v>
      </c>
      <c r="S376" s="13"/>
      <c r="T376" s="13">
        <v>6519000</v>
      </c>
      <c r="U376" s="13"/>
      <c r="V376" s="13">
        <v>6460396</v>
      </c>
      <c r="W376" s="13"/>
      <c r="X376" s="13">
        <v>6460396</v>
      </c>
      <c r="Y376" s="13"/>
      <c r="Z376" s="284">
        <f t="shared" si="148"/>
        <v>0</v>
      </c>
      <c r="AA376" s="291"/>
      <c r="AB376" s="348">
        <f t="shared" si="138"/>
        <v>0</v>
      </c>
      <c r="AC376" s="261"/>
      <c r="AD376" s="284">
        <f t="shared" si="149"/>
        <v>0</v>
      </c>
      <c r="AE376" s="291"/>
      <c r="AF376" s="348">
        <f t="shared" si="158"/>
        <v>0</v>
      </c>
      <c r="AG376" s="291"/>
      <c r="AH376" s="53">
        <f t="shared" si="150"/>
        <v>380865</v>
      </c>
      <c r="AI376" s="13"/>
      <c r="AJ376" s="348">
        <f t="shared" si="159"/>
        <v>6.2647102218904793E-2</v>
      </c>
      <c r="AK376" s="261"/>
      <c r="AL376" s="53">
        <f t="shared" si="151"/>
        <v>-58604</v>
      </c>
      <c r="AM376" s="291"/>
      <c r="AN376" s="305">
        <f t="shared" si="141"/>
        <v>-8.989722350053686E-3</v>
      </c>
      <c r="AP376" s="53">
        <f t="shared" si="152"/>
        <v>-58604</v>
      </c>
      <c r="AQ376" s="291"/>
      <c r="AR376" s="347">
        <f t="shared" si="142"/>
        <v>-8.989722350053686E-3</v>
      </c>
      <c r="AS376" s="291"/>
      <c r="AT376" s="284">
        <f t="shared" si="153"/>
        <v>0</v>
      </c>
      <c r="AU376" s="291"/>
      <c r="AV376" s="348">
        <f t="shared" si="143"/>
        <v>0</v>
      </c>
      <c r="AW376" s="291"/>
      <c r="AX376" s="284">
        <f t="shared" si="154"/>
        <v>380865</v>
      </c>
      <c r="AY376" s="291"/>
      <c r="AZ376" s="348">
        <f t="shared" si="160"/>
        <v>6.2647102218904793E-2</v>
      </c>
      <c r="BA376" s="291"/>
      <c r="BB376" s="284">
        <f t="shared" si="155"/>
        <v>0</v>
      </c>
      <c r="BC376" s="291"/>
      <c r="BD376" s="348">
        <f t="shared" si="161"/>
        <v>0</v>
      </c>
      <c r="BE376" s="291"/>
      <c r="BF376" s="53">
        <f t="shared" si="156"/>
        <v>-58604</v>
      </c>
      <c r="BG376" s="291"/>
      <c r="BH376" s="305">
        <f t="shared" si="146"/>
        <v>-8.989722350053686E-3</v>
      </c>
      <c r="BJ376" s="53">
        <f t="shared" si="157"/>
        <v>-58604</v>
      </c>
      <c r="BK376" s="291"/>
      <c r="BL376" s="347">
        <f t="shared" si="147"/>
        <v>-8.989722350053686E-3</v>
      </c>
      <c r="BM376" s="291"/>
    </row>
    <row r="377" spans="2:65" ht="17.25" customHeight="1">
      <c r="B377" s="365"/>
      <c r="C377" s="192"/>
      <c r="D377" s="72"/>
      <c r="E377" s="17"/>
      <c r="F377" s="17" t="s">
        <v>193</v>
      </c>
      <c r="G377" s="17"/>
      <c r="H377" s="17"/>
      <c r="I377" s="17"/>
      <c r="J377" s="17"/>
      <c r="K377" s="30"/>
      <c r="L377" s="76" t="s">
        <v>33</v>
      </c>
      <c r="M377" s="207"/>
      <c r="N377" s="13">
        <v>-363531</v>
      </c>
      <c r="O377" s="62"/>
      <c r="P377" s="13">
        <v>0</v>
      </c>
      <c r="Q377" s="13"/>
      <c r="R377" s="13">
        <v>0</v>
      </c>
      <c r="S377" s="13"/>
      <c r="T377" s="13">
        <v>0</v>
      </c>
      <c r="U377" s="13"/>
      <c r="V377" s="13">
        <v>0</v>
      </c>
      <c r="W377" s="13"/>
      <c r="X377" s="13">
        <v>0</v>
      </c>
      <c r="Y377" s="13"/>
      <c r="Z377" s="284">
        <f t="shared" si="148"/>
        <v>0</v>
      </c>
      <c r="AA377" s="291"/>
      <c r="AB377" s="348" t="str">
        <f t="shared" si="138"/>
        <v>---</v>
      </c>
      <c r="AC377" s="261"/>
      <c r="AD377" s="284">
        <f t="shared" si="149"/>
        <v>0</v>
      </c>
      <c r="AE377" s="291"/>
      <c r="AF377" s="348" t="str">
        <f t="shared" si="158"/>
        <v>---</v>
      </c>
      <c r="AG377" s="291"/>
      <c r="AH377" s="53">
        <f t="shared" si="150"/>
        <v>363531</v>
      </c>
      <c r="AI377" s="13"/>
      <c r="AJ377" s="348">
        <f t="shared" si="159"/>
        <v>-1</v>
      </c>
      <c r="AK377" s="261"/>
      <c r="AL377" s="53">
        <f t="shared" si="151"/>
        <v>0</v>
      </c>
      <c r="AM377" s="291"/>
      <c r="AN377" s="305" t="str">
        <f t="shared" si="141"/>
        <v>---</v>
      </c>
      <c r="AP377" s="53">
        <f t="shared" si="152"/>
        <v>0</v>
      </c>
      <c r="AQ377" s="291"/>
      <c r="AR377" s="347" t="str">
        <f t="shared" si="142"/>
        <v>---</v>
      </c>
      <c r="AS377" s="291"/>
      <c r="AT377" s="284">
        <f t="shared" si="153"/>
        <v>0</v>
      </c>
      <c r="AU377" s="291"/>
      <c r="AV377" s="348" t="str">
        <f t="shared" si="143"/>
        <v>---</v>
      </c>
      <c r="AW377" s="291"/>
      <c r="AX377" s="284">
        <f t="shared" si="154"/>
        <v>363531</v>
      </c>
      <c r="AY377" s="291"/>
      <c r="AZ377" s="348">
        <f t="shared" si="160"/>
        <v>-1</v>
      </c>
      <c r="BA377" s="291"/>
      <c r="BB377" s="284">
        <f t="shared" si="155"/>
        <v>0</v>
      </c>
      <c r="BC377" s="291"/>
      <c r="BD377" s="348" t="str">
        <f t="shared" si="161"/>
        <v>---</v>
      </c>
      <c r="BE377" s="291"/>
      <c r="BF377" s="53">
        <f t="shared" si="156"/>
        <v>0</v>
      </c>
      <c r="BG377" s="291"/>
      <c r="BH377" s="305" t="str">
        <f t="shared" si="146"/>
        <v>---</v>
      </c>
      <c r="BJ377" s="53">
        <f t="shared" si="157"/>
        <v>0</v>
      </c>
      <c r="BK377" s="291"/>
      <c r="BL377" s="347" t="str">
        <f t="shared" si="147"/>
        <v>---</v>
      </c>
      <c r="BM377" s="291"/>
    </row>
    <row r="378" spans="2:65" ht="17.25" customHeight="1">
      <c r="B378" s="365"/>
      <c r="C378" s="192"/>
      <c r="D378" s="72"/>
      <c r="E378" s="17" t="s">
        <v>285</v>
      </c>
      <c r="F378" s="17"/>
      <c r="G378" s="17"/>
      <c r="H378" s="17"/>
      <c r="I378" s="17"/>
      <c r="J378" s="17"/>
      <c r="K378" s="30"/>
      <c r="L378" s="76" t="s">
        <v>33</v>
      </c>
      <c r="M378" s="207"/>
      <c r="N378" s="13">
        <v>0</v>
      </c>
      <c r="O378" s="62"/>
      <c r="P378" s="13">
        <v>0</v>
      </c>
      <c r="Q378" s="13"/>
      <c r="R378" s="13">
        <v>0</v>
      </c>
      <c r="S378" s="13"/>
      <c r="T378" s="13">
        <v>0</v>
      </c>
      <c r="U378" s="13"/>
      <c r="V378" s="13">
        <v>0</v>
      </c>
      <c r="W378" s="13"/>
      <c r="X378" s="13">
        <v>0</v>
      </c>
      <c r="Y378" s="13"/>
      <c r="Z378" s="284">
        <f t="shared" si="148"/>
        <v>0</v>
      </c>
      <c r="AA378" s="291"/>
      <c r="AB378" s="348" t="str">
        <f t="shared" si="138"/>
        <v>---</v>
      </c>
      <c r="AC378" s="261"/>
      <c r="AD378" s="284">
        <f t="shared" si="149"/>
        <v>0</v>
      </c>
      <c r="AE378" s="291"/>
      <c r="AF378" s="348" t="str">
        <f t="shared" si="158"/>
        <v>---</v>
      </c>
      <c r="AG378" s="291"/>
      <c r="AH378" s="53">
        <f t="shared" si="150"/>
        <v>0</v>
      </c>
      <c r="AI378" s="13"/>
      <c r="AJ378" s="348" t="str">
        <f t="shared" si="159"/>
        <v>---</v>
      </c>
      <c r="AK378" s="261"/>
      <c r="AL378" s="53">
        <f t="shared" si="151"/>
        <v>0</v>
      </c>
      <c r="AM378" s="291"/>
      <c r="AN378" s="305" t="str">
        <f t="shared" si="141"/>
        <v>---</v>
      </c>
      <c r="AP378" s="53">
        <f t="shared" si="152"/>
        <v>0</v>
      </c>
      <c r="AQ378" s="291"/>
      <c r="AR378" s="347" t="str">
        <f t="shared" si="142"/>
        <v>---</v>
      </c>
      <c r="AS378" s="291"/>
      <c r="AT378" s="284">
        <f t="shared" si="153"/>
        <v>0</v>
      </c>
      <c r="AU378" s="291"/>
      <c r="AV378" s="348" t="str">
        <f t="shared" si="143"/>
        <v>---</v>
      </c>
      <c r="AW378" s="291"/>
      <c r="AX378" s="284">
        <f t="shared" si="154"/>
        <v>0</v>
      </c>
      <c r="AY378" s="291"/>
      <c r="AZ378" s="348" t="str">
        <f t="shared" si="160"/>
        <v>---</v>
      </c>
      <c r="BA378" s="291"/>
      <c r="BB378" s="284">
        <f t="shared" si="155"/>
        <v>0</v>
      </c>
      <c r="BC378" s="291"/>
      <c r="BD378" s="348" t="str">
        <f t="shared" si="161"/>
        <v>---</v>
      </c>
      <c r="BE378" s="291"/>
      <c r="BF378" s="53">
        <f t="shared" si="156"/>
        <v>0</v>
      </c>
      <c r="BG378" s="291"/>
      <c r="BH378" s="305" t="str">
        <f t="shared" si="146"/>
        <v>---</v>
      </c>
      <c r="BJ378" s="53">
        <f t="shared" si="157"/>
        <v>0</v>
      </c>
      <c r="BK378" s="291"/>
      <c r="BL378" s="347" t="str">
        <f t="shared" si="147"/>
        <v>---</v>
      </c>
      <c r="BM378" s="291"/>
    </row>
    <row r="379" spans="2:65" ht="17.25" customHeight="1">
      <c r="B379" s="365"/>
      <c r="C379" s="193"/>
      <c r="D379" s="17"/>
      <c r="E379" s="17"/>
      <c r="F379" s="17"/>
      <c r="G379" s="73" t="s">
        <v>195</v>
      </c>
      <c r="H379" s="73"/>
      <c r="I379" s="38"/>
      <c r="J379" s="38"/>
      <c r="K379" s="64"/>
      <c r="L379" s="77"/>
      <c r="M379" s="215"/>
      <c r="N379" s="146">
        <f>SUM(N374:N378)</f>
        <v>36711704</v>
      </c>
      <c r="O379" s="132"/>
      <c r="P379" s="146">
        <f>SUM(P374:P378)</f>
        <v>34279452</v>
      </c>
      <c r="Q379" s="146"/>
      <c r="R379" s="146">
        <f>SUM(R374:R378)</f>
        <v>33968056</v>
      </c>
      <c r="S379" s="146"/>
      <c r="T379" s="146">
        <f>SUM(T374:T378)</f>
        <v>33968056</v>
      </c>
      <c r="U379" s="146"/>
      <c r="V379" s="146">
        <f>SUM(V374:V378)</f>
        <v>34279452</v>
      </c>
      <c r="W379" s="146"/>
      <c r="X379" s="146">
        <f>SUM(X374:X378)</f>
        <v>34279452</v>
      </c>
      <c r="Y379" s="146"/>
      <c r="Z379" s="290">
        <f t="shared" si="148"/>
        <v>0</v>
      </c>
      <c r="AA379" s="290"/>
      <c r="AB379" s="349">
        <f t="shared" si="138"/>
        <v>0</v>
      </c>
      <c r="AC379" s="263"/>
      <c r="AD379" s="290">
        <f t="shared" si="149"/>
        <v>0</v>
      </c>
      <c r="AE379" s="290"/>
      <c r="AF379" s="349">
        <f t="shared" si="158"/>
        <v>0</v>
      </c>
      <c r="AG379" s="290"/>
      <c r="AH379" s="146">
        <f t="shared" si="150"/>
        <v>-2432252</v>
      </c>
      <c r="AI379" s="146"/>
      <c r="AJ379" s="349">
        <f t="shared" si="159"/>
        <v>-6.625276778217648E-2</v>
      </c>
      <c r="AK379" s="263"/>
      <c r="AL379" s="146">
        <f t="shared" si="151"/>
        <v>311396</v>
      </c>
      <c r="AM379" s="290"/>
      <c r="AN379" s="306">
        <f t="shared" si="141"/>
        <v>9.1673188480376755E-3</v>
      </c>
      <c r="AP379" s="146">
        <f t="shared" si="152"/>
        <v>311396</v>
      </c>
      <c r="AQ379" s="290"/>
      <c r="AR379" s="351">
        <f t="shared" si="142"/>
        <v>9.1673188480376755E-3</v>
      </c>
      <c r="AS379" s="290"/>
      <c r="AT379" s="290">
        <f t="shared" si="153"/>
        <v>0</v>
      </c>
      <c r="AU379" s="290"/>
      <c r="AV379" s="349">
        <f t="shared" si="143"/>
        <v>0</v>
      </c>
      <c r="AW379" s="290"/>
      <c r="AX379" s="290">
        <f t="shared" si="154"/>
        <v>-2432252</v>
      </c>
      <c r="AY379" s="290"/>
      <c r="AZ379" s="349">
        <f t="shared" si="160"/>
        <v>-6.625276778217648E-2</v>
      </c>
      <c r="BA379" s="290"/>
      <c r="BB379" s="290">
        <f t="shared" si="155"/>
        <v>0</v>
      </c>
      <c r="BC379" s="290"/>
      <c r="BD379" s="349">
        <f t="shared" si="161"/>
        <v>0</v>
      </c>
      <c r="BE379" s="290"/>
      <c r="BF379" s="146">
        <f t="shared" si="156"/>
        <v>311396</v>
      </c>
      <c r="BG379" s="290"/>
      <c r="BH379" s="306">
        <f t="shared" si="146"/>
        <v>9.1673188480376755E-3</v>
      </c>
      <c r="BJ379" s="146">
        <f t="shared" si="157"/>
        <v>311396</v>
      </c>
      <c r="BK379" s="290"/>
      <c r="BL379" s="351">
        <f t="shared" si="147"/>
        <v>9.1673188480376755E-3</v>
      </c>
      <c r="BM379" s="290"/>
    </row>
    <row r="380" spans="2:65" ht="17.25" customHeight="1">
      <c r="B380" s="365"/>
      <c r="C380" s="192"/>
      <c r="D380" s="72"/>
      <c r="E380" s="17"/>
      <c r="F380" s="17"/>
      <c r="G380" s="17"/>
      <c r="H380" s="17"/>
      <c r="I380" s="17"/>
      <c r="J380" s="17"/>
      <c r="K380" s="30"/>
      <c r="L380" s="76"/>
      <c r="M380" s="207"/>
      <c r="N380" s="13" t="s">
        <v>144</v>
      </c>
      <c r="O380" s="57"/>
      <c r="P380" s="13" t="s">
        <v>144</v>
      </c>
      <c r="Q380" s="13"/>
      <c r="R380" s="13" t="s">
        <v>144</v>
      </c>
      <c r="S380" s="13"/>
      <c r="T380" s="13" t="s">
        <v>144</v>
      </c>
      <c r="U380" s="13"/>
      <c r="V380" s="13" t="s">
        <v>144</v>
      </c>
      <c r="W380" s="13"/>
      <c r="X380" s="13" t="s">
        <v>144</v>
      </c>
      <c r="Y380" s="13"/>
      <c r="Z380" s="284" t="str">
        <f t="shared" si="148"/>
        <v/>
      </c>
      <c r="AA380" s="291"/>
      <c r="AB380" s="348" t="str">
        <f t="shared" si="138"/>
        <v/>
      </c>
      <c r="AC380" s="261"/>
      <c r="AD380" s="284" t="str">
        <f t="shared" si="149"/>
        <v/>
      </c>
      <c r="AE380" s="291"/>
      <c r="AF380" s="348" t="str">
        <f t="shared" si="158"/>
        <v/>
      </c>
      <c r="AG380" s="291"/>
      <c r="AH380" s="53" t="str">
        <f t="shared" si="150"/>
        <v/>
      </c>
      <c r="AI380" s="13"/>
      <c r="AJ380" s="348" t="str">
        <f t="shared" si="159"/>
        <v/>
      </c>
      <c r="AK380" s="261"/>
      <c r="AL380" s="53" t="str">
        <f t="shared" si="151"/>
        <v/>
      </c>
      <c r="AM380" s="291"/>
      <c r="AN380" s="305" t="str">
        <f t="shared" si="141"/>
        <v/>
      </c>
      <c r="AP380" s="53" t="str">
        <f t="shared" si="152"/>
        <v/>
      </c>
      <c r="AQ380" s="291"/>
      <c r="AR380" s="347" t="str">
        <f t="shared" si="142"/>
        <v/>
      </c>
      <c r="AS380" s="291"/>
      <c r="AT380" s="284" t="str">
        <f t="shared" si="153"/>
        <v/>
      </c>
      <c r="AU380" s="291"/>
      <c r="AV380" s="348" t="str">
        <f t="shared" si="143"/>
        <v/>
      </c>
      <c r="AW380" s="291"/>
      <c r="AX380" s="284" t="str">
        <f t="shared" si="154"/>
        <v/>
      </c>
      <c r="AY380" s="291"/>
      <c r="AZ380" s="348" t="str">
        <f t="shared" si="160"/>
        <v/>
      </c>
      <c r="BA380" s="291"/>
      <c r="BB380" s="284" t="str">
        <f t="shared" si="155"/>
        <v/>
      </c>
      <c r="BC380" s="291"/>
      <c r="BD380" s="348" t="str">
        <f t="shared" si="161"/>
        <v/>
      </c>
      <c r="BE380" s="291"/>
      <c r="BF380" s="53" t="str">
        <f t="shared" si="156"/>
        <v/>
      </c>
      <c r="BG380" s="291"/>
      <c r="BH380" s="305" t="str">
        <f t="shared" si="146"/>
        <v/>
      </c>
      <c r="BJ380" s="53" t="str">
        <f t="shared" si="157"/>
        <v/>
      </c>
      <c r="BK380" s="291"/>
      <c r="BL380" s="347" t="str">
        <f t="shared" si="147"/>
        <v/>
      </c>
      <c r="BM380" s="291"/>
    </row>
    <row r="381" spans="2:65" ht="17.25">
      <c r="B381" s="365"/>
      <c r="C381" s="194"/>
      <c r="D381" s="17"/>
      <c r="E381" s="17" t="s">
        <v>176</v>
      </c>
      <c r="F381" s="17"/>
      <c r="G381" s="17"/>
      <c r="H381" s="17"/>
      <c r="I381" s="17"/>
      <c r="J381" s="17"/>
      <c r="K381" s="17"/>
      <c r="L381" s="165" t="s">
        <v>29</v>
      </c>
      <c r="M381" s="207"/>
      <c r="N381" s="13">
        <v>25652000</v>
      </c>
      <c r="O381" s="62"/>
      <c r="P381" s="13">
        <v>25695000</v>
      </c>
      <c r="Q381" s="13"/>
      <c r="R381" s="13">
        <v>25857000</v>
      </c>
      <c r="S381" s="13"/>
      <c r="T381" s="13">
        <v>25857000</v>
      </c>
      <c r="U381" s="13"/>
      <c r="V381" s="13">
        <v>25695000</v>
      </c>
      <c r="W381" s="13"/>
      <c r="X381" s="13">
        <v>25695000</v>
      </c>
      <c r="Y381" s="13"/>
      <c r="Z381" s="284">
        <f t="shared" si="148"/>
        <v>0</v>
      </c>
      <c r="AA381" s="291"/>
      <c r="AB381" s="348">
        <f t="shared" si="138"/>
        <v>0</v>
      </c>
      <c r="AC381" s="261"/>
      <c r="AD381" s="284">
        <f t="shared" si="149"/>
        <v>0</v>
      </c>
      <c r="AE381" s="291"/>
      <c r="AF381" s="348">
        <f t="shared" si="158"/>
        <v>0</v>
      </c>
      <c r="AG381" s="291"/>
      <c r="AH381" s="53">
        <f t="shared" si="150"/>
        <v>43000</v>
      </c>
      <c r="AI381" s="13"/>
      <c r="AJ381" s="348">
        <f t="shared" si="159"/>
        <v>1.676282551068109E-3</v>
      </c>
      <c r="AK381" s="261"/>
      <c r="AL381" s="53">
        <f t="shared" si="151"/>
        <v>-162000</v>
      </c>
      <c r="AM381" s="291"/>
      <c r="AN381" s="305">
        <f t="shared" si="141"/>
        <v>-6.2652279846849845E-3</v>
      </c>
      <c r="AP381" s="53">
        <f t="shared" si="152"/>
        <v>-162000</v>
      </c>
      <c r="AQ381" s="291"/>
      <c r="AR381" s="347">
        <f t="shared" si="142"/>
        <v>-6.2652279846849845E-3</v>
      </c>
      <c r="AS381" s="291"/>
      <c r="AT381" s="284">
        <f t="shared" si="153"/>
        <v>0</v>
      </c>
      <c r="AU381" s="291"/>
      <c r="AV381" s="348">
        <f t="shared" si="143"/>
        <v>0</v>
      </c>
      <c r="AW381" s="291"/>
      <c r="AX381" s="284">
        <f t="shared" si="154"/>
        <v>43000</v>
      </c>
      <c r="AY381" s="291"/>
      <c r="AZ381" s="348">
        <f t="shared" si="160"/>
        <v>1.676282551068109E-3</v>
      </c>
      <c r="BA381" s="291"/>
      <c r="BB381" s="284">
        <f t="shared" si="155"/>
        <v>0</v>
      </c>
      <c r="BC381" s="291"/>
      <c r="BD381" s="348">
        <f t="shared" si="161"/>
        <v>0</v>
      </c>
      <c r="BE381" s="291"/>
      <c r="BF381" s="53">
        <f t="shared" si="156"/>
        <v>-162000</v>
      </c>
      <c r="BG381" s="291"/>
      <c r="BH381" s="305">
        <f t="shared" si="146"/>
        <v>-6.2652279846849845E-3</v>
      </c>
      <c r="BJ381" s="53">
        <f t="shared" si="157"/>
        <v>-162000</v>
      </c>
      <c r="BK381" s="291"/>
      <c r="BL381" s="347">
        <f t="shared" si="147"/>
        <v>-6.2652279846849845E-3</v>
      </c>
      <c r="BM381" s="291"/>
    </row>
    <row r="382" spans="2:65" ht="18" customHeight="1">
      <c r="B382" s="365"/>
      <c r="C382" s="194"/>
      <c r="D382" s="17"/>
      <c r="E382" s="17" t="s">
        <v>186</v>
      </c>
      <c r="F382" s="17"/>
      <c r="G382" s="17"/>
      <c r="H382" s="17"/>
      <c r="I382" s="17"/>
      <c r="J382" s="17"/>
      <c r="K382" s="17"/>
      <c r="L382" s="165" t="s">
        <v>33</v>
      </c>
      <c r="M382" s="207"/>
      <c r="N382" s="13">
        <v>5716000</v>
      </c>
      <c r="O382" s="136"/>
      <c r="P382" s="13">
        <v>6460396</v>
      </c>
      <c r="Q382" s="13"/>
      <c r="R382" s="13">
        <v>6519000</v>
      </c>
      <c r="S382" s="13"/>
      <c r="T382" s="13">
        <v>6519000</v>
      </c>
      <c r="U382" s="13"/>
      <c r="V382" s="13">
        <v>6460396</v>
      </c>
      <c r="W382" s="13"/>
      <c r="X382" s="13">
        <v>6460396</v>
      </c>
      <c r="Y382" s="13"/>
      <c r="Z382" s="284">
        <f t="shared" si="148"/>
        <v>0</v>
      </c>
      <c r="AA382" s="291"/>
      <c r="AB382" s="348">
        <f t="shared" si="138"/>
        <v>0</v>
      </c>
      <c r="AC382" s="261"/>
      <c r="AD382" s="284">
        <f t="shared" si="149"/>
        <v>0</v>
      </c>
      <c r="AE382" s="291"/>
      <c r="AF382" s="348">
        <f t="shared" si="158"/>
        <v>0</v>
      </c>
      <c r="AG382" s="291"/>
      <c r="AH382" s="53">
        <f t="shared" si="150"/>
        <v>744396</v>
      </c>
      <c r="AI382" s="13"/>
      <c r="AJ382" s="348">
        <f t="shared" si="159"/>
        <v>0.13023023093072084</v>
      </c>
      <c r="AK382" s="261"/>
      <c r="AL382" s="53">
        <f t="shared" si="151"/>
        <v>-58604</v>
      </c>
      <c r="AM382" s="291"/>
      <c r="AN382" s="305">
        <f t="shared" si="141"/>
        <v>-8.989722350053686E-3</v>
      </c>
      <c r="AP382" s="53">
        <f t="shared" si="152"/>
        <v>-58604</v>
      </c>
      <c r="AQ382" s="291"/>
      <c r="AR382" s="347">
        <f t="shared" si="142"/>
        <v>-8.989722350053686E-3</v>
      </c>
      <c r="AS382" s="291"/>
      <c r="AT382" s="284">
        <f t="shared" si="153"/>
        <v>0</v>
      </c>
      <c r="AU382" s="291"/>
      <c r="AV382" s="348">
        <f t="shared" si="143"/>
        <v>0</v>
      </c>
      <c r="AW382" s="291"/>
      <c r="AX382" s="284">
        <f t="shared" si="154"/>
        <v>744396</v>
      </c>
      <c r="AY382" s="291"/>
      <c r="AZ382" s="348">
        <f t="shared" si="160"/>
        <v>0.13023023093072084</v>
      </c>
      <c r="BA382" s="291"/>
      <c r="BB382" s="284">
        <f t="shared" si="155"/>
        <v>0</v>
      </c>
      <c r="BC382" s="291"/>
      <c r="BD382" s="348">
        <f t="shared" si="161"/>
        <v>0</v>
      </c>
      <c r="BE382" s="291"/>
      <c r="BF382" s="53">
        <f t="shared" si="156"/>
        <v>-58604</v>
      </c>
      <c r="BG382" s="291"/>
      <c r="BH382" s="305">
        <f t="shared" si="146"/>
        <v>-8.989722350053686E-3</v>
      </c>
      <c r="BJ382" s="53">
        <f t="shared" si="157"/>
        <v>-58604</v>
      </c>
      <c r="BK382" s="291"/>
      <c r="BL382" s="347">
        <f t="shared" si="147"/>
        <v>-8.989722350053686E-3</v>
      </c>
      <c r="BM382" s="291"/>
    </row>
    <row r="383" spans="2:65" ht="17.25" customHeight="1">
      <c r="B383" s="365"/>
      <c r="C383" s="193"/>
      <c r="D383" s="17"/>
      <c r="E383" s="17"/>
      <c r="F383" s="17"/>
      <c r="G383" s="73" t="s">
        <v>196</v>
      </c>
      <c r="H383" s="73"/>
      <c r="I383" s="38"/>
      <c r="J383" s="38"/>
      <c r="K383" s="64"/>
      <c r="L383" s="77"/>
      <c r="M383" s="215"/>
      <c r="N383" s="146">
        <f>SUM(N381:N382)</f>
        <v>31368000</v>
      </c>
      <c r="O383" s="132"/>
      <c r="P383" s="146">
        <f>SUM(P381:P382)</f>
        <v>32155396</v>
      </c>
      <c r="Q383" s="146"/>
      <c r="R383" s="146">
        <f>SUM(R381:R382)</f>
        <v>32376000</v>
      </c>
      <c r="S383" s="146"/>
      <c r="T383" s="146">
        <f>SUM(T381:T382)</f>
        <v>32376000</v>
      </c>
      <c r="U383" s="146"/>
      <c r="V383" s="146">
        <f>SUM(V381:V382)</f>
        <v>32155396</v>
      </c>
      <c r="W383" s="146"/>
      <c r="X383" s="146">
        <f>SUM(X381:X382)</f>
        <v>32155396</v>
      </c>
      <c r="Y383" s="146"/>
      <c r="Z383" s="290">
        <f t="shared" si="148"/>
        <v>0</v>
      </c>
      <c r="AA383" s="290"/>
      <c r="AB383" s="349">
        <f t="shared" si="138"/>
        <v>0</v>
      </c>
      <c r="AC383" s="263"/>
      <c r="AD383" s="290">
        <f t="shared" si="149"/>
        <v>0</v>
      </c>
      <c r="AE383" s="290"/>
      <c r="AF383" s="349">
        <f t="shared" si="158"/>
        <v>0</v>
      </c>
      <c r="AG383" s="290"/>
      <c r="AH383" s="146">
        <f t="shared" si="150"/>
        <v>787396</v>
      </c>
      <c r="AI383" s="146"/>
      <c r="AJ383" s="349">
        <f t="shared" si="159"/>
        <v>2.5101887273654588E-2</v>
      </c>
      <c r="AK383" s="263"/>
      <c r="AL383" s="146">
        <f t="shared" si="151"/>
        <v>-220604</v>
      </c>
      <c r="AM383" s="290"/>
      <c r="AN383" s="306">
        <f t="shared" si="141"/>
        <v>-6.8138127007659754E-3</v>
      </c>
      <c r="AP383" s="146">
        <f t="shared" si="152"/>
        <v>-220604</v>
      </c>
      <c r="AQ383" s="290"/>
      <c r="AR383" s="351">
        <f t="shared" si="142"/>
        <v>-6.8138127007659754E-3</v>
      </c>
      <c r="AS383" s="290"/>
      <c r="AT383" s="290">
        <f t="shared" si="153"/>
        <v>0</v>
      </c>
      <c r="AU383" s="290"/>
      <c r="AV383" s="349">
        <f t="shared" si="143"/>
        <v>0</v>
      </c>
      <c r="AW383" s="290"/>
      <c r="AX383" s="290">
        <f t="shared" si="154"/>
        <v>787396</v>
      </c>
      <c r="AY383" s="290"/>
      <c r="AZ383" s="349">
        <f t="shared" si="160"/>
        <v>2.5101887273654588E-2</v>
      </c>
      <c r="BA383" s="290"/>
      <c r="BB383" s="290">
        <f t="shared" si="155"/>
        <v>0</v>
      </c>
      <c r="BC383" s="290"/>
      <c r="BD383" s="349">
        <f t="shared" si="161"/>
        <v>0</v>
      </c>
      <c r="BE383" s="290"/>
      <c r="BF383" s="146">
        <f t="shared" si="156"/>
        <v>-220604</v>
      </c>
      <c r="BG383" s="290"/>
      <c r="BH383" s="306">
        <f t="shared" si="146"/>
        <v>-6.8138127007659754E-3</v>
      </c>
      <c r="BJ383" s="146">
        <f t="shared" si="157"/>
        <v>-220604</v>
      </c>
      <c r="BK383" s="290"/>
      <c r="BL383" s="351">
        <f t="shared" si="147"/>
        <v>-6.8138127007659754E-3</v>
      </c>
      <c r="BM383" s="290"/>
    </row>
    <row r="384" spans="2:65" ht="18" customHeight="1">
      <c r="B384" s="365"/>
      <c r="C384" s="194"/>
      <c r="D384" s="17"/>
      <c r="E384" s="17"/>
      <c r="F384" s="17"/>
      <c r="G384" s="17"/>
      <c r="H384" s="17"/>
      <c r="I384" s="17"/>
      <c r="J384" s="17"/>
      <c r="K384" s="17"/>
      <c r="L384" s="165"/>
      <c r="M384" s="207"/>
      <c r="N384" s="13" t="s">
        <v>144</v>
      </c>
      <c r="O384" s="136"/>
      <c r="P384" s="13" t="s">
        <v>144</v>
      </c>
      <c r="Q384" s="13"/>
      <c r="R384" s="13" t="s">
        <v>144</v>
      </c>
      <c r="S384" s="13"/>
      <c r="T384" s="13" t="s">
        <v>144</v>
      </c>
      <c r="U384" s="13"/>
      <c r="V384" s="13" t="s">
        <v>144</v>
      </c>
      <c r="W384" s="13"/>
      <c r="X384" s="13" t="s">
        <v>144</v>
      </c>
      <c r="Y384" s="13"/>
      <c r="Z384" s="284" t="str">
        <f t="shared" si="148"/>
        <v/>
      </c>
      <c r="AA384" s="291"/>
      <c r="AB384" s="348" t="str">
        <f t="shared" si="138"/>
        <v/>
      </c>
      <c r="AC384" s="261"/>
      <c r="AD384" s="284" t="str">
        <f t="shared" si="149"/>
        <v/>
      </c>
      <c r="AE384" s="291"/>
      <c r="AF384" s="348" t="str">
        <f t="shared" si="158"/>
        <v/>
      </c>
      <c r="AG384" s="291"/>
      <c r="AH384" s="53" t="str">
        <f t="shared" si="150"/>
        <v/>
      </c>
      <c r="AI384" s="13"/>
      <c r="AJ384" s="348" t="str">
        <f t="shared" si="159"/>
        <v/>
      </c>
      <c r="AK384" s="261"/>
      <c r="AL384" s="53" t="str">
        <f t="shared" si="151"/>
        <v/>
      </c>
      <c r="AM384" s="291"/>
      <c r="AN384" s="305" t="str">
        <f t="shared" si="141"/>
        <v/>
      </c>
      <c r="AP384" s="53" t="str">
        <f t="shared" si="152"/>
        <v/>
      </c>
      <c r="AQ384" s="291"/>
      <c r="AR384" s="347" t="str">
        <f t="shared" si="142"/>
        <v/>
      </c>
      <c r="AS384" s="291"/>
      <c r="AT384" s="284" t="str">
        <f t="shared" si="153"/>
        <v/>
      </c>
      <c r="AU384" s="291"/>
      <c r="AV384" s="348" t="str">
        <f t="shared" si="143"/>
        <v/>
      </c>
      <c r="AW384" s="291"/>
      <c r="AX384" s="284" t="str">
        <f t="shared" si="154"/>
        <v/>
      </c>
      <c r="AY384" s="291"/>
      <c r="AZ384" s="348" t="str">
        <f t="shared" si="160"/>
        <v/>
      </c>
      <c r="BA384" s="291"/>
      <c r="BB384" s="284" t="str">
        <f t="shared" si="155"/>
        <v/>
      </c>
      <c r="BC384" s="291"/>
      <c r="BD384" s="348" t="str">
        <f t="shared" si="161"/>
        <v/>
      </c>
      <c r="BE384" s="291"/>
      <c r="BF384" s="53" t="str">
        <f t="shared" si="156"/>
        <v/>
      </c>
      <c r="BG384" s="291"/>
      <c r="BH384" s="305" t="str">
        <f t="shared" si="146"/>
        <v/>
      </c>
      <c r="BJ384" s="53" t="str">
        <f t="shared" si="157"/>
        <v/>
      </c>
      <c r="BK384" s="291"/>
      <c r="BL384" s="347" t="str">
        <f t="shared" si="147"/>
        <v/>
      </c>
      <c r="BM384" s="291"/>
    </row>
    <row r="385" spans="1:65" ht="15.75" customHeight="1">
      <c r="B385" s="365"/>
      <c r="C385" s="192"/>
      <c r="D385" s="72"/>
      <c r="E385" s="17" t="s">
        <v>197</v>
      </c>
      <c r="F385" s="17"/>
      <c r="G385" s="17"/>
      <c r="H385" s="17"/>
      <c r="I385" s="9"/>
      <c r="J385" s="17"/>
      <c r="K385" s="30"/>
      <c r="L385" s="76" t="s">
        <v>29</v>
      </c>
      <c r="M385" s="207"/>
      <c r="N385" s="13">
        <v>5343704</v>
      </c>
      <c r="O385" s="62"/>
      <c r="P385" s="13">
        <v>2124056</v>
      </c>
      <c r="Q385" s="13"/>
      <c r="R385" s="13">
        <v>1592056</v>
      </c>
      <c r="S385" s="13"/>
      <c r="T385" s="13">
        <v>1592056</v>
      </c>
      <c r="U385" s="13"/>
      <c r="V385" s="13">
        <v>2124056</v>
      </c>
      <c r="W385" s="13"/>
      <c r="X385" s="13">
        <v>2124056</v>
      </c>
      <c r="Y385" s="13"/>
      <c r="Z385" s="284">
        <f t="shared" si="148"/>
        <v>0</v>
      </c>
      <c r="AA385" s="291"/>
      <c r="AB385" s="348">
        <f t="shared" si="138"/>
        <v>0</v>
      </c>
      <c r="AC385" s="261"/>
      <c r="AD385" s="284">
        <f t="shared" si="149"/>
        <v>0</v>
      </c>
      <c r="AE385" s="291"/>
      <c r="AF385" s="348">
        <f t="shared" si="158"/>
        <v>0</v>
      </c>
      <c r="AG385" s="291"/>
      <c r="AH385" s="53">
        <f t="shared" si="150"/>
        <v>-3219648</v>
      </c>
      <c r="AI385" s="13"/>
      <c r="AJ385" s="348">
        <f t="shared" si="159"/>
        <v>-0.60251241460979132</v>
      </c>
      <c r="AK385" s="261"/>
      <c r="AL385" s="53">
        <f t="shared" si="151"/>
        <v>532000</v>
      </c>
      <c r="AM385" s="291"/>
      <c r="AN385" s="305">
        <f t="shared" si="141"/>
        <v>0.33415909993115811</v>
      </c>
      <c r="AP385" s="53">
        <f t="shared" si="152"/>
        <v>532000</v>
      </c>
      <c r="AQ385" s="291"/>
      <c r="AR385" s="347">
        <f t="shared" si="142"/>
        <v>0.33415909993115811</v>
      </c>
      <c r="AS385" s="291"/>
      <c r="AT385" s="284">
        <f t="shared" si="153"/>
        <v>0</v>
      </c>
      <c r="AU385" s="291"/>
      <c r="AV385" s="348">
        <f t="shared" si="143"/>
        <v>0</v>
      </c>
      <c r="AW385" s="291"/>
      <c r="AX385" s="284">
        <f t="shared" si="154"/>
        <v>-3219648</v>
      </c>
      <c r="AY385" s="291"/>
      <c r="AZ385" s="348">
        <f t="shared" si="160"/>
        <v>-0.60251241460979132</v>
      </c>
      <c r="BA385" s="291"/>
      <c r="BB385" s="284">
        <f t="shared" si="155"/>
        <v>0</v>
      </c>
      <c r="BC385" s="291"/>
      <c r="BD385" s="348">
        <f t="shared" si="161"/>
        <v>0</v>
      </c>
      <c r="BE385" s="291"/>
      <c r="BF385" s="53">
        <f t="shared" si="156"/>
        <v>532000</v>
      </c>
      <c r="BG385" s="291"/>
      <c r="BH385" s="305">
        <f t="shared" si="146"/>
        <v>0.33415909993115811</v>
      </c>
      <c r="BJ385" s="53">
        <f t="shared" si="157"/>
        <v>532000</v>
      </c>
      <c r="BK385" s="291"/>
      <c r="BL385" s="347">
        <f t="shared" si="147"/>
        <v>0.33415909993115811</v>
      </c>
      <c r="BM385" s="291"/>
    </row>
    <row r="386" spans="1:65" ht="15.75" customHeight="1">
      <c r="B386" s="365"/>
      <c r="C386" s="192"/>
      <c r="D386" s="72"/>
      <c r="E386" s="17" t="s">
        <v>198</v>
      </c>
      <c r="F386" s="17"/>
      <c r="G386" s="17"/>
      <c r="H386" s="17"/>
      <c r="I386" s="9"/>
      <c r="J386" s="17"/>
      <c r="K386" s="30"/>
      <c r="L386" s="76" t="s">
        <v>33</v>
      </c>
      <c r="M386" s="207"/>
      <c r="N386" s="13">
        <v>0</v>
      </c>
      <c r="O386" s="136"/>
      <c r="P386" s="13">
        <v>0</v>
      </c>
      <c r="Q386" s="13"/>
      <c r="R386" s="13">
        <v>0</v>
      </c>
      <c r="S386" s="13"/>
      <c r="T386" s="13">
        <v>0</v>
      </c>
      <c r="U386" s="13"/>
      <c r="V386" s="13">
        <v>0</v>
      </c>
      <c r="W386" s="13"/>
      <c r="X386" s="13">
        <v>0</v>
      </c>
      <c r="Y386" s="13"/>
      <c r="Z386" s="284">
        <f t="shared" si="148"/>
        <v>0</v>
      </c>
      <c r="AA386" s="291"/>
      <c r="AB386" s="348" t="str">
        <f t="shared" si="138"/>
        <v>---</v>
      </c>
      <c r="AC386" s="261"/>
      <c r="AD386" s="284">
        <f t="shared" si="149"/>
        <v>0</v>
      </c>
      <c r="AE386" s="291"/>
      <c r="AF386" s="348" t="str">
        <f t="shared" si="158"/>
        <v>---</v>
      </c>
      <c r="AG386" s="291"/>
      <c r="AH386" s="53">
        <f t="shared" si="150"/>
        <v>0</v>
      </c>
      <c r="AI386" s="13"/>
      <c r="AJ386" s="348" t="str">
        <f t="shared" si="159"/>
        <v>---</v>
      </c>
      <c r="AK386" s="261"/>
      <c r="AL386" s="53">
        <f t="shared" si="151"/>
        <v>0</v>
      </c>
      <c r="AM386" s="291"/>
      <c r="AN386" s="307" t="str">
        <f t="shared" si="141"/>
        <v>---</v>
      </c>
      <c r="AP386" s="53">
        <f t="shared" si="152"/>
        <v>0</v>
      </c>
      <c r="AQ386" s="291"/>
      <c r="AR386" s="348" t="str">
        <f t="shared" si="142"/>
        <v>---</v>
      </c>
      <c r="AS386" s="291"/>
      <c r="AT386" s="284">
        <f t="shared" si="153"/>
        <v>0</v>
      </c>
      <c r="AU386" s="291"/>
      <c r="AV386" s="348" t="str">
        <f t="shared" si="143"/>
        <v>---</v>
      </c>
      <c r="AW386" s="291"/>
      <c r="AX386" s="284">
        <f t="shared" si="154"/>
        <v>0</v>
      </c>
      <c r="AY386" s="291"/>
      <c r="AZ386" s="348" t="str">
        <f t="shared" si="160"/>
        <v>---</v>
      </c>
      <c r="BA386" s="291"/>
      <c r="BB386" s="284">
        <f t="shared" si="155"/>
        <v>0</v>
      </c>
      <c r="BC386" s="291"/>
      <c r="BD386" s="348" t="str">
        <f t="shared" si="161"/>
        <v>---</v>
      </c>
      <c r="BE386" s="291"/>
      <c r="BF386" s="53">
        <f t="shared" si="156"/>
        <v>0</v>
      </c>
      <c r="BG386" s="291"/>
      <c r="BH386" s="307" t="str">
        <f t="shared" si="146"/>
        <v>---</v>
      </c>
      <c r="BJ386" s="53">
        <f t="shared" si="157"/>
        <v>0</v>
      </c>
      <c r="BK386" s="291"/>
      <c r="BL386" s="348" t="str">
        <f t="shared" si="147"/>
        <v>---</v>
      </c>
      <c r="BM386" s="291"/>
    </row>
    <row r="387" spans="1:65" ht="18" customHeight="1">
      <c r="B387" s="365"/>
      <c r="C387" s="194"/>
      <c r="D387" s="17"/>
      <c r="E387" s="17"/>
      <c r="F387" s="17"/>
      <c r="G387" s="73" t="s">
        <v>199</v>
      </c>
      <c r="H387" s="73"/>
      <c r="I387" s="38"/>
      <c r="J387" s="38"/>
      <c r="K387" s="64"/>
      <c r="L387" s="77"/>
      <c r="M387" s="215"/>
      <c r="N387" s="203">
        <f>SUM(N385:N386)</f>
        <v>5343704</v>
      </c>
      <c r="O387" s="132"/>
      <c r="P387" s="203">
        <f>SUM(P385:P386)</f>
        <v>2124056</v>
      </c>
      <c r="Q387" s="203"/>
      <c r="R387" s="203">
        <f>SUM(R385:R386)</f>
        <v>1592056</v>
      </c>
      <c r="S387" s="203"/>
      <c r="T387" s="203">
        <f>SUM(T385:T386)</f>
        <v>1592056</v>
      </c>
      <c r="U387" s="203"/>
      <c r="V387" s="203">
        <f>SUM(V385:V386)</f>
        <v>2124056</v>
      </c>
      <c r="W387" s="203"/>
      <c r="X387" s="203">
        <f>SUM(X385:X386)</f>
        <v>2124056</v>
      </c>
      <c r="Y387" s="203"/>
      <c r="Z387" s="290">
        <f t="shared" si="148"/>
        <v>0</v>
      </c>
      <c r="AA387" s="292"/>
      <c r="AB387" s="349">
        <f t="shared" si="138"/>
        <v>0</v>
      </c>
      <c r="AC387" s="263"/>
      <c r="AD387" s="290">
        <f t="shared" si="149"/>
        <v>0</v>
      </c>
      <c r="AE387" s="292"/>
      <c r="AF387" s="349">
        <f t="shared" si="158"/>
        <v>0</v>
      </c>
      <c r="AG387" s="292"/>
      <c r="AH387" s="146">
        <f t="shared" si="150"/>
        <v>-3219648</v>
      </c>
      <c r="AI387" s="203"/>
      <c r="AJ387" s="349">
        <f t="shared" si="159"/>
        <v>-0.60251241460979132</v>
      </c>
      <c r="AK387" s="263"/>
      <c r="AL387" s="146">
        <f t="shared" si="151"/>
        <v>532000</v>
      </c>
      <c r="AM387" s="292"/>
      <c r="AN387" s="306">
        <f t="shared" si="141"/>
        <v>0.33415909993115811</v>
      </c>
      <c r="AP387" s="146">
        <f t="shared" si="152"/>
        <v>532000</v>
      </c>
      <c r="AQ387" s="292"/>
      <c r="AR387" s="351">
        <f t="shared" si="142"/>
        <v>0.33415909993115811</v>
      </c>
      <c r="AS387" s="292"/>
      <c r="AT387" s="290">
        <f t="shared" si="153"/>
        <v>0</v>
      </c>
      <c r="AU387" s="292"/>
      <c r="AV387" s="349">
        <f t="shared" si="143"/>
        <v>0</v>
      </c>
      <c r="AW387" s="292"/>
      <c r="AX387" s="290">
        <f t="shared" si="154"/>
        <v>-3219648</v>
      </c>
      <c r="AY387" s="292"/>
      <c r="AZ387" s="349">
        <f t="shared" si="160"/>
        <v>-0.60251241460979132</v>
      </c>
      <c r="BA387" s="292"/>
      <c r="BB387" s="290">
        <f t="shared" si="155"/>
        <v>0</v>
      </c>
      <c r="BC387" s="292"/>
      <c r="BD387" s="349">
        <f t="shared" si="161"/>
        <v>0</v>
      </c>
      <c r="BE387" s="292"/>
      <c r="BF387" s="146">
        <f t="shared" si="156"/>
        <v>532000</v>
      </c>
      <c r="BG387" s="292"/>
      <c r="BH387" s="306">
        <f t="shared" si="146"/>
        <v>0.33415909993115811</v>
      </c>
      <c r="BJ387" s="146">
        <f t="shared" si="157"/>
        <v>532000</v>
      </c>
      <c r="BK387" s="292"/>
      <c r="BL387" s="351">
        <f t="shared" si="147"/>
        <v>0.33415909993115811</v>
      </c>
      <c r="BM387" s="292"/>
    </row>
    <row r="388" spans="1:65" ht="18" customHeight="1">
      <c r="B388" s="365"/>
      <c r="C388" s="194"/>
      <c r="D388" s="17"/>
      <c r="E388" s="17"/>
      <c r="F388" s="17"/>
      <c r="G388" s="17"/>
      <c r="H388" s="17"/>
      <c r="I388" s="17"/>
      <c r="J388" s="17"/>
      <c r="K388" s="17"/>
      <c r="L388" s="165"/>
      <c r="M388" s="207"/>
      <c r="N388" s="13" t="s">
        <v>144</v>
      </c>
      <c r="O388" s="136"/>
      <c r="P388" s="13"/>
      <c r="Q388" s="13"/>
      <c r="R388" s="13" t="s">
        <v>144</v>
      </c>
      <c r="S388" s="13"/>
      <c r="T388" s="13" t="s">
        <v>144</v>
      </c>
      <c r="U388" s="13"/>
      <c r="V388" s="13" t="s">
        <v>144</v>
      </c>
      <c r="W388" s="13"/>
      <c r="X388" s="13" t="s">
        <v>144</v>
      </c>
      <c r="Y388" s="13"/>
      <c r="Z388" s="284" t="str">
        <f t="shared" si="148"/>
        <v/>
      </c>
      <c r="AA388" s="291"/>
      <c r="AB388" s="348" t="str">
        <f t="shared" si="138"/>
        <v/>
      </c>
      <c r="AC388" s="261"/>
      <c r="AD388" s="284" t="str">
        <f t="shared" si="149"/>
        <v/>
      </c>
      <c r="AE388" s="291"/>
      <c r="AF388" s="348" t="str">
        <f t="shared" si="158"/>
        <v/>
      </c>
      <c r="AG388" s="291"/>
      <c r="AH388" s="53" t="str">
        <f t="shared" si="150"/>
        <v/>
      </c>
      <c r="AI388" s="13"/>
      <c r="AJ388" s="348" t="str">
        <f t="shared" si="159"/>
        <v/>
      </c>
      <c r="AK388" s="261"/>
      <c r="AL388" s="53" t="str">
        <f t="shared" si="151"/>
        <v/>
      </c>
      <c r="AM388" s="291"/>
      <c r="AN388" s="305" t="str">
        <f t="shared" si="141"/>
        <v/>
      </c>
      <c r="AP388" s="53" t="str">
        <f t="shared" si="152"/>
        <v/>
      </c>
      <c r="AQ388" s="291"/>
      <c r="AR388" s="347" t="str">
        <f t="shared" si="142"/>
        <v/>
      </c>
      <c r="AS388" s="291"/>
      <c r="AT388" s="284" t="str">
        <f t="shared" si="153"/>
        <v/>
      </c>
      <c r="AU388" s="291"/>
      <c r="AV388" s="348" t="str">
        <f t="shared" si="143"/>
        <v/>
      </c>
      <c r="AW388" s="291"/>
      <c r="AX388" s="284" t="str">
        <f t="shared" si="154"/>
        <v/>
      </c>
      <c r="AY388" s="291"/>
      <c r="AZ388" s="348" t="str">
        <f t="shared" si="160"/>
        <v/>
      </c>
      <c r="BA388" s="291"/>
      <c r="BB388" s="284" t="str">
        <f t="shared" si="155"/>
        <v/>
      </c>
      <c r="BC388" s="291"/>
      <c r="BD388" s="348" t="str">
        <f t="shared" si="161"/>
        <v/>
      </c>
      <c r="BE388" s="291"/>
      <c r="BF388" s="53" t="str">
        <f t="shared" si="156"/>
        <v/>
      </c>
      <c r="BG388" s="291"/>
      <c r="BH388" s="305" t="str">
        <f t="shared" si="146"/>
        <v/>
      </c>
      <c r="BJ388" s="53" t="str">
        <f t="shared" si="157"/>
        <v/>
      </c>
      <c r="BK388" s="291"/>
      <c r="BL388" s="347" t="str">
        <f t="shared" si="147"/>
        <v/>
      </c>
      <c r="BM388" s="291"/>
    </row>
    <row r="389" spans="1:65" ht="15.75" customHeight="1">
      <c r="B389" s="365"/>
      <c r="C389" s="193"/>
      <c r="D389" s="17"/>
      <c r="E389" s="17"/>
      <c r="F389" s="17" t="s">
        <v>90</v>
      </c>
      <c r="G389" s="17"/>
      <c r="H389" s="17"/>
      <c r="I389" s="17"/>
      <c r="J389" s="17"/>
      <c r="K389" s="124"/>
      <c r="L389" s="165"/>
      <c r="M389" s="207"/>
      <c r="N389" s="13" t="s">
        <v>144</v>
      </c>
      <c r="O389" s="62"/>
      <c r="P389" s="13" t="s">
        <v>144</v>
      </c>
      <c r="Q389" s="13"/>
      <c r="R389" s="13" t="s">
        <v>144</v>
      </c>
      <c r="S389" s="13"/>
      <c r="T389" s="13" t="s">
        <v>144</v>
      </c>
      <c r="U389" s="13"/>
      <c r="V389" s="13" t="s">
        <v>144</v>
      </c>
      <c r="W389" s="13"/>
      <c r="X389" s="13" t="s">
        <v>144</v>
      </c>
      <c r="Y389" s="13"/>
      <c r="Z389" s="53" t="str">
        <f t="shared" si="148"/>
        <v/>
      </c>
      <c r="AA389" s="13"/>
      <c r="AB389" s="347" t="str">
        <f t="shared" si="138"/>
        <v/>
      </c>
      <c r="AC389" s="257"/>
      <c r="AD389" s="53" t="str">
        <f t="shared" si="149"/>
        <v/>
      </c>
      <c r="AE389" s="13"/>
      <c r="AF389" s="347" t="str">
        <f t="shared" si="158"/>
        <v/>
      </c>
      <c r="AG389" s="13"/>
      <c r="AH389" s="53" t="str">
        <f t="shared" si="150"/>
        <v/>
      </c>
      <c r="AI389" s="13"/>
      <c r="AJ389" s="347" t="str">
        <f t="shared" si="159"/>
        <v/>
      </c>
      <c r="AK389" s="257"/>
      <c r="AL389" s="53" t="str">
        <f t="shared" si="151"/>
        <v/>
      </c>
      <c r="AM389" s="13"/>
      <c r="AN389" s="305" t="str">
        <f t="shared" si="141"/>
        <v/>
      </c>
      <c r="AP389" s="53" t="str">
        <f t="shared" si="152"/>
        <v/>
      </c>
      <c r="AQ389" s="13"/>
      <c r="AR389" s="347" t="str">
        <f t="shared" si="142"/>
        <v/>
      </c>
      <c r="AS389" s="13"/>
      <c r="AT389" s="53" t="str">
        <f t="shared" si="153"/>
        <v/>
      </c>
      <c r="AU389" s="13"/>
      <c r="AV389" s="347" t="str">
        <f t="shared" si="143"/>
        <v/>
      </c>
      <c r="AW389" s="13"/>
      <c r="AX389" s="53" t="str">
        <f t="shared" si="154"/>
        <v/>
      </c>
      <c r="AY389" s="13"/>
      <c r="AZ389" s="347" t="str">
        <f t="shared" si="160"/>
        <v/>
      </c>
      <c r="BA389" s="13"/>
      <c r="BB389" s="53" t="str">
        <f t="shared" si="155"/>
        <v/>
      </c>
      <c r="BC389" s="13"/>
      <c r="BD389" s="347" t="str">
        <f t="shared" si="161"/>
        <v/>
      </c>
      <c r="BE389" s="13"/>
      <c r="BF389" s="53" t="str">
        <f t="shared" si="156"/>
        <v/>
      </c>
      <c r="BG389" s="13"/>
      <c r="BH389" s="305" t="str">
        <f t="shared" si="146"/>
        <v/>
      </c>
      <c r="BJ389" s="53" t="str">
        <f t="shared" si="157"/>
        <v/>
      </c>
      <c r="BK389" s="13"/>
      <c r="BL389" s="347" t="str">
        <f t="shared" si="147"/>
        <v/>
      </c>
      <c r="BM389" s="13"/>
    </row>
    <row r="390" spans="1:65" ht="15.75" customHeight="1">
      <c r="B390" s="365"/>
      <c r="C390" s="193"/>
      <c r="D390" s="17"/>
      <c r="E390" s="17"/>
      <c r="F390" s="17"/>
      <c r="G390" s="17"/>
      <c r="H390" s="17" t="s">
        <v>203</v>
      </c>
      <c r="I390" s="17"/>
      <c r="J390" s="17"/>
      <c r="K390" s="124"/>
      <c r="L390" s="165"/>
      <c r="M390" s="207"/>
      <c r="N390" s="154">
        <v>4860</v>
      </c>
      <c r="O390" s="62"/>
      <c r="P390" s="154">
        <v>4860</v>
      </c>
      <c r="Q390" s="154"/>
      <c r="R390" s="268">
        <v>4860</v>
      </c>
      <c r="S390" s="268"/>
      <c r="T390" s="268">
        <v>4860</v>
      </c>
      <c r="U390" s="154"/>
      <c r="V390" s="268">
        <v>4860</v>
      </c>
      <c r="W390" s="268"/>
      <c r="X390" s="154">
        <v>4860</v>
      </c>
      <c r="Y390" s="154"/>
      <c r="Z390" s="53">
        <f t="shared" si="148"/>
        <v>0</v>
      </c>
      <c r="AA390" s="154"/>
      <c r="AB390" s="347">
        <f t="shared" si="138"/>
        <v>0</v>
      </c>
      <c r="AC390" s="257"/>
      <c r="AD390" s="53">
        <f t="shared" si="149"/>
        <v>0</v>
      </c>
      <c r="AE390" s="154"/>
      <c r="AF390" s="347">
        <f t="shared" si="158"/>
        <v>0</v>
      </c>
      <c r="AG390" s="154"/>
      <c r="AH390" s="53">
        <f t="shared" si="150"/>
        <v>0</v>
      </c>
      <c r="AI390" s="154"/>
      <c r="AJ390" s="347">
        <f t="shared" si="159"/>
        <v>0</v>
      </c>
      <c r="AK390" s="257"/>
      <c r="AL390" s="53">
        <f t="shared" si="151"/>
        <v>0</v>
      </c>
      <c r="AM390" s="154"/>
      <c r="AN390" s="305">
        <f t="shared" si="141"/>
        <v>0</v>
      </c>
      <c r="AP390" s="53">
        <f t="shared" si="152"/>
        <v>0</v>
      </c>
      <c r="AQ390" s="154"/>
      <c r="AR390" s="347">
        <f t="shared" si="142"/>
        <v>0</v>
      </c>
      <c r="AS390" s="154"/>
      <c r="AT390" s="53">
        <f t="shared" si="153"/>
        <v>0</v>
      </c>
      <c r="AU390" s="154"/>
      <c r="AV390" s="347">
        <f t="shared" si="143"/>
        <v>0</v>
      </c>
      <c r="AW390" s="154"/>
      <c r="AX390" s="53">
        <f t="shared" si="154"/>
        <v>0</v>
      </c>
      <c r="AY390" s="154"/>
      <c r="AZ390" s="347">
        <f t="shared" si="160"/>
        <v>0</v>
      </c>
      <c r="BA390" s="154"/>
      <c r="BB390" s="53">
        <f t="shared" si="155"/>
        <v>0</v>
      </c>
      <c r="BC390" s="154"/>
      <c r="BD390" s="347">
        <f t="shared" si="161"/>
        <v>0</v>
      </c>
      <c r="BE390" s="154"/>
      <c r="BF390" s="53">
        <f t="shared" si="156"/>
        <v>0</v>
      </c>
      <c r="BG390" s="154"/>
      <c r="BH390" s="305">
        <f t="shared" si="146"/>
        <v>0</v>
      </c>
      <c r="BJ390" s="53">
        <f t="shared" si="157"/>
        <v>0</v>
      </c>
      <c r="BK390" s="154"/>
      <c r="BL390" s="347">
        <f t="shared" si="147"/>
        <v>0</v>
      </c>
      <c r="BM390" s="154"/>
    </row>
    <row r="391" spans="1:65" ht="15.75" customHeight="1">
      <c r="B391" s="365"/>
      <c r="C391" s="193"/>
      <c r="D391" s="17"/>
      <c r="E391" s="17"/>
      <c r="F391" s="17"/>
      <c r="G391" s="17"/>
      <c r="H391" s="17" t="s">
        <v>177</v>
      </c>
      <c r="I391" s="17"/>
      <c r="J391" s="17"/>
      <c r="K391" s="124"/>
      <c r="L391" s="165"/>
      <c r="M391" s="207"/>
      <c r="N391" s="154">
        <v>915</v>
      </c>
      <c r="O391" s="62"/>
      <c r="P391" s="154">
        <v>1055</v>
      </c>
      <c r="Q391" s="154"/>
      <c r="R391" s="268">
        <v>1055</v>
      </c>
      <c r="S391" s="268"/>
      <c r="T391" s="268">
        <v>1055</v>
      </c>
      <c r="U391" s="154"/>
      <c r="V391" s="268">
        <v>1055</v>
      </c>
      <c r="W391" s="268"/>
      <c r="X391" s="154">
        <v>1055</v>
      </c>
      <c r="Y391" s="154"/>
      <c r="Z391" s="53">
        <f t="shared" si="148"/>
        <v>0</v>
      </c>
      <c r="AA391" s="154"/>
      <c r="AB391" s="347">
        <f t="shared" si="138"/>
        <v>0</v>
      </c>
      <c r="AC391" s="257"/>
      <c r="AD391" s="53">
        <f t="shared" ref="AD391:AD399" si="162">IF(AND(ISNUMBER($P391),ISNUMBER($X391)),IF((ABS($P391-$X391))&gt;0.49,$X391-$P391,0),"")</f>
        <v>0</v>
      </c>
      <c r="AE391" s="154"/>
      <c r="AF391" s="347">
        <f t="shared" si="158"/>
        <v>0</v>
      </c>
      <c r="AG391" s="154"/>
      <c r="AH391" s="53">
        <f t="shared" ref="AH391:AH399" si="163">IF(AND(ISNUMBER($N391),ISNUMBER($X391)),IF((ABS($N391-$X391))&gt;0.49,$X391-$N391,0),"")</f>
        <v>140</v>
      </c>
      <c r="AI391" s="154"/>
      <c r="AJ391" s="347">
        <f t="shared" si="159"/>
        <v>0.15300546448087426</v>
      </c>
      <c r="AK391" s="257"/>
      <c r="AL391" s="53">
        <f t="shared" si="151"/>
        <v>0</v>
      </c>
      <c r="AM391" s="154"/>
      <c r="AN391" s="305">
        <f t="shared" si="141"/>
        <v>0</v>
      </c>
      <c r="AP391" s="53">
        <f t="shared" si="152"/>
        <v>0</v>
      </c>
      <c r="AQ391" s="154"/>
      <c r="AR391" s="347">
        <f t="shared" si="142"/>
        <v>0</v>
      </c>
      <c r="AS391" s="154"/>
      <c r="AT391" s="53">
        <f t="shared" si="153"/>
        <v>0</v>
      </c>
      <c r="AU391" s="154"/>
      <c r="AV391" s="347">
        <f t="shared" si="143"/>
        <v>0</v>
      </c>
      <c r="AW391" s="154"/>
      <c r="AX391" s="53">
        <f t="shared" ref="AX391:AX399" si="164">IF(AND(ISNUMBER($N391),ISNUMBER($V391)),IF((ABS($N391-$V391))&gt;0.49,$V391-$N391,0),"")</f>
        <v>140</v>
      </c>
      <c r="AY391" s="154"/>
      <c r="AZ391" s="347">
        <f t="shared" si="160"/>
        <v>0.15300546448087426</v>
      </c>
      <c r="BA391" s="154"/>
      <c r="BB391" s="53">
        <f t="shared" ref="BB391:BB399" si="165">IF(AND(ISNUMBER($P391),ISNUMBER($V391)),IF((ABS($P391-$V391))&gt;0.49,$V391-$P391,0),"")</f>
        <v>0</v>
      </c>
      <c r="BC391" s="154"/>
      <c r="BD391" s="347">
        <f t="shared" si="161"/>
        <v>0</v>
      </c>
      <c r="BE391" s="154"/>
      <c r="BF391" s="53">
        <f t="shared" si="156"/>
        <v>0</v>
      </c>
      <c r="BG391" s="154"/>
      <c r="BH391" s="305">
        <f t="shared" si="146"/>
        <v>0</v>
      </c>
      <c r="BJ391" s="53">
        <f t="shared" si="157"/>
        <v>0</v>
      </c>
      <c r="BK391" s="154"/>
      <c r="BL391" s="347">
        <f t="shared" si="147"/>
        <v>0</v>
      </c>
      <c r="BM391" s="154"/>
    </row>
    <row r="392" spans="1:65" ht="15.75" customHeight="1">
      <c r="B392" s="365"/>
      <c r="C392" s="193"/>
      <c r="D392" s="17"/>
      <c r="E392" s="17"/>
      <c r="F392" s="17"/>
      <c r="G392" s="17" t="s">
        <v>200</v>
      </c>
      <c r="H392" s="17"/>
      <c r="I392" s="17"/>
      <c r="J392" s="17"/>
      <c r="K392" s="124"/>
      <c r="L392" s="165"/>
      <c r="M392" s="207"/>
      <c r="N392" s="154">
        <v>5775</v>
      </c>
      <c r="O392" s="62"/>
      <c r="P392" s="154">
        <v>5915</v>
      </c>
      <c r="Q392" s="154"/>
      <c r="R392" s="268">
        <v>5915</v>
      </c>
      <c r="S392" s="268"/>
      <c r="T392" s="268">
        <v>5915</v>
      </c>
      <c r="U392" s="154"/>
      <c r="V392" s="268">
        <v>5915</v>
      </c>
      <c r="W392" s="268"/>
      <c r="X392" s="154">
        <v>5915</v>
      </c>
      <c r="Y392" s="154"/>
      <c r="Z392" s="53">
        <f t="shared" si="148"/>
        <v>0</v>
      </c>
      <c r="AA392" s="154"/>
      <c r="AB392" s="347">
        <f t="shared" si="138"/>
        <v>0</v>
      </c>
      <c r="AC392" s="257"/>
      <c r="AD392" s="53">
        <f t="shared" si="162"/>
        <v>0</v>
      </c>
      <c r="AE392" s="154"/>
      <c r="AF392" s="347">
        <f t="shared" si="158"/>
        <v>0</v>
      </c>
      <c r="AG392" s="154"/>
      <c r="AH392" s="53">
        <f t="shared" si="163"/>
        <v>140</v>
      </c>
      <c r="AI392" s="154"/>
      <c r="AJ392" s="347">
        <f t="shared" si="159"/>
        <v>2.4242424242424176E-2</v>
      </c>
      <c r="AK392" s="257"/>
      <c r="AL392" s="53">
        <f t="shared" si="151"/>
        <v>0</v>
      </c>
      <c r="AM392" s="154"/>
      <c r="AN392" s="305">
        <f t="shared" si="141"/>
        <v>0</v>
      </c>
      <c r="AP392" s="53">
        <f t="shared" si="152"/>
        <v>0</v>
      </c>
      <c r="AQ392" s="154"/>
      <c r="AR392" s="347">
        <f t="shared" si="142"/>
        <v>0</v>
      </c>
      <c r="AS392" s="154"/>
      <c r="AT392" s="53">
        <f t="shared" si="153"/>
        <v>0</v>
      </c>
      <c r="AU392" s="154"/>
      <c r="AV392" s="347">
        <f t="shared" si="143"/>
        <v>0</v>
      </c>
      <c r="AW392" s="154"/>
      <c r="AX392" s="53">
        <f t="shared" si="164"/>
        <v>140</v>
      </c>
      <c r="AY392" s="154"/>
      <c r="AZ392" s="347">
        <f t="shared" si="160"/>
        <v>2.4242424242424176E-2</v>
      </c>
      <c r="BA392" s="154"/>
      <c r="BB392" s="53">
        <f t="shared" si="165"/>
        <v>0</v>
      </c>
      <c r="BC392" s="154"/>
      <c r="BD392" s="347">
        <f t="shared" si="161"/>
        <v>0</v>
      </c>
      <c r="BE392" s="154"/>
      <c r="BF392" s="53">
        <f t="shared" si="156"/>
        <v>0</v>
      </c>
      <c r="BG392" s="154"/>
      <c r="BH392" s="305">
        <f t="shared" si="146"/>
        <v>0</v>
      </c>
      <c r="BJ392" s="53">
        <f t="shared" si="157"/>
        <v>0</v>
      </c>
      <c r="BK392" s="154"/>
      <c r="BL392" s="347">
        <f t="shared" si="147"/>
        <v>0</v>
      </c>
      <c r="BM392" s="154"/>
    </row>
    <row r="393" spans="1:65" ht="15.75" customHeight="1">
      <c r="B393" s="365"/>
      <c r="C393" s="193"/>
      <c r="D393" s="17"/>
      <c r="E393" s="17"/>
      <c r="F393" s="17"/>
      <c r="G393" s="17"/>
      <c r="H393" s="17"/>
      <c r="I393" s="17"/>
      <c r="J393" s="17"/>
      <c r="K393" s="124"/>
      <c r="L393" s="165"/>
      <c r="M393" s="207"/>
      <c r="N393" s="154" t="s">
        <v>144</v>
      </c>
      <c r="O393" s="62"/>
      <c r="P393" s="154" t="s">
        <v>144</v>
      </c>
      <c r="Q393" s="154"/>
      <c r="R393" s="268" t="s">
        <v>144</v>
      </c>
      <c r="S393" s="268"/>
      <c r="T393" s="268" t="s">
        <v>144</v>
      </c>
      <c r="U393" s="154"/>
      <c r="V393" s="268" t="s">
        <v>144</v>
      </c>
      <c r="W393" s="268"/>
      <c r="X393" s="154" t="s">
        <v>144</v>
      </c>
      <c r="Y393" s="154"/>
      <c r="Z393" s="53" t="str">
        <f t="shared" si="148"/>
        <v/>
      </c>
      <c r="AA393" s="154"/>
      <c r="AB393" s="347" t="str">
        <f t="shared" si="138"/>
        <v/>
      </c>
      <c r="AC393" s="257"/>
      <c r="AD393" s="53" t="str">
        <f t="shared" si="162"/>
        <v/>
      </c>
      <c r="AE393" s="154"/>
      <c r="AF393" s="347" t="str">
        <f t="shared" si="158"/>
        <v/>
      </c>
      <c r="AG393" s="154"/>
      <c r="AH393" s="53" t="str">
        <f t="shared" si="163"/>
        <v/>
      </c>
      <c r="AI393" s="154"/>
      <c r="AJ393" s="347" t="str">
        <f t="shared" si="159"/>
        <v/>
      </c>
      <c r="AK393" s="257"/>
      <c r="AL393" s="53" t="str">
        <f t="shared" si="151"/>
        <v/>
      </c>
      <c r="AM393" s="154"/>
      <c r="AN393" s="305" t="str">
        <f t="shared" si="141"/>
        <v/>
      </c>
      <c r="AP393" s="53" t="str">
        <f t="shared" si="152"/>
        <v/>
      </c>
      <c r="AQ393" s="154"/>
      <c r="AR393" s="347" t="str">
        <f t="shared" si="142"/>
        <v/>
      </c>
      <c r="AS393" s="154"/>
      <c r="AT393" s="53" t="str">
        <f t="shared" si="153"/>
        <v/>
      </c>
      <c r="AU393" s="154"/>
      <c r="AV393" s="347" t="str">
        <f t="shared" si="143"/>
        <v/>
      </c>
      <c r="AW393" s="154"/>
      <c r="AX393" s="53" t="str">
        <f t="shared" si="164"/>
        <v/>
      </c>
      <c r="AY393" s="154"/>
      <c r="AZ393" s="347" t="str">
        <f t="shared" si="160"/>
        <v/>
      </c>
      <c r="BA393" s="154"/>
      <c r="BB393" s="53" t="str">
        <f t="shared" si="165"/>
        <v/>
      </c>
      <c r="BC393" s="154"/>
      <c r="BD393" s="347" t="str">
        <f t="shared" si="161"/>
        <v/>
      </c>
      <c r="BE393" s="154"/>
      <c r="BF393" s="53" t="str">
        <f t="shared" si="156"/>
        <v/>
      </c>
      <c r="BG393" s="154"/>
      <c r="BH393" s="305" t="str">
        <f t="shared" si="146"/>
        <v/>
      </c>
      <c r="BJ393" s="53" t="str">
        <f t="shared" si="157"/>
        <v/>
      </c>
      <c r="BK393" s="154"/>
      <c r="BL393" s="347" t="str">
        <f t="shared" si="147"/>
        <v/>
      </c>
      <c r="BM393" s="154"/>
    </row>
    <row r="394" spans="1:65" ht="15.75" customHeight="1">
      <c r="B394" s="365"/>
      <c r="C394" s="193"/>
      <c r="D394" s="17"/>
      <c r="E394" s="71"/>
      <c r="F394" s="17" t="s">
        <v>91</v>
      </c>
      <c r="G394" s="17"/>
      <c r="H394" s="17"/>
      <c r="I394" s="17"/>
      <c r="J394" s="17"/>
      <c r="K394" s="124"/>
      <c r="L394" s="165"/>
      <c r="M394" s="207"/>
      <c r="N394" s="13">
        <v>8237</v>
      </c>
      <c r="O394" s="57"/>
      <c r="P394" s="13">
        <v>8376</v>
      </c>
      <c r="Q394" s="13"/>
      <c r="R394" s="13">
        <v>8411</v>
      </c>
      <c r="S394" s="13"/>
      <c r="T394" s="13">
        <v>8411</v>
      </c>
      <c r="U394" s="13"/>
      <c r="V394" s="13">
        <v>8411</v>
      </c>
      <c r="W394" s="13"/>
      <c r="X394" s="13">
        <v>8376</v>
      </c>
      <c r="Y394" s="13"/>
      <c r="Z394" s="53">
        <f t="shared" si="148"/>
        <v>-35</v>
      </c>
      <c r="AA394" s="13"/>
      <c r="AB394" s="347">
        <f t="shared" si="138"/>
        <v>-4.1612174533348645E-3</v>
      </c>
      <c r="AC394" s="257"/>
      <c r="AD394" s="53">
        <f t="shared" si="162"/>
        <v>0</v>
      </c>
      <c r="AE394" s="13"/>
      <c r="AF394" s="347">
        <f t="shared" si="158"/>
        <v>0</v>
      </c>
      <c r="AG394" s="13"/>
      <c r="AH394" s="53">
        <f t="shared" si="163"/>
        <v>139</v>
      </c>
      <c r="AI394" s="13"/>
      <c r="AJ394" s="347">
        <f t="shared" si="159"/>
        <v>1.6875075877139656E-2</v>
      </c>
      <c r="AK394" s="257"/>
      <c r="AL394" s="53">
        <f t="shared" si="151"/>
        <v>-35</v>
      </c>
      <c r="AM394" s="13"/>
      <c r="AN394" s="305">
        <f t="shared" si="141"/>
        <v>-4.1612174533348645E-3</v>
      </c>
      <c r="AP394" s="53">
        <f t="shared" si="152"/>
        <v>-35</v>
      </c>
      <c r="AQ394" s="13"/>
      <c r="AR394" s="347">
        <f t="shared" si="142"/>
        <v>-4.1612174533348645E-3</v>
      </c>
      <c r="AS394" s="13"/>
      <c r="AT394" s="53">
        <f t="shared" si="153"/>
        <v>0</v>
      </c>
      <c r="AU394" s="13"/>
      <c r="AV394" s="347">
        <f t="shared" si="143"/>
        <v>0</v>
      </c>
      <c r="AW394" s="13"/>
      <c r="AX394" s="53">
        <f t="shared" si="164"/>
        <v>174</v>
      </c>
      <c r="AY394" s="13"/>
      <c r="AZ394" s="347">
        <f t="shared" si="160"/>
        <v>2.1124195702318715E-2</v>
      </c>
      <c r="BA394" s="13"/>
      <c r="BB394" s="53">
        <f t="shared" si="165"/>
        <v>35</v>
      </c>
      <c r="BC394" s="13"/>
      <c r="BD394" s="347">
        <f t="shared" si="161"/>
        <v>4.1786055396371147E-3</v>
      </c>
      <c r="BE394" s="13"/>
      <c r="BF394" s="53">
        <f t="shared" si="156"/>
        <v>0</v>
      </c>
      <c r="BG394" s="13"/>
      <c r="BH394" s="305">
        <f t="shared" si="146"/>
        <v>0</v>
      </c>
      <c r="BJ394" s="53">
        <f t="shared" si="157"/>
        <v>0</v>
      </c>
      <c r="BK394" s="13"/>
      <c r="BL394" s="347">
        <f t="shared" si="147"/>
        <v>0</v>
      </c>
      <c r="BM394" s="13"/>
    </row>
    <row r="395" spans="1:65" ht="15.75" customHeight="1" thickBot="1">
      <c r="B395" s="365"/>
      <c r="C395" s="195"/>
      <c r="D395" s="196"/>
      <c r="E395" s="197"/>
      <c r="F395" s="197"/>
      <c r="G395" s="196"/>
      <c r="H395" s="197"/>
      <c r="I395" s="196"/>
      <c r="J395" s="197"/>
      <c r="K395" s="197"/>
      <c r="L395" s="198"/>
      <c r="M395" s="217"/>
      <c r="N395" s="217"/>
      <c r="O395" s="199"/>
      <c r="P395" s="217"/>
      <c r="Q395" s="217"/>
      <c r="R395" s="269"/>
      <c r="S395" s="269"/>
      <c r="T395" s="269"/>
      <c r="U395" s="217"/>
      <c r="V395" s="269"/>
      <c r="W395" s="269"/>
      <c r="X395" s="269"/>
      <c r="Y395" s="237"/>
      <c r="Z395" s="273" t="str">
        <f t="shared" si="148"/>
        <v/>
      </c>
      <c r="AA395" s="217"/>
      <c r="AB395" s="350" t="str">
        <f t="shared" si="138"/>
        <v/>
      </c>
      <c r="AC395" s="274"/>
      <c r="AD395" s="273" t="str">
        <f t="shared" si="162"/>
        <v/>
      </c>
      <c r="AE395" s="217"/>
      <c r="AF395" s="350" t="str">
        <f t="shared" si="158"/>
        <v/>
      </c>
      <c r="AG395" s="217"/>
      <c r="AH395" s="273" t="str">
        <f t="shared" si="163"/>
        <v/>
      </c>
      <c r="AI395" s="217"/>
      <c r="AJ395" s="350" t="str">
        <f t="shared" si="159"/>
        <v/>
      </c>
      <c r="AK395" s="274"/>
      <c r="AL395" s="273" t="str">
        <f t="shared" si="151"/>
        <v/>
      </c>
      <c r="AM395" s="217"/>
      <c r="AN395" s="308" t="str">
        <f t="shared" si="141"/>
        <v/>
      </c>
      <c r="AP395" s="273" t="str">
        <f t="shared" si="152"/>
        <v/>
      </c>
      <c r="AQ395" s="217"/>
      <c r="AR395" s="350" t="str">
        <f t="shared" si="142"/>
        <v/>
      </c>
      <c r="AS395" s="217"/>
      <c r="AT395" s="273" t="str">
        <f t="shared" si="153"/>
        <v/>
      </c>
      <c r="AU395" s="217"/>
      <c r="AV395" s="350" t="str">
        <f t="shared" si="143"/>
        <v/>
      </c>
      <c r="AW395" s="217"/>
      <c r="AX395" s="273" t="str">
        <f t="shared" si="164"/>
        <v/>
      </c>
      <c r="AY395" s="217"/>
      <c r="AZ395" s="350" t="str">
        <f t="shared" si="160"/>
        <v/>
      </c>
      <c r="BA395" s="217"/>
      <c r="BB395" s="273" t="str">
        <f t="shared" si="165"/>
        <v/>
      </c>
      <c r="BC395" s="217"/>
      <c r="BD395" s="350" t="str">
        <f t="shared" si="161"/>
        <v/>
      </c>
      <c r="BE395" s="217"/>
      <c r="BF395" s="273" t="str">
        <f t="shared" si="156"/>
        <v/>
      </c>
      <c r="BG395" s="217"/>
      <c r="BH395" s="308" t="str">
        <f t="shared" si="146"/>
        <v/>
      </c>
      <c r="BJ395" s="273" t="str">
        <f t="shared" si="157"/>
        <v/>
      </c>
      <c r="BK395" s="217"/>
      <c r="BL395" s="350" t="str">
        <f t="shared" si="147"/>
        <v/>
      </c>
      <c r="BM395" s="217"/>
    </row>
    <row r="396" spans="1:65" ht="15.75" customHeight="1">
      <c r="B396" s="365"/>
      <c r="C396" s="74"/>
      <c r="D396" s="126"/>
      <c r="E396" s="17"/>
      <c r="F396" s="17"/>
      <c r="G396" s="126"/>
      <c r="H396" s="17"/>
      <c r="I396" s="126"/>
      <c r="J396" s="17"/>
      <c r="K396" s="17"/>
      <c r="L396" s="165"/>
      <c r="M396" s="207"/>
      <c r="N396" s="207"/>
      <c r="O396" s="136"/>
      <c r="P396" s="207"/>
      <c r="Q396" s="207"/>
      <c r="R396" s="237"/>
      <c r="S396" s="237"/>
      <c r="T396" s="237"/>
      <c r="U396" s="207"/>
      <c r="V396" s="237"/>
      <c r="W396" s="237"/>
      <c r="X396" s="237"/>
      <c r="Y396" s="237"/>
      <c r="Z396" s="139" t="str">
        <f t="shared" si="148"/>
        <v/>
      </c>
      <c r="AA396" s="207"/>
      <c r="AB396" s="297" t="str">
        <f t="shared" si="138"/>
        <v/>
      </c>
      <c r="AC396" s="262"/>
      <c r="AD396" s="139" t="str">
        <f t="shared" si="162"/>
        <v/>
      </c>
      <c r="AE396" s="207"/>
      <c r="AF396" s="297" t="str">
        <f t="shared" si="158"/>
        <v/>
      </c>
      <c r="AG396" s="207"/>
      <c r="AH396" s="139" t="str">
        <f t="shared" si="163"/>
        <v/>
      </c>
      <c r="AI396" s="207"/>
      <c r="AJ396" s="297" t="str">
        <f t="shared" si="159"/>
        <v/>
      </c>
      <c r="AK396" s="262"/>
      <c r="AL396" s="139" t="str">
        <f t="shared" si="151"/>
        <v/>
      </c>
      <c r="AM396" s="207"/>
      <c r="AN396" s="297" t="str">
        <f t="shared" si="141"/>
        <v/>
      </c>
      <c r="AP396" s="139" t="str">
        <f t="shared" si="152"/>
        <v/>
      </c>
      <c r="AQ396" s="207"/>
      <c r="AR396" s="297" t="str">
        <f t="shared" si="142"/>
        <v/>
      </c>
      <c r="AS396" s="207"/>
      <c r="AT396" s="139" t="str">
        <f t="shared" si="153"/>
        <v/>
      </c>
      <c r="AU396" s="207"/>
      <c r="AV396" s="297" t="str">
        <f t="shared" si="143"/>
        <v/>
      </c>
      <c r="AW396" s="207"/>
      <c r="AX396" s="139" t="str">
        <f t="shared" si="164"/>
        <v/>
      </c>
      <c r="AY396" s="207"/>
      <c r="AZ396" s="297" t="str">
        <f t="shared" si="160"/>
        <v/>
      </c>
      <c r="BA396" s="207"/>
      <c r="BB396" s="139" t="str">
        <f t="shared" si="165"/>
        <v/>
      </c>
      <c r="BC396" s="207"/>
      <c r="BD396" s="297" t="str">
        <f t="shared" si="161"/>
        <v/>
      </c>
      <c r="BE396" s="207"/>
      <c r="BF396" s="139" t="str">
        <f t="shared" si="156"/>
        <v/>
      </c>
      <c r="BG396" s="207"/>
      <c r="BH396" s="297" t="str">
        <f t="shared" si="146"/>
        <v/>
      </c>
      <c r="BJ396" s="139" t="str">
        <f t="shared" si="157"/>
        <v/>
      </c>
      <c r="BK396" s="207"/>
      <c r="BL396" s="297" t="str">
        <f t="shared" si="147"/>
        <v/>
      </c>
      <c r="BM396" s="207"/>
    </row>
    <row r="397" spans="1:65" ht="15.75" customHeight="1">
      <c r="B397" s="365"/>
      <c r="C397" s="74"/>
      <c r="D397" s="126"/>
      <c r="E397" s="17"/>
      <c r="F397" s="17"/>
      <c r="G397" s="126"/>
      <c r="H397" s="17"/>
      <c r="I397" s="126"/>
      <c r="J397" s="17"/>
      <c r="K397" s="17"/>
      <c r="L397" s="165"/>
      <c r="M397" s="207"/>
      <c r="N397" s="207"/>
      <c r="O397" s="136"/>
      <c r="P397" s="207"/>
      <c r="Q397" s="207"/>
      <c r="R397" s="237"/>
      <c r="S397" s="237"/>
      <c r="T397" s="237"/>
      <c r="U397" s="207"/>
      <c r="V397" s="237"/>
      <c r="W397" s="237"/>
      <c r="X397" s="237"/>
      <c r="Y397" s="237"/>
      <c r="Z397" s="139" t="str">
        <f t="shared" si="148"/>
        <v/>
      </c>
      <c r="AA397" s="207"/>
      <c r="AB397" s="297" t="str">
        <f t="shared" si="138"/>
        <v/>
      </c>
      <c r="AC397" s="262"/>
      <c r="AD397" s="139" t="str">
        <f t="shared" si="162"/>
        <v/>
      </c>
      <c r="AE397" s="207"/>
      <c r="AF397" s="297" t="str">
        <f t="shared" si="158"/>
        <v/>
      </c>
      <c r="AG397" s="207"/>
      <c r="AH397" s="139" t="str">
        <f t="shared" si="163"/>
        <v/>
      </c>
      <c r="AI397" s="207"/>
      <c r="AJ397" s="297" t="str">
        <f t="shared" si="159"/>
        <v/>
      </c>
      <c r="AK397" s="262"/>
      <c r="AL397" s="139" t="str">
        <f t="shared" si="151"/>
        <v/>
      </c>
      <c r="AM397" s="207"/>
      <c r="AN397" s="297" t="str">
        <f t="shared" si="141"/>
        <v/>
      </c>
      <c r="AP397" s="139" t="str">
        <f t="shared" si="152"/>
        <v/>
      </c>
      <c r="AQ397" s="207"/>
      <c r="AR397" s="297" t="str">
        <f t="shared" si="142"/>
        <v/>
      </c>
      <c r="AS397" s="207"/>
      <c r="AT397" s="139" t="str">
        <f t="shared" si="153"/>
        <v/>
      </c>
      <c r="AU397" s="207"/>
      <c r="AV397" s="297" t="str">
        <f t="shared" si="143"/>
        <v/>
      </c>
      <c r="AW397" s="207"/>
      <c r="AX397" s="139" t="str">
        <f t="shared" si="164"/>
        <v/>
      </c>
      <c r="AY397" s="207"/>
      <c r="AZ397" s="297" t="str">
        <f t="shared" si="160"/>
        <v/>
      </c>
      <c r="BA397" s="207"/>
      <c r="BB397" s="139" t="str">
        <f t="shared" si="165"/>
        <v/>
      </c>
      <c r="BC397" s="207"/>
      <c r="BD397" s="297" t="str">
        <f t="shared" si="161"/>
        <v/>
      </c>
      <c r="BE397" s="207"/>
      <c r="BF397" s="139" t="str">
        <f t="shared" si="156"/>
        <v/>
      </c>
      <c r="BG397" s="207"/>
      <c r="BH397" s="297" t="str">
        <f t="shared" si="146"/>
        <v/>
      </c>
      <c r="BJ397" s="139" t="str">
        <f t="shared" si="157"/>
        <v/>
      </c>
      <c r="BK397" s="207"/>
      <c r="BL397" s="297" t="str">
        <f t="shared" si="147"/>
        <v/>
      </c>
      <c r="BM397" s="207"/>
    </row>
    <row r="398" spans="1:65" s="115" customFormat="1" ht="15.75" customHeight="1">
      <c r="A398" s="326"/>
      <c r="B398" s="365"/>
      <c r="C398" s="115" t="s">
        <v>393</v>
      </c>
      <c r="D398" s="338"/>
      <c r="E398" s="339"/>
      <c r="F398" s="339"/>
      <c r="G398" s="338"/>
      <c r="H398" s="339"/>
      <c r="I398" s="338"/>
      <c r="J398" s="339"/>
      <c r="K398" s="339"/>
      <c r="L398" s="340"/>
      <c r="M398" s="311"/>
      <c r="N398" s="311"/>
      <c r="O398" s="341"/>
      <c r="P398" s="311"/>
      <c r="Q398" s="311"/>
      <c r="R398" s="323"/>
      <c r="S398" s="323"/>
      <c r="T398" s="323"/>
      <c r="U398" s="311"/>
      <c r="V398" s="323"/>
      <c r="W398" s="323"/>
      <c r="X398" s="323"/>
      <c r="Y398" s="323"/>
      <c r="Z398" s="312" t="str">
        <f t="shared" si="148"/>
        <v/>
      </c>
      <c r="AA398" s="311"/>
      <c r="AB398" s="325" t="str">
        <f t="shared" si="138"/>
        <v/>
      </c>
      <c r="AC398" s="324"/>
      <c r="AD398" s="312" t="str">
        <f t="shared" si="162"/>
        <v/>
      </c>
      <c r="AE398" s="311"/>
      <c r="AF398" s="325" t="str">
        <f t="shared" si="158"/>
        <v/>
      </c>
      <c r="AG398" s="311"/>
      <c r="AH398" s="312" t="str">
        <f t="shared" si="163"/>
        <v/>
      </c>
      <c r="AI398" s="311"/>
      <c r="AJ398" s="325" t="str">
        <f t="shared" si="159"/>
        <v/>
      </c>
      <c r="AK398" s="324"/>
      <c r="AL398" s="312" t="str">
        <f t="shared" si="151"/>
        <v/>
      </c>
      <c r="AM398" s="311"/>
      <c r="AN398" s="325" t="str">
        <f t="shared" si="141"/>
        <v/>
      </c>
      <c r="AP398" s="312" t="str">
        <f t="shared" si="152"/>
        <v/>
      </c>
      <c r="AQ398" s="311"/>
      <c r="AR398" s="325" t="str">
        <f t="shared" si="142"/>
        <v/>
      </c>
      <c r="AS398" s="311"/>
      <c r="AT398" s="312" t="str">
        <f t="shared" si="153"/>
        <v/>
      </c>
      <c r="AU398" s="311"/>
      <c r="AV398" s="325" t="str">
        <f t="shared" si="143"/>
        <v/>
      </c>
      <c r="AW398" s="311"/>
      <c r="AX398" s="312" t="str">
        <f t="shared" si="164"/>
        <v/>
      </c>
      <c r="AY398" s="311"/>
      <c r="AZ398" s="325" t="str">
        <f t="shared" si="160"/>
        <v/>
      </c>
      <c r="BA398" s="311"/>
      <c r="BB398" s="312" t="str">
        <f t="shared" si="165"/>
        <v/>
      </c>
      <c r="BC398" s="311"/>
      <c r="BD398" s="325" t="str">
        <f t="shared" si="161"/>
        <v/>
      </c>
      <c r="BE398" s="311"/>
      <c r="BF398" s="312" t="str">
        <f t="shared" si="156"/>
        <v/>
      </c>
      <c r="BG398" s="311"/>
      <c r="BH398" s="325" t="str">
        <f t="shared" si="146"/>
        <v/>
      </c>
      <c r="BJ398" s="312" t="str">
        <f t="shared" si="157"/>
        <v/>
      </c>
      <c r="BK398" s="311"/>
      <c r="BL398" s="325" t="str">
        <f t="shared" si="147"/>
        <v/>
      </c>
      <c r="BM398" s="311"/>
    </row>
    <row r="399" spans="1:65" s="115" customFormat="1" ht="15.75" customHeight="1">
      <c r="A399" s="326"/>
      <c r="B399" s="365"/>
      <c r="C399" s="115" t="s">
        <v>392</v>
      </c>
      <c r="D399" s="144"/>
      <c r="E399" s="129"/>
      <c r="F399" s="339"/>
      <c r="G399" s="338"/>
      <c r="H399" s="339"/>
      <c r="I399" s="338"/>
      <c r="J399" s="339"/>
      <c r="K399" s="339"/>
      <c r="L399" s="340"/>
      <c r="M399" s="311"/>
      <c r="N399" s="311"/>
      <c r="O399" s="341"/>
      <c r="P399" s="311"/>
      <c r="Q399" s="311"/>
      <c r="R399" s="323"/>
      <c r="S399" s="323"/>
      <c r="T399" s="323"/>
      <c r="U399" s="311"/>
      <c r="V399" s="323"/>
      <c r="W399" s="323"/>
      <c r="X399" s="323"/>
      <c r="Y399" s="323"/>
      <c r="Z399" s="312" t="str">
        <f t="shared" si="148"/>
        <v/>
      </c>
      <c r="AA399" s="311"/>
      <c r="AB399" s="325" t="str">
        <f t="shared" si="138"/>
        <v/>
      </c>
      <c r="AC399" s="324"/>
      <c r="AD399" s="312" t="str">
        <f t="shared" si="162"/>
        <v/>
      </c>
      <c r="AE399" s="311"/>
      <c r="AF399" s="325" t="str">
        <f t="shared" si="158"/>
        <v/>
      </c>
      <c r="AG399" s="311"/>
      <c r="AH399" s="312" t="str">
        <f t="shared" si="163"/>
        <v/>
      </c>
      <c r="AI399" s="311"/>
      <c r="AJ399" s="325" t="str">
        <f t="shared" si="159"/>
        <v/>
      </c>
      <c r="AK399" s="324"/>
      <c r="AL399" s="312" t="str">
        <f t="shared" si="151"/>
        <v/>
      </c>
      <c r="AM399" s="311"/>
      <c r="AN399" s="325" t="str">
        <f t="shared" si="141"/>
        <v/>
      </c>
      <c r="AP399" s="312" t="str">
        <f t="shared" si="152"/>
        <v/>
      </c>
      <c r="AQ399" s="311"/>
      <c r="AR399" s="325" t="str">
        <f t="shared" si="142"/>
        <v/>
      </c>
      <c r="AS399" s="311"/>
      <c r="AT399" s="312" t="str">
        <f t="shared" si="153"/>
        <v/>
      </c>
      <c r="AU399" s="311"/>
      <c r="AV399" s="325" t="str">
        <f t="shared" si="143"/>
        <v/>
      </c>
      <c r="AW399" s="311"/>
      <c r="AX399" s="312" t="str">
        <f t="shared" si="164"/>
        <v/>
      </c>
      <c r="AY399" s="311"/>
      <c r="AZ399" s="325" t="str">
        <f t="shared" si="160"/>
        <v/>
      </c>
      <c r="BA399" s="311"/>
      <c r="BB399" s="312" t="str">
        <f t="shared" si="165"/>
        <v/>
      </c>
      <c r="BC399" s="311"/>
      <c r="BD399" s="325" t="str">
        <f t="shared" si="161"/>
        <v/>
      </c>
      <c r="BE399" s="311"/>
      <c r="BF399" s="312" t="str">
        <f t="shared" si="156"/>
        <v/>
      </c>
      <c r="BG399" s="311"/>
      <c r="BH399" s="325" t="str">
        <f t="shared" si="146"/>
        <v/>
      </c>
      <c r="BJ399" s="312" t="str">
        <f t="shared" si="157"/>
        <v/>
      </c>
      <c r="BK399" s="311"/>
      <c r="BL399" s="325" t="str">
        <f t="shared" si="147"/>
        <v/>
      </c>
      <c r="BM399" s="311"/>
    </row>
    <row r="400" spans="1:65" ht="15.75" customHeight="1">
      <c r="B400" s="365"/>
      <c r="C400" s="115"/>
      <c r="D400" s="144"/>
      <c r="E400" s="129"/>
      <c r="F400" s="17"/>
      <c r="G400" s="126"/>
      <c r="H400" s="17"/>
      <c r="I400" s="126"/>
      <c r="J400" s="17"/>
      <c r="K400" s="17"/>
      <c r="L400" s="165"/>
      <c r="M400" s="207"/>
      <c r="N400" s="207"/>
      <c r="O400" s="136"/>
      <c r="P400" s="207"/>
      <c r="Q400" s="207"/>
      <c r="R400" s="237"/>
      <c r="S400" s="237"/>
      <c r="T400" s="237"/>
      <c r="U400" s="207"/>
      <c r="V400" s="237"/>
      <c r="W400" s="237"/>
      <c r="X400" s="237"/>
      <c r="Y400" s="237"/>
      <c r="Z400" s="139"/>
      <c r="AA400" s="207"/>
      <c r="AB400" s="297"/>
      <c r="AC400" s="262"/>
      <c r="AD400" s="139"/>
      <c r="AE400" s="207"/>
      <c r="AF400" s="297"/>
      <c r="AG400" s="207"/>
      <c r="AH400" s="139"/>
      <c r="AI400" s="207"/>
      <c r="AJ400" s="297"/>
      <c r="AK400" s="262"/>
      <c r="AL400" s="139"/>
      <c r="AM400" s="207"/>
      <c r="AN400" s="297"/>
      <c r="AP400" s="139"/>
      <c r="AQ400" s="207"/>
      <c r="AR400" s="297"/>
      <c r="AS400" s="207"/>
      <c r="AT400" s="139"/>
      <c r="AU400" s="207"/>
      <c r="AV400" s="297"/>
      <c r="AW400" s="207"/>
      <c r="AX400" s="139"/>
      <c r="AY400" s="207"/>
      <c r="AZ400" s="297"/>
      <c r="BA400" s="207"/>
      <c r="BB400" s="139"/>
      <c r="BC400" s="207"/>
      <c r="BD400" s="297"/>
      <c r="BE400" s="207"/>
      <c r="BF400" s="139"/>
      <c r="BG400" s="207"/>
      <c r="BH400" s="297"/>
      <c r="BJ400" s="139"/>
      <c r="BK400" s="207"/>
      <c r="BL400" s="297"/>
      <c r="BM400" s="207"/>
    </row>
    <row r="401" spans="2:65" ht="15.75" customHeight="1">
      <c r="B401" s="365"/>
      <c r="C401" s="206">
        <v>1</v>
      </c>
      <c r="D401" s="227" t="s">
        <v>350</v>
      </c>
      <c r="E401" s="129"/>
      <c r="F401" s="17"/>
      <c r="G401" s="126"/>
      <c r="H401" s="17"/>
      <c r="I401" s="126"/>
      <c r="J401" s="17"/>
      <c r="K401" s="17"/>
      <c r="L401" s="165"/>
      <c r="M401" s="207"/>
      <c r="N401" s="207"/>
      <c r="O401" s="136"/>
      <c r="P401" s="207"/>
      <c r="Q401" s="207"/>
      <c r="R401" s="237"/>
      <c r="S401" s="237"/>
      <c r="T401" s="237"/>
      <c r="U401" s="207"/>
      <c r="V401" s="237"/>
      <c r="W401" s="237"/>
      <c r="X401" s="237"/>
      <c r="Y401" s="237"/>
      <c r="Z401" s="139" t="str">
        <f>IF(AND(ISNUMBER($V401),ISNUMBER($X401)),IF((ABS($V401-$X401))&gt;0.49,$X401-$V401,0),"")</f>
        <v/>
      </c>
      <c r="AA401" s="207"/>
      <c r="AB401" s="297" t="str">
        <f>IF($V401="","",  IF($X401="","", IF($V401=0,"---",(IF(ISERROR(($X401/$V401)-1),"---",($X401/$V401)-1) ))))</f>
        <v/>
      </c>
      <c r="AC401" s="262"/>
      <c r="AD401" s="139" t="str">
        <f>IF(AND(ISNUMBER($P401),ISNUMBER($X401)),IF((ABS($P401-$X401))&gt;0.49,$X401-$P401,0),"")</f>
        <v/>
      </c>
      <c r="AE401" s="207"/>
      <c r="AF401" s="297" t="str">
        <f>IF($P401="","",  IF($X401="","", IF($P401=0,"---",(IF(ISERROR(($X401/$P401)-1),"---",($X401/$P401)-1) ))))</f>
        <v/>
      </c>
      <c r="AG401" s="207"/>
      <c r="AH401" s="139" t="str">
        <f>IF(AND(ISNUMBER($N401),ISNUMBER($X401)),IF((ABS($N401-$X401))&gt;0.49,$X401-$N401,0),"")</f>
        <v/>
      </c>
      <c r="AI401" s="207"/>
      <c r="AJ401" s="297" t="str">
        <f>IF($N401="","",  IF($X401="","", IF($N401=0,"---",(IF(ISERROR(($X401/$N401)-1),"---",($X401/$N401)-1) ))))</f>
        <v/>
      </c>
      <c r="AK401" s="262"/>
      <c r="AL401" s="139" t="str">
        <f>IF(AND(ISNUMBER($R401),ISNUMBER($X401)),IF((ABS($R401-$X401))&gt;0.49,$X401-$R401,0),"")</f>
        <v/>
      </c>
      <c r="AM401" s="207"/>
      <c r="AN401" s="297" t="str">
        <f>IF($R401="","",  IF($X401="","", IF($R401=0,"---",(IF(ISERROR(($X401/$R401)-1),"---",($X401/$R401)-1) ))))</f>
        <v/>
      </c>
      <c r="AP401" s="139" t="str">
        <f>IF(AND(ISNUMBER($T401),ISNUMBER($X401)),IF((ABS($T401-$X401))&gt;0.49,$X401-$T401,0),"")</f>
        <v/>
      </c>
      <c r="AQ401" s="207"/>
      <c r="AR401" s="297" t="str">
        <f>IF($T401="","",  IF($X401="","", IF($T401=0,"---",(IF(ISERROR(($X401/$T401)-1),"---",($X401/$T401)-1) ))))</f>
        <v/>
      </c>
      <c r="AS401" s="207"/>
      <c r="AT401" s="139" t="str">
        <f>IF(AND(ISNUMBER($R401),ISNUMBER($T401)),IF((ABS($R401-$T401))&gt;0.49,$T401-$R401,0),"")</f>
        <v/>
      </c>
      <c r="AU401" s="207"/>
      <c r="AV401" s="297" t="str">
        <f>IF($R401="","",  IF($T401="","", IF($R401=0,"---",(IF(ISERROR(($T401/$R401)-1),"---",($T401/$R401)-1) ))))</f>
        <v/>
      </c>
      <c r="AW401" s="207"/>
      <c r="AX401" s="139" t="str">
        <f>IF(AND(ISNUMBER($N401),ISNUMBER($V401)),IF((ABS($N401-$V401))&gt;0.49,$V401-$N401,0),"")</f>
        <v/>
      </c>
      <c r="AY401" s="207"/>
      <c r="AZ401" s="297" t="str">
        <f>IF($N401="","",  IF($V401="","", IF($N401=0,"---",(IF(ISERROR(($V401/$N401)-1),"---",($V401/$N401)-1) ))))</f>
        <v/>
      </c>
      <c r="BA401" s="207"/>
      <c r="BB401" s="139" t="str">
        <f>IF(AND(ISNUMBER($P401),ISNUMBER($V401)),IF((ABS($P401-$V401))&gt;0.49,$V401-$P401,0),"")</f>
        <v/>
      </c>
      <c r="BC401" s="207"/>
      <c r="BD401" s="297" t="str">
        <f>IF($P401="","",  IF($V401="","", IF($P401=0,"---",(IF(ISERROR(($V401/$P401)-1),"---",($V401/$P401)-1) ))))</f>
        <v/>
      </c>
      <c r="BE401" s="207"/>
      <c r="BF401" s="139" t="str">
        <f>IF(AND(ISNUMBER($R401),ISNUMBER($V401)),IF((ABS($R401-$V401))&gt;0.49,$V401-$R401,0),"")</f>
        <v/>
      </c>
      <c r="BG401" s="207"/>
      <c r="BH401" s="297" t="str">
        <f>IF($R401="","",  IF($V401="","", IF($R401=0,"---",(IF(ISERROR(($V401/$R401)-1),"---",($V401/$R401)-1) ))))</f>
        <v/>
      </c>
      <c r="BJ401" s="139" t="str">
        <f>IF(AND(ISNUMBER($T401),ISNUMBER($V401)),IF((ABS($T401-$V401))&gt;0.49,$V401-$T401,0),"")</f>
        <v/>
      </c>
      <c r="BK401" s="207"/>
      <c r="BL401" s="297" t="str">
        <f>IF($T401="","",  IF($V401="","", IF($T401=0,"---",(IF(ISERROR(($V401/$T401)-1),"---",($V401/$T401)-1) ))))</f>
        <v/>
      </c>
      <c r="BM401" s="207"/>
    </row>
    <row r="402" spans="2:65" ht="15.75" customHeight="1">
      <c r="B402" s="365"/>
      <c r="C402" s="206">
        <v>2</v>
      </c>
      <c r="D402" s="227" t="s">
        <v>384</v>
      </c>
      <c r="E402" s="129"/>
      <c r="F402" s="17"/>
      <c r="G402" s="126"/>
      <c r="H402" s="17"/>
      <c r="I402" s="126"/>
      <c r="J402" s="17"/>
      <c r="K402" s="17"/>
      <c r="L402" s="165"/>
      <c r="M402" s="207"/>
      <c r="N402" s="207"/>
      <c r="O402" s="136"/>
      <c r="P402" s="207"/>
      <c r="Q402" s="207"/>
      <c r="R402" s="237"/>
      <c r="S402" s="237"/>
      <c r="T402" s="237"/>
      <c r="U402" s="207"/>
      <c r="V402" s="237"/>
      <c r="W402" s="237"/>
      <c r="X402" s="237"/>
      <c r="Y402" s="237"/>
      <c r="Z402" s="139"/>
      <c r="AA402" s="207"/>
      <c r="AB402" s="297"/>
      <c r="AC402" s="262"/>
      <c r="AD402" s="139"/>
      <c r="AE402" s="207"/>
      <c r="AF402" s="297"/>
      <c r="AG402" s="207"/>
      <c r="AH402" s="139"/>
      <c r="AI402" s="207"/>
      <c r="AJ402" s="297"/>
      <c r="AK402" s="262"/>
      <c r="AL402" s="139"/>
      <c r="AM402" s="207"/>
      <c r="AN402" s="297"/>
      <c r="AP402" s="139"/>
      <c r="AQ402" s="207"/>
      <c r="AR402" s="297"/>
      <c r="AS402" s="207"/>
      <c r="AT402" s="139"/>
      <c r="AU402" s="207"/>
      <c r="AV402" s="297"/>
      <c r="AW402" s="207"/>
      <c r="AX402" s="139"/>
      <c r="AY402" s="207"/>
      <c r="AZ402" s="297"/>
      <c r="BA402" s="207"/>
      <c r="BB402" s="139"/>
      <c r="BC402" s="207"/>
      <c r="BD402" s="297"/>
      <c r="BE402" s="207"/>
      <c r="BF402" s="139"/>
      <c r="BG402" s="207"/>
      <c r="BH402" s="297"/>
      <c r="BJ402" s="139"/>
      <c r="BK402" s="207"/>
      <c r="BL402" s="297"/>
      <c r="BM402" s="207"/>
    </row>
    <row r="403" spans="2:65">
      <c r="B403" s="365"/>
      <c r="M403" s="207"/>
      <c r="N403" s="207"/>
      <c r="O403" s="134"/>
      <c r="P403" s="207"/>
      <c r="Q403" s="207"/>
      <c r="R403" s="237"/>
      <c r="S403" s="237"/>
      <c r="T403" s="237"/>
      <c r="U403" s="207"/>
      <c r="V403" s="237"/>
      <c r="W403" s="237"/>
      <c r="X403" s="237"/>
      <c r="Y403" s="237"/>
      <c r="Z403" s="139" t="str">
        <f t="shared" ref="Z403:Z435" si="166">IF(AND(ISNUMBER($V403),ISNUMBER($X403)),IF((ABS($V403-$X403))&gt;0.49,$X403-$V403,0),"")</f>
        <v/>
      </c>
      <c r="AA403" s="207"/>
      <c r="AB403" s="297" t="str">
        <f t="shared" ref="AB403:AB435" si="167">IF($V403="","",  IF($X403="","", IF($V403=0,"---",(IF(ISERROR(($X403/$V403)-1),"---",($X403/$V403)-1) ))))</f>
        <v/>
      </c>
      <c r="AC403" s="262"/>
      <c r="AD403" s="139" t="str">
        <f t="shared" ref="AD403:AD435" si="168">IF(AND(ISNUMBER($P403),ISNUMBER($X403)),IF((ABS($P403-$X403))&gt;0.49,$X403-$P403,0),"")</f>
        <v/>
      </c>
      <c r="AE403" s="207"/>
      <c r="AF403" s="297" t="str">
        <f t="shared" ref="AF403:AF435" si="169">IF($P403="","",  IF($X403="","", IF($P403=0,"---",(IF(ISERROR(($X403/$P403)-1),"---",($X403/$P403)-1) ))))</f>
        <v/>
      </c>
      <c r="AG403" s="207"/>
      <c r="AH403" s="139" t="str">
        <f t="shared" ref="AH403:AH435" si="170">IF(AND(ISNUMBER($N403),ISNUMBER($X403)),IF((ABS($N403-$X403))&gt;0.49,$X403-$N403,0),"")</f>
        <v/>
      </c>
      <c r="AI403" s="207"/>
      <c r="AJ403" s="297" t="str">
        <f t="shared" ref="AJ403:AJ435" si="171">IF($N403="","",  IF($X403="","", IF($N403=0,"---",(IF(ISERROR(($X403/$N403)-1),"---",($X403/$N403)-1) ))))</f>
        <v/>
      </c>
      <c r="AK403" s="262"/>
      <c r="AL403" s="139" t="str">
        <f t="shared" ref="AL403:AL435" si="172">IF(AND(ISNUMBER($R403),ISNUMBER($X403)),IF((ABS($R403-$X403))&gt;0.49,$X403-$R403,0),"")</f>
        <v/>
      </c>
      <c r="AM403" s="207"/>
      <c r="AN403" s="297" t="str">
        <f t="shared" ref="AN403:AN435" si="173">IF($R403="","",  IF($X403="","", IF($R403=0,"---",(IF(ISERROR(($X403/$R403)-1),"---",($X403/$R403)-1) ))))</f>
        <v/>
      </c>
      <c r="AP403" s="139" t="str">
        <f t="shared" ref="AP403:AP435" si="174">IF(AND(ISNUMBER($T403),ISNUMBER($X403)),IF((ABS($T403-$X403))&gt;0.49,$X403-$T403,0),"")</f>
        <v/>
      </c>
      <c r="AQ403" s="207"/>
      <c r="AR403" s="297" t="str">
        <f t="shared" ref="AR403:AR435" si="175">IF($T403="","",  IF($X403="","", IF($T403=0,"---",(IF(ISERROR(($X403/$T403)-1),"---",($X403/$T403)-1) ))))</f>
        <v/>
      </c>
      <c r="AS403" s="207"/>
      <c r="AT403" s="139" t="str">
        <f t="shared" ref="AT403:AT435" si="176">IF(AND(ISNUMBER($R403),ISNUMBER($T403)),IF((ABS($R403-$T403))&gt;0.49,$T403-$R403,0),"")</f>
        <v/>
      </c>
      <c r="AU403" s="207"/>
      <c r="AV403" s="297" t="str">
        <f t="shared" ref="AV403:AV435" si="177">IF($R403="","",  IF($T403="","", IF($R403=0,"---",(IF(ISERROR(($T403/$R403)-1),"---",($T403/$R403)-1) ))))</f>
        <v/>
      </c>
      <c r="AW403" s="207"/>
      <c r="AX403" s="139" t="str">
        <f t="shared" ref="AX403:AX435" si="178">IF(AND(ISNUMBER($N403),ISNUMBER($V403)),IF((ABS($N403-$V403))&gt;0.49,$V403-$N403,0),"")</f>
        <v/>
      </c>
      <c r="AY403" s="207"/>
      <c r="AZ403" s="297" t="str">
        <f t="shared" ref="AZ403:AZ435" si="179">IF($N403="","",  IF($V403="","", IF($N403=0,"---",(IF(ISERROR(($V403/$N403)-1),"---",($V403/$N403)-1) ))))</f>
        <v/>
      </c>
      <c r="BA403" s="207"/>
      <c r="BB403" s="139" t="str">
        <f t="shared" ref="BB403:BB435" si="180">IF(AND(ISNUMBER($P403),ISNUMBER($V403)),IF((ABS($P403-$V403))&gt;0.49,$V403-$P403,0),"")</f>
        <v/>
      </c>
      <c r="BC403" s="207"/>
      <c r="BD403" s="297" t="str">
        <f t="shared" ref="BD403:BD435" si="181">IF($P403="","",  IF($V403="","", IF($P403=0,"---",(IF(ISERROR(($V403/$P403)-1),"---",($V403/$P403)-1) ))))</f>
        <v/>
      </c>
      <c r="BE403" s="207"/>
      <c r="BF403" s="139" t="str">
        <f t="shared" ref="BF403:BF435" si="182">IF(AND(ISNUMBER($R403),ISNUMBER($V403)),IF((ABS($R403-$V403))&gt;0.49,$V403-$R403,0),"")</f>
        <v/>
      </c>
      <c r="BG403" s="207"/>
      <c r="BH403" s="297" t="str">
        <f t="shared" ref="BH403:BH435" si="183">IF($R403="","",  IF($V403="","", IF($R403=0,"---",(IF(ISERROR(($V403/$R403)-1),"---",($V403/$R403)-1) ))))</f>
        <v/>
      </c>
      <c r="BJ403" s="139" t="str">
        <f t="shared" ref="BJ403:BJ435" si="184">IF(AND(ISNUMBER($T403),ISNUMBER($V403)),IF((ABS($T403-$V403))&gt;0.49,$V403-$T403,0),"")</f>
        <v/>
      </c>
      <c r="BK403" s="207"/>
      <c r="BL403" s="297" t="str">
        <f t="shared" ref="BL403:BL435" si="185">IF($T403="","",  IF($V403="","", IF($T403=0,"---",(IF(ISERROR(($V403/$T403)-1),"---",($V403/$T403)-1) ))))</f>
        <v/>
      </c>
      <c r="BM403" s="207"/>
    </row>
    <row r="404" spans="2:65" ht="15.75" customHeight="1">
      <c r="B404" s="365"/>
      <c r="C404" s="21" t="s">
        <v>36</v>
      </c>
      <c r="D404" s="101" t="s">
        <v>2</v>
      </c>
      <c r="E404" s="101"/>
      <c r="F404" s="101"/>
      <c r="G404" s="101"/>
      <c r="H404" s="101"/>
      <c r="I404" s="101"/>
      <c r="J404" s="101"/>
      <c r="K404" s="24"/>
      <c r="L404" s="102"/>
      <c r="M404" s="207"/>
      <c r="N404" s="207"/>
      <c r="O404" s="123"/>
      <c r="P404" s="207"/>
      <c r="Q404" s="207"/>
      <c r="R404" s="237"/>
      <c r="S404" s="237"/>
      <c r="T404" s="237"/>
      <c r="U404" s="207"/>
      <c r="V404" s="237"/>
      <c r="W404" s="237"/>
      <c r="X404" s="237"/>
      <c r="Y404" s="237"/>
      <c r="Z404" s="139" t="str">
        <f t="shared" si="166"/>
        <v/>
      </c>
      <c r="AA404" s="207"/>
      <c r="AB404" s="297" t="str">
        <f t="shared" si="167"/>
        <v/>
      </c>
      <c r="AC404" s="262"/>
      <c r="AD404" s="139" t="str">
        <f t="shared" si="168"/>
        <v/>
      </c>
      <c r="AE404" s="207"/>
      <c r="AF404" s="297" t="str">
        <f t="shared" si="169"/>
        <v/>
      </c>
      <c r="AG404" s="207"/>
      <c r="AH404" s="139" t="str">
        <f t="shared" si="170"/>
        <v/>
      </c>
      <c r="AI404" s="207"/>
      <c r="AJ404" s="297" t="str">
        <f t="shared" si="171"/>
        <v/>
      </c>
      <c r="AK404" s="262"/>
      <c r="AL404" s="139" t="str">
        <f t="shared" si="172"/>
        <v/>
      </c>
      <c r="AM404" s="207"/>
      <c r="AN404" s="297" t="str">
        <f t="shared" si="173"/>
        <v/>
      </c>
      <c r="AP404" s="139" t="str">
        <f t="shared" si="174"/>
        <v/>
      </c>
      <c r="AQ404" s="207"/>
      <c r="AR404" s="297" t="str">
        <f t="shared" si="175"/>
        <v/>
      </c>
      <c r="AS404" s="207"/>
      <c r="AT404" s="139" t="str">
        <f t="shared" si="176"/>
        <v/>
      </c>
      <c r="AU404" s="207"/>
      <c r="AV404" s="297" t="str">
        <f t="shared" si="177"/>
        <v/>
      </c>
      <c r="AW404" s="207"/>
      <c r="AX404" s="139" t="str">
        <f t="shared" si="178"/>
        <v/>
      </c>
      <c r="AY404" s="207"/>
      <c r="AZ404" s="297" t="str">
        <f t="shared" si="179"/>
        <v/>
      </c>
      <c r="BA404" s="207"/>
      <c r="BB404" s="139" t="str">
        <f t="shared" si="180"/>
        <v/>
      </c>
      <c r="BC404" s="207"/>
      <c r="BD404" s="297" t="str">
        <f t="shared" si="181"/>
        <v/>
      </c>
      <c r="BE404" s="207"/>
      <c r="BF404" s="139" t="str">
        <f t="shared" si="182"/>
        <v/>
      </c>
      <c r="BG404" s="207"/>
      <c r="BH404" s="297" t="str">
        <f t="shared" si="183"/>
        <v/>
      </c>
      <c r="BJ404" s="139" t="str">
        <f t="shared" si="184"/>
        <v/>
      </c>
      <c r="BK404" s="207"/>
      <c r="BL404" s="297" t="str">
        <f t="shared" si="185"/>
        <v/>
      </c>
      <c r="BM404" s="207"/>
    </row>
    <row r="405" spans="2:65" ht="15.75" customHeight="1">
      <c r="B405" s="364">
        <v>148</v>
      </c>
      <c r="C405" s="101"/>
      <c r="D405" s="22" t="s">
        <v>38</v>
      </c>
      <c r="E405" s="105" t="s">
        <v>268</v>
      </c>
      <c r="F405" s="105"/>
      <c r="G405" s="105"/>
      <c r="H405" s="105"/>
      <c r="I405" s="105"/>
      <c r="J405" s="105"/>
      <c r="K405" s="52"/>
      <c r="L405" s="106" t="s">
        <v>29</v>
      </c>
      <c r="M405" s="207"/>
      <c r="N405" s="139">
        <f>VLOOKUP($B405,'[1]09-10-11'!$A$4:$EA$400,MATCH(N$2, '[1]09-10-11'!$A$4:$EA$4, 0))</f>
        <v>733130</v>
      </c>
      <c r="O405" s="111"/>
      <c r="P405" s="139">
        <f>VLOOKUP($B405,'[1]09-10-11'!$A$4:$EA$400,MATCH(P$2, '[1]09-10-11'!$A$4:$EA$4, 0))</f>
        <v>733130</v>
      </c>
      <c r="Q405" s="139"/>
      <c r="R405" s="139">
        <f>VLOOKUP($B405,'[1]09-10-11'!$A$4:$EA$400,MATCH(R$2, '[1]09-10-11'!$A$4:$EA$4, 0))</f>
        <v>733130</v>
      </c>
      <c r="S405" s="139"/>
      <c r="T405" s="139" t="e">
        <f>VLOOKUP($B405,'[1]09-10-11'!$A$4:$EA$400,MATCH(T$2, '[1]09-10-11'!$A$4:$EA$4, 0))</f>
        <v>#N/A</v>
      </c>
      <c r="U405" s="139"/>
      <c r="V405" s="139">
        <f>VLOOKUP($B405,'[1]09-10-11'!$A$4:$EA$400,MATCH(V$2, '[1]09-10-11'!$A$4:$EA$4, 0))</f>
        <v>733130</v>
      </c>
      <c r="W405" s="139"/>
      <c r="X405" s="139">
        <f>VLOOKUP($B405,'[1]09-10-11'!$A$4:$EA$400,MATCH(X$2, '[1]09-10-11'!$A$4:$EA$4, 0))</f>
        <v>733130</v>
      </c>
      <c r="Y405" s="53"/>
      <c r="Z405" s="139">
        <f t="shared" si="166"/>
        <v>0</v>
      </c>
      <c r="AA405" s="139"/>
      <c r="AB405" s="297">
        <f t="shared" si="167"/>
        <v>0</v>
      </c>
      <c r="AC405" s="262"/>
      <c r="AD405" s="139">
        <f t="shared" si="168"/>
        <v>0</v>
      </c>
      <c r="AE405" s="139"/>
      <c r="AF405" s="297">
        <f t="shared" si="169"/>
        <v>0</v>
      </c>
      <c r="AG405" s="139"/>
      <c r="AH405" s="139">
        <f t="shared" si="170"/>
        <v>0</v>
      </c>
      <c r="AI405" s="139"/>
      <c r="AJ405" s="297">
        <f t="shared" si="171"/>
        <v>0</v>
      </c>
      <c r="AK405" s="262"/>
      <c r="AL405" s="139">
        <f t="shared" si="172"/>
        <v>0</v>
      </c>
      <c r="AM405" s="139"/>
      <c r="AN405" s="297">
        <f t="shared" si="173"/>
        <v>0</v>
      </c>
      <c r="AP405" s="139" t="str">
        <f t="shared" si="174"/>
        <v/>
      </c>
      <c r="AQ405" s="139"/>
      <c r="AR405" s="297" t="e">
        <f t="shared" si="175"/>
        <v>#N/A</v>
      </c>
      <c r="AS405" s="139"/>
      <c r="AT405" s="139" t="str">
        <f t="shared" si="176"/>
        <v/>
      </c>
      <c r="AU405" s="139"/>
      <c r="AV405" s="297" t="e">
        <f t="shared" si="177"/>
        <v>#N/A</v>
      </c>
      <c r="AW405" s="139"/>
      <c r="AX405" s="139">
        <f t="shared" si="178"/>
        <v>0</v>
      </c>
      <c r="AY405" s="139"/>
      <c r="AZ405" s="297">
        <f t="shared" si="179"/>
        <v>0</v>
      </c>
      <c r="BA405" s="139"/>
      <c r="BB405" s="139">
        <f t="shared" si="180"/>
        <v>0</v>
      </c>
      <c r="BC405" s="139"/>
      <c r="BD405" s="297">
        <f t="shared" si="181"/>
        <v>0</v>
      </c>
      <c r="BE405" s="139"/>
      <c r="BF405" s="139">
        <f t="shared" si="182"/>
        <v>0</v>
      </c>
      <c r="BG405" s="139"/>
      <c r="BH405" s="297">
        <f t="shared" si="183"/>
        <v>0</v>
      </c>
      <c r="BJ405" s="139" t="str">
        <f t="shared" si="184"/>
        <v/>
      </c>
      <c r="BK405" s="139"/>
      <c r="BL405" s="297" t="e">
        <f t="shared" si="185"/>
        <v>#N/A</v>
      </c>
      <c r="BM405" s="139"/>
    </row>
    <row r="406" spans="2:65" ht="15.75" customHeight="1">
      <c r="B406" s="364">
        <v>149</v>
      </c>
      <c r="C406" s="23"/>
      <c r="D406" s="22" t="s">
        <v>13</v>
      </c>
      <c r="E406" s="101" t="s">
        <v>269</v>
      </c>
      <c r="F406" s="101"/>
      <c r="G406" s="101"/>
      <c r="H406" s="101"/>
      <c r="I406" s="101"/>
      <c r="J406" s="101"/>
      <c r="K406" s="24"/>
      <c r="L406" s="102" t="s">
        <v>29</v>
      </c>
      <c r="M406" s="207"/>
      <c r="N406" s="141">
        <f>VLOOKUP($B406,'[1]09-10-11'!$A$4:$EA$400,MATCH(N$2, '[1]09-10-11'!$A$4:$EA$4, 0))</f>
        <v>989728</v>
      </c>
      <c r="O406" s="123"/>
      <c r="P406" s="141">
        <f>VLOOKUP($B406,'[1]09-10-11'!$A$4:$EA$400,MATCH(P$2, '[1]09-10-11'!$A$4:$EA$4, 0))</f>
        <v>989728</v>
      </c>
      <c r="Q406" s="141"/>
      <c r="R406" s="141">
        <f>VLOOKUP($B406,'[1]09-10-11'!$A$4:$EA$400,MATCH(R$2, '[1]09-10-11'!$A$4:$EA$4, 0))</f>
        <v>989728</v>
      </c>
      <c r="S406" s="141"/>
      <c r="T406" s="141" t="e">
        <f>VLOOKUP($B406,'[1]09-10-11'!$A$4:$EA$400,MATCH(T$2, '[1]09-10-11'!$A$4:$EA$4, 0))</f>
        <v>#N/A</v>
      </c>
      <c r="U406" s="141"/>
      <c r="V406" s="141">
        <f>VLOOKUP($B406,'[1]09-10-11'!$A$4:$EA$400,MATCH(V$2, '[1]09-10-11'!$A$4:$EA$4, 0))</f>
        <v>989728</v>
      </c>
      <c r="W406" s="141"/>
      <c r="X406" s="141">
        <f>VLOOKUP($B406,'[1]09-10-11'!$A$4:$EA$400,MATCH(X$2, '[1]09-10-11'!$A$4:$EA$4, 0))</f>
        <v>989728</v>
      </c>
      <c r="Y406" s="53"/>
      <c r="Z406" s="141">
        <f t="shared" si="166"/>
        <v>0</v>
      </c>
      <c r="AA406" s="141"/>
      <c r="AB406" s="298">
        <f t="shared" si="167"/>
        <v>0</v>
      </c>
      <c r="AC406" s="256"/>
      <c r="AD406" s="141">
        <f t="shared" si="168"/>
        <v>0</v>
      </c>
      <c r="AE406" s="141"/>
      <c r="AF406" s="298">
        <f t="shared" si="169"/>
        <v>0</v>
      </c>
      <c r="AG406" s="53"/>
      <c r="AH406" s="141">
        <f t="shared" si="170"/>
        <v>0</v>
      </c>
      <c r="AI406" s="141"/>
      <c r="AJ406" s="298">
        <f t="shared" si="171"/>
        <v>0</v>
      </c>
      <c r="AK406" s="256"/>
      <c r="AL406" s="141">
        <f t="shared" si="172"/>
        <v>0</v>
      </c>
      <c r="AM406" s="141"/>
      <c r="AN406" s="298">
        <f t="shared" si="173"/>
        <v>0</v>
      </c>
      <c r="AP406" s="141" t="str">
        <f t="shared" si="174"/>
        <v/>
      </c>
      <c r="AQ406" s="141"/>
      <c r="AR406" s="298" t="e">
        <f t="shared" si="175"/>
        <v>#N/A</v>
      </c>
      <c r="AS406" s="53"/>
      <c r="AT406" s="141" t="str">
        <f t="shared" si="176"/>
        <v/>
      </c>
      <c r="AU406" s="141"/>
      <c r="AV406" s="298" t="e">
        <f t="shared" si="177"/>
        <v>#N/A</v>
      </c>
      <c r="AW406" s="53"/>
      <c r="AX406" s="141">
        <f t="shared" si="178"/>
        <v>0</v>
      </c>
      <c r="AY406" s="141"/>
      <c r="AZ406" s="298">
        <f t="shared" si="179"/>
        <v>0</v>
      </c>
      <c r="BA406" s="53"/>
      <c r="BB406" s="141">
        <f t="shared" si="180"/>
        <v>0</v>
      </c>
      <c r="BC406" s="141"/>
      <c r="BD406" s="298">
        <f t="shared" si="181"/>
        <v>0</v>
      </c>
      <c r="BE406" s="53"/>
      <c r="BF406" s="141">
        <f t="shared" si="182"/>
        <v>0</v>
      </c>
      <c r="BG406" s="141"/>
      <c r="BH406" s="298">
        <f t="shared" si="183"/>
        <v>0</v>
      </c>
      <c r="BJ406" s="141" t="str">
        <f t="shared" si="184"/>
        <v/>
      </c>
      <c r="BK406" s="141"/>
      <c r="BL406" s="298" t="e">
        <f t="shared" si="185"/>
        <v>#N/A</v>
      </c>
      <c r="BM406" s="53"/>
    </row>
    <row r="407" spans="2:65" ht="15.75" customHeight="1">
      <c r="B407" s="365"/>
      <c r="C407" s="23"/>
      <c r="D407" s="22"/>
      <c r="E407" s="101"/>
      <c r="F407" s="101"/>
      <c r="G407" s="101"/>
      <c r="H407" s="101"/>
      <c r="I407" s="101"/>
      <c r="J407" s="101"/>
      <c r="K407" s="24"/>
      <c r="L407" s="102"/>
      <c r="M407" s="207"/>
      <c r="N407" s="207"/>
      <c r="O407" s="123"/>
      <c r="P407" s="207"/>
      <c r="Q407" s="207"/>
      <c r="R407" s="237"/>
      <c r="S407" s="237"/>
      <c r="T407" s="237"/>
      <c r="U407" s="207"/>
      <c r="V407" s="237"/>
      <c r="W407" s="237"/>
      <c r="X407" s="237"/>
      <c r="Y407" s="237"/>
      <c r="Z407" s="139" t="str">
        <f t="shared" si="166"/>
        <v/>
      </c>
      <c r="AA407" s="207"/>
      <c r="AB407" s="297" t="str">
        <f t="shared" si="167"/>
        <v/>
      </c>
      <c r="AC407" s="262"/>
      <c r="AD407" s="139" t="str">
        <f t="shared" si="168"/>
        <v/>
      </c>
      <c r="AE407" s="207"/>
      <c r="AF407" s="297" t="str">
        <f t="shared" si="169"/>
        <v/>
      </c>
      <c r="AG407" s="207"/>
      <c r="AH407" s="139" t="str">
        <f t="shared" si="170"/>
        <v/>
      </c>
      <c r="AI407" s="207"/>
      <c r="AJ407" s="297" t="str">
        <f t="shared" si="171"/>
        <v/>
      </c>
      <c r="AK407" s="262"/>
      <c r="AL407" s="139" t="str">
        <f t="shared" si="172"/>
        <v/>
      </c>
      <c r="AM407" s="207"/>
      <c r="AN407" s="297" t="str">
        <f t="shared" si="173"/>
        <v/>
      </c>
      <c r="AP407" s="139" t="str">
        <f t="shared" si="174"/>
        <v/>
      </c>
      <c r="AQ407" s="207"/>
      <c r="AR407" s="297" t="str">
        <f t="shared" si="175"/>
        <v/>
      </c>
      <c r="AS407" s="207"/>
      <c r="AT407" s="139" t="str">
        <f t="shared" si="176"/>
        <v/>
      </c>
      <c r="AU407" s="207"/>
      <c r="AV407" s="297" t="str">
        <f t="shared" si="177"/>
        <v/>
      </c>
      <c r="AW407" s="207"/>
      <c r="AX407" s="139" t="str">
        <f t="shared" si="178"/>
        <v/>
      </c>
      <c r="AY407" s="207"/>
      <c r="AZ407" s="297" t="str">
        <f t="shared" si="179"/>
        <v/>
      </c>
      <c r="BA407" s="207"/>
      <c r="BB407" s="139" t="str">
        <f t="shared" si="180"/>
        <v/>
      </c>
      <c r="BC407" s="207"/>
      <c r="BD407" s="297" t="str">
        <f t="shared" si="181"/>
        <v/>
      </c>
      <c r="BE407" s="207"/>
      <c r="BF407" s="139" t="str">
        <f t="shared" si="182"/>
        <v/>
      </c>
      <c r="BG407" s="207"/>
      <c r="BH407" s="297" t="str">
        <f t="shared" si="183"/>
        <v/>
      </c>
      <c r="BJ407" s="139" t="str">
        <f t="shared" si="184"/>
        <v/>
      </c>
      <c r="BK407" s="207"/>
      <c r="BL407" s="297" t="str">
        <f t="shared" si="185"/>
        <v/>
      </c>
      <c r="BM407" s="207"/>
    </row>
    <row r="408" spans="2:65" ht="15.75" customHeight="1">
      <c r="B408" s="365"/>
      <c r="C408" s="23"/>
      <c r="D408" s="101"/>
      <c r="E408" s="101"/>
      <c r="F408" s="101"/>
      <c r="G408" s="101"/>
      <c r="H408" s="101"/>
      <c r="I408" s="101" t="s">
        <v>76</v>
      </c>
      <c r="J408" s="101"/>
      <c r="K408" s="24"/>
      <c r="L408" s="102"/>
      <c r="M408" s="207"/>
      <c r="N408" s="139">
        <f>SUM(N405:N406)</f>
        <v>1722858</v>
      </c>
      <c r="O408" s="123"/>
      <c r="P408" s="139">
        <f>SUM(P405:P406)</f>
        <v>1722858</v>
      </c>
      <c r="Q408" s="139"/>
      <c r="R408" s="139">
        <f>SUM(R405:R406)</f>
        <v>1722858</v>
      </c>
      <c r="S408" s="139"/>
      <c r="T408" s="139" t="e">
        <f>SUM(T405:T406)</f>
        <v>#N/A</v>
      </c>
      <c r="U408" s="139"/>
      <c r="V408" s="139">
        <f>SUM(V405:V406)</f>
        <v>1722858</v>
      </c>
      <c r="W408" s="139"/>
      <c r="X408" s="139">
        <f>SUM(X405:X406)</f>
        <v>1722858</v>
      </c>
      <c r="Y408" s="53"/>
      <c r="Z408" s="174">
        <f t="shared" si="166"/>
        <v>0</v>
      </c>
      <c r="AA408" s="174"/>
      <c r="AB408" s="299">
        <f t="shared" si="167"/>
        <v>0</v>
      </c>
      <c r="AC408" s="280"/>
      <c r="AD408" s="174">
        <f t="shared" si="168"/>
        <v>0</v>
      </c>
      <c r="AE408" s="174"/>
      <c r="AF408" s="299">
        <f t="shared" si="169"/>
        <v>0</v>
      </c>
      <c r="AG408" s="174"/>
      <c r="AH408" s="139">
        <f t="shared" si="170"/>
        <v>0</v>
      </c>
      <c r="AI408" s="139"/>
      <c r="AJ408" s="299">
        <f t="shared" si="171"/>
        <v>0</v>
      </c>
      <c r="AK408" s="280"/>
      <c r="AL408" s="139">
        <f t="shared" si="172"/>
        <v>0</v>
      </c>
      <c r="AM408" s="174"/>
      <c r="AN408" s="297">
        <f t="shared" si="173"/>
        <v>0</v>
      </c>
      <c r="AP408" s="139" t="str">
        <f t="shared" si="174"/>
        <v/>
      </c>
      <c r="AQ408" s="174"/>
      <c r="AR408" s="297" t="e">
        <f t="shared" si="175"/>
        <v>#N/A</v>
      </c>
      <c r="AS408" s="174"/>
      <c r="AT408" s="174" t="str">
        <f t="shared" si="176"/>
        <v/>
      </c>
      <c r="AU408" s="174"/>
      <c r="AV408" s="299" t="e">
        <f t="shared" si="177"/>
        <v>#N/A</v>
      </c>
      <c r="AW408" s="174"/>
      <c r="AX408" s="174">
        <f t="shared" si="178"/>
        <v>0</v>
      </c>
      <c r="AY408" s="174"/>
      <c r="AZ408" s="299">
        <f t="shared" si="179"/>
        <v>0</v>
      </c>
      <c r="BA408" s="174"/>
      <c r="BB408" s="174">
        <f t="shared" si="180"/>
        <v>0</v>
      </c>
      <c r="BC408" s="174"/>
      <c r="BD408" s="299">
        <f t="shared" si="181"/>
        <v>0</v>
      </c>
      <c r="BE408" s="174"/>
      <c r="BF408" s="139">
        <f t="shared" si="182"/>
        <v>0</v>
      </c>
      <c r="BG408" s="174"/>
      <c r="BH408" s="297">
        <f t="shared" si="183"/>
        <v>0</v>
      </c>
      <c r="BJ408" s="139" t="str">
        <f t="shared" si="184"/>
        <v/>
      </c>
      <c r="BK408" s="174"/>
      <c r="BL408" s="297" t="e">
        <f t="shared" si="185"/>
        <v>#N/A</v>
      </c>
      <c r="BM408" s="174"/>
    </row>
    <row r="409" spans="2:65" ht="15.75" customHeight="1">
      <c r="B409" s="365"/>
      <c r="C409" s="23"/>
      <c r="D409" s="101"/>
      <c r="E409" s="101"/>
      <c r="F409" s="101"/>
      <c r="G409" s="101"/>
      <c r="H409" s="101"/>
      <c r="I409" s="101"/>
      <c r="J409" s="101"/>
      <c r="K409" s="24"/>
      <c r="L409" s="102"/>
      <c r="M409" s="207"/>
      <c r="N409" s="207"/>
      <c r="O409" s="123"/>
      <c r="P409" s="207"/>
      <c r="Q409" s="207"/>
      <c r="R409" s="237"/>
      <c r="S409" s="237"/>
      <c r="T409" s="237"/>
      <c r="U409" s="207"/>
      <c r="V409" s="237"/>
      <c r="W409" s="237"/>
      <c r="X409" s="237"/>
      <c r="Y409" s="237"/>
      <c r="Z409" s="174" t="str">
        <f t="shared" si="166"/>
        <v/>
      </c>
      <c r="AA409" s="207"/>
      <c r="AB409" s="299" t="str">
        <f t="shared" si="167"/>
        <v/>
      </c>
      <c r="AC409" s="280"/>
      <c r="AD409" s="174" t="str">
        <f t="shared" si="168"/>
        <v/>
      </c>
      <c r="AE409" s="207"/>
      <c r="AF409" s="299" t="str">
        <f t="shared" si="169"/>
        <v/>
      </c>
      <c r="AG409" s="207"/>
      <c r="AH409" s="139" t="str">
        <f t="shared" si="170"/>
        <v/>
      </c>
      <c r="AI409" s="207"/>
      <c r="AJ409" s="299" t="str">
        <f t="shared" si="171"/>
        <v/>
      </c>
      <c r="AK409" s="280"/>
      <c r="AL409" s="139" t="str">
        <f t="shared" si="172"/>
        <v/>
      </c>
      <c r="AM409" s="207"/>
      <c r="AN409" s="297" t="str">
        <f t="shared" si="173"/>
        <v/>
      </c>
      <c r="AP409" s="139" t="str">
        <f t="shared" si="174"/>
        <v/>
      </c>
      <c r="AQ409" s="207"/>
      <c r="AR409" s="297" t="str">
        <f t="shared" si="175"/>
        <v/>
      </c>
      <c r="AS409" s="207"/>
      <c r="AT409" s="174" t="str">
        <f t="shared" si="176"/>
        <v/>
      </c>
      <c r="AU409" s="207"/>
      <c r="AV409" s="299" t="str">
        <f t="shared" si="177"/>
        <v/>
      </c>
      <c r="AW409" s="207"/>
      <c r="AX409" s="174" t="str">
        <f t="shared" si="178"/>
        <v/>
      </c>
      <c r="AY409" s="207"/>
      <c r="AZ409" s="299" t="str">
        <f t="shared" si="179"/>
        <v/>
      </c>
      <c r="BA409" s="207"/>
      <c r="BB409" s="174" t="str">
        <f t="shared" si="180"/>
        <v/>
      </c>
      <c r="BC409" s="207"/>
      <c r="BD409" s="299" t="str">
        <f t="shared" si="181"/>
        <v/>
      </c>
      <c r="BE409" s="207"/>
      <c r="BF409" s="139" t="str">
        <f t="shared" si="182"/>
        <v/>
      </c>
      <c r="BG409" s="207"/>
      <c r="BH409" s="297" t="str">
        <f t="shared" si="183"/>
        <v/>
      </c>
      <c r="BJ409" s="139" t="str">
        <f t="shared" si="184"/>
        <v/>
      </c>
      <c r="BK409" s="207"/>
      <c r="BL409" s="297" t="str">
        <f t="shared" si="185"/>
        <v/>
      </c>
      <c r="BM409" s="207"/>
    </row>
    <row r="410" spans="2:65" ht="18" customHeight="1">
      <c r="B410" s="364">
        <v>244.01</v>
      </c>
      <c r="C410" s="21" t="s">
        <v>37</v>
      </c>
      <c r="D410" s="101" t="s">
        <v>349</v>
      </c>
      <c r="E410" s="101"/>
      <c r="F410" s="101"/>
      <c r="G410" s="101"/>
      <c r="H410" s="101"/>
      <c r="I410" s="101"/>
      <c r="J410" s="101"/>
      <c r="K410" s="24"/>
      <c r="L410" s="102" t="s">
        <v>33</v>
      </c>
      <c r="M410" s="207"/>
      <c r="N410" s="141">
        <f>VLOOKUP($B410,'[1]09-10-11'!$A$4:$EA$400,MATCH(N$2, '[1]09-10-11'!$A$4:$EA$4, 0))</f>
        <v>369</v>
      </c>
      <c r="O410" s="62"/>
      <c r="P410" s="141">
        <f>VLOOKUP($B410,'[1]09-10-11'!$A$4:$EA$400,MATCH(P$2, '[1]09-10-11'!$A$4:$EA$4, 0))</f>
        <v>0</v>
      </c>
      <c r="Q410" s="141"/>
      <c r="R410" s="141">
        <f>VLOOKUP($B410,'[1]09-10-11'!$A$4:$EA$400,MATCH(R$2, '[1]09-10-11'!$A$4:$EA$4, 0))</f>
        <v>396</v>
      </c>
      <c r="S410" s="141"/>
      <c r="T410" s="141" t="e">
        <f>VLOOKUP($B410,'[1]09-10-11'!$A$4:$EA$400,MATCH(T$2, '[1]09-10-11'!$A$4:$EA$4, 0))</f>
        <v>#N/A</v>
      </c>
      <c r="U410" s="141"/>
      <c r="V410" s="141">
        <f>VLOOKUP($B410,'[1]09-10-11'!$A$4:$EA$400,MATCH(V$2, '[1]09-10-11'!$A$4:$EA$4, 0))</f>
        <v>0</v>
      </c>
      <c r="W410" s="141"/>
      <c r="X410" s="141">
        <f>VLOOKUP($B410,'[1]09-10-11'!$A$4:$EA$400,MATCH(X$2, '[1]09-10-11'!$A$4:$EA$4, 0))</f>
        <v>0</v>
      </c>
      <c r="Y410" s="53"/>
      <c r="Z410" s="283">
        <f t="shared" si="166"/>
        <v>0</v>
      </c>
      <c r="AA410" s="283"/>
      <c r="AB410" s="300" t="str">
        <f t="shared" si="167"/>
        <v>---</v>
      </c>
      <c r="AC410" s="281"/>
      <c r="AD410" s="283">
        <f t="shared" si="168"/>
        <v>0</v>
      </c>
      <c r="AE410" s="283"/>
      <c r="AF410" s="300" t="str">
        <f t="shared" si="169"/>
        <v>---</v>
      </c>
      <c r="AG410" s="284"/>
      <c r="AH410" s="141">
        <f t="shared" si="170"/>
        <v>-369</v>
      </c>
      <c r="AI410" s="141"/>
      <c r="AJ410" s="300">
        <f t="shared" si="171"/>
        <v>-1</v>
      </c>
      <c r="AK410" s="281"/>
      <c r="AL410" s="141">
        <f t="shared" si="172"/>
        <v>-396</v>
      </c>
      <c r="AM410" s="283"/>
      <c r="AN410" s="300">
        <f t="shared" si="173"/>
        <v>-1</v>
      </c>
      <c r="AP410" s="141" t="str">
        <f t="shared" si="174"/>
        <v/>
      </c>
      <c r="AQ410" s="283"/>
      <c r="AR410" s="298" t="e">
        <f t="shared" si="175"/>
        <v>#N/A</v>
      </c>
      <c r="AS410" s="284"/>
      <c r="AT410" s="283" t="str">
        <f t="shared" si="176"/>
        <v/>
      </c>
      <c r="AU410" s="283"/>
      <c r="AV410" s="300" t="e">
        <f t="shared" si="177"/>
        <v>#N/A</v>
      </c>
      <c r="AW410" s="284"/>
      <c r="AX410" s="283">
        <f t="shared" si="178"/>
        <v>-369</v>
      </c>
      <c r="AY410" s="283"/>
      <c r="AZ410" s="300">
        <f t="shared" si="179"/>
        <v>-1</v>
      </c>
      <c r="BA410" s="284"/>
      <c r="BB410" s="283">
        <f t="shared" si="180"/>
        <v>0</v>
      </c>
      <c r="BC410" s="283"/>
      <c r="BD410" s="300" t="str">
        <f t="shared" si="181"/>
        <v>---</v>
      </c>
      <c r="BE410" s="284"/>
      <c r="BF410" s="141">
        <f t="shared" si="182"/>
        <v>-396</v>
      </c>
      <c r="BG410" s="283"/>
      <c r="BH410" s="300">
        <f t="shared" si="183"/>
        <v>-1</v>
      </c>
      <c r="BJ410" s="141" t="str">
        <f t="shared" si="184"/>
        <v/>
      </c>
      <c r="BK410" s="283"/>
      <c r="BL410" s="298" t="e">
        <f t="shared" si="185"/>
        <v>#N/A</v>
      </c>
      <c r="BM410" s="284"/>
    </row>
    <row r="411" spans="2:65" ht="15.75" customHeight="1">
      <c r="B411" s="365"/>
      <c r="C411" s="21"/>
      <c r="D411" s="101"/>
      <c r="E411" s="101"/>
      <c r="F411" s="101"/>
      <c r="G411" s="101"/>
      <c r="H411" s="101"/>
      <c r="I411" s="101"/>
      <c r="J411" s="101"/>
      <c r="K411" s="27"/>
      <c r="L411" s="102"/>
      <c r="M411" s="207"/>
      <c r="N411" s="207"/>
      <c r="O411" s="123"/>
      <c r="P411" s="207"/>
      <c r="Q411" s="207"/>
      <c r="R411" s="237"/>
      <c r="S411" s="237"/>
      <c r="T411" s="237"/>
      <c r="U411" s="207"/>
      <c r="V411" s="237"/>
      <c r="W411" s="237"/>
      <c r="X411" s="237"/>
      <c r="Y411" s="237"/>
      <c r="Z411" s="174" t="str">
        <f t="shared" si="166"/>
        <v/>
      </c>
      <c r="AA411" s="207"/>
      <c r="AB411" s="299" t="str">
        <f t="shared" si="167"/>
        <v/>
      </c>
      <c r="AC411" s="280"/>
      <c r="AD411" s="174" t="str">
        <f t="shared" si="168"/>
        <v/>
      </c>
      <c r="AE411" s="207"/>
      <c r="AF411" s="299" t="str">
        <f t="shared" si="169"/>
        <v/>
      </c>
      <c r="AG411" s="207"/>
      <c r="AH411" s="139" t="str">
        <f t="shared" si="170"/>
        <v/>
      </c>
      <c r="AI411" s="207"/>
      <c r="AJ411" s="299" t="str">
        <f t="shared" si="171"/>
        <v/>
      </c>
      <c r="AK411" s="280"/>
      <c r="AL411" s="139" t="str">
        <f t="shared" si="172"/>
        <v/>
      </c>
      <c r="AM411" s="207"/>
      <c r="AN411" s="297" t="str">
        <f t="shared" si="173"/>
        <v/>
      </c>
      <c r="AP411" s="139" t="str">
        <f t="shared" si="174"/>
        <v/>
      </c>
      <c r="AQ411" s="207"/>
      <c r="AR411" s="297" t="str">
        <f t="shared" si="175"/>
        <v/>
      </c>
      <c r="AS411" s="207"/>
      <c r="AT411" s="174" t="str">
        <f t="shared" si="176"/>
        <v/>
      </c>
      <c r="AU411" s="207"/>
      <c r="AV411" s="299" t="str">
        <f t="shared" si="177"/>
        <v/>
      </c>
      <c r="AW411" s="207"/>
      <c r="AX411" s="174" t="str">
        <f t="shared" si="178"/>
        <v/>
      </c>
      <c r="AY411" s="207"/>
      <c r="AZ411" s="299" t="str">
        <f t="shared" si="179"/>
        <v/>
      </c>
      <c r="BA411" s="207"/>
      <c r="BB411" s="174" t="str">
        <f t="shared" si="180"/>
        <v/>
      </c>
      <c r="BC411" s="207"/>
      <c r="BD411" s="299" t="str">
        <f t="shared" si="181"/>
        <v/>
      </c>
      <c r="BE411" s="207"/>
      <c r="BF411" s="139" t="str">
        <f t="shared" si="182"/>
        <v/>
      </c>
      <c r="BG411" s="207"/>
      <c r="BH411" s="297" t="str">
        <f t="shared" si="183"/>
        <v/>
      </c>
      <c r="BJ411" s="139" t="str">
        <f t="shared" si="184"/>
        <v/>
      </c>
      <c r="BK411" s="207"/>
      <c r="BL411" s="297" t="str">
        <f t="shared" si="185"/>
        <v/>
      </c>
      <c r="BM411" s="207"/>
    </row>
    <row r="412" spans="2:65" ht="15.75" customHeight="1">
      <c r="B412" s="365"/>
      <c r="C412" s="23"/>
      <c r="D412" s="101"/>
      <c r="E412" s="101"/>
      <c r="F412" s="101"/>
      <c r="G412" s="103" t="s">
        <v>40</v>
      </c>
      <c r="H412" s="103"/>
      <c r="I412" s="35"/>
      <c r="J412" s="35"/>
      <c r="K412" s="36"/>
      <c r="L412" s="37"/>
      <c r="M412" s="215"/>
      <c r="N412" s="150">
        <f>SUM(N413:N414)</f>
        <v>29351512</v>
      </c>
      <c r="O412" s="119"/>
      <c r="P412" s="150">
        <f>SUM(P413:P414)</f>
        <v>30658606</v>
      </c>
      <c r="Q412" s="150"/>
      <c r="R412" s="150">
        <f>SUM(R413:R414)</f>
        <v>30347606</v>
      </c>
      <c r="S412" s="150"/>
      <c r="T412" s="150" t="e">
        <f>SUM(T413:T414)</f>
        <v>#N/A</v>
      </c>
      <c r="U412" s="150"/>
      <c r="V412" s="150">
        <f>SUM(V413:V414)</f>
        <v>30658606</v>
      </c>
      <c r="W412" s="150"/>
      <c r="X412" s="150">
        <f>SUM(X413:X414)</f>
        <v>32549210</v>
      </c>
      <c r="Y412" s="146"/>
      <c r="Z412" s="150">
        <f t="shared" si="166"/>
        <v>1890604</v>
      </c>
      <c r="AA412" s="150"/>
      <c r="AB412" s="301">
        <f t="shared" si="167"/>
        <v>6.1666339298009909E-2</v>
      </c>
      <c r="AC412" s="260"/>
      <c r="AD412" s="150">
        <f t="shared" si="168"/>
        <v>1890604</v>
      </c>
      <c r="AE412" s="150"/>
      <c r="AF412" s="301">
        <f t="shared" si="169"/>
        <v>6.1666339298009909E-2</v>
      </c>
      <c r="AG412" s="150"/>
      <c r="AH412" s="150">
        <f t="shared" si="170"/>
        <v>3197698</v>
      </c>
      <c r="AI412" s="150"/>
      <c r="AJ412" s="301">
        <f t="shared" si="171"/>
        <v>0.10894491568270825</v>
      </c>
      <c r="AK412" s="260"/>
      <c r="AL412" s="139">
        <f t="shared" si="172"/>
        <v>2201604</v>
      </c>
      <c r="AM412" s="150"/>
      <c r="AN412" s="297">
        <f t="shared" si="173"/>
        <v>7.2546216660384966E-2</v>
      </c>
      <c r="AP412" s="139" t="str">
        <f t="shared" si="174"/>
        <v/>
      </c>
      <c r="AQ412" s="150"/>
      <c r="AR412" s="297" t="e">
        <f t="shared" si="175"/>
        <v>#N/A</v>
      </c>
      <c r="AS412" s="150"/>
      <c r="AT412" s="150" t="str">
        <f t="shared" si="176"/>
        <v/>
      </c>
      <c r="AU412" s="150"/>
      <c r="AV412" s="301" t="e">
        <f t="shared" si="177"/>
        <v>#N/A</v>
      </c>
      <c r="AW412" s="150"/>
      <c r="AX412" s="150">
        <f t="shared" si="178"/>
        <v>1307094</v>
      </c>
      <c r="AY412" s="150"/>
      <c r="AZ412" s="301">
        <f t="shared" si="179"/>
        <v>4.4532424769122558E-2</v>
      </c>
      <c r="BA412" s="150"/>
      <c r="BB412" s="150">
        <f t="shared" si="180"/>
        <v>0</v>
      </c>
      <c r="BC412" s="150"/>
      <c r="BD412" s="301">
        <f t="shared" si="181"/>
        <v>0</v>
      </c>
      <c r="BE412" s="150"/>
      <c r="BF412" s="139">
        <f t="shared" si="182"/>
        <v>311000</v>
      </c>
      <c r="BG412" s="150"/>
      <c r="BH412" s="297">
        <f t="shared" si="183"/>
        <v>1.024792532234664E-2</v>
      </c>
      <c r="BJ412" s="139" t="str">
        <f t="shared" si="184"/>
        <v/>
      </c>
      <c r="BK412" s="150"/>
      <c r="BL412" s="297" t="e">
        <f t="shared" si="185"/>
        <v>#N/A</v>
      </c>
      <c r="BM412" s="150"/>
    </row>
    <row r="413" spans="2:65" ht="15.75" customHeight="1">
      <c r="B413" s="365"/>
      <c r="C413" s="23"/>
      <c r="D413" s="101"/>
      <c r="E413" s="101"/>
      <c r="F413" s="101"/>
      <c r="G413" s="125"/>
      <c r="H413" s="101" t="s">
        <v>58</v>
      </c>
      <c r="I413" s="125"/>
      <c r="J413" s="101"/>
      <c r="K413" s="27"/>
      <c r="L413" s="102" t="s">
        <v>29</v>
      </c>
      <c r="M413" s="207"/>
      <c r="N413" s="139">
        <f>SUM(N368+N408)</f>
        <v>24198210</v>
      </c>
      <c r="O413" s="123"/>
      <c r="P413" s="139">
        <f>SUM(P368+P408)</f>
        <v>24198210</v>
      </c>
      <c r="Q413" s="139"/>
      <c r="R413" s="139">
        <f>SUM(R368+R408)</f>
        <v>23828210</v>
      </c>
      <c r="S413" s="139"/>
      <c r="T413" s="139" t="e">
        <f>SUM(T368+T408)</f>
        <v>#N/A</v>
      </c>
      <c r="U413" s="139"/>
      <c r="V413" s="139">
        <f>SUM(V368+V408)</f>
        <v>24198210</v>
      </c>
      <c r="W413" s="139"/>
      <c r="X413" s="139">
        <f>SUM(X368+X408)</f>
        <v>24198210</v>
      </c>
      <c r="Y413" s="53"/>
      <c r="Z413" s="139">
        <f t="shared" si="166"/>
        <v>0</v>
      </c>
      <c r="AA413" s="139"/>
      <c r="AB413" s="297">
        <f t="shared" si="167"/>
        <v>0</v>
      </c>
      <c r="AC413" s="262"/>
      <c r="AD413" s="139">
        <f t="shared" si="168"/>
        <v>0</v>
      </c>
      <c r="AE413" s="139"/>
      <c r="AF413" s="297">
        <f t="shared" si="169"/>
        <v>0</v>
      </c>
      <c r="AG413" s="139"/>
      <c r="AH413" s="139">
        <f t="shared" si="170"/>
        <v>0</v>
      </c>
      <c r="AI413" s="139"/>
      <c r="AJ413" s="297">
        <f t="shared" si="171"/>
        <v>0</v>
      </c>
      <c r="AK413" s="262"/>
      <c r="AL413" s="139">
        <f t="shared" si="172"/>
        <v>370000</v>
      </c>
      <c r="AM413" s="139"/>
      <c r="AN413" s="297">
        <f t="shared" si="173"/>
        <v>1.5527813461439166E-2</v>
      </c>
      <c r="AP413" s="139" t="str">
        <f t="shared" si="174"/>
        <v/>
      </c>
      <c r="AQ413" s="139"/>
      <c r="AR413" s="297" t="e">
        <f t="shared" si="175"/>
        <v>#N/A</v>
      </c>
      <c r="AS413" s="139"/>
      <c r="AT413" s="139" t="str">
        <f t="shared" si="176"/>
        <v/>
      </c>
      <c r="AU413" s="139"/>
      <c r="AV413" s="297" t="e">
        <f t="shared" si="177"/>
        <v>#N/A</v>
      </c>
      <c r="AW413" s="139"/>
      <c r="AX413" s="139">
        <f t="shared" si="178"/>
        <v>0</v>
      </c>
      <c r="AY413" s="139"/>
      <c r="AZ413" s="297">
        <f t="shared" si="179"/>
        <v>0</v>
      </c>
      <c r="BA413" s="139"/>
      <c r="BB413" s="139">
        <f t="shared" si="180"/>
        <v>0</v>
      </c>
      <c r="BC413" s="139"/>
      <c r="BD413" s="297">
        <f t="shared" si="181"/>
        <v>0</v>
      </c>
      <c r="BE413" s="139"/>
      <c r="BF413" s="139">
        <f t="shared" si="182"/>
        <v>370000</v>
      </c>
      <c r="BG413" s="139"/>
      <c r="BH413" s="297">
        <f t="shared" si="183"/>
        <v>1.5527813461439166E-2</v>
      </c>
      <c r="BJ413" s="139" t="str">
        <f t="shared" si="184"/>
        <v/>
      </c>
      <c r="BK413" s="139"/>
      <c r="BL413" s="297" t="e">
        <f t="shared" si="185"/>
        <v>#N/A</v>
      </c>
      <c r="BM413" s="139"/>
    </row>
    <row r="414" spans="2:65" ht="15.75" customHeight="1">
      <c r="B414" s="365"/>
      <c r="C414" s="23"/>
      <c r="D414" s="101"/>
      <c r="E414" s="101"/>
      <c r="F414" s="101"/>
      <c r="G414" s="125"/>
      <c r="H414" s="101" t="s">
        <v>72</v>
      </c>
      <c r="I414" s="125"/>
      <c r="J414" s="101"/>
      <c r="K414" s="27"/>
      <c r="L414" s="102" t="s">
        <v>33</v>
      </c>
      <c r="M414" s="207"/>
      <c r="N414" s="139">
        <f>SUM(N369+N410)</f>
        <v>5153302</v>
      </c>
      <c r="O414" s="123"/>
      <c r="P414" s="139">
        <f>SUM(P369+P410)</f>
        <v>6460396</v>
      </c>
      <c r="Q414" s="139"/>
      <c r="R414" s="139">
        <f>SUM(R369+R410)</f>
        <v>6519396</v>
      </c>
      <c r="S414" s="139"/>
      <c r="T414" s="139" t="e">
        <f>SUM(T369+T410)</f>
        <v>#N/A</v>
      </c>
      <c r="U414" s="139"/>
      <c r="V414" s="139">
        <f>SUM(V369+V410)</f>
        <v>6460396</v>
      </c>
      <c r="W414" s="139"/>
      <c r="X414" s="139">
        <f>SUM(X369+X410)</f>
        <v>8351000</v>
      </c>
      <c r="Y414" s="53"/>
      <c r="Z414" s="139">
        <f t="shared" si="166"/>
        <v>1890604</v>
      </c>
      <c r="AA414" s="139"/>
      <c r="AB414" s="297">
        <f t="shared" si="167"/>
        <v>0.29264521865223125</v>
      </c>
      <c r="AC414" s="262"/>
      <c r="AD414" s="139">
        <f t="shared" si="168"/>
        <v>1890604</v>
      </c>
      <c r="AE414" s="139"/>
      <c r="AF414" s="297">
        <f t="shared" si="169"/>
        <v>0.29264521865223125</v>
      </c>
      <c r="AG414" s="139"/>
      <c r="AH414" s="139">
        <f t="shared" si="170"/>
        <v>3197698</v>
      </c>
      <c r="AI414" s="139"/>
      <c r="AJ414" s="297">
        <f t="shared" si="171"/>
        <v>0.62051438087657185</v>
      </c>
      <c r="AK414" s="262"/>
      <c r="AL414" s="139">
        <f t="shared" si="172"/>
        <v>1831604</v>
      </c>
      <c r="AM414" s="139"/>
      <c r="AN414" s="297">
        <f t="shared" si="173"/>
        <v>0.28094688526360412</v>
      </c>
      <c r="AP414" s="139" t="str">
        <f t="shared" si="174"/>
        <v/>
      </c>
      <c r="AQ414" s="139"/>
      <c r="AR414" s="297" t="e">
        <f t="shared" si="175"/>
        <v>#N/A</v>
      </c>
      <c r="AS414" s="139"/>
      <c r="AT414" s="139" t="str">
        <f t="shared" si="176"/>
        <v/>
      </c>
      <c r="AU414" s="139"/>
      <c r="AV414" s="297" t="e">
        <f t="shared" si="177"/>
        <v>#N/A</v>
      </c>
      <c r="AW414" s="139"/>
      <c r="AX414" s="139">
        <f t="shared" si="178"/>
        <v>1307094</v>
      </c>
      <c r="AY414" s="139"/>
      <c r="AZ414" s="297">
        <f t="shared" si="179"/>
        <v>0.25364203378726891</v>
      </c>
      <c r="BA414" s="139"/>
      <c r="BB414" s="139">
        <f t="shared" si="180"/>
        <v>0</v>
      </c>
      <c r="BC414" s="139"/>
      <c r="BD414" s="297">
        <f t="shared" si="181"/>
        <v>0</v>
      </c>
      <c r="BE414" s="139"/>
      <c r="BF414" s="139">
        <f t="shared" si="182"/>
        <v>-59000</v>
      </c>
      <c r="BG414" s="139"/>
      <c r="BH414" s="297">
        <f t="shared" si="183"/>
        <v>-9.049918121249223E-3</v>
      </c>
      <c r="BJ414" s="139" t="str">
        <f t="shared" si="184"/>
        <v/>
      </c>
      <c r="BK414" s="139"/>
      <c r="BL414" s="297" t="e">
        <f t="shared" si="185"/>
        <v>#N/A</v>
      </c>
      <c r="BM414" s="139"/>
    </row>
    <row r="415" spans="2:65" ht="15.75" customHeight="1">
      <c r="B415" s="365"/>
      <c r="M415" s="207"/>
      <c r="N415" s="207"/>
      <c r="O415" s="134"/>
      <c r="P415" s="207"/>
      <c r="Q415" s="207"/>
      <c r="R415" s="237"/>
      <c r="S415" s="237"/>
      <c r="T415" s="237"/>
      <c r="U415" s="207"/>
      <c r="V415" s="237"/>
      <c r="W415" s="237"/>
      <c r="X415" s="237"/>
      <c r="Y415" s="237"/>
      <c r="Z415" s="139" t="str">
        <f t="shared" si="166"/>
        <v/>
      </c>
      <c r="AA415" s="207"/>
      <c r="AB415" s="297" t="str">
        <f t="shared" si="167"/>
        <v/>
      </c>
      <c r="AC415" s="262"/>
      <c r="AD415" s="139" t="str">
        <f t="shared" si="168"/>
        <v/>
      </c>
      <c r="AE415" s="207"/>
      <c r="AF415" s="297" t="str">
        <f t="shared" si="169"/>
        <v/>
      </c>
      <c r="AG415" s="207"/>
      <c r="AH415" s="139" t="str">
        <f t="shared" si="170"/>
        <v/>
      </c>
      <c r="AI415" s="207"/>
      <c r="AJ415" s="297" t="str">
        <f t="shared" si="171"/>
        <v/>
      </c>
      <c r="AK415" s="262"/>
      <c r="AL415" s="139" t="str">
        <f t="shared" si="172"/>
        <v/>
      </c>
      <c r="AM415" s="207"/>
      <c r="AN415" s="297" t="str">
        <f t="shared" si="173"/>
        <v/>
      </c>
      <c r="AP415" s="139" t="str">
        <f t="shared" si="174"/>
        <v/>
      </c>
      <c r="AQ415" s="207"/>
      <c r="AR415" s="297" t="str">
        <f t="shared" si="175"/>
        <v/>
      </c>
      <c r="AS415" s="207"/>
      <c r="AT415" s="139" t="str">
        <f t="shared" si="176"/>
        <v/>
      </c>
      <c r="AU415" s="207"/>
      <c r="AV415" s="297" t="str">
        <f t="shared" si="177"/>
        <v/>
      </c>
      <c r="AW415" s="207"/>
      <c r="AX415" s="139" t="str">
        <f t="shared" si="178"/>
        <v/>
      </c>
      <c r="AY415" s="207"/>
      <c r="AZ415" s="297" t="str">
        <f t="shared" si="179"/>
        <v/>
      </c>
      <c r="BA415" s="207"/>
      <c r="BB415" s="139" t="str">
        <f t="shared" si="180"/>
        <v/>
      </c>
      <c r="BC415" s="207"/>
      <c r="BD415" s="297" t="str">
        <f t="shared" si="181"/>
        <v/>
      </c>
      <c r="BE415" s="207"/>
      <c r="BF415" s="139" t="str">
        <f t="shared" si="182"/>
        <v/>
      </c>
      <c r="BG415" s="207"/>
      <c r="BH415" s="297" t="str">
        <f t="shared" si="183"/>
        <v/>
      </c>
      <c r="BJ415" s="139" t="str">
        <f t="shared" si="184"/>
        <v/>
      </c>
      <c r="BK415" s="207"/>
      <c r="BL415" s="297" t="str">
        <f t="shared" si="185"/>
        <v/>
      </c>
      <c r="BM415" s="207"/>
    </row>
    <row r="416" spans="2:65" ht="15.75" customHeight="1">
      <c r="B416" s="365"/>
      <c r="C416" s="130" t="s">
        <v>258</v>
      </c>
      <c r="D416" s="179"/>
      <c r="E416" s="179"/>
      <c r="F416" s="179"/>
      <c r="G416" s="179"/>
      <c r="H416" s="179"/>
      <c r="I416" s="179"/>
      <c r="J416" s="179"/>
      <c r="K416" s="27"/>
      <c r="L416" s="102"/>
      <c r="M416" s="207"/>
      <c r="N416" s="207"/>
      <c r="O416" s="123"/>
      <c r="P416" s="207"/>
      <c r="Q416" s="207"/>
      <c r="R416" s="275"/>
      <c r="S416" s="275"/>
      <c r="T416" s="275"/>
      <c r="U416" s="207"/>
      <c r="V416" s="275"/>
      <c r="W416" s="275"/>
      <c r="X416" s="275"/>
      <c r="Y416" s="275"/>
      <c r="Z416" s="174" t="str">
        <f t="shared" si="166"/>
        <v/>
      </c>
      <c r="AA416" s="207"/>
      <c r="AB416" s="299" t="str">
        <f t="shared" si="167"/>
        <v/>
      </c>
      <c r="AC416" s="280"/>
      <c r="AD416" s="174" t="str">
        <f t="shared" si="168"/>
        <v/>
      </c>
      <c r="AE416" s="207"/>
      <c r="AF416" s="299" t="str">
        <f t="shared" si="169"/>
        <v/>
      </c>
      <c r="AG416" s="207"/>
      <c r="AH416" s="139" t="str">
        <f t="shared" si="170"/>
        <v/>
      </c>
      <c r="AI416" s="207"/>
      <c r="AJ416" s="299" t="str">
        <f t="shared" si="171"/>
        <v/>
      </c>
      <c r="AK416" s="280"/>
      <c r="AL416" s="139" t="str">
        <f t="shared" si="172"/>
        <v/>
      </c>
      <c r="AM416" s="207"/>
      <c r="AN416" s="297" t="str">
        <f t="shared" si="173"/>
        <v/>
      </c>
      <c r="AP416" s="139" t="str">
        <f t="shared" si="174"/>
        <v/>
      </c>
      <c r="AQ416" s="207"/>
      <c r="AR416" s="297" t="str">
        <f t="shared" si="175"/>
        <v/>
      </c>
      <c r="AS416" s="207"/>
      <c r="AT416" s="174" t="str">
        <f t="shared" si="176"/>
        <v/>
      </c>
      <c r="AU416" s="207"/>
      <c r="AV416" s="299" t="str">
        <f t="shared" si="177"/>
        <v/>
      </c>
      <c r="AW416" s="207"/>
      <c r="AX416" s="174" t="str">
        <f t="shared" si="178"/>
        <v/>
      </c>
      <c r="AY416" s="207"/>
      <c r="AZ416" s="299" t="str">
        <f t="shared" si="179"/>
        <v/>
      </c>
      <c r="BA416" s="207"/>
      <c r="BB416" s="174" t="str">
        <f t="shared" si="180"/>
        <v/>
      </c>
      <c r="BC416" s="207"/>
      <c r="BD416" s="299" t="str">
        <f t="shared" si="181"/>
        <v/>
      </c>
      <c r="BE416" s="207"/>
      <c r="BF416" s="139" t="str">
        <f t="shared" si="182"/>
        <v/>
      </c>
      <c r="BG416" s="207"/>
      <c r="BH416" s="297" t="str">
        <f t="shared" si="183"/>
        <v/>
      </c>
      <c r="BJ416" s="139" t="str">
        <f t="shared" si="184"/>
        <v/>
      </c>
      <c r="BK416" s="207"/>
      <c r="BL416" s="297" t="str">
        <f t="shared" si="185"/>
        <v/>
      </c>
      <c r="BM416" s="207"/>
    </row>
    <row r="417" spans="1:65" ht="15.75" customHeight="1">
      <c r="B417" s="365"/>
      <c r="C417" s="21"/>
      <c r="D417" s="101"/>
      <c r="E417" s="101"/>
      <c r="F417" s="101"/>
      <c r="G417" s="101"/>
      <c r="H417" s="101"/>
      <c r="I417" s="101"/>
      <c r="J417" s="101"/>
      <c r="K417" s="27"/>
      <c r="L417" s="102"/>
      <c r="M417" s="207"/>
      <c r="N417" s="207"/>
      <c r="O417" s="123"/>
      <c r="P417" s="207"/>
      <c r="Q417" s="207"/>
      <c r="R417" s="237"/>
      <c r="S417" s="237"/>
      <c r="T417" s="237"/>
      <c r="U417" s="207"/>
      <c r="V417" s="237"/>
      <c r="W417" s="237"/>
      <c r="X417" s="237"/>
      <c r="Y417" s="237"/>
      <c r="Z417" s="174" t="str">
        <f t="shared" si="166"/>
        <v/>
      </c>
      <c r="AA417" s="207"/>
      <c r="AB417" s="299" t="str">
        <f t="shared" si="167"/>
        <v/>
      </c>
      <c r="AC417" s="280"/>
      <c r="AD417" s="174" t="str">
        <f t="shared" si="168"/>
        <v/>
      </c>
      <c r="AE417" s="207"/>
      <c r="AF417" s="299" t="str">
        <f t="shared" si="169"/>
        <v/>
      </c>
      <c r="AG417" s="207"/>
      <c r="AH417" s="139" t="str">
        <f t="shared" si="170"/>
        <v/>
      </c>
      <c r="AI417" s="207"/>
      <c r="AJ417" s="299" t="str">
        <f t="shared" si="171"/>
        <v/>
      </c>
      <c r="AK417" s="280"/>
      <c r="AL417" s="139" t="str">
        <f t="shared" si="172"/>
        <v/>
      </c>
      <c r="AM417" s="207"/>
      <c r="AN417" s="297" t="str">
        <f t="shared" si="173"/>
        <v/>
      </c>
      <c r="AP417" s="139" t="str">
        <f t="shared" si="174"/>
        <v/>
      </c>
      <c r="AQ417" s="207"/>
      <c r="AR417" s="297" t="str">
        <f t="shared" si="175"/>
        <v/>
      </c>
      <c r="AS417" s="207"/>
      <c r="AT417" s="174" t="str">
        <f t="shared" si="176"/>
        <v/>
      </c>
      <c r="AU417" s="207"/>
      <c r="AV417" s="299" t="str">
        <f t="shared" si="177"/>
        <v/>
      </c>
      <c r="AW417" s="207"/>
      <c r="AX417" s="174" t="str">
        <f t="shared" si="178"/>
        <v/>
      </c>
      <c r="AY417" s="207"/>
      <c r="AZ417" s="299" t="str">
        <f t="shared" si="179"/>
        <v/>
      </c>
      <c r="BA417" s="207"/>
      <c r="BB417" s="174" t="str">
        <f t="shared" si="180"/>
        <v/>
      </c>
      <c r="BC417" s="207"/>
      <c r="BD417" s="299" t="str">
        <f t="shared" si="181"/>
        <v/>
      </c>
      <c r="BE417" s="207"/>
      <c r="BF417" s="139" t="str">
        <f t="shared" si="182"/>
        <v/>
      </c>
      <c r="BG417" s="207"/>
      <c r="BH417" s="297" t="str">
        <f t="shared" si="183"/>
        <v/>
      </c>
      <c r="BJ417" s="139" t="str">
        <f t="shared" si="184"/>
        <v/>
      </c>
      <c r="BK417" s="207"/>
      <c r="BL417" s="297" t="str">
        <f t="shared" si="185"/>
        <v/>
      </c>
      <c r="BM417" s="207"/>
    </row>
    <row r="418" spans="1:65" ht="15.75" customHeight="1">
      <c r="B418" s="365">
        <v>191</v>
      </c>
      <c r="C418" s="21" t="s">
        <v>35</v>
      </c>
      <c r="D418" s="101" t="s">
        <v>259</v>
      </c>
      <c r="E418" s="101"/>
      <c r="F418" s="101"/>
      <c r="G418" s="101"/>
      <c r="H418" s="101"/>
      <c r="I418" s="101"/>
      <c r="J418" s="101"/>
      <c r="K418" s="27"/>
      <c r="L418" s="102" t="s">
        <v>33</v>
      </c>
      <c r="M418" s="207"/>
      <c r="N418" s="139">
        <f>VLOOKUP($B418,'[1]09-10-11'!$A$4:$EA$400,MATCH(N$2, '[1]09-10-11'!$A$4:$EA$4, 0))</f>
        <v>0</v>
      </c>
      <c r="O418" s="123"/>
      <c r="P418" s="139">
        <f>VLOOKUP($B418,'[1]09-10-11'!$A$4:$EA$400,MATCH(P$2, '[1]09-10-11'!$A$4:$EA$4, 0))</f>
        <v>0</v>
      </c>
      <c r="Q418" s="139"/>
      <c r="R418" s="139">
        <f>VLOOKUP($B418,'[1]09-10-11'!$A$4:$EA$400,MATCH(R$2, '[1]09-10-11'!$A$4:$EA$4, 0))</f>
        <v>0</v>
      </c>
      <c r="S418" s="139"/>
      <c r="T418" s="139" t="e">
        <f>VLOOKUP($B418,'[1]09-10-11'!$A$4:$EA$400,MATCH(T$2, '[1]09-10-11'!$A$4:$EA$4, 0))</f>
        <v>#N/A</v>
      </c>
      <c r="U418" s="139"/>
      <c r="V418" s="139">
        <f>VLOOKUP($B418,'[1]09-10-11'!$A$4:$EA$400,MATCH(V$2, '[1]09-10-11'!$A$4:$EA$4, 0))</f>
        <v>0</v>
      </c>
      <c r="W418" s="139"/>
      <c r="X418" s="139">
        <f>VLOOKUP($B418,'[1]09-10-11'!$A$4:$EA$400,MATCH(X$2, '[1]09-10-11'!$A$4:$EA$4, 0))</f>
        <v>0</v>
      </c>
      <c r="Y418" s="53"/>
      <c r="Z418" s="174">
        <f t="shared" si="166"/>
        <v>0</v>
      </c>
      <c r="AA418" s="174"/>
      <c r="AB418" s="299" t="str">
        <f t="shared" si="167"/>
        <v>---</v>
      </c>
      <c r="AC418" s="280"/>
      <c r="AD418" s="174">
        <f t="shared" si="168"/>
        <v>0</v>
      </c>
      <c r="AE418" s="174"/>
      <c r="AF418" s="299" t="str">
        <f t="shared" si="169"/>
        <v>---</v>
      </c>
      <c r="AG418" s="174"/>
      <c r="AH418" s="139">
        <f t="shared" si="170"/>
        <v>0</v>
      </c>
      <c r="AI418" s="139"/>
      <c r="AJ418" s="299" t="str">
        <f t="shared" si="171"/>
        <v>---</v>
      </c>
      <c r="AK418" s="280"/>
      <c r="AL418" s="174">
        <f t="shared" si="172"/>
        <v>0</v>
      </c>
      <c r="AM418" s="174"/>
      <c r="AN418" s="299" t="str">
        <f t="shared" si="173"/>
        <v>---</v>
      </c>
      <c r="AP418" s="139" t="str">
        <f t="shared" si="174"/>
        <v/>
      </c>
      <c r="AQ418" s="174"/>
      <c r="AR418" s="299" t="e">
        <f t="shared" si="175"/>
        <v>#N/A</v>
      </c>
      <c r="AS418" s="174"/>
      <c r="AT418" s="174" t="str">
        <f t="shared" si="176"/>
        <v/>
      </c>
      <c r="AU418" s="174"/>
      <c r="AV418" s="299" t="e">
        <f t="shared" si="177"/>
        <v>#N/A</v>
      </c>
      <c r="AW418" s="174"/>
      <c r="AX418" s="174">
        <f t="shared" si="178"/>
        <v>0</v>
      </c>
      <c r="AY418" s="174"/>
      <c r="AZ418" s="299" t="str">
        <f t="shared" si="179"/>
        <v>---</v>
      </c>
      <c r="BA418" s="174"/>
      <c r="BB418" s="174">
        <f t="shared" si="180"/>
        <v>0</v>
      </c>
      <c r="BC418" s="174"/>
      <c r="BD418" s="299" t="str">
        <f t="shared" si="181"/>
        <v>---</v>
      </c>
      <c r="BE418" s="174"/>
      <c r="BF418" s="174">
        <f t="shared" si="182"/>
        <v>0</v>
      </c>
      <c r="BG418" s="174"/>
      <c r="BH418" s="299" t="str">
        <f t="shared" si="183"/>
        <v>---</v>
      </c>
      <c r="BJ418" s="139" t="str">
        <f t="shared" si="184"/>
        <v/>
      </c>
      <c r="BK418" s="174"/>
      <c r="BL418" s="299" t="e">
        <f t="shared" si="185"/>
        <v>#N/A</v>
      </c>
      <c r="BM418" s="174"/>
    </row>
    <row r="419" spans="1:65" ht="15.75" customHeight="1">
      <c r="B419" s="365">
        <v>192</v>
      </c>
      <c r="C419" s="21" t="s">
        <v>36</v>
      </c>
      <c r="D419" s="101" t="s">
        <v>260</v>
      </c>
      <c r="E419" s="101"/>
      <c r="F419" s="101"/>
      <c r="G419" s="101"/>
      <c r="H419" s="101"/>
      <c r="I419" s="101"/>
      <c r="J419" s="101"/>
      <c r="K419" s="27"/>
      <c r="L419" s="102" t="s">
        <v>33</v>
      </c>
      <c r="M419" s="207"/>
      <c r="N419" s="141">
        <f>VLOOKUP($B419,'[1]09-10-11'!$A$4:$EA$400,MATCH(N$2, '[1]09-10-11'!$A$4:$EA$4, 0))</f>
        <v>0</v>
      </c>
      <c r="O419" s="123"/>
      <c r="P419" s="141">
        <f>VLOOKUP($B419,'[1]09-10-11'!$A$4:$EA$400,MATCH(P$2, '[1]09-10-11'!$A$4:$EA$4, 0))</f>
        <v>-876857</v>
      </c>
      <c r="Q419" s="141"/>
      <c r="R419" s="141">
        <f>VLOOKUP($B419,'[1]09-10-11'!$A$4:$EA$400,MATCH(R$2, '[1]09-10-11'!$A$4:$EA$4, 0))</f>
        <v>0</v>
      </c>
      <c r="S419" s="141"/>
      <c r="T419" s="141" t="e">
        <f>VLOOKUP($B419,'[1]09-10-11'!$A$4:$EA$400,MATCH(T$2, '[1]09-10-11'!$A$4:$EA$4, 0))</f>
        <v>#N/A</v>
      </c>
      <c r="U419" s="141"/>
      <c r="V419" s="141">
        <f>VLOOKUP($B419,'[1]09-10-11'!$A$4:$EA$400,MATCH(V$2, '[1]09-10-11'!$A$4:$EA$4, 0))</f>
        <v>0</v>
      </c>
      <c r="W419" s="141"/>
      <c r="X419" s="141">
        <f>VLOOKUP($B419,'[1]09-10-11'!$A$4:$EA$400,MATCH(X$2, '[1]09-10-11'!$A$4:$EA$4, 0))</f>
        <v>-876857</v>
      </c>
      <c r="Y419" s="53"/>
      <c r="Z419" s="283">
        <f t="shared" si="166"/>
        <v>-876857</v>
      </c>
      <c r="AA419" s="283"/>
      <c r="AB419" s="300" t="str">
        <f t="shared" si="167"/>
        <v>---</v>
      </c>
      <c r="AC419" s="281"/>
      <c r="AD419" s="283">
        <f t="shared" si="168"/>
        <v>0</v>
      </c>
      <c r="AE419" s="283"/>
      <c r="AF419" s="300">
        <f t="shared" si="169"/>
        <v>0</v>
      </c>
      <c r="AG419" s="284"/>
      <c r="AH419" s="141">
        <f t="shared" si="170"/>
        <v>-876857</v>
      </c>
      <c r="AI419" s="141"/>
      <c r="AJ419" s="300" t="str">
        <f t="shared" si="171"/>
        <v>---</v>
      </c>
      <c r="AK419" s="281"/>
      <c r="AL419" s="283">
        <f t="shared" si="172"/>
        <v>-876857</v>
      </c>
      <c r="AM419" s="283"/>
      <c r="AN419" s="300" t="str">
        <f t="shared" si="173"/>
        <v>---</v>
      </c>
      <c r="AP419" s="141" t="str">
        <f t="shared" si="174"/>
        <v/>
      </c>
      <c r="AQ419" s="283"/>
      <c r="AR419" s="300" t="e">
        <f t="shared" si="175"/>
        <v>#N/A</v>
      </c>
      <c r="AS419" s="284"/>
      <c r="AT419" s="283" t="str">
        <f t="shared" si="176"/>
        <v/>
      </c>
      <c r="AU419" s="283"/>
      <c r="AV419" s="300" t="e">
        <f t="shared" si="177"/>
        <v>#N/A</v>
      </c>
      <c r="AW419" s="284"/>
      <c r="AX419" s="283">
        <f t="shared" si="178"/>
        <v>0</v>
      </c>
      <c r="AY419" s="283"/>
      <c r="AZ419" s="300" t="str">
        <f t="shared" si="179"/>
        <v>---</v>
      </c>
      <c r="BA419" s="284"/>
      <c r="BB419" s="283">
        <f t="shared" si="180"/>
        <v>876857</v>
      </c>
      <c r="BC419" s="283"/>
      <c r="BD419" s="300">
        <f t="shared" si="181"/>
        <v>-1</v>
      </c>
      <c r="BE419" s="284"/>
      <c r="BF419" s="283">
        <f t="shared" si="182"/>
        <v>0</v>
      </c>
      <c r="BG419" s="283"/>
      <c r="BH419" s="300" t="str">
        <f t="shared" si="183"/>
        <v>---</v>
      </c>
      <c r="BJ419" s="141" t="str">
        <f t="shared" si="184"/>
        <v/>
      </c>
      <c r="BK419" s="283"/>
      <c r="BL419" s="300" t="e">
        <f t="shared" si="185"/>
        <v>#N/A</v>
      </c>
      <c r="BM419" s="284"/>
    </row>
    <row r="420" spans="1:65" ht="15.75" customHeight="1">
      <c r="B420" s="365"/>
      <c r="C420" s="21"/>
      <c r="D420" s="101"/>
      <c r="E420" s="101"/>
      <c r="F420" s="101"/>
      <c r="G420" s="101"/>
      <c r="H420" s="101"/>
      <c r="I420" s="101"/>
      <c r="J420" s="101"/>
      <c r="K420" s="27"/>
      <c r="L420" s="102"/>
      <c r="M420" s="207"/>
      <c r="N420" s="207"/>
      <c r="O420" s="123"/>
      <c r="P420" s="207"/>
      <c r="Q420" s="207"/>
      <c r="R420" s="237"/>
      <c r="S420" s="237"/>
      <c r="T420" s="237"/>
      <c r="U420" s="207"/>
      <c r="V420" s="237"/>
      <c r="W420" s="237"/>
      <c r="X420" s="237"/>
      <c r="Y420" s="237"/>
      <c r="Z420" s="174" t="str">
        <f t="shared" si="166"/>
        <v/>
      </c>
      <c r="AA420" s="207"/>
      <c r="AB420" s="299" t="str">
        <f t="shared" si="167"/>
        <v/>
      </c>
      <c r="AC420" s="280"/>
      <c r="AD420" s="174" t="str">
        <f t="shared" si="168"/>
        <v/>
      </c>
      <c r="AE420" s="207"/>
      <c r="AF420" s="299" t="str">
        <f t="shared" si="169"/>
        <v/>
      </c>
      <c r="AG420" s="207"/>
      <c r="AH420" s="139" t="str">
        <f t="shared" si="170"/>
        <v/>
      </c>
      <c r="AI420" s="207"/>
      <c r="AJ420" s="299" t="str">
        <f t="shared" si="171"/>
        <v/>
      </c>
      <c r="AK420" s="280"/>
      <c r="AL420" s="139" t="str">
        <f t="shared" si="172"/>
        <v/>
      </c>
      <c r="AM420" s="207"/>
      <c r="AN420" s="297" t="str">
        <f t="shared" si="173"/>
        <v/>
      </c>
      <c r="AP420" s="139" t="str">
        <f t="shared" si="174"/>
        <v/>
      </c>
      <c r="AQ420" s="207"/>
      <c r="AR420" s="297" t="str">
        <f t="shared" si="175"/>
        <v/>
      </c>
      <c r="AS420" s="207"/>
      <c r="AT420" s="174" t="str">
        <f t="shared" si="176"/>
        <v/>
      </c>
      <c r="AU420" s="207"/>
      <c r="AV420" s="299" t="str">
        <f t="shared" si="177"/>
        <v/>
      </c>
      <c r="AW420" s="207"/>
      <c r="AX420" s="174" t="str">
        <f t="shared" si="178"/>
        <v/>
      </c>
      <c r="AY420" s="207"/>
      <c r="AZ420" s="299" t="str">
        <f t="shared" si="179"/>
        <v/>
      </c>
      <c r="BA420" s="207"/>
      <c r="BB420" s="174" t="str">
        <f t="shared" si="180"/>
        <v/>
      </c>
      <c r="BC420" s="207"/>
      <c r="BD420" s="299" t="str">
        <f t="shared" si="181"/>
        <v/>
      </c>
      <c r="BE420" s="207"/>
      <c r="BF420" s="139" t="str">
        <f t="shared" si="182"/>
        <v/>
      </c>
      <c r="BG420" s="207"/>
      <c r="BH420" s="297" t="str">
        <f t="shared" si="183"/>
        <v/>
      </c>
      <c r="BJ420" s="139" t="str">
        <f t="shared" si="184"/>
        <v/>
      </c>
      <c r="BK420" s="207"/>
      <c r="BL420" s="297" t="str">
        <f t="shared" si="185"/>
        <v/>
      </c>
      <c r="BM420" s="207"/>
    </row>
    <row r="421" spans="1:65" ht="15.75" customHeight="1">
      <c r="B421" s="365"/>
      <c r="C421" s="23"/>
      <c r="D421" s="101"/>
      <c r="E421" s="101"/>
      <c r="F421" s="101"/>
      <c r="G421" s="103" t="s">
        <v>261</v>
      </c>
      <c r="H421" s="103"/>
      <c r="I421" s="35"/>
      <c r="J421" s="35"/>
      <c r="K421" s="36"/>
      <c r="L421" s="37"/>
      <c r="M421" s="215"/>
      <c r="N421" s="150">
        <f>N418</f>
        <v>0</v>
      </c>
      <c r="O421" s="119"/>
      <c r="P421" s="150">
        <f>P418</f>
        <v>0</v>
      </c>
      <c r="Q421" s="150"/>
      <c r="R421" s="150">
        <f>R418</f>
        <v>0</v>
      </c>
      <c r="S421" s="150"/>
      <c r="T421" s="150" t="e">
        <f>T418</f>
        <v>#N/A</v>
      </c>
      <c r="U421" s="150"/>
      <c r="V421" s="150">
        <f>V418</f>
        <v>0</v>
      </c>
      <c r="W421" s="150"/>
      <c r="X421" s="150">
        <f>X418</f>
        <v>0</v>
      </c>
      <c r="Y421" s="146"/>
      <c r="Z421" s="285">
        <f t="shared" si="166"/>
        <v>0</v>
      </c>
      <c r="AA421" s="285"/>
      <c r="AB421" s="302" t="str">
        <f t="shared" si="167"/>
        <v>---</v>
      </c>
      <c r="AC421" s="282"/>
      <c r="AD421" s="285">
        <f t="shared" si="168"/>
        <v>0</v>
      </c>
      <c r="AE421" s="285"/>
      <c r="AF421" s="302" t="str">
        <f t="shared" si="169"/>
        <v>---</v>
      </c>
      <c r="AG421" s="285"/>
      <c r="AH421" s="150">
        <f t="shared" si="170"/>
        <v>0</v>
      </c>
      <c r="AI421" s="150"/>
      <c r="AJ421" s="302" t="str">
        <f t="shared" si="171"/>
        <v>---</v>
      </c>
      <c r="AK421" s="282"/>
      <c r="AL421" s="285">
        <f t="shared" si="172"/>
        <v>0</v>
      </c>
      <c r="AM421" s="285"/>
      <c r="AN421" s="302" t="str">
        <f t="shared" si="173"/>
        <v>---</v>
      </c>
      <c r="AP421" s="285" t="str">
        <f t="shared" si="174"/>
        <v/>
      </c>
      <c r="AQ421" s="285"/>
      <c r="AR421" s="302" t="e">
        <f t="shared" si="175"/>
        <v>#N/A</v>
      </c>
      <c r="AS421" s="285"/>
      <c r="AT421" s="285" t="str">
        <f t="shared" si="176"/>
        <v/>
      </c>
      <c r="AU421" s="285"/>
      <c r="AV421" s="302" t="e">
        <f t="shared" si="177"/>
        <v>#N/A</v>
      </c>
      <c r="AW421" s="285"/>
      <c r="AX421" s="285">
        <f t="shared" si="178"/>
        <v>0</v>
      </c>
      <c r="AY421" s="285"/>
      <c r="AZ421" s="302" t="str">
        <f t="shared" si="179"/>
        <v>---</v>
      </c>
      <c r="BA421" s="285"/>
      <c r="BB421" s="285">
        <f t="shared" si="180"/>
        <v>0</v>
      </c>
      <c r="BC421" s="285"/>
      <c r="BD421" s="302" t="str">
        <f t="shared" si="181"/>
        <v>---</v>
      </c>
      <c r="BE421" s="285"/>
      <c r="BF421" s="285">
        <f t="shared" si="182"/>
        <v>0</v>
      </c>
      <c r="BG421" s="285"/>
      <c r="BH421" s="302" t="str">
        <f t="shared" si="183"/>
        <v>---</v>
      </c>
      <c r="BJ421" s="285" t="str">
        <f t="shared" si="184"/>
        <v/>
      </c>
      <c r="BK421" s="285"/>
      <c r="BL421" s="302" t="e">
        <f t="shared" si="185"/>
        <v>#N/A</v>
      </c>
      <c r="BM421" s="285"/>
    </row>
    <row r="422" spans="1:65" s="98" customFormat="1" ht="15.75" customHeight="1">
      <c r="A422" s="84"/>
      <c r="B422" s="368"/>
      <c r="C422" s="107"/>
      <c r="D422" s="105"/>
      <c r="E422" s="105"/>
      <c r="F422" s="105"/>
      <c r="G422" s="105"/>
      <c r="H422" s="105"/>
      <c r="I422" s="108"/>
      <c r="J422" s="108"/>
      <c r="K422" s="110"/>
      <c r="L422" s="106"/>
      <c r="M422" s="207"/>
      <c r="N422" s="207"/>
      <c r="O422" s="111"/>
      <c r="P422" s="207"/>
      <c r="Q422" s="207"/>
      <c r="R422" s="237"/>
      <c r="S422" s="237"/>
      <c r="T422" s="237"/>
      <c r="U422" s="207"/>
      <c r="V422" s="237"/>
      <c r="W422" s="237"/>
      <c r="X422" s="237"/>
      <c r="Y422" s="237"/>
      <c r="Z422" s="174" t="str">
        <f t="shared" si="166"/>
        <v/>
      </c>
      <c r="AA422" s="207"/>
      <c r="AB422" s="299" t="str">
        <f t="shared" si="167"/>
        <v/>
      </c>
      <c r="AC422" s="280"/>
      <c r="AD422" s="174" t="str">
        <f t="shared" si="168"/>
        <v/>
      </c>
      <c r="AE422" s="207"/>
      <c r="AF422" s="299" t="str">
        <f t="shared" si="169"/>
        <v/>
      </c>
      <c r="AG422" s="207"/>
      <c r="AH422" s="139" t="str">
        <f t="shared" si="170"/>
        <v/>
      </c>
      <c r="AI422" s="207"/>
      <c r="AJ422" s="299" t="str">
        <f t="shared" si="171"/>
        <v/>
      </c>
      <c r="AK422" s="280"/>
      <c r="AL422" s="139" t="str">
        <f t="shared" si="172"/>
        <v/>
      </c>
      <c r="AM422" s="207"/>
      <c r="AN422" s="297" t="str">
        <f t="shared" si="173"/>
        <v/>
      </c>
      <c r="AP422" s="139" t="str">
        <f t="shared" si="174"/>
        <v/>
      </c>
      <c r="AQ422" s="207"/>
      <c r="AR422" s="297" t="str">
        <f t="shared" si="175"/>
        <v/>
      </c>
      <c r="AS422" s="207"/>
      <c r="AT422" s="174" t="str">
        <f t="shared" si="176"/>
        <v/>
      </c>
      <c r="AU422" s="207"/>
      <c r="AV422" s="299" t="str">
        <f t="shared" si="177"/>
        <v/>
      </c>
      <c r="AW422" s="207"/>
      <c r="AX422" s="174" t="str">
        <f t="shared" si="178"/>
        <v/>
      </c>
      <c r="AY422" s="207"/>
      <c r="AZ422" s="299" t="str">
        <f t="shared" si="179"/>
        <v/>
      </c>
      <c r="BA422" s="207"/>
      <c r="BB422" s="174" t="str">
        <f t="shared" si="180"/>
        <v/>
      </c>
      <c r="BC422" s="207"/>
      <c r="BD422" s="299" t="str">
        <f t="shared" si="181"/>
        <v/>
      </c>
      <c r="BE422" s="207"/>
      <c r="BF422" s="139" t="str">
        <f t="shared" si="182"/>
        <v/>
      </c>
      <c r="BG422" s="207"/>
      <c r="BH422" s="297" t="str">
        <f t="shared" si="183"/>
        <v/>
      </c>
      <c r="BJ422" s="139" t="str">
        <f t="shared" si="184"/>
        <v/>
      </c>
      <c r="BK422" s="207"/>
      <c r="BL422" s="297" t="str">
        <f t="shared" si="185"/>
        <v/>
      </c>
      <c r="BM422" s="207"/>
    </row>
    <row r="423" spans="1:65" ht="15.75" customHeight="1">
      <c r="B423" s="364"/>
      <c r="C423" s="23"/>
      <c r="D423" s="125"/>
      <c r="E423" s="101"/>
      <c r="F423" s="101"/>
      <c r="G423" s="125"/>
      <c r="H423" s="101"/>
      <c r="I423" s="125"/>
      <c r="J423" s="101"/>
      <c r="K423" s="27"/>
      <c r="L423" s="32"/>
      <c r="M423" s="207"/>
      <c r="N423" s="207"/>
      <c r="O423" s="55"/>
      <c r="P423" s="207"/>
      <c r="Q423" s="207"/>
      <c r="R423" s="237"/>
      <c r="S423" s="237"/>
      <c r="T423" s="237"/>
      <c r="U423" s="207"/>
      <c r="V423" s="237"/>
      <c r="W423" s="237"/>
      <c r="X423" s="237"/>
      <c r="Y423" s="237"/>
      <c r="Z423" s="139" t="str">
        <f t="shared" si="166"/>
        <v/>
      </c>
      <c r="AA423" s="207"/>
      <c r="AB423" s="297" t="str">
        <f t="shared" si="167"/>
        <v/>
      </c>
      <c r="AC423" s="262"/>
      <c r="AD423" s="139" t="str">
        <f t="shared" si="168"/>
        <v/>
      </c>
      <c r="AE423" s="207"/>
      <c r="AF423" s="297" t="str">
        <f t="shared" si="169"/>
        <v/>
      </c>
      <c r="AG423" s="207"/>
      <c r="AH423" s="139" t="str">
        <f t="shared" si="170"/>
        <v/>
      </c>
      <c r="AI423" s="207"/>
      <c r="AJ423" s="297" t="str">
        <f t="shared" si="171"/>
        <v/>
      </c>
      <c r="AK423" s="262"/>
      <c r="AL423" s="139" t="str">
        <f t="shared" si="172"/>
        <v/>
      </c>
      <c r="AM423" s="207"/>
      <c r="AN423" s="297" t="str">
        <f t="shared" si="173"/>
        <v/>
      </c>
      <c r="AP423" s="139" t="str">
        <f t="shared" si="174"/>
        <v/>
      </c>
      <c r="AQ423" s="207"/>
      <c r="AR423" s="297" t="str">
        <f t="shared" si="175"/>
        <v/>
      </c>
      <c r="AS423" s="207"/>
      <c r="AT423" s="139" t="str">
        <f t="shared" si="176"/>
        <v/>
      </c>
      <c r="AU423" s="207"/>
      <c r="AV423" s="297" t="str">
        <f t="shared" si="177"/>
        <v/>
      </c>
      <c r="AW423" s="207"/>
      <c r="AX423" s="139" t="str">
        <f t="shared" si="178"/>
        <v/>
      </c>
      <c r="AY423" s="207"/>
      <c r="AZ423" s="297" t="str">
        <f t="shared" si="179"/>
        <v/>
      </c>
      <c r="BA423" s="207"/>
      <c r="BB423" s="139" t="str">
        <f t="shared" si="180"/>
        <v/>
      </c>
      <c r="BC423" s="207"/>
      <c r="BD423" s="297" t="str">
        <f t="shared" si="181"/>
        <v/>
      </c>
      <c r="BE423" s="207"/>
      <c r="BF423" s="139" t="str">
        <f t="shared" si="182"/>
        <v/>
      </c>
      <c r="BG423" s="207"/>
      <c r="BH423" s="297" t="str">
        <f t="shared" si="183"/>
        <v/>
      </c>
      <c r="BJ423" s="139" t="str">
        <f t="shared" si="184"/>
        <v/>
      </c>
      <c r="BK423" s="207"/>
      <c r="BL423" s="297" t="str">
        <f t="shared" si="185"/>
        <v/>
      </c>
      <c r="BM423" s="207"/>
    </row>
    <row r="424" spans="1:65" ht="17.25" customHeight="1">
      <c r="B424" s="364"/>
      <c r="C424" s="20" t="s">
        <v>353</v>
      </c>
      <c r="D424" s="103"/>
      <c r="E424" s="103"/>
      <c r="F424" s="103"/>
      <c r="G424" s="103"/>
      <c r="H424" s="103"/>
      <c r="I424" s="103"/>
      <c r="J424" s="103"/>
      <c r="K424" s="110"/>
      <c r="L424" s="34"/>
      <c r="M424" s="207"/>
      <c r="N424" s="207"/>
      <c r="O424" s="56"/>
      <c r="P424" s="207"/>
      <c r="Q424" s="207"/>
      <c r="R424" s="237"/>
      <c r="S424" s="237"/>
      <c r="T424" s="237"/>
      <c r="U424" s="207"/>
      <c r="V424" s="237"/>
      <c r="W424" s="237"/>
      <c r="X424" s="237"/>
      <c r="Y424" s="237"/>
      <c r="Z424" s="139" t="str">
        <f t="shared" si="166"/>
        <v/>
      </c>
      <c r="AA424" s="207"/>
      <c r="AB424" s="297" t="str">
        <f t="shared" si="167"/>
        <v/>
      </c>
      <c r="AC424" s="262"/>
      <c r="AD424" s="139" t="str">
        <f t="shared" si="168"/>
        <v/>
      </c>
      <c r="AE424" s="207"/>
      <c r="AF424" s="297" t="str">
        <f t="shared" si="169"/>
        <v/>
      </c>
      <c r="AG424" s="207"/>
      <c r="AH424" s="139" t="str">
        <f t="shared" si="170"/>
        <v/>
      </c>
      <c r="AI424" s="207"/>
      <c r="AJ424" s="297" t="str">
        <f t="shared" si="171"/>
        <v/>
      </c>
      <c r="AK424" s="262"/>
      <c r="AL424" s="139" t="str">
        <f t="shared" si="172"/>
        <v/>
      </c>
      <c r="AM424" s="207"/>
      <c r="AN424" s="297" t="str">
        <f t="shared" si="173"/>
        <v/>
      </c>
      <c r="AP424" s="139" t="str">
        <f t="shared" si="174"/>
        <v/>
      </c>
      <c r="AQ424" s="207"/>
      <c r="AR424" s="297" t="str">
        <f t="shared" si="175"/>
        <v/>
      </c>
      <c r="AS424" s="207"/>
      <c r="AT424" s="139" t="str">
        <f t="shared" si="176"/>
        <v/>
      </c>
      <c r="AU424" s="207"/>
      <c r="AV424" s="297" t="str">
        <f t="shared" si="177"/>
        <v/>
      </c>
      <c r="AW424" s="207"/>
      <c r="AX424" s="139" t="str">
        <f t="shared" si="178"/>
        <v/>
      </c>
      <c r="AY424" s="207"/>
      <c r="AZ424" s="297" t="str">
        <f t="shared" si="179"/>
        <v/>
      </c>
      <c r="BA424" s="207"/>
      <c r="BB424" s="139" t="str">
        <f t="shared" si="180"/>
        <v/>
      </c>
      <c r="BC424" s="207"/>
      <c r="BD424" s="297" t="str">
        <f t="shared" si="181"/>
        <v/>
      </c>
      <c r="BE424" s="207"/>
      <c r="BF424" s="139" t="str">
        <f t="shared" si="182"/>
        <v/>
      </c>
      <c r="BG424" s="207"/>
      <c r="BH424" s="297" t="str">
        <f t="shared" si="183"/>
        <v/>
      </c>
      <c r="BJ424" s="139" t="str">
        <f t="shared" si="184"/>
        <v/>
      </c>
      <c r="BK424" s="207"/>
      <c r="BL424" s="297" t="str">
        <f t="shared" si="185"/>
        <v/>
      </c>
      <c r="BM424" s="207"/>
    </row>
    <row r="425" spans="1:65" ht="15.75" customHeight="1">
      <c r="B425" s="364"/>
      <c r="C425" s="23"/>
      <c r="D425" s="125"/>
      <c r="E425" s="101"/>
      <c r="F425" s="101"/>
      <c r="G425" s="125"/>
      <c r="H425" s="101"/>
      <c r="I425" s="125"/>
      <c r="J425" s="101"/>
      <c r="K425" s="27"/>
      <c r="L425" s="32"/>
      <c r="M425" s="207"/>
      <c r="N425" s="207"/>
      <c r="O425" s="55"/>
      <c r="P425" s="207"/>
      <c r="Q425" s="207"/>
      <c r="R425" s="237"/>
      <c r="S425" s="237"/>
      <c r="T425" s="237"/>
      <c r="U425" s="207"/>
      <c r="V425" s="237"/>
      <c r="W425" s="237"/>
      <c r="X425" s="237"/>
      <c r="Y425" s="237"/>
      <c r="Z425" s="139" t="str">
        <f t="shared" si="166"/>
        <v/>
      </c>
      <c r="AA425" s="207"/>
      <c r="AB425" s="297" t="str">
        <f t="shared" si="167"/>
        <v/>
      </c>
      <c r="AC425" s="262"/>
      <c r="AD425" s="139" t="str">
        <f t="shared" si="168"/>
        <v/>
      </c>
      <c r="AE425" s="207"/>
      <c r="AF425" s="297" t="str">
        <f t="shared" si="169"/>
        <v/>
      </c>
      <c r="AG425" s="207"/>
      <c r="AH425" s="139" t="str">
        <f t="shared" si="170"/>
        <v/>
      </c>
      <c r="AI425" s="207"/>
      <c r="AJ425" s="297" t="str">
        <f t="shared" si="171"/>
        <v/>
      </c>
      <c r="AK425" s="262"/>
      <c r="AL425" s="139" t="str">
        <f t="shared" si="172"/>
        <v/>
      </c>
      <c r="AM425" s="207"/>
      <c r="AN425" s="297" t="str">
        <f t="shared" si="173"/>
        <v/>
      </c>
      <c r="AP425" s="139" t="str">
        <f t="shared" si="174"/>
        <v/>
      </c>
      <c r="AQ425" s="207"/>
      <c r="AR425" s="297" t="str">
        <f t="shared" si="175"/>
        <v/>
      </c>
      <c r="AS425" s="207"/>
      <c r="AT425" s="139" t="str">
        <f t="shared" si="176"/>
        <v/>
      </c>
      <c r="AU425" s="207"/>
      <c r="AV425" s="297" t="str">
        <f t="shared" si="177"/>
        <v/>
      </c>
      <c r="AW425" s="207"/>
      <c r="AX425" s="139" t="str">
        <f t="shared" si="178"/>
        <v/>
      </c>
      <c r="AY425" s="207"/>
      <c r="AZ425" s="297" t="str">
        <f t="shared" si="179"/>
        <v/>
      </c>
      <c r="BA425" s="207"/>
      <c r="BB425" s="139" t="str">
        <f t="shared" si="180"/>
        <v/>
      </c>
      <c r="BC425" s="207"/>
      <c r="BD425" s="297" t="str">
        <f t="shared" si="181"/>
        <v/>
      </c>
      <c r="BE425" s="207"/>
      <c r="BF425" s="139" t="str">
        <f t="shared" si="182"/>
        <v/>
      </c>
      <c r="BG425" s="207"/>
      <c r="BH425" s="297" t="str">
        <f t="shared" si="183"/>
        <v/>
      </c>
      <c r="BJ425" s="139" t="str">
        <f t="shared" si="184"/>
        <v/>
      </c>
      <c r="BK425" s="207"/>
      <c r="BL425" s="297" t="str">
        <f t="shared" si="185"/>
        <v/>
      </c>
      <c r="BM425" s="207"/>
    </row>
    <row r="426" spans="1:65" ht="15.75" customHeight="1">
      <c r="B426" s="364">
        <v>168</v>
      </c>
      <c r="C426" s="78">
        <v>1</v>
      </c>
      <c r="D426" s="101" t="s">
        <v>214</v>
      </c>
      <c r="F426" s="101"/>
      <c r="G426" s="125"/>
      <c r="H426" s="101"/>
      <c r="I426" s="125"/>
      <c r="J426" s="101"/>
      <c r="K426" s="27"/>
      <c r="L426" s="26" t="s">
        <v>33</v>
      </c>
      <c r="M426" s="207"/>
      <c r="N426" s="139">
        <f>VLOOKUP($B426,'[1]09-10-11'!$A$4:$EA$400,MATCH(N$2, '[1]09-10-11'!$A$4:$EA$4, 0))</f>
        <v>15884</v>
      </c>
      <c r="O426" s="55"/>
      <c r="P426" s="139">
        <f>VLOOKUP($B426,'[1]09-10-11'!$A$4:$EA$400,MATCH(P$2, '[1]09-10-11'!$A$4:$EA$4, 0))</f>
        <v>11725</v>
      </c>
      <c r="Q426" s="139"/>
      <c r="R426" s="139">
        <f>VLOOKUP($B426,'[1]09-10-11'!$A$4:$EA$400,MATCH(R$2, '[1]09-10-11'!$A$4:$EA$4, 0))</f>
        <v>11725</v>
      </c>
      <c r="S426" s="139"/>
      <c r="T426" s="139" t="e">
        <f>VLOOKUP($B426,'[1]09-10-11'!$A$4:$EA$400,MATCH(T$2, '[1]09-10-11'!$A$4:$EA$4, 0))</f>
        <v>#N/A</v>
      </c>
      <c r="U426" s="139"/>
      <c r="V426" s="139">
        <f>VLOOKUP($B426,'[1]09-10-11'!$A$4:$EA$400,MATCH(V$2, '[1]09-10-11'!$A$4:$EA$4, 0))</f>
        <v>11725</v>
      </c>
      <c r="W426" s="139"/>
      <c r="X426" s="139">
        <f>VLOOKUP($B426,'[1]09-10-11'!$A$4:$EA$400,MATCH(X$2, '[1]09-10-11'!$A$4:$EA$4, 0))</f>
        <v>13115</v>
      </c>
      <c r="Y426" s="53"/>
      <c r="Z426" s="174">
        <f t="shared" si="166"/>
        <v>1390</v>
      </c>
      <c r="AA426" s="174"/>
      <c r="AB426" s="299">
        <f t="shared" si="167"/>
        <v>0.11855010660980803</v>
      </c>
      <c r="AC426" s="262"/>
      <c r="AD426" s="174">
        <f t="shared" si="168"/>
        <v>1390</v>
      </c>
      <c r="AE426" s="174"/>
      <c r="AF426" s="299">
        <f t="shared" si="169"/>
        <v>0.11855010660980803</v>
      </c>
      <c r="AG426" s="174"/>
      <c r="AH426" s="139">
        <f t="shared" si="170"/>
        <v>-2769</v>
      </c>
      <c r="AI426" s="139"/>
      <c r="AJ426" s="297">
        <f t="shared" si="171"/>
        <v>-0.17432636615462105</v>
      </c>
      <c r="AK426" s="262"/>
      <c r="AL426" s="139">
        <f t="shared" si="172"/>
        <v>1390</v>
      </c>
      <c r="AM426" s="174"/>
      <c r="AN426" s="297">
        <f t="shared" si="173"/>
        <v>0.11855010660980803</v>
      </c>
      <c r="AP426" s="139" t="str">
        <f t="shared" si="174"/>
        <v/>
      </c>
      <c r="AQ426" s="174"/>
      <c r="AR426" s="297" t="e">
        <f t="shared" si="175"/>
        <v>#N/A</v>
      </c>
      <c r="AS426" s="174"/>
      <c r="AT426" s="174" t="str">
        <f t="shared" si="176"/>
        <v/>
      </c>
      <c r="AU426" s="174"/>
      <c r="AV426" s="299" t="e">
        <f t="shared" si="177"/>
        <v>#N/A</v>
      </c>
      <c r="AW426" s="174"/>
      <c r="AX426" s="174">
        <f t="shared" si="178"/>
        <v>-4159</v>
      </c>
      <c r="AY426" s="174"/>
      <c r="AZ426" s="299">
        <f t="shared" si="179"/>
        <v>-0.26183580961974318</v>
      </c>
      <c r="BA426" s="174"/>
      <c r="BB426" s="174">
        <f t="shared" si="180"/>
        <v>0</v>
      </c>
      <c r="BC426" s="174"/>
      <c r="BD426" s="299">
        <f t="shared" si="181"/>
        <v>0</v>
      </c>
      <c r="BE426" s="174"/>
      <c r="BF426" s="139">
        <f t="shared" si="182"/>
        <v>0</v>
      </c>
      <c r="BG426" s="174"/>
      <c r="BH426" s="297">
        <f t="shared" si="183"/>
        <v>0</v>
      </c>
      <c r="BJ426" s="139" t="str">
        <f t="shared" si="184"/>
        <v/>
      </c>
      <c r="BK426" s="174"/>
      <c r="BL426" s="297" t="e">
        <f t="shared" si="185"/>
        <v>#N/A</v>
      </c>
      <c r="BM426" s="174"/>
    </row>
    <row r="427" spans="1:65" ht="15.75" customHeight="1">
      <c r="B427" s="364">
        <v>169.01</v>
      </c>
      <c r="C427" s="78">
        <v>2</v>
      </c>
      <c r="D427" s="101" t="s">
        <v>249</v>
      </c>
      <c r="F427" s="101"/>
      <c r="G427" s="125"/>
      <c r="H427" s="101"/>
      <c r="I427" s="125"/>
      <c r="J427" s="101"/>
      <c r="K427" s="27"/>
      <c r="L427" s="26" t="s">
        <v>33</v>
      </c>
      <c r="M427" s="207"/>
      <c r="N427" s="139">
        <f>VLOOKUP($B427,'[1]09-10-11'!$A$4:$EA$400,MATCH(N$2, '[1]09-10-11'!$A$4:$EA$4, 0))</f>
        <v>21</v>
      </c>
      <c r="O427" s="80"/>
      <c r="P427" s="139">
        <f>VLOOKUP($B427,'[1]09-10-11'!$A$4:$EA$400,MATCH(P$2, '[1]09-10-11'!$A$4:$EA$4, 0))</f>
        <v>0</v>
      </c>
      <c r="Q427" s="139"/>
      <c r="R427" s="139">
        <f>VLOOKUP($B427,'[1]09-10-11'!$A$4:$EA$400,MATCH(R$2, '[1]09-10-11'!$A$4:$EA$4, 0))</f>
        <v>0</v>
      </c>
      <c r="S427" s="139"/>
      <c r="T427" s="139" t="e">
        <f>VLOOKUP($B427,'[1]09-10-11'!$A$4:$EA$400,MATCH(T$2, '[1]09-10-11'!$A$4:$EA$4, 0))</f>
        <v>#N/A</v>
      </c>
      <c r="U427" s="139"/>
      <c r="V427" s="139">
        <f>VLOOKUP($B427,'[1]09-10-11'!$A$4:$EA$400,MATCH(V$2, '[1]09-10-11'!$A$4:$EA$4, 0))</f>
        <v>0</v>
      </c>
      <c r="W427" s="139"/>
      <c r="X427" s="139">
        <f>VLOOKUP($B427,'[1]09-10-11'!$A$4:$EA$400,MATCH(X$2, '[1]09-10-11'!$A$4:$EA$4, 0))</f>
        <v>0</v>
      </c>
      <c r="Y427" s="53"/>
      <c r="Z427" s="174">
        <f t="shared" si="166"/>
        <v>0</v>
      </c>
      <c r="AA427" s="174"/>
      <c r="AB427" s="299" t="str">
        <f t="shared" si="167"/>
        <v>---</v>
      </c>
      <c r="AC427" s="262"/>
      <c r="AD427" s="174">
        <f t="shared" si="168"/>
        <v>0</v>
      </c>
      <c r="AE427" s="174"/>
      <c r="AF427" s="299" t="str">
        <f t="shared" si="169"/>
        <v>---</v>
      </c>
      <c r="AG427" s="174"/>
      <c r="AH427" s="139">
        <f t="shared" si="170"/>
        <v>-21</v>
      </c>
      <c r="AI427" s="139"/>
      <c r="AJ427" s="297">
        <f t="shared" si="171"/>
        <v>-1</v>
      </c>
      <c r="AK427" s="262"/>
      <c r="AL427" s="139">
        <f t="shared" si="172"/>
        <v>0</v>
      </c>
      <c r="AM427" s="174"/>
      <c r="AN427" s="299" t="str">
        <f t="shared" si="173"/>
        <v>---</v>
      </c>
      <c r="AP427" s="139" t="str">
        <f t="shared" si="174"/>
        <v/>
      </c>
      <c r="AQ427" s="174"/>
      <c r="AR427" s="297" t="e">
        <f t="shared" si="175"/>
        <v>#N/A</v>
      </c>
      <c r="AS427" s="174"/>
      <c r="AT427" s="174" t="str">
        <f t="shared" si="176"/>
        <v/>
      </c>
      <c r="AU427" s="174"/>
      <c r="AV427" s="299" t="e">
        <f t="shared" si="177"/>
        <v>#N/A</v>
      </c>
      <c r="AW427" s="174"/>
      <c r="AX427" s="174">
        <f t="shared" si="178"/>
        <v>-21</v>
      </c>
      <c r="AY427" s="174"/>
      <c r="AZ427" s="299">
        <f t="shared" si="179"/>
        <v>-1</v>
      </c>
      <c r="BA427" s="174"/>
      <c r="BB427" s="174">
        <f t="shared" si="180"/>
        <v>0</v>
      </c>
      <c r="BC427" s="174"/>
      <c r="BD427" s="299" t="str">
        <f t="shared" si="181"/>
        <v>---</v>
      </c>
      <c r="BE427" s="174"/>
      <c r="BF427" s="139">
        <f t="shared" si="182"/>
        <v>0</v>
      </c>
      <c r="BG427" s="174"/>
      <c r="BH427" s="299" t="str">
        <f t="shared" si="183"/>
        <v>---</v>
      </c>
      <c r="BJ427" s="139" t="str">
        <f t="shared" si="184"/>
        <v/>
      </c>
      <c r="BK427" s="174"/>
      <c r="BL427" s="297" t="e">
        <f t="shared" si="185"/>
        <v>#N/A</v>
      </c>
      <c r="BM427" s="174"/>
    </row>
    <row r="428" spans="1:65" ht="15.75" customHeight="1">
      <c r="B428" s="364">
        <v>169.02</v>
      </c>
      <c r="C428" s="78">
        <v>3</v>
      </c>
      <c r="D428" s="101" t="s">
        <v>147</v>
      </c>
      <c r="F428" s="101"/>
      <c r="G428" s="125"/>
      <c r="H428" s="101"/>
      <c r="I428" s="125"/>
      <c r="J428" s="101"/>
      <c r="K428" s="27"/>
      <c r="L428" s="26" t="s">
        <v>33</v>
      </c>
      <c r="M428" s="207"/>
      <c r="N428" s="139">
        <f>VLOOKUP($B428,'[1]09-10-11'!$A$4:$EA$400,MATCH(N$2, '[1]09-10-11'!$A$4:$EA$4, 0))</f>
        <v>-31199</v>
      </c>
      <c r="O428" s="80"/>
      <c r="P428" s="139">
        <f>VLOOKUP($B428,'[1]09-10-11'!$A$4:$EA$400,MATCH(P$2, '[1]09-10-11'!$A$4:$EA$4, 0))</f>
        <v>0</v>
      </c>
      <c r="Q428" s="139"/>
      <c r="R428" s="139">
        <f>VLOOKUP($B428,'[1]09-10-11'!$A$4:$EA$400,MATCH(R$2, '[1]09-10-11'!$A$4:$EA$4, 0))</f>
        <v>0</v>
      </c>
      <c r="S428" s="139"/>
      <c r="T428" s="139" t="e">
        <f>VLOOKUP($B428,'[1]09-10-11'!$A$4:$EA$400,MATCH(T$2, '[1]09-10-11'!$A$4:$EA$4, 0))</f>
        <v>#N/A</v>
      </c>
      <c r="U428" s="139"/>
      <c r="V428" s="139">
        <f>VLOOKUP($B428,'[1]09-10-11'!$A$4:$EA$400,MATCH(V$2, '[1]09-10-11'!$A$4:$EA$4, 0))</f>
        <v>0</v>
      </c>
      <c r="W428" s="139"/>
      <c r="X428" s="139">
        <f>VLOOKUP($B428,'[1]09-10-11'!$A$4:$EA$400,MATCH(X$2, '[1]09-10-11'!$A$4:$EA$4, 0))</f>
        <v>0</v>
      </c>
      <c r="Y428" s="53"/>
      <c r="Z428" s="174">
        <f t="shared" si="166"/>
        <v>0</v>
      </c>
      <c r="AA428" s="174"/>
      <c r="AB428" s="299" t="str">
        <f t="shared" si="167"/>
        <v>---</v>
      </c>
      <c r="AC428" s="262"/>
      <c r="AD428" s="174">
        <f t="shared" si="168"/>
        <v>0</v>
      </c>
      <c r="AE428" s="174"/>
      <c r="AF428" s="299" t="str">
        <f t="shared" si="169"/>
        <v>---</v>
      </c>
      <c r="AG428" s="174"/>
      <c r="AH428" s="139">
        <f t="shared" si="170"/>
        <v>31199</v>
      </c>
      <c r="AI428" s="139"/>
      <c r="AJ428" s="297">
        <f t="shared" si="171"/>
        <v>-1</v>
      </c>
      <c r="AK428" s="262"/>
      <c r="AL428" s="139">
        <f t="shared" si="172"/>
        <v>0</v>
      </c>
      <c r="AM428" s="174"/>
      <c r="AN428" s="299" t="str">
        <f t="shared" si="173"/>
        <v>---</v>
      </c>
      <c r="AP428" s="139" t="str">
        <f t="shared" si="174"/>
        <v/>
      </c>
      <c r="AQ428" s="174"/>
      <c r="AR428" s="297" t="e">
        <f t="shared" si="175"/>
        <v>#N/A</v>
      </c>
      <c r="AS428" s="174"/>
      <c r="AT428" s="174" t="str">
        <f t="shared" si="176"/>
        <v/>
      </c>
      <c r="AU428" s="174"/>
      <c r="AV428" s="299" t="e">
        <f t="shared" si="177"/>
        <v>#N/A</v>
      </c>
      <c r="AW428" s="174"/>
      <c r="AX428" s="174">
        <f t="shared" si="178"/>
        <v>31199</v>
      </c>
      <c r="AY428" s="174"/>
      <c r="AZ428" s="299">
        <f t="shared" si="179"/>
        <v>-1</v>
      </c>
      <c r="BA428" s="174"/>
      <c r="BB428" s="174">
        <f t="shared" si="180"/>
        <v>0</v>
      </c>
      <c r="BC428" s="174"/>
      <c r="BD428" s="299" t="str">
        <f t="shared" si="181"/>
        <v>---</v>
      </c>
      <c r="BE428" s="174"/>
      <c r="BF428" s="139">
        <f t="shared" si="182"/>
        <v>0</v>
      </c>
      <c r="BG428" s="174"/>
      <c r="BH428" s="299" t="str">
        <f t="shared" si="183"/>
        <v>---</v>
      </c>
      <c r="BJ428" s="139" t="str">
        <f t="shared" si="184"/>
        <v/>
      </c>
      <c r="BK428" s="174"/>
      <c r="BL428" s="297" t="e">
        <f t="shared" si="185"/>
        <v>#N/A</v>
      </c>
      <c r="BM428" s="174"/>
    </row>
    <row r="429" spans="1:65" ht="15.75" customHeight="1">
      <c r="B429" s="364">
        <v>169.03</v>
      </c>
      <c r="C429" s="78">
        <v>4</v>
      </c>
      <c r="D429" s="101" t="s">
        <v>148</v>
      </c>
      <c r="F429" s="101"/>
      <c r="G429" s="125"/>
      <c r="H429" s="101"/>
      <c r="I429" s="125"/>
      <c r="J429" s="101"/>
      <c r="K429" s="27"/>
      <c r="L429" s="26" t="s">
        <v>33</v>
      </c>
      <c r="M429" s="207"/>
      <c r="N429" s="141">
        <f>VLOOKUP($B429,'[1]09-10-11'!$A$4:$EA$400,MATCH(N$2, '[1]09-10-11'!$A$4:$EA$4, 0))</f>
        <v>-31178</v>
      </c>
      <c r="O429" s="80"/>
      <c r="P429" s="141">
        <f>VLOOKUP($B429,'[1]09-10-11'!$A$4:$EA$400,MATCH(P$2, '[1]09-10-11'!$A$4:$EA$4, 0))</f>
        <v>0</v>
      </c>
      <c r="Q429" s="141"/>
      <c r="R429" s="141">
        <f>VLOOKUP($B429,'[1]09-10-11'!$A$4:$EA$400,MATCH(R$2, '[1]09-10-11'!$A$4:$EA$4, 0))</f>
        <v>0</v>
      </c>
      <c r="S429" s="141"/>
      <c r="T429" s="141" t="e">
        <f>VLOOKUP($B429,'[1]09-10-11'!$A$4:$EA$400,MATCH(T$2, '[1]09-10-11'!$A$4:$EA$4, 0))</f>
        <v>#N/A</v>
      </c>
      <c r="U429" s="141"/>
      <c r="V429" s="141">
        <f>VLOOKUP($B429,'[1]09-10-11'!$A$4:$EA$400,MATCH(V$2, '[1]09-10-11'!$A$4:$EA$4, 0))</f>
        <v>0</v>
      </c>
      <c r="W429" s="141"/>
      <c r="X429" s="141">
        <f>VLOOKUP($B429,'[1]09-10-11'!$A$4:$EA$400,MATCH(X$2, '[1]09-10-11'!$A$4:$EA$4, 0))</f>
        <v>0</v>
      </c>
      <c r="Y429" s="53"/>
      <c r="Z429" s="283">
        <f t="shared" si="166"/>
        <v>0</v>
      </c>
      <c r="AA429" s="283"/>
      <c r="AB429" s="300" t="str">
        <f t="shared" si="167"/>
        <v>---</v>
      </c>
      <c r="AC429" s="256"/>
      <c r="AD429" s="283">
        <f t="shared" si="168"/>
        <v>0</v>
      </c>
      <c r="AE429" s="283"/>
      <c r="AF429" s="300" t="str">
        <f t="shared" si="169"/>
        <v>---</v>
      </c>
      <c r="AG429" s="284"/>
      <c r="AH429" s="141">
        <f t="shared" si="170"/>
        <v>31178</v>
      </c>
      <c r="AI429" s="141"/>
      <c r="AJ429" s="298">
        <f t="shared" si="171"/>
        <v>-1</v>
      </c>
      <c r="AK429" s="256"/>
      <c r="AL429" s="141">
        <f t="shared" si="172"/>
        <v>0</v>
      </c>
      <c r="AM429" s="283"/>
      <c r="AN429" s="300" t="str">
        <f t="shared" si="173"/>
        <v>---</v>
      </c>
      <c r="AP429" s="141" t="str">
        <f t="shared" si="174"/>
        <v/>
      </c>
      <c r="AQ429" s="283"/>
      <c r="AR429" s="298" t="e">
        <f t="shared" si="175"/>
        <v>#N/A</v>
      </c>
      <c r="AS429" s="284"/>
      <c r="AT429" s="283" t="str">
        <f t="shared" si="176"/>
        <v/>
      </c>
      <c r="AU429" s="283"/>
      <c r="AV429" s="300" t="e">
        <f t="shared" si="177"/>
        <v>#N/A</v>
      </c>
      <c r="AW429" s="284"/>
      <c r="AX429" s="283">
        <f t="shared" si="178"/>
        <v>31178</v>
      </c>
      <c r="AY429" s="283"/>
      <c r="AZ429" s="300">
        <f t="shared" si="179"/>
        <v>-1</v>
      </c>
      <c r="BA429" s="284"/>
      <c r="BB429" s="283">
        <f t="shared" si="180"/>
        <v>0</v>
      </c>
      <c r="BC429" s="283"/>
      <c r="BD429" s="300" t="str">
        <f t="shared" si="181"/>
        <v>---</v>
      </c>
      <c r="BE429" s="284"/>
      <c r="BF429" s="141">
        <f t="shared" si="182"/>
        <v>0</v>
      </c>
      <c r="BG429" s="283"/>
      <c r="BH429" s="300" t="str">
        <f t="shared" si="183"/>
        <v>---</v>
      </c>
      <c r="BJ429" s="141" t="str">
        <f t="shared" si="184"/>
        <v/>
      </c>
      <c r="BK429" s="283"/>
      <c r="BL429" s="298" t="e">
        <f t="shared" si="185"/>
        <v>#N/A</v>
      </c>
      <c r="BM429" s="284"/>
    </row>
    <row r="430" spans="1:65">
      <c r="M430" s="207"/>
      <c r="N430" s="207"/>
      <c r="P430" s="207"/>
      <c r="Q430" s="207"/>
      <c r="R430" s="237"/>
      <c r="S430" s="237"/>
      <c r="T430" s="237"/>
      <c r="U430" s="207"/>
      <c r="V430" s="237"/>
      <c r="W430" s="237"/>
      <c r="X430" s="237"/>
      <c r="Y430" s="237"/>
      <c r="Z430" s="139" t="str">
        <f t="shared" si="166"/>
        <v/>
      </c>
      <c r="AA430" s="207"/>
      <c r="AB430" s="297" t="str">
        <f t="shared" si="167"/>
        <v/>
      </c>
      <c r="AC430" s="262"/>
      <c r="AD430" s="139" t="str">
        <f t="shared" si="168"/>
        <v/>
      </c>
      <c r="AE430" s="207"/>
      <c r="AF430" s="297" t="str">
        <f t="shared" si="169"/>
        <v/>
      </c>
      <c r="AG430" s="207"/>
      <c r="AH430" s="139" t="str">
        <f t="shared" si="170"/>
        <v/>
      </c>
      <c r="AI430" s="207"/>
      <c r="AJ430" s="297" t="str">
        <f t="shared" si="171"/>
        <v/>
      </c>
      <c r="AK430" s="262"/>
      <c r="AL430" s="139" t="str">
        <f t="shared" si="172"/>
        <v/>
      </c>
      <c r="AM430" s="207"/>
      <c r="AN430" s="297" t="str">
        <f t="shared" si="173"/>
        <v/>
      </c>
      <c r="AP430" s="139" t="str">
        <f t="shared" si="174"/>
        <v/>
      </c>
      <c r="AQ430" s="207"/>
      <c r="AR430" s="297" t="str">
        <f t="shared" si="175"/>
        <v/>
      </c>
      <c r="AS430" s="207"/>
      <c r="AT430" s="139" t="str">
        <f t="shared" si="176"/>
        <v/>
      </c>
      <c r="AU430" s="207"/>
      <c r="AV430" s="297" t="str">
        <f t="shared" si="177"/>
        <v/>
      </c>
      <c r="AW430" s="207"/>
      <c r="AX430" s="139" t="str">
        <f t="shared" si="178"/>
        <v/>
      </c>
      <c r="AY430" s="207"/>
      <c r="AZ430" s="297" t="str">
        <f t="shared" si="179"/>
        <v/>
      </c>
      <c r="BA430" s="207"/>
      <c r="BB430" s="139" t="str">
        <f t="shared" si="180"/>
        <v/>
      </c>
      <c r="BC430" s="207"/>
      <c r="BD430" s="297" t="str">
        <f t="shared" si="181"/>
        <v/>
      </c>
      <c r="BE430" s="207"/>
      <c r="BF430" s="139" t="str">
        <f t="shared" si="182"/>
        <v/>
      </c>
      <c r="BG430" s="207"/>
      <c r="BH430" s="297" t="str">
        <f t="shared" si="183"/>
        <v/>
      </c>
      <c r="BJ430" s="139" t="str">
        <f t="shared" si="184"/>
        <v/>
      </c>
      <c r="BK430" s="207"/>
      <c r="BL430" s="297" t="str">
        <f t="shared" si="185"/>
        <v/>
      </c>
      <c r="BM430" s="207"/>
    </row>
    <row r="431" spans="1:65" ht="15.75" customHeight="1">
      <c r="B431" s="364"/>
      <c r="C431" s="78"/>
      <c r="D431" s="101"/>
      <c r="E431" s="101"/>
      <c r="F431" s="101"/>
      <c r="G431" s="125"/>
      <c r="H431" s="101" t="s">
        <v>250</v>
      </c>
      <c r="I431" s="125"/>
      <c r="J431" s="101"/>
      <c r="K431" s="27"/>
      <c r="L431" s="26"/>
      <c r="M431" s="207"/>
      <c r="N431" s="140">
        <f>SUM(N426+N427)</f>
        <v>15905</v>
      </c>
      <c r="O431" s="80"/>
      <c r="P431" s="140">
        <f>SUM(P426+P427)</f>
        <v>11725</v>
      </c>
      <c r="Q431" s="140"/>
      <c r="R431" s="53">
        <f>SUM(R426+R427)</f>
        <v>11725</v>
      </c>
      <c r="S431" s="53"/>
      <c r="T431" s="53" t="e">
        <f>SUM(T426+T427)</f>
        <v>#N/A</v>
      </c>
      <c r="U431" s="140"/>
      <c r="V431" s="53">
        <f>SUM(V426+V427)</f>
        <v>11725</v>
      </c>
      <c r="W431" s="53"/>
      <c r="X431" s="53">
        <f>SUM(X426+X427)</f>
        <v>13115</v>
      </c>
      <c r="Y431" s="53"/>
      <c r="Z431" s="139">
        <f t="shared" si="166"/>
        <v>1390</v>
      </c>
      <c r="AA431" s="140"/>
      <c r="AB431" s="297">
        <f t="shared" si="167"/>
        <v>0.11855010660980803</v>
      </c>
      <c r="AC431" s="262"/>
      <c r="AD431" s="139">
        <f t="shared" si="168"/>
        <v>1390</v>
      </c>
      <c r="AE431" s="140"/>
      <c r="AF431" s="297">
        <f t="shared" si="169"/>
        <v>0.11855010660980803</v>
      </c>
      <c r="AG431" s="140"/>
      <c r="AH431" s="139">
        <f t="shared" si="170"/>
        <v>-2790</v>
      </c>
      <c r="AI431" s="140"/>
      <c r="AJ431" s="297">
        <f t="shared" si="171"/>
        <v>-0.17541653568060356</v>
      </c>
      <c r="AK431" s="262"/>
      <c r="AL431" s="139">
        <f t="shared" si="172"/>
        <v>1390</v>
      </c>
      <c r="AM431" s="140"/>
      <c r="AN431" s="297">
        <f t="shared" si="173"/>
        <v>0.11855010660980803</v>
      </c>
      <c r="AP431" s="139" t="str">
        <f t="shared" si="174"/>
        <v/>
      </c>
      <c r="AQ431" s="140"/>
      <c r="AR431" s="297" t="e">
        <f t="shared" si="175"/>
        <v>#N/A</v>
      </c>
      <c r="AS431" s="140"/>
      <c r="AT431" s="139" t="str">
        <f t="shared" si="176"/>
        <v/>
      </c>
      <c r="AU431" s="140"/>
      <c r="AV431" s="297" t="e">
        <f t="shared" si="177"/>
        <v>#N/A</v>
      </c>
      <c r="AW431" s="140"/>
      <c r="AX431" s="139">
        <f t="shared" si="178"/>
        <v>-4180</v>
      </c>
      <c r="AY431" s="140"/>
      <c r="AZ431" s="297">
        <f t="shared" si="179"/>
        <v>-0.26281043696950646</v>
      </c>
      <c r="BA431" s="140"/>
      <c r="BB431" s="139">
        <f t="shared" si="180"/>
        <v>0</v>
      </c>
      <c r="BC431" s="140"/>
      <c r="BD431" s="297">
        <f t="shared" si="181"/>
        <v>0</v>
      </c>
      <c r="BE431" s="140"/>
      <c r="BF431" s="139">
        <f t="shared" si="182"/>
        <v>0</v>
      </c>
      <c r="BG431" s="140"/>
      <c r="BH431" s="297">
        <f t="shared" si="183"/>
        <v>0</v>
      </c>
      <c r="BJ431" s="139" t="str">
        <f t="shared" si="184"/>
        <v/>
      </c>
      <c r="BK431" s="140"/>
      <c r="BL431" s="297" t="e">
        <f t="shared" si="185"/>
        <v>#N/A</v>
      </c>
      <c r="BM431" s="140"/>
    </row>
    <row r="432" spans="1:65" ht="15.75" customHeight="1">
      <c r="B432" s="364"/>
      <c r="C432" s="78"/>
      <c r="D432" s="101"/>
      <c r="E432" s="101"/>
      <c r="F432" s="101"/>
      <c r="G432" s="125"/>
      <c r="H432" s="101" t="s">
        <v>361</v>
      </c>
      <c r="I432" s="125"/>
      <c r="J432" s="101"/>
      <c r="K432" s="27"/>
      <c r="L432" s="26"/>
      <c r="M432" s="207"/>
      <c r="N432" s="140">
        <f>SUM(N426+N429)</f>
        <v>-15294</v>
      </c>
      <c r="O432" s="80"/>
      <c r="P432" s="140">
        <f>SUM(P426+P429)</f>
        <v>11725</v>
      </c>
      <c r="Q432" s="140"/>
      <c r="R432" s="53">
        <f>SUM(R426+R429)</f>
        <v>11725</v>
      </c>
      <c r="S432" s="53"/>
      <c r="T432" s="53" t="e">
        <f>SUM(T426+T429)</f>
        <v>#N/A</v>
      </c>
      <c r="U432" s="140"/>
      <c r="V432" s="53">
        <f>SUM(V426+V429)</f>
        <v>11725</v>
      </c>
      <c r="W432" s="53"/>
      <c r="X432" s="53">
        <f>SUM(X426+X429)</f>
        <v>13115</v>
      </c>
      <c r="Y432" s="53"/>
      <c r="Z432" s="139">
        <f t="shared" si="166"/>
        <v>1390</v>
      </c>
      <c r="AA432" s="140"/>
      <c r="AB432" s="297">
        <f t="shared" si="167"/>
        <v>0.11855010660980803</v>
      </c>
      <c r="AC432" s="262"/>
      <c r="AD432" s="139">
        <f t="shared" si="168"/>
        <v>1390</v>
      </c>
      <c r="AE432" s="140"/>
      <c r="AF432" s="297">
        <f t="shared" si="169"/>
        <v>0.11855010660980803</v>
      </c>
      <c r="AG432" s="140"/>
      <c r="AH432" s="139">
        <f t="shared" si="170"/>
        <v>28409</v>
      </c>
      <c r="AI432" s="140"/>
      <c r="AJ432" s="297">
        <f t="shared" si="171"/>
        <v>-1.857525827121747</v>
      </c>
      <c r="AK432" s="262"/>
      <c r="AL432" s="139">
        <f t="shared" si="172"/>
        <v>1390</v>
      </c>
      <c r="AM432" s="140"/>
      <c r="AN432" s="297">
        <f t="shared" si="173"/>
        <v>0.11855010660980803</v>
      </c>
      <c r="AP432" s="139" t="str">
        <f t="shared" si="174"/>
        <v/>
      </c>
      <c r="AQ432" s="140"/>
      <c r="AR432" s="297" t="e">
        <f t="shared" si="175"/>
        <v>#N/A</v>
      </c>
      <c r="AS432" s="140"/>
      <c r="AT432" s="139" t="str">
        <f t="shared" si="176"/>
        <v/>
      </c>
      <c r="AU432" s="140"/>
      <c r="AV432" s="297" t="e">
        <f t="shared" si="177"/>
        <v>#N/A</v>
      </c>
      <c r="AW432" s="140"/>
      <c r="AX432" s="139">
        <f t="shared" si="178"/>
        <v>27019</v>
      </c>
      <c r="AY432" s="140"/>
      <c r="AZ432" s="297">
        <f t="shared" si="179"/>
        <v>-1.7666405126193279</v>
      </c>
      <c r="BA432" s="140"/>
      <c r="BB432" s="139">
        <f t="shared" si="180"/>
        <v>0</v>
      </c>
      <c r="BC432" s="140"/>
      <c r="BD432" s="297">
        <f t="shared" si="181"/>
        <v>0</v>
      </c>
      <c r="BE432" s="140"/>
      <c r="BF432" s="139">
        <f t="shared" si="182"/>
        <v>0</v>
      </c>
      <c r="BG432" s="140"/>
      <c r="BH432" s="297">
        <f t="shared" si="183"/>
        <v>0</v>
      </c>
      <c r="BJ432" s="139" t="str">
        <f t="shared" si="184"/>
        <v/>
      </c>
      <c r="BK432" s="140"/>
      <c r="BL432" s="297" t="e">
        <f t="shared" si="185"/>
        <v>#N/A</v>
      </c>
      <c r="BM432" s="140"/>
    </row>
    <row r="433" spans="1:65" ht="15.75" customHeight="1">
      <c r="B433" s="364"/>
      <c r="C433" s="78"/>
      <c r="D433" s="101"/>
      <c r="E433" s="101"/>
      <c r="F433" s="101"/>
      <c r="G433" s="125"/>
      <c r="H433" s="101"/>
      <c r="I433" s="125"/>
      <c r="J433" s="101"/>
      <c r="K433" s="27"/>
      <c r="L433" s="26"/>
      <c r="M433" s="207"/>
      <c r="N433" s="207"/>
      <c r="O433" s="55"/>
      <c r="P433" s="207"/>
      <c r="Q433" s="207"/>
      <c r="R433" s="237"/>
      <c r="S433" s="237"/>
      <c r="T433" s="237"/>
      <c r="U433" s="207"/>
      <c r="V433" s="237"/>
      <c r="W433" s="237"/>
      <c r="X433" s="237"/>
      <c r="Y433" s="237"/>
      <c r="Z433" s="139" t="str">
        <f t="shared" si="166"/>
        <v/>
      </c>
      <c r="AA433" s="207"/>
      <c r="AB433" s="297" t="str">
        <f t="shared" si="167"/>
        <v/>
      </c>
      <c r="AC433" s="262"/>
      <c r="AD433" s="139" t="str">
        <f t="shared" si="168"/>
        <v/>
      </c>
      <c r="AE433" s="207"/>
      <c r="AF433" s="297" t="str">
        <f t="shared" si="169"/>
        <v/>
      </c>
      <c r="AG433" s="207"/>
      <c r="AH433" s="139" t="str">
        <f t="shared" si="170"/>
        <v/>
      </c>
      <c r="AI433" s="207"/>
      <c r="AJ433" s="297" t="str">
        <f t="shared" si="171"/>
        <v/>
      </c>
      <c r="AK433" s="262"/>
      <c r="AL433" s="139" t="str">
        <f t="shared" si="172"/>
        <v/>
      </c>
      <c r="AM433" s="207"/>
      <c r="AN433" s="297" t="str">
        <f t="shared" si="173"/>
        <v/>
      </c>
      <c r="AP433" s="139" t="str">
        <f t="shared" si="174"/>
        <v/>
      </c>
      <c r="AQ433" s="207"/>
      <c r="AR433" s="297" t="str">
        <f t="shared" si="175"/>
        <v/>
      </c>
      <c r="AS433" s="207"/>
      <c r="AT433" s="139" t="str">
        <f t="shared" si="176"/>
        <v/>
      </c>
      <c r="AU433" s="207"/>
      <c r="AV433" s="297" t="str">
        <f t="shared" si="177"/>
        <v/>
      </c>
      <c r="AW433" s="207"/>
      <c r="AX433" s="139" t="str">
        <f t="shared" si="178"/>
        <v/>
      </c>
      <c r="AY433" s="207"/>
      <c r="AZ433" s="297" t="str">
        <f t="shared" si="179"/>
        <v/>
      </c>
      <c r="BA433" s="207"/>
      <c r="BB433" s="139" t="str">
        <f t="shared" si="180"/>
        <v/>
      </c>
      <c r="BC433" s="207"/>
      <c r="BD433" s="297" t="str">
        <f t="shared" si="181"/>
        <v/>
      </c>
      <c r="BE433" s="207"/>
      <c r="BF433" s="139" t="str">
        <f t="shared" si="182"/>
        <v/>
      </c>
      <c r="BG433" s="207"/>
      <c r="BH433" s="297" t="str">
        <f t="shared" si="183"/>
        <v/>
      </c>
      <c r="BJ433" s="139" t="str">
        <f t="shared" si="184"/>
        <v/>
      </c>
      <c r="BK433" s="207"/>
      <c r="BL433" s="297" t="str">
        <f t="shared" si="185"/>
        <v/>
      </c>
      <c r="BM433" s="207"/>
    </row>
    <row r="434" spans="1:65" ht="15.75" customHeight="1">
      <c r="B434" s="364"/>
      <c r="C434" s="101"/>
      <c r="D434" s="101"/>
      <c r="E434" s="101"/>
      <c r="F434" s="101"/>
      <c r="G434" s="103" t="s">
        <v>40</v>
      </c>
      <c r="H434" s="103"/>
      <c r="I434" s="48"/>
      <c r="J434" s="103"/>
      <c r="K434" s="36"/>
      <c r="L434" s="37" t="s">
        <v>33</v>
      </c>
      <c r="M434" s="215"/>
      <c r="N434" s="150">
        <f>N431</f>
        <v>15905</v>
      </c>
      <c r="O434" s="161"/>
      <c r="P434" s="150">
        <f>P431</f>
        <v>11725</v>
      </c>
      <c r="Q434" s="150"/>
      <c r="R434" s="150">
        <f>R431</f>
        <v>11725</v>
      </c>
      <c r="S434" s="150"/>
      <c r="T434" s="150" t="e">
        <f>T431</f>
        <v>#N/A</v>
      </c>
      <c r="U434" s="150"/>
      <c r="V434" s="150">
        <f>V431</f>
        <v>11725</v>
      </c>
      <c r="W434" s="150"/>
      <c r="X434" s="150">
        <f>X431</f>
        <v>13115</v>
      </c>
      <c r="Y434" s="146"/>
      <c r="Z434" s="150">
        <f t="shared" si="166"/>
        <v>1390</v>
      </c>
      <c r="AA434" s="150"/>
      <c r="AB434" s="301">
        <f t="shared" si="167"/>
        <v>0.11855010660980803</v>
      </c>
      <c r="AC434" s="260"/>
      <c r="AD434" s="150">
        <f t="shared" si="168"/>
        <v>1390</v>
      </c>
      <c r="AE434" s="150"/>
      <c r="AF434" s="301">
        <f t="shared" si="169"/>
        <v>0.11855010660980803</v>
      </c>
      <c r="AG434" s="150"/>
      <c r="AH434" s="150">
        <f t="shared" si="170"/>
        <v>-2790</v>
      </c>
      <c r="AI434" s="150"/>
      <c r="AJ434" s="301">
        <f t="shared" si="171"/>
        <v>-0.17541653568060356</v>
      </c>
      <c r="AK434" s="260"/>
      <c r="AL434" s="150">
        <f t="shared" si="172"/>
        <v>1390</v>
      </c>
      <c r="AM434" s="150"/>
      <c r="AN434" s="301">
        <f t="shared" si="173"/>
        <v>0.11855010660980803</v>
      </c>
      <c r="AP434" s="150" t="str">
        <f t="shared" si="174"/>
        <v/>
      </c>
      <c r="AQ434" s="150"/>
      <c r="AR434" s="301" t="e">
        <f t="shared" si="175"/>
        <v>#N/A</v>
      </c>
      <c r="AS434" s="150"/>
      <c r="AT434" s="150" t="str">
        <f t="shared" si="176"/>
        <v/>
      </c>
      <c r="AU434" s="150"/>
      <c r="AV434" s="301" t="e">
        <f t="shared" si="177"/>
        <v>#N/A</v>
      </c>
      <c r="AW434" s="150"/>
      <c r="AX434" s="150">
        <f t="shared" si="178"/>
        <v>-4180</v>
      </c>
      <c r="AY434" s="150"/>
      <c r="AZ434" s="301">
        <f t="shared" si="179"/>
        <v>-0.26281043696950646</v>
      </c>
      <c r="BA434" s="150"/>
      <c r="BB434" s="150">
        <f t="shared" si="180"/>
        <v>0</v>
      </c>
      <c r="BC434" s="150"/>
      <c r="BD434" s="301">
        <f t="shared" si="181"/>
        <v>0</v>
      </c>
      <c r="BE434" s="150"/>
      <c r="BF434" s="150">
        <f t="shared" si="182"/>
        <v>0</v>
      </c>
      <c r="BG434" s="150"/>
      <c r="BH434" s="301">
        <f t="shared" si="183"/>
        <v>0</v>
      </c>
      <c r="BJ434" s="150" t="str">
        <f t="shared" si="184"/>
        <v/>
      </c>
      <c r="BK434" s="150"/>
      <c r="BL434" s="301" t="e">
        <f t="shared" si="185"/>
        <v>#N/A</v>
      </c>
      <c r="BM434" s="150"/>
    </row>
    <row r="435" spans="1:65" ht="15.75" customHeight="1">
      <c r="B435" s="364"/>
      <c r="C435" s="78"/>
      <c r="D435" s="101"/>
      <c r="E435" s="101"/>
      <c r="F435" s="101"/>
      <c r="G435" s="125"/>
      <c r="H435" s="101"/>
      <c r="I435" s="125"/>
      <c r="J435" s="101"/>
      <c r="K435" s="27"/>
      <c r="L435" s="26"/>
      <c r="M435" s="207"/>
      <c r="N435" s="207"/>
      <c r="O435" s="55"/>
      <c r="P435" s="207"/>
      <c r="Q435" s="207"/>
      <c r="R435" s="237"/>
      <c r="S435" s="237"/>
      <c r="T435" s="237"/>
      <c r="U435" s="207"/>
      <c r="V435" s="237"/>
      <c r="W435" s="237"/>
      <c r="X435" s="237"/>
      <c r="Y435" s="237"/>
      <c r="Z435" s="139" t="str">
        <f t="shared" si="166"/>
        <v/>
      </c>
      <c r="AA435" s="207"/>
      <c r="AB435" s="297" t="str">
        <f t="shared" si="167"/>
        <v/>
      </c>
      <c r="AC435" s="262"/>
      <c r="AD435" s="139" t="str">
        <f t="shared" si="168"/>
        <v/>
      </c>
      <c r="AE435" s="207"/>
      <c r="AF435" s="297" t="str">
        <f t="shared" si="169"/>
        <v/>
      </c>
      <c r="AG435" s="207"/>
      <c r="AH435" s="139" t="str">
        <f t="shared" si="170"/>
        <v/>
      </c>
      <c r="AI435" s="207"/>
      <c r="AJ435" s="297" t="str">
        <f t="shared" si="171"/>
        <v/>
      </c>
      <c r="AK435" s="262"/>
      <c r="AL435" s="139" t="str">
        <f t="shared" si="172"/>
        <v/>
      </c>
      <c r="AM435" s="207"/>
      <c r="AN435" s="297" t="str">
        <f t="shared" si="173"/>
        <v/>
      </c>
      <c r="AP435" s="139" t="str">
        <f t="shared" si="174"/>
        <v/>
      </c>
      <c r="AQ435" s="207"/>
      <c r="AR435" s="297" t="str">
        <f t="shared" si="175"/>
        <v/>
      </c>
      <c r="AS435" s="207"/>
      <c r="AT435" s="139" t="str">
        <f t="shared" si="176"/>
        <v/>
      </c>
      <c r="AU435" s="207"/>
      <c r="AV435" s="297" t="str">
        <f t="shared" si="177"/>
        <v/>
      </c>
      <c r="AW435" s="207"/>
      <c r="AX435" s="139" t="str">
        <f t="shared" si="178"/>
        <v/>
      </c>
      <c r="AY435" s="207"/>
      <c r="AZ435" s="297" t="str">
        <f t="shared" si="179"/>
        <v/>
      </c>
      <c r="BA435" s="207"/>
      <c r="BB435" s="139" t="str">
        <f t="shared" si="180"/>
        <v/>
      </c>
      <c r="BC435" s="207"/>
      <c r="BD435" s="297" t="str">
        <f t="shared" si="181"/>
        <v/>
      </c>
      <c r="BE435" s="207"/>
      <c r="BF435" s="139" t="str">
        <f t="shared" si="182"/>
        <v/>
      </c>
      <c r="BG435" s="207"/>
      <c r="BH435" s="297" t="str">
        <f t="shared" si="183"/>
        <v/>
      </c>
      <c r="BJ435" s="139" t="str">
        <f t="shared" si="184"/>
        <v/>
      </c>
      <c r="BK435" s="207"/>
      <c r="BL435" s="297" t="str">
        <f t="shared" si="185"/>
        <v/>
      </c>
      <c r="BM435" s="207"/>
    </row>
    <row r="436" spans="1:65" s="115" customFormat="1" ht="15.75" customHeight="1">
      <c r="A436" s="326"/>
      <c r="B436" s="364"/>
      <c r="C436" s="115" t="s">
        <v>394</v>
      </c>
      <c r="D436" s="129"/>
      <c r="E436" s="129"/>
      <c r="F436" s="129"/>
      <c r="G436" s="331"/>
      <c r="H436" s="129"/>
      <c r="I436" s="331"/>
      <c r="J436" s="129"/>
      <c r="K436" s="320"/>
      <c r="L436" s="332"/>
      <c r="M436" s="311"/>
      <c r="N436" s="311"/>
      <c r="O436" s="333"/>
      <c r="P436" s="311"/>
      <c r="Q436" s="311"/>
      <c r="R436" s="323"/>
      <c r="S436" s="323"/>
      <c r="T436" s="323"/>
      <c r="U436" s="311"/>
      <c r="V436" s="323"/>
      <c r="W436" s="323"/>
      <c r="X436" s="323"/>
      <c r="Y436" s="323"/>
      <c r="Z436" s="312"/>
      <c r="AA436" s="311"/>
      <c r="AB436" s="325"/>
      <c r="AC436" s="324"/>
      <c r="AD436" s="312"/>
      <c r="AE436" s="311"/>
      <c r="AF436" s="325"/>
      <c r="AG436" s="311"/>
      <c r="AH436" s="312"/>
      <c r="AI436" s="311"/>
      <c r="AJ436" s="325"/>
      <c r="AK436" s="324"/>
      <c r="AL436" s="312"/>
      <c r="AM436" s="311"/>
      <c r="AN436" s="325"/>
      <c r="AP436" s="312"/>
      <c r="AQ436" s="311"/>
      <c r="AR436" s="325"/>
      <c r="AS436" s="311"/>
      <c r="AT436" s="312"/>
      <c r="AU436" s="311"/>
      <c r="AV436" s="325"/>
      <c r="AW436" s="311"/>
      <c r="AX436" s="312"/>
      <c r="AY436" s="311"/>
      <c r="AZ436" s="325"/>
      <c r="BA436" s="311"/>
      <c r="BB436" s="312"/>
      <c r="BC436" s="311"/>
      <c r="BD436" s="325"/>
      <c r="BE436" s="311"/>
      <c r="BF436" s="312"/>
      <c r="BG436" s="311"/>
      <c r="BH436" s="325"/>
      <c r="BJ436" s="312"/>
      <c r="BK436" s="311"/>
      <c r="BL436" s="325"/>
      <c r="BM436" s="311"/>
    </row>
    <row r="437" spans="1:65" s="115" customFormat="1" ht="15.75" customHeight="1">
      <c r="A437" s="326"/>
      <c r="B437" s="364"/>
      <c r="C437" s="115" t="s">
        <v>392</v>
      </c>
      <c r="D437" s="334"/>
      <c r="E437" s="129"/>
      <c r="F437" s="129"/>
      <c r="G437" s="129"/>
      <c r="H437" s="129"/>
      <c r="I437" s="129"/>
      <c r="J437" s="129"/>
      <c r="K437" s="320"/>
      <c r="L437" s="335"/>
      <c r="M437" s="311"/>
      <c r="N437" s="311"/>
      <c r="O437" s="333"/>
      <c r="P437" s="311"/>
      <c r="Q437" s="311"/>
      <c r="R437" s="323"/>
      <c r="S437" s="323"/>
      <c r="T437" s="323"/>
      <c r="U437" s="311"/>
      <c r="V437" s="323"/>
      <c r="W437" s="323"/>
      <c r="X437" s="323"/>
      <c r="Y437" s="323"/>
      <c r="Z437" s="312"/>
      <c r="AA437" s="311"/>
      <c r="AB437" s="325"/>
      <c r="AC437" s="324"/>
      <c r="AD437" s="312"/>
      <c r="AE437" s="311"/>
      <c r="AF437" s="325"/>
      <c r="AG437" s="311"/>
      <c r="AH437" s="312"/>
      <c r="AI437" s="311"/>
      <c r="AJ437" s="325"/>
      <c r="AK437" s="324"/>
      <c r="AL437" s="312"/>
      <c r="AM437" s="311"/>
      <c r="AN437" s="325"/>
      <c r="AP437" s="312"/>
      <c r="AQ437" s="311"/>
      <c r="AR437" s="325"/>
      <c r="AS437" s="311"/>
      <c r="AT437" s="312"/>
      <c r="AU437" s="311"/>
      <c r="AV437" s="325"/>
      <c r="AW437" s="311"/>
      <c r="AX437" s="312"/>
      <c r="AY437" s="311"/>
      <c r="AZ437" s="325"/>
      <c r="BA437" s="311"/>
      <c r="BB437" s="312"/>
      <c r="BC437" s="311"/>
      <c r="BD437" s="325"/>
      <c r="BE437" s="311"/>
      <c r="BF437" s="312"/>
      <c r="BG437" s="311"/>
      <c r="BH437" s="325"/>
      <c r="BJ437" s="312"/>
      <c r="BK437" s="311"/>
      <c r="BL437" s="325"/>
      <c r="BM437" s="311"/>
    </row>
    <row r="438" spans="1:65" s="115" customFormat="1" ht="15.75" customHeight="1">
      <c r="A438" s="326"/>
      <c r="B438" s="364"/>
      <c r="D438" s="334"/>
      <c r="E438" s="129"/>
      <c r="F438" s="129"/>
      <c r="G438" s="129"/>
      <c r="H438" s="129"/>
      <c r="I438" s="129"/>
      <c r="J438" s="129"/>
      <c r="K438" s="320"/>
      <c r="L438" s="335"/>
      <c r="M438" s="311"/>
      <c r="N438" s="311"/>
      <c r="O438" s="333"/>
      <c r="P438" s="311"/>
      <c r="Q438" s="311"/>
      <c r="R438" s="323"/>
      <c r="S438" s="323"/>
      <c r="T438" s="323"/>
      <c r="U438" s="311"/>
      <c r="V438" s="323"/>
      <c r="W438" s="323"/>
      <c r="X438" s="323"/>
      <c r="Y438" s="323"/>
      <c r="Z438" s="312"/>
      <c r="AA438" s="311"/>
      <c r="AB438" s="325"/>
      <c r="AC438" s="324"/>
      <c r="AD438" s="312"/>
      <c r="AE438" s="311"/>
      <c r="AF438" s="325"/>
      <c r="AG438" s="311"/>
      <c r="AH438" s="312"/>
      <c r="AI438" s="311"/>
      <c r="AJ438" s="325"/>
      <c r="AK438" s="324"/>
      <c r="AL438" s="312"/>
      <c r="AM438" s="311"/>
      <c r="AN438" s="325"/>
      <c r="AP438" s="312"/>
      <c r="AQ438" s="311"/>
      <c r="AR438" s="325"/>
      <c r="AS438" s="311"/>
      <c r="AT438" s="312"/>
      <c r="AU438" s="311"/>
      <c r="AV438" s="325"/>
      <c r="AW438" s="311"/>
      <c r="AX438" s="312"/>
      <c r="AY438" s="311"/>
      <c r="AZ438" s="325"/>
      <c r="BA438" s="311"/>
      <c r="BB438" s="312"/>
      <c r="BC438" s="311"/>
      <c r="BD438" s="325"/>
      <c r="BE438" s="311"/>
      <c r="BF438" s="312"/>
      <c r="BG438" s="311"/>
      <c r="BH438" s="325"/>
      <c r="BJ438" s="312"/>
      <c r="BK438" s="311"/>
      <c r="BL438" s="325"/>
      <c r="BM438" s="311"/>
    </row>
    <row r="439" spans="1:65" s="115" customFormat="1" ht="15.75" customHeight="1">
      <c r="A439" s="326"/>
      <c r="B439" s="364"/>
      <c r="C439" s="115" t="s">
        <v>385</v>
      </c>
      <c r="D439" s="211"/>
      <c r="E439" s="129"/>
      <c r="F439" s="336"/>
      <c r="G439" s="336"/>
      <c r="H439" s="336"/>
      <c r="I439" s="336"/>
      <c r="J439" s="336"/>
      <c r="K439" s="336"/>
      <c r="L439" s="389"/>
      <c r="M439" s="311"/>
      <c r="N439" s="311"/>
      <c r="O439" s="337"/>
      <c r="P439" s="311"/>
      <c r="Q439" s="311"/>
      <c r="R439" s="323"/>
      <c r="S439" s="323"/>
      <c r="T439" s="323"/>
      <c r="U439" s="311"/>
      <c r="V439" s="323"/>
      <c r="W439" s="323"/>
      <c r="X439" s="323"/>
      <c r="Y439" s="323"/>
      <c r="Z439" s="312" t="str">
        <f>IF(AND(ISNUMBER($V439),ISNUMBER($X439)),IF((ABS($V439-$X439))&gt;0.49,$X439-$V439,0),"")</f>
        <v/>
      </c>
      <c r="AA439" s="311"/>
      <c r="AB439" s="325" t="str">
        <f>IF($V439="","",  IF($X439="","", IF($V439=0,"---",(IF(ISERROR(($X439/$V439)-1),"---",($X439/$V439)-1) ))))</f>
        <v/>
      </c>
      <c r="AC439" s="324"/>
      <c r="AD439" s="312" t="str">
        <f>IF(AND(ISNUMBER($P439),ISNUMBER($X439)),IF((ABS($P439-$X439))&gt;0.49,$X439-$P439,0),"")</f>
        <v/>
      </c>
      <c r="AE439" s="311"/>
      <c r="AF439" s="325" t="str">
        <f>IF($P439="","",  IF($X439="","", IF($P439=0,"---",(IF(ISERROR(($X439/$P439)-1),"---",($X439/$P439)-1) ))))</f>
        <v/>
      </c>
      <c r="AG439" s="311"/>
      <c r="AH439" s="312" t="str">
        <f>IF(AND(ISNUMBER($N439),ISNUMBER($X439)),IF((ABS($N439-$X439))&gt;0.49,$X439-$N439,0),"")</f>
        <v/>
      </c>
      <c r="AI439" s="311"/>
      <c r="AJ439" s="325" t="str">
        <f>IF($N439="","",  IF($X439="","", IF($N439=0,"---",(IF(ISERROR(($X439/$N439)-1),"---",($X439/$N439)-1) ))))</f>
        <v/>
      </c>
      <c r="AK439" s="324"/>
      <c r="AL439" s="312" t="str">
        <f>IF(AND(ISNUMBER($R439),ISNUMBER($X439)),IF((ABS($R439-$X439))&gt;0.49,$X439-$R439,0),"")</f>
        <v/>
      </c>
      <c r="AM439" s="311"/>
      <c r="AN439" s="325" t="str">
        <f>IF($R439="","",  IF($X439="","", IF($R439=0,"---",(IF(ISERROR(($X439/$R439)-1),"---",($X439/$R439)-1) ))))</f>
        <v/>
      </c>
      <c r="AP439" s="312" t="str">
        <f>IF(AND(ISNUMBER($T439),ISNUMBER($X439)),IF((ABS($T439-$X439))&gt;0.49,$X439-$T439,0),"")</f>
        <v/>
      </c>
      <c r="AQ439" s="311"/>
      <c r="AR439" s="325" t="str">
        <f>IF($T439="","",  IF($X439="","", IF($T439=0,"---",(IF(ISERROR(($X439/$T439)-1),"---",($X439/$T439)-1) ))))</f>
        <v/>
      </c>
      <c r="AS439" s="311"/>
      <c r="AT439" s="312" t="str">
        <f>IF(AND(ISNUMBER($R439),ISNUMBER($T439)),IF((ABS($R439-$T439))&gt;0.49,$T439-$R439,0),"")</f>
        <v/>
      </c>
      <c r="AU439" s="311"/>
      <c r="AV439" s="325" t="str">
        <f>IF($R439="","",  IF($T439="","", IF($R439=0,"---",(IF(ISERROR(($T439/$R439)-1),"---",($T439/$R439)-1) ))))</f>
        <v/>
      </c>
      <c r="AW439" s="311"/>
      <c r="AX439" s="312" t="str">
        <f>IF(AND(ISNUMBER($N439),ISNUMBER($V439)),IF((ABS($N439-$V439))&gt;0.49,$V439-$N439,0),"")</f>
        <v/>
      </c>
      <c r="AY439" s="311"/>
      <c r="AZ439" s="325" t="str">
        <f>IF($N439="","",  IF($V439="","", IF($N439=0,"---",(IF(ISERROR(($V439/$N439)-1),"---",($V439/$N439)-1) ))))</f>
        <v/>
      </c>
      <c r="BA439" s="311"/>
      <c r="BB439" s="312" t="str">
        <f>IF(AND(ISNUMBER($P439),ISNUMBER($V439)),IF((ABS($P439-$V439))&gt;0.49,$V439-$P439,0),"")</f>
        <v/>
      </c>
      <c r="BC439" s="311"/>
      <c r="BD439" s="325" t="str">
        <f>IF($P439="","",  IF($V439="","", IF($P439=0,"---",(IF(ISERROR(($V439/$P439)-1),"---",($V439/$P439)-1) ))))</f>
        <v/>
      </c>
      <c r="BE439" s="311"/>
      <c r="BF439" s="312" t="str">
        <f>IF(AND(ISNUMBER($R439),ISNUMBER($V439)),IF((ABS($R439-$V439))&gt;0.49,$V439-$R439,0),"")</f>
        <v/>
      </c>
      <c r="BG439" s="311"/>
      <c r="BH439" s="325" t="str">
        <f>IF($R439="","",  IF($V439="","", IF($R439=0,"---",(IF(ISERROR(($V439/$R439)-1),"---",($V439/$R439)-1) ))))</f>
        <v/>
      </c>
      <c r="BJ439" s="312" t="str">
        <f>IF(AND(ISNUMBER($T439),ISNUMBER($V439)),IF((ABS($T439-$V439))&gt;0.49,$V439-$T439,0),"")</f>
        <v/>
      </c>
      <c r="BK439" s="311"/>
      <c r="BL439" s="325" t="str">
        <f>IF($T439="","",  IF($V439="","", IF($T439=0,"---",(IF(ISERROR(($V439/$T439)-1),"---",($V439/$T439)-1) ))))</f>
        <v/>
      </c>
      <c r="BM439" s="311"/>
    </row>
    <row r="440" spans="1:65" ht="15.75" customHeight="1">
      <c r="B440" s="364"/>
      <c r="C440" s="115"/>
      <c r="D440" s="211"/>
      <c r="E440" s="129"/>
      <c r="F440" s="88"/>
      <c r="G440" s="88"/>
      <c r="H440" s="88"/>
      <c r="I440" s="88"/>
      <c r="J440" s="88"/>
      <c r="K440" s="88"/>
      <c r="L440" s="390"/>
      <c r="M440" s="207"/>
      <c r="N440" s="207"/>
      <c r="O440" s="155"/>
      <c r="P440" s="207"/>
      <c r="Q440" s="207"/>
      <c r="R440" s="237"/>
      <c r="S440" s="237"/>
      <c r="T440" s="237"/>
      <c r="U440" s="207"/>
      <c r="V440" s="237"/>
      <c r="W440" s="237"/>
      <c r="X440" s="237"/>
      <c r="Y440" s="237"/>
      <c r="Z440" s="139"/>
      <c r="AA440" s="207"/>
      <c r="AB440" s="297"/>
      <c r="AC440" s="262"/>
      <c r="AD440" s="139"/>
      <c r="AE440" s="207"/>
      <c r="AF440" s="297"/>
      <c r="AG440" s="207"/>
      <c r="AH440" s="139"/>
      <c r="AI440" s="207"/>
      <c r="AJ440" s="297"/>
      <c r="AK440" s="262"/>
      <c r="AL440" s="139"/>
      <c r="AM440" s="207"/>
      <c r="AN440" s="297"/>
      <c r="AP440" s="139"/>
      <c r="AQ440" s="207"/>
      <c r="AR440" s="297"/>
      <c r="AS440" s="207"/>
      <c r="AT440" s="139"/>
      <c r="AU440" s="207"/>
      <c r="AV440" s="297"/>
      <c r="AW440" s="207"/>
      <c r="AX440" s="139"/>
      <c r="AY440" s="207"/>
      <c r="AZ440" s="297"/>
      <c r="BA440" s="207"/>
      <c r="BB440" s="139"/>
      <c r="BC440" s="207"/>
      <c r="BD440" s="297"/>
      <c r="BE440" s="207"/>
      <c r="BF440" s="139"/>
      <c r="BG440" s="207"/>
      <c r="BH440" s="297"/>
      <c r="BJ440" s="139"/>
      <c r="BK440" s="207"/>
      <c r="BL440" s="297"/>
      <c r="BM440" s="207"/>
    </row>
    <row r="441" spans="1:65" ht="15.75" customHeight="1">
      <c r="B441" s="364"/>
      <c r="C441" s="206">
        <v>1</v>
      </c>
      <c r="D441" s="227" t="s">
        <v>350</v>
      </c>
      <c r="E441" s="129"/>
      <c r="F441" s="88"/>
      <c r="G441" s="88"/>
      <c r="H441" s="88"/>
      <c r="I441" s="88"/>
      <c r="J441" s="88"/>
      <c r="K441" s="88"/>
      <c r="L441" s="390"/>
      <c r="M441" s="207"/>
      <c r="N441" s="207"/>
      <c r="O441" s="155"/>
      <c r="P441" s="207"/>
      <c r="Q441" s="207"/>
      <c r="R441" s="237"/>
      <c r="S441" s="237"/>
      <c r="T441" s="237"/>
      <c r="U441" s="207"/>
      <c r="V441" s="237"/>
      <c r="W441" s="237"/>
      <c r="X441" s="237"/>
      <c r="Y441" s="237"/>
      <c r="Z441" s="139" t="str">
        <f t="shared" ref="Z441:Z496" si="186">IF(AND(ISNUMBER($V441),ISNUMBER($X441)),IF((ABS($V441-$X441))&gt;0.49,$X441-$V441,0),"")</f>
        <v/>
      </c>
      <c r="AA441" s="207"/>
      <c r="AB441" s="297" t="str">
        <f t="shared" ref="AB441:AB496" si="187">IF($V441="","",  IF($X441="","", IF($V441=0,"---",(IF(ISERROR(($X441/$V441)-1),"---",($X441/$V441)-1) ))))</f>
        <v/>
      </c>
      <c r="AC441" s="262"/>
      <c r="AD441" s="139" t="str">
        <f t="shared" ref="AD441:AD472" si="188">IF(AND(ISNUMBER($P441),ISNUMBER($X441)),IF((ABS($P441-$X441))&gt;0.49,$X441-$P441,0),"")</f>
        <v/>
      </c>
      <c r="AE441" s="207"/>
      <c r="AF441" s="297" t="str">
        <f t="shared" ref="AF441:AF472" si="189">IF($P441="","",  IF($X441="","", IF($P441=0,"---",(IF(ISERROR(($X441/$P441)-1),"---",($X441/$P441)-1) ))))</f>
        <v/>
      </c>
      <c r="AG441" s="207"/>
      <c r="AH441" s="139" t="str">
        <f t="shared" ref="AH441:AH472" si="190">IF(AND(ISNUMBER($N441),ISNUMBER($X441)),IF((ABS($N441-$X441))&gt;0.49,$X441-$N441,0),"")</f>
        <v/>
      </c>
      <c r="AI441" s="207"/>
      <c r="AJ441" s="297" t="str">
        <f t="shared" ref="AJ441:AJ472" si="191">IF($N441="","",  IF($X441="","", IF($N441=0,"---",(IF(ISERROR(($X441/$N441)-1),"---",($X441/$N441)-1) ))))</f>
        <v/>
      </c>
      <c r="AK441" s="262"/>
      <c r="AL441" s="139" t="str">
        <f t="shared" ref="AL441:AL496" si="192">IF(AND(ISNUMBER($R441),ISNUMBER($X441)),IF((ABS($R441-$X441))&gt;0.49,$X441-$R441,0),"")</f>
        <v/>
      </c>
      <c r="AM441" s="207"/>
      <c r="AN441" s="297" t="str">
        <f t="shared" ref="AN441:AN496" si="193">IF($R441="","",  IF($X441="","", IF($R441=0,"---",(IF(ISERROR(($X441/$R441)-1),"---",($X441/$R441)-1) ))))</f>
        <v/>
      </c>
      <c r="AP441" s="139" t="str">
        <f t="shared" ref="AP441:AP496" si="194">IF(AND(ISNUMBER($T441),ISNUMBER($X441)),IF((ABS($T441-$X441))&gt;0.49,$X441-$T441,0),"")</f>
        <v/>
      </c>
      <c r="AQ441" s="207"/>
      <c r="AR441" s="297" t="str">
        <f t="shared" ref="AR441:AR496" si="195">IF($T441="","",  IF($X441="","", IF($T441=0,"---",(IF(ISERROR(($X441/$T441)-1),"---",($X441/$T441)-1) ))))</f>
        <v/>
      </c>
      <c r="AS441" s="207"/>
      <c r="AT441" s="139" t="str">
        <f t="shared" ref="AT441:AT496" si="196">IF(AND(ISNUMBER($R441),ISNUMBER($T441)),IF((ABS($R441-$T441))&gt;0.49,$T441-$R441,0),"")</f>
        <v/>
      </c>
      <c r="AU441" s="207"/>
      <c r="AV441" s="297" t="str">
        <f t="shared" ref="AV441:AV496" si="197">IF($R441="","",  IF($T441="","", IF($R441=0,"---",(IF(ISERROR(($T441/$R441)-1),"---",($T441/$R441)-1) ))))</f>
        <v/>
      </c>
      <c r="AW441" s="207"/>
      <c r="AX441" s="139" t="str">
        <f t="shared" ref="AX441:AX472" si="198">IF(AND(ISNUMBER($N441),ISNUMBER($V441)),IF((ABS($N441-$V441))&gt;0.49,$V441-$N441,0),"")</f>
        <v/>
      </c>
      <c r="AY441" s="207"/>
      <c r="AZ441" s="297" t="str">
        <f t="shared" ref="AZ441:AZ472" si="199">IF($N441="","",  IF($V441="","", IF($N441=0,"---",(IF(ISERROR(($V441/$N441)-1),"---",($V441/$N441)-1) ))))</f>
        <v/>
      </c>
      <c r="BA441" s="207"/>
      <c r="BB441" s="139" t="str">
        <f t="shared" ref="BB441:BB472" si="200">IF(AND(ISNUMBER($P441),ISNUMBER($V441)),IF((ABS($P441-$V441))&gt;0.49,$V441-$P441,0),"")</f>
        <v/>
      </c>
      <c r="BC441" s="207"/>
      <c r="BD441" s="297" t="str">
        <f t="shared" ref="BD441:BD472" si="201">IF($P441="","",  IF($V441="","", IF($P441=0,"---",(IF(ISERROR(($V441/$P441)-1),"---",($V441/$P441)-1) ))))</f>
        <v/>
      </c>
      <c r="BE441" s="207"/>
      <c r="BF441" s="139" t="str">
        <f t="shared" ref="BF441:BF496" si="202">IF(AND(ISNUMBER($R441),ISNUMBER($V441)),IF((ABS($R441-$V441))&gt;0.49,$V441-$R441,0),"")</f>
        <v/>
      </c>
      <c r="BG441" s="207"/>
      <c r="BH441" s="297" t="str">
        <f t="shared" ref="BH441:BH496" si="203">IF($R441="","",  IF($V441="","", IF($R441=0,"---",(IF(ISERROR(($V441/$R441)-1),"---",($V441/$R441)-1) ))))</f>
        <v/>
      </c>
      <c r="BJ441" s="139" t="str">
        <f t="shared" ref="BJ441:BJ496" si="204">IF(AND(ISNUMBER($T441),ISNUMBER($V441)),IF((ABS($T441-$V441))&gt;0.49,$V441-$T441,0),"")</f>
        <v/>
      </c>
      <c r="BK441" s="207"/>
      <c r="BL441" s="297" t="str">
        <f t="shared" ref="BL441:BL496" si="205">IF($T441="","",  IF($V441="","", IF($T441=0,"---",(IF(ISERROR(($V441/$T441)-1),"---",($V441/$T441)-1) ))))</f>
        <v/>
      </c>
      <c r="BM441" s="207"/>
    </row>
    <row r="442" spans="1:65" ht="15.75" customHeight="1">
      <c r="B442" s="364"/>
      <c r="C442" s="115"/>
      <c r="D442" s="227"/>
      <c r="E442" s="129"/>
      <c r="F442" s="88"/>
      <c r="G442" s="88"/>
      <c r="H442" s="88"/>
      <c r="I442" s="88"/>
      <c r="J442" s="88"/>
      <c r="K442" s="88"/>
      <c r="L442" s="390"/>
      <c r="M442" s="207"/>
      <c r="N442" s="207"/>
      <c r="O442" s="155"/>
      <c r="P442" s="207"/>
      <c r="Q442" s="207"/>
      <c r="R442" s="237"/>
      <c r="S442" s="237"/>
      <c r="T442" s="237"/>
      <c r="U442" s="207"/>
      <c r="V442" s="237"/>
      <c r="W442" s="237"/>
      <c r="X442" s="237"/>
      <c r="Y442" s="237"/>
      <c r="Z442" s="139" t="str">
        <f t="shared" si="186"/>
        <v/>
      </c>
      <c r="AA442" s="207"/>
      <c r="AB442" s="297" t="str">
        <f t="shared" si="187"/>
        <v/>
      </c>
      <c r="AC442" s="262"/>
      <c r="AD442" s="139" t="str">
        <f t="shared" si="188"/>
        <v/>
      </c>
      <c r="AE442" s="207"/>
      <c r="AF442" s="297" t="str">
        <f t="shared" si="189"/>
        <v/>
      </c>
      <c r="AG442" s="207"/>
      <c r="AH442" s="139" t="str">
        <f t="shared" si="190"/>
        <v/>
      </c>
      <c r="AI442" s="207"/>
      <c r="AJ442" s="297" t="str">
        <f t="shared" si="191"/>
        <v/>
      </c>
      <c r="AK442" s="262"/>
      <c r="AL442" s="139" t="str">
        <f t="shared" si="192"/>
        <v/>
      </c>
      <c r="AM442" s="207"/>
      <c r="AN442" s="297" t="str">
        <f t="shared" si="193"/>
        <v/>
      </c>
      <c r="AP442" s="139" t="str">
        <f t="shared" si="194"/>
        <v/>
      </c>
      <c r="AQ442" s="207"/>
      <c r="AR442" s="297" t="str">
        <f t="shared" si="195"/>
        <v/>
      </c>
      <c r="AS442" s="207"/>
      <c r="AT442" s="139" t="str">
        <f t="shared" si="196"/>
        <v/>
      </c>
      <c r="AU442" s="207"/>
      <c r="AV442" s="297" t="str">
        <f t="shared" si="197"/>
        <v/>
      </c>
      <c r="AW442" s="207"/>
      <c r="AX442" s="139" t="str">
        <f t="shared" si="198"/>
        <v/>
      </c>
      <c r="AY442" s="207"/>
      <c r="AZ442" s="297" t="str">
        <f t="shared" si="199"/>
        <v/>
      </c>
      <c r="BA442" s="207"/>
      <c r="BB442" s="139" t="str">
        <f t="shared" si="200"/>
        <v/>
      </c>
      <c r="BC442" s="207"/>
      <c r="BD442" s="297" t="str">
        <f t="shared" si="201"/>
        <v/>
      </c>
      <c r="BE442" s="207"/>
      <c r="BF442" s="139" t="str">
        <f t="shared" si="202"/>
        <v/>
      </c>
      <c r="BG442" s="207"/>
      <c r="BH442" s="297" t="str">
        <f t="shared" si="203"/>
        <v/>
      </c>
      <c r="BJ442" s="139" t="str">
        <f t="shared" si="204"/>
        <v/>
      </c>
      <c r="BK442" s="207"/>
      <c r="BL442" s="297" t="str">
        <f t="shared" si="205"/>
        <v/>
      </c>
      <c r="BM442" s="207"/>
    </row>
    <row r="443" spans="1:65" ht="15.75" customHeight="1">
      <c r="B443" s="364"/>
      <c r="C443" s="74"/>
      <c r="D443" s="125"/>
      <c r="E443" s="101"/>
      <c r="F443" s="101"/>
      <c r="G443" s="125"/>
      <c r="H443" s="101"/>
      <c r="I443" s="125"/>
      <c r="J443" s="101"/>
      <c r="K443" s="101"/>
      <c r="L443" s="102"/>
      <c r="M443" s="207"/>
      <c r="N443" s="207"/>
      <c r="O443" s="142"/>
      <c r="P443" s="207"/>
      <c r="Q443" s="207"/>
      <c r="R443" s="237"/>
      <c r="S443" s="237"/>
      <c r="T443" s="237"/>
      <c r="U443" s="207"/>
      <c r="V443" s="237"/>
      <c r="W443" s="237"/>
      <c r="X443" s="237"/>
      <c r="Y443" s="237"/>
      <c r="Z443" s="139" t="str">
        <f t="shared" si="186"/>
        <v/>
      </c>
      <c r="AA443" s="207"/>
      <c r="AB443" s="297" t="str">
        <f t="shared" si="187"/>
        <v/>
      </c>
      <c r="AC443" s="262"/>
      <c r="AD443" s="139" t="str">
        <f t="shared" si="188"/>
        <v/>
      </c>
      <c r="AE443" s="207"/>
      <c r="AF443" s="297" t="str">
        <f t="shared" si="189"/>
        <v/>
      </c>
      <c r="AG443" s="207"/>
      <c r="AH443" s="139" t="str">
        <f t="shared" si="190"/>
        <v/>
      </c>
      <c r="AI443" s="207"/>
      <c r="AJ443" s="297" t="str">
        <f t="shared" si="191"/>
        <v/>
      </c>
      <c r="AK443" s="262"/>
      <c r="AL443" s="139" t="str">
        <f t="shared" si="192"/>
        <v/>
      </c>
      <c r="AM443" s="207"/>
      <c r="AN443" s="297" t="str">
        <f t="shared" si="193"/>
        <v/>
      </c>
      <c r="AP443" s="139" t="str">
        <f t="shared" si="194"/>
        <v/>
      </c>
      <c r="AQ443" s="207"/>
      <c r="AR443" s="297" t="str">
        <f t="shared" si="195"/>
        <v/>
      </c>
      <c r="AS443" s="207"/>
      <c r="AT443" s="139" t="str">
        <f t="shared" si="196"/>
        <v/>
      </c>
      <c r="AU443" s="207"/>
      <c r="AV443" s="297" t="str">
        <f t="shared" si="197"/>
        <v/>
      </c>
      <c r="AW443" s="207"/>
      <c r="AX443" s="139" t="str">
        <f t="shared" si="198"/>
        <v/>
      </c>
      <c r="AY443" s="207"/>
      <c r="AZ443" s="297" t="str">
        <f t="shared" si="199"/>
        <v/>
      </c>
      <c r="BA443" s="207"/>
      <c r="BB443" s="139" t="str">
        <f t="shared" si="200"/>
        <v/>
      </c>
      <c r="BC443" s="207"/>
      <c r="BD443" s="297" t="str">
        <f t="shared" si="201"/>
        <v/>
      </c>
      <c r="BE443" s="207"/>
      <c r="BF443" s="139" t="str">
        <f t="shared" si="202"/>
        <v/>
      </c>
      <c r="BG443" s="207"/>
      <c r="BH443" s="297" t="str">
        <f t="shared" si="203"/>
        <v/>
      </c>
      <c r="BJ443" s="139" t="str">
        <f t="shared" si="204"/>
        <v/>
      </c>
      <c r="BK443" s="207"/>
      <c r="BL443" s="297" t="str">
        <f t="shared" si="205"/>
        <v/>
      </c>
      <c r="BM443" s="207"/>
    </row>
    <row r="444" spans="1:65" ht="15.75" customHeight="1">
      <c r="B444" s="364"/>
      <c r="C444" s="20" t="s">
        <v>272</v>
      </c>
      <c r="D444" s="103"/>
      <c r="E444" s="103"/>
      <c r="F444" s="103"/>
      <c r="G444" s="103"/>
      <c r="H444" s="103"/>
      <c r="I444" s="103"/>
      <c r="J444" s="103"/>
      <c r="K444" s="25"/>
      <c r="L444" s="102"/>
      <c r="M444" s="207"/>
      <c r="N444" s="207"/>
      <c r="O444" s="142"/>
      <c r="P444" s="207"/>
      <c r="Q444" s="207"/>
      <c r="R444" s="237"/>
      <c r="S444" s="237"/>
      <c r="T444" s="237"/>
      <c r="U444" s="207"/>
      <c r="V444" s="237"/>
      <c r="W444" s="237"/>
      <c r="X444" s="237"/>
      <c r="Y444" s="237"/>
      <c r="Z444" s="139" t="str">
        <f t="shared" si="186"/>
        <v/>
      </c>
      <c r="AA444" s="207"/>
      <c r="AB444" s="297" t="str">
        <f t="shared" si="187"/>
        <v/>
      </c>
      <c r="AC444" s="262"/>
      <c r="AD444" s="139" t="str">
        <f t="shared" si="188"/>
        <v/>
      </c>
      <c r="AE444" s="207"/>
      <c r="AF444" s="297" t="str">
        <f t="shared" si="189"/>
        <v/>
      </c>
      <c r="AG444" s="207"/>
      <c r="AH444" s="139" t="str">
        <f t="shared" si="190"/>
        <v/>
      </c>
      <c r="AI444" s="207"/>
      <c r="AJ444" s="297" t="str">
        <f t="shared" si="191"/>
        <v/>
      </c>
      <c r="AK444" s="262"/>
      <c r="AL444" s="139" t="str">
        <f t="shared" si="192"/>
        <v/>
      </c>
      <c r="AM444" s="207"/>
      <c r="AN444" s="297" t="str">
        <f t="shared" si="193"/>
        <v/>
      </c>
      <c r="AP444" s="139" t="str">
        <f t="shared" si="194"/>
        <v/>
      </c>
      <c r="AQ444" s="207"/>
      <c r="AR444" s="297" t="str">
        <f t="shared" si="195"/>
        <v/>
      </c>
      <c r="AS444" s="207"/>
      <c r="AT444" s="139" t="str">
        <f t="shared" si="196"/>
        <v/>
      </c>
      <c r="AU444" s="207"/>
      <c r="AV444" s="297" t="str">
        <f t="shared" si="197"/>
        <v/>
      </c>
      <c r="AW444" s="207"/>
      <c r="AX444" s="139" t="str">
        <f t="shared" si="198"/>
        <v/>
      </c>
      <c r="AY444" s="207"/>
      <c r="AZ444" s="297" t="str">
        <f t="shared" si="199"/>
        <v/>
      </c>
      <c r="BA444" s="207"/>
      <c r="BB444" s="139" t="str">
        <f t="shared" si="200"/>
        <v/>
      </c>
      <c r="BC444" s="207"/>
      <c r="BD444" s="297" t="str">
        <f t="shared" si="201"/>
        <v/>
      </c>
      <c r="BE444" s="207"/>
      <c r="BF444" s="139" t="str">
        <f t="shared" si="202"/>
        <v/>
      </c>
      <c r="BG444" s="207"/>
      <c r="BH444" s="297" t="str">
        <f t="shared" si="203"/>
        <v/>
      </c>
      <c r="BJ444" s="139" t="str">
        <f t="shared" si="204"/>
        <v/>
      </c>
      <c r="BK444" s="207"/>
      <c r="BL444" s="297" t="str">
        <f t="shared" si="205"/>
        <v/>
      </c>
      <c r="BM444" s="207"/>
    </row>
    <row r="445" spans="1:65" ht="15.75" customHeight="1">
      <c r="B445" s="364"/>
      <c r="C445" s="101"/>
      <c r="D445" s="101"/>
      <c r="E445" s="101"/>
      <c r="F445" s="101"/>
      <c r="G445" s="101"/>
      <c r="H445" s="101"/>
      <c r="I445" s="101"/>
      <c r="J445" s="101"/>
      <c r="K445" s="27"/>
      <c r="L445" s="102"/>
      <c r="M445" s="207"/>
      <c r="N445" s="207"/>
      <c r="O445" s="142"/>
      <c r="P445" s="207"/>
      <c r="Q445" s="207"/>
      <c r="R445" s="237"/>
      <c r="S445" s="237"/>
      <c r="T445" s="237"/>
      <c r="U445" s="207"/>
      <c r="V445" s="237"/>
      <c r="W445" s="237"/>
      <c r="X445" s="237"/>
      <c r="Y445" s="237"/>
      <c r="Z445" s="174" t="str">
        <f t="shared" si="186"/>
        <v/>
      </c>
      <c r="AA445" s="207"/>
      <c r="AB445" s="299" t="str">
        <f t="shared" si="187"/>
        <v/>
      </c>
      <c r="AC445" s="280"/>
      <c r="AD445" s="174" t="str">
        <f t="shared" si="188"/>
        <v/>
      </c>
      <c r="AE445" s="207"/>
      <c r="AF445" s="299" t="str">
        <f t="shared" si="189"/>
        <v/>
      </c>
      <c r="AG445" s="207"/>
      <c r="AH445" s="174" t="str">
        <f t="shared" si="190"/>
        <v/>
      </c>
      <c r="AI445" s="207"/>
      <c r="AJ445" s="299" t="str">
        <f t="shared" si="191"/>
        <v/>
      </c>
      <c r="AK445" s="280"/>
      <c r="AL445" s="139" t="str">
        <f t="shared" si="192"/>
        <v/>
      </c>
      <c r="AM445" s="207"/>
      <c r="AN445" s="297" t="str">
        <f t="shared" si="193"/>
        <v/>
      </c>
      <c r="AP445" s="139" t="str">
        <f t="shared" si="194"/>
        <v/>
      </c>
      <c r="AQ445" s="207"/>
      <c r="AR445" s="297" t="str">
        <f t="shared" si="195"/>
        <v/>
      </c>
      <c r="AS445" s="207"/>
      <c r="AT445" s="174" t="str">
        <f t="shared" si="196"/>
        <v/>
      </c>
      <c r="AU445" s="207"/>
      <c r="AV445" s="299" t="str">
        <f t="shared" si="197"/>
        <v/>
      </c>
      <c r="AW445" s="207"/>
      <c r="AX445" s="174" t="str">
        <f t="shared" si="198"/>
        <v/>
      </c>
      <c r="AY445" s="207"/>
      <c r="AZ445" s="299" t="str">
        <f t="shared" si="199"/>
        <v/>
      </c>
      <c r="BA445" s="207"/>
      <c r="BB445" s="174" t="str">
        <f t="shared" si="200"/>
        <v/>
      </c>
      <c r="BC445" s="207"/>
      <c r="BD445" s="299" t="str">
        <f t="shared" si="201"/>
        <v/>
      </c>
      <c r="BE445" s="207"/>
      <c r="BF445" s="139" t="str">
        <f t="shared" si="202"/>
        <v/>
      </c>
      <c r="BG445" s="207"/>
      <c r="BH445" s="297" t="str">
        <f t="shared" si="203"/>
        <v/>
      </c>
      <c r="BJ445" s="139" t="str">
        <f t="shared" si="204"/>
        <v/>
      </c>
      <c r="BK445" s="207"/>
      <c r="BL445" s="297" t="str">
        <f t="shared" si="205"/>
        <v/>
      </c>
      <c r="BM445" s="207"/>
    </row>
    <row r="446" spans="1:65" ht="15.75" customHeight="1">
      <c r="B446" s="364">
        <v>170</v>
      </c>
      <c r="C446" s="78">
        <v>1</v>
      </c>
      <c r="D446" s="101" t="s">
        <v>363</v>
      </c>
      <c r="E446" s="101"/>
      <c r="F446" s="101"/>
      <c r="G446" s="101"/>
      <c r="H446" s="101"/>
      <c r="I446" s="101"/>
      <c r="J446" s="101"/>
      <c r="K446" s="24"/>
      <c r="L446" s="102" t="s">
        <v>33</v>
      </c>
      <c r="M446" s="207"/>
      <c r="N446" s="139">
        <f>VLOOKUP($B446,'[1]09-10-11'!$A$4:$EA$400,MATCH(N$2, '[1]09-10-11'!$A$4:$EA$4, 0))</f>
        <v>0</v>
      </c>
      <c r="O446" s="156"/>
      <c r="P446" s="139">
        <f>VLOOKUP($B446,'[1]09-10-11'!$A$4:$EA$400,MATCH(P$2, '[1]09-10-11'!$A$4:$EA$4, 0))</f>
        <v>0</v>
      </c>
      <c r="Q446" s="139"/>
      <c r="R446" s="139">
        <f>VLOOKUP($B446,'[1]09-10-11'!$A$4:$EA$400,MATCH(R$2, '[1]09-10-11'!$A$4:$EA$4, 0))</f>
        <v>0</v>
      </c>
      <c r="S446" s="139"/>
      <c r="T446" s="139" t="e">
        <f>VLOOKUP($B446,'[1]09-10-11'!$A$4:$EA$400,MATCH(T$2, '[1]09-10-11'!$A$4:$EA$4, 0))</f>
        <v>#N/A</v>
      </c>
      <c r="U446" s="139"/>
      <c r="V446" s="139">
        <f>VLOOKUP($B446,'[1]09-10-11'!$A$4:$EA$400,MATCH(V$2, '[1]09-10-11'!$A$4:$EA$4, 0))</f>
        <v>0</v>
      </c>
      <c r="W446" s="139"/>
      <c r="X446" s="139">
        <f>VLOOKUP($B446,'[1]09-10-11'!$A$4:$EA$400,MATCH(X$2, '[1]09-10-11'!$A$4:$EA$4, 0))</f>
        <v>0</v>
      </c>
      <c r="Y446" s="53"/>
      <c r="Z446" s="174">
        <f t="shared" si="186"/>
        <v>0</v>
      </c>
      <c r="AA446" s="174"/>
      <c r="AB446" s="299" t="str">
        <f t="shared" si="187"/>
        <v>---</v>
      </c>
      <c r="AC446" s="280"/>
      <c r="AD446" s="174">
        <f t="shared" si="188"/>
        <v>0</v>
      </c>
      <c r="AE446" s="174"/>
      <c r="AF446" s="299" t="str">
        <f t="shared" si="189"/>
        <v>---</v>
      </c>
      <c r="AG446" s="174"/>
      <c r="AH446" s="174">
        <f t="shared" si="190"/>
        <v>0</v>
      </c>
      <c r="AI446" s="174"/>
      <c r="AJ446" s="299" t="str">
        <f t="shared" si="191"/>
        <v>---</v>
      </c>
      <c r="AK446" s="280"/>
      <c r="AL446" s="174">
        <f t="shared" si="192"/>
        <v>0</v>
      </c>
      <c r="AM446" s="174"/>
      <c r="AN446" s="299" t="str">
        <f t="shared" si="193"/>
        <v>---</v>
      </c>
      <c r="AP446" s="139" t="str">
        <f t="shared" si="194"/>
        <v/>
      </c>
      <c r="AQ446" s="174"/>
      <c r="AR446" s="299" t="e">
        <f t="shared" si="195"/>
        <v>#N/A</v>
      </c>
      <c r="AS446" s="174"/>
      <c r="AT446" s="174" t="str">
        <f t="shared" si="196"/>
        <v/>
      </c>
      <c r="AU446" s="174"/>
      <c r="AV446" s="299" t="e">
        <f t="shared" si="197"/>
        <v>#N/A</v>
      </c>
      <c r="AW446" s="174"/>
      <c r="AX446" s="174">
        <f t="shared" si="198"/>
        <v>0</v>
      </c>
      <c r="AY446" s="174"/>
      <c r="AZ446" s="299" t="str">
        <f t="shared" si="199"/>
        <v>---</v>
      </c>
      <c r="BA446" s="174"/>
      <c r="BB446" s="174">
        <f t="shared" si="200"/>
        <v>0</v>
      </c>
      <c r="BC446" s="174"/>
      <c r="BD446" s="299" t="str">
        <f t="shared" si="201"/>
        <v>---</v>
      </c>
      <c r="BE446" s="174"/>
      <c r="BF446" s="174">
        <f t="shared" si="202"/>
        <v>0</v>
      </c>
      <c r="BG446" s="174"/>
      <c r="BH446" s="299" t="str">
        <f t="shared" si="203"/>
        <v>---</v>
      </c>
      <c r="BJ446" s="139" t="str">
        <f t="shared" si="204"/>
        <v/>
      </c>
      <c r="BK446" s="174"/>
      <c r="BL446" s="299" t="e">
        <f t="shared" si="205"/>
        <v>#N/A</v>
      </c>
      <c r="BM446" s="174"/>
    </row>
    <row r="447" spans="1:65" ht="20.25" customHeight="1">
      <c r="B447" s="364">
        <v>171</v>
      </c>
      <c r="C447" s="78">
        <v>2</v>
      </c>
      <c r="D447" s="101" t="s">
        <v>271</v>
      </c>
      <c r="E447" s="101"/>
      <c r="F447" s="101"/>
      <c r="G447" s="101"/>
      <c r="H447" s="101"/>
      <c r="I447" s="101"/>
      <c r="J447" s="101"/>
      <c r="K447" s="24"/>
      <c r="L447" s="102" t="s">
        <v>33</v>
      </c>
      <c r="M447" s="207"/>
      <c r="N447" s="139">
        <f>VLOOKUP($B447,'[1]09-10-11'!$A$4:$EA$400,MATCH(N$2, '[1]09-10-11'!$A$4:$EA$4, 0))</f>
        <v>-4332982</v>
      </c>
      <c r="O447" s="156"/>
      <c r="P447" s="139">
        <f>VLOOKUP($B447,'[1]09-10-11'!$A$4:$EA$400,MATCH(P$2, '[1]09-10-11'!$A$4:$EA$4, 0))</f>
        <v>-13207675</v>
      </c>
      <c r="Q447" s="139"/>
      <c r="R447" s="139">
        <f>VLOOKUP($B447,'[1]09-10-11'!$A$4:$EA$400,MATCH(R$2, '[1]09-10-11'!$A$4:$EA$4, 0))</f>
        <v>-12724427</v>
      </c>
      <c r="S447" s="139"/>
      <c r="T447" s="139" t="e">
        <f>VLOOKUP($B447,'[1]09-10-11'!$A$4:$EA$400,MATCH(T$2, '[1]09-10-11'!$A$4:$EA$4, 0))</f>
        <v>#N/A</v>
      </c>
      <c r="U447" s="139"/>
      <c r="V447" s="139">
        <f>VLOOKUP($B447,'[1]09-10-11'!$A$4:$EA$400,MATCH(V$2, '[1]09-10-11'!$A$4:$EA$4, 0))</f>
        <v>-10506456</v>
      </c>
      <c r="W447" s="139"/>
      <c r="X447" s="139">
        <f>VLOOKUP($B447,'[1]09-10-11'!$A$4:$EA$400,MATCH(X$2, '[1]09-10-11'!$A$4:$EA$4, 0))</f>
        <v>-10297421</v>
      </c>
      <c r="Y447" s="53"/>
      <c r="Z447" s="174">
        <f t="shared" si="186"/>
        <v>209035</v>
      </c>
      <c r="AA447" s="174"/>
      <c r="AB447" s="299">
        <f t="shared" si="187"/>
        <v>-1.9895862125154262E-2</v>
      </c>
      <c r="AC447" s="280"/>
      <c r="AD447" s="174">
        <f t="shared" si="188"/>
        <v>2910254</v>
      </c>
      <c r="AE447" s="174"/>
      <c r="AF447" s="299">
        <f t="shared" si="189"/>
        <v>-0.22034567022583462</v>
      </c>
      <c r="AG447" s="174"/>
      <c r="AH447" s="174">
        <f t="shared" si="190"/>
        <v>-5964439</v>
      </c>
      <c r="AI447" s="174"/>
      <c r="AJ447" s="299">
        <f t="shared" si="191"/>
        <v>1.3765206040551288</v>
      </c>
      <c r="AK447" s="280"/>
      <c r="AL447" s="174">
        <f t="shared" si="192"/>
        <v>2427006</v>
      </c>
      <c r="AM447" s="174"/>
      <c r="AN447" s="299">
        <f t="shared" si="193"/>
        <v>-0.19073597577321166</v>
      </c>
      <c r="AP447" s="139" t="str">
        <f t="shared" si="194"/>
        <v/>
      </c>
      <c r="AQ447" s="174"/>
      <c r="AR447" s="299" t="e">
        <f t="shared" si="195"/>
        <v>#N/A</v>
      </c>
      <c r="AS447" s="174"/>
      <c r="AT447" s="174" t="str">
        <f t="shared" si="196"/>
        <v/>
      </c>
      <c r="AU447" s="174"/>
      <c r="AV447" s="299" t="e">
        <f t="shared" si="197"/>
        <v>#N/A</v>
      </c>
      <c r="AW447" s="174"/>
      <c r="AX447" s="174">
        <f t="shared" si="198"/>
        <v>-6173474</v>
      </c>
      <c r="AY447" s="174"/>
      <c r="AZ447" s="299">
        <f t="shared" si="199"/>
        <v>1.4247633615833162</v>
      </c>
      <c r="BA447" s="174"/>
      <c r="BB447" s="174">
        <f t="shared" si="200"/>
        <v>2701219</v>
      </c>
      <c r="BC447" s="174"/>
      <c r="BD447" s="299">
        <f t="shared" si="201"/>
        <v>-0.20451888769219417</v>
      </c>
      <c r="BE447" s="174"/>
      <c r="BF447" s="174">
        <f t="shared" si="202"/>
        <v>2217971</v>
      </c>
      <c r="BG447" s="174"/>
      <c r="BH447" s="299">
        <f t="shared" si="203"/>
        <v>-0.17430812405147988</v>
      </c>
      <c r="BJ447" s="139" t="str">
        <f t="shared" si="204"/>
        <v/>
      </c>
      <c r="BK447" s="174"/>
      <c r="BL447" s="299" t="e">
        <f t="shared" si="205"/>
        <v>#N/A</v>
      </c>
      <c r="BM447" s="174"/>
    </row>
    <row r="448" spans="1:65" ht="15.75" customHeight="1">
      <c r="B448" s="364">
        <v>172</v>
      </c>
      <c r="C448" s="78">
        <v>3</v>
      </c>
      <c r="D448" s="101" t="s">
        <v>145</v>
      </c>
      <c r="E448" s="101"/>
      <c r="F448" s="101"/>
      <c r="G448" s="101"/>
      <c r="H448" s="101"/>
      <c r="I448" s="101"/>
      <c r="J448" s="101"/>
      <c r="K448" s="24"/>
      <c r="L448" s="102" t="s">
        <v>33</v>
      </c>
      <c r="M448" s="207"/>
      <c r="N448" s="139">
        <f>VLOOKUP($B448,'[1]09-10-11'!$A$4:$EA$400,MATCH(N$2, '[1]09-10-11'!$A$4:$EA$4, 0))</f>
        <v>14353522</v>
      </c>
      <c r="O448" s="123"/>
      <c r="P448" s="139">
        <f>VLOOKUP($B448,'[1]09-10-11'!$A$4:$EA$400,MATCH(P$2, '[1]09-10-11'!$A$4:$EA$4, 0))</f>
        <v>0</v>
      </c>
      <c r="Q448" s="139"/>
      <c r="R448" s="139">
        <f>VLOOKUP($B448,'[1]09-10-11'!$A$4:$EA$400,MATCH(R$2, '[1]09-10-11'!$A$4:$EA$4, 0))</f>
        <v>0</v>
      </c>
      <c r="S448" s="139"/>
      <c r="T448" s="139" t="e">
        <f>VLOOKUP($B448,'[1]09-10-11'!$A$4:$EA$400,MATCH(T$2, '[1]09-10-11'!$A$4:$EA$4, 0))</f>
        <v>#N/A</v>
      </c>
      <c r="U448" s="139"/>
      <c r="V448" s="139">
        <f>VLOOKUP($B448,'[1]09-10-11'!$A$4:$EA$400,MATCH(V$2, '[1]09-10-11'!$A$4:$EA$4, 0))</f>
        <v>0</v>
      </c>
      <c r="W448" s="139"/>
      <c r="X448" s="139">
        <f>VLOOKUP($B448,'[1]09-10-11'!$A$4:$EA$400,MATCH(X$2, '[1]09-10-11'!$A$4:$EA$4, 0))</f>
        <v>0</v>
      </c>
      <c r="Y448" s="53"/>
      <c r="Z448" s="174">
        <f t="shared" si="186"/>
        <v>0</v>
      </c>
      <c r="AA448" s="174"/>
      <c r="AB448" s="299" t="str">
        <f t="shared" si="187"/>
        <v>---</v>
      </c>
      <c r="AC448" s="280"/>
      <c r="AD448" s="174">
        <f t="shared" si="188"/>
        <v>0</v>
      </c>
      <c r="AE448" s="174"/>
      <c r="AF448" s="299" t="str">
        <f t="shared" si="189"/>
        <v>---</v>
      </c>
      <c r="AG448" s="174"/>
      <c r="AH448" s="174">
        <f t="shared" si="190"/>
        <v>-14353522</v>
      </c>
      <c r="AI448" s="174"/>
      <c r="AJ448" s="299">
        <f t="shared" si="191"/>
        <v>-1</v>
      </c>
      <c r="AK448" s="280"/>
      <c r="AL448" s="174">
        <f t="shared" si="192"/>
        <v>0</v>
      </c>
      <c r="AM448" s="174"/>
      <c r="AN448" s="299" t="str">
        <f t="shared" si="193"/>
        <v>---</v>
      </c>
      <c r="AP448" s="139" t="str">
        <f t="shared" si="194"/>
        <v/>
      </c>
      <c r="AQ448" s="174"/>
      <c r="AR448" s="299" t="e">
        <f t="shared" si="195"/>
        <v>#N/A</v>
      </c>
      <c r="AS448" s="174"/>
      <c r="AT448" s="174" t="str">
        <f t="shared" si="196"/>
        <v/>
      </c>
      <c r="AU448" s="174"/>
      <c r="AV448" s="299" t="e">
        <f t="shared" si="197"/>
        <v>#N/A</v>
      </c>
      <c r="AW448" s="174"/>
      <c r="AX448" s="174">
        <f t="shared" si="198"/>
        <v>-14353522</v>
      </c>
      <c r="AY448" s="174"/>
      <c r="AZ448" s="299">
        <f t="shared" si="199"/>
        <v>-1</v>
      </c>
      <c r="BA448" s="174"/>
      <c r="BB448" s="174">
        <f t="shared" si="200"/>
        <v>0</v>
      </c>
      <c r="BC448" s="174"/>
      <c r="BD448" s="299" t="str">
        <f t="shared" si="201"/>
        <v>---</v>
      </c>
      <c r="BE448" s="174"/>
      <c r="BF448" s="174">
        <f t="shared" si="202"/>
        <v>0</v>
      </c>
      <c r="BG448" s="174"/>
      <c r="BH448" s="299" t="str">
        <f t="shared" si="203"/>
        <v>---</v>
      </c>
      <c r="BJ448" s="139" t="str">
        <f t="shared" si="204"/>
        <v/>
      </c>
      <c r="BK448" s="174"/>
      <c r="BL448" s="299" t="e">
        <f t="shared" si="205"/>
        <v>#N/A</v>
      </c>
      <c r="BM448" s="174"/>
    </row>
    <row r="449" spans="2:65" ht="15.75" customHeight="1">
      <c r="B449" s="364">
        <v>173</v>
      </c>
      <c r="C449" s="78">
        <v>4</v>
      </c>
      <c r="D449" s="101" t="s">
        <v>147</v>
      </c>
      <c r="E449" s="101"/>
      <c r="F449" s="101"/>
      <c r="G449" s="101"/>
      <c r="H449" s="101"/>
      <c r="I449" s="101"/>
      <c r="J449" s="101"/>
      <c r="K449" s="24"/>
      <c r="L449" s="102" t="s">
        <v>33</v>
      </c>
      <c r="M449" s="207"/>
      <c r="N449" s="139">
        <f>VLOOKUP($B449,'[1]09-10-11'!$A$4:$EA$400,MATCH(N$2, '[1]09-10-11'!$A$4:$EA$4, 0))</f>
        <v>-2024565</v>
      </c>
      <c r="O449" s="123"/>
      <c r="P449" s="139">
        <f>VLOOKUP($B449,'[1]09-10-11'!$A$4:$EA$400,MATCH(P$2, '[1]09-10-11'!$A$4:$EA$4, 0))</f>
        <v>0</v>
      </c>
      <c r="Q449" s="139"/>
      <c r="R449" s="139">
        <f>VLOOKUP($B449,'[1]09-10-11'!$A$4:$EA$400,MATCH(R$2, '[1]09-10-11'!$A$4:$EA$4, 0))</f>
        <v>0</v>
      </c>
      <c r="S449" s="139"/>
      <c r="T449" s="139" t="e">
        <f>VLOOKUP($B449,'[1]09-10-11'!$A$4:$EA$400,MATCH(T$2, '[1]09-10-11'!$A$4:$EA$4, 0))</f>
        <v>#N/A</v>
      </c>
      <c r="U449" s="139"/>
      <c r="V449" s="139">
        <f>VLOOKUP($B449,'[1]09-10-11'!$A$4:$EA$400,MATCH(V$2, '[1]09-10-11'!$A$4:$EA$4, 0))</f>
        <v>0</v>
      </c>
      <c r="W449" s="139"/>
      <c r="X449" s="139">
        <f>VLOOKUP($B449,'[1]09-10-11'!$A$4:$EA$400,MATCH(X$2, '[1]09-10-11'!$A$4:$EA$4, 0))</f>
        <v>0</v>
      </c>
      <c r="Y449" s="53"/>
      <c r="Z449" s="174">
        <f t="shared" si="186"/>
        <v>0</v>
      </c>
      <c r="AA449" s="174"/>
      <c r="AB449" s="299" t="str">
        <f t="shared" si="187"/>
        <v>---</v>
      </c>
      <c r="AC449" s="280"/>
      <c r="AD449" s="174">
        <f t="shared" si="188"/>
        <v>0</v>
      </c>
      <c r="AE449" s="174"/>
      <c r="AF449" s="299" t="str">
        <f t="shared" si="189"/>
        <v>---</v>
      </c>
      <c r="AG449" s="174"/>
      <c r="AH449" s="174">
        <f t="shared" si="190"/>
        <v>2024565</v>
      </c>
      <c r="AI449" s="174"/>
      <c r="AJ449" s="299">
        <f t="shared" si="191"/>
        <v>-1</v>
      </c>
      <c r="AK449" s="280"/>
      <c r="AL449" s="174">
        <f t="shared" si="192"/>
        <v>0</v>
      </c>
      <c r="AM449" s="174"/>
      <c r="AN449" s="299" t="str">
        <f t="shared" si="193"/>
        <v>---</v>
      </c>
      <c r="AP449" s="139" t="str">
        <f t="shared" si="194"/>
        <v/>
      </c>
      <c r="AQ449" s="174"/>
      <c r="AR449" s="299" t="e">
        <f t="shared" si="195"/>
        <v>#N/A</v>
      </c>
      <c r="AS449" s="174"/>
      <c r="AT449" s="174" t="str">
        <f t="shared" si="196"/>
        <v/>
      </c>
      <c r="AU449" s="174"/>
      <c r="AV449" s="299" t="e">
        <f t="shared" si="197"/>
        <v>#N/A</v>
      </c>
      <c r="AW449" s="174"/>
      <c r="AX449" s="174">
        <f t="shared" si="198"/>
        <v>2024565</v>
      </c>
      <c r="AY449" s="174"/>
      <c r="AZ449" s="299">
        <f t="shared" si="199"/>
        <v>-1</v>
      </c>
      <c r="BA449" s="174"/>
      <c r="BB449" s="174">
        <f t="shared" si="200"/>
        <v>0</v>
      </c>
      <c r="BC449" s="174"/>
      <c r="BD449" s="299" t="str">
        <f t="shared" si="201"/>
        <v>---</v>
      </c>
      <c r="BE449" s="174"/>
      <c r="BF449" s="174">
        <f t="shared" si="202"/>
        <v>0</v>
      </c>
      <c r="BG449" s="174"/>
      <c r="BH449" s="299" t="str">
        <f t="shared" si="203"/>
        <v>---</v>
      </c>
      <c r="BJ449" s="139" t="str">
        <f t="shared" si="204"/>
        <v/>
      </c>
      <c r="BK449" s="174"/>
      <c r="BL449" s="299" t="e">
        <f t="shared" si="205"/>
        <v>#N/A</v>
      </c>
      <c r="BM449" s="174"/>
    </row>
    <row r="450" spans="2:65" ht="15.75" customHeight="1">
      <c r="B450" s="364"/>
      <c r="C450" s="78">
        <v>5</v>
      </c>
      <c r="D450" s="101" t="s">
        <v>148</v>
      </c>
      <c r="E450" s="101"/>
      <c r="F450" s="101"/>
      <c r="G450" s="101"/>
      <c r="H450" s="101"/>
      <c r="I450" s="101"/>
      <c r="J450" s="101"/>
      <c r="K450" s="24"/>
      <c r="L450" s="102" t="s">
        <v>33</v>
      </c>
      <c r="M450" s="207"/>
      <c r="N450" s="139">
        <f>+N448+N449</f>
        <v>12328957</v>
      </c>
      <c r="O450" s="45"/>
      <c r="P450" s="139">
        <f>+P448+P449</f>
        <v>0</v>
      </c>
      <c r="Q450" s="139"/>
      <c r="R450" s="139">
        <f>+R448+R449</f>
        <v>0</v>
      </c>
      <c r="S450" s="139"/>
      <c r="T450" s="139" t="e">
        <f>+T448+T449</f>
        <v>#N/A</v>
      </c>
      <c r="U450" s="139"/>
      <c r="V450" s="139">
        <f>+V448+V449</f>
        <v>0</v>
      </c>
      <c r="W450" s="139"/>
      <c r="X450" s="139">
        <f>+X448+X449</f>
        <v>0</v>
      </c>
      <c r="Y450" s="53"/>
      <c r="Z450" s="174">
        <f t="shared" si="186"/>
        <v>0</v>
      </c>
      <c r="AA450" s="174"/>
      <c r="AB450" s="299" t="str">
        <f t="shared" si="187"/>
        <v>---</v>
      </c>
      <c r="AC450" s="280"/>
      <c r="AD450" s="174">
        <f t="shared" si="188"/>
        <v>0</v>
      </c>
      <c r="AE450" s="174"/>
      <c r="AF450" s="299" t="str">
        <f t="shared" si="189"/>
        <v>---</v>
      </c>
      <c r="AG450" s="174"/>
      <c r="AH450" s="174">
        <f t="shared" si="190"/>
        <v>-12328957</v>
      </c>
      <c r="AI450" s="174"/>
      <c r="AJ450" s="299">
        <f t="shared" si="191"/>
        <v>-1</v>
      </c>
      <c r="AK450" s="280"/>
      <c r="AL450" s="174">
        <f t="shared" si="192"/>
        <v>0</v>
      </c>
      <c r="AM450" s="174"/>
      <c r="AN450" s="299" t="str">
        <f t="shared" si="193"/>
        <v>---</v>
      </c>
      <c r="AP450" s="139" t="str">
        <f t="shared" si="194"/>
        <v/>
      </c>
      <c r="AQ450" s="174"/>
      <c r="AR450" s="299" t="e">
        <f t="shared" si="195"/>
        <v>#N/A</v>
      </c>
      <c r="AS450" s="174"/>
      <c r="AT450" s="174" t="str">
        <f t="shared" si="196"/>
        <v/>
      </c>
      <c r="AU450" s="174"/>
      <c r="AV450" s="299" t="e">
        <f t="shared" si="197"/>
        <v>#N/A</v>
      </c>
      <c r="AW450" s="174"/>
      <c r="AX450" s="174">
        <f t="shared" si="198"/>
        <v>-12328957</v>
      </c>
      <c r="AY450" s="174"/>
      <c r="AZ450" s="299">
        <f t="shared" si="199"/>
        <v>-1</v>
      </c>
      <c r="BA450" s="174"/>
      <c r="BB450" s="174">
        <f t="shared" si="200"/>
        <v>0</v>
      </c>
      <c r="BC450" s="174"/>
      <c r="BD450" s="299" t="str">
        <f t="shared" si="201"/>
        <v>---</v>
      </c>
      <c r="BE450" s="174"/>
      <c r="BF450" s="174">
        <f t="shared" si="202"/>
        <v>0</v>
      </c>
      <c r="BG450" s="174"/>
      <c r="BH450" s="299" t="str">
        <f t="shared" si="203"/>
        <v>---</v>
      </c>
      <c r="BJ450" s="139" t="str">
        <f t="shared" si="204"/>
        <v/>
      </c>
      <c r="BK450" s="174"/>
      <c r="BL450" s="299" t="e">
        <f t="shared" si="205"/>
        <v>#N/A</v>
      </c>
      <c r="BM450" s="174"/>
    </row>
    <row r="451" spans="2:65" ht="18" customHeight="1">
      <c r="B451" s="364">
        <v>175</v>
      </c>
      <c r="C451" s="78">
        <v>6</v>
      </c>
      <c r="D451" s="101" t="s">
        <v>304</v>
      </c>
      <c r="E451" s="101"/>
      <c r="F451" s="101"/>
      <c r="G451" s="101"/>
      <c r="H451" s="101"/>
      <c r="I451" s="101"/>
      <c r="J451" s="101"/>
      <c r="K451" s="24"/>
      <c r="L451" s="102" t="s">
        <v>33</v>
      </c>
      <c r="M451" s="207"/>
      <c r="N451" s="139">
        <f>VLOOKUP($B451,'[1]09-10-11'!$A$4:$EA$400,MATCH(N$2, '[1]09-10-11'!$A$4:$EA$4, 0))</f>
        <v>9307220</v>
      </c>
      <c r="O451" s="57"/>
      <c r="P451" s="139">
        <v>0</v>
      </c>
      <c r="Q451" s="139"/>
      <c r="R451" s="139">
        <v>0</v>
      </c>
      <c r="S451" s="139"/>
      <c r="T451" s="139">
        <v>0</v>
      </c>
      <c r="U451" s="139"/>
      <c r="V451" s="139">
        <v>0</v>
      </c>
      <c r="W451" s="139"/>
      <c r="X451" s="139">
        <v>0</v>
      </c>
      <c r="Y451" s="53"/>
      <c r="Z451" s="174">
        <f t="shared" si="186"/>
        <v>0</v>
      </c>
      <c r="AA451" s="174"/>
      <c r="AB451" s="299" t="str">
        <f t="shared" si="187"/>
        <v>---</v>
      </c>
      <c r="AC451" s="280"/>
      <c r="AD451" s="174">
        <f t="shared" si="188"/>
        <v>0</v>
      </c>
      <c r="AE451" s="174"/>
      <c r="AF451" s="299" t="str">
        <f t="shared" si="189"/>
        <v>---</v>
      </c>
      <c r="AG451" s="174"/>
      <c r="AH451" s="174">
        <f t="shared" si="190"/>
        <v>-9307220</v>
      </c>
      <c r="AI451" s="174"/>
      <c r="AJ451" s="299">
        <f t="shared" si="191"/>
        <v>-1</v>
      </c>
      <c r="AK451" s="280"/>
      <c r="AL451" s="174">
        <f t="shared" si="192"/>
        <v>0</v>
      </c>
      <c r="AM451" s="174"/>
      <c r="AN451" s="299" t="str">
        <f t="shared" si="193"/>
        <v>---</v>
      </c>
      <c r="AP451" s="139">
        <f t="shared" si="194"/>
        <v>0</v>
      </c>
      <c r="AQ451" s="174"/>
      <c r="AR451" s="299" t="str">
        <f t="shared" si="195"/>
        <v>---</v>
      </c>
      <c r="AS451" s="174"/>
      <c r="AT451" s="174">
        <f t="shared" si="196"/>
        <v>0</v>
      </c>
      <c r="AU451" s="174"/>
      <c r="AV451" s="299" t="str">
        <f t="shared" si="197"/>
        <v>---</v>
      </c>
      <c r="AW451" s="174"/>
      <c r="AX451" s="174">
        <f t="shared" si="198"/>
        <v>-9307220</v>
      </c>
      <c r="AY451" s="174"/>
      <c r="AZ451" s="299">
        <f t="shared" si="199"/>
        <v>-1</v>
      </c>
      <c r="BA451" s="174"/>
      <c r="BB451" s="174">
        <f t="shared" si="200"/>
        <v>0</v>
      </c>
      <c r="BC451" s="174"/>
      <c r="BD451" s="299" t="str">
        <f t="shared" si="201"/>
        <v>---</v>
      </c>
      <c r="BE451" s="174"/>
      <c r="BF451" s="174">
        <f t="shared" si="202"/>
        <v>0</v>
      </c>
      <c r="BG451" s="174"/>
      <c r="BH451" s="299" t="str">
        <f t="shared" si="203"/>
        <v>---</v>
      </c>
      <c r="BJ451" s="139">
        <f t="shared" si="204"/>
        <v>0</v>
      </c>
      <c r="BK451" s="174"/>
      <c r="BL451" s="299" t="str">
        <f t="shared" si="205"/>
        <v>---</v>
      </c>
      <c r="BM451" s="174"/>
    </row>
    <row r="452" spans="2:65" ht="18.75" customHeight="1">
      <c r="B452" s="364">
        <v>176</v>
      </c>
      <c r="C452" s="78">
        <v>7</v>
      </c>
      <c r="D452" s="101" t="s">
        <v>333</v>
      </c>
      <c r="E452" s="101"/>
      <c r="F452" s="101"/>
      <c r="G452" s="101"/>
      <c r="H452" s="101"/>
      <c r="I452" s="101"/>
      <c r="J452" s="101"/>
      <c r="K452" s="24"/>
      <c r="L452" s="102" t="s">
        <v>33</v>
      </c>
      <c r="M452" s="207"/>
      <c r="N452" s="139">
        <f>VLOOKUP($B452,'[1]09-10-11'!$A$4:$EA$400,MATCH(N$2, '[1]09-10-11'!$A$4:$EA$4, 0))</f>
        <v>0</v>
      </c>
      <c r="O452" s="45"/>
      <c r="P452" s="139">
        <f>VLOOKUP($B452,'[1]09-10-11'!$A$4:$EA$400,MATCH(P$2, '[1]09-10-11'!$A$4:$EA$4, 0))</f>
        <v>-804088</v>
      </c>
      <c r="Q452" s="139"/>
      <c r="R452" s="139">
        <f>VLOOKUP($B452,'[1]09-10-11'!$A$4:$EA$400,MATCH(R$2, '[1]09-10-11'!$A$4:$EA$4, 0))</f>
        <v>0</v>
      </c>
      <c r="S452" s="139"/>
      <c r="T452" s="139" t="e">
        <f>VLOOKUP($B452,'[1]09-10-11'!$A$4:$EA$400,MATCH(T$2, '[1]09-10-11'!$A$4:$EA$4, 0))</f>
        <v>#N/A</v>
      </c>
      <c r="U452" s="139"/>
      <c r="V452" s="139">
        <f>VLOOKUP($B452,'[1]09-10-11'!$A$4:$EA$400,MATCH(V$2, '[1]09-10-11'!$A$4:$EA$4, 0))</f>
        <v>0</v>
      </c>
      <c r="W452" s="139"/>
      <c r="X452" s="139">
        <f>VLOOKUP($B452,'[1]09-10-11'!$A$4:$EA$400,MATCH(X$2, '[1]09-10-11'!$A$4:$EA$4, 0))</f>
        <v>0</v>
      </c>
      <c r="Y452" s="53"/>
      <c r="Z452" s="174">
        <f t="shared" si="186"/>
        <v>0</v>
      </c>
      <c r="AA452" s="174"/>
      <c r="AB452" s="299" t="str">
        <f t="shared" si="187"/>
        <v>---</v>
      </c>
      <c r="AC452" s="280"/>
      <c r="AD452" s="174">
        <f t="shared" si="188"/>
        <v>804088</v>
      </c>
      <c r="AE452" s="174"/>
      <c r="AF452" s="299">
        <f t="shared" si="189"/>
        <v>-1</v>
      </c>
      <c r="AG452" s="174"/>
      <c r="AH452" s="174">
        <f t="shared" si="190"/>
        <v>0</v>
      </c>
      <c r="AI452" s="174"/>
      <c r="AJ452" s="299" t="str">
        <f t="shared" si="191"/>
        <v>---</v>
      </c>
      <c r="AK452" s="280"/>
      <c r="AL452" s="174">
        <f t="shared" si="192"/>
        <v>0</v>
      </c>
      <c r="AM452" s="174"/>
      <c r="AN452" s="299" t="str">
        <f t="shared" si="193"/>
        <v>---</v>
      </c>
      <c r="AP452" s="139" t="str">
        <f t="shared" si="194"/>
        <v/>
      </c>
      <c r="AQ452" s="174"/>
      <c r="AR452" s="299" t="e">
        <f t="shared" si="195"/>
        <v>#N/A</v>
      </c>
      <c r="AS452" s="174"/>
      <c r="AT452" s="174" t="str">
        <f t="shared" si="196"/>
        <v/>
      </c>
      <c r="AU452" s="174"/>
      <c r="AV452" s="299" t="e">
        <f t="shared" si="197"/>
        <v>#N/A</v>
      </c>
      <c r="AW452" s="174"/>
      <c r="AX452" s="174">
        <f t="shared" si="198"/>
        <v>0</v>
      </c>
      <c r="AY452" s="174"/>
      <c r="AZ452" s="299" t="str">
        <f t="shared" si="199"/>
        <v>---</v>
      </c>
      <c r="BA452" s="174"/>
      <c r="BB452" s="174">
        <f t="shared" si="200"/>
        <v>804088</v>
      </c>
      <c r="BC452" s="174"/>
      <c r="BD452" s="299">
        <f t="shared" si="201"/>
        <v>-1</v>
      </c>
      <c r="BE452" s="174"/>
      <c r="BF452" s="174">
        <f t="shared" si="202"/>
        <v>0</v>
      </c>
      <c r="BG452" s="174"/>
      <c r="BH452" s="299" t="str">
        <f t="shared" si="203"/>
        <v>---</v>
      </c>
      <c r="BJ452" s="139" t="str">
        <f t="shared" si="204"/>
        <v/>
      </c>
      <c r="BK452" s="174"/>
      <c r="BL452" s="299" t="e">
        <f t="shared" si="205"/>
        <v>#N/A</v>
      </c>
      <c r="BM452" s="174"/>
    </row>
    <row r="453" spans="2:65" ht="15.75" customHeight="1">
      <c r="B453" s="364"/>
      <c r="C453" s="78">
        <v>8</v>
      </c>
      <c r="D453" s="101" t="s">
        <v>150</v>
      </c>
      <c r="E453" s="101"/>
      <c r="F453" s="101"/>
      <c r="G453" s="101"/>
      <c r="H453" s="101"/>
      <c r="I453" s="101"/>
      <c r="J453" s="101"/>
      <c r="K453" s="24"/>
      <c r="L453" s="102" t="s">
        <v>33</v>
      </c>
      <c r="M453" s="207"/>
      <c r="N453" s="141">
        <f>+N451+N452</f>
        <v>9307220</v>
      </c>
      <c r="O453" s="45"/>
      <c r="P453" s="141">
        <f>+P451+P452</f>
        <v>-804088</v>
      </c>
      <c r="Q453" s="141"/>
      <c r="R453" s="141">
        <f>+R451+R452</f>
        <v>0</v>
      </c>
      <c r="S453" s="141"/>
      <c r="T453" s="141" t="e">
        <f>+T451+T452</f>
        <v>#N/A</v>
      </c>
      <c r="U453" s="141"/>
      <c r="V453" s="141">
        <f>+V451+V452</f>
        <v>0</v>
      </c>
      <c r="W453" s="141"/>
      <c r="X453" s="141">
        <f>+X451+X452</f>
        <v>0</v>
      </c>
      <c r="Y453" s="53"/>
      <c r="Z453" s="283">
        <f t="shared" si="186"/>
        <v>0</v>
      </c>
      <c r="AA453" s="283"/>
      <c r="AB453" s="300" t="str">
        <f t="shared" si="187"/>
        <v>---</v>
      </c>
      <c r="AC453" s="281"/>
      <c r="AD453" s="283">
        <f t="shared" si="188"/>
        <v>804088</v>
      </c>
      <c r="AE453" s="283"/>
      <c r="AF453" s="300">
        <f t="shared" si="189"/>
        <v>-1</v>
      </c>
      <c r="AG453" s="284"/>
      <c r="AH453" s="283">
        <f t="shared" si="190"/>
        <v>-9307220</v>
      </c>
      <c r="AI453" s="283"/>
      <c r="AJ453" s="300">
        <f t="shared" si="191"/>
        <v>-1</v>
      </c>
      <c r="AK453" s="281"/>
      <c r="AL453" s="283">
        <f t="shared" si="192"/>
        <v>0</v>
      </c>
      <c r="AM453" s="283"/>
      <c r="AN453" s="300" t="str">
        <f t="shared" si="193"/>
        <v>---</v>
      </c>
      <c r="AP453" s="141" t="str">
        <f t="shared" si="194"/>
        <v/>
      </c>
      <c r="AQ453" s="283"/>
      <c r="AR453" s="300" t="e">
        <f t="shared" si="195"/>
        <v>#N/A</v>
      </c>
      <c r="AS453" s="284"/>
      <c r="AT453" s="283" t="str">
        <f t="shared" si="196"/>
        <v/>
      </c>
      <c r="AU453" s="283"/>
      <c r="AV453" s="300" t="e">
        <f t="shared" si="197"/>
        <v>#N/A</v>
      </c>
      <c r="AW453" s="284"/>
      <c r="AX453" s="283">
        <f t="shared" si="198"/>
        <v>-9307220</v>
      </c>
      <c r="AY453" s="283"/>
      <c r="AZ453" s="300">
        <f t="shared" si="199"/>
        <v>-1</v>
      </c>
      <c r="BA453" s="284"/>
      <c r="BB453" s="283">
        <f t="shared" si="200"/>
        <v>804088</v>
      </c>
      <c r="BC453" s="283"/>
      <c r="BD453" s="300">
        <f t="shared" si="201"/>
        <v>-1</v>
      </c>
      <c r="BE453" s="284"/>
      <c r="BF453" s="283">
        <f t="shared" si="202"/>
        <v>0</v>
      </c>
      <c r="BG453" s="283"/>
      <c r="BH453" s="300" t="str">
        <f t="shared" si="203"/>
        <v>---</v>
      </c>
      <c r="BJ453" s="141" t="str">
        <f t="shared" si="204"/>
        <v/>
      </c>
      <c r="BK453" s="283"/>
      <c r="BL453" s="300" t="e">
        <f t="shared" si="205"/>
        <v>#N/A</v>
      </c>
      <c r="BM453" s="284"/>
    </row>
    <row r="454" spans="2:65">
      <c r="B454" s="364"/>
      <c r="M454" s="207"/>
      <c r="N454" s="207"/>
      <c r="O454" s="134"/>
      <c r="P454" s="207"/>
      <c r="Q454" s="207"/>
      <c r="R454" s="237"/>
      <c r="S454" s="237"/>
      <c r="T454" s="237"/>
      <c r="U454" s="207"/>
      <c r="V454" s="237"/>
      <c r="W454" s="237"/>
      <c r="X454" s="237"/>
      <c r="Y454" s="237"/>
      <c r="Z454" s="174" t="str">
        <f t="shared" si="186"/>
        <v/>
      </c>
      <c r="AA454" s="207"/>
      <c r="AB454" s="299" t="str">
        <f t="shared" si="187"/>
        <v/>
      </c>
      <c r="AC454" s="280"/>
      <c r="AD454" s="174" t="str">
        <f t="shared" si="188"/>
        <v/>
      </c>
      <c r="AE454" s="207"/>
      <c r="AF454" s="299" t="str">
        <f t="shared" si="189"/>
        <v/>
      </c>
      <c r="AG454" s="207"/>
      <c r="AH454" s="174" t="str">
        <f t="shared" si="190"/>
        <v/>
      </c>
      <c r="AI454" s="207"/>
      <c r="AJ454" s="299" t="str">
        <f t="shared" si="191"/>
        <v/>
      </c>
      <c r="AK454" s="280"/>
      <c r="AL454" s="174" t="str">
        <f t="shared" si="192"/>
        <v/>
      </c>
      <c r="AM454" s="207"/>
      <c r="AN454" s="299" t="str">
        <f t="shared" si="193"/>
        <v/>
      </c>
      <c r="AP454" s="139" t="str">
        <f t="shared" si="194"/>
        <v/>
      </c>
      <c r="AQ454" s="207"/>
      <c r="AR454" s="299" t="str">
        <f t="shared" si="195"/>
        <v/>
      </c>
      <c r="AS454" s="207"/>
      <c r="AT454" s="174" t="str">
        <f t="shared" si="196"/>
        <v/>
      </c>
      <c r="AU454" s="207"/>
      <c r="AV454" s="299" t="str">
        <f t="shared" si="197"/>
        <v/>
      </c>
      <c r="AW454" s="207"/>
      <c r="AX454" s="174" t="str">
        <f t="shared" si="198"/>
        <v/>
      </c>
      <c r="AY454" s="207"/>
      <c r="AZ454" s="299" t="str">
        <f t="shared" si="199"/>
        <v/>
      </c>
      <c r="BA454" s="207"/>
      <c r="BB454" s="174" t="str">
        <f t="shared" si="200"/>
        <v/>
      </c>
      <c r="BC454" s="207"/>
      <c r="BD454" s="299" t="str">
        <f t="shared" si="201"/>
        <v/>
      </c>
      <c r="BE454" s="207"/>
      <c r="BF454" s="174" t="str">
        <f t="shared" si="202"/>
        <v/>
      </c>
      <c r="BG454" s="207"/>
      <c r="BH454" s="299" t="str">
        <f t="shared" si="203"/>
        <v/>
      </c>
      <c r="BJ454" s="139" t="str">
        <f t="shared" si="204"/>
        <v/>
      </c>
      <c r="BK454" s="207"/>
      <c r="BL454" s="299" t="str">
        <f t="shared" si="205"/>
        <v/>
      </c>
      <c r="BM454" s="207"/>
    </row>
    <row r="455" spans="2:65" ht="15.75" customHeight="1">
      <c r="B455" s="364"/>
      <c r="C455" s="21"/>
      <c r="D455" s="101"/>
      <c r="E455" s="101"/>
      <c r="F455" s="101"/>
      <c r="G455" s="101"/>
      <c r="H455" s="101" t="s">
        <v>101</v>
      </c>
      <c r="I455" s="101"/>
      <c r="J455" s="101"/>
      <c r="K455" s="104"/>
      <c r="L455" s="102"/>
      <c r="M455" s="207"/>
      <c r="N455" s="139">
        <f>N446+N448+N451</f>
        <v>23660742</v>
      </c>
      <c r="O455" s="123"/>
      <c r="P455" s="139">
        <f>P446+P448+P451</f>
        <v>0</v>
      </c>
      <c r="Q455" s="139"/>
      <c r="R455" s="139">
        <f>R446+R448+R451</f>
        <v>0</v>
      </c>
      <c r="S455" s="139"/>
      <c r="T455" s="139" t="e">
        <f>T446+T448+T451</f>
        <v>#N/A</v>
      </c>
      <c r="U455" s="139"/>
      <c r="V455" s="139">
        <f>V446+V448+V451</f>
        <v>0</v>
      </c>
      <c r="W455" s="139"/>
      <c r="X455" s="139">
        <f>X446+X448+X451</f>
        <v>0</v>
      </c>
      <c r="Y455" s="53"/>
      <c r="Z455" s="174">
        <f t="shared" si="186"/>
        <v>0</v>
      </c>
      <c r="AA455" s="174"/>
      <c r="AB455" s="299" t="str">
        <f t="shared" si="187"/>
        <v>---</v>
      </c>
      <c r="AC455" s="280"/>
      <c r="AD455" s="174">
        <f t="shared" si="188"/>
        <v>0</v>
      </c>
      <c r="AE455" s="174"/>
      <c r="AF455" s="299" t="str">
        <f t="shared" si="189"/>
        <v>---</v>
      </c>
      <c r="AG455" s="174"/>
      <c r="AH455" s="174">
        <f t="shared" si="190"/>
        <v>-23660742</v>
      </c>
      <c r="AI455" s="174"/>
      <c r="AJ455" s="299">
        <f t="shared" si="191"/>
        <v>-1</v>
      </c>
      <c r="AK455" s="280"/>
      <c r="AL455" s="174">
        <f t="shared" si="192"/>
        <v>0</v>
      </c>
      <c r="AM455" s="174"/>
      <c r="AN455" s="299" t="str">
        <f t="shared" si="193"/>
        <v>---</v>
      </c>
      <c r="AP455" s="139" t="str">
        <f t="shared" si="194"/>
        <v/>
      </c>
      <c r="AQ455" s="174"/>
      <c r="AR455" s="299" t="e">
        <f t="shared" si="195"/>
        <v>#N/A</v>
      </c>
      <c r="AS455" s="174"/>
      <c r="AT455" s="174" t="str">
        <f t="shared" si="196"/>
        <v/>
      </c>
      <c r="AU455" s="174"/>
      <c r="AV455" s="299" t="e">
        <f t="shared" si="197"/>
        <v>#N/A</v>
      </c>
      <c r="AW455" s="174"/>
      <c r="AX455" s="174">
        <f t="shared" si="198"/>
        <v>-23660742</v>
      </c>
      <c r="AY455" s="174"/>
      <c r="AZ455" s="299">
        <f t="shared" si="199"/>
        <v>-1</v>
      </c>
      <c r="BA455" s="174"/>
      <c r="BB455" s="174">
        <f t="shared" si="200"/>
        <v>0</v>
      </c>
      <c r="BC455" s="174"/>
      <c r="BD455" s="299" t="str">
        <f t="shared" si="201"/>
        <v>---</v>
      </c>
      <c r="BE455" s="174"/>
      <c r="BF455" s="174">
        <f t="shared" si="202"/>
        <v>0</v>
      </c>
      <c r="BG455" s="174"/>
      <c r="BH455" s="299" t="str">
        <f t="shared" si="203"/>
        <v>---</v>
      </c>
      <c r="BJ455" s="139" t="str">
        <f t="shared" si="204"/>
        <v/>
      </c>
      <c r="BK455" s="174"/>
      <c r="BL455" s="299" t="e">
        <f t="shared" si="205"/>
        <v>#N/A</v>
      </c>
      <c r="BM455" s="174"/>
    </row>
    <row r="456" spans="2:65" ht="15.75" customHeight="1">
      <c r="B456" s="364"/>
      <c r="C456" s="21"/>
      <c r="D456" s="101"/>
      <c r="E456" s="101"/>
      <c r="F456" s="101"/>
      <c r="G456" s="101"/>
      <c r="H456" s="101" t="s">
        <v>149</v>
      </c>
      <c r="I456" s="101"/>
      <c r="J456" s="101"/>
      <c r="K456" s="104"/>
      <c r="L456" s="102"/>
      <c r="M456" s="207"/>
      <c r="N456" s="139">
        <f>+N447+N450+N453</f>
        <v>17303195</v>
      </c>
      <c r="O456" s="123"/>
      <c r="P456" s="139">
        <f>+P447+P450+P453</f>
        <v>-14011763</v>
      </c>
      <c r="Q456" s="139"/>
      <c r="R456" s="139">
        <f>+R447+R450+R453</f>
        <v>-12724427</v>
      </c>
      <c r="S456" s="139"/>
      <c r="T456" s="139" t="e">
        <f>+T447+T450+T453</f>
        <v>#N/A</v>
      </c>
      <c r="U456" s="139"/>
      <c r="V456" s="139">
        <f>+V447+V450+V453</f>
        <v>-10506456</v>
      </c>
      <c r="W456" s="139"/>
      <c r="X456" s="139">
        <f>+X447+X450+X453</f>
        <v>-10297421</v>
      </c>
      <c r="Y456" s="53"/>
      <c r="Z456" s="174">
        <f t="shared" si="186"/>
        <v>209035</v>
      </c>
      <c r="AA456" s="174"/>
      <c r="AB456" s="299">
        <f t="shared" si="187"/>
        <v>-1.9895862125154262E-2</v>
      </c>
      <c r="AC456" s="280"/>
      <c r="AD456" s="174">
        <f t="shared" si="188"/>
        <v>3714342</v>
      </c>
      <c r="AE456" s="174"/>
      <c r="AF456" s="299">
        <f t="shared" si="189"/>
        <v>-0.26508741262609137</v>
      </c>
      <c r="AG456" s="174"/>
      <c r="AH456" s="174">
        <f t="shared" si="190"/>
        <v>-27600616</v>
      </c>
      <c r="AI456" s="174"/>
      <c r="AJ456" s="299">
        <f t="shared" si="191"/>
        <v>-1.5951167400009072</v>
      </c>
      <c r="AK456" s="280"/>
      <c r="AL456" s="174">
        <f t="shared" si="192"/>
        <v>2427006</v>
      </c>
      <c r="AM456" s="174"/>
      <c r="AN456" s="299">
        <f t="shared" si="193"/>
        <v>-0.19073597577321166</v>
      </c>
      <c r="AP456" s="139" t="str">
        <f t="shared" si="194"/>
        <v/>
      </c>
      <c r="AQ456" s="174"/>
      <c r="AR456" s="299" t="e">
        <f t="shared" si="195"/>
        <v>#N/A</v>
      </c>
      <c r="AS456" s="174"/>
      <c r="AT456" s="174" t="str">
        <f t="shared" si="196"/>
        <v/>
      </c>
      <c r="AU456" s="174"/>
      <c r="AV456" s="299" t="e">
        <f t="shared" si="197"/>
        <v>#N/A</v>
      </c>
      <c r="AW456" s="174"/>
      <c r="AX456" s="174">
        <f t="shared" si="198"/>
        <v>-27809651</v>
      </c>
      <c r="AY456" s="174"/>
      <c r="AZ456" s="299">
        <f t="shared" si="199"/>
        <v>-1.6071974568858525</v>
      </c>
      <c r="BA456" s="174"/>
      <c r="BB456" s="174">
        <f t="shared" si="200"/>
        <v>3505307</v>
      </c>
      <c r="BC456" s="174"/>
      <c r="BD456" s="299">
        <f t="shared" si="201"/>
        <v>-0.25016887596514448</v>
      </c>
      <c r="BE456" s="174"/>
      <c r="BF456" s="174">
        <f t="shared" si="202"/>
        <v>2217971</v>
      </c>
      <c r="BG456" s="174"/>
      <c r="BH456" s="299">
        <f t="shared" si="203"/>
        <v>-0.17430812405147988</v>
      </c>
      <c r="BJ456" s="139" t="str">
        <f t="shared" si="204"/>
        <v/>
      </c>
      <c r="BK456" s="174"/>
      <c r="BL456" s="299" t="e">
        <f t="shared" si="205"/>
        <v>#N/A</v>
      </c>
      <c r="BM456" s="174"/>
    </row>
    <row r="457" spans="2:65" ht="15.75" customHeight="1">
      <c r="B457" s="364"/>
      <c r="C457" s="21"/>
      <c r="D457" s="101"/>
      <c r="E457" s="101"/>
      <c r="F457" s="101"/>
      <c r="G457" s="101"/>
      <c r="H457" s="101"/>
      <c r="I457" s="101"/>
      <c r="J457" s="101"/>
      <c r="K457" s="24"/>
      <c r="L457" s="102"/>
      <c r="M457" s="207"/>
      <c r="N457" s="138"/>
      <c r="O457" s="142"/>
      <c r="P457" s="138"/>
      <c r="Q457" s="138"/>
      <c r="R457" s="139"/>
      <c r="S457" s="139"/>
      <c r="T457" s="139"/>
      <c r="U457" s="138"/>
      <c r="V457" s="139"/>
      <c r="W457" s="139"/>
      <c r="X457" s="139"/>
      <c r="Y457" s="53"/>
      <c r="Z457" s="174" t="str">
        <f t="shared" si="186"/>
        <v/>
      </c>
      <c r="AA457" s="175"/>
      <c r="AB457" s="299" t="str">
        <f t="shared" si="187"/>
        <v/>
      </c>
      <c r="AC457" s="280"/>
      <c r="AD457" s="174" t="str">
        <f t="shared" si="188"/>
        <v/>
      </c>
      <c r="AE457" s="175"/>
      <c r="AF457" s="299" t="str">
        <f t="shared" si="189"/>
        <v/>
      </c>
      <c r="AG457" s="175"/>
      <c r="AH457" s="174" t="str">
        <f t="shared" si="190"/>
        <v/>
      </c>
      <c r="AI457" s="175"/>
      <c r="AJ457" s="299" t="str">
        <f t="shared" si="191"/>
        <v/>
      </c>
      <c r="AK457" s="280"/>
      <c r="AL457" s="174" t="str">
        <f t="shared" si="192"/>
        <v/>
      </c>
      <c r="AM457" s="175"/>
      <c r="AN457" s="299" t="str">
        <f t="shared" si="193"/>
        <v/>
      </c>
      <c r="AP457" s="139" t="str">
        <f t="shared" si="194"/>
        <v/>
      </c>
      <c r="AQ457" s="175"/>
      <c r="AR457" s="299" t="str">
        <f t="shared" si="195"/>
        <v/>
      </c>
      <c r="AS457" s="175"/>
      <c r="AT457" s="174" t="str">
        <f t="shared" si="196"/>
        <v/>
      </c>
      <c r="AU457" s="175"/>
      <c r="AV457" s="299" t="str">
        <f t="shared" si="197"/>
        <v/>
      </c>
      <c r="AW457" s="175"/>
      <c r="AX457" s="174" t="str">
        <f t="shared" si="198"/>
        <v/>
      </c>
      <c r="AY457" s="175"/>
      <c r="AZ457" s="299" t="str">
        <f t="shared" si="199"/>
        <v/>
      </c>
      <c r="BA457" s="175"/>
      <c r="BB457" s="174" t="str">
        <f t="shared" si="200"/>
        <v/>
      </c>
      <c r="BC457" s="175"/>
      <c r="BD457" s="299" t="str">
        <f t="shared" si="201"/>
        <v/>
      </c>
      <c r="BE457" s="175"/>
      <c r="BF457" s="174" t="str">
        <f t="shared" si="202"/>
        <v/>
      </c>
      <c r="BG457" s="175"/>
      <c r="BH457" s="299" t="str">
        <f t="shared" si="203"/>
        <v/>
      </c>
      <c r="BJ457" s="139" t="str">
        <f t="shared" si="204"/>
        <v/>
      </c>
      <c r="BK457" s="175"/>
      <c r="BL457" s="299" t="str">
        <f t="shared" si="205"/>
        <v/>
      </c>
      <c r="BM457" s="175"/>
    </row>
    <row r="458" spans="2:65" ht="15.75" customHeight="1">
      <c r="B458" s="364"/>
      <c r="C458" s="21" t="s">
        <v>54</v>
      </c>
      <c r="D458" s="101" t="s">
        <v>102</v>
      </c>
      <c r="E458" s="101"/>
      <c r="F458" s="101"/>
      <c r="G458" s="101"/>
      <c r="H458" s="101"/>
      <c r="I458" s="101"/>
      <c r="J458" s="101"/>
      <c r="K458" s="24"/>
      <c r="L458" s="102"/>
      <c r="M458" s="207"/>
      <c r="N458" s="138"/>
      <c r="O458" s="142"/>
      <c r="P458" s="138"/>
      <c r="Q458" s="138"/>
      <c r="R458" s="139"/>
      <c r="S458" s="139"/>
      <c r="T458" s="139"/>
      <c r="U458" s="138"/>
      <c r="V458" s="139"/>
      <c r="W458" s="139"/>
      <c r="X458" s="139"/>
      <c r="Y458" s="53"/>
      <c r="Z458" s="174" t="str">
        <f t="shared" si="186"/>
        <v/>
      </c>
      <c r="AA458" s="175"/>
      <c r="AB458" s="299" t="str">
        <f t="shared" si="187"/>
        <v/>
      </c>
      <c r="AC458" s="280"/>
      <c r="AD458" s="174" t="str">
        <f t="shared" si="188"/>
        <v/>
      </c>
      <c r="AE458" s="175"/>
      <c r="AF458" s="299" t="str">
        <f t="shared" si="189"/>
        <v/>
      </c>
      <c r="AG458" s="175"/>
      <c r="AH458" s="174" t="str">
        <f t="shared" si="190"/>
        <v/>
      </c>
      <c r="AI458" s="175"/>
      <c r="AJ458" s="299" t="str">
        <f t="shared" si="191"/>
        <v/>
      </c>
      <c r="AK458" s="280"/>
      <c r="AL458" s="174" t="str">
        <f t="shared" si="192"/>
        <v/>
      </c>
      <c r="AM458" s="175"/>
      <c r="AN458" s="299" t="str">
        <f t="shared" si="193"/>
        <v/>
      </c>
      <c r="AP458" s="139" t="str">
        <f t="shared" si="194"/>
        <v/>
      </c>
      <c r="AQ458" s="175"/>
      <c r="AR458" s="299" t="str">
        <f t="shared" si="195"/>
        <v/>
      </c>
      <c r="AS458" s="175"/>
      <c r="AT458" s="174" t="str">
        <f t="shared" si="196"/>
        <v/>
      </c>
      <c r="AU458" s="175"/>
      <c r="AV458" s="299" t="str">
        <f t="shared" si="197"/>
        <v/>
      </c>
      <c r="AW458" s="175"/>
      <c r="AX458" s="174" t="str">
        <f t="shared" si="198"/>
        <v/>
      </c>
      <c r="AY458" s="175"/>
      <c r="AZ458" s="299" t="str">
        <f t="shared" si="199"/>
        <v/>
      </c>
      <c r="BA458" s="175"/>
      <c r="BB458" s="174" t="str">
        <f t="shared" si="200"/>
        <v/>
      </c>
      <c r="BC458" s="175"/>
      <c r="BD458" s="299" t="str">
        <f t="shared" si="201"/>
        <v/>
      </c>
      <c r="BE458" s="175"/>
      <c r="BF458" s="174" t="str">
        <f t="shared" si="202"/>
        <v/>
      </c>
      <c r="BG458" s="175"/>
      <c r="BH458" s="299" t="str">
        <f t="shared" si="203"/>
        <v/>
      </c>
      <c r="BJ458" s="139" t="str">
        <f t="shared" si="204"/>
        <v/>
      </c>
      <c r="BK458" s="175"/>
      <c r="BL458" s="299" t="str">
        <f t="shared" si="205"/>
        <v/>
      </c>
      <c r="BM458" s="175"/>
    </row>
    <row r="459" spans="2:65" ht="15.75" customHeight="1">
      <c r="B459" s="364"/>
      <c r="C459" s="101"/>
      <c r="D459" s="22" t="s">
        <v>38</v>
      </c>
      <c r="E459" s="101" t="s">
        <v>5</v>
      </c>
      <c r="F459" s="101"/>
      <c r="G459" s="101"/>
      <c r="H459" s="101"/>
      <c r="I459" s="101"/>
      <c r="J459" s="101"/>
      <c r="K459" s="24"/>
      <c r="L459" s="102" t="s">
        <v>33</v>
      </c>
      <c r="M459" s="207"/>
      <c r="N459" s="173"/>
      <c r="O459" s="123"/>
      <c r="P459" s="173"/>
      <c r="Q459" s="173"/>
      <c r="R459" s="172"/>
      <c r="S459" s="172"/>
      <c r="T459" s="172"/>
      <c r="U459" s="173"/>
      <c r="V459" s="172"/>
      <c r="W459" s="172"/>
      <c r="X459" s="172"/>
      <c r="Y459" s="401"/>
      <c r="Z459" s="174" t="str">
        <f t="shared" si="186"/>
        <v/>
      </c>
      <c r="AA459" s="289"/>
      <c r="AB459" s="299" t="str">
        <f t="shared" si="187"/>
        <v/>
      </c>
      <c r="AC459" s="280"/>
      <c r="AD459" s="174" t="str">
        <f t="shared" si="188"/>
        <v/>
      </c>
      <c r="AE459" s="289"/>
      <c r="AF459" s="299" t="str">
        <f t="shared" si="189"/>
        <v/>
      </c>
      <c r="AG459" s="289"/>
      <c r="AH459" s="174" t="str">
        <f t="shared" si="190"/>
        <v/>
      </c>
      <c r="AI459" s="289"/>
      <c r="AJ459" s="299" t="str">
        <f t="shared" si="191"/>
        <v/>
      </c>
      <c r="AK459" s="280"/>
      <c r="AL459" s="174" t="str">
        <f t="shared" si="192"/>
        <v/>
      </c>
      <c r="AM459" s="289"/>
      <c r="AN459" s="299" t="str">
        <f t="shared" si="193"/>
        <v/>
      </c>
      <c r="AP459" s="139" t="str">
        <f t="shared" si="194"/>
        <v/>
      </c>
      <c r="AQ459" s="289"/>
      <c r="AR459" s="299" t="str">
        <f t="shared" si="195"/>
        <v/>
      </c>
      <c r="AS459" s="289"/>
      <c r="AT459" s="174" t="str">
        <f t="shared" si="196"/>
        <v/>
      </c>
      <c r="AU459" s="289"/>
      <c r="AV459" s="299" t="str">
        <f t="shared" si="197"/>
        <v/>
      </c>
      <c r="AW459" s="289"/>
      <c r="AX459" s="174" t="str">
        <f t="shared" si="198"/>
        <v/>
      </c>
      <c r="AY459" s="289"/>
      <c r="AZ459" s="299" t="str">
        <f t="shared" si="199"/>
        <v/>
      </c>
      <c r="BA459" s="289"/>
      <c r="BB459" s="174" t="str">
        <f t="shared" si="200"/>
        <v/>
      </c>
      <c r="BC459" s="289"/>
      <c r="BD459" s="299" t="str">
        <f t="shared" si="201"/>
        <v/>
      </c>
      <c r="BE459" s="289"/>
      <c r="BF459" s="174" t="str">
        <f t="shared" si="202"/>
        <v/>
      </c>
      <c r="BG459" s="289"/>
      <c r="BH459" s="299" t="str">
        <f t="shared" si="203"/>
        <v/>
      </c>
      <c r="BJ459" s="139" t="str">
        <f t="shared" si="204"/>
        <v/>
      </c>
      <c r="BK459" s="289"/>
      <c r="BL459" s="299" t="str">
        <f t="shared" si="205"/>
        <v/>
      </c>
      <c r="BM459" s="289"/>
    </row>
    <row r="460" spans="2:65" ht="15.75" customHeight="1">
      <c r="B460" s="364"/>
      <c r="C460" s="21"/>
      <c r="D460" s="22" t="s">
        <v>13</v>
      </c>
      <c r="E460" s="101" t="s">
        <v>138</v>
      </c>
      <c r="F460" s="101"/>
      <c r="G460" s="101"/>
      <c r="H460" s="101"/>
      <c r="I460" s="101"/>
      <c r="J460" s="101"/>
      <c r="K460" s="24"/>
      <c r="L460" s="102" t="s">
        <v>33</v>
      </c>
      <c r="M460" s="207"/>
      <c r="N460" s="173"/>
      <c r="O460" s="123"/>
      <c r="P460" s="173"/>
      <c r="Q460" s="173"/>
      <c r="R460" s="172"/>
      <c r="S460" s="172"/>
      <c r="T460" s="172"/>
      <c r="U460" s="173"/>
      <c r="V460" s="172"/>
      <c r="W460" s="172"/>
      <c r="X460" s="172"/>
      <c r="Y460" s="401"/>
      <c r="Z460" s="174" t="str">
        <f t="shared" si="186"/>
        <v/>
      </c>
      <c r="AA460" s="289"/>
      <c r="AB460" s="299" t="str">
        <f t="shared" si="187"/>
        <v/>
      </c>
      <c r="AC460" s="280"/>
      <c r="AD460" s="174" t="str">
        <f t="shared" si="188"/>
        <v/>
      </c>
      <c r="AE460" s="289"/>
      <c r="AF460" s="299" t="str">
        <f t="shared" si="189"/>
        <v/>
      </c>
      <c r="AG460" s="289"/>
      <c r="AH460" s="174" t="str">
        <f t="shared" si="190"/>
        <v/>
      </c>
      <c r="AI460" s="289"/>
      <c r="AJ460" s="299" t="str">
        <f t="shared" si="191"/>
        <v/>
      </c>
      <c r="AK460" s="280"/>
      <c r="AL460" s="174" t="str">
        <f t="shared" si="192"/>
        <v/>
      </c>
      <c r="AM460" s="289"/>
      <c r="AN460" s="299" t="str">
        <f t="shared" si="193"/>
        <v/>
      </c>
      <c r="AP460" s="139" t="str">
        <f t="shared" si="194"/>
        <v/>
      </c>
      <c r="AQ460" s="289"/>
      <c r="AR460" s="299" t="str">
        <f t="shared" si="195"/>
        <v/>
      </c>
      <c r="AS460" s="289"/>
      <c r="AT460" s="174" t="str">
        <f t="shared" si="196"/>
        <v/>
      </c>
      <c r="AU460" s="289"/>
      <c r="AV460" s="299" t="str">
        <f t="shared" si="197"/>
        <v/>
      </c>
      <c r="AW460" s="289"/>
      <c r="AX460" s="174" t="str">
        <f t="shared" si="198"/>
        <v/>
      </c>
      <c r="AY460" s="289"/>
      <c r="AZ460" s="299" t="str">
        <f t="shared" si="199"/>
        <v/>
      </c>
      <c r="BA460" s="289"/>
      <c r="BB460" s="174" t="str">
        <f t="shared" si="200"/>
        <v/>
      </c>
      <c r="BC460" s="289"/>
      <c r="BD460" s="299" t="str">
        <f t="shared" si="201"/>
        <v/>
      </c>
      <c r="BE460" s="289"/>
      <c r="BF460" s="174" t="str">
        <f t="shared" si="202"/>
        <v/>
      </c>
      <c r="BG460" s="289"/>
      <c r="BH460" s="299" t="str">
        <f t="shared" si="203"/>
        <v/>
      </c>
      <c r="BJ460" s="139" t="str">
        <f t="shared" si="204"/>
        <v/>
      </c>
      <c r="BK460" s="289"/>
      <c r="BL460" s="299" t="str">
        <f t="shared" si="205"/>
        <v/>
      </c>
      <c r="BM460" s="289"/>
    </row>
    <row r="461" spans="2:65" ht="15.75" customHeight="1">
      <c r="B461" s="364"/>
      <c r="C461" s="21"/>
      <c r="D461" s="101"/>
      <c r="E461" s="101"/>
      <c r="F461" s="101"/>
      <c r="G461" s="101"/>
      <c r="H461" s="101"/>
      <c r="I461" s="101"/>
      <c r="J461" s="101"/>
      <c r="K461" s="24"/>
      <c r="L461" s="102"/>
      <c r="M461" s="207"/>
      <c r="N461" s="138"/>
      <c r="O461" s="142"/>
      <c r="P461" s="138"/>
      <c r="Q461" s="138"/>
      <c r="R461" s="139"/>
      <c r="S461" s="139"/>
      <c r="T461" s="139"/>
      <c r="U461" s="138"/>
      <c r="V461" s="139"/>
      <c r="W461" s="139"/>
      <c r="X461" s="139"/>
      <c r="Y461" s="53"/>
      <c r="Z461" s="174" t="str">
        <f t="shared" si="186"/>
        <v/>
      </c>
      <c r="AA461" s="175"/>
      <c r="AB461" s="299" t="str">
        <f t="shared" si="187"/>
        <v/>
      </c>
      <c r="AC461" s="280"/>
      <c r="AD461" s="174" t="str">
        <f t="shared" si="188"/>
        <v/>
      </c>
      <c r="AE461" s="175"/>
      <c r="AF461" s="299" t="str">
        <f t="shared" si="189"/>
        <v/>
      </c>
      <c r="AG461" s="175"/>
      <c r="AH461" s="174" t="str">
        <f t="shared" si="190"/>
        <v/>
      </c>
      <c r="AI461" s="175"/>
      <c r="AJ461" s="299" t="str">
        <f t="shared" si="191"/>
        <v/>
      </c>
      <c r="AK461" s="280"/>
      <c r="AL461" s="174" t="str">
        <f t="shared" si="192"/>
        <v/>
      </c>
      <c r="AM461" s="175"/>
      <c r="AN461" s="299" t="str">
        <f t="shared" si="193"/>
        <v/>
      </c>
      <c r="AP461" s="139" t="str">
        <f t="shared" si="194"/>
        <v/>
      </c>
      <c r="AQ461" s="175"/>
      <c r="AR461" s="299" t="str">
        <f t="shared" si="195"/>
        <v/>
      </c>
      <c r="AS461" s="175"/>
      <c r="AT461" s="174" t="str">
        <f t="shared" si="196"/>
        <v/>
      </c>
      <c r="AU461" s="175"/>
      <c r="AV461" s="299" t="str">
        <f t="shared" si="197"/>
        <v/>
      </c>
      <c r="AW461" s="175"/>
      <c r="AX461" s="174" t="str">
        <f t="shared" si="198"/>
        <v/>
      </c>
      <c r="AY461" s="175"/>
      <c r="AZ461" s="299" t="str">
        <f t="shared" si="199"/>
        <v/>
      </c>
      <c r="BA461" s="175"/>
      <c r="BB461" s="174" t="str">
        <f t="shared" si="200"/>
        <v/>
      </c>
      <c r="BC461" s="175"/>
      <c r="BD461" s="299" t="str">
        <f t="shared" si="201"/>
        <v/>
      </c>
      <c r="BE461" s="175"/>
      <c r="BF461" s="174" t="str">
        <f t="shared" si="202"/>
        <v/>
      </c>
      <c r="BG461" s="175"/>
      <c r="BH461" s="299" t="str">
        <f t="shared" si="203"/>
        <v/>
      </c>
      <c r="BJ461" s="139" t="str">
        <f t="shared" si="204"/>
        <v/>
      </c>
      <c r="BK461" s="175"/>
      <c r="BL461" s="299" t="str">
        <f t="shared" si="205"/>
        <v/>
      </c>
      <c r="BM461" s="175"/>
    </row>
    <row r="462" spans="2:65" ht="15.75" customHeight="1">
      <c r="B462" s="364"/>
      <c r="C462" s="21"/>
      <c r="D462" s="101"/>
      <c r="E462" s="101"/>
      <c r="F462" s="101"/>
      <c r="G462" s="101"/>
      <c r="H462" s="101" t="s">
        <v>39</v>
      </c>
      <c r="I462" s="101"/>
      <c r="J462" s="101"/>
      <c r="K462" s="24"/>
      <c r="L462" s="102"/>
      <c r="M462" s="207"/>
      <c r="N462" s="173"/>
      <c r="O462" s="123"/>
      <c r="P462" s="173"/>
      <c r="Q462" s="173"/>
      <c r="R462" s="172"/>
      <c r="S462" s="172"/>
      <c r="T462" s="172"/>
      <c r="U462" s="173"/>
      <c r="V462" s="172"/>
      <c r="W462" s="172"/>
      <c r="X462" s="172"/>
      <c r="Y462" s="401"/>
      <c r="Z462" s="174" t="str">
        <f t="shared" si="186"/>
        <v/>
      </c>
      <c r="AA462" s="289"/>
      <c r="AB462" s="299" t="str">
        <f t="shared" si="187"/>
        <v/>
      </c>
      <c r="AC462" s="280"/>
      <c r="AD462" s="174" t="str">
        <f t="shared" si="188"/>
        <v/>
      </c>
      <c r="AE462" s="289"/>
      <c r="AF462" s="299" t="str">
        <f t="shared" si="189"/>
        <v/>
      </c>
      <c r="AG462" s="289"/>
      <c r="AH462" s="174" t="str">
        <f t="shared" si="190"/>
        <v/>
      </c>
      <c r="AI462" s="289"/>
      <c r="AJ462" s="299" t="str">
        <f t="shared" si="191"/>
        <v/>
      </c>
      <c r="AK462" s="280"/>
      <c r="AL462" s="174" t="str">
        <f t="shared" si="192"/>
        <v/>
      </c>
      <c r="AM462" s="289"/>
      <c r="AN462" s="299" t="str">
        <f t="shared" si="193"/>
        <v/>
      </c>
      <c r="AP462" s="139" t="str">
        <f t="shared" si="194"/>
        <v/>
      </c>
      <c r="AQ462" s="289"/>
      <c r="AR462" s="299" t="str">
        <f t="shared" si="195"/>
        <v/>
      </c>
      <c r="AS462" s="289"/>
      <c r="AT462" s="174" t="str">
        <f t="shared" si="196"/>
        <v/>
      </c>
      <c r="AU462" s="289"/>
      <c r="AV462" s="299" t="str">
        <f t="shared" si="197"/>
        <v/>
      </c>
      <c r="AW462" s="289"/>
      <c r="AX462" s="174" t="str">
        <f t="shared" si="198"/>
        <v/>
      </c>
      <c r="AY462" s="289"/>
      <c r="AZ462" s="299" t="str">
        <f t="shared" si="199"/>
        <v/>
      </c>
      <c r="BA462" s="289"/>
      <c r="BB462" s="174" t="str">
        <f t="shared" si="200"/>
        <v/>
      </c>
      <c r="BC462" s="289"/>
      <c r="BD462" s="299" t="str">
        <f t="shared" si="201"/>
        <v/>
      </c>
      <c r="BE462" s="289"/>
      <c r="BF462" s="174" t="str">
        <f t="shared" si="202"/>
        <v/>
      </c>
      <c r="BG462" s="289"/>
      <c r="BH462" s="299" t="str">
        <f t="shared" si="203"/>
        <v/>
      </c>
      <c r="BJ462" s="139" t="str">
        <f t="shared" si="204"/>
        <v/>
      </c>
      <c r="BK462" s="289"/>
      <c r="BL462" s="299" t="str">
        <f t="shared" si="205"/>
        <v/>
      </c>
      <c r="BM462" s="289"/>
    </row>
    <row r="463" spans="2:65" ht="15.75" customHeight="1">
      <c r="B463" s="364"/>
      <c r="C463" s="21"/>
      <c r="D463" s="101"/>
      <c r="E463" s="101"/>
      <c r="F463" s="101"/>
      <c r="G463" s="103" t="s">
        <v>40</v>
      </c>
      <c r="H463" s="103"/>
      <c r="I463" s="35"/>
      <c r="J463" s="35"/>
      <c r="K463" s="36"/>
      <c r="L463" s="37" t="s">
        <v>33</v>
      </c>
      <c r="M463" s="215"/>
      <c r="N463" s="133">
        <f>N455</f>
        <v>23660742</v>
      </c>
      <c r="O463" s="147"/>
      <c r="P463" s="133">
        <f>P455</f>
        <v>0</v>
      </c>
      <c r="Q463" s="133"/>
      <c r="R463" s="133">
        <f>R455</f>
        <v>0</v>
      </c>
      <c r="S463" s="133"/>
      <c r="T463" s="133" t="e">
        <f>T455</f>
        <v>#N/A</v>
      </c>
      <c r="U463" s="133"/>
      <c r="V463" s="133">
        <f>V455</f>
        <v>0</v>
      </c>
      <c r="W463" s="133"/>
      <c r="X463" s="133">
        <f>X455</f>
        <v>0</v>
      </c>
      <c r="Y463" s="203"/>
      <c r="Z463" s="285">
        <f t="shared" si="186"/>
        <v>0</v>
      </c>
      <c r="AA463" s="287"/>
      <c r="AB463" s="302" t="str">
        <f t="shared" si="187"/>
        <v>---</v>
      </c>
      <c r="AC463" s="282"/>
      <c r="AD463" s="285">
        <f t="shared" si="188"/>
        <v>0</v>
      </c>
      <c r="AE463" s="287"/>
      <c r="AF463" s="302" t="str">
        <f t="shared" si="189"/>
        <v>---</v>
      </c>
      <c r="AG463" s="287"/>
      <c r="AH463" s="285">
        <f t="shared" si="190"/>
        <v>-23660742</v>
      </c>
      <c r="AI463" s="287"/>
      <c r="AJ463" s="302">
        <f t="shared" si="191"/>
        <v>-1</v>
      </c>
      <c r="AK463" s="282"/>
      <c r="AL463" s="285">
        <f t="shared" si="192"/>
        <v>0</v>
      </c>
      <c r="AM463" s="287"/>
      <c r="AN463" s="302" t="str">
        <f t="shared" si="193"/>
        <v>---</v>
      </c>
      <c r="AP463" s="150" t="str">
        <f t="shared" si="194"/>
        <v/>
      </c>
      <c r="AQ463" s="287"/>
      <c r="AR463" s="302" t="e">
        <f t="shared" si="195"/>
        <v>#N/A</v>
      </c>
      <c r="AS463" s="287"/>
      <c r="AT463" s="285" t="str">
        <f t="shared" si="196"/>
        <v/>
      </c>
      <c r="AU463" s="287"/>
      <c r="AV463" s="302" t="e">
        <f t="shared" si="197"/>
        <v>#N/A</v>
      </c>
      <c r="AW463" s="287"/>
      <c r="AX463" s="285">
        <f t="shared" si="198"/>
        <v>-23660742</v>
      </c>
      <c r="AY463" s="287"/>
      <c r="AZ463" s="302">
        <f t="shared" si="199"/>
        <v>-1</v>
      </c>
      <c r="BA463" s="287"/>
      <c r="BB463" s="285">
        <f t="shared" si="200"/>
        <v>0</v>
      </c>
      <c r="BC463" s="287"/>
      <c r="BD463" s="302" t="str">
        <f t="shared" si="201"/>
        <v>---</v>
      </c>
      <c r="BE463" s="287"/>
      <c r="BF463" s="285">
        <f t="shared" si="202"/>
        <v>0</v>
      </c>
      <c r="BG463" s="287"/>
      <c r="BH463" s="302" t="str">
        <f t="shared" si="203"/>
        <v>---</v>
      </c>
      <c r="BJ463" s="150" t="str">
        <f t="shared" si="204"/>
        <v/>
      </c>
      <c r="BK463" s="287"/>
      <c r="BL463" s="302" t="e">
        <f t="shared" si="205"/>
        <v>#N/A</v>
      </c>
      <c r="BM463" s="287"/>
    </row>
    <row r="464" spans="2:65" ht="15.75" customHeight="1">
      <c r="B464" s="364"/>
      <c r="C464" s="23"/>
      <c r="D464" s="101"/>
      <c r="E464" s="101"/>
      <c r="F464" s="101"/>
      <c r="G464" s="101"/>
      <c r="H464" s="101"/>
      <c r="I464" s="101"/>
      <c r="J464" s="101"/>
      <c r="K464" s="24"/>
      <c r="L464" s="102"/>
      <c r="M464" s="207"/>
      <c r="N464" s="207"/>
      <c r="O464" s="56"/>
      <c r="P464" s="207"/>
      <c r="Q464" s="207"/>
      <c r="R464" s="237"/>
      <c r="S464" s="237"/>
      <c r="T464" s="237"/>
      <c r="U464" s="207"/>
      <c r="V464" s="237"/>
      <c r="W464" s="237"/>
      <c r="X464" s="237"/>
      <c r="Y464" s="237"/>
      <c r="Z464" s="174" t="str">
        <f t="shared" si="186"/>
        <v/>
      </c>
      <c r="AA464" s="207"/>
      <c r="AB464" s="299" t="str">
        <f t="shared" si="187"/>
        <v/>
      </c>
      <c r="AC464" s="280"/>
      <c r="AD464" s="174" t="str">
        <f t="shared" si="188"/>
        <v/>
      </c>
      <c r="AE464" s="207"/>
      <c r="AF464" s="299" t="str">
        <f t="shared" si="189"/>
        <v/>
      </c>
      <c r="AG464" s="207"/>
      <c r="AH464" s="174" t="str">
        <f t="shared" si="190"/>
        <v/>
      </c>
      <c r="AI464" s="207"/>
      <c r="AJ464" s="299" t="str">
        <f t="shared" si="191"/>
        <v/>
      </c>
      <c r="AK464" s="280"/>
      <c r="AL464" s="139" t="str">
        <f t="shared" si="192"/>
        <v/>
      </c>
      <c r="AM464" s="207"/>
      <c r="AN464" s="297" t="str">
        <f t="shared" si="193"/>
        <v/>
      </c>
      <c r="AP464" s="139" t="str">
        <f t="shared" si="194"/>
        <v/>
      </c>
      <c r="AQ464" s="207"/>
      <c r="AR464" s="297" t="str">
        <f t="shared" si="195"/>
        <v/>
      </c>
      <c r="AS464" s="207"/>
      <c r="AT464" s="174" t="str">
        <f t="shared" si="196"/>
        <v/>
      </c>
      <c r="AU464" s="207"/>
      <c r="AV464" s="299" t="str">
        <f t="shared" si="197"/>
        <v/>
      </c>
      <c r="AW464" s="207"/>
      <c r="AX464" s="174" t="str">
        <f t="shared" si="198"/>
        <v/>
      </c>
      <c r="AY464" s="207"/>
      <c r="AZ464" s="299" t="str">
        <f t="shared" si="199"/>
        <v/>
      </c>
      <c r="BA464" s="207"/>
      <c r="BB464" s="174" t="str">
        <f t="shared" si="200"/>
        <v/>
      </c>
      <c r="BC464" s="207"/>
      <c r="BD464" s="299" t="str">
        <f t="shared" si="201"/>
        <v/>
      </c>
      <c r="BE464" s="207"/>
      <c r="BF464" s="139" t="str">
        <f t="shared" si="202"/>
        <v/>
      </c>
      <c r="BG464" s="207"/>
      <c r="BH464" s="297" t="str">
        <f t="shared" si="203"/>
        <v/>
      </c>
      <c r="BJ464" s="139" t="str">
        <f t="shared" si="204"/>
        <v/>
      </c>
      <c r="BK464" s="207"/>
      <c r="BL464" s="297" t="str">
        <f t="shared" si="205"/>
        <v/>
      </c>
      <c r="BM464" s="207"/>
    </row>
    <row r="465" spans="1:65" ht="15.75" customHeight="1">
      <c r="B465" s="364"/>
      <c r="C465" s="39"/>
      <c r="D465" s="125"/>
      <c r="E465" s="125"/>
      <c r="F465" s="125"/>
      <c r="G465" s="125"/>
      <c r="H465" s="125"/>
      <c r="I465" s="125"/>
      <c r="J465" s="125"/>
      <c r="K465" s="43"/>
      <c r="L465" s="40"/>
      <c r="M465" s="207"/>
      <c r="N465" s="207"/>
      <c r="O465" s="56"/>
      <c r="P465" s="207"/>
      <c r="Q465" s="207"/>
      <c r="R465" s="237"/>
      <c r="S465" s="237"/>
      <c r="T465" s="237"/>
      <c r="U465" s="207"/>
      <c r="V465" s="237"/>
      <c r="W465" s="237"/>
      <c r="X465" s="237"/>
      <c r="Y465" s="237"/>
      <c r="Z465" s="174" t="str">
        <f t="shared" si="186"/>
        <v/>
      </c>
      <c r="AA465" s="207"/>
      <c r="AB465" s="299" t="str">
        <f t="shared" si="187"/>
        <v/>
      </c>
      <c r="AC465" s="280"/>
      <c r="AD465" s="174" t="str">
        <f t="shared" si="188"/>
        <v/>
      </c>
      <c r="AE465" s="207"/>
      <c r="AF465" s="299" t="str">
        <f t="shared" si="189"/>
        <v/>
      </c>
      <c r="AG465" s="207"/>
      <c r="AH465" s="174" t="str">
        <f t="shared" si="190"/>
        <v/>
      </c>
      <c r="AI465" s="207"/>
      <c r="AJ465" s="299" t="str">
        <f t="shared" si="191"/>
        <v/>
      </c>
      <c r="AK465" s="280"/>
      <c r="AL465" s="139" t="str">
        <f t="shared" si="192"/>
        <v/>
      </c>
      <c r="AM465" s="207"/>
      <c r="AN465" s="297" t="str">
        <f t="shared" si="193"/>
        <v/>
      </c>
      <c r="AP465" s="139" t="str">
        <f t="shared" si="194"/>
        <v/>
      </c>
      <c r="AQ465" s="207"/>
      <c r="AR465" s="297" t="str">
        <f t="shared" si="195"/>
        <v/>
      </c>
      <c r="AS465" s="207"/>
      <c r="AT465" s="174" t="str">
        <f t="shared" si="196"/>
        <v/>
      </c>
      <c r="AU465" s="207"/>
      <c r="AV465" s="299" t="str">
        <f t="shared" si="197"/>
        <v/>
      </c>
      <c r="AW465" s="207"/>
      <c r="AX465" s="174" t="str">
        <f t="shared" si="198"/>
        <v/>
      </c>
      <c r="AY465" s="207"/>
      <c r="AZ465" s="299" t="str">
        <f t="shared" si="199"/>
        <v/>
      </c>
      <c r="BA465" s="207"/>
      <c r="BB465" s="174" t="str">
        <f t="shared" si="200"/>
        <v/>
      </c>
      <c r="BC465" s="207"/>
      <c r="BD465" s="299" t="str">
        <f t="shared" si="201"/>
        <v/>
      </c>
      <c r="BE465" s="207"/>
      <c r="BF465" s="139" t="str">
        <f t="shared" si="202"/>
        <v/>
      </c>
      <c r="BG465" s="207"/>
      <c r="BH465" s="297" t="str">
        <f t="shared" si="203"/>
        <v/>
      </c>
      <c r="BJ465" s="139" t="str">
        <f t="shared" si="204"/>
        <v/>
      </c>
      <c r="BK465" s="207"/>
      <c r="BL465" s="297" t="str">
        <f t="shared" si="205"/>
        <v/>
      </c>
      <c r="BM465" s="207"/>
    </row>
    <row r="466" spans="1:65" ht="15.75" customHeight="1">
      <c r="B466" s="364"/>
      <c r="C466" s="20" t="s">
        <v>270</v>
      </c>
      <c r="D466" s="103"/>
      <c r="E466" s="103"/>
      <c r="F466" s="103"/>
      <c r="G466" s="103"/>
      <c r="H466" s="103"/>
      <c r="I466" s="103"/>
      <c r="J466" s="103"/>
      <c r="K466" s="27"/>
      <c r="L466" s="102"/>
      <c r="M466" s="207"/>
      <c r="N466" s="207"/>
      <c r="O466" s="142"/>
      <c r="P466" s="207"/>
      <c r="Q466" s="207"/>
      <c r="R466" s="237"/>
      <c r="S466" s="237"/>
      <c r="T466" s="237"/>
      <c r="U466" s="207"/>
      <c r="V466" s="237"/>
      <c r="W466" s="237"/>
      <c r="X466" s="237"/>
      <c r="Y466" s="237"/>
      <c r="Z466" s="174" t="str">
        <f t="shared" si="186"/>
        <v/>
      </c>
      <c r="AA466" s="207"/>
      <c r="AB466" s="299" t="str">
        <f t="shared" si="187"/>
        <v/>
      </c>
      <c r="AC466" s="280"/>
      <c r="AD466" s="174" t="str">
        <f t="shared" si="188"/>
        <v/>
      </c>
      <c r="AE466" s="207"/>
      <c r="AF466" s="299" t="str">
        <f t="shared" si="189"/>
        <v/>
      </c>
      <c r="AG466" s="207"/>
      <c r="AH466" s="174" t="str">
        <f t="shared" si="190"/>
        <v/>
      </c>
      <c r="AI466" s="207"/>
      <c r="AJ466" s="299" t="str">
        <f t="shared" si="191"/>
        <v/>
      </c>
      <c r="AK466" s="280"/>
      <c r="AL466" s="139" t="str">
        <f t="shared" si="192"/>
        <v/>
      </c>
      <c r="AM466" s="207"/>
      <c r="AN466" s="297" t="str">
        <f t="shared" si="193"/>
        <v/>
      </c>
      <c r="AP466" s="139" t="str">
        <f t="shared" si="194"/>
        <v/>
      </c>
      <c r="AQ466" s="207"/>
      <c r="AR466" s="297" t="str">
        <f t="shared" si="195"/>
        <v/>
      </c>
      <c r="AS466" s="207"/>
      <c r="AT466" s="174" t="str">
        <f t="shared" si="196"/>
        <v/>
      </c>
      <c r="AU466" s="207"/>
      <c r="AV466" s="299" t="str">
        <f t="shared" si="197"/>
        <v/>
      </c>
      <c r="AW466" s="207"/>
      <c r="AX466" s="174" t="str">
        <f t="shared" si="198"/>
        <v/>
      </c>
      <c r="AY466" s="207"/>
      <c r="AZ466" s="299" t="str">
        <f t="shared" si="199"/>
        <v/>
      </c>
      <c r="BA466" s="207"/>
      <c r="BB466" s="174" t="str">
        <f t="shared" si="200"/>
        <v/>
      </c>
      <c r="BC466" s="207"/>
      <c r="BD466" s="299" t="str">
        <f t="shared" si="201"/>
        <v/>
      </c>
      <c r="BE466" s="207"/>
      <c r="BF466" s="139" t="str">
        <f t="shared" si="202"/>
        <v/>
      </c>
      <c r="BG466" s="207"/>
      <c r="BH466" s="297" t="str">
        <f t="shared" si="203"/>
        <v/>
      </c>
      <c r="BJ466" s="139" t="str">
        <f t="shared" si="204"/>
        <v/>
      </c>
      <c r="BK466" s="207"/>
      <c r="BL466" s="297" t="str">
        <f t="shared" si="205"/>
        <v/>
      </c>
      <c r="BM466" s="207"/>
    </row>
    <row r="467" spans="1:65" ht="15.75" customHeight="1">
      <c r="B467" s="364"/>
      <c r="C467" s="101"/>
      <c r="D467" s="101"/>
      <c r="E467" s="101"/>
      <c r="F467" s="101"/>
      <c r="G467" s="101"/>
      <c r="H467" s="101"/>
      <c r="I467" s="101"/>
      <c r="J467" s="101"/>
      <c r="K467" s="27"/>
      <c r="L467" s="102"/>
      <c r="M467" s="207"/>
      <c r="N467" s="207"/>
      <c r="O467" s="142"/>
      <c r="P467" s="207"/>
      <c r="Q467" s="207"/>
      <c r="R467" s="237"/>
      <c r="S467" s="237"/>
      <c r="T467" s="237"/>
      <c r="U467" s="207"/>
      <c r="V467" s="237"/>
      <c r="W467" s="237"/>
      <c r="X467" s="237"/>
      <c r="Y467" s="237"/>
      <c r="Z467" s="174" t="str">
        <f t="shared" si="186"/>
        <v/>
      </c>
      <c r="AA467" s="207"/>
      <c r="AB467" s="299" t="str">
        <f t="shared" si="187"/>
        <v/>
      </c>
      <c r="AC467" s="280"/>
      <c r="AD467" s="174" t="str">
        <f t="shared" si="188"/>
        <v/>
      </c>
      <c r="AE467" s="207"/>
      <c r="AF467" s="299" t="str">
        <f t="shared" si="189"/>
        <v/>
      </c>
      <c r="AG467" s="207"/>
      <c r="AH467" s="174" t="str">
        <f t="shared" si="190"/>
        <v/>
      </c>
      <c r="AI467" s="207"/>
      <c r="AJ467" s="299" t="str">
        <f t="shared" si="191"/>
        <v/>
      </c>
      <c r="AK467" s="280"/>
      <c r="AL467" s="139" t="str">
        <f t="shared" si="192"/>
        <v/>
      </c>
      <c r="AM467" s="207"/>
      <c r="AN467" s="297" t="str">
        <f t="shared" si="193"/>
        <v/>
      </c>
      <c r="AP467" s="139" t="str">
        <f t="shared" si="194"/>
        <v/>
      </c>
      <c r="AQ467" s="207"/>
      <c r="AR467" s="297" t="str">
        <f t="shared" si="195"/>
        <v/>
      </c>
      <c r="AS467" s="207"/>
      <c r="AT467" s="174" t="str">
        <f t="shared" si="196"/>
        <v/>
      </c>
      <c r="AU467" s="207"/>
      <c r="AV467" s="299" t="str">
        <f t="shared" si="197"/>
        <v/>
      </c>
      <c r="AW467" s="207"/>
      <c r="AX467" s="174" t="str">
        <f t="shared" si="198"/>
        <v/>
      </c>
      <c r="AY467" s="207"/>
      <c r="AZ467" s="299" t="str">
        <f t="shared" si="199"/>
        <v/>
      </c>
      <c r="BA467" s="207"/>
      <c r="BB467" s="174" t="str">
        <f t="shared" si="200"/>
        <v/>
      </c>
      <c r="BC467" s="207"/>
      <c r="BD467" s="299" t="str">
        <f t="shared" si="201"/>
        <v/>
      </c>
      <c r="BE467" s="207"/>
      <c r="BF467" s="139" t="str">
        <f t="shared" si="202"/>
        <v/>
      </c>
      <c r="BG467" s="207"/>
      <c r="BH467" s="297" t="str">
        <f t="shared" si="203"/>
        <v/>
      </c>
      <c r="BJ467" s="139" t="str">
        <f t="shared" si="204"/>
        <v/>
      </c>
      <c r="BK467" s="207"/>
      <c r="BL467" s="297" t="str">
        <f t="shared" si="205"/>
        <v/>
      </c>
      <c r="BM467" s="207"/>
    </row>
    <row r="468" spans="1:65" ht="15.75" customHeight="1">
      <c r="B468" s="364">
        <v>182</v>
      </c>
      <c r="C468" s="78">
        <v>1</v>
      </c>
      <c r="D468" s="101" t="s">
        <v>145</v>
      </c>
      <c r="E468" s="101"/>
      <c r="F468" s="101"/>
      <c r="G468" s="101"/>
      <c r="H468" s="101"/>
      <c r="I468" s="101"/>
      <c r="J468" s="101"/>
      <c r="K468" s="24"/>
      <c r="L468" s="102" t="s">
        <v>33</v>
      </c>
      <c r="M468" s="207"/>
      <c r="N468" s="139">
        <f>VLOOKUP($B468,'[1]09-10-11'!$A$4:$EA$400,MATCH(N$2, '[1]09-10-11'!$A$4:$EA$4, 0))</f>
        <v>1362692</v>
      </c>
      <c r="O468" s="142"/>
      <c r="P468" s="139">
        <f>VLOOKUP($B468,'[1]09-10-11'!$A$4:$EA$400,MATCH(P$2, '[1]09-10-11'!$A$4:$EA$4, 0))</f>
        <v>0</v>
      </c>
      <c r="Q468" s="139"/>
      <c r="R468" s="139">
        <f>VLOOKUP($B468,'[1]09-10-11'!$A$4:$EA$400,MATCH(R$2, '[1]09-10-11'!$A$4:$EA$4, 0))</f>
        <v>0</v>
      </c>
      <c r="S468" s="139"/>
      <c r="T468" s="139" t="e">
        <f>VLOOKUP($B468,'[1]09-10-11'!$A$4:$EA$400,MATCH(T$2, '[1]09-10-11'!$A$4:$EA$4, 0))</f>
        <v>#N/A</v>
      </c>
      <c r="U468" s="139"/>
      <c r="V468" s="139">
        <f>VLOOKUP($B468,'[1]09-10-11'!$A$4:$EA$400,MATCH(V$2, '[1]09-10-11'!$A$4:$EA$4, 0))</f>
        <v>0</v>
      </c>
      <c r="W468" s="139"/>
      <c r="X468" s="139">
        <f>VLOOKUP($B468,'[1]09-10-11'!$A$4:$EA$400,MATCH(X$2, '[1]09-10-11'!$A$4:$EA$4, 0))</f>
        <v>0</v>
      </c>
      <c r="Y468" s="53"/>
      <c r="Z468" s="174">
        <f t="shared" si="186"/>
        <v>0</v>
      </c>
      <c r="AA468" s="174"/>
      <c r="AB468" s="299" t="str">
        <f t="shared" si="187"/>
        <v>---</v>
      </c>
      <c r="AC468" s="280"/>
      <c r="AD468" s="174">
        <f t="shared" si="188"/>
        <v>0</v>
      </c>
      <c r="AE468" s="174"/>
      <c r="AF468" s="299" t="str">
        <f t="shared" si="189"/>
        <v>---</v>
      </c>
      <c r="AG468" s="174"/>
      <c r="AH468" s="174">
        <f t="shared" si="190"/>
        <v>-1362692</v>
      </c>
      <c r="AI468" s="174"/>
      <c r="AJ468" s="299">
        <f t="shared" si="191"/>
        <v>-1</v>
      </c>
      <c r="AK468" s="280"/>
      <c r="AL468" s="174">
        <f t="shared" si="192"/>
        <v>0</v>
      </c>
      <c r="AM468" s="174"/>
      <c r="AN468" s="299" t="str">
        <f t="shared" si="193"/>
        <v>---</v>
      </c>
      <c r="AP468" s="139" t="str">
        <f t="shared" si="194"/>
        <v/>
      </c>
      <c r="AQ468" s="174"/>
      <c r="AR468" s="299" t="e">
        <f t="shared" si="195"/>
        <v>#N/A</v>
      </c>
      <c r="AS468" s="174"/>
      <c r="AT468" s="174" t="str">
        <f t="shared" si="196"/>
        <v/>
      </c>
      <c r="AU468" s="174"/>
      <c r="AV468" s="299" t="e">
        <f t="shared" si="197"/>
        <v>#N/A</v>
      </c>
      <c r="AW468" s="174"/>
      <c r="AX468" s="174">
        <f t="shared" si="198"/>
        <v>-1362692</v>
      </c>
      <c r="AY468" s="174"/>
      <c r="AZ468" s="299">
        <f t="shared" si="199"/>
        <v>-1</v>
      </c>
      <c r="BA468" s="174"/>
      <c r="BB468" s="174">
        <f t="shared" si="200"/>
        <v>0</v>
      </c>
      <c r="BC468" s="174"/>
      <c r="BD468" s="299" t="str">
        <f t="shared" si="201"/>
        <v>---</v>
      </c>
      <c r="BE468" s="174"/>
      <c r="BF468" s="174">
        <f t="shared" si="202"/>
        <v>0</v>
      </c>
      <c r="BG468" s="174"/>
      <c r="BH468" s="299" t="str">
        <f t="shared" si="203"/>
        <v>---</v>
      </c>
      <c r="BJ468" s="139" t="str">
        <f t="shared" si="204"/>
        <v/>
      </c>
      <c r="BK468" s="174"/>
      <c r="BL468" s="299" t="e">
        <f t="shared" si="205"/>
        <v>#N/A</v>
      </c>
      <c r="BM468" s="174"/>
    </row>
    <row r="469" spans="1:65" ht="15.75" customHeight="1">
      <c r="B469" s="364">
        <v>183</v>
      </c>
      <c r="C469" s="78">
        <v>2</v>
      </c>
      <c r="D469" s="101" t="s">
        <v>147</v>
      </c>
      <c r="E469" s="101"/>
      <c r="F469" s="101"/>
      <c r="G469" s="101"/>
      <c r="H469" s="101"/>
      <c r="I469" s="101"/>
      <c r="J469" s="101"/>
      <c r="K469" s="24"/>
      <c r="L469" s="102" t="s">
        <v>33</v>
      </c>
      <c r="M469" s="207"/>
      <c r="N469" s="139">
        <f>VLOOKUP($B469,'[1]09-10-11'!$A$4:$EA$400,MATCH(N$2, '[1]09-10-11'!$A$4:$EA$4, 0))</f>
        <v>-4656259</v>
      </c>
      <c r="O469" s="123"/>
      <c r="P469" s="139">
        <f>VLOOKUP($B469,'[1]09-10-11'!$A$4:$EA$400,MATCH(P$2, '[1]09-10-11'!$A$4:$EA$4, 0))</f>
        <v>0</v>
      </c>
      <c r="Q469" s="139"/>
      <c r="R469" s="139">
        <f>VLOOKUP($B469,'[1]09-10-11'!$A$4:$EA$400,MATCH(R$2, '[1]09-10-11'!$A$4:$EA$4, 0))</f>
        <v>0</v>
      </c>
      <c r="S469" s="139"/>
      <c r="T469" s="139" t="e">
        <f>VLOOKUP($B469,'[1]09-10-11'!$A$4:$EA$400,MATCH(T$2, '[1]09-10-11'!$A$4:$EA$4, 0))</f>
        <v>#N/A</v>
      </c>
      <c r="U469" s="139"/>
      <c r="V469" s="139">
        <f>VLOOKUP($B469,'[1]09-10-11'!$A$4:$EA$400,MATCH(V$2, '[1]09-10-11'!$A$4:$EA$4, 0))</f>
        <v>0</v>
      </c>
      <c r="W469" s="139"/>
      <c r="X469" s="139">
        <f>VLOOKUP($B469,'[1]09-10-11'!$A$4:$EA$400,MATCH(X$2, '[1]09-10-11'!$A$4:$EA$4, 0))</f>
        <v>0</v>
      </c>
      <c r="Y469" s="53"/>
      <c r="Z469" s="174">
        <f t="shared" si="186"/>
        <v>0</v>
      </c>
      <c r="AA469" s="174"/>
      <c r="AB469" s="299" t="str">
        <f t="shared" si="187"/>
        <v>---</v>
      </c>
      <c r="AC469" s="280"/>
      <c r="AD469" s="174">
        <f t="shared" si="188"/>
        <v>0</v>
      </c>
      <c r="AE469" s="174"/>
      <c r="AF469" s="299" t="str">
        <f t="shared" si="189"/>
        <v>---</v>
      </c>
      <c r="AG469" s="174"/>
      <c r="AH469" s="174">
        <f t="shared" si="190"/>
        <v>4656259</v>
      </c>
      <c r="AI469" s="174"/>
      <c r="AJ469" s="299">
        <f t="shared" si="191"/>
        <v>-1</v>
      </c>
      <c r="AK469" s="280"/>
      <c r="AL469" s="174">
        <f t="shared" si="192"/>
        <v>0</v>
      </c>
      <c r="AM469" s="174"/>
      <c r="AN469" s="299" t="str">
        <f t="shared" si="193"/>
        <v>---</v>
      </c>
      <c r="AP469" s="139" t="str">
        <f t="shared" si="194"/>
        <v/>
      </c>
      <c r="AQ469" s="174"/>
      <c r="AR469" s="299" t="e">
        <f t="shared" si="195"/>
        <v>#N/A</v>
      </c>
      <c r="AS469" s="174"/>
      <c r="AT469" s="174" t="str">
        <f t="shared" si="196"/>
        <v/>
      </c>
      <c r="AU469" s="174"/>
      <c r="AV469" s="299" t="e">
        <f t="shared" si="197"/>
        <v>#N/A</v>
      </c>
      <c r="AW469" s="174"/>
      <c r="AX469" s="174">
        <f t="shared" si="198"/>
        <v>4656259</v>
      </c>
      <c r="AY469" s="174"/>
      <c r="AZ469" s="299">
        <f t="shared" si="199"/>
        <v>-1</v>
      </c>
      <c r="BA469" s="174"/>
      <c r="BB469" s="174">
        <f t="shared" si="200"/>
        <v>0</v>
      </c>
      <c r="BC469" s="174"/>
      <c r="BD469" s="299" t="str">
        <f t="shared" si="201"/>
        <v>---</v>
      </c>
      <c r="BE469" s="174"/>
      <c r="BF469" s="174">
        <f t="shared" si="202"/>
        <v>0</v>
      </c>
      <c r="BG469" s="174"/>
      <c r="BH469" s="299" t="str">
        <f t="shared" si="203"/>
        <v>---</v>
      </c>
      <c r="BJ469" s="139" t="str">
        <f t="shared" si="204"/>
        <v/>
      </c>
      <c r="BK469" s="174"/>
      <c r="BL469" s="299" t="e">
        <f t="shared" si="205"/>
        <v>#N/A</v>
      </c>
      <c r="BM469" s="174"/>
    </row>
    <row r="470" spans="1:65" ht="15.75" customHeight="1">
      <c r="B470" s="364"/>
      <c r="C470" s="78">
        <v>3</v>
      </c>
      <c r="D470" s="101" t="s">
        <v>148</v>
      </c>
      <c r="E470" s="101"/>
      <c r="F470" s="101"/>
      <c r="G470" s="101"/>
      <c r="H470" s="101"/>
      <c r="I470" s="101"/>
      <c r="J470" s="101"/>
      <c r="K470" s="24"/>
      <c r="L470" s="102" t="s">
        <v>33</v>
      </c>
      <c r="M470" s="207"/>
      <c r="N470" s="139">
        <f>+N468+N469</f>
        <v>-3293567</v>
      </c>
      <c r="O470" s="142"/>
      <c r="P470" s="139">
        <f>+P468+P469</f>
        <v>0</v>
      </c>
      <c r="Q470" s="139"/>
      <c r="R470" s="139">
        <f>+R468+R469</f>
        <v>0</v>
      </c>
      <c r="S470" s="139"/>
      <c r="T470" s="139" t="e">
        <f>+T468+T469</f>
        <v>#N/A</v>
      </c>
      <c r="U470" s="139"/>
      <c r="V470" s="139">
        <f>+V468+V469</f>
        <v>0</v>
      </c>
      <c r="W470" s="139"/>
      <c r="X470" s="139">
        <f>+X468+X469</f>
        <v>0</v>
      </c>
      <c r="Y470" s="53"/>
      <c r="Z470" s="174">
        <f t="shared" si="186"/>
        <v>0</v>
      </c>
      <c r="AA470" s="174"/>
      <c r="AB470" s="299" t="str">
        <f t="shared" si="187"/>
        <v>---</v>
      </c>
      <c r="AC470" s="280"/>
      <c r="AD470" s="174">
        <f t="shared" si="188"/>
        <v>0</v>
      </c>
      <c r="AE470" s="174"/>
      <c r="AF470" s="299" t="str">
        <f t="shared" si="189"/>
        <v>---</v>
      </c>
      <c r="AG470" s="174"/>
      <c r="AH470" s="174">
        <f t="shared" si="190"/>
        <v>3293567</v>
      </c>
      <c r="AI470" s="174"/>
      <c r="AJ470" s="299">
        <f t="shared" si="191"/>
        <v>-1</v>
      </c>
      <c r="AK470" s="280"/>
      <c r="AL470" s="174">
        <f t="shared" si="192"/>
        <v>0</v>
      </c>
      <c r="AM470" s="174"/>
      <c r="AN470" s="299" t="str">
        <f t="shared" si="193"/>
        <v>---</v>
      </c>
      <c r="AP470" s="139" t="str">
        <f t="shared" si="194"/>
        <v/>
      </c>
      <c r="AQ470" s="174"/>
      <c r="AR470" s="299" t="e">
        <f t="shared" si="195"/>
        <v>#N/A</v>
      </c>
      <c r="AS470" s="174"/>
      <c r="AT470" s="174" t="str">
        <f t="shared" si="196"/>
        <v/>
      </c>
      <c r="AU470" s="174"/>
      <c r="AV470" s="299" t="e">
        <f t="shared" si="197"/>
        <v>#N/A</v>
      </c>
      <c r="AW470" s="174"/>
      <c r="AX470" s="174">
        <f t="shared" si="198"/>
        <v>3293567</v>
      </c>
      <c r="AY470" s="174"/>
      <c r="AZ470" s="299">
        <f t="shared" si="199"/>
        <v>-1</v>
      </c>
      <c r="BA470" s="174"/>
      <c r="BB470" s="174">
        <f t="shared" si="200"/>
        <v>0</v>
      </c>
      <c r="BC470" s="174"/>
      <c r="BD470" s="299" t="str">
        <f t="shared" si="201"/>
        <v>---</v>
      </c>
      <c r="BE470" s="174"/>
      <c r="BF470" s="174">
        <f t="shared" si="202"/>
        <v>0</v>
      </c>
      <c r="BG470" s="174"/>
      <c r="BH470" s="299" t="str">
        <f t="shared" si="203"/>
        <v>---</v>
      </c>
      <c r="BJ470" s="139" t="str">
        <f t="shared" si="204"/>
        <v/>
      </c>
      <c r="BK470" s="174"/>
      <c r="BL470" s="299" t="e">
        <f t="shared" si="205"/>
        <v>#N/A</v>
      </c>
      <c r="BM470" s="174"/>
    </row>
    <row r="471" spans="1:65" ht="15.75" customHeight="1">
      <c r="B471" s="364">
        <v>185</v>
      </c>
      <c r="C471" s="78">
        <v>4</v>
      </c>
      <c r="D471" s="101" t="s">
        <v>146</v>
      </c>
      <c r="E471" s="101"/>
      <c r="F471" s="101"/>
      <c r="G471" s="101"/>
      <c r="H471" s="101"/>
      <c r="I471" s="101"/>
      <c r="J471" s="101"/>
      <c r="K471" s="24"/>
      <c r="L471" s="102" t="s">
        <v>33</v>
      </c>
      <c r="M471" s="207"/>
      <c r="N471" s="139">
        <f>VLOOKUP($B471,'[1]09-10-11'!$A$4:$EA$400,MATCH(N$2, '[1]09-10-11'!$A$4:$EA$4, 0))</f>
        <v>0</v>
      </c>
      <c r="O471" s="142"/>
      <c r="P471" s="139">
        <f>VLOOKUP($B471,'[1]09-10-11'!$A$4:$EA$400,MATCH(P$2, '[1]09-10-11'!$A$4:$EA$4, 0))</f>
        <v>0</v>
      </c>
      <c r="Q471" s="139"/>
      <c r="R471" s="139">
        <f>VLOOKUP($B471,'[1]09-10-11'!$A$4:$EA$400,MATCH(R$2, '[1]09-10-11'!$A$4:$EA$4, 0))</f>
        <v>0</v>
      </c>
      <c r="S471" s="139"/>
      <c r="T471" s="139" t="e">
        <f>VLOOKUP($B471,'[1]09-10-11'!$A$4:$EA$400,MATCH(T$2, '[1]09-10-11'!$A$4:$EA$4, 0))</f>
        <v>#N/A</v>
      </c>
      <c r="U471" s="139"/>
      <c r="V471" s="139">
        <f>VLOOKUP($B471,'[1]09-10-11'!$A$4:$EA$400,MATCH(V$2, '[1]09-10-11'!$A$4:$EA$4, 0))</f>
        <v>0</v>
      </c>
      <c r="W471" s="139"/>
      <c r="X471" s="139">
        <f>VLOOKUP($B471,'[1]09-10-11'!$A$4:$EA$400,MATCH(X$2, '[1]09-10-11'!$A$4:$EA$4, 0))</f>
        <v>0</v>
      </c>
      <c r="Y471" s="53"/>
      <c r="Z471" s="174">
        <f t="shared" si="186"/>
        <v>0</v>
      </c>
      <c r="AA471" s="174"/>
      <c r="AB471" s="299" t="str">
        <f t="shared" si="187"/>
        <v>---</v>
      </c>
      <c r="AC471" s="280"/>
      <c r="AD471" s="174">
        <f t="shared" si="188"/>
        <v>0</v>
      </c>
      <c r="AE471" s="174"/>
      <c r="AF471" s="299" t="str">
        <f t="shared" si="189"/>
        <v>---</v>
      </c>
      <c r="AG471" s="174"/>
      <c r="AH471" s="174">
        <f t="shared" si="190"/>
        <v>0</v>
      </c>
      <c r="AI471" s="174"/>
      <c r="AJ471" s="299" t="str">
        <f t="shared" si="191"/>
        <v>---</v>
      </c>
      <c r="AK471" s="280"/>
      <c r="AL471" s="174">
        <f t="shared" si="192"/>
        <v>0</v>
      </c>
      <c r="AM471" s="174"/>
      <c r="AN471" s="299" t="str">
        <f t="shared" si="193"/>
        <v>---</v>
      </c>
      <c r="AP471" s="139" t="str">
        <f t="shared" si="194"/>
        <v/>
      </c>
      <c r="AQ471" s="174"/>
      <c r="AR471" s="299" t="e">
        <f t="shared" si="195"/>
        <v>#N/A</v>
      </c>
      <c r="AS471" s="174"/>
      <c r="AT471" s="174" t="str">
        <f t="shared" si="196"/>
        <v/>
      </c>
      <c r="AU471" s="174"/>
      <c r="AV471" s="299" t="e">
        <f t="shared" si="197"/>
        <v>#N/A</v>
      </c>
      <c r="AW471" s="174"/>
      <c r="AX471" s="174">
        <f t="shared" si="198"/>
        <v>0</v>
      </c>
      <c r="AY471" s="174"/>
      <c r="AZ471" s="299" t="str">
        <f t="shared" si="199"/>
        <v>---</v>
      </c>
      <c r="BA471" s="174"/>
      <c r="BB471" s="174">
        <f t="shared" si="200"/>
        <v>0</v>
      </c>
      <c r="BC471" s="174"/>
      <c r="BD471" s="299" t="str">
        <f t="shared" si="201"/>
        <v>---</v>
      </c>
      <c r="BE471" s="174"/>
      <c r="BF471" s="174">
        <f t="shared" si="202"/>
        <v>0</v>
      </c>
      <c r="BG471" s="174"/>
      <c r="BH471" s="299" t="str">
        <f t="shared" si="203"/>
        <v>---</v>
      </c>
      <c r="BJ471" s="139" t="str">
        <f t="shared" si="204"/>
        <v/>
      </c>
      <c r="BK471" s="174"/>
      <c r="BL471" s="299" t="e">
        <f t="shared" si="205"/>
        <v>#N/A</v>
      </c>
      <c r="BM471" s="174"/>
    </row>
    <row r="472" spans="1:65" ht="15.75" customHeight="1">
      <c r="B472" s="364">
        <v>186</v>
      </c>
      <c r="C472" s="78">
        <v>5</v>
      </c>
      <c r="D472" s="101" t="s">
        <v>369</v>
      </c>
      <c r="E472" s="101"/>
      <c r="F472" s="101"/>
      <c r="G472" s="101"/>
      <c r="H472" s="101"/>
      <c r="I472" s="101"/>
      <c r="J472" s="101"/>
      <c r="K472" s="24"/>
      <c r="L472" s="102" t="s">
        <v>33</v>
      </c>
      <c r="M472" s="207"/>
      <c r="N472" s="139">
        <f>VLOOKUP($B472,'[1]09-10-11'!$A$4:$EA$400,MATCH(N$2, '[1]09-10-11'!$A$4:$EA$4, 0))</f>
        <v>0</v>
      </c>
      <c r="O472" s="123"/>
      <c r="P472" s="139">
        <f>VLOOKUP($B472,'[1]09-10-11'!$A$4:$EA$400,MATCH(P$2, '[1]09-10-11'!$A$4:$EA$4, 0))</f>
        <v>0</v>
      </c>
      <c r="Q472" s="139"/>
      <c r="R472" s="139">
        <f>VLOOKUP($B472,'[1]09-10-11'!$A$4:$EA$400,MATCH(R$2, '[1]09-10-11'!$A$4:$EA$4, 0))</f>
        <v>0</v>
      </c>
      <c r="S472" s="139"/>
      <c r="T472" s="139" t="e">
        <f>VLOOKUP($B472,'[1]09-10-11'!$A$4:$EA$400,MATCH(T$2, '[1]09-10-11'!$A$4:$EA$4, 0))</f>
        <v>#N/A</v>
      </c>
      <c r="U472" s="139"/>
      <c r="V472" s="139">
        <f>VLOOKUP($B472,'[1]09-10-11'!$A$4:$EA$400,MATCH(V$2, '[1]09-10-11'!$A$4:$EA$4, 0))</f>
        <v>0</v>
      </c>
      <c r="W472" s="139"/>
      <c r="X472" s="139">
        <f>VLOOKUP($B472,'[1]09-10-11'!$A$4:$EA$400,MATCH(X$2, '[1]09-10-11'!$A$4:$EA$4, 0))</f>
        <v>0</v>
      </c>
      <c r="Y472" s="53"/>
      <c r="Z472" s="174">
        <f t="shared" si="186"/>
        <v>0</v>
      </c>
      <c r="AA472" s="174"/>
      <c r="AB472" s="299" t="str">
        <f t="shared" si="187"/>
        <v>---</v>
      </c>
      <c r="AC472" s="280"/>
      <c r="AD472" s="174">
        <f t="shared" si="188"/>
        <v>0</v>
      </c>
      <c r="AE472" s="174"/>
      <c r="AF472" s="299" t="str">
        <f t="shared" si="189"/>
        <v>---</v>
      </c>
      <c r="AG472" s="174"/>
      <c r="AH472" s="174">
        <f t="shared" si="190"/>
        <v>0</v>
      </c>
      <c r="AI472" s="174"/>
      <c r="AJ472" s="299" t="str">
        <f t="shared" si="191"/>
        <v>---</v>
      </c>
      <c r="AK472" s="280"/>
      <c r="AL472" s="174">
        <f t="shared" si="192"/>
        <v>0</v>
      </c>
      <c r="AM472" s="174"/>
      <c r="AN472" s="299" t="str">
        <f t="shared" si="193"/>
        <v>---</v>
      </c>
      <c r="AP472" s="139" t="str">
        <f t="shared" si="194"/>
        <v/>
      </c>
      <c r="AQ472" s="174"/>
      <c r="AR472" s="299" t="e">
        <f t="shared" si="195"/>
        <v>#N/A</v>
      </c>
      <c r="AS472" s="174"/>
      <c r="AT472" s="174" t="str">
        <f t="shared" si="196"/>
        <v/>
      </c>
      <c r="AU472" s="174"/>
      <c r="AV472" s="299" t="e">
        <f t="shared" si="197"/>
        <v>#N/A</v>
      </c>
      <c r="AW472" s="174"/>
      <c r="AX472" s="174">
        <f t="shared" si="198"/>
        <v>0</v>
      </c>
      <c r="AY472" s="174"/>
      <c r="AZ472" s="299" t="str">
        <f t="shared" si="199"/>
        <v>---</v>
      </c>
      <c r="BA472" s="174"/>
      <c r="BB472" s="174">
        <f t="shared" si="200"/>
        <v>0</v>
      </c>
      <c r="BC472" s="174"/>
      <c r="BD472" s="299" t="str">
        <f t="shared" si="201"/>
        <v>---</v>
      </c>
      <c r="BE472" s="174"/>
      <c r="BF472" s="174">
        <f t="shared" si="202"/>
        <v>0</v>
      </c>
      <c r="BG472" s="174"/>
      <c r="BH472" s="299" t="str">
        <f t="shared" si="203"/>
        <v>---</v>
      </c>
      <c r="BJ472" s="139" t="str">
        <f t="shared" si="204"/>
        <v/>
      </c>
      <c r="BK472" s="174"/>
      <c r="BL472" s="299" t="e">
        <f t="shared" si="205"/>
        <v>#N/A</v>
      </c>
      <c r="BM472" s="174"/>
    </row>
    <row r="473" spans="1:65" ht="15.75" customHeight="1">
      <c r="B473" s="364"/>
      <c r="C473" s="78">
        <v>6</v>
      </c>
      <c r="D473" s="101" t="s">
        <v>150</v>
      </c>
      <c r="E473" s="101"/>
      <c r="F473" s="101"/>
      <c r="G473" s="101"/>
      <c r="H473" s="101"/>
      <c r="I473" s="101"/>
      <c r="J473" s="101"/>
      <c r="K473" s="24"/>
      <c r="L473" s="102" t="s">
        <v>33</v>
      </c>
      <c r="M473" s="207"/>
      <c r="N473" s="141">
        <f>+N471+N472</f>
        <v>0</v>
      </c>
      <c r="O473" s="142"/>
      <c r="P473" s="141">
        <f>+P471+P472</f>
        <v>0</v>
      </c>
      <c r="Q473" s="141"/>
      <c r="R473" s="141">
        <f>+R471+R472</f>
        <v>0</v>
      </c>
      <c r="S473" s="141"/>
      <c r="T473" s="141" t="e">
        <f>+T471+T472</f>
        <v>#N/A</v>
      </c>
      <c r="U473" s="141"/>
      <c r="V473" s="141">
        <f>+V471+V472</f>
        <v>0</v>
      </c>
      <c r="W473" s="141"/>
      <c r="X473" s="141">
        <f>+X471+X472</f>
        <v>0</v>
      </c>
      <c r="Y473" s="53"/>
      <c r="Z473" s="283">
        <f t="shared" si="186"/>
        <v>0</v>
      </c>
      <c r="AA473" s="283"/>
      <c r="AB473" s="300" t="str">
        <f t="shared" si="187"/>
        <v>---</v>
      </c>
      <c r="AC473" s="281"/>
      <c r="AD473" s="283">
        <f t="shared" ref="AD473:AD496" si="206">IF(AND(ISNUMBER($P473),ISNUMBER($X473)),IF((ABS($P473-$X473))&gt;0.49,$X473-$P473,0),"")</f>
        <v>0</v>
      </c>
      <c r="AE473" s="283"/>
      <c r="AF473" s="300" t="str">
        <f t="shared" ref="AF473:AF496" si="207">IF($P473="","",  IF($X473="","", IF($P473=0,"---",(IF(ISERROR(($X473/$P473)-1),"---",($X473/$P473)-1) ))))</f>
        <v>---</v>
      </c>
      <c r="AG473" s="284"/>
      <c r="AH473" s="283">
        <f t="shared" ref="AH473:AH496" si="208">IF(AND(ISNUMBER($N473),ISNUMBER($X473)),IF((ABS($N473-$X473))&gt;0.49,$X473-$N473,0),"")</f>
        <v>0</v>
      </c>
      <c r="AI473" s="283"/>
      <c r="AJ473" s="300" t="str">
        <f t="shared" ref="AJ473:AJ496" si="209">IF($N473="","",  IF($X473="","", IF($N473=0,"---",(IF(ISERROR(($X473/$N473)-1),"---",($X473/$N473)-1) ))))</f>
        <v>---</v>
      </c>
      <c r="AK473" s="281"/>
      <c r="AL473" s="283">
        <f t="shared" si="192"/>
        <v>0</v>
      </c>
      <c r="AM473" s="283"/>
      <c r="AN473" s="300" t="str">
        <f t="shared" si="193"/>
        <v>---</v>
      </c>
      <c r="AP473" s="141" t="str">
        <f t="shared" si="194"/>
        <v/>
      </c>
      <c r="AQ473" s="283"/>
      <c r="AR473" s="300" t="e">
        <f t="shared" si="195"/>
        <v>#N/A</v>
      </c>
      <c r="AS473" s="284"/>
      <c r="AT473" s="283" t="str">
        <f t="shared" si="196"/>
        <v/>
      </c>
      <c r="AU473" s="283"/>
      <c r="AV473" s="300" t="e">
        <f t="shared" si="197"/>
        <v>#N/A</v>
      </c>
      <c r="AW473" s="284"/>
      <c r="AX473" s="283">
        <f t="shared" ref="AX473:AX496" si="210">IF(AND(ISNUMBER($N473),ISNUMBER($V473)),IF((ABS($N473-$V473))&gt;0.49,$V473-$N473,0),"")</f>
        <v>0</v>
      </c>
      <c r="AY473" s="283"/>
      <c r="AZ473" s="300" t="str">
        <f t="shared" ref="AZ473:AZ496" si="211">IF($N473="","",  IF($V473="","", IF($N473=0,"---",(IF(ISERROR(($V473/$N473)-1),"---",($V473/$N473)-1) ))))</f>
        <v>---</v>
      </c>
      <c r="BA473" s="284"/>
      <c r="BB473" s="283">
        <f t="shared" ref="BB473:BB496" si="212">IF(AND(ISNUMBER($P473),ISNUMBER($V473)),IF((ABS($P473-$V473))&gt;0.49,$V473-$P473,0),"")</f>
        <v>0</v>
      </c>
      <c r="BC473" s="283"/>
      <c r="BD473" s="300" t="str">
        <f t="shared" ref="BD473:BD496" si="213">IF($P473="","",  IF($V473="","", IF($P473=0,"---",(IF(ISERROR(($V473/$P473)-1),"---",($V473/$P473)-1) ))))</f>
        <v>---</v>
      </c>
      <c r="BE473" s="284"/>
      <c r="BF473" s="283">
        <f t="shared" si="202"/>
        <v>0</v>
      </c>
      <c r="BG473" s="283"/>
      <c r="BH473" s="300" t="str">
        <f t="shared" si="203"/>
        <v>---</v>
      </c>
      <c r="BJ473" s="141" t="str">
        <f t="shared" si="204"/>
        <v/>
      </c>
      <c r="BK473" s="283"/>
      <c r="BL473" s="300" t="e">
        <f t="shared" si="205"/>
        <v>#N/A</v>
      </c>
      <c r="BM473" s="284"/>
    </row>
    <row r="474" spans="1:65" ht="15.75" customHeight="1">
      <c r="B474" s="364"/>
      <c r="C474" s="21"/>
      <c r="D474" s="101"/>
      <c r="E474" s="101"/>
      <c r="F474" s="101"/>
      <c r="G474" s="101"/>
      <c r="H474" s="101"/>
      <c r="I474" s="101"/>
      <c r="J474" s="101"/>
      <c r="K474" s="24"/>
      <c r="L474" s="102"/>
      <c r="M474" s="207"/>
      <c r="N474" s="207"/>
      <c r="O474" s="142"/>
      <c r="P474" s="207"/>
      <c r="Q474" s="207"/>
      <c r="R474" s="237"/>
      <c r="S474" s="237"/>
      <c r="T474" s="237"/>
      <c r="U474" s="207"/>
      <c r="V474" s="237"/>
      <c r="W474" s="237"/>
      <c r="X474" s="237"/>
      <c r="Y474" s="237"/>
      <c r="Z474" s="174" t="str">
        <f t="shared" si="186"/>
        <v/>
      </c>
      <c r="AA474" s="207"/>
      <c r="AB474" s="299" t="str">
        <f t="shared" si="187"/>
        <v/>
      </c>
      <c r="AC474" s="280"/>
      <c r="AD474" s="174" t="str">
        <f t="shared" si="206"/>
        <v/>
      </c>
      <c r="AE474" s="207"/>
      <c r="AF474" s="299" t="str">
        <f t="shared" si="207"/>
        <v/>
      </c>
      <c r="AG474" s="207"/>
      <c r="AH474" s="174" t="str">
        <f t="shared" si="208"/>
        <v/>
      </c>
      <c r="AI474" s="207"/>
      <c r="AJ474" s="299" t="str">
        <f t="shared" si="209"/>
        <v/>
      </c>
      <c r="AK474" s="280"/>
      <c r="AL474" s="174" t="str">
        <f t="shared" si="192"/>
        <v/>
      </c>
      <c r="AM474" s="207"/>
      <c r="AN474" s="299" t="str">
        <f t="shared" si="193"/>
        <v/>
      </c>
      <c r="AP474" s="139" t="str">
        <f t="shared" si="194"/>
        <v/>
      </c>
      <c r="AQ474" s="207"/>
      <c r="AR474" s="299" t="str">
        <f t="shared" si="195"/>
        <v/>
      </c>
      <c r="AS474" s="207"/>
      <c r="AT474" s="174" t="str">
        <f t="shared" si="196"/>
        <v/>
      </c>
      <c r="AU474" s="207"/>
      <c r="AV474" s="299" t="str">
        <f t="shared" si="197"/>
        <v/>
      </c>
      <c r="AW474" s="207"/>
      <c r="AX474" s="174" t="str">
        <f t="shared" si="210"/>
        <v/>
      </c>
      <c r="AY474" s="207"/>
      <c r="AZ474" s="299" t="str">
        <f t="shared" si="211"/>
        <v/>
      </c>
      <c r="BA474" s="207"/>
      <c r="BB474" s="174" t="str">
        <f t="shared" si="212"/>
        <v/>
      </c>
      <c r="BC474" s="207"/>
      <c r="BD474" s="299" t="str">
        <f t="shared" si="213"/>
        <v/>
      </c>
      <c r="BE474" s="207"/>
      <c r="BF474" s="174" t="str">
        <f t="shared" si="202"/>
        <v/>
      </c>
      <c r="BG474" s="207"/>
      <c r="BH474" s="299" t="str">
        <f t="shared" si="203"/>
        <v/>
      </c>
      <c r="BJ474" s="139" t="str">
        <f t="shared" si="204"/>
        <v/>
      </c>
      <c r="BK474" s="207"/>
      <c r="BL474" s="299" t="str">
        <f t="shared" si="205"/>
        <v/>
      </c>
      <c r="BM474" s="207"/>
    </row>
    <row r="475" spans="1:65" ht="15.75" customHeight="1">
      <c r="B475" s="364"/>
      <c r="C475" s="23"/>
      <c r="D475" s="101"/>
      <c r="E475" s="101"/>
      <c r="F475" s="101"/>
      <c r="G475" s="103" t="s">
        <v>4</v>
      </c>
      <c r="H475" s="103"/>
      <c r="I475" s="35"/>
      <c r="J475" s="35"/>
      <c r="K475" s="36"/>
      <c r="L475" s="37" t="s">
        <v>33</v>
      </c>
      <c r="M475" s="215"/>
      <c r="N475" s="133">
        <f>+N468+N471</f>
        <v>1362692</v>
      </c>
      <c r="O475" s="119"/>
      <c r="P475" s="133">
        <f>+P468+P471</f>
        <v>0</v>
      </c>
      <c r="Q475" s="133"/>
      <c r="R475" s="133">
        <f>+R468+R471</f>
        <v>0</v>
      </c>
      <c r="S475" s="133"/>
      <c r="T475" s="133" t="e">
        <f>+T468+T471</f>
        <v>#N/A</v>
      </c>
      <c r="U475" s="133"/>
      <c r="V475" s="133">
        <f>+V468+V471</f>
        <v>0</v>
      </c>
      <c r="W475" s="133"/>
      <c r="X475" s="133">
        <f>+X468+X471</f>
        <v>0</v>
      </c>
      <c r="Y475" s="203"/>
      <c r="Z475" s="285">
        <f t="shared" si="186"/>
        <v>0</v>
      </c>
      <c r="AA475" s="287"/>
      <c r="AB475" s="302" t="str">
        <f t="shared" si="187"/>
        <v>---</v>
      </c>
      <c r="AC475" s="282"/>
      <c r="AD475" s="285">
        <f t="shared" si="206"/>
        <v>0</v>
      </c>
      <c r="AE475" s="287"/>
      <c r="AF475" s="302" t="str">
        <f t="shared" si="207"/>
        <v>---</v>
      </c>
      <c r="AG475" s="287"/>
      <c r="AH475" s="285">
        <f t="shared" si="208"/>
        <v>-1362692</v>
      </c>
      <c r="AI475" s="287"/>
      <c r="AJ475" s="302">
        <f t="shared" si="209"/>
        <v>-1</v>
      </c>
      <c r="AK475" s="282"/>
      <c r="AL475" s="285">
        <f t="shared" si="192"/>
        <v>0</v>
      </c>
      <c r="AM475" s="287"/>
      <c r="AN475" s="302" t="str">
        <f t="shared" si="193"/>
        <v>---</v>
      </c>
      <c r="AP475" s="150" t="str">
        <f t="shared" si="194"/>
        <v/>
      </c>
      <c r="AQ475" s="287"/>
      <c r="AR475" s="302" t="e">
        <f t="shared" si="195"/>
        <v>#N/A</v>
      </c>
      <c r="AS475" s="287"/>
      <c r="AT475" s="285" t="str">
        <f t="shared" si="196"/>
        <v/>
      </c>
      <c r="AU475" s="287"/>
      <c r="AV475" s="302" t="e">
        <f t="shared" si="197"/>
        <v>#N/A</v>
      </c>
      <c r="AW475" s="287"/>
      <c r="AX475" s="285">
        <f t="shared" si="210"/>
        <v>-1362692</v>
      </c>
      <c r="AY475" s="287"/>
      <c r="AZ475" s="302">
        <f t="shared" si="211"/>
        <v>-1</v>
      </c>
      <c r="BA475" s="287"/>
      <c r="BB475" s="285">
        <f t="shared" si="212"/>
        <v>0</v>
      </c>
      <c r="BC475" s="287"/>
      <c r="BD475" s="302" t="str">
        <f t="shared" si="213"/>
        <v>---</v>
      </c>
      <c r="BE475" s="287"/>
      <c r="BF475" s="285">
        <f t="shared" si="202"/>
        <v>0</v>
      </c>
      <c r="BG475" s="287"/>
      <c r="BH475" s="302" t="str">
        <f t="shared" si="203"/>
        <v>---</v>
      </c>
      <c r="BJ475" s="150" t="str">
        <f t="shared" si="204"/>
        <v/>
      </c>
      <c r="BK475" s="287"/>
      <c r="BL475" s="302" t="e">
        <f t="shared" si="205"/>
        <v>#N/A</v>
      </c>
      <c r="BM475" s="287"/>
    </row>
    <row r="476" spans="1:65" s="98" customFormat="1" ht="15.75" customHeight="1">
      <c r="A476" s="84"/>
      <c r="B476" s="364"/>
      <c r="C476" s="107"/>
      <c r="D476" s="105"/>
      <c r="E476" s="105"/>
      <c r="F476" s="105"/>
      <c r="G476" s="105" t="s">
        <v>155</v>
      </c>
      <c r="H476" s="105"/>
      <c r="I476" s="108"/>
      <c r="J476" s="108"/>
      <c r="K476" s="110"/>
      <c r="L476" s="106"/>
      <c r="M476" s="207"/>
      <c r="N476" s="15">
        <f>N470+N473</f>
        <v>-3293567</v>
      </c>
      <c r="O476" s="111"/>
      <c r="P476" s="15">
        <f>P470+P473</f>
        <v>0</v>
      </c>
      <c r="Q476" s="15"/>
      <c r="R476" s="15">
        <f>R470+R473</f>
        <v>0</v>
      </c>
      <c r="S476" s="15"/>
      <c r="T476" s="15" t="e">
        <f>T470+T473</f>
        <v>#N/A</v>
      </c>
      <c r="U476" s="15"/>
      <c r="V476" s="15">
        <f>V470+V473</f>
        <v>0</v>
      </c>
      <c r="W476" s="15"/>
      <c r="X476" s="15">
        <f>X470+X473</f>
        <v>0</v>
      </c>
      <c r="Y476" s="13"/>
      <c r="Z476" s="174">
        <f t="shared" si="186"/>
        <v>0</v>
      </c>
      <c r="AA476" s="288"/>
      <c r="AB476" s="299" t="str">
        <f t="shared" si="187"/>
        <v>---</v>
      </c>
      <c r="AC476" s="280"/>
      <c r="AD476" s="174">
        <f t="shared" si="206"/>
        <v>0</v>
      </c>
      <c r="AE476" s="288"/>
      <c r="AF476" s="299" t="str">
        <f t="shared" si="207"/>
        <v>---</v>
      </c>
      <c r="AG476" s="288"/>
      <c r="AH476" s="174">
        <f t="shared" si="208"/>
        <v>3293567</v>
      </c>
      <c r="AI476" s="288"/>
      <c r="AJ476" s="299">
        <f t="shared" si="209"/>
        <v>-1</v>
      </c>
      <c r="AK476" s="280"/>
      <c r="AL476" s="174">
        <f t="shared" si="192"/>
        <v>0</v>
      </c>
      <c r="AM476" s="288"/>
      <c r="AN476" s="299" t="str">
        <f t="shared" si="193"/>
        <v>---</v>
      </c>
      <c r="AP476" s="139" t="str">
        <f t="shared" si="194"/>
        <v/>
      </c>
      <c r="AQ476" s="288"/>
      <c r="AR476" s="299" t="e">
        <f t="shared" si="195"/>
        <v>#N/A</v>
      </c>
      <c r="AS476" s="288"/>
      <c r="AT476" s="174" t="str">
        <f t="shared" si="196"/>
        <v/>
      </c>
      <c r="AU476" s="288"/>
      <c r="AV476" s="299" t="e">
        <f t="shared" si="197"/>
        <v>#N/A</v>
      </c>
      <c r="AW476" s="288"/>
      <c r="AX476" s="174">
        <f t="shared" si="210"/>
        <v>3293567</v>
      </c>
      <c r="AY476" s="288"/>
      <c r="AZ476" s="299">
        <f t="shared" si="211"/>
        <v>-1</v>
      </c>
      <c r="BA476" s="288"/>
      <c r="BB476" s="174">
        <f t="shared" si="212"/>
        <v>0</v>
      </c>
      <c r="BC476" s="288"/>
      <c r="BD476" s="299" t="str">
        <f t="shared" si="213"/>
        <v>---</v>
      </c>
      <c r="BE476" s="288"/>
      <c r="BF476" s="174">
        <f t="shared" si="202"/>
        <v>0</v>
      </c>
      <c r="BG476" s="288"/>
      <c r="BH476" s="299" t="str">
        <f t="shared" si="203"/>
        <v>---</v>
      </c>
      <c r="BJ476" s="139" t="str">
        <f t="shared" si="204"/>
        <v/>
      </c>
      <c r="BK476" s="288"/>
      <c r="BL476" s="299" t="e">
        <f t="shared" si="205"/>
        <v>#N/A</v>
      </c>
      <c r="BM476" s="288"/>
    </row>
    <row r="477" spans="1:65" ht="15.75" customHeight="1">
      <c r="B477" s="364"/>
      <c r="C477" s="23"/>
      <c r="D477" s="101"/>
      <c r="E477" s="101"/>
      <c r="F477" s="101"/>
      <c r="G477" s="101"/>
      <c r="H477" s="101"/>
      <c r="I477" s="101"/>
      <c r="J477" s="101"/>
      <c r="K477" s="25"/>
      <c r="L477" s="40"/>
      <c r="M477" s="207"/>
      <c r="N477" s="207"/>
      <c r="O477" s="143"/>
      <c r="P477" s="207"/>
      <c r="Q477" s="207"/>
      <c r="R477" s="237"/>
      <c r="S477" s="237"/>
      <c r="T477" s="237"/>
      <c r="U477" s="207"/>
      <c r="V477" s="237"/>
      <c r="W477" s="237"/>
      <c r="X477" s="237"/>
      <c r="Y477" s="237"/>
      <c r="Z477" s="174" t="str">
        <f t="shared" si="186"/>
        <v/>
      </c>
      <c r="AA477" s="207"/>
      <c r="AB477" s="299" t="str">
        <f t="shared" si="187"/>
        <v/>
      </c>
      <c r="AC477" s="280"/>
      <c r="AD477" s="174" t="str">
        <f t="shared" si="206"/>
        <v/>
      </c>
      <c r="AE477" s="207"/>
      <c r="AF477" s="299" t="str">
        <f t="shared" si="207"/>
        <v/>
      </c>
      <c r="AG477" s="207"/>
      <c r="AH477" s="174" t="str">
        <f t="shared" si="208"/>
        <v/>
      </c>
      <c r="AI477" s="207"/>
      <c r="AJ477" s="299" t="str">
        <f t="shared" si="209"/>
        <v/>
      </c>
      <c r="AK477" s="280"/>
      <c r="AL477" s="174" t="str">
        <f t="shared" si="192"/>
        <v/>
      </c>
      <c r="AM477" s="207"/>
      <c r="AN477" s="299" t="str">
        <f t="shared" si="193"/>
        <v/>
      </c>
      <c r="AP477" s="139" t="str">
        <f t="shared" si="194"/>
        <v/>
      </c>
      <c r="AQ477" s="207"/>
      <c r="AR477" s="299" t="str">
        <f t="shared" si="195"/>
        <v/>
      </c>
      <c r="AS477" s="207"/>
      <c r="AT477" s="174" t="str">
        <f t="shared" si="196"/>
        <v/>
      </c>
      <c r="AU477" s="207"/>
      <c r="AV477" s="299" t="str">
        <f t="shared" si="197"/>
        <v/>
      </c>
      <c r="AW477" s="207"/>
      <c r="AX477" s="174" t="str">
        <f t="shared" si="210"/>
        <v/>
      </c>
      <c r="AY477" s="207"/>
      <c r="AZ477" s="299" t="str">
        <f t="shared" si="211"/>
        <v/>
      </c>
      <c r="BA477" s="207"/>
      <c r="BB477" s="174" t="str">
        <f t="shared" si="212"/>
        <v/>
      </c>
      <c r="BC477" s="207"/>
      <c r="BD477" s="299" t="str">
        <f t="shared" si="213"/>
        <v/>
      </c>
      <c r="BE477" s="207"/>
      <c r="BF477" s="174" t="str">
        <f t="shared" si="202"/>
        <v/>
      </c>
      <c r="BG477" s="207"/>
      <c r="BH477" s="299" t="str">
        <f t="shared" si="203"/>
        <v/>
      </c>
      <c r="BJ477" s="139" t="str">
        <f t="shared" si="204"/>
        <v/>
      </c>
      <c r="BK477" s="207"/>
      <c r="BL477" s="299" t="str">
        <f t="shared" si="205"/>
        <v/>
      </c>
      <c r="BM477" s="207"/>
    </row>
    <row r="478" spans="1:65" ht="15.75" customHeight="1">
      <c r="B478" s="364"/>
      <c r="C478" s="39"/>
      <c r="D478" s="125"/>
      <c r="E478" s="125"/>
      <c r="F478" s="125"/>
      <c r="G478" s="125"/>
      <c r="H478" s="125"/>
      <c r="I478" s="101"/>
      <c r="J478" s="101"/>
      <c r="K478" s="25"/>
      <c r="L478" s="40"/>
      <c r="M478" s="207"/>
      <c r="N478" s="207"/>
      <c r="O478" s="142"/>
      <c r="P478" s="207"/>
      <c r="Q478" s="207"/>
      <c r="R478" s="237"/>
      <c r="S478" s="237"/>
      <c r="T478" s="237"/>
      <c r="U478" s="207"/>
      <c r="V478" s="237"/>
      <c r="W478" s="237"/>
      <c r="X478" s="237"/>
      <c r="Y478" s="237"/>
      <c r="Z478" s="174" t="str">
        <f t="shared" si="186"/>
        <v/>
      </c>
      <c r="AA478" s="207"/>
      <c r="AB478" s="299" t="str">
        <f t="shared" si="187"/>
        <v/>
      </c>
      <c r="AC478" s="280"/>
      <c r="AD478" s="174" t="str">
        <f t="shared" si="206"/>
        <v/>
      </c>
      <c r="AE478" s="207"/>
      <c r="AF478" s="299" t="str">
        <f t="shared" si="207"/>
        <v/>
      </c>
      <c r="AG478" s="207"/>
      <c r="AH478" s="174" t="str">
        <f t="shared" si="208"/>
        <v/>
      </c>
      <c r="AI478" s="207"/>
      <c r="AJ478" s="299" t="str">
        <f t="shared" si="209"/>
        <v/>
      </c>
      <c r="AK478" s="280"/>
      <c r="AL478" s="139" t="str">
        <f t="shared" si="192"/>
        <v/>
      </c>
      <c r="AM478" s="207"/>
      <c r="AN478" s="297" t="str">
        <f t="shared" si="193"/>
        <v/>
      </c>
      <c r="AP478" s="139" t="str">
        <f t="shared" si="194"/>
        <v/>
      </c>
      <c r="AQ478" s="207"/>
      <c r="AR478" s="297" t="str">
        <f t="shared" si="195"/>
        <v/>
      </c>
      <c r="AS478" s="207"/>
      <c r="AT478" s="174" t="str">
        <f t="shared" si="196"/>
        <v/>
      </c>
      <c r="AU478" s="207"/>
      <c r="AV478" s="299" t="str">
        <f t="shared" si="197"/>
        <v/>
      </c>
      <c r="AW478" s="207"/>
      <c r="AX478" s="174" t="str">
        <f t="shared" si="210"/>
        <v/>
      </c>
      <c r="AY478" s="207"/>
      <c r="AZ478" s="299" t="str">
        <f t="shared" si="211"/>
        <v/>
      </c>
      <c r="BA478" s="207"/>
      <c r="BB478" s="174" t="str">
        <f t="shared" si="212"/>
        <v/>
      </c>
      <c r="BC478" s="207"/>
      <c r="BD478" s="299" t="str">
        <f t="shared" si="213"/>
        <v/>
      </c>
      <c r="BE478" s="207"/>
      <c r="BF478" s="139" t="str">
        <f t="shared" si="202"/>
        <v/>
      </c>
      <c r="BG478" s="207"/>
      <c r="BH478" s="297" t="str">
        <f t="shared" si="203"/>
        <v/>
      </c>
      <c r="BJ478" s="139" t="str">
        <f t="shared" si="204"/>
        <v/>
      </c>
      <c r="BK478" s="207"/>
      <c r="BL478" s="297" t="str">
        <f t="shared" si="205"/>
        <v/>
      </c>
      <c r="BM478" s="207"/>
    </row>
    <row r="479" spans="1:65" ht="15.75" customHeight="1">
      <c r="B479" s="364"/>
      <c r="C479" s="20" t="s">
        <v>1</v>
      </c>
      <c r="D479" s="103"/>
      <c r="E479" s="103"/>
      <c r="F479" s="103"/>
      <c r="G479" s="103"/>
      <c r="H479" s="103"/>
      <c r="I479" s="103"/>
      <c r="J479" s="103"/>
      <c r="K479" s="27"/>
      <c r="L479" s="102"/>
      <c r="M479" s="207"/>
      <c r="N479" s="207"/>
      <c r="O479" s="142"/>
      <c r="P479" s="207"/>
      <c r="Q479" s="207"/>
      <c r="R479" s="237"/>
      <c r="S479" s="237"/>
      <c r="T479" s="237"/>
      <c r="U479" s="207"/>
      <c r="V479" s="237"/>
      <c r="W479" s="237"/>
      <c r="X479" s="237"/>
      <c r="Y479" s="237"/>
      <c r="Z479" s="174" t="str">
        <f t="shared" si="186"/>
        <v/>
      </c>
      <c r="AA479" s="207"/>
      <c r="AB479" s="299" t="str">
        <f t="shared" si="187"/>
        <v/>
      </c>
      <c r="AC479" s="280"/>
      <c r="AD479" s="174" t="str">
        <f t="shared" si="206"/>
        <v/>
      </c>
      <c r="AE479" s="207"/>
      <c r="AF479" s="299" t="str">
        <f t="shared" si="207"/>
        <v/>
      </c>
      <c r="AG479" s="207"/>
      <c r="AH479" s="174" t="str">
        <f t="shared" si="208"/>
        <v/>
      </c>
      <c r="AI479" s="207"/>
      <c r="AJ479" s="299" t="str">
        <f t="shared" si="209"/>
        <v/>
      </c>
      <c r="AK479" s="280"/>
      <c r="AL479" s="139" t="str">
        <f t="shared" si="192"/>
        <v/>
      </c>
      <c r="AM479" s="207"/>
      <c r="AN479" s="297" t="str">
        <f t="shared" si="193"/>
        <v/>
      </c>
      <c r="AP479" s="139" t="str">
        <f t="shared" si="194"/>
        <v/>
      </c>
      <c r="AQ479" s="207"/>
      <c r="AR479" s="297" t="str">
        <f t="shared" si="195"/>
        <v/>
      </c>
      <c r="AS479" s="207"/>
      <c r="AT479" s="174" t="str">
        <f t="shared" si="196"/>
        <v/>
      </c>
      <c r="AU479" s="207"/>
      <c r="AV479" s="299" t="str">
        <f t="shared" si="197"/>
        <v/>
      </c>
      <c r="AW479" s="207"/>
      <c r="AX479" s="174" t="str">
        <f t="shared" si="210"/>
        <v/>
      </c>
      <c r="AY479" s="207"/>
      <c r="AZ479" s="299" t="str">
        <f t="shared" si="211"/>
        <v/>
      </c>
      <c r="BA479" s="207"/>
      <c r="BB479" s="174" t="str">
        <f t="shared" si="212"/>
        <v/>
      </c>
      <c r="BC479" s="207"/>
      <c r="BD479" s="299" t="str">
        <f t="shared" si="213"/>
        <v/>
      </c>
      <c r="BE479" s="207"/>
      <c r="BF479" s="139" t="str">
        <f t="shared" si="202"/>
        <v/>
      </c>
      <c r="BG479" s="207"/>
      <c r="BH479" s="297" t="str">
        <f t="shared" si="203"/>
        <v/>
      </c>
      <c r="BJ479" s="139" t="str">
        <f t="shared" si="204"/>
        <v/>
      </c>
      <c r="BK479" s="207"/>
      <c r="BL479" s="297" t="str">
        <f t="shared" si="205"/>
        <v/>
      </c>
      <c r="BM479" s="207"/>
    </row>
    <row r="480" spans="1:65" ht="15.75" customHeight="1">
      <c r="B480" s="364"/>
      <c r="C480" s="101"/>
      <c r="D480" s="101"/>
      <c r="E480" s="101"/>
      <c r="F480" s="101"/>
      <c r="G480" s="101"/>
      <c r="H480" s="101"/>
      <c r="I480" s="101"/>
      <c r="J480" s="101"/>
      <c r="K480" s="27"/>
      <c r="L480" s="102"/>
      <c r="M480" s="207"/>
      <c r="N480" s="207"/>
      <c r="O480" s="142"/>
      <c r="P480" s="207"/>
      <c r="Q480" s="207"/>
      <c r="R480" s="237"/>
      <c r="S480" s="237"/>
      <c r="T480" s="237"/>
      <c r="U480" s="207"/>
      <c r="V480" s="237"/>
      <c r="W480" s="237"/>
      <c r="X480" s="237"/>
      <c r="Y480" s="237"/>
      <c r="Z480" s="174" t="str">
        <f t="shared" si="186"/>
        <v/>
      </c>
      <c r="AA480" s="207"/>
      <c r="AB480" s="299" t="str">
        <f t="shared" si="187"/>
        <v/>
      </c>
      <c r="AC480" s="280"/>
      <c r="AD480" s="174" t="str">
        <f t="shared" si="206"/>
        <v/>
      </c>
      <c r="AE480" s="207"/>
      <c r="AF480" s="299" t="str">
        <f t="shared" si="207"/>
        <v/>
      </c>
      <c r="AG480" s="207"/>
      <c r="AH480" s="174" t="str">
        <f t="shared" si="208"/>
        <v/>
      </c>
      <c r="AI480" s="207"/>
      <c r="AJ480" s="299" t="str">
        <f t="shared" si="209"/>
        <v/>
      </c>
      <c r="AK480" s="280"/>
      <c r="AL480" s="139" t="str">
        <f t="shared" si="192"/>
        <v/>
      </c>
      <c r="AM480" s="207"/>
      <c r="AN480" s="297" t="str">
        <f t="shared" si="193"/>
        <v/>
      </c>
      <c r="AP480" s="139" t="str">
        <f t="shared" si="194"/>
        <v/>
      </c>
      <c r="AQ480" s="207"/>
      <c r="AR480" s="297" t="str">
        <f t="shared" si="195"/>
        <v/>
      </c>
      <c r="AS480" s="207"/>
      <c r="AT480" s="174" t="str">
        <f t="shared" si="196"/>
        <v/>
      </c>
      <c r="AU480" s="207"/>
      <c r="AV480" s="299" t="str">
        <f t="shared" si="197"/>
        <v/>
      </c>
      <c r="AW480" s="207"/>
      <c r="AX480" s="174" t="str">
        <f t="shared" si="210"/>
        <v/>
      </c>
      <c r="AY480" s="207"/>
      <c r="AZ480" s="299" t="str">
        <f t="shared" si="211"/>
        <v/>
      </c>
      <c r="BA480" s="207"/>
      <c r="BB480" s="174" t="str">
        <f t="shared" si="212"/>
        <v/>
      </c>
      <c r="BC480" s="207"/>
      <c r="BD480" s="299" t="str">
        <f t="shared" si="213"/>
        <v/>
      </c>
      <c r="BE480" s="207"/>
      <c r="BF480" s="139" t="str">
        <f t="shared" si="202"/>
        <v/>
      </c>
      <c r="BG480" s="207"/>
      <c r="BH480" s="297" t="str">
        <f t="shared" si="203"/>
        <v/>
      </c>
      <c r="BJ480" s="139" t="str">
        <f t="shared" si="204"/>
        <v/>
      </c>
      <c r="BK480" s="207"/>
      <c r="BL480" s="297" t="str">
        <f t="shared" si="205"/>
        <v/>
      </c>
      <c r="BM480" s="207"/>
    </row>
    <row r="481" spans="1:65" ht="15.75" customHeight="1">
      <c r="B481" s="364">
        <v>190</v>
      </c>
      <c r="C481" s="58" t="s">
        <v>35</v>
      </c>
      <c r="D481" s="103" t="s">
        <v>360</v>
      </c>
      <c r="E481" s="103"/>
      <c r="F481" s="103"/>
      <c r="G481" s="103"/>
      <c r="H481" s="103"/>
      <c r="I481" s="103"/>
      <c r="J481" s="103"/>
      <c r="K481" s="49"/>
      <c r="L481" s="37" t="s">
        <v>33</v>
      </c>
      <c r="M481" s="215"/>
      <c r="N481" s="150">
        <f>VLOOKUP($B481,'[1]09-10-11'!$A$4:$EA$400,MATCH(N$2, '[1]09-10-11'!$A$4:$EA$4, 0))</f>
        <v>-129001</v>
      </c>
      <c r="O481" s="147"/>
      <c r="P481" s="150">
        <f>VLOOKUP($B481,'[1]09-10-11'!$A$4:$EA$400,MATCH(P$2, '[1]09-10-11'!$A$4:$EA$4, 0))</f>
        <v>-175859</v>
      </c>
      <c r="Q481" s="150"/>
      <c r="R481" s="150">
        <f>VLOOKUP($B481,'[1]09-10-11'!$A$4:$EA$400,MATCH(R$2, '[1]09-10-11'!$A$4:$EA$4, 0))</f>
        <v>-175859</v>
      </c>
      <c r="S481" s="150"/>
      <c r="T481" s="150" t="e">
        <f>VLOOKUP($B481,'[1]09-10-11'!$A$4:$EA$400,MATCH(T$2, '[1]09-10-11'!$A$4:$EA$4, 0))</f>
        <v>#N/A</v>
      </c>
      <c r="U481" s="150"/>
      <c r="V481" s="150">
        <f>VLOOKUP($B481,'[1]09-10-11'!$A$4:$EA$400,MATCH(V$2, '[1]09-10-11'!$A$4:$EA$4, 0))</f>
        <v>-175859</v>
      </c>
      <c r="W481" s="150"/>
      <c r="X481" s="150">
        <f>VLOOKUP($B481,'[1]09-10-11'!$A$4:$EA$400,MATCH(X$2, '[1]09-10-11'!$A$4:$EA$4, 0))</f>
        <v>-149613</v>
      </c>
      <c r="Y481" s="146"/>
      <c r="Z481" s="285">
        <f t="shared" si="186"/>
        <v>26246</v>
      </c>
      <c r="AA481" s="285"/>
      <c r="AB481" s="302">
        <f t="shared" si="187"/>
        <v>-0.14924456524829555</v>
      </c>
      <c r="AC481" s="282"/>
      <c r="AD481" s="285">
        <f t="shared" si="206"/>
        <v>26246</v>
      </c>
      <c r="AE481" s="285"/>
      <c r="AF481" s="302">
        <f t="shared" si="207"/>
        <v>-0.14924456524829555</v>
      </c>
      <c r="AG481" s="285"/>
      <c r="AH481" s="285">
        <f t="shared" si="208"/>
        <v>-20612</v>
      </c>
      <c r="AI481" s="285"/>
      <c r="AJ481" s="302">
        <f t="shared" si="209"/>
        <v>0.15978170711854944</v>
      </c>
      <c r="AK481" s="282"/>
      <c r="AL481" s="150">
        <f t="shared" si="192"/>
        <v>26246</v>
      </c>
      <c r="AM481" s="285"/>
      <c r="AN481" s="301">
        <f t="shared" si="193"/>
        <v>-0.14924456524829555</v>
      </c>
      <c r="AP481" s="150" t="str">
        <f t="shared" si="194"/>
        <v/>
      </c>
      <c r="AQ481" s="285"/>
      <c r="AR481" s="301" t="e">
        <f t="shared" si="195"/>
        <v>#N/A</v>
      </c>
      <c r="AS481" s="285"/>
      <c r="AT481" s="285" t="str">
        <f t="shared" si="196"/>
        <v/>
      </c>
      <c r="AU481" s="285"/>
      <c r="AV481" s="302" t="e">
        <f t="shared" si="197"/>
        <v>#N/A</v>
      </c>
      <c r="AW481" s="285"/>
      <c r="AX481" s="285">
        <f t="shared" si="210"/>
        <v>-46858</v>
      </c>
      <c r="AY481" s="285"/>
      <c r="AZ481" s="302">
        <f t="shared" si="211"/>
        <v>0.36323749428299013</v>
      </c>
      <c r="BA481" s="285"/>
      <c r="BB481" s="285">
        <f t="shared" si="212"/>
        <v>0</v>
      </c>
      <c r="BC481" s="285"/>
      <c r="BD481" s="302">
        <f t="shared" si="213"/>
        <v>0</v>
      </c>
      <c r="BE481" s="285"/>
      <c r="BF481" s="150">
        <f t="shared" si="202"/>
        <v>0</v>
      </c>
      <c r="BG481" s="285"/>
      <c r="BH481" s="301">
        <f t="shared" si="203"/>
        <v>0</v>
      </c>
      <c r="BJ481" s="150" t="str">
        <f t="shared" si="204"/>
        <v/>
      </c>
      <c r="BK481" s="285"/>
      <c r="BL481" s="301" t="e">
        <f t="shared" si="205"/>
        <v>#N/A</v>
      </c>
      <c r="BM481" s="285"/>
    </row>
    <row r="482" spans="1:65" ht="15.75" customHeight="1">
      <c r="B482" s="364"/>
      <c r="C482" s="101"/>
      <c r="D482" s="101"/>
      <c r="E482" s="101"/>
      <c r="F482" s="101"/>
      <c r="G482" s="101"/>
      <c r="H482" s="101"/>
      <c r="I482" s="101"/>
      <c r="J482" s="101"/>
      <c r="K482" s="24"/>
      <c r="L482" s="102"/>
      <c r="M482" s="207"/>
      <c r="N482" s="207"/>
      <c r="O482" s="56"/>
      <c r="P482" s="207"/>
      <c r="Q482" s="207"/>
      <c r="R482" s="237"/>
      <c r="S482" s="237"/>
      <c r="T482" s="237"/>
      <c r="U482" s="207"/>
      <c r="V482" s="237"/>
      <c r="W482" s="237"/>
      <c r="X482" s="237"/>
      <c r="Y482" s="237"/>
      <c r="Z482" s="174" t="str">
        <f t="shared" si="186"/>
        <v/>
      </c>
      <c r="AA482" s="207"/>
      <c r="AB482" s="299" t="str">
        <f t="shared" si="187"/>
        <v/>
      </c>
      <c r="AC482" s="280"/>
      <c r="AD482" s="174" t="str">
        <f t="shared" si="206"/>
        <v/>
      </c>
      <c r="AE482" s="207"/>
      <c r="AF482" s="299" t="str">
        <f t="shared" si="207"/>
        <v/>
      </c>
      <c r="AG482" s="207"/>
      <c r="AH482" s="174" t="str">
        <f t="shared" si="208"/>
        <v/>
      </c>
      <c r="AI482" s="207"/>
      <c r="AJ482" s="299" t="str">
        <f t="shared" si="209"/>
        <v/>
      </c>
      <c r="AK482" s="280"/>
      <c r="AL482" s="139" t="str">
        <f t="shared" si="192"/>
        <v/>
      </c>
      <c r="AM482" s="207"/>
      <c r="AN482" s="297" t="str">
        <f t="shared" si="193"/>
        <v/>
      </c>
      <c r="AP482" s="139" t="str">
        <f t="shared" si="194"/>
        <v/>
      </c>
      <c r="AQ482" s="207"/>
      <c r="AR482" s="297" t="str">
        <f t="shared" si="195"/>
        <v/>
      </c>
      <c r="AS482" s="207"/>
      <c r="AT482" s="174" t="str">
        <f t="shared" si="196"/>
        <v/>
      </c>
      <c r="AU482" s="207"/>
      <c r="AV482" s="299" t="str">
        <f t="shared" si="197"/>
        <v/>
      </c>
      <c r="AW482" s="207"/>
      <c r="AX482" s="174" t="str">
        <f t="shared" si="210"/>
        <v/>
      </c>
      <c r="AY482" s="207"/>
      <c r="AZ482" s="299" t="str">
        <f t="shared" si="211"/>
        <v/>
      </c>
      <c r="BA482" s="207"/>
      <c r="BB482" s="174" t="str">
        <f t="shared" si="212"/>
        <v/>
      </c>
      <c r="BC482" s="207"/>
      <c r="BD482" s="299" t="str">
        <f t="shared" si="213"/>
        <v/>
      </c>
      <c r="BE482" s="207"/>
      <c r="BF482" s="139" t="str">
        <f t="shared" si="202"/>
        <v/>
      </c>
      <c r="BG482" s="207"/>
      <c r="BH482" s="297" t="str">
        <f t="shared" si="203"/>
        <v/>
      </c>
      <c r="BJ482" s="139" t="str">
        <f t="shared" si="204"/>
        <v/>
      </c>
      <c r="BK482" s="207"/>
      <c r="BL482" s="297" t="str">
        <f t="shared" si="205"/>
        <v/>
      </c>
      <c r="BM482" s="207"/>
    </row>
    <row r="483" spans="1:65" s="98" customFormat="1" ht="15.75" customHeight="1">
      <c r="A483" s="84"/>
      <c r="B483" s="371"/>
      <c r="C483" s="54"/>
      <c r="D483" s="105"/>
      <c r="E483" s="105"/>
      <c r="F483" s="105"/>
      <c r="G483" s="105"/>
      <c r="H483" s="105"/>
      <c r="I483" s="108"/>
      <c r="J483" s="108"/>
      <c r="K483" s="110"/>
      <c r="L483" s="106"/>
      <c r="M483" s="207"/>
      <c r="N483" s="207"/>
      <c r="O483" s="111"/>
      <c r="P483" s="207"/>
      <c r="Q483" s="207"/>
      <c r="R483" s="237"/>
      <c r="S483" s="237"/>
      <c r="T483" s="237"/>
      <c r="U483" s="207"/>
      <c r="V483" s="237"/>
      <c r="W483" s="237"/>
      <c r="X483" s="237"/>
      <c r="Y483" s="237"/>
      <c r="Z483" s="174" t="str">
        <f t="shared" si="186"/>
        <v/>
      </c>
      <c r="AA483" s="207"/>
      <c r="AB483" s="299" t="str">
        <f t="shared" si="187"/>
        <v/>
      </c>
      <c r="AC483" s="280"/>
      <c r="AD483" s="174" t="str">
        <f t="shared" si="206"/>
        <v/>
      </c>
      <c r="AE483" s="207"/>
      <c r="AF483" s="299" t="str">
        <f t="shared" si="207"/>
        <v/>
      </c>
      <c r="AG483" s="207"/>
      <c r="AH483" s="174" t="str">
        <f t="shared" si="208"/>
        <v/>
      </c>
      <c r="AI483" s="207"/>
      <c r="AJ483" s="299" t="str">
        <f t="shared" si="209"/>
        <v/>
      </c>
      <c r="AK483" s="280"/>
      <c r="AL483" s="139" t="str">
        <f t="shared" si="192"/>
        <v/>
      </c>
      <c r="AM483" s="207"/>
      <c r="AN483" s="297" t="str">
        <f t="shared" si="193"/>
        <v/>
      </c>
      <c r="AP483" s="139" t="str">
        <f t="shared" si="194"/>
        <v/>
      </c>
      <c r="AQ483" s="207"/>
      <c r="AR483" s="297" t="str">
        <f t="shared" si="195"/>
        <v/>
      </c>
      <c r="AS483" s="207"/>
      <c r="AT483" s="174" t="str">
        <f t="shared" si="196"/>
        <v/>
      </c>
      <c r="AU483" s="207"/>
      <c r="AV483" s="299" t="str">
        <f t="shared" si="197"/>
        <v/>
      </c>
      <c r="AW483" s="207"/>
      <c r="AX483" s="174" t="str">
        <f t="shared" si="210"/>
        <v/>
      </c>
      <c r="AY483" s="207"/>
      <c r="AZ483" s="299" t="str">
        <f t="shared" si="211"/>
        <v/>
      </c>
      <c r="BA483" s="207"/>
      <c r="BB483" s="174" t="str">
        <f t="shared" si="212"/>
        <v/>
      </c>
      <c r="BC483" s="207"/>
      <c r="BD483" s="299" t="str">
        <f t="shared" si="213"/>
        <v/>
      </c>
      <c r="BE483" s="207"/>
      <c r="BF483" s="139" t="str">
        <f t="shared" si="202"/>
        <v/>
      </c>
      <c r="BG483" s="207"/>
      <c r="BH483" s="297" t="str">
        <f t="shared" si="203"/>
        <v/>
      </c>
      <c r="BJ483" s="139" t="str">
        <f t="shared" si="204"/>
        <v/>
      </c>
      <c r="BK483" s="207"/>
      <c r="BL483" s="297" t="str">
        <f t="shared" si="205"/>
        <v/>
      </c>
      <c r="BM483" s="207"/>
    </row>
    <row r="484" spans="1:65" ht="15.75" customHeight="1">
      <c r="B484" s="364">
        <v>191.01</v>
      </c>
      <c r="C484" s="182" t="s">
        <v>256</v>
      </c>
      <c r="D484" s="179"/>
      <c r="E484" s="180"/>
      <c r="F484" s="180"/>
      <c r="G484" s="180"/>
      <c r="H484" s="180"/>
      <c r="I484" s="180"/>
      <c r="J484" s="180"/>
      <c r="K484" s="181"/>
      <c r="L484" s="37" t="s">
        <v>33</v>
      </c>
      <c r="M484" s="215"/>
      <c r="N484" s="150">
        <f>VLOOKUP($B484,'[1]09-10-11'!$A$4:$EA$400,MATCH(N$2, '[1]09-10-11'!$A$4:$EA$4, 0))</f>
        <v>-8000</v>
      </c>
      <c r="O484" s="147"/>
      <c r="P484" s="150">
        <f>VLOOKUP($B484,'[1]09-10-11'!$A$4:$EA$400,MATCH(P$2, '[1]09-10-11'!$A$4:$EA$4, 0))</f>
        <v>-8000</v>
      </c>
      <c r="Q484" s="150"/>
      <c r="R484" s="150">
        <f>VLOOKUP($B484,'[1]09-10-11'!$A$4:$EA$400,MATCH(R$2, '[1]09-10-11'!$A$4:$EA$4, 0))</f>
        <v>-8000</v>
      </c>
      <c r="S484" s="150"/>
      <c r="T484" s="150" t="e">
        <f>VLOOKUP($B484,'[1]09-10-11'!$A$4:$EA$400,MATCH(T$2, '[1]09-10-11'!$A$4:$EA$4, 0))</f>
        <v>#N/A</v>
      </c>
      <c r="U484" s="150"/>
      <c r="V484" s="150">
        <f>VLOOKUP($B484,'[1]09-10-11'!$A$4:$EA$400,MATCH(V$2, '[1]09-10-11'!$A$4:$EA$4, 0))</f>
        <v>-8000</v>
      </c>
      <c r="W484" s="150"/>
      <c r="X484" s="150">
        <f>VLOOKUP($B484,'[1]09-10-11'!$A$4:$EA$400,MATCH(X$2, '[1]09-10-11'!$A$4:$EA$4, 0))</f>
        <v>-8000</v>
      </c>
      <c r="Y484" s="146"/>
      <c r="Z484" s="285">
        <f t="shared" si="186"/>
        <v>0</v>
      </c>
      <c r="AA484" s="285"/>
      <c r="AB484" s="302">
        <f t="shared" si="187"/>
        <v>0</v>
      </c>
      <c r="AC484" s="282"/>
      <c r="AD484" s="285">
        <f t="shared" si="206"/>
        <v>0</v>
      </c>
      <c r="AE484" s="285"/>
      <c r="AF484" s="302">
        <f t="shared" si="207"/>
        <v>0</v>
      </c>
      <c r="AG484" s="285"/>
      <c r="AH484" s="285">
        <f t="shared" si="208"/>
        <v>0</v>
      </c>
      <c r="AI484" s="285"/>
      <c r="AJ484" s="302">
        <f t="shared" si="209"/>
        <v>0</v>
      </c>
      <c r="AK484" s="282"/>
      <c r="AL484" s="150">
        <f t="shared" si="192"/>
        <v>0</v>
      </c>
      <c r="AM484" s="285"/>
      <c r="AN484" s="301">
        <f t="shared" si="193"/>
        <v>0</v>
      </c>
      <c r="AP484" s="150" t="str">
        <f t="shared" si="194"/>
        <v/>
      </c>
      <c r="AQ484" s="285"/>
      <c r="AR484" s="301" t="e">
        <f t="shared" si="195"/>
        <v>#N/A</v>
      </c>
      <c r="AS484" s="285"/>
      <c r="AT484" s="285" t="str">
        <f t="shared" si="196"/>
        <v/>
      </c>
      <c r="AU484" s="285"/>
      <c r="AV484" s="302" t="e">
        <f t="shared" si="197"/>
        <v>#N/A</v>
      </c>
      <c r="AW484" s="285"/>
      <c r="AX484" s="285">
        <f t="shared" si="210"/>
        <v>0</v>
      </c>
      <c r="AY484" s="285"/>
      <c r="AZ484" s="302">
        <f t="shared" si="211"/>
        <v>0</v>
      </c>
      <c r="BA484" s="285"/>
      <c r="BB484" s="285">
        <f t="shared" si="212"/>
        <v>0</v>
      </c>
      <c r="BC484" s="285"/>
      <c r="BD484" s="302">
        <f t="shared" si="213"/>
        <v>0</v>
      </c>
      <c r="BE484" s="285"/>
      <c r="BF484" s="150">
        <f t="shared" si="202"/>
        <v>0</v>
      </c>
      <c r="BG484" s="285"/>
      <c r="BH484" s="301">
        <f t="shared" si="203"/>
        <v>0</v>
      </c>
      <c r="BJ484" s="150" t="str">
        <f t="shared" si="204"/>
        <v/>
      </c>
      <c r="BK484" s="285"/>
      <c r="BL484" s="301" t="e">
        <f t="shared" si="205"/>
        <v>#N/A</v>
      </c>
      <c r="BM484" s="285"/>
    </row>
    <row r="485" spans="1:65" ht="15.75" customHeight="1">
      <c r="B485" s="364"/>
      <c r="C485" s="22"/>
      <c r="D485" s="101"/>
      <c r="E485" s="125"/>
      <c r="F485" s="125"/>
      <c r="G485" s="125"/>
      <c r="H485" s="101"/>
      <c r="I485" s="125"/>
      <c r="J485" s="101"/>
      <c r="K485" s="27"/>
      <c r="L485" s="32"/>
      <c r="M485" s="207"/>
      <c r="N485" s="207"/>
      <c r="O485" s="55"/>
      <c r="P485" s="207"/>
      <c r="Q485" s="207"/>
      <c r="R485" s="237"/>
      <c r="S485" s="237"/>
      <c r="T485" s="237"/>
      <c r="U485" s="207"/>
      <c r="V485" s="237"/>
      <c r="W485" s="237"/>
      <c r="X485" s="237"/>
      <c r="Y485" s="237"/>
      <c r="Z485" s="174" t="str">
        <f t="shared" si="186"/>
        <v/>
      </c>
      <c r="AA485" s="207"/>
      <c r="AB485" s="299" t="str">
        <f t="shared" si="187"/>
        <v/>
      </c>
      <c r="AC485" s="280"/>
      <c r="AD485" s="174" t="str">
        <f t="shared" si="206"/>
        <v/>
      </c>
      <c r="AE485" s="207"/>
      <c r="AF485" s="299" t="str">
        <f t="shared" si="207"/>
        <v/>
      </c>
      <c r="AG485" s="207"/>
      <c r="AH485" s="174" t="str">
        <f t="shared" si="208"/>
        <v/>
      </c>
      <c r="AI485" s="207"/>
      <c r="AJ485" s="299" t="str">
        <f t="shared" si="209"/>
        <v/>
      </c>
      <c r="AK485" s="280"/>
      <c r="AL485" s="139" t="str">
        <f t="shared" si="192"/>
        <v/>
      </c>
      <c r="AM485" s="207"/>
      <c r="AN485" s="297" t="str">
        <f t="shared" si="193"/>
        <v/>
      </c>
      <c r="AP485" s="139" t="str">
        <f t="shared" si="194"/>
        <v/>
      </c>
      <c r="AQ485" s="207"/>
      <c r="AR485" s="297" t="str">
        <f t="shared" si="195"/>
        <v/>
      </c>
      <c r="AS485" s="207"/>
      <c r="AT485" s="174" t="str">
        <f t="shared" si="196"/>
        <v/>
      </c>
      <c r="AU485" s="207"/>
      <c r="AV485" s="299" t="str">
        <f t="shared" si="197"/>
        <v/>
      </c>
      <c r="AW485" s="207"/>
      <c r="AX485" s="174" t="str">
        <f t="shared" si="210"/>
        <v/>
      </c>
      <c r="AY485" s="207"/>
      <c r="AZ485" s="299" t="str">
        <f t="shared" si="211"/>
        <v/>
      </c>
      <c r="BA485" s="207"/>
      <c r="BB485" s="174" t="str">
        <f t="shared" si="212"/>
        <v/>
      </c>
      <c r="BC485" s="207"/>
      <c r="BD485" s="299" t="str">
        <f t="shared" si="213"/>
        <v/>
      </c>
      <c r="BE485" s="207"/>
      <c r="BF485" s="139" t="str">
        <f t="shared" si="202"/>
        <v/>
      </c>
      <c r="BG485" s="207"/>
      <c r="BH485" s="297" t="str">
        <f t="shared" si="203"/>
        <v/>
      </c>
      <c r="BJ485" s="139" t="str">
        <f t="shared" si="204"/>
        <v/>
      </c>
      <c r="BK485" s="207"/>
      <c r="BL485" s="297" t="str">
        <f t="shared" si="205"/>
        <v/>
      </c>
      <c r="BM485" s="207"/>
    </row>
    <row r="486" spans="1:65" ht="15.75" customHeight="1">
      <c r="B486" s="364"/>
      <c r="C486" s="125"/>
      <c r="D486" s="125"/>
      <c r="E486" s="125"/>
      <c r="F486" s="125"/>
      <c r="G486" s="125"/>
      <c r="H486" s="125"/>
      <c r="I486" s="101"/>
      <c r="J486" s="101"/>
      <c r="K486" s="43"/>
      <c r="L486" s="40"/>
      <c r="M486" s="207"/>
      <c r="N486" s="207"/>
      <c r="O486" s="142"/>
      <c r="P486" s="207"/>
      <c r="Q486" s="207"/>
      <c r="R486" s="237"/>
      <c r="S486" s="237"/>
      <c r="T486" s="237"/>
      <c r="U486" s="207"/>
      <c r="V486" s="237"/>
      <c r="W486" s="237"/>
      <c r="X486" s="237"/>
      <c r="Y486" s="237"/>
      <c r="Z486" s="174" t="str">
        <f t="shared" si="186"/>
        <v/>
      </c>
      <c r="AA486" s="207"/>
      <c r="AB486" s="299" t="str">
        <f t="shared" si="187"/>
        <v/>
      </c>
      <c r="AC486" s="280"/>
      <c r="AD486" s="174" t="str">
        <f t="shared" si="206"/>
        <v/>
      </c>
      <c r="AE486" s="207"/>
      <c r="AF486" s="299" t="str">
        <f t="shared" si="207"/>
        <v/>
      </c>
      <c r="AG486" s="207"/>
      <c r="AH486" s="174" t="str">
        <f t="shared" si="208"/>
        <v/>
      </c>
      <c r="AI486" s="207"/>
      <c r="AJ486" s="299" t="str">
        <f t="shared" si="209"/>
        <v/>
      </c>
      <c r="AK486" s="280"/>
      <c r="AL486" s="139" t="str">
        <f t="shared" si="192"/>
        <v/>
      </c>
      <c r="AM486" s="207"/>
      <c r="AN486" s="297" t="str">
        <f t="shared" si="193"/>
        <v/>
      </c>
      <c r="AP486" s="139" t="str">
        <f t="shared" si="194"/>
        <v/>
      </c>
      <c r="AQ486" s="207"/>
      <c r="AR486" s="297" t="str">
        <f t="shared" si="195"/>
        <v/>
      </c>
      <c r="AS486" s="207"/>
      <c r="AT486" s="174" t="str">
        <f t="shared" si="196"/>
        <v/>
      </c>
      <c r="AU486" s="207"/>
      <c r="AV486" s="299" t="str">
        <f t="shared" si="197"/>
        <v/>
      </c>
      <c r="AW486" s="207"/>
      <c r="AX486" s="174" t="str">
        <f t="shared" si="210"/>
        <v/>
      </c>
      <c r="AY486" s="207"/>
      <c r="AZ486" s="299" t="str">
        <f t="shared" si="211"/>
        <v/>
      </c>
      <c r="BA486" s="207"/>
      <c r="BB486" s="174" t="str">
        <f t="shared" si="212"/>
        <v/>
      </c>
      <c r="BC486" s="207"/>
      <c r="BD486" s="299" t="str">
        <f t="shared" si="213"/>
        <v/>
      </c>
      <c r="BE486" s="207"/>
      <c r="BF486" s="139" t="str">
        <f t="shared" si="202"/>
        <v/>
      </c>
      <c r="BG486" s="207"/>
      <c r="BH486" s="297" t="str">
        <f t="shared" si="203"/>
        <v/>
      </c>
      <c r="BJ486" s="139" t="str">
        <f t="shared" si="204"/>
        <v/>
      </c>
      <c r="BK486" s="207"/>
      <c r="BL486" s="297" t="str">
        <f t="shared" si="205"/>
        <v/>
      </c>
      <c r="BM486" s="207"/>
    </row>
    <row r="487" spans="1:65" ht="15.75" customHeight="1">
      <c r="B487" s="364"/>
      <c r="C487" s="101" t="s">
        <v>279</v>
      </c>
      <c r="D487" s="101"/>
      <c r="E487" s="101"/>
      <c r="F487" s="101"/>
      <c r="G487" s="101"/>
      <c r="H487" s="101"/>
      <c r="I487" s="101"/>
      <c r="J487" s="101"/>
      <c r="K487" s="27"/>
      <c r="L487" s="102"/>
      <c r="M487" s="207"/>
      <c r="N487" s="139">
        <f>N488+N489</f>
        <v>54253850</v>
      </c>
      <c r="O487" s="142"/>
      <c r="P487" s="139">
        <f>P488+P489</f>
        <v>30486472</v>
      </c>
      <c r="Q487" s="139"/>
      <c r="R487" s="139">
        <f>R488+R489</f>
        <v>30175472</v>
      </c>
      <c r="S487" s="139"/>
      <c r="T487" s="139" t="e">
        <f>T488+T489</f>
        <v>#N/A</v>
      </c>
      <c r="U487" s="139"/>
      <c r="V487" s="139">
        <f>V488+V489</f>
        <v>30486472</v>
      </c>
      <c r="W487" s="139"/>
      <c r="X487" s="139">
        <f>X488+X489</f>
        <v>32404712</v>
      </c>
      <c r="Y487" s="53"/>
      <c r="Z487" s="139">
        <f t="shared" si="186"/>
        <v>1918240</v>
      </c>
      <c r="AA487" s="139"/>
      <c r="AB487" s="297">
        <f t="shared" si="187"/>
        <v>6.2921022806443405E-2</v>
      </c>
      <c r="AC487" s="262"/>
      <c r="AD487" s="139">
        <f t="shared" si="206"/>
        <v>1918240</v>
      </c>
      <c r="AE487" s="139"/>
      <c r="AF487" s="297">
        <f t="shared" si="207"/>
        <v>6.2921022806443405E-2</v>
      </c>
      <c r="AG487" s="139"/>
      <c r="AH487" s="139">
        <f t="shared" si="208"/>
        <v>-21849138</v>
      </c>
      <c r="AI487" s="139"/>
      <c r="AJ487" s="297">
        <f t="shared" si="209"/>
        <v>-0.40272050739256293</v>
      </c>
      <c r="AK487" s="262"/>
      <c r="AL487" s="139">
        <f t="shared" si="192"/>
        <v>2229240</v>
      </c>
      <c r="AM487" s="139"/>
      <c r="AN487" s="297">
        <f t="shared" si="193"/>
        <v>7.3875894965288458E-2</v>
      </c>
      <c r="AP487" s="139" t="str">
        <f t="shared" si="194"/>
        <v/>
      </c>
      <c r="AQ487" s="139"/>
      <c r="AR487" s="297" t="e">
        <f t="shared" si="195"/>
        <v>#N/A</v>
      </c>
      <c r="AS487" s="139"/>
      <c r="AT487" s="139" t="str">
        <f t="shared" si="196"/>
        <v/>
      </c>
      <c r="AU487" s="139"/>
      <c r="AV487" s="297" t="e">
        <f t="shared" si="197"/>
        <v>#N/A</v>
      </c>
      <c r="AW487" s="139"/>
      <c r="AX487" s="139">
        <f t="shared" si="210"/>
        <v>-23767378</v>
      </c>
      <c r="AY487" s="139"/>
      <c r="AZ487" s="297">
        <f t="shared" si="211"/>
        <v>-0.43807726087641707</v>
      </c>
      <c r="BA487" s="139"/>
      <c r="BB487" s="139">
        <f t="shared" si="212"/>
        <v>0</v>
      </c>
      <c r="BC487" s="139"/>
      <c r="BD487" s="297">
        <f t="shared" si="213"/>
        <v>0</v>
      </c>
      <c r="BE487" s="139"/>
      <c r="BF487" s="139">
        <f t="shared" si="202"/>
        <v>311000</v>
      </c>
      <c r="BG487" s="139"/>
      <c r="BH487" s="297">
        <f t="shared" si="203"/>
        <v>1.0306383939909791E-2</v>
      </c>
      <c r="BJ487" s="139" t="str">
        <f t="shared" si="204"/>
        <v/>
      </c>
      <c r="BK487" s="139"/>
      <c r="BL487" s="297" t="e">
        <f t="shared" si="205"/>
        <v>#N/A</v>
      </c>
      <c r="BM487" s="139"/>
    </row>
    <row r="488" spans="1:65" ht="15.75" customHeight="1">
      <c r="B488" s="364"/>
      <c r="C488" s="125"/>
      <c r="D488" s="101" t="s">
        <v>58</v>
      </c>
      <c r="E488" s="101"/>
      <c r="F488" s="101"/>
      <c r="G488" s="101"/>
      <c r="H488" s="101"/>
      <c r="I488" s="101"/>
      <c r="J488" s="101"/>
      <c r="K488" s="27"/>
      <c r="L488" s="102" t="s">
        <v>29</v>
      </c>
      <c r="M488" s="207"/>
      <c r="N488" s="139">
        <f>SUM(N413)</f>
        <v>24198210</v>
      </c>
      <c r="O488" s="142"/>
      <c r="P488" s="139">
        <f>SUM(P413)</f>
        <v>24198210</v>
      </c>
      <c r="Q488" s="139"/>
      <c r="R488" s="139">
        <f>SUM(R413)</f>
        <v>23828210</v>
      </c>
      <c r="S488" s="139"/>
      <c r="T488" s="139" t="e">
        <f>SUM(T413)</f>
        <v>#N/A</v>
      </c>
      <c r="U488" s="139"/>
      <c r="V488" s="139">
        <f>SUM(V413)</f>
        <v>24198210</v>
      </c>
      <c r="W488" s="139"/>
      <c r="X488" s="139">
        <f>SUM(X413)</f>
        <v>24198210</v>
      </c>
      <c r="Y488" s="53"/>
      <c r="Z488" s="139">
        <f t="shared" si="186"/>
        <v>0</v>
      </c>
      <c r="AA488" s="139"/>
      <c r="AB488" s="297">
        <f t="shared" si="187"/>
        <v>0</v>
      </c>
      <c r="AC488" s="262"/>
      <c r="AD488" s="139">
        <f t="shared" si="206"/>
        <v>0</v>
      </c>
      <c r="AE488" s="139"/>
      <c r="AF488" s="297">
        <f t="shared" si="207"/>
        <v>0</v>
      </c>
      <c r="AG488" s="139"/>
      <c r="AH488" s="139">
        <f t="shared" si="208"/>
        <v>0</v>
      </c>
      <c r="AI488" s="139"/>
      <c r="AJ488" s="297">
        <f t="shared" si="209"/>
        <v>0</v>
      </c>
      <c r="AK488" s="262"/>
      <c r="AL488" s="139">
        <f t="shared" si="192"/>
        <v>370000</v>
      </c>
      <c r="AM488" s="139"/>
      <c r="AN488" s="297">
        <f t="shared" si="193"/>
        <v>1.5527813461439166E-2</v>
      </c>
      <c r="AP488" s="139" t="str">
        <f t="shared" si="194"/>
        <v/>
      </c>
      <c r="AQ488" s="139"/>
      <c r="AR488" s="297" t="e">
        <f t="shared" si="195"/>
        <v>#N/A</v>
      </c>
      <c r="AS488" s="139"/>
      <c r="AT488" s="139" t="str">
        <f t="shared" si="196"/>
        <v/>
      </c>
      <c r="AU488" s="139"/>
      <c r="AV488" s="297" t="e">
        <f t="shared" si="197"/>
        <v>#N/A</v>
      </c>
      <c r="AW488" s="139"/>
      <c r="AX488" s="139">
        <f t="shared" si="210"/>
        <v>0</v>
      </c>
      <c r="AY488" s="139"/>
      <c r="AZ488" s="297">
        <f t="shared" si="211"/>
        <v>0</v>
      </c>
      <c r="BA488" s="139"/>
      <c r="BB488" s="139">
        <f t="shared" si="212"/>
        <v>0</v>
      </c>
      <c r="BC488" s="139"/>
      <c r="BD488" s="297">
        <f t="shared" si="213"/>
        <v>0</v>
      </c>
      <c r="BE488" s="139"/>
      <c r="BF488" s="139">
        <f t="shared" si="202"/>
        <v>370000</v>
      </c>
      <c r="BG488" s="139"/>
      <c r="BH488" s="297">
        <f t="shared" si="203"/>
        <v>1.5527813461439166E-2</v>
      </c>
      <c r="BJ488" s="139" t="str">
        <f t="shared" si="204"/>
        <v/>
      </c>
      <c r="BK488" s="139"/>
      <c r="BL488" s="297" t="e">
        <f t="shared" si="205"/>
        <v>#N/A</v>
      </c>
      <c r="BM488" s="139"/>
    </row>
    <row r="489" spans="1:65" ht="15.75" customHeight="1">
      <c r="B489" s="364"/>
      <c r="C489" s="125"/>
      <c r="D489" s="101" t="s">
        <v>72</v>
      </c>
      <c r="E489" s="101"/>
      <c r="F489" s="101"/>
      <c r="G489" s="101"/>
      <c r="H489" s="101"/>
      <c r="I489" s="101"/>
      <c r="J489" s="101"/>
      <c r="K489" s="27"/>
      <c r="L489" s="102" t="s">
        <v>33</v>
      </c>
      <c r="M489" s="207"/>
      <c r="N489" s="139">
        <f>N414+N434+N463+N475+N481+N484</f>
        <v>30055640</v>
      </c>
      <c r="O489" s="142"/>
      <c r="P489" s="139">
        <f>P414+P434+P463+P475+P481+P484</f>
        <v>6288262</v>
      </c>
      <c r="Q489" s="139"/>
      <c r="R489" s="139">
        <f>R414+R434+R463+R475+R481+R484</f>
        <v>6347262</v>
      </c>
      <c r="S489" s="139"/>
      <c r="T489" s="139" t="e">
        <f>T414+T434+T463+T475+T481+T484</f>
        <v>#N/A</v>
      </c>
      <c r="U489" s="139"/>
      <c r="V489" s="139">
        <f>V414+V434+V463+V475+V481+V484</f>
        <v>6288262</v>
      </c>
      <c r="W489" s="139"/>
      <c r="X489" s="139">
        <f>X414+X434+X463+X475+X481+X484</f>
        <v>8206502</v>
      </c>
      <c r="Y489" s="53"/>
      <c r="Z489" s="139">
        <f t="shared" si="186"/>
        <v>1918240</v>
      </c>
      <c r="AA489" s="139"/>
      <c r="AB489" s="297">
        <f t="shared" si="187"/>
        <v>0.30505090277726987</v>
      </c>
      <c r="AC489" s="262"/>
      <c r="AD489" s="139">
        <f t="shared" si="206"/>
        <v>1918240</v>
      </c>
      <c r="AE489" s="139"/>
      <c r="AF489" s="297">
        <f t="shared" si="207"/>
        <v>0.30505090277726987</v>
      </c>
      <c r="AG489" s="139"/>
      <c r="AH489" s="139">
        <f t="shared" si="208"/>
        <v>-21849138</v>
      </c>
      <c r="AI489" s="139"/>
      <c r="AJ489" s="297">
        <f t="shared" si="209"/>
        <v>-0.72695633831121209</v>
      </c>
      <c r="AK489" s="262"/>
      <c r="AL489" s="139">
        <f t="shared" si="192"/>
        <v>1859240</v>
      </c>
      <c r="AM489" s="139"/>
      <c r="AN489" s="297">
        <f t="shared" si="193"/>
        <v>0.29292000235692184</v>
      </c>
      <c r="AP489" s="139" t="str">
        <f t="shared" si="194"/>
        <v/>
      </c>
      <c r="AQ489" s="139"/>
      <c r="AR489" s="297" t="e">
        <f t="shared" si="195"/>
        <v>#N/A</v>
      </c>
      <c r="AS489" s="139"/>
      <c r="AT489" s="139" t="str">
        <f t="shared" si="196"/>
        <v/>
      </c>
      <c r="AU489" s="139"/>
      <c r="AV489" s="297" t="e">
        <f t="shared" si="197"/>
        <v>#N/A</v>
      </c>
      <c r="AW489" s="139"/>
      <c r="AX489" s="139">
        <f t="shared" si="210"/>
        <v>-23767378</v>
      </c>
      <c r="AY489" s="139"/>
      <c r="AZ489" s="297">
        <f t="shared" si="211"/>
        <v>-0.79077930132248053</v>
      </c>
      <c r="BA489" s="139"/>
      <c r="BB489" s="139">
        <f t="shared" si="212"/>
        <v>0</v>
      </c>
      <c r="BC489" s="139"/>
      <c r="BD489" s="297">
        <f t="shared" si="213"/>
        <v>0</v>
      </c>
      <c r="BE489" s="139"/>
      <c r="BF489" s="139">
        <f t="shared" si="202"/>
        <v>-59000</v>
      </c>
      <c r="BG489" s="139"/>
      <c r="BH489" s="297">
        <f t="shared" si="203"/>
        <v>-9.2953465604539431E-3</v>
      </c>
      <c r="BJ489" s="139" t="str">
        <f t="shared" si="204"/>
        <v/>
      </c>
      <c r="BK489" s="139"/>
      <c r="BL489" s="297" t="e">
        <f t="shared" si="205"/>
        <v>#N/A</v>
      </c>
      <c r="BM489" s="139"/>
    </row>
    <row r="490" spans="1:65" ht="15.75" customHeight="1">
      <c r="B490" s="364"/>
      <c r="C490" s="23"/>
      <c r="D490" s="101"/>
      <c r="E490" s="101"/>
      <c r="F490" s="101"/>
      <c r="G490" s="101"/>
      <c r="H490" s="101"/>
      <c r="I490" s="101"/>
      <c r="J490" s="101"/>
      <c r="K490" s="27"/>
      <c r="L490" s="102"/>
      <c r="M490" s="207"/>
      <c r="N490" s="139"/>
      <c r="O490" s="142"/>
      <c r="P490" s="139"/>
      <c r="Q490" s="139"/>
      <c r="R490" s="139"/>
      <c r="S490" s="139"/>
      <c r="T490" s="139"/>
      <c r="U490" s="139"/>
      <c r="V490" s="139"/>
      <c r="W490" s="139"/>
      <c r="X490" s="139"/>
      <c r="Y490" s="53"/>
      <c r="Z490" s="139" t="str">
        <f t="shared" si="186"/>
        <v/>
      </c>
      <c r="AA490" s="139"/>
      <c r="AB490" s="297" t="str">
        <f t="shared" si="187"/>
        <v/>
      </c>
      <c r="AC490" s="262"/>
      <c r="AD490" s="139" t="str">
        <f t="shared" si="206"/>
        <v/>
      </c>
      <c r="AE490" s="139"/>
      <c r="AF490" s="297" t="str">
        <f t="shared" si="207"/>
        <v/>
      </c>
      <c r="AG490" s="139"/>
      <c r="AH490" s="139" t="str">
        <f t="shared" si="208"/>
        <v/>
      </c>
      <c r="AI490" s="139"/>
      <c r="AJ490" s="297" t="str">
        <f t="shared" si="209"/>
        <v/>
      </c>
      <c r="AK490" s="262"/>
      <c r="AL490" s="139" t="str">
        <f t="shared" si="192"/>
        <v/>
      </c>
      <c r="AM490" s="139"/>
      <c r="AN490" s="297" t="str">
        <f t="shared" si="193"/>
        <v/>
      </c>
      <c r="AP490" s="139" t="str">
        <f t="shared" si="194"/>
        <v/>
      </c>
      <c r="AQ490" s="139"/>
      <c r="AR490" s="297" t="str">
        <f t="shared" si="195"/>
        <v/>
      </c>
      <c r="AS490" s="139"/>
      <c r="AT490" s="139" t="str">
        <f t="shared" si="196"/>
        <v/>
      </c>
      <c r="AU490" s="139"/>
      <c r="AV490" s="297" t="str">
        <f t="shared" si="197"/>
        <v/>
      </c>
      <c r="AW490" s="139"/>
      <c r="AX490" s="139" t="str">
        <f t="shared" si="210"/>
        <v/>
      </c>
      <c r="AY490" s="139"/>
      <c r="AZ490" s="297" t="str">
        <f t="shared" si="211"/>
        <v/>
      </c>
      <c r="BA490" s="139"/>
      <c r="BB490" s="139" t="str">
        <f t="shared" si="212"/>
        <v/>
      </c>
      <c r="BC490" s="139"/>
      <c r="BD490" s="297" t="str">
        <f t="shared" si="213"/>
        <v/>
      </c>
      <c r="BE490" s="139"/>
      <c r="BF490" s="139" t="str">
        <f t="shared" si="202"/>
        <v/>
      </c>
      <c r="BG490" s="139"/>
      <c r="BH490" s="297" t="str">
        <f t="shared" si="203"/>
        <v/>
      </c>
      <c r="BJ490" s="139" t="str">
        <f t="shared" si="204"/>
        <v/>
      </c>
      <c r="BK490" s="139"/>
      <c r="BL490" s="297" t="str">
        <f t="shared" si="205"/>
        <v/>
      </c>
      <c r="BM490" s="139"/>
    </row>
    <row r="491" spans="1:65" ht="15.75" customHeight="1">
      <c r="B491" s="364"/>
      <c r="C491" s="101" t="s">
        <v>218</v>
      </c>
      <c r="D491" s="101"/>
      <c r="E491" s="101"/>
      <c r="F491" s="101"/>
      <c r="G491" s="101"/>
      <c r="H491" s="101"/>
      <c r="I491" s="101"/>
      <c r="J491" s="101"/>
      <c r="K491" s="27"/>
      <c r="L491" s="102"/>
      <c r="M491" s="207"/>
      <c r="N491" s="139">
        <f>SUM(N492:N493)</f>
        <v>54253850</v>
      </c>
      <c r="O491" s="142"/>
      <c r="P491" s="139">
        <f>SUM(P492:P493)</f>
        <v>30486472</v>
      </c>
      <c r="Q491" s="139"/>
      <c r="R491" s="139">
        <f>SUM(R492:R493)</f>
        <v>30175472</v>
      </c>
      <c r="S491" s="139"/>
      <c r="T491" s="139" t="e">
        <f>SUM(T492:T493)</f>
        <v>#N/A</v>
      </c>
      <c r="U491" s="139"/>
      <c r="V491" s="139">
        <f>SUM(V492:V493)</f>
        <v>30486472</v>
      </c>
      <c r="W491" s="139"/>
      <c r="X491" s="139">
        <f>SUM(X492:X493)</f>
        <v>32404712</v>
      </c>
      <c r="Y491" s="53"/>
      <c r="Z491" s="139">
        <f t="shared" si="186"/>
        <v>1918240</v>
      </c>
      <c r="AA491" s="139"/>
      <c r="AB491" s="297">
        <f t="shared" si="187"/>
        <v>6.2921022806443405E-2</v>
      </c>
      <c r="AC491" s="262"/>
      <c r="AD491" s="139">
        <f t="shared" si="206"/>
        <v>1918240</v>
      </c>
      <c r="AE491" s="139"/>
      <c r="AF491" s="297">
        <f t="shared" si="207"/>
        <v>6.2921022806443405E-2</v>
      </c>
      <c r="AG491" s="139"/>
      <c r="AH491" s="139">
        <f t="shared" si="208"/>
        <v>-21849138</v>
      </c>
      <c r="AI491" s="139"/>
      <c r="AJ491" s="297">
        <f t="shared" si="209"/>
        <v>-0.40272050739256293</v>
      </c>
      <c r="AK491" s="262"/>
      <c r="AL491" s="139">
        <f t="shared" si="192"/>
        <v>2229240</v>
      </c>
      <c r="AM491" s="139"/>
      <c r="AN491" s="297">
        <f t="shared" si="193"/>
        <v>7.3875894965288458E-2</v>
      </c>
      <c r="AP491" s="139" t="str">
        <f t="shared" si="194"/>
        <v/>
      </c>
      <c r="AQ491" s="139"/>
      <c r="AR491" s="297" t="e">
        <f t="shared" si="195"/>
        <v>#N/A</v>
      </c>
      <c r="AS491" s="139"/>
      <c r="AT491" s="139" t="str">
        <f t="shared" si="196"/>
        <v/>
      </c>
      <c r="AU491" s="139"/>
      <c r="AV491" s="297" t="e">
        <f t="shared" si="197"/>
        <v>#N/A</v>
      </c>
      <c r="AW491" s="139"/>
      <c r="AX491" s="139">
        <f t="shared" si="210"/>
        <v>-23767378</v>
      </c>
      <c r="AY491" s="139"/>
      <c r="AZ491" s="297">
        <f t="shared" si="211"/>
        <v>-0.43807726087641707</v>
      </c>
      <c r="BA491" s="139"/>
      <c r="BB491" s="139">
        <f t="shared" si="212"/>
        <v>0</v>
      </c>
      <c r="BC491" s="139"/>
      <c r="BD491" s="297">
        <f t="shared" si="213"/>
        <v>0</v>
      </c>
      <c r="BE491" s="139"/>
      <c r="BF491" s="139">
        <f t="shared" si="202"/>
        <v>311000</v>
      </c>
      <c r="BG491" s="139"/>
      <c r="BH491" s="297">
        <f t="shared" si="203"/>
        <v>1.0306383939909791E-2</v>
      </c>
      <c r="BJ491" s="139" t="str">
        <f t="shared" si="204"/>
        <v/>
      </c>
      <c r="BK491" s="139"/>
      <c r="BL491" s="297" t="e">
        <f t="shared" si="205"/>
        <v>#N/A</v>
      </c>
      <c r="BM491" s="139"/>
    </row>
    <row r="492" spans="1:65" ht="15.75" customHeight="1">
      <c r="B492" s="364"/>
      <c r="C492" s="125"/>
      <c r="D492" s="101" t="s">
        <v>58</v>
      </c>
      <c r="E492" s="101"/>
      <c r="F492" s="101"/>
      <c r="G492" s="101"/>
      <c r="H492" s="101"/>
      <c r="I492" s="101"/>
      <c r="J492" s="101"/>
      <c r="K492" s="27"/>
      <c r="L492" s="102" t="s">
        <v>29</v>
      </c>
      <c r="M492" s="207"/>
      <c r="N492" s="139">
        <f>N413</f>
        <v>24198210</v>
      </c>
      <c r="O492" s="142"/>
      <c r="P492" s="139">
        <f>P413</f>
        <v>24198210</v>
      </c>
      <c r="Q492" s="139"/>
      <c r="R492" s="139">
        <f>R413</f>
        <v>23828210</v>
      </c>
      <c r="S492" s="139"/>
      <c r="T492" s="139" t="e">
        <f>T413</f>
        <v>#N/A</v>
      </c>
      <c r="U492" s="139"/>
      <c r="V492" s="139">
        <f>V413</f>
        <v>24198210</v>
      </c>
      <c r="W492" s="139"/>
      <c r="X492" s="139">
        <f>X413</f>
        <v>24198210</v>
      </c>
      <c r="Y492" s="53"/>
      <c r="Z492" s="139">
        <f t="shared" si="186"/>
        <v>0</v>
      </c>
      <c r="AA492" s="139"/>
      <c r="AB492" s="297">
        <f t="shared" si="187"/>
        <v>0</v>
      </c>
      <c r="AC492" s="262"/>
      <c r="AD492" s="139">
        <f t="shared" si="206"/>
        <v>0</v>
      </c>
      <c r="AE492" s="139"/>
      <c r="AF492" s="297">
        <f t="shared" si="207"/>
        <v>0</v>
      </c>
      <c r="AG492" s="139"/>
      <c r="AH492" s="139">
        <f t="shared" si="208"/>
        <v>0</v>
      </c>
      <c r="AI492" s="139"/>
      <c r="AJ492" s="297">
        <f t="shared" si="209"/>
        <v>0</v>
      </c>
      <c r="AK492" s="262"/>
      <c r="AL492" s="139">
        <f t="shared" si="192"/>
        <v>370000</v>
      </c>
      <c r="AM492" s="139"/>
      <c r="AN492" s="297">
        <f t="shared" si="193"/>
        <v>1.5527813461439166E-2</v>
      </c>
      <c r="AP492" s="139" t="str">
        <f t="shared" si="194"/>
        <v/>
      </c>
      <c r="AQ492" s="139"/>
      <c r="AR492" s="297" t="e">
        <f t="shared" si="195"/>
        <v>#N/A</v>
      </c>
      <c r="AS492" s="139"/>
      <c r="AT492" s="139" t="str">
        <f t="shared" si="196"/>
        <v/>
      </c>
      <c r="AU492" s="139"/>
      <c r="AV492" s="297" t="e">
        <f t="shared" si="197"/>
        <v>#N/A</v>
      </c>
      <c r="AW492" s="139"/>
      <c r="AX492" s="139">
        <f t="shared" si="210"/>
        <v>0</v>
      </c>
      <c r="AY492" s="139"/>
      <c r="AZ492" s="297">
        <f t="shared" si="211"/>
        <v>0</v>
      </c>
      <c r="BA492" s="139"/>
      <c r="BB492" s="139">
        <f t="shared" si="212"/>
        <v>0</v>
      </c>
      <c r="BC492" s="139"/>
      <c r="BD492" s="297">
        <f t="shared" si="213"/>
        <v>0</v>
      </c>
      <c r="BE492" s="139"/>
      <c r="BF492" s="139">
        <f t="shared" si="202"/>
        <v>370000</v>
      </c>
      <c r="BG492" s="139"/>
      <c r="BH492" s="297">
        <f t="shared" si="203"/>
        <v>1.5527813461439166E-2</v>
      </c>
      <c r="BJ492" s="139" t="str">
        <f t="shared" si="204"/>
        <v/>
      </c>
      <c r="BK492" s="139"/>
      <c r="BL492" s="297" t="e">
        <f t="shared" si="205"/>
        <v>#N/A</v>
      </c>
      <c r="BM492" s="139"/>
    </row>
    <row r="493" spans="1:65" ht="15.75" customHeight="1">
      <c r="B493" s="364"/>
      <c r="C493" s="125"/>
      <c r="D493" s="101" t="s">
        <v>72</v>
      </c>
      <c r="E493" s="101"/>
      <c r="F493" s="101"/>
      <c r="G493" s="101"/>
      <c r="H493" s="101"/>
      <c r="I493" s="101"/>
      <c r="J493" s="115"/>
      <c r="K493" s="27"/>
      <c r="L493" s="102" t="s">
        <v>33</v>
      </c>
      <c r="M493" s="207"/>
      <c r="N493" s="139">
        <f>N414+N463+N475+N481+N434+N484</f>
        <v>30055640</v>
      </c>
      <c r="O493" s="142"/>
      <c r="P493" s="139">
        <f>P414+P463+P475+P481+P434+P484</f>
        <v>6288262</v>
      </c>
      <c r="Q493" s="139"/>
      <c r="R493" s="139">
        <f>R414+R463+R475+R481+R434+R484</f>
        <v>6347262</v>
      </c>
      <c r="S493" s="139"/>
      <c r="T493" s="139" t="e">
        <f>T414+T463+T475+T481+T434+T484</f>
        <v>#N/A</v>
      </c>
      <c r="U493" s="139"/>
      <c r="V493" s="139">
        <f>V414+V463+V475+V481+V434+V484</f>
        <v>6288262</v>
      </c>
      <c r="W493" s="139"/>
      <c r="X493" s="139">
        <f>X414+X463+X475+X481+X434+X484</f>
        <v>8206502</v>
      </c>
      <c r="Y493" s="53"/>
      <c r="Z493" s="139">
        <f t="shared" si="186"/>
        <v>1918240</v>
      </c>
      <c r="AA493" s="139"/>
      <c r="AB493" s="297">
        <f t="shared" si="187"/>
        <v>0.30505090277726987</v>
      </c>
      <c r="AC493" s="262"/>
      <c r="AD493" s="139">
        <f t="shared" si="206"/>
        <v>1918240</v>
      </c>
      <c r="AE493" s="139"/>
      <c r="AF493" s="297">
        <f t="shared" si="207"/>
        <v>0.30505090277726987</v>
      </c>
      <c r="AG493" s="139"/>
      <c r="AH493" s="139">
        <f t="shared" si="208"/>
        <v>-21849138</v>
      </c>
      <c r="AI493" s="139"/>
      <c r="AJ493" s="297">
        <f t="shared" si="209"/>
        <v>-0.72695633831121209</v>
      </c>
      <c r="AK493" s="262"/>
      <c r="AL493" s="139">
        <f t="shared" si="192"/>
        <v>1859240</v>
      </c>
      <c r="AM493" s="139"/>
      <c r="AN493" s="297">
        <f t="shared" si="193"/>
        <v>0.29292000235692184</v>
      </c>
      <c r="AP493" s="139" t="str">
        <f t="shared" si="194"/>
        <v/>
      </c>
      <c r="AQ493" s="139"/>
      <c r="AR493" s="297" t="e">
        <f t="shared" si="195"/>
        <v>#N/A</v>
      </c>
      <c r="AS493" s="139"/>
      <c r="AT493" s="139" t="str">
        <f t="shared" si="196"/>
        <v/>
      </c>
      <c r="AU493" s="139"/>
      <c r="AV493" s="297" t="e">
        <f t="shared" si="197"/>
        <v>#N/A</v>
      </c>
      <c r="AW493" s="139"/>
      <c r="AX493" s="139">
        <f t="shared" si="210"/>
        <v>-23767378</v>
      </c>
      <c r="AY493" s="139"/>
      <c r="AZ493" s="297">
        <f t="shared" si="211"/>
        <v>-0.79077930132248053</v>
      </c>
      <c r="BA493" s="139"/>
      <c r="BB493" s="139">
        <f t="shared" si="212"/>
        <v>0</v>
      </c>
      <c r="BC493" s="139"/>
      <c r="BD493" s="297">
        <f t="shared" si="213"/>
        <v>0</v>
      </c>
      <c r="BE493" s="139"/>
      <c r="BF493" s="139">
        <f t="shared" si="202"/>
        <v>-59000</v>
      </c>
      <c r="BG493" s="139"/>
      <c r="BH493" s="297">
        <f t="shared" si="203"/>
        <v>-9.2953465604539431E-3</v>
      </c>
      <c r="BJ493" s="139" t="str">
        <f t="shared" si="204"/>
        <v/>
      </c>
      <c r="BK493" s="139"/>
      <c r="BL493" s="297" t="e">
        <f t="shared" si="205"/>
        <v>#N/A</v>
      </c>
      <c r="BM493" s="139"/>
    </row>
    <row r="494" spans="1:65" ht="15.75" customHeight="1">
      <c r="B494" s="364"/>
      <c r="C494" s="125"/>
      <c r="D494" s="101"/>
      <c r="E494" s="101"/>
      <c r="F494" s="101"/>
      <c r="G494" s="101"/>
      <c r="H494" s="101"/>
      <c r="I494" s="101"/>
      <c r="J494" s="101"/>
      <c r="K494" s="27"/>
      <c r="L494" s="102"/>
      <c r="M494" s="207"/>
      <c r="N494" s="207"/>
      <c r="O494" s="142"/>
      <c r="P494" s="207"/>
      <c r="Q494" s="207"/>
      <c r="R494" s="237"/>
      <c r="S494" s="237"/>
      <c r="T494" s="237"/>
      <c r="U494" s="207"/>
      <c r="V494" s="237"/>
      <c r="W494" s="237"/>
      <c r="X494" s="237"/>
      <c r="Y494" s="237"/>
      <c r="Z494" s="139" t="str">
        <f t="shared" si="186"/>
        <v/>
      </c>
      <c r="AA494" s="207"/>
      <c r="AB494" s="297" t="str">
        <f t="shared" si="187"/>
        <v/>
      </c>
      <c r="AC494" s="262"/>
      <c r="AD494" s="139" t="str">
        <f t="shared" si="206"/>
        <v/>
      </c>
      <c r="AE494" s="207"/>
      <c r="AF494" s="297" t="str">
        <f t="shared" si="207"/>
        <v/>
      </c>
      <c r="AG494" s="207"/>
      <c r="AH494" s="139" t="str">
        <f t="shared" si="208"/>
        <v/>
      </c>
      <c r="AI494" s="207"/>
      <c r="AJ494" s="297" t="str">
        <f t="shared" si="209"/>
        <v/>
      </c>
      <c r="AK494" s="262"/>
      <c r="AL494" s="139" t="str">
        <f t="shared" si="192"/>
        <v/>
      </c>
      <c r="AM494" s="207"/>
      <c r="AN494" s="297" t="str">
        <f t="shared" si="193"/>
        <v/>
      </c>
      <c r="AP494" s="139" t="str">
        <f t="shared" si="194"/>
        <v/>
      </c>
      <c r="AQ494" s="207"/>
      <c r="AR494" s="297" t="str">
        <f t="shared" si="195"/>
        <v/>
      </c>
      <c r="AS494" s="207"/>
      <c r="AT494" s="139" t="str">
        <f t="shared" si="196"/>
        <v/>
      </c>
      <c r="AU494" s="207"/>
      <c r="AV494" s="297" t="str">
        <f t="shared" si="197"/>
        <v/>
      </c>
      <c r="AW494" s="207"/>
      <c r="AX494" s="139" t="str">
        <f t="shared" si="210"/>
        <v/>
      </c>
      <c r="AY494" s="207"/>
      <c r="AZ494" s="297" t="str">
        <f t="shared" si="211"/>
        <v/>
      </c>
      <c r="BA494" s="207"/>
      <c r="BB494" s="139" t="str">
        <f t="shared" si="212"/>
        <v/>
      </c>
      <c r="BC494" s="207"/>
      <c r="BD494" s="297" t="str">
        <f t="shared" si="213"/>
        <v/>
      </c>
      <c r="BE494" s="207"/>
      <c r="BF494" s="139" t="str">
        <f t="shared" si="202"/>
        <v/>
      </c>
      <c r="BG494" s="207"/>
      <c r="BH494" s="297" t="str">
        <f t="shared" si="203"/>
        <v/>
      </c>
      <c r="BJ494" s="139" t="str">
        <f t="shared" si="204"/>
        <v/>
      </c>
      <c r="BK494" s="207"/>
      <c r="BL494" s="297" t="str">
        <f t="shared" si="205"/>
        <v/>
      </c>
      <c r="BM494" s="207"/>
    </row>
    <row r="495" spans="1:65" s="98" customFormat="1" ht="15.75" customHeight="1">
      <c r="A495" s="84"/>
      <c r="B495" s="371"/>
      <c r="C495" s="42"/>
      <c r="D495" s="105"/>
      <c r="E495" s="105"/>
      <c r="F495" s="105"/>
      <c r="G495" s="105"/>
      <c r="H495" s="105"/>
      <c r="I495" s="105"/>
      <c r="J495" s="105"/>
      <c r="K495" s="110"/>
      <c r="L495" s="106"/>
      <c r="M495" s="237"/>
      <c r="N495" s="139"/>
      <c r="O495" s="139"/>
      <c r="P495" s="139"/>
      <c r="Q495" s="237"/>
      <c r="R495" s="164"/>
      <c r="S495" s="164"/>
      <c r="T495" s="164"/>
      <c r="U495" s="237"/>
      <c r="V495" s="164"/>
      <c r="W495" s="164"/>
      <c r="X495" s="164"/>
      <c r="Y495" s="398"/>
      <c r="Z495" s="139" t="str">
        <f t="shared" si="186"/>
        <v/>
      </c>
      <c r="AA495" s="237"/>
      <c r="AB495" s="297" t="str">
        <f t="shared" si="187"/>
        <v/>
      </c>
      <c r="AC495" s="262"/>
      <c r="AD495" s="139" t="str">
        <f t="shared" si="206"/>
        <v/>
      </c>
      <c r="AE495" s="237"/>
      <c r="AF495" s="297" t="str">
        <f t="shared" si="207"/>
        <v/>
      </c>
      <c r="AG495" s="237"/>
      <c r="AH495" s="139" t="str">
        <f t="shared" si="208"/>
        <v/>
      </c>
      <c r="AI495" s="237"/>
      <c r="AJ495" s="297" t="str">
        <f t="shared" si="209"/>
        <v/>
      </c>
      <c r="AK495" s="262"/>
      <c r="AL495" s="139" t="str">
        <f t="shared" si="192"/>
        <v/>
      </c>
      <c r="AM495" s="237"/>
      <c r="AN495" s="297" t="str">
        <f t="shared" si="193"/>
        <v/>
      </c>
      <c r="AP495" s="139" t="str">
        <f t="shared" si="194"/>
        <v/>
      </c>
      <c r="AQ495" s="237"/>
      <c r="AR495" s="297" t="str">
        <f t="shared" si="195"/>
        <v/>
      </c>
      <c r="AS495" s="237"/>
      <c r="AT495" s="139" t="str">
        <f t="shared" si="196"/>
        <v/>
      </c>
      <c r="AU495" s="237"/>
      <c r="AV495" s="297" t="str">
        <f t="shared" si="197"/>
        <v/>
      </c>
      <c r="AW495" s="237"/>
      <c r="AX495" s="139" t="str">
        <f t="shared" si="210"/>
        <v/>
      </c>
      <c r="AY495" s="237"/>
      <c r="AZ495" s="297" t="str">
        <f t="shared" si="211"/>
        <v/>
      </c>
      <c r="BA495" s="237"/>
      <c r="BB495" s="139" t="str">
        <f t="shared" si="212"/>
        <v/>
      </c>
      <c r="BC495" s="237"/>
      <c r="BD495" s="297" t="str">
        <f t="shared" si="213"/>
        <v/>
      </c>
      <c r="BE495" s="237"/>
      <c r="BF495" s="139" t="str">
        <f t="shared" si="202"/>
        <v/>
      </c>
      <c r="BG495" s="237"/>
      <c r="BH495" s="297" t="str">
        <f t="shared" si="203"/>
        <v/>
      </c>
      <c r="BJ495" s="139" t="str">
        <f t="shared" si="204"/>
        <v/>
      </c>
      <c r="BK495" s="237"/>
      <c r="BL495" s="297" t="str">
        <f t="shared" si="205"/>
        <v/>
      </c>
      <c r="BM495" s="237"/>
    </row>
    <row r="496" spans="1:65" s="254" customFormat="1" ht="15.75" customHeight="1">
      <c r="A496" s="326"/>
      <c r="B496" s="371"/>
      <c r="C496" s="115" t="s">
        <v>394</v>
      </c>
      <c r="D496" s="270"/>
      <c r="E496" s="270"/>
      <c r="F496" s="270"/>
      <c r="G496" s="270"/>
      <c r="H496" s="270"/>
      <c r="I496" s="270"/>
      <c r="J496" s="270"/>
      <c r="K496" s="327"/>
      <c r="L496" s="321"/>
      <c r="M496" s="323"/>
      <c r="N496" s="312"/>
      <c r="O496" s="312"/>
      <c r="P496" s="312"/>
      <c r="Q496" s="323"/>
      <c r="R496" s="329"/>
      <c r="S496" s="329"/>
      <c r="T496" s="329"/>
      <c r="U496" s="323"/>
      <c r="V496" s="329"/>
      <c r="W496" s="329"/>
      <c r="X496" s="329"/>
      <c r="Y496" s="400"/>
      <c r="Z496" s="312" t="str">
        <f t="shared" si="186"/>
        <v/>
      </c>
      <c r="AA496" s="323"/>
      <c r="AB496" s="325" t="str">
        <f t="shared" si="187"/>
        <v/>
      </c>
      <c r="AC496" s="324"/>
      <c r="AD496" s="312" t="str">
        <f t="shared" si="206"/>
        <v/>
      </c>
      <c r="AE496" s="323"/>
      <c r="AF496" s="325" t="str">
        <f t="shared" si="207"/>
        <v/>
      </c>
      <c r="AG496" s="323"/>
      <c r="AH496" s="312" t="str">
        <f t="shared" si="208"/>
        <v/>
      </c>
      <c r="AI496" s="323"/>
      <c r="AJ496" s="325" t="str">
        <f t="shared" si="209"/>
        <v/>
      </c>
      <c r="AK496" s="324"/>
      <c r="AL496" s="312" t="str">
        <f t="shared" si="192"/>
        <v/>
      </c>
      <c r="AM496" s="323"/>
      <c r="AN496" s="325" t="str">
        <f t="shared" si="193"/>
        <v/>
      </c>
      <c r="AP496" s="312" t="str">
        <f t="shared" si="194"/>
        <v/>
      </c>
      <c r="AQ496" s="323"/>
      <c r="AR496" s="325" t="str">
        <f t="shared" si="195"/>
        <v/>
      </c>
      <c r="AS496" s="323"/>
      <c r="AT496" s="312" t="str">
        <f t="shared" si="196"/>
        <v/>
      </c>
      <c r="AU496" s="323"/>
      <c r="AV496" s="325" t="str">
        <f t="shared" si="197"/>
        <v/>
      </c>
      <c r="AW496" s="323"/>
      <c r="AX496" s="312" t="str">
        <f t="shared" si="210"/>
        <v/>
      </c>
      <c r="AY496" s="323"/>
      <c r="AZ496" s="325" t="str">
        <f t="shared" si="211"/>
        <v/>
      </c>
      <c r="BA496" s="323"/>
      <c r="BB496" s="312" t="str">
        <f t="shared" si="212"/>
        <v/>
      </c>
      <c r="BC496" s="323"/>
      <c r="BD496" s="325" t="str">
        <f t="shared" si="213"/>
        <v/>
      </c>
      <c r="BE496" s="323"/>
      <c r="BF496" s="312" t="str">
        <f t="shared" si="202"/>
        <v/>
      </c>
      <c r="BG496" s="323"/>
      <c r="BH496" s="325" t="str">
        <f t="shared" si="203"/>
        <v/>
      </c>
      <c r="BJ496" s="312" t="str">
        <f t="shared" si="204"/>
        <v/>
      </c>
      <c r="BK496" s="323"/>
      <c r="BL496" s="325" t="str">
        <f t="shared" si="205"/>
        <v/>
      </c>
      <c r="BM496" s="323"/>
    </row>
    <row r="497" spans="1:65" s="115" customFormat="1" ht="15.75" customHeight="1">
      <c r="A497" s="326"/>
      <c r="B497" s="364"/>
      <c r="C497" s="115" t="s">
        <v>392</v>
      </c>
      <c r="D497" s="129"/>
      <c r="E497" s="129"/>
      <c r="F497" s="129"/>
      <c r="G497" s="129"/>
      <c r="H497" s="129"/>
      <c r="I497" s="129"/>
      <c r="J497" s="129"/>
      <c r="K497" s="320"/>
      <c r="L497" s="310"/>
      <c r="M497" s="311"/>
      <c r="N497" s="311"/>
      <c r="O497" s="330"/>
      <c r="P497" s="311"/>
      <c r="Q497" s="311"/>
      <c r="R497" s="323"/>
      <c r="S497" s="323"/>
      <c r="T497" s="323"/>
      <c r="U497" s="311"/>
      <c r="V497" s="323"/>
      <c r="W497" s="323"/>
      <c r="X497" s="323"/>
      <c r="Y497" s="323"/>
      <c r="Z497" s="312"/>
      <c r="AA497" s="311"/>
      <c r="AB497" s="325"/>
      <c r="AC497" s="324"/>
      <c r="AD497" s="312"/>
      <c r="AE497" s="311"/>
      <c r="AF497" s="325"/>
      <c r="AG497" s="311"/>
      <c r="AH497" s="312"/>
      <c r="AI497" s="311"/>
      <c r="AJ497" s="325"/>
      <c r="AK497" s="324"/>
      <c r="AL497" s="312"/>
      <c r="AM497" s="311"/>
      <c r="AN497" s="325"/>
      <c r="AP497" s="312"/>
      <c r="AQ497" s="311"/>
      <c r="AR497" s="325"/>
      <c r="AS497" s="311"/>
      <c r="AT497" s="312"/>
      <c r="AU497" s="311"/>
      <c r="AV497" s="325"/>
      <c r="AW497" s="311"/>
      <c r="AX497" s="312"/>
      <c r="AY497" s="311"/>
      <c r="AZ497" s="325"/>
      <c r="BA497" s="311"/>
      <c r="BB497" s="312"/>
      <c r="BC497" s="311"/>
      <c r="BD497" s="325"/>
      <c r="BE497" s="311"/>
      <c r="BF497" s="312"/>
      <c r="BG497" s="311"/>
      <c r="BH497" s="325"/>
      <c r="BJ497" s="312"/>
      <c r="BK497" s="311"/>
      <c r="BL497" s="325"/>
      <c r="BM497" s="311"/>
    </row>
    <row r="498" spans="1:65" s="115" customFormat="1" ht="15.75" customHeight="1">
      <c r="A498" s="326"/>
      <c r="B498" s="364"/>
      <c r="D498" s="129"/>
      <c r="E498" s="129"/>
      <c r="F498" s="129"/>
      <c r="G498" s="129"/>
      <c r="H498" s="129"/>
      <c r="I498" s="129"/>
      <c r="J498" s="129"/>
      <c r="K498" s="320"/>
      <c r="L498" s="310"/>
      <c r="M498" s="311"/>
      <c r="N498" s="311"/>
      <c r="O498" s="330"/>
      <c r="P498" s="311"/>
      <c r="Q498" s="311"/>
      <c r="R498" s="323"/>
      <c r="S498" s="323"/>
      <c r="T498" s="323"/>
      <c r="U498" s="311"/>
      <c r="V498" s="323"/>
      <c r="W498" s="323"/>
      <c r="X498" s="323"/>
      <c r="Y498" s="323"/>
      <c r="Z498" s="312"/>
      <c r="AA498" s="311"/>
      <c r="AB498" s="325"/>
      <c r="AC498" s="324"/>
      <c r="AD498" s="312"/>
      <c r="AE498" s="311"/>
      <c r="AF498" s="325"/>
      <c r="AG498" s="311"/>
      <c r="AH498" s="312"/>
      <c r="AI498" s="311"/>
      <c r="AJ498" s="325"/>
      <c r="AK498" s="324"/>
      <c r="AL498" s="312"/>
      <c r="AM498" s="311"/>
      <c r="AN498" s="325"/>
      <c r="AP498" s="312"/>
      <c r="AQ498" s="311"/>
      <c r="AR498" s="325"/>
      <c r="AS498" s="311"/>
      <c r="AT498" s="312"/>
      <c r="AU498" s="311"/>
      <c r="AV498" s="325"/>
      <c r="AW498" s="311"/>
      <c r="AX498" s="312"/>
      <c r="AY498" s="311"/>
      <c r="AZ498" s="325"/>
      <c r="BA498" s="311"/>
      <c r="BB498" s="312"/>
      <c r="BC498" s="311"/>
      <c r="BD498" s="325"/>
      <c r="BE498" s="311"/>
      <c r="BF498" s="312"/>
      <c r="BG498" s="311"/>
      <c r="BH498" s="325"/>
      <c r="BJ498" s="312"/>
      <c r="BK498" s="311"/>
      <c r="BL498" s="325"/>
      <c r="BM498" s="311"/>
    </row>
    <row r="499" spans="1:65" s="115" customFormat="1" ht="15.75" customHeight="1">
      <c r="A499" s="326"/>
      <c r="B499" s="364"/>
      <c r="C499" s="115" t="s">
        <v>385</v>
      </c>
      <c r="D499" s="129"/>
      <c r="E499" s="129"/>
      <c r="F499" s="129"/>
      <c r="G499" s="129"/>
      <c r="H499" s="129"/>
      <c r="I499" s="129"/>
      <c r="J499" s="129"/>
      <c r="K499" s="129"/>
      <c r="L499" s="310"/>
      <c r="M499" s="129"/>
      <c r="N499" s="129"/>
      <c r="O499" s="129"/>
      <c r="P499" s="129"/>
      <c r="Q499" s="129"/>
      <c r="R499" s="270"/>
      <c r="S499" s="270"/>
      <c r="T499" s="270"/>
      <c r="U499" s="129"/>
      <c r="V499" s="270"/>
      <c r="W499" s="270"/>
      <c r="X499" s="270"/>
      <c r="Y499" s="402"/>
      <c r="Z499" s="312"/>
      <c r="AA499" s="129"/>
      <c r="AB499" s="325"/>
      <c r="AC499" s="324"/>
      <c r="AD499" s="312"/>
      <c r="AE499" s="129"/>
      <c r="AF499" s="325"/>
      <c r="AG499" s="129"/>
      <c r="AH499" s="312"/>
      <c r="AI499" s="129"/>
      <c r="AJ499" s="325"/>
      <c r="AK499" s="324"/>
      <c r="AL499" s="312"/>
      <c r="AM499" s="129"/>
      <c r="AN499" s="325"/>
      <c r="AP499" s="312"/>
      <c r="AQ499" s="129"/>
      <c r="AR499" s="325"/>
      <c r="AS499" s="129"/>
      <c r="AT499" s="312"/>
      <c r="AU499" s="129"/>
      <c r="AV499" s="325"/>
      <c r="AW499" s="129"/>
      <c r="AX499" s="312"/>
      <c r="AY499" s="129"/>
      <c r="AZ499" s="325"/>
      <c r="BA499" s="129"/>
      <c r="BB499" s="312"/>
      <c r="BC499" s="129"/>
      <c r="BD499" s="325"/>
      <c r="BE499" s="129"/>
      <c r="BF499" s="312"/>
      <c r="BG499" s="129"/>
      <c r="BH499" s="325"/>
      <c r="BJ499" s="312"/>
      <c r="BK499" s="129"/>
      <c r="BL499" s="325"/>
      <c r="BM499" s="129"/>
    </row>
    <row r="500" spans="1:65" ht="15.75" customHeight="1">
      <c r="B500" s="364"/>
      <c r="C500" s="115"/>
      <c r="D500" s="129"/>
      <c r="E500" s="129"/>
      <c r="F500" s="129"/>
      <c r="G500" s="129"/>
      <c r="H500" s="129"/>
      <c r="I500" s="129"/>
      <c r="J500" s="129"/>
      <c r="K500" s="129"/>
      <c r="L500" s="310"/>
      <c r="M500" s="129"/>
      <c r="N500" s="129"/>
      <c r="O500" s="129"/>
      <c r="P500" s="129"/>
      <c r="Q500" s="129"/>
      <c r="R500" s="270"/>
      <c r="S500" s="270"/>
      <c r="T500" s="270"/>
      <c r="U500" s="129"/>
      <c r="V500" s="270"/>
      <c r="W500" s="270"/>
      <c r="X500" s="270"/>
      <c r="Y500" s="402"/>
      <c r="Z500" s="139"/>
      <c r="AA500" s="129"/>
      <c r="AB500" s="297"/>
      <c r="AC500" s="262"/>
      <c r="AD500" s="139"/>
      <c r="AE500" s="129"/>
      <c r="AF500" s="297"/>
      <c r="AG500" s="129"/>
      <c r="AH500" s="139"/>
      <c r="AI500" s="129"/>
      <c r="AJ500" s="297"/>
      <c r="AK500" s="262"/>
      <c r="AL500" s="139"/>
      <c r="AM500" s="129"/>
      <c r="AN500" s="297"/>
      <c r="AP500" s="139"/>
      <c r="AQ500" s="129"/>
      <c r="AR500" s="297"/>
      <c r="AS500" s="129"/>
      <c r="AT500" s="139"/>
      <c r="AU500" s="129"/>
      <c r="AV500" s="297"/>
      <c r="AW500" s="129"/>
      <c r="AX500" s="139"/>
      <c r="AY500" s="129"/>
      <c r="AZ500" s="297"/>
      <c r="BA500" s="129"/>
      <c r="BB500" s="139"/>
      <c r="BC500" s="129"/>
      <c r="BD500" s="297"/>
      <c r="BE500" s="129"/>
      <c r="BF500" s="139"/>
      <c r="BG500" s="129"/>
      <c r="BH500" s="297"/>
      <c r="BJ500" s="139"/>
      <c r="BK500" s="129"/>
      <c r="BL500" s="297"/>
      <c r="BM500" s="129"/>
    </row>
    <row r="501" spans="1:65" ht="15.75" customHeight="1">
      <c r="B501" s="365"/>
      <c r="C501" s="206">
        <v>1</v>
      </c>
      <c r="D501" s="144" t="s">
        <v>381</v>
      </c>
      <c r="E501" s="68"/>
      <c r="F501" s="68"/>
      <c r="G501" s="68"/>
      <c r="H501" s="68"/>
      <c r="I501" s="68"/>
      <c r="J501" s="68"/>
      <c r="K501" s="101"/>
      <c r="L501" s="102"/>
      <c r="M501" s="207"/>
      <c r="N501" s="207"/>
      <c r="O501" s="101"/>
      <c r="P501" s="207"/>
      <c r="Q501" s="207"/>
      <c r="R501" s="237"/>
      <c r="S501" s="237"/>
      <c r="T501" s="237"/>
      <c r="U501" s="207"/>
      <c r="V501" s="237"/>
      <c r="W501" s="237"/>
      <c r="X501" s="237"/>
      <c r="Y501" s="237"/>
      <c r="Z501" s="139"/>
      <c r="AA501" s="207"/>
      <c r="AB501" s="297"/>
      <c r="AC501" s="262"/>
      <c r="AD501" s="139"/>
      <c r="AE501" s="207"/>
      <c r="AF501" s="297"/>
      <c r="AG501" s="207"/>
      <c r="AH501" s="139"/>
      <c r="AI501" s="207"/>
      <c r="AJ501" s="297"/>
      <c r="AK501" s="262"/>
      <c r="AL501" s="139"/>
      <c r="AM501" s="207"/>
      <c r="AN501" s="297"/>
      <c r="AP501" s="139"/>
      <c r="AQ501" s="207"/>
      <c r="AR501" s="297"/>
      <c r="AS501" s="207"/>
      <c r="AT501" s="139"/>
      <c r="AU501" s="207"/>
      <c r="AV501" s="297"/>
      <c r="AW501" s="207"/>
      <c r="AX501" s="139"/>
      <c r="AY501" s="207"/>
      <c r="AZ501" s="297"/>
      <c r="BA501" s="207"/>
      <c r="BB501" s="139"/>
      <c r="BC501" s="207"/>
      <c r="BD501" s="297"/>
      <c r="BE501" s="207"/>
      <c r="BF501" s="139"/>
      <c r="BG501" s="207"/>
      <c r="BH501" s="297"/>
      <c r="BJ501" s="139"/>
      <c r="BK501" s="207"/>
      <c r="BL501" s="297"/>
      <c r="BM501" s="207"/>
    </row>
    <row r="502" spans="1:65" ht="15.75" customHeight="1">
      <c r="B502" s="365"/>
      <c r="C502" s="206">
        <v>2</v>
      </c>
      <c r="D502" s="144" t="s">
        <v>334</v>
      </c>
      <c r="E502" s="101"/>
      <c r="F502" s="101"/>
      <c r="G502" s="101"/>
      <c r="H502" s="101"/>
      <c r="I502" s="101"/>
      <c r="J502" s="101"/>
      <c r="K502" s="101"/>
      <c r="L502" s="102"/>
      <c r="M502" s="207"/>
      <c r="N502" s="207"/>
      <c r="O502" s="142"/>
      <c r="P502" s="207"/>
      <c r="Q502" s="207"/>
      <c r="R502" s="237"/>
      <c r="S502" s="237"/>
      <c r="T502" s="237"/>
      <c r="U502" s="207"/>
      <c r="V502" s="237"/>
      <c r="W502" s="237"/>
      <c r="X502" s="237"/>
      <c r="Y502" s="237"/>
      <c r="Z502" s="139"/>
      <c r="AA502" s="207"/>
      <c r="AB502" s="297"/>
      <c r="AC502" s="262"/>
      <c r="AD502" s="139"/>
      <c r="AE502" s="207"/>
      <c r="AF502" s="297"/>
      <c r="AG502" s="207"/>
      <c r="AH502" s="139"/>
      <c r="AI502" s="207"/>
      <c r="AJ502" s="297"/>
      <c r="AK502" s="262"/>
      <c r="AL502" s="139"/>
      <c r="AM502" s="207"/>
      <c r="AN502" s="297"/>
      <c r="AP502" s="139"/>
      <c r="AQ502" s="207"/>
      <c r="AR502" s="297"/>
      <c r="AS502" s="207"/>
      <c r="AT502" s="139"/>
      <c r="AU502" s="207"/>
      <c r="AV502" s="297"/>
      <c r="AW502" s="207"/>
      <c r="AX502" s="139"/>
      <c r="AY502" s="207"/>
      <c r="AZ502" s="297"/>
      <c r="BA502" s="207"/>
      <c r="BB502" s="139"/>
      <c r="BC502" s="207"/>
      <c r="BD502" s="297"/>
      <c r="BE502" s="207"/>
      <c r="BF502" s="139"/>
      <c r="BG502" s="207"/>
      <c r="BH502" s="297"/>
      <c r="BJ502" s="139"/>
      <c r="BK502" s="207"/>
      <c r="BL502" s="297"/>
      <c r="BM502" s="207"/>
    </row>
    <row r="503" spans="1:65" ht="15.75" customHeight="1">
      <c r="B503" s="365"/>
      <c r="C503" s="206">
        <v>3</v>
      </c>
      <c r="D503" s="144" t="s">
        <v>335</v>
      </c>
      <c r="E503" s="101"/>
      <c r="F503" s="101"/>
      <c r="G503" s="101"/>
      <c r="H503" s="101"/>
      <c r="I503" s="101"/>
      <c r="J503" s="101"/>
      <c r="K503" s="101"/>
      <c r="L503" s="102"/>
      <c r="M503" s="207"/>
      <c r="N503" s="207"/>
      <c r="O503" s="142"/>
      <c r="P503" s="207"/>
      <c r="Q503" s="207"/>
      <c r="R503" s="237"/>
      <c r="S503" s="237"/>
      <c r="T503" s="237"/>
      <c r="U503" s="207"/>
      <c r="V503" s="237"/>
      <c r="W503" s="237"/>
      <c r="X503" s="237"/>
      <c r="Y503" s="237"/>
      <c r="Z503" s="139"/>
      <c r="AA503" s="207"/>
      <c r="AB503" s="297"/>
      <c r="AC503" s="262"/>
      <c r="AD503" s="139"/>
      <c r="AE503" s="207"/>
      <c r="AF503" s="297"/>
      <c r="AG503" s="207"/>
      <c r="AH503" s="139"/>
      <c r="AI503" s="207"/>
      <c r="AJ503" s="297"/>
      <c r="AK503" s="262"/>
      <c r="AL503" s="139"/>
      <c r="AM503" s="207"/>
      <c r="AN503" s="297"/>
      <c r="AP503" s="139"/>
      <c r="AQ503" s="207"/>
      <c r="AR503" s="297"/>
      <c r="AS503" s="207"/>
      <c r="AT503" s="139"/>
      <c r="AU503" s="207"/>
      <c r="AV503" s="297"/>
      <c r="AW503" s="207"/>
      <c r="AX503" s="139"/>
      <c r="AY503" s="207"/>
      <c r="AZ503" s="297"/>
      <c r="BA503" s="207"/>
      <c r="BB503" s="139"/>
      <c r="BC503" s="207"/>
      <c r="BD503" s="297"/>
      <c r="BE503" s="207"/>
      <c r="BF503" s="139"/>
      <c r="BG503" s="207"/>
      <c r="BH503" s="297"/>
      <c r="BJ503" s="139"/>
      <c r="BK503" s="207"/>
      <c r="BL503" s="297"/>
      <c r="BM503" s="207"/>
    </row>
    <row r="504" spans="1:65" ht="15.75" customHeight="1">
      <c r="B504" s="365"/>
      <c r="C504" s="206"/>
      <c r="D504" s="144"/>
      <c r="E504" s="101"/>
      <c r="F504" s="101"/>
      <c r="G504" s="101"/>
      <c r="H504" s="101"/>
      <c r="I504" s="101"/>
      <c r="J504" s="101"/>
      <c r="K504" s="101"/>
      <c r="L504" s="102"/>
      <c r="M504" s="207"/>
      <c r="N504" s="207"/>
      <c r="O504" s="142"/>
      <c r="P504" s="207"/>
      <c r="Q504" s="207"/>
      <c r="R504" s="237"/>
      <c r="S504" s="237"/>
      <c r="T504" s="237"/>
      <c r="U504" s="207"/>
      <c r="V504" s="237"/>
      <c r="W504" s="237"/>
      <c r="X504" s="237"/>
      <c r="Y504" s="237"/>
      <c r="Z504" s="139"/>
      <c r="AA504" s="207"/>
      <c r="AB504" s="297"/>
      <c r="AC504" s="262"/>
      <c r="AD504" s="139"/>
      <c r="AE504" s="207"/>
      <c r="AF504" s="297"/>
      <c r="AG504" s="207"/>
      <c r="AH504" s="139"/>
      <c r="AI504" s="207"/>
      <c r="AJ504" s="297"/>
      <c r="AK504" s="262"/>
      <c r="AL504" s="139"/>
      <c r="AM504" s="207"/>
      <c r="AN504" s="297"/>
      <c r="AP504" s="139"/>
      <c r="AQ504" s="207"/>
      <c r="AR504" s="297"/>
      <c r="AS504" s="207"/>
      <c r="AT504" s="139"/>
      <c r="AU504" s="207"/>
      <c r="AV504" s="297"/>
      <c r="AW504" s="207"/>
      <c r="AX504" s="139"/>
      <c r="AY504" s="207"/>
      <c r="AZ504" s="297"/>
      <c r="BA504" s="207"/>
      <c r="BB504" s="139"/>
      <c r="BC504" s="207"/>
      <c r="BD504" s="297"/>
      <c r="BE504" s="207"/>
      <c r="BF504" s="139"/>
      <c r="BG504" s="207"/>
      <c r="BH504" s="297"/>
      <c r="BJ504" s="139"/>
      <c r="BK504" s="207"/>
      <c r="BL504" s="297"/>
      <c r="BM504" s="207"/>
    </row>
    <row r="505" spans="1:65" ht="15.75" customHeight="1">
      <c r="B505" s="365"/>
      <c r="C505" s="101"/>
      <c r="D505" s="125"/>
      <c r="E505" s="101"/>
      <c r="F505" s="101"/>
      <c r="G505" s="101"/>
      <c r="H505" s="101"/>
      <c r="I505" s="101"/>
      <c r="J505" s="101"/>
      <c r="K505" s="27"/>
      <c r="L505" s="102"/>
      <c r="M505" s="207"/>
      <c r="N505" s="207"/>
      <c r="O505" s="142"/>
      <c r="P505" s="207"/>
      <c r="Q505" s="207"/>
      <c r="R505" s="237"/>
      <c r="S505" s="237"/>
      <c r="T505" s="237"/>
      <c r="U505" s="207"/>
      <c r="V505" s="237"/>
      <c r="W505" s="237"/>
      <c r="X505" s="237"/>
      <c r="Y505" s="237"/>
      <c r="Z505" s="139" t="str">
        <f t="shared" ref="Z505:Z568" si="214">IF(AND(ISNUMBER($V505),ISNUMBER($X505)),IF((ABS($V505-$X505))&gt;0.49,$X505-$V505,0),"")</f>
        <v/>
      </c>
      <c r="AA505" s="207"/>
      <c r="AB505" s="297" t="str">
        <f t="shared" ref="AB505:AB568" si="215">IF($V505="","",  IF($X505="","", IF($V505=0,"---",(IF(ISERROR(($X505/$V505)-1),"---",($X505/$V505)-1) ))))</f>
        <v/>
      </c>
      <c r="AC505" s="262"/>
      <c r="AD505" s="139" t="str">
        <f t="shared" ref="AD505:AD536" si="216">IF(AND(ISNUMBER($P505),ISNUMBER($X505)),IF((ABS($P505-$X505))&gt;0.49,$X505-$P505,0),"")</f>
        <v/>
      </c>
      <c r="AE505" s="207"/>
      <c r="AF505" s="297" t="str">
        <f t="shared" ref="AF505:AF536" si="217">IF($P505="","",  IF($X505="","", IF($P505=0,"---",(IF(ISERROR(($X505/$P505)-1),"---",($X505/$P505)-1) ))))</f>
        <v/>
      </c>
      <c r="AG505" s="207"/>
      <c r="AH505" s="139" t="str">
        <f t="shared" ref="AH505:AH536" si="218">IF(AND(ISNUMBER($N505),ISNUMBER($X505)),IF((ABS($N505-$X505))&gt;0.49,$X505-$N505,0),"")</f>
        <v/>
      </c>
      <c r="AI505" s="207"/>
      <c r="AJ505" s="297" t="str">
        <f t="shared" ref="AJ505:AJ536" si="219">IF($N505="","",  IF($X505="","", IF($N505=0,"---",(IF(ISERROR(($X505/$N505)-1),"---",($X505/$N505)-1) ))))</f>
        <v/>
      </c>
      <c r="AK505" s="262"/>
      <c r="AL505" s="139" t="str">
        <f t="shared" ref="AL505:AL568" si="220">IF(AND(ISNUMBER($R505),ISNUMBER($X505)),IF((ABS($R505-$X505))&gt;0.49,$X505-$R505,0),"")</f>
        <v/>
      </c>
      <c r="AM505" s="207"/>
      <c r="AN505" s="297" t="str">
        <f t="shared" ref="AN505:AN568" si="221">IF($R505="","",  IF($X505="","", IF($R505=0,"---",(IF(ISERROR(($X505/$R505)-1),"---",($X505/$R505)-1) ))))</f>
        <v/>
      </c>
      <c r="AP505" s="139" t="str">
        <f t="shared" ref="AP505:AP568" si="222">IF(AND(ISNUMBER($T505),ISNUMBER($X505)),IF((ABS($T505-$X505))&gt;0.49,$X505-$T505,0),"")</f>
        <v/>
      </c>
      <c r="AQ505" s="207"/>
      <c r="AR505" s="297" t="str">
        <f t="shared" ref="AR505:AR568" si="223">IF($T505="","",  IF($X505="","", IF($T505=0,"---",(IF(ISERROR(($X505/$T505)-1),"---",($X505/$T505)-1) ))))</f>
        <v/>
      </c>
      <c r="AS505" s="207"/>
      <c r="AT505" s="139" t="str">
        <f t="shared" ref="AT505:AT568" si="224">IF(AND(ISNUMBER($R505),ISNUMBER($T505)),IF((ABS($R505-$T505))&gt;0.49,$T505-$R505,0),"")</f>
        <v/>
      </c>
      <c r="AU505" s="207"/>
      <c r="AV505" s="297" t="str">
        <f t="shared" ref="AV505:AV568" si="225">IF($R505="","",  IF($T505="","", IF($R505=0,"---",(IF(ISERROR(($T505/$R505)-1),"---",($T505/$R505)-1) ))))</f>
        <v/>
      </c>
      <c r="AW505" s="207"/>
      <c r="AX505" s="139" t="str">
        <f t="shared" ref="AX505:AX536" si="226">IF(AND(ISNUMBER($N505),ISNUMBER($V505)),IF((ABS($N505-$V505))&gt;0.49,$V505-$N505,0),"")</f>
        <v/>
      </c>
      <c r="AY505" s="207"/>
      <c r="AZ505" s="297" t="str">
        <f t="shared" ref="AZ505:AZ536" si="227">IF($N505="","",  IF($V505="","", IF($N505=0,"---",(IF(ISERROR(($V505/$N505)-1),"---",($V505/$N505)-1) ))))</f>
        <v/>
      </c>
      <c r="BA505" s="207"/>
      <c r="BB505" s="139" t="str">
        <f t="shared" ref="BB505:BB536" si="228">IF(AND(ISNUMBER($P505),ISNUMBER($V505)),IF((ABS($P505-$V505))&gt;0.49,$V505-$P505,0),"")</f>
        <v/>
      </c>
      <c r="BC505" s="207"/>
      <c r="BD505" s="297" t="str">
        <f t="shared" ref="BD505:BD536" si="229">IF($P505="","",  IF($V505="","", IF($P505=0,"---",(IF(ISERROR(($V505/$P505)-1),"---",($V505/$P505)-1) ))))</f>
        <v/>
      </c>
      <c r="BE505" s="207"/>
      <c r="BF505" s="139" t="str">
        <f t="shared" ref="BF505:BF568" si="230">IF(AND(ISNUMBER($R505),ISNUMBER($V505)),IF((ABS($R505-$V505))&gt;0.49,$V505-$R505,0),"")</f>
        <v/>
      </c>
      <c r="BG505" s="207"/>
      <c r="BH505" s="297" t="str">
        <f t="shared" ref="BH505:BH568" si="231">IF($R505="","",  IF($V505="","", IF($R505=0,"---",(IF(ISERROR(($V505/$R505)-1),"---",($V505/$R505)-1) ))))</f>
        <v/>
      </c>
      <c r="BJ505" s="139" t="str">
        <f t="shared" ref="BJ505:BJ568" si="232">IF(AND(ISNUMBER($T505),ISNUMBER($V505)),IF((ABS($T505-$V505))&gt;0.49,$V505-$T505,0),"")</f>
        <v/>
      </c>
      <c r="BK505" s="207"/>
      <c r="BL505" s="297" t="str">
        <f t="shared" ref="BL505:BL568" si="233">IF($T505="","",  IF($V505="","", IF($T505=0,"---",(IF(ISERROR(($V505/$T505)-1),"---",($V505/$T505)-1) ))))</f>
        <v/>
      </c>
      <c r="BM505" s="207"/>
    </row>
    <row r="506" spans="1:65" ht="15.75" customHeight="1">
      <c r="B506" s="365"/>
      <c r="C506" s="19" t="s">
        <v>21</v>
      </c>
      <c r="D506" s="59"/>
      <c r="E506" s="59"/>
      <c r="F506" s="59"/>
      <c r="G506" s="59"/>
      <c r="H506" s="59"/>
      <c r="I506" s="59"/>
      <c r="J506" s="101"/>
      <c r="K506" s="27"/>
      <c r="L506" s="102"/>
      <c r="M506" s="207"/>
      <c r="N506" s="207"/>
      <c r="O506" s="142"/>
      <c r="P506" s="207"/>
      <c r="Q506" s="207"/>
      <c r="R506" s="139"/>
      <c r="S506" s="139"/>
      <c r="T506" s="139"/>
      <c r="U506" s="207"/>
      <c r="V506" s="139"/>
      <c r="W506" s="139"/>
      <c r="X506" s="139"/>
      <c r="Y506" s="53"/>
      <c r="Z506" s="139" t="str">
        <f t="shared" si="214"/>
        <v/>
      </c>
      <c r="AA506" s="207"/>
      <c r="AB506" s="297" t="str">
        <f t="shared" si="215"/>
        <v/>
      </c>
      <c r="AC506" s="262"/>
      <c r="AD506" s="139" t="str">
        <f t="shared" si="216"/>
        <v/>
      </c>
      <c r="AE506" s="207"/>
      <c r="AF506" s="297" t="str">
        <f t="shared" si="217"/>
        <v/>
      </c>
      <c r="AG506" s="207"/>
      <c r="AH506" s="139" t="str">
        <f t="shared" si="218"/>
        <v/>
      </c>
      <c r="AI506" s="207"/>
      <c r="AJ506" s="297" t="str">
        <f t="shared" si="219"/>
        <v/>
      </c>
      <c r="AK506" s="262"/>
      <c r="AL506" s="139" t="str">
        <f t="shared" si="220"/>
        <v/>
      </c>
      <c r="AM506" s="207"/>
      <c r="AN506" s="297" t="str">
        <f t="shared" si="221"/>
        <v/>
      </c>
      <c r="AP506" s="139" t="str">
        <f t="shared" si="222"/>
        <v/>
      </c>
      <c r="AQ506" s="207"/>
      <c r="AR506" s="297" t="str">
        <f t="shared" si="223"/>
        <v/>
      </c>
      <c r="AS506" s="207"/>
      <c r="AT506" s="139" t="str">
        <f t="shared" si="224"/>
        <v/>
      </c>
      <c r="AU506" s="207"/>
      <c r="AV506" s="297" t="str">
        <f t="shared" si="225"/>
        <v/>
      </c>
      <c r="AW506" s="207"/>
      <c r="AX506" s="139" t="str">
        <f t="shared" si="226"/>
        <v/>
      </c>
      <c r="AY506" s="207"/>
      <c r="AZ506" s="297" t="str">
        <f t="shared" si="227"/>
        <v/>
      </c>
      <c r="BA506" s="207"/>
      <c r="BB506" s="139" t="str">
        <f t="shared" si="228"/>
        <v/>
      </c>
      <c r="BC506" s="207"/>
      <c r="BD506" s="297" t="str">
        <f t="shared" si="229"/>
        <v/>
      </c>
      <c r="BE506" s="207"/>
      <c r="BF506" s="139" t="str">
        <f t="shared" si="230"/>
        <v/>
      </c>
      <c r="BG506" s="207"/>
      <c r="BH506" s="297" t="str">
        <f t="shared" si="231"/>
        <v/>
      </c>
      <c r="BJ506" s="139" t="str">
        <f t="shared" si="232"/>
        <v/>
      </c>
      <c r="BK506" s="207"/>
      <c r="BL506" s="297" t="str">
        <f t="shared" si="233"/>
        <v/>
      </c>
      <c r="BM506" s="207"/>
    </row>
    <row r="507" spans="1:65" ht="15.75" customHeight="1">
      <c r="B507" s="365"/>
      <c r="C507" s="19"/>
      <c r="D507" s="59"/>
      <c r="E507" s="59"/>
      <c r="F507" s="59"/>
      <c r="G507" s="59"/>
      <c r="H507" s="59"/>
      <c r="I507" s="59"/>
      <c r="J507" s="101"/>
      <c r="K507" s="27"/>
      <c r="L507" s="102"/>
      <c r="M507" s="207"/>
      <c r="N507" s="207"/>
      <c r="O507" s="142"/>
      <c r="P507" s="207"/>
      <c r="Q507" s="207"/>
      <c r="R507" s="139"/>
      <c r="S507" s="139"/>
      <c r="T507" s="139"/>
      <c r="U507" s="207"/>
      <c r="V507" s="139"/>
      <c r="W507" s="139"/>
      <c r="X507" s="139"/>
      <c r="Y507" s="53"/>
      <c r="Z507" s="139" t="str">
        <f t="shared" si="214"/>
        <v/>
      </c>
      <c r="AA507" s="207"/>
      <c r="AB507" s="297" t="str">
        <f t="shared" si="215"/>
        <v/>
      </c>
      <c r="AC507" s="262"/>
      <c r="AD507" s="139" t="str">
        <f t="shared" si="216"/>
        <v/>
      </c>
      <c r="AE507" s="207"/>
      <c r="AF507" s="297" t="str">
        <f t="shared" si="217"/>
        <v/>
      </c>
      <c r="AG507" s="207"/>
      <c r="AH507" s="139" t="str">
        <f t="shared" si="218"/>
        <v/>
      </c>
      <c r="AI507" s="207"/>
      <c r="AJ507" s="297" t="str">
        <f t="shared" si="219"/>
        <v/>
      </c>
      <c r="AK507" s="262"/>
      <c r="AL507" s="139" t="str">
        <f t="shared" si="220"/>
        <v/>
      </c>
      <c r="AM507" s="207"/>
      <c r="AN507" s="297" t="str">
        <f t="shared" si="221"/>
        <v/>
      </c>
      <c r="AP507" s="139" t="str">
        <f t="shared" si="222"/>
        <v/>
      </c>
      <c r="AQ507" s="207"/>
      <c r="AR507" s="297" t="str">
        <f t="shared" si="223"/>
        <v/>
      </c>
      <c r="AS507" s="207"/>
      <c r="AT507" s="139" t="str">
        <f t="shared" si="224"/>
        <v/>
      </c>
      <c r="AU507" s="207"/>
      <c r="AV507" s="297" t="str">
        <f t="shared" si="225"/>
        <v/>
      </c>
      <c r="AW507" s="207"/>
      <c r="AX507" s="139" t="str">
        <f t="shared" si="226"/>
        <v/>
      </c>
      <c r="AY507" s="207"/>
      <c r="AZ507" s="297" t="str">
        <f t="shared" si="227"/>
        <v/>
      </c>
      <c r="BA507" s="207"/>
      <c r="BB507" s="139" t="str">
        <f t="shared" si="228"/>
        <v/>
      </c>
      <c r="BC507" s="207"/>
      <c r="BD507" s="297" t="str">
        <f t="shared" si="229"/>
        <v/>
      </c>
      <c r="BE507" s="207"/>
      <c r="BF507" s="139" t="str">
        <f t="shared" si="230"/>
        <v/>
      </c>
      <c r="BG507" s="207"/>
      <c r="BH507" s="297" t="str">
        <f t="shared" si="231"/>
        <v/>
      </c>
      <c r="BJ507" s="139" t="str">
        <f t="shared" si="232"/>
        <v/>
      </c>
      <c r="BK507" s="207"/>
      <c r="BL507" s="297" t="str">
        <f t="shared" si="233"/>
        <v/>
      </c>
      <c r="BM507" s="207"/>
    </row>
    <row r="508" spans="1:65" ht="15.75" customHeight="1">
      <c r="B508" s="365"/>
      <c r="C508" s="20" t="s">
        <v>23</v>
      </c>
      <c r="D508" s="103"/>
      <c r="E508" s="103"/>
      <c r="F508" s="103"/>
      <c r="G508" s="103"/>
      <c r="H508" s="103"/>
      <c r="I508" s="103"/>
      <c r="J508" s="103"/>
      <c r="K508" s="27"/>
      <c r="L508" s="102"/>
      <c r="M508" s="207"/>
      <c r="N508" s="207"/>
      <c r="O508" s="142"/>
      <c r="P508" s="207"/>
      <c r="Q508" s="207"/>
      <c r="R508" s="139"/>
      <c r="S508" s="139"/>
      <c r="T508" s="139"/>
      <c r="U508" s="207"/>
      <c r="V508" s="139"/>
      <c r="W508" s="139"/>
      <c r="X508" s="139"/>
      <c r="Y508" s="53"/>
      <c r="Z508" s="139" t="str">
        <f t="shared" si="214"/>
        <v/>
      </c>
      <c r="AA508" s="207"/>
      <c r="AB508" s="297" t="str">
        <f t="shared" si="215"/>
        <v/>
      </c>
      <c r="AC508" s="262"/>
      <c r="AD508" s="139" t="str">
        <f t="shared" si="216"/>
        <v/>
      </c>
      <c r="AE508" s="207"/>
      <c r="AF508" s="297" t="str">
        <f t="shared" si="217"/>
        <v/>
      </c>
      <c r="AG508" s="207"/>
      <c r="AH508" s="139" t="str">
        <f t="shared" si="218"/>
        <v/>
      </c>
      <c r="AI508" s="207"/>
      <c r="AJ508" s="297" t="str">
        <f t="shared" si="219"/>
        <v/>
      </c>
      <c r="AK508" s="262"/>
      <c r="AL508" s="139" t="str">
        <f t="shared" si="220"/>
        <v/>
      </c>
      <c r="AM508" s="207"/>
      <c r="AN508" s="297" t="str">
        <f t="shared" si="221"/>
        <v/>
      </c>
      <c r="AP508" s="139" t="str">
        <f t="shared" si="222"/>
        <v/>
      </c>
      <c r="AQ508" s="207"/>
      <c r="AR508" s="297" t="str">
        <f t="shared" si="223"/>
        <v/>
      </c>
      <c r="AS508" s="207"/>
      <c r="AT508" s="139" t="str">
        <f t="shared" si="224"/>
        <v/>
      </c>
      <c r="AU508" s="207"/>
      <c r="AV508" s="297" t="str">
        <f t="shared" si="225"/>
        <v/>
      </c>
      <c r="AW508" s="207"/>
      <c r="AX508" s="139" t="str">
        <f t="shared" si="226"/>
        <v/>
      </c>
      <c r="AY508" s="207"/>
      <c r="AZ508" s="297" t="str">
        <f t="shared" si="227"/>
        <v/>
      </c>
      <c r="BA508" s="207"/>
      <c r="BB508" s="139" t="str">
        <f t="shared" si="228"/>
        <v/>
      </c>
      <c r="BC508" s="207"/>
      <c r="BD508" s="297" t="str">
        <f t="shared" si="229"/>
        <v/>
      </c>
      <c r="BE508" s="207"/>
      <c r="BF508" s="139" t="str">
        <f t="shared" si="230"/>
        <v/>
      </c>
      <c r="BG508" s="207"/>
      <c r="BH508" s="297" t="str">
        <f t="shared" si="231"/>
        <v/>
      </c>
      <c r="BJ508" s="139" t="str">
        <f t="shared" si="232"/>
        <v/>
      </c>
      <c r="BK508" s="207"/>
      <c r="BL508" s="297" t="str">
        <f t="shared" si="233"/>
        <v/>
      </c>
      <c r="BM508" s="207"/>
    </row>
    <row r="509" spans="1:65" ht="15.75" customHeight="1">
      <c r="B509" s="365"/>
      <c r="C509" s="101"/>
      <c r="D509" s="101"/>
      <c r="E509" s="101"/>
      <c r="F509" s="101"/>
      <c r="G509" s="101"/>
      <c r="H509" s="101"/>
      <c r="I509" s="101"/>
      <c r="J509" s="101"/>
      <c r="K509" s="27"/>
      <c r="L509" s="102"/>
      <c r="M509" s="207"/>
      <c r="N509" s="207"/>
      <c r="O509" s="142"/>
      <c r="P509" s="207"/>
      <c r="Q509" s="207"/>
      <c r="R509" s="139"/>
      <c r="S509" s="139"/>
      <c r="T509" s="139"/>
      <c r="U509" s="207"/>
      <c r="V509" s="139"/>
      <c r="W509" s="139"/>
      <c r="X509" s="139"/>
      <c r="Y509" s="53"/>
      <c r="Z509" s="139" t="str">
        <f t="shared" si="214"/>
        <v/>
      </c>
      <c r="AA509" s="207"/>
      <c r="AB509" s="297" t="str">
        <f t="shared" si="215"/>
        <v/>
      </c>
      <c r="AC509" s="262"/>
      <c r="AD509" s="139" t="str">
        <f t="shared" si="216"/>
        <v/>
      </c>
      <c r="AE509" s="207"/>
      <c r="AF509" s="297" t="str">
        <f t="shared" si="217"/>
        <v/>
      </c>
      <c r="AG509" s="207"/>
      <c r="AH509" s="139" t="str">
        <f t="shared" si="218"/>
        <v/>
      </c>
      <c r="AI509" s="207"/>
      <c r="AJ509" s="297" t="str">
        <f t="shared" si="219"/>
        <v/>
      </c>
      <c r="AK509" s="262"/>
      <c r="AL509" s="139" t="str">
        <f t="shared" si="220"/>
        <v/>
      </c>
      <c r="AM509" s="207"/>
      <c r="AN509" s="297" t="str">
        <f t="shared" si="221"/>
        <v/>
      </c>
      <c r="AP509" s="139" t="str">
        <f t="shared" si="222"/>
        <v/>
      </c>
      <c r="AQ509" s="207"/>
      <c r="AR509" s="297" t="str">
        <f t="shared" si="223"/>
        <v/>
      </c>
      <c r="AS509" s="207"/>
      <c r="AT509" s="139" t="str">
        <f t="shared" si="224"/>
        <v/>
      </c>
      <c r="AU509" s="207"/>
      <c r="AV509" s="297" t="str">
        <f t="shared" si="225"/>
        <v/>
      </c>
      <c r="AW509" s="207"/>
      <c r="AX509" s="139" t="str">
        <f t="shared" si="226"/>
        <v/>
      </c>
      <c r="AY509" s="207"/>
      <c r="AZ509" s="297" t="str">
        <f t="shared" si="227"/>
        <v/>
      </c>
      <c r="BA509" s="207"/>
      <c r="BB509" s="139" t="str">
        <f t="shared" si="228"/>
        <v/>
      </c>
      <c r="BC509" s="207"/>
      <c r="BD509" s="297" t="str">
        <f t="shared" si="229"/>
        <v/>
      </c>
      <c r="BE509" s="207"/>
      <c r="BF509" s="139" t="str">
        <f t="shared" si="230"/>
        <v/>
      </c>
      <c r="BG509" s="207"/>
      <c r="BH509" s="297" t="str">
        <f t="shared" si="231"/>
        <v/>
      </c>
      <c r="BJ509" s="139" t="str">
        <f t="shared" si="232"/>
        <v/>
      </c>
      <c r="BK509" s="207"/>
      <c r="BL509" s="297" t="str">
        <f t="shared" si="233"/>
        <v/>
      </c>
      <c r="BM509" s="207"/>
    </row>
    <row r="510" spans="1:65" ht="15.75" customHeight="1">
      <c r="B510" s="365"/>
      <c r="C510" s="21" t="s">
        <v>35</v>
      </c>
      <c r="D510" s="101" t="s">
        <v>173</v>
      </c>
      <c r="E510" s="101"/>
      <c r="F510" s="101"/>
      <c r="G510" s="101"/>
      <c r="H510" s="101"/>
      <c r="I510" s="101"/>
      <c r="J510" s="101"/>
      <c r="K510" s="27"/>
      <c r="L510" s="102"/>
      <c r="M510" s="207"/>
      <c r="N510" s="207"/>
      <c r="O510" s="142"/>
      <c r="P510" s="207"/>
      <c r="Q510" s="207"/>
      <c r="R510" s="139"/>
      <c r="S510" s="139"/>
      <c r="T510" s="139"/>
      <c r="U510" s="207"/>
      <c r="V510" s="139"/>
      <c r="W510" s="139"/>
      <c r="X510" s="139"/>
      <c r="Y510" s="53"/>
      <c r="Z510" s="139" t="str">
        <f t="shared" si="214"/>
        <v/>
      </c>
      <c r="AA510" s="207"/>
      <c r="AB510" s="297" t="str">
        <f t="shared" si="215"/>
        <v/>
      </c>
      <c r="AC510" s="262"/>
      <c r="AD510" s="139" t="str">
        <f t="shared" si="216"/>
        <v/>
      </c>
      <c r="AE510" s="207"/>
      <c r="AF510" s="297" t="str">
        <f t="shared" si="217"/>
        <v/>
      </c>
      <c r="AG510" s="207"/>
      <c r="AH510" s="139" t="str">
        <f t="shared" si="218"/>
        <v/>
      </c>
      <c r="AI510" s="207"/>
      <c r="AJ510" s="297" t="str">
        <f t="shared" si="219"/>
        <v/>
      </c>
      <c r="AK510" s="262"/>
      <c r="AL510" s="139" t="str">
        <f t="shared" si="220"/>
        <v/>
      </c>
      <c r="AM510" s="207"/>
      <c r="AN510" s="297" t="str">
        <f t="shared" si="221"/>
        <v/>
      </c>
      <c r="AP510" s="139" t="str">
        <f t="shared" si="222"/>
        <v/>
      </c>
      <c r="AQ510" s="207"/>
      <c r="AR510" s="297" t="str">
        <f t="shared" si="223"/>
        <v/>
      </c>
      <c r="AS510" s="207"/>
      <c r="AT510" s="139" t="str">
        <f t="shared" si="224"/>
        <v/>
      </c>
      <c r="AU510" s="207"/>
      <c r="AV510" s="297" t="str">
        <f t="shared" si="225"/>
        <v/>
      </c>
      <c r="AW510" s="207"/>
      <c r="AX510" s="139" t="str">
        <f t="shared" si="226"/>
        <v/>
      </c>
      <c r="AY510" s="207"/>
      <c r="AZ510" s="297" t="str">
        <f t="shared" si="227"/>
        <v/>
      </c>
      <c r="BA510" s="207"/>
      <c r="BB510" s="139" t="str">
        <f t="shared" si="228"/>
        <v/>
      </c>
      <c r="BC510" s="207"/>
      <c r="BD510" s="297" t="str">
        <f t="shared" si="229"/>
        <v/>
      </c>
      <c r="BE510" s="207"/>
      <c r="BF510" s="139" t="str">
        <f t="shared" si="230"/>
        <v/>
      </c>
      <c r="BG510" s="207"/>
      <c r="BH510" s="297" t="str">
        <f t="shared" si="231"/>
        <v/>
      </c>
      <c r="BJ510" s="139" t="str">
        <f t="shared" si="232"/>
        <v/>
      </c>
      <c r="BK510" s="207"/>
      <c r="BL510" s="297" t="str">
        <f t="shared" si="233"/>
        <v/>
      </c>
      <c r="BM510" s="207"/>
    </row>
    <row r="511" spans="1:65" ht="15.75" customHeight="1">
      <c r="B511" s="364">
        <v>195</v>
      </c>
      <c r="C511" s="101"/>
      <c r="D511" s="22" t="s">
        <v>38</v>
      </c>
      <c r="E511" s="101" t="s">
        <v>166</v>
      </c>
      <c r="F511" s="101"/>
      <c r="G511" s="101"/>
      <c r="H511" s="101"/>
      <c r="I511" s="101"/>
      <c r="J511" s="101"/>
      <c r="K511" s="24"/>
      <c r="L511" s="102" t="s">
        <v>29</v>
      </c>
      <c r="M511" s="207"/>
      <c r="N511" s="139">
        <f>VLOOKUP($B511,'[1]09-10-11'!$A$4:$EA$400,MATCH(N$2, '[1]09-10-11'!$A$4:$EA$4, 0))</f>
        <v>80462</v>
      </c>
      <c r="O511" s="123"/>
      <c r="P511" s="139">
        <f>VLOOKUP($B511,'[1]09-10-11'!$A$4:$EA$400,MATCH(P$2, '[1]09-10-11'!$A$4:$EA$4, 0))</f>
        <v>80462</v>
      </c>
      <c r="Q511" s="139"/>
      <c r="R511" s="139">
        <f>VLOOKUP($B511,'[1]09-10-11'!$A$4:$EA$400,MATCH(R$2, '[1]09-10-11'!$A$4:$EA$4, 0))</f>
        <v>82071</v>
      </c>
      <c r="S511" s="139"/>
      <c r="T511" s="139" t="e">
        <f>VLOOKUP($B511,'[1]09-10-11'!$A$4:$EA$400,MATCH(T$2, '[1]09-10-11'!$A$4:$EA$4, 0))</f>
        <v>#N/A</v>
      </c>
      <c r="U511" s="139"/>
      <c r="V511" s="139">
        <f>VLOOKUP($B511,'[1]09-10-11'!$A$4:$EA$400,MATCH(V$2, '[1]09-10-11'!$A$4:$EA$4, 0))</f>
        <v>86534</v>
      </c>
      <c r="W511" s="139"/>
      <c r="X511" s="139">
        <f>VLOOKUP($B511,'[1]09-10-11'!$A$4:$EA$400,MATCH(X$2, '[1]09-10-11'!$A$4:$EA$4, 0))</f>
        <v>80462</v>
      </c>
      <c r="Y511" s="53"/>
      <c r="Z511" s="139">
        <f t="shared" si="214"/>
        <v>-6072</v>
      </c>
      <c r="AA511" s="139"/>
      <c r="AB511" s="297">
        <f t="shared" si="215"/>
        <v>-7.0168950932581464E-2</v>
      </c>
      <c r="AC511" s="262"/>
      <c r="AD511" s="139">
        <f t="shared" si="216"/>
        <v>0</v>
      </c>
      <c r="AE511" s="139"/>
      <c r="AF511" s="297">
        <f t="shared" si="217"/>
        <v>0</v>
      </c>
      <c r="AG511" s="139"/>
      <c r="AH511" s="139">
        <f t="shared" si="218"/>
        <v>0</v>
      </c>
      <c r="AI511" s="139"/>
      <c r="AJ511" s="297">
        <f t="shared" si="219"/>
        <v>0</v>
      </c>
      <c r="AK511" s="262"/>
      <c r="AL511" s="139">
        <f t="shared" si="220"/>
        <v>-1609</v>
      </c>
      <c r="AM511" s="139"/>
      <c r="AN511" s="297">
        <f t="shared" si="221"/>
        <v>-1.9604976179161904E-2</v>
      </c>
      <c r="AP511" s="139" t="str">
        <f t="shared" si="222"/>
        <v/>
      </c>
      <c r="AQ511" s="139"/>
      <c r="AR511" s="297" t="e">
        <f t="shared" si="223"/>
        <v>#N/A</v>
      </c>
      <c r="AS511" s="139"/>
      <c r="AT511" s="139" t="str">
        <f t="shared" si="224"/>
        <v/>
      </c>
      <c r="AU511" s="139"/>
      <c r="AV511" s="297" t="e">
        <f t="shared" si="225"/>
        <v>#N/A</v>
      </c>
      <c r="AW511" s="139"/>
      <c r="AX511" s="139">
        <f t="shared" si="226"/>
        <v>6072</v>
      </c>
      <c r="AY511" s="139"/>
      <c r="AZ511" s="297">
        <f t="shared" si="227"/>
        <v>7.5464194278044294E-2</v>
      </c>
      <c r="BA511" s="139"/>
      <c r="BB511" s="139">
        <f t="shared" si="228"/>
        <v>6072</v>
      </c>
      <c r="BC511" s="139"/>
      <c r="BD511" s="297">
        <f t="shared" si="229"/>
        <v>7.5464194278044294E-2</v>
      </c>
      <c r="BE511" s="139"/>
      <c r="BF511" s="139">
        <f t="shared" si="230"/>
        <v>4463</v>
      </c>
      <c r="BG511" s="139"/>
      <c r="BH511" s="297">
        <f t="shared" si="231"/>
        <v>5.4379744367681671E-2</v>
      </c>
      <c r="BJ511" s="139" t="str">
        <f t="shared" si="232"/>
        <v/>
      </c>
      <c r="BK511" s="139"/>
      <c r="BL511" s="297" t="e">
        <f t="shared" si="233"/>
        <v>#N/A</v>
      </c>
      <c r="BM511" s="139"/>
    </row>
    <row r="512" spans="1:65" ht="15.75" customHeight="1">
      <c r="B512" s="364"/>
      <c r="C512" s="101"/>
      <c r="D512" s="22"/>
      <c r="E512" s="101"/>
      <c r="F512" s="101"/>
      <c r="G512" s="101"/>
      <c r="H512" s="101"/>
      <c r="I512" s="101"/>
      <c r="J512" s="101"/>
      <c r="K512" s="24"/>
      <c r="L512" s="102"/>
      <c r="M512" s="207"/>
      <c r="N512" s="207"/>
      <c r="O512" s="123"/>
      <c r="P512" s="237"/>
      <c r="Q512" s="237"/>
      <c r="R512" s="237"/>
      <c r="S512" s="237"/>
      <c r="T512" s="237"/>
      <c r="U512" s="237"/>
      <c r="V512" s="237"/>
      <c r="W512" s="237"/>
      <c r="X512" s="237"/>
      <c r="Y512" s="237"/>
      <c r="Z512" s="139" t="str">
        <f t="shared" si="214"/>
        <v/>
      </c>
      <c r="AA512" s="237"/>
      <c r="AB512" s="297" t="str">
        <f t="shared" si="215"/>
        <v/>
      </c>
      <c r="AC512" s="262"/>
      <c r="AD512" s="139" t="str">
        <f t="shared" si="216"/>
        <v/>
      </c>
      <c r="AE512" s="237"/>
      <c r="AF512" s="297" t="str">
        <f t="shared" si="217"/>
        <v/>
      </c>
      <c r="AG512" s="237"/>
      <c r="AH512" s="139" t="str">
        <f t="shared" si="218"/>
        <v/>
      </c>
      <c r="AI512" s="237"/>
      <c r="AJ512" s="297" t="str">
        <f t="shared" si="219"/>
        <v/>
      </c>
      <c r="AK512" s="262"/>
      <c r="AL512" s="139" t="str">
        <f t="shared" si="220"/>
        <v/>
      </c>
      <c r="AM512" s="237"/>
      <c r="AN512" s="297" t="str">
        <f t="shared" si="221"/>
        <v/>
      </c>
      <c r="AP512" s="139" t="str">
        <f t="shared" si="222"/>
        <v/>
      </c>
      <c r="AQ512" s="237"/>
      <c r="AR512" s="297" t="str">
        <f t="shared" si="223"/>
        <v/>
      </c>
      <c r="AS512" s="237"/>
      <c r="AT512" s="139" t="str">
        <f t="shared" si="224"/>
        <v/>
      </c>
      <c r="AU512" s="237"/>
      <c r="AV512" s="297" t="str">
        <f t="shared" si="225"/>
        <v/>
      </c>
      <c r="AW512" s="237"/>
      <c r="AX512" s="139" t="str">
        <f t="shared" si="226"/>
        <v/>
      </c>
      <c r="AY512" s="237"/>
      <c r="AZ512" s="297" t="str">
        <f t="shared" si="227"/>
        <v/>
      </c>
      <c r="BA512" s="237"/>
      <c r="BB512" s="139" t="str">
        <f t="shared" si="228"/>
        <v/>
      </c>
      <c r="BC512" s="237"/>
      <c r="BD512" s="297" t="str">
        <f t="shared" si="229"/>
        <v/>
      </c>
      <c r="BE512" s="237"/>
      <c r="BF512" s="139" t="str">
        <f t="shared" si="230"/>
        <v/>
      </c>
      <c r="BG512" s="237"/>
      <c r="BH512" s="297" t="str">
        <f t="shared" si="231"/>
        <v/>
      </c>
      <c r="BJ512" s="139" t="str">
        <f t="shared" si="232"/>
        <v/>
      </c>
      <c r="BK512" s="237"/>
      <c r="BL512" s="297" t="str">
        <f t="shared" si="233"/>
        <v/>
      </c>
      <c r="BM512" s="237"/>
    </row>
    <row r="513" spans="2:65" ht="15.75" customHeight="1">
      <c r="B513" s="364">
        <v>196</v>
      </c>
      <c r="C513" s="23"/>
      <c r="D513" s="22" t="s">
        <v>13</v>
      </c>
      <c r="E513" s="101" t="s">
        <v>167</v>
      </c>
      <c r="F513" s="101"/>
      <c r="G513" s="101"/>
      <c r="H513" s="101"/>
      <c r="I513" s="101"/>
      <c r="J513" s="101"/>
      <c r="K513" s="24"/>
      <c r="L513" s="102" t="s">
        <v>29</v>
      </c>
      <c r="M513" s="207"/>
      <c r="N513" s="139">
        <f>VLOOKUP($B513,'[1]09-10-11'!$A$4:$EA$400,MATCH(N$2, '[1]09-10-11'!$A$4:$EA$4, 0))</f>
        <v>25662</v>
      </c>
      <c r="O513" s="123"/>
      <c r="P513" s="139">
        <f>VLOOKUP($B513,'[1]09-10-11'!$A$4:$EA$400,MATCH(P$2, '[1]09-10-11'!$A$4:$EA$4, 0))</f>
        <v>25662</v>
      </c>
      <c r="Q513" s="139"/>
      <c r="R513" s="139">
        <f>VLOOKUP($B513,'[1]09-10-11'!$A$4:$EA$400,MATCH(R$2, '[1]09-10-11'!$A$4:$EA$4, 0))</f>
        <v>30000</v>
      </c>
      <c r="S513" s="139"/>
      <c r="T513" s="139" t="e">
        <f>VLOOKUP($B513,'[1]09-10-11'!$A$4:$EA$400,MATCH(T$2, '[1]09-10-11'!$A$4:$EA$4, 0))</f>
        <v>#N/A</v>
      </c>
      <c r="U513" s="139"/>
      <c r="V513" s="139">
        <f>VLOOKUP($B513,'[1]09-10-11'!$A$4:$EA$400,MATCH(V$2, '[1]09-10-11'!$A$4:$EA$4, 0))</f>
        <v>27599</v>
      </c>
      <c r="W513" s="139"/>
      <c r="X513" s="139">
        <f>VLOOKUP($B513,'[1]09-10-11'!$A$4:$EA$400,MATCH(X$2, '[1]09-10-11'!$A$4:$EA$4, 0))</f>
        <v>25662</v>
      </c>
      <c r="Y513" s="53"/>
      <c r="Z513" s="139">
        <f t="shared" si="214"/>
        <v>-1937</v>
      </c>
      <c r="AA513" s="139"/>
      <c r="AB513" s="297">
        <f t="shared" si="215"/>
        <v>-7.0183702308054596E-2</v>
      </c>
      <c r="AC513" s="262"/>
      <c r="AD513" s="139">
        <f t="shared" si="216"/>
        <v>0</v>
      </c>
      <c r="AE513" s="139"/>
      <c r="AF513" s="297">
        <f t="shared" si="217"/>
        <v>0</v>
      </c>
      <c r="AG513" s="139"/>
      <c r="AH513" s="139">
        <f t="shared" si="218"/>
        <v>0</v>
      </c>
      <c r="AI513" s="139"/>
      <c r="AJ513" s="297">
        <f t="shared" si="219"/>
        <v>0</v>
      </c>
      <c r="AK513" s="262"/>
      <c r="AL513" s="139">
        <f t="shared" si="220"/>
        <v>-4338</v>
      </c>
      <c r="AM513" s="139"/>
      <c r="AN513" s="297">
        <f t="shared" si="221"/>
        <v>-0.14459999999999995</v>
      </c>
      <c r="AP513" s="139" t="str">
        <f t="shared" si="222"/>
        <v/>
      </c>
      <c r="AQ513" s="139"/>
      <c r="AR513" s="297" t="e">
        <f t="shared" si="223"/>
        <v>#N/A</v>
      </c>
      <c r="AS513" s="139"/>
      <c r="AT513" s="139" t="str">
        <f t="shared" si="224"/>
        <v/>
      </c>
      <c r="AU513" s="139"/>
      <c r="AV513" s="297" t="e">
        <f t="shared" si="225"/>
        <v>#N/A</v>
      </c>
      <c r="AW513" s="139"/>
      <c r="AX513" s="139">
        <f t="shared" si="226"/>
        <v>1937</v>
      </c>
      <c r="AY513" s="139"/>
      <c r="AZ513" s="297">
        <f t="shared" si="227"/>
        <v>7.5481256332320168E-2</v>
      </c>
      <c r="BA513" s="139"/>
      <c r="BB513" s="139">
        <f t="shared" si="228"/>
        <v>1937</v>
      </c>
      <c r="BC513" s="139"/>
      <c r="BD513" s="297">
        <f t="shared" si="229"/>
        <v>7.5481256332320168E-2</v>
      </c>
      <c r="BE513" s="139"/>
      <c r="BF513" s="139">
        <f t="shared" si="230"/>
        <v>-2401</v>
      </c>
      <c r="BG513" s="139"/>
      <c r="BH513" s="297">
        <f t="shared" si="231"/>
        <v>-8.003333333333329E-2</v>
      </c>
      <c r="BJ513" s="139" t="str">
        <f t="shared" si="232"/>
        <v/>
      </c>
      <c r="BK513" s="139"/>
      <c r="BL513" s="297" t="e">
        <f t="shared" si="233"/>
        <v>#N/A</v>
      </c>
      <c r="BM513" s="139"/>
    </row>
    <row r="514" spans="2:65" ht="15.75" customHeight="1">
      <c r="B514" s="364"/>
      <c r="C514" s="23"/>
      <c r="D514" s="22" t="s">
        <v>15</v>
      </c>
      <c r="E514" s="60" t="s">
        <v>233</v>
      </c>
      <c r="F514" s="60"/>
      <c r="G514" s="101"/>
      <c r="H514" s="101"/>
      <c r="I514" s="101"/>
      <c r="J514" s="101"/>
      <c r="K514" s="24"/>
      <c r="L514" s="102"/>
      <c r="M514" s="207"/>
      <c r="N514" s="207"/>
      <c r="O514" s="153"/>
      <c r="P514" s="207"/>
      <c r="Q514" s="207"/>
      <c r="R514" s="237"/>
      <c r="S514" s="237"/>
      <c r="T514" s="237"/>
      <c r="U514" s="207"/>
      <c r="V514" s="237"/>
      <c r="W514" s="237"/>
      <c r="X514" s="237"/>
      <c r="Y514" s="237"/>
      <c r="Z514" s="139" t="str">
        <f t="shared" si="214"/>
        <v/>
      </c>
      <c r="AA514" s="207"/>
      <c r="AB514" s="297" t="str">
        <f t="shared" si="215"/>
        <v/>
      </c>
      <c r="AC514" s="262"/>
      <c r="AD514" s="139" t="str">
        <f t="shared" si="216"/>
        <v/>
      </c>
      <c r="AE514" s="207"/>
      <c r="AF514" s="297" t="str">
        <f t="shared" si="217"/>
        <v/>
      </c>
      <c r="AG514" s="207"/>
      <c r="AH514" s="139" t="str">
        <f t="shared" si="218"/>
        <v/>
      </c>
      <c r="AI514" s="207"/>
      <c r="AJ514" s="297" t="str">
        <f t="shared" si="219"/>
        <v/>
      </c>
      <c r="AK514" s="262"/>
      <c r="AL514" s="139" t="str">
        <f t="shared" si="220"/>
        <v/>
      </c>
      <c r="AM514" s="207"/>
      <c r="AN514" s="297" t="str">
        <f t="shared" si="221"/>
        <v/>
      </c>
      <c r="AP514" s="139" t="str">
        <f t="shared" si="222"/>
        <v/>
      </c>
      <c r="AQ514" s="207"/>
      <c r="AR514" s="297" t="str">
        <f t="shared" si="223"/>
        <v/>
      </c>
      <c r="AS514" s="207"/>
      <c r="AT514" s="139" t="str">
        <f t="shared" si="224"/>
        <v/>
      </c>
      <c r="AU514" s="207"/>
      <c r="AV514" s="297" t="str">
        <f t="shared" si="225"/>
        <v/>
      </c>
      <c r="AW514" s="207"/>
      <c r="AX514" s="139" t="str">
        <f t="shared" si="226"/>
        <v/>
      </c>
      <c r="AY514" s="207"/>
      <c r="AZ514" s="297" t="str">
        <f t="shared" si="227"/>
        <v/>
      </c>
      <c r="BA514" s="207"/>
      <c r="BB514" s="139" t="str">
        <f t="shared" si="228"/>
        <v/>
      </c>
      <c r="BC514" s="207"/>
      <c r="BD514" s="297" t="str">
        <f t="shared" si="229"/>
        <v/>
      </c>
      <c r="BE514" s="207"/>
      <c r="BF514" s="139" t="str">
        <f t="shared" si="230"/>
        <v/>
      </c>
      <c r="BG514" s="207"/>
      <c r="BH514" s="297" t="str">
        <f t="shared" si="231"/>
        <v/>
      </c>
      <c r="BJ514" s="139" t="str">
        <f t="shared" si="232"/>
        <v/>
      </c>
      <c r="BK514" s="207"/>
      <c r="BL514" s="297" t="str">
        <f t="shared" si="233"/>
        <v/>
      </c>
      <c r="BM514" s="207"/>
    </row>
    <row r="515" spans="2:65" ht="15.75" customHeight="1">
      <c r="B515" s="364">
        <v>197</v>
      </c>
      <c r="C515" s="23"/>
      <c r="D515" s="22"/>
      <c r="E515" s="60"/>
      <c r="F515" s="60" t="s">
        <v>181</v>
      </c>
      <c r="G515" s="101"/>
      <c r="H515" s="101"/>
      <c r="I515" s="101"/>
      <c r="J515" s="101"/>
      <c r="K515" s="24"/>
      <c r="L515" s="102" t="s">
        <v>33</v>
      </c>
      <c r="M515" s="207"/>
      <c r="N515" s="141">
        <f>VLOOKUP($B515,'[1]09-10-11'!$A$4:$EA$400,MATCH(N$2, '[1]09-10-11'!$A$4:$EA$4, 0))</f>
        <v>27810</v>
      </c>
      <c r="O515" s="123"/>
      <c r="P515" s="141">
        <f>VLOOKUP($B515,'[1]09-10-11'!$A$4:$EA$400,MATCH(P$2, '[1]09-10-11'!$A$4:$EA$4, 0))</f>
        <v>30000</v>
      </c>
      <c r="Q515" s="141"/>
      <c r="R515" s="141">
        <f>VLOOKUP($B515,'[1]09-10-11'!$A$4:$EA$400,MATCH(R$2, '[1]09-10-11'!$A$4:$EA$4, 0))</f>
        <v>30000</v>
      </c>
      <c r="S515" s="141"/>
      <c r="T515" s="141" t="e">
        <f>VLOOKUP($B515,'[1]09-10-11'!$A$4:$EA$400,MATCH(T$2, '[1]09-10-11'!$A$4:$EA$4, 0))</f>
        <v>#N/A</v>
      </c>
      <c r="U515" s="141"/>
      <c r="V515" s="141">
        <f>VLOOKUP($B515,'[1]09-10-11'!$A$4:$EA$400,MATCH(V$2, '[1]09-10-11'!$A$4:$EA$4, 0))</f>
        <v>27960</v>
      </c>
      <c r="W515" s="141"/>
      <c r="X515" s="141">
        <f>VLOOKUP($B515,'[1]09-10-11'!$A$4:$EA$400,MATCH(X$2, '[1]09-10-11'!$A$4:$EA$4, 0))</f>
        <v>30000</v>
      </c>
      <c r="Y515" s="53"/>
      <c r="Z515" s="141">
        <f t="shared" si="214"/>
        <v>2040</v>
      </c>
      <c r="AA515" s="141"/>
      <c r="AB515" s="298">
        <f t="shared" si="215"/>
        <v>7.296137339055786E-2</v>
      </c>
      <c r="AC515" s="256"/>
      <c r="AD515" s="141">
        <f t="shared" si="216"/>
        <v>0</v>
      </c>
      <c r="AE515" s="141"/>
      <c r="AF515" s="298">
        <f t="shared" si="217"/>
        <v>0</v>
      </c>
      <c r="AG515" s="141"/>
      <c r="AH515" s="141">
        <f t="shared" si="218"/>
        <v>2190</v>
      </c>
      <c r="AI515" s="141"/>
      <c r="AJ515" s="298">
        <f t="shared" si="219"/>
        <v>7.8748651564185534E-2</v>
      </c>
      <c r="AK515" s="256"/>
      <c r="AL515" s="141">
        <f t="shared" si="220"/>
        <v>0</v>
      </c>
      <c r="AM515" s="141"/>
      <c r="AN515" s="298">
        <f t="shared" si="221"/>
        <v>0</v>
      </c>
      <c r="AP515" s="141" t="str">
        <f t="shared" si="222"/>
        <v/>
      </c>
      <c r="AQ515" s="141"/>
      <c r="AR515" s="298" t="e">
        <f t="shared" si="223"/>
        <v>#N/A</v>
      </c>
      <c r="AS515" s="141"/>
      <c r="AT515" s="141" t="str">
        <f t="shared" si="224"/>
        <v/>
      </c>
      <c r="AU515" s="141"/>
      <c r="AV515" s="298" t="e">
        <f t="shared" si="225"/>
        <v>#N/A</v>
      </c>
      <c r="AW515" s="141"/>
      <c r="AX515" s="141">
        <f t="shared" si="226"/>
        <v>150</v>
      </c>
      <c r="AY515" s="141"/>
      <c r="AZ515" s="298">
        <f t="shared" si="227"/>
        <v>5.3937432578208266E-3</v>
      </c>
      <c r="BA515" s="141"/>
      <c r="BB515" s="141">
        <f t="shared" si="228"/>
        <v>-2040</v>
      </c>
      <c r="BC515" s="141"/>
      <c r="BD515" s="298">
        <f t="shared" si="229"/>
        <v>-6.7999999999999949E-2</v>
      </c>
      <c r="BE515" s="141"/>
      <c r="BF515" s="141">
        <f t="shared" si="230"/>
        <v>-2040</v>
      </c>
      <c r="BG515" s="141"/>
      <c r="BH515" s="298">
        <f t="shared" si="231"/>
        <v>-6.7999999999999949E-2</v>
      </c>
      <c r="BJ515" s="141" t="str">
        <f t="shared" si="232"/>
        <v/>
      </c>
      <c r="BK515" s="141"/>
      <c r="BL515" s="298" t="e">
        <f t="shared" si="233"/>
        <v>#N/A</v>
      </c>
      <c r="BM515" s="141"/>
    </row>
    <row r="516" spans="2:65" ht="15.75" customHeight="1">
      <c r="B516" s="364"/>
      <c r="C516" s="23"/>
      <c r="D516" s="22"/>
      <c r="E516" s="60"/>
      <c r="F516" s="60"/>
      <c r="G516" s="101"/>
      <c r="H516" s="101"/>
      <c r="I516" s="101"/>
      <c r="J516" s="101"/>
      <c r="K516" s="24"/>
      <c r="L516" s="102"/>
      <c r="M516" s="207"/>
      <c r="N516" s="207"/>
      <c r="O516" s="123"/>
      <c r="P516" s="207"/>
      <c r="Q516" s="207"/>
      <c r="R516" s="237"/>
      <c r="S516" s="237"/>
      <c r="T516" s="237"/>
      <c r="U516" s="207"/>
      <c r="V516" s="237"/>
      <c r="W516" s="237"/>
      <c r="X516" s="237"/>
      <c r="Y516" s="237"/>
      <c r="Z516" s="139" t="str">
        <f t="shared" si="214"/>
        <v/>
      </c>
      <c r="AA516" s="207"/>
      <c r="AB516" s="297" t="str">
        <f t="shared" si="215"/>
        <v/>
      </c>
      <c r="AC516" s="262"/>
      <c r="AD516" s="139" t="str">
        <f t="shared" si="216"/>
        <v/>
      </c>
      <c r="AE516" s="207"/>
      <c r="AF516" s="297" t="str">
        <f t="shared" si="217"/>
        <v/>
      </c>
      <c r="AG516" s="207"/>
      <c r="AH516" s="139" t="str">
        <f t="shared" si="218"/>
        <v/>
      </c>
      <c r="AI516" s="207"/>
      <c r="AJ516" s="297" t="str">
        <f t="shared" si="219"/>
        <v/>
      </c>
      <c r="AK516" s="262"/>
      <c r="AL516" s="139" t="str">
        <f t="shared" si="220"/>
        <v/>
      </c>
      <c r="AM516" s="207"/>
      <c r="AN516" s="297" t="str">
        <f t="shared" si="221"/>
        <v/>
      </c>
      <c r="AP516" s="139" t="str">
        <f t="shared" si="222"/>
        <v/>
      </c>
      <c r="AQ516" s="207"/>
      <c r="AR516" s="297" t="str">
        <f t="shared" si="223"/>
        <v/>
      </c>
      <c r="AS516" s="207"/>
      <c r="AT516" s="139" t="str">
        <f t="shared" si="224"/>
        <v/>
      </c>
      <c r="AU516" s="207"/>
      <c r="AV516" s="297" t="str">
        <f t="shared" si="225"/>
        <v/>
      </c>
      <c r="AW516" s="207"/>
      <c r="AX516" s="139" t="str">
        <f t="shared" si="226"/>
        <v/>
      </c>
      <c r="AY516" s="207"/>
      <c r="AZ516" s="297" t="str">
        <f t="shared" si="227"/>
        <v/>
      </c>
      <c r="BA516" s="207"/>
      <c r="BB516" s="139" t="str">
        <f t="shared" si="228"/>
        <v/>
      </c>
      <c r="BC516" s="207"/>
      <c r="BD516" s="297" t="str">
        <f t="shared" si="229"/>
        <v/>
      </c>
      <c r="BE516" s="207"/>
      <c r="BF516" s="139" t="str">
        <f t="shared" si="230"/>
        <v/>
      </c>
      <c r="BG516" s="207"/>
      <c r="BH516" s="297" t="str">
        <f t="shared" si="231"/>
        <v/>
      </c>
      <c r="BJ516" s="139" t="str">
        <f t="shared" si="232"/>
        <v/>
      </c>
      <c r="BK516" s="207"/>
      <c r="BL516" s="297" t="str">
        <f t="shared" si="233"/>
        <v/>
      </c>
      <c r="BM516" s="207"/>
    </row>
    <row r="517" spans="2:65" ht="15.75" customHeight="1">
      <c r="B517" s="364"/>
      <c r="C517" s="23"/>
      <c r="D517" s="22"/>
      <c r="E517" s="101"/>
      <c r="F517" s="101"/>
      <c r="G517" s="101"/>
      <c r="H517" s="101"/>
      <c r="I517" s="101" t="s">
        <v>39</v>
      </c>
      <c r="J517" s="101"/>
      <c r="K517" s="24"/>
      <c r="L517" s="102"/>
      <c r="M517" s="207"/>
      <c r="N517" s="139">
        <f>SUM(N513:N515)</f>
        <v>53472</v>
      </c>
      <c r="O517" s="123"/>
      <c r="P517" s="139">
        <f>SUM(P513:P515)</f>
        <v>55662</v>
      </c>
      <c r="Q517" s="139"/>
      <c r="R517" s="139">
        <f>SUM(R513:R515)</f>
        <v>60000</v>
      </c>
      <c r="S517" s="139"/>
      <c r="T517" s="139" t="e">
        <f>SUM(T513:T515)</f>
        <v>#N/A</v>
      </c>
      <c r="U517" s="139"/>
      <c r="V517" s="139">
        <f>SUM(V513:V515)</f>
        <v>55559</v>
      </c>
      <c r="W517" s="139"/>
      <c r="X517" s="139">
        <f>SUM(X513:X515)</f>
        <v>55662</v>
      </c>
      <c r="Y517" s="53"/>
      <c r="Z517" s="139">
        <f t="shared" si="214"/>
        <v>103</v>
      </c>
      <c r="AA517" s="139"/>
      <c r="AB517" s="297">
        <f t="shared" si="215"/>
        <v>1.8538850591263145E-3</v>
      </c>
      <c r="AC517" s="262"/>
      <c r="AD517" s="139">
        <f t="shared" si="216"/>
        <v>0</v>
      </c>
      <c r="AE517" s="139"/>
      <c r="AF517" s="297">
        <f t="shared" si="217"/>
        <v>0</v>
      </c>
      <c r="AG517" s="139"/>
      <c r="AH517" s="139">
        <f t="shared" si="218"/>
        <v>2190</v>
      </c>
      <c r="AI517" s="139"/>
      <c r="AJ517" s="297">
        <f t="shared" si="219"/>
        <v>4.0956014362657056E-2</v>
      </c>
      <c r="AK517" s="262"/>
      <c r="AL517" s="139">
        <f t="shared" si="220"/>
        <v>-4338</v>
      </c>
      <c r="AM517" s="139"/>
      <c r="AN517" s="297">
        <f t="shared" si="221"/>
        <v>-7.2300000000000031E-2</v>
      </c>
      <c r="AP517" s="139" t="str">
        <f t="shared" si="222"/>
        <v/>
      </c>
      <c r="AQ517" s="139"/>
      <c r="AR517" s="297" t="e">
        <f t="shared" si="223"/>
        <v>#N/A</v>
      </c>
      <c r="AS517" s="139"/>
      <c r="AT517" s="139" t="str">
        <f t="shared" si="224"/>
        <v/>
      </c>
      <c r="AU517" s="139"/>
      <c r="AV517" s="297" t="e">
        <f t="shared" si="225"/>
        <v>#N/A</v>
      </c>
      <c r="AW517" s="139"/>
      <c r="AX517" s="139">
        <f t="shared" si="226"/>
        <v>2087</v>
      </c>
      <c r="AY517" s="139"/>
      <c r="AZ517" s="297">
        <f t="shared" si="227"/>
        <v>3.9029772591262724E-2</v>
      </c>
      <c r="BA517" s="139"/>
      <c r="BB517" s="139">
        <f t="shared" si="228"/>
        <v>-103</v>
      </c>
      <c r="BC517" s="139"/>
      <c r="BD517" s="297">
        <f t="shared" si="229"/>
        <v>-1.8504545291222474E-3</v>
      </c>
      <c r="BE517" s="139"/>
      <c r="BF517" s="139">
        <f t="shared" si="230"/>
        <v>-4441</v>
      </c>
      <c r="BG517" s="139"/>
      <c r="BH517" s="297">
        <f t="shared" si="231"/>
        <v>-7.401666666666662E-2</v>
      </c>
      <c r="BJ517" s="139" t="str">
        <f t="shared" si="232"/>
        <v/>
      </c>
      <c r="BK517" s="139"/>
      <c r="BL517" s="297" t="e">
        <f t="shared" si="233"/>
        <v>#N/A</v>
      </c>
      <c r="BM517" s="139"/>
    </row>
    <row r="518" spans="2:65" ht="15.75" customHeight="1">
      <c r="B518" s="364"/>
      <c r="C518" s="23"/>
      <c r="D518" s="22"/>
      <c r="E518" s="101"/>
      <c r="F518" s="101"/>
      <c r="G518" s="101"/>
      <c r="H518" s="101"/>
      <c r="I518" s="101"/>
      <c r="J518" s="101"/>
      <c r="K518" s="24"/>
      <c r="L518" s="102"/>
      <c r="M518" s="207"/>
      <c r="N518" s="207"/>
      <c r="O518" s="123"/>
      <c r="P518" s="207"/>
      <c r="Q518" s="207"/>
      <c r="R518" s="237"/>
      <c r="S518" s="237"/>
      <c r="T518" s="237"/>
      <c r="U518" s="207"/>
      <c r="V518" s="237"/>
      <c r="W518" s="237"/>
      <c r="X518" s="237"/>
      <c r="Y518" s="237"/>
      <c r="Z518" s="139" t="str">
        <f t="shared" si="214"/>
        <v/>
      </c>
      <c r="AA518" s="207"/>
      <c r="AB518" s="297" t="str">
        <f t="shared" si="215"/>
        <v/>
      </c>
      <c r="AC518" s="262"/>
      <c r="AD518" s="139" t="str">
        <f t="shared" si="216"/>
        <v/>
      </c>
      <c r="AE518" s="207"/>
      <c r="AF518" s="297" t="str">
        <f t="shared" si="217"/>
        <v/>
      </c>
      <c r="AG518" s="207"/>
      <c r="AH518" s="139" t="str">
        <f t="shared" si="218"/>
        <v/>
      </c>
      <c r="AI518" s="207"/>
      <c r="AJ518" s="297" t="str">
        <f t="shared" si="219"/>
        <v/>
      </c>
      <c r="AK518" s="262"/>
      <c r="AL518" s="139" t="str">
        <f t="shared" si="220"/>
        <v/>
      </c>
      <c r="AM518" s="207"/>
      <c r="AN518" s="297" t="str">
        <f t="shared" si="221"/>
        <v/>
      </c>
      <c r="AP518" s="139" t="str">
        <f t="shared" si="222"/>
        <v/>
      </c>
      <c r="AQ518" s="207"/>
      <c r="AR518" s="297" t="str">
        <f t="shared" si="223"/>
        <v/>
      </c>
      <c r="AS518" s="207"/>
      <c r="AT518" s="139" t="str">
        <f t="shared" si="224"/>
        <v/>
      </c>
      <c r="AU518" s="207"/>
      <c r="AV518" s="297" t="str">
        <f t="shared" si="225"/>
        <v/>
      </c>
      <c r="AW518" s="207"/>
      <c r="AX518" s="139" t="str">
        <f t="shared" si="226"/>
        <v/>
      </c>
      <c r="AY518" s="207"/>
      <c r="AZ518" s="297" t="str">
        <f t="shared" si="227"/>
        <v/>
      </c>
      <c r="BA518" s="207"/>
      <c r="BB518" s="139" t="str">
        <f t="shared" si="228"/>
        <v/>
      </c>
      <c r="BC518" s="207"/>
      <c r="BD518" s="297" t="str">
        <f t="shared" si="229"/>
        <v/>
      </c>
      <c r="BE518" s="207"/>
      <c r="BF518" s="139" t="str">
        <f t="shared" si="230"/>
        <v/>
      </c>
      <c r="BG518" s="207"/>
      <c r="BH518" s="297" t="str">
        <f t="shared" si="231"/>
        <v/>
      </c>
      <c r="BJ518" s="139" t="str">
        <f t="shared" si="232"/>
        <v/>
      </c>
      <c r="BK518" s="207"/>
      <c r="BL518" s="297" t="str">
        <f t="shared" si="233"/>
        <v/>
      </c>
      <c r="BM518" s="207"/>
    </row>
    <row r="519" spans="2:65" ht="15.75" customHeight="1">
      <c r="B519" s="364"/>
      <c r="C519" s="23"/>
      <c r="D519" s="22" t="s">
        <v>14</v>
      </c>
      <c r="E519" s="101" t="s">
        <v>168</v>
      </c>
      <c r="F519" s="101"/>
      <c r="G519" s="101"/>
      <c r="H519" s="101"/>
      <c r="I519" s="101"/>
      <c r="J519" s="101"/>
      <c r="K519" s="24"/>
      <c r="L519" s="102"/>
      <c r="M519" s="207"/>
      <c r="N519" s="207"/>
      <c r="O519" s="123"/>
      <c r="P519" s="207"/>
      <c r="Q519" s="207"/>
      <c r="R519" s="237"/>
      <c r="S519" s="237"/>
      <c r="T519" s="237"/>
      <c r="U519" s="207"/>
      <c r="V519" s="237"/>
      <c r="W519" s="237"/>
      <c r="X519" s="237"/>
      <c r="Y519" s="237"/>
      <c r="Z519" s="139" t="str">
        <f t="shared" si="214"/>
        <v/>
      </c>
      <c r="AA519" s="207"/>
      <c r="AB519" s="297" t="str">
        <f t="shared" si="215"/>
        <v/>
      </c>
      <c r="AC519" s="262"/>
      <c r="AD519" s="139" t="str">
        <f t="shared" si="216"/>
        <v/>
      </c>
      <c r="AE519" s="207"/>
      <c r="AF519" s="297" t="str">
        <f t="shared" si="217"/>
        <v/>
      </c>
      <c r="AG519" s="207"/>
      <c r="AH519" s="139" t="str">
        <f t="shared" si="218"/>
        <v/>
      </c>
      <c r="AI519" s="207"/>
      <c r="AJ519" s="297" t="str">
        <f t="shared" si="219"/>
        <v/>
      </c>
      <c r="AK519" s="262"/>
      <c r="AL519" s="139" t="str">
        <f t="shared" si="220"/>
        <v/>
      </c>
      <c r="AM519" s="207"/>
      <c r="AN519" s="297" t="str">
        <f t="shared" si="221"/>
        <v/>
      </c>
      <c r="AP519" s="139" t="str">
        <f t="shared" si="222"/>
        <v/>
      </c>
      <c r="AQ519" s="207"/>
      <c r="AR519" s="297" t="str">
        <f t="shared" si="223"/>
        <v/>
      </c>
      <c r="AS519" s="207"/>
      <c r="AT519" s="139" t="str">
        <f t="shared" si="224"/>
        <v/>
      </c>
      <c r="AU519" s="207"/>
      <c r="AV519" s="297" t="str">
        <f t="shared" si="225"/>
        <v/>
      </c>
      <c r="AW519" s="207"/>
      <c r="AX519" s="139" t="str">
        <f t="shared" si="226"/>
        <v/>
      </c>
      <c r="AY519" s="207"/>
      <c r="AZ519" s="297" t="str">
        <f t="shared" si="227"/>
        <v/>
      </c>
      <c r="BA519" s="207"/>
      <c r="BB519" s="139" t="str">
        <f t="shared" si="228"/>
        <v/>
      </c>
      <c r="BC519" s="207"/>
      <c r="BD519" s="297" t="str">
        <f t="shared" si="229"/>
        <v/>
      </c>
      <c r="BE519" s="207"/>
      <c r="BF519" s="139" t="str">
        <f t="shared" si="230"/>
        <v/>
      </c>
      <c r="BG519" s="207"/>
      <c r="BH519" s="297" t="str">
        <f t="shared" si="231"/>
        <v/>
      </c>
      <c r="BJ519" s="139" t="str">
        <f t="shared" si="232"/>
        <v/>
      </c>
      <c r="BK519" s="207"/>
      <c r="BL519" s="297" t="str">
        <f t="shared" si="233"/>
        <v/>
      </c>
      <c r="BM519" s="207"/>
    </row>
    <row r="520" spans="2:65" ht="15.75" customHeight="1">
      <c r="B520" s="364">
        <v>198</v>
      </c>
      <c r="C520" s="23"/>
      <c r="D520" s="101"/>
      <c r="E520" s="101"/>
      <c r="F520" s="101" t="s">
        <v>84</v>
      </c>
      <c r="G520" s="101"/>
      <c r="H520" s="101"/>
      <c r="I520" s="101"/>
      <c r="J520" s="101"/>
      <c r="K520" s="101"/>
      <c r="L520" s="102" t="s">
        <v>29</v>
      </c>
      <c r="M520" s="207"/>
      <c r="N520" s="139">
        <f>VLOOKUP($B520,'[1]09-10-11'!$A$4:$EA$400,MATCH(N$2, '[1]09-10-11'!$A$4:$EA$4, 0))</f>
        <v>12833</v>
      </c>
      <c r="O520" s="123"/>
      <c r="P520" s="139">
        <f>VLOOKUP($B520,'[1]09-10-11'!$A$4:$EA$400,MATCH(P$2, '[1]09-10-11'!$A$4:$EA$4, 0))</f>
        <v>12833</v>
      </c>
      <c r="Q520" s="139"/>
      <c r="R520" s="139">
        <f>VLOOKUP($B520,'[1]09-10-11'!$A$4:$EA$400,MATCH(R$2, '[1]09-10-11'!$A$4:$EA$4, 0))</f>
        <v>13090</v>
      </c>
      <c r="S520" s="139"/>
      <c r="T520" s="139" t="e">
        <f>VLOOKUP($B520,'[1]09-10-11'!$A$4:$EA$400,MATCH(T$2, '[1]09-10-11'!$A$4:$EA$4, 0))</f>
        <v>#N/A</v>
      </c>
      <c r="U520" s="139"/>
      <c r="V520" s="139">
        <f>VLOOKUP($B520,'[1]09-10-11'!$A$4:$EA$400,MATCH(V$2, '[1]09-10-11'!$A$4:$EA$4, 0))</f>
        <v>13802</v>
      </c>
      <c r="W520" s="139"/>
      <c r="X520" s="139">
        <f>VLOOKUP($B520,'[1]09-10-11'!$A$4:$EA$400,MATCH(X$2, '[1]09-10-11'!$A$4:$EA$4, 0))</f>
        <v>12833</v>
      </c>
      <c r="Y520" s="53"/>
      <c r="Z520" s="139">
        <f t="shared" si="214"/>
        <v>-969</v>
      </c>
      <c r="AA520" s="139"/>
      <c r="AB520" s="297">
        <f t="shared" si="215"/>
        <v>-7.0207216345457235E-2</v>
      </c>
      <c r="AC520" s="262"/>
      <c r="AD520" s="139">
        <f t="shared" si="216"/>
        <v>0</v>
      </c>
      <c r="AE520" s="139"/>
      <c r="AF520" s="297">
        <f t="shared" si="217"/>
        <v>0</v>
      </c>
      <c r="AG520" s="139"/>
      <c r="AH520" s="139">
        <f t="shared" si="218"/>
        <v>0</v>
      </c>
      <c r="AI520" s="139"/>
      <c r="AJ520" s="297">
        <f t="shared" si="219"/>
        <v>0</v>
      </c>
      <c r="AK520" s="262"/>
      <c r="AL520" s="139">
        <f t="shared" si="220"/>
        <v>-257</v>
      </c>
      <c r="AM520" s="139"/>
      <c r="AN520" s="297">
        <f t="shared" si="221"/>
        <v>-1.9633307868601957E-2</v>
      </c>
      <c r="AP520" s="139" t="str">
        <f t="shared" si="222"/>
        <v/>
      </c>
      <c r="AQ520" s="139"/>
      <c r="AR520" s="297" t="e">
        <f t="shared" si="223"/>
        <v>#N/A</v>
      </c>
      <c r="AS520" s="139"/>
      <c r="AT520" s="139" t="str">
        <f t="shared" si="224"/>
        <v/>
      </c>
      <c r="AU520" s="139"/>
      <c r="AV520" s="297" t="e">
        <f t="shared" si="225"/>
        <v>#N/A</v>
      </c>
      <c r="AW520" s="139"/>
      <c r="AX520" s="139">
        <f t="shared" si="226"/>
        <v>969</v>
      </c>
      <c r="AY520" s="139"/>
      <c r="AZ520" s="297">
        <f t="shared" si="227"/>
        <v>7.5508454765058852E-2</v>
      </c>
      <c r="BA520" s="139"/>
      <c r="BB520" s="139">
        <f t="shared" si="228"/>
        <v>969</v>
      </c>
      <c r="BC520" s="139"/>
      <c r="BD520" s="297">
        <f t="shared" si="229"/>
        <v>7.5508454765058852E-2</v>
      </c>
      <c r="BE520" s="139"/>
      <c r="BF520" s="139">
        <f t="shared" si="230"/>
        <v>712</v>
      </c>
      <c r="BG520" s="139"/>
      <c r="BH520" s="297">
        <f t="shared" si="231"/>
        <v>5.4392666157372149E-2</v>
      </c>
      <c r="BJ520" s="139" t="str">
        <f t="shared" si="232"/>
        <v/>
      </c>
      <c r="BK520" s="139"/>
      <c r="BL520" s="297" t="e">
        <f t="shared" si="233"/>
        <v>#N/A</v>
      </c>
      <c r="BM520" s="139"/>
    </row>
    <row r="521" spans="2:65" ht="15.75" customHeight="1">
      <c r="B521" s="364"/>
      <c r="C521" s="23"/>
      <c r="D521" s="22" t="s">
        <v>16</v>
      </c>
      <c r="E521" s="60" t="s">
        <v>246</v>
      </c>
      <c r="F521" s="60"/>
      <c r="G521" s="101"/>
      <c r="H521" s="101"/>
      <c r="I521" s="101"/>
      <c r="J521" s="101"/>
      <c r="K521" s="101"/>
      <c r="L521" s="102"/>
      <c r="M521" s="207"/>
      <c r="N521" s="207"/>
      <c r="O521" s="123"/>
      <c r="P521" s="237"/>
      <c r="Q521" s="237"/>
      <c r="R521" s="237"/>
      <c r="S521" s="237"/>
      <c r="T521" s="237"/>
      <c r="U521" s="237"/>
      <c r="V521" s="237"/>
      <c r="W521" s="237"/>
      <c r="X521" s="237"/>
      <c r="Y521" s="237"/>
      <c r="Z521" s="139" t="str">
        <f t="shared" si="214"/>
        <v/>
      </c>
      <c r="AA521" s="237"/>
      <c r="AB521" s="297" t="str">
        <f t="shared" si="215"/>
        <v/>
      </c>
      <c r="AC521" s="262"/>
      <c r="AD521" s="139" t="str">
        <f t="shared" si="216"/>
        <v/>
      </c>
      <c r="AE521" s="237"/>
      <c r="AF521" s="297" t="str">
        <f t="shared" si="217"/>
        <v/>
      </c>
      <c r="AG521" s="237"/>
      <c r="AH521" s="139" t="str">
        <f t="shared" si="218"/>
        <v/>
      </c>
      <c r="AI521" s="237"/>
      <c r="AJ521" s="297" t="str">
        <f t="shared" si="219"/>
        <v/>
      </c>
      <c r="AK521" s="262"/>
      <c r="AL521" s="139" t="str">
        <f t="shared" si="220"/>
        <v/>
      </c>
      <c r="AM521" s="237"/>
      <c r="AN521" s="297" t="str">
        <f t="shared" si="221"/>
        <v/>
      </c>
      <c r="AP521" s="139" t="str">
        <f t="shared" si="222"/>
        <v/>
      </c>
      <c r="AQ521" s="237"/>
      <c r="AR521" s="297" t="str">
        <f t="shared" si="223"/>
        <v/>
      </c>
      <c r="AS521" s="237"/>
      <c r="AT521" s="139" t="str">
        <f t="shared" si="224"/>
        <v/>
      </c>
      <c r="AU521" s="237"/>
      <c r="AV521" s="297" t="str">
        <f t="shared" si="225"/>
        <v/>
      </c>
      <c r="AW521" s="237"/>
      <c r="AX521" s="139" t="str">
        <f t="shared" si="226"/>
        <v/>
      </c>
      <c r="AY521" s="237"/>
      <c r="AZ521" s="297" t="str">
        <f t="shared" si="227"/>
        <v/>
      </c>
      <c r="BA521" s="237"/>
      <c r="BB521" s="139" t="str">
        <f t="shared" si="228"/>
        <v/>
      </c>
      <c r="BC521" s="237"/>
      <c r="BD521" s="297" t="str">
        <f t="shared" si="229"/>
        <v/>
      </c>
      <c r="BE521" s="237"/>
      <c r="BF521" s="139" t="str">
        <f t="shared" si="230"/>
        <v/>
      </c>
      <c r="BG521" s="237"/>
      <c r="BH521" s="297" t="str">
        <f t="shared" si="231"/>
        <v/>
      </c>
      <c r="BJ521" s="139" t="str">
        <f t="shared" si="232"/>
        <v/>
      </c>
      <c r="BK521" s="237"/>
      <c r="BL521" s="297" t="str">
        <f t="shared" si="233"/>
        <v/>
      </c>
      <c r="BM521" s="237"/>
    </row>
    <row r="522" spans="2:65" ht="15.75" customHeight="1">
      <c r="B522" s="364">
        <v>199</v>
      </c>
      <c r="C522" s="23"/>
      <c r="D522" s="101"/>
      <c r="E522" s="60"/>
      <c r="F522" s="60" t="s">
        <v>182</v>
      </c>
      <c r="G522" s="101"/>
      <c r="H522" s="101"/>
      <c r="I522" s="101"/>
      <c r="J522" s="101"/>
      <c r="K522" s="101"/>
      <c r="L522" s="102" t="s">
        <v>33</v>
      </c>
      <c r="M522" s="207"/>
      <c r="N522" s="141">
        <f>VLOOKUP($B522,'[1]09-10-11'!$A$4:$EA$400,MATCH(N$2, '[1]09-10-11'!$A$4:$EA$4, 0))</f>
        <v>13905</v>
      </c>
      <c r="O522" s="123"/>
      <c r="P522" s="141">
        <f>VLOOKUP($B522,'[1]09-10-11'!$A$4:$EA$400,MATCH(P$2, '[1]09-10-11'!$A$4:$EA$4, 0))</f>
        <v>15000</v>
      </c>
      <c r="Q522" s="141"/>
      <c r="R522" s="141">
        <f>VLOOKUP($B522,'[1]09-10-11'!$A$4:$EA$400,MATCH(R$2, '[1]09-10-11'!$A$4:$EA$4, 0))</f>
        <v>15000</v>
      </c>
      <c r="S522" s="141"/>
      <c r="T522" s="141" t="e">
        <f>VLOOKUP($B522,'[1]09-10-11'!$A$4:$EA$400,MATCH(T$2, '[1]09-10-11'!$A$4:$EA$4, 0))</f>
        <v>#N/A</v>
      </c>
      <c r="U522" s="141"/>
      <c r="V522" s="141">
        <f>VLOOKUP($B522,'[1]09-10-11'!$A$4:$EA$400,MATCH(V$2, '[1]09-10-11'!$A$4:$EA$4, 0))</f>
        <v>13980</v>
      </c>
      <c r="W522" s="141"/>
      <c r="X522" s="141">
        <f>VLOOKUP($B522,'[1]09-10-11'!$A$4:$EA$400,MATCH(X$2, '[1]09-10-11'!$A$4:$EA$4, 0))</f>
        <v>15000</v>
      </c>
      <c r="Y522" s="53"/>
      <c r="Z522" s="141">
        <f t="shared" si="214"/>
        <v>1020</v>
      </c>
      <c r="AA522" s="141"/>
      <c r="AB522" s="298">
        <f t="shared" si="215"/>
        <v>7.296137339055786E-2</v>
      </c>
      <c r="AC522" s="256"/>
      <c r="AD522" s="141">
        <f t="shared" si="216"/>
        <v>0</v>
      </c>
      <c r="AE522" s="141"/>
      <c r="AF522" s="298">
        <f t="shared" si="217"/>
        <v>0</v>
      </c>
      <c r="AG522" s="53"/>
      <c r="AH522" s="141">
        <f t="shared" si="218"/>
        <v>1095</v>
      </c>
      <c r="AI522" s="141"/>
      <c r="AJ522" s="298">
        <f t="shared" si="219"/>
        <v>7.8748651564185534E-2</v>
      </c>
      <c r="AK522" s="256"/>
      <c r="AL522" s="141">
        <f t="shared" si="220"/>
        <v>0</v>
      </c>
      <c r="AM522" s="141"/>
      <c r="AN522" s="298">
        <f t="shared" si="221"/>
        <v>0</v>
      </c>
      <c r="AP522" s="141" t="str">
        <f t="shared" si="222"/>
        <v/>
      </c>
      <c r="AQ522" s="141"/>
      <c r="AR522" s="298" t="e">
        <f t="shared" si="223"/>
        <v>#N/A</v>
      </c>
      <c r="AS522" s="53"/>
      <c r="AT522" s="141" t="str">
        <f t="shared" si="224"/>
        <v/>
      </c>
      <c r="AU522" s="141"/>
      <c r="AV522" s="298" t="e">
        <f t="shared" si="225"/>
        <v>#N/A</v>
      </c>
      <c r="AW522" s="53"/>
      <c r="AX522" s="141">
        <f t="shared" si="226"/>
        <v>75</v>
      </c>
      <c r="AY522" s="141"/>
      <c r="AZ522" s="298">
        <f t="shared" si="227"/>
        <v>5.3937432578208266E-3</v>
      </c>
      <c r="BA522" s="53"/>
      <c r="BB522" s="141">
        <f t="shared" si="228"/>
        <v>-1020</v>
      </c>
      <c r="BC522" s="141"/>
      <c r="BD522" s="298">
        <f t="shared" si="229"/>
        <v>-6.7999999999999949E-2</v>
      </c>
      <c r="BE522" s="53"/>
      <c r="BF522" s="141">
        <f t="shared" si="230"/>
        <v>-1020</v>
      </c>
      <c r="BG522" s="141"/>
      <c r="BH522" s="298">
        <f t="shared" si="231"/>
        <v>-6.7999999999999949E-2</v>
      </c>
      <c r="BJ522" s="141" t="str">
        <f t="shared" si="232"/>
        <v/>
      </c>
      <c r="BK522" s="141"/>
      <c r="BL522" s="298" t="e">
        <f t="shared" si="233"/>
        <v>#N/A</v>
      </c>
      <c r="BM522" s="53"/>
    </row>
    <row r="523" spans="2:65" ht="15.75" customHeight="1">
      <c r="B523" s="364"/>
      <c r="C523" s="23"/>
      <c r="D523" s="101"/>
      <c r="E523" s="60"/>
      <c r="F523" s="60"/>
      <c r="G523" s="101"/>
      <c r="H523" s="101"/>
      <c r="I523" s="101"/>
      <c r="J523" s="101"/>
      <c r="K523" s="101"/>
      <c r="L523" s="102"/>
      <c r="M523" s="207"/>
      <c r="N523" s="207"/>
      <c r="O523" s="123"/>
      <c r="P523" s="237"/>
      <c r="Q523" s="237"/>
      <c r="R523" s="237"/>
      <c r="S523" s="237"/>
      <c r="T523" s="237"/>
      <c r="U523" s="237"/>
      <c r="V523" s="237"/>
      <c r="W523" s="237"/>
      <c r="X523" s="237"/>
      <c r="Y523" s="237"/>
      <c r="Z523" s="139" t="str">
        <f t="shared" si="214"/>
        <v/>
      </c>
      <c r="AA523" s="237"/>
      <c r="AB523" s="297" t="str">
        <f t="shared" si="215"/>
        <v/>
      </c>
      <c r="AC523" s="262"/>
      <c r="AD523" s="139" t="str">
        <f t="shared" si="216"/>
        <v/>
      </c>
      <c r="AE523" s="237"/>
      <c r="AF523" s="297" t="str">
        <f t="shared" si="217"/>
        <v/>
      </c>
      <c r="AG523" s="237"/>
      <c r="AH523" s="139" t="str">
        <f t="shared" si="218"/>
        <v/>
      </c>
      <c r="AI523" s="237"/>
      <c r="AJ523" s="297" t="str">
        <f t="shared" si="219"/>
        <v/>
      </c>
      <c r="AK523" s="262"/>
      <c r="AL523" s="139" t="str">
        <f t="shared" si="220"/>
        <v/>
      </c>
      <c r="AM523" s="237"/>
      <c r="AN523" s="297" t="str">
        <f t="shared" si="221"/>
        <v/>
      </c>
      <c r="AP523" s="139" t="str">
        <f t="shared" si="222"/>
        <v/>
      </c>
      <c r="AQ523" s="237"/>
      <c r="AR523" s="297" t="str">
        <f t="shared" si="223"/>
        <v/>
      </c>
      <c r="AS523" s="237"/>
      <c r="AT523" s="139" t="str">
        <f t="shared" si="224"/>
        <v/>
      </c>
      <c r="AU523" s="237"/>
      <c r="AV523" s="297" t="str">
        <f t="shared" si="225"/>
        <v/>
      </c>
      <c r="AW523" s="237"/>
      <c r="AX523" s="139" t="str">
        <f t="shared" si="226"/>
        <v/>
      </c>
      <c r="AY523" s="237"/>
      <c r="AZ523" s="297" t="str">
        <f t="shared" si="227"/>
        <v/>
      </c>
      <c r="BA523" s="237"/>
      <c r="BB523" s="139" t="str">
        <f t="shared" si="228"/>
        <v/>
      </c>
      <c r="BC523" s="237"/>
      <c r="BD523" s="297" t="str">
        <f t="shared" si="229"/>
        <v/>
      </c>
      <c r="BE523" s="237"/>
      <c r="BF523" s="139" t="str">
        <f t="shared" si="230"/>
        <v/>
      </c>
      <c r="BG523" s="237"/>
      <c r="BH523" s="297" t="str">
        <f t="shared" si="231"/>
        <v/>
      </c>
      <c r="BJ523" s="139" t="str">
        <f t="shared" si="232"/>
        <v/>
      </c>
      <c r="BK523" s="237"/>
      <c r="BL523" s="297" t="str">
        <f t="shared" si="233"/>
        <v/>
      </c>
      <c r="BM523" s="237"/>
    </row>
    <row r="524" spans="2:65" ht="15.75" customHeight="1">
      <c r="B524" s="364"/>
      <c r="C524" s="23"/>
      <c r="D524" s="101"/>
      <c r="E524" s="60"/>
      <c r="F524" s="60"/>
      <c r="G524" s="101"/>
      <c r="H524" s="101"/>
      <c r="I524" s="101" t="s">
        <v>39</v>
      </c>
      <c r="J524" s="101"/>
      <c r="K524" s="101"/>
      <c r="L524" s="102"/>
      <c r="M524" s="207"/>
      <c r="N524" s="139">
        <f>SUM(N520:N522)</f>
        <v>26738</v>
      </c>
      <c r="O524" s="123"/>
      <c r="P524" s="139">
        <f>SUM(P520:P522)</f>
        <v>27833</v>
      </c>
      <c r="Q524" s="139"/>
      <c r="R524" s="139">
        <f>SUM(R520:R522)</f>
        <v>28090</v>
      </c>
      <c r="S524" s="139"/>
      <c r="T524" s="139" t="e">
        <f>SUM(T520:T522)</f>
        <v>#N/A</v>
      </c>
      <c r="U524" s="139"/>
      <c r="V524" s="139">
        <f>SUM(V520:V522)</f>
        <v>27782</v>
      </c>
      <c r="W524" s="139"/>
      <c r="X524" s="139">
        <f>SUM(X520:X522)</f>
        <v>27833</v>
      </c>
      <c r="Y524" s="53"/>
      <c r="Z524" s="139">
        <f t="shared" si="214"/>
        <v>51</v>
      </c>
      <c r="AA524" s="139"/>
      <c r="AB524" s="297">
        <f t="shared" si="215"/>
        <v>1.8357209704125133E-3</v>
      </c>
      <c r="AC524" s="262"/>
      <c r="AD524" s="139">
        <f t="shared" si="216"/>
        <v>0</v>
      </c>
      <c r="AE524" s="139"/>
      <c r="AF524" s="297">
        <f t="shared" si="217"/>
        <v>0</v>
      </c>
      <c r="AG524" s="139"/>
      <c r="AH524" s="139">
        <f t="shared" si="218"/>
        <v>1095</v>
      </c>
      <c r="AI524" s="139"/>
      <c r="AJ524" s="297">
        <f t="shared" si="219"/>
        <v>4.0952950856459003E-2</v>
      </c>
      <c r="AK524" s="262"/>
      <c r="AL524" s="139">
        <f t="shared" si="220"/>
        <v>-257</v>
      </c>
      <c r="AM524" s="139"/>
      <c r="AN524" s="297">
        <f t="shared" si="221"/>
        <v>-9.149163403346372E-3</v>
      </c>
      <c r="AP524" s="139" t="str">
        <f t="shared" si="222"/>
        <v/>
      </c>
      <c r="AQ524" s="139"/>
      <c r="AR524" s="297" t="e">
        <f t="shared" si="223"/>
        <v>#N/A</v>
      </c>
      <c r="AS524" s="139"/>
      <c r="AT524" s="139" t="str">
        <f t="shared" si="224"/>
        <v/>
      </c>
      <c r="AU524" s="139"/>
      <c r="AV524" s="297" t="e">
        <f t="shared" si="225"/>
        <v>#N/A</v>
      </c>
      <c r="AW524" s="139"/>
      <c r="AX524" s="139">
        <f t="shared" si="226"/>
        <v>1044</v>
      </c>
      <c r="AY524" s="139"/>
      <c r="AZ524" s="297">
        <f t="shared" si="227"/>
        <v>3.9045553145336198E-2</v>
      </c>
      <c r="BA524" s="139"/>
      <c r="BB524" s="139">
        <f t="shared" si="228"/>
        <v>-51</v>
      </c>
      <c r="BC524" s="139"/>
      <c r="BD524" s="297">
        <f t="shared" si="229"/>
        <v>-1.8323572737397598E-3</v>
      </c>
      <c r="BE524" s="139"/>
      <c r="BF524" s="139">
        <f t="shared" si="230"/>
        <v>-308</v>
      </c>
      <c r="BG524" s="139"/>
      <c r="BH524" s="297">
        <f t="shared" si="231"/>
        <v>-1.0964756140975473E-2</v>
      </c>
      <c r="BJ524" s="139" t="str">
        <f t="shared" si="232"/>
        <v/>
      </c>
      <c r="BK524" s="139"/>
      <c r="BL524" s="297" t="e">
        <f t="shared" si="233"/>
        <v>#N/A</v>
      </c>
      <c r="BM524" s="139"/>
    </row>
    <row r="525" spans="2:65" ht="15.75" customHeight="1">
      <c r="B525" s="364"/>
      <c r="C525" s="23"/>
      <c r="D525" s="101"/>
      <c r="E525" s="101"/>
      <c r="F525" s="101"/>
      <c r="G525" s="101"/>
      <c r="H525" s="101"/>
      <c r="I525" s="101"/>
      <c r="J525" s="101"/>
      <c r="K525" s="101"/>
      <c r="L525" s="102"/>
      <c r="M525" s="207"/>
      <c r="N525" s="207"/>
      <c r="O525" s="123"/>
      <c r="P525" s="237"/>
      <c r="Q525" s="237"/>
      <c r="R525" s="237"/>
      <c r="S525" s="237"/>
      <c r="T525" s="237"/>
      <c r="U525" s="237"/>
      <c r="V525" s="237"/>
      <c r="W525" s="237"/>
      <c r="X525" s="237"/>
      <c r="Y525" s="237"/>
      <c r="Z525" s="139" t="str">
        <f t="shared" si="214"/>
        <v/>
      </c>
      <c r="AA525" s="237"/>
      <c r="AB525" s="297" t="str">
        <f t="shared" si="215"/>
        <v/>
      </c>
      <c r="AC525" s="262"/>
      <c r="AD525" s="139" t="str">
        <f t="shared" si="216"/>
        <v/>
      </c>
      <c r="AE525" s="237"/>
      <c r="AF525" s="297" t="str">
        <f t="shared" si="217"/>
        <v/>
      </c>
      <c r="AG525" s="237"/>
      <c r="AH525" s="139" t="str">
        <f t="shared" si="218"/>
        <v/>
      </c>
      <c r="AI525" s="237"/>
      <c r="AJ525" s="297" t="str">
        <f t="shared" si="219"/>
        <v/>
      </c>
      <c r="AK525" s="262"/>
      <c r="AL525" s="139" t="str">
        <f t="shared" si="220"/>
        <v/>
      </c>
      <c r="AM525" s="237"/>
      <c r="AN525" s="297" t="str">
        <f t="shared" si="221"/>
        <v/>
      </c>
      <c r="AP525" s="139" t="str">
        <f t="shared" si="222"/>
        <v/>
      </c>
      <c r="AQ525" s="237"/>
      <c r="AR525" s="297" t="str">
        <f t="shared" si="223"/>
        <v/>
      </c>
      <c r="AS525" s="237"/>
      <c r="AT525" s="139" t="str">
        <f t="shared" si="224"/>
        <v/>
      </c>
      <c r="AU525" s="237"/>
      <c r="AV525" s="297" t="str">
        <f t="shared" si="225"/>
        <v/>
      </c>
      <c r="AW525" s="237"/>
      <c r="AX525" s="139" t="str">
        <f t="shared" si="226"/>
        <v/>
      </c>
      <c r="AY525" s="237"/>
      <c r="AZ525" s="297" t="str">
        <f t="shared" si="227"/>
        <v/>
      </c>
      <c r="BA525" s="237"/>
      <c r="BB525" s="139" t="str">
        <f t="shared" si="228"/>
        <v/>
      </c>
      <c r="BC525" s="237"/>
      <c r="BD525" s="297" t="str">
        <f t="shared" si="229"/>
        <v/>
      </c>
      <c r="BE525" s="237"/>
      <c r="BF525" s="139" t="str">
        <f t="shared" si="230"/>
        <v/>
      </c>
      <c r="BG525" s="237"/>
      <c r="BH525" s="297" t="str">
        <f t="shared" si="231"/>
        <v/>
      </c>
      <c r="BJ525" s="139" t="str">
        <f t="shared" si="232"/>
        <v/>
      </c>
      <c r="BK525" s="237"/>
      <c r="BL525" s="297" t="str">
        <f t="shared" si="233"/>
        <v/>
      </c>
      <c r="BM525" s="237"/>
    </row>
    <row r="526" spans="2:65" ht="15.75" customHeight="1">
      <c r="B526" s="364">
        <v>200</v>
      </c>
      <c r="C526" s="23"/>
      <c r="D526" s="22" t="s">
        <v>17</v>
      </c>
      <c r="E526" s="101" t="s">
        <v>169</v>
      </c>
      <c r="F526" s="101"/>
      <c r="G526" s="101"/>
      <c r="H526" s="101"/>
      <c r="I526" s="101"/>
      <c r="J526" s="101"/>
      <c r="K526" s="24"/>
      <c r="L526" s="102" t="s">
        <v>29</v>
      </c>
      <c r="M526" s="207"/>
      <c r="N526" s="139">
        <f>VLOOKUP($B526,'[1]09-10-11'!$A$4:$EA$400,MATCH(N$2, '[1]09-10-11'!$A$4:$EA$4, 0))</f>
        <v>227524</v>
      </c>
      <c r="O526" s="123"/>
      <c r="P526" s="139">
        <f>VLOOKUP($B526,'[1]09-10-11'!$A$4:$EA$400,MATCH(P$2, '[1]09-10-11'!$A$4:$EA$4, 0))</f>
        <v>227524</v>
      </c>
      <c r="Q526" s="139"/>
      <c r="R526" s="139">
        <f>VLOOKUP($B526,'[1]09-10-11'!$A$4:$EA$400,MATCH(R$2, '[1]09-10-11'!$A$4:$EA$4, 0))</f>
        <v>232074</v>
      </c>
      <c r="S526" s="139"/>
      <c r="T526" s="139" t="e">
        <f>VLOOKUP($B526,'[1]09-10-11'!$A$4:$EA$400,MATCH(T$2, '[1]09-10-11'!$A$4:$EA$4, 0))</f>
        <v>#N/A</v>
      </c>
      <c r="U526" s="139"/>
      <c r="V526" s="139">
        <f>VLOOKUP($B526,'[1]09-10-11'!$A$4:$EA$400,MATCH(V$2, '[1]09-10-11'!$A$4:$EA$4, 0))</f>
        <v>244694</v>
      </c>
      <c r="W526" s="139"/>
      <c r="X526" s="139">
        <f>VLOOKUP($B526,'[1]09-10-11'!$A$4:$EA$400,MATCH(X$2, '[1]09-10-11'!$A$4:$EA$4, 0))</f>
        <v>227524</v>
      </c>
      <c r="Y526" s="53"/>
      <c r="Z526" s="139">
        <f t="shared" si="214"/>
        <v>-17170</v>
      </c>
      <c r="AA526" s="139"/>
      <c r="AB526" s="297">
        <f t="shared" si="215"/>
        <v>-7.0169272642565783E-2</v>
      </c>
      <c r="AC526" s="262"/>
      <c r="AD526" s="139">
        <f t="shared" si="216"/>
        <v>0</v>
      </c>
      <c r="AE526" s="139"/>
      <c r="AF526" s="297">
        <f t="shared" si="217"/>
        <v>0</v>
      </c>
      <c r="AG526" s="139"/>
      <c r="AH526" s="139">
        <f t="shared" si="218"/>
        <v>0</v>
      </c>
      <c r="AI526" s="139"/>
      <c r="AJ526" s="297">
        <f t="shared" si="219"/>
        <v>0</v>
      </c>
      <c r="AK526" s="262"/>
      <c r="AL526" s="139">
        <f t="shared" si="220"/>
        <v>-4550</v>
      </c>
      <c r="AM526" s="139"/>
      <c r="AN526" s="297">
        <f t="shared" si="221"/>
        <v>-1.9605815386471548E-2</v>
      </c>
      <c r="AP526" s="139" t="str">
        <f t="shared" si="222"/>
        <v/>
      </c>
      <c r="AQ526" s="139"/>
      <c r="AR526" s="297" t="e">
        <f t="shared" si="223"/>
        <v>#N/A</v>
      </c>
      <c r="AS526" s="139"/>
      <c r="AT526" s="139" t="str">
        <f t="shared" si="224"/>
        <v/>
      </c>
      <c r="AU526" s="139"/>
      <c r="AV526" s="297" t="e">
        <f t="shared" si="225"/>
        <v>#N/A</v>
      </c>
      <c r="AW526" s="139"/>
      <c r="AX526" s="139">
        <f t="shared" si="226"/>
        <v>17170</v>
      </c>
      <c r="AY526" s="139"/>
      <c r="AZ526" s="297">
        <f t="shared" si="227"/>
        <v>7.5464566375415432E-2</v>
      </c>
      <c r="BA526" s="139"/>
      <c r="BB526" s="139">
        <f t="shared" si="228"/>
        <v>17170</v>
      </c>
      <c r="BC526" s="139"/>
      <c r="BD526" s="297">
        <f t="shared" si="229"/>
        <v>7.5464566375415432E-2</v>
      </c>
      <c r="BE526" s="139"/>
      <c r="BF526" s="139">
        <f t="shared" si="230"/>
        <v>12620</v>
      </c>
      <c r="BG526" s="139"/>
      <c r="BH526" s="297">
        <f t="shared" si="231"/>
        <v>5.4379206632367172E-2</v>
      </c>
      <c r="BJ526" s="139" t="str">
        <f t="shared" si="232"/>
        <v/>
      </c>
      <c r="BK526" s="139"/>
      <c r="BL526" s="297" t="e">
        <f t="shared" si="233"/>
        <v>#N/A</v>
      </c>
      <c r="BM526" s="139"/>
    </row>
    <row r="527" spans="2:65" ht="15.75" customHeight="1">
      <c r="B527" s="364">
        <v>201</v>
      </c>
      <c r="C527" s="23"/>
      <c r="D527" s="61" t="s">
        <v>132</v>
      </c>
      <c r="E527" s="60" t="s">
        <v>234</v>
      </c>
      <c r="F527" s="60"/>
      <c r="G527" s="101"/>
      <c r="H527" s="101"/>
      <c r="I527" s="101"/>
      <c r="J527" s="101"/>
      <c r="K527" s="24"/>
      <c r="L527" s="102" t="s">
        <v>33</v>
      </c>
      <c r="M527" s="207"/>
      <c r="N527" s="141">
        <f>VLOOKUP($B527,'[1]09-10-11'!$A$4:$EA$400,MATCH(N$2, '[1]09-10-11'!$A$4:$EA$4, 0))</f>
        <v>78795</v>
      </c>
      <c r="O527" s="123"/>
      <c r="P527" s="141">
        <f>VLOOKUP($B527,'[1]09-10-11'!$A$4:$EA$400,MATCH(P$2, '[1]09-10-11'!$A$4:$EA$4, 0))</f>
        <v>85000</v>
      </c>
      <c r="Q527" s="141"/>
      <c r="R527" s="141">
        <f>VLOOKUP($B527,'[1]09-10-11'!$A$4:$EA$400,MATCH(R$2, '[1]09-10-11'!$A$4:$EA$4, 0))</f>
        <v>85000</v>
      </c>
      <c r="S527" s="141"/>
      <c r="T527" s="141" t="e">
        <f>VLOOKUP($B527,'[1]09-10-11'!$A$4:$EA$400,MATCH(T$2, '[1]09-10-11'!$A$4:$EA$4, 0))</f>
        <v>#N/A</v>
      </c>
      <c r="U527" s="141"/>
      <c r="V527" s="141">
        <f>VLOOKUP($B527,'[1]09-10-11'!$A$4:$EA$400,MATCH(V$2, '[1]09-10-11'!$A$4:$EA$4, 0))</f>
        <v>79220</v>
      </c>
      <c r="W527" s="141"/>
      <c r="X527" s="141">
        <f>VLOOKUP($B527,'[1]09-10-11'!$A$4:$EA$400,MATCH(X$2, '[1]09-10-11'!$A$4:$EA$4, 0))</f>
        <v>85000</v>
      </c>
      <c r="Y527" s="53"/>
      <c r="Z527" s="141">
        <f t="shared" si="214"/>
        <v>5780</v>
      </c>
      <c r="AA527" s="141"/>
      <c r="AB527" s="298">
        <f t="shared" si="215"/>
        <v>7.296137339055786E-2</v>
      </c>
      <c r="AC527" s="256"/>
      <c r="AD527" s="141">
        <f t="shared" si="216"/>
        <v>0</v>
      </c>
      <c r="AE527" s="141"/>
      <c r="AF527" s="298">
        <f t="shared" si="217"/>
        <v>0</v>
      </c>
      <c r="AG527" s="53"/>
      <c r="AH527" s="141">
        <f t="shared" si="218"/>
        <v>6205</v>
      </c>
      <c r="AI527" s="141"/>
      <c r="AJ527" s="298">
        <f t="shared" si="219"/>
        <v>7.8748651564185534E-2</v>
      </c>
      <c r="AK527" s="256"/>
      <c r="AL527" s="141">
        <f t="shared" si="220"/>
        <v>0</v>
      </c>
      <c r="AM527" s="141"/>
      <c r="AN527" s="298">
        <f t="shared" si="221"/>
        <v>0</v>
      </c>
      <c r="AP527" s="141" t="str">
        <f t="shared" si="222"/>
        <v/>
      </c>
      <c r="AQ527" s="141"/>
      <c r="AR527" s="298" t="e">
        <f t="shared" si="223"/>
        <v>#N/A</v>
      </c>
      <c r="AS527" s="53"/>
      <c r="AT527" s="141" t="str">
        <f t="shared" si="224"/>
        <v/>
      </c>
      <c r="AU527" s="141"/>
      <c r="AV527" s="298" t="e">
        <f t="shared" si="225"/>
        <v>#N/A</v>
      </c>
      <c r="AW527" s="53"/>
      <c r="AX527" s="141">
        <f t="shared" si="226"/>
        <v>425</v>
      </c>
      <c r="AY527" s="141"/>
      <c r="AZ527" s="298">
        <f t="shared" si="227"/>
        <v>5.3937432578208266E-3</v>
      </c>
      <c r="BA527" s="53"/>
      <c r="BB527" s="141">
        <f t="shared" si="228"/>
        <v>-5780</v>
      </c>
      <c r="BC527" s="141"/>
      <c r="BD527" s="298">
        <f t="shared" si="229"/>
        <v>-6.7999999999999949E-2</v>
      </c>
      <c r="BE527" s="53"/>
      <c r="BF527" s="141">
        <f t="shared" si="230"/>
        <v>-5780</v>
      </c>
      <c r="BG527" s="141"/>
      <c r="BH527" s="298">
        <f t="shared" si="231"/>
        <v>-6.7999999999999949E-2</v>
      </c>
      <c r="BJ527" s="141" t="str">
        <f t="shared" si="232"/>
        <v/>
      </c>
      <c r="BK527" s="141"/>
      <c r="BL527" s="298" t="e">
        <f t="shared" si="233"/>
        <v>#N/A</v>
      </c>
      <c r="BM527" s="53"/>
    </row>
    <row r="528" spans="2:65" ht="15.75" customHeight="1">
      <c r="B528" s="364"/>
      <c r="C528" s="23"/>
      <c r="D528" s="61"/>
      <c r="E528" s="60"/>
      <c r="F528" s="60"/>
      <c r="G528" s="101"/>
      <c r="H528" s="101"/>
      <c r="I528" s="101"/>
      <c r="J528" s="101"/>
      <c r="K528" s="24"/>
      <c r="L528" s="102"/>
      <c r="M528" s="207"/>
      <c r="N528" s="207"/>
      <c r="O528" s="123"/>
      <c r="P528" s="207"/>
      <c r="Q528" s="207"/>
      <c r="R528" s="237"/>
      <c r="S528" s="237"/>
      <c r="T528" s="237"/>
      <c r="U528" s="207"/>
      <c r="V528" s="237"/>
      <c r="W528" s="237"/>
      <c r="X528" s="237"/>
      <c r="Y528" s="237"/>
      <c r="Z528" s="139" t="str">
        <f t="shared" si="214"/>
        <v/>
      </c>
      <c r="AA528" s="207"/>
      <c r="AB528" s="297" t="str">
        <f t="shared" si="215"/>
        <v/>
      </c>
      <c r="AC528" s="262"/>
      <c r="AD528" s="139" t="str">
        <f t="shared" si="216"/>
        <v/>
      </c>
      <c r="AE528" s="207"/>
      <c r="AF528" s="297" t="str">
        <f t="shared" si="217"/>
        <v/>
      </c>
      <c r="AG528" s="207"/>
      <c r="AH528" s="139" t="str">
        <f t="shared" si="218"/>
        <v/>
      </c>
      <c r="AI528" s="207"/>
      <c r="AJ528" s="297" t="str">
        <f t="shared" si="219"/>
        <v/>
      </c>
      <c r="AK528" s="262"/>
      <c r="AL528" s="139" t="str">
        <f t="shared" si="220"/>
        <v/>
      </c>
      <c r="AM528" s="207"/>
      <c r="AN528" s="297" t="str">
        <f t="shared" si="221"/>
        <v/>
      </c>
      <c r="AP528" s="139" t="str">
        <f t="shared" si="222"/>
        <v/>
      </c>
      <c r="AQ528" s="207"/>
      <c r="AR528" s="297" t="str">
        <f t="shared" si="223"/>
        <v/>
      </c>
      <c r="AS528" s="207"/>
      <c r="AT528" s="139" t="str">
        <f t="shared" si="224"/>
        <v/>
      </c>
      <c r="AU528" s="207"/>
      <c r="AV528" s="297" t="str">
        <f t="shared" si="225"/>
        <v/>
      </c>
      <c r="AW528" s="207"/>
      <c r="AX528" s="139" t="str">
        <f t="shared" si="226"/>
        <v/>
      </c>
      <c r="AY528" s="207"/>
      <c r="AZ528" s="297" t="str">
        <f t="shared" si="227"/>
        <v/>
      </c>
      <c r="BA528" s="207"/>
      <c r="BB528" s="139" t="str">
        <f t="shared" si="228"/>
        <v/>
      </c>
      <c r="BC528" s="207"/>
      <c r="BD528" s="297" t="str">
        <f t="shared" si="229"/>
        <v/>
      </c>
      <c r="BE528" s="207"/>
      <c r="BF528" s="139" t="str">
        <f t="shared" si="230"/>
        <v/>
      </c>
      <c r="BG528" s="207"/>
      <c r="BH528" s="297" t="str">
        <f t="shared" si="231"/>
        <v/>
      </c>
      <c r="BJ528" s="139" t="str">
        <f t="shared" si="232"/>
        <v/>
      </c>
      <c r="BK528" s="207"/>
      <c r="BL528" s="297" t="str">
        <f t="shared" si="233"/>
        <v/>
      </c>
      <c r="BM528" s="207"/>
    </row>
    <row r="529" spans="2:65" ht="15.75" customHeight="1">
      <c r="B529" s="364"/>
      <c r="C529" s="23"/>
      <c r="D529" s="61"/>
      <c r="E529" s="60"/>
      <c r="F529" s="60"/>
      <c r="G529" s="101"/>
      <c r="H529" s="101"/>
      <c r="I529" s="101" t="s">
        <v>39</v>
      </c>
      <c r="J529" s="101"/>
      <c r="K529" s="24"/>
      <c r="L529" s="102"/>
      <c r="M529" s="207"/>
      <c r="N529" s="139">
        <f>SUM(N526:N527)</f>
        <v>306319</v>
      </c>
      <c r="O529" s="123"/>
      <c r="P529" s="139">
        <f>SUM(P526:P527)</f>
        <v>312524</v>
      </c>
      <c r="Q529" s="139"/>
      <c r="R529" s="139">
        <f>SUM(R526:R527)</f>
        <v>317074</v>
      </c>
      <c r="S529" s="139"/>
      <c r="T529" s="139" t="e">
        <f>SUM(T526:T527)</f>
        <v>#N/A</v>
      </c>
      <c r="U529" s="139"/>
      <c r="V529" s="139">
        <f>SUM(V526:V527)</f>
        <v>323914</v>
      </c>
      <c r="W529" s="139"/>
      <c r="X529" s="139">
        <f>SUM(X526:X527)</f>
        <v>312524</v>
      </c>
      <c r="Y529" s="53"/>
      <c r="Z529" s="139">
        <f t="shared" si="214"/>
        <v>-11390</v>
      </c>
      <c r="AA529" s="139"/>
      <c r="AB529" s="297">
        <f t="shared" si="215"/>
        <v>-3.516365455028192E-2</v>
      </c>
      <c r="AC529" s="262"/>
      <c r="AD529" s="139">
        <f t="shared" si="216"/>
        <v>0</v>
      </c>
      <c r="AE529" s="139"/>
      <c r="AF529" s="297">
        <f t="shared" si="217"/>
        <v>0</v>
      </c>
      <c r="AG529" s="139"/>
      <c r="AH529" s="139">
        <f t="shared" si="218"/>
        <v>6205</v>
      </c>
      <c r="AI529" s="139"/>
      <c r="AJ529" s="297">
        <f t="shared" si="219"/>
        <v>2.0256660540155957E-2</v>
      </c>
      <c r="AK529" s="262"/>
      <c r="AL529" s="139">
        <f t="shared" si="220"/>
        <v>-4550</v>
      </c>
      <c r="AM529" s="139"/>
      <c r="AN529" s="297">
        <f t="shared" si="221"/>
        <v>-1.4349962469328958E-2</v>
      </c>
      <c r="AP529" s="139" t="str">
        <f t="shared" si="222"/>
        <v/>
      </c>
      <c r="AQ529" s="139"/>
      <c r="AR529" s="297" t="e">
        <f t="shared" si="223"/>
        <v>#N/A</v>
      </c>
      <c r="AS529" s="139"/>
      <c r="AT529" s="139" t="str">
        <f t="shared" si="224"/>
        <v/>
      </c>
      <c r="AU529" s="139"/>
      <c r="AV529" s="297" t="e">
        <f t="shared" si="225"/>
        <v>#N/A</v>
      </c>
      <c r="AW529" s="139"/>
      <c r="AX529" s="139">
        <f t="shared" si="226"/>
        <v>17595</v>
      </c>
      <c r="AY529" s="139"/>
      <c r="AZ529" s="297">
        <f t="shared" si="227"/>
        <v>5.7440119613866525E-2</v>
      </c>
      <c r="BA529" s="139"/>
      <c r="BB529" s="139">
        <f t="shared" si="228"/>
        <v>11390</v>
      </c>
      <c r="BC529" s="139"/>
      <c r="BD529" s="297">
        <f t="shared" si="229"/>
        <v>3.6445201008562522E-2</v>
      </c>
      <c r="BE529" s="139"/>
      <c r="BF529" s="139">
        <f t="shared" si="230"/>
        <v>6840</v>
      </c>
      <c r="BG529" s="139"/>
      <c r="BH529" s="297">
        <f t="shared" si="231"/>
        <v>2.1572251272573562E-2</v>
      </c>
      <c r="BJ529" s="139" t="str">
        <f t="shared" si="232"/>
        <v/>
      </c>
      <c r="BK529" s="139"/>
      <c r="BL529" s="297" t="e">
        <f t="shared" si="233"/>
        <v>#N/A</v>
      </c>
      <c r="BM529" s="139"/>
    </row>
    <row r="530" spans="2:65" ht="15.75" customHeight="1">
      <c r="B530" s="364"/>
      <c r="C530" s="23"/>
      <c r="D530" s="61"/>
      <c r="E530" s="60"/>
      <c r="F530" s="60"/>
      <c r="G530" s="101"/>
      <c r="H530" s="101"/>
      <c r="I530" s="101"/>
      <c r="J530" s="101"/>
      <c r="K530" s="24"/>
      <c r="L530" s="102"/>
      <c r="M530" s="207"/>
      <c r="N530" s="207"/>
      <c r="O530" s="123"/>
      <c r="P530" s="207"/>
      <c r="Q530" s="207"/>
      <c r="R530" s="237"/>
      <c r="S530" s="237"/>
      <c r="T530" s="237"/>
      <c r="U530" s="207"/>
      <c r="V530" s="237"/>
      <c r="W530" s="237"/>
      <c r="X530" s="237"/>
      <c r="Y530" s="237"/>
      <c r="Z530" s="139" t="str">
        <f t="shared" si="214"/>
        <v/>
      </c>
      <c r="AA530" s="207"/>
      <c r="AB530" s="297" t="str">
        <f t="shared" si="215"/>
        <v/>
      </c>
      <c r="AC530" s="262"/>
      <c r="AD530" s="139" t="str">
        <f t="shared" si="216"/>
        <v/>
      </c>
      <c r="AE530" s="207"/>
      <c r="AF530" s="297" t="str">
        <f t="shared" si="217"/>
        <v/>
      </c>
      <c r="AG530" s="207"/>
      <c r="AH530" s="139" t="str">
        <f t="shared" si="218"/>
        <v/>
      </c>
      <c r="AI530" s="207"/>
      <c r="AJ530" s="297" t="str">
        <f t="shared" si="219"/>
        <v/>
      </c>
      <c r="AK530" s="262"/>
      <c r="AL530" s="139" t="str">
        <f t="shared" si="220"/>
        <v/>
      </c>
      <c r="AM530" s="207"/>
      <c r="AN530" s="297" t="str">
        <f t="shared" si="221"/>
        <v/>
      </c>
      <c r="AP530" s="139" t="str">
        <f t="shared" si="222"/>
        <v/>
      </c>
      <c r="AQ530" s="207"/>
      <c r="AR530" s="297" t="str">
        <f t="shared" si="223"/>
        <v/>
      </c>
      <c r="AS530" s="207"/>
      <c r="AT530" s="139" t="str">
        <f t="shared" si="224"/>
        <v/>
      </c>
      <c r="AU530" s="207"/>
      <c r="AV530" s="297" t="str">
        <f t="shared" si="225"/>
        <v/>
      </c>
      <c r="AW530" s="207"/>
      <c r="AX530" s="139" t="str">
        <f t="shared" si="226"/>
        <v/>
      </c>
      <c r="AY530" s="207"/>
      <c r="AZ530" s="297" t="str">
        <f t="shared" si="227"/>
        <v/>
      </c>
      <c r="BA530" s="207"/>
      <c r="BB530" s="139" t="str">
        <f t="shared" si="228"/>
        <v/>
      </c>
      <c r="BC530" s="207"/>
      <c r="BD530" s="297" t="str">
        <f t="shared" si="229"/>
        <v/>
      </c>
      <c r="BE530" s="207"/>
      <c r="BF530" s="139" t="str">
        <f t="shared" si="230"/>
        <v/>
      </c>
      <c r="BG530" s="207"/>
      <c r="BH530" s="297" t="str">
        <f t="shared" si="231"/>
        <v/>
      </c>
      <c r="BJ530" s="139" t="str">
        <f t="shared" si="232"/>
        <v/>
      </c>
      <c r="BK530" s="207"/>
      <c r="BL530" s="297" t="str">
        <f t="shared" si="233"/>
        <v/>
      </c>
      <c r="BM530" s="207"/>
    </row>
    <row r="531" spans="2:65" ht="15.75" customHeight="1">
      <c r="B531" s="364">
        <v>202</v>
      </c>
      <c r="C531" s="23"/>
      <c r="D531" s="22" t="s">
        <v>142</v>
      </c>
      <c r="E531" s="101" t="s">
        <v>170</v>
      </c>
      <c r="F531" s="101"/>
      <c r="G531" s="101"/>
      <c r="H531" s="101"/>
      <c r="I531" s="101"/>
      <c r="J531" s="101"/>
      <c r="K531" s="24"/>
      <c r="L531" s="102" t="s">
        <v>29</v>
      </c>
      <c r="M531" s="207"/>
      <c r="N531" s="139">
        <f>VLOOKUP($B531,'[1]09-10-11'!$A$4:$EA$400,MATCH(N$2, '[1]09-10-11'!$A$4:$EA$4, 0))</f>
        <v>58840</v>
      </c>
      <c r="O531" s="123"/>
      <c r="P531" s="139">
        <f>VLOOKUP($B531,'[1]09-10-11'!$A$4:$EA$400,MATCH(P$2, '[1]09-10-11'!$A$4:$EA$4, 0))</f>
        <v>58840</v>
      </c>
      <c r="Q531" s="139"/>
      <c r="R531" s="139">
        <f>VLOOKUP($B531,'[1]09-10-11'!$A$4:$EA$400,MATCH(R$2, '[1]09-10-11'!$A$4:$EA$4, 0))</f>
        <v>60017</v>
      </c>
      <c r="S531" s="139"/>
      <c r="T531" s="139" t="e">
        <f>VLOOKUP($B531,'[1]09-10-11'!$A$4:$EA$400,MATCH(T$2, '[1]09-10-11'!$A$4:$EA$4, 0))</f>
        <v>#N/A</v>
      </c>
      <c r="U531" s="139"/>
      <c r="V531" s="139">
        <f>VLOOKUP($B531,'[1]09-10-11'!$A$4:$EA$400,MATCH(V$2, '[1]09-10-11'!$A$4:$EA$4, 0))</f>
        <v>63281</v>
      </c>
      <c r="W531" s="139"/>
      <c r="X531" s="139">
        <f>VLOOKUP($B531,'[1]09-10-11'!$A$4:$EA$400,MATCH(X$2, '[1]09-10-11'!$A$4:$EA$4, 0))</f>
        <v>58840</v>
      </c>
      <c r="Y531" s="53"/>
      <c r="Z531" s="174">
        <f t="shared" si="214"/>
        <v>-4441</v>
      </c>
      <c r="AA531" s="174"/>
      <c r="AB531" s="299">
        <f t="shared" si="215"/>
        <v>-7.0179042682637749E-2</v>
      </c>
      <c r="AC531" s="280"/>
      <c r="AD531" s="174">
        <f t="shared" si="216"/>
        <v>0</v>
      </c>
      <c r="AE531" s="174"/>
      <c r="AF531" s="299">
        <f t="shared" si="217"/>
        <v>0</v>
      </c>
      <c r="AG531" s="174"/>
      <c r="AH531" s="174">
        <f t="shared" si="218"/>
        <v>0</v>
      </c>
      <c r="AI531" s="174"/>
      <c r="AJ531" s="299">
        <f t="shared" si="219"/>
        <v>0</v>
      </c>
      <c r="AK531" s="280"/>
      <c r="AL531" s="139">
        <f t="shared" si="220"/>
        <v>-1177</v>
      </c>
      <c r="AM531" s="174"/>
      <c r="AN531" s="297">
        <f t="shared" si="221"/>
        <v>-1.9611110185447478E-2</v>
      </c>
      <c r="AP531" s="139" t="str">
        <f t="shared" si="222"/>
        <v/>
      </c>
      <c r="AQ531" s="174"/>
      <c r="AR531" s="297" t="e">
        <f t="shared" si="223"/>
        <v>#N/A</v>
      </c>
      <c r="AS531" s="174"/>
      <c r="AT531" s="174" t="str">
        <f t="shared" si="224"/>
        <v/>
      </c>
      <c r="AU531" s="174"/>
      <c r="AV531" s="299" t="e">
        <f t="shared" si="225"/>
        <v>#N/A</v>
      </c>
      <c r="AW531" s="174"/>
      <c r="AX531" s="174">
        <f t="shared" si="226"/>
        <v>4441</v>
      </c>
      <c r="AY531" s="174"/>
      <c r="AZ531" s="299">
        <f t="shared" si="227"/>
        <v>7.5475866757307886E-2</v>
      </c>
      <c r="BA531" s="174"/>
      <c r="BB531" s="174">
        <f t="shared" si="228"/>
        <v>4441</v>
      </c>
      <c r="BC531" s="174"/>
      <c r="BD531" s="299">
        <f t="shared" si="229"/>
        <v>7.5475866757307886E-2</v>
      </c>
      <c r="BE531" s="174"/>
      <c r="BF531" s="139">
        <f t="shared" si="230"/>
        <v>3264</v>
      </c>
      <c r="BG531" s="174"/>
      <c r="BH531" s="297">
        <f t="shared" si="231"/>
        <v>5.4384591032540675E-2</v>
      </c>
      <c r="BJ531" s="139" t="str">
        <f t="shared" si="232"/>
        <v/>
      </c>
      <c r="BK531" s="174"/>
      <c r="BL531" s="297" t="e">
        <f t="shared" si="233"/>
        <v>#N/A</v>
      </c>
      <c r="BM531" s="174"/>
    </row>
    <row r="532" spans="2:65" ht="15.75" customHeight="1">
      <c r="B532" s="364"/>
      <c r="C532" s="23"/>
      <c r="D532" s="22"/>
      <c r="E532" s="101"/>
      <c r="F532" s="101"/>
      <c r="G532" s="101"/>
      <c r="H532" s="101"/>
      <c r="I532" s="101"/>
      <c r="J532" s="101"/>
      <c r="K532" s="24"/>
      <c r="L532" s="102"/>
      <c r="M532" s="207"/>
      <c r="N532" s="139"/>
      <c r="O532" s="123"/>
      <c r="P532" s="139"/>
      <c r="Q532" s="139"/>
      <c r="R532" s="139"/>
      <c r="S532" s="139"/>
      <c r="T532" s="139"/>
      <c r="U532" s="139"/>
      <c r="V532" s="139"/>
      <c r="W532" s="139"/>
      <c r="X532" s="139"/>
      <c r="Y532" s="53"/>
      <c r="Z532" s="174" t="str">
        <f t="shared" si="214"/>
        <v/>
      </c>
      <c r="AA532" s="174"/>
      <c r="AB532" s="299" t="str">
        <f t="shared" si="215"/>
        <v/>
      </c>
      <c r="AC532" s="280"/>
      <c r="AD532" s="174" t="str">
        <f t="shared" si="216"/>
        <v/>
      </c>
      <c r="AE532" s="174"/>
      <c r="AF532" s="299" t="str">
        <f t="shared" si="217"/>
        <v/>
      </c>
      <c r="AG532" s="174"/>
      <c r="AH532" s="174" t="str">
        <f t="shared" si="218"/>
        <v/>
      </c>
      <c r="AI532" s="174"/>
      <c r="AJ532" s="299" t="str">
        <f t="shared" si="219"/>
        <v/>
      </c>
      <c r="AK532" s="280"/>
      <c r="AL532" s="139" t="str">
        <f t="shared" si="220"/>
        <v/>
      </c>
      <c r="AM532" s="174"/>
      <c r="AN532" s="297" t="str">
        <f t="shared" si="221"/>
        <v/>
      </c>
      <c r="AP532" s="139" t="str">
        <f t="shared" si="222"/>
        <v/>
      </c>
      <c r="AQ532" s="174"/>
      <c r="AR532" s="297" t="str">
        <f t="shared" si="223"/>
        <v/>
      </c>
      <c r="AS532" s="174"/>
      <c r="AT532" s="174" t="str">
        <f t="shared" si="224"/>
        <v/>
      </c>
      <c r="AU532" s="174"/>
      <c r="AV532" s="299" t="str">
        <f t="shared" si="225"/>
        <v/>
      </c>
      <c r="AW532" s="174"/>
      <c r="AX532" s="174" t="str">
        <f t="shared" si="226"/>
        <v/>
      </c>
      <c r="AY532" s="174"/>
      <c r="AZ532" s="299" t="str">
        <f t="shared" si="227"/>
        <v/>
      </c>
      <c r="BA532" s="174"/>
      <c r="BB532" s="174" t="str">
        <f t="shared" si="228"/>
        <v/>
      </c>
      <c r="BC532" s="174"/>
      <c r="BD532" s="299" t="str">
        <f t="shared" si="229"/>
        <v/>
      </c>
      <c r="BE532" s="174"/>
      <c r="BF532" s="139" t="str">
        <f t="shared" si="230"/>
        <v/>
      </c>
      <c r="BG532" s="174"/>
      <c r="BH532" s="297" t="str">
        <f t="shared" si="231"/>
        <v/>
      </c>
      <c r="BJ532" s="139" t="str">
        <f t="shared" si="232"/>
        <v/>
      </c>
      <c r="BK532" s="174"/>
      <c r="BL532" s="297" t="str">
        <f t="shared" si="233"/>
        <v/>
      </c>
      <c r="BM532" s="174"/>
    </row>
    <row r="533" spans="2:65" ht="15.75" customHeight="1">
      <c r="B533" s="364">
        <v>204</v>
      </c>
      <c r="C533" s="107"/>
      <c r="D533" s="22" t="s">
        <v>143</v>
      </c>
      <c r="E533" s="101" t="s">
        <v>383</v>
      </c>
      <c r="F533" s="101"/>
      <c r="G533" s="101"/>
      <c r="H533" s="101"/>
      <c r="I533" s="101"/>
      <c r="J533" s="101"/>
      <c r="K533" s="24"/>
      <c r="L533" s="102" t="s">
        <v>29</v>
      </c>
      <c r="M533" s="207"/>
      <c r="N533" s="139">
        <f>VLOOKUP($B533,'[1]09-10-11'!$A$4:$EA$400,MATCH(N$2, '[1]09-10-11'!$A$4:$EA$4, 0))</f>
        <v>9244</v>
      </c>
      <c r="O533" s="123"/>
      <c r="P533" s="139">
        <f>VLOOKUP($B533,'[1]09-10-11'!$A$4:$EA$400,MATCH(P$2, '[1]09-10-11'!$A$4:$EA$4, 0))</f>
        <v>9244</v>
      </c>
      <c r="Q533" s="139"/>
      <c r="R533" s="139">
        <f>VLOOKUP($B533,'[1]09-10-11'!$A$4:$EA$400,MATCH(R$2, '[1]09-10-11'!$A$4:$EA$4, 0))</f>
        <v>9429</v>
      </c>
      <c r="S533" s="139"/>
      <c r="T533" s="139" t="e">
        <f>VLOOKUP($B533,'[1]09-10-11'!$A$4:$EA$400,MATCH(T$2, '[1]09-10-11'!$A$4:$EA$4, 0))</f>
        <v>#N/A</v>
      </c>
      <c r="U533" s="139"/>
      <c r="V533" s="139">
        <f>VLOOKUP($B533,'[1]09-10-11'!$A$4:$EA$400,MATCH(V$2, '[1]09-10-11'!$A$4:$EA$4, 0))</f>
        <v>9942</v>
      </c>
      <c r="W533" s="139"/>
      <c r="X533" s="139">
        <f>VLOOKUP($B533,'[1]09-10-11'!$A$4:$EA$400,MATCH(X$2, '[1]09-10-11'!$A$4:$EA$4, 0))</f>
        <v>9244</v>
      </c>
      <c r="Y533" s="53"/>
      <c r="Z533" s="139">
        <f t="shared" si="214"/>
        <v>-698</v>
      </c>
      <c r="AA533" s="139"/>
      <c r="AB533" s="297">
        <f t="shared" si="215"/>
        <v>-7.0207201770267513E-2</v>
      </c>
      <c r="AC533" s="262"/>
      <c r="AD533" s="139">
        <f t="shared" si="216"/>
        <v>0</v>
      </c>
      <c r="AE533" s="139"/>
      <c r="AF533" s="297">
        <f t="shared" si="217"/>
        <v>0</v>
      </c>
      <c r="AG533" s="174"/>
      <c r="AH533" s="139">
        <f t="shared" si="218"/>
        <v>0</v>
      </c>
      <c r="AI533" s="139"/>
      <c r="AJ533" s="297">
        <f t="shared" si="219"/>
        <v>0</v>
      </c>
      <c r="AK533" s="262"/>
      <c r="AL533" s="174">
        <f t="shared" si="220"/>
        <v>-185</v>
      </c>
      <c r="AM533" s="174"/>
      <c r="AN533" s="299">
        <f t="shared" si="221"/>
        <v>-1.9620320288471715E-2</v>
      </c>
      <c r="AO533" s="286"/>
      <c r="AP533" s="139" t="str">
        <f t="shared" si="222"/>
        <v/>
      </c>
      <c r="AQ533" s="139"/>
      <c r="AR533" s="299" t="e">
        <f t="shared" si="223"/>
        <v>#N/A</v>
      </c>
      <c r="AS533" s="174"/>
      <c r="AT533" s="139" t="str">
        <f t="shared" si="224"/>
        <v/>
      </c>
      <c r="AU533" s="139"/>
      <c r="AV533" s="297" t="e">
        <f t="shared" si="225"/>
        <v>#N/A</v>
      </c>
      <c r="AW533" s="174"/>
      <c r="AX533" s="139">
        <f t="shared" si="226"/>
        <v>698</v>
      </c>
      <c r="AY533" s="139"/>
      <c r="AZ533" s="297">
        <f t="shared" si="227"/>
        <v>7.5508437905668524E-2</v>
      </c>
      <c r="BA533" s="174"/>
      <c r="BB533" s="139">
        <f t="shared" si="228"/>
        <v>698</v>
      </c>
      <c r="BC533" s="139"/>
      <c r="BD533" s="297">
        <f t="shared" si="229"/>
        <v>7.5508437905668524E-2</v>
      </c>
      <c r="BE533" s="174"/>
      <c r="BF533" s="174">
        <f t="shared" si="230"/>
        <v>513</v>
      </c>
      <c r="BG533" s="174"/>
      <c r="BH533" s="299">
        <f t="shared" si="231"/>
        <v>5.4406617881005426E-2</v>
      </c>
      <c r="BI533" s="286"/>
      <c r="BJ533" s="139" t="str">
        <f t="shared" si="232"/>
        <v/>
      </c>
      <c r="BK533" s="139"/>
      <c r="BL533" s="299" t="e">
        <f t="shared" si="233"/>
        <v>#N/A</v>
      </c>
      <c r="BM533" s="174"/>
    </row>
    <row r="534" spans="2:65" ht="15.75" customHeight="1">
      <c r="B534" s="364">
        <v>205</v>
      </c>
      <c r="C534" s="23"/>
      <c r="D534" s="22" t="s">
        <v>161</v>
      </c>
      <c r="E534" s="60" t="s">
        <v>189</v>
      </c>
      <c r="F534" s="101"/>
      <c r="G534" s="101"/>
      <c r="H534" s="101"/>
      <c r="I534" s="101"/>
      <c r="J534" s="101"/>
      <c r="K534" s="24"/>
      <c r="L534" s="102" t="s">
        <v>33</v>
      </c>
      <c r="M534" s="207"/>
      <c r="N534" s="141">
        <f>VLOOKUP($B534,'[1]09-10-11'!$A$4:$EA$400,MATCH(N$2, '[1]09-10-11'!$A$4:$EA$4, 0))</f>
        <v>13905</v>
      </c>
      <c r="O534" s="123"/>
      <c r="P534" s="141">
        <f>VLOOKUP($B534,'[1]09-10-11'!$A$4:$EA$400,MATCH(P$2, '[1]09-10-11'!$A$4:$EA$4, 0))</f>
        <v>15000</v>
      </c>
      <c r="Q534" s="141"/>
      <c r="R534" s="141">
        <f>VLOOKUP($B534,'[1]09-10-11'!$A$4:$EA$400,MATCH(R$2, '[1]09-10-11'!$A$4:$EA$4, 0))</f>
        <v>15000</v>
      </c>
      <c r="S534" s="141"/>
      <c r="T534" s="141" t="e">
        <f>VLOOKUP($B534,'[1]09-10-11'!$A$4:$EA$400,MATCH(T$2, '[1]09-10-11'!$A$4:$EA$4, 0))</f>
        <v>#N/A</v>
      </c>
      <c r="U534" s="141"/>
      <c r="V534" s="141">
        <f>VLOOKUP($B534,'[1]09-10-11'!$A$4:$EA$400,MATCH(V$2, '[1]09-10-11'!$A$4:$EA$4, 0))</f>
        <v>13980</v>
      </c>
      <c r="W534" s="141"/>
      <c r="X534" s="141">
        <f>VLOOKUP($B534,'[1]09-10-11'!$A$4:$EA$400,MATCH(X$2, '[1]09-10-11'!$A$4:$EA$4, 0))</f>
        <v>15000</v>
      </c>
      <c r="Y534" s="53"/>
      <c r="Z534" s="141">
        <f t="shared" si="214"/>
        <v>1020</v>
      </c>
      <c r="AA534" s="141"/>
      <c r="AB534" s="298">
        <f t="shared" si="215"/>
        <v>7.296137339055786E-2</v>
      </c>
      <c r="AC534" s="256"/>
      <c r="AD534" s="141">
        <f t="shared" si="216"/>
        <v>0</v>
      </c>
      <c r="AE534" s="141"/>
      <c r="AF534" s="298">
        <f t="shared" si="217"/>
        <v>0</v>
      </c>
      <c r="AG534" s="284"/>
      <c r="AH534" s="141">
        <f t="shared" si="218"/>
        <v>1095</v>
      </c>
      <c r="AI534" s="141"/>
      <c r="AJ534" s="298">
        <f t="shared" si="219"/>
        <v>7.8748651564185534E-2</v>
      </c>
      <c r="AK534" s="256"/>
      <c r="AL534" s="283">
        <f t="shared" si="220"/>
        <v>0</v>
      </c>
      <c r="AM534" s="283"/>
      <c r="AN534" s="300">
        <f t="shared" si="221"/>
        <v>0</v>
      </c>
      <c r="AO534" s="286"/>
      <c r="AP534" s="141" t="str">
        <f t="shared" si="222"/>
        <v/>
      </c>
      <c r="AQ534" s="141"/>
      <c r="AR534" s="300" t="e">
        <f t="shared" si="223"/>
        <v>#N/A</v>
      </c>
      <c r="AS534" s="284"/>
      <c r="AT534" s="141" t="str">
        <f t="shared" si="224"/>
        <v/>
      </c>
      <c r="AU534" s="141"/>
      <c r="AV534" s="298" t="e">
        <f t="shared" si="225"/>
        <v>#N/A</v>
      </c>
      <c r="AW534" s="284"/>
      <c r="AX534" s="141">
        <f t="shared" si="226"/>
        <v>75</v>
      </c>
      <c r="AY534" s="141"/>
      <c r="AZ534" s="298">
        <f t="shared" si="227"/>
        <v>5.3937432578208266E-3</v>
      </c>
      <c r="BA534" s="284"/>
      <c r="BB534" s="141">
        <f t="shared" si="228"/>
        <v>-1020</v>
      </c>
      <c r="BC534" s="141"/>
      <c r="BD534" s="298">
        <f t="shared" si="229"/>
        <v>-6.7999999999999949E-2</v>
      </c>
      <c r="BE534" s="284"/>
      <c r="BF534" s="283">
        <f t="shared" si="230"/>
        <v>-1020</v>
      </c>
      <c r="BG534" s="283"/>
      <c r="BH534" s="300">
        <f t="shared" si="231"/>
        <v>-6.7999999999999949E-2</v>
      </c>
      <c r="BI534" s="286"/>
      <c r="BJ534" s="141" t="str">
        <f t="shared" si="232"/>
        <v/>
      </c>
      <c r="BK534" s="141"/>
      <c r="BL534" s="300" t="e">
        <f t="shared" si="233"/>
        <v>#N/A</v>
      </c>
      <c r="BM534" s="284"/>
    </row>
    <row r="535" spans="2:65" ht="15.75" customHeight="1">
      <c r="B535" s="364"/>
      <c r="C535" s="23"/>
      <c r="D535" s="22"/>
      <c r="E535" s="60"/>
      <c r="F535" s="101"/>
      <c r="G535" s="101"/>
      <c r="H535" s="101"/>
      <c r="I535" s="101"/>
      <c r="J535" s="101"/>
      <c r="K535" s="24"/>
      <c r="L535" s="102"/>
      <c r="M535" s="207"/>
      <c r="N535" s="207"/>
      <c r="O535" s="123"/>
      <c r="P535" s="207"/>
      <c r="Q535" s="207"/>
      <c r="R535" s="237"/>
      <c r="S535" s="237"/>
      <c r="T535" s="237"/>
      <c r="U535" s="207"/>
      <c r="V535" s="237"/>
      <c r="W535" s="237"/>
      <c r="X535" s="237"/>
      <c r="Y535" s="237"/>
      <c r="Z535" s="139" t="str">
        <f t="shared" si="214"/>
        <v/>
      </c>
      <c r="AA535" s="207"/>
      <c r="AB535" s="297" t="str">
        <f t="shared" si="215"/>
        <v/>
      </c>
      <c r="AC535" s="262"/>
      <c r="AD535" s="139" t="str">
        <f t="shared" si="216"/>
        <v/>
      </c>
      <c r="AE535" s="207"/>
      <c r="AF535" s="297" t="str">
        <f t="shared" si="217"/>
        <v/>
      </c>
      <c r="AG535" s="207"/>
      <c r="AH535" s="139" t="str">
        <f t="shared" si="218"/>
        <v/>
      </c>
      <c r="AI535" s="207"/>
      <c r="AJ535" s="297" t="str">
        <f t="shared" si="219"/>
        <v/>
      </c>
      <c r="AK535" s="262"/>
      <c r="AL535" s="174" t="str">
        <f t="shared" si="220"/>
        <v/>
      </c>
      <c r="AM535" s="207"/>
      <c r="AN535" s="299" t="str">
        <f t="shared" si="221"/>
        <v/>
      </c>
      <c r="AO535" s="286"/>
      <c r="AP535" s="139" t="str">
        <f t="shared" si="222"/>
        <v/>
      </c>
      <c r="AQ535" s="207"/>
      <c r="AR535" s="299" t="str">
        <f t="shared" si="223"/>
        <v/>
      </c>
      <c r="AS535" s="207"/>
      <c r="AT535" s="139" t="str">
        <f t="shared" si="224"/>
        <v/>
      </c>
      <c r="AU535" s="207"/>
      <c r="AV535" s="297" t="str">
        <f t="shared" si="225"/>
        <v/>
      </c>
      <c r="AW535" s="207"/>
      <c r="AX535" s="139" t="str">
        <f t="shared" si="226"/>
        <v/>
      </c>
      <c r="AY535" s="207"/>
      <c r="AZ535" s="297" t="str">
        <f t="shared" si="227"/>
        <v/>
      </c>
      <c r="BA535" s="207"/>
      <c r="BB535" s="139" t="str">
        <f t="shared" si="228"/>
        <v/>
      </c>
      <c r="BC535" s="207"/>
      <c r="BD535" s="297" t="str">
        <f t="shared" si="229"/>
        <v/>
      </c>
      <c r="BE535" s="207"/>
      <c r="BF535" s="174" t="str">
        <f t="shared" si="230"/>
        <v/>
      </c>
      <c r="BG535" s="207"/>
      <c r="BH535" s="299" t="str">
        <f t="shared" si="231"/>
        <v/>
      </c>
      <c r="BI535" s="286"/>
      <c r="BJ535" s="139" t="str">
        <f t="shared" si="232"/>
        <v/>
      </c>
      <c r="BK535" s="207"/>
      <c r="BL535" s="299" t="str">
        <f t="shared" si="233"/>
        <v/>
      </c>
      <c r="BM535" s="207"/>
    </row>
    <row r="536" spans="2:65" ht="15.75" customHeight="1">
      <c r="B536" s="364"/>
      <c r="C536" s="23"/>
      <c r="D536" s="22"/>
      <c r="E536" s="60"/>
      <c r="F536" s="101"/>
      <c r="G536" s="101"/>
      <c r="H536" s="101"/>
      <c r="I536" s="101" t="s">
        <v>39</v>
      </c>
      <c r="J536" s="101"/>
      <c r="K536" s="24"/>
      <c r="L536" s="102"/>
      <c r="M536" s="207"/>
      <c r="N536" s="139">
        <f>+N533+N534</f>
        <v>23149</v>
      </c>
      <c r="O536" s="123"/>
      <c r="P536" s="139">
        <f>+P533+P534</f>
        <v>24244</v>
      </c>
      <c r="Q536" s="139"/>
      <c r="R536" s="139">
        <f>+R533+R534</f>
        <v>24429</v>
      </c>
      <c r="S536" s="139"/>
      <c r="T536" s="139" t="e">
        <f>+T533+T534</f>
        <v>#N/A</v>
      </c>
      <c r="U536" s="139"/>
      <c r="V536" s="139">
        <f>+V533+V534</f>
        <v>23922</v>
      </c>
      <c r="W536" s="139"/>
      <c r="X536" s="139">
        <f>+X533+X534</f>
        <v>24244</v>
      </c>
      <c r="Y536" s="53"/>
      <c r="Z536" s="139">
        <f t="shared" si="214"/>
        <v>322</v>
      </c>
      <c r="AA536" s="139"/>
      <c r="AB536" s="297">
        <f t="shared" si="215"/>
        <v>1.3460413008945737E-2</v>
      </c>
      <c r="AC536" s="262"/>
      <c r="AD536" s="139">
        <f t="shared" si="216"/>
        <v>0</v>
      </c>
      <c r="AE536" s="139"/>
      <c r="AF536" s="297">
        <f t="shared" si="217"/>
        <v>0</v>
      </c>
      <c r="AG536" s="174"/>
      <c r="AH536" s="139">
        <f t="shared" si="218"/>
        <v>1095</v>
      </c>
      <c r="AI536" s="139"/>
      <c r="AJ536" s="297">
        <f t="shared" si="219"/>
        <v>4.7302259276858605E-2</v>
      </c>
      <c r="AK536" s="262"/>
      <c r="AL536" s="174">
        <f t="shared" si="220"/>
        <v>-185</v>
      </c>
      <c r="AM536" s="174"/>
      <c r="AN536" s="299">
        <f t="shared" si="221"/>
        <v>-7.5729665561422577E-3</v>
      </c>
      <c r="AO536" s="286"/>
      <c r="AP536" s="139" t="str">
        <f t="shared" si="222"/>
        <v/>
      </c>
      <c r="AQ536" s="139"/>
      <c r="AR536" s="299" t="e">
        <f t="shared" si="223"/>
        <v>#N/A</v>
      </c>
      <c r="AS536" s="174"/>
      <c r="AT536" s="139" t="str">
        <f t="shared" si="224"/>
        <v/>
      </c>
      <c r="AU536" s="139"/>
      <c r="AV536" s="297" t="e">
        <f t="shared" si="225"/>
        <v>#N/A</v>
      </c>
      <c r="AW536" s="174"/>
      <c r="AX536" s="139">
        <f t="shared" si="226"/>
        <v>773</v>
      </c>
      <c r="AY536" s="139"/>
      <c r="AZ536" s="297">
        <f t="shared" si="227"/>
        <v>3.3392371160741341E-2</v>
      </c>
      <c r="BA536" s="174"/>
      <c r="BB536" s="139">
        <f t="shared" si="228"/>
        <v>-322</v>
      </c>
      <c r="BC536" s="139"/>
      <c r="BD536" s="297">
        <f t="shared" si="229"/>
        <v>-1.3281636693614929E-2</v>
      </c>
      <c r="BE536" s="174"/>
      <c r="BF536" s="174">
        <f t="shared" si="230"/>
        <v>-507</v>
      </c>
      <c r="BG536" s="174"/>
      <c r="BH536" s="299">
        <f t="shared" si="231"/>
        <v>-2.075402185926567E-2</v>
      </c>
      <c r="BI536" s="286"/>
      <c r="BJ536" s="139" t="str">
        <f t="shared" si="232"/>
        <v/>
      </c>
      <c r="BK536" s="139"/>
      <c r="BL536" s="299" t="e">
        <f t="shared" si="233"/>
        <v>#N/A</v>
      </c>
      <c r="BM536" s="174"/>
    </row>
    <row r="537" spans="2:65" ht="15.75" customHeight="1">
      <c r="B537" s="364"/>
      <c r="C537" s="23"/>
      <c r="D537" s="22"/>
      <c r="E537" s="60"/>
      <c r="F537" s="101"/>
      <c r="G537" s="101"/>
      <c r="H537" s="101"/>
      <c r="I537" s="101"/>
      <c r="J537" s="101"/>
      <c r="K537" s="24"/>
      <c r="L537" s="102"/>
      <c r="M537" s="207"/>
      <c r="N537" s="207"/>
      <c r="O537" s="123"/>
      <c r="P537" s="207"/>
      <c r="Q537" s="207"/>
      <c r="R537" s="139"/>
      <c r="S537" s="139"/>
      <c r="T537" s="139"/>
      <c r="U537" s="207"/>
      <c r="V537" s="139"/>
      <c r="W537" s="139"/>
      <c r="X537" s="139"/>
      <c r="Y537" s="53"/>
      <c r="Z537" s="139" t="str">
        <f t="shared" si="214"/>
        <v/>
      </c>
      <c r="AA537" s="207"/>
      <c r="AB537" s="297" t="str">
        <f t="shared" si="215"/>
        <v/>
      </c>
      <c r="AC537" s="262"/>
      <c r="AD537" s="139" t="str">
        <f t="shared" ref="AD537:AD568" si="234">IF(AND(ISNUMBER($P537),ISNUMBER($X537)),IF((ABS($P537-$X537))&gt;0.49,$X537-$P537,0),"")</f>
        <v/>
      </c>
      <c r="AE537" s="207"/>
      <c r="AF537" s="297" t="str">
        <f t="shared" ref="AF537:AF568" si="235">IF($P537="","",  IF($X537="","", IF($P537=0,"---",(IF(ISERROR(($X537/$P537)-1),"---",($X537/$P537)-1) ))))</f>
        <v/>
      </c>
      <c r="AG537" s="207"/>
      <c r="AH537" s="139" t="str">
        <f t="shared" ref="AH537:AH568" si="236">IF(AND(ISNUMBER($N537),ISNUMBER($X537)),IF((ABS($N537-$X537))&gt;0.49,$X537-$N537,0),"")</f>
        <v/>
      </c>
      <c r="AI537" s="207"/>
      <c r="AJ537" s="297" t="str">
        <f t="shared" ref="AJ537:AJ568" si="237">IF($N537="","",  IF($X537="","", IF($N537=0,"---",(IF(ISERROR(($X537/$N537)-1),"---",($X537/$N537)-1) ))))</f>
        <v/>
      </c>
      <c r="AK537" s="262"/>
      <c r="AL537" s="174" t="str">
        <f t="shared" si="220"/>
        <v/>
      </c>
      <c r="AM537" s="207"/>
      <c r="AN537" s="299" t="str">
        <f t="shared" si="221"/>
        <v/>
      </c>
      <c r="AO537" s="286"/>
      <c r="AP537" s="139" t="str">
        <f t="shared" si="222"/>
        <v/>
      </c>
      <c r="AQ537" s="207"/>
      <c r="AR537" s="299" t="str">
        <f t="shared" si="223"/>
        <v/>
      </c>
      <c r="AS537" s="207"/>
      <c r="AT537" s="139" t="str">
        <f t="shared" si="224"/>
        <v/>
      </c>
      <c r="AU537" s="207"/>
      <c r="AV537" s="297" t="str">
        <f t="shared" si="225"/>
        <v/>
      </c>
      <c r="AW537" s="207"/>
      <c r="AX537" s="139" t="str">
        <f t="shared" ref="AX537:AX568" si="238">IF(AND(ISNUMBER($N537),ISNUMBER($V537)),IF((ABS($N537-$V537))&gt;0.49,$V537-$N537,0),"")</f>
        <v/>
      </c>
      <c r="AY537" s="207"/>
      <c r="AZ537" s="297" t="str">
        <f t="shared" ref="AZ537:AZ568" si="239">IF($N537="","",  IF($V537="","", IF($N537=0,"---",(IF(ISERROR(($V537/$N537)-1),"---",($V537/$N537)-1) ))))</f>
        <v/>
      </c>
      <c r="BA537" s="207"/>
      <c r="BB537" s="139" t="str">
        <f t="shared" ref="BB537:BB568" si="240">IF(AND(ISNUMBER($P537),ISNUMBER($V537)),IF((ABS($P537-$V537))&gt;0.49,$V537-$P537,0),"")</f>
        <v/>
      </c>
      <c r="BC537" s="207"/>
      <c r="BD537" s="297" t="str">
        <f t="shared" ref="BD537:BD568" si="241">IF($P537="","",  IF($V537="","", IF($P537=0,"---",(IF(ISERROR(($V537/$P537)-1),"---",($V537/$P537)-1) ))))</f>
        <v/>
      </c>
      <c r="BE537" s="207"/>
      <c r="BF537" s="174" t="str">
        <f t="shared" si="230"/>
        <v/>
      </c>
      <c r="BG537" s="207"/>
      <c r="BH537" s="299" t="str">
        <f t="shared" si="231"/>
        <v/>
      </c>
      <c r="BI537" s="286"/>
      <c r="BJ537" s="139" t="str">
        <f t="shared" si="232"/>
        <v/>
      </c>
      <c r="BK537" s="207"/>
      <c r="BL537" s="299" t="str">
        <f t="shared" si="233"/>
        <v/>
      </c>
      <c r="BM537" s="207"/>
    </row>
    <row r="538" spans="2:65" ht="15.75" customHeight="1">
      <c r="B538" s="364"/>
      <c r="C538" s="107"/>
      <c r="D538" s="22" t="s">
        <v>162</v>
      </c>
      <c r="E538" s="60" t="s">
        <v>211</v>
      </c>
      <c r="F538" s="101"/>
      <c r="G538" s="101"/>
      <c r="H538" s="101"/>
      <c r="I538" s="101"/>
      <c r="J538" s="101"/>
      <c r="K538" s="24"/>
      <c r="L538" s="102"/>
      <c r="M538" s="207"/>
      <c r="N538" s="207"/>
      <c r="O538" s="123"/>
      <c r="P538" s="139"/>
      <c r="Q538" s="207"/>
      <c r="R538" s="278"/>
      <c r="S538" s="278"/>
      <c r="T538" s="278"/>
      <c r="U538" s="207"/>
      <c r="V538" s="278"/>
      <c r="W538" s="278"/>
      <c r="X538" s="278"/>
      <c r="Y538" s="403"/>
      <c r="Z538" s="139" t="str">
        <f t="shared" si="214"/>
        <v/>
      </c>
      <c r="AA538" s="207"/>
      <c r="AB538" s="297" t="str">
        <f t="shared" si="215"/>
        <v/>
      </c>
      <c r="AC538" s="262"/>
      <c r="AD538" s="139" t="str">
        <f t="shared" si="234"/>
        <v/>
      </c>
      <c r="AE538" s="207"/>
      <c r="AF538" s="297" t="str">
        <f t="shared" si="235"/>
        <v/>
      </c>
      <c r="AG538" s="207"/>
      <c r="AH538" s="139" t="str">
        <f t="shared" si="236"/>
        <v/>
      </c>
      <c r="AI538" s="207"/>
      <c r="AJ538" s="297" t="str">
        <f t="shared" si="237"/>
        <v/>
      </c>
      <c r="AK538" s="262"/>
      <c r="AL538" s="174" t="str">
        <f t="shared" si="220"/>
        <v/>
      </c>
      <c r="AM538" s="207"/>
      <c r="AN538" s="299" t="str">
        <f t="shared" si="221"/>
        <v/>
      </c>
      <c r="AO538" s="286"/>
      <c r="AP538" s="139" t="str">
        <f t="shared" si="222"/>
        <v/>
      </c>
      <c r="AQ538" s="207"/>
      <c r="AR538" s="299" t="str">
        <f t="shared" si="223"/>
        <v/>
      </c>
      <c r="AS538" s="207"/>
      <c r="AT538" s="139" t="str">
        <f t="shared" si="224"/>
        <v/>
      </c>
      <c r="AU538" s="207"/>
      <c r="AV538" s="297" t="str">
        <f t="shared" si="225"/>
        <v/>
      </c>
      <c r="AW538" s="207"/>
      <c r="AX538" s="139" t="str">
        <f t="shared" si="238"/>
        <v/>
      </c>
      <c r="AY538" s="207"/>
      <c r="AZ538" s="297" t="str">
        <f t="shared" si="239"/>
        <v/>
      </c>
      <c r="BA538" s="207"/>
      <c r="BB538" s="139" t="str">
        <f t="shared" si="240"/>
        <v/>
      </c>
      <c r="BC538" s="207"/>
      <c r="BD538" s="297" t="str">
        <f t="shared" si="241"/>
        <v/>
      </c>
      <c r="BE538" s="207"/>
      <c r="BF538" s="174" t="str">
        <f t="shared" si="230"/>
        <v/>
      </c>
      <c r="BG538" s="207"/>
      <c r="BH538" s="299" t="str">
        <f t="shared" si="231"/>
        <v/>
      </c>
      <c r="BI538" s="286"/>
      <c r="BJ538" s="139" t="str">
        <f t="shared" si="232"/>
        <v/>
      </c>
      <c r="BK538" s="207"/>
      <c r="BL538" s="299" t="str">
        <f t="shared" si="233"/>
        <v/>
      </c>
      <c r="BM538" s="207"/>
    </row>
    <row r="539" spans="2:65" ht="15.75" customHeight="1">
      <c r="B539" s="364">
        <v>206</v>
      </c>
      <c r="C539" s="23"/>
      <c r="D539" s="22"/>
      <c r="E539" s="60"/>
      <c r="F539" s="60" t="s">
        <v>202</v>
      </c>
      <c r="G539" s="101"/>
      <c r="H539" s="101"/>
      <c r="I539" s="101"/>
      <c r="J539" s="101"/>
      <c r="K539" s="24"/>
      <c r="L539" s="102" t="s">
        <v>29</v>
      </c>
      <c r="M539" s="207"/>
      <c r="N539" s="139">
        <f>VLOOKUP($B539,'[1]09-10-11'!$A$4:$EA$400,MATCH(N$2, '[1]09-10-11'!$A$4:$EA$4, 0))</f>
        <v>3113</v>
      </c>
      <c r="O539" s="123"/>
      <c r="P539" s="139">
        <f>VLOOKUP($B539,'[1]09-10-11'!$A$4:$EA$400,MATCH(P$2, '[1]09-10-11'!$A$4:$EA$4, 0))</f>
        <v>3113</v>
      </c>
      <c r="Q539" s="139"/>
      <c r="R539" s="139">
        <f>VLOOKUP($B539,'[1]09-10-11'!$A$4:$EA$400,MATCH(R$2, '[1]09-10-11'!$A$4:$EA$4, 0))</f>
        <v>3175</v>
      </c>
      <c r="S539" s="139"/>
      <c r="T539" s="139" t="e">
        <f>VLOOKUP($B539,'[1]09-10-11'!$A$4:$EA$400,MATCH(T$2, '[1]09-10-11'!$A$4:$EA$4, 0))</f>
        <v>#N/A</v>
      </c>
      <c r="U539" s="139"/>
      <c r="V539" s="139">
        <f>VLOOKUP($B539,'[1]09-10-11'!$A$4:$EA$400,MATCH(V$2, '[1]09-10-11'!$A$4:$EA$4, 0))</f>
        <v>3348</v>
      </c>
      <c r="W539" s="139"/>
      <c r="X539" s="139">
        <f>VLOOKUP($B539,'[1]09-10-11'!$A$4:$EA$400,MATCH(X$2, '[1]09-10-11'!$A$4:$EA$4, 0))</f>
        <v>3113</v>
      </c>
      <c r="Y539" s="53"/>
      <c r="Z539" s="139">
        <f t="shared" si="214"/>
        <v>-235</v>
      </c>
      <c r="AA539" s="139"/>
      <c r="AB539" s="297">
        <f t="shared" si="215"/>
        <v>-7.019115890083627E-2</v>
      </c>
      <c r="AC539" s="262"/>
      <c r="AD539" s="139">
        <f t="shared" si="234"/>
        <v>0</v>
      </c>
      <c r="AE539" s="139"/>
      <c r="AF539" s="297">
        <f t="shared" si="235"/>
        <v>0</v>
      </c>
      <c r="AG539" s="174"/>
      <c r="AH539" s="139">
        <f t="shared" si="236"/>
        <v>0</v>
      </c>
      <c r="AI539" s="139"/>
      <c r="AJ539" s="297">
        <f t="shared" si="237"/>
        <v>0</v>
      </c>
      <c r="AK539" s="262"/>
      <c r="AL539" s="174">
        <f t="shared" si="220"/>
        <v>-62</v>
      </c>
      <c r="AM539" s="174"/>
      <c r="AN539" s="299">
        <f t="shared" si="221"/>
        <v>-1.952755905511816E-2</v>
      </c>
      <c r="AO539" s="286"/>
      <c r="AP539" s="139" t="str">
        <f t="shared" si="222"/>
        <v/>
      </c>
      <c r="AQ539" s="139"/>
      <c r="AR539" s="299" t="e">
        <f t="shared" si="223"/>
        <v>#N/A</v>
      </c>
      <c r="AS539" s="174"/>
      <c r="AT539" s="139" t="str">
        <f t="shared" si="224"/>
        <v/>
      </c>
      <c r="AU539" s="139"/>
      <c r="AV539" s="297" t="e">
        <f t="shared" si="225"/>
        <v>#N/A</v>
      </c>
      <c r="AW539" s="174"/>
      <c r="AX539" s="139">
        <f t="shared" si="238"/>
        <v>235</v>
      </c>
      <c r="AY539" s="139"/>
      <c r="AZ539" s="297">
        <f t="shared" si="239"/>
        <v>7.5489881143591342E-2</v>
      </c>
      <c r="BA539" s="174"/>
      <c r="BB539" s="139">
        <f t="shared" si="240"/>
        <v>235</v>
      </c>
      <c r="BC539" s="139"/>
      <c r="BD539" s="297">
        <f t="shared" si="241"/>
        <v>7.5489881143591342E-2</v>
      </c>
      <c r="BE539" s="174"/>
      <c r="BF539" s="174">
        <f t="shared" si="230"/>
        <v>173</v>
      </c>
      <c r="BG539" s="174"/>
      <c r="BH539" s="299">
        <f t="shared" si="231"/>
        <v>5.4488188976377971E-2</v>
      </c>
      <c r="BI539" s="286"/>
      <c r="BJ539" s="139" t="str">
        <f t="shared" si="232"/>
        <v/>
      </c>
      <c r="BK539" s="139"/>
      <c r="BL539" s="299" t="e">
        <f t="shared" si="233"/>
        <v>#N/A</v>
      </c>
      <c r="BM539" s="174"/>
    </row>
    <row r="540" spans="2:65" ht="15.75" customHeight="1">
      <c r="B540" s="364"/>
      <c r="C540" s="23"/>
      <c r="D540" s="22" t="s">
        <v>163</v>
      </c>
      <c r="E540" s="60" t="s">
        <v>212</v>
      </c>
      <c r="F540" s="101"/>
      <c r="G540" s="101"/>
      <c r="H540" s="101"/>
      <c r="I540" s="101"/>
      <c r="J540" s="101"/>
      <c r="K540" s="24"/>
      <c r="L540" s="102"/>
      <c r="M540" s="207"/>
      <c r="N540" s="207"/>
      <c r="O540" s="123"/>
      <c r="P540" s="237"/>
      <c r="Q540" s="237"/>
      <c r="R540" s="237"/>
      <c r="S540" s="237"/>
      <c r="T540" s="237"/>
      <c r="U540" s="237"/>
      <c r="V540" s="237"/>
      <c r="W540" s="237"/>
      <c r="X540" s="237"/>
      <c r="Y540" s="237"/>
      <c r="Z540" s="139" t="str">
        <f t="shared" si="214"/>
        <v/>
      </c>
      <c r="AA540" s="237"/>
      <c r="AB540" s="297" t="str">
        <f t="shared" si="215"/>
        <v/>
      </c>
      <c r="AC540" s="262"/>
      <c r="AD540" s="139" t="str">
        <f t="shared" si="234"/>
        <v/>
      </c>
      <c r="AE540" s="237"/>
      <c r="AF540" s="297" t="str">
        <f t="shared" si="235"/>
        <v/>
      </c>
      <c r="AG540" s="237"/>
      <c r="AH540" s="139" t="str">
        <f t="shared" si="236"/>
        <v/>
      </c>
      <c r="AI540" s="237"/>
      <c r="AJ540" s="297" t="str">
        <f t="shared" si="237"/>
        <v/>
      </c>
      <c r="AK540" s="262"/>
      <c r="AL540" s="139" t="str">
        <f t="shared" si="220"/>
        <v/>
      </c>
      <c r="AM540" s="237"/>
      <c r="AN540" s="297" t="str">
        <f t="shared" si="221"/>
        <v/>
      </c>
      <c r="AP540" s="139" t="str">
        <f t="shared" si="222"/>
        <v/>
      </c>
      <c r="AQ540" s="237"/>
      <c r="AR540" s="297" t="str">
        <f t="shared" si="223"/>
        <v/>
      </c>
      <c r="AS540" s="237"/>
      <c r="AT540" s="139" t="str">
        <f t="shared" si="224"/>
        <v/>
      </c>
      <c r="AU540" s="237"/>
      <c r="AV540" s="297" t="str">
        <f t="shared" si="225"/>
        <v/>
      </c>
      <c r="AW540" s="237"/>
      <c r="AX540" s="139" t="str">
        <f t="shared" si="238"/>
        <v/>
      </c>
      <c r="AY540" s="237"/>
      <c r="AZ540" s="297" t="str">
        <f t="shared" si="239"/>
        <v/>
      </c>
      <c r="BA540" s="237"/>
      <c r="BB540" s="139" t="str">
        <f t="shared" si="240"/>
        <v/>
      </c>
      <c r="BC540" s="237"/>
      <c r="BD540" s="297" t="str">
        <f t="shared" si="241"/>
        <v/>
      </c>
      <c r="BE540" s="237"/>
      <c r="BF540" s="139" t="str">
        <f t="shared" si="230"/>
        <v/>
      </c>
      <c r="BG540" s="237"/>
      <c r="BH540" s="297" t="str">
        <f t="shared" si="231"/>
        <v/>
      </c>
      <c r="BJ540" s="139" t="str">
        <f t="shared" si="232"/>
        <v/>
      </c>
      <c r="BK540" s="237"/>
      <c r="BL540" s="297" t="str">
        <f t="shared" si="233"/>
        <v/>
      </c>
      <c r="BM540" s="237"/>
    </row>
    <row r="541" spans="2:65" ht="15.75" customHeight="1">
      <c r="B541" s="364">
        <v>207</v>
      </c>
      <c r="C541" s="23"/>
      <c r="D541" s="22"/>
      <c r="E541" s="60"/>
      <c r="F541" s="60" t="s">
        <v>185</v>
      </c>
      <c r="G541" s="101"/>
      <c r="H541" s="101"/>
      <c r="I541" s="101"/>
      <c r="J541" s="101"/>
      <c r="K541" s="24"/>
      <c r="L541" s="102" t="s">
        <v>33</v>
      </c>
      <c r="M541" s="207"/>
      <c r="N541" s="141">
        <f>VLOOKUP($B541,'[1]09-10-11'!$A$4:$EA$400,MATCH(N$2, '[1]09-10-11'!$A$4:$EA$4, 0))</f>
        <v>4635</v>
      </c>
      <c r="O541" s="123"/>
      <c r="P541" s="141">
        <f>VLOOKUP($B541,'[1]09-10-11'!$A$4:$EA$400,MATCH(P$2, '[1]09-10-11'!$A$4:$EA$4, 0))</f>
        <v>5000</v>
      </c>
      <c r="Q541" s="141"/>
      <c r="R541" s="141">
        <f>VLOOKUP($B541,'[1]09-10-11'!$A$4:$EA$400,MATCH(R$2, '[1]09-10-11'!$A$4:$EA$4, 0))</f>
        <v>5000</v>
      </c>
      <c r="S541" s="141"/>
      <c r="T541" s="141" t="e">
        <f>VLOOKUP($B541,'[1]09-10-11'!$A$4:$EA$400,MATCH(T$2, '[1]09-10-11'!$A$4:$EA$4, 0))</f>
        <v>#N/A</v>
      </c>
      <c r="U541" s="141"/>
      <c r="V541" s="141">
        <f>VLOOKUP($B541,'[1]09-10-11'!$A$4:$EA$400,MATCH(V$2, '[1]09-10-11'!$A$4:$EA$4, 0))</f>
        <v>4660</v>
      </c>
      <c r="W541" s="141"/>
      <c r="X541" s="141">
        <f>VLOOKUP($B541,'[1]09-10-11'!$A$4:$EA$400,MATCH(X$2, '[1]09-10-11'!$A$4:$EA$4, 0))</f>
        <v>5000</v>
      </c>
      <c r="Y541" s="53"/>
      <c r="Z541" s="141">
        <f t="shared" si="214"/>
        <v>340</v>
      </c>
      <c r="AA541" s="141"/>
      <c r="AB541" s="298">
        <f t="shared" si="215"/>
        <v>7.296137339055786E-2</v>
      </c>
      <c r="AC541" s="256"/>
      <c r="AD541" s="141">
        <f t="shared" si="234"/>
        <v>0</v>
      </c>
      <c r="AE541" s="141"/>
      <c r="AF541" s="298">
        <f t="shared" si="235"/>
        <v>0</v>
      </c>
      <c r="AG541" s="53"/>
      <c r="AH541" s="141">
        <f t="shared" si="236"/>
        <v>365</v>
      </c>
      <c r="AI541" s="141"/>
      <c r="AJ541" s="298">
        <f t="shared" si="237"/>
        <v>7.8748651564185534E-2</v>
      </c>
      <c r="AK541" s="256"/>
      <c r="AL541" s="141">
        <f t="shared" si="220"/>
        <v>0</v>
      </c>
      <c r="AM541" s="141"/>
      <c r="AN541" s="298">
        <f t="shared" si="221"/>
        <v>0</v>
      </c>
      <c r="AP541" s="141" t="str">
        <f t="shared" si="222"/>
        <v/>
      </c>
      <c r="AQ541" s="141"/>
      <c r="AR541" s="298" t="e">
        <f t="shared" si="223"/>
        <v>#N/A</v>
      </c>
      <c r="AS541" s="53"/>
      <c r="AT541" s="141" t="str">
        <f t="shared" si="224"/>
        <v/>
      </c>
      <c r="AU541" s="141"/>
      <c r="AV541" s="298" t="e">
        <f t="shared" si="225"/>
        <v>#N/A</v>
      </c>
      <c r="AW541" s="53"/>
      <c r="AX541" s="141">
        <f t="shared" si="238"/>
        <v>25</v>
      </c>
      <c r="AY541" s="141"/>
      <c r="AZ541" s="298">
        <f t="shared" si="239"/>
        <v>5.3937432578208266E-3</v>
      </c>
      <c r="BA541" s="53"/>
      <c r="BB541" s="141">
        <f t="shared" si="240"/>
        <v>-340</v>
      </c>
      <c r="BC541" s="141"/>
      <c r="BD541" s="298">
        <f t="shared" si="241"/>
        <v>-6.7999999999999949E-2</v>
      </c>
      <c r="BE541" s="53"/>
      <c r="BF541" s="141">
        <f t="shared" si="230"/>
        <v>-340</v>
      </c>
      <c r="BG541" s="141"/>
      <c r="BH541" s="298">
        <f t="shared" si="231"/>
        <v>-6.7999999999999949E-2</v>
      </c>
      <c r="BJ541" s="141" t="str">
        <f t="shared" si="232"/>
        <v/>
      </c>
      <c r="BK541" s="141"/>
      <c r="BL541" s="298" t="e">
        <f t="shared" si="233"/>
        <v>#N/A</v>
      </c>
      <c r="BM541" s="53"/>
    </row>
    <row r="542" spans="2:65" ht="15.75" customHeight="1">
      <c r="B542" s="364"/>
      <c r="C542" s="23"/>
      <c r="D542" s="22"/>
      <c r="E542" s="60"/>
      <c r="F542" s="60"/>
      <c r="G542" s="101"/>
      <c r="H542" s="101"/>
      <c r="I542" s="101"/>
      <c r="J542" s="101"/>
      <c r="K542" s="24"/>
      <c r="L542" s="102"/>
      <c r="M542" s="207"/>
      <c r="N542" s="207"/>
      <c r="O542" s="123"/>
      <c r="P542" s="237"/>
      <c r="Q542" s="237"/>
      <c r="R542" s="237"/>
      <c r="S542" s="237"/>
      <c r="T542" s="237"/>
      <c r="U542" s="237"/>
      <c r="V542" s="237"/>
      <c r="W542" s="237"/>
      <c r="X542" s="237"/>
      <c r="Y542" s="237"/>
      <c r="Z542" s="139" t="str">
        <f t="shared" si="214"/>
        <v/>
      </c>
      <c r="AA542" s="237"/>
      <c r="AB542" s="297" t="str">
        <f t="shared" si="215"/>
        <v/>
      </c>
      <c r="AC542" s="262"/>
      <c r="AD542" s="139" t="str">
        <f t="shared" si="234"/>
        <v/>
      </c>
      <c r="AE542" s="237"/>
      <c r="AF542" s="297" t="str">
        <f t="shared" si="235"/>
        <v/>
      </c>
      <c r="AG542" s="237"/>
      <c r="AH542" s="139" t="str">
        <f t="shared" si="236"/>
        <v/>
      </c>
      <c r="AI542" s="237"/>
      <c r="AJ542" s="297" t="str">
        <f t="shared" si="237"/>
        <v/>
      </c>
      <c r="AK542" s="262"/>
      <c r="AL542" s="139" t="str">
        <f t="shared" si="220"/>
        <v/>
      </c>
      <c r="AM542" s="237"/>
      <c r="AN542" s="297" t="str">
        <f t="shared" si="221"/>
        <v/>
      </c>
      <c r="AP542" s="139" t="str">
        <f t="shared" si="222"/>
        <v/>
      </c>
      <c r="AQ542" s="237"/>
      <c r="AR542" s="297" t="str">
        <f t="shared" si="223"/>
        <v/>
      </c>
      <c r="AS542" s="237"/>
      <c r="AT542" s="139" t="str">
        <f t="shared" si="224"/>
        <v/>
      </c>
      <c r="AU542" s="237"/>
      <c r="AV542" s="297" t="str">
        <f t="shared" si="225"/>
        <v/>
      </c>
      <c r="AW542" s="237"/>
      <c r="AX542" s="139" t="str">
        <f t="shared" si="238"/>
        <v/>
      </c>
      <c r="AY542" s="237"/>
      <c r="AZ542" s="297" t="str">
        <f t="shared" si="239"/>
        <v/>
      </c>
      <c r="BA542" s="237"/>
      <c r="BB542" s="139" t="str">
        <f t="shared" si="240"/>
        <v/>
      </c>
      <c r="BC542" s="237"/>
      <c r="BD542" s="297" t="str">
        <f t="shared" si="241"/>
        <v/>
      </c>
      <c r="BE542" s="237"/>
      <c r="BF542" s="139" t="str">
        <f t="shared" si="230"/>
        <v/>
      </c>
      <c r="BG542" s="237"/>
      <c r="BH542" s="297" t="str">
        <f t="shared" si="231"/>
        <v/>
      </c>
      <c r="BJ542" s="139" t="str">
        <f t="shared" si="232"/>
        <v/>
      </c>
      <c r="BK542" s="237"/>
      <c r="BL542" s="297" t="str">
        <f t="shared" si="233"/>
        <v/>
      </c>
      <c r="BM542" s="237"/>
    </row>
    <row r="543" spans="2:65" ht="15.75" customHeight="1">
      <c r="B543" s="364"/>
      <c r="C543" s="23"/>
      <c r="D543" s="22"/>
      <c r="E543" s="60"/>
      <c r="F543" s="60"/>
      <c r="G543" s="101"/>
      <c r="H543" s="101"/>
      <c r="I543" s="101" t="s">
        <v>39</v>
      </c>
      <c r="J543" s="101"/>
      <c r="K543" s="24"/>
      <c r="L543" s="102"/>
      <c r="M543" s="207"/>
      <c r="N543" s="139">
        <f>SUM(N539:N541)</f>
        <v>7748</v>
      </c>
      <c r="O543" s="53"/>
      <c r="P543" s="139">
        <f>SUM(P539:P541)</f>
        <v>8113</v>
      </c>
      <c r="Q543" s="139"/>
      <c r="R543" s="139">
        <f>SUM(R539:R541)</f>
        <v>8175</v>
      </c>
      <c r="S543" s="139"/>
      <c r="T543" s="139" t="e">
        <f>SUM(T539:T541)</f>
        <v>#N/A</v>
      </c>
      <c r="U543" s="139"/>
      <c r="V543" s="139">
        <f>SUM(V539:V541)</f>
        <v>8008</v>
      </c>
      <c r="W543" s="139"/>
      <c r="X543" s="139">
        <f>SUM(X539:X541)</f>
        <v>8113</v>
      </c>
      <c r="Y543" s="53"/>
      <c r="Z543" s="139">
        <f t="shared" si="214"/>
        <v>105</v>
      </c>
      <c r="AA543" s="139"/>
      <c r="AB543" s="297">
        <f t="shared" si="215"/>
        <v>1.3111888111888126E-2</v>
      </c>
      <c r="AC543" s="262"/>
      <c r="AD543" s="139">
        <f t="shared" si="234"/>
        <v>0</v>
      </c>
      <c r="AE543" s="139"/>
      <c r="AF543" s="297">
        <f t="shared" si="235"/>
        <v>0</v>
      </c>
      <c r="AG543" s="139"/>
      <c r="AH543" s="139">
        <f t="shared" si="236"/>
        <v>365</v>
      </c>
      <c r="AI543" s="139"/>
      <c r="AJ543" s="297">
        <f t="shared" si="237"/>
        <v>4.7108931337119353E-2</v>
      </c>
      <c r="AK543" s="262"/>
      <c r="AL543" s="139">
        <f t="shared" si="220"/>
        <v>-62</v>
      </c>
      <c r="AM543" s="139"/>
      <c r="AN543" s="297">
        <f t="shared" si="221"/>
        <v>-7.5840978593272323E-3</v>
      </c>
      <c r="AP543" s="139" t="str">
        <f t="shared" si="222"/>
        <v/>
      </c>
      <c r="AQ543" s="139"/>
      <c r="AR543" s="297" t="e">
        <f t="shared" si="223"/>
        <v>#N/A</v>
      </c>
      <c r="AS543" s="139"/>
      <c r="AT543" s="139" t="str">
        <f t="shared" si="224"/>
        <v/>
      </c>
      <c r="AU543" s="139"/>
      <c r="AV543" s="297" t="e">
        <f t="shared" si="225"/>
        <v>#N/A</v>
      </c>
      <c r="AW543" s="139"/>
      <c r="AX543" s="139">
        <f t="shared" si="238"/>
        <v>260</v>
      </c>
      <c r="AY543" s="139"/>
      <c r="AZ543" s="297">
        <f t="shared" si="239"/>
        <v>3.3557046979865834E-2</v>
      </c>
      <c r="BA543" s="139"/>
      <c r="BB543" s="139">
        <f t="shared" si="240"/>
        <v>-105</v>
      </c>
      <c r="BC543" s="139"/>
      <c r="BD543" s="297">
        <f t="shared" si="241"/>
        <v>-1.2942191544434878E-2</v>
      </c>
      <c r="BE543" s="139"/>
      <c r="BF543" s="139">
        <f t="shared" si="230"/>
        <v>-167</v>
      </c>
      <c r="BG543" s="139"/>
      <c r="BH543" s="297">
        <f t="shared" si="231"/>
        <v>-2.0428134556574884E-2</v>
      </c>
      <c r="BJ543" s="139" t="str">
        <f t="shared" si="232"/>
        <v/>
      </c>
      <c r="BK543" s="139"/>
      <c r="BL543" s="297" t="e">
        <f t="shared" si="233"/>
        <v>#N/A</v>
      </c>
      <c r="BM543" s="139"/>
    </row>
    <row r="544" spans="2:65" ht="15.75" customHeight="1">
      <c r="B544" s="364"/>
      <c r="C544" s="23"/>
      <c r="D544" s="22"/>
      <c r="E544" s="60"/>
      <c r="F544" s="60"/>
      <c r="G544" s="101"/>
      <c r="H544" s="101"/>
      <c r="I544" s="101"/>
      <c r="J544" s="101"/>
      <c r="K544" s="24"/>
      <c r="L544" s="102"/>
      <c r="M544" s="207"/>
      <c r="N544" s="207"/>
      <c r="O544" s="53"/>
      <c r="P544" s="237"/>
      <c r="Q544" s="237"/>
      <c r="R544" s="237"/>
      <c r="S544" s="237"/>
      <c r="T544" s="237"/>
      <c r="U544" s="237"/>
      <c r="V544" s="237"/>
      <c r="W544" s="237"/>
      <c r="X544" s="237"/>
      <c r="Y544" s="237"/>
      <c r="Z544" s="139" t="str">
        <f t="shared" si="214"/>
        <v/>
      </c>
      <c r="AA544" s="237"/>
      <c r="AB544" s="297" t="str">
        <f t="shared" si="215"/>
        <v/>
      </c>
      <c r="AC544" s="262"/>
      <c r="AD544" s="139" t="str">
        <f t="shared" si="234"/>
        <v/>
      </c>
      <c r="AE544" s="237"/>
      <c r="AF544" s="297" t="str">
        <f t="shared" si="235"/>
        <v/>
      </c>
      <c r="AG544" s="237"/>
      <c r="AH544" s="139" t="str">
        <f t="shared" si="236"/>
        <v/>
      </c>
      <c r="AI544" s="237"/>
      <c r="AJ544" s="297" t="str">
        <f t="shared" si="237"/>
        <v/>
      </c>
      <c r="AK544" s="262"/>
      <c r="AL544" s="139" t="str">
        <f t="shared" si="220"/>
        <v/>
      </c>
      <c r="AM544" s="237"/>
      <c r="AN544" s="297" t="str">
        <f t="shared" si="221"/>
        <v/>
      </c>
      <c r="AP544" s="139" t="str">
        <f t="shared" si="222"/>
        <v/>
      </c>
      <c r="AQ544" s="237"/>
      <c r="AR544" s="297" t="str">
        <f t="shared" si="223"/>
        <v/>
      </c>
      <c r="AS544" s="237"/>
      <c r="AT544" s="139" t="str">
        <f t="shared" si="224"/>
        <v/>
      </c>
      <c r="AU544" s="237"/>
      <c r="AV544" s="297" t="str">
        <f t="shared" si="225"/>
        <v/>
      </c>
      <c r="AW544" s="237"/>
      <c r="AX544" s="139" t="str">
        <f t="shared" si="238"/>
        <v/>
      </c>
      <c r="AY544" s="237"/>
      <c r="AZ544" s="297" t="str">
        <f t="shared" si="239"/>
        <v/>
      </c>
      <c r="BA544" s="237"/>
      <c r="BB544" s="139" t="str">
        <f t="shared" si="240"/>
        <v/>
      </c>
      <c r="BC544" s="237"/>
      <c r="BD544" s="297" t="str">
        <f t="shared" si="241"/>
        <v/>
      </c>
      <c r="BE544" s="237"/>
      <c r="BF544" s="139" t="str">
        <f t="shared" si="230"/>
        <v/>
      </c>
      <c r="BG544" s="237"/>
      <c r="BH544" s="297" t="str">
        <f t="shared" si="231"/>
        <v/>
      </c>
      <c r="BJ544" s="139" t="str">
        <f t="shared" si="232"/>
        <v/>
      </c>
      <c r="BK544" s="237"/>
      <c r="BL544" s="297" t="str">
        <f t="shared" si="233"/>
        <v/>
      </c>
      <c r="BM544" s="237"/>
    </row>
    <row r="545" spans="1:65" ht="15.75" customHeight="1">
      <c r="B545" s="364">
        <v>208</v>
      </c>
      <c r="C545" s="107"/>
      <c r="D545" s="22" t="s">
        <v>179</v>
      </c>
      <c r="E545" s="60" t="s">
        <v>188</v>
      </c>
      <c r="F545" s="60"/>
      <c r="G545" s="101"/>
      <c r="H545" s="101"/>
      <c r="I545" s="101"/>
      <c r="J545" s="101"/>
      <c r="K545" s="24"/>
      <c r="L545" s="102" t="s">
        <v>29</v>
      </c>
      <c r="M545" s="207"/>
      <c r="N545" s="139">
        <f>VLOOKUP($B545,'[1]09-10-11'!$A$4:$EA$400,MATCH(N$2, '[1]09-10-11'!$A$4:$EA$4, 0))</f>
        <v>3113</v>
      </c>
      <c r="O545" s="53"/>
      <c r="P545" s="139">
        <f>VLOOKUP($B545,'[1]09-10-11'!$A$4:$EA$400,MATCH(P$2, '[1]09-10-11'!$A$4:$EA$4, 0))</f>
        <v>3113</v>
      </c>
      <c r="Q545" s="139"/>
      <c r="R545" s="139">
        <f>VLOOKUP($B545,'[1]09-10-11'!$A$4:$EA$400,MATCH(R$2, '[1]09-10-11'!$A$4:$EA$4, 0))</f>
        <v>3175</v>
      </c>
      <c r="S545" s="139"/>
      <c r="T545" s="139" t="e">
        <f>VLOOKUP($B545,'[1]09-10-11'!$A$4:$EA$400,MATCH(T$2, '[1]09-10-11'!$A$4:$EA$4, 0))</f>
        <v>#N/A</v>
      </c>
      <c r="U545" s="139"/>
      <c r="V545" s="139">
        <f>VLOOKUP($B545,'[1]09-10-11'!$A$4:$EA$400,MATCH(V$2, '[1]09-10-11'!$A$4:$EA$4, 0))</f>
        <v>3348</v>
      </c>
      <c r="W545" s="139"/>
      <c r="X545" s="139">
        <f>VLOOKUP($B545,'[1]09-10-11'!$A$4:$EA$400,MATCH(X$2, '[1]09-10-11'!$A$4:$EA$4, 0))</f>
        <v>3113</v>
      </c>
      <c r="Y545" s="53"/>
      <c r="Z545" s="139">
        <f t="shared" si="214"/>
        <v>-235</v>
      </c>
      <c r="AA545" s="139"/>
      <c r="AB545" s="297">
        <f t="shared" si="215"/>
        <v>-7.019115890083627E-2</v>
      </c>
      <c r="AC545" s="262"/>
      <c r="AD545" s="139">
        <f t="shared" si="234"/>
        <v>0</v>
      </c>
      <c r="AE545" s="139"/>
      <c r="AF545" s="297">
        <f t="shared" si="235"/>
        <v>0</v>
      </c>
      <c r="AG545" s="139"/>
      <c r="AH545" s="139">
        <f t="shared" si="236"/>
        <v>0</v>
      </c>
      <c r="AI545" s="139"/>
      <c r="AJ545" s="297">
        <f t="shared" si="237"/>
        <v>0</v>
      </c>
      <c r="AK545" s="262"/>
      <c r="AL545" s="139">
        <f t="shared" si="220"/>
        <v>-62</v>
      </c>
      <c r="AM545" s="139"/>
      <c r="AN545" s="297">
        <f t="shared" si="221"/>
        <v>-1.952755905511816E-2</v>
      </c>
      <c r="AP545" s="139" t="str">
        <f t="shared" si="222"/>
        <v/>
      </c>
      <c r="AQ545" s="139"/>
      <c r="AR545" s="297" t="e">
        <f t="shared" si="223"/>
        <v>#N/A</v>
      </c>
      <c r="AS545" s="139"/>
      <c r="AT545" s="139" t="str">
        <f t="shared" si="224"/>
        <v/>
      </c>
      <c r="AU545" s="139"/>
      <c r="AV545" s="297" t="e">
        <f t="shared" si="225"/>
        <v>#N/A</v>
      </c>
      <c r="AW545" s="139"/>
      <c r="AX545" s="139">
        <f t="shared" si="238"/>
        <v>235</v>
      </c>
      <c r="AY545" s="139"/>
      <c r="AZ545" s="297">
        <f t="shared" si="239"/>
        <v>7.5489881143591342E-2</v>
      </c>
      <c r="BA545" s="139"/>
      <c r="BB545" s="139">
        <f t="shared" si="240"/>
        <v>235</v>
      </c>
      <c r="BC545" s="139"/>
      <c r="BD545" s="297">
        <f t="shared" si="241"/>
        <v>7.5489881143591342E-2</v>
      </c>
      <c r="BE545" s="139"/>
      <c r="BF545" s="139">
        <f t="shared" si="230"/>
        <v>173</v>
      </c>
      <c r="BG545" s="139"/>
      <c r="BH545" s="297">
        <f t="shared" si="231"/>
        <v>5.4488188976377971E-2</v>
      </c>
      <c r="BJ545" s="139" t="str">
        <f t="shared" si="232"/>
        <v/>
      </c>
      <c r="BK545" s="139"/>
      <c r="BL545" s="297" t="e">
        <f t="shared" si="233"/>
        <v>#N/A</v>
      </c>
      <c r="BM545" s="139"/>
    </row>
    <row r="546" spans="1:65" ht="15.75" customHeight="1">
      <c r="B546" s="364">
        <v>209</v>
      </c>
      <c r="C546" s="23"/>
      <c r="D546" s="22" t="s">
        <v>180</v>
      </c>
      <c r="E546" s="60" t="s">
        <v>190</v>
      </c>
      <c r="F546" s="101"/>
      <c r="G546" s="101"/>
      <c r="H546" s="101"/>
      <c r="I546" s="101"/>
      <c r="J546" s="101"/>
      <c r="K546" s="24"/>
      <c r="L546" s="102" t="s">
        <v>33</v>
      </c>
      <c r="M546" s="207"/>
      <c r="N546" s="141">
        <f>VLOOKUP($B546,'[1]09-10-11'!$A$4:$EA$400,MATCH(N$2, '[1]09-10-11'!$A$4:$EA$4, 0))</f>
        <v>4635</v>
      </c>
      <c r="O546" s="53"/>
      <c r="P546" s="141">
        <f>VLOOKUP($B546,'[1]09-10-11'!$A$4:$EA$400,MATCH(P$2, '[1]09-10-11'!$A$4:$EA$4, 0))</f>
        <v>5000</v>
      </c>
      <c r="Q546" s="141"/>
      <c r="R546" s="141">
        <f>VLOOKUP($B546,'[1]09-10-11'!$A$4:$EA$400,MATCH(R$2, '[1]09-10-11'!$A$4:$EA$4, 0))</f>
        <v>5000</v>
      </c>
      <c r="S546" s="141"/>
      <c r="T546" s="141" t="e">
        <f>VLOOKUP($B546,'[1]09-10-11'!$A$4:$EA$400,MATCH(T$2, '[1]09-10-11'!$A$4:$EA$4, 0))</f>
        <v>#N/A</v>
      </c>
      <c r="U546" s="141"/>
      <c r="V546" s="141">
        <f>VLOOKUP($B546,'[1]09-10-11'!$A$4:$EA$400,MATCH(V$2, '[1]09-10-11'!$A$4:$EA$4, 0))</f>
        <v>4660</v>
      </c>
      <c r="W546" s="141"/>
      <c r="X546" s="141">
        <f>VLOOKUP($B546,'[1]09-10-11'!$A$4:$EA$400,MATCH(X$2, '[1]09-10-11'!$A$4:$EA$4, 0))</f>
        <v>5000</v>
      </c>
      <c r="Y546" s="53"/>
      <c r="Z546" s="141">
        <f t="shared" si="214"/>
        <v>340</v>
      </c>
      <c r="AA546" s="141"/>
      <c r="AB546" s="298">
        <f t="shared" si="215"/>
        <v>7.296137339055786E-2</v>
      </c>
      <c r="AC546" s="256"/>
      <c r="AD546" s="141">
        <f t="shared" si="234"/>
        <v>0</v>
      </c>
      <c r="AE546" s="141"/>
      <c r="AF546" s="298">
        <f t="shared" si="235"/>
        <v>0</v>
      </c>
      <c r="AG546" s="53"/>
      <c r="AH546" s="141">
        <f t="shared" si="236"/>
        <v>365</v>
      </c>
      <c r="AI546" s="141"/>
      <c r="AJ546" s="298">
        <f t="shared" si="237"/>
        <v>7.8748651564185534E-2</v>
      </c>
      <c r="AK546" s="256"/>
      <c r="AL546" s="141">
        <f t="shared" si="220"/>
        <v>0</v>
      </c>
      <c r="AM546" s="141"/>
      <c r="AN546" s="298">
        <f t="shared" si="221"/>
        <v>0</v>
      </c>
      <c r="AP546" s="141" t="str">
        <f t="shared" si="222"/>
        <v/>
      </c>
      <c r="AQ546" s="141"/>
      <c r="AR546" s="298" t="e">
        <f t="shared" si="223"/>
        <v>#N/A</v>
      </c>
      <c r="AS546" s="53"/>
      <c r="AT546" s="141" t="str">
        <f t="shared" si="224"/>
        <v/>
      </c>
      <c r="AU546" s="141"/>
      <c r="AV546" s="298" t="e">
        <f t="shared" si="225"/>
        <v>#N/A</v>
      </c>
      <c r="AW546" s="53"/>
      <c r="AX546" s="141">
        <f t="shared" si="238"/>
        <v>25</v>
      </c>
      <c r="AY546" s="141"/>
      <c r="AZ546" s="298">
        <f t="shared" si="239"/>
        <v>5.3937432578208266E-3</v>
      </c>
      <c r="BA546" s="53"/>
      <c r="BB546" s="141">
        <f t="shared" si="240"/>
        <v>-340</v>
      </c>
      <c r="BC546" s="141"/>
      <c r="BD546" s="298">
        <f t="shared" si="241"/>
        <v>-6.7999999999999949E-2</v>
      </c>
      <c r="BE546" s="53"/>
      <c r="BF546" s="141">
        <f t="shared" si="230"/>
        <v>-340</v>
      </c>
      <c r="BG546" s="141"/>
      <c r="BH546" s="298">
        <f t="shared" si="231"/>
        <v>-6.7999999999999949E-2</v>
      </c>
      <c r="BJ546" s="141" t="str">
        <f t="shared" si="232"/>
        <v/>
      </c>
      <c r="BK546" s="141"/>
      <c r="BL546" s="298" t="e">
        <f t="shared" si="233"/>
        <v>#N/A</v>
      </c>
      <c r="BM546" s="53"/>
    </row>
    <row r="547" spans="1:65" ht="15.75" customHeight="1">
      <c r="B547" s="364"/>
      <c r="C547" s="23"/>
      <c r="D547" s="22"/>
      <c r="E547" s="60"/>
      <c r="F547" s="101"/>
      <c r="G547" s="101"/>
      <c r="H547" s="101"/>
      <c r="I547" s="101"/>
      <c r="J547" s="101"/>
      <c r="K547" s="24"/>
      <c r="L547" s="102"/>
      <c r="M547" s="207"/>
      <c r="N547" s="207"/>
      <c r="O547" s="53"/>
      <c r="P547" s="237"/>
      <c r="Q547" s="237"/>
      <c r="R547" s="237"/>
      <c r="S547" s="237"/>
      <c r="T547" s="237"/>
      <c r="U547" s="237"/>
      <c r="V547" s="237"/>
      <c r="W547" s="237"/>
      <c r="X547" s="237"/>
      <c r="Y547" s="237"/>
      <c r="Z547" s="139" t="str">
        <f t="shared" si="214"/>
        <v/>
      </c>
      <c r="AA547" s="237"/>
      <c r="AB547" s="297" t="str">
        <f t="shared" si="215"/>
        <v/>
      </c>
      <c r="AC547" s="262"/>
      <c r="AD547" s="139" t="str">
        <f t="shared" si="234"/>
        <v/>
      </c>
      <c r="AE547" s="237"/>
      <c r="AF547" s="297" t="str">
        <f t="shared" si="235"/>
        <v/>
      </c>
      <c r="AG547" s="237"/>
      <c r="AH547" s="139" t="str">
        <f t="shared" si="236"/>
        <v/>
      </c>
      <c r="AI547" s="237"/>
      <c r="AJ547" s="297" t="str">
        <f t="shared" si="237"/>
        <v/>
      </c>
      <c r="AK547" s="262"/>
      <c r="AL547" s="139" t="str">
        <f t="shared" si="220"/>
        <v/>
      </c>
      <c r="AM547" s="237"/>
      <c r="AN547" s="297" t="str">
        <f t="shared" si="221"/>
        <v/>
      </c>
      <c r="AP547" s="139" t="str">
        <f t="shared" si="222"/>
        <v/>
      </c>
      <c r="AQ547" s="237"/>
      <c r="AR547" s="297" t="str">
        <f t="shared" si="223"/>
        <v/>
      </c>
      <c r="AS547" s="237"/>
      <c r="AT547" s="139" t="str">
        <f t="shared" si="224"/>
        <v/>
      </c>
      <c r="AU547" s="237"/>
      <c r="AV547" s="297" t="str">
        <f t="shared" si="225"/>
        <v/>
      </c>
      <c r="AW547" s="237"/>
      <c r="AX547" s="139" t="str">
        <f t="shared" si="238"/>
        <v/>
      </c>
      <c r="AY547" s="237"/>
      <c r="AZ547" s="297" t="str">
        <f t="shared" si="239"/>
        <v/>
      </c>
      <c r="BA547" s="237"/>
      <c r="BB547" s="139" t="str">
        <f t="shared" si="240"/>
        <v/>
      </c>
      <c r="BC547" s="237"/>
      <c r="BD547" s="297" t="str">
        <f t="shared" si="241"/>
        <v/>
      </c>
      <c r="BE547" s="237"/>
      <c r="BF547" s="139" t="str">
        <f t="shared" si="230"/>
        <v/>
      </c>
      <c r="BG547" s="237"/>
      <c r="BH547" s="297" t="str">
        <f t="shared" si="231"/>
        <v/>
      </c>
      <c r="BJ547" s="139" t="str">
        <f t="shared" si="232"/>
        <v/>
      </c>
      <c r="BK547" s="237"/>
      <c r="BL547" s="297" t="str">
        <f t="shared" si="233"/>
        <v/>
      </c>
      <c r="BM547" s="237"/>
    </row>
    <row r="548" spans="1:65" ht="15.75" customHeight="1">
      <c r="B548" s="364"/>
      <c r="C548" s="23"/>
      <c r="D548" s="22"/>
      <c r="E548" s="60"/>
      <c r="F548" s="101"/>
      <c r="G548" s="101"/>
      <c r="H548" s="101"/>
      <c r="I548" s="101" t="s">
        <v>39</v>
      </c>
      <c r="J548" s="101"/>
      <c r="K548" s="24"/>
      <c r="L548" s="102"/>
      <c r="M548" s="207"/>
      <c r="N548" s="139">
        <f>+N545+N546</f>
        <v>7748</v>
      </c>
      <c r="O548" s="53"/>
      <c r="P548" s="139">
        <f>+P545+P546</f>
        <v>8113</v>
      </c>
      <c r="Q548" s="139"/>
      <c r="R548" s="139">
        <f>+R545+R546</f>
        <v>8175</v>
      </c>
      <c r="S548" s="139"/>
      <c r="T548" s="139" t="e">
        <f>+T545+T546</f>
        <v>#N/A</v>
      </c>
      <c r="U548" s="139"/>
      <c r="V548" s="139">
        <f>+V545+V546</f>
        <v>8008</v>
      </c>
      <c r="W548" s="139"/>
      <c r="X548" s="139">
        <f>+X545+X546</f>
        <v>8113</v>
      </c>
      <c r="Y548" s="53"/>
      <c r="Z548" s="139">
        <f t="shared" si="214"/>
        <v>105</v>
      </c>
      <c r="AA548" s="139"/>
      <c r="AB548" s="297">
        <f t="shared" si="215"/>
        <v>1.3111888111888126E-2</v>
      </c>
      <c r="AC548" s="262"/>
      <c r="AD548" s="139">
        <f t="shared" si="234"/>
        <v>0</v>
      </c>
      <c r="AE548" s="139"/>
      <c r="AF548" s="297">
        <f t="shared" si="235"/>
        <v>0</v>
      </c>
      <c r="AG548" s="139"/>
      <c r="AH548" s="139">
        <f t="shared" si="236"/>
        <v>365</v>
      </c>
      <c r="AI548" s="139"/>
      <c r="AJ548" s="297">
        <f t="shared" si="237"/>
        <v>4.7108931337119353E-2</v>
      </c>
      <c r="AK548" s="262"/>
      <c r="AL548" s="139">
        <f t="shared" si="220"/>
        <v>-62</v>
      </c>
      <c r="AM548" s="139"/>
      <c r="AN548" s="297">
        <f t="shared" si="221"/>
        <v>-7.5840978593272323E-3</v>
      </c>
      <c r="AP548" s="139" t="str">
        <f t="shared" si="222"/>
        <v/>
      </c>
      <c r="AQ548" s="139"/>
      <c r="AR548" s="297" t="e">
        <f t="shared" si="223"/>
        <v>#N/A</v>
      </c>
      <c r="AS548" s="139"/>
      <c r="AT548" s="139" t="str">
        <f t="shared" si="224"/>
        <v/>
      </c>
      <c r="AU548" s="139"/>
      <c r="AV548" s="297" t="e">
        <f t="shared" si="225"/>
        <v>#N/A</v>
      </c>
      <c r="AW548" s="139"/>
      <c r="AX548" s="139">
        <f t="shared" si="238"/>
        <v>260</v>
      </c>
      <c r="AY548" s="139"/>
      <c r="AZ548" s="297">
        <f t="shared" si="239"/>
        <v>3.3557046979865834E-2</v>
      </c>
      <c r="BA548" s="139"/>
      <c r="BB548" s="139">
        <f t="shared" si="240"/>
        <v>-105</v>
      </c>
      <c r="BC548" s="139"/>
      <c r="BD548" s="297">
        <f t="shared" si="241"/>
        <v>-1.2942191544434878E-2</v>
      </c>
      <c r="BE548" s="139"/>
      <c r="BF548" s="139">
        <f t="shared" si="230"/>
        <v>-167</v>
      </c>
      <c r="BG548" s="139"/>
      <c r="BH548" s="297">
        <f t="shared" si="231"/>
        <v>-2.0428134556574884E-2</v>
      </c>
      <c r="BJ548" s="139" t="str">
        <f t="shared" si="232"/>
        <v/>
      </c>
      <c r="BK548" s="139"/>
      <c r="BL548" s="297" t="e">
        <f t="shared" si="233"/>
        <v>#N/A</v>
      </c>
      <c r="BM548" s="139"/>
    </row>
    <row r="549" spans="1:65" ht="15.75" customHeight="1">
      <c r="B549" s="364"/>
      <c r="C549" s="23"/>
      <c r="D549" s="22"/>
      <c r="E549" s="60"/>
      <c r="F549" s="101"/>
      <c r="G549" s="101"/>
      <c r="H549" s="101"/>
      <c r="I549" s="101"/>
      <c r="J549" s="101"/>
      <c r="K549" s="24"/>
      <c r="L549" s="102"/>
      <c r="M549" s="207"/>
      <c r="N549" s="207"/>
      <c r="O549" s="53"/>
      <c r="P549" s="237"/>
      <c r="Q549" s="237"/>
      <c r="R549" s="237"/>
      <c r="S549" s="237"/>
      <c r="T549" s="237"/>
      <c r="U549" s="237"/>
      <c r="V549" s="237"/>
      <c r="W549" s="237"/>
      <c r="X549" s="237"/>
      <c r="Y549" s="237"/>
      <c r="Z549" s="139" t="str">
        <f t="shared" si="214"/>
        <v/>
      </c>
      <c r="AA549" s="237"/>
      <c r="AB549" s="297" t="str">
        <f t="shared" si="215"/>
        <v/>
      </c>
      <c r="AC549" s="262"/>
      <c r="AD549" s="139" t="str">
        <f t="shared" si="234"/>
        <v/>
      </c>
      <c r="AE549" s="237"/>
      <c r="AF549" s="297" t="str">
        <f t="shared" si="235"/>
        <v/>
      </c>
      <c r="AG549" s="237"/>
      <c r="AH549" s="139" t="str">
        <f t="shared" si="236"/>
        <v/>
      </c>
      <c r="AI549" s="237"/>
      <c r="AJ549" s="297" t="str">
        <f t="shared" si="237"/>
        <v/>
      </c>
      <c r="AK549" s="262"/>
      <c r="AL549" s="139" t="str">
        <f t="shared" si="220"/>
        <v/>
      </c>
      <c r="AM549" s="237"/>
      <c r="AN549" s="297" t="str">
        <f t="shared" si="221"/>
        <v/>
      </c>
      <c r="AP549" s="139" t="str">
        <f t="shared" si="222"/>
        <v/>
      </c>
      <c r="AQ549" s="237"/>
      <c r="AR549" s="297" t="str">
        <f t="shared" si="223"/>
        <v/>
      </c>
      <c r="AS549" s="237"/>
      <c r="AT549" s="139" t="str">
        <f t="shared" si="224"/>
        <v/>
      </c>
      <c r="AU549" s="237"/>
      <c r="AV549" s="297" t="str">
        <f t="shared" si="225"/>
        <v/>
      </c>
      <c r="AW549" s="237"/>
      <c r="AX549" s="139" t="str">
        <f t="shared" si="238"/>
        <v/>
      </c>
      <c r="AY549" s="237"/>
      <c r="AZ549" s="297" t="str">
        <f t="shared" si="239"/>
        <v/>
      </c>
      <c r="BA549" s="237"/>
      <c r="BB549" s="139" t="str">
        <f t="shared" si="240"/>
        <v/>
      </c>
      <c r="BC549" s="237"/>
      <c r="BD549" s="297" t="str">
        <f t="shared" si="241"/>
        <v/>
      </c>
      <c r="BE549" s="237"/>
      <c r="BF549" s="139" t="str">
        <f t="shared" si="230"/>
        <v/>
      </c>
      <c r="BG549" s="237"/>
      <c r="BH549" s="297" t="str">
        <f t="shared" si="231"/>
        <v/>
      </c>
      <c r="BJ549" s="139" t="str">
        <f t="shared" si="232"/>
        <v/>
      </c>
      <c r="BK549" s="237"/>
      <c r="BL549" s="297" t="str">
        <f t="shared" si="233"/>
        <v/>
      </c>
      <c r="BM549" s="237"/>
    </row>
    <row r="550" spans="1:65" ht="15.75" customHeight="1">
      <c r="B550" s="364">
        <v>210</v>
      </c>
      <c r="C550" s="23"/>
      <c r="D550" s="22" t="s">
        <v>187</v>
      </c>
      <c r="E550" s="101" t="s">
        <v>171</v>
      </c>
      <c r="F550" s="101"/>
      <c r="G550" s="101"/>
      <c r="H550" s="101"/>
      <c r="I550" s="101"/>
      <c r="J550" s="101"/>
      <c r="K550" s="24"/>
      <c r="L550" s="102" t="s">
        <v>29</v>
      </c>
      <c r="M550" s="207"/>
      <c r="N550" s="141">
        <f>VLOOKUP($B550,'[1]09-10-11'!$A$4:$EA$400,MATCH(N$2, '[1]09-10-11'!$A$4:$EA$4, 0))</f>
        <v>8971</v>
      </c>
      <c r="O550" s="123"/>
      <c r="P550" s="141">
        <f>VLOOKUP($B550,'[1]09-10-11'!$A$4:$EA$400,MATCH(P$2, '[1]09-10-11'!$A$4:$EA$4, 0))</f>
        <v>8971</v>
      </c>
      <c r="Q550" s="141"/>
      <c r="R550" s="141">
        <f>VLOOKUP($B550,'[1]09-10-11'!$A$4:$EA$400,MATCH(R$2, '[1]09-10-11'!$A$4:$EA$4, 0))</f>
        <v>8971</v>
      </c>
      <c r="S550" s="141"/>
      <c r="T550" s="141" t="e">
        <f>VLOOKUP($B550,'[1]09-10-11'!$A$4:$EA$400,MATCH(T$2, '[1]09-10-11'!$A$4:$EA$4, 0))</f>
        <v>#N/A</v>
      </c>
      <c r="U550" s="141"/>
      <c r="V550" s="141">
        <f>VLOOKUP($B550,'[1]09-10-11'!$A$4:$EA$400,MATCH(V$2, '[1]09-10-11'!$A$4:$EA$4, 0))</f>
        <v>9648</v>
      </c>
      <c r="W550" s="141"/>
      <c r="X550" s="141">
        <f>VLOOKUP($B550,'[1]09-10-11'!$A$4:$EA$400,MATCH(X$2, '[1]09-10-11'!$A$4:$EA$4, 0))</f>
        <v>8971</v>
      </c>
      <c r="Y550" s="53"/>
      <c r="Z550" s="141">
        <f t="shared" si="214"/>
        <v>-677</v>
      </c>
      <c r="AA550" s="141"/>
      <c r="AB550" s="298">
        <f t="shared" si="215"/>
        <v>-7.0169983416252024E-2</v>
      </c>
      <c r="AC550" s="256"/>
      <c r="AD550" s="141">
        <f t="shared" si="234"/>
        <v>0</v>
      </c>
      <c r="AE550" s="141"/>
      <c r="AF550" s="298">
        <f t="shared" si="235"/>
        <v>0</v>
      </c>
      <c r="AG550" s="53"/>
      <c r="AH550" s="141">
        <f t="shared" si="236"/>
        <v>0</v>
      </c>
      <c r="AI550" s="141"/>
      <c r="AJ550" s="298">
        <f t="shared" si="237"/>
        <v>0</v>
      </c>
      <c r="AK550" s="256"/>
      <c r="AL550" s="141">
        <f t="shared" si="220"/>
        <v>0</v>
      </c>
      <c r="AM550" s="141"/>
      <c r="AN550" s="298">
        <f t="shared" si="221"/>
        <v>0</v>
      </c>
      <c r="AP550" s="141" t="str">
        <f t="shared" si="222"/>
        <v/>
      </c>
      <c r="AQ550" s="141"/>
      <c r="AR550" s="298" t="e">
        <f t="shared" si="223"/>
        <v>#N/A</v>
      </c>
      <c r="AS550" s="53"/>
      <c r="AT550" s="141" t="str">
        <f t="shared" si="224"/>
        <v/>
      </c>
      <c r="AU550" s="141"/>
      <c r="AV550" s="298" t="e">
        <f t="shared" si="225"/>
        <v>#N/A</v>
      </c>
      <c r="AW550" s="53"/>
      <c r="AX550" s="141">
        <f t="shared" si="238"/>
        <v>677</v>
      </c>
      <c r="AY550" s="141"/>
      <c r="AZ550" s="298">
        <f t="shared" si="239"/>
        <v>7.5465388473971773E-2</v>
      </c>
      <c r="BA550" s="53"/>
      <c r="BB550" s="141">
        <f t="shared" si="240"/>
        <v>677</v>
      </c>
      <c r="BC550" s="141"/>
      <c r="BD550" s="298">
        <f t="shared" si="241"/>
        <v>7.5465388473971773E-2</v>
      </c>
      <c r="BE550" s="53"/>
      <c r="BF550" s="141">
        <f t="shared" si="230"/>
        <v>677</v>
      </c>
      <c r="BG550" s="141"/>
      <c r="BH550" s="298">
        <f t="shared" si="231"/>
        <v>7.5465388473971773E-2</v>
      </c>
      <c r="BJ550" s="141" t="str">
        <f t="shared" si="232"/>
        <v/>
      </c>
      <c r="BK550" s="141"/>
      <c r="BL550" s="298" t="e">
        <f t="shared" si="233"/>
        <v>#N/A</v>
      </c>
      <c r="BM550" s="53"/>
    </row>
    <row r="551" spans="1:65" ht="15.75" customHeight="1">
      <c r="B551" s="364"/>
      <c r="C551" s="23"/>
      <c r="D551" s="22"/>
      <c r="E551" s="60"/>
      <c r="F551" s="101"/>
      <c r="G551" s="101"/>
      <c r="H551" s="101"/>
      <c r="I551" s="101"/>
      <c r="J551" s="101"/>
      <c r="K551" s="24"/>
      <c r="L551" s="102"/>
      <c r="M551" s="207"/>
      <c r="N551" s="207"/>
      <c r="O551" s="123"/>
      <c r="P551" s="207"/>
      <c r="Q551" s="207"/>
      <c r="R551" s="237"/>
      <c r="S551" s="237"/>
      <c r="T551" s="237"/>
      <c r="U551" s="207"/>
      <c r="V551" s="237"/>
      <c r="W551" s="237"/>
      <c r="X551" s="237"/>
      <c r="Y551" s="237"/>
      <c r="Z551" s="139" t="str">
        <f t="shared" si="214"/>
        <v/>
      </c>
      <c r="AA551" s="207"/>
      <c r="AB551" s="297" t="str">
        <f t="shared" si="215"/>
        <v/>
      </c>
      <c r="AC551" s="262"/>
      <c r="AD551" s="139" t="str">
        <f t="shared" si="234"/>
        <v/>
      </c>
      <c r="AE551" s="207"/>
      <c r="AF551" s="297" t="str">
        <f t="shared" si="235"/>
        <v/>
      </c>
      <c r="AG551" s="207"/>
      <c r="AH551" s="139" t="str">
        <f t="shared" si="236"/>
        <v/>
      </c>
      <c r="AI551" s="207"/>
      <c r="AJ551" s="297" t="str">
        <f t="shared" si="237"/>
        <v/>
      </c>
      <c r="AK551" s="262"/>
      <c r="AL551" s="139" t="str">
        <f t="shared" si="220"/>
        <v/>
      </c>
      <c r="AM551" s="207"/>
      <c r="AN551" s="297" t="str">
        <f t="shared" si="221"/>
        <v/>
      </c>
      <c r="AP551" s="139" t="str">
        <f t="shared" si="222"/>
        <v/>
      </c>
      <c r="AQ551" s="207"/>
      <c r="AR551" s="297" t="str">
        <f t="shared" si="223"/>
        <v/>
      </c>
      <c r="AS551" s="207"/>
      <c r="AT551" s="139" t="str">
        <f t="shared" si="224"/>
        <v/>
      </c>
      <c r="AU551" s="207"/>
      <c r="AV551" s="297" t="str">
        <f t="shared" si="225"/>
        <v/>
      </c>
      <c r="AW551" s="207"/>
      <c r="AX551" s="139" t="str">
        <f t="shared" si="238"/>
        <v/>
      </c>
      <c r="AY551" s="207"/>
      <c r="AZ551" s="297" t="str">
        <f t="shared" si="239"/>
        <v/>
      </c>
      <c r="BA551" s="207"/>
      <c r="BB551" s="139" t="str">
        <f t="shared" si="240"/>
        <v/>
      </c>
      <c r="BC551" s="207"/>
      <c r="BD551" s="297" t="str">
        <f t="shared" si="241"/>
        <v/>
      </c>
      <c r="BE551" s="207"/>
      <c r="BF551" s="139" t="str">
        <f t="shared" si="230"/>
        <v/>
      </c>
      <c r="BG551" s="207"/>
      <c r="BH551" s="297" t="str">
        <f t="shared" si="231"/>
        <v/>
      </c>
      <c r="BJ551" s="139" t="str">
        <f t="shared" si="232"/>
        <v/>
      </c>
      <c r="BK551" s="207"/>
      <c r="BL551" s="297" t="str">
        <f t="shared" si="233"/>
        <v/>
      </c>
      <c r="BM551" s="207"/>
    </row>
    <row r="552" spans="1:65" ht="15.75" customHeight="1">
      <c r="B552" s="364"/>
      <c r="C552" s="23"/>
      <c r="D552" s="101"/>
      <c r="E552" s="101"/>
      <c r="F552" s="101"/>
      <c r="G552" s="101" t="s">
        <v>172</v>
      </c>
      <c r="H552" s="101"/>
      <c r="I552" s="101"/>
      <c r="J552" s="101"/>
      <c r="K552" s="24"/>
      <c r="L552" s="102"/>
      <c r="M552" s="207"/>
      <c r="N552" s="139">
        <f>+N553+N554</f>
        <v>573447</v>
      </c>
      <c r="O552" s="123"/>
      <c r="P552" s="139">
        <f>+P553+P554</f>
        <v>584762</v>
      </c>
      <c r="Q552" s="139"/>
      <c r="R552" s="139">
        <f>+R553+R554</f>
        <v>597002</v>
      </c>
      <c r="S552" s="139"/>
      <c r="T552" s="139" t="e">
        <f>+T553+T554</f>
        <v>#N/A</v>
      </c>
      <c r="U552" s="139"/>
      <c r="V552" s="139">
        <f>+V553+V554</f>
        <v>606656</v>
      </c>
      <c r="W552" s="139"/>
      <c r="X552" s="139">
        <f>+X553+X554</f>
        <v>584762</v>
      </c>
      <c r="Y552" s="53"/>
      <c r="Z552" s="139">
        <f t="shared" si="214"/>
        <v>-21894</v>
      </c>
      <c r="AA552" s="139"/>
      <c r="AB552" s="297">
        <f t="shared" si="215"/>
        <v>-3.6089645532229153E-2</v>
      </c>
      <c r="AC552" s="262"/>
      <c r="AD552" s="139">
        <f t="shared" si="234"/>
        <v>0</v>
      </c>
      <c r="AE552" s="139"/>
      <c r="AF552" s="297">
        <f t="shared" si="235"/>
        <v>0</v>
      </c>
      <c r="AG552" s="139"/>
      <c r="AH552" s="139">
        <f t="shared" si="236"/>
        <v>11315</v>
      </c>
      <c r="AI552" s="139"/>
      <c r="AJ552" s="297">
        <f t="shared" si="237"/>
        <v>1.9731553221134623E-2</v>
      </c>
      <c r="AK552" s="262"/>
      <c r="AL552" s="139">
        <f t="shared" si="220"/>
        <v>-12240</v>
      </c>
      <c r="AM552" s="139"/>
      <c r="AN552" s="297">
        <f t="shared" si="221"/>
        <v>-2.0502443877910004E-2</v>
      </c>
      <c r="AP552" s="139" t="str">
        <f t="shared" si="222"/>
        <v/>
      </c>
      <c r="AQ552" s="139"/>
      <c r="AR552" s="297" t="e">
        <f t="shared" si="223"/>
        <v>#N/A</v>
      </c>
      <c r="AS552" s="139"/>
      <c r="AT552" s="139" t="str">
        <f t="shared" si="224"/>
        <v/>
      </c>
      <c r="AU552" s="139"/>
      <c r="AV552" s="297" t="e">
        <f t="shared" si="225"/>
        <v>#N/A</v>
      </c>
      <c r="AW552" s="139"/>
      <c r="AX552" s="139">
        <f t="shared" si="238"/>
        <v>33209</v>
      </c>
      <c r="AY552" s="139"/>
      <c r="AZ552" s="297">
        <f t="shared" si="239"/>
        <v>5.7911193187862198E-2</v>
      </c>
      <c r="BA552" s="139"/>
      <c r="BB552" s="139">
        <f t="shared" si="240"/>
        <v>21894</v>
      </c>
      <c r="BC552" s="139"/>
      <c r="BD552" s="297">
        <f t="shared" si="241"/>
        <v>3.7440873380965245E-2</v>
      </c>
      <c r="BE552" s="139"/>
      <c r="BF552" s="139">
        <f t="shared" si="230"/>
        <v>9654</v>
      </c>
      <c r="BG552" s="139"/>
      <c r="BH552" s="297">
        <f t="shared" si="231"/>
        <v>1.6170800097822013E-2</v>
      </c>
      <c r="BJ552" s="139" t="str">
        <f t="shared" si="232"/>
        <v/>
      </c>
      <c r="BK552" s="139"/>
      <c r="BL552" s="297" t="e">
        <f t="shared" si="233"/>
        <v>#N/A</v>
      </c>
      <c r="BM552" s="139"/>
    </row>
    <row r="553" spans="1:65" ht="15.75" customHeight="1">
      <c r="B553" s="364"/>
      <c r="C553" s="23"/>
      <c r="D553" s="101"/>
      <c r="E553" s="101"/>
      <c r="F553" s="101"/>
      <c r="G553" s="101"/>
      <c r="H553" s="101"/>
      <c r="I553" s="101"/>
      <c r="J553" s="101" t="s">
        <v>243</v>
      </c>
      <c r="K553" s="24"/>
      <c r="L553" s="102" t="s">
        <v>29</v>
      </c>
      <c r="M553" s="207"/>
      <c r="N553" s="139">
        <f>SUM(N511+N513+N520+N526+N531+N533+N539+N545+N550)</f>
        <v>429762</v>
      </c>
      <c r="O553" s="123"/>
      <c r="P553" s="139">
        <f>SUM(P511+P513+P520+P526+P531+P533+P539+P545+P550)</f>
        <v>429762</v>
      </c>
      <c r="Q553" s="139"/>
      <c r="R553" s="139">
        <f>SUM(R511+R513+R520+R526+R531+R533+R539+R545+R550)</f>
        <v>442002</v>
      </c>
      <c r="S553" s="139"/>
      <c r="T553" s="139" t="e">
        <f>SUM(T511+T513+T520+T526+T531+T533+T539+T545+T550)</f>
        <v>#N/A</v>
      </c>
      <c r="U553" s="139"/>
      <c r="V553" s="139">
        <f>SUM(V511+V513+V520+V526+V531+V533+V539+V545+V550)</f>
        <v>462196</v>
      </c>
      <c r="W553" s="139"/>
      <c r="X553" s="139">
        <f>SUM(X511+X513+X520+X526+X531+X533+X539+X545+X550)</f>
        <v>429762</v>
      </c>
      <c r="Y553" s="53"/>
      <c r="Z553" s="139">
        <f t="shared" si="214"/>
        <v>-32434</v>
      </c>
      <c r="AA553" s="139"/>
      <c r="AB553" s="297">
        <f t="shared" si="215"/>
        <v>-7.0173692546019462E-2</v>
      </c>
      <c r="AC553" s="262"/>
      <c r="AD553" s="139">
        <f t="shared" si="234"/>
        <v>0</v>
      </c>
      <c r="AE553" s="139"/>
      <c r="AF553" s="297">
        <f t="shared" si="235"/>
        <v>0</v>
      </c>
      <c r="AG553" s="139"/>
      <c r="AH553" s="139">
        <f t="shared" si="236"/>
        <v>0</v>
      </c>
      <c r="AI553" s="139"/>
      <c r="AJ553" s="297">
        <f t="shared" si="237"/>
        <v>0</v>
      </c>
      <c r="AK553" s="262"/>
      <c r="AL553" s="139">
        <f t="shared" si="220"/>
        <v>-12240</v>
      </c>
      <c r="AM553" s="139"/>
      <c r="AN553" s="297">
        <f t="shared" si="221"/>
        <v>-2.7692182388314945E-2</v>
      </c>
      <c r="AP553" s="139" t="str">
        <f t="shared" si="222"/>
        <v/>
      </c>
      <c r="AQ553" s="139"/>
      <c r="AR553" s="297" t="e">
        <f t="shared" si="223"/>
        <v>#N/A</v>
      </c>
      <c r="AS553" s="139"/>
      <c r="AT553" s="139" t="str">
        <f t="shared" si="224"/>
        <v/>
      </c>
      <c r="AU553" s="139"/>
      <c r="AV553" s="297" t="e">
        <f t="shared" si="225"/>
        <v>#N/A</v>
      </c>
      <c r="AW553" s="139"/>
      <c r="AX553" s="139">
        <f t="shared" si="238"/>
        <v>32434</v>
      </c>
      <c r="AY553" s="139"/>
      <c r="AZ553" s="297">
        <f t="shared" si="239"/>
        <v>7.5469678566276288E-2</v>
      </c>
      <c r="BA553" s="139"/>
      <c r="BB553" s="139">
        <f t="shared" si="240"/>
        <v>32434</v>
      </c>
      <c r="BC553" s="139"/>
      <c r="BD553" s="297">
        <f t="shared" si="241"/>
        <v>7.5469678566276288E-2</v>
      </c>
      <c r="BE553" s="139"/>
      <c r="BF553" s="139">
        <f t="shared" si="230"/>
        <v>20194</v>
      </c>
      <c r="BG553" s="139"/>
      <c r="BH553" s="297">
        <f t="shared" si="231"/>
        <v>4.5687576074316505E-2</v>
      </c>
      <c r="BJ553" s="139" t="str">
        <f t="shared" si="232"/>
        <v/>
      </c>
      <c r="BK553" s="139"/>
      <c r="BL553" s="297" t="e">
        <f t="shared" si="233"/>
        <v>#N/A</v>
      </c>
      <c r="BM553" s="139"/>
    </row>
    <row r="554" spans="1:65" ht="15.75" customHeight="1">
      <c r="B554" s="364"/>
      <c r="C554" s="23"/>
      <c r="D554" s="101"/>
      <c r="E554" s="101"/>
      <c r="F554" s="101"/>
      <c r="G554" s="101"/>
      <c r="H554" s="101"/>
      <c r="I554" s="101"/>
      <c r="J554" s="101" t="s">
        <v>244</v>
      </c>
      <c r="K554" s="24"/>
      <c r="L554" s="102" t="s">
        <v>33</v>
      </c>
      <c r="M554" s="207"/>
      <c r="N554" s="139">
        <f>SUM(N515+N522+N527+N534+N541+N546)</f>
        <v>143685</v>
      </c>
      <c r="O554" s="123"/>
      <c r="P554" s="139">
        <f>SUM(P515+P522+P527+P534+P541+P546)</f>
        <v>155000</v>
      </c>
      <c r="Q554" s="139"/>
      <c r="R554" s="139">
        <f>SUM(R515+R522+R527+R534+R541+R546)</f>
        <v>155000</v>
      </c>
      <c r="S554" s="139"/>
      <c r="T554" s="139" t="e">
        <f>SUM(T515+T522+T527+T534+T541+T546)</f>
        <v>#N/A</v>
      </c>
      <c r="U554" s="139"/>
      <c r="V554" s="139">
        <f>SUM(V515+V522+V527+V534+V541+V546)</f>
        <v>144460</v>
      </c>
      <c r="W554" s="139"/>
      <c r="X554" s="139">
        <f>SUM(X515+X522+X527+X534+X541+X546)</f>
        <v>155000</v>
      </c>
      <c r="Y554" s="53"/>
      <c r="Z554" s="139">
        <f t="shared" si="214"/>
        <v>10540</v>
      </c>
      <c r="AA554" s="139"/>
      <c r="AB554" s="297">
        <f t="shared" si="215"/>
        <v>7.296137339055786E-2</v>
      </c>
      <c r="AC554" s="262"/>
      <c r="AD554" s="139">
        <f t="shared" si="234"/>
        <v>0</v>
      </c>
      <c r="AE554" s="139"/>
      <c r="AF554" s="297">
        <f t="shared" si="235"/>
        <v>0</v>
      </c>
      <c r="AG554" s="139"/>
      <c r="AH554" s="139">
        <f t="shared" si="236"/>
        <v>11315</v>
      </c>
      <c r="AI554" s="139"/>
      <c r="AJ554" s="297">
        <f t="shared" si="237"/>
        <v>7.8748651564185534E-2</v>
      </c>
      <c r="AK554" s="262"/>
      <c r="AL554" s="139">
        <f t="shared" si="220"/>
        <v>0</v>
      </c>
      <c r="AM554" s="139"/>
      <c r="AN554" s="297">
        <f t="shared" si="221"/>
        <v>0</v>
      </c>
      <c r="AP554" s="139" t="str">
        <f t="shared" si="222"/>
        <v/>
      </c>
      <c r="AQ554" s="139"/>
      <c r="AR554" s="297" t="e">
        <f t="shared" si="223"/>
        <v>#N/A</v>
      </c>
      <c r="AS554" s="139"/>
      <c r="AT554" s="139" t="str">
        <f t="shared" si="224"/>
        <v/>
      </c>
      <c r="AU554" s="139"/>
      <c r="AV554" s="297" t="e">
        <f t="shared" si="225"/>
        <v>#N/A</v>
      </c>
      <c r="AW554" s="139"/>
      <c r="AX554" s="139">
        <f t="shared" si="238"/>
        <v>775</v>
      </c>
      <c r="AY554" s="139"/>
      <c r="AZ554" s="297">
        <f t="shared" si="239"/>
        <v>5.3937432578208266E-3</v>
      </c>
      <c r="BA554" s="139"/>
      <c r="BB554" s="139">
        <f t="shared" si="240"/>
        <v>-10540</v>
      </c>
      <c r="BC554" s="139"/>
      <c r="BD554" s="297">
        <f t="shared" si="241"/>
        <v>-6.7999999999999949E-2</v>
      </c>
      <c r="BE554" s="139"/>
      <c r="BF554" s="139">
        <f t="shared" si="230"/>
        <v>-10540</v>
      </c>
      <c r="BG554" s="139"/>
      <c r="BH554" s="297">
        <f t="shared" si="231"/>
        <v>-6.7999999999999949E-2</v>
      </c>
      <c r="BJ554" s="139" t="str">
        <f t="shared" si="232"/>
        <v/>
      </c>
      <c r="BK554" s="139"/>
      <c r="BL554" s="297" t="e">
        <f t="shared" si="233"/>
        <v>#N/A</v>
      </c>
      <c r="BM554" s="139"/>
    </row>
    <row r="555" spans="1:65" ht="15.75" customHeight="1">
      <c r="B555" s="364"/>
      <c r="C555" s="23"/>
      <c r="D555" s="101"/>
      <c r="E555" s="101"/>
      <c r="F555" s="101"/>
      <c r="G555" s="101"/>
      <c r="H555" s="101"/>
      <c r="I555" s="101"/>
      <c r="J555" s="135"/>
      <c r="K555" s="169"/>
      <c r="L555" s="170"/>
      <c r="M555" s="207"/>
      <c r="N555" s="207"/>
      <c r="O555" s="171"/>
      <c r="P555" s="207"/>
      <c r="Q555" s="207"/>
      <c r="R555" s="237"/>
      <c r="S555" s="237"/>
      <c r="T555" s="237"/>
      <c r="U555" s="207"/>
      <c r="V555" s="237"/>
      <c r="W555" s="237"/>
      <c r="X555" s="237"/>
      <c r="Y555" s="237"/>
      <c r="Z555" s="139" t="str">
        <f t="shared" si="214"/>
        <v/>
      </c>
      <c r="AA555" s="207"/>
      <c r="AB555" s="297" t="str">
        <f t="shared" si="215"/>
        <v/>
      </c>
      <c r="AC555" s="262"/>
      <c r="AD555" s="139" t="str">
        <f t="shared" si="234"/>
        <v/>
      </c>
      <c r="AE555" s="207"/>
      <c r="AF555" s="297" t="str">
        <f t="shared" si="235"/>
        <v/>
      </c>
      <c r="AG555" s="207"/>
      <c r="AH555" s="139" t="str">
        <f t="shared" si="236"/>
        <v/>
      </c>
      <c r="AI555" s="207"/>
      <c r="AJ555" s="297" t="str">
        <f t="shared" si="237"/>
        <v/>
      </c>
      <c r="AK555" s="262"/>
      <c r="AL555" s="139" t="str">
        <f t="shared" si="220"/>
        <v/>
      </c>
      <c r="AM555" s="207"/>
      <c r="AN555" s="297" t="str">
        <f t="shared" si="221"/>
        <v/>
      </c>
      <c r="AP555" s="139" t="str">
        <f t="shared" si="222"/>
        <v/>
      </c>
      <c r="AQ555" s="207"/>
      <c r="AR555" s="297" t="str">
        <f t="shared" si="223"/>
        <v/>
      </c>
      <c r="AS555" s="207"/>
      <c r="AT555" s="139" t="str">
        <f t="shared" si="224"/>
        <v/>
      </c>
      <c r="AU555" s="207"/>
      <c r="AV555" s="297" t="str">
        <f t="shared" si="225"/>
        <v/>
      </c>
      <c r="AW555" s="207"/>
      <c r="AX555" s="139" t="str">
        <f t="shared" si="238"/>
        <v/>
      </c>
      <c r="AY555" s="207"/>
      <c r="AZ555" s="297" t="str">
        <f t="shared" si="239"/>
        <v/>
      </c>
      <c r="BA555" s="207"/>
      <c r="BB555" s="139" t="str">
        <f t="shared" si="240"/>
        <v/>
      </c>
      <c r="BC555" s="207"/>
      <c r="BD555" s="297" t="str">
        <f t="shared" si="241"/>
        <v/>
      </c>
      <c r="BE555" s="207"/>
      <c r="BF555" s="139" t="str">
        <f t="shared" si="230"/>
        <v/>
      </c>
      <c r="BG555" s="207"/>
      <c r="BH555" s="297" t="str">
        <f t="shared" si="231"/>
        <v/>
      </c>
      <c r="BJ555" s="139" t="str">
        <f t="shared" si="232"/>
        <v/>
      </c>
      <c r="BK555" s="207"/>
      <c r="BL555" s="297" t="str">
        <f t="shared" si="233"/>
        <v/>
      </c>
      <c r="BM555" s="207"/>
    </row>
    <row r="556" spans="1:65" ht="15.75" customHeight="1">
      <c r="B556" s="364"/>
      <c r="C556" s="23"/>
      <c r="D556" s="101"/>
      <c r="E556" s="101"/>
      <c r="F556" s="101"/>
      <c r="G556" s="101"/>
      <c r="H556" s="101"/>
      <c r="I556" s="101"/>
      <c r="J556" s="135"/>
      <c r="K556" s="169"/>
      <c r="L556" s="170"/>
      <c r="M556" s="207"/>
      <c r="N556" s="207"/>
      <c r="O556" s="171"/>
      <c r="P556" s="207"/>
      <c r="Q556" s="207"/>
      <c r="R556" s="237"/>
      <c r="S556" s="237"/>
      <c r="T556" s="237"/>
      <c r="U556" s="207"/>
      <c r="V556" s="237"/>
      <c r="W556" s="237"/>
      <c r="X556" s="237"/>
      <c r="Y556" s="237"/>
      <c r="Z556" s="139" t="str">
        <f t="shared" si="214"/>
        <v/>
      </c>
      <c r="AA556" s="207"/>
      <c r="AB556" s="297" t="str">
        <f t="shared" si="215"/>
        <v/>
      </c>
      <c r="AC556" s="262"/>
      <c r="AD556" s="139" t="str">
        <f t="shared" si="234"/>
        <v/>
      </c>
      <c r="AE556" s="207"/>
      <c r="AF556" s="297" t="str">
        <f t="shared" si="235"/>
        <v/>
      </c>
      <c r="AG556" s="207"/>
      <c r="AH556" s="139" t="str">
        <f t="shared" si="236"/>
        <v/>
      </c>
      <c r="AI556" s="207"/>
      <c r="AJ556" s="297" t="str">
        <f t="shared" si="237"/>
        <v/>
      </c>
      <c r="AK556" s="262"/>
      <c r="AL556" s="139" t="str">
        <f t="shared" si="220"/>
        <v/>
      </c>
      <c r="AM556" s="207"/>
      <c r="AN556" s="297" t="str">
        <f t="shared" si="221"/>
        <v/>
      </c>
      <c r="AP556" s="139" t="str">
        <f t="shared" si="222"/>
        <v/>
      </c>
      <c r="AQ556" s="207"/>
      <c r="AR556" s="297" t="str">
        <f t="shared" si="223"/>
        <v/>
      </c>
      <c r="AS556" s="207"/>
      <c r="AT556" s="139" t="str">
        <f t="shared" si="224"/>
        <v/>
      </c>
      <c r="AU556" s="207"/>
      <c r="AV556" s="297" t="str">
        <f t="shared" si="225"/>
        <v/>
      </c>
      <c r="AW556" s="207"/>
      <c r="AX556" s="139" t="str">
        <f t="shared" si="238"/>
        <v/>
      </c>
      <c r="AY556" s="207"/>
      <c r="AZ556" s="297" t="str">
        <f t="shared" si="239"/>
        <v/>
      </c>
      <c r="BA556" s="207"/>
      <c r="BB556" s="139" t="str">
        <f t="shared" si="240"/>
        <v/>
      </c>
      <c r="BC556" s="207"/>
      <c r="BD556" s="297" t="str">
        <f t="shared" si="241"/>
        <v/>
      </c>
      <c r="BE556" s="207"/>
      <c r="BF556" s="139" t="str">
        <f t="shared" si="230"/>
        <v/>
      </c>
      <c r="BG556" s="207"/>
      <c r="BH556" s="297" t="str">
        <f t="shared" si="231"/>
        <v/>
      </c>
      <c r="BJ556" s="139" t="str">
        <f t="shared" si="232"/>
        <v/>
      </c>
      <c r="BK556" s="207"/>
      <c r="BL556" s="297" t="str">
        <f t="shared" si="233"/>
        <v/>
      </c>
      <c r="BM556" s="207"/>
    </row>
    <row r="557" spans="1:65" s="115" customFormat="1" ht="14.25">
      <c r="A557" s="326"/>
      <c r="B557" s="363"/>
      <c r="C557" s="115" t="s">
        <v>393</v>
      </c>
      <c r="D557" s="129"/>
      <c r="L557" s="212"/>
      <c r="M557" s="311"/>
      <c r="N557" s="311"/>
      <c r="O557" s="213"/>
      <c r="P557" s="311"/>
      <c r="Q557" s="311"/>
      <c r="R557" s="323"/>
      <c r="S557" s="323"/>
      <c r="T557" s="323"/>
      <c r="U557" s="311"/>
      <c r="V557" s="323"/>
      <c r="W557" s="323"/>
      <c r="X557" s="323"/>
      <c r="Y557" s="323"/>
      <c r="Z557" s="312" t="str">
        <f t="shared" si="214"/>
        <v/>
      </c>
      <c r="AA557" s="311"/>
      <c r="AB557" s="325" t="str">
        <f t="shared" si="215"/>
        <v/>
      </c>
      <c r="AC557" s="324"/>
      <c r="AD557" s="312" t="str">
        <f t="shared" si="234"/>
        <v/>
      </c>
      <c r="AE557" s="311"/>
      <c r="AF557" s="325" t="str">
        <f t="shared" si="235"/>
        <v/>
      </c>
      <c r="AG557" s="311"/>
      <c r="AH557" s="312" t="str">
        <f t="shared" si="236"/>
        <v/>
      </c>
      <c r="AI557" s="311"/>
      <c r="AJ557" s="325" t="str">
        <f t="shared" si="237"/>
        <v/>
      </c>
      <c r="AK557" s="324"/>
      <c r="AL557" s="312" t="str">
        <f t="shared" si="220"/>
        <v/>
      </c>
      <c r="AM557" s="311"/>
      <c r="AN557" s="325" t="str">
        <f t="shared" si="221"/>
        <v/>
      </c>
      <c r="AP557" s="312" t="str">
        <f t="shared" si="222"/>
        <v/>
      </c>
      <c r="AQ557" s="311"/>
      <c r="AR557" s="325" t="str">
        <f t="shared" si="223"/>
        <v/>
      </c>
      <c r="AS557" s="311"/>
      <c r="AT557" s="312" t="str">
        <f t="shared" si="224"/>
        <v/>
      </c>
      <c r="AU557" s="311"/>
      <c r="AV557" s="325" t="str">
        <f t="shared" si="225"/>
        <v/>
      </c>
      <c r="AW557" s="311"/>
      <c r="AX557" s="312" t="str">
        <f t="shared" si="238"/>
        <v/>
      </c>
      <c r="AY557" s="311"/>
      <c r="AZ557" s="325" t="str">
        <f t="shared" si="239"/>
        <v/>
      </c>
      <c r="BA557" s="311"/>
      <c r="BB557" s="312" t="str">
        <f t="shared" si="240"/>
        <v/>
      </c>
      <c r="BC557" s="311"/>
      <c r="BD557" s="325" t="str">
        <f t="shared" si="241"/>
        <v/>
      </c>
      <c r="BE557" s="311"/>
      <c r="BF557" s="312" t="str">
        <f t="shared" si="230"/>
        <v/>
      </c>
      <c r="BG557" s="311"/>
      <c r="BH557" s="325" t="str">
        <f t="shared" si="231"/>
        <v/>
      </c>
      <c r="BJ557" s="312" t="str">
        <f t="shared" si="232"/>
        <v/>
      </c>
      <c r="BK557" s="311"/>
      <c r="BL557" s="325" t="str">
        <f t="shared" si="233"/>
        <v/>
      </c>
      <c r="BM557" s="311"/>
    </row>
    <row r="558" spans="1:65" s="115" customFormat="1" ht="14.25">
      <c r="A558" s="326"/>
      <c r="B558" s="363"/>
      <c r="C558" s="115" t="s">
        <v>392</v>
      </c>
      <c r="D558" s="129"/>
      <c r="L558" s="212"/>
      <c r="M558" s="311"/>
      <c r="N558" s="311"/>
      <c r="O558" s="213"/>
      <c r="P558" s="311"/>
      <c r="Q558" s="311"/>
      <c r="R558" s="323"/>
      <c r="S558" s="323"/>
      <c r="T558" s="323"/>
      <c r="U558" s="311"/>
      <c r="V558" s="323"/>
      <c r="W558" s="323"/>
      <c r="X558" s="323"/>
      <c r="Y558" s="323"/>
      <c r="Z558" s="312" t="str">
        <f t="shared" si="214"/>
        <v/>
      </c>
      <c r="AA558" s="311"/>
      <c r="AB558" s="325" t="str">
        <f t="shared" si="215"/>
        <v/>
      </c>
      <c r="AC558" s="324"/>
      <c r="AD558" s="312" t="str">
        <f t="shared" si="234"/>
        <v/>
      </c>
      <c r="AE558" s="311"/>
      <c r="AF558" s="325" t="str">
        <f t="shared" si="235"/>
        <v/>
      </c>
      <c r="AG558" s="311"/>
      <c r="AH558" s="312" t="str">
        <f t="shared" si="236"/>
        <v/>
      </c>
      <c r="AI558" s="311"/>
      <c r="AJ558" s="325" t="str">
        <f t="shared" si="237"/>
        <v/>
      </c>
      <c r="AK558" s="324"/>
      <c r="AL558" s="312" t="str">
        <f t="shared" si="220"/>
        <v/>
      </c>
      <c r="AM558" s="311"/>
      <c r="AN558" s="325" t="str">
        <f t="shared" si="221"/>
        <v/>
      </c>
      <c r="AP558" s="312" t="str">
        <f t="shared" si="222"/>
        <v/>
      </c>
      <c r="AQ558" s="311"/>
      <c r="AR558" s="325" t="str">
        <f t="shared" si="223"/>
        <v/>
      </c>
      <c r="AS558" s="311"/>
      <c r="AT558" s="312" t="str">
        <f t="shared" si="224"/>
        <v/>
      </c>
      <c r="AU558" s="311"/>
      <c r="AV558" s="325" t="str">
        <f t="shared" si="225"/>
        <v/>
      </c>
      <c r="AW558" s="311"/>
      <c r="AX558" s="312" t="str">
        <f t="shared" si="238"/>
        <v/>
      </c>
      <c r="AY558" s="311"/>
      <c r="AZ558" s="325" t="str">
        <f t="shared" si="239"/>
        <v/>
      </c>
      <c r="BA558" s="311"/>
      <c r="BB558" s="312" t="str">
        <f t="shared" si="240"/>
        <v/>
      </c>
      <c r="BC558" s="311"/>
      <c r="BD558" s="325" t="str">
        <f t="shared" si="241"/>
        <v/>
      </c>
      <c r="BE558" s="311"/>
      <c r="BF558" s="312" t="str">
        <f t="shared" si="230"/>
        <v/>
      </c>
      <c r="BG558" s="311"/>
      <c r="BH558" s="325" t="str">
        <f t="shared" si="231"/>
        <v/>
      </c>
      <c r="BJ558" s="312" t="str">
        <f t="shared" si="232"/>
        <v/>
      </c>
      <c r="BK558" s="311"/>
      <c r="BL558" s="325" t="str">
        <f t="shared" si="233"/>
        <v/>
      </c>
      <c r="BM558" s="311"/>
    </row>
    <row r="559" spans="1:65" ht="15.75" customHeight="1">
      <c r="B559" s="365"/>
      <c r="C559" s="23"/>
      <c r="D559" s="22"/>
      <c r="E559" s="101"/>
      <c r="F559" s="101"/>
      <c r="G559" s="101"/>
      <c r="H559" s="101"/>
      <c r="I559" s="101"/>
      <c r="J559" s="101"/>
      <c r="K559" s="101"/>
      <c r="L559" s="102"/>
      <c r="M559" s="207"/>
      <c r="N559" s="207"/>
      <c r="O559" s="111"/>
      <c r="P559" s="207"/>
      <c r="Q559" s="207"/>
      <c r="R559" s="237"/>
      <c r="S559" s="237"/>
      <c r="T559" s="237"/>
      <c r="U559" s="207"/>
      <c r="V559" s="237"/>
      <c r="W559" s="237"/>
      <c r="X559" s="237"/>
      <c r="Y559" s="237"/>
      <c r="Z559" s="139" t="str">
        <f t="shared" si="214"/>
        <v/>
      </c>
      <c r="AA559" s="207"/>
      <c r="AB559" s="297" t="str">
        <f t="shared" si="215"/>
        <v/>
      </c>
      <c r="AC559" s="262"/>
      <c r="AD559" s="139" t="str">
        <f t="shared" si="234"/>
        <v/>
      </c>
      <c r="AE559" s="207"/>
      <c r="AF559" s="297" t="str">
        <f t="shared" si="235"/>
        <v/>
      </c>
      <c r="AG559" s="207"/>
      <c r="AH559" s="139" t="str">
        <f t="shared" si="236"/>
        <v/>
      </c>
      <c r="AI559" s="207"/>
      <c r="AJ559" s="297" t="str">
        <f t="shared" si="237"/>
        <v/>
      </c>
      <c r="AK559" s="262"/>
      <c r="AL559" s="139" t="str">
        <f t="shared" si="220"/>
        <v/>
      </c>
      <c r="AM559" s="207"/>
      <c r="AN559" s="297" t="str">
        <f t="shared" si="221"/>
        <v/>
      </c>
      <c r="AP559" s="139" t="str">
        <f t="shared" si="222"/>
        <v/>
      </c>
      <c r="AQ559" s="207"/>
      <c r="AR559" s="297" t="str">
        <f t="shared" si="223"/>
        <v/>
      </c>
      <c r="AS559" s="207"/>
      <c r="AT559" s="139" t="str">
        <f t="shared" si="224"/>
        <v/>
      </c>
      <c r="AU559" s="207"/>
      <c r="AV559" s="297" t="str">
        <f t="shared" si="225"/>
        <v/>
      </c>
      <c r="AW559" s="207"/>
      <c r="AX559" s="139" t="str">
        <f t="shared" si="238"/>
        <v/>
      </c>
      <c r="AY559" s="207"/>
      <c r="AZ559" s="297" t="str">
        <f t="shared" si="239"/>
        <v/>
      </c>
      <c r="BA559" s="207"/>
      <c r="BB559" s="139" t="str">
        <f t="shared" si="240"/>
        <v/>
      </c>
      <c r="BC559" s="207"/>
      <c r="BD559" s="297" t="str">
        <f t="shared" si="241"/>
        <v/>
      </c>
      <c r="BE559" s="207"/>
      <c r="BF559" s="139" t="str">
        <f t="shared" si="230"/>
        <v/>
      </c>
      <c r="BG559" s="207"/>
      <c r="BH559" s="297" t="str">
        <f t="shared" si="231"/>
        <v/>
      </c>
      <c r="BJ559" s="139" t="str">
        <f t="shared" si="232"/>
        <v/>
      </c>
      <c r="BK559" s="207"/>
      <c r="BL559" s="297" t="str">
        <f t="shared" si="233"/>
        <v/>
      </c>
      <c r="BM559" s="207"/>
    </row>
    <row r="560" spans="1:65" ht="15.75" customHeight="1">
      <c r="B560" s="365"/>
      <c r="C560" s="20" t="s">
        <v>164</v>
      </c>
      <c r="D560" s="103"/>
      <c r="E560" s="103"/>
      <c r="F560" s="103"/>
      <c r="G560" s="103"/>
      <c r="H560" s="103"/>
      <c r="I560" s="103"/>
      <c r="J560" s="103"/>
      <c r="K560" s="101"/>
      <c r="L560" s="102"/>
      <c r="M560" s="207"/>
      <c r="N560" s="207"/>
      <c r="O560" s="123"/>
      <c r="P560" s="207"/>
      <c r="Q560" s="207"/>
      <c r="R560" s="139"/>
      <c r="S560" s="139"/>
      <c r="T560" s="139"/>
      <c r="U560" s="207"/>
      <c r="V560" s="139"/>
      <c r="W560" s="139"/>
      <c r="X560" s="139"/>
      <c r="Y560" s="53"/>
      <c r="Z560" s="139" t="str">
        <f t="shared" si="214"/>
        <v/>
      </c>
      <c r="AA560" s="207"/>
      <c r="AB560" s="297" t="str">
        <f t="shared" si="215"/>
        <v/>
      </c>
      <c r="AC560" s="262"/>
      <c r="AD560" s="139" t="str">
        <f t="shared" si="234"/>
        <v/>
      </c>
      <c r="AE560" s="207"/>
      <c r="AF560" s="297" t="str">
        <f t="shared" si="235"/>
        <v/>
      </c>
      <c r="AG560" s="207"/>
      <c r="AH560" s="139" t="str">
        <f t="shared" si="236"/>
        <v/>
      </c>
      <c r="AI560" s="207"/>
      <c r="AJ560" s="297" t="str">
        <f t="shared" si="237"/>
        <v/>
      </c>
      <c r="AK560" s="262"/>
      <c r="AL560" s="139" t="str">
        <f t="shared" si="220"/>
        <v/>
      </c>
      <c r="AM560" s="207"/>
      <c r="AN560" s="297" t="str">
        <f t="shared" si="221"/>
        <v/>
      </c>
      <c r="AP560" s="139" t="str">
        <f t="shared" si="222"/>
        <v/>
      </c>
      <c r="AQ560" s="207"/>
      <c r="AR560" s="297" t="str">
        <f t="shared" si="223"/>
        <v/>
      </c>
      <c r="AS560" s="207"/>
      <c r="AT560" s="139" t="str">
        <f t="shared" si="224"/>
        <v/>
      </c>
      <c r="AU560" s="207"/>
      <c r="AV560" s="297" t="str">
        <f t="shared" si="225"/>
        <v/>
      </c>
      <c r="AW560" s="207"/>
      <c r="AX560" s="139" t="str">
        <f t="shared" si="238"/>
        <v/>
      </c>
      <c r="AY560" s="207"/>
      <c r="AZ560" s="297" t="str">
        <f t="shared" si="239"/>
        <v/>
      </c>
      <c r="BA560" s="207"/>
      <c r="BB560" s="139" t="str">
        <f t="shared" si="240"/>
        <v/>
      </c>
      <c r="BC560" s="207"/>
      <c r="BD560" s="297" t="str">
        <f t="shared" si="241"/>
        <v/>
      </c>
      <c r="BE560" s="207"/>
      <c r="BF560" s="139" t="str">
        <f t="shared" si="230"/>
        <v/>
      </c>
      <c r="BG560" s="207"/>
      <c r="BH560" s="297" t="str">
        <f t="shared" si="231"/>
        <v/>
      </c>
      <c r="BJ560" s="139" t="str">
        <f t="shared" si="232"/>
        <v/>
      </c>
      <c r="BK560" s="207"/>
      <c r="BL560" s="297" t="str">
        <f t="shared" si="233"/>
        <v/>
      </c>
      <c r="BM560" s="207"/>
    </row>
    <row r="561" spans="2:65" ht="15.75" customHeight="1">
      <c r="B561" s="365"/>
      <c r="C561" s="101"/>
      <c r="D561" s="22"/>
      <c r="E561" s="60"/>
      <c r="F561" s="101"/>
      <c r="G561" s="101"/>
      <c r="H561" s="101"/>
      <c r="I561" s="101"/>
      <c r="J561" s="101"/>
      <c r="K561" s="24"/>
      <c r="L561" s="102"/>
      <c r="M561" s="207"/>
      <c r="N561" s="207"/>
      <c r="O561" s="123"/>
      <c r="P561" s="207"/>
      <c r="Q561" s="207"/>
      <c r="R561" s="139"/>
      <c r="S561" s="139"/>
      <c r="T561" s="139"/>
      <c r="U561" s="207"/>
      <c r="V561" s="139"/>
      <c r="W561" s="139"/>
      <c r="X561" s="139"/>
      <c r="Y561" s="53"/>
      <c r="Z561" s="174" t="str">
        <f t="shared" si="214"/>
        <v/>
      </c>
      <c r="AA561" s="207"/>
      <c r="AB561" s="299" t="str">
        <f t="shared" si="215"/>
        <v/>
      </c>
      <c r="AC561" s="280"/>
      <c r="AD561" s="174" t="str">
        <f t="shared" si="234"/>
        <v/>
      </c>
      <c r="AE561" s="207"/>
      <c r="AF561" s="299" t="str">
        <f t="shared" si="235"/>
        <v/>
      </c>
      <c r="AG561" s="207"/>
      <c r="AH561" s="174" t="str">
        <f t="shared" si="236"/>
        <v/>
      </c>
      <c r="AI561" s="207"/>
      <c r="AJ561" s="299" t="str">
        <f t="shared" si="237"/>
        <v/>
      </c>
      <c r="AK561" s="280"/>
      <c r="AL561" s="139" t="str">
        <f t="shared" si="220"/>
        <v/>
      </c>
      <c r="AM561" s="207"/>
      <c r="AN561" s="297" t="str">
        <f t="shared" si="221"/>
        <v/>
      </c>
      <c r="AO561" s="286"/>
      <c r="AP561" s="139" t="str">
        <f t="shared" si="222"/>
        <v/>
      </c>
      <c r="AQ561" s="207"/>
      <c r="AR561" s="297" t="str">
        <f t="shared" si="223"/>
        <v/>
      </c>
      <c r="AS561" s="207"/>
      <c r="AT561" s="174" t="str">
        <f t="shared" si="224"/>
        <v/>
      </c>
      <c r="AU561" s="207"/>
      <c r="AV561" s="299" t="str">
        <f t="shared" si="225"/>
        <v/>
      </c>
      <c r="AW561" s="207"/>
      <c r="AX561" s="174" t="str">
        <f t="shared" si="238"/>
        <v/>
      </c>
      <c r="AY561" s="207"/>
      <c r="AZ561" s="299" t="str">
        <f t="shared" si="239"/>
        <v/>
      </c>
      <c r="BA561" s="207"/>
      <c r="BB561" s="174" t="str">
        <f t="shared" si="240"/>
        <v/>
      </c>
      <c r="BC561" s="207"/>
      <c r="BD561" s="299" t="str">
        <f t="shared" si="241"/>
        <v/>
      </c>
      <c r="BE561" s="207"/>
      <c r="BF561" s="139" t="str">
        <f t="shared" si="230"/>
        <v/>
      </c>
      <c r="BG561" s="207"/>
      <c r="BH561" s="297" t="str">
        <f t="shared" si="231"/>
        <v/>
      </c>
      <c r="BI561" s="286"/>
      <c r="BJ561" s="139" t="str">
        <f t="shared" si="232"/>
        <v/>
      </c>
      <c r="BK561" s="207"/>
      <c r="BL561" s="297" t="str">
        <f t="shared" si="233"/>
        <v/>
      </c>
      <c r="BM561" s="207"/>
    </row>
    <row r="562" spans="2:65" ht="15.75" customHeight="1">
      <c r="B562" s="364"/>
      <c r="C562" s="21" t="s">
        <v>36</v>
      </c>
      <c r="D562" s="101" t="s">
        <v>184</v>
      </c>
      <c r="E562" s="101"/>
      <c r="F562" s="101"/>
      <c r="G562" s="101"/>
      <c r="H562" s="101"/>
      <c r="I562" s="101"/>
      <c r="J562" s="101"/>
      <c r="K562" s="27"/>
      <c r="L562" s="102"/>
      <c r="M562" s="207"/>
      <c r="N562" s="207"/>
      <c r="O562" s="123"/>
      <c r="P562" s="207"/>
      <c r="Q562" s="207"/>
      <c r="R562" s="139"/>
      <c r="S562" s="139"/>
      <c r="T562" s="139"/>
      <c r="U562" s="207"/>
      <c r="V562" s="139"/>
      <c r="W562" s="139"/>
      <c r="X562" s="139"/>
      <c r="Y562" s="53"/>
      <c r="Z562" s="174" t="str">
        <f t="shared" si="214"/>
        <v/>
      </c>
      <c r="AA562" s="207"/>
      <c r="AB562" s="299" t="str">
        <f t="shared" si="215"/>
        <v/>
      </c>
      <c r="AC562" s="280"/>
      <c r="AD562" s="174" t="str">
        <f t="shared" si="234"/>
        <v/>
      </c>
      <c r="AE562" s="207"/>
      <c r="AF562" s="299" t="str">
        <f t="shared" si="235"/>
        <v/>
      </c>
      <c r="AG562" s="207"/>
      <c r="AH562" s="174" t="str">
        <f t="shared" si="236"/>
        <v/>
      </c>
      <c r="AI562" s="207"/>
      <c r="AJ562" s="299" t="str">
        <f t="shared" si="237"/>
        <v/>
      </c>
      <c r="AK562" s="280"/>
      <c r="AL562" s="139" t="str">
        <f t="shared" si="220"/>
        <v/>
      </c>
      <c r="AM562" s="207"/>
      <c r="AN562" s="297" t="str">
        <f t="shared" si="221"/>
        <v/>
      </c>
      <c r="AO562" s="286"/>
      <c r="AP562" s="139" t="str">
        <f t="shared" si="222"/>
        <v/>
      </c>
      <c r="AQ562" s="207"/>
      <c r="AR562" s="297" t="str">
        <f t="shared" si="223"/>
        <v/>
      </c>
      <c r="AS562" s="207"/>
      <c r="AT562" s="174" t="str">
        <f t="shared" si="224"/>
        <v/>
      </c>
      <c r="AU562" s="207"/>
      <c r="AV562" s="299" t="str">
        <f t="shared" si="225"/>
        <v/>
      </c>
      <c r="AW562" s="207"/>
      <c r="AX562" s="174" t="str">
        <f t="shared" si="238"/>
        <v/>
      </c>
      <c r="AY562" s="207"/>
      <c r="AZ562" s="299" t="str">
        <f t="shared" si="239"/>
        <v/>
      </c>
      <c r="BA562" s="207"/>
      <c r="BB562" s="174" t="str">
        <f t="shared" si="240"/>
        <v/>
      </c>
      <c r="BC562" s="207"/>
      <c r="BD562" s="299" t="str">
        <f t="shared" si="241"/>
        <v/>
      </c>
      <c r="BE562" s="207"/>
      <c r="BF562" s="139" t="str">
        <f t="shared" si="230"/>
        <v/>
      </c>
      <c r="BG562" s="207"/>
      <c r="BH562" s="297" t="str">
        <f t="shared" si="231"/>
        <v/>
      </c>
      <c r="BI562" s="286"/>
      <c r="BJ562" s="139" t="str">
        <f t="shared" si="232"/>
        <v/>
      </c>
      <c r="BK562" s="207"/>
      <c r="BL562" s="297" t="str">
        <f t="shared" si="233"/>
        <v/>
      </c>
      <c r="BM562" s="207"/>
    </row>
    <row r="563" spans="2:65" ht="15.75" customHeight="1">
      <c r="B563" s="364">
        <v>215</v>
      </c>
      <c r="C563" s="107"/>
      <c r="D563" s="22" t="s">
        <v>38</v>
      </c>
      <c r="E563" s="101" t="s">
        <v>201</v>
      </c>
      <c r="F563" s="101"/>
      <c r="G563" s="101"/>
      <c r="H563" s="101"/>
      <c r="I563" s="101"/>
      <c r="J563" s="101"/>
      <c r="K563" s="24"/>
      <c r="L563" s="102" t="s">
        <v>29</v>
      </c>
      <c r="M563" s="207"/>
      <c r="N563" s="139">
        <f>VLOOKUP($B563,'[1]09-10-11'!$A$4:$EA$400,MATCH(N$2, '[1]09-10-11'!$A$4:$EA$4, 0))</f>
        <v>100231</v>
      </c>
      <c r="O563" s="123"/>
      <c r="P563" s="139">
        <f>VLOOKUP($B563,'[1]09-10-11'!$A$4:$EA$400,MATCH(P$2, '[1]09-10-11'!$A$4:$EA$4, 0))</f>
        <v>100231</v>
      </c>
      <c r="Q563" s="139"/>
      <c r="R563" s="139">
        <f>VLOOKUP($B563,'[1]09-10-11'!$A$4:$EA$400,MATCH(R$2, '[1]09-10-11'!$A$4:$EA$4, 0))</f>
        <v>102236</v>
      </c>
      <c r="S563" s="139"/>
      <c r="T563" s="139" t="e">
        <f>VLOOKUP($B563,'[1]09-10-11'!$A$4:$EA$400,MATCH(T$2, '[1]09-10-11'!$A$4:$EA$4, 0))</f>
        <v>#N/A</v>
      </c>
      <c r="U563" s="139"/>
      <c r="V563" s="139">
        <f>VLOOKUP($B563,'[1]09-10-11'!$A$4:$EA$400,MATCH(V$2, '[1]09-10-11'!$A$4:$EA$4, 0))</f>
        <v>107795</v>
      </c>
      <c r="W563" s="139"/>
      <c r="X563" s="139">
        <f>VLOOKUP($B563,'[1]09-10-11'!$A$4:$EA$400,MATCH(X$2, '[1]09-10-11'!$A$4:$EA$4, 0))</f>
        <v>100231</v>
      </c>
      <c r="Y563" s="53"/>
      <c r="Z563" s="174">
        <f t="shared" si="214"/>
        <v>-7564</v>
      </c>
      <c r="AA563" s="174"/>
      <c r="AB563" s="299">
        <f t="shared" si="215"/>
        <v>-7.0170230530173017E-2</v>
      </c>
      <c r="AC563" s="280"/>
      <c r="AD563" s="174">
        <f t="shared" si="234"/>
        <v>0</v>
      </c>
      <c r="AE563" s="174"/>
      <c r="AF563" s="299">
        <f t="shared" si="235"/>
        <v>0</v>
      </c>
      <c r="AG563" s="174"/>
      <c r="AH563" s="174">
        <f t="shared" si="236"/>
        <v>0</v>
      </c>
      <c r="AI563" s="174"/>
      <c r="AJ563" s="299">
        <f t="shared" si="237"/>
        <v>0</v>
      </c>
      <c r="AK563" s="280"/>
      <c r="AL563" s="139">
        <f t="shared" si="220"/>
        <v>-2005</v>
      </c>
      <c r="AM563" s="174"/>
      <c r="AN563" s="297">
        <f t="shared" si="221"/>
        <v>-1.9611487147384477E-2</v>
      </c>
      <c r="AO563" s="286"/>
      <c r="AP563" s="139" t="str">
        <f t="shared" si="222"/>
        <v/>
      </c>
      <c r="AQ563" s="174"/>
      <c r="AR563" s="297" t="e">
        <f t="shared" si="223"/>
        <v>#N/A</v>
      </c>
      <c r="AS563" s="174"/>
      <c r="AT563" s="174" t="str">
        <f t="shared" si="224"/>
        <v/>
      </c>
      <c r="AU563" s="174"/>
      <c r="AV563" s="299" t="e">
        <f t="shared" si="225"/>
        <v>#N/A</v>
      </c>
      <c r="AW563" s="174"/>
      <c r="AX563" s="174">
        <f t="shared" si="238"/>
        <v>7564</v>
      </c>
      <c r="AY563" s="174"/>
      <c r="AZ563" s="299">
        <f t="shared" si="239"/>
        <v>7.5465674292384488E-2</v>
      </c>
      <c r="BA563" s="174"/>
      <c r="BB563" s="174">
        <f t="shared" si="240"/>
        <v>7564</v>
      </c>
      <c r="BC563" s="174"/>
      <c r="BD563" s="299">
        <f t="shared" si="241"/>
        <v>7.5465674292384488E-2</v>
      </c>
      <c r="BE563" s="174"/>
      <c r="BF563" s="139">
        <f t="shared" si="230"/>
        <v>5559</v>
      </c>
      <c r="BG563" s="174"/>
      <c r="BH563" s="297">
        <f t="shared" si="231"/>
        <v>5.4374193043546404E-2</v>
      </c>
      <c r="BI563" s="286"/>
      <c r="BJ563" s="139" t="str">
        <f t="shared" si="232"/>
        <v/>
      </c>
      <c r="BK563" s="174"/>
      <c r="BL563" s="297" t="e">
        <f t="shared" si="233"/>
        <v>#N/A</v>
      </c>
      <c r="BM563" s="174"/>
    </row>
    <row r="564" spans="2:65" ht="15.75" customHeight="1">
      <c r="B564" s="364">
        <v>216</v>
      </c>
      <c r="C564" s="101"/>
      <c r="D564" s="22" t="s">
        <v>13</v>
      </c>
      <c r="E564" s="60" t="s">
        <v>235</v>
      </c>
      <c r="F564" s="101"/>
      <c r="G564" s="101"/>
      <c r="H564" s="101"/>
      <c r="I564" s="101"/>
      <c r="J564" s="101"/>
      <c r="K564" s="24"/>
      <c r="L564" s="102" t="s">
        <v>33</v>
      </c>
      <c r="M564" s="207"/>
      <c r="N564" s="53">
        <f>VLOOKUP($B564,'[1]09-10-11'!$A$4:$EA$400,MATCH(N$2, '[1]09-10-11'!$A$4:$EA$4, 0))</f>
        <v>92700</v>
      </c>
      <c r="O564" s="123"/>
      <c r="P564" s="53">
        <f>VLOOKUP($B564,'[1]09-10-11'!$A$4:$EA$400,MATCH(P$2, '[1]09-10-11'!$A$4:$EA$4, 0))</f>
        <v>100000</v>
      </c>
      <c r="Q564" s="53"/>
      <c r="R564" s="53">
        <f>VLOOKUP($B564,'[1]09-10-11'!$A$4:$EA$400,MATCH(R$2, '[1]09-10-11'!$A$4:$EA$4, 0))</f>
        <v>100000</v>
      </c>
      <c r="S564" s="53"/>
      <c r="T564" s="53" t="e">
        <f>VLOOKUP($B564,'[1]09-10-11'!$A$4:$EA$400,MATCH(T$2, '[1]09-10-11'!$A$4:$EA$4, 0))</f>
        <v>#N/A</v>
      </c>
      <c r="U564" s="53"/>
      <c r="V564" s="53">
        <f>VLOOKUP($B564,'[1]09-10-11'!$A$4:$EA$400,MATCH(V$2, '[1]09-10-11'!$A$4:$EA$4, 0))</f>
        <v>93200</v>
      </c>
      <c r="W564" s="53"/>
      <c r="X564" s="53">
        <f>VLOOKUP($B564,'[1]09-10-11'!$A$4:$EA$400,MATCH(X$2, '[1]09-10-11'!$A$4:$EA$4, 0))</f>
        <v>100000</v>
      </c>
      <c r="Y564" s="53"/>
      <c r="Z564" s="174">
        <f t="shared" si="214"/>
        <v>6800</v>
      </c>
      <c r="AA564" s="284"/>
      <c r="AB564" s="299">
        <f t="shared" si="215"/>
        <v>7.296137339055786E-2</v>
      </c>
      <c r="AC564" s="280"/>
      <c r="AD564" s="174">
        <f t="shared" si="234"/>
        <v>0</v>
      </c>
      <c r="AE564" s="284"/>
      <c r="AF564" s="299">
        <f t="shared" si="235"/>
        <v>0</v>
      </c>
      <c r="AG564" s="284"/>
      <c r="AH564" s="174">
        <f t="shared" si="236"/>
        <v>7300</v>
      </c>
      <c r="AI564" s="284"/>
      <c r="AJ564" s="299">
        <f t="shared" si="237"/>
        <v>7.8748651564185534E-2</v>
      </c>
      <c r="AK564" s="280"/>
      <c r="AL564" s="139">
        <f t="shared" si="220"/>
        <v>0</v>
      </c>
      <c r="AM564" s="284"/>
      <c r="AN564" s="297">
        <f t="shared" si="221"/>
        <v>0</v>
      </c>
      <c r="AO564" s="286"/>
      <c r="AP564" s="139" t="str">
        <f t="shared" si="222"/>
        <v/>
      </c>
      <c r="AQ564" s="284"/>
      <c r="AR564" s="297" t="e">
        <f t="shared" si="223"/>
        <v>#N/A</v>
      </c>
      <c r="AS564" s="284"/>
      <c r="AT564" s="174" t="str">
        <f t="shared" si="224"/>
        <v/>
      </c>
      <c r="AU564" s="284"/>
      <c r="AV564" s="299" t="e">
        <f t="shared" si="225"/>
        <v>#N/A</v>
      </c>
      <c r="AW564" s="284"/>
      <c r="AX564" s="174">
        <f t="shared" si="238"/>
        <v>500</v>
      </c>
      <c r="AY564" s="284"/>
      <c r="AZ564" s="299">
        <f t="shared" si="239"/>
        <v>5.3937432578208266E-3</v>
      </c>
      <c r="BA564" s="284"/>
      <c r="BB564" s="174">
        <f t="shared" si="240"/>
        <v>-6800</v>
      </c>
      <c r="BC564" s="284"/>
      <c r="BD564" s="299">
        <f t="shared" si="241"/>
        <v>-6.7999999999999949E-2</v>
      </c>
      <c r="BE564" s="284"/>
      <c r="BF564" s="139">
        <f t="shared" si="230"/>
        <v>-6800</v>
      </c>
      <c r="BG564" s="284"/>
      <c r="BH564" s="297">
        <f t="shared" si="231"/>
        <v>-6.7999999999999949E-2</v>
      </c>
      <c r="BI564" s="286"/>
      <c r="BJ564" s="139" t="str">
        <f t="shared" si="232"/>
        <v/>
      </c>
      <c r="BK564" s="284"/>
      <c r="BL564" s="297" t="e">
        <f t="shared" si="233"/>
        <v>#N/A</v>
      </c>
      <c r="BM564" s="284"/>
    </row>
    <row r="565" spans="2:65" ht="15.75" customHeight="1">
      <c r="B565" s="364">
        <v>217</v>
      </c>
      <c r="C565" s="101"/>
      <c r="D565" s="22" t="s">
        <v>15</v>
      </c>
      <c r="E565" s="60" t="s">
        <v>216</v>
      </c>
      <c r="F565" s="101"/>
      <c r="G565" s="101"/>
      <c r="H565" s="101"/>
      <c r="I565" s="101"/>
      <c r="J565" s="101"/>
      <c r="K565" s="24"/>
      <c r="L565" s="102" t="s">
        <v>29</v>
      </c>
      <c r="M565" s="207"/>
      <c r="N565" s="139">
        <f>VLOOKUP($B565,'[1]09-10-11'!$A$4:$EA$400,MATCH(N$2, '[1]09-10-11'!$A$4:$EA$4, 0))</f>
        <v>8992</v>
      </c>
      <c r="O565" s="123"/>
      <c r="P565" s="139">
        <f>VLOOKUP($B565,'[1]09-10-11'!$A$4:$EA$400,MATCH(P$2, '[1]09-10-11'!$A$4:$EA$4, 0))</f>
        <v>10565</v>
      </c>
      <c r="Q565" s="139"/>
      <c r="R565" s="139">
        <f>VLOOKUP($B565,'[1]09-10-11'!$A$4:$EA$400,MATCH(R$2, '[1]09-10-11'!$A$4:$EA$4, 0))</f>
        <v>9172</v>
      </c>
      <c r="S565" s="139"/>
      <c r="T565" s="139" t="e">
        <f>VLOOKUP($B565,'[1]09-10-11'!$A$4:$EA$400,MATCH(T$2, '[1]09-10-11'!$A$4:$EA$4, 0))</f>
        <v>#N/A</v>
      </c>
      <c r="U565" s="139"/>
      <c r="V565" s="139">
        <f>VLOOKUP($B565,'[1]09-10-11'!$A$4:$EA$400,MATCH(V$2, '[1]09-10-11'!$A$4:$EA$4, 0))</f>
        <v>9671</v>
      </c>
      <c r="W565" s="139"/>
      <c r="X565" s="139">
        <f>VLOOKUP($B565,'[1]09-10-11'!$A$4:$EA$400,MATCH(X$2, '[1]09-10-11'!$A$4:$EA$4, 0))</f>
        <v>8992</v>
      </c>
      <c r="Y565" s="53"/>
      <c r="Z565" s="174">
        <f t="shared" si="214"/>
        <v>-679</v>
      </c>
      <c r="AA565" s="174"/>
      <c r="AB565" s="299">
        <f t="shared" si="215"/>
        <v>-7.0209905904249803E-2</v>
      </c>
      <c r="AC565" s="280"/>
      <c r="AD565" s="174">
        <f t="shared" si="234"/>
        <v>-1573</v>
      </c>
      <c r="AE565" s="174"/>
      <c r="AF565" s="299">
        <f t="shared" si="235"/>
        <v>-0.14888783719829624</v>
      </c>
      <c r="AG565" s="174"/>
      <c r="AH565" s="174">
        <f t="shared" si="236"/>
        <v>0</v>
      </c>
      <c r="AI565" s="174"/>
      <c r="AJ565" s="299">
        <f t="shared" si="237"/>
        <v>0</v>
      </c>
      <c r="AK565" s="280"/>
      <c r="AL565" s="139">
        <f t="shared" si="220"/>
        <v>-180</v>
      </c>
      <c r="AM565" s="174"/>
      <c r="AN565" s="297">
        <f t="shared" si="221"/>
        <v>-1.962494548626259E-2</v>
      </c>
      <c r="AO565" s="286"/>
      <c r="AP565" s="139" t="str">
        <f t="shared" si="222"/>
        <v/>
      </c>
      <c r="AQ565" s="174"/>
      <c r="AR565" s="297" t="e">
        <f t="shared" si="223"/>
        <v>#N/A</v>
      </c>
      <c r="AS565" s="174"/>
      <c r="AT565" s="174" t="str">
        <f t="shared" si="224"/>
        <v/>
      </c>
      <c r="AU565" s="174"/>
      <c r="AV565" s="299" t="e">
        <f t="shared" si="225"/>
        <v>#N/A</v>
      </c>
      <c r="AW565" s="174"/>
      <c r="AX565" s="174">
        <f t="shared" si="238"/>
        <v>679</v>
      </c>
      <c r="AY565" s="174"/>
      <c r="AZ565" s="299">
        <f t="shared" si="239"/>
        <v>7.5511565836299033E-2</v>
      </c>
      <c r="BA565" s="174"/>
      <c r="BB565" s="174">
        <f t="shared" si="240"/>
        <v>-894</v>
      </c>
      <c r="BC565" s="174"/>
      <c r="BD565" s="299">
        <f t="shared" si="241"/>
        <v>-8.4619025082820598E-2</v>
      </c>
      <c r="BE565" s="174"/>
      <c r="BF565" s="139">
        <f t="shared" si="230"/>
        <v>499</v>
      </c>
      <c r="BG565" s="174"/>
      <c r="BH565" s="297">
        <f t="shared" si="231"/>
        <v>5.4404709986916711E-2</v>
      </c>
      <c r="BI565" s="286"/>
      <c r="BJ565" s="139" t="str">
        <f t="shared" si="232"/>
        <v/>
      </c>
      <c r="BK565" s="174"/>
      <c r="BL565" s="297" t="e">
        <f t="shared" si="233"/>
        <v>#N/A</v>
      </c>
      <c r="BM565" s="174"/>
    </row>
    <row r="566" spans="2:65" ht="15.75" customHeight="1">
      <c r="B566" s="364"/>
      <c r="C566" s="101"/>
      <c r="D566" s="22" t="s">
        <v>14</v>
      </c>
      <c r="E566" s="60" t="s">
        <v>217</v>
      </c>
      <c r="F566" s="101"/>
      <c r="G566" s="101"/>
      <c r="H566" s="101"/>
      <c r="I566" s="101"/>
      <c r="J566" s="101"/>
      <c r="K566" s="24"/>
      <c r="L566" s="102"/>
      <c r="M566" s="207"/>
      <c r="N566" s="207"/>
      <c r="O566" s="142"/>
      <c r="P566" s="207"/>
      <c r="Q566" s="207"/>
      <c r="R566" s="237"/>
      <c r="S566" s="237"/>
      <c r="T566" s="237"/>
      <c r="U566" s="207"/>
      <c r="V566" s="237"/>
      <c r="W566" s="237"/>
      <c r="X566" s="237"/>
      <c r="Y566" s="237"/>
      <c r="Z566" s="174" t="str">
        <f t="shared" si="214"/>
        <v/>
      </c>
      <c r="AA566" s="207"/>
      <c r="AB566" s="299" t="str">
        <f t="shared" si="215"/>
        <v/>
      </c>
      <c r="AC566" s="280"/>
      <c r="AD566" s="174" t="str">
        <f t="shared" si="234"/>
        <v/>
      </c>
      <c r="AE566" s="207"/>
      <c r="AF566" s="299" t="str">
        <f t="shared" si="235"/>
        <v/>
      </c>
      <c r="AG566" s="207"/>
      <c r="AH566" s="174" t="str">
        <f t="shared" si="236"/>
        <v/>
      </c>
      <c r="AI566" s="207"/>
      <c r="AJ566" s="299" t="str">
        <f t="shared" si="237"/>
        <v/>
      </c>
      <c r="AK566" s="280"/>
      <c r="AL566" s="139" t="str">
        <f t="shared" si="220"/>
        <v/>
      </c>
      <c r="AM566" s="207"/>
      <c r="AN566" s="297" t="str">
        <f t="shared" si="221"/>
        <v/>
      </c>
      <c r="AO566" s="286"/>
      <c r="AP566" s="139" t="str">
        <f t="shared" si="222"/>
        <v/>
      </c>
      <c r="AQ566" s="207"/>
      <c r="AR566" s="297" t="str">
        <f t="shared" si="223"/>
        <v/>
      </c>
      <c r="AS566" s="207"/>
      <c r="AT566" s="174" t="str">
        <f t="shared" si="224"/>
        <v/>
      </c>
      <c r="AU566" s="207"/>
      <c r="AV566" s="299" t="str">
        <f t="shared" si="225"/>
        <v/>
      </c>
      <c r="AW566" s="207"/>
      <c r="AX566" s="174" t="str">
        <f t="shared" si="238"/>
        <v/>
      </c>
      <c r="AY566" s="207"/>
      <c r="AZ566" s="299" t="str">
        <f t="shared" si="239"/>
        <v/>
      </c>
      <c r="BA566" s="207"/>
      <c r="BB566" s="174" t="str">
        <f t="shared" si="240"/>
        <v/>
      </c>
      <c r="BC566" s="207"/>
      <c r="BD566" s="299" t="str">
        <f t="shared" si="241"/>
        <v/>
      </c>
      <c r="BE566" s="207"/>
      <c r="BF566" s="139" t="str">
        <f t="shared" si="230"/>
        <v/>
      </c>
      <c r="BG566" s="207"/>
      <c r="BH566" s="297" t="str">
        <f t="shared" si="231"/>
        <v/>
      </c>
      <c r="BI566" s="286"/>
      <c r="BJ566" s="139" t="str">
        <f t="shared" si="232"/>
        <v/>
      </c>
      <c r="BK566" s="207"/>
      <c r="BL566" s="297" t="str">
        <f t="shared" si="233"/>
        <v/>
      </c>
      <c r="BM566" s="207"/>
    </row>
    <row r="567" spans="2:65" ht="15.75" customHeight="1">
      <c r="B567" s="364">
        <v>218</v>
      </c>
      <c r="C567" s="101"/>
      <c r="D567" s="22"/>
      <c r="E567" s="60"/>
      <c r="F567" s="101" t="s">
        <v>183</v>
      </c>
      <c r="G567" s="101"/>
      <c r="H567" s="101"/>
      <c r="I567" s="101"/>
      <c r="J567" s="101"/>
      <c r="K567" s="24"/>
      <c r="L567" s="102" t="s">
        <v>33</v>
      </c>
      <c r="M567" s="207"/>
      <c r="N567" s="141">
        <f>VLOOKUP($B567,'[1]09-10-11'!$A$4:$EA$400,MATCH(N$2, '[1]09-10-11'!$A$4:$EA$4, 0))</f>
        <v>0</v>
      </c>
      <c r="O567" s="123"/>
      <c r="P567" s="141">
        <f>VLOOKUP($B567,'[1]09-10-11'!$A$4:$EA$400,MATCH(P$2, '[1]09-10-11'!$A$4:$EA$4, 0))</f>
        <v>0</v>
      </c>
      <c r="Q567" s="141"/>
      <c r="R567" s="141">
        <f>VLOOKUP($B567,'[1]09-10-11'!$A$4:$EA$400,MATCH(R$2, '[1]09-10-11'!$A$4:$EA$4, 0))</f>
        <v>0</v>
      </c>
      <c r="S567" s="141"/>
      <c r="T567" s="141" t="e">
        <f>VLOOKUP($B567,'[1]09-10-11'!$A$4:$EA$400,MATCH(T$2, '[1]09-10-11'!$A$4:$EA$4, 0))</f>
        <v>#N/A</v>
      </c>
      <c r="U567" s="141"/>
      <c r="V567" s="141">
        <f>VLOOKUP($B567,'[1]09-10-11'!$A$4:$EA$400,MATCH(V$2, '[1]09-10-11'!$A$4:$EA$4, 0))</f>
        <v>0</v>
      </c>
      <c r="W567" s="141"/>
      <c r="X567" s="141">
        <f>VLOOKUP($B567,'[1]09-10-11'!$A$4:$EA$400,MATCH(X$2, '[1]09-10-11'!$A$4:$EA$4, 0))</f>
        <v>0</v>
      </c>
      <c r="Y567" s="53"/>
      <c r="Z567" s="283">
        <f t="shared" si="214"/>
        <v>0</v>
      </c>
      <c r="AA567" s="283"/>
      <c r="AB567" s="300" t="str">
        <f t="shared" si="215"/>
        <v>---</v>
      </c>
      <c r="AC567" s="281"/>
      <c r="AD567" s="283">
        <f t="shared" si="234"/>
        <v>0</v>
      </c>
      <c r="AE567" s="283"/>
      <c r="AF567" s="300" t="str">
        <f t="shared" si="235"/>
        <v>---</v>
      </c>
      <c r="AG567" s="284"/>
      <c r="AH567" s="283">
        <f t="shared" si="236"/>
        <v>0</v>
      </c>
      <c r="AI567" s="283"/>
      <c r="AJ567" s="300" t="str">
        <f t="shared" si="237"/>
        <v>---</v>
      </c>
      <c r="AK567" s="281"/>
      <c r="AL567" s="283">
        <f t="shared" si="220"/>
        <v>0</v>
      </c>
      <c r="AM567" s="283"/>
      <c r="AN567" s="300" t="str">
        <f t="shared" si="221"/>
        <v>---</v>
      </c>
      <c r="AO567" s="286"/>
      <c r="AP567" s="283" t="str">
        <f t="shared" si="222"/>
        <v/>
      </c>
      <c r="AQ567" s="283"/>
      <c r="AR567" s="300" t="e">
        <f t="shared" si="223"/>
        <v>#N/A</v>
      </c>
      <c r="AS567" s="284"/>
      <c r="AT567" s="283" t="str">
        <f t="shared" si="224"/>
        <v/>
      </c>
      <c r="AU567" s="283"/>
      <c r="AV567" s="300" t="e">
        <f t="shared" si="225"/>
        <v>#N/A</v>
      </c>
      <c r="AW567" s="284"/>
      <c r="AX567" s="283">
        <f t="shared" si="238"/>
        <v>0</v>
      </c>
      <c r="AY567" s="283"/>
      <c r="AZ567" s="300" t="str">
        <f t="shared" si="239"/>
        <v>---</v>
      </c>
      <c r="BA567" s="284"/>
      <c r="BB567" s="283">
        <f t="shared" si="240"/>
        <v>0</v>
      </c>
      <c r="BC567" s="283"/>
      <c r="BD567" s="300" t="str">
        <f t="shared" si="241"/>
        <v>---</v>
      </c>
      <c r="BE567" s="284"/>
      <c r="BF567" s="283">
        <f t="shared" si="230"/>
        <v>0</v>
      </c>
      <c r="BG567" s="283"/>
      <c r="BH567" s="300" t="str">
        <f t="shared" si="231"/>
        <v>---</v>
      </c>
      <c r="BI567" s="286"/>
      <c r="BJ567" s="283" t="str">
        <f t="shared" si="232"/>
        <v/>
      </c>
      <c r="BK567" s="283"/>
      <c r="BL567" s="300" t="e">
        <f t="shared" si="233"/>
        <v>#N/A</v>
      </c>
      <c r="BM567" s="284"/>
    </row>
    <row r="568" spans="2:65" ht="15.75" customHeight="1">
      <c r="B568" s="365"/>
      <c r="C568" s="101"/>
      <c r="D568" s="22"/>
      <c r="E568" s="60"/>
      <c r="F568" s="101"/>
      <c r="G568" s="101"/>
      <c r="H568" s="101"/>
      <c r="I568" s="101"/>
      <c r="J568" s="101"/>
      <c r="K568" s="24"/>
      <c r="L568" s="102"/>
      <c r="M568" s="207"/>
      <c r="N568" s="207"/>
      <c r="O568" s="123"/>
      <c r="P568" s="207"/>
      <c r="Q568" s="207"/>
      <c r="R568" s="237"/>
      <c r="S568" s="237"/>
      <c r="T568" s="237"/>
      <c r="U568" s="207"/>
      <c r="V568" s="237"/>
      <c r="W568" s="237"/>
      <c r="X568" s="237"/>
      <c r="Y568" s="237"/>
      <c r="Z568" s="174" t="str">
        <f t="shared" si="214"/>
        <v/>
      </c>
      <c r="AA568" s="207"/>
      <c r="AB568" s="299" t="str">
        <f t="shared" si="215"/>
        <v/>
      </c>
      <c r="AC568" s="280"/>
      <c r="AD568" s="174" t="str">
        <f t="shared" si="234"/>
        <v/>
      </c>
      <c r="AE568" s="207"/>
      <c r="AF568" s="299" t="str">
        <f t="shared" si="235"/>
        <v/>
      </c>
      <c r="AG568" s="207"/>
      <c r="AH568" s="174" t="str">
        <f t="shared" si="236"/>
        <v/>
      </c>
      <c r="AI568" s="207"/>
      <c r="AJ568" s="299" t="str">
        <f t="shared" si="237"/>
        <v/>
      </c>
      <c r="AK568" s="280"/>
      <c r="AL568" s="139" t="str">
        <f t="shared" si="220"/>
        <v/>
      </c>
      <c r="AM568" s="207"/>
      <c r="AN568" s="297" t="str">
        <f t="shared" si="221"/>
        <v/>
      </c>
      <c r="AO568" s="286"/>
      <c r="AP568" s="139" t="str">
        <f t="shared" si="222"/>
        <v/>
      </c>
      <c r="AQ568" s="207"/>
      <c r="AR568" s="297" t="str">
        <f t="shared" si="223"/>
        <v/>
      </c>
      <c r="AS568" s="207"/>
      <c r="AT568" s="174" t="str">
        <f t="shared" si="224"/>
        <v/>
      </c>
      <c r="AU568" s="207"/>
      <c r="AV568" s="299" t="str">
        <f t="shared" si="225"/>
        <v/>
      </c>
      <c r="AW568" s="207"/>
      <c r="AX568" s="174" t="str">
        <f t="shared" si="238"/>
        <v/>
      </c>
      <c r="AY568" s="207"/>
      <c r="AZ568" s="299" t="str">
        <f t="shared" si="239"/>
        <v/>
      </c>
      <c r="BA568" s="207"/>
      <c r="BB568" s="174" t="str">
        <f t="shared" si="240"/>
        <v/>
      </c>
      <c r="BC568" s="207"/>
      <c r="BD568" s="299" t="str">
        <f t="shared" si="241"/>
        <v/>
      </c>
      <c r="BE568" s="207"/>
      <c r="BF568" s="139" t="str">
        <f t="shared" si="230"/>
        <v/>
      </c>
      <c r="BG568" s="207"/>
      <c r="BH568" s="297" t="str">
        <f t="shared" si="231"/>
        <v/>
      </c>
      <c r="BI568" s="286"/>
      <c r="BJ568" s="139" t="str">
        <f t="shared" si="232"/>
        <v/>
      </c>
      <c r="BK568" s="207"/>
      <c r="BL568" s="297" t="str">
        <f t="shared" si="233"/>
        <v/>
      </c>
      <c r="BM568" s="207"/>
    </row>
    <row r="569" spans="2:65" ht="15.75" customHeight="1">
      <c r="B569" s="365"/>
      <c r="C569" s="101"/>
      <c r="D569" s="22"/>
      <c r="E569" s="60"/>
      <c r="F569" s="101"/>
      <c r="G569" s="101"/>
      <c r="H569" s="101"/>
      <c r="I569" s="101" t="s">
        <v>39</v>
      </c>
      <c r="J569" s="101"/>
      <c r="K569" s="24"/>
      <c r="L569" s="102"/>
      <c r="M569" s="207"/>
      <c r="N569" s="139">
        <f>SUM(N563:N567)</f>
        <v>201923</v>
      </c>
      <c r="O569" s="123"/>
      <c r="P569" s="139">
        <f>SUM(P563:P567)</f>
        <v>210796</v>
      </c>
      <c r="Q569" s="139"/>
      <c r="R569" s="139">
        <f>SUM(R563:R567)</f>
        <v>211408</v>
      </c>
      <c r="S569" s="139"/>
      <c r="T569" s="139" t="e">
        <f>SUM(T563:T567)</f>
        <v>#N/A</v>
      </c>
      <c r="U569" s="139"/>
      <c r="V569" s="139">
        <f>SUM(V563:V567)</f>
        <v>210666</v>
      </c>
      <c r="W569" s="139"/>
      <c r="X569" s="139">
        <f>SUM(X563:X567)</f>
        <v>209223</v>
      </c>
      <c r="Y569" s="53"/>
      <c r="Z569" s="139">
        <f t="shared" ref="Z569:Z602" si="242">IF(AND(ISNUMBER($V569),ISNUMBER($X569)),IF((ABS($V569-$X569))&gt;0.49,$X569-$V569,0),"")</f>
        <v>-1443</v>
      </c>
      <c r="AA569" s="139"/>
      <c r="AB569" s="297">
        <f t="shared" ref="AB569:AB602" si="243">IF($V569="","",  IF($X569="","", IF($V569=0,"---",(IF(ISERROR(($X569/$V569)-1),"---",($X569/$V569)-1) ))))</f>
        <v>-6.8497052205861442E-3</v>
      </c>
      <c r="AC569" s="280"/>
      <c r="AD569" s="139">
        <f t="shared" ref="AD569:AD602" si="244">IF(AND(ISNUMBER($P569),ISNUMBER($X569)),IF((ABS($P569-$X569))&gt;0.49,$X569-$P569,0),"")</f>
        <v>-1573</v>
      </c>
      <c r="AE569" s="139"/>
      <c r="AF569" s="297">
        <f t="shared" ref="AF569:AF602" si="245">IF($P569="","",  IF($X569="","", IF($P569=0,"---",(IF(ISERROR(($X569/$P569)-1),"---",($X569/$P569)-1) ))))</f>
        <v>-7.46219093341427E-3</v>
      </c>
      <c r="AG569" s="139"/>
      <c r="AH569" s="139">
        <f t="shared" ref="AH569:AH602" si="246">IF(AND(ISNUMBER($N569),ISNUMBER($X569)),IF((ABS($N569-$X569))&gt;0.49,$X569-$N569,0),"")</f>
        <v>7300</v>
      </c>
      <c r="AI569" s="139"/>
      <c r="AJ569" s="299">
        <f t="shared" ref="AJ569:AJ602" si="247">IF($N569="","",  IF($X569="","", IF($N569=0,"---",(IF(ISERROR(($X569/$N569)-1),"---",($X569/$N569)-1) ))))</f>
        <v>3.6152394724721759E-2</v>
      </c>
      <c r="AK569" s="280"/>
      <c r="AL569" s="139">
        <f t="shared" ref="AL569:AL602" si="248">IF(AND(ISNUMBER($R569),ISNUMBER($X569)),IF((ABS($R569-$X569))&gt;0.49,$X569-$R569,0),"")</f>
        <v>-2185</v>
      </c>
      <c r="AM569" s="139"/>
      <c r="AN569" s="297">
        <f t="shared" ref="AN569:AN602" si="249">IF($R569="","",  IF($X569="","", IF($R569=0,"---",(IF(ISERROR(($X569/$R569)-1),"---",($X569/$R569)-1) ))))</f>
        <v>-1.0335465072277339E-2</v>
      </c>
      <c r="AP569" s="139" t="str">
        <f t="shared" ref="AP569:AP602" si="250">IF(AND(ISNUMBER($T569),ISNUMBER($X569)),IF((ABS($T569-$X569))&gt;0.49,$X569-$T569,0),"")</f>
        <v/>
      </c>
      <c r="AQ569" s="139"/>
      <c r="AR569" s="297" t="e">
        <f t="shared" ref="AR569:AR602" si="251">IF($T569="","",  IF($X569="","", IF($T569=0,"---",(IF(ISERROR(($X569/$T569)-1),"---",($X569/$T569)-1) ))))</f>
        <v>#N/A</v>
      </c>
      <c r="AS569" s="139"/>
      <c r="AT569" s="139" t="str">
        <f t="shared" ref="AT569:AT602" si="252">IF(AND(ISNUMBER($R569),ISNUMBER($T569)),IF((ABS($R569-$T569))&gt;0.49,$T569-$R569,0),"")</f>
        <v/>
      </c>
      <c r="AU569" s="139"/>
      <c r="AV569" s="297" t="e">
        <f t="shared" ref="AV569:AV602" si="253">IF($R569="","",  IF($T569="","", IF($R569=0,"---",(IF(ISERROR(($T569/$R569)-1),"---",($T569/$R569)-1) ))))</f>
        <v>#N/A</v>
      </c>
      <c r="AW569" s="139"/>
      <c r="AX569" s="139">
        <f t="shared" ref="AX569:AX602" si="254">IF(AND(ISNUMBER($N569),ISNUMBER($V569)),IF((ABS($N569-$V569))&gt;0.49,$V569-$N569,0),"")</f>
        <v>8743</v>
      </c>
      <c r="AY569" s="139"/>
      <c r="AZ569" s="297">
        <f t="shared" ref="AZ569:AZ602" si="255">IF($N569="","",  IF($V569="","", IF($N569=0,"---",(IF(ISERROR(($V569/$N569)-1),"---",($V569/$N569)-1) ))))</f>
        <v>4.3298683161403062E-2</v>
      </c>
      <c r="BA569" s="139"/>
      <c r="BB569" s="139">
        <f t="shared" ref="BB569:BB602" si="256">IF(AND(ISNUMBER($P569),ISNUMBER($V569)),IF((ABS($P569-$V569))&gt;0.49,$V569-$P569,0),"")</f>
        <v>-130</v>
      </c>
      <c r="BC569" s="139"/>
      <c r="BD569" s="297">
        <f t="shared" ref="BD569:BD602" si="257">IF($P569="","",  IF($V569="","", IF($P569=0,"---",(IF(ISERROR(($V569/$P569)-1),"---",($V569/$P569)-1) ))))</f>
        <v>-6.1670999449703334E-4</v>
      </c>
      <c r="BE569" s="139"/>
      <c r="BF569" s="139">
        <f t="shared" ref="BF569:BF602" si="258">IF(AND(ISNUMBER($R569),ISNUMBER($V569)),IF((ABS($R569-$V569))&gt;0.49,$V569-$R569,0),"")</f>
        <v>-742</v>
      </c>
      <c r="BG569" s="139"/>
      <c r="BH569" s="297">
        <f t="shared" ref="BH569:BH602" si="259">IF($R569="","",  IF($V569="","", IF($R569=0,"---",(IF(ISERROR(($V569/$R569)-1),"---",($V569/$R569)-1) ))))</f>
        <v>-3.5098009536063124E-3</v>
      </c>
      <c r="BJ569" s="139" t="str">
        <f t="shared" ref="BJ569:BJ602" si="260">IF(AND(ISNUMBER($T569),ISNUMBER($V569)),IF((ABS($T569-$V569))&gt;0.49,$V569-$T569,0),"")</f>
        <v/>
      </c>
      <c r="BK569" s="139"/>
      <c r="BL569" s="297" t="e">
        <f t="shared" ref="BL569:BL602" si="261">IF($T569="","",  IF($V569="","", IF($T569=0,"---",(IF(ISERROR(($V569/$T569)-1),"---",($V569/$T569)-1) ))))</f>
        <v>#N/A</v>
      </c>
      <c r="BM569" s="139"/>
    </row>
    <row r="570" spans="2:65" ht="15.75" customHeight="1">
      <c r="B570" s="365"/>
      <c r="C570" s="101"/>
      <c r="D570" s="22"/>
      <c r="E570" s="60"/>
      <c r="F570" s="101"/>
      <c r="G570" s="101"/>
      <c r="H570" s="101"/>
      <c r="I570" s="101"/>
      <c r="J570" s="101" t="s">
        <v>243</v>
      </c>
      <c r="K570" s="24"/>
      <c r="L570" s="102"/>
      <c r="M570" s="207"/>
      <c r="N570" s="139">
        <f>SUM(N563+N565)</f>
        <v>109223</v>
      </c>
      <c r="O570" s="123"/>
      <c r="P570" s="139">
        <f>SUM(P563+P565)</f>
        <v>110796</v>
      </c>
      <c r="Q570" s="139"/>
      <c r="R570" s="139">
        <f>SUM(R563+R565)</f>
        <v>111408</v>
      </c>
      <c r="S570" s="139"/>
      <c r="T570" s="139" t="e">
        <f>SUM(T563+T565)</f>
        <v>#N/A</v>
      </c>
      <c r="U570" s="139"/>
      <c r="V570" s="139">
        <f>SUM(V563+V565)</f>
        <v>117466</v>
      </c>
      <c r="W570" s="139"/>
      <c r="X570" s="139">
        <f>SUM(X563+X565)</f>
        <v>109223</v>
      </c>
      <c r="Y570" s="53"/>
      <c r="Z570" s="139">
        <f t="shared" si="242"/>
        <v>-8243</v>
      </c>
      <c r="AA570" s="139"/>
      <c r="AB570" s="297">
        <f t="shared" si="243"/>
        <v>-7.0173497011901342E-2</v>
      </c>
      <c r="AC570" s="280"/>
      <c r="AD570" s="139">
        <f t="shared" si="244"/>
        <v>-1573</v>
      </c>
      <c r="AE570" s="139"/>
      <c r="AF570" s="297">
        <f t="shared" si="245"/>
        <v>-1.4197263439113317E-2</v>
      </c>
      <c r="AG570" s="139"/>
      <c r="AH570" s="139">
        <f t="shared" si="246"/>
        <v>0</v>
      </c>
      <c r="AI570" s="139"/>
      <c r="AJ570" s="299">
        <f t="shared" si="247"/>
        <v>0</v>
      </c>
      <c r="AK570" s="280"/>
      <c r="AL570" s="139">
        <f t="shared" si="248"/>
        <v>-2185</v>
      </c>
      <c r="AM570" s="139"/>
      <c r="AN570" s="297">
        <f t="shared" si="249"/>
        <v>-1.9612595145770517E-2</v>
      </c>
      <c r="AP570" s="139" t="str">
        <f t="shared" si="250"/>
        <v/>
      </c>
      <c r="AQ570" s="139"/>
      <c r="AR570" s="297" t="e">
        <f t="shared" si="251"/>
        <v>#N/A</v>
      </c>
      <c r="AS570" s="139"/>
      <c r="AT570" s="139" t="str">
        <f t="shared" si="252"/>
        <v/>
      </c>
      <c r="AU570" s="139"/>
      <c r="AV570" s="297" t="e">
        <f t="shared" si="253"/>
        <v>#N/A</v>
      </c>
      <c r="AW570" s="139"/>
      <c r="AX570" s="139">
        <f t="shared" si="254"/>
        <v>8243</v>
      </c>
      <c r="AY570" s="139"/>
      <c r="AZ570" s="297">
        <f t="shared" si="255"/>
        <v>7.5469452404713255E-2</v>
      </c>
      <c r="BA570" s="139"/>
      <c r="BB570" s="139">
        <f t="shared" si="256"/>
        <v>6670</v>
      </c>
      <c r="BC570" s="139"/>
      <c r="BD570" s="297">
        <f t="shared" si="257"/>
        <v>6.0200729268204523E-2</v>
      </c>
      <c r="BE570" s="139"/>
      <c r="BF570" s="139">
        <f t="shared" si="258"/>
        <v>6058</v>
      </c>
      <c r="BG570" s="139"/>
      <c r="BH570" s="297">
        <f t="shared" si="259"/>
        <v>5.4376705443056172E-2</v>
      </c>
      <c r="BJ570" s="139" t="str">
        <f t="shared" si="260"/>
        <v/>
      </c>
      <c r="BK570" s="139"/>
      <c r="BL570" s="297" t="e">
        <f t="shared" si="261"/>
        <v>#N/A</v>
      </c>
      <c r="BM570" s="139"/>
    </row>
    <row r="571" spans="2:65" ht="15.75" customHeight="1">
      <c r="B571" s="365"/>
      <c r="C571" s="101"/>
      <c r="D571" s="22"/>
      <c r="E571" s="60"/>
      <c r="F571" s="101"/>
      <c r="G571" s="101"/>
      <c r="H571" s="101"/>
      <c r="I571" s="101"/>
      <c r="J571" s="101" t="s">
        <v>244</v>
      </c>
      <c r="K571" s="24"/>
      <c r="L571" s="102"/>
      <c r="M571" s="207"/>
      <c r="N571" s="139">
        <f>SUM(N564+N567)</f>
        <v>92700</v>
      </c>
      <c r="O571" s="123"/>
      <c r="P571" s="139">
        <f>SUM(P564+P567)</f>
        <v>100000</v>
      </c>
      <c r="Q571" s="139"/>
      <c r="R571" s="139">
        <f>SUM(R564+R567)</f>
        <v>100000</v>
      </c>
      <c r="S571" s="139"/>
      <c r="T571" s="139" t="e">
        <f>SUM(T564+T567)</f>
        <v>#N/A</v>
      </c>
      <c r="U571" s="139"/>
      <c r="V571" s="139">
        <f>SUM(V564+V567)</f>
        <v>93200</v>
      </c>
      <c r="W571" s="139"/>
      <c r="X571" s="139">
        <f>SUM(X564+X567)</f>
        <v>100000</v>
      </c>
      <c r="Y571" s="53"/>
      <c r="Z571" s="174">
        <f t="shared" si="242"/>
        <v>6800</v>
      </c>
      <c r="AA571" s="174"/>
      <c r="AB571" s="299">
        <f t="shared" si="243"/>
        <v>7.296137339055786E-2</v>
      </c>
      <c r="AC571" s="280"/>
      <c r="AD571" s="174">
        <f t="shared" si="244"/>
        <v>0</v>
      </c>
      <c r="AE571" s="174"/>
      <c r="AF571" s="299">
        <f t="shared" si="245"/>
        <v>0</v>
      </c>
      <c r="AG571" s="174"/>
      <c r="AH571" s="174">
        <f t="shared" si="246"/>
        <v>7300</v>
      </c>
      <c r="AI571" s="174"/>
      <c r="AJ571" s="299">
        <f t="shared" si="247"/>
        <v>7.8748651564185534E-2</v>
      </c>
      <c r="AK571" s="280"/>
      <c r="AL571" s="139">
        <f t="shared" si="248"/>
        <v>0</v>
      </c>
      <c r="AM571" s="174"/>
      <c r="AN571" s="297">
        <f t="shared" si="249"/>
        <v>0</v>
      </c>
      <c r="AP571" s="139" t="str">
        <f t="shared" si="250"/>
        <v/>
      </c>
      <c r="AQ571" s="174"/>
      <c r="AR571" s="297" t="e">
        <f t="shared" si="251"/>
        <v>#N/A</v>
      </c>
      <c r="AS571" s="174"/>
      <c r="AT571" s="174" t="str">
        <f t="shared" si="252"/>
        <v/>
      </c>
      <c r="AU571" s="174"/>
      <c r="AV571" s="299" t="e">
        <f t="shared" si="253"/>
        <v>#N/A</v>
      </c>
      <c r="AW571" s="174"/>
      <c r="AX571" s="174">
        <f t="shared" si="254"/>
        <v>500</v>
      </c>
      <c r="AY571" s="174"/>
      <c r="AZ571" s="299">
        <f t="shared" si="255"/>
        <v>5.3937432578208266E-3</v>
      </c>
      <c r="BA571" s="174"/>
      <c r="BB571" s="174">
        <f t="shared" si="256"/>
        <v>-6800</v>
      </c>
      <c r="BC571" s="174"/>
      <c r="BD571" s="299">
        <f t="shared" si="257"/>
        <v>-6.7999999999999949E-2</v>
      </c>
      <c r="BE571" s="174"/>
      <c r="BF571" s="139">
        <f t="shared" si="258"/>
        <v>-6800</v>
      </c>
      <c r="BG571" s="174"/>
      <c r="BH571" s="297">
        <f t="shared" si="259"/>
        <v>-6.7999999999999949E-2</v>
      </c>
      <c r="BJ571" s="139" t="str">
        <f t="shared" si="260"/>
        <v/>
      </c>
      <c r="BK571" s="174"/>
      <c r="BL571" s="297" t="e">
        <f t="shared" si="261"/>
        <v>#N/A</v>
      </c>
      <c r="BM571" s="174"/>
    </row>
    <row r="572" spans="2:65" ht="15.75" customHeight="1">
      <c r="B572" s="365"/>
      <c r="C572" s="101"/>
      <c r="D572" s="22"/>
      <c r="E572" s="60"/>
      <c r="F572" s="101"/>
      <c r="G572" s="101"/>
      <c r="H572" s="101"/>
      <c r="I572" s="101"/>
      <c r="J572" s="101"/>
      <c r="K572" s="24"/>
      <c r="L572" s="102"/>
      <c r="M572" s="207"/>
      <c r="N572" s="207"/>
      <c r="O572" s="123"/>
      <c r="P572" s="207"/>
      <c r="Q572" s="207"/>
      <c r="R572" s="237"/>
      <c r="S572" s="237"/>
      <c r="T572" s="237"/>
      <c r="U572" s="207"/>
      <c r="V572" s="237"/>
      <c r="W572" s="237"/>
      <c r="X572" s="237"/>
      <c r="Y572" s="237"/>
      <c r="Z572" s="174" t="str">
        <f t="shared" si="242"/>
        <v/>
      </c>
      <c r="AA572" s="207"/>
      <c r="AB572" s="299" t="str">
        <f t="shared" si="243"/>
        <v/>
      </c>
      <c r="AC572" s="280"/>
      <c r="AD572" s="174" t="str">
        <f t="shared" si="244"/>
        <v/>
      </c>
      <c r="AE572" s="207"/>
      <c r="AF572" s="299" t="str">
        <f t="shared" si="245"/>
        <v/>
      </c>
      <c r="AG572" s="207"/>
      <c r="AH572" s="174" t="str">
        <f t="shared" si="246"/>
        <v/>
      </c>
      <c r="AI572" s="207"/>
      <c r="AJ572" s="299" t="str">
        <f t="shared" si="247"/>
        <v/>
      </c>
      <c r="AK572" s="280"/>
      <c r="AL572" s="139" t="str">
        <f t="shared" si="248"/>
        <v/>
      </c>
      <c r="AM572" s="207"/>
      <c r="AN572" s="297" t="str">
        <f t="shared" si="249"/>
        <v/>
      </c>
      <c r="AP572" s="139" t="str">
        <f t="shared" si="250"/>
        <v/>
      </c>
      <c r="AQ572" s="207"/>
      <c r="AR572" s="297" t="str">
        <f t="shared" si="251"/>
        <v/>
      </c>
      <c r="AS572" s="207"/>
      <c r="AT572" s="174" t="str">
        <f t="shared" si="252"/>
        <v/>
      </c>
      <c r="AU572" s="207"/>
      <c r="AV572" s="299" t="str">
        <f t="shared" si="253"/>
        <v/>
      </c>
      <c r="AW572" s="207"/>
      <c r="AX572" s="174" t="str">
        <f t="shared" si="254"/>
        <v/>
      </c>
      <c r="AY572" s="207"/>
      <c r="AZ572" s="299" t="str">
        <f t="shared" si="255"/>
        <v/>
      </c>
      <c r="BA572" s="207"/>
      <c r="BB572" s="174" t="str">
        <f t="shared" si="256"/>
        <v/>
      </c>
      <c r="BC572" s="207"/>
      <c r="BD572" s="299" t="str">
        <f t="shared" si="257"/>
        <v/>
      </c>
      <c r="BE572" s="207"/>
      <c r="BF572" s="139" t="str">
        <f t="shared" si="258"/>
        <v/>
      </c>
      <c r="BG572" s="207"/>
      <c r="BH572" s="297" t="str">
        <f t="shared" si="259"/>
        <v/>
      </c>
      <c r="BJ572" s="139" t="str">
        <f t="shared" si="260"/>
        <v/>
      </c>
      <c r="BK572" s="207"/>
      <c r="BL572" s="297" t="str">
        <f t="shared" si="261"/>
        <v/>
      </c>
      <c r="BM572" s="207"/>
    </row>
    <row r="573" spans="2:65" ht="15.75" customHeight="1">
      <c r="B573" s="365"/>
      <c r="C573" s="21">
        <v>3</v>
      </c>
      <c r="D573" s="101" t="s">
        <v>6</v>
      </c>
      <c r="E573" s="60"/>
      <c r="F573" s="101"/>
      <c r="G573" s="101"/>
      <c r="H573" s="101"/>
      <c r="I573" s="101"/>
      <c r="J573" s="101"/>
      <c r="K573" s="24"/>
      <c r="L573" s="102"/>
      <c r="M573" s="207"/>
      <c r="N573" s="207"/>
      <c r="O573" s="123"/>
      <c r="P573" s="207"/>
      <c r="Q573" s="207"/>
      <c r="R573" s="237"/>
      <c r="S573" s="237"/>
      <c r="T573" s="237"/>
      <c r="U573" s="207"/>
      <c r="V573" s="237"/>
      <c r="W573" s="237"/>
      <c r="X573" s="237"/>
      <c r="Y573" s="237"/>
      <c r="Z573" s="174" t="str">
        <f t="shared" si="242"/>
        <v/>
      </c>
      <c r="AA573" s="207"/>
      <c r="AB573" s="299" t="str">
        <f t="shared" si="243"/>
        <v/>
      </c>
      <c r="AC573" s="280"/>
      <c r="AD573" s="174" t="str">
        <f t="shared" si="244"/>
        <v/>
      </c>
      <c r="AE573" s="207"/>
      <c r="AF573" s="299" t="str">
        <f t="shared" si="245"/>
        <v/>
      </c>
      <c r="AG573" s="207"/>
      <c r="AH573" s="174" t="str">
        <f t="shared" si="246"/>
        <v/>
      </c>
      <c r="AI573" s="207"/>
      <c r="AJ573" s="299" t="str">
        <f t="shared" si="247"/>
        <v/>
      </c>
      <c r="AK573" s="280"/>
      <c r="AL573" s="139" t="str">
        <f t="shared" si="248"/>
        <v/>
      </c>
      <c r="AM573" s="207"/>
      <c r="AN573" s="297" t="str">
        <f t="shared" si="249"/>
        <v/>
      </c>
      <c r="AP573" s="139" t="str">
        <f t="shared" si="250"/>
        <v/>
      </c>
      <c r="AQ573" s="207"/>
      <c r="AR573" s="297" t="str">
        <f t="shared" si="251"/>
        <v/>
      </c>
      <c r="AS573" s="207"/>
      <c r="AT573" s="174" t="str">
        <f t="shared" si="252"/>
        <v/>
      </c>
      <c r="AU573" s="207"/>
      <c r="AV573" s="299" t="str">
        <f t="shared" si="253"/>
        <v/>
      </c>
      <c r="AW573" s="207"/>
      <c r="AX573" s="174" t="str">
        <f t="shared" si="254"/>
        <v/>
      </c>
      <c r="AY573" s="207"/>
      <c r="AZ573" s="299" t="str">
        <f t="shared" si="255"/>
        <v/>
      </c>
      <c r="BA573" s="207"/>
      <c r="BB573" s="174" t="str">
        <f t="shared" si="256"/>
        <v/>
      </c>
      <c r="BC573" s="207"/>
      <c r="BD573" s="299" t="str">
        <f t="shared" si="257"/>
        <v/>
      </c>
      <c r="BE573" s="207"/>
      <c r="BF573" s="139" t="str">
        <f t="shared" si="258"/>
        <v/>
      </c>
      <c r="BG573" s="207"/>
      <c r="BH573" s="297" t="str">
        <f t="shared" si="259"/>
        <v/>
      </c>
      <c r="BJ573" s="139" t="str">
        <f t="shared" si="260"/>
        <v/>
      </c>
      <c r="BK573" s="207"/>
      <c r="BL573" s="297" t="str">
        <f t="shared" si="261"/>
        <v/>
      </c>
      <c r="BM573" s="207"/>
    </row>
    <row r="574" spans="2:65" ht="15.75" customHeight="1">
      <c r="B574" s="365"/>
      <c r="C574" s="101"/>
      <c r="D574" s="89" t="s">
        <v>225</v>
      </c>
      <c r="E574" s="101" t="s">
        <v>7</v>
      </c>
      <c r="F574" s="101"/>
      <c r="G574" s="101"/>
      <c r="H574" s="101"/>
      <c r="I574" s="101"/>
      <c r="J574" s="101"/>
      <c r="K574" s="27"/>
      <c r="L574" s="102"/>
      <c r="M574" s="207"/>
      <c r="N574" s="207"/>
      <c r="O574" s="123"/>
      <c r="P574" s="207"/>
      <c r="Q574" s="207"/>
      <c r="R574" s="237"/>
      <c r="S574" s="237"/>
      <c r="T574" s="237"/>
      <c r="U574" s="207"/>
      <c r="V574" s="237"/>
      <c r="W574" s="237"/>
      <c r="X574" s="237"/>
      <c r="Y574" s="237"/>
      <c r="Z574" s="174" t="str">
        <f t="shared" si="242"/>
        <v/>
      </c>
      <c r="AA574" s="207"/>
      <c r="AB574" s="299" t="str">
        <f t="shared" si="243"/>
        <v/>
      </c>
      <c r="AC574" s="280"/>
      <c r="AD574" s="174" t="str">
        <f t="shared" si="244"/>
        <v/>
      </c>
      <c r="AE574" s="207"/>
      <c r="AF574" s="299" t="str">
        <f t="shared" si="245"/>
        <v/>
      </c>
      <c r="AG574" s="207"/>
      <c r="AH574" s="174" t="str">
        <f t="shared" si="246"/>
        <v/>
      </c>
      <c r="AI574" s="207"/>
      <c r="AJ574" s="299" t="str">
        <f t="shared" si="247"/>
        <v/>
      </c>
      <c r="AK574" s="280"/>
      <c r="AL574" s="139" t="str">
        <f t="shared" si="248"/>
        <v/>
      </c>
      <c r="AM574" s="207"/>
      <c r="AN574" s="297" t="str">
        <f t="shared" si="249"/>
        <v/>
      </c>
      <c r="AP574" s="139" t="str">
        <f t="shared" si="250"/>
        <v/>
      </c>
      <c r="AQ574" s="207"/>
      <c r="AR574" s="297" t="str">
        <f t="shared" si="251"/>
        <v/>
      </c>
      <c r="AS574" s="207"/>
      <c r="AT574" s="174" t="str">
        <f t="shared" si="252"/>
        <v/>
      </c>
      <c r="AU574" s="207"/>
      <c r="AV574" s="299" t="str">
        <f t="shared" si="253"/>
        <v/>
      </c>
      <c r="AW574" s="207"/>
      <c r="AX574" s="174" t="str">
        <f t="shared" si="254"/>
        <v/>
      </c>
      <c r="AY574" s="207"/>
      <c r="AZ574" s="299" t="str">
        <f t="shared" si="255"/>
        <v/>
      </c>
      <c r="BA574" s="207"/>
      <c r="BB574" s="174" t="str">
        <f t="shared" si="256"/>
        <v/>
      </c>
      <c r="BC574" s="207"/>
      <c r="BD574" s="299" t="str">
        <f t="shared" si="257"/>
        <v/>
      </c>
      <c r="BE574" s="207"/>
      <c r="BF574" s="139" t="str">
        <f t="shared" si="258"/>
        <v/>
      </c>
      <c r="BG574" s="207"/>
      <c r="BH574" s="297" t="str">
        <f t="shared" si="259"/>
        <v/>
      </c>
      <c r="BJ574" s="139" t="str">
        <f t="shared" si="260"/>
        <v/>
      </c>
      <c r="BK574" s="207"/>
      <c r="BL574" s="297" t="str">
        <f t="shared" si="261"/>
        <v/>
      </c>
      <c r="BM574" s="207"/>
    </row>
    <row r="575" spans="2:65" ht="15.75" customHeight="1">
      <c r="B575" s="364">
        <v>219</v>
      </c>
      <c r="C575" s="23"/>
      <c r="D575" s="101"/>
      <c r="E575" s="22" t="s">
        <v>25</v>
      </c>
      <c r="F575" s="101" t="s">
        <v>8</v>
      </c>
      <c r="G575" s="101"/>
      <c r="H575" s="101"/>
      <c r="I575" s="101"/>
      <c r="J575" s="101"/>
      <c r="K575" s="24"/>
      <c r="L575" s="102" t="s">
        <v>29</v>
      </c>
      <c r="M575" s="207"/>
      <c r="N575" s="139">
        <f>VLOOKUP($B575,'[1]09-10-11'!$A$4:$EA$400,MATCH(N$2, '[1]09-10-11'!$A$4:$EA$4, 0))</f>
        <v>65103</v>
      </c>
      <c r="O575" s="123"/>
      <c r="P575" s="139">
        <f>VLOOKUP($B575,'[1]09-10-11'!$A$4:$EA$400,MATCH(P$2, '[1]09-10-11'!$A$4:$EA$4, 0))</f>
        <v>67103</v>
      </c>
      <c r="Q575" s="139"/>
      <c r="R575" s="139">
        <f>VLOOKUP($B575,'[1]09-10-11'!$A$4:$EA$400,MATCH(R$2, '[1]09-10-11'!$A$4:$EA$4, 0))</f>
        <v>65103</v>
      </c>
      <c r="S575" s="139"/>
      <c r="T575" s="139" t="e">
        <f>VLOOKUP($B575,'[1]09-10-11'!$A$4:$EA$400,MATCH(T$2, '[1]09-10-11'!$A$4:$EA$4, 0))</f>
        <v>#N/A</v>
      </c>
      <c r="U575" s="139"/>
      <c r="V575" s="139">
        <f>VLOOKUP($B575,'[1]09-10-11'!$A$4:$EA$400,MATCH(V$2, '[1]09-10-11'!$A$4:$EA$4, 0))</f>
        <v>65103</v>
      </c>
      <c r="W575" s="139"/>
      <c r="X575" s="139">
        <f>VLOOKUP($B575,'[1]09-10-11'!$A$4:$EA$400,MATCH(X$2, '[1]09-10-11'!$A$4:$EA$4, 0))</f>
        <v>67103</v>
      </c>
      <c r="Y575" s="53"/>
      <c r="Z575" s="174">
        <f t="shared" si="242"/>
        <v>2000</v>
      </c>
      <c r="AA575" s="174"/>
      <c r="AB575" s="299">
        <f t="shared" si="243"/>
        <v>3.0720550512265188E-2</v>
      </c>
      <c r="AC575" s="280"/>
      <c r="AD575" s="174">
        <f t="shared" si="244"/>
        <v>0</v>
      </c>
      <c r="AE575" s="174"/>
      <c r="AF575" s="299">
        <f t="shared" si="245"/>
        <v>0</v>
      </c>
      <c r="AG575" s="174"/>
      <c r="AH575" s="174">
        <f t="shared" si="246"/>
        <v>2000</v>
      </c>
      <c r="AI575" s="174"/>
      <c r="AJ575" s="299">
        <f t="shared" si="247"/>
        <v>3.0720550512265188E-2</v>
      </c>
      <c r="AK575" s="280"/>
      <c r="AL575" s="139">
        <f t="shared" si="248"/>
        <v>2000</v>
      </c>
      <c r="AM575" s="174"/>
      <c r="AN575" s="297">
        <f t="shared" si="249"/>
        <v>3.0720550512265188E-2</v>
      </c>
      <c r="AP575" s="139" t="str">
        <f t="shared" si="250"/>
        <v/>
      </c>
      <c r="AQ575" s="174"/>
      <c r="AR575" s="297" t="e">
        <f t="shared" si="251"/>
        <v>#N/A</v>
      </c>
      <c r="AS575" s="174"/>
      <c r="AT575" s="174" t="str">
        <f t="shared" si="252"/>
        <v/>
      </c>
      <c r="AU575" s="174"/>
      <c r="AV575" s="299" t="e">
        <f t="shared" si="253"/>
        <v>#N/A</v>
      </c>
      <c r="AW575" s="174"/>
      <c r="AX575" s="174">
        <f t="shared" si="254"/>
        <v>0</v>
      </c>
      <c r="AY575" s="174"/>
      <c r="AZ575" s="299">
        <f t="shared" si="255"/>
        <v>0</v>
      </c>
      <c r="BA575" s="174"/>
      <c r="BB575" s="174">
        <f t="shared" si="256"/>
        <v>-2000</v>
      </c>
      <c r="BC575" s="174"/>
      <c r="BD575" s="299">
        <f t="shared" si="257"/>
        <v>-2.9804926754392502E-2</v>
      </c>
      <c r="BE575" s="174"/>
      <c r="BF575" s="139">
        <f t="shared" si="258"/>
        <v>0</v>
      </c>
      <c r="BG575" s="174"/>
      <c r="BH575" s="297">
        <f t="shared" si="259"/>
        <v>0</v>
      </c>
      <c r="BJ575" s="139" t="str">
        <f t="shared" si="260"/>
        <v/>
      </c>
      <c r="BK575" s="174"/>
      <c r="BL575" s="297" t="e">
        <f t="shared" si="261"/>
        <v>#N/A</v>
      </c>
      <c r="BM575" s="174"/>
    </row>
    <row r="576" spans="2:65" ht="15.75" customHeight="1">
      <c r="B576" s="364">
        <v>220</v>
      </c>
      <c r="C576" s="23"/>
      <c r="D576" s="101"/>
      <c r="E576" s="22" t="s">
        <v>26</v>
      </c>
      <c r="F576" s="101" t="s">
        <v>9</v>
      </c>
      <c r="G576" s="101"/>
      <c r="H576" s="101"/>
      <c r="I576" s="101"/>
      <c r="J576" s="101"/>
      <c r="K576" s="24"/>
      <c r="L576" s="102" t="s">
        <v>29</v>
      </c>
      <c r="M576" s="207"/>
      <c r="N576" s="141">
        <f>VLOOKUP($B576,'[1]09-10-11'!$A$4:$EA$400,MATCH(N$2, '[1]09-10-11'!$A$4:$EA$4, 0))</f>
        <v>7061</v>
      </c>
      <c r="O576" s="123"/>
      <c r="P576" s="141">
        <f>VLOOKUP($B576,'[1]09-10-11'!$A$4:$EA$400,MATCH(P$2, '[1]09-10-11'!$A$4:$EA$4, 0))</f>
        <v>9061</v>
      </c>
      <c r="Q576" s="141"/>
      <c r="R576" s="141">
        <f>VLOOKUP($B576,'[1]09-10-11'!$A$4:$EA$400,MATCH(R$2, '[1]09-10-11'!$A$4:$EA$4, 0))</f>
        <v>7061</v>
      </c>
      <c r="S576" s="141"/>
      <c r="T576" s="141" t="e">
        <f>VLOOKUP($B576,'[1]09-10-11'!$A$4:$EA$400,MATCH(T$2, '[1]09-10-11'!$A$4:$EA$4, 0))</f>
        <v>#N/A</v>
      </c>
      <c r="U576" s="141"/>
      <c r="V576" s="141">
        <f>VLOOKUP($B576,'[1]09-10-11'!$A$4:$EA$400,MATCH(V$2, '[1]09-10-11'!$A$4:$EA$4, 0))</f>
        <v>7061</v>
      </c>
      <c r="W576" s="141"/>
      <c r="X576" s="141">
        <f>VLOOKUP($B576,'[1]09-10-11'!$A$4:$EA$400,MATCH(X$2, '[1]09-10-11'!$A$4:$EA$4, 0))</f>
        <v>9061</v>
      </c>
      <c r="Y576" s="53"/>
      <c r="Z576" s="283">
        <f t="shared" si="242"/>
        <v>2000</v>
      </c>
      <c r="AA576" s="283"/>
      <c r="AB576" s="300">
        <f t="shared" si="243"/>
        <v>0.28324599915026205</v>
      </c>
      <c r="AC576" s="281"/>
      <c r="AD576" s="283">
        <f t="shared" si="244"/>
        <v>0</v>
      </c>
      <c r="AE576" s="283"/>
      <c r="AF576" s="300">
        <f t="shared" si="245"/>
        <v>0</v>
      </c>
      <c r="AG576" s="284"/>
      <c r="AH576" s="283">
        <f t="shared" si="246"/>
        <v>2000</v>
      </c>
      <c r="AI576" s="283"/>
      <c r="AJ576" s="300">
        <f t="shared" si="247"/>
        <v>0.28324599915026205</v>
      </c>
      <c r="AK576" s="281"/>
      <c r="AL576" s="141">
        <f t="shared" si="248"/>
        <v>2000</v>
      </c>
      <c r="AM576" s="283"/>
      <c r="AN576" s="298">
        <f t="shared" si="249"/>
        <v>0.28324599915026205</v>
      </c>
      <c r="AP576" s="141" t="str">
        <f t="shared" si="250"/>
        <v/>
      </c>
      <c r="AQ576" s="283"/>
      <c r="AR576" s="298" t="e">
        <f t="shared" si="251"/>
        <v>#N/A</v>
      </c>
      <c r="AS576" s="284"/>
      <c r="AT576" s="283" t="str">
        <f t="shared" si="252"/>
        <v/>
      </c>
      <c r="AU576" s="283"/>
      <c r="AV576" s="300" t="e">
        <f t="shared" si="253"/>
        <v>#N/A</v>
      </c>
      <c r="AW576" s="284"/>
      <c r="AX576" s="283">
        <f t="shared" si="254"/>
        <v>0</v>
      </c>
      <c r="AY576" s="283"/>
      <c r="AZ576" s="300">
        <f t="shared" si="255"/>
        <v>0</v>
      </c>
      <c r="BA576" s="284"/>
      <c r="BB576" s="283">
        <f t="shared" si="256"/>
        <v>-2000</v>
      </c>
      <c r="BC576" s="283"/>
      <c r="BD576" s="300">
        <f t="shared" si="257"/>
        <v>-0.2207261891623441</v>
      </c>
      <c r="BE576" s="284"/>
      <c r="BF576" s="141">
        <f t="shared" si="258"/>
        <v>0</v>
      </c>
      <c r="BG576" s="283"/>
      <c r="BH576" s="298">
        <f t="shared" si="259"/>
        <v>0</v>
      </c>
      <c r="BJ576" s="141" t="str">
        <f t="shared" si="260"/>
        <v/>
      </c>
      <c r="BK576" s="283"/>
      <c r="BL576" s="298" t="e">
        <f t="shared" si="261"/>
        <v>#N/A</v>
      </c>
      <c r="BM576" s="284"/>
    </row>
    <row r="577" spans="2:65" ht="15.75" customHeight="1">
      <c r="B577" s="364"/>
      <c r="C577" s="23"/>
      <c r="D577" s="101"/>
      <c r="E577" s="101"/>
      <c r="F577" s="101"/>
      <c r="G577" s="101"/>
      <c r="H577" s="101"/>
      <c r="I577" s="101"/>
      <c r="J577" s="101"/>
      <c r="K577" s="24"/>
      <c r="L577" s="102"/>
      <c r="M577" s="207"/>
      <c r="N577" s="207"/>
      <c r="O577" s="123"/>
      <c r="P577" s="207"/>
      <c r="Q577" s="207"/>
      <c r="R577" s="237"/>
      <c r="S577" s="237"/>
      <c r="T577" s="237"/>
      <c r="U577" s="207"/>
      <c r="V577" s="237"/>
      <c r="W577" s="237"/>
      <c r="X577" s="237"/>
      <c r="Y577" s="237"/>
      <c r="Z577" s="174" t="str">
        <f t="shared" si="242"/>
        <v/>
      </c>
      <c r="AA577" s="207"/>
      <c r="AB577" s="299" t="str">
        <f t="shared" si="243"/>
        <v/>
      </c>
      <c r="AC577" s="280"/>
      <c r="AD577" s="174" t="str">
        <f t="shared" si="244"/>
        <v/>
      </c>
      <c r="AE577" s="207"/>
      <c r="AF577" s="299" t="str">
        <f t="shared" si="245"/>
        <v/>
      </c>
      <c r="AG577" s="207"/>
      <c r="AH577" s="174" t="str">
        <f t="shared" si="246"/>
        <v/>
      </c>
      <c r="AI577" s="207"/>
      <c r="AJ577" s="299" t="str">
        <f t="shared" si="247"/>
        <v/>
      </c>
      <c r="AK577" s="280"/>
      <c r="AL577" s="139" t="str">
        <f t="shared" si="248"/>
        <v/>
      </c>
      <c r="AM577" s="207"/>
      <c r="AN577" s="297" t="str">
        <f t="shared" si="249"/>
        <v/>
      </c>
      <c r="AP577" s="139" t="str">
        <f t="shared" si="250"/>
        <v/>
      </c>
      <c r="AQ577" s="207"/>
      <c r="AR577" s="297" t="str">
        <f t="shared" si="251"/>
        <v/>
      </c>
      <c r="AS577" s="207"/>
      <c r="AT577" s="174" t="str">
        <f t="shared" si="252"/>
        <v/>
      </c>
      <c r="AU577" s="207"/>
      <c r="AV577" s="299" t="str">
        <f t="shared" si="253"/>
        <v/>
      </c>
      <c r="AW577" s="207"/>
      <c r="AX577" s="174" t="str">
        <f t="shared" si="254"/>
        <v/>
      </c>
      <c r="AY577" s="207"/>
      <c r="AZ577" s="299" t="str">
        <f t="shared" si="255"/>
        <v/>
      </c>
      <c r="BA577" s="207"/>
      <c r="BB577" s="174" t="str">
        <f t="shared" si="256"/>
        <v/>
      </c>
      <c r="BC577" s="207"/>
      <c r="BD577" s="299" t="str">
        <f t="shared" si="257"/>
        <v/>
      </c>
      <c r="BE577" s="207"/>
      <c r="BF577" s="139" t="str">
        <f t="shared" si="258"/>
        <v/>
      </c>
      <c r="BG577" s="207"/>
      <c r="BH577" s="297" t="str">
        <f t="shared" si="259"/>
        <v/>
      </c>
      <c r="BJ577" s="139" t="str">
        <f t="shared" si="260"/>
        <v/>
      </c>
      <c r="BK577" s="207"/>
      <c r="BL577" s="297" t="str">
        <f t="shared" si="261"/>
        <v/>
      </c>
      <c r="BM577" s="207"/>
    </row>
    <row r="578" spans="2:65" ht="15.75" customHeight="1">
      <c r="B578" s="364"/>
      <c r="C578" s="23"/>
      <c r="D578" s="101"/>
      <c r="E578" s="101"/>
      <c r="F578" s="101"/>
      <c r="G578" s="101"/>
      <c r="H578" s="101"/>
      <c r="I578" s="101" t="s">
        <v>39</v>
      </c>
      <c r="J578" s="101"/>
      <c r="K578" s="24"/>
      <c r="L578" s="102"/>
      <c r="M578" s="207"/>
      <c r="N578" s="139">
        <f>SUM(N575:N576)</f>
        <v>72164</v>
      </c>
      <c r="O578" s="123"/>
      <c r="P578" s="139">
        <f>SUM(P575:P576)</f>
        <v>76164</v>
      </c>
      <c r="Q578" s="139"/>
      <c r="R578" s="139">
        <f>SUM(R575:R576)</f>
        <v>72164</v>
      </c>
      <c r="S578" s="139"/>
      <c r="T578" s="139" t="e">
        <f>SUM(T575:T576)</f>
        <v>#N/A</v>
      </c>
      <c r="U578" s="139"/>
      <c r="V578" s="139">
        <f>SUM(V575:V576)</f>
        <v>72164</v>
      </c>
      <c r="W578" s="139"/>
      <c r="X578" s="139">
        <f>SUM(X575:X576)</f>
        <v>76164</v>
      </c>
      <c r="Y578" s="53"/>
      <c r="Z578" s="174">
        <f t="shared" si="242"/>
        <v>4000</v>
      </c>
      <c r="AA578" s="174"/>
      <c r="AB578" s="299">
        <f t="shared" si="243"/>
        <v>5.5429299927941988E-2</v>
      </c>
      <c r="AC578" s="280"/>
      <c r="AD578" s="174">
        <f t="shared" si="244"/>
        <v>0</v>
      </c>
      <c r="AE578" s="174"/>
      <c r="AF578" s="299">
        <f t="shared" si="245"/>
        <v>0</v>
      </c>
      <c r="AG578" s="174"/>
      <c r="AH578" s="174">
        <f t="shared" si="246"/>
        <v>4000</v>
      </c>
      <c r="AI578" s="174"/>
      <c r="AJ578" s="299">
        <f t="shared" si="247"/>
        <v>5.5429299927941988E-2</v>
      </c>
      <c r="AK578" s="280"/>
      <c r="AL578" s="139">
        <f t="shared" si="248"/>
        <v>4000</v>
      </c>
      <c r="AM578" s="174"/>
      <c r="AN578" s="297">
        <f t="shared" si="249"/>
        <v>5.5429299927941988E-2</v>
      </c>
      <c r="AP578" s="139" t="str">
        <f t="shared" si="250"/>
        <v/>
      </c>
      <c r="AQ578" s="174"/>
      <c r="AR578" s="297" t="e">
        <f t="shared" si="251"/>
        <v>#N/A</v>
      </c>
      <c r="AS578" s="174"/>
      <c r="AT578" s="174" t="str">
        <f t="shared" si="252"/>
        <v/>
      </c>
      <c r="AU578" s="174"/>
      <c r="AV578" s="299" t="e">
        <f t="shared" si="253"/>
        <v>#N/A</v>
      </c>
      <c r="AW578" s="174"/>
      <c r="AX578" s="174">
        <f t="shared" si="254"/>
        <v>0</v>
      </c>
      <c r="AY578" s="174"/>
      <c r="AZ578" s="299">
        <f t="shared" si="255"/>
        <v>0</v>
      </c>
      <c r="BA578" s="174"/>
      <c r="BB578" s="174">
        <f t="shared" si="256"/>
        <v>-4000</v>
      </c>
      <c r="BC578" s="174"/>
      <c r="BD578" s="299">
        <f t="shared" si="257"/>
        <v>-5.2518250091906915E-2</v>
      </c>
      <c r="BE578" s="174"/>
      <c r="BF578" s="139">
        <f t="shared" si="258"/>
        <v>0</v>
      </c>
      <c r="BG578" s="174"/>
      <c r="BH578" s="297">
        <f t="shared" si="259"/>
        <v>0</v>
      </c>
      <c r="BJ578" s="139" t="str">
        <f t="shared" si="260"/>
        <v/>
      </c>
      <c r="BK578" s="174"/>
      <c r="BL578" s="297" t="e">
        <f t="shared" si="261"/>
        <v>#N/A</v>
      </c>
      <c r="BM578" s="174"/>
    </row>
    <row r="579" spans="2:65" ht="15.75" customHeight="1">
      <c r="B579" s="364"/>
      <c r="C579" s="23"/>
      <c r="D579" s="101"/>
      <c r="E579" s="101"/>
      <c r="F579" s="101"/>
      <c r="G579" s="101"/>
      <c r="H579" s="101"/>
      <c r="I579" s="101"/>
      <c r="J579" s="101"/>
      <c r="K579" s="27"/>
      <c r="L579" s="102"/>
      <c r="M579" s="207"/>
      <c r="N579" s="207"/>
      <c r="O579" s="123"/>
      <c r="P579" s="207"/>
      <c r="Q579" s="207"/>
      <c r="R579" s="237"/>
      <c r="S579" s="237"/>
      <c r="T579" s="237"/>
      <c r="U579" s="207"/>
      <c r="V579" s="237"/>
      <c r="W579" s="237"/>
      <c r="X579" s="237"/>
      <c r="Y579" s="237"/>
      <c r="Z579" s="174" t="str">
        <f t="shared" si="242"/>
        <v/>
      </c>
      <c r="AA579" s="207"/>
      <c r="AB579" s="299" t="str">
        <f t="shared" si="243"/>
        <v/>
      </c>
      <c r="AC579" s="280"/>
      <c r="AD579" s="174" t="str">
        <f t="shared" si="244"/>
        <v/>
      </c>
      <c r="AE579" s="207"/>
      <c r="AF579" s="299" t="str">
        <f t="shared" si="245"/>
        <v/>
      </c>
      <c r="AG579" s="207"/>
      <c r="AH579" s="174" t="str">
        <f t="shared" si="246"/>
        <v/>
      </c>
      <c r="AI579" s="207"/>
      <c r="AJ579" s="299" t="str">
        <f t="shared" si="247"/>
        <v/>
      </c>
      <c r="AK579" s="280"/>
      <c r="AL579" s="139" t="str">
        <f t="shared" si="248"/>
        <v/>
      </c>
      <c r="AM579" s="207"/>
      <c r="AN579" s="297" t="str">
        <f t="shared" si="249"/>
        <v/>
      </c>
      <c r="AP579" s="139" t="str">
        <f t="shared" si="250"/>
        <v/>
      </c>
      <c r="AQ579" s="207"/>
      <c r="AR579" s="297" t="str">
        <f t="shared" si="251"/>
        <v/>
      </c>
      <c r="AS579" s="207"/>
      <c r="AT579" s="174" t="str">
        <f t="shared" si="252"/>
        <v/>
      </c>
      <c r="AU579" s="207"/>
      <c r="AV579" s="299" t="str">
        <f t="shared" si="253"/>
        <v/>
      </c>
      <c r="AW579" s="207"/>
      <c r="AX579" s="174" t="str">
        <f t="shared" si="254"/>
        <v/>
      </c>
      <c r="AY579" s="207"/>
      <c r="AZ579" s="299" t="str">
        <f t="shared" si="255"/>
        <v/>
      </c>
      <c r="BA579" s="207"/>
      <c r="BB579" s="174" t="str">
        <f t="shared" si="256"/>
        <v/>
      </c>
      <c r="BC579" s="207"/>
      <c r="BD579" s="299" t="str">
        <f t="shared" si="257"/>
        <v/>
      </c>
      <c r="BE579" s="207"/>
      <c r="BF579" s="139" t="str">
        <f t="shared" si="258"/>
        <v/>
      </c>
      <c r="BG579" s="207"/>
      <c r="BH579" s="297" t="str">
        <f t="shared" si="259"/>
        <v/>
      </c>
      <c r="BJ579" s="139" t="str">
        <f t="shared" si="260"/>
        <v/>
      </c>
      <c r="BK579" s="207"/>
      <c r="BL579" s="297" t="str">
        <f t="shared" si="261"/>
        <v/>
      </c>
      <c r="BM579" s="207"/>
    </row>
    <row r="580" spans="2:65" ht="15.75" customHeight="1">
      <c r="B580" s="364"/>
      <c r="C580" s="23"/>
      <c r="D580" s="89" t="s">
        <v>222</v>
      </c>
      <c r="E580" s="101" t="s">
        <v>227</v>
      </c>
      <c r="F580" s="101"/>
      <c r="G580" s="101"/>
      <c r="H580" s="101"/>
      <c r="I580" s="101"/>
      <c r="J580" s="101"/>
      <c r="K580" s="27"/>
      <c r="L580" s="102"/>
      <c r="M580" s="207"/>
      <c r="N580" s="207"/>
      <c r="O580" s="123"/>
      <c r="P580" s="207"/>
      <c r="Q580" s="207"/>
      <c r="R580" s="237"/>
      <c r="S580" s="237"/>
      <c r="T580" s="237"/>
      <c r="U580" s="207"/>
      <c r="V580" s="237"/>
      <c r="W580" s="237"/>
      <c r="X580" s="237"/>
      <c r="Y580" s="237"/>
      <c r="Z580" s="174" t="str">
        <f t="shared" si="242"/>
        <v/>
      </c>
      <c r="AA580" s="207"/>
      <c r="AB580" s="299" t="str">
        <f t="shared" si="243"/>
        <v/>
      </c>
      <c r="AC580" s="280"/>
      <c r="AD580" s="174" t="str">
        <f t="shared" si="244"/>
        <v/>
      </c>
      <c r="AE580" s="207"/>
      <c r="AF580" s="299" t="str">
        <f t="shared" si="245"/>
        <v/>
      </c>
      <c r="AG580" s="207"/>
      <c r="AH580" s="174" t="str">
        <f t="shared" si="246"/>
        <v/>
      </c>
      <c r="AI580" s="207"/>
      <c r="AJ580" s="299" t="str">
        <f t="shared" si="247"/>
        <v/>
      </c>
      <c r="AK580" s="280"/>
      <c r="AL580" s="174" t="str">
        <f t="shared" si="248"/>
        <v/>
      </c>
      <c r="AM580" s="207"/>
      <c r="AN580" s="299" t="str">
        <f t="shared" si="249"/>
        <v/>
      </c>
      <c r="AP580" s="139" t="str">
        <f t="shared" si="250"/>
        <v/>
      </c>
      <c r="AQ580" s="207"/>
      <c r="AR580" s="299" t="str">
        <f t="shared" si="251"/>
        <v/>
      </c>
      <c r="AS580" s="207"/>
      <c r="AT580" s="174" t="str">
        <f t="shared" si="252"/>
        <v/>
      </c>
      <c r="AU580" s="207"/>
      <c r="AV580" s="299" t="str">
        <f t="shared" si="253"/>
        <v/>
      </c>
      <c r="AW580" s="207"/>
      <c r="AX580" s="174" t="str">
        <f t="shared" si="254"/>
        <v/>
      </c>
      <c r="AY580" s="207"/>
      <c r="AZ580" s="299" t="str">
        <f t="shared" si="255"/>
        <v/>
      </c>
      <c r="BA580" s="207"/>
      <c r="BB580" s="174" t="str">
        <f t="shared" si="256"/>
        <v/>
      </c>
      <c r="BC580" s="207"/>
      <c r="BD580" s="299" t="str">
        <f t="shared" si="257"/>
        <v/>
      </c>
      <c r="BE580" s="207"/>
      <c r="BF580" s="174" t="str">
        <f t="shared" si="258"/>
        <v/>
      </c>
      <c r="BG580" s="207"/>
      <c r="BH580" s="299" t="str">
        <f t="shared" si="259"/>
        <v/>
      </c>
      <c r="BJ580" s="139" t="str">
        <f t="shared" si="260"/>
        <v/>
      </c>
      <c r="BK580" s="207"/>
      <c r="BL580" s="299" t="str">
        <f t="shared" si="261"/>
        <v/>
      </c>
      <c r="BM580" s="207"/>
    </row>
    <row r="581" spans="2:65" ht="15.75" customHeight="1">
      <c r="B581" s="364">
        <v>222</v>
      </c>
      <c r="C581" s="23"/>
      <c r="E581" s="89" t="s">
        <v>228</v>
      </c>
      <c r="F581" s="101" t="s">
        <v>73</v>
      </c>
      <c r="G581" s="101"/>
      <c r="H581" s="101"/>
      <c r="I581" s="101"/>
      <c r="J581" s="101"/>
      <c r="K581" s="24"/>
      <c r="L581" s="102" t="s">
        <v>29</v>
      </c>
      <c r="M581" s="207"/>
      <c r="N581" s="139">
        <f>VLOOKUP($B581,'[1]09-10-11'!$A$4:$EA$400,MATCH(N$2, '[1]09-10-11'!$A$4:$EA$4, 0))</f>
        <v>7775</v>
      </c>
      <c r="O581" s="111"/>
      <c r="P581" s="139">
        <f>VLOOKUP($B581,'[1]09-10-11'!$A$4:$EA$400,MATCH(P$2, '[1]09-10-11'!$A$4:$EA$4, 0))</f>
        <v>0</v>
      </c>
      <c r="Q581" s="139"/>
      <c r="R581" s="139">
        <f>VLOOKUP($B581,'[1]09-10-11'!$A$4:$EA$400,MATCH(R$2, '[1]09-10-11'!$A$4:$EA$4, 0))</f>
        <v>0</v>
      </c>
      <c r="S581" s="139"/>
      <c r="T581" s="139" t="e">
        <f>VLOOKUP($B581,'[1]09-10-11'!$A$4:$EA$400,MATCH(T$2, '[1]09-10-11'!$A$4:$EA$4, 0))</f>
        <v>#N/A</v>
      </c>
      <c r="U581" s="139"/>
      <c r="V581" s="139">
        <f>VLOOKUP($B581,'[1]09-10-11'!$A$4:$EA$400,MATCH(V$2, '[1]09-10-11'!$A$4:$EA$4, 0))</f>
        <v>0</v>
      </c>
      <c r="W581" s="139"/>
      <c r="X581" s="139">
        <f>VLOOKUP($B581,'[1]09-10-11'!$A$4:$EA$400,MATCH(X$2, '[1]09-10-11'!$A$4:$EA$4, 0))</f>
        <v>0</v>
      </c>
      <c r="Y581" s="53"/>
      <c r="Z581" s="174">
        <f t="shared" si="242"/>
        <v>0</v>
      </c>
      <c r="AA581" s="174"/>
      <c r="AB581" s="299" t="str">
        <f t="shared" si="243"/>
        <v>---</v>
      </c>
      <c r="AC581" s="280"/>
      <c r="AD581" s="174">
        <f t="shared" si="244"/>
        <v>0</v>
      </c>
      <c r="AE581" s="174"/>
      <c r="AF581" s="299" t="str">
        <f t="shared" si="245"/>
        <v>---</v>
      </c>
      <c r="AG581" s="174"/>
      <c r="AH581" s="174">
        <f t="shared" si="246"/>
        <v>-7775</v>
      </c>
      <c r="AI581" s="174"/>
      <c r="AJ581" s="299">
        <f t="shared" si="247"/>
        <v>-1</v>
      </c>
      <c r="AK581" s="280"/>
      <c r="AL581" s="174">
        <f t="shared" si="248"/>
        <v>0</v>
      </c>
      <c r="AM581" s="174"/>
      <c r="AN581" s="299" t="str">
        <f t="shared" si="249"/>
        <v>---</v>
      </c>
      <c r="AP581" s="139" t="str">
        <f t="shared" si="250"/>
        <v/>
      </c>
      <c r="AQ581" s="174"/>
      <c r="AR581" s="299" t="e">
        <f t="shared" si="251"/>
        <v>#N/A</v>
      </c>
      <c r="AS581" s="174"/>
      <c r="AT581" s="174" t="str">
        <f t="shared" si="252"/>
        <v/>
      </c>
      <c r="AU581" s="174"/>
      <c r="AV581" s="299" t="e">
        <f t="shared" si="253"/>
        <v>#N/A</v>
      </c>
      <c r="AW581" s="174"/>
      <c r="AX581" s="174">
        <f t="shared" si="254"/>
        <v>-7775</v>
      </c>
      <c r="AY581" s="174"/>
      <c r="AZ581" s="299">
        <f t="shared" si="255"/>
        <v>-1</v>
      </c>
      <c r="BA581" s="174"/>
      <c r="BB581" s="174">
        <f t="shared" si="256"/>
        <v>0</v>
      </c>
      <c r="BC581" s="174"/>
      <c r="BD581" s="299" t="str">
        <f t="shared" si="257"/>
        <v>---</v>
      </c>
      <c r="BE581" s="174"/>
      <c r="BF581" s="174">
        <f t="shared" si="258"/>
        <v>0</v>
      </c>
      <c r="BG581" s="174"/>
      <c r="BH581" s="299" t="str">
        <f t="shared" si="259"/>
        <v>---</v>
      </c>
      <c r="BJ581" s="139" t="str">
        <f t="shared" si="260"/>
        <v/>
      </c>
      <c r="BK581" s="174"/>
      <c r="BL581" s="299" t="e">
        <f t="shared" si="261"/>
        <v>#N/A</v>
      </c>
      <c r="BM581" s="174"/>
    </row>
    <row r="582" spans="2:65" ht="15.75" customHeight="1">
      <c r="B582" s="364">
        <v>222.02</v>
      </c>
      <c r="C582" s="23"/>
      <c r="E582" s="89" t="s">
        <v>229</v>
      </c>
      <c r="F582" s="101" t="s">
        <v>364</v>
      </c>
      <c r="G582" s="101"/>
      <c r="H582" s="101"/>
      <c r="I582" s="101"/>
      <c r="J582" s="101"/>
      <c r="K582" s="24"/>
      <c r="L582" s="102" t="s">
        <v>29</v>
      </c>
      <c r="M582" s="207"/>
      <c r="N582" s="141">
        <f>VLOOKUP($B582,'[1]09-10-11'!$A$4:$EA$400,MATCH(N$2, '[1]09-10-11'!$A$4:$EA$4, 0))</f>
        <v>60000</v>
      </c>
      <c r="O582" s="111"/>
      <c r="P582" s="141">
        <f>VLOOKUP($B582,'[1]09-10-11'!$A$4:$EA$400,MATCH(P$2, '[1]09-10-11'!$A$4:$EA$4, 0))</f>
        <v>200000</v>
      </c>
      <c r="Q582" s="139"/>
      <c r="R582" s="141">
        <f>VLOOKUP($B582,'[1]09-10-11'!$A$4:$EA$400,MATCH(R$2, '[1]09-10-11'!$A$4:$EA$4, 0))</f>
        <v>0</v>
      </c>
      <c r="S582" s="139"/>
      <c r="T582" s="141" t="e">
        <f>VLOOKUP($B582,'[1]09-10-11'!$A$4:$EA$400,MATCH(T$2, '[1]09-10-11'!$A$4:$EA$4, 0))</f>
        <v>#N/A</v>
      </c>
      <c r="U582" s="139"/>
      <c r="V582" s="141">
        <f>VLOOKUP($B582,'[1]09-10-11'!$A$4:$EA$400,MATCH(V$2, '[1]09-10-11'!$A$4:$EA$4, 0))</f>
        <v>0</v>
      </c>
      <c r="W582" s="139"/>
      <c r="X582" s="141">
        <f>VLOOKUP($B582,'[1]09-10-11'!$A$4:$EA$400,MATCH(X$2, '[1]09-10-11'!$A$4:$EA$4, 0))</f>
        <v>250000</v>
      </c>
      <c r="Y582" s="53"/>
      <c r="Z582" s="283">
        <f t="shared" si="242"/>
        <v>250000</v>
      </c>
      <c r="AA582" s="174"/>
      <c r="AB582" s="300" t="str">
        <f t="shared" si="243"/>
        <v>---</v>
      </c>
      <c r="AC582" s="281"/>
      <c r="AD582" s="283">
        <f t="shared" si="244"/>
        <v>50000</v>
      </c>
      <c r="AE582" s="174"/>
      <c r="AF582" s="300">
        <f t="shared" si="245"/>
        <v>0.25</v>
      </c>
      <c r="AG582" s="174"/>
      <c r="AH582" s="283">
        <f t="shared" si="246"/>
        <v>190000</v>
      </c>
      <c r="AI582" s="174"/>
      <c r="AJ582" s="300">
        <f t="shared" si="247"/>
        <v>3.166666666666667</v>
      </c>
      <c r="AK582" s="280"/>
      <c r="AL582" s="283">
        <f t="shared" si="248"/>
        <v>250000</v>
      </c>
      <c r="AM582" s="174"/>
      <c r="AN582" s="300" t="str">
        <f t="shared" si="249"/>
        <v>---</v>
      </c>
      <c r="AP582" s="141" t="str">
        <f t="shared" si="250"/>
        <v/>
      </c>
      <c r="AQ582" s="174"/>
      <c r="AR582" s="300" t="e">
        <f t="shared" si="251"/>
        <v>#N/A</v>
      </c>
      <c r="AS582" s="174"/>
      <c r="AT582" s="283" t="str">
        <f t="shared" si="252"/>
        <v/>
      </c>
      <c r="AU582" s="174"/>
      <c r="AV582" s="300" t="e">
        <f t="shared" si="253"/>
        <v>#N/A</v>
      </c>
      <c r="AW582" s="174"/>
      <c r="AX582" s="283">
        <f t="shared" si="254"/>
        <v>-60000</v>
      </c>
      <c r="AY582" s="174"/>
      <c r="AZ582" s="300">
        <f t="shared" si="255"/>
        <v>-1</v>
      </c>
      <c r="BA582" s="174"/>
      <c r="BB582" s="283">
        <f t="shared" si="256"/>
        <v>-200000</v>
      </c>
      <c r="BC582" s="174"/>
      <c r="BD582" s="300">
        <f t="shared" si="257"/>
        <v>-1</v>
      </c>
      <c r="BE582" s="174"/>
      <c r="BF582" s="283">
        <f t="shared" si="258"/>
        <v>0</v>
      </c>
      <c r="BG582" s="174"/>
      <c r="BH582" s="300" t="str">
        <f t="shared" si="259"/>
        <v>---</v>
      </c>
      <c r="BJ582" s="141" t="str">
        <f t="shared" si="260"/>
        <v/>
      </c>
      <c r="BK582" s="174"/>
      <c r="BL582" s="300" t="e">
        <f t="shared" si="261"/>
        <v>#N/A</v>
      </c>
      <c r="BM582" s="174"/>
    </row>
    <row r="583" spans="2:65" ht="18">
      <c r="B583" s="364">
        <v>222.03</v>
      </c>
      <c r="C583" s="23"/>
      <c r="E583" s="89" t="s">
        <v>290</v>
      </c>
      <c r="F583" s="101" t="s">
        <v>294</v>
      </c>
      <c r="G583" s="101"/>
      <c r="H583" s="101"/>
      <c r="I583" s="101"/>
      <c r="J583" s="101"/>
      <c r="K583" s="24"/>
      <c r="L583" s="102"/>
      <c r="M583" s="207"/>
      <c r="N583" s="139">
        <f>VLOOKUP($B583,'[1]09-10-11'!$A$4:$EA$400,MATCH(N$2, '[1]09-10-11'!$A$4:$EA$4, 0))</f>
        <v>0</v>
      </c>
      <c r="O583" s="111"/>
      <c r="P583" s="139">
        <f>VLOOKUP($B583,'[1]09-10-11'!$A$4:$EA$400,MATCH(P$2, '[1]09-10-11'!$A$4:$EA$4, 0))</f>
        <v>0</v>
      </c>
      <c r="Q583" s="139"/>
      <c r="R583" s="139">
        <f>VLOOKUP($B583,'[1]09-10-11'!$A$4:$EA$400,MATCH(R$2, '[1]09-10-11'!$A$4:$EA$4, 0))</f>
        <v>0</v>
      </c>
      <c r="S583" s="139"/>
      <c r="T583" s="139" t="e">
        <f>VLOOKUP($B583,'[1]09-10-11'!$A$4:$EA$400,MATCH(T$2, '[1]09-10-11'!$A$4:$EA$4, 0))</f>
        <v>#N/A</v>
      </c>
      <c r="U583" s="139"/>
      <c r="V583" s="139">
        <f>VLOOKUP($B583,'[1]09-10-11'!$A$4:$EA$400,MATCH(V$2, '[1]09-10-11'!$A$4:$EA$4, 0))</f>
        <v>0</v>
      </c>
      <c r="W583" s="139"/>
      <c r="X583" s="139">
        <f>VLOOKUP($B583,'[1]09-10-11'!$A$4:$EA$400,MATCH(X$2, '[1]09-10-11'!$A$4:$EA$4, 0))</f>
        <v>0</v>
      </c>
      <c r="Y583" s="53"/>
      <c r="Z583" s="174">
        <f t="shared" si="242"/>
        <v>0</v>
      </c>
      <c r="AA583" s="174"/>
      <c r="AB583" s="299" t="str">
        <f t="shared" si="243"/>
        <v>---</v>
      </c>
      <c r="AC583" s="280"/>
      <c r="AD583" s="174">
        <f t="shared" si="244"/>
        <v>0</v>
      </c>
      <c r="AE583" s="174"/>
      <c r="AF583" s="299" t="str">
        <f t="shared" si="245"/>
        <v>---</v>
      </c>
      <c r="AG583" s="174"/>
      <c r="AH583" s="174">
        <f t="shared" si="246"/>
        <v>0</v>
      </c>
      <c r="AI583" s="174"/>
      <c r="AJ583" s="299" t="str">
        <f t="shared" si="247"/>
        <v>---</v>
      </c>
      <c r="AK583" s="280"/>
      <c r="AL583" s="174">
        <f t="shared" si="248"/>
        <v>0</v>
      </c>
      <c r="AM583" s="174"/>
      <c r="AN583" s="299" t="str">
        <f t="shared" si="249"/>
        <v>---</v>
      </c>
      <c r="AP583" s="139" t="str">
        <f t="shared" si="250"/>
        <v/>
      </c>
      <c r="AQ583" s="174"/>
      <c r="AR583" s="299" t="e">
        <f t="shared" si="251"/>
        <v>#N/A</v>
      </c>
      <c r="AS583" s="174"/>
      <c r="AT583" s="174" t="str">
        <f t="shared" si="252"/>
        <v/>
      </c>
      <c r="AU583" s="174"/>
      <c r="AV583" s="299" t="e">
        <f t="shared" si="253"/>
        <v>#N/A</v>
      </c>
      <c r="AW583" s="174"/>
      <c r="AX583" s="174">
        <f t="shared" si="254"/>
        <v>0</v>
      </c>
      <c r="AY583" s="174"/>
      <c r="AZ583" s="299" t="str">
        <f t="shared" si="255"/>
        <v>---</v>
      </c>
      <c r="BA583" s="174"/>
      <c r="BB583" s="174">
        <f t="shared" si="256"/>
        <v>0</v>
      </c>
      <c r="BC583" s="174"/>
      <c r="BD583" s="299" t="str">
        <f t="shared" si="257"/>
        <v>---</v>
      </c>
      <c r="BE583" s="174"/>
      <c r="BF583" s="174">
        <f t="shared" si="258"/>
        <v>0</v>
      </c>
      <c r="BG583" s="174"/>
      <c r="BH583" s="299" t="str">
        <f t="shared" si="259"/>
        <v>---</v>
      </c>
      <c r="BJ583" s="139" t="str">
        <f t="shared" si="260"/>
        <v/>
      </c>
      <c r="BK583" s="174"/>
      <c r="BL583" s="299" t="e">
        <f t="shared" si="261"/>
        <v>#N/A</v>
      </c>
      <c r="BM583" s="174"/>
    </row>
    <row r="584" spans="2:65" ht="15.75" customHeight="1">
      <c r="B584" s="364"/>
      <c r="C584" s="23"/>
      <c r="E584" s="89"/>
      <c r="F584" s="101"/>
      <c r="G584" s="101"/>
      <c r="H584" s="101"/>
      <c r="I584" s="101"/>
      <c r="J584" s="101"/>
      <c r="K584" s="24"/>
      <c r="L584" s="102"/>
      <c r="M584" s="207"/>
      <c r="N584" s="207"/>
      <c r="O584" s="111"/>
      <c r="P584" s="237"/>
      <c r="Q584" s="237"/>
      <c r="R584" s="237"/>
      <c r="S584" s="237"/>
      <c r="T584" s="237"/>
      <c r="U584" s="237"/>
      <c r="V584" s="237"/>
      <c r="W584" s="237"/>
      <c r="X584" s="237"/>
      <c r="Y584" s="237"/>
      <c r="Z584" s="174" t="str">
        <f t="shared" si="242"/>
        <v/>
      </c>
      <c r="AA584" s="237"/>
      <c r="AB584" s="299" t="str">
        <f t="shared" si="243"/>
        <v/>
      </c>
      <c r="AC584" s="280"/>
      <c r="AD584" s="174" t="str">
        <f t="shared" si="244"/>
        <v/>
      </c>
      <c r="AE584" s="237"/>
      <c r="AF584" s="299" t="str">
        <f t="shared" si="245"/>
        <v/>
      </c>
      <c r="AG584" s="237"/>
      <c r="AH584" s="174" t="str">
        <f t="shared" si="246"/>
        <v/>
      </c>
      <c r="AI584" s="237"/>
      <c r="AJ584" s="299" t="str">
        <f t="shared" si="247"/>
        <v/>
      </c>
      <c r="AK584" s="280"/>
      <c r="AL584" s="139" t="str">
        <f t="shared" si="248"/>
        <v/>
      </c>
      <c r="AM584" s="237"/>
      <c r="AN584" s="297" t="str">
        <f t="shared" si="249"/>
        <v/>
      </c>
      <c r="AP584" s="139" t="str">
        <f t="shared" si="250"/>
        <v/>
      </c>
      <c r="AQ584" s="237"/>
      <c r="AR584" s="297" t="str">
        <f t="shared" si="251"/>
        <v/>
      </c>
      <c r="AS584" s="237"/>
      <c r="AT584" s="174" t="str">
        <f t="shared" si="252"/>
        <v/>
      </c>
      <c r="AU584" s="237"/>
      <c r="AV584" s="299" t="str">
        <f t="shared" si="253"/>
        <v/>
      </c>
      <c r="AW584" s="237"/>
      <c r="AX584" s="174" t="str">
        <f t="shared" si="254"/>
        <v/>
      </c>
      <c r="AY584" s="237"/>
      <c r="AZ584" s="299" t="str">
        <f t="shared" si="255"/>
        <v/>
      </c>
      <c r="BA584" s="237"/>
      <c r="BB584" s="174" t="str">
        <f t="shared" si="256"/>
        <v/>
      </c>
      <c r="BC584" s="237"/>
      <c r="BD584" s="299" t="str">
        <f t="shared" si="257"/>
        <v/>
      </c>
      <c r="BE584" s="237"/>
      <c r="BF584" s="139" t="str">
        <f t="shared" si="258"/>
        <v/>
      </c>
      <c r="BG584" s="237"/>
      <c r="BH584" s="297" t="str">
        <f t="shared" si="259"/>
        <v/>
      </c>
      <c r="BJ584" s="139" t="str">
        <f t="shared" si="260"/>
        <v/>
      </c>
      <c r="BK584" s="237"/>
      <c r="BL584" s="297" t="str">
        <f t="shared" si="261"/>
        <v/>
      </c>
      <c r="BM584" s="237"/>
    </row>
    <row r="585" spans="2:65" ht="15.75" customHeight="1">
      <c r="B585" s="364"/>
      <c r="C585" s="23"/>
      <c r="E585" s="89"/>
      <c r="F585" s="101"/>
      <c r="G585" s="101"/>
      <c r="H585" s="101"/>
      <c r="I585" s="101" t="s">
        <v>39</v>
      </c>
      <c r="J585" s="101"/>
      <c r="K585" s="24"/>
      <c r="L585" s="102"/>
      <c r="M585" s="207"/>
      <c r="N585" s="139">
        <f>SUM(N581:N583)</f>
        <v>67775</v>
      </c>
      <c r="O585" s="111"/>
      <c r="P585" s="139">
        <f>SUM(P581:P583)</f>
        <v>200000</v>
      </c>
      <c r="Q585" s="139"/>
      <c r="R585" s="139">
        <f>SUM(R581:R583)</f>
        <v>0</v>
      </c>
      <c r="S585" s="139"/>
      <c r="T585" s="139" t="e">
        <f>SUM(T581:T583)</f>
        <v>#N/A</v>
      </c>
      <c r="U585" s="139"/>
      <c r="V585" s="139">
        <f>SUM(V581:V583)</f>
        <v>0</v>
      </c>
      <c r="W585" s="139"/>
      <c r="X585" s="139">
        <f>SUM(X581:X583)</f>
        <v>250000</v>
      </c>
      <c r="Y585" s="53"/>
      <c r="Z585" s="174">
        <f t="shared" si="242"/>
        <v>250000</v>
      </c>
      <c r="AA585" s="174"/>
      <c r="AB585" s="299" t="str">
        <f t="shared" si="243"/>
        <v>---</v>
      </c>
      <c r="AC585" s="280"/>
      <c r="AD585" s="174">
        <f t="shared" si="244"/>
        <v>50000</v>
      </c>
      <c r="AE585" s="174"/>
      <c r="AF585" s="299">
        <f t="shared" si="245"/>
        <v>0.25</v>
      </c>
      <c r="AG585" s="174"/>
      <c r="AH585" s="174">
        <f t="shared" si="246"/>
        <v>182225</v>
      </c>
      <c r="AI585" s="174"/>
      <c r="AJ585" s="299">
        <f t="shared" si="247"/>
        <v>2.6886757654002214</v>
      </c>
      <c r="AK585" s="280"/>
      <c r="AL585" s="139">
        <f t="shared" si="248"/>
        <v>250000</v>
      </c>
      <c r="AM585" s="174"/>
      <c r="AN585" s="297" t="str">
        <f t="shared" si="249"/>
        <v>---</v>
      </c>
      <c r="AP585" s="139" t="str">
        <f t="shared" si="250"/>
        <v/>
      </c>
      <c r="AQ585" s="174"/>
      <c r="AR585" s="297" t="e">
        <f t="shared" si="251"/>
        <v>#N/A</v>
      </c>
      <c r="AS585" s="174"/>
      <c r="AT585" s="174" t="str">
        <f t="shared" si="252"/>
        <v/>
      </c>
      <c r="AU585" s="174"/>
      <c r="AV585" s="299" t="e">
        <f t="shared" si="253"/>
        <v>#N/A</v>
      </c>
      <c r="AW585" s="174"/>
      <c r="AX585" s="174">
        <f t="shared" si="254"/>
        <v>-67775</v>
      </c>
      <c r="AY585" s="174"/>
      <c r="AZ585" s="299">
        <f t="shared" si="255"/>
        <v>-1</v>
      </c>
      <c r="BA585" s="174"/>
      <c r="BB585" s="174">
        <f t="shared" si="256"/>
        <v>-200000</v>
      </c>
      <c r="BC585" s="174"/>
      <c r="BD585" s="299">
        <f t="shared" si="257"/>
        <v>-1</v>
      </c>
      <c r="BE585" s="174"/>
      <c r="BF585" s="139">
        <f t="shared" si="258"/>
        <v>0</v>
      </c>
      <c r="BG585" s="174"/>
      <c r="BH585" s="297" t="str">
        <f t="shared" si="259"/>
        <v>---</v>
      </c>
      <c r="BJ585" s="139" t="str">
        <f t="shared" si="260"/>
        <v/>
      </c>
      <c r="BK585" s="174"/>
      <c r="BL585" s="297" t="e">
        <f t="shared" si="261"/>
        <v>#N/A</v>
      </c>
      <c r="BM585" s="174"/>
    </row>
    <row r="586" spans="2:65" ht="15.75" customHeight="1">
      <c r="B586" s="364"/>
      <c r="C586" s="23"/>
      <c r="E586" s="89"/>
      <c r="F586" s="101"/>
      <c r="G586" s="101"/>
      <c r="H586" s="101"/>
      <c r="I586" s="101"/>
      <c r="J586" s="101"/>
      <c r="K586" s="24"/>
      <c r="L586" s="102"/>
      <c r="M586" s="207"/>
      <c r="N586" s="207"/>
      <c r="O586" s="111"/>
      <c r="P586" s="237"/>
      <c r="Q586" s="237"/>
      <c r="R586" s="237"/>
      <c r="S586" s="237"/>
      <c r="T586" s="237"/>
      <c r="U586" s="237"/>
      <c r="V586" s="237"/>
      <c r="W586" s="237"/>
      <c r="X586" s="237"/>
      <c r="Y586" s="237"/>
      <c r="Z586" s="174" t="str">
        <f t="shared" si="242"/>
        <v/>
      </c>
      <c r="AA586" s="237"/>
      <c r="AB586" s="299" t="str">
        <f t="shared" si="243"/>
        <v/>
      </c>
      <c r="AC586" s="280"/>
      <c r="AD586" s="174" t="str">
        <f t="shared" si="244"/>
        <v/>
      </c>
      <c r="AE586" s="237"/>
      <c r="AF586" s="299" t="str">
        <f t="shared" si="245"/>
        <v/>
      </c>
      <c r="AG586" s="237"/>
      <c r="AH586" s="174" t="str">
        <f t="shared" si="246"/>
        <v/>
      </c>
      <c r="AI586" s="237"/>
      <c r="AJ586" s="299" t="str">
        <f t="shared" si="247"/>
        <v/>
      </c>
      <c r="AK586" s="280"/>
      <c r="AL586" s="139" t="str">
        <f t="shared" si="248"/>
        <v/>
      </c>
      <c r="AM586" s="237"/>
      <c r="AN586" s="297" t="str">
        <f t="shared" si="249"/>
        <v/>
      </c>
      <c r="AP586" s="139" t="str">
        <f t="shared" si="250"/>
        <v/>
      </c>
      <c r="AQ586" s="237"/>
      <c r="AR586" s="297" t="str">
        <f t="shared" si="251"/>
        <v/>
      </c>
      <c r="AS586" s="237"/>
      <c r="AT586" s="174" t="str">
        <f t="shared" si="252"/>
        <v/>
      </c>
      <c r="AU586" s="237"/>
      <c r="AV586" s="299" t="str">
        <f t="shared" si="253"/>
        <v/>
      </c>
      <c r="AW586" s="237"/>
      <c r="AX586" s="174" t="str">
        <f t="shared" si="254"/>
        <v/>
      </c>
      <c r="AY586" s="237"/>
      <c r="AZ586" s="299" t="str">
        <f t="shared" si="255"/>
        <v/>
      </c>
      <c r="BA586" s="237"/>
      <c r="BB586" s="174" t="str">
        <f t="shared" si="256"/>
        <v/>
      </c>
      <c r="BC586" s="237"/>
      <c r="BD586" s="299" t="str">
        <f t="shared" si="257"/>
        <v/>
      </c>
      <c r="BE586" s="237"/>
      <c r="BF586" s="139" t="str">
        <f t="shared" si="258"/>
        <v/>
      </c>
      <c r="BG586" s="237"/>
      <c r="BH586" s="297" t="str">
        <f t="shared" si="259"/>
        <v/>
      </c>
      <c r="BJ586" s="139" t="str">
        <f t="shared" si="260"/>
        <v/>
      </c>
      <c r="BK586" s="237"/>
      <c r="BL586" s="297" t="str">
        <f t="shared" si="261"/>
        <v/>
      </c>
      <c r="BM586" s="237"/>
    </row>
    <row r="587" spans="2:65" ht="15.6" customHeight="1">
      <c r="B587" s="364"/>
      <c r="C587" s="23"/>
      <c r="D587" s="89" t="s">
        <v>223</v>
      </c>
      <c r="E587" s="101" t="s">
        <v>220</v>
      </c>
      <c r="F587" s="101"/>
      <c r="G587" s="101"/>
      <c r="H587" s="101"/>
      <c r="I587" s="101"/>
      <c r="J587" s="101"/>
      <c r="K587" s="101"/>
      <c r="M587" s="207"/>
      <c r="N587" s="207"/>
      <c r="O587" s="134"/>
      <c r="P587" s="237"/>
      <c r="Q587" s="237"/>
      <c r="R587" s="237"/>
      <c r="S587" s="237"/>
      <c r="T587" s="237"/>
      <c r="U587" s="237"/>
      <c r="V587" s="237"/>
      <c r="W587" s="237"/>
      <c r="X587" s="237"/>
      <c r="Y587" s="237"/>
      <c r="Z587" s="174" t="str">
        <f t="shared" si="242"/>
        <v/>
      </c>
      <c r="AA587" s="237"/>
      <c r="AB587" s="299" t="str">
        <f t="shared" si="243"/>
        <v/>
      </c>
      <c r="AC587" s="280"/>
      <c r="AD587" s="174" t="str">
        <f t="shared" si="244"/>
        <v/>
      </c>
      <c r="AE587" s="237"/>
      <c r="AF587" s="299" t="str">
        <f t="shared" si="245"/>
        <v/>
      </c>
      <c r="AG587" s="237"/>
      <c r="AH587" s="174" t="str">
        <f t="shared" si="246"/>
        <v/>
      </c>
      <c r="AI587" s="237"/>
      <c r="AJ587" s="299" t="str">
        <f t="shared" si="247"/>
        <v/>
      </c>
      <c r="AK587" s="280"/>
      <c r="AL587" s="139" t="str">
        <f t="shared" si="248"/>
        <v/>
      </c>
      <c r="AM587" s="237"/>
      <c r="AN587" s="297" t="str">
        <f t="shared" si="249"/>
        <v/>
      </c>
      <c r="AP587" s="139" t="str">
        <f t="shared" si="250"/>
        <v/>
      </c>
      <c r="AQ587" s="237"/>
      <c r="AR587" s="297" t="str">
        <f t="shared" si="251"/>
        <v/>
      </c>
      <c r="AS587" s="237"/>
      <c r="AT587" s="174" t="str">
        <f t="shared" si="252"/>
        <v/>
      </c>
      <c r="AU587" s="237"/>
      <c r="AV587" s="299" t="str">
        <f t="shared" si="253"/>
        <v/>
      </c>
      <c r="AW587" s="237"/>
      <c r="AX587" s="174" t="str">
        <f t="shared" si="254"/>
        <v/>
      </c>
      <c r="AY587" s="237"/>
      <c r="AZ587" s="299" t="str">
        <f t="shared" si="255"/>
        <v/>
      </c>
      <c r="BA587" s="237"/>
      <c r="BB587" s="174" t="str">
        <f t="shared" si="256"/>
        <v/>
      </c>
      <c r="BC587" s="237"/>
      <c r="BD587" s="299" t="str">
        <f t="shared" si="257"/>
        <v/>
      </c>
      <c r="BE587" s="237"/>
      <c r="BF587" s="139" t="str">
        <f t="shared" si="258"/>
        <v/>
      </c>
      <c r="BG587" s="237"/>
      <c r="BH587" s="297" t="str">
        <f t="shared" si="259"/>
        <v/>
      </c>
      <c r="BJ587" s="139" t="str">
        <f t="shared" si="260"/>
        <v/>
      </c>
      <c r="BK587" s="237"/>
      <c r="BL587" s="297" t="str">
        <f t="shared" si="261"/>
        <v/>
      </c>
      <c r="BM587" s="237"/>
    </row>
    <row r="588" spans="2:65" ht="16.149999999999999" customHeight="1">
      <c r="B588" s="364">
        <v>228</v>
      </c>
      <c r="C588" s="23"/>
      <c r="D588" s="92"/>
      <c r="E588" s="101"/>
      <c r="F588" s="101" t="s">
        <v>219</v>
      </c>
      <c r="G588" s="101"/>
      <c r="H588" s="82"/>
      <c r="I588" s="101"/>
      <c r="J588" s="101"/>
      <c r="K588" s="101"/>
      <c r="L588" s="102" t="s">
        <v>29</v>
      </c>
      <c r="M588" s="207"/>
      <c r="N588" s="139">
        <f>VLOOKUP($B588,'[1]09-10-11'!$A$4:$EA$400,MATCH(N$2, '[1]09-10-11'!$A$4:$EA$4, 0))</f>
        <v>11800</v>
      </c>
      <c r="O588" s="123"/>
      <c r="P588" s="139">
        <f>VLOOKUP($B588,'[1]09-10-11'!$A$4:$EA$400,MATCH(P$2, '[1]09-10-11'!$A$4:$EA$4, 0))</f>
        <v>11800</v>
      </c>
      <c r="Q588" s="139"/>
      <c r="R588" s="139">
        <f>VLOOKUP($B588,'[1]09-10-11'!$A$4:$EA$400,MATCH(R$2, '[1]09-10-11'!$A$4:$EA$4, 0))</f>
        <v>11800</v>
      </c>
      <c r="S588" s="139"/>
      <c r="T588" s="139" t="e">
        <f>VLOOKUP($B588,'[1]09-10-11'!$A$4:$EA$400,MATCH(T$2, '[1]09-10-11'!$A$4:$EA$4, 0))</f>
        <v>#N/A</v>
      </c>
      <c r="U588" s="139"/>
      <c r="V588" s="139">
        <f>VLOOKUP($B588,'[1]09-10-11'!$A$4:$EA$400,MATCH(V$2, '[1]09-10-11'!$A$4:$EA$4, 0))</f>
        <v>11800</v>
      </c>
      <c r="W588" s="139"/>
      <c r="X588" s="139">
        <f>VLOOKUP($B588,'[1]09-10-11'!$A$4:$EA$400,MATCH(X$2, '[1]09-10-11'!$A$4:$EA$4, 0))</f>
        <v>11800</v>
      </c>
      <c r="Y588" s="53"/>
      <c r="Z588" s="174">
        <f t="shared" si="242"/>
        <v>0</v>
      </c>
      <c r="AA588" s="174"/>
      <c r="AB588" s="299">
        <f t="shared" si="243"/>
        <v>0</v>
      </c>
      <c r="AC588" s="280"/>
      <c r="AD588" s="174">
        <f t="shared" si="244"/>
        <v>0</v>
      </c>
      <c r="AE588" s="174"/>
      <c r="AF588" s="299">
        <f t="shared" si="245"/>
        <v>0</v>
      </c>
      <c r="AG588" s="174"/>
      <c r="AH588" s="174">
        <f t="shared" si="246"/>
        <v>0</v>
      </c>
      <c r="AI588" s="174"/>
      <c r="AJ588" s="299">
        <f t="shared" si="247"/>
        <v>0</v>
      </c>
      <c r="AK588" s="280"/>
      <c r="AL588" s="139">
        <f t="shared" si="248"/>
        <v>0</v>
      </c>
      <c r="AM588" s="174"/>
      <c r="AN588" s="297">
        <f t="shared" si="249"/>
        <v>0</v>
      </c>
      <c r="AP588" s="139" t="str">
        <f t="shared" si="250"/>
        <v/>
      </c>
      <c r="AQ588" s="174"/>
      <c r="AR588" s="297" t="e">
        <f t="shared" si="251"/>
        <v>#N/A</v>
      </c>
      <c r="AS588" s="174"/>
      <c r="AT588" s="174" t="str">
        <f t="shared" si="252"/>
        <v/>
      </c>
      <c r="AU588" s="174"/>
      <c r="AV588" s="299" t="e">
        <f t="shared" si="253"/>
        <v>#N/A</v>
      </c>
      <c r="AW588" s="174"/>
      <c r="AX588" s="174">
        <f t="shared" si="254"/>
        <v>0</v>
      </c>
      <c r="AY588" s="174"/>
      <c r="AZ588" s="299">
        <f t="shared" si="255"/>
        <v>0</v>
      </c>
      <c r="BA588" s="174"/>
      <c r="BB588" s="174">
        <f t="shared" si="256"/>
        <v>0</v>
      </c>
      <c r="BC588" s="174"/>
      <c r="BD588" s="299">
        <f t="shared" si="257"/>
        <v>0</v>
      </c>
      <c r="BE588" s="174"/>
      <c r="BF588" s="139">
        <f t="shared" si="258"/>
        <v>0</v>
      </c>
      <c r="BG588" s="174"/>
      <c r="BH588" s="297">
        <f t="shared" si="259"/>
        <v>0</v>
      </c>
      <c r="BJ588" s="139" t="str">
        <f t="shared" si="260"/>
        <v/>
      </c>
      <c r="BK588" s="174"/>
      <c r="BL588" s="297" t="e">
        <f t="shared" si="261"/>
        <v>#N/A</v>
      </c>
      <c r="BM588" s="174"/>
    </row>
    <row r="589" spans="2:65" ht="15.6" customHeight="1">
      <c r="B589" s="364">
        <v>229</v>
      </c>
      <c r="C589" s="23"/>
      <c r="D589" s="89" t="s">
        <v>221</v>
      </c>
      <c r="E589" s="101" t="s">
        <v>157</v>
      </c>
      <c r="G589" s="101"/>
      <c r="H589" s="101"/>
      <c r="I589" s="101"/>
      <c r="J589" s="101"/>
      <c r="K589" s="101"/>
      <c r="L589" s="102" t="s">
        <v>29</v>
      </c>
      <c r="M589" s="207"/>
      <c r="N589" s="139">
        <f>VLOOKUP($B589,'[1]09-10-11'!$A$4:$EA$400,MATCH(N$2, '[1]09-10-11'!$A$4:$EA$4, 0))</f>
        <v>7705</v>
      </c>
      <c r="O589" s="111"/>
      <c r="P589" s="139">
        <f>VLOOKUP($B589,'[1]09-10-11'!$A$4:$EA$400,MATCH(P$2, '[1]09-10-11'!$A$4:$EA$4, 0))</f>
        <v>7705</v>
      </c>
      <c r="Q589" s="139"/>
      <c r="R589" s="139">
        <f>VLOOKUP($B589,'[1]09-10-11'!$A$4:$EA$400,MATCH(R$2, '[1]09-10-11'!$A$4:$EA$4, 0))</f>
        <v>8705</v>
      </c>
      <c r="S589" s="139"/>
      <c r="T589" s="139" t="e">
        <f>VLOOKUP($B589,'[1]09-10-11'!$A$4:$EA$400,MATCH(T$2, '[1]09-10-11'!$A$4:$EA$4, 0))</f>
        <v>#N/A</v>
      </c>
      <c r="U589" s="139"/>
      <c r="V589" s="139">
        <f>VLOOKUP($B589,'[1]09-10-11'!$A$4:$EA$400,MATCH(V$2, '[1]09-10-11'!$A$4:$EA$4, 0))</f>
        <v>8286</v>
      </c>
      <c r="W589" s="139"/>
      <c r="X589" s="139">
        <f>VLOOKUP($B589,'[1]09-10-11'!$A$4:$EA$400,MATCH(X$2, '[1]09-10-11'!$A$4:$EA$4, 0))</f>
        <v>7705</v>
      </c>
      <c r="Y589" s="53"/>
      <c r="Z589" s="174">
        <f t="shared" si="242"/>
        <v>-581</v>
      </c>
      <c r="AA589" s="174"/>
      <c r="AB589" s="299">
        <f t="shared" si="243"/>
        <v>-7.0118271783731645E-2</v>
      </c>
      <c r="AC589" s="280"/>
      <c r="AD589" s="174">
        <f t="shared" si="244"/>
        <v>0</v>
      </c>
      <c r="AE589" s="174"/>
      <c r="AF589" s="299">
        <f t="shared" si="245"/>
        <v>0</v>
      </c>
      <c r="AG589" s="174"/>
      <c r="AH589" s="174">
        <f t="shared" si="246"/>
        <v>0</v>
      </c>
      <c r="AI589" s="174"/>
      <c r="AJ589" s="299">
        <f t="shared" si="247"/>
        <v>0</v>
      </c>
      <c r="AK589" s="280"/>
      <c r="AL589" s="139">
        <f t="shared" si="248"/>
        <v>-1000</v>
      </c>
      <c r="AM589" s="174"/>
      <c r="AN589" s="297">
        <f t="shared" si="249"/>
        <v>-0.11487650775416425</v>
      </c>
      <c r="AP589" s="139" t="str">
        <f t="shared" si="250"/>
        <v/>
      </c>
      <c r="AQ589" s="174"/>
      <c r="AR589" s="297" t="e">
        <f t="shared" si="251"/>
        <v>#N/A</v>
      </c>
      <c r="AS589" s="174"/>
      <c r="AT589" s="174" t="str">
        <f t="shared" si="252"/>
        <v/>
      </c>
      <c r="AU589" s="174"/>
      <c r="AV589" s="299" t="e">
        <f t="shared" si="253"/>
        <v>#N/A</v>
      </c>
      <c r="AW589" s="174"/>
      <c r="AX589" s="174">
        <f t="shared" si="254"/>
        <v>581</v>
      </c>
      <c r="AY589" s="174"/>
      <c r="AZ589" s="299">
        <f t="shared" si="255"/>
        <v>7.5405580791693794E-2</v>
      </c>
      <c r="BA589" s="174"/>
      <c r="BB589" s="174">
        <f t="shared" si="256"/>
        <v>581</v>
      </c>
      <c r="BC589" s="174"/>
      <c r="BD589" s="299">
        <f t="shared" si="257"/>
        <v>7.5405580791693794E-2</v>
      </c>
      <c r="BE589" s="174"/>
      <c r="BF589" s="139">
        <f t="shared" si="258"/>
        <v>-419</v>
      </c>
      <c r="BG589" s="174"/>
      <c r="BH589" s="297">
        <f t="shared" si="259"/>
        <v>-4.8133256748994824E-2</v>
      </c>
      <c r="BJ589" s="139" t="str">
        <f t="shared" si="260"/>
        <v/>
      </c>
      <c r="BK589" s="174"/>
      <c r="BL589" s="297" t="e">
        <f t="shared" si="261"/>
        <v>#N/A</v>
      </c>
      <c r="BM589" s="174"/>
    </row>
    <row r="590" spans="2:65" ht="15.75" customHeight="1">
      <c r="B590" s="365"/>
      <c r="C590" s="23"/>
      <c r="D590" s="28"/>
      <c r="E590" s="105"/>
      <c r="F590" s="28"/>
      <c r="G590" s="105"/>
      <c r="H590" s="105"/>
      <c r="I590" s="105"/>
      <c r="J590" s="105"/>
      <c r="K590" s="108"/>
      <c r="L590" s="34"/>
      <c r="M590" s="207"/>
      <c r="N590" s="207"/>
      <c r="O590" s="167"/>
      <c r="P590" s="237"/>
      <c r="Q590" s="237"/>
      <c r="R590" s="237"/>
      <c r="S590" s="237"/>
      <c r="T590" s="237"/>
      <c r="U590" s="237"/>
      <c r="V590" s="237"/>
      <c r="W590" s="237"/>
      <c r="X590" s="237"/>
      <c r="Y590" s="237"/>
      <c r="Z590" s="174" t="str">
        <f t="shared" si="242"/>
        <v/>
      </c>
      <c r="AA590" s="237"/>
      <c r="AB590" s="299" t="str">
        <f t="shared" si="243"/>
        <v/>
      </c>
      <c r="AC590" s="280"/>
      <c r="AD590" s="174" t="str">
        <f t="shared" si="244"/>
        <v/>
      </c>
      <c r="AE590" s="237"/>
      <c r="AF590" s="299" t="str">
        <f t="shared" si="245"/>
        <v/>
      </c>
      <c r="AG590" s="237"/>
      <c r="AH590" s="174" t="str">
        <f t="shared" si="246"/>
        <v/>
      </c>
      <c r="AI590" s="237"/>
      <c r="AJ590" s="299" t="str">
        <f t="shared" si="247"/>
        <v/>
      </c>
      <c r="AK590" s="280"/>
      <c r="AL590" s="139" t="str">
        <f t="shared" si="248"/>
        <v/>
      </c>
      <c r="AM590" s="237"/>
      <c r="AN590" s="297" t="str">
        <f t="shared" si="249"/>
        <v/>
      </c>
      <c r="AP590" s="139" t="str">
        <f t="shared" si="250"/>
        <v/>
      </c>
      <c r="AQ590" s="237"/>
      <c r="AR590" s="297" t="str">
        <f t="shared" si="251"/>
        <v/>
      </c>
      <c r="AS590" s="237"/>
      <c r="AT590" s="174" t="str">
        <f t="shared" si="252"/>
        <v/>
      </c>
      <c r="AU590" s="237"/>
      <c r="AV590" s="299" t="str">
        <f t="shared" si="253"/>
        <v/>
      </c>
      <c r="AW590" s="237"/>
      <c r="AX590" s="174" t="str">
        <f t="shared" si="254"/>
        <v/>
      </c>
      <c r="AY590" s="237"/>
      <c r="AZ590" s="299" t="str">
        <f t="shared" si="255"/>
        <v/>
      </c>
      <c r="BA590" s="237"/>
      <c r="BB590" s="174" t="str">
        <f t="shared" si="256"/>
        <v/>
      </c>
      <c r="BC590" s="237"/>
      <c r="BD590" s="299" t="str">
        <f t="shared" si="257"/>
        <v/>
      </c>
      <c r="BE590" s="237"/>
      <c r="BF590" s="139" t="str">
        <f t="shared" si="258"/>
        <v/>
      </c>
      <c r="BG590" s="237"/>
      <c r="BH590" s="297" t="str">
        <f t="shared" si="259"/>
        <v/>
      </c>
      <c r="BJ590" s="139" t="str">
        <f t="shared" si="260"/>
        <v/>
      </c>
      <c r="BK590" s="237"/>
      <c r="BL590" s="297" t="str">
        <f t="shared" si="261"/>
        <v/>
      </c>
      <c r="BM590" s="237"/>
    </row>
    <row r="591" spans="2:65" ht="15.75" customHeight="1">
      <c r="B591" s="365"/>
      <c r="C591" s="78">
        <v>4</v>
      </c>
      <c r="D591" s="105" t="s">
        <v>64</v>
      </c>
      <c r="E591" s="105"/>
      <c r="F591" s="105"/>
      <c r="G591" s="105"/>
      <c r="H591" s="105"/>
      <c r="I591" s="105"/>
      <c r="J591" s="105"/>
      <c r="K591" s="110"/>
      <c r="L591" s="106"/>
      <c r="M591" s="207"/>
      <c r="N591" s="207"/>
      <c r="O591" s="111"/>
      <c r="P591" s="237"/>
      <c r="Q591" s="237"/>
      <c r="R591" s="237"/>
      <c r="S591" s="237"/>
      <c r="T591" s="237"/>
      <c r="U591" s="237"/>
      <c r="V591" s="237"/>
      <c r="W591" s="237"/>
      <c r="X591" s="237"/>
      <c r="Y591" s="237"/>
      <c r="Z591" s="139" t="str">
        <f t="shared" si="242"/>
        <v/>
      </c>
      <c r="AA591" s="237"/>
      <c r="AB591" s="297" t="str">
        <f t="shared" si="243"/>
        <v/>
      </c>
      <c r="AC591" s="262"/>
      <c r="AD591" s="139" t="str">
        <f t="shared" si="244"/>
        <v/>
      </c>
      <c r="AE591" s="237"/>
      <c r="AF591" s="297" t="str">
        <f t="shared" si="245"/>
        <v/>
      </c>
      <c r="AG591" s="237"/>
      <c r="AH591" s="139" t="str">
        <f t="shared" si="246"/>
        <v/>
      </c>
      <c r="AI591" s="237"/>
      <c r="AJ591" s="297" t="str">
        <f t="shared" si="247"/>
        <v/>
      </c>
      <c r="AK591" s="262"/>
      <c r="AL591" s="139" t="str">
        <f t="shared" si="248"/>
        <v/>
      </c>
      <c r="AM591" s="237"/>
      <c r="AN591" s="297" t="str">
        <f t="shared" si="249"/>
        <v/>
      </c>
      <c r="AP591" s="139" t="str">
        <f t="shared" si="250"/>
        <v/>
      </c>
      <c r="AQ591" s="237"/>
      <c r="AR591" s="297" t="str">
        <f t="shared" si="251"/>
        <v/>
      </c>
      <c r="AS591" s="237"/>
      <c r="AT591" s="139" t="str">
        <f t="shared" si="252"/>
        <v/>
      </c>
      <c r="AU591" s="237"/>
      <c r="AV591" s="297" t="str">
        <f t="shared" si="253"/>
        <v/>
      </c>
      <c r="AW591" s="237"/>
      <c r="AX591" s="139" t="str">
        <f t="shared" si="254"/>
        <v/>
      </c>
      <c r="AY591" s="237"/>
      <c r="AZ591" s="297" t="str">
        <f t="shared" si="255"/>
        <v/>
      </c>
      <c r="BA591" s="237"/>
      <c r="BB591" s="139" t="str">
        <f t="shared" si="256"/>
        <v/>
      </c>
      <c r="BC591" s="237"/>
      <c r="BD591" s="297" t="str">
        <f t="shared" si="257"/>
        <v/>
      </c>
      <c r="BE591" s="237"/>
      <c r="BF591" s="139" t="str">
        <f t="shared" si="258"/>
        <v/>
      </c>
      <c r="BG591" s="237"/>
      <c r="BH591" s="297" t="str">
        <f t="shared" si="259"/>
        <v/>
      </c>
      <c r="BJ591" s="139" t="str">
        <f t="shared" si="260"/>
        <v/>
      </c>
      <c r="BK591" s="237"/>
      <c r="BL591" s="297" t="str">
        <f t="shared" si="261"/>
        <v/>
      </c>
      <c r="BM591" s="237"/>
    </row>
    <row r="592" spans="2:65" ht="15.6" customHeight="1">
      <c r="B592" s="364">
        <v>230</v>
      </c>
      <c r="C592" s="101"/>
      <c r="D592" s="28" t="s">
        <v>38</v>
      </c>
      <c r="E592" s="105" t="s">
        <v>65</v>
      </c>
      <c r="F592" s="105"/>
      <c r="G592" s="105"/>
      <c r="H592" s="105"/>
      <c r="I592" s="105"/>
      <c r="J592" s="105"/>
      <c r="K592" s="52"/>
      <c r="L592" s="106" t="s">
        <v>29</v>
      </c>
      <c r="M592" s="207"/>
      <c r="N592" s="139">
        <f>VLOOKUP($B592,'[1]09-10-11'!$A$4:$EA$400,MATCH(N$2, '[1]09-10-11'!$A$4:$EA$4, 0))</f>
        <v>839752</v>
      </c>
      <c r="O592" s="111"/>
      <c r="P592" s="139">
        <f>VLOOKUP($B592,'[1]09-10-11'!$A$4:$EA$400,MATCH(P$2, '[1]09-10-11'!$A$4:$EA$4, 0))</f>
        <v>859752</v>
      </c>
      <c r="Q592" s="139"/>
      <c r="R592" s="139">
        <f>VLOOKUP($B592,'[1]09-10-11'!$A$4:$EA$400,MATCH(R$2, '[1]09-10-11'!$A$4:$EA$4, 0))</f>
        <v>900000</v>
      </c>
      <c r="S592" s="139"/>
      <c r="T592" s="139" t="e">
        <f>VLOOKUP($B592,'[1]09-10-11'!$A$4:$EA$400,MATCH(T$2, '[1]09-10-11'!$A$4:$EA$4, 0))</f>
        <v>#N/A</v>
      </c>
      <c r="U592" s="139"/>
      <c r="V592" s="139">
        <f>VLOOKUP($B592,'[1]09-10-11'!$A$4:$EA$400,MATCH(V$2, '[1]09-10-11'!$A$4:$EA$4, 0))</f>
        <v>900000</v>
      </c>
      <c r="W592" s="139"/>
      <c r="X592" s="139">
        <f>VLOOKUP($B592,'[1]09-10-11'!$A$4:$EA$400,MATCH(X$2, '[1]09-10-11'!$A$4:$EA$4, 0))</f>
        <v>889752</v>
      </c>
      <c r="Y592" s="53"/>
      <c r="Z592" s="139">
        <f t="shared" si="242"/>
        <v>-10248</v>
      </c>
      <c r="AA592" s="139"/>
      <c r="AB592" s="297">
        <f t="shared" si="243"/>
        <v>-1.1386666666666656E-2</v>
      </c>
      <c r="AC592" s="262"/>
      <c r="AD592" s="139">
        <f t="shared" si="244"/>
        <v>30000</v>
      </c>
      <c r="AE592" s="139"/>
      <c r="AF592" s="297">
        <f t="shared" si="245"/>
        <v>3.4893783323562966E-2</v>
      </c>
      <c r="AG592" s="139"/>
      <c r="AH592" s="139">
        <f t="shared" si="246"/>
        <v>50000</v>
      </c>
      <c r="AI592" s="139"/>
      <c r="AJ592" s="297">
        <f t="shared" si="247"/>
        <v>5.9541388409911411E-2</v>
      </c>
      <c r="AK592" s="262"/>
      <c r="AL592" s="139">
        <f t="shared" si="248"/>
        <v>-10248</v>
      </c>
      <c r="AM592" s="139"/>
      <c r="AN592" s="297">
        <f t="shared" si="249"/>
        <v>-1.1386666666666656E-2</v>
      </c>
      <c r="AP592" s="139" t="str">
        <f t="shared" si="250"/>
        <v/>
      </c>
      <c r="AQ592" s="139"/>
      <c r="AR592" s="297" t="e">
        <f t="shared" si="251"/>
        <v>#N/A</v>
      </c>
      <c r="AS592" s="139"/>
      <c r="AT592" s="139" t="str">
        <f t="shared" si="252"/>
        <v/>
      </c>
      <c r="AU592" s="139"/>
      <c r="AV592" s="297" t="e">
        <f t="shared" si="253"/>
        <v>#N/A</v>
      </c>
      <c r="AW592" s="139"/>
      <c r="AX592" s="139">
        <f t="shared" si="254"/>
        <v>60248</v>
      </c>
      <c r="AY592" s="139"/>
      <c r="AZ592" s="297">
        <f t="shared" si="255"/>
        <v>7.1744991378406953E-2</v>
      </c>
      <c r="BA592" s="139"/>
      <c r="BB592" s="139">
        <f t="shared" si="256"/>
        <v>40248</v>
      </c>
      <c r="BC592" s="139"/>
      <c r="BD592" s="297">
        <f t="shared" si="257"/>
        <v>4.6813499706892303E-2</v>
      </c>
      <c r="BE592" s="139"/>
      <c r="BF592" s="139">
        <f t="shared" si="258"/>
        <v>0</v>
      </c>
      <c r="BG592" s="139"/>
      <c r="BH592" s="297">
        <f t="shared" si="259"/>
        <v>0</v>
      </c>
      <c r="BJ592" s="139" t="str">
        <f t="shared" si="260"/>
        <v/>
      </c>
      <c r="BK592" s="139"/>
      <c r="BL592" s="297" t="e">
        <f t="shared" si="261"/>
        <v>#N/A</v>
      </c>
      <c r="BM592" s="139"/>
    </row>
    <row r="593" spans="1:65" ht="15.75" customHeight="1">
      <c r="B593" s="364"/>
      <c r="C593" s="101"/>
      <c r="D593" s="28"/>
      <c r="E593" s="168"/>
      <c r="F593" s="105"/>
      <c r="G593" s="105"/>
      <c r="H593" s="105"/>
      <c r="I593" s="105"/>
      <c r="J593" s="105"/>
      <c r="K593" s="52"/>
      <c r="L593" s="106"/>
      <c r="M593" s="207"/>
      <c r="N593" s="207"/>
      <c r="O593" s="111"/>
      <c r="P593" s="237"/>
      <c r="Q593" s="237"/>
      <c r="R593" s="237"/>
      <c r="S593" s="237"/>
      <c r="T593" s="237"/>
      <c r="U593" s="237"/>
      <c r="V593" s="237"/>
      <c r="W593" s="237"/>
      <c r="X593" s="237"/>
      <c r="Y593" s="237"/>
      <c r="Z593" s="139" t="str">
        <f t="shared" si="242"/>
        <v/>
      </c>
      <c r="AA593" s="237"/>
      <c r="AB593" s="297" t="str">
        <f t="shared" si="243"/>
        <v/>
      </c>
      <c r="AC593" s="262"/>
      <c r="AD593" s="139" t="str">
        <f t="shared" si="244"/>
        <v/>
      </c>
      <c r="AE593" s="237"/>
      <c r="AF593" s="297" t="str">
        <f t="shared" si="245"/>
        <v/>
      </c>
      <c r="AG593" s="237"/>
      <c r="AH593" s="139" t="str">
        <f t="shared" si="246"/>
        <v/>
      </c>
      <c r="AI593" s="237"/>
      <c r="AJ593" s="297" t="str">
        <f t="shared" si="247"/>
        <v/>
      </c>
      <c r="AK593" s="262"/>
      <c r="AL593" s="139" t="str">
        <f t="shared" si="248"/>
        <v/>
      </c>
      <c r="AM593" s="237"/>
      <c r="AN593" s="297" t="str">
        <f t="shared" si="249"/>
        <v/>
      </c>
      <c r="AP593" s="139" t="str">
        <f t="shared" si="250"/>
        <v/>
      </c>
      <c r="AQ593" s="237"/>
      <c r="AR593" s="297" t="str">
        <f t="shared" si="251"/>
        <v/>
      </c>
      <c r="AS593" s="237"/>
      <c r="AT593" s="139" t="str">
        <f t="shared" si="252"/>
        <v/>
      </c>
      <c r="AU593" s="237"/>
      <c r="AV593" s="297" t="str">
        <f t="shared" si="253"/>
        <v/>
      </c>
      <c r="AW593" s="237"/>
      <c r="AX593" s="139" t="str">
        <f t="shared" si="254"/>
        <v/>
      </c>
      <c r="AY593" s="237"/>
      <c r="AZ593" s="297" t="str">
        <f t="shared" si="255"/>
        <v/>
      </c>
      <c r="BA593" s="237"/>
      <c r="BB593" s="139" t="str">
        <f t="shared" si="256"/>
        <v/>
      </c>
      <c r="BC593" s="237"/>
      <c r="BD593" s="297" t="str">
        <f t="shared" si="257"/>
        <v/>
      </c>
      <c r="BE593" s="237"/>
      <c r="BF593" s="139" t="str">
        <f t="shared" si="258"/>
        <v/>
      </c>
      <c r="BG593" s="237"/>
      <c r="BH593" s="297" t="str">
        <f t="shared" si="259"/>
        <v/>
      </c>
      <c r="BJ593" s="139" t="str">
        <f t="shared" si="260"/>
        <v/>
      </c>
      <c r="BK593" s="237"/>
      <c r="BL593" s="297" t="str">
        <f t="shared" si="261"/>
        <v/>
      </c>
      <c r="BM593" s="237"/>
    </row>
    <row r="594" spans="1:65" ht="15.75" customHeight="1">
      <c r="B594" s="364"/>
      <c r="C594" s="23"/>
      <c r="D594" s="28" t="s">
        <v>13</v>
      </c>
      <c r="E594" s="105" t="s">
        <v>80</v>
      </c>
      <c r="F594" s="105"/>
      <c r="G594" s="105"/>
      <c r="H594" s="105"/>
      <c r="I594" s="105"/>
      <c r="J594" s="105"/>
      <c r="K594" s="52"/>
      <c r="L594" s="106"/>
      <c r="M594" s="207"/>
      <c r="N594" s="207"/>
      <c r="O594" s="111"/>
      <c r="P594" s="237"/>
      <c r="Q594" s="237"/>
      <c r="R594" s="237"/>
      <c r="S594" s="237"/>
      <c r="T594" s="237"/>
      <c r="U594" s="237"/>
      <c r="V594" s="237"/>
      <c r="W594" s="237"/>
      <c r="X594" s="237"/>
      <c r="Y594" s="237"/>
      <c r="Z594" s="139" t="str">
        <f t="shared" si="242"/>
        <v/>
      </c>
      <c r="AA594" s="237"/>
      <c r="AB594" s="297" t="str">
        <f t="shared" si="243"/>
        <v/>
      </c>
      <c r="AC594" s="262"/>
      <c r="AD594" s="139" t="str">
        <f t="shared" si="244"/>
        <v/>
      </c>
      <c r="AE594" s="237"/>
      <c r="AF594" s="297" t="str">
        <f t="shared" si="245"/>
        <v/>
      </c>
      <c r="AG594" s="237"/>
      <c r="AH594" s="139" t="str">
        <f t="shared" si="246"/>
        <v/>
      </c>
      <c r="AI594" s="237"/>
      <c r="AJ594" s="297" t="str">
        <f t="shared" si="247"/>
        <v/>
      </c>
      <c r="AK594" s="262"/>
      <c r="AL594" s="139" t="str">
        <f t="shared" si="248"/>
        <v/>
      </c>
      <c r="AM594" s="237"/>
      <c r="AN594" s="297" t="str">
        <f t="shared" si="249"/>
        <v/>
      </c>
      <c r="AP594" s="139" t="str">
        <f t="shared" si="250"/>
        <v/>
      </c>
      <c r="AQ594" s="237"/>
      <c r="AR594" s="297" t="str">
        <f t="shared" si="251"/>
        <v/>
      </c>
      <c r="AS594" s="237"/>
      <c r="AT594" s="139" t="str">
        <f t="shared" si="252"/>
        <v/>
      </c>
      <c r="AU594" s="237"/>
      <c r="AV594" s="297" t="str">
        <f t="shared" si="253"/>
        <v/>
      </c>
      <c r="AW594" s="237"/>
      <c r="AX594" s="139" t="str">
        <f t="shared" si="254"/>
        <v/>
      </c>
      <c r="AY594" s="237"/>
      <c r="AZ594" s="297" t="str">
        <f t="shared" si="255"/>
        <v/>
      </c>
      <c r="BA594" s="237"/>
      <c r="BB594" s="139" t="str">
        <f t="shared" si="256"/>
        <v/>
      </c>
      <c r="BC594" s="237"/>
      <c r="BD594" s="297" t="str">
        <f t="shared" si="257"/>
        <v/>
      </c>
      <c r="BE594" s="237"/>
      <c r="BF594" s="139" t="str">
        <f t="shared" si="258"/>
        <v/>
      </c>
      <c r="BG594" s="237"/>
      <c r="BH594" s="297" t="str">
        <f t="shared" si="259"/>
        <v/>
      </c>
      <c r="BJ594" s="139" t="str">
        <f t="shared" si="260"/>
        <v/>
      </c>
      <c r="BK594" s="237"/>
      <c r="BL594" s="297" t="str">
        <f t="shared" si="261"/>
        <v/>
      </c>
      <c r="BM594" s="237"/>
    </row>
    <row r="595" spans="1:65" ht="15.75" customHeight="1">
      <c r="B595" s="364">
        <v>232</v>
      </c>
      <c r="C595" s="23"/>
      <c r="D595" s="105"/>
      <c r="E595" s="105"/>
      <c r="F595" s="28" t="s">
        <v>81</v>
      </c>
      <c r="G595" s="105"/>
      <c r="H595" s="105"/>
      <c r="I595" s="105"/>
      <c r="J595" s="105"/>
      <c r="K595" s="52"/>
      <c r="L595" s="106" t="s">
        <v>29</v>
      </c>
      <c r="M595" s="207"/>
      <c r="N595" s="139">
        <f>VLOOKUP($B595,'[1]09-10-11'!$A$4:$EA$400,MATCH(N$2, '[1]09-10-11'!$A$4:$EA$4, 0))</f>
        <v>301639</v>
      </c>
      <c r="O595" s="111"/>
      <c r="P595" s="139">
        <f>VLOOKUP($B595,'[1]09-10-11'!$A$4:$EA$400,MATCH(P$2, '[1]09-10-11'!$A$4:$EA$4, 0))</f>
        <v>301639</v>
      </c>
      <c r="Q595" s="139"/>
      <c r="R595" s="139">
        <f>VLOOKUP($B595,'[1]09-10-11'!$A$4:$EA$400,MATCH(R$2, '[1]09-10-11'!$A$4:$EA$4, 0))</f>
        <v>322754</v>
      </c>
      <c r="S595" s="139"/>
      <c r="T595" s="139" t="e">
        <f>VLOOKUP($B595,'[1]09-10-11'!$A$4:$EA$400,MATCH(T$2, '[1]09-10-11'!$A$4:$EA$4, 0))</f>
        <v>#N/A</v>
      </c>
      <c r="U595" s="139"/>
      <c r="V595" s="139">
        <f>VLOOKUP($B595,'[1]09-10-11'!$A$4:$EA$400,MATCH(V$2, '[1]09-10-11'!$A$4:$EA$4, 0))</f>
        <v>322754</v>
      </c>
      <c r="W595" s="139"/>
      <c r="X595" s="139">
        <f>VLOOKUP($B595,'[1]09-10-11'!$A$4:$EA$400,MATCH(X$2, '[1]09-10-11'!$A$4:$EA$4, 0))</f>
        <v>301639</v>
      </c>
      <c r="Y595" s="53"/>
      <c r="Z595" s="139">
        <f t="shared" si="242"/>
        <v>-21115</v>
      </c>
      <c r="AA595" s="139"/>
      <c r="AB595" s="297">
        <f t="shared" si="243"/>
        <v>-6.5421342570502583E-2</v>
      </c>
      <c r="AC595" s="262"/>
      <c r="AD595" s="139">
        <f t="shared" si="244"/>
        <v>0</v>
      </c>
      <c r="AE595" s="139"/>
      <c r="AF595" s="297">
        <f t="shared" si="245"/>
        <v>0</v>
      </c>
      <c r="AG595" s="139"/>
      <c r="AH595" s="139">
        <f t="shared" si="246"/>
        <v>0</v>
      </c>
      <c r="AI595" s="139"/>
      <c r="AJ595" s="297">
        <f t="shared" si="247"/>
        <v>0</v>
      </c>
      <c r="AK595" s="262"/>
      <c r="AL595" s="139">
        <f t="shared" si="248"/>
        <v>-21115</v>
      </c>
      <c r="AM595" s="139"/>
      <c r="AN595" s="297">
        <f t="shared" si="249"/>
        <v>-6.5421342570502583E-2</v>
      </c>
      <c r="AP595" s="139" t="str">
        <f t="shared" si="250"/>
        <v/>
      </c>
      <c r="AQ595" s="139"/>
      <c r="AR595" s="297" t="e">
        <f t="shared" si="251"/>
        <v>#N/A</v>
      </c>
      <c r="AS595" s="139"/>
      <c r="AT595" s="139" t="str">
        <f t="shared" si="252"/>
        <v/>
      </c>
      <c r="AU595" s="139"/>
      <c r="AV595" s="297" t="e">
        <f t="shared" si="253"/>
        <v>#N/A</v>
      </c>
      <c r="AW595" s="139"/>
      <c r="AX595" s="139">
        <f t="shared" si="254"/>
        <v>21115</v>
      </c>
      <c r="AY595" s="139"/>
      <c r="AZ595" s="297">
        <f t="shared" si="255"/>
        <v>7.0000895109717298E-2</v>
      </c>
      <c r="BA595" s="139"/>
      <c r="BB595" s="139">
        <f t="shared" si="256"/>
        <v>21115</v>
      </c>
      <c r="BC595" s="139"/>
      <c r="BD595" s="297">
        <f t="shared" si="257"/>
        <v>7.0000895109717298E-2</v>
      </c>
      <c r="BE595" s="139"/>
      <c r="BF595" s="139">
        <f t="shared" si="258"/>
        <v>0</v>
      </c>
      <c r="BG595" s="139"/>
      <c r="BH595" s="297">
        <f t="shared" si="259"/>
        <v>0</v>
      </c>
      <c r="BJ595" s="139" t="str">
        <f t="shared" si="260"/>
        <v/>
      </c>
      <c r="BK595" s="139"/>
      <c r="BL595" s="297" t="e">
        <f t="shared" si="261"/>
        <v>#N/A</v>
      </c>
      <c r="BM595" s="139"/>
    </row>
    <row r="596" spans="1:65" ht="15.75" customHeight="1">
      <c r="B596" s="364">
        <v>235</v>
      </c>
      <c r="C596" s="23"/>
      <c r="D596" s="28" t="s">
        <v>15</v>
      </c>
      <c r="E596" s="105" t="s">
        <v>263</v>
      </c>
      <c r="F596" s="105"/>
      <c r="G596" s="105"/>
      <c r="H596" s="105"/>
      <c r="I596" s="105"/>
      <c r="J596" s="105"/>
      <c r="K596" s="52"/>
      <c r="L596" s="106" t="s">
        <v>29</v>
      </c>
      <c r="M596" s="207"/>
      <c r="N596" s="139">
        <f>VLOOKUP($B596,'[1]09-10-11'!$A$4:$EA$400,MATCH(N$2, '[1]09-10-11'!$A$4:$EA$4, 0))</f>
        <v>29293</v>
      </c>
      <c r="O596" s="111"/>
      <c r="P596" s="139">
        <f>VLOOKUP($B596,'[1]09-10-11'!$A$4:$EA$400,MATCH(P$2, '[1]09-10-11'!$A$4:$EA$4, 0))</f>
        <v>29293</v>
      </c>
      <c r="Q596" s="139"/>
      <c r="R596" s="139">
        <f>VLOOKUP($B596,'[1]09-10-11'!$A$4:$EA$400,MATCH(R$2, '[1]09-10-11'!$A$4:$EA$4, 0))</f>
        <v>25075</v>
      </c>
      <c r="S596" s="139"/>
      <c r="T596" s="139" t="e">
        <f>VLOOKUP($B596,'[1]09-10-11'!$A$4:$EA$400,MATCH(T$2, '[1]09-10-11'!$A$4:$EA$4, 0))</f>
        <v>#N/A</v>
      </c>
      <c r="U596" s="139"/>
      <c r="V596" s="139">
        <f>VLOOKUP($B596,'[1]09-10-11'!$A$4:$EA$400,MATCH(V$2, '[1]09-10-11'!$A$4:$EA$4, 0))</f>
        <v>29293</v>
      </c>
      <c r="W596" s="139"/>
      <c r="X596" s="139">
        <f>VLOOKUP($B596,'[1]09-10-11'!$A$4:$EA$400,MATCH(X$2, '[1]09-10-11'!$A$4:$EA$4, 0))</f>
        <v>29293</v>
      </c>
      <c r="Y596" s="53"/>
      <c r="Z596" s="174">
        <f t="shared" si="242"/>
        <v>0</v>
      </c>
      <c r="AA596" s="174"/>
      <c r="AB596" s="299">
        <f t="shared" si="243"/>
        <v>0</v>
      </c>
      <c r="AC596" s="280"/>
      <c r="AD596" s="174">
        <f t="shared" si="244"/>
        <v>0</v>
      </c>
      <c r="AE596" s="174"/>
      <c r="AF596" s="299">
        <f t="shared" si="245"/>
        <v>0</v>
      </c>
      <c r="AG596" s="174"/>
      <c r="AH596" s="139">
        <f t="shared" si="246"/>
        <v>0</v>
      </c>
      <c r="AI596" s="139"/>
      <c r="AJ596" s="299">
        <f t="shared" si="247"/>
        <v>0</v>
      </c>
      <c r="AK596" s="280"/>
      <c r="AL596" s="139">
        <f t="shared" si="248"/>
        <v>4218</v>
      </c>
      <c r="AM596" s="174"/>
      <c r="AN596" s="297">
        <f t="shared" si="249"/>
        <v>0.16821535393818543</v>
      </c>
      <c r="AP596" s="139" t="str">
        <f t="shared" si="250"/>
        <v/>
      </c>
      <c r="AQ596" s="174"/>
      <c r="AR596" s="297" t="e">
        <f t="shared" si="251"/>
        <v>#N/A</v>
      </c>
      <c r="AS596" s="174"/>
      <c r="AT596" s="174" t="str">
        <f t="shared" si="252"/>
        <v/>
      </c>
      <c r="AU596" s="174"/>
      <c r="AV596" s="299" t="e">
        <f t="shared" si="253"/>
        <v>#N/A</v>
      </c>
      <c r="AW596" s="174"/>
      <c r="AX596" s="174">
        <f t="shared" si="254"/>
        <v>0</v>
      </c>
      <c r="AY596" s="174"/>
      <c r="AZ596" s="299">
        <f t="shared" si="255"/>
        <v>0</v>
      </c>
      <c r="BA596" s="174"/>
      <c r="BB596" s="174">
        <f t="shared" si="256"/>
        <v>0</v>
      </c>
      <c r="BC596" s="174"/>
      <c r="BD596" s="299">
        <f t="shared" si="257"/>
        <v>0</v>
      </c>
      <c r="BE596" s="174"/>
      <c r="BF596" s="139">
        <f t="shared" si="258"/>
        <v>4218</v>
      </c>
      <c r="BG596" s="174"/>
      <c r="BH596" s="297">
        <f t="shared" si="259"/>
        <v>0.16821535393818543</v>
      </c>
      <c r="BJ596" s="139" t="str">
        <f t="shared" si="260"/>
        <v/>
      </c>
      <c r="BK596" s="174"/>
      <c r="BL596" s="297" t="e">
        <f t="shared" si="261"/>
        <v>#N/A</v>
      </c>
      <c r="BM596" s="174"/>
    </row>
    <row r="597" spans="1:65" ht="15.75" customHeight="1">
      <c r="B597" s="364">
        <v>238</v>
      </c>
      <c r="C597" s="23"/>
      <c r="D597" s="22" t="s">
        <v>14</v>
      </c>
      <c r="E597" s="101" t="s">
        <v>66</v>
      </c>
      <c r="F597" s="101"/>
      <c r="G597" s="101"/>
      <c r="H597" s="101"/>
      <c r="I597" s="101"/>
      <c r="J597" s="101"/>
      <c r="K597" s="101"/>
      <c r="L597" s="102" t="s">
        <v>29</v>
      </c>
      <c r="M597" s="207"/>
      <c r="N597" s="139">
        <f>VLOOKUP($B597,'[1]09-10-11'!$A$4:$EA$400,MATCH(N$2, '[1]09-10-11'!$A$4:$EA$4, 0))</f>
        <v>15134</v>
      </c>
      <c r="O597" s="123"/>
      <c r="P597" s="139">
        <f>VLOOKUP($B597,'[1]09-10-11'!$A$4:$EA$400,MATCH(P$2, '[1]09-10-11'!$A$4:$EA$4, 0))</f>
        <v>15134</v>
      </c>
      <c r="Q597" s="139"/>
      <c r="R597" s="139">
        <f>VLOOKUP($B597,'[1]09-10-11'!$A$4:$EA$400,MATCH(R$2, '[1]09-10-11'!$A$4:$EA$4, 0))</f>
        <v>15134</v>
      </c>
      <c r="S597" s="139"/>
      <c r="T597" s="139" t="e">
        <f>VLOOKUP($B597,'[1]09-10-11'!$A$4:$EA$400,MATCH(T$2, '[1]09-10-11'!$A$4:$EA$4, 0))</f>
        <v>#N/A</v>
      </c>
      <c r="U597" s="139"/>
      <c r="V597" s="139">
        <f>VLOOKUP($B597,'[1]09-10-11'!$A$4:$EA$400,MATCH(V$2, '[1]09-10-11'!$A$4:$EA$4, 0))</f>
        <v>15134</v>
      </c>
      <c r="W597" s="139"/>
      <c r="X597" s="139">
        <f>VLOOKUP($B597,'[1]09-10-11'!$A$4:$EA$400,MATCH(X$2, '[1]09-10-11'!$A$4:$EA$4, 0))</f>
        <v>15134</v>
      </c>
      <c r="Y597" s="53"/>
      <c r="Z597" s="174">
        <f t="shared" si="242"/>
        <v>0</v>
      </c>
      <c r="AA597" s="174"/>
      <c r="AB597" s="299">
        <f t="shared" si="243"/>
        <v>0</v>
      </c>
      <c r="AC597" s="280"/>
      <c r="AD597" s="174">
        <f t="shared" si="244"/>
        <v>0</v>
      </c>
      <c r="AE597" s="174"/>
      <c r="AF597" s="299">
        <f t="shared" si="245"/>
        <v>0</v>
      </c>
      <c r="AG597" s="174"/>
      <c r="AH597" s="139">
        <f t="shared" si="246"/>
        <v>0</v>
      </c>
      <c r="AI597" s="139"/>
      <c r="AJ597" s="299">
        <f t="shared" si="247"/>
        <v>0</v>
      </c>
      <c r="AK597" s="280"/>
      <c r="AL597" s="174">
        <f t="shared" si="248"/>
        <v>0</v>
      </c>
      <c r="AM597" s="174"/>
      <c r="AN597" s="299">
        <f t="shared" si="249"/>
        <v>0</v>
      </c>
      <c r="AP597" s="139" t="str">
        <f t="shared" si="250"/>
        <v/>
      </c>
      <c r="AQ597" s="174"/>
      <c r="AR597" s="299" t="e">
        <f t="shared" si="251"/>
        <v>#N/A</v>
      </c>
      <c r="AS597" s="174"/>
      <c r="AT597" s="174" t="str">
        <f t="shared" si="252"/>
        <v/>
      </c>
      <c r="AU597" s="174"/>
      <c r="AV597" s="299" t="e">
        <f t="shared" si="253"/>
        <v>#N/A</v>
      </c>
      <c r="AW597" s="174"/>
      <c r="AX597" s="174">
        <f t="shared" si="254"/>
        <v>0</v>
      </c>
      <c r="AY597" s="174"/>
      <c r="AZ597" s="299">
        <f t="shared" si="255"/>
        <v>0</v>
      </c>
      <c r="BA597" s="174"/>
      <c r="BB597" s="174">
        <f t="shared" si="256"/>
        <v>0</v>
      </c>
      <c r="BC597" s="174"/>
      <c r="BD597" s="299">
        <f t="shared" si="257"/>
        <v>0</v>
      </c>
      <c r="BE597" s="174"/>
      <c r="BF597" s="174">
        <f t="shared" si="258"/>
        <v>0</v>
      </c>
      <c r="BG597" s="174"/>
      <c r="BH597" s="299">
        <f t="shared" si="259"/>
        <v>0</v>
      </c>
      <c r="BJ597" s="139" t="str">
        <f t="shared" si="260"/>
        <v/>
      </c>
      <c r="BK597" s="174"/>
      <c r="BL597" s="299" t="e">
        <f t="shared" si="261"/>
        <v>#N/A</v>
      </c>
      <c r="BM597" s="174"/>
    </row>
    <row r="598" spans="1:65" ht="17.25" customHeight="1">
      <c r="B598" s="364">
        <v>83</v>
      </c>
      <c r="C598" s="78">
        <v>5</v>
      </c>
      <c r="D598" s="101" t="s">
        <v>351</v>
      </c>
      <c r="E598" s="101"/>
      <c r="F598" s="101"/>
      <c r="G598" s="101"/>
      <c r="H598" s="101"/>
      <c r="I598" s="101"/>
      <c r="J598" s="101"/>
      <c r="K598" s="24"/>
      <c r="L598" s="102" t="s">
        <v>29</v>
      </c>
      <c r="M598" s="207"/>
      <c r="N598" s="139">
        <f>VLOOKUP($B598,'[1]09-10-11'!$A$4:$EA$400,MATCH(N$2, '[1]09-10-11'!$A$4:$EA$4, 0))</f>
        <v>40592</v>
      </c>
      <c r="O598" s="123"/>
      <c r="P598" s="139">
        <f>VLOOKUP($B598,'[1]09-10-11'!$A$4:$EA$400,MATCH(P$2, '[1]09-10-11'!$A$4:$EA$4, 0))</f>
        <v>0</v>
      </c>
      <c r="Q598" s="139"/>
      <c r="R598" s="139">
        <f>VLOOKUP($B598,'[1]09-10-11'!$A$4:$EA$400,MATCH(R$2, '[1]09-10-11'!$A$4:$EA$4, 0))</f>
        <v>0</v>
      </c>
      <c r="S598" s="139"/>
      <c r="T598" s="139" t="e">
        <f>VLOOKUP($B598,'[1]09-10-11'!$A$4:$EA$400,MATCH(T$2, '[1]09-10-11'!$A$4:$EA$4, 0))</f>
        <v>#N/A</v>
      </c>
      <c r="U598" s="139"/>
      <c r="V598" s="139">
        <f>VLOOKUP($B598,'[1]09-10-11'!$A$4:$EA$400,MATCH(V$2, '[1]09-10-11'!$A$4:$EA$4, 0))</f>
        <v>43092</v>
      </c>
      <c r="W598" s="139"/>
      <c r="X598" s="139">
        <f>VLOOKUP($B598,'[1]09-10-11'!$A$4:$EA$400,MATCH(X$2, '[1]09-10-11'!$A$4:$EA$4, 0))</f>
        <v>0</v>
      </c>
      <c r="Y598" s="53"/>
      <c r="Z598" s="174">
        <f t="shared" si="242"/>
        <v>-43092</v>
      </c>
      <c r="AA598" s="174"/>
      <c r="AB598" s="299">
        <f t="shared" si="243"/>
        <v>-1</v>
      </c>
      <c r="AC598" s="280"/>
      <c r="AD598" s="174">
        <f t="shared" si="244"/>
        <v>0</v>
      </c>
      <c r="AE598" s="174"/>
      <c r="AF598" s="299" t="str">
        <f t="shared" si="245"/>
        <v>---</v>
      </c>
      <c r="AG598" s="174"/>
      <c r="AH598" s="139">
        <f t="shared" si="246"/>
        <v>-40592</v>
      </c>
      <c r="AI598" s="139"/>
      <c r="AJ598" s="299">
        <f t="shared" si="247"/>
        <v>-1</v>
      </c>
      <c r="AK598" s="280"/>
      <c r="AL598" s="174">
        <f t="shared" si="248"/>
        <v>0</v>
      </c>
      <c r="AM598" s="174"/>
      <c r="AN598" s="299" t="str">
        <f t="shared" si="249"/>
        <v>---</v>
      </c>
      <c r="AP598" s="139" t="str">
        <f t="shared" si="250"/>
        <v/>
      </c>
      <c r="AQ598" s="174"/>
      <c r="AR598" s="299" t="e">
        <f t="shared" si="251"/>
        <v>#N/A</v>
      </c>
      <c r="AS598" s="174"/>
      <c r="AT598" s="174" t="str">
        <f t="shared" si="252"/>
        <v/>
      </c>
      <c r="AU598" s="174"/>
      <c r="AV598" s="299" t="e">
        <f t="shared" si="253"/>
        <v>#N/A</v>
      </c>
      <c r="AW598" s="174"/>
      <c r="AX598" s="174">
        <f t="shared" si="254"/>
        <v>2500</v>
      </c>
      <c r="AY598" s="174"/>
      <c r="AZ598" s="299">
        <f t="shared" si="255"/>
        <v>6.1588490342924684E-2</v>
      </c>
      <c r="BA598" s="174"/>
      <c r="BB598" s="174">
        <f t="shared" si="256"/>
        <v>43092</v>
      </c>
      <c r="BC598" s="174"/>
      <c r="BD598" s="299" t="str">
        <f t="shared" si="257"/>
        <v>---</v>
      </c>
      <c r="BE598" s="174"/>
      <c r="BF598" s="174">
        <f t="shared" si="258"/>
        <v>43092</v>
      </c>
      <c r="BG598" s="174"/>
      <c r="BH598" s="299" t="str">
        <f t="shared" si="259"/>
        <v>---</v>
      </c>
      <c r="BJ598" s="139" t="str">
        <f t="shared" si="260"/>
        <v/>
      </c>
      <c r="BK598" s="174"/>
      <c r="BL598" s="299" t="e">
        <f t="shared" si="261"/>
        <v>#N/A</v>
      </c>
      <c r="BM598" s="174"/>
    </row>
    <row r="599" spans="1:65" ht="15.75" customHeight="1">
      <c r="B599" s="364">
        <v>241</v>
      </c>
      <c r="C599" s="78">
        <v>6</v>
      </c>
      <c r="D599" s="22" t="s">
        <v>126</v>
      </c>
      <c r="E599" s="22"/>
      <c r="F599" s="101"/>
      <c r="G599" s="101"/>
      <c r="H599" s="101"/>
      <c r="I599" s="101"/>
      <c r="J599" s="101"/>
      <c r="K599" s="101"/>
      <c r="L599" s="102" t="s">
        <v>29</v>
      </c>
      <c r="M599" s="207"/>
      <c r="N599" s="139">
        <f>VLOOKUP($B599,'[1]09-10-11'!$A$4:$EA$400,MATCH(N$2, '[1]09-10-11'!$A$4:$EA$4, 0))</f>
        <v>0</v>
      </c>
      <c r="O599" s="123"/>
      <c r="P599" s="139">
        <f>VLOOKUP($B599,'[1]09-10-11'!$A$4:$EA$400,MATCH(P$2, '[1]09-10-11'!$A$4:$EA$4, 0))</f>
        <v>30000</v>
      </c>
      <c r="Q599" s="139"/>
      <c r="R599" s="139">
        <f>VLOOKUP($B599,'[1]09-10-11'!$A$4:$EA$400,MATCH(R$2, '[1]09-10-11'!$A$4:$EA$4, 0))</f>
        <v>0</v>
      </c>
      <c r="S599" s="139"/>
      <c r="T599" s="139" t="e">
        <f>VLOOKUP($B599,'[1]09-10-11'!$A$4:$EA$400,MATCH(T$2, '[1]09-10-11'!$A$4:$EA$4, 0))</f>
        <v>#N/A</v>
      </c>
      <c r="U599" s="139"/>
      <c r="V599" s="139">
        <f>VLOOKUP($B599,'[1]09-10-11'!$A$4:$EA$400,MATCH(V$2, '[1]09-10-11'!$A$4:$EA$4, 0))</f>
        <v>0</v>
      </c>
      <c r="W599" s="139"/>
      <c r="X599" s="139">
        <f>VLOOKUP($B599,'[1]09-10-11'!$A$4:$EA$400,MATCH(X$2, '[1]09-10-11'!$A$4:$EA$4, 0))</f>
        <v>30500</v>
      </c>
      <c r="Y599" s="53"/>
      <c r="Z599" s="174">
        <f t="shared" si="242"/>
        <v>30500</v>
      </c>
      <c r="AA599" s="174"/>
      <c r="AB599" s="299" t="str">
        <f t="shared" si="243"/>
        <v>---</v>
      </c>
      <c r="AC599" s="280"/>
      <c r="AD599" s="174">
        <f t="shared" si="244"/>
        <v>500</v>
      </c>
      <c r="AE599" s="174"/>
      <c r="AF599" s="299">
        <f t="shared" si="245"/>
        <v>1.6666666666666607E-2</v>
      </c>
      <c r="AG599" s="174"/>
      <c r="AH599" s="139">
        <f t="shared" si="246"/>
        <v>30500</v>
      </c>
      <c r="AI599" s="139"/>
      <c r="AJ599" s="299" t="str">
        <f t="shared" si="247"/>
        <v>---</v>
      </c>
      <c r="AK599" s="280"/>
      <c r="AL599" s="174">
        <f t="shared" si="248"/>
        <v>30500</v>
      </c>
      <c r="AM599" s="174"/>
      <c r="AN599" s="299" t="str">
        <f t="shared" si="249"/>
        <v>---</v>
      </c>
      <c r="AP599" s="139" t="str">
        <f t="shared" si="250"/>
        <v/>
      </c>
      <c r="AQ599" s="174"/>
      <c r="AR599" s="299" t="e">
        <f t="shared" si="251"/>
        <v>#N/A</v>
      </c>
      <c r="AS599" s="174"/>
      <c r="AT599" s="174" t="str">
        <f t="shared" si="252"/>
        <v/>
      </c>
      <c r="AU599" s="174"/>
      <c r="AV599" s="299" t="e">
        <f t="shared" si="253"/>
        <v>#N/A</v>
      </c>
      <c r="AW599" s="174"/>
      <c r="AX599" s="174">
        <f t="shared" si="254"/>
        <v>0</v>
      </c>
      <c r="AY599" s="174"/>
      <c r="AZ599" s="299" t="str">
        <f t="shared" si="255"/>
        <v>---</v>
      </c>
      <c r="BA599" s="174"/>
      <c r="BB599" s="174">
        <f t="shared" si="256"/>
        <v>-30000</v>
      </c>
      <c r="BC599" s="174"/>
      <c r="BD599" s="299">
        <f t="shared" si="257"/>
        <v>-1</v>
      </c>
      <c r="BE599" s="174"/>
      <c r="BF599" s="174">
        <f t="shared" si="258"/>
        <v>0</v>
      </c>
      <c r="BG599" s="174"/>
      <c r="BH599" s="299" t="str">
        <f t="shared" si="259"/>
        <v>---</v>
      </c>
      <c r="BJ599" s="139" t="str">
        <f t="shared" si="260"/>
        <v/>
      </c>
      <c r="BK599" s="174"/>
      <c r="BL599" s="299" t="e">
        <f t="shared" si="261"/>
        <v>#N/A</v>
      </c>
      <c r="BM599" s="174"/>
    </row>
    <row r="600" spans="1:65" ht="15.75" customHeight="1">
      <c r="B600" s="364">
        <v>245</v>
      </c>
      <c r="C600" s="78">
        <v>7</v>
      </c>
      <c r="D600" s="60" t="s">
        <v>165</v>
      </c>
      <c r="E600" s="101"/>
      <c r="F600" s="101"/>
      <c r="G600" s="101"/>
      <c r="H600" s="101"/>
      <c r="I600" s="101"/>
      <c r="J600" s="101"/>
      <c r="K600" s="24"/>
      <c r="L600" s="26" t="s">
        <v>33</v>
      </c>
      <c r="M600" s="207"/>
      <c r="N600" s="139">
        <f>VLOOKUP($B600,'[1]09-10-11'!$A$4:$EA$400,MATCH(N$2, '[1]09-10-11'!$A$4:$EA$4, 0))</f>
        <v>0</v>
      </c>
      <c r="O600" s="62"/>
      <c r="P600" s="139">
        <f>VLOOKUP($B600,'[1]09-10-11'!$A$4:$EA$400,MATCH(P$2, '[1]09-10-11'!$A$4:$EA$4, 0))</f>
        <v>0</v>
      </c>
      <c r="Q600" s="139"/>
      <c r="R600" s="139">
        <f>VLOOKUP($B600,'[1]09-10-11'!$A$4:$EA$400,MATCH(R$2, '[1]09-10-11'!$A$4:$EA$4, 0))</f>
        <v>0</v>
      </c>
      <c r="S600" s="139"/>
      <c r="T600" s="139" t="e">
        <f>VLOOKUP($B600,'[1]09-10-11'!$A$4:$EA$400,MATCH(T$2, '[1]09-10-11'!$A$4:$EA$4, 0))</f>
        <v>#N/A</v>
      </c>
      <c r="U600" s="139"/>
      <c r="V600" s="139">
        <f>VLOOKUP($B600,'[1]09-10-11'!$A$4:$EA$400,MATCH(V$2, '[1]09-10-11'!$A$4:$EA$4, 0))</f>
        <v>0</v>
      </c>
      <c r="W600" s="139"/>
      <c r="X600" s="139">
        <f>VLOOKUP($B600,'[1]09-10-11'!$A$4:$EA$400,MATCH(X$2, '[1]09-10-11'!$A$4:$EA$4, 0))</f>
        <v>0</v>
      </c>
      <c r="Y600" s="53"/>
      <c r="Z600" s="174">
        <f t="shared" si="242"/>
        <v>0</v>
      </c>
      <c r="AA600" s="174"/>
      <c r="AB600" s="299" t="str">
        <f t="shared" si="243"/>
        <v>---</v>
      </c>
      <c r="AC600" s="280"/>
      <c r="AD600" s="174">
        <f t="shared" si="244"/>
        <v>0</v>
      </c>
      <c r="AE600" s="174"/>
      <c r="AF600" s="299" t="str">
        <f t="shared" si="245"/>
        <v>---</v>
      </c>
      <c r="AG600" s="174"/>
      <c r="AH600" s="139">
        <f t="shared" si="246"/>
        <v>0</v>
      </c>
      <c r="AI600" s="139"/>
      <c r="AJ600" s="299" t="str">
        <f t="shared" si="247"/>
        <v>---</v>
      </c>
      <c r="AK600" s="280"/>
      <c r="AL600" s="174">
        <f t="shared" si="248"/>
        <v>0</v>
      </c>
      <c r="AM600" s="174"/>
      <c r="AN600" s="299" t="str">
        <f t="shared" si="249"/>
        <v>---</v>
      </c>
      <c r="AP600" s="139" t="str">
        <f t="shared" si="250"/>
        <v/>
      </c>
      <c r="AQ600" s="174"/>
      <c r="AR600" s="299" t="e">
        <f t="shared" si="251"/>
        <v>#N/A</v>
      </c>
      <c r="AS600" s="174"/>
      <c r="AT600" s="174" t="str">
        <f t="shared" si="252"/>
        <v/>
      </c>
      <c r="AU600" s="174"/>
      <c r="AV600" s="299" t="e">
        <f t="shared" si="253"/>
        <v>#N/A</v>
      </c>
      <c r="AW600" s="174"/>
      <c r="AX600" s="174">
        <f t="shared" si="254"/>
        <v>0</v>
      </c>
      <c r="AY600" s="174"/>
      <c r="AZ600" s="299" t="str">
        <f t="shared" si="255"/>
        <v>---</v>
      </c>
      <c r="BA600" s="174"/>
      <c r="BB600" s="174">
        <f t="shared" si="256"/>
        <v>0</v>
      </c>
      <c r="BC600" s="174"/>
      <c r="BD600" s="299" t="str">
        <f t="shared" si="257"/>
        <v>---</v>
      </c>
      <c r="BE600" s="174"/>
      <c r="BF600" s="174">
        <f t="shared" si="258"/>
        <v>0</v>
      </c>
      <c r="BG600" s="174"/>
      <c r="BH600" s="299" t="str">
        <f t="shared" si="259"/>
        <v>---</v>
      </c>
      <c r="BJ600" s="139" t="str">
        <f t="shared" si="260"/>
        <v/>
      </c>
      <c r="BK600" s="174"/>
      <c r="BL600" s="299" t="e">
        <f t="shared" si="261"/>
        <v>#N/A</v>
      </c>
      <c r="BM600" s="174"/>
    </row>
    <row r="601" spans="1:65" ht="15.75" customHeight="1">
      <c r="B601" s="365">
        <v>245.01</v>
      </c>
      <c r="C601" s="78">
        <v>8</v>
      </c>
      <c r="D601" s="101" t="s">
        <v>346</v>
      </c>
      <c r="E601" s="101"/>
      <c r="F601" s="101"/>
      <c r="G601" s="101"/>
      <c r="H601" s="101"/>
      <c r="I601" s="101"/>
      <c r="J601" s="101"/>
      <c r="K601" s="27"/>
      <c r="L601" s="102" t="s">
        <v>33</v>
      </c>
      <c r="M601" s="207"/>
      <c r="N601" s="53">
        <f>VLOOKUP($B601,'[1]09-10-11'!$A$4:$EA$400,MATCH(N$2, '[1]09-10-11'!$A$4:$EA$4, 0))</f>
        <v>0</v>
      </c>
      <c r="O601" s="62"/>
      <c r="P601" s="53">
        <f>VLOOKUP($B601,'[1]09-10-11'!$A$4:$EA$400,MATCH(P$2, '[1]09-10-11'!$A$4:$EA$4, 0))</f>
        <v>1364842</v>
      </c>
      <c r="Q601" s="53"/>
      <c r="R601" s="53">
        <f>VLOOKUP($B601,'[1]09-10-11'!$A$4:$EA$400,MATCH(R$2, '[1]09-10-11'!$A$4:$EA$4, 0))</f>
        <v>1364842</v>
      </c>
      <c r="S601" s="53"/>
      <c r="T601" s="53" t="e">
        <f>VLOOKUP($B601,'[1]09-10-11'!$A$4:$EA$400,MATCH(T$2, '[1]09-10-11'!$A$4:$EA$4, 0))</f>
        <v>#N/A</v>
      </c>
      <c r="U601" s="53"/>
      <c r="V601" s="53">
        <f>VLOOKUP($B601,'[1]09-10-11'!$A$4:$EA$400,MATCH(V$2, '[1]09-10-11'!$A$4:$EA$4, 0))</f>
        <v>1364842</v>
      </c>
      <c r="W601" s="53"/>
      <c r="X601" s="53">
        <f>VLOOKUP($B601,'[1]09-10-11'!$A$4:$EA$400,MATCH(X$2, '[1]09-10-11'!$A$4:$EA$4, 0))</f>
        <v>1364842</v>
      </c>
      <c r="Y601" s="53"/>
      <c r="Z601" s="284">
        <f t="shared" si="242"/>
        <v>0</v>
      </c>
      <c r="AA601" s="284"/>
      <c r="AB601" s="348">
        <f t="shared" si="243"/>
        <v>0</v>
      </c>
      <c r="AC601" s="261"/>
      <c r="AD601" s="284">
        <f t="shared" si="244"/>
        <v>0</v>
      </c>
      <c r="AE601" s="284"/>
      <c r="AF601" s="348">
        <f t="shared" si="245"/>
        <v>0</v>
      </c>
      <c r="AG601" s="284"/>
      <c r="AH601" s="53">
        <f t="shared" si="246"/>
        <v>1364842</v>
      </c>
      <c r="AI601" s="53"/>
      <c r="AJ601" s="348" t="str">
        <f t="shared" si="247"/>
        <v>---</v>
      </c>
      <c r="AK601" s="261"/>
      <c r="AL601" s="284">
        <f t="shared" si="248"/>
        <v>0</v>
      </c>
      <c r="AM601" s="284"/>
      <c r="AN601" s="348">
        <f t="shared" si="249"/>
        <v>0</v>
      </c>
      <c r="AP601" s="53" t="str">
        <f t="shared" si="250"/>
        <v/>
      </c>
      <c r="AQ601" s="284"/>
      <c r="AR601" s="348" t="e">
        <f t="shared" si="251"/>
        <v>#N/A</v>
      </c>
      <c r="AS601" s="284"/>
      <c r="AT601" s="284" t="str">
        <f t="shared" si="252"/>
        <v/>
      </c>
      <c r="AU601" s="284"/>
      <c r="AV601" s="348" t="e">
        <f t="shared" si="253"/>
        <v>#N/A</v>
      </c>
      <c r="AW601" s="284"/>
      <c r="AX601" s="284">
        <f t="shared" si="254"/>
        <v>1364842</v>
      </c>
      <c r="AY601" s="284"/>
      <c r="AZ601" s="348" t="str">
        <f t="shared" si="255"/>
        <v>---</v>
      </c>
      <c r="BA601" s="284"/>
      <c r="BB601" s="284">
        <f t="shared" si="256"/>
        <v>0</v>
      </c>
      <c r="BC601" s="284"/>
      <c r="BD601" s="348">
        <f t="shared" si="257"/>
        <v>0</v>
      </c>
      <c r="BE601" s="284"/>
      <c r="BF601" s="284">
        <f t="shared" si="258"/>
        <v>0</v>
      </c>
      <c r="BG601" s="284"/>
      <c r="BH601" s="348">
        <f t="shared" si="259"/>
        <v>0</v>
      </c>
      <c r="BJ601" s="53" t="str">
        <f t="shared" si="260"/>
        <v/>
      </c>
      <c r="BK601" s="284"/>
      <c r="BL601" s="348" t="e">
        <f t="shared" si="261"/>
        <v>#N/A</v>
      </c>
      <c r="BM601" s="284"/>
    </row>
    <row r="602" spans="1:65" ht="15.75" customHeight="1">
      <c r="B602" s="365">
        <v>245.02</v>
      </c>
      <c r="C602" s="78">
        <v>9</v>
      </c>
      <c r="D602" s="101" t="s">
        <v>405</v>
      </c>
      <c r="E602" s="101"/>
      <c r="F602" s="101"/>
      <c r="G602" s="101"/>
      <c r="H602" s="101"/>
      <c r="I602" s="101"/>
      <c r="J602" s="101"/>
      <c r="K602" s="27"/>
      <c r="L602" s="102" t="s">
        <v>33</v>
      </c>
      <c r="M602" s="207"/>
      <c r="N602" s="141">
        <f>VLOOKUP($B602,'[1]09-10-11'!$A$4:$EA$400,MATCH(N$2, '[1]09-10-11'!$A$4:$EA$4, 0))</f>
        <v>0</v>
      </c>
      <c r="O602" s="123"/>
      <c r="P602" s="141">
        <f>VLOOKUP($B602,'[1]09-10-11'!$A$4:$EA$400,MATCH(P$2, '[1]09-10-11'!$A$4:$EA$4, 0))</f>
        <v>647000</v>
      </c>
      <c r="Q602" s="207"/>
      <c r="R602" s="141">
        <f>VLOOKUP($B602,'[1]09-10-11'!$A$4:$EA$400,MATCH(R$2, '[1]09-10-11'!$A$4:$EA$4, 0))</f>
        <v>647000</v>
      </c>
      <c r="S602" s="237"/>
      <c r="T602" s="141" t="e">
        <f>VLOOKUP($B602,'[1]09-10-11'!$A$4:$EA$400,MATCH(T$2, '[1]09-10-11'!$A$4:$EA$4, 0))</f>
        <v>#N/A</v>
      </c>
      <c r="U602" s="207"/>
      <c r="V602" s="141">
        <f>VLOOKUP($B602,'[1]09-10-11'!$A$4:$EA$400,MATCH(V$2, '[1]09-10-11'!$A$4:$EA$4, 0))</f>
        <v>647000</v>
      </c>
      <c r="W602" s="237"/>
      <c r="X602" s="141">
        <f>VLOOKUP($B602,'[1]09-10-11'!$A$4:$EA$400,MATCH(X$2, '[1]09-10-11'!$A$4:$EA$4, 0))</f>
        <v>647000</v>
      </c>
      <c r="Y602" s="53"/>
      <c r="Z602" s="283">
        <f t="shared" si="242"/>
        <v>0</v>
      </c>
      <c r="AA602" s="207"/>
      <c r="AB602" s="300">
        <f t="shared" si="243"/>
        <v>0</v>
      </c>
      <c r="AC602" s="280"/>
      <c r="AD602" s="283">
        <f t="shared" si="244"/>
        <v>0</v>
      </c>
      <c r="AE602" s="207"/>
      <c r="AF602" s="300">
        <f t="shared" si="245"/>
        <v>0</v>
      </c>
      <c r="AG602" s="207"/>
      <c r="AH602" s="141">
        <f t="shared" si="246"/>
        <v>647000</v>
      </c>
      <c r="AI602" s="207"/>
      <c r="AJ602" s="300" t="str">
        <f t="shared" si="247"/>
        <v>---</v>
      </c>
      <c r="AK602" s="280"/>
      <c r="AL602" s="141">
        <f t="shared" si="248"/>
        <v>0</v>
      </c>
      <c r="AM602" s="207"/>
      <c r="AN602" s="298">
        <f t="shared" si="249"/>
        <v>0</v>
      </c>
      <c r="AP602" s="141" t="str">
        <f t="shared" si="250"/>
        <v/>
      </c>
      <c r="AQ602" s="207"/>
      <c r="AR602" s="300" t="e">
        <f t="shared" si="251"/>
        <v>#N/A</v>
      </c>
      <c r="AS602" s="207"/>
      <c r="AT602" s="283" t="str">
        <f t="shared" si="252"/>
        <v/>
      </c>
      <c r="AU602" s="207"/>
      <c r="AV602" s="300" t="e">
        <f t="shared" si="253"/>
        <v>#N/A</v>
      </c>
      <c r="AW602" s="207"/>
      <c r="AX602" s="283">
        <f t="shared" si="254"/>
        <v>647000</v>
      </c>
      <c r="AY602" s="207"/>
      <c r="AZ602" s="300" t="str">
        <f t="shared" si="255"/>
        <v>---</v>
      </c>
      <c r="BA602" s="207"/>
      <c r="BB602" s="283">
        <f t="shared" si="256"/>
        <v>0</v>
      </c>
      <c r="BC602" s="207"/>
      <c r="BD602" s="300">
        <f t="shared" si="257"/>
        <v>0</v>
      </c>
      <c r="BE602" s="207"/>
      <c r="BF602" s="141">
        <f t="shared" si="258"/>
        <v>0</v>
      </c>
      <c r="BG602" s="207"/>
      <c r="BH602" s="298">
        <f t="shared" si="259"/>
        <v>0</v>
      </c>
      <c r="BJ602" s="141" t="str">
        <f t="shared" si="260"/>
        <v/>
      </c>
      <c r="BK602" s="207"/>
      <c r="BL602" s="300" t="e">
        <f t="shared" si="261"/>
        <v>#N/A</v>
      </c>
      <c r="BM602" s="207"/>
    </row>
    <row r="603" spans="1:65" ht="15.75" customHeight="1">
      <c r="B603" s="365"/>
      <c r="C603" s="78"/>
      <c r="D603" s="101"/>
      <c r="E603" s="101"/>
      <c r="F603" s="101"/>
      <c r="G603" s="101"/>
      <c r="H603" s="101"/>
      <c r="I603" s="101"/>
      <c r="J603" s="101"/>
      <c r="K603" s="27"/>
      <c r="L603" s="102"/>
      <c r="M603" s="207"/>
      <c r="N603" s="207"/>
      <c r="O603" s="123"/>
      <c r="P603" s="207"/>
      <c r="Q603" s="207"/>
      <c r="R603" s="237"/>
      <c r="S603" s="237"/>
      <c r="T603" s="237"/>
      <c r="U603" s="207"/>
      <c r="V603" s="237"/>
      <c r="W603" s="237"/>
      <c r="X603" s="237"/>
      <c r="Y603" s="237"/>
      <c r="Z603" s="174"/>
      <c r="AA603" s="207"/>
      <c r="AB603" s="299"/>
      <c r="AC603" s="280"/>
      <c r="AD603" s="174"/>
      <c r="AE603" s="207"/>
      <c r="AF603" s="299"/>
      <c r="AG603" s="207"/>
      <c r="AH603" s="139"/>
      <c r="AI603" s="207"/>
      <c r="AJ603" s="299"/>
      <c r="AK603" s="280"/>
      <c r="AL603" s="139"/>
      <c r="AM603" s="207"/>
      <c r="AN603" s="297"/>
      <c r="AP603" s="139"/>
      <c r="AQ603" s="207"/>
      <c r="AR603" s="297"/>
      <c r="AS603" s="207"/>
      <c r="AT603" s="174"/>
      <c r="AU603" s="207"/>
      <c r="AV603" s="299"/>
      <c r="AW603" s="207"/>
      <c r="AX603" s="174"/>
      <c r="AY603" s="207"/>
      <c r="AZ603" s="299"/>
      <c r="BA603" s="207"/>
      <c r="BB603" s="174"/>
      <c r="BC603" s="207"/>
      <c r="BD603" s="299"/>
      <c r="BE603" s="207"/>
      <c r="BF603" s="139"/>
      <c r="BG603" s="207"/>
      <c r="BH603" s="297"/>
      <c r="BJ603" s="139"/>
      <c r="BK603" s="207"/>
      <c r="BL603" s="297"/>
      <c r="BM603" s="207"/>
    </row>
    <row r="604" spans="1:65" ht="15.75" customHeight="1">
      <c r="B604" s="365"/>
      <c r="C604" s="23"/>
      <c r="D604" s="101"/>
      <c r="E604" s="101"/>
      <c r="F604" s="101"/>
      <c r="G604" s="103" t="s">
        <v>40</v>
      </c>
      <c r="H604" s="103"/>
      <c r="I604" s="35"/>
      <c r="J604" s="35"/>
      <c r="K604" s="36"/>
      <c r="L604" s="37"/>
      <c r="M604" s="215"/>
      <c r="N604" s="150">
        <f>+N605+N606</f>
        <v>2161224</v>
      </c>
      <c r="O604" s="119"/>
      <c r="P604" s="150">
        <f>+P605+P606</f>
        <v>4338887</v>
      </c>
      <c r="Q604" s="150"/>
      <c r="R604" s="150">
        <f>+R605+R606</f>
        <v>4175884</v>
      </c>
      <c r="S604" s="150"/>
      <c r="T604" s="150" t="e">
        <f>+T605+T606</f>
        <v>#N/A</v>
      </c>
      <c r="U604" s="150"/>
      <c r="V604" s="150">
        <f>+V605+V606</f>
        <v>4231687</v>
      </c>
      <c r="W604" s="150"/>
      <c r="X604" s="150">
        <f>+X605+X606</f>
        <v>4417814</v>
      </c>
      <c r="Y604" s="146"/>
      <c r="Z604" s="285">
        <f t="shared" ref="Z604:Z659" si="262">IF(AND(ISNUMBER($V604),ISNUMBER($X604)),IF((ABS($V604-$X604))&gt;0.49,$X604-$V604,0),"")</f>
        <v>186127</v>
      </c>
      <c r="AA604" s="285"/>
      <c r="AB604" s="302">
        <f t="shared" ref="AB604:AB667" si="263">IF($V604="","",  IF($X604="","", IF($V604=0,"---",(IF(ISERROR(($X604/$V604)-1),"---",($X604/$V604)-1) ))))</f>
        <v>4.3984113191736451E-2</v>
      </c>
      <c r="AC604" s="282"/>
      <c r="AD604" s="285">
        <f t="shared" ref="AD604:AD635" si="264">IF(AND(ISNUMBER($P604),ISNUMBER($X604)),IF((ABS($P604-$X604))&gt;0.49,$X604-$P604,0),"")</f>
        <v>78927</v>
      </c>
      <c r="AE604" s="285"/>
      <c r="AF604" s="302">
        <f t="shared" ref="AF604:AF635" si="265">IF($P604="","",  IF($X604="","", IF($P604=0,"---",(IF(ISERROR(($X604/$P604)-1),"---",($X604/$P604)-1) ))))</f>
        <v>1.8190609711661088E-2</v>
      </c>
      <c r="AG604" s="285"/>
      <c r="AH604" s="150">
        <f t="shared" ref="AH604:AH635" si="266">IF(AND(ISNUMBER($N604),ISNUMBER($X604)),IF((ABS($N604-$X604))&gt;0.49,$X604-$N604,0),"")</f>
        <v>2256590</v>
      </c>
      <c r="AI604" s="150"/>
      <c r="AJ604" s="302">
        <f t="shared" ref="AJ604:AJ635" si="267">IF($N604="","",  IF($X604="","", IF($N604=0,"---",(IF(ISERROR(($X604/$N604)-1),"---",($X604/$N604)-1) ))))</f>
        <v>1.0441259212372249</v>
      </c>
      <c r="AK604" s="282"/>
      <c r="AL604" s="150">
        <f t="shared" ref="AL604:AL659" si="268">IF(AND(ISNUMBER($R604),ISNUMBER($X604)),IF((ABS($R604-$X604))&gt;0.49,$X604-$R604,0),"")</f>
        <v>241930</v>
      </c>
      <c r="AM604" s="285"/>
      <c r="AN604" s="301">
        <f t="shared" ref="AN604:AN667" si="269">IF($R604="","",  IF($X604="","", IF($R604=0,"---",(IF(ISERROR(($X604/$R604)-1),"---",($X604/$R604)-1) ))))</f>
        <v>5.7935038425396934E-2</v>
      </c>
      <c r="AP604" s="150" t="str">
        <f t="shared" ref="AP604:AP659" si="270">IF(AND(ISNUMBER($T604),ISNUMBER($X604)),IF((ABS($T604-$X604))&gt;0.49,$X604-$T604,0),"")</f>
        <v/>
      </c>
      <c r="AQ604" s="285"/>
      <c r="AR604" s="301" t="e">
        <f t="shared" ref="AR604:AR667" si="271">IF($T604="","",  IF($X604="","", IF($T604=0,"---",(IF(ISERROR(($X604/$T604)-1),"---",($X604/$T604)-1) ))))</f>
        <v>#N/A</v>
      </c>
      <c r="AS604" s="285"/>
      <c r="AT604" s="285" t="str">
        <f t="shared" ref="AT604:AT659" si="272">IF(AND(ISNUMBER($R604),ISNUMBER($T604)),IF((ABS($R604-$T604))&gt;0.49,$T604-$R604,0),"")</f>
        <v/>
      </c>
      <c r="AU604" s="285"/>
      <c r="AV604" s="302" t="e">
        <f t="shared" ref="AV604:AV667" si="273">IF($R604="","",  IF($T604="","", IF($R604=0,"---",(IF(ISERROR(($T604/$R604)-1),"---",($T604/$R604)-1) ))))</f>
        <v>#N/A</v>
      </c>
      <c r="AW604" s="285"/>
      <c r="AX604" s="285">
        <f t="shared" ref="AX604:AX635" si="274">IF(AND(ISNUMBER($N604),ISNUMBER($V604)),IF((ABS($N604-$V604))&gt;0.49,$V604-$N604,0),"")</f>
        <v>2070463</v>
      </c>
      <c r="AY604" s="285"/>
      <c r="AZ604" s="302">
        <f t="shared" ref="AZ604:AZ635" si="275">IF($N604="","",  IF($V604="","", IF($N604=0,"---",(IF(ISERROR(($V604/$N604)-1),"---",($V604/$N604)-1) ))))</f>
        <v>0.95800481578957108</v>
      </c>
      <c r="BA604" s="285"/>
      <c r="BB604" s="285">
        <f t="shared" ref="BB604:BB635" si="276">IF(AND(ISNUMBER($P604),ISNUMBER($V604)),IF((ABS($P604-$V604))&gt;0.49,$V604-$P604,0),"")</f>
        <v>-107200</v>
      </c>
      <c r="BC604" s="285"/>
      <c r="BD604" s="302">
        <f t="shared" ref="BD604:BD635" si="277">IF($P604="","",  IF($V604="","", IF($P604=0,"---",(IF(ISERROR(($V604/$P604)-1),"---",($V604/$P604)-1) ))))</f>
        <v>-2.4706796927414842E-2</v>
      </c>
      <c r="BE604" s="285"/>
      <c r="BF604" s="150">
        <f t="shared" ref="BF604:BF659" si="278">IF(AND(ISNUMBER($R604),ISNUMBER($V604)),IF((ABS($R604-$V604))&gt;0.49,$V604-$R604,0),"")</f>
        <v>55803</v>
      </c>
      <c r="BG604" s="285"/>
      <c r="BH604" s="301">
        <f t="shared" ref="BH604:BH667" si="279">IF($R604="","",  IF($V604="","", IF($R604=0,"---",(IF(ISERROR(($V604/$R604)-1),"---",($V604/$R604)-1) ))))</f>
        <v>1.3363158555170562E-2</v>
      </c>
      <c r="BJ604" s="150" t="str">
        <f t="shared" ref="BJ604:BJ659" si="280">IF(AND(ISNUMBER($T604),ISNUMBER($V604)),IF((ABS($T604-$V604))&gt;0.49,$V604-$T604,0),"")</f>
        <v/>
      </c>
      <c r="BK604" s="285"/>
      <c r="BL604" s="301" t="e">
        <f t="shared" ref="BL604:BL667" si="281">IF($T604="","",  IF($V604="","", IF($T604=0,"---",(IF(ISERROR(($V604/$T604)-1),"---",($V604/$T604)-1) ))))</f>
        <v>#N/A</v>
      </c>
      <c r="BM604" s="285"/>
    </row>
    <row r="605" spans="1:65" s="98" customFormat="1" ht="15.75" customHeight="1">
      <c r="A605" s="84"/>
      <c r="B605" s="368"/>
      <c r="C605" s="107"/>
      <c r="D605" s="105"/>
      <c r="E605" s="105"/>
      <c r="F605" s="105"/>
      <c r="G605" s="105"/>
      <c r="H605" s="105" t="s">
        <v>58</v>
      </c>
      <c r="I605" s="108"/>
      <c r="J605" s="108"/>
      <c r="K605" s="110"/>
      <c r="L605" s="106"/>
      <c r="M605" s="207"/>
      <c r="N605" s="139">
        <f>N511+N513+N520+N526+N531+N533+N539+N545+N550+N563+N578+SUM(N595:N599)+N565+SUM(N587:N589)+N592+N585</f>
        <v>1924839</v>
      </c>
      <c r="O605" s="111"/>
      <c r="P605" s="139">
        <f>P511+P513+P520+P526+P531+P533+P539+P545+P550+P563+P578+SUM(P595:P599)+P565+SUM(P587:P589)+P592+P585</f>
        <v>2072045</v>
      </c>
      <c r="Q605" s="139"/>
      <c r="R605" s="139">
        <f>R511+R513+R520+R526+R531+R533+R539+R545+R550+R563+R578+SUM(R595:R599)+R565+SUM(R587:R589)+R592+R585</f>
        <v>1909042</v>
      </c>
      <c r="S605" s="139"/>
      <c r="T605" s="139" t="e">
        <f>T511+T513+T520+T526+T531+T533+T539+T545+T550+T563+T578+SUM(T595:T599)+T565+SUM(T587:T589)+T592+T585</f>
        <v>#N/A</v>
      </c>
      <c r="U605" s="139"/>
      <c r="V605" s="139">
        <f>V511+V513+V520+V526+V531+V533+V539+V545+V550+V563+V578+SUM(V595:V599)+V565+SUM(V587:V589)+V592+V585</f>
        <v>1982185</v>
      </c>
      <c r="W605" s="139"/>
      <c r="X605" s="139">
        <f>X511+X513+X520+X526+X531+X533+X539+X545+X550+X563+X578+SUM(X595:X599)+X565+SUM(X587:X589)+X592+X585</f>
        <v>2150972</v>
      </c>
      <c r="Y605" s="53"/>
      <c r="Z605" s="174">
        <f t="shared" si="262"/>
        <v>168787</v>
      </c>
      <c r="AA605" s="174"/>
      <c r="AB605" s="299">
        <f t="shared" si="263"/>
        <v>8.5151991363066504E-2</v>
      </c>
      <c r="AC605" s="280"/>
      <c r="AD605" s="174">
        <f t="shared" si="264"/>
        <v>78927</v>
      </c>
      <c r="AE605" s="174"/>
      <c r="AF605" s="299">
        <f t="shared" si="265"/>
        <v>3.8091354193562355E-2</v>
      </c>
      <c r="AG605" s="174"/>
      <c r="AH605" s="139">
        <f t="shared" si="266"/>
        <v>226133</v>
      </c>
      <c r="AI605" s="139"/>
      <c r="AJ605" s="299">
        <f t="shared" si="267"/>
        <v>0.11748151403831697</v>
      </c>
      <c r="AK605" s="280"/>
      <c r="AL605" s="139">
        <f t="shared" si="268"/>
        <v>241930</v>
      </c>
      <c r="AM605" s="174"/>
      <c r="AN605" s="297">
        <f t="shared" si="269"/>
        <v>0.12672848475832388</v>
      </c>
      <c r="AP605" s="139" t="str">
        <f t="shared" si="270"/>
        <v/>
      </c>
      <c r="AQ605" s="174"/>
      <c r="AR605" s="297" t="e">
        <f t="shared" si="271"/>
        <v>#N/A</v>
      </c>
      <c r="AS605" s="174"/>
      <c r="AT605" s="174" t="str">
        <f t="shared" si="272"/>
        <v/>
      </c>
      <c r="AU605" s="174"/>
      <c r="AV605" s="299" t="e">
        <f t="shared" si="273"/>
        <v>#N/A</v>
      </c>
      <c r="AW605" s="174"/>
      <c r="AX605" s="174">
        <f t="shared" si="274"/>
        <v>57346</v>
      </c>
      <c r="AY605" s="174"/>
      <c r="AZ605" s="299">
        <f t="shared" si="275"/>
        <v>2.9792621616665071E-2</v>
      </c>
      <c r="BA605" s="174"/>
      <c r="BB605" s="174">
        <f t="shared" si="276"/>
        <v>-89860</v>
      </c>
      <c r="BC605" s="174"/>
      <c r="BD605" s="299">
        <f t="shared" si="277"/>
        <v>-4.3367784000830079E-2</v>
      </c>
      <c r="BE605" s="174"/>
      <c r="BF605" s="139">
        <f t="shared" si="278"/>
        <v>73143</v>
      </c>
      <c r="BG605" s="174"/>
      <c r="BH605" s="297">
        <f t="shared" si="279"/>
        <v>3.8313981567718258E-2</v>
      </c>
      <c r="BJ605" s="139" t="str">
        <f t="shared" si="280"/>
        <v/>
      </c>
      <c r="BK605" s="174"/>
      <c r="BL605" s="297" t="e">
        <f t="shared" si="281"/>
        <v>#N/A</v>
      </c>
      <c r="BM605" s="174"/>
    </row>
    <row r="606" spans="1:65" s="98" customFormat="1" ht="15.75" customHeight="1">
      <c r="A606" s="84"/>
      <c r="B606" s="368"/>
      <c r="C606" s="107"/>
      <c r="D606" s="105"/>
      <c r="E606" s="105"/>
      <c r="F606" s="105"/>
      <c r="G606" s="105"/>
      <c r="H606" s="101" t="s">
        <v>72</v>
      </c>
      <c r="I606" s="108"/>
      <c r="J606" s="108"/>
      <c r="K606" s="110"/>
      <c r="L606" s="106"/>
      <c r="M606" s="207"/>
      <c r="N606" s="139">
        <f>+N515+N522+N527+N534+N541+N546+N564+N600+SUM(N567)+N601</f>
        <v>236385</v>
      </c>
      <c r="O606" s="111"/>
      <c r="P606" s="139">
        <f>+P515+P522+P527+P534+P541+P546+P564+P600+SUM(P567)+P601+P602</f>
        <v>2266842</v>
      </c>
      <c r="Q606" s="139"/>
      <c r="R606" s="139">
        <f>+R515+R522+R527+R534+R541+R546+R564+R600+SUM(R567)+R601+R602</f>
        <v>2266842</v>
      </c>
      <c r="S606" s="139"/>
      <c r="T606" s="139" t="e">
        <f>+T515+T522+T527+T534+T541+T546+T564+T600+SUM(T567)+T601+T602</f>
        <v>#N/A</v>
      </c>
      <c r="U606" s="139"/>
      <c r="V606" s="139">
        <f>+V515+V522+V527+V534+V541+V546+V564+V600+SUM(V567)+V601+V602</f>
        <v>2249502</v>
      </c>
      <c r="W606" s="139"/>
      <c r="X606" s="139">
        <f>+X515+X522+X527+X534+X541+X546+X564+X600+SUM(X567)+X601+X602</f>
        <v>2266842</v>
      </c>
      <c r="Y606" s="53"/>
      <c r="Z606" s="139">
        <f t="shared" si="262"/>
        <v>17340</v>
      </c>
      <c r="AA606" s="139"/>
      <c r="AB606" s="297">
        <f t="shared" si="263"/>
        <v>7.7083727865101537E-3</v>
      </c>
      <c r="AC606" s="262"/>
      <c r="AD606" s="139">
        <f t="shared" si="264"/>
        <v>0</v>
      </c>
      <c r="AE606" s="139"/>
      <c r="AF606" s="297">
        <f t="shared" si="265"/>
        <v>0</v>
      </c>
      <c r="AG606" s="139"/>
      <c r="AH606" s="139">
        <f t="shared" si="266"/>
        <v>2030457</v>
      </c>
      <c r="AI606" s="139"/>
      <c r="AJ606" s="297">
        <f t="shared" si="267"/>
        <v>8.5896186306237698</v>
      </c>
      <c r="AK606" s="262"/>
      <c r="AL606" s="139">
        <f t="shared" si="268"/>
        <v>0</v>
      </c>
      <c r="AM606" s="139"/>
      <c r="AN606" s="297">
        <f t="shared" si="269"/>
        <v>0</v>
      </c>
      <c r="AP606" s="139" t="str">
        <f t="shared" si="270"/>
        <v/>
      </c>
      <c r="AQ606" s="139"/>
      <c r="AR606" s="297" t="e">
        <f t="shared" si="271"/>
        <v>#N/A</v>
      </c>
      <c r="AS606" s="139"/>
      <c r="AT606" s="139" t="str">
        <f t="shared" si="272"/>
        <v/>
      </c>
      <c r="AU606" s="139"/>
      <c r="AV606" s="297" t="e">
        <f t="shared" si="273"/>
        <v>#N/A</v>
      </c>
      <c r="AW606" s="139"/>
      <c r="AX606" s="139">
        <f t="shared" si="274"/>
        <v>2013117</v>
      </c>
      <c r="AY606" s="139"/>
      <c r="AZ606" s="297">
        <f t="shared" si="275"/>
        <v>8.5162637223174062</v>
      </c>
      <c r="BA606" s="139"/>
      <c r="BB606" s="139">
        <f t="shared" si="276"/>
        <v>-17340</v>
      </c>
      <c r="BC606" s="139"/>
      <c r="BD606" s="297">
        <f t="shared" si="277"/>
        <v>-7.6494082957700993E-3</v>
      </c>
      <c r="BE606" s="139"/>
      <c r="BF606" s="139">
        <f t="shared" si="278"/>
        <v>-17340</v>
      </c>
      <c r="BG606" s="139"/>
      <c r="BH606" s="297">
        <f t="shared" si="279"/>
        <v>-7.6494082957700993E-3</v>
      </c>
      <c r="BJ606" s="139" t="str">
        <f t="shared" si="280"/>
        <v/>
      </c>
      <c r="BK606" s="139"/>
      <c r="BL606" s="297" t="e">
        <f t="shared" si="281"/>
        <v>#N/A</v>
      </c>
      <c r="BM606" s="139"/>
    </row>
    <row r="607" spans="1:65" s="98" customFormat="1" ht="15.75" customHeight="1">
      <c r="A607" s="84"/>
      <c r="B607" s="368"/>
      <c r="C607" s="107"/>
      <c r="D607" s="105"/>
      <c r="E607" s="105"/>
      <c r="F607" s="105"/>
      <c r="G607" s="105"/>
      <c r="H607" s="101"/>
      <c r="I607" s="108"/>
      <c r="J607" s="108"/>
      <c r="K607" s="110"/>
      <c r="L607" s="106"/>
      <c r="M607" s="207"/>
      <c r="N607" s="207"/>
      <c r="O607" s="111"/>
      <c r="P607" s="207"/>
      <c r="Q607" s="207"/>
      <c r="R607" s="237"/>
      <c r="S607" s="237"/>
      <c r="T607" s="237"/>
      <c r="U607" s="207"/>
      <c r="V607" s="237"/>
      <c r="W607" s="237"/>
      <c r="X607" s="237"/>
      <c r="Y607" s="237"/>
      <c r="Z607" s="139" t="str">
        <f t="shared" si="262"/>
        <v/>
      </c>
      <c r="AA607" s="207"/>
      <c r="AB607" s="297" t="str">
        <f t="shared" si="263"/>
        <v/>
      </c>
      <c r="AC607" s="262"/>
      <c r="AD607" s="139" t="str">
        <f t="shared" si="264"/>
        <v/>
      </c>
      <c r="AE607" s="207"/>
      <c r="AF607" s="297" t="str">
        <f t="shared" si="265"/>
        <v/>
      </c>
      <c r="AG607" s="207"/>
      <c r="AH607" s="139" t="str">
        <f t="shared" si="266"/>
        <v/>
      </c>
      <c r="AI607" s="207"/>
      <c r="AJ607" s="297" t="str">
        <f t="shared" si="267"/>
        <v/>
      </c>
      <c r="AK607" s="262"/>
      <c r="AL607" s="139" t="str">
        <f t="shared" si="268"/>
        <v/>
      </c>
      <c r="AM607" s="207"/>
      <c r="AN607" s="297" t="str">
        <f t="shared" si="269"/>
        <v/>
      </c>
      <c r="AP607" s="139" t="str">
        <f t="shared" si="270"/>
        <v/>
      </c>
      <c r="AQ607" s="207"/>
      <c r="AR607" s="297" t="str">
        <f t="shared" si="271"/>
        <v/>
      </c>
      <c r="AS607" s="207"/>
      <c r="AT607" s="139" t="str">
        <f t="shared" si="272"/>
        <v/>
      </c>
      <c r="AU607" s="207"/>
      <c r="AV607" s="297" t="str">
        <f t="shared" si="273"/>
        <v/>
      </c>
      <c r="AW607" s="207"/>
      <c r="AX607" s="139" t="str">
        <f t="shared" si="274"/>
        <v/>
      </c>
      <c r="AY607" s="207"/>
      <c r="AZ607" s="297" t="str">
        <f t="shared" si="275"/>
        <v/>
      </c>
      <c r="BA607" s="207"/>
      <c r="BB607" s="139" t="str">
        <f t="shared" si="276"/>
        <v/>
      </c>
      <c r="BC607" s="207"/>
      <c r="BD607" s="297" t="str">
        <f t="shared" si="277"/>
        <v/>
      </c>
      <c r="BE607" s="207"/>
      <c r="BF607" s="139" t="str">
        <f t="shared" si="278"/>
        <v/>
      </c>
      <c r="BG607" s="207"/>
      <c r="BH607" s="297" t="str">
        <f t="shared" si="279"/>
        <v/>
      </c>
      <c r="BJ607" s="139" t="str">
        <f t="shared" si="280"/>
        <v/>
      </c>
      <c r="BK607" s="207"/>
      <c r="BL607" s="297" t="str">
        <f t="shared" si="281"/>
        <v/>
      </c>
      <c r="BM607" s="207"/>
    </row>
    <row r="608" spans="1:65" s="98" customFormat="1" ht="15.75" customHeight="1">
      <c r="A608" s="84"/>
      <c r="B608" s="368"/>
      <c r="C608" s="107"/>
      <c r="D608" s="105"/>
      <c r="E608" s="105"/>
      <c r="F608" s="105"/>
      <c r="G608" s="105"/>
      <c r="H608" s="101"/>
      <c r="I608" s="108"/>
      <c r="J608" s="108"/>
      <c r="K608" s="110"/>
      <c r="L608" s="106"/>
      <c r="M608" s="207"/>
      <c r="N608" s="207"/>
      <c r="O608" s="111"/>
      <c r="P608" s="139"/>
      <c r="Q608" s="139"/>
      <c r="R608" s="164"/>
      <c r="S608" s="164"/>
      <c r="T608" s="164"/>
      <c r="U608" s="139"/>
      <c r="V608" s="164"/>
      <c r="W608" s="164"/>
      <c r="X608" s="164"/>
      <c r="Y608" s="398"/>
      <c r="Z608" s="139" t="str">
        <f t="shared" si="262"/>
        <v/>
      </c>
      <c r="AA608" s="139"/>
      <c r="AB608" s="297" t="str">
        <f t="shared" si="263"/>
        <v/>
      </c>
      <c r="AC608" s="262"/>
      <c r="AD608" s="139" t="str">
        <f t="shared" si="264"/>
        <v/>
      </c>
      <c r="AE608" s="139"/>
      <c r="AF608" s="297" t="str">
        <f t="shared" si="265"/>
        <v/>
      </c>
      <c r="AG608" s="139"/>
      <c r="AH608" s="139" t="str">
        <f t="shared" si="266"/>
        <v/>
      </c>
      <c r="AI608" s="139"/>
      <c r="AJ608" s="297" t="str">
        <f t="shared" si="267"/>
        <v/>
      </c>
      <c r="AK608" s="262"/>
      <c r="AL608" s="139" t="str">
        <f t="shared" si="268"/>
        <v/>
      </c>
      <c r="AM608" s="139"/>
      <c r="AN608" s="297" t="str">
        <f t="shared" si="269"/>
        <v/>
      </c>
      <c r="AP608" s="139" t="str">
        <f t="shared" si="270"/>
        <v/>
      </c>
      <c r="AQ608" s="139"/>
      <c r="AR608" s="297" t="str">
        <f t="shared" si="271"/>
        <v/>
      </c>
      <c r="AS608" s="139"/>
      <c r="AT608" s="139" t="str">
        <f t="shared" si="272"/>
        <v/>
      </c>
      <c r="AU608" s="139"/>
      <c r="AV608" s="297" t="str">
        <f t="shared" si="273"/>
        <v/>
      </c>
      <c r="AW608" s="139"/>
      <c r="AX608" s="139" t="str">
        <f t="shared" si="274"/>
        <v/>
      </c>
      <c r="AY608" s="139"/>
      <c r="AZ608" s="297" t="str">
        <f t="shared" si="275"/>
        <v/>
      </c>
      <c r="BA608" s="139"/>
      <c r="BB608" s="139" t="str">
        <f t="shared" si="276"/>
        <v/>
      </c>
      <c r="BC608" s="139"/>
      <c r="BD608" s="297" t="str">
        <f t="shared" si="277"/>
        <v/>
      </c>
      <c r="BE608" s="139"/>
      <c r="BF608" s="139" t="str">
        <f t="shared" si="278"/>
        <v/>
      </c>
      <c r="BG608" s="139"/>
      <c r="BH608" s="297" t="str">
        <f t="shared" si="279"/>
        <v/>
      </c>
      <c r="BJ608" s="139" t="str">
        <f t="shared" si="280"/>
        <v/>
      </c>
      <c r="BK608" s="139"/>
      <c r="BL608" s="297" t="str">
        <f t="shared" si="281"/>
        <v/>
      </c>
      <c r="BM608" s="139"/>
    </row>
    <row r="609" spans="1:65" s="254" customFormat="1" ht="15.75" customHeight="1">
      <c r="A609" s="326"/>
      <c r="B609" s="368"/>
      <c r="C609" s="115" t="s">
        <v>393</v>
      </c>
      <c r="D609" s="270"/>
      <c r="E609" s="270"/>
      <c r="F609" s="270"/>
      <c r="G609" s="270"/>
      <c r="H609" s="129"/>
      <c r="I609" s="317"/>
      <c r="J609" s="317"/>
      <c r="K609" s="327"/>
      <c r="L609" s="321"/>
      <c r="M609" s="311"/>
      <c r="N609" s="311"/>
      <c r="O609" s="328"/>
      <c r="P609" s="311"/>
      <c r="Q609" s="311"/>
      <c r="R609" s="323"/>
      <c r="S609" s="323"/>
      <c r="T609" s="323"/>
      <c r="U609" s="311"/>
      <c r="V609" s="323"/>
      <c r="W609" s="323"/>
      <c r="X609" s="323"/>
      <c r="Y609" s="323"/>
      <c r="Z609" s="312" t="str">
        <f t="shared" si="262"/>
        <v/>
      </c>
      <c r="AA609" s="311"/>
      <c r="AB609" s="325" t="str">
        <f t="shared" si="263"/>
        <v/>
      </c>
      <c r="AC609" s="324"/>
      <c r="AD609" s="312" t="str">
        <f t="shared" si="264"/>
        <v/>
      </c>
      <c r="AE609" s="311"/>
      <c r="AF609" s="325" t="str">
        <f t="shared" si="265"/>
        <v/>
      </c>
      <c r="AG609" s="311"/>
      <c r="AH609" s="312" t="str">
        <f t="shared" si="266"/>
        <v/>
      </c>
      <c r="AI609" s="311"/>
      <c r="AJ609" s="325" t="str">
        <f t="shared" si="267"/>
        <v/>
      </c>
      <c r="AK609" s="324"/>
      <c r="AL609" s="312" t="str">
        <f t="shared" si="268"/>
        <v/>
      </c>
      <c r="AM609" s="311"/>
      <c r="AN609" s="325" t="str">
        <f t="shared" si="269"/>
        <v/>
      </c>
      <c r="AP609" s="312" t="str">
        <f t="shared" si="270"/>
        <v/>
      </c>
      <c r="AQ609" s="311"/>
      <c r="AR609" s="325" t="str">
        <f t="shared" si="271"/>
        <v/>
      </c>
      <c r="AS609" s="311"/>
      <c r="AT609" s="312" t="str">
        <f t="shared" si="272"/>
        <v/>
      </c>
      <c r="AU609" s="311"/>
      <c r="AV609" s="325" t="str">
        <f t="shared" si="273"/>
        <v/>
      </c>
      <c r="AW609" s="311"/>
      <c r="AX609" s="312" t="str">
        <f t="shared" si="274"/>
        <v/>
      </c>
      <c r="AY609" s="311"/>
      <c r="AZ609" s="325" t="str">
        <f t="shared" si="275"/>
        <v/>
      </c>
      <c r="BA609" s="311"/>
      <c r="BB609" s="312" t="str">
        <f t="shared" si="276"/>
        <v/>
      </c>
      <c r="BC609" s="311"/>
      <c r="BD609" s="325" t="str">
        <f t="shared" si="277"/>
        <v/>
      </c>
      <c r="BE609" s="311"/>
      <c r="BF609" s="312" t="str">
        <f t="shared" si="278"/>
        <v/>
      </c>
      <c r="BG609" s="311"/>
      <c r="BH609" s="325" t="str">
        <f t="shared" si="279"/>
        <v/>
      </c>
      <c r="BJ609" s="312" t="str">
        <f t="shared" si="280"/>
        <v/>
      </c>
      <c r="BK609" s="311"/>
      <c r="BL609" s="325" t="str">
        <f t="shared" si="281"/>
        <v/>
      </c>
      <c r="BM609" s="311"/>
    </row>
    <row r="610" spans="1:65" s="254" customFormat="1" ht="15.75" customHeight="1">
      <c r="A610" s="326"/>
      <c r="B610" s="368"/>
      <c r="C610" s="115" t="s">
        <v>392</v>
      </c>
      <c r="D610" s="270"/>
      <c r="E610" s="270"/>
      <c r="F610" s="270"/>
      <c r="G610" s="270"/>
      <c r="H610" s="129"/>
      <c r="I610" s="317"/>
      <c r="J610" s="317"/>
      <c r="K610" s="327"/>
      <c r="L610" s="321"/>
      <c r="M610" s="311"/>
      <c r="N610" s="311"/>
      <c r="O610" s="328"/>
      <c r="P610" s="311"/>
      <c r="Q610" s="311"/>
      <c r="R610" s="323"/>
      <c r="S610" s="323"/>
      <c r="T610" s="323"/>
      <c r="U610" s="311"/>
      <c r="V610" s="323"/>
      <c r="W610" s="323"/>
      <c r="X610" s="323"/>
      <c r="Y610" s="323"/>
      <c r="Z610" s="312" t="str">
        <f t="shared" si="262"/>
        <v/>
      </c>
      <c r="AA610" s="311"/>
      <c r="AB610" s="325" t="str">
        <f t="shared" si="263"/>
        <v/>
      </c>
      <c r="AC610" s="324"/>
      <c r="AD610" s="312" t="str">
        <f t="shared" si="264"/>
        <v/>
      </c>
      <c r="AE610" s="311"/>
      <c r="AF610" s="325" t="str">
        <f t="shared" si="265"/>
        <v/>
      </c>
      <c r="AG610" s="311"/>
      <c r="AH610" s="312" t="str">
        <f t="shared" si="266"/>
        <v/>
      </c>
      <c r="AI610" s="311"/>
      <c r="AJ610" s="325" t="str">
        <f t="shared" si="267"/>
        <v/>
      </c>
      <c r="AK610" s="324"/>
      <c r="AL610" s="312" t="str">
        <f t="shared" si="268"/>
        <v/>
      </c>
      <c r="AM610" s="311"/>
      <c r="AN610" s="325" t="str">
        <f t="shared" si="269"/>
        <v/>
      </c>
      <c r="AP610" s="312" t="str">
        <f t="shared" si="270"/>
        <v/>
      </c>
      <c r="AQ610" s="311"/>
      <c r="AR610" s="325" t="str">
        <f t="shared" si="271"/>
        <v/>
      </c>
      <c r="AS610" s="311"/>
      <c r="AT610" s="312" t="str">
        <f t="shared" si="272"/>
        <v/>
      </c>
      <c r="AU610" s="311"/>
      <c r="AV610" s="325" t="str">
        <f t="shared" si="273"/>
        <v/>
      </c>
      <c r="AW610" s="311"/>
      <c r="AX610" s="312" t="str">
        <f t="shared" si="274"/>
        <v/>
      </c>
      <c r="AY610" s="311"/>
      <c r="AZ610" s="325" t="str">
        <f t="shared" si="275"/>
        <v/>
      </c>
      <c r="BA610" s="311"/>
      <c r="BB610" s="312" t="str">
        <f t="shared" si="276"/>
        <v/>
      </c>
      <c r="BC610" s="311"/>
      <c r="BD610" s="325" t="str">
        <f t="shared" si="277"/>
        <v/>
      </c>
      <c r="BE610" s="311"/>
      <c r="BF610" s="312" t="str">
        <f t="shared" si="278"/>
        <v/>
      </c>
      <c r="BG610" s="311"/>
      <c r="BH610" s="325" t="str">
        <f t="shared" si="279"/>
        <v/>
      </c>
      <c r="BJ610" s="312" t="str">
        <f t="shared" si="280"/>
        <v/>
      </c>
      <c r="BK610" s="311"/>
      <c r="BL610" s="325" t="str">
        <f t="shared" si="281"/>
        <v/>
      </c>
      <c r="BM610" s="311"/>
    </row>
    <row r="611" spans="1:65" s="98" customFormat="1" ht="15.75" customHeight="1">
      <c r="A611" s="84"/>
      <c r="B611" s="368"/>
      <c r="C611" s="115"/>
      <c r="D611" s="105"/>
      <c r="E611" s="105"/>
      <c r="F611" s="105"/>
      <c r="G611" s="105"/>
      <c r="H611" s="101"/>
      <c r="I611" s="108"/>
      <c r="J611" s="108"/>
      <c r="K611" s="110"/>
      <c r="L611" s="106"/>
      <c r="M611" s="207"/>
      <c r="N611" s="207"/>
      <c r="O611" s="111"/>
      <c r="P611" s="207"/>
      <c r="Q611" s="207"/>
      <c r="R611" s="139"/>
      <c r="S611" s="139"/>
      <c r="T611" s="139"/>
      <c r="U611" s="207"/>
      <c r="V611" s="139"/>
      <c r="W611" s="139"/>
      <c r="X611" s="139"/>
      <c r="Y611" s="53"/>
      <c r="Z611" s="139" t="str">
        <f t="shared" si="262"/>
        <v/>
      </c>
      <c r="AA611" s="207"/>
      <c r="AB611" s="297" t="str">
        <f t="shared" si="263"/>
        <v/>
      </c>
      <c r="AC611" s="262"/>
      <c r="AD611" s="139" t="str">
        <f t="shared" si="264"/>
        <v/>
      </c>
      <c r="AE611" s="207"/>
      <c r="AF611" s="297" t="str">
        <f t="shared" si="265"/>
        <v/>
      </c>
      <c r="AG611" s="207"/>
      <c r="AH611" s="139" t="str">
        <f t="shared" si="266"/>
        <v/>
      </c>
      <c r="AI611" s="207"/>
      <c r="AJ611" s="297" t="str">
        <f t="shared" si="267"/>
        <v/>
      </c>
      <c r="AK611" s="262"/>
      <c r="AL611" s="139" t="str">
        <f t="shared" si="268"/>
        <v/>
      </c>
      <c r="AM611" s="207"/>
      <c r="AN611" s="297" t="str">
        <f t="shared" si="269"/>
        <v/>
      </c>
      <c r="AP611" s="139" t="str">
        <f t="shared" si="270"/>
        <v/>
      </c>
      <c r="AQ611" s="207"/>
      <c r="AR611" s="297" t="str">
        <f t="shared" si="271"/>
        <v/>
      </c>
      <c r="AS611" s="207"/>
      <c r="AT611" s="139" t="str">
        <f t="shared" si="272"/>
        <v/>
      </c>
      <c r="AU611" s="207"/>
      <c r="AV611" s="297" t="str">
        <f t="shared" si="273"/>
        <v/>
      </c>
      <c r="AW611" s="207"/>
      <c r="AX611" s="139" t="str">
        <f t="shared" si="274"/>
        <v/>
      </c>
      <c r="AY611" s="207"/>
      <c r="AZ611" s="297" t="str">
        <f t="shared" si="275"/>
        <v/>
      </c>
      <c r="BA611" s="207"/>
      <c r="BB611" s="139" t="str">
        <f t="shared" si="276"/>
        <v/>
      </c>
      <c r="BC611" s="207"/>
      <c r="BD611" s="297" t="str">
        <f t="shared" si="277"/>
        <v/>
      </c>
      <c r="BE611" s="207"/>
      <c r="BF611" s="139" t="str">
        <f t="shared" si="278"/>
        <v/>
      </c>
      <c r="BG611" s="207"/>
      <c r="BH611" s="297" t="str">
        <f t="shared" si="279"/>
        <v/>
      </c>
      <c r="BJ611" s="139" t="str">
        <f t="shared" si="280"/>
        <v/>
      </c>
      <c r="BK611" s="207"/>
      <c r="BL611" s="297" t="str">
        <f t="shared" si="281"/>
        <v/>
      </c>
      <c r="BM611" s="207"/>
    </row>
    <row r="612" spans="1:65" s="98" customFormat="1" ht="15.75" customHeight="1">
      <c r="A612" s="84"/>
      <c r="B612" s="368"/>
      <c r="C612" s="206">
        <v>1</v>
      </c>
      <c r="D612" s="144" t="s">
        <v>382</v>
      </c>
      <c r="E612" s="105"/>
      <c r="F612" s="105"/>
      <c r="G612" s="105"/>
      <c r="H612" s="101"/>
      <c r="I612" s="108"/>
      <c r="J612" s="108"/>
      <c r="K612" s="110"/>
      <c r="L612" s="106"/>
      <c r="M612" s="207"/>
      <c r="N612" s="207"/>
      <c r="O612" s="111"/>
      <c r="P612" s="207"/>
      <c r="Q612" s="207"/>
      <c r="R612" s="237"/>
      <c r="S612" s="237"/>
      <c r="T612" s="237"/>
      <c r="U612" s="207"/>
      <c r="V612" s="237"/>
      <c r="W612" s="237"/>
      <c r="X612" s="237"/>
      <c r="Y612" s="237"/>
      <c r="Z612" s="139" t="str">
        <f t="shared" si="262"/>
        <v/>
      </c>
      <c r="AA612" s="207"/>
      <c r="AB612" s="297" t="str">
        <f t="shared" si="263"/>
        <v/>
      </c>
      <c r="AC612" s="262"/>
      <c r="AD612" s="139" t="str">
        <f t="shared" si="264"/>
        <v/>
      </c>
      <c r="AE612" s="207"/>
      <c r="AF612" s="297" t="str">
        <f t="shared" si="265"/>
        <v/>
      </c>
      <c r="AG612" s="207"/>
      <c r="AH612" s="139" t="str">
        <f t="shared" si="266"/>
        <v/>
      </c>
      <c r="AI612" s="207"/>
      <c r="AJ612" s="297" t="str">
        <f t="shared" si="267"/>
        <v/>
      </c>
      <c r="AK612" s="262"/>
      <c r="AL612" s="139" t="str">
        <f t="shared" si="268"/>
        <v/>
      </c>
      <c r="AM612" s="207"/>
      <c r="AN612" s="297" t="str">
        <f t="shared" si="269"/>
        <v/>
      </c>
      <c r="AP612" s="139" t="str">
        <f t="shared" si="270"/>
        <v/>
      </c>
      <c r="AQ612" s="207"/>
      <c r="AR612" s="297" t="str">
        <f t="shared" si="271"/>
        <v/>
      </c>
      <c r="AS612" s="207"/>
      <c r="AT612" s="139" t="str">
        <f t="shared" si="272"/>
        <v/>
      </c>
      <c r="AU612" s="207"/>
      <c r="AV612" s="297" t="str">
        <f t="shared" si="273"/>
        <v/>
      </c>
      <c r="AW612" s="207"/>
      <c r="AX612" s="139" t="str">
        <f t="shared" si="274"/>
        <v/>
      </c>
      <c r="AY612" s="207"/>
      <c r="AZ612" s="297" t="str">
        <f t="shared" si="275"/>
        <v/>
      </c>
      <c r="BA612" s="207"/>
      <c r="BB612" s="139" t="str">
        <f t="shared" si="276"/>
        <v/>
      </c>
      <c r="BC612" s="207"/>
      <c r="BD612" s="297" t="str">
        <f t="shared" si="277"/>
        <v/>
      </c>
      <c r="BE612" s="207"/>
      <c r="BF612" s="139" t="str">
        <f t="shared" si="278"/>
        <v/>
      </c>
      <c r="BG612" s="207"/>
      <c r="BH612" s="297" t="str">
        <f t="shared" si="279"/>
        <v/>
      </c>
      <c r="BJ612" s="139" t="str">
        <f t="shared" si="280"/>
        <v/>
      </c>
      <c r="BK612" s="207"/>
      <c r="BL612" s="297" t="str">
        <f t="shared" si="281"/>
        <v/>
      </c>
      <c r="BM612" s="207"/>
    </row>
    <row r="613" spans="1:65" ht="15.75" customHeight="1">
      <c r="C613" s="44"/>
      <c r="D613" s="101"/>
      <c r="E613" s="101"/>
      <c r="F613" s="101"/>
      <c r="G613" s="125"/>
      <c r="H613" s="101"/>
      <c r="I613" s="125"/>
      <c r="J613" s="101"/>
      <c r="K613" s="27"/>
      <c r="L613" s="40"/>
      <c r="M613" s="207"/>
      <c r="N613" s="207"/>
      <c r="O613" s="142"/>
      <c r="P613" s="207"/>
      <c r="Q613" s="207"/>
      <c r="R613" s="237"/>
      <c r="S613" s="237"/>
      <c r="T613" s="237"/>
      <c r="U613" s="207"/>
      <c r="V613" s="237"/>
      <c r="W613" s="237"/>
      <c r="X613" s="237"/>
      <c r="Y613" s="237"/>
      <c r="Z613" s="139" t="str">
        <f t="shared" si="262"/>
        <v/>
      </c>
      <c r="AA613" s="207"/>
      <c r="AB613" s="297" t="str">
        <f t="shared" si="263"/>
        <v/>
      </c>
      <c r="AC613" s="262"/>
      <c r="AD613" s="139" t="str">
        <f t="shared" si="264"/>
        <v/>
      </c>
      <c r="AE613" s="207"/>
      <c r="AF613" s="297" t="str">
        <f t="shared" si="265"/>
        <v/>
      </c>
      <c r="AG613" s="207"/>
      <c r="AH613" s="139" t="str">
        <f t="shared" si="266"/>
        <v/>
      </c>
      <c r="AI613" s="207"/>
      <c r="AJ613" s="297" t="str">
        <f t="shared" si="267"/>
        <v/>
      </c>
      <c r="AK613" s="262"/>
      <c r="AL613" s="139" t="str">
        <f t="shared" si="268"/>
        <v/>
      </c>
      <c r="AM613" s="207"/>
      <c r="AN613" s="297" t="str">
        <f t="shared" si="269"/>
        <v/>
      </c>
      <c r="AP613" s="139" t="str">
        <f t="shared" si="270"/>
        <v/>
      </c>
      <c r="AQ613" s="207"/>
      <c r="AR613" s="297" t="str">
        <f t="shared" si="271"/>
        <v/>
      </c>
      <c r="AS613" s="207"/>
      <c r="AT613" s="139" t="str">
        <f t="shared" si="272"/>
        <v/>
      </c>
      <c r="AU613" s="207"/>
      <c r="AV613" s="297" t="str">
        <f t="shared" si="273"/>
        <v/>
      </c>
      <c r="AW613" s="207"/>
      <c r="AX613" s="139" t="str">
        <f t="shared" si="274"/>
        <v/>
      </c>
      <c r="AY613" s="207"/>
      <c r="AZ613" s="297" t="str">
        <f t="shared" si="275"/>
        <v/>
      </c>
      <c r="BA613" s="207"/>
      <c r="BB613" s="139" t="str">
        <f t="shared" si="276"/>
        <v/>
      </c>
      <c r="BC613" s="207"/>
      <c r="BD613" s="297" t="str">
        <f t="shared" si="277"/>
        <v/>
      </c>
      <c r="BE613" s="207"/>
      <c r="BF613" s="139" t="str">
        <f t="shared" si="278"/>
        <v/>
      </c>
      <c r="BG613" s="207"/>
      <c r="BH613" s="297" t="str">
        <f t="shared" si="279"/>
        <v/>
      </c>
      <c r="BJ613" s="139" t="str">
        <f t="shared" si="280"/>
        <v/>
      </c>
      <c r="BK613" s="207"/>
      <c r="BL613" s="297" t="str">
        <f t="shared" si="281"/>
        <v/>
      </c>
      <c r="BM613" s="207"/>
    </row>
    <row r="614" spans="1:65" ht="15.75" customHeight="1">
      <c r="C614" s="20" t="s">
        <v>103</v>
      </c>
      <c r="D614" s="103"/>
      <c r="E614" s="103"/>
      <c r="F614" s="103"/>
      <c r="G614" s="103"/>
      <c r="H614" s="103"/>
      <c r="I614" s="103"/>
      <c r="J614" s="103"/>
      <c r="K614" s="27"/>
      <c r="L614" s="102"/>
      <c r="M614" s="207"/>
      <c r="N614" s="207"/>
      <c r="O614" s="142"/>
      <c r="P614" s="207"/>
      <c r="Q614" s="207"/>
      <c r="R614" s="237"/>
      <c r="S614" s="237"/>
      <c r="T614" s="237"/>
      <c r="U614" s="207"/>
      <c r="V614" s="237"/>
      <c r="W614" s="237"/>
      <c r="X614" s="237"/>
      <c r="Y614" s="237"/>
      <c r="Z614" s="139" t="str">
        <f t="shared" si="262"/>
        <v/>
      </c>
      <c r="AA614" s="207"/>
      <c r="AB614" s="297" t="str">
        <f t="shared" si="263"/>
        <v/>
      </c>
      <c r="AC614" s="262"/>
      <c r="AD614" s="139" t="str">
        <f t="shared" si="264"/>
        <v/>
      </c>
      <c r="AE614" s="207"/>
      <c r="AF614" s="297" t="str">
        <f t="shared" si="265"/>
        <v/>
      </c>
      <c r="AG614" s="207"/>
      <c r="AH614" s="139" t="str">
        <f t="shared" si="266"/>
        <v/>
      </c>
      <c r="AI614" s="207"/>
      <c r="AJ614" s="297" t="str">
        <f t="shared" si="267"/>
        <v/>
      </c>
      <c r="AK614" s="262"/>
      <c r="AL614" s="139" t="str">
        <f t="shared" si="268"/>
        <v/>
      </c>
      <c r="AM614" s="207"/>
      <c r="AN614" s="297" t="str">
        <f t="shared" si="269"/>
        <v/>
      </c>
      <c r="AP614" s="139" t="str">
        <f t="shared" si="270"/>
        <v/>
      </c>
      <c r="AQ614" s="207"/>
      <c r="AR614" s="297" t="str">
        <f t="shared" si="271"/>
        <v/>
      </c>
      <c r="AS614" s="207"/>
      <c r="AT614" s="139" t="str">
        <f t="shared" si="272"/>
        <v/>
      </c>
      <c r="AU614" s="207"/>
      <c r="AV614" s="297" t="str">
        <f t="shared" si="273"/>
        <v/>
      </c>
      <c r="AW614" s="207"/>
      <c r="AX614" s="139" t="str">
        <f t="shared" si="274"/>
        <v/>
      </c>
      <c r="AY614" s="207"/>
      <c r="AZ614" s="297" t="str">
        <f t="shared" si="275"/>
        <v/>
      </c>
      <c r="BA614" s="207"/>
      <c r="BB614" s="139" t="str">
        <f t="shared" si="276"/>
        <v/>
      </c>
      <c r="BC614" s="207"/>
      <c r="BD614" s="297" t="str">
        <f t="shared" si="277"/>
        <v/>
      </c>
      <c r="BE614" s="207"/>
      <c r="BF614" s="139" t="str">
        <f t="shared" si="278"/>
        <v/>
      </c>
      <c r="BG614" s="207"/>
      <c r="BH614" s="297" t="str">
        <f t="shared" si="279"/>
        <v/>
      </c>
      <c r="BJ614" s="139" t="str">
        <f t="shared" si="280"/>
        <v/>
      </c>
      <c r="BK614" s="207"/>
      <c r="BL614" s="297" t="str">
        <f t="shared" si="281"/>
        <v/>
      </c>
      <c r="BM614" s="207"/>
    </row>
    <row r="615" spans="1:65" ht="15.75" customHeight="1">
      <c r="C615" s="101"/>
      <c r="D615" s="101"/>
      <c r="E615" s="101"/>
      <c r="F615" s="101"/>
      <c r="G615" s="101"/>
      <c r="H615" s="101"/>
      <c r="I615" s="101"/>
      <c r="J615" s="101"/>
      <c r="K615" s="27"/>
      <c r="L615" s="102"/>
      <c r="M615" s="207"/>
      <c r="N615" s="207"/>
      <c r="O615" s="142"/>
      <c r="P615" s="207"/>
      <c r="Q615" s="207"/>
      <c r="R615" s="237"/>
      <c r="S615" s="237"/>
      <c r="T615" s="237"/>
      <c r="U615" s="207"/>
      <c r="V615" s="237"/>
      <c r="W615" s="237"/>
      <c r="X615" s="237"/>
      <c r="Y615" s="237"/>
      <c r="Z615" s="139" t="str">
        <f t="shared" si="262"/>
        <v/>
      </c>
      <c r="AA615" s="207"/>
      <c r="AB615" s="297" t="str">
        <f t="shared" si="263"/>
        <v/>
      </c>
      <c r="AC615" s="262"/>
      <c r="AD615" s="139" t="str">
        <f t="shared" si="264"/>
        <v/>
      </c>
      <c r="AE615" s="207"/>
      <c r="AF615" s="297" t="str">
        <f t="shared" si="265"/>
        <v/>
      </c>
      <c r="AG615" s="207"/>
      <c r="AH615" s="139" t="str">
        <f t="shared" si="266"/>
        <v/>
      </c>
      <c r="AI615" s="207"/>
      <c r="AJ615" s="297" t="str">
        <f t="shared" si="267"/>
        <v/>
      </c>
      <c r="AK615" s="262"/>
      <c r="AL615" s="139" t="str">
        <f t="shared" si="268"/>
        <v/>
      </c>
      <c r="AM615" s="207"/>
      <c r="AN615" s="297" t="str">
        <f t="shared" si="269"/>
        <v/>
      </c>
      <c r="AP615" s="139" t="str">
        <f t="shared" si="270"/>
        <v/>
      </c>
      <c r="AQ615" s="207"/>
      <c r="AR615" s="297" t="str">
        <f t="shared" si="271"/>
        <v/>
      </c>
      <c r="AS615" s="207"/>
      <c r="AT615" s="139" t="str">
        <f t="shared" si="272"/>
        <v/>
      </c>
      <c r="AU615" s="207"/>
      <c r="AV615" s="297" t="str">
        <f t="shared" si="273"/>
        <v/>
      </c>
      <c r="AW615" s="207"/>
      <c r="AX615" s="139" t="str">
        <f t="shared" si="274"/>
        <v/>
      </c>
      <c r="AY615" s="207"/>
      <c r="AZ615" s="297" t="str">
        <f t="shared" si="275"/>
        <v/>
      </c>
      <c r="BA615" s="207"/>
      <c r="BB615" s="139" t="str">
        <f t="shared" si="276"/>
        <v/>
      </c>
      <c r="BC615" s="207"/>
      <c r="BD615" s="297" t="str">
        <f t="shared" si="277"/>
        <v/>
      </c>
      <c r="BE615" s="207"/>
      <c r="BF615" s="139" t="str">
        <f t="shared" si="278"/>
        <v/>
      </c>
      <c r="BG615" s="207"/>
      <c r="BH615" s="297" t="str">
        <f t="shared" si="279"/>
        <v/>
      </c>
      <c r="BJ615" s="139" t="str">
        <f t="shared" si="280"/>
        <v/>
      </c>
      <c r="BK615" s="207"/>
      <c r="BL615" s="297" t="str">
        <f t="shared" si="281"/>
        <v/>
      </c>
      <c r="BM615" s="207"/>
    </row>
    <row r="616" spans="1:65" ht="15.75" customHeight="1">
      <c r="B616" s="364">
        <v>250</v>
      </c>
      <c r="C616" s="21" t="s">
        <v>35</v>
      </c>
      <c r="D616" s="101" t="s">
        <v>104</v>
      </c>
      <c r="E616" s="101"/>
      <c r="F616" s="101"/>
      <c r="G616" s="101"/>
      <c r="H616" s="101"/>
      <c r="I616" s="101"/>
      <c r="J616" s="101"/>
      <c r="K616" s="24"/>
      <c r="L616" s="102" t="s">
        <v>29</v>
      </c>
      <c r="M616" s="207"/>
      <c r="N616" s="139">
        <f>VLOOKUP($B616,'[1]09-10-11'!$A$4:$EA$400,MATCH(N$2, '[1]09-10-11'!$A$4:$EA$4, 0))</f>
        <v>194496</v>
      </c>
      <c r="O616" s="123"/>
      <c r="P616" s="139">
        <f>VLOOKUP($B616,'[1]09-10-11'!$A$4:$EA$400,MATCH(P$2, '[1]09-10-11'!$A$4:$EA$4, 0))</f>
        <v>194496</v>
      </c>
      <c r="Q616" s="139"/>
      <c r="R616" s="139">
        <f>VLOOKUP($B616,'[1]09-10-11'!$A$4:$EA$400,MATCH(R$2, '[1]09-10-11'!$A$4:$EA$4, 0))</f>
        <v>194496</v>
      </c>
      <c r="S616" s="139"/>
      <c r="T616" s="139" t="e">
        <f>VLOOKUP($B616,'[1]09-10-11'!$A$4:$EA$400,MATCH(T$2, '[1]09-10-11'!$A$4:$EA$4, 0))</f>
        <v>#N/A</v>
      </c>
      <c r="U616" s="139"/>
      <c r="V616" s="139">
        <f>VLOOKUP($B616,'[1]09-10-11'!$A$4:$EA$400,MATCH(V$2, '[1]09-10-11'!$A$4:$EA$4, 0))</f>
        <v>194496</v>
      </c>
      <c r="W616" s="139"/>
      <c r="X616" s="139">
        <f>VLOOKUP($B616,'[1]09-10-11'!$A$4:$EA$400,MATCH(X$2, '[1]09-10-11'!$A$4:$EA$4, 0))</f>
        <v>194496</v>
      </c>
      <c r="Y616" s="53"/>
      <c r="Z616" s="139">
        <f t="shared" si="262"/>
        <v>0</v>
      </c>
      <c r="AA616" s="139"/>
      <c r="AB616" s="297">
        <f t="shared" si="263"/>
        <v>0</v>
      </c>
      <c r="AC616" s="262"/>
      <c r="AD616" s="139">
        <f t="shared" si="264"/>
        <v>0</v>
      </c>
      <c r="AE616" s="139"/>
      <c r="AF616" s="297">
        <f t="shared" si="265"/>
        <v>0</v>
      </c>
      <c r="AG616" s="139"/>
      <c r="AH616" s="139">
        <f t="shared" si="266"/>
        <v>0</v>
      </c>
      <c r="AI616" s="139"/>
      <c r="AJ616" s="297">
        <f t="shared" si="267"/>
        <v>0</v>
      </c>
      <c r="AK616" s="262"/>
      <c r="AL616" s="139">
        <f t="shared" si="268"/>
        <v>0</v>
      </c>
      <c r="AM616" s="139"/>
      <c r="AN616" s="297">
        <f t="shared" si="269"/>
        <v>0</v>
      </c>
      <c r="AP616" s="139" t="str">
        <f t="shared" si="270"/>
        <v/>
      </c>
      <c r="AQ616" s="139"/>
      <c r="AR616" s="297" t="e">
        <f t="shared" si="271"/>
        <v>#N/A</v>
      </c>
      <c r="AS616" s="139"/>
      <c r="AT616" s="139" t="str">
        <f t="shared" si="272"/>
        <v/>
      </c>
      <c r="AU616" s="139"/>
      <c r="AV616" s="297" t="e">
        <f t="shared" si="273"/>
        <v>#N/A</v>
      </c>
      <c r="AW616" s="139"/>
      <c r="AX616" s="139">
        <f t="shared" si="274"/>
        <v>0</v>
      </c>
      <c r="AY616" s="139"/>
      <c r="AZ616" s="297">
        <f t="shared" si="275"/>
        <v>0</v>
      </c>
      <c r="BA616" s="139"/>
      <c r="BB616" s="139">
        <f t="shared" si="276"/>
        <v>0</v>
      </c>
      <c r="BC616" s="139"/>
      <c r="BD616" s="297">
        <f t="shared" si="277"/>
        <v>0</v>
      </c>
      <c r="BE616" s="139"/>
      <c r="BF616" s="139">
        <f t="shared" si="278"/>
        <v>0</v>
      </c>
      <c r="BG616" s="139"/>
      <c r="BH616" s="297">
        <f t="shared" si="279"/>
        <v>0</v>
      </c>
      <c r="BJ616" s="139" t="str">
        <f t="shared" si="280"/>
        <v/>
      </c>
      <c r="BK616" s="139"/>
      <c r="BL616" s="297" t="e">
        <f t="shared" si="281"/>
        <v>#N/A</v>
      </c>
      <c r="BM616" s="139"/>
    </row>
    <row r="617" spans="1:65" ht="15.75" customHeight="1">
      <c r="B617" s="364">
        <v>251</v>
      </c>
      <c r="C617" s="21" t="s">
        <v>36</v>
      </c>
      <c r="D617" s="101" t="s">
        <v>67</v>
      </c>
      <c r="E617" s="101"/>
      <c r="F617" s="101"/>
      <c r="G617" s="101"/>
      <c r="H617" s="101"/>
      <c r="I617" s="101"/>
      <c r="J617" s="101"/>
      <c r="K617" s="24"/>
      <c r="L617" s="102" t="s">
        <v>29</v>
      </c>
      <c r="M617" s="207"/>
      <c r="N617" s="141">
        <f>VLOOKUP($B617,'[1]09-10-11'!$A$4:$EA$400,MATCH(N$2, '[1]09-10-11'!$A$4:$EA$4, 0))</f>
        <v>27325</v>
      </c>
      <c r="O617" s="123"/>
      <c r="P617" s="141">
        <f>VLOOKUP($B617,'[1]09-10-11'!$A$4:$EA$400,MATCH(P$2, '[1]09-10-11'!$A$4:$EA$4, 0))</f>
        <v>27325</v>
      </c>
      <c r="Q617" s="141"/>
      <c r="R617" s="141">
        <f>VLOOKUP($B617,'[1]09-10-11'!$A$4:$EA$400,MATCH(R$2, '[1]09-10-11'!$A$4:$EA$4, 0))</f>
        <v>27325</v>
      </c>
      <c r="S617" s="141"/>
      <c r="T617" s="141" t="e">
        <f>VLOOKUP($B617,'[1]09-10-11'!$A$4:$EA$400,MATCH(T$2, '[1]09-10-11'!$A$4:$EA$4, 0))</f>
        <v>#N/A</v>
      </c>
      <c r="U617" s="141"/>
      <c r="V617" s="141">
        <f>VLOOKUP($B617,'[1]09-10-11'!$A$4:$EA$400,MATCH(V$2, '[1]09-10-11'!$A$4:$EA$4, 0))</f>
        <v>27325</v>
      </c>
      <c r="W617" s="141"/>
      <c r="X617" s="141">
        <f>VLOOKUP($B617,'[1]09-10-11'!$A$4:$EA$400,MATCH(X$2, '[1]09-10-11'!$A$4:$EA$4, 0))</f>
        <v>27325</v>
      </c>
      <c r="Y617" s="53"/>
      <c r="Z617" s="141">
        <f t="shared" si="262"/>
        <v>0</v>
      </c>
      <c r="AA617" s="141"/>
      <c r="AB617" s="298">
        <f t="shared" si="263"/>
        <v>0</v>
      </c>
      <c r="AC617" s="256"/>
      <c r="AD617" s="141">
        <f t="shared" si="264"/>
        <v>0</v>
      </c>
      <c r="AE617" s="141"/>
      <c r="AF617" s="298">
        <f t="shared" si="265"/>
        <v>0</v>
      </c>
      <c r="AG617" s="53"/>
      <c r="AH617" s="141">
        <f t="shared" si="266"/>
        <v>0</v>
      </c>
      <c r="AI617" s="141"/>
      <c r="AJ617" s="298">
        <f t="shared" si="267"/>
        <v>0</v>
      </c>
      <c r="AK617" s="256"/>
      <c r="AL617" s="141">
        <f t="shared" si="268"/>
        <v>0</v>
      </c>
      <c r="AM617" s="141"/>
      <c r="AN617" s="298">
        <f t="shared" si="269"/>
        <v>0</v>
      </c>
      <c r="AP617" s="141" t="str">
        <f t="shared" si="270"/>
        <v/>
      </c>
      <c r="AQ617" s="141"/>
      <c r="AR617" s="298" t="e">
        <f t="shared" si="271"/>
        <v>#N/A</v>
      </c>
      <c r="AS617" s="53"/>
      <c r="AT617" s="141" t="str">
        <f t="shared" si="272"/>
        <v/>
      </c>
      <c r="AU617" s="141"/>
      <c r="AV617" s="298" t="e">
        <f t="shared" si="273"/>
        <v>#N/A</v>
      </c>
      <c r="AW617" s="53"/>
      <c r="AX617" s="141">
        <f t="shared" si="274"/>
        <v>0</v>
      </c>
      <c r="AY617" s="141"/>
      <c r="AZ617" s="298">
        <f t="shared" si="275"/>
        <v>0</v>
      </c>
      <c r="BA617" s="53"/>
      <c r="BB617" s="141">
        <f t="shared" si="276"/>
        <v>0</v>
      </c>
      <c r="BC617" s="141"/>
      <c r="BD617" s="298">
        <f t="shared" si="277"/>
        <v>0</v>
      </c>
      <c r="BE617" s="53"/>
      <c r="BF617" s="141">
        <f t="shared" si="278"/>
        <v>0</v>
      </c>
      <c r="BG617" s="141"/>
      <c r="BH617" s="298">
        <f t="shared" si="279"/>
        <v>0</v>
      </c>
      <c r="BJ617" s="141" t="str">
        <f t="shared" si="280"/>
        <v/>
      </c>
      <c r="BK617" s="141"/>
      <c r="BL617" s="298" t="e">
        <f t="shared" si="281"/>
        <v>#N/A</v>
      </c>
      <c r="BM617" s="53"/>
    </row>
    <row r="618" spans="1:65" ht="15.75" customHeight="1">
      <c r="B618" s="364"/>
      <c r="C618" s="101"/>
      <c r="D618" s="101"/>
      <c r="E618" s="101"/>
      <c r="F618" s="101"/>
      <c r="G618" s="101"/>
      <c r="H618" s="101"/>
      <c r="I618" s="101"/>
      <c r="J618" s="101" t="s">
        <v>31</v>
      </c>
      <c r="K618" s="24"/>
      <c r="L618" s="102"/>
      <c r="M618" s="207"/>
      <c r="N618" s="207"/>
      <c r="O618" s="123"/>
      <c r="P618" s="207"/>
      <c r="Q618" s="207"/>
      <c r="R618" s="237"/>
      <c r="S618" s="237"/>
      <c r="T618" s="237"/>
      <c r="U618" s="207"/>
      <c r="V618" s="237"/>
      <c r="W618" s="237"/>
      <c r="X618" s="237"/>
      <c r="Y618" s="237"/>
      <c r="Z618" s="139" t="str">
        <f t="shared" si="262"/>
        <v/>
      </c>
      <c r="AA618" s="207"/>
      <c r="AB618" s="297" t="str">
        <f t="shared" si="263"/>
        <v/>
      </c>
      <c r="AC618" s="262"/>
      <c r="AD618" s="139" t="str">
        <f t="shared" si="264"/>
        <v/>
      </c>
      <c r="AE618" s="207"/>
      <c r="AF618" s="297" t="str">
        <f t="shared" si="265"/>
        <v/>
      </c>
      <c r="AG618" s="207"/>
      <c r="AH618" s="139" t="str">
        <f t="shared" si="266"/>
        <v/>
      </c>
      <c r="AI618" s="207"/>
      <c r="AJ618" s="297" t="str">
        <f t="shared" si="267"/>
        <v/>
      </c>
      <c r="AK618" s="262"/>
      <c r="AL618" s="139" t="str">
        <f t="shared" si="268"/>
        <v/>
      </c>
      <c r="AM618" s="207"/>
      <c r="AN618" s="297" t="str">
        <f t="shared" si="269"/>
        <v/>
      </c>
      <c r="AP618" s="139" t="str">
        <f t="shared" si="270"/>
        <v/>
      </c>
      <c r="AQ618" s="207"/>
      <c r="AR618" s="297" t="str">
        <f t="shared" si="271"/>
        <v/>
      </c>
      <c r="AS618" s="207"/>
      <c r="AT618" s="139" t="str">
        <f t="shared" si="272"/>
        <v/>
      </c>
      <c r="AU618" s="207"/>
      <c r="AV618" s="297" t="str">
        <f t="shared" si="273"/>
        <v/>
      </c>
      <c r="AW618" s="207"/>
      <c r="AX618" s="139" t="str">
        <f t="shared" si="274"/>
        <v/>
      </c>
      <c r="AY618" s="207"/>
      <c r="AZ618" s="297" t="str">
        <f t="shared" si="275"/>
        <v/>
      </c>
      <c r="BA618" s="207"/>
      <c r="BB618" s="139" t="str">
        <f t="shared" si="276"/>
        <v/>
      </c>
      <c r="BC618" s="207"/>
      <c r="BD618" s="297" t="str">
        <f t="shared" si="277"/>
        <v/>
      </c>
      <c r="BE618" s="207"/>
      <c r="BF618" s="139" t="str">
        <f t="shared" si="278"/>
        <v/>
      </c>
      <c r="BG618" s="207"/>
      <c r="BH618" s="297" t="str">
        <f t="shared" si="279"/>
        <v/>
      </c>
      <c r="BJ618" s="139" t="str">
        <f t="shared" si="280"/>
        <v/>
      </c>
      <c r="BK618" s="207"/>
      <c r="BL618" s="297" t="str">
        <f t="shared" si="281"/>
        <v/>
      </c>
      <c r="BM618" s="207"/>
    </row>
    <row r="619" spans="1:65" ht="15.75" customHeight="1">
      <c r="B619" s="364"/>
      <c r="C619" s="101"/>
      <c r="D619" s="101"/>
      <c r="E619" s="101"/>
      <c r="F619" s="101"/>
      <c r="G619" s="103" t="s">
        <v>40</v>
      </c>
      <c r="H619" s="103"/>
      <c r="I619" s="35"/>
      <c r="J619" s="35"/>
      <c r="K619" s="36"/>
      <c r="L619" s="37" t="s">
        <v>29</v>
      </c>
      <c r="M619" s="215"/>
      <c r="N619" s="150">
        <f>SUM(N616+N617)</f>
        <v>221821</v>
      </c>
      <c r="O619" s="147"/>
      <c r="P619" s="150">
        <f>SUM(P616+P617)</f>
        <v>221821</v>
      </c>
      <c r="Q619" s="150"/>
      <c r="R619" s="150">
        <f>SUM(R616+R617)</f>
        <v>221821</v>
      </c>
      <c r="S619" s="150"/>
      <c r="T619" s="150" t="e">
        <f>SUM(T616+T617)</f>
        <v>#N/A</v>
      </c>
      <c r="U619" s="150"/>
      <c r="V619" s="150">
        <f>SUM(V616+V617)</f>
        <v>221821</v>
      </c>
      <c r="W619" s="150"/>
      <c r="X619" s="150">
        <f>SUM(X616+X617)</f>
        <v>221821</v>
      </c>
      <c r="Y619" s="146"/>
      <c r="Z619" s="150">
        <f t="shared" si="262"/>
        <v>0</v>
      </c>
      <c r="AA619" s="150"/>
      <c r="AB619" s="301">
        <f t="shared" si="263"/>
        <v>0</v>
      </c>
      <c r="AC619" s="260"/>
      <c r="AD619" s="150">
        <f t="shared" si="264"/>
        <v>0</v>
      </c>
      <c r="AE619" s="150"/>
      <c r="AF619" s="301">
        <f t="shared" si="265"/>
        <v>0</v>
      </c>
      <c r="AG619" s="150"/>
      <c r="AH619" s="150">
        <f t="shared" si="266"/>
        <v>0</v>
      </c>
      <c r="AI619" s="150"/>
      <c r="AJ619" s="301">
        <f t="shared" si="267"/>
        <v>0</v>
      </c>
      <c r="AK619" s="260"/>
      <c r="AL619" s="150">
        <f t="shared" si="268"/>
        <v>0</v>
      </c>
      <c r="AM619" s="150"/>
      <c r="AN619" s="301">
        <f t="shared" si="269"/>
        <v>0</v>
      </c>
      <c r="AP619" s="150" t="str">
        <f t="shared" si="270"/>
        <v/>
      </c>
      <c r="AQ619" s="150"/>
      <c r="AR619" s="301" t="e">
        <f t="shared" si="271"/>
        <v>#N/A</v>
      </c>
      <c r="AS619" s="150"/>
      <c r="AT619" s="150" t="str">
        <f t="shared" si="272"/>
        <v/>
      </c>
      <c r="AU619" s="150"/>
      <c r="AV619" s="301" t="e">
        <f t="shared" si="273"/>
        <v>#N/A</v>
      </c>
      <c r="AW619" s="150"/>
      <c r="AX619" s="150">
        <f t="shared" si="274"/>
        <v>0</v>
      </c>
      <c r="AY619" s="150"/>
      <c r="AZ619" s="301">
        <f t="shared" si="275"/>
        <v>0</v>
      </c>
      <c r="BA619" s="150"/>
      <c r="BB619" s="150">
        <f t="shared" si="276"/>
        <v>0</v>
      </c>
      <c r="BC619" s="150"/>
      <c r="BD619" s="301">
        <f t="shared" si="277"/>
        <v>0</v>
      </c>
      <c r="BE619" s="150"/>
      <c r="BF619" s="150">
        <f t="shared" si="278"/>
        <v>0</v>
      </c>
      <c r="BG619" s="150"/>
      <c r="BH619" s="301">
        <f t="shared" si="279"/>
        <v>0</v>
      </c>
      <c r="BJ619" s="150" t="str">
        <f t="shared" si="280"/>
        <v/>
      </c>
      <c r="BK619" s="150"/>
      <c r="BL619" s="301" t="e">
        <f t="shared" si="281"/>
        <v>#N/A</v>
      </c>
      <c r="BM619" s="150"/>
    </row>
    <row r="620" spans="1:65" ht="15.75" customHeight="1">
      <c r="B620" s="364"/>
      <c r="C620" s="101"/>
      <c r="D620" s="101"/>
      <c r="E620" s="101"/>
      <c r="F620" s="101"/>
      <c r="G620" s="101"/>
      <c r="H620" s="101"/>
      <c r="I620" s="101"/>
      <c r="J620" s="101"/>
      <c r="K620" s="24"/>
      <c r="L620" s="102"/>
      <c r="M620" s="207"/>
      <c r="N620" s="207"/>
      <c r="O620" s="111"/>
      <c r="P620" s="207"/>
      <c r="Q620" s="207"/>
      <c r="R620" s="237"/>
      <c r="S620" s="237"/>
      <c r="T620" s="237"/>
      <c r="U620" s="207"/>
      <c r="V620" s="237"/>
      <c r="W620" s="237"/>
      <c r="X620" s="237"/>
      <c r="Y620" s="237"/>
      <c r="Z620" s="139" t="str">
        <f t="shared" si="262"/>
        <v/>
      </c>
      <c r="AA620" s="207"/>
      <c r="AB620" s="297" t="str">
        <f t="shared" si="263"/>
        <v/>
      </c>
      <c r="AC620" s="262"/>
      <c r="AD620" s="139" t="str">
        <f t="shared" si="264"/>
        <v/>
      </c>
      <c r="AE620" s="207"/>
      <c r="AF620" s="297" t="str">
        <f t="shared" si="265"/>
        <v/>
      </c>
      <c r="AG620" s="207"/>
      <c r="AH620" s="139" t="str">
        <f t="shared" si="266"/>
        <v/>
      </c>
      <c r="AI620" s="207"/>
      <c r="AJ620" s="297" t="str">
        <f t="shared" si="267"/>
        <v/>
      </c>
      <c r="AK620" s="262"/>
      <c r="AL620" s="139" t="str">
        <f t="shared" si="268"/>
        <v/>
      </c>
      <c r="AM620" s="207"/>
      <c r="AN620" s="297" t="str">
        <f t="shared" si="269"/>
        <v/>
      </c>
      <c r="AP620" s="139" t="str">
        <f t="shared" si="270"/>
        <v/>
      </c>
      <c r="AQ620" s="207"/>
      <c r="AR620" s="297" t="str">
        <f t="shared" si="271"/>
        <v/>
      </c>
      <c r="AS620" s="207"/>
      <c r="AT620" s="139" t="str">
        <f t="shared" si="272"/>
        <v/>
      </c>
      <c r="AU620" s="207"/>
      <c r="AV620" s="297" t="str">
        <f t="shared" si="273"/>
        <v/>
      </c>
      <c r="AW620" s="207"/>
      <c r="AX620" s="139" t="str">
        <f t="shared" si="274"/>
        <v/>
      </c>
      <c r="AY620" s="207"/>
      <c r="AZ620" s="297" t="str">
        <f t="shared" si="275"/>
        <v/>
      </c>
      <c r="BA620" s="207"/>
      <c r="BB620" s="139" t="str">
        <f t="shared" si="276"/>
        <v/>
      </c>
      <c r="BC620" s="207"/>
      <c r="BD620" s="297" t="str">
        <f t="shared" si="277"/>
        <v/>
      </c>
      <c r="BE620" s="207"/>
      <c r="BF620" s="139" t="str">
        <f t="shared" si="278"/>
        <v/>
      </c>
      <c r="BG620" s="207"/>
      <c r="BH620" s="297" t="str">
        <f t="shared" si="279"/>
        <v/>
      </c>
      <c r="BJ620" s="139" t="str">
        <f t="shared" si="280"/>
        <v/>
      </c>
      <c r="BK620" s="207"/>
      <c r="BL620" s="297" t="str">
        <f t="shared" si="281"/>
        <v/>
      </c>
      <c r="BM620" s="207"/>
    </row>
    <row r="621" spans="1:65" ht="15.75" customHeight="1">
      <c r="B621" s="364"/>
      <c r="C621" s="125"/>
      <c r="D621" s="125"/>
      <c r="E621" s="125"/>
      <c r="F621" s="125"/>
      <c r="G621" s="125"/>
      <c r="H621" s="125"/>
      <c r="I621" s="125"/>
      <c r="J621" s="125"/>
      <c r="K621" s="43"/>
      <c r="L621" s="40"/>
      <c r="M621" s="207"/>
      <c r="N621" s="207"/>
      <c r="O621" s="123"/>
      <c r="P621" s="207"/>
      <c r="Q621" s="207"/>
      <c r="R621" s="237"/>
      <c r="S621" s="237"/>
      <c r="T621" s="237"/>
      <c r="U621" s="207"/>
      <c r="V621" s="237"/>
      <c r="W621" s="237"/>
      <c r="X621" s="237"/>
      <c r="Y621" s="237"/>
      <c r="Z621" s="139" t="str">
        <f t="shared" si="262"/>
        <v/>
      </c>
      <c r="AA621" s="207"/>
      <c r="AB621" s="297" t="str">
        <f t="shared" si="263"/>
        <v/>
      </c>
      <c r="AC621" s="262"/>
      <c r="AD621" s="139" t="str">
        <f t="shared" si="264"/>
        <v/>
      </c>
      <c r="AE621" s="207"/>
      <c r="AF621" s="297" t="str">
        <f t="shared" si="265"/>
        <v/>
      </c>
      <c r="AG621" s="207"/>
      <c r="AH621" s="139" t="str">
        <f t="shared" si="266"/>
        <v/>
      </c>
      <c r="AI621" s="207"/>
      <c r="AJ621" s="297" t="str">
        <f t="shared" si="267"/>
        <v/>
      </c>
      <c r="AK621" s="262"/>
      <c r="AL621" s="139" t="str">
        <f t="shared" si="268"/>
        <v/>
      </c>
      <c r="AM621" s="207"/>
      <c r="AN621" s="297" t="str">
        <f t="shared" si="269"/>
        <v/>
      </c>
      <c r="AP621" s="139" t="str">
        <f t="shared" si="270"/>
        <v/>
      </c>
      <c r="AQ621" s="207"/>
      <c r="AR621" s="297" t="str">
        <f t="shared" si="271"/>
        <v/>
      </c>
      <c r="AS621" s="207"/>
      <c r="AT621" s="139" t="str">
        <f t="shared" si="272"/>
        <v/>
      </c>
      <c r="AU621" s="207"/>
      <c r="AV621" s="297" t="str">
        <f t="shared" si="273"/>
        <v/>
      </c>
      <c r="AW621" s="207"/>
      <c r="AX621" s="139" t="str">
        <f t="shared" si="274"/>
        <v/>
      </c>
      <c r="AY621" s="207"/>
      <c r="AZ621" s="297" t="str">
        <f t="shared" si="275"/>
        <v/>
      </c>
      <c r="BA621" s="207"/>
      <c r="BB621" s="139" t="str">
        <f t="shared" si="276"/>
        <v/>
      </c>
      <c r="BC621" s="207"/>
      <c r="BD621" s="297" t="str">
        <f t="shared" si="277"/>
        <v/>
      </c>
      <c r="BE621" s="207"/>
      <c r="BF621" s="139" t="str">
        <f t="shared" si="278"/>
        <v/>
      </c>
      <c r="BG621" s="207"/>
      <c r="BH621" s="297" t="str">
        <f t="shared" si="279"/>
        <v/>
      </c>
      <c r="BJ621" s="139" t="str">
        <f t="shared" si="280"/>
        <v/>
      </c>
      <c r="BK621" s="207"/>
      <c r="BL621" s="297" t="str">
        <f t="shared" si="281"/>
        <v/>
      </c>
      <c r="BM621" s="207"/>
    </row>
    <row r="622" spans="1:65" ht="15.75" customHeight="1">
      <c r="B622" s="364"/>
      <c r="C622" s="20" t="s">
        <v>74</v>
      </c>
      <c r="D622" s="103"/>
      <c r="E622" s="103"/>
      <c r="F622" s="103"/>
      <c r="G622" s="103"/>
      <c r="H622" s="103"/>
      <c r="I622" s="103"/>
      <c r="J622" s="103"/>
      <c r="K622" s="27"/>
      <c r="L622" s="102"/>
      <c r="M622" s="207"/>
      <c r="N622" s="207"/>
      <c r="O622" s="157"/>
      <c r="P622" s="207"/>
      <c r="Q622" s="207"/>
      <c r="R622" s="237"/>
      <c r="S622" s="237"/>
      <c r="T622" s="237"/>
      <c r="U622" s="207"/>
      <c r="V622" s="237"/>
      <c r="W622" s="237"/>
      <c r="X622" s="237"/>
      <c r="Y622" s="237"/>
      <c r="Z622" s="139" t="str">
        <f t="shared" si="262"/>
        <v/>
      </c>
      <c r="AA622" s="207"/>
      <c r="AB622" s="297" t="str">
        <f t="shared" si="263"/>
        <v/>
      </c>
      <c r="AC622" s="262"/>
      <c r="AD622" s="139" t="str">
        <f t="shared" si="264"/>
        <v/>
      </c>
      <c r="AE622" s="207"/>
      <c r="AF622" s="297" t="str">
        <f t="shared" si="265"/>
        <v/>
      </c>
      <c r="AG622" s="207"/>
      <c r="AH622" s="139" t="str">
        <f t="shared" si="266"/>
        <v/>
      </c>
      <c r="AI622" s="207"/>
      <c r="AJ622" s="297" t="str">
        <f t="shared" si="267"/>
        <v/>
      </c>
      <c r="AK622" s="262"/>
      <c r="AL622" s="139" t="str">
        <f t="shared" si="268"/>
        <v/>
      </c>
      <c r="AM622" s="207"/>
      <c r="AN622" s="297" t="str">
        <f t="shared" si="269"/>
        <v/>
      </c>
      <c r="AP622" s="139" t="str">
        <f t="shared" si="270"/>
        <v/>
      </c>
      <c r="AQ622" s="207"/>
      <c r="AR622" s="297" t="str">
        <f t="shared" si="271"/>
        <v/>
      </c>
      <c r="AS622" s="207"/>
      <c r="AT622" s="139" t="str">
        <f t="shared" si="272"/>
        <v/>
      </c>
      <c r="AU622" s="207"/>
      <c r="AV622" s="297" t="str">
        <f t="shared" si="273"/>
        <v/>
      </c>
      <c r="AW622" s="207"/>
      <c r="AX622" s="139" t="str">
        <f t="shared" si="274"/>
        <v/>
      </c>
      <c r="AY622" s="207"/>
      <c r="AZ622" s="297" t="str">
        <f t="shared" si="275"/>
        <v/>
      </c>
      <c r="BA622" s="207"/>
      <c r="BB622" s="139" t="str">
        <f t="shared" si="276"/>
        <v/>
      </c>
      <c r="BC622" s="207"/>
      <c r="BD622" s="297" t="str">
        <f t="shared" si="277"/>
        <v/>
      </c>
      <c r="BE622" s="207"/>
      <c r="BF622" s="139" t="str">
        <f t="shared" si="278"/>
        <v/>
      </c>
      <c r="BG622" s="207"/>
      <c r="BH622" s="297" t="str">
        <f t="shared" si="279"/>
        <v/>
      </c>
      <c r="BJ622" s="139" t="str">
        <f t="shared" si="280"/>
        <v/>
      </c>
      <c r="BK622" s="207"/>
      <c r="BL622" s="297" t="str">
        <f t="shared" si="281"/>
        <v/>
      </c>
      <c r="BM622" s="207"/>
    </row>
    <row r="623" spans="1:65" ht="15.75" customHeight="1">
      <c r="B623" s="364"/>
      <c r="C623" s="103"/>
      <c r="D623" s="20" t="s">
        <v>75</v>
      </c>
      <c r="E623" s="103"/>
      <c r="F623" s="103"/>
      <c r="G623" s="103"/>
      <c r="H623" s="103"/>
      <c r="I623" s="103"/>
      <c r="J623" s="103"/>
      <c r="K623" s="27"/>
      <c r="L623" s="102"/>
      <c r="M623" s="207"/>
      <c r="N623" s="207"/>
      <c r="O623" s="157"/>
      <c r="P623" s="207"/>
      <c r="Q623" s="207"/>
      <c r="R623" s="237"/>
      <c r="S623" s="237"/>
      <c r="T623" s="237"/>
      <c r="U623" s="207"/>
      <c r="V623" s="237"/>
      <c r="W623" s="237"/>
      <c r="X623" s="237"/>
      <c r="Y623" s="237"/>
      <c r="Z623" s="139" t="str">
        <f t="shared" si="262"/>
        <v/>
      </c>
      <c r="AA623" s="207"/>
      <c r="AB623" s="297" t="str">
        <f t="shared" si="263"/>
        <v/>
      </c>
      <c r="AC623" s="262"/>
      <c r="AD623" s="139" t="str">
        <f t="shared" si="264"/>
        <v/>
      </c>
      <c r="AE623" s="207"/>
      <c r="AF623" s="297" t="str">
        <f t="shared" si="265"/>
        <v/>
      </c>
      <c r="AG623" s="207"/>
      <c r="AH623" s="139" t="str">
        <f t="shared" si="266"/>
        <v/>
      </c>
      <c r="AI623" s="207"/>
      <c r="AJ623" s="297" t="str">
        <f t="shared" si="267"/>
        <v/>
      </c>
      <c r="AK623" s="262"/>
      <c r="AL623" s="139" t="str">
        <f t="shared" si="268"/>
        <v/>
      </c>
      <c r="AM623" s="207"/>
      <c r="AN623" s="297" t="str">
        <f t="shared" si="269"/>
        <v/>
      </c>
      <c r="AP623" s="139" t="str">
        <f t="shared" si="270"/>
        <v/>
      </c>
      <c r="AQ623" s="207"/>
      <c r="AR623" s="297" t="str">
        <f t="shared" si="271"/>
        <v/>
      </c>
      <c r="AS623" s="207"/>
      <c r="AT623" s="139" t="str">
        <f t="shared" si="272"/>
        <v/>
      </c>
      <c r="AU623" s="207"/>
      <c r="AV623" s="297" t="str">
        <f t="shared" si="273"/>
        <v/>
      </c>
      <c r="AW623" s="207"/>
      <c r="AX623" s="139" t="str">
        <f t="shared" si="274"/>
        <v/>
      </c>
      <c r="AY623" s="207"/>
      <c r="AZ623" s="297" t="str">
        <f t="shared" si="275"/>
        <v/>
      </c>
      <c r="BA623" s="207"/>
      <c r="BB623" s="139" t="str">
        <f t="shared" si="276"/>
        <v/>
      </c>
      <c r="BC623" s="207"/>
      <c r="BD623" s="297" t="str">
        <f t="shared" si="277"/>
        <v/>
      </c>
      <c r="BE623" s="207"/>
      <c r="BF623" s="139" t="str">
        <f t="shared" si="278"/>
        <v/>
      </c>
      <c r="BG623" s="207"/>
      <c r="BH623" s="297" t="str">
        <f t="shared" si="279"/>
        <v/>
      </c>
      <c r="BJ623" s="139" t="str">
        <f t="shared" si="280"/>
        <v/>
      </c>
      <c r="BK623" s="207"/>
      <c r="BL623" s="297" t="str">
        <f t="shared" si="281"/>
        <v/>
      </c>
      <c r="BM623" s="207"/>
    </row>
    <row r="624" spans="1:65" ht="15.75" customHeight="1">
      <c r="C624" s="101"/>
      <c r="D624" s="101"/>
      <c r="E624" s="101"/>
      <c r="F624" s="101"/>
      <c r="G624" s="101"/>
      <c r="H624" s="101"/>
      <c r="I624" s="101"/>
      <c r="J624" s="101"/>
      <c r="K624" s="27"/>
      <c r="L624" s="102"/>
      <c r="M624" s="207"/>
      <c r="N624" s="207"/>
      <c r="O624" s="157"/>
      <c r="P624" s="207"/>
      <c r="Q624" s="207"/>
      <c r="R624" s="237"/>
      <c r="S624" s="237"/>
      <c r="T624" s="237"/>
      <c r="U624" s="207"/>
      <c r="V624" s="237"/>
      <c r="W624" s="237"/>
      <c r="X624" s="237"/>
      <c r="Y624" s="237"/>
      <c r="Z624" s="174" t="str">
        <f t="shared" si="262"/>
        <v/>
      </c>
      <c r="AA624" s="207"/>
      <c r="AB624" s="299" t="str">
        <f t="shared" si="263"/>
        <v/>
      </c>
      <c r="AC624" s="280"/>
      <c r="AD624" s="174" t="str">
        <f t="shared" si="264"/>
        <v/>
      </c>
      <c r="AE624" s="207"/>
      <c r="AF624" s="299" t="str">
        <f t="shared" si="265"/>
        <v/>
      </c>
      <c r="AG624" s="207"/>
      <c r="AH624" s="139" t="str">
        <f t="shared" si="266"/>
        <v/>
      </c>
      <c r="AI624" s="207"/>
      <c r="AJ624" s="299" t="str">
        <f t="shared" si="267"/>
        <v/>
      </c>
      <c r="AK624" s="280"/>
      <c r="AL624" s="139" t="str">
        <f t="shared" si="268"/>
        <v/>
      </c>
      <c r="AM624" s="207"/>
      <c r="AN624" s="297" t="str">
        <f t="shared" si="269"/>
        <v/>
      </c>
      <c r="AP624" s="139" t="str">
        <f t="shared" si="270"/>
        <v/>
      </c>
      <c r="AQ624" s="207"/>
      <c r="AR624" s="297" t="str">
        <f t="shared" si="271"/>
        <v/>
      </c>
      <c r="AS624" s="207"/>
      <c r="AT624" s="174" t="str">
        <f t="shared" si="272"/>
        <v/>
      </c>
      <c r="AU624" s="207"/>
      <c r="AV624" s="299" t="str">
        <f t="shared" si="273"/>
        <v/>
      </c>
      <c r="AW624" s="207"/>
      <c r="AX624" s="174" t="str">
        <f t="shared" si="274"/>
        <v/>
      </c>
      <c r="AY624" s="207"/>
      <c r="AZ624" s="299" t="str">
        <f t="shared" si="275"/>
        <v/>
      </c>
      <c r="BA624" s="207"/>
      <c r="BB624" s="174" t="str">
        <f t="shared" si="276"/>
        <v/>
      </c>
      <c r="BC624" s="207"/>
      <c r="BD624" s="299" t="str">
        <f t="shared" si="277"/>
        <v/>
      </c>
      <c r="BE624" s="207"/>
      <c r="BF624" s="139" t="str">
        <f t="shared" si="278"/>
        <v/>
      </c>
      <c r="BG624" s="207"/>
      <c r="BH624" s="297" t="str">
        <f t="shared" si="279"/>
        <v/>
      </c>
      <c r="BJ624" s="139" t="str">
        <f t="shared" si="280"/>
        <v/>
      </c>
      <c r="BK624" s="207"/>
      <c r="BL624" s="297" t="str">
        <f t="shared" si="281"/>
        <v/>
      </c>
      <c r="BM624" s="207"/>
    </row>
    <row r="625" spans="1:65" s="98" customFormat="1" ht="15.75" customHeight="1">
      <c r="A625" s="84"/>
      <c r="B625" s="364">
        <v>252</v>
      </c>
      <c r="C625" s="107" t="s">
        <v>35</v>
      </c>
      <c r="D625" s="105" t="s">
        <v>3</v>
      </c>
      <c r="E625" s="105"/>
      <c r="F625" s="105"/>
      <c r="G625" s="105"/>
      <c r="H625" s="105"/>
      <c r="I625" s="105"/>
      <c r="J625" s="105"/>
      <c r="K625" s="110"/>
      <c r="L625" s="106" t="s">
        <v>29</v>
      </c>
      <c r="M625" s="207"/>
      <c r="N625" s="139">
        <f>VLOOKUP($B625,'[1]09-10-11'!$A$4:$EA$400,MATCH(N$2, '[1]09-10-11'!$A$4:$EA$4, 0))</f>
        <v>435</v>
      </c>
      <c r="O625" s="111"/>
      <c r="P625" s="139">
        <f>VLOOKUP($B625,'[1]09-10-11'!$A$4:$EA$400,MATCH(P$2, '[1]09-10-11'!$A$4:$EA$4, 0))</f>
        <v>450</v>
      </c>
      <c r="Q625" s="139"/>
      <c r="R625" s="139">
        <f>VLOOKUP($B625,'[1]09-10-11'!$A$4:$EA$400,MATCH(R$2, '[1]09-10-11'!$A$4:$EA$4, 0))</f>
        <v>435</v>
      </c>
      <c r="S625" s="139"/>
      <c r="T625" s="139" t="e">
        <f>VLOOKUP($B625,'[1]09-10-11'!$A$4:$EA$400,MATCH(T$2, '[1]09-10-11'!$A$4:$EA$4, 0))</f>
        <v>#N/A</v>
      </c>
      <c r="U625" s="139"/>
      <c r="V625" s="139">
        <f>VLOOKUP($B625,'[1]09-10-11'!$A$4:$EA$400,MATCH(V$2, '[1]09-10-11'!$A$4:$EA$4, 0))</f>
        <v>435</v>
      </c>
      <c r="W625" s="139"/>
      <c r="X625" s="139">
        <f>VLOOKUP($B625,'[1]09-10-11'!$A$4:$EA$400,MATCH(X$2, '[1]09-10-11'!$A$4:$EA$4, 0))</f>
        <v>457</v>
      </c>
      <c r="Y625" s="53"/>
      <c r="Z625" s="174">
        <f t="shared" si="262"/>
        <v>22</v>
      </c>
      <c r="AA625" s="174"/>
      <c r="AB625" s="299">
        <f t="shared" si="263"/>
        <v>5.0574712643678188E-2</v>
      </c>
      <c r="AC625" s="280"/>
      <c r="AD625" s="174">
        <f t="shared" si="264"/>
        <v>7</v>
      </c>
      <c r="AE625" s="174"/>
      <c r="AF625" s="299">
        <f t="shared" si="265"/>
        <v>1.5555555555555545E-2</v>
      </c>
      <c r="AG625" s="174"/>
      <c r="AH625" s="139">
        <f t="shared" si="266"/>
        <v>22</v>
      </c>
      <c r="AI625" s="139"/>
      <c r="AJ625" s="299">
        <f t="shared" si="267"/>
        <v>5.0574712643678188E-2</v>
      </c>
      <c r="AK625" s="280"/>
      <c r="AL625" s="139">
        <f t="shared" si="268"/>
        <v>22</v>
      </c>
      <c r="AM625" s="174"/>
      <c r="AN625" s="297">
        <f t="shared" si="269"/>
        <v>5.0574712643678188E-2</v>
      </c>
      <c r="AP625" s="139" t="str">
        <f t="shared" si="270"/>
        <v/>
      </c>
      <c r="AQ625" s="174"/>
      <c r="AR625" s="297" t="e">
        <f t="shared" si="271"/>
        <v>#N/A</v>
      </c>
      <c r="AS625" s="174"/>
      <c r="AT625" s="174" t="str">
        <f t="shared" si="272"/>
        <v/>
      </c>
      <c r="AU625" s="174"/>
      <c r="AV625" s="299" t="e">
        <f t="shared" si="273"/>
        <v>#N/A</v>
      </c>
      <c r="AW625" s="174"/>
      <c r="AX625" s="174">
        <f t="shared" si="274"/>
        <v>0</v>
      </c>
      <c r="AY625" s="174"/>
      <c r="AZ625" s="299">
        <f t="shared" si="275"/>
        <v>0</v>
      </c>
      <c r="BA625" s="174"/>
      <c r="BB625" s="174">
        <f t="shared" si="276"/>
        <v>-15</v>
      </c>
      <c r="BC625" s="174"/>
      <c r="BD625" s="299">
        <f t="shared" si="277"/>
        <v>-3.3333333333333326E-2</v>
      </c>
      <c r="BE625" s="174"/>
      <c r="BF625" s="139">
        <f t="shared" si="278"/>
        <v>0</v>
      </c>
      <c r="BG625" s="174"/>
      <c r="BH625" s="297">
        <f t="shared" si="279"/>
        <v>0</v>
      </c>
      <c r="BJ625" s="139" t="str">
        <f t="shared" si="280"/>
        <v/>
      </c>
      <c r="BK625" s="174"/>
      <c r="BL625" s="297" t="e">
        <f t="shared" si="281"/>
        <v>#N/A</v>
      </c>
      <c r="BM625" s="174"/>
    </row>
    <row r="626" spans="1:65" s="98" customFormat="1" ht="15.75" customHeight="1">
      <c r="A626" s="84"/>
      <c r="B626" s="364">
        <v>253</v>
      </c>
      <c r="C626" s="21" t="s">
        <v>36</v>
      </c>
      <c r="D626" s="101" t="s">
        <v>137</v>
      </c>
      <c r="E626" s="105"/>
      <c r="F626" s="105"/>
      <c r="G626" s="105"/>
      <c r="H626" s="105"/>
      <c r="I626" s="105"/>
      <c r="J626" s="105"/>
      <c r="K626" s="110"/>
      <c r="L626" s="106" t="s">
        <v>33</v>
      </c>
      <c r="M626" s="207"/>
      <c r="N626" s="141">
        <f>VLOOKUP($B626,'[1]09-10-11'!$A$4:$EA$400,MATCH(N$2, '[1]09-10-11'!$A$4:$EA$4, 0))</f>
        <v>18</v>
      </c>
      <c r="O626" s="123"/>
      <c r="P626" s="141">
        <f>VLOOKUP($B626,'[1]09-10-11'!$A$4:$EA$400,MATCH(P$2, '[1]09-10-11'!$A$4:$EA$4, 0))</f>
        <v>0</v>
      </c>
      <c r="Q626" s="141"/>
      <c r="R626" s="141">
        <f>VLOOKUP($B626,'[1]09-10-11'!$A$4:$EA$400,MATCH(R$2, '[1]09-10-11'!$A$4:$EA$4, 0))</f>
        <v>0</v>
      </c>
      <c r="S626" s="141"/>
      <c r="T626" s="141" t="e">
        <f>VLOOKUP($B626,'[1]09-10-11'!$A$4:$EA$400,MATCH(T$2, '[1]09-10-11'!$A$4:$EA$4, 0))</f>
        <v>#N/A</v>
      </c>
      <c r="U626" s="141"/>
      <c r="V626" s="141">
        <f>VLOOKUP($B626,'[1]09-10-11'!$A$4:$EA$400,MATCH(V$2, '[1]09-10-11'!$A$4:$EA$4, 0))</f>
        <v>0</v>
      </c>
      <c r="W626" s="141"/>
      <c r="X626" s="141">
        <f>VLOOKUP($B626,'[1]09-10-11'!$A$4:$EA$400,MATCH(X$2, '[1]09-10-11'!$A$4:$EA$4, 0))</f>
        <v>0</v>
      </c>
      <c r="Y626" s="53"/>
      <c r="Z626" s="283">
        <f t="shared" si="262"/>
        <v>0</v>
      </c>
      <c r="AA626" s="283"/>
      <c r="AB626" s="300" t="str">
        <f t="shared" si="263"/>
        <v>---</v>
      </c>
      <c r="AC626" s="281"/>
      <c r="AD626" s="283">
        <f t="shared" si="264"/>
        <v>0</v>
      </c>
      <c r="AE626" s="283"/>
      <c r="AF626" s="300" t="str">
        <f t="shared" si="265"/>
        <v>---</v>
      </c>
      <c r="AG626" s="284"/>
      <c r="AH626" s="141">
        <f t="shared" si="266"/>
        <v>-18</v>
      </c>
      <c r="AI626" s="141"/>
      <c r="AJ626" s="300">
        <f t="shared" si="267"/>
        <v>-1</v>
      </c>
      <c r="AK626" s="281"/>
      <c r="AL626" s="283">
        <f t="shared" si="268"/>
        <v>0</v>
      </c>
      <c r="AM626" s="283"/>
      <c r="AN626" s="300" t="str">
        <f t="shared" si="269"/>
        <v>---</v>
      </c>
      <c r="AP626" s="141" t="str">
        <f t="shared" si="270"/>
        <v/>
      </c>
      <c r="AQ626" s="283"/>
      <c r="AR626" s="300" t="e">
        <f t="shared" si="271"/>
        <v>#N/A</v>
      </c>
      <c r="AS626" s="284"/>
      <c r="AT626" s="283" t="str">
        <f t="shared" si="272"/>
        <v/>
      </c>
      <c r="AU626" s="283"/>
      <c r="AV626" s="300" t="e">
        <f t="shared" si="273"/>
        <v>#N/A</v>
      </c>
      <c r="AW626" s="284"/>
      <c r="AX626" s="283">
        <f t="shared" si="274"/>
        <v>-18</v>
      </c>
      <c r="AY626" s="283"/>
      <c r="AZ626" s="300">
        <f t="shared" si="275"/>
        <v>-1</v>
      </c>
      <c r="BA626" s="284"/>
      <c r="BB626" s="283">
        <f t="shared" si="276"/>
        <v>0</v>
      </c>
      <c r="BC626" s="283"/>
      <c r="BD626" s="300" t="str">
        <f t="shared" si="277"/>
        <v>---</v>
      </c>
      <c r="BE626" s="284"/>
      <c r="BF626" s="283">
        <f t="shared" si="278"/>
        <v>0</v>
      </c>
      <c r="BG626" s="283"/>
      <c r="BH626" s="300" t="str">
        <f t="shared" si="279"/>
        <v>---</v>
      </c>
      <c r="BJ626" s="141" t="str">
        <f t="shared" si="280"/>
        <v/>
      </c>
      <c r="BK626" s="283"/>
      <c r="BL626" s="300" t="e">
        <f t="shared" si="281"/>
        <v>#N/A</v>
      </c>
      <c r="BM626" s="284"/>
    </row>
    <row r="627" spans="1:65" s="98" customFormat="1" ht="15.75" customHeight="1">
      <c r="A627" s="84"/>
      <c r="B627" s="364"/>
      <c r="C627" s="105"/>
      <c r="D627" s="105"/>
      <c r="E627" s="105"/>
      <c r="F627" s="105"/>
      <c r="G627" s="105"/>
      <c r="H627" s="105"/>
      <c r="I627" s="105"/>
      <c r="J627" s="105"/>
      <c r="K627" s="110"/>
      <c r="L627" s="106"/>
      <c r="M627" s="207"/>
      <c r="N627" s="207"/>
      <c r="O627" s="111"/>
      <c r="P627" s="207"/>
      <c r="Q627" s="207"/>
      <c r="R627" s="237"/>
      <c r="S627" s="237"/>
      <c r="T627" s="237"/>
      <c r="U627" s="207"/>
      <c r="V627" s="237"/>
      <c r="W627" s="237"/>
      <c r="X627" s="237"/>
      <c r="Y627" s="237"/>
      <c r="Z627" s="174" t="str">
        <f t="shared" si="262"/>
        <v/>
      </c>
      <c r="AA627" s="207"/>
      <c r="AB627" s="299" t="str">
        <f t="shared" si="263"/>
        <v/>
      </c>
      <c r="AC627" s="280"/>
      <c r="AD627" s="174" t="str">
        <f t="shared" si="264"/>
        <v/>
      </c>
      <c r="AE627" s="207"/>
      <c r="AF627" s="299" t="str">
        <f t="shared" si="265"/>
        <v/>
      </c>
      <c r="AG627" s="207"/>
      <c r="AH627" s="139" t="str">
        <f t="shared" si="266"/>
        <v/>
      </c>
      <c r="AI627" s="207"/>
      <c r="AJ627" s="299" t="str">
        <f t="shared" si="267"/>
        <v/>
      </c>
      <c r="AK627" s="280"/>
      <c r="AL627" s="139" t="str">
        <f t="shared" si="268"/>
        <v/>
      </c>
      <c r="AM627" s="207"/>
      <c r="AN627" s="297" t="str">
        <f t="shared" si="269"/>
        <v/>
      </c>
      <c r="AP627" s="139" t="str">
        <f t="shared" si="270"/>
        <v/>
      </c>
      <c r="AQ627" s="207"/>
      <c r="AR627" s="297" t="str">
        <f t="shared" si="271"/>
        <v/>
      </c>
      <c r="AS627" s="207"/>
      <c r="AT627" s="174" t="str">
        <f t="shared" si="272"/>
        <v/>
      </c>
      <c r="AU627" s="207"/>
      <c r="AV627" s="299" t="str">
        <f t="shared" si="273"/>
        <v/>
      </c>
      <c r="AW627" s="207"/>
      <c r="AX627" s="174" t="str">
        <f t="shared" si="274"/>
        <v/>
      </c>
      <c r="AY627" s="207"/>
      <c r="AZ627" s="299" t="str">
        <f t="shared" si="275"/>
        <v/>
      </c>
      <c r="BA627" s="207"/>
      <c r="BB627" s="174" t="str">
        <f t="shared" si="276"/>
        <v/>
      </c>
      <c r="BC627" s="207"/>
      <c r="BD627" s="299" t="str">
        <f t="shared" si="277"/>
        <v/>
      </c>
      <c r="BE627" s="207"/>
      <c r="BF627" s="139" t="str">
        <f t="shared" si="278"/>
        <v/>
      </c>
      <c r="BG627" s="207"/>
      <c r="BH627" s="297" t="str">
        <f t="shared" si="279"/>
        <v/>
      </c>
      <c r="BJ627" s="139" t="str">
        <f t="shared" si="280"/>
        <v/>
      </c>
      <c r="BK627" s="207"/>
      <c r="BL627" s="297" t="str">
        <f t="shared" si="281"/>
        <v/>
      </c>
      <c r="BM627" s="207"/>
    </row>
    <row r="628" spans="1:65" s="98" customFormat="1" ht="15.75" customHeight="1">
      <c r="A628" s="84"/>
      <c r="B628" s="364"/>
      <c r="C628" s="107"/>
      <c r="D628" s="105"/>
      <c r="E628" s="105"/>
      <c r="F628" s="105"/>
      <c r="G628" s="103" t="s">
        <v>40</v>
      </c>
      <c r="H628" s="103"/>
      <c r="I628" s="103"/>
      <c r="J628" s="103"/>
      <c r="K628" s="36"/>
      <c r="L628" s="37"/>
      <c r="M628" s="215"/>
      <c r="N628" s="150">
        <f>SUM(N630+N629)</f>
        <v>453</v>
      </c>
      <c r="O628" s="147"/>
      <c r="P628" s="150">
        <f>SUM(P630+P629)</f>
        <v>450</v>
      </c>
      <c r="Q628" s="150"/>
      <c r="R628" s="150">
        <f>SUM(R630+R629)</f>
        <v>435</v>
      </c>
      <c r="S628" s="150"/>
      <c r="T628" s="150" t="e">
        <f>SUM(T630+T629)</f>
        <v>#N/A</v>
      </c>
      <c r="U628" s="150"/>
      <c r="V628" s="150">
        <f>SUM(V630+V629)</f>
        <v>435</v>
      </c>
      <c r="W628" s="150"/>
      <c r="X628" s="150">
        <f>SUM(X630+X629)</f>
        <v>457</v>
      </c>
      <c r="Y628" s="146"/>
      <c r="Z628" s="285">
        <f t="shared" si="262"/>
        <v>22</v>
      </c>
      <c r="AA628" s="285"/>
      <c r="AB628" s="302">
        <f t="shared" si="263"/>
        <v>5.0574712643678188E-2</v>
      </c>
      <c r="AC628" s="282"/>
      <c r="AD628" s="285">
        <f t="shared" si="264"/>
        <v>7</v>
      </c>
      <c r="AE628" s="285"/>
      <c r="AF628" s="302">
        <f t="shared" si="265"/>
        <v>1.5555555555555545E-2</v>
      </c>
      <c r="AG628" s="285"/>
      <c r="AH628" s="150">
        <f t="shared" si="266"/>
        <v>4</v>
      </c>
      <c r="AI628" s="150"/>
      <c r="AJ628" s="302">
        <f t="shared" si="267"/>
        <v>8.8300220750552327E-3</v>
      </c>
      <c r="AK628" s="282"/>
      <c r="AL628" s="150">
        <f t="shared" si="268"/>
        <v>22</v>
      </c>
      <c r="AM628" s="285"/>
      <c r="AN628" s="301">
        <f t="shared" si="269"/>
        <v>5.0574712643678188E-2</v>
      </c>
      <c r="AP628" s="150" t="str">
        <f t="shared" si="270"/>
        <v/>
      </c>
      <c r="AQ628" s="285"/>
      <c r="AR628" s="301" t="e">
        <f t="shared" si="271"/>
        <v>#N/A</v>
      </c>
      <c r="AS628" s="285"/>
      <c r="AT628" s="285" t="str">
        <f t="shared" si="272"/>
        <v/>
      </c>
      <c r="AU628" s="285"/>
      <c r="AV628" s="302" t="e">
        <f t="shared" si="273"/>
        <v>#N/A</v>
      </c>
      <c r="AW628" s="285"/>
      <c r="AX628" s="285">
        <f t="shared" si="274"/>
        <v>-18</v>
      </c>
      <c r="AY628" s="285"/>
      <c r="AZ628" s="302">
        <f t="shared" si="275"/>
        <v>-3.9735099337748325E-2</v>
      </c>
      <c r="BA628" s="285"/>
      <c r="BB628" s="285">
        <f t="shared" si="276"/>
        <v>-15</v>
      </c>
      <c r="BC628" s="285"/>
      <c r="BD628" s="302">
        <f t="shared" si="277"/>
        <v>-3.3333333333333326E-2</v>
      </c>
      <c r="BE628" s="285"/>
      <c r="BF628" s="150">
        <f t="shared" si="278"/>
        <v>0</v>
      </c>
      <c r="BG628" s="285"/>
      <c r="BH628" s="301">
        <f t="shared" si="279"/>
        <v>0</v>
      </c>
      <c r="BJ628" s="150" t="str">
        <f t="shared" si="280"/>
        <v/>
      </c>
      <c r="BK628" s="285"/>
      <c r="BL628" s="301" t="e">
        <f t="shared" si="281"/>
        <v>#N/A</v>
      </c>
      <c r="BM628" s="285"/>
    </row>
    <row r="629" spans="1:65" s="98" customFormat="1" ht="15.75" customHeight="1">
      <c r="A629" s="84"/>
      <c r="B629" s="364"/>
      <c r="C629" s="107"/>
      <c r="D629" s="105"/>
      <c r="E629" s="105"/>
      <c r="F629" s="105"/>
      <c r="G629" s="105"/>
      <c r="H629" s="101" t="s">
        <v>58</v>
      </c>
      <c r="I629" s="105"/>
      <c r="J629" s="105"/>
      <c r="K629" s="110"/>
      <c r="L629" s="106" t="s">
        <v>29</v>
      </c>
      <c r="M629" s="207"/>
      <c r="N629" s="139">
        <f>N625</f>
        <v>435</v>
      </c>
      <c r="O629" s="111"/>
      <c r="P629" s="139">
        <f>P625</f>
        <v>450</v>
      </c>
      <c r="Q629" s="139"/>
      <c r="R629" s="139">
        <f>R625</f>
        <v>435</v>
      </c>
      <c r="S629" s="139"/>
      <c r="T629" s="139" t="e">
        <f>T625</f>
        <v>#N/A</v>
      </c>
      <c r="U629" s="139"/>
      <c r="V629" s="139">
        <f>V625</f>
        <v>435</v>
      </c>
      <c r="W629" s="139"/>
      <c r="X629" s="139">
        <f>X625</f>
        <v>457</v>
      </c>
      <c r="Y629" s="53"/>
      <c r="Z629" s="174">
        <f t="shared" si="262"/>
        <v>22</v>
      </c>
      <c r="AA629" s="174"/>
      <c r="AB629" s="299">
        <f t="shared" si="263"/>
        <v>5.0574712643678188E-2</v>
      </c>
      <c r="AC629" s="280"/>
      <c r="AD629" s="174">
        <f t="shared" si="264"/>
        <v>7</v>
      </c>
      <c r="AE629" s="174"/>
      <c r="AF629" s="299">
        <f t="shared" si="265"/>
        <v>1.5555555555555545E-2</v>
      </c>
      <c r="AG629" s="174"/>
      <c r="AH629" s="139">
        <f t="shared" si="266"/>
        <v>22</v>
      </c>
      <c r="AI629" s="139"/>
      <c r="AJ629" s="299">
        <f t="shared" si="267"/>
        <v>5.0574712643678188E-2</v>
      </c>
      <c r="AK629" s="280"/>
      <c r="AL629" s="139">
        <f t="shared" si="268"/>
        <v>22</v>
      </c>
      <c r="AM629" s="174"/>
      <c r="AN629" s="297">
        <f t="shared" si="269"/>
        <v>5.0574712643678188E-2</v>
      </c>
      <c r="AP629" s="139" t="str">
        <f t="shared" si="270"/>
        <v/>
      </c>
      <c r="AQ629" s="174"/>
      <c r="AR629" s="297" t="e">
        <f t="shared" si="271"/>
        <v>#N/A</v>
      </c>
      <c r="AS629" s="174"/>
      <c r="AT629" s="174" t="str">
        <f t="shared" si="272"/>
        <v/>
      </c>
      <c r="AU629" s="174"/>
      <c r="AV629" s="299" t="e">
        <f t="shared" si="273"/>
        <v>#N/A</v>
      </c>
      <c r="AW629" s="174"/>
      <c r="AX629" s="174">
        <f t="shared" si="274"/>
        <v>0</v>
      </c>
      <c r="AY629" s="174"/>
      <c r="AZ629" s="299">
        <f t="shared" si="275"/>
        <v>0</v>
      </c>
      <c r="BA629" s="174"/>
      <c r="BB629" s="174">
        <f t="shared" si="276"/>
        <v>-15</v>
      </c>
      <c r="BC629" s="174"/>
      <c r="BD629" s="299">
        <f t="shared" si="277"/>
        <v>-3.3333333333333326E-2</v>
      </c>
      <c r="BE629" s="174"/>
      <c r="BF629" s="139">
        <f t="shared" si="278"/>
        <v>0</v>
      </c>
      <c r="BG629" s="174"/>
      <c r="BH629" s="297">
        <f t="shared" si="279"/>
        <v>0</v>
      </c>
      <c r="BJ629" s="139" t="str">
        <f t="shared" si="280"/>
        <v/>
      </c>
      <c r="BK629" s="174"/>
      <c r="BL629" s="297" t="e">
        <f t="shared" si="281"/>
        <v>#N/A</v>
      </c>
      <c r="BM629" s="174"/>
    </row>
    <row r="630" spans="1:65" s="98" customFormat="1" ht="15.75" customHeight="1">
      <c r="A630" s="84"/>
      <c r="B630" s="364"/>
      <c r="C630" s="107"/>
      <c r="D630" s="105"/>
      <c r="E630" s="105"/>
      <c r="F630" s="105"/>
      <c r="G630" s="105"/>
      <c r="H630" s="101" t="s">
        <v>72</v>
      </c>
      <c r="I630" s="105"/>
      <c r="J630" s="105"/>
      <c r="K630" s="110"/>
      <c r="L630" s="106" t="s">
        <v>33</v>
      </c>
      <c r="M630" s="207"/>
      <c r="N630" s="139">
        <f>N626</f>
        <v>18</v>
      </c>
      <c r="O630" s="45"/>
      <c r="P630" s="139">
        <f>P626</f>
        <v>0</v>
      </c>
      <c r="Q630" s="139"/>
      <c r="R630" s="139">
        <f>R626</f>
        <v>0</v>
      </c>
      <c r="S630" s="139"/>
      <c r="T630" s="139" t="e">
        <f>T626</f>
        <v>#N/A</v>
      </c>
      <c r="U630" s="139"/>
      <c r="V630" s="139">
        <f>V626</f>
        <v>0</v>
      </c>
      <c r="W630" s="139"/>
      <c r="X630" s="139">
        <f>X626</f>
        <v>0</v>
      </c>
      <c r="Y630" s="53"/>
      <c r="Z630" s="174">
        <f t="shared" si="262"/>
        <v>0</v>
      </c>
      <c r="AA630" s="174"/>
      <c r="AB630" s="299" t="str">
        <f t="shared" si="263"/>
        <v>---</v>
      </c>
      <c r="AC630" s="280"/>
      <c r="AD630" s="174">
        <f t="shared" si="264"/>
        <v>0</v>
      </c>
      <c r="AE630" s="174"/>
      <c r="AF630" s="299" t="str">
        <f t="shared" si="265"/>
        <v>---</v>
      </c>
      <c r="AG630" s="174"/>
      <c r="AH630" s="139">
        <f t="shared" si="266"/>
        <v>-18</v>
      </c>
      <c r="AI630" s="139"/>
      <c r="AJ630" s="299">
        <f t="shared" si="267"/>
        <v>-1</v>
      </c>
      <c r="AK630" s="280"/>
      <c r="AL630" s="174">
        <f t="shared" si="268"/>
        <v>0</v>
      </c>
      <c r="AM630" s="174"/>
      <c r="AN630" s="299" t="str">
        <f t="shared" si="269"/>
        <v>---</v>
      </c>
      <c r="AP630" s="174" t="str">
        <f t="shared" si="270"/>
        <v/>
      </c>
      <c r="AQ630" s="174"/>
      <c r="AR630" s="299" t="e">
        <f t="shared" si="271"/>
        <v>#N/A</v>
      </c>
      <c r="AS630" s="174"/>
      <c r="AT630" s="174" t="str">
        <f t="shared" si="272"/>
        <v/>
      </c>
      <c r="AU630" s="174"/>
      <c r="AV630" s="299" t="e">
        <f t="shared" si="273"/>
        <v>#N/A</v>
      </c>
      <c r="AW630" s="174"/>
      <c r="AX630" s="174">
        <f t="shared" si="274"/>
        <v>-18</v>
      </c>
      <c r="AY630" s="174"/>
      <c r="AZ630" s="299">
        <f t="shared" si="275"/>
        <v>-1</v>
      </c>
      <c r="BA630" s="174"/>
      <c r="BB630" s="174">
        <f t="shared" si="276"/>
        <v>0</v>
      </c>
      <c r="BC630" s="174"/>
      <c r="BD630" s="299" t="str">
        <f t="shared" si="277"/>
        <v>---</v>
      </c>
      <c r="BE630" s="174"/>
      <c r="BF630" s="174">
        <f t="shared" si="278"/>
        <v>0</v>
      </c>
      <c r="BG630" s="174"/>
      <c r="BH630" s="299" t="str">
        <f t="shared" si="279"/>
        <v>---</v>
      </c>
      <c r="BJ630" s="174" t="str">
        <f t="shared" si="280"/>
        <v/>
      </c>
      <c r="BK630" s="174"/>
      <c r="BL630" s="299" t="e">
        <f t="shared" si="281"/>
        <v>#N/A</v>
      </c>
      <c r="BM630" s="174"/>
    </row>
    <row r="631" spans="1:65" s="98" customFormat="1" ht="15.75" customHeight="1">
      <c r="A631" s="84"/>
      <c r="B631" s="364"/>
      <c r="C631" s="107"/>
      <c r="D631" s="105"/>
      <c r="E631" s="105"/>
      <c r="F631" s="105"/>
      <c r="G631" s="105"/>
      <c r="H631" s="105"/>
      <c r="I631" s="105"/>
      <c r="J631" s="105"/>
      <c r="K631" s="25"/>
      <c r="L631" s="106"/>
      <c r="M631" s="207"/>
      <c r="N631" s="207"/>
      <c r="O631" s="111"/>
      <c r="P631" s="207"/>
      <c r="Q631" s="207"/>
      <c r="R631" s="237"/>
      <c r="S631" s="237"/>
      <c r="T631" s="237"/>
      <c r="U631" s="207"/>
      <c r="V631" s="237"/>
      <c r="W631" s="237"/>
      <c r="X631" s="237"/>
      <c r="Y631" s="237"/>
      <c r="Z631" s="174" t="str">
        <f t="shared" si="262"/>
        <v/>
      </c>
      <c r="AA631" s="207"/>
      <c r="AB631" s="299" t="str">
        <f t="shared" si="263"/>
        <v/>
      </c>
      <c r="AC631" s="280"/>
      <c r="AD631" s="174" t="str">
        <f t="shared" si="264"/>
        <v/>
      </c>
      <c r="AE631" s="207"/>
      <c r="AF631" s="299" t="str">
        <f t="shared" si="265"/>
        <v/>
      </c>
      <c r="AG631" s="207"/>
      <c r="AH631" s="139" t="str">
        <f t="shared" si="266"/>
        <v/>
      </c>
      <c r="AI631" s="207"/>
      <c r="AJ631" s="299" t="str">
        <f t="shared" si="267"/>
        <v/>
      </c>
      <c r="AK631" s="280"/>
      <c r="AL631" s="139" t="str">
        <f t="shared" si="268"/>
        <v/>
      </c>
      <c r="AM631" s="207"/>
      <c r="AN631" s="297" t="str">
        <f t="shared" si="269"/>
        <v/>
      </c>
      <c r="AP631" s="139" t="str">
        <f t="shared" si="270"/>
        <v/>
      </c>
      <c r="AQ631" s="207"/>
      <c r="AR631" s="297" t="str">
        <f t="shared" si="271"/>
        <v/>
      </c>
      <c r="AS631" s="207"/>
      <c r="AT631" s="174" t="str">
        <f t="shared" si="272"/>
        <v/>
      </c>
      <c r="AU631" s="207"/>
      <c r="AV631" s="299" t="str">
        <f t="shared" si="273"/>
        <v/>
      </c>
      <c r="AW631" s="207"/>
      <c r="AX631" s="174" t="str">
        <f t="shared" si="274"/>
        <v/>
      </c>
      <c r="AY631" s="207"/>
      <c r="AZ631" s="299" t="str">
        <f t="shared" si="275"/>
        <v/>
      </c>
      <c r="BA631" s="207"/>
      <c r="BB631" s="174" t="str">
        <f t="shared" si="276"/>
        <v/>
      </c>
      <c r="BC631" s="207"/>
      <c r="BD631" s="299" t="str">
        <f t="shared" si="277"/>
        <v/>
      </c>
      <c r="BE631" s="207"/>
      <c r="BF631" s="139" t="str">
        <f t="shared" si="278"/>
        <v/>
      </c>
      <c r="BG631" s="207"/>
      <c r="BH631" s="297" t="str">
        <f t="shared" si="279"/>
        <v/>
      </c>
      <c r="BJ631" s="139" t="str">
        <f t="shared" si="280"/>
        <v/>
      </c>
      <c r="BK631" s="207"/>
      <c r="BL631" s="297" t="str">
        <f t="shared" si="281"/>
        <v/>
      </c>
      <c r="BM631" s="207"/>
    </row>
    <row r="632" spans="1:65" ht="15.75" customHeight="1">
      <c r="B632" s="364"/>
      <c r="C632" s="125"/>
      <c r="D632" s="125"/>
      <c r="E632" s="125"/>
      <c r="F632" s="105"/>
      <c r="G632" s="105"/>
      <c r="H632" s="105"/>
      <c r="I632" s="105"/>
      <c r="J632" s="105"/>
      <c r="K632" s="25"/>
      <c r="L632" s="40"/>
      <c r="M632" s="207"/>
      <c r="N632" s="207"/>
      <c r="O632" s="128"/>
      <c r="P632" s="207"/>
      <c r="Q632" s="207"/>
      <c r="R632" s="237"/>
      <c r="S632" s="237"/>
      <c r="T632" s="237"/>
      <c r="U632" s="207"/>
      <c r="V632" s="237"/>
      <c r="W632" s="237"/>
      <c r="X632" s="237"/>
      <c r="Y632" s="237"/>
      <c r="Z632" s="174" t="str">
        <f t="shared" si="262"/>
        <v/>
      </c>
      <c r="AA632" s="207"/>
      <c r="AB632" s="299" t="str">
        <f t="shared" si="263"/>
        <v/>
      </c>
      <c r="AC632" s="280"/>
      <c r="AD632" s="174" t="str">
        <f t="shared" si="264"/>
        <v/>
      </c>
      <c r="AE632" s="207"/>
      <c r="AF632" s="299" t="str">
        <f t="shared" si="265"/>
        <v/>
      </c>
      <c r="AG632" s="207"/>
      <c r="AH632" s="139" t="str">
        <f t="shared" si="266"/>
        <v/>
      </c>
      <c r="AI632" s="207"/>
      <c r="AJ632" s="299" t="str">
        <f t="shared" si="267"/>
        <v/>
      </c>
      <c r="AK632" s="280"/>
      <c r="AL632" s="139" t="str">
        <f t="shared" si="268"/>
        <v/>
      </c>
      <c r="AM632" s="207"/>
      <c r="AN632" s="297" t="str">
        <f t="shared" si="269"/>
        <v/>
      </c>
      <c r="AP632" s="139" t="str">
        <f t="shared" si="270"/>
        <v/>
      </c>
      <c r="AQ632" s="207"/>
      <c r="AR632" s="297" t="str">
        <f t="shared" si="271"/>
        <v/>
      </c>
      <c r="AS632" s="207"/>
      <c r="AT632" s="174" t="str">
        <f t="shared" si="272"/>
        <v/>
      </c>
      <c r="AU632" s="207"/>
      <c r="AV632" s="299" t="str">
        <f t="shared" si="273"/>
        <v/>
      </c>
      <c r="AW632" s="207"/>
      <c r="AX632" s="174" t="str">
        <f t="shared" si="274"/>
        <v/>
      </c>
      <c r="AY632" s="207"/>
      <c r="AZ632" s="299" t="str">
        <f t="shared" si="275"/>
        <v/>
      </c>
      <c r="BA632" s="207"/>
      <c r="BB632" s="174" t="str">
        <f t="shared" si="276"/>
        <v/>
      </c>
      <c r="BC632" s="207"/>
      <c r="BD632" s="299" t="str">
        <f t="shared" si="277"/>
        <v/>
      </c>
      <c r="BE632" s="207"/>
      <c r="BF632" s="139" t="str">
        <f t="shared" si="278"/>
        <v/>
      </c>
      <c r="BG632" s="207"/>
      <c r="BH632" s="297" t="str">
        <f t="shared" si="279"/>
        <v/>
      </c>
      <c r="BJ632" s="139" t="str">
        <f t="shared" si="280"/>
        <v/>
      </c>
      <c r="BK632" s="207"/>
      <c r="BL632" s="297" t="str">
        <f t="shared" si="281"/>
        <v/>
      </c>
      <c r="BM632" s="207"/>
    </row>
    <row r="633" spans="1:65" ht="15.75" customHeight="1">
      <c r="B633" s="364">
        <v>254</v>
      </c>
      <c r="C633" s="20" t="s">
        <v>78</v>
      </c>
      <c r="D633" s="103"/>
      <c r="E633" s="103"/>
      <c r="F633" s="103"/>
      <c r="G633" s="103"/>
      <c r="H633" s="103"/>
      <c r="I633" s="103"/>
      <c r="J633" s="103"/>
      <c r="K633" s="36"/>
      <c r="L633" s="37" t="s">
        <v>33</v>
      </c>
      <c r="M633" s="215"/>
      <c r="N633" s="150">
        <f>VLOOKUP($B633,'[1]09-10-11'!$A$4:$EA$400,MATCH(N$2, '[1]09-10-11'!$A$4:$EA$4, 0))</f>
        <v>-364</v>
      </c>
      <c r="O633" s="147"/>
      <c r="P633" s="150">
        <f>VLOOKUP($B633,'[1]09-10-11'!$A$4:$EA$400,MATCH(P$2, '[1]09-10-11'!$A$4:$EA$4, 0))</f>
        <v>-364</v>
      </c>
      <c r="Q633" s="150"/>
      <c r="R633" s="150">
        <f>VLOOKUP($B633,'[1]09-10-11'!$A$4:$EA$400,MATCH(R$2, '[1]09-10-11'!$A$4:$EA$4, 0))</f>
        <v>-364</v>
      </c>
      <c r="S633" s="150"/>
      <c r="T633" s="150" t="e">
        <f>VLOOKUP($B633,'[1]09-10-11'!$A$4:$EA$400,MATCH(T$2, '[1]09-10-11'!$A$4:$EA$4, 0))</f>
        <v>#N/A</v>
      </c>
      <c r="U633" s="150"/>
      <c r="V633" s="150">
        <f>VLOOKUP($B633,'[1]09-10-11'!$A$4:$EA$400,MATCH(V$2, '[1]09-10-11'!$A$4:$EA$4, 0))</f>
        <v>-364</v>
      </c>
      <c r="W633" s="150"/>
      <c r="X633" s="150">
        <f>VLOOKUP($B633,'[1]09-10-11'!$A$4:$EA$400,MATCH(X$2, '[1]09-10-11'!$A$4:$EA$4, 0))</f>
        <v>-364</v>
      </c>
      <c r="Y633" s="146"/>
      <c r="Z633" s="150">
        <f t="shared" si="262"/>
        <v>0</v>
      </c>
      <c r="AA633" s="150"/>
      <c r="AB633" s="301">
        <f t="shared" si="263"/>
        <v>0</v>
      </c>
      <c r="AC633" s="260"/>
      <c r="AD633" s="150">
        <f t="shared" si="264"/>
        <v>0</v>
      </c>
      <c r="AE633" s="150"/>
      <c r="AF633" s="301">
        <f t="shared" si="265"/>
        <v>0</v>
      </c>
      <c r="AG633" s="150"/>
      <c r="AH633" s="150">
        <f t="shared" si="266"/>
        <v>0</v>
      </c>
      <c r="AI633" s="150"/>
      <c r="AJ633" s="301">
        <f t="shared" si="267"/>
        <v>0</v>
      </c>
      <c r="AK633" s="260"/>
      <c r="AL633" s="150">
        <f t="shared" si="268"/>
        <v>0</v>
      </c>
      <c r="AM633" s="150"/>
      <c r="AN633" s="301">
        <f t="shared" si="269"/>
        <v>0</v>
      </c>
      <c r="AP633" s="150" t="str">
        <f t="shared" si="270"/>
        <v/>
      </c>
      <c r="AQ633" s="150"/>
      <c r="AR633" s="301" t="e">
        <f t="shared" si="271"/>
        <v>#N/A</v>
      </c>
      <c r="AS633" s="150"/>
      <c r="AT633" s="150" t="str">
        <f t="shared" si="272"/>
        <v/>
      </c>
      <c r="AU633" s="150"/>
      <c r="AV633" s="301" t="e">
        <f t="shared" si="273"/>
        <v>#N/A</v>
      </c>
      <c r="AW633" s="150"/>
      <c r="AX633" s="150">
        <f t="shared" si="274"/>
        <v>0</v>
      </c>
      <c r="AY633" s="150"/>
      <c r="AZ633" s="301">
        <f t="shared" si="275"/>
        <v>0</v>
      </c>
      <c r="BA633" s="150"/>
      <c r="BB633" s="150">
        <f t="shared" si="276"/>
        <v>0</v>
      </c>
      <c r="BC633" s="150"/>
      <c r="BD633" s="301">
        <f t="shared" si="277"/>
        <v>0</v>
      </c>
      <c r="BE633" s="150"/>
      <c r="BF633" s="150">
        <f t="shared" si="278"/>
        <v>0</v>
      </c>
      <c r="BG633" s="150"/>
      <c r="BH633" s="301">
        <f t="shared" si="279"/>
        <v>0</v>
      </c>
      <c r="BJ633" s="150" t="str">
        <f t="shared" si="280"/>
        <v/>
      </c>
      <c r="BK633" s="150"/>
      <c r="BL633" s="301" t="e">
        <f t="shared" si="281"/>
        <v>#N/A</v>
      </c>
      <c r="BM633" s="150"/>
    </row>
    <row r="634" spans="1:65" ht="15.75" customHeight="1">
      <c r="B634" s="364"/>
      <c r="C634" s="20"/>
      <c r="D634" s="20" t="s">
        <v>75</v>
      </c>
      <c r="E634" s="103"/>
      <c r="F634" s="103"/>
      <c r="G634" s="103"/>
      <c r="H634" s="103"/>
      <c r="I634" s="103"/>
      <c r="J634" s="103"/>
      <c r="K634" s="36"/>
      <c r="L634" s="391"/>
      <c r="M634" s="215"/>
      <c r="N634" s="215"/>
      <c r="O634" s="158"/>
      <c r="P634" s="215"/>
      <c r="Q634" s="215"/>
      <c r="R634" s="215"/>
      <c r="S634" s="215"/>
      <c r="T634" s="215"/>
      <c r="U634" s="215"/>
      <c r="V634" s="215"/>
      <c r="W634" s="215"/>
      <c r="X634" s="215"/>
      <c r="Y634" s="215"/>
      <c r="Z634" s="150" t="str">
        <f t="shared" si="262"/>
        <v/>
      </c>
      <c r="AA634" s="215"/>
      <c r="AB634" s="301" t="str">
        <f t="shared" si="263"/>
        <v/>
      </c>
      <c r="AC634" s="260"/>
      <c r="AD634" s="150" t="str">
        <f t="shared" si="264"/>
        <v/>
      </c>
      <c r="AE634" s="215"/>
      <c r="AF634" s="301" t="str">
        <f t="shared" si="265"/>
        <v/>
      </c>
      <c r="AG634" s="215"/>
      <c r="AH634" s="150" t="str">
        <f t="shared" si="266"/>
        <v/>
      </c>
      <c r="AI634" s="215"/>
      <c r="AJ634" s="301" t="str">
        <f t="shared" si="267"/>
        <v/>
      </c>
      <c r="AK634" s="260"/>
      <c r="AL634" s="150" t="str">
        <f t="shared" si="268"/>
        <v/>
      </c>
      <c r="AM634" s="215"/>
      <c r="AN634" s="301" t="str">
        <f t="shared" si="269"/>
        <v/>
      </c>
      <c r="AP634" s="150" t="str">
        <f t="shared" si="270"/>
        <v/>
      </c>
      <c r="AQ634" s="215"/>
      <c r="AR634" s="301" t="str">
        <f t="shared" si="271"/>
        <v/>
      </c>
      <c r="AS634" s="215"/>
      <c r="AT634" s="150" t="str">
        <f t="shared" si="272"/>
        <v/>
      </c>
      <c r="AU634" s="215"/>
      <c r="AV634" s="301" t="str">
        <f t="shared" si="273"/>
        <v/>
      </c>
      <c r="AW634" s="215"/>
      <c r="AX634" s="150" t="str">
        <f t="shared" si="274"/>
        <v/>
      </c>
      <c r="AY634" s="215"/>
      <c r="AZ634" s="301" t="str">
        <f t="shared" si="275"/>
        <v/>
      </c>
      <c r="BA634" s="215"/>
      <c r="BB634" s="150" t="str">
        <f t="shared" si="276"/>
        <v/>
      </c>
      <c r="BC634" s="215"/>
      <c r="BD634" s="301" t="str">
        <f t="shared" si="277"/>
        <v/>
      </c>
      <c r="BE634" s="215"/>
      <c r="BF634" s="150" t="str">
        <f t="shared" si="278"/>
        <v/>
      </c>
      <c r="BG634" s="215"/>
      <c r="BH634" s="301" t="str">
        <f t="shared" si="279"/>
        <v/>
      </c>
      <c r="BJ634" s="150" t="str">
        <f t="shared" si="280"/>
        <v/>
      </c>
      <c r="BK634" s="215"/>
      <c r="BL634" s="301" t="str">
        <f t="shared" si="281"/>
        <v/>
      </c>
      <c r="BM634" s="215"/>
    </row>
    <row r="635" spans="1:65" ht="15.75" customHeight="1">
      <c r="B635" s="364"/>
      <c r="C635" s="105"/>
      <c r="D635" s="105"/>
      <c r="E635" s="105"/>
      <c r="F635" s="105"/>
      <c r="G635" s="105"/>
      <c r="H635" s="105"/>
      <c r="I635" s="105"/>
      <c r="J635" s="105"/>
      <c r="K635" s="25"/>
      <c r="L635" s="388"/>
      <c r="M635" s="207"/>
      <c r="N635" s="207"/>
      <c r="O635" s="41"/>
      <c r="P635" s="207"/>
      <c r="Q635" s="207"/>
      <c r="R635" s="237"/>
      <c r="S635" s="237"/>
      <c r="T635" s="237"/>
      <c r="U635" s="207"/>
      <c r="V635" s="237"/>
      <c r="W635" s="237"/>
      <c r="X635" s="237"/>
      <c r="Y635" s="237"/>
      <c r="Z635" s="139" t="str">
        <f t="shared" si="262"/>
        <v/>
      </c>
      <c r="AA635" s="207"/>
      <c r="AB635" s="297" t="str">
        <f t="shared" si="263"/>
        <v/>
      </c>
      <c r="AC635" s="262"/>
      <c r="AD635" s="139" t="str">
        <f t="shared" si="264"/>
        <v/>
      </c>
      <c r="AE635" s="207"/>
      <c r="AF635" s="297" t="str">
        <f t="shared" si="265"/>
        <v/>
      </c>
      <c r="AG635" s="207"/>
      <c r="AH635" s="139" t="str">
        <f t="shared" si="266"/>
        <v/>
      </c>
      <c r="AI635" s="207"/>
      <c r="AJ635" s="297" t="str">
        <f t="shared" si="267"/>
        <v/>
      </c>
      <c r="AK635" s="262"/>
      <c r="AL635" s="139" t="str">
        <f t="shared" si="268"/>
        <v/>
      </c>
      <c r="AM635" s="207"/>
      <c r="AN635" s="297" t="str">
        <f t="shared" si="269"/>
        <v/>
      </c>
      <c r="AP635" s="139" t="str">
        <f t="shared" si="270"/>
        <v/>
      </c>
      <c r="AQ635" s="207"/>
      <c r="AR635" s="297" t="str">
        <f t="shared" si="271"/>
        <v/>
      </c>
      <c r="AS635" s="207"/>
      <c r="AT635" s="139" t="str">
        <f t="shared" si="272"/>
        <v/>
      </c>
      <c r="AU635" s="207"/>
      <c r="AV635" s="297" t="str">
        <f t="shared" si="273"/>
        <v/>
      </c>
      <c r="AW635" s="207"/>
      <c r="AX635" s="139" t="str">
        <f t="shared" si="274"/>
        <v/>
      </c>
      <c r="AY635" s="207"/>
      <c r="AZ635" s="297" t="str">
        <f t="shared" si="275"/>
        <v/>
      </c>
      <c r="BA635" s="207"/>
      <c r="BB635" s="139" t="str">
        <f t="shared" si="276"/>
        <v/>
      </c>
      <c r="BC635" s="207"/>
      <c r="BD635" s="297" t="str">
        <f t="shared" si="277"/>
        <v/>
      </c>
      <c r="BE635" s="207"/>
      <c r="BF635" s="139" t="str">
        <f t="shared" si="278"/>
        <v/>
      </c>
      <c r="BG635" s="207"/>
      <c r="BH635" s="297" t="str">
        <f t="shared" si="279"/>
        <v/>
      </c>
      <c r="BJ635" s="139" t="str">
        <f t="shared" si="280"/>
        <v/>
      </c>
      <c r="BK635" s="207"/>
      <c r="BL635" s="297" t="str">
        <f t="shared" si="281"/>
        <v/>
      </c>
      <c r="BM635" s="207"/>
    </row>
    <row r="636" spans="1:65" ht="15.75" customHeight="1">
      <c r="C636" s="105"/>
      <c r="D636" s="105"/>
      <c r="E636" s="105"/>
      <c r="F636" s="105"/>
      <c r="G636" s="105"/>
      <c r="H636" s="105"/>
      <c r="I636" s="105"/>
      <c r="J636" s="105"/>
      <c r="K636" s="25"/>
      <c r="L636" s="388"/>
      <c r="M636" s="207"/>
      <c r="N636" s="207"/>
      <c r="O636" s="153"/>
      <c r="P636" s="207"/>
      <c r="Q636" s="207"/>
      <c r="R636" s="237"/>
      <c r="S636" s="237"/>
      <c r="T636" s="237"/>
      <c r="U636" s="207"/>
      <c r="V636" s="237"/>
      <c r="W636" s="237"/>
      <c r="X636" s="237"/>
      <c r="Y636" s="237"/>
      <c r="Z636" s="139" t="str">
        <f t="shared" si="262"/>
        <v/>
      </c>
      <c r="AA636" s="207"/>
      <c r="AB636" s="297" t="str">
        <f t="shared" si="263"/>
        <v/>
      </c>
      <c r="AC636" s="262"/>
      <c r="AD636" s="139" t="str">
        <f t="shared" ref="AD636:AD659" si="282">IF(AND(ISNUMBER($P636),ISNUMBER($X636)),IF((ABS($P636-$X636))&gt;0.49,$X636-$P636,0),"")</f>
        <v/>
      </c>
      <c r="AE636" s="207"/>
      <c r="AF636" s="297" t="str">
        <f t="shared" ref="AF636:AF667" si="283">IF($P636="","",  IF($X636="","", IF($P636=0,"---",(IF(ISERROR(($X636/$P636)-1),"---",($X636/$P636)-1) ))))</f>
        <v/>
      </c>
      <c r="AG636" s="207"/>
      <c r="AH636" s="139" t="str">
        <f t="shared" ref="AH636:AH659" si="284">IF(AND(ISNUMBER($N636),ISNUMBER($X636)),IF((ABS($N636-$X636))&gt;0.49,$X636-$N636,0),"")</f>
        <v/>
      </c>
      <c r="AI636" s="207"/>
      <c r="AJ636" s="297" t="str">
        <f t="shared" ref="AJ636:AJ667" si="285">IF($N636="","",  IF($X636="","", IF($N636=0,"---",(IF(ISERROR(($X636/$N636)-1),"---",($X636/$N636)-1) ))))</f>
        <v/>
      </c>
      <c r="AK636" s="262"/>
      <c r="AL636" s="139" t="str">
        <f t="shared" si="268"/>
        <v/>
      </c>
      <c r="AM636" s="207"/>
      <c r="AN636" s="297" t="str">
        <f t="shared" si="269"/>
        <v/>
      </c>
      <c r="AP636" s="139" t="str">
        <f t="shared" si="270"/>
        <v/>
      </c>
      <c r="AQ636" s="207"/>
      <c r="AR636" s="297" t="str">
        <f t="shared" si="271"/>
        <v/>
      </c>
      <c r="AS636" s="207"/>
      <c r="AT636" s="139" t="str">
        <f t="shared" si="272"/>
        <v/>
      </c>
      <c r="AU636" s="207"/>
      <c r="AV636" s="297" t="str">
        <f t="shared" si="273"/>
        <v/>
      </c>
      <c r="AW636" s="207"/>
      <c r="AX636" s="139" t="str">
        <f t="shared" ref="AX636:AX659" si="286">IF(AND(ISNUMBER($N636),ISNUMBER($V636)),IF((ABS($N636-$V636))&gt;0.49,$V636-$N636,0),"")</f>
        <v/>
      </c>
      <c r="AY636" s="207"/>
      <c r="AZ636" s="297" t="str">
        <f t="shared" ref="AZ636:AZ667" si="287">IF($N636="","",  IF($V636="","", IF($N636=0,"---",(IF(ISERROR(($V636/$N636)-1),"---",($V636/$N636)-1) ))))</f>
        <v/>
      </c>
      <c r="BA636" s="207"/>
      <c r="BB636" s="139" t="str">
        <f t="shared" ref="BB636:BB659" si="288">IF(AND(ISNUMBER($P636),ISNUMBER($V636)),IF((ABS($P636-$V636))&gt;0.49,$V636-$P636,0),"")</f>
        <v/>
      </c>
      <c r="BC636" s="207"/>
      <c r="BD636" s="297" t="str">
        <f t="shared" ref="BD636:BD667" si="289">IF($P636="","",  IF($V636="","", IF($P636=0,"---",(IF(ISERROR(($V636/$P636)-1),"---",($V636/$P636)-1) ))))</f>
        <v/>
      </c>
      <c r="BE636" s="207"/>
      <c r="BF636" s="139" t="str">
        <f t="shared" si="278"/>
        <v/>
      </c>
      <c r="BG636" s="207"/>
      <c r="BH636" s="297" t="str">
        <f t="shared" si="279"/>
        <v/>
      </c>
      <c r="BJ636" s="139" t="str">
        <f t="shared" si="280"/>
        <v/>
      </c>
      <c r="BK636" s="207"/>
      <c r="BL636" s="297" t="str">
        <f t="shared" si="281"/>
        <v/>
      </c>
      <c r="BM636" s="207"/>
    </row>
    <row r="637" spans="1:65" ht="15.75" customHeight="1">
      <c r="C637" s="20" t="s">
        <v>86</v>
      </c>
      <c r="D637" s="103"/>
      <c r="E637" s="103"/>
      <c r="F637" s="103"/>
      <c r="G637" s="103"/>
      <c r="H637" s="103"/>
      <c r="I637" s="103"/>
      <c r="J637" s="103"/>
      <c r="K637" s="25"/>
      <c r="L637" s="388"/>
      <c r="M637" s="207"/>
      <c r="N637" s="207"/>
      <c r="O637" s="153"/>
      <c r="P637" s="207"/>
      <c r="Q637" s="207"/>
      <c r="R637" s="237"/>
      <c r="S637" s="237"/>
      <c r="T637" s="237"/>
      <c r="U637" s="207"/>
      <c r="V637" s="237"/>
      <c r="W637" s="237"/>
      <c r="X637" s="237"/>
      <c r="Y637" s="237"/>
      <c r="Z637" s="139" t="str">
        <f t="shared" si="262"/>
        <v/>
      </c>
      <c r="AA637" s="207"/>
      <c r="AB637" s="297" t="str">
        <f t="shared" si="263"/>
        <v/>
      </c>
      <c r="AC637" s="262"/>
      <c r="AD637" s="139" t="str">
        <f t="shared" si="282"/>
        <v/>
      </c>
      <c r="AE637" s="207"/>
      <c r="AF637" s="297" t="str">
        <f t="shared" si="283"/>
        <v/>
      </c>
      <c r="AG637" s="207"/>
      <c r="AH637" s="139" t="str">
        <f t="shared" si="284"/>
        <v/>
      </c>
      <c r="AI637" s="207"/>
      <c r="AJ637" s="297" t="str">
        <f t="shared" si="285"/>
        <v/>
      </c>
      <c r="AK637" s="262"/>
      <c r="AL637" s="139" t="str">
        <f t="shared" si="268"/>
        <v/>
      </c>
      <c r="AM637" s="207"/>
      <c r="AN637" s="297" t="str">
        <f t="shared" si="269"/>
        <v/>
      </c>
      <c r="AP637" s="139" t="str">
        <f t="shared" si="270"/>
        <v/>
      </c>
      <c r="AQ637" s="207"/>
      <c r="AR637" s="297" t="str">
        <f t="shared" si="271"/>
        <v/>
      </c>
      <c r="AS637" s="207"/>
      <c r="AT637" s="139" t="str">
        <f t="shared" si="272"/>
        <v/>
      </c>
      <c r="AU637" s="207"/>
      <c r="AV637" s="297" t="str">
        <f t="shared" si="273"/>
        <v/>
      </c>
      <c r="AW637" s="207"/>
      <c r="AX637" s="139" t="str">
        <f t="shared" si="286"/>
        <v/>
      </c>
      <c r="AY637" s="207"/>
      <c r="AZ637" s="297" t="str">
        <f t="shared" si="287"/>
        <v/>
      </c>
      <c r="BA637" s="207"/>
      <c r="BB637" s="139" t="str">
        <f t="shared" si="288"/>
        <v/>
      </c>
      <c r="BC637" s="207"/>
      <c r="BD637" s="297" t="str">
        <f t="shared" si="289"/>
        <v/>
      </c>
      <c r="BE637" s="207"/>
      <c r="BF637" s="139" t="str">
        <f t="shared" si="278"/>
        <v/>
      </c>
      <c r="BG637" s="207"/>
      <c r="BH637" s="297" t="str">
        <f t="shared" si="279"/>
        <v/>
      </c>
      <c r="BJ637" s="139" t="str">
        <f t="shared" si="280"/>
        <v/>
      </c>
      <c r="BK637" s="207"/>
      <c r="BL637" s="297" t="str">
        <f t="shared" si="281"/>
        <v/>
      </c>
      <c r="BM637" s="207"/>
    </row>
    <row r="638" spans="1:65" ht="15.75" customHeight="1">
      <c r="B638" s="364"/>
      <c r="C638" s="20"/>
      <c r="D638" s="20" t="s">
        <v>87</v>
      </c>
      <c r="E638" s="103"/>
      <c r="F638" s="103"/>
      <c r="G638" s="103"/>
      <c r="H638" s="103"/>
      <c r="I638" s="103"/>
      <c r="J638" s="103"/>
      <c r="K638" s="25"/>
      <c r="L638" s="102"/>
      <c r="M638" s="207"/>
      <c r="N638" s="207"/>
      <c r="O638" s="153"/>
      <c r="P638" s="207"/>
      <c r="Q638" s="207"/>
      <c r="R638" s="237"/>
      <c r="S638" s="237"/>
      <c r="T638" s="237"/>
      <c r="U638" s="207"/>
      <c r="V638" s="237"/>
      <c r="W638" s="237"/>
      <c r="X638" s="237"/>
      <c r="Y638" s="237"/>
      <c r="Z638" s="139" t="str">
        <f t="shared" si="262"/>
        <v/>
      </c>
      <c r="AA638" s="207"/>
      <c r="AB638" s="297" t="str">
        <f t="shared" si="263"/>
        <v/>
      </c>
      <c r="AC638" s="262"/>
      <c r="AD638" s="139" t="str">
        <f t="shared" si="282"/>
        <v/>
      </c>
      <c r="AE638" s="207"/>
      <c r="AF638" s="297" t="str">
        <f t="shared" si="283"/>
        <v/>
      </c>
      <c r="AG638" s="207"/>
      <c r="AH638" s="139" t="str">
        <f t="shared" si="284"/>
        <v/>
      </c>
      <c r="AI638" s="207"/>
      <c r="AJ638" s="297" t="str">
        <f t="shared" si="285"/>
        <v/>
      </c>
      <c r="AK638" s="262"/>
      <c r="AL638" s="139" t="str">
        <f t="shared" si="268"/>
        <v/>
      </c>
      <c r="AM638" s="207"/>
      <c r="AN638" s="297" t="str">
        <f t="shared" si="269"/>
        <v/>
      </c>
      <c r="AP638" s="139" t="str">
        <f t="shared" si="270"/>
        <v/>
      </c>
      <c r="AQ638" s="207"/>
      <c r="AR638" s="297" t="str">
        <f t="shared" si="271"/>
        <v/>
      </c>
      <c r="AS638" s="207"/>
      <c r="AT638" s="139" t="str">
        <f t="shared" si="272"/>
        <v/>
      </c>
      <c r="AU638" s="207"/>
      <c r="AV638" s="297" t="str">
        <f t="shared" si="273"/>
        <v/>
      </c>
      <c r="AW638" s="207"/>
      <c r="AX638" s="139" t="str">
        <f t="shared" si="286"/>
        <v/>
      </c>
      <c r="AY638" s="207"/>
      <c r="AZ638" s="297" t="str">
        <f t="shared" si="287"/>
        <v/>
      </c>
      <c r="BA638" s="207"/>
      <c r="BB638" s="139" t="str">
        <f t="shared" si="288"/>
        <v/>
      </c>
      <c r="BC638" s="207"/>
      <c r="BD638" s="297" t="str">
        <f t="shared" si="289"/>
        <v/>
      </c>
      <c r="BE638" s="207"/>
      <c r="BF638" s="139" t="str">
        <f t="shared" si="278"/>
        <v/>
      </c>
      <c r="BG638" s="207"/>
      <c r="BH638" s="297" t="str">
        <f t="shared" si="279"/>
        <v/>
      </c>
      <c r="BJ638" s="139" t="str">
        <f t="shared" si="280"/>
        <v/>
      </c>
      <c r="BK638" s="207"/>
      <c r="BL638" s="297" t="str">
        <f t="shared" si="281"/>
        <v/>
      </c>
      <c r="BM638" s="207"/>
    </row>
    <row r="639" spans="1:65" ht="15.75" customHeight="1">
      <c r="B639" s="364"/>
      <c r="C639" s="101"/>
      <c r="D639" s="101"/>
      <c r="E639" s="101"/>
      <c r="F639" s="101"/>
      <c r="G639" s="101"/>
      <c r="H639" s="101"/>
      <c r="I639" s="101"/>
      <c r="J639" s="101"/>
      <c r="K639" s="27"/>
      <c r="L639" s="102"/>
      <c r="M639" s="207"/>
      <c r="N639" s="207"/>
      <c r="O639" s="153"/>
      <c r="P639" s="207"/>
      <c r="Q639" s="207"/>
      <c r="R639" s="237"/>
      <c r="S639" s="237"/>
      <c r="T639" s="237"/>
      <c r="U639" s="207"/>
      <c r="V639" s="237"/>
      <c r="W639" s="237"/>
      <c r="X639" s="237"/>
      <c r="Y639" s="237"/>
      <c r="Z639" s="139" t="str">
        <f t="shared" si="262"/>
        <v/>
      </c>
      <c r="AA639" s="207"/>
      <c r="AB639" s="297" t="str">
        <f t="shared" si="263"/>
        <v/>
      </c>
      <c r="AC639" s="262"/>
      <c r="AD639" s="139" t="str">
        <f t="shared" si="282"/>
        <v/>
      </c>
      <c r="AE639" s="207"/>
      <c r="AF639" s="297" t="str">
        <f t="shared" si="283"/>
        <v/>
      </c>
      <c r="AG639" s="207"/>
      <c r="AH639" s="139" t="str">
        <f t="shared" si="284"/>
        <v/>
      </c>
      <c r="AI639" s="207"/>
      <c r="AJ639" s="297" t="str">
        <f t="shared" si="285"/>
        <v/>
      </c>
      <c r="AK639" s="262"/>
      <c r="AL639" s="139" t="str">
        <f t="shared" si="268"/>
        <v/>
      </c>
      <c r="AM639" s="207"/>
      <c r="AN639" s="297" t="str">
        <f t="shared" si="269"/>
        <v/>
      </c>
      <c r="AP639" s="139" t="str">
        <f t="shared" si="270"/>
        <v/>
      </c>
      <c r="AQ639" s="207"/>
      <c r="AR639" s="297" t="str">
        <f t="shared" si="271"/>
        <v/>
      </c>
      <c r="AS639" s="207"/>
      <c r="AT639" s="139" t="str">
        <f t="shared" si="272"/>
        <v/>
      </c>
      <c r="AU639" s="207"/>
      <c r="AV639" s="297" t="str">
        <f t="shared" si="273"/>
        <v/>
      </c>
      <c r="AW639" s="207"/>
      <c r="AX639" s="139" t="str">
        <f t="shared" si="286"/>
        <v/>
      </c>
      <c r="AY639" s="207"/>
      <c r="AZ639" s="297" t="str">
        <f t="shared" si="287"/>
        <v/>
      </c>
      <c r="BA639" s="207"/>
      <c r="BB639" s="139" t="str">
        <f t="shared" si="288"/>
        <v/>
      </c>
      <c r="BC639" s="207"/>
      <c r="BD639" s="297" t="str">
        <f t="shared" si="289"/>
        <v/>
      </c>
      <c r="BE639" s="207"/>
      <c r="BF639" s="139" t="str">
        <f t="shared" si="278"/>
        <v/>
      </c>
      <c r="BG639" s="207"/>
      <c r="BH639" s="297" t="str">
        <f t="shared" si="279"/>
        <v/>
      </c>
      <c r="BJ639" s="139" t="str">
        <f t="shared" si="280"/>
        <v/>
      </c>
      <c r="BK639" s="207"/>
      <c r="BL639" s="297" t="str">
        <f t="shared" si="281"/>
        <v/>
      </c>
      <c r="BM639" s="207"/>
    </row>
    <row r="640" spans="1:65" s="98" customFormat="1" ht="15.75" customHeight="1">
      <c r="A640" s="84"/>
      <c r="B640" s="364">
        <v>256</v>
      </c>
      <c r="C640" s="107" t="s">
        <v>35</v>
      </c>
      <c r="D640" s="105" t="s">
        <v>3</v>
      </c>
      <c r="E640" s="105"/>
      <c r="F640" s="105"/>
      <c r="G640" s="105"/>
      <c r="H640" s="105"/>
      <c r="I640" s="105"/>
      <c r="J640" s="105"/>
      <c r="K640" s="110"/>
      <c r="L640" s="106" t="s">
        <v>29</v>
      </c>
      <c r="M640" s="207"/>
      <c r="N640" s="139">
        <f>VLOOKUP($B640,'[1]09-10-11'!$A$4:$EA$400,MATCH(N$2, '[1]09-10-11'!$A$4:$EA$4, 0))</f>
        <v>334</v>
      </c>
      <c r="O640" s="111"/>
      <c r="P640" s="139">
        <f>VLOOKUP($B640,'[1]09-10-11'!$A$4:$EA$400,MATCH(P$2, '[1]09-10-11'!$A$4:$EA$4, 0))</f>
        <v>340</v>
      </c>
      <c r="Q640" s="139"/>
      <c r="R640" s="139">
        <f>VLOOKUP($B640,'[1]09-10-11'!$A$4:$EA$400,MATCH(R$2, '[1]09-10-11'!$A$4:$EA$4, 0))</f>
        <v>334</v>
      </c>
      <c r="S640" s="139"/>
      <c r="T640" s="139" t="e">
        <f>VLOOKUP($B640,'[1]09-10-11'!$A$4:$EA$400,MATCH(T$2, '[1]09-10-11'!$A$4:$EA$4, 0))</f>
        <v>#N/A</v>
      </c>
      <c r="U640" s="139"/>
      <c r="V640" s="139">
        <f>VLOOKUP($B640,'[1]09-10-11'!$A$4:$EA$400,MATCH(V$2, '[1]09-10-11'!$A$4:$EA$4, 0))</f>
        <v>334</v>
      </c>
      <c r="W640" s="139"/>
      <c r="X640" s="139">
        <f>VLOOKUP($B640,'[1]09-10-11'!$A$4:$EA$400,MATCH(X$2, '[1]09-10-11'!$A$4:$EA$4, 0))</f>
        <v>349</v>
      </c>
      <c r="Y640" s="53"/>
      <c r="Z640" s="139">
        <f t="shared" si="262"/>
        <v>15</v>
      </c>
      <c r="AA640" s="139"/>
      <c r="AB640" s="297">
        <f t="shared" si="263"/>
        <v>4.4910179640718528E-2</v>
      </c>
      <c r="AC640" s="262"/>
      <c r="AD640" s="139">
        <f t="shared" si="282"/>
        <v>9</v>
      </c>
      <c r="AE640" s="139"/>
      <c r="AF640" s="297">
        <f t="shared" si="283"/>
        <v>2.6470588235294024E-2</v>
      </c>
      <c r="AG640" s="139"/>
      <c r="AH640" s="139">
        <f t="shared" si="284"/>
        <v>15</v>
      </c>
      <c r="AI640" s="139"/>
      <c r="AJ640" s="297">
        <f t="shared" si="285"/>
        <v>4.4910179640718528E-2</v>
      </c>
      <c r="AK640" s="262"/>
      <c r="AL640" s="139">
        <f t="shared" si="268"/>
        <v>15</v>
      </c>
      <c r="AM640" s="139"/>
      <c r="AN640" s="297">
        <f t="shared" si="269"/>
        <v>4.4910179640718528E-2</v>
      </c>
      <c r="AP640" s="139" t="str">
        <f t="shared" si="270"/>
        <v/>
      </c>
      <c r="AQ640" s="139"/>
      <c r="AR640" s="297" t="e">
        <f t="shared" si="271"/>
        <v>#N/A</v>
      </c>
      <c r="AS640" s="139"/>
      <c r="AT640" s="139" t="str">
        <f t="shared" si="272"/>
        <v/>
      </c>
      <c r="AU640" s="139"/>
      <c r="AV640" s="297" t="e">
        <f t="shared" si="273"/>
        <v>#N/A</v>
      </c>
      <c r="AW640" s="139"/>
      <c r="AX640" s="139">
        <f t="shared" si="286"/>
        <v>0</v>
      </c>
      <c r="AY640" s="139"/>
      <c r="AZ640" s="297">
        <f t="shared" si="287"/>
        <v>0</v>
      </c>
      <c r="BA640" s="139"/>
      <c r="BB640" s="139">
        <f t="shared" si="288"/>
        <v>-6</v>
      </c>
      <c r="BC640" s="139"/>
      <c r="BD640" s="297">
        <f t="shared" si="289"/>
        <v>-1.764705882352946E-2</v>
      </c>
      <c r="BE640" s="139"/>
      <c r="BF640" s="139">
        <f t="shared" si="278"/>
        <v>0</v>
      </c>
      <c r="BG640" s="139"/>
      <c r="BH640" s="297">
        <f t="shared" si="279"/>
        <v>0</v>
      </c>
      <c r="BJ640" s="139" t="str">
        <f t="shared" si="280"/>
        <v/>
      </c>
      <c r="BK640" s="139"/>
      <c r="BL640" s="297" t="e">
        <f t="shared" si="281"/>
        <v>#N/A</v>
      </c>
      <c r="BM640" s="139"/>
    </row>
    <row r="641" spans="1:65" s="98" customFormat="1" ht="15.75" customHeight="1">
      <c r="A641" s="84"/>
      <c r="B641" s="364">
        <v>257</v>
      </c>
      <c r="C641" s="54" t="s">
        <v>36</v>
      </c>
      <c r="D641" s="105" t="s">
        <v>178</v>
      </c>
      <c r="E641" s="105"/>
      <c r="F641" s="105"/>
      <c r="G641" s="105"/>
      <c r="H641" s="105"/>
      <c r="I641" s="105"/>
      <c r="J641" s="105"/>
      <c r="K641" s="110"/>
      <c r="L641" s="106" t="s">
        <v>29</v>
      </c>
      <c r="M641" s="207"/>
      <c r="N641" s="139">
        <f>VLOOKUP($B641,'[1]09-10-11'!$A$4:$EA$400,MATCH(N$2, '[1]09-10-11'!$A$4:$EA$4, 0))</f>
        <v>19096</v>
      </c>
      <c r="O641" s="111"/>
      <c r="P641" s="139">
        <f>VLOOKUP($B641,'[1]09-10-11'!$A$4:$EA$400,MATCH(P$2, '[1]09-10-11'!$A$4:$EA$4, 0))</f>
        <v>19096</v>
      </c>
      <c r="Q641" s="139"/>
      <c r="R641" s="139">
        <f>VLOOKUP($B641,'[1]09-10-11'!$A$4:$EA$400,MATCH(R$2, '[1]09-10-11'!$A$4:$EA$4, 0))</f>
        <v>19096</v>
      </c>
      <c r="S641" s="139"/>
      <c r="T641" s="139" t="e">
        <f>VLOOKUP($B641,'[1]09-10-11'!$A$4:$EA$400,MATCH(T$2, '[1]09-10-11'!$A$4:$EA$4, 0))</f>
        <v>#N/A</v>
      </c>
      <c r="U641" s="139"/>
      <c r="V641" s="139">
        <f>VLOOKUP($B641,'[1]09-10-11'!$A$4:$EA$400,MATCH(V$2, '[1]09-10-11'!$A$4:$EA$4, 0))</f>
        <v>20150</v>
      </c>
      <c r="W641" s="139"/>
      <c r="X641" s="139">
        <f>VLOOKUP($B641,'[1]09-10-11'!$A$4:$EA$400,MATCH(X$2, '[1]09-10-11'!$A$4:$EA$4, 0))</f>
        <v>19096</v>
      </c>
      <c r="Y641" s="53"/>
      <c r="Z641" s="139">
        <f t="shared" si="262"/>
        <v>-1054</v>
      </c>
      <c r="AA641" s="139"/>
      <c r="AB641" s="299">
        <f t="shared" si="263"/>
        <v>-5.2307692307692277E-2</v>
      </c>
      <c r="AC641" s="262"/>
      <c r="AD641" s="139">
        <f t="shared" si="282"/>
        <v>0</v>
      </c>
      <c r="AE641" s="139"/>
      <c r="AF641" s="299">
        <f t="shared" si="283"/>
        <v>0</v>
      </c>
      <c r="AG641" s="174"/>
      <c r="AH641" s="139">
        <f t="shared" si="284"/>
        <v>0</v>
      </c>
      <c r="AI641" s="139"/>
      <c r="AJ641" s="297">
        <f t="shared" si="285"/>
        <v>0</v>
      </c>
      <c r="AK641" s="262"/>
      <c r="AL641" s="139">
        <f t="shared" si="268"/>
        <v>0</v>
      </c>
      <c r="AM641" s="174"/>
      <c r="AN641" s="297">
        <f t="shared" si="269"/>
        <v>0</v>
      </c>
      <c r="AP641" s="139" t="str">
        <f t="shared" si="270"/>
        <v/>
      </c>
      <c r="AQ641" s="174"/>
      <c r="AR641" s="297" t="e">
        <f t="shared" si="271"/>
        <v>#N/A</v>
      </c>
      <c r="AS641" s="174"/>
      <c r="AT641" s="139" t="str">
        <f t="shared" si="272"/>
        <v/>
      </c>
      <c r="AU641" s="139"/>
      <c r="AV641" s="299" t="e">
        <f t="shared" si="273"/>
        <v>#N/A</v>
      </c>
      <c r="AW641" s="174"/>
      <c r="AX641" s="139">
        <f t="shared" si="286"/>
        <v>1054</v>
      </c>
      <c r="AY641" s="139"/>
      <c r="AZ641" s="299">
        <f t="shared" si="287"/>
        <v>5.5194805194805241E-2</v>
      </c>
      <c r="BA641" s="174"/>
      <c r="BB641" s="139">
        <f t="shared" si="288"/>
        <v>1054</v>
      </c>
      <c r="BC641" s="139"/>
      <c r="BD641" s="299">
        <f t="shared" si="289"/>
        <v>5.5194805194805241E-2</v>
      </c>
      <c r="BE641" s="174"/>
      <c r="BF641" s="139">
        <f t="shared" si="278"/>
        <v>1054</v>
      </c>
      <c r="BG641" s="174"/>
      <c r="BH641" s="297">
        <f t="shared" si="279"/>
        <v>5.5194805194805241E-2</v>
      </c>
      <c r="BJ641" s="139" t="str">
        <f t="shared" si="280"/>
        <v/>
      </c>
      <c r="BK641" s="174"/>
      <c r="BL641" s="297" t="e">
        <f t="shared" si="281"/>
        <v>#N/A</v>
      </c>
      <c r="BM641" s="174"/>
    </row>
    <row r="642" spans="1:65" s="98" customFormat="1" ht="15.75" customHeight="1">
      <c r="A642" s="84"/>
      <c r="B642" s="364">
        <v>258</v>
      </c>
      <c r="C642" s="54" t="s">
        <v>37</v>
      </c>
      <c r="D642" s="105" t="s">
        <v>137</v>
      </c>
      <c r="E642" s="105"/>
      <c r="F642" s="105"/>
      <c r="G642" s="105"/>
      <c r="H642" s="105"/>
      <c r="I642" s="105"/>
      <c r="J642" s="105"/>
      <c r="K642" s="110"/>
      <c r="L642" s="106" t="s">
        <v>33</v>
      </c>
      <c r="M642" s="207"/>
      <c r="N642" s="141">
        <f>VLOOKUP($B642,'[1]09-10-11'!$A$4:$EA$400,MATCH(N$2, '[1]09-10-11'!$A$4:$EA$4, 0))</f>
        <v>31199</v>
      </c>
      <c r="O642" s="111"/>
      <c r="P642" s="141">
        <f>VLOOKUP($B642,'[1]09-10-11'!$A$4:$EA$400,MATCH(P$2, '[1]09-10-11'!$A$4:$EA$4, 0))</f>
        <v>0</v>
      </c>
      <c r="Q642" s="141"/>
      <c r="R642" s="141">
        <f>VLOOKUP($B642,'[1]09-10-11'!$A$4:$EA$400,MATCH(R$2, '[1]09-10-11'!$A$4:$EA$4, 0))</f>
        <v>0</v>
      </c>
      <c r="S642" s="141"/>
      <c r="T642" s="141" t="e">
        <f>VLOOKUP($B642,'[1]09-10-11'!$A$4:$EA$400,MATCH(T$2, '[1]09-10-11'!$A$4:$EA$4, 0))</f>
        <v>#N/A</v>
      </c>
      <c r="U642" s="141"/>
      <c r="V642" s="141">
        <f>VLOOKUP($B642,'[1]09-10-11'!$A$4:$EA$400,MATCH(V$2, '[1]09-10-11'!$A$4:$EA$4, 0))</f>
        <v>0</v>
      </c>
      <c r="W642" s="141"/>
      <c r="X642" s="141">
        <f>VLOOKUP($B642,'[1]09-10-11'!$A$4:$EA$400,MATCH(X$2, '[1]09-10-11'!$A$4:$EA$4, 0))</f>
        <v>0</v>
      </c>
      <c r="Y642" s="53"/>
      <c r="Z642" s="141">
        <f t="shared" si="262"/>
        <v>0</v>
      </c>
      <c r="AA642" s="141"/>
      <c r="AB642" s="300" t="str">
        <f t="shared" si="263"/>
        <v>---</v>
      </c>
      <c r="AC642" s="256"/>
      <c r="AD642" s="141">
        <f t="shared" si="282"/>
        <v>0</v>
      </c>
      <c r="AE642" s="141"/>
      <c r="AF642" s="300" t="str">
        <f t="shared" si="283"/>
        <v>---</v>
      </c>
      <c r="AG642" s="284"/>
      <c r="AH642" s="141">
        <f t="shared" si="284"/>
        <v>-31199</v>
      </c>
      <c r="AI642" s="141"/>
      <c r="AJ642" s="298">
        <f t="shared" si="285"/>
        <v>-1</v>
      </c>
      <c r="AK642" s="256"/>
      <c r="AL642" s="141">
        <f t="shared" si="268"/>
        <v>0</v>
      </c>
      <c r="AM642" s="283"/>
      <c r="AN642" s="300" t="str">
        <f t="shared" si="269"/>
        <v>---</v>
      </c>
      <c r="AP642" s="141" t="str">
        <f t="shared" si="270"/>
        <v/>
      </c>
      <c r="AQ642" s="283"/>
      <c r="AR642" s="298" t="e">
        <f t="shared" si="271"/>
        <v>#N/A</v>
      </c>
      <c r="AS642" s="284"/>
      <c r="AT642" s="141" t="str">
        <f t="shared" si="272"/>
        <v/>
      </c>
      <c r="AU642" s="141"/>
      <c r="AV642" s="300" t="e">
        <f t="shared" si="273"/>
        <v>#N/A</v>
      </c>
      <c r="AW642" s="284"/>
      <c r="AX642" s="141">
        <f t="shared" si="286"/>
        <v>-31199</v>
      </c>
      <c r="AY642" s="141"/>
      <c r="AZ642" s="300">
        <f t="shared" si="287"/>
        <v>-1</v>
      </c>
      <c r="BA642" s="284"/>
      <c r="BB642" s="141">
        <f t="shared" si="288"/>
        <v>0</v>
      </c>
      <c r="BC642" s="141"/>
      <c r="BD642" s="300" t="str">
        <f t="shared" si="289"/>
        <v>---</v>
      </c>
      <c r="BE642" s="284"/>
      <c r="BF642" s="141">
        <f t="shared" si="278"/>
        <v>0</v>
      </c>
      <c r="BG642" s="283"/>
      <c r="BH642" s="300" t="str">
        <f t="shared" si="279"/>
        <v>---</v>
      </c>
      <c r="BJ642" s="141" t="str">
        <f t="shared" si="280"/>
        <v/>
      </c>
      <c r="BK642" s="283"/>
      <c r="BL642" s="298" t="e">
        <f t="shared" si="281"/>
        <v>#N/A</v>
      </c>
      <c r="BM642" s="284"/>
    </row>
    <row r="643" spans="1:65" ht="15.75" customHeight="1">
      <c r="B643" s="364"/>
      <c r="C643" s="101"/>
      <c r="D643" s="101"/>
      <c r="E643" s="101"/>
      <c r="F643" s="101"/>
      <c r="G643" s="101"/>
      <c r="H643" s="101"/>
      <c r="I643" s="101"/>
      <c r="J643" s="101"/>
      <c r="K643" s="24"/>
      <c r="L643" s="102"/>
      <c r="M643" s="207"/>
      <c r="N643" s="207"/>
      <c r="O643" s="157"/>
      <c r="P643" s="207"/>
      <c r="Q643" s="207"/>
      <c r="R643" s="237"/>
      <c r="S643" s="237"/>
      <c r="T643" s="237"/>
      <c r="U643" s="207"/>
      <c r="V643" s="237"/>
      <c r="W643" s="237"/>
      <c r="X643" s="237"/>
      <c r="Y643" s="237"/>
      <c r="Z643" s="139" t="str">
        <f t="shared" si="262"/>
        <v/>
      </c>
      <c r="AA643" s="207"/>
      <c r="AB643" s="299" t="str">
        <f t="shared" si="263"/>
        <v/>
      </c>
      <c r="AC643" s="262"/>
      <c r="AD643" s="139" t="str">
        <f t="shared" si="282"/>
        <v/>
      </c>
      <c r="AE643" s="207"/>
      <c r="AF643" s="299" t="str">
        <f t="shared" si="283"/>
        <v/>
      </c>
      <c r="AG643" s="207"/>
      <c r="AH643" s="139" t="str">
        <f t="shared" si="284"/>
        <v/>
      </c>
      <c r="AI643" s="207"/>
      <c r="AJ643" s="297" t="str">
        <f t="shared" si="285"/>
        <v/>
      </c>
      <c r="AK643" s="262"/>
      <c r="AL643" s="139" t="str">
        <f t="shared" si="268"/>
        <v/>
      </c>
      <c r="AM643" s="207"/>
      <c r="AN643" s="299" t="str">
        <f t="shared" si="269"/>
        <v/>
      </c>
      <c r="AP643" s="139" t="str">
        <f t="shared" si="270"/>
        <v/>
      </c>
      <c r="AQ643" s="207"/>
      <c r="AR643" s="297" t="str">
        <f t="shared" si="271"/>
        <v/>
      </c>
      <c r="AS643" s="207"/>
      <c r="AT643" s="139" t="str">
        <f t="shared" si="272"/>
        <v/>
      </c>
      <c r="AU643" s="207"/>
      <c r="AV643" s="299" t="str">
        <f t="shared" si="273"/>
        <v/>
      </c>
      <c r="AW643" s="207"/>
      <c r="AX643" s="139" t="str">
        <f t="shared" si="286"/>
        <v/>
      </c>
      <c r="AY643" s="207"/>
      <c r="AZ643" s="299" t="str">
        <f t="shared" si="287"/>
        <v/>
      </c>
      <c r="BA643" s="207"/>
      <c r="BB643" s="139" t="str">
        <f t="shared" si="288"/>
        <v/>
      </c>
      <c r="BC643" s="207"/>
      <c r="BD643" s="299" t="str">
        <f t="shared" si="289"/>
        <v/>
      </c>
      <c r="BE643" s="207"/>
      <c r="BF643" s="139" t="str">
        <f t="shared" si="278"/>
        <v/>
      </c>
      <c r="BG643" s="207"/>
      <c r="BH643" s="299" t="str">
        <f t="shared" si="279"/>
        <v/>
      </c>
      <c r="BJ643" s="139" t="str">
        <f t="shared" si="280"/>
        <v/>
      </c>
      <c r="BK643" s="207"/>
      <c r="BL643" s="297" t="str">
        <f t="shared" si="281"/>
        <v/>
      </c>
      <c r="BM643" s="207"/>
    </row>
    <row r="644" spans="1:65" ht="15.75" customHeight="1">
      <c r="C644" s="101"/>
      <c r="D644" s="101"/>
      <c r="E644" s="101"/>
      <c r="F644" s="101"/>
      <c r="G644" s="103" t="s">
        <v>40</v>
      </c>
      <c r="H644" s="103"/>
      <c r="I644" s="103"/>
      <c r="J644" s="103"/>
      <c r="K644" s="49"/>
      <c r="L644" s="37"/>
      <c r="M644" s="215"/>
      <c r="N644" s="150">
        <f>N645+N646</f>
        <v>50629</v>
      </c>
      <c r="O644" s="119"/>
      <c r="P644" s="150">
        <f>P645+P646</f>
        <v>19436</v>
      </c>
      <c r="Q644" s="150"/>
      <c r="R644" s="150">
        <f>R645+R646</f>
        <v>19430</v>
      </c>
      <c r="S644" s="150"/>
      <c r="T644" s="150" t="e">
        <f>T645+T646</f>
        <v>#N/A</v>
      </c>
      <c r="U644" s="150"/>
      <c r="V644" s="150">
        <f>V645+V646</f>
        <v>20484</v>
      </c>
      <c r="W644" s="150"/>
      <c r="X644" s="150">
        <f>X645+X646</f>
        <v>19445</v>
      </c>
      <c r="Y644" s="146"/>
      <c r="Z644" s="150">
        <f t="shared" si="262"/>
        <v>-1039</v>
      </c>
      <c r="AA644" s="150"/>
      <c r="AB644" s="302">
        <f t="shared" si="263"/>
        <v>-5.0722515133762913E-2</v>
      </c>
      <c r="AC644" s="260"/>
      <c r="AD644" s="150">
        <f t="shared" si="282"/>
        <v>9</v>
      </c>
      <c r="AE644" s="150"/>
      <c r="AF644" s="302">
        <f t="shared" si="283"/>
        <v>4.6305824243675353E-4</v>
      </c>
      <c r="AG644" s="285"/>
      <c r="AH644" s="150">
        <f t="shared" si="284"/>
        <v>-31184</v>
      </c>
      <c r="AI644" s="150"/>
      <c r="AJ644" s="301">
        <f t="shared" si="285"/>
        <v>-0.61593158071461018</v>
      </c>
      <c r="AK644" s="260"/>
      <c r="AL644" s="150">
        <f t="shared" si="268"/>
        <v>15</v>
      </c>
      <c r="AM644" s="285"/>
      <c r="AN644" s="302">
        <f t="shared" si="269"/>
        <v>7.7200205867211658E-4</v>
      </c>
      <c r="AP644" s="150" t="str">
        <f t="shared" si="270"/>
        <v/>
      </c>
      <c r="AQ644" s="285"/>
      <c r="AR644" s="301" t="e">
        <f t="shared" si="271"/>
        <v>#N/A</v>
      </c>
      <c r="AS644" s="285"/>
      <c r="AT644" s="150" t="str">
        <f t="shared" si="272"/>
        <v/>
      </c>
      <c r="AU644" s="150"/>
      <c r="AV644" s="302" t="e">
        <f t="shared" si="273"/>
        <v>#N/A</v>
      </c>
      <c r="AW644" s="285"/>
      <c r="AX644" s="150">
        <f t="shared" si="286"/>
        <v>-30145</v>
      </c>
      <c r="AY644" s="150"/>
      <c r="AZ644" s="302">
        <f t="shared" si="287"/>
        <v>-0.59540974540283242</v>
      </c>
      <c r="BA644" s="285"/>
      <c r="BB644" s="150">
        <f t="shared" si="288"/>
        <v>1048</v>
      </c>
      <c r="BC644" s="150"/>
      <c r="BD644" s="302">
        <f t="shared" si="289"/>
        <v>5.3920559785964217E-2</v>
      </c>
      <c r="BE644" s="285"/>
      <c r="BF644" s="150">
        <f t="shared" si="278"/>
        <v>1054</v>
      </c>
      <c r="BG644" s="285"/>
      <c r="BH644" s="302">
        <f t="shared" si="279"/>
        <v>5.4246011322696797E-2</v>
      </c>
      <c r="BJ644" s="150" t="str">
        <f t="shared" si="280"/>
        <v/>
      </c>
      <c r="BK644" s="285"/>
      <c r="BL644" s="301" t="e">
        <f t="shared" si="281"/>
        <v>#N/A</v>
      </c>
      <c r="BM644" s="285"/>
    </row>
    <row r="645" spans="1:65" s="98" customFormat="1" ht="15.75" customHeight="1">
      <c r="A645" s="84"/>
      <c r="B645" s="369"/>
      <c r="C645" s="105"/>
      <c r="D645" s="105"/>
      <c r="E645" s="105"/>
      <c r="F645" s="105"/>
      <c r="G645" s="105"/>
      <c r="H645" s="101" t="s">
        <v>58</v>
      </c>
      <c r="I645" s="105"/>
      <c r="J645" s="105"/>
      <c r="K645" s="52"/>
      <c r="L645" s="106" t="s">
        <v>29</v>
      </c>
      <c r="M645" s="207"/>
      <c r="N645" s="139">
        <f>SUM(N640:N641)</f>
        <v>19430</v>
      </c>
      <c r="O645" s="111"/>
      <c r="P645" s="139">
        <f>SUM(P640:P641)</f>
        <v>19436</v>
      </c>
      <c r="Q645" s="139"/>
      <c r="R645" s="139">
        <f>SUM(R640:R641)</f>
        <v>19430</v>
      </c>
      <c r="S645" s="139"/>
      <c r="T645" s="139" t="e">
        <f>SUM(T640:T641)</f>
        <v>#N/A</v>
      </c>
      <c r="U645" s="139"/>
      <c r="V645" s="139">
        <f>SUM(V640:V641)</f>
        <v>20484</v>
      </c>
      <c r="W645" s="139"/>
      <c r="X645" s="139">
        <f>SUM(X640:X641)</f>
        <v>19445</v>
      </c>
      <c r="Y645" s="53"/>
      <c r="Z645" s="139">
        <f t="shared" si="262"/>
        <v>-1039</v>
      </c>
      <c r="AA645" s="139"/>
      <c r="AB645" s="299">
        <f t="shared" si="263"/>
        <v>-5.0722515133762913E-2</v>
      </c>
      <c r="AC645" s="262"/>
      <c r="AD645" s="139">
        <f t="shared" si="282"/>
        <v>9</v>
      </c>
      <c r="AE645" s="139"/>
      <c r="AF645" s="299">
        <f t="shared" si="283"/>
        <v>4.6305824243675353E-4</v>
      </c>
      <c r="AG645" s="174"/>
      <c r="AH645" s="139">
        <f t="shared" si="284"/>
        <v>15</v>
      </c>
      <c r="AI645" s="139"/>
      <c r="AJ645" s="297">
        <f t="shared" si="285"/>
        <v>7.7200205867211658E-4</v>
      </c>
      <c r="AK645" s="262"/>
      <c r="AL645" s="139">
        <f t="shared" si="268"/>
        <v>15</v>
      </c>
      <c r="AM645" s="174"/>
      <c r="AN645" s="299">
        <f t="shared" si="269"/>
        <v>7.7200205867211658E-4</v>
      </c>
      <c r="AP645" s="139" t="str">
        <f t="shared" si="270"/>
        <v/>
      </c>
      <c r="AQ645" s="174"/>
      <c r="AR645" s="297" t="e">
        <f t="shared" si="271"/>
        <v>#N/A</v>
      </c>
      <c r="AS645" s="174"/>
      <c r="AT645" s="139" t="str">
        <f t="shared" si="272"/>
        <v/>
      </c>
      <c r="AU645" s="139"/>
      <c r="AV645" s="299" t="e">
        <f t="shared" si="273"/>
        <v>#N/A</v>
      </c>
      <c r="AW645" s="174"/>
      <c r="AX645" s="139">
        <f t="shared" si="286"/>
        <v>1054</v>
      </c>
      <c r="AY645" s="139"/>
      <c r="AZ645" s="299">
        <f t="shared" si="287"/>
        <v>5.4246011322696797E-2</v>
      </c>
      <c r="BA645" s="174"/>
      <c r="BB645" s="139">
        <f t="shared" si="288"/>
        <v>1048</v>
      </c>
      <c r="BC645" s="139"/>
      <c r="BD645" s="299">
        <f t="shared" si="289"/>
        <v>5.3920559785964217E-2</v>
      </c>
      <c r="BE645" s="174"/>
      <c r="BF645" s="139">
        <f t="shared" si="278"/>
        <v>1054</v>
      </c>
      <c r="BG645" s="174"/>
      <c r="BH645" s="299">
        <f t="shared" si="279"/>
        <v>5.4246011322696797E-2</v>
      </c>
      <c r="BJ645" s="139" t="str">
        <f t="shared" si="280"/>
        <v/>
      </c>
      <c r="BK645" s="174"/>
      <c r="BL645" s="297" t="e">
        <f t="shared" si="281"/>
        <v>#N/A</v>
      </c>
      <c r="BM645" s="174"/>
    </row>
    <row r="646" spans="1:65" s="98" customFormat="1" ht="15.75" customHeight="1">
      <c r="A646" s="84"/>
      <c r="B646" s="369"/>
      <c r="C646" s="105"/>
      <c r="D646" s="105"/>
      <c r="E646" s="105"/>
      <c r="F646" s="105"/>
      <c r="G646" s="105"/>
      <c r="H646" s="101" t="s">
        <v>72</v>
      </c>
      <c r="I646" s="105"/>
      <c r="J646" s="105"/>
      <c r="K646" s="52"/>
      <c r="L646" s="106" t="s">
        <v>33</v>
      </c>
      <c r="M646" s="207"/>
      <c r="N646" s="139">
        <f>N642</f>
        <v>31199</v>
      </c>
      <c r="O646" s="111"/>
      <c r="P646" s="139">
        <f>P642</f>
        <v>0</v>
      </c>
      <c r="Q646" s="139"/>
      <c r="R646" s="139">
        <f>R642</f>
        <v>0</v>
      </c>
      <c r="S646" s="139"/>
      <c r="T646" s="139" t="e">
        <f>T642</f>
        <v>#N/A</v>
      </c>
      <c r="U646" s="139"/>
      <c r="V646" s="139">
        <f>V642</f>
        <v>0</v>
      </c>
      <c r="W646" s="139"/>
      <c r="X646" s="139">
        <f>X642</f>
        <v>0</v>
      </c>
      <c r="Y646" s="53"/>
      <c r="Z646" s="139">
        <f t="shared" si="262"/>
        <v>0</v>
      </c>
      <c r="AA646" s="139"/>
      <c r="AB646" s="299" t="str">
        <f t="shared" si="263"/>
        <v>---</v>
      </c>
      <c r="AC646" s="262"/>
      <c r="AD646" s="139">
        <f t="shared" si="282"/>
        <v>0</v>
      </c>
      <c r="AE646" s="139"/>
      <c r="AF646" s="299" t="str">
        <f t="shared" si="283"/>
        <v>---</v>
      </c>
      <c r="AG646" s="174"/>
      <c r="AH646" s="139">
        <f t="shared" si="284"/>
        <v>-31199</v>
      </c>
      <c r="AI646" s="139"/>
      <c r="AJ646" s="297">
        <f t="shared" si="285"/>
        <v>-1</v>
      </c>
      <c r="AK646" s="262"/>
      <c r="AL646" s="139">
        <f t="shared" si="268"/>
        <v>0</v>
      </c>
      <c r="AM646" s="174"/>
      <c r="AN646" s="299" t="str">
        <f t="shared" si="269"/>
        <v>---</v>
      </c>
      <c r="AP646" s="139" t="str">
        <f t="shared" si="270"/>
        <v/>
      </c>
      <c r="AQ646" s="174"/>
      <c r="AR646" s="297" t="e">
        <f t="shared" si="271"/>
        <v>#N/A</v>
      </c>
      <c r="AS646" s="174"/>
      <c r="AT646" s="139" t="str">
        <f t="shared" si="272"/>
        <v/>
      </c>
      <c r="AU646" s="139"/>
      <c r="AV646" s="299" t="e">
        <f t="shared" si="273"/>
        <v>#N/A</v>
      </c>
      <c r="AW646" s="174"/>
      <c r="AX646" s="139">
        <f t="shared" si="286"/>
        <v>-31199</v>
      </c>
      <c r="AY646" s="139"/>
      <c r="AZ646" s="299">
        <f t="shared" si="287"/>
        <v>-1</v>
      </c>
      <c r="BA646" s="174"/>
      <c r="BB646" s="139">
        <f t="shared" si="288"/>
        <v>0</v>
      </c>
      <c r="BC646" s="139"/>
      <c r="BD646" s="299" t="str">
        <f t="shared" si="289"/>
        <v>---</v>
      </c>
      <c r="BE646" s="174"/>
      <c r="BF646" s="139">
        <f t="shared" si="278"/>
        <v>0</v>
      </c>
      <c r="BG646" s="174"/>
      <c r="BH646" s="299" t="str">
        <f t="shared" si="279"/>
        <v>---</v>
      </c>
      <c r="BJ646" s="139" t="str">
        <f t="shared" si="280"/>
        <v/>
      </c>
      <c r="BK646" s="174"/>
      <c r="BL646" s="297" t="e">
        <f t="shared" si="281"/>
        <v>#N/A</v>
      </c>
      <c r="BM646" s="174"/>
    </row>
    <row r="647" spans="1:65" ht="15.75" customHeight="1">
      <c r="C647" s="101"/>
      <c r="D647" s="101"/>
      <c r="E647" s="101"/>
      <c r="F647" s="101"/>
      <c r="G647" s="101"/>
      <c r="H647" s="101"/>
      <c r="I647" s="101"/>
      <c r="J647" s="101"/>
      <c r="K647" s="24"/>
      <c r="L647" s="102"/>
      <c r="M647" s="207"/>
      <c r="N647" s="207"/>
      <c r="O647" s="111"/>
      <c r="P647" s="207"/>
      <c r="Q647" s="207"/>
      <c r="R647" s="237"/>
      <c r="S647" s="237"/>
      <c r="T647" s="237"/>
      <c r="U647" s="207"/>
      <c r="V647" s="237"/>
      <c r="W647" s="237"/>
      <c r="X647" s="237"/>
      <c r="Y647" s="237"/>
      <c r="Z647" s="139" t="str">
        <f t="shared" si="262"/>
        <v/>
      </c>
      <c r="AA647" s="207"/>
      <c r="AB647" s="297" t="str">
        <f t="shared" si="263"/>
        <v/>
      </c>
      <c r="AC647" s="262"/>
      <c r="AD647" s="139" t="str">
        <f t="shared" si="282"/>
        <v/>
      </c>
      <c r="AE647" s="207"/>
      <c r="AF647" s="297" t="str">
        <f t="shared" si="283"/>
        <v/>
      </c>
      <c r="AG647" s="207"/>
      <c r="AH647" s="139" t="str">
        <f t="shared" si="284"/>
        <v/>
      </c>
      <c r="AI647" s="207"/>
      <c r="AJ647" s="297" t="str">
        <f t="shared" si="285"/>
        <v/>
      </c>
      <c r="AK647" s="262"/>
      <c r="AL647" s="139" t="str">
        <f t="shared" si="268"/>
        <v/>
      </c>
      <c r="AM647" s="207"/>
      <c r="AN647" s="297" t="str">
        <f t="shared" si="269"/>
        <v/>
      </c>
      <c r="AP647" s="139" t="str">
        <f t="shared" si="270"/>
        <v/>
      </c>
      <c r="AQ647" s="207"/>
      <c r="AR647" s="297" t="str">
        <f t="shared" si="271"/>
        <v/>
      </c>
      <c r="AS647" s="207"/>
      <c r="AT647" s="139" t="str">
        <f t="shared" si="272"/>
        <v/>
      </c>
      <c r="AU647" s="207"/>
      <c r="AV647" s="297" t="str">
        <f t="shared" si="273"/>
        <v/>
      </c>
      <c r="AW647" s="207"/>
      <c r="AX647" s="139" t="str">
        <f t="shared" si="286"/>
        <v/>
      </c>
      <c r="AY647" s="207"/>
      <c r="AZ647" s="297" t="str">
        <f t="shared" si="287"/>
        <v/>
      </c>
      <c r="BA647" s="207"/>
      <c r="BB647" s="139" t="str">
        <f t="shared" si="288"/>
        <v/>
      </c>
      <c r="BC647" s="207"/>
      <c r="BD647" s="297" t="str">
        <f t="shared" si="289"/>
        <v/>
      </c>
      <c r="BE647" s="207"/>
      <c r="BF647" s="139" t="str">
        <f t="shared" si="278"/>
        <v/>
      </c>
      <c r="BG647" s="207"/>
      <c r="BH647" s="297" t="str">
        <f t="shared" si="279"/>
        <v/>
      </c>
      <c r="BJ647" s="139" t="str">
        <f t="shared" si="280"/>
        <v/>
      </c>
      <c r="BK647" s="207"/>
      <c r="BL647" s="297" t="str">
        <f t="shared" si="281"/>
        <v/>
      </c>
      <c r="BM647" s="207"/>
    </row>
    <row r="648" spans="1:65" ht="15.75" customHeight="1">
      <c r="B648" s="365"/>
      <c r="C648" s="125"/>
      <c r="D648" s="125"/>
      <c r="E648" s="125"/>
      <c r="F648" s="125"/>
      <c r="G648" s="125"/>
      <c r="H648" s="125"/>
      <c r="I648" s="125"/>
      <c r="J648" s="125"/>
      <c r="K648" s="43"/>
      <c r="L648" s="392"/>
      <c r="M648" s="207"/>
      <c r="N648" s="207"/>
      <c r="O648" s="153"/>
      <c r="P648" s="207"/>
      <c r="Q648" s="207"/>
      <c r="R648" s="237"/>
      <c r="S648" s="237"/>
      <c r="T648" s="237"/>
      <c r="U648" s="207"/>
      <c r="V648" s="237"/>
      <c r="W648" s="237"/>
      <c r="X648" s="237"/>
      <c r="Y648" s="237"/>
      <c r="Z648" s="139" t="str">
        <f t="shared" si="262"/>
        <v/>
      </c>
      <c r="AA648" s="207"/>
      <c r="AB648" s="297" t="str">
        <f t="shared" si="263"/>
        <v/>
      </c>
      <c r="AC648" s="262"/>
      <c r="AD648" s="139" t="str">
        <f t="shared" si="282"/>
        <v/>
      </c>
      <c r="AE648" s="207"/>
      <c r="AF648" s="297" t="str">
        <f t="shared" si="283"/>
        <v/>
      </c>
      <c r="AG648" s="207"/>
      <c r="AH648" s="139" t="str">
        <f t="shared" si="284"/>
        <v/>
      </c>
      <c r="AI648" s="207"/>
      <c r="AJ648" s="297" t="str">
        <f t="shared" si="285"/>
        <v/>
      </c>
      <c r="AK648" s="262"/>
      <c r="AL648" s="139" t="str">
        <f t="shared" si="268"/>
        <v/>
      </c>
      <c r="AM648" s="207"/>
      <c r="AN648" s="297" t="str">
        <f t="shared" si="269"/>
        <v/>
      </c>
      <c r="AP648" s="139" t="str">
        <f t="shared" si="270"/>
        <v/>
      </c>
      <c r="AQ648" s="207"/>
      <c r="AR648" s="297" t="str">
        <f t="shared" si="271"/>
        <v/>
      </c>
      <c r="AS648" s="207"/>
      <c r="AT648" s="139" t="str">
        <f t="shared" si="272"/>
        <v/>
      </c>
      <c r="AU648" s="207"/>
      <c r="AV648" s="297" t="str">
        <f t="shared" si="273"/>
        <v/>
      </c>
      <c r="AW648" s="207"/>
      <c r="AX648" s="139" t="str">
        <f t="shared" si="286"/>
        <v/>
      </c>
      <c r="AY648" s="207"/>
      <c r="AZ648" s="297" t="str">
        <f t="shared" si="287"/>
        <v/>
      </c>
      <c r="BA648" s="207"/>
      <c r="BB648" s="139" t="str">
        <f t="shared" si="288"/>
        <v/>
      </c>
      <c r="BC648" s="207"/>
      <c r="BD648" s="297" t="str">
        <f t="shared" si="289"/>
        <v/>
      </c>
      <c r="BE648" s="207"/>
      <c r="BF648" s="139" t="str">
        <f t="shared" si="278"/>
        <v/>
      </c>
      <c r="BG648" s="207"/>
      <c r="BH648" s="297" t="str">
        <f t="shared" si="279"/>
        <v/>
      </c>
      <c r="BJ648" s="139" t="str">
        <f t="shared" si="280"/>
        <v/>
      </c>
      <c r="BK648" s="207"/>
      <c r="BL648" s="297" t="str">
        <f t="shared" si="281"/>
        <v/>
      </c>
      <c r="BM648" s="207"/>
    </row>
    <row r="649" spans="1:65" ht="15.75" customHeight="1">
      <c r="B649" s="364">
        <v>259</v>
      </c>
      <c r="C649" s="20" t="s">
        <v>156</v>
      </c>
      <c r="D649" s="103"/>
      <c r="E649" s="103"/>
      <c r="F649" s="103"/>
      <c r="G649" s="103"/>
      <c r="H649" s="103"/>
      <c r="I649" s="103"/>
      <c r="J649" s="103"/>
      <c r="K649" s="36"/>
      <c r="L649" s="37" t="s">
        <v>33</v>
      </c>
      <c r="M649" s="215"/>
      <c r="N649" s="150">
        <f>VLOOKUP($B649,'[1]09-10-11'!$A$4:$EA$400,MATCH(N$2, '[1]09-10-11'!$A$4:$EA$4, 0))</f>
        <v>-227</v>
      </c>
      <c r="O649" s="119"/>
      <c r="P649" s="150">
        <f>VLOOKUP($B649,'[1]09-10-11'!$A$4:$EA$400,MATCH(P$2, '[1]09-10-11'!$A$4:$EA$4, 0))</f>
        <v>-227</v>
      </c>
      <c r="Q649" s="150"/>
      <c r="R649" s="150">
        <f>VLOOKUP($B649,'[1]09-10-11'!$A$4:$EA$400,MATCH(R$2, '[1]09-10-11'!$A$4:$EA$4, 0))</f>
        <v>-227</v>
      </c>
      <c r="S649" s="150"/>
      <c r="T649" s="150" t="e">
        <f>VLOOKUP($B649,'[1]09-10-11'!$A$4:$EA$400,MATCH(T$2, '[1]09-10-11'!$A$4:$EA$4, 0))</f>
        <v>#N/A</v>
      </c>
      <c r="U649" s="150"/>
      <c r="V649" s="150">
        <f>VLOOKUP($B649,'[1]09-10-11'!$A$4:$EA$400,MATCH(V$2, '[1]09-10-11'!$A$4:$EA$4, 0))</f>
        <v>-227</v>
      </c>
      <c r="W649" s="150"/>
      <c r="X649" s="150">
        <f>VLOOKUP($B649,'[1]09-10-11'!$A$4:$EA$400,MATCH(X$2, '[1]09-10-11'!$A$4:$EA$4, 0))</f>
        <v>-227</v>
      </c>
      <c r="Y649" s="146"/>
      <c r="Z649" s="150">
        <f t="shared" si="262"/>
        <v>0</v>
      </c>
      <c r="AA649" s="150"/>
      <c r="AB649" s="301">
        <f t="shared" si="263"/>
        <v>0</v>
      </c>
      <c r="AC649" s="260"/>
      <c r="AD649" s="150">
        <f t="shared" si="282"/>
        <v>0</v>
      </c>
      <c r="AE649" s="150"/>
      <c r="AF649" s="301">
        <f t="shared" si="283"/>
        <v>0</v>
      </c>
      <c r="AG649" s="150"/>
      <c r="AH649" s="150">
        <f t="shared" si="284"/>
        <v>0</v>
      </c>
      <c r="AI649" s="150"/>
      <c r="AJ649" s="301">
        <f t="shared" si="285"/>
        <v>0</v>
      </c>
      <c r="AK649" s="260"/>
      <c r="AL649" s="150">
        <f t="shared" si="268"/>
        <v>0</v>
      </c>
      <c r="AM649" s="150"/>
      <c r="AN649" s="301">
        <f t="shared" si="269"/>
        <v>0</v>
      </c>
      <c r="AP649" s="150" t="str">
        <f t="shared" si="270"/>
        <v/>
      </c>
      <c r="AQ649" s="150"/>
      <c r="AR649" s="301" t="e">
        <f t="shared" si="271"/>
        <v>#N/A</v>
      </c>
      <c r="AS649" s="150"/>
      <c r="AT649" s="150" t="str">
        <f t="shared" si="272"/>
        <v/>
      </c>
      <c r="AU649" s="150"/>
      <c r="AV649" s="301" t="e">
        <f t="shared" si="273"/>
        <v>#N/A</v>
      </c>
      <c r="AW649" s="150"/>
      <c r="AX649" s="150">
        <f t="shared" si="286"/>
        <v>0</v>
      </c>
      <c r="AY649" s="150"/>
      <c r="AZ649" s="301">
        <f t="shared" si="287"/>
        <v>0</v>
      </c>
      <c r="BA649" s="150"/>
      <c r="BB649" s="150">
        <f t="shared" si="288"/>
        <v>0</v>
      </c>
      <c r="BC649" s="150"/>
      <c r="BD649" s="301">
        <f t="shared" si="289"/>
        <v>0</v>
      </c>
      <c r="BE649" s="150"/>
      <c r="BF649" s="150">
        <f t="shared" si="278"/>
        <v>0</v>
      </c>
      <c r="BG649" s="150"/>
      <c r="BH649" s="301">
        <f t="shared" si="279"/>
        <v>0</v>
      </c>
      <c r="BJ649" s="150" t="str">
        <f t="shared" si="280"/>
        <v/>
      </c>
      <c r="BK649" s="150"/>
      <c r="BL649" s="301" t="e">
        <f t="shared" si="281"/>
        <v>#N/A</v>
      </c>
      <c r="BM649" s="150"/>
    </row>
    <row r="650" spans="1:65" ht="15.75" customHeight="1">
      <c r="B650" s="364"/>
      <c r="C650" s="101"/>
      <c r="D650" s="105"/>
      <c r="E650" s="105"/>
      <c r="F650" s="105"/>
      <c r="G650" s="105"/>
      <c r="H650" s="105"/>
      <c r="I650" s="105"/>
      <c r="J650" s="105"/>
      <c r="K650" s="43"/>
      <c r="L650" s="40"/>
      <c r="M650" s="207"/>
      <c r="N650" s="207"/>
      <c r="O650" s="159"/>
      <c r="P650" s="207"/>
      <c r="Q650" s="207"/>
      <c r="R650" s="237"/>
      <c r="S650" s="237"/>
      <c r="T650" s="237"/>
      <c r="U650" s="207"/>
      <c r="V650" s="237"/>
      <c r="W650" s="237"/>
      <c r="X650" s="237"/>
      <c r="Y650" s="237"/>
      <c r="Z650" s="139" t="str">
        <f t="shared" si="262"/>
        <v/>
      </c>
      <c r="AA650" s="207"/>
      <c r="AB650" s="297" t="str">
        <f t="shared" si="263"/>
        <v/>
      </c>
      <c r="AC650" s="262"/>
      <c r="AD650" s="139" t="str">
        <f t="shared" si="282"/>
        <v/>
      </c>
      <c r="AE650" s="207"/>
      <c r="AF650" s="297" t="str">
        <f t="shared" si="283"/>
        <v/>
      </c>
      <c r="AG650" s="207"/>
      <c r="AH650" s="139" t="str">
        <f t="shared" si="284"/>
        <v/>
      </c>
      <c r="AI650" s="207"/>
      <c r="AJ650" s="297" t="str">
        <f t="shared" si="285"/>
        <v/>
      </c>
      <c r="AK650" s="262"/>
      <c r="AL650" s="139" t="str">
        <f t="shared" si="268"/>
        <v/>
      </c>
      <c r="AM650" s="207"/>
      <c r="AN650" s="297" t="str">
        <f t="shared" si="269"/>
        <v/>
      </c>
      <c r="AP650" s="139" t="str">
        <f t="shared" si="270"/>
        <v/>
      </c>
      <c r="AQ650" s="207"/>
      <c r="AR650" s="297" t="str">
        <f t="shared" si="271"/>
        <v/>
      </c>
      <c r="AS650" s="207"/>
      <c r="AT650" s="139" t="str">
        <f t="shared" si="272"/>
        <v/>
      </c>
      <c r="AU650" s="207"/>
      <c r="AV650" s="297" t="str">
        <f t="shared" si="273"/>
        <v/>
      </c>
      <c r="AW650" s="207"/>
      <c r="AX650" s="139" t="str">
        <f t="shared" si="286"/>
        <v/>
      </c>
      <c r="AY650" s="207"/>
      <c r="AZ650" s="297" t="str">
        <f t="shared" si="287"/>
        <v/>
      </c>
      <c r="BA650" s="207"/>
      <c r="BB650" s="139" t="str">
        <f t="shared" si="288"/>
        <v/>
      </c>
      <c r="BC650" s="207"/>
      <c r="BD650" s="297" t="str">
        <f t="shared" si="289"/>
        <v/>
      </c>
      <c r="BE650" s="207"/>
      <c r="BF650" s="139" t="str">
        <f t="shared" si="278"/>
        <v/>
      </c>
      <c r="BG650" s="207"/>
      <c r="BH650" s="297" t="str">
        <f t="shared" si="279"/>
        <v/>
      </c>
      <c r="BJ650" s="139" t="str">
        <f t="shared" si="280"/>
        <v/>
      </c>
      <c r="BK650" s="207"/>
      <c r="BL650" s="297" t="str">
        <f t="shared" si="281"/>
        <v/>
      </c>
      <c r="BM650" s="207"/>
    </row>
    <row r="651" spans="1:65" ht="15.75" customHeight="1">
      <c r="C651" s="101"/>
      <c r="D651" s="101"/>
      <c r="E651" s="101"/>
      <c r="F651" s="101"/>
      <c r="G651" s="101"/>
      <c r="H651" s="101"/>
      <c r="I651" s="101"/>
      <c r="J651" s="101"/>
      <c r="K651" s="27"/>
      <c r="L651" s="102"/>
      <c r="M651" s="207"/>
      <c r="N651" s="207"/>
      <c r="O651" s="157"/>
      <c r="P651" s="207"/>
      <c r="Q651" s="207"/>
      <c r="R651" s="237"/>
      <c r="S651" s="237"/>
      <c r="T651" s="237"/>
      <c r="U651" s="207"/>
      <c r="V651" s="237"/>
      <c r="W651" s="237"/>
      <c r="X651" s="237"/>
      <c r="Y651" s="237"/>
      <c r="Z651" s="139" t="str">
        <f t="shared" si="262"/>
        <v/>
      </c>
      <c r="AA651" s="207"/>
      <c r="AB651" s="297" t="str">
        <f t="shared" si="263"/>
        <v/>
      </c>
      <c r="AC651" s="262"/>
      <c r="AD651" s="139" t="str">
        <f t="shared" si="282"/>
        <v/>
      </c>
      <c r="AE651" s="207"/>
      <c r="AF651" s="297" t="str">
        <f t="shared" si="283"/>
        <v/>
      </c>
      <c r="AG651" s="207"/>
      <c r="AH651" s="139" t="str">
        <f t="shared" si="284"/>
        <v/>
      </c>
      <c r="AI651" s="207"/>
      <c r="AJ651" s="297" t="str">
        <f t="shared" si="285"/>
        <v/>
      </c>
      <c r="AK651" s="262"/>
      <c r="AL651" s="139" t="str">
        <f t="shared" si="268"/>
        <v/>
      </c>
      <c r="AM651" s="207"/>
      <c r="AN651" s="297" t="str">
        <f t="shared" si="269"/>
        <v/>
      </c>
      <c r="AP651" s="139" t="str">
        <f t="shared" si="270"/>
        <v/>
      </c>
      <c r="AQ651" s="207"/>
      <c r="AR651" s="297" t="str">
        <f t="shared" si="271"/>
        <v/>
      </c>
      <c r="AS651" s="207"/>
      <c r="AT651" s="139" t="str">
        <f t="shared" si="272"/>
        <v/>
      </c>
      <c r="AU651" s="207"/>
      <c r="AV651" s="297" t="str">
        <f t="shared" si="273"/>
        <v/>
      </c>
      <c r="AW651" s="207"/>
      <c r="AX651" s="139" t="str">
        <f t="shared" si="286"/>
        <v/>
      </c>
      <c r="AY651" s="207"/>
      <c r="AZ651" s="297" t="str">
        <f t="shared" si="287"/>
        <v/>
      </c>
      <c r="BA651" s="207"/>
      <c r="BB651" s="139" t="str">
        <f t="shared" si="288"/>
        <v/>
      </c>
      <c r="BC651" s="207"/>
      <c r="BD651" s="297" t="str">
        <f t="shared" si="289"/>
        <v/>
      </c>
      <c r="BE651" s="207"/>
      <c r="BF651" s="139" t="str">
        <f t="shared" si="278"/>
        <v/>
      </c>
      <c r="BG651" s="207"/>
      <c r="BH651" s="297" t="str">
        <f t="shared" si="279"/>
        <v/>
      </c>
      <c r="BJ651" s="139" t="str">
        <f t="shared" si="280"/>
        <v/>
      </c>
      <c r="BK651" s="207"/>
      <c r="BL651" s="297" t="str">
        <f t="shared" si="281"/>
        <v/>
      </c>
      <c r="BM651" s="207"/>
    </row>
    <row r="652" spans="1:65" ht="15.75" customHeight="1">
      <c r="B652" s="364">
        <v>260</v>
      </c>
      <c r="C652" s="20" t="s">
        <v>79</v>
      </c>
      <c r="D652" s="103"/>
      <c r="E652" s="103"/>
      <c r="F652" s="103"/>
      <c r="G652" s="103"/>
      <c r="H652" s="103"/>
      <c r="I652" s="103"/>
      <c r="J652" s="103"/>
      <c r="K652" s="36"/>
      <c r="L652" s="37" t="s">
        <v>33</v>
      </c>
      <c r="M652" s="215"/>
      <c r="N652" s="150">
        <f>VLOOKUP($B652,'[1]09-10-11'!$A$4:$EA$400,MATCH(N$2, '[1]09-10-11'!$A$4:$EA$4, 0))</f>
        <v>-1176</v>
      </c>
      <c r="O652" s="119"/>
      <c r="P652" s="150">
        <f>VLOOKUP($B652,'[1]09-10-11'!$A$4:$EA$400,MATCH(P$2, '[1]09-10-11'!$A$4:$EA$4, 0))</f>
        <v>-1176</v>
      </c>
      <c r="Q652" s="150"/>
      <c r="R652" s="150">
        <f>VLOOKUP($B652,'[1]09-10-11'!$A$4:$EA$400,MATCH(R$2, '[1]09-10-11'!$A$4:$EA$4, 0))</f>
        <v>-1176</v>
      </c>
      <c r="S652" s="150"/>
      <c r="T652" s="150" t="e">
        <f>VLOOKUP($B652,'[1]09-10-11'!$A$4:$EA$400,MATCH(T$2, '[1]09-10-11'!$A$4:$EA$4, 0))</f>
        <v>#N/A</v>
      </c>
      <c r="U652" s="150"/>
      <c r="V652" s="150">
        <f>VLOOKUP($B652,'[1]09-10-11'!$A$4:$EA$400,MATCH(V$2, '[1]09-10-11'!$A$4:$EA$4, 0))</f>
        <v>-1176</v>
      </c>
      <c r="W652" s="150"/>
      <c r="X652" s="150">
        <f>VLOOKUP($B652,'[1]09-10-11'!$A$4:$EA$400,MATCH(X$2, '[1]09-10-11'!$A$4:$EA$4, 0))</f>
        <v>-1176</v>
      </c>
      <c r="Y652" s="146"/>
      <c r="Z652" s="150">
        <f t="shared" si="262"/>
        <v>0</v>
      </c>
      <c r="AA652" s="150"/>
      <c r="AB652" s="301">
        <f t="shared" si="263"/>
        <v>0</v>
      </c>
      <c r="AC652" s="260"/>
      <c r="AD652" s="150">
        <f t="shared" si="282"/>
        <v>0</v>
      </c>
      <c r="AE652" s="150"/>
      <c r="AF652" s="301">
        <f t="shared" si="283"/>
        <v>0</v>
      </c>
      <c r="AG652" s="150"/>
      <c r="AH652" s="150">
        <f t="shared" si="284"/>
        <v>0</v>
      </c>
      <c r="AI652" s="150"/>
      <c r="AJ652" s="301">
        <f t="shared" si="285"/>
        <v>0</v>
      </c>
      <c r="AK652" s="260"/>
      <c r="AL652" s="150">
        <f t="shared" si="268"/>
        <v>0</v>
      </c>
      <c r="AM652" s="150"/>
      <c r="AN652" s="301">
        <f t="shared" si="269"/>
        <v>0</v>
      </c>
      <c r="AP652" s="150" t="str">
        <f t="shared" si="270"/>
        <v/>
      </c>
      <c r="AQ652" s="150"/>
      <c r="AR652" s="301" t="e">
        <f t="shared" si="271"/>
        <v>#N/A</v>
      </c>
      <c r="AS652" s="150"/>
      <c r="AT652" s="150" t="str">
        <f t="shared" si="272"/>
        <v/>
      </c>
      <c r="AU652" s="150"/>
      <c r="AV652" s="301" t="e">
        <f t="shared" si="273"/>
        <v>#N/A</v>
      </c>
      <c r="AW652" s="150"/>
      <c r="AX652" s="150">
        <f t="shared" si="286"/>
        <v>0</v>
      </c>
      <c r="AY652" s="150"/>
      <c r="AZ652" s="301">
        <f t="shared" si="287"/>
        <v>0</v>
      </c>
      <c r="BA652" s="150"/>
      <c r="BB652" s="150">
        <f t="shared" si="288"/>
        <v>0</v>
      </c>
      <c r="BC652" s="150"/>
      <c r="BD652" s="301">
        <f t="shared" si="289"/>
        <v>0</v>
      </c>
      <c r="BE652" s="150"/>
      <c r="BF652" s="150">
        <f t="shared" si="278"/>
        <v>0</v>
      </c>
      <c r="BG652" s="150"/>
      <c r="BH652" s="301">
        <f t="shared" si="279"/>
        <v>0</v>
      </c>
      <c r="BJ652" s="150" t="str">
        <f t="shared" si="280"/>
        <v/>
      </c>
      <c r="BK652" s="150"/>
      <c r="BL652" s="301" t="e">
        <f t="shared" si="281"/>
        <v>#N/A</v>
      </c>
      <c r="BM652" s="150"/>
    </row>
    <row r="653" spans="1:65" ht="15.75" customHeight="1">
      <c r="B653" s="365"/>
      <c r="C653" s="101"/>
      <c r="D653" s="101"/>
      <c r="E653" s="101"/>
      <c r="F653" s="101"/>
      <c r="G653" s="125"/>
      <c r="H653" s="125"/>
      <c r="I653" s="125"/>
      <c r="J653" s="105"/>
      <c r="K653" s="27"/>
      <c r="L653" s="102"/>
      <c r="M653" s="207"/>
      <c r="N653" s="207"/>
      <c r="O653" s="159"/>
      <c r="P653" s="207"/>
      <c r="Q653" s="207"/>
      <c r="R653" s="237"/>
      <c r="S653" s="237"/>
      <c r="T653" s="237"/>
      <c r="U653" s="207"/>
      <c r="V653" s="237"/>
      <c r="W653" s="237"/>
      <c r="X653" s="237"/>
      <c r="Y653" s="237"/>
      <c r="Z653" s="139" t="str">
        <f t="shared" si="262"/>
        <v/>
      </c>
      <c r="AA653" s="207"/>
      <c r="AB653" s="297" t="str">
        <f t="shared" si="263"/>
        <v/>
      </c>
      <c r="AC653" s="262"/>
      <c r="AD653" s="139" t="str">
        <f t="shared" si="282"/>
        <v/>
      </c>
      <c r="AE653" s="207"/>
      <c r="AF653" s="297" t="str">
        <f t="shared" si="283"/>
        <v/>
      </c>
      <c r="AG653" s="207"/>
      <c r="AH653" s="139" t="str">
        <f t="shared" si="284"/>
        <v/>
      </c>
      <c r="AI653" s="207"/>
      <c r="AJ653" s="297" t="str">
        <f t="shared" si="285"/>
        <v/>
      </c>
      <c r="AK653" s="262"/>
      <c r="AL653" s="139" t="str">
        <f t="shared" si="268"/>
        <v/>
      </c>
      <c r="AM653" s="207"/>
      <c r="AN653" s="297" t="str">
        <f t="shared" si="269"/>
        <v/>
      </c>
      <c r="AP653" s="139" t="str">
        <f t="shared" si="270"/>
        <v/>
      </c>
      <c r="AQ653" s="207"/>
      <c r="AR653" s="297" t="str">
        <f t="shared" si="271"/>
        <v/>
      </c>
      <c r="AS653" s="207"/>
      <c r="AT653" s="139" t="str">
        <f t="shared" si="272"/>
        <v/>
      </c>
      <c r="AU653" s="207"/>
      <c r="AV653" s="297" t="str">
        <f t="shared" si="273"/>
        <v/>
      </c>
      <c r="AW653" s="207"/>
      <c r="AX653" s="139" t="str">
        <f t="shared" si="286"/>
        <v/>
      </c>
      <c r="AY653" s="207"/>
      <c r="AZ653" s="297" t="str">
        <f t="shared" si="287"/>
        <v/>
      </c>
      <c r="BA653" s="207"/>
      <c r="BB653" s="139" t="str">
        <f t="shared" si="288"/>
        <v/>
      </c>
      <c r="BC653" s="207"/>
      <c r="BD653" s="297" t="str">
        <f t="shared" si="289"/>
        <v/>
      </c>
      <c r="BE653" s="207"/>
      <c r="BF653" s="139" t="str">
        <f t="shared" si="278"/>
        <v/>
      </c>
      <c r="BG653" s="207"/>
      <c r="BH653" s="297" t="str">
        <f t="shared" si="279"/>
        <v/>
      </c>
      <c r="BJ653" s="139" t="str">
        <f t="shared" si="280"/>
        <v/>
      </c>
      <c r="BK653" s="207"/>
      <c r="BL653" s="297" t="str">
        <f t="shared" si="281"/>
        <v/>
      </c>
      <c r="BM653" s="207"/>
    </row>
    <row r="654" spans="1:65" ht="15.75" customHeight="1">
      <c r="B654" s="365"/>
      <c r="C654" s="125"/>
      <c r="D654" s="101"/>
      <c r="E654" s="101"/>
      <c r="F654" s="101"/>
      <c r="G654" s="125"/>
      <c r="H654" s="125"/>
      <c r="I654" s="125"/>
      <c r="J654" s="105"/>
      <c r="K654" s="27"/>
      <c r="L654" s="102"/>
      <c r="M654" s="207"/>
      <c r="N654" s="207"/>
      <c r="O654" s="123"/>
      <c r="P654" s="207"/>
      <c r="Q654" s="207"/>
      <c r="R654" s="237"/>
      <c r="S654" s="237"/>
      <c r="T654" s="237"/>
      <c r="U654" s="207"/>
      <c r="V654" s="237"/>
      <c r="W654" s="237"/>
      <c r="X654" s="237"/>
      <c r="Y654" s="237"/>
      <c r="Z654" s="139" t="str">
        <f t="shared" si="262"/>
        <v/>
      </c>
      <c r="AA654" s="207"/>
      <c r="AB654" s="297" t="str">
        <f t="shared" si="263"/>
        <v/>
      </c>
      <c r="AC654" s="262"/>
      <c r="AD654" s="139" t="str">
        <f t="shared" si="282"/>
        <v/>
      </c>
      <c r="AE654" s="207"/>
      <c r="AF654" s="297" t="str">
        <f t="shared" si="283"/>
        <v/>
      </c>
      <c r="AG654" s="207"/>
      <c r="AH654" s="139" t="str">
        <f t="shared" si="284"/>
        <v/>
      </c>
      <c r="AI654" s="207"/>
      <c r="AJ654" s="297" t="str">
        <f t="shared" si="285"/>
        <v/>
      </c>
      <c r="AK654" s="262"/>
      <c r="AL654" s="139" t="str">
        <f t="shared" si="268"/>
        <v/>
      </c>
      <c r="AM654" s="207"/>
      <c r="AN654" s="297" t="str">
        <f t="shared" si="269"/>
        <v/>
      </c>
      <c r="AP654" s="139" t="str">
        <f t="shared" si="270"/>
        <v/>
      </c>
      <c r="AQ654" s="207"/>
      <c r="AR654" s="297" t="str">
        <f t="shared" si="271"/>
        <v/>
      </c>
      <c r="AS654" s="207"/>
      <c r="AT654" s="139" t="str">
        <f t="shared" si="272"/>
        <v/>
      </c>
      <c r="AU654" s="207"/>
      <c r="AV654" s="297" t="str">
        <f t="shared" si="273"/>
        <v/>
      </c>
      <c r="AW654" s="207"/>
      <c r="AX654" s="139" t="str">
        <f t="shared" si="286"/>
        <v/>
      </c>
      <c r="AY654" s="207"/>
      <c r="AZ654" s="297" t="str">
        <f t="shared" si="287"/>
        <v/>
      </c>
      <c r="BA654" s="207"/>
      <c r="BB654" s="139" t="str">
        <f t="shared" si="288"/>
        <v/>
      </c>
      <c r="BC654" s="207"/>
      <c r="BD654" s="297" t="str">
        <f t="shared" si="289"/>
        <v/>
      </c>
      <c r="BE654" s="207"/>
      <c r="BF654" s="139" t="str">
        <f t="shared" si="278"/>
        <v/>
      </c>
      <c r="BG654" s="207"/>
      <c r="BH654" s="297" t="str">
        <f t="shared" si="279"/>
        <v/>
      </c>
      <c r="BJ654" s="139" t="str">
        <f t="shared" si="280"/>
        <v/>
      </c>
      <c r="BK654" s="207"/>
      <c r="BL654" s="297" t="str">
        <f t="shared" si="281"/>
        <v/>
      </c>
      <c r="BM654" s="207"/>
    </row>
    <row r="655" spans="1:65" ht="15.75" customHeight="1">
      <c r="B655" s="365"/>
      <c r="C655" s="101" t="s">
        <v>68</v>
      </c>
      <c r="D655" s="101"/>
      <c r="E655" s="101"/>
      <c r="F655" s="101"/>
      <c r="G655" s="101"/>
      <c r="H655" s="101"/>
      <c r="I655" s="101"/>
      <c r="J655" s="101"/>
      <c r="K655" s="27"/>
      <c r="L655" s="102"/>
      <c r="M655" s="207"/>
      <c r="N655" s="139">
        <f>N656+N657</f>
        <v>2432360</v>
      </c>
      <c r="O655" s="123"/>
      <c r="P655" s="139">
        <f>P656+P657</f>
        <v>4578827</v>
      </c>
      <c r="Q655" s="139"/>
      <c r="R655" s="139">
        <f>R656+R657</f>
        <v>4415803</v>
      </c>
      <c r="S655" s="139"/>
      <c r="T655" s="139" t="e">
        <f>T656+T657</f>
        <v>#N/A</v>
      </c>
      <c r="U655" s="139"/>
      <c r="V655" s="139">
        <f>V656+V657</f>
        <v>4472660</v>
      </c>
      <c r="W655" s="139"/>
      <c r="X655" s="139">
        <f>X656+X657</f>
        <v>4657770</v>
      </c>
      <c r="Y655" s="53"/>
      <c r="Z655" s="139">
        <f t="shared" si="262"/>
        <v>185110</v>
      </c>
      <c r="AA655" s="139"/>
      <c r="AB655" s="297">
        <f t="shared" si="263"/>
        <v>4.1387004601288746E-2</v>
      </c>
      <c r="AC655" s="262"/>
      <c r="AD655" s="139">
        <f t="shared" si="282"/>
        <v>78943</v>
      </c>
      <c r="AE655" s="139"/>
      <c r="AF655" s="297">
        <f t="shared" si="283"/>
        <v>1.7240878504472867E-2</v>
      </c>
      <c r="AG655" s="139"/>
      <c r="AH655" s="139">
        <f t="shared" si="284"/>
        <v>2225410</v>
      </c>
      <c r="AI655" s="139"/>
      <c r="AJ655" s="297">
        <f t="shared" si="285"/>
        <v>0.91491802200332195</v>
      </c>
      <c r="AK655" s="262"/>
      <c r="AL655" s="139">
        <f t="shared" si="268"/>
        <v>241967</v>
      </c>
      <c r="AM655" s="139"/>
      <c r="AN655" s="297">
        <f t="shared" si="269"/>
        <v>5.479569627539993E-2</v>
      </c>
      <c r="AP655" s="139" t="str">
        <f t="shared" si="270"/>
        <v/>
      </c>
      <c r="AQ655" s="139"/>
      <c r="AR655" s="297" t="e">
        <f t="shared" si="271"/>
        <v>#N/A</v>
      </c>
      <c r="AS655" s="139"/>
      <c r="AT655" s="139" t="str">
        <f t="shared" si="272"/>
        <v/>
      </c>
      <c r="AU655" s="139"/>
      <c r="AV655" s="297" t="e">
        <f t="shared" si="273"/>
        <v>#N/A</v>
      </c>
      <c r="AW655" s="139"/>
      <c r="AX655" s="139">
        <f t="shared" si="286"/>
        <v>2040300</v>
      </c>
      <c r="AY655" s="139"/>
      <c r="AZ655" s="297">
        <f t="shared" si="287"/>
        <v>0.83881497804601302</v>
      </c>
      <c r="BA655" s="139"/>
      <c r="BB655" s="139">
        <f t="shared" si="288"/>
        <v>-106167</v>
      </c>
      <c r="BC655" s="139"/>
      <c r="BD655" s="297">
        <f t="shared" si="289"/>
        <v>-2.3186506063670898E-2</v>
      </c>
      <c r="BE655" s="139"/>
      <c r="BF655" s="139">
        <f t="shared" si="278"/>
        <v>56857</v>
      </c>
      <c r="BG655" s="139"/>
      <c r="BH655" s="297">
        <f t="shared" si="279"/>
        <v>1.2875800845282281E-2</v>
      </c>
      <c r="BJ655" s="139" t="str">
        <f t="shared" si="280"/>
        <v/>
      </c>
      <c r="BK655" s="139"/>
      <c r="BL655" s="297" t="e">
        <f t="shared" si="281"/>
        <v>#N/A</v>
      </c>
      <c r="BM655" s="139"/>
    </row>
    <row r="656" spans="1:65" s="98" customFormat="1" ht="15.75" customHeight="1">
      <c r="A656" s="84"/>
      <c r="B656" s="368"/>
      <c r="C656" s="105"/>
      <c r="D656" s="105" t="s">
        <v>58</v>
      </c>
      <c r="E656" s="105"/>
      <c r="F656" s="105"/>
      <c r="G656" s="105"/>
      <c r="H656" s="105"/>
      <c r="I656" s="105"/>
      <c r="J656" s="105"/>
      <c r="K656" s="110"/>
      <c r="L656" s="106" t="s">
        <v>29</v>
      </c>
      <c r="M656" s="207"/>
      <c r="N656" s="139">
        <f>N619+N629+N645+N605</f>
        <v>2166525</v>
      </c>
      <c r="O656" s="111"/>
      <c r="P656" s="139">
        <f>P619+P629+P645+P605</f>
        <v>2313752</v>
      </c>
      <c r="Q656" s="139"/>
      <c r="R656" s="139">
        <f>R619+R629+R645+R605</f>
        <v>2150728</v>
      </c>
      <c r="S656" s="139"/>
      <c r="T656" s="139" t="e">
        <f>T619+T629+T645+T605</f>
        <v>#N/A</v>
      </c>
      <c r="U656" s="139"/>
      <c r="V656" s="139">
        <f>V619+V629+V645+V605</f>
        <v>2224925</v>
      </c>
      <c r="W656" s="139"/>
      <c r="X656" s="139">
        <f>X619+X629+X645+X605</f>
        <v>2392695</v>
      </c>
      <c r="Y656" s="53"/>
      <c r="Z656" s="139">
        <f t="shared" si="262"/>
        <v>167770</v>
      </c>
      <c r="AA656" s="139"/>
      <c r="AB656" s="297">
        <f t="shared" si="263"/>
        <v>7.5404788925469424E-2</v>
      </c>
      <c r="AC656" s="262"/>
      <c r="AD656" s="139">
        <f t="shared" si="282"/>
        <v>78943</v>
      </c>
      <c r="AE656" s="139"/>
      <c r="AF656" s="297">
        <f t="shared" si="283"/>
        <v>3.4119041280137097E-2</v>
      </c>
      <c r="AG656" s="139"/>
      <c r="AH656" s="139">
        <f t="shared" si="284"/>
        <v>226170</v>
      </c>
      <c r="AI656" s="139"/>
      <c r="AJ656" s="297">
        <f t="shared" si="285"/>
        <v>0.10439297954096993</v>
      </c>
      <c r="AK656" s="262"/>
      <c r="AL656" s="139">
        <f t="shared" si="268"/>
        <v>241967</v>
      </c>
      <c r="AM656" s="139"/>
      <c r="AN656" s="297">
        <f t="shared" si="269"/>
        <v>0.11250469608430258</v>
      </c>
      <c r="AP656" s="139" t="str">
        <f t="shared" si="270"/>
        <v/>
      </c>
      <c r="AQ656" s="139"/>
      <c r="AR656" s="297" t="e">
        <f t="shared" si="271"/>
        <v>#N/A</v>
      </c>
      <c r="AS656" s="139"/>
      <c r="AT656" s="139" t="str">
        <f t="shared" si="272"/>
        <v/>
      </c>
      <c r="AU656" s="139"/>
      <c r="AV656" s="297" t="e">
        <f t="shared" si="273"/>
        <v>#N/A</v>
      </c>
      <c r="AW656" s="139"/>
      <c r="AX656" s="139">
        <f t="shared" si="286"/>
        <v>58400</v>
      </c>
      <c r="AY656" s="139"/>
      <c r="AZ656" s="297">
        <f t="shared" si="287"/>
        <v>2.6955608635949257E-2</v>
      </c>
      <c r="BA656" s="139"/>
      <c r="BB656" s="139">
        <f t="shared" si="288"/>
        <v>-88827</v>
      </c>
      <c r="BC656" s="139"/>
      <c r="BD656" s="297">
        <f t="shared" si="289"/>
        <v>-3.8390890639964925E-2</v>
      </c>
      <c r="BE656" s="139"/>
      <c r="BF656" s="139">
        <f t="shared" si="278"/>
        <v>74197</v>
      </c>
      <c r="BG656" s="139"/>
      <c r="BH656" s="297">
        <f t="shared" si="279"/>
        <v>3.4498551188248738E-2</v>
      </c>
      <c r="BJ656" s="139" t="str">
        <f t="shared" si="280"/>
        <v/>
      </c>
      <c r="BK656" s="139"/>
      <c r="BL656" s="297" t="e">
        <f t="shared" si="281"/>
        <v>#N/A</v>
      </c>
      <c r="BM656" s="139"/>
    </row>
    <row r="657" spans="1:65" ht="15.75" customHeight="1">
      <c r="B657" s="365"/>
      <c r="C657" s="101"/>
      <c r="D657" s="101" t="s">
        <v>72</v>
      </c>
      <c r="E657" s="101"/>
      <c r="F657" s="101"/>
      <c r="G657" s="101"/>
      <c r="H657" s="101"/>
      <c r="I657" s="101"/>
      <c r="J657" s="101"/>
      <c r="K657" s="27"/>
      <c r="L657" s="106" t="s">
        <v>33</v>
      </c>
      <c r="M657" s="207"/>
      <c r="N657" s="139">
        <f>N630+N633+N649+N652+N646+N606</f>
        <v>265835</v>
      </c>
      <c r="O657" s="123"/>
      <c r="P657" s="139">
        <f>P630+P633+P649+P652+P646+P606</f>
        <v>2265075</v>
      </c>
      <c r="Q657" s="139"/>
      <c r="R657" s="139">
        <f>R630+R633+R649+R652+R646+R606</f>
        <v>2265075</v>
      </c>
      <c r="S657" s="139"/>
      <c r="T657" s="139" t="e">
        <f>T630+T633+T649+T652+T646+T606</f>
        <v>#N/A</v>
      </c>
      <c r="U657" s="139"/>
      <c r="V657" s="139">
        <f>V630+V633+V649+V652+V646+V606</f>
        <v>2247735</v>
      </c>
      <c r="W657" s="139"/>
      <c r="X657" s="139">
        <f>X630+X633+X649+X652+X646+X606</f>
        <v>2265075</v>
      </c>
      <c r="Y657" s="53"/>
      <c r="Z657" s="139">
        <f t="shared" si="262"/>
        <v>17340</v>
      </c>
      <c r="AA657" s="139"/>
      <c r="AB657" s="297">
        <f t="shared" si="263"/>
        <v>7.7144325287457072E-3</v>
      </c>
      <c r="AC657" s="262"/>
      <c r="AD657" s="139">
        <f t="shared" si="282"/>
        <v>0</v>
      </c>
      <c r="AE657" s="139"/>
      <c r="AF657" s="297">
        <f t="shared" si="283"/>
        <v>0</v>
      </c>
      <c r="AG657" s="139"/>
      <c r="AH657" s="139">
        <f t="shared" si="284"/>
        <v>1999240</v>
      </c>
      <c r="AI657" s="139"/>
      <c r="AJ657" s="297">
        <f t="shared" si="285"/>
        <v>7.520604886489739</v>
      </c>
      <c r="AK657" s="262"/>
      <c r="AL657" s="139">
        <f t="shared" si="268"/>
        <v>0</v>
      </c>
      <c r="AM657" s="139"/>
      <c r="AN657" s="297">
        <f t="shared" si="269"/>
        <v>0</v>
      </c>
      <c r="AP657" s="139" t="str">
        <f t="shared" si="270"/>
        <v/>
      </c>
      <c r="AQ657" s="139"/>
      <c r="AR657" s="297" t="e">
        <f t="shared" si="271"/>
        <v>#N/A</v>
      </c>
      <c r="AS657" s="139"/>
      <c r="AT657" s="139" t="str">
        <f t="shared" si="272"/>
        <v/>
      </c>
      <c r="AU657" s="139"/>
      <c r="AV657" s="297" t="e">
        <f t="shared" si="273"/>
        <v>#N/A</v>
      </c>
      <c r="AW657" s="139"/>
      <c r="AX657" s="139">
        <f t="shared" si="286"/>
        <v>1981900</v>
      </c>
      <c r="AY657" s="139"/>
      <c r="AZ657" s="297">
        <f t="shared" si="287"/>
        <v>7.4553764553200299</v>
      </c>
      <c r="BA657" s="139"/>
      <c r="BB657" s="139">
        <f t="shared" si="288"/>
        <v>-17340</v>
      </c>
      <c r="BC657" s="139"/>
      <c r="BD657" s="297">
        <f t="shared" si="289"/>
        <v>-7.65537564981289E-3</v>
      </c>
      <c r="BE657" s="139"/>
      <c r="BF657" s="139">
        <f t="shared" si="278"/>
        <v>-17340</v>
      </c>
      <c r="BG657" s="139"/>
      <c r="BH657" s="297">
        <f t="shared" si="279"/>
        <v>-7.65537564981289E-3</v>
      </c>
      <c r="BJ657" s="139" t="str">
        <f t="shared" si="280"/>
        <v/>
      </c>
      <c r="BK657" s="139"/>
      <c r="BL657" s="297" t="e">
        <f t="shared" si="281"/>
        <v>#N/A</v>
      </c>
      <c r="BM657" s="139"/>
    </row>
    <row r="658" spans="1:65" ht="15.75" customHeight="1">
      <c r="B658" s="365"/>
      <c r="C658" s="101"/>
      <c r="D658" s="101"/>
      <c r="E658" s="101"/>
      <c r="F658" s="101"/>
      <c r="G658" s="101"/>
      <c r="H658" s="101"/>
      <c r="I658" s="101"/>
      <c r="J658" s="101"/>
      <c r="K658" s="27"/>
      <c r="L658" s="106"/>
      <c r="M658" s="207"/>
      <c r="N658" s="207"/>
      <c r="O658" s="123"/>
      <c r="P658" s="207"/>
      <c r="Q658" s="207"/>
      <c r="R658" s="237"/>
      <c r="S658" s="237"/>
      <c r="T658" s="237"/>
      <c r="U658" s="207"/>
      <c r="V658" s="237"/>
      <c r="W658" s="237"/>
      <c r="X658" s="237"/>
      <c r="Y658" s="237"/>
      <c r="Z658" s="139" t="str">
        <f t="shared" si="262"/>
        <v/>
      </c>
      <c r="AA658" s="207"/>
      <c r="AB658" s="297" t="str">
        <f t="shared" si="263"/>
        <v/>
      </c>
      <c r="AC658" s="262"/>
      <c r="AD658" s="139" t="str">
        <f t="shared" si="282"/>
        <v/>
      </c>
      <c r="AE658" s="207"/>
      <c r="AF658" s="297" t="str">
        <f t="shared" si="283"/>
        <v/>
      </c>
      <c r="AG658" s="207"/>
      <c r="AH658" s="139" t="str">
        <f t="shared" si="284"/>
        <v/>
      </c>
      <c r="AI658" s="207"/>
      <c r="AJ658" s="297" t="str">
        <f t="shared" si="285"/>
        <v/>
      </c>
      <c r="AK658" s="262"/>
      <c r="AL658" s="139" t="str">
        <f t="shared" si="268"/>
        <v/>
      </c>
      <c r="AM658" s="207"/>
      <c r="AN658" s="297" t="str">
        <f t="shared" si="269"/>
        <v/>
      </c>
      <c r="AP658" s="139" t="str">
        <f t="shared" si="270"/>
        <v/>
      </c>
      <c r="AQ658" s="207"/>
      <c r="AR658" s="297" t="str">
        <f t="shared" si="271"/>
        <v/>
      </c>
      <c r="AS658" s="207"/>
      <c r="AT658" s="139" t="str">
        <f t="shared" si="272"/>
        <v/>
      </c>
      <c r="AU658" s="207"/>
      <c r="AV658" s="297" t="str">
        <f t="shared" si="273"/>
        <v/>
      </c>
      <c r="AW658" s="207"/>
      <c r="AX658" s="139" t="str">
        <f t="shared" si="286"/>
        <v/>
      </c>
      <c r="AY658" s="207"/>
      <c r="AZ658" s="297" t="str">
        <f t="shared" si="287"/>
        <v/>
      </c>
      <c r="BA658" s="207"/>
      <c r="BB658" s="139" t="str">
        <f t="shared" si="288"/>
        <v/>
      </c>
      <c r="BC658" s="207"/>
      <c r="BD658" s="297" t="str">
        <f t="shared" si="289"/>
        <v/>
      </c>
      <c r="BE658" s="207"/>
      <c r="BF658" s="139" t="str">
        <f t="shared" si="278"/>
        <v/>
      </c>
      <c r="BG658" s="207"/>
      <c r="BH658" s="297" t="str">
        <f t="shared" si="279"/>
        <v/>
      </c>
      <c r="BJ658" s="139" t="str">
        <f t="shared" si="280"/>
        <v/>
      </c>
      <c r="BK658" s="207"/>
      <c r="BL658" s="297" t="str">
        <f t="shared" si="281"/>
        <v/>
      </c>
      <c r="BM658" s="207"/>
    </row>
    <row r="659" spans="1:65" s="98" customFormat="1" ht="15.75" customHeight="1">
      <c r="A659" s="84"/>
      <c r="B659" s="368"/>
      <c r="C659" s="105"/>
      <c r="D659" s="105"/>
      <c r="E659" s="105"/>
      <c r="F659" s="105"/>
      <c r="G659" s="105"/>
      <c r="H659" s="105"/>
      <c r="I659" s="105"/>
      <c r="J659" s="105"/>
      <c r="K659" s="110"/>
      <c r="L659" s="106"/>
      <c r="M659" s="237"/>
      <c r="N659" s="139"/>
      <c r="O659" s="139"/>
      <c r="P659" s="139"/>
      <c r="Q659" s="237"/>
      <c r="R659" s="164"/>
      <c r="S659" s="164"/>
      <c r="T659" s="164"/>
      <c r="U659" s="237"/>
      <c r="V659" s="164"/>
      <c r="W659" s="164"/>
      <c r="X659" s="164"/>
      <c r="Y659" s="398"/>
      <c r="Z659" s="139" t="str">
        <f t="shared" si="262"/>
        <v/>
      </c>
      <c r="AA659" s="237"/>
      <c r="AB659" s="297" t="str">
        <f t="shared" si="263"/>
        <v/>
      </c>
      <c r="AC659" s="262"/>
      <c r="AD659" s="139" t="str">
        <f t="shared" si="282"/>
        <v/>
      </c>
      <c r="AE659" s="237"/>
      <c r="AF659" s="297" t="str">
        <f t="shared" si="283"/>
        <v/>
      </c>
      <c r="AG659" s="237"/>
      <c r="AH659" s="139" t="str">
        <f t="shared" si="284"/>
        <v/>
      </c>
      <c r="AI659" s="237"/>
      <c r="AJ659" s="297" t="str">
        <f t="shared" si="285"/>
        <v/>
      </c>
      <c r="AK659" s="262"/>
      <c r="AL659" s="139" t="str">
        <f t="shared" si="268"/>
        <v/>
      </c>
      <c r="AM659" s="237"/>
      <c r="AN659" s="297" t="str">
        <f t="shared" si="269"/>
        <v/>
      </c>
      <c r="AP659" s="139" t="str">
        <f t="shared" si="270"/>
        <v/>
      </c>
      <c r="AQ659" s="237"/>
      <c r="AR659" s="297" t="str">
        <f t="shared" si="271"/>
        <v/>
      </c>
      <c r="AS659" s="237"/>
      <c r="AT659" s="139" t="str">
        <f t="shared" si="272"/>
        <v/>
      </c>
      <c r="AU659" s="237"/>
      <c r="AV659" s="297" t="str">
        <f t="shared" si="273"/>
        <v/>
      </c>
      <c r="AW659" s="237"/>
      <c r="AX659" s="139" t="str">
        <f t="shared" si="286"/>
        <v/>
      </c>
      <c r="AY659" s="237"/>
      <c r="AZ659" s="297" t="str">
        <f t="shared" si="287"/>
        <v/>
      </c>
      <c r="BA659" s="237"/>
      <c r="BB659" s="139" t="str">
        <f t="shared" si="288"/>
        <v/>
      </c>
      <c r="BC659" s="237"/>
      <c r="BD659" s="297" t="str">
        <f t="shared" si="289"/>
        <v/>
      </c>
      <c r="BE659" s="237"/>
      <c r="BF659" s="139" t="str">
        <f t="shared" si="278"/>
        <v/>
      </c>
      <c r="BG659" s="237"/>
      <c r="BH659" s="297" t="str">
        <f t="shared" si="279"/>
        <v/>
      </c>
      <c r="BJ659" s="139" t="str">
        <f t="shared" si="280"/>
        <v/>
      </c>
      <c r="BK659" s="237"/>
      <c r="BL659" s="297" t="str">
        <f t="shared" si="281"/>
        <v/>
      </c>
      <c r="BM659" s="237"/>
    </row>
    <row r="660" spans="1:65" s="98" customFormat="1" ht="15.75" customHeight="1">
      <c r="A660" s="84"/>
      <c r="B660" s="368"/>
      <c r="C660" s="105"/>
      <c r="D660" s="105"/>
      <c r="E660" s="105"/>
      <c r="F660" s="105"/>
      <c r="G660" s="105"/>
      <c r="H660" s="105"/>
      <c r="I660" s="105"/>
      <c r="J660" s="105"/>
      <c r="K660" s="110"/>
      <c r="L660" s="106"/>
      <c r="M660" s="237"/>
      <c r="N660" s="237"/>
      <c r="O660" s="111"/>
      <c r="P660" s="237"/>
      <c r="Q660" s="237"/>
      <c r="R660" s="164"/>
      <c r="S660" s="164"/>
      <c r="T660" s="164"/>
      <c r="U660" s="237"/>
      <c r="V660" s="164"/>
      <c r="W660" s="164"/>
      <c r="X660" s="164"/>
      <c r="Y660" s="398"/>
      <c r="Z660" s="139"/>
      <c r="AA660" s="237"/>
      <c r="AB660" s="297" t="str">
        <f t="shared" si="263"/>
        <v/>
      </c>
      <c r="AC660" s="262"/>
      <c r="AD660" s="139"/>
      <c r="AE660" s="237"/>
      <c r="AF660" s="297" t="str">
        <f t="shared" si="283"/>
        <v/>
      </c>
      <c r="AG660" s="237"/>
      <c r="AH660" s="139"/>
      <c r="AI660" s="237"/>
      <c r="AJ660" s="297" t="str">
        <f t="shared" si="285"/>
        <v/>
      </c>
      <c r="AK660" s="262"/>
      <c r="AL660" s="139"/>
      <c r="AM660" s="237"/>
      <c r="AN660" s="297" t="str">
        <f t="shared" si="269"/>
        <v/>
      </c>
      <c r="AP660" s="139"/>
      <c r="AQ660" s="237"/>
      <c r="AR660" s="297" t="str">
        <f t="shared" si="271"/>
        <v/>
      </c>
      <c r="AS660" s="237"/>
      <c r="AT660" s="139"/>
      <c r="AU660" s="237"/>
      <c r="AV660" s="297" t="str">
        <f t="shared" si="273"/>
        <v/>
      </c>
      <c r="AW660" s="237"/>
      <c r="AX660" s="139"/>
      <c r="AY660" s="237"/>
      <c r="AZ660" s="297" t="str">
        <f t="shared" si="287"/>
        <v/>
      </c>
      <c r="BA660" s="237"/>
      <c r="BB660" s="139"/>
      <c r="BC660" s="237"/>
      <c r="BD660" s="297" t="str">
        <f t="shared" si="289"/>
        <v/>
      </c>
      <c r="BE660" s="237"/>
      <c r="BF660" s="139"/>
      <c r="BG660" s="237"/>
      <c r="BH660" s="297" t="str">
        <f t="shared" si="279"/>
        <v/>
      </c>
      <c r="BJ660" s="139"/>
      <c r="BK660" s="237"/>
      <c r="BL660" s="297" t="str">
        <f t="shared" si="281"/>
        <v/>
      </c>
      <c r="BM660" s="237"/>
    </row>
    <row r="661" spans="1:65" s="115" customFormat="1" ht="15.75" customHeight="1">
      <c r="A661" s="326"/>
      <c r="B661" s="365"/>
      <c r="C661" s="115" t="s">
        <v>393</v>
      </c>
      <c r="D661" s="129"/>
      <c r="E661" s="129"/>
      <c r="F661" s="129"/>
      <c r="G661" s="129"/>
      <c r="H661" s="129"/>
      <c r="I661" s="129"/>
      <c r="J661" s="129"/>
      <c r="K661" s="320"/>
      <c r="L661" s="321"/>
      <c r="M661" s="311"/>
      <c r="N661" s="311"/>
      <c r="O661" s="322"/>
      <c r="P661" s="311"/>
      <c r="Q661" s="311"/>
      <c r="R661" s="323"/>
      <c r="S661" s="323"/>
      <c r="T661" s="323"/>
      <c r="U661" s="311"/>
      <c r="V661" s="323"/>
      <c r="W661" s="323"/>
      <c r="X661" s="323"/>
      <c r="Y661" s="323"/>
      <c r="Z661" s="312"/>
      <c r="AA661" s="311"/>
      <c r="AB661" s="325" t="str">
        <f t="shared" si="263"/>
        <v/>
      </c>
      <c r="AC661" s="324"/>
      <c r="AD661" s="312"/>
      <c r="AE661" s="311"/>
      <c r="AF661" s="325" t="str">
        <f t="shared" si="283"/>
        <v/>
      </c>
      <c r="AG661" s="311"/>
      <c r="AH661" s="312"/>
      <c r="AI661" s="311"/>
      <c r="AJ661" s="325" t="str">
        <f t="shared" si="285"/>
        <v/>
      </c>
      <c r="AK661" s="324"/>
      <c r="AL661" s="312"/>
      <c r="AM661" s="311"/>
      <c r="AN661" s="325" t="str">
        <f t="shared" si="269"/>
        <v/>
      </c>
      <c r="AP661" s="312"/>
      <c r="AQ661" s="311"/>
      <c r="AR661" s="325" t="str">
        <f t="shared" si="271"/>
        <v/>
      </c>
      <c r="AS661" s="311"/>
      <c r="AT661" s="312"/>
      <c r="AU661" s="311"/>
      <c r="AV661" s="325" t="str">
        <f t="shared" si="273"/>
        <v/>
      </c>
      <c r="AW661" s="311"/>
      <c r="AX661" s="312"/>
      <c r="AY661" s="311"/>
      <c r="AZ661" s="325" t="str">
        <f t="shared" si="287"/>
        <v/>
      </c>
      <c r="BA661" s="311"/>
      <c r="BB661" s="312"/>
      <c r="BC661" s="311"/>
      <c r="BD661" s="325" t="str">
        <f t="shared" si="289"/>
        <v/>
      </c>
      <c r="BE661" s="311"/>
      <c r="BF661" s="312"/>
      <c r="BG661" s="311"/>
      <c r="BH661" s="325" t="str">
        <f t="shared" si="279"/>
        <v/>
      </c>
      <c r="BJ661" s="312"/>
      <c r="BK661" s="311"/>
      <c r="BL661" s="325" t="str">
        <f t="shared" si="281"/>
        <v/>
      </c>
      <c r="BM661" s="311"/>
    </row>
    <row r="662" spans="1:65" s="115" customFormat="1" ht="15.75" customHeight="1">
      <c r="A662" s="326"/>
      <c r="B662" s="365"/>
      <c r="C662" s="115" t="s">
        <v>392</v>
      </c>
      <c r="D662" s="129"/>
      <c r="F662" s="129"/>
      <c r="G662" s="129"/>
      <c r="H662" s="129"/>
      <c r="I662" s="129"/>
      <c r="J662" s="129"/>
      <c r="K662" s="320"/>
      <c r="L662" s="321"/>
      <c r="M662" s="311"/>
      <c r="N662" s="311"/>
      <c r="O662" s="322"/>
      <c r="P662" s="311"/>
      <c r="Q662" s="311"/>
      <c r="R662" s="323"/>
      <c r="S662" s="323"/>
      <c r="T662" s="323"/>
      <c r="U662" s="311"/>
      <c r="V662" s="323"/>
      <c r="W662" s="323"/>
      <c r="X662" s="323"/>
      <c r="Y662" s="323"/>
      <c r="Z662" s="312" t="str">
        <f t="shared" ref="Z662:Z725" si="290">IF(AND(ISNUMBER($V662),ISNUMBER($X662)),IF((ABS($V662-$X662))&gt;0.49,$X662-$V662,0),"")</f>
        <v/>
      </c>
      <c r="AA662" s="311"/>
      <c r="AB662" s="325" t="str">
        <f t="shared" si="263"/>
        <v/>
      </c>
      <c r="AC662" s="324"/>
      <c r="AD662" s="312" t="str">
        <f t="shared" ref="AD662:AD693" si="291">IF(AND(ISNUMBER($P662),ISNUMBER($X662)),IF((ABS($P662-$X662))&gt;0.49,$X662-$P662,0),"")</f>
        <v/>
      </c>
      <c r="AE662" s="311"/>
      <c r="AF662" s="325" t="str">
        <f t="shared" si="283"/>
        <v/>
      </c>
      <c r="AG662" s="311"/>
      <c r="AH662" s="312" t="str">
        <f t="shared" ref="AH662:AH693" si="292">IF(AND(ISNUMBER($N662),ISNUMBER($X662)),IF((ABS($N662-$X662))&gt;0.49,$X662-$N662,0),"")</f>
        <v/>
      </c>
      <c r="AI662" s="311"/>
      <c r="AJ662" s="325" t="str">
        <f t="shared" si="285"/>
        <v/>
      </c>
      <c r="AK662" s="324"/>
      <c r="AL662" s="312" t="str">
        <f t="shared" ref="AL662:AL725" si="293">IF(AND(ISNUMBER($R662),ISNUMBER($X662)),IF((ABS($R662-$X662))&gt;0.49,$X662-$R662,0),"")</f>
        <v/>
      </c>
      <c r="AM662" s="311"/>
      <c r="AN662" s="325" t="str">
        <f t="shared" si="269"/>
        <v/>
      </c>
      <c r="AP662" s="312" t="str">
        <f t="shared" ref="AP662:AP725" si="294">IF(AND(ISNUMBER($T662),ISNUMBER($X662)),IF((ABS($T662-$X662))&gt;0.49,$X662-$T662,0),"")</f>
        <v/>
      </c>
      <c r="AQ662" s="311"/>
      <c r="AR662" s="325" t="str">
        <f t="shared" si="271"/>
        <v/>
      </c>
      <c r="AS662" s="311"/>
      <c r="AT662" s="312" t="str">
        <f t="shared" ref="AT662:AT725" si="295">IF(AND(ISNUMBER($R662),ISNUMBER($T662)),IF((ABS($R662-$T662))&gt;0.49,$T662-$R662,0),"")</f>
        <v/>
      </c>
      <c r="AU662" s="311"/>
      <c r="AV662" s="325" t="str">
        <f t="shared" si="273"/>
        <v/>
      </c>
      <c r="AW662" s="311"/>
      <c r="AX662" s="312" t="str">
        <f t="shared" ref="AX662:AX693" si="296">IF(AND(ISNUMBER($N662),ISNUMBER($V662)),IF((ABS($N662-$V662))&gt;0.49,$V662-$N662,0),"")</f>
        <v/>
      </c>
      <c r="AY662" s="311"/>
      <c r="AZ662" s="325" t="str">
        <f t="shared" si="287"/>
        <v/>
      </c>
      <c r="BA662" s="311"/>
      <c r="BB662" s="312" t="str">
        <f t="shared" ref="BB662:BB693" si="297">IF(AND(ISNUMBER($P662),ISNUMBER($V662)),IF((ABS($P662-$V662))&gt;0.49,$V662-$P662,0),"")</f>
        <v/>
      </c>
      <c r="BC662" s="311"/>
      <c r="BD662" s="325" t="str">
        <f t="shared" si="289"/>
        <v/>
      </c>
      <c r="BE662" s="311"/>
      <c r="BF662" s="312" t="str">
        <f t="shared" ref="BF662:BF725" si="298">IF(AND(ISNUMBER($R662),ISNUMBER($V662)),IF((ABS($R662-$V662))&gt;0.49,$V662-$R662,0),"")</f>
        <v/>
      </c>
      <c r="BG662" s="311"/>
      <c r="BH662" s="325" t="str">
        <f t="shared" si="279"/>
        <v/>
      </c>
      <c r="BJ662" s="312" t="str">
        <f t="shared" ref="BJ662:BJ725" si="299">IF(AND(ISNUMBER($T662),ISNUMBER($V662)),IF((ABS($T662-$V662))&gt;0.49,$V662-$T662,0),"")</f>
        <v/>
      </c>
      <c r="BK662" s="311"/>
      <c r="BL662" s="325" t="str">
        <f t="shared" si="281"/>
        <v/>
      </c>
      <c r="BM662" s="311"/>
    </row>
    <row r="663" spans="1:65" ht="15.75" customHeight="1">
      <c r="B663" s="365"/>
      <c r="C663" s="101"/>
      <c r="D663" s="65"/>
      <c r="E663" s="101"/>
      <c r="F663" s="101"/>
      <c r="G663" s="101"/>
      <c r="H663" s="101"/>
      <c r="I663" s="101"/>
      <c r="J663" s="101"/>
      <c r="K663" s="27"/>
      <c r="L663" s="102"/>
      <c r="M663" s="207"/>
      <c r="N663" s="207"/>
      <c r="O663" s="142"/>
      <c r="P663" s="207"/>
      <c r="Q663" s="207"/>
      <c r="R663" s="237"/>
      <c r="S663" s="237"/>
      <c r="T663" s="237"/>
      <c r="U663" s="207"/>
      <c r="V663" s="237"/>
      <c r="W663" s="237"/>
      <c r="X663" s="237"/>
      <c r="Y663" s="237"/>
      <c r="Z663" s="139" t="str">
        <f t="shared" si="290"/>
        <v/>
      </c>
      <c r="AA663" s="207"/>
      <c r="AB663" s="297" t="str">
        <f t="shared" si="263"/>
        <v/>
      </c>
      <c r="AC663" s="262"/>
      <c r="AD663" s="139" t="str">
        <f t="shared" si="291"/>
        <v/>
      </c>
      <c r="AE663" s="207"/>
      <c r="AF663" s="297" t="str">
        <f t="shared" si="283"/>
        <v/>
      </c>
      <c r="AG663" s="207"/>
      <c r="AH663" s="139" t="str">
        <f t="shared" si="292"/>
        <v/>
      </c>
      <c r="AI663" s="207"/>
      <c r="AJ663" s="297" t="str">
        <f t="shared" si="285"/>
        <v/>
      </c>
      <c r="AK663" s="262"/>
      <c r="AL663" s="139" t="str">
        <f t="shared" si="293"/>
        <v/>
      </c>
      <c r="AM663" s="207"/>
      <c r="AN663" s="297" t="str">
        <f t="shared" si="269"/>
        <v/>
      </c>
      <c r="AP663" s="139" t="str">
        <f t="shared" si="294"/>
        <v/>
      </c>
      <c r="AQ663" s="207"/>
      <c r="AR663" s="297" t="str">
        <f t="shared" si="271"/>
        <v/>
      </c>
      <c r="AS663" s="207"/>
      <c r="AT663" s="139" t="str">
        <f t="shared" si="295"/>
        <v/>
      </c>
      <c r="AU663" s="207"/>
      <c r="AV663" s="297" t="str">
        <f t="shared" si="273"/>
        <v/>
      </c>
      <c r="AW663" s="207"/>
      <c r="AX663" s="139" t="str">
        <f t="shared" si="296"/>
        <v/>
      </c>
      <c r="AY663" s="207"/>
      <c r="AZ663" s="297" t="str">
        <f t="shared" si="287"/>
        <v/>
      </c>
      <c r="BA663" s="207"/>
      <c r="BB663" s="139" t="str">
        <f t="shared" si="297"/>
        <v/>
      </c>
      <c r="BC663" s="207"/>
      <c r="BD663" s="297" t="str">
        <f t="shared" si="289"/>
        <v/>
      </c>
      <c r="BE663" s="207"/>
      <c r="BF663" s="139" t="str">
        <f t="shared" si="298"/>
        <v/>
      </c>
      <c r="BG663" s="207"/>
      <c r="BH663" s="297" t="str">
        <f t="shared" si="279"/>
        <v/>
      </c>
      <c r="BJ663" s="139" t="str">
        <f t="shared" si="299"/>
        <v/>
      </c>
      <c r="BK663" s="207"/>
      <c r="BL663" s="297" t="str">
        <f t="shared" si="281"/>
        <v/>
      </c>
      <c r="BM663" s="207"/>
    </row>
    <row r="664" spans="1:65" ht="15.75" customHeight="1">
      <c r="B664" s="365"/>
      <c r="C664" s="19" t="s">
        <v>115</v>
      </c>
      <c r="D664" s="101"/>
      <c r="E664" s="101"/>
      <c r="F664" s="101"/>
      <c r="G664" s="101"/>
      <c r="H664" s="101"/>
      <c r="I664" s="101"/>
      <c r="J664" s="101"/>
      <c r="K664" s="27"/>
      <c r="L664" s="102"/>
      <c r="M664" s="207"/>
      <c r="N664" s="207"/>
      <c r="O664" s="142"/>
      <c r="P664" s="207"/>
      <c r="Q664" s="207"/>
      <c r="R664" s="237"/>
      <c r="S664" s="237"/>
      <c r="T664" s="237"/>
      <c r="U664" s="207"/>
      <c r="V664" s="237"/>
      <c r="W664" s="237"/>
      <c r="X664" s="237"/>
      <c r="Y664" s="237"/>
      <c r="Z664" s="139" t="str">
        <f t="shared" si="290"/>
        <v/>
      </c>
      <c r="AA664" s="207"/>
      <c r="AB664" s="297" t="str">
        <f t="shared" si="263"/>
        <v/>
      </c>
      <c r="AC664" s="262"/>
      <c r="AD664" s="139" t="str">
        <f t="shared" si="291"/>
        <v/>
      </c>
      <c r="AE664" s="207"/>
      <c r="AF664" s="297" t="str">
        <f t="shared" si="283"/>
        <v/>
      </c>
      <c r="AG664" s="207"/>
      <c r="AH664" s="139" t="str">
        <f t="shared" si="292"/>
        <v/>
      </c>
      <c r="AI664" s="207"/>
      <c r="AJ664" s="297" t="str">
        <f t="shared" si="285"/>
        <v/>
      </c>
      <c r="AK664" s="262"/>
      <c r="AL664" s="139" t="str">
        <f t="shared" si="293"/>
        <v/>
      </c>
      <c r="AM664" s="207"/>
      <c r="AN664" s="297" t="str">
        <f t="shared" si="269"/>
        <v/>
      </c>
      <c r="AP664" s="139" t="str">
        <f t="shared" si="294"/>
        <v/>
      </c>
      <c r="AQ664" s="207"/>
      <c r="AR664" s="297" t="str">
        <f t="shared" si="271"/>
        <v/>
      </c>
      <c r="AS664" s="207"/>
      <c r="AT664" s="139" t="str">
        <f t="shared" si="295"/>
        <v/>
      </c>
      <c r="AU664" s="207"/>
      <c r="AV664" s="297" t="str">
        <f t="shared" si="273"/>
        <v/>
      </c>
      <c r="AW664" s="207"/>
      <c r="AX664" s="139" t="str">
        <f t="shared" si="296"/>
        <v/>
      </c>
      <c r="AY664" s="207"/>
      <c r="AZ664" s="297" t="str">
        <f t="shared" si="287"/>
        <v/>
      </c>
      <c r="BA664" s="207"/>
      <c r="BB664" s="139" t="str">
        <f t="shared" si="297"/>
        <v/>
      </c>
      <c r="BC664" s="207"/>
      <c r="BD664" s="297" t="str">
        <f t="shared" si="289"/>
        <v/>
      </c>
      <c r="BE664" s="207"/>
      <c r="BF664" s="139" t="str">
        <f t="shared" si="298"/>
        <v/>
      </c>
      <c r="BG664" s="207"/>
      <c r="BH664" s="297" t="str">
        <f t="shared" si="279"/>
        <v/>
      </c>
      <c r="BJ664" s="139" t="str">
        <f t="shared" si="299"/>
        <v/>
      </c>
      <c r="BK664" s="207"/>
      <c r="BL664" s="297" t="str">
        <f t="shared" si="281"/>
        <v/>
      </c>
      <c r="BM664" s="207"/>
    </row>
    <row r="665" spans="1:65" ht="15.75" customHeight="1">
      <c r="B665" s="365"/>
      <c r="C665" s="101"/>
      <c r="D665" s="101"/>
      <c r="E665" s="101"/>
      <c r="F665" s="101"/>
      <c r="G665" s="101"/>
      <c r="H665" s="101"/>
      <c r="I665" s="101"/>
      <c r="J665" s="101"/>
      <c r="K665" s="27"/>
      <c r="L665" s="102"/>
      <c r="M665" s="207"/>
      <c r="N665" s="207"/>
      <c r="O665" s="142"/>
      <c r="P665" s="207"/>
      <c r="Q665" s="207"/>
      <c r="R665" s="237"/>
      <c r="S665" s="237"/>
      <c r="T665" s="237"/>
      <c r="U665" s="207"/>
      <c r="V665" s="237"/>
      <c r="W665" s="237"/>
      <c r="X665" s="237"/>
      <c r="Y665" s="237"/>
      <c r="Z665" s="139" t="str">
        <f t="shared" si="290"/>
        <v/>
      </c>
      <c r="AA665" s="207"/>
      <c r="AB665" s="297" t="str">
        <f t="shared" si="263"/>
        <v/>
      </c>
      <c r="AC665" s="262"/>
      <c r="AD665" s="139" t="str">
        <f t="shared" si="291"/>
        <v/>
      </c>
      <c r="AE665" s="207"/>
      <c r="AF665" s="297" t="str">
        <f t="shared" si="283"/>
        <v/>
      </c>
      <c r="AG665" s="207"/>
      <c r="AH665" s="139" t="str">
        <f t="shared" si="292"/>
        <v/>
      </c>
      <c r="AI665" s="207"/>
      <c r="AJ665" s="297" t="str">
        <f t="shared" si="285"/>
        <v/>
      </c>
      <c r="AK665" s="262"/>
      <c r="AL665" s="139" t="str">
        <f t="shared" si="293"/>
        <v/>
      </c>
      <c r="AM665" s="207"/>
      <c r="AN665" s="297" t="str">
        <f t="shared" si="269"/>
        <v/>
      </c>
      <c r="AP665" s="139" t="str">
        <f t="shared" si="294"/>
        <v/>
      </c>
      <c r="AQ665" s="207"/>
      <c r="AR665" s="297" t="str">
        <f t="shared" si="271"/>
        <v/>
      </c>
      <c r="AS665" s="207"/>
      <c r="AT665" s="139" t="str">
        <f t="shared" si="295"/>
        <v/>
      </c>
      <c r="AU665" s="207"/>
      <c r="AV665" s="297" t="str">
        <f t="shared" si="273"/>
        <v/>
      </c>
      <c r="AW665" s="207"/>
      <c r="AX665" s="139" t="str">
        <f t="shared" si="296"/>
        <v/>
      </c>
      <c r="AY665" s="207"/>
      <c r="AZ665" s="297" t="str">
        <f t="shared" si="287"/>
        <v/>
      </c>
      <c r="BA665" s="207"/>
      <c r="BB665" s="139" t="str">
        <f t="shared" si="297"/>
        <v/>
      </c>
      <c r="BC665" s="207"/>
      <c r="BD665" s="297" t="str">
        <f t="shared" si="289"/>
        <v/>
      </c>
      <c r="BE665" s="207"/>
      <c r="BF665" s="139" t="str">
        <f t="shared" si="298"/>
        <v/>
      </c>
      <c r="BG665" s="207"/>
      <c r="BH665" s="297" t="str">
        <f t="shared" si="279"/>
        <v/>
      </c>
      <c r="BJ665" s="139" t="str">
        <f t="shared" si="299"/>
        <v/>
      </c>
      <c r="BK665" s="207"/>
      <c r="BL665" s="297" t="str">
        <f t="shared" si="281"/>
        <v/>
      </c>
      <c r="BM665" s="207"/>
    </row>
    <row r="666" spans="1:65" ht="15.75" customHeight="1">
      <c r="B666" s="365"/>
      <c r="C666" s="20" t="s">
        <v>108</v>
      </c>
      <c r="D666" s="103"/>
      <c r="E666" s="103"/>
      <c r="F666" s="103"/>
      <c r="G666" s="103"/>
      <c r="H666" s="103"/>
      <c r="I666" s="103"/>
      <c r="J666" s="103"/>
      <c r="K666" s="27"/>
      <c r="L666" s="102"/>
      <c r="M666" s="207"/>
      <c r="N666" s="207"/>
      <c r="O666" s="142"/>
      <c r="P666" s="207"/>
      <c r="Q666" s="207"/>
      <c r="R666" s="237"/>
      <c r="S666" s="237"/>
      <c r="T666" s="237"/>
      <c r="U666" s="207"/>
      <c r="V666" s="237"/>
      <c r="W666" s="237"/>
      <c r="X666" s="237"/>
      <c r="Y666" s="237"/>
      <c r="Z666" s="139" t="str">
        <f t="shared" si="290"/>
        <v/>
      </c>
      <c r="AA666" s="207"/>
      <c r="AB666" s="297" t="str">
        <f t="shared" si="263"/>
        <v/>
      </c>
      <c r="AC666" s="262"/>
      <c r="AD666" s="139" t="str">
        <f t="shared" si="291"/>
        <v/>
      </c>
      <c r="AE666" s="207"/>
      <c r="AF666" s="297" t="str">
        <f t="shared" si="283"/>
        <v/>
      </c>
      <c r="AG666" s="207"/>
      <c r="AH666" s="139" t="str">
        <f t="shared" si="292"/>
        <v/>
      </c>
      <c r="AI666" s="207"/>
      <c r="AJ666" s="297" t="str">
        <f t="shared" si="285"/>
        <v/>
      </c>
      <c r="AK666" s="262"/>
      <c r="AL666" s="139" t="str">
        <f t="shared" si="293"/>
        <v/>
      </c>
      <c r="AM666" s="207"/>
      <c r="AN666" s="297" t="str">
        <f t="shared" si="269"/>
        <v/>
      </c>
      <c r="AP666" s="139" t="str">
        <f t="shared" si="294"/>
        <v/>
      </c>
      <c r="AQ666" s="207"/>
      <c r="AR666" s="297" t="str">
        <f t="shared" si="271"/>
        <v/>
      </c>
      <c r="AS666" s="207"/>
      <c r="AT666" s="139" t="str">
        <f t="shared" si="295"/>
        <v/>
      </c>
      <c r="AU666" s="207"/>
      <c r="AV666" s="297" t="str">
        <f t="shared" si="273"/>
        <v/>
      </c>
      <c r="AW666" s="207"/>
      <c r="AX666" s="139" t="str">
        <f t="shared" si="296"/>
        <v/>
      </c>
      <c r="AY666" s="207"/>
      <c r="AZ666" s="297" t="str">
        <f t="shared" si="287"/>
        <v/>
      </c>
      <c r="BA666" s="207"/>
      <c r="BB666" s="139" t="str">
        <f t="shared" si="297"/>
        <v/>
      </c>
      <c r="BC666" s="207"/>
      <c r="BD666" s="297" t="str">
        <f t="shared" si="289"/>
        <v/>
      </c>
      <c r="BE666" s="207"/>
      <c r="BF666" s="139" t="str">
        <f t="shared" si="298"/>
        <v/>
      </c>
      <c r="BG666" s="207"/>
      <c r="BH666" s="297" t="str">
        <f t="shared" si="279"/>
        <v/>
      </c>
      <c r="BJ666" s="139" t="str">
        <f t="shared" si="299"/>
        <v/>
      </c>
      <c r="BK666" s="207"/>
      <c r="BL666" s="297" t="str">
        <f t="shared" si="281"/>
        <v/>
      </c>
      <c r="BM666" s="207"/>
    </row>
    <row r="667" spans="1:65" ht="15.75" customHeight="1">
      <c r="B667" s="365"/>
      <c r="C667" s="101"/>
      <c r="D667" s="101"/>
      <c r="E667" s="101"/>
      <c r="F667" s="101"/>
      <c r="G667" s="101"/>
      <c r="H667" s="101"/>
      <c r="I667" s="101"/>
      <c r="J667" s="101"/>
      <c r="K667" s="27"/>
      <c r="L667" s="102"/>
      <c r="M667" s="207"/>
      <c r="N667" s="207"/>
      <c r="O667" s="142"/>
      <c r="P667" s="207"/>
      <c r="Q667" s="207"/>
      <c r="R667" s="237"/>
      <c r="S667" s="237"/>
      <c r="T667" s="237"/>
      <c r="U667" s="207"/>
      <c r="V667" s="237"/>
      <c r="W667" s="237"/>
      <c r="X667" s="237"/>
      <c r="Y667" s="237"/>
      <c r="Z667" s="139" t="str">
        <f t="shared" si="290"/>
        <v/>
      </c>
      <c r="AA667" s="207"/>
      <c r="AB667" s="297" t="str">
        <f t="shared" si="263"/>
        <v/>
      </c>
      <c r="AC667" s="262"/>
      <c r="AD667" s="139" t="str">
        <f t="shared" si="291"/>
        <v/>
      </c>
      <c r="AE667" s="207"/>
      <c r="AF667" s="297" t="str">
        <f t="shared" si="283"/>
        <v/>
      </c>
      <c r="AG667" s="207"/>
      <c r="AH667" s="139" t="str">
        <f t="shared" si="292"/>
        <v/>
      </c>
      <c r="AI667" s="207"/>
      <c r="AJ667" s="297" t="str">
        <f t="shared" si="285"/>
        <v/>
      </c>
      <c r="AK667" s="262"/>
      <c r="AL667" s="139" t="str">
        <f t="shared" si="293"/>
        <v/>
      </c>
      <c r="AM667" s="207"/>
      <c r="AN667" s="297" t="str">
        <f t="shared" si="269"/>
        <v/>
      </c>
      <c r="AP667" s="139" t="str">
        <f t="shared" si="294"/>
        <v/>
      </c>
      <c r="AQ667" s="207"/>
      <c r="AR667" s="297" t="str">
        <f t="shared" si="271"/>
        <v/>
      </c>
      <c r="AS667" s="207"/>
      <c r="AT667" s="139" t="str">
        <f t="shared" si="295"/>
        <v/>
      </c>
      <c r="AU667" s="207"/>
      <c r="AV667" s="297" t="str">
        <f t="shared" si="273"/>
        <v/>
      </c>
      <c r="AW667" s="207"/>
      <c r="AX667" s="139" t="str">
        <f t="shared" si="296"/>
        <v/>
      </c>
      <c r="AY667" s="207"/>
      <c r="AZ667" s="297" t="str">
        <f t="shared" si="287"/>
        <v/>
      </c>
      <c r="BA667" s="207"/>
      <c r="BB667" s="139" t="str">
        <f t="shared" si="297"/>
        <v/>
      </c>
      <c r="BC667" s="207"/>
      <c r="BD667" s="297" t="str">
        <f t="shared" si="289"/>
        <v/>
      </c>
      <c r="BE667" s="207"/>
      <c r="BF667" s="139" t="str">
        <f t="shared" si="298"/>
        <v/>
      </c>
      <c r="BG667" s="207"/>
      <c r="BH667" s="297" t="str">
        <f t="shared" si="279"/>
        <v/>
      </c>
      <c r="BJ667" s="139" t="str">
        <f t="shared" si="299"/>
        <v/>
      </c>
      <c r="BK667" s="207"/>
      <c r="BL667" s="297" t="str">
        <f t="shared" si="281"/>
        <v/>
      </c>
      <c r="BM667" s="207"/>
    </row>
    <row r="668" spans="1:65" ht="15.75" customHeight="1">
      <c r="B668" s="365"/>
      <c r="C668" s="21" t="s">
        <v>35</v>
      </c>
      <c r="D668" s="101" t="s">
        <v>112</v>
      </c>
      <c r="E668" s="101"/>
      <c r="F668" s="101"/>
      <c r="G668" s="101"/>
      <c r="H668" s="101"/>
      <c r="I668" s="101"/>
      <c r="J668" s="101"/>
      <c r="K668" s="27"/>
      <c r="L668" s="102"/>
      <c r="M668" s="207"/>
      <c r="N668" s="207"/>
      <c r="O668" s="142"/>
      <c r="P668" s="207"/>
      <c r="Q668" s="207"/>
      <c r="R668" s="237"/>
      <c r="S668" s="237"/>
      <c r="T668" s="237"/>
      <c r="U668" s="207"/>
      <c r="V668" s="237"/>
      <c r="W668" s="237"/>
      <c r="X668" s="237"/>
      <c r="Y668" s="237"/>
      <c r="Z668" s="139" t="str">
        <f t="shared" si="290"/>
        <v/>
      </c>
      <c r="AA668" s="207"/>
      <c r="AB668" s="297" t="str">
        <f t="shared" ref="AB668:AB727" si="300">IF($V668="","",  IF($X668="","", IF($V668=0,"---",(IF(ISERROR(($X668/$V668)-1),"---",($X668/$V668)-1) ))))</f>
        <v/>
      </c>
      <c r="AC668" s="262"/>
      <c r="AD668" s="139" t="str">
        <f t="shared" si="291"/>
        <v/>
      </c>
      <c r="AE668" s="207"/>
      <c r="AF668" s="297" t="str">
        <f t="shared" ref="AF668:AF699" si="301">IF($P668="","",  IF($X668="","", IF($P668=0,"---",(IF(ISERROR(($X668/$P668)-1),"---",($X668/$P668)-1) ))))</f>
        <v/>
      </c>
      <c r="AG668" s="207"/>
      <c r="AH668" s="139" t="str">
        <f t="shared" si="292"/>
        <v/>
      </c>
      <c r="AI668" s="207"/>
      <c r="AJ668" s="297" t="str">
        <f t="shared" ref="AJ668:AJ699" si="302">IF($N668="","",  IF($X668="","", IF($N668=0,"---",(IF(ISERROR(($X668/$N668)-1),"---",($X668/$N668)-1) ))))</f>
        <v/>
      </c>
      <c r="AK668" s="262"/>
      <c r="AL668" s="139" t="str">
        <f t="shared" si="293"/>
        <v/>
      </c>
      <c r="AM668" s="207"/>
      <c r="AN668" s="297" t="str">
        <f t="shared" ref="AN668:AN727" si="303">IF($R668="","",  IF($X668="","", IF($R668=0,"---",(IF(ISERROR(($X668/$R668)-1),"---",($X668/$R668)-1) ))))</f>
        <v/>
      </c>
      <c r="AP668" s="139" t="str">
        <f t="shared" si="294"/>
        <v/>
      </c>
      <c r="AQ668" s="207"/>
      <c r="AR668" s="297" t="str">
        <f t="shared" ref="AR668:AR727" si="304">IF($T668="","",  IF($X668="","", IF($T668=0,"---",(IF(ISERROR(($X668/$T668)-1),"---",($X668/$T668)-1) ))))</f>
        <v/>
      </c>
      <c r="AS668" s="207"/>
      <c r="AT668" s="139" t="str">
        <f t="shared" si="295"/>
        <v/>
      </c>
      <c r="AU668" s="207"/>
      <c r="AV668" s="297" t="str">
        <f t="shared" ref="AV668:AV727" si="305">IF($R668="","",  IF($T668="","", IF($R668=0,"---",(IF(ISERROR(($T668/$R668)-1),"---",($T668/$R668)-1) ))))</f>
        <v/>
      </c>
      <c r="AW668" s="207"/>
      <c r="AX668" s="139" t="str">
        <f t="shared" si="296"/>
        <v/>
      </c>
      <c r="AY668" s="207"/>
      <c r="AZ668" s="297" t="str">
        <f t="shared" ref="AZ668:AZ699" si="306">IF($N668="","",  IF($V668="","", IF($N668=0,"---",(IF(ISERROR(($V668/$N668)-1),"---",($V668/$N668)-1) ))))</f>
        <v/>
      </c>
      <c r="BA668" s="207"/>
      <c r="BB668" s="139" t="str">
        <f t="shared" si="297"/>
        <v/>
      </c>
      <c r="BC668" s="207"/>
      <c r="BD668" s="297" t="str">
        <f t="shared" ref="BD668:BD699" si="307">IF($P668="","",  IF($V668="","", IF($P668=0,"---",(IF(ISERROR(($V668/$P668)-1),"---",($V668/$P668)-1) ))))</f>
        <v/>
      </c>
      <c r="BE668" s="207"/>
      <c r="BF668" s="139" t="str">
        <f t="shared" si="298"/>
        <v/>
      </c>
      <c r="BG668" s="207"/>
      <c r="BH668" s="297" t="str">
        <f t="shared" ref="BH668:BH727" si="308">IF($R668="","",  IF($V668="","", IF($R668=0,"---",(IF(ISERROR(($V668/$R668)-1),"---",($V668/$R668)-1) ))))</f>
        <v/>
      </c>
      <c r="BJ668" s="139" t="str">
        <f t="shared" si="299"/>
        <v/>
      </c>
      <c r="BK668" s="207"/>
      <c r="BL668" s="297" t="str">
        <f t="shared" ref="BL668:BL727" si="309">IF($T668="","",  IF($V668="","", IF($T668=0,"---",(IF(ISERROR(($V668/$T668)-1),"---",($V668/$T668)-1) ))))</f>
        <v/>
      </c>
      <c r="BM668" s="207"/>
    </row>
    <row r="669" spans="1:65" ht="15.75" customHeight="1">
      <c r="B669" s="364">
        <v>270</v>
      </c>
      <c r="C669" s="101"/>
      <c r="D669" s="22" t="s">
        <v>38</v>
      </c>
      <c r="E669" s="101" t="s">
        <v>122</v>
      </c>
      <c r="F669" s="101"/>
      <c r="G669" s="101"/>
      <c r="H669" s="101"/>
      <c r="I669" s="101"/>
      <c r="J669" s="101"/>
      <c r="K669" s="27"/>
      <c r="L669" s="102" t="s">
        <v>29</v>
      </c>
      <c r="M669" s="207"/>
      <c r="N669" s="139">
        <f>VLOOKUP($B669,'[1]09-10-11'!$A$4:$EA$400,MATCH(N$2, '[1]09-10-11'!$A$4:$EA$4, 0))</f>
        <v>179860</v>
      </c>
      <c r="O669" s="123"/>
      <c r="P669" s="139">
        <f>VLOOKUP($B669,'[1]09-10-11'!$A$4:$EA$400,MATCH(P$2, '[1]09-10-11'!$A$4:$EA$4, 0))</f>
        <v>202273</v>
      </c>
      <c r="Q669" s="139"/>
      <c r="R669" s="139">
        <f>VLOOKUP($B669,'[1]09-10-11'!$A$4:$EA$400,MATCH(R$2, '[1]09-10-11'!$A$4:$EA$4, 0))</f>
        <v>93144</v>
      </c>
      <c r="S669" s="139"/>
      <c r="T669" s="139" t="e">
        <f>VLOOKUP($B669,'[1]09-10-11'!$A$4:$EA$400,MATCH(T$2, '[1]09-10-11'!$A$4:$EA$4, 0))</f>
        <v>#N/A</v>
      </c>
      <c r="U669" s="139"/>
      <c r="V669" s="139">
        <f>VLOOKUP($B669,'[1]09-10-11'!$A$4:$EA$400,MATCH(V$2, '[1]09-10-11'!$A$4:$EA$4, 0))</f>
        <v>195000</v>
      </c>
      <c r="W669" s="139"/>
      <c r="X669" s="139">
        <f>VLOOKUP($B669,'[1]09-10-11'!$A$4:$EA$400,MATCH(X$2, '[1]09-10-11'!$A$4:$EA$4, 0))</f>
        <v>202273</v>
      </c>
      <c r="Y669" s="53"/>
      <c r="Z669" s="139">
        <f t="shared" si="290"/>
        <v>7273</v>
      </c>
      <c r="AA669" s="139"/>
      <c r="AB669" s="297">
        <f t="shared" si="300"/>
        <v>3.7297435897435838E-2</v>
      </c>
      <c r="AC669" s="262"/>
      <c r="AD669" s="139">
        <f t="shared" si="291"/>
        <v>0</v>
      </c>
      <c r="AE669" s="139"/>
      <c r="AF669" s="297">
        <f t="shared" si="301"/>
        <v>0</v>
      </c>
      <c r="AG669" s="139"/>
      <c r="AH669" s="139">
        <f t="shared" si="292"/>
        <v>22413</v>
      </c>
      <c r="AI669" s="139"/>
      <c r="AJ669" s="297">
        <f t="shared" si="302"/>
        <v>0.12461358834649161</v>
      </c>
      <c r="AK669" s="262"/>
      <c r="AL669" s="139">
        <f t="shared" si="293"/>
        <v>109129</v>
      </c>
      <c r="AM669" s="139"/>
      <c r="AN669" s="297">
        <f t="shared" si="303"/>
        <v>1.1716159924418106</v>
      </c>
      <c r="AP669" s="139" t="str">
        <f t="shared" si="294"/>
        <v/>
      </c>
      <c r="AQ669" s="139"/>
      <c r="AR669" s="297" t="e">
        <f t="shared" si="304"/>
        <v>#N/A</v>
      </c>
      <c r="AS669" s="139"/>
      <c r="AT669" s="139" t="str">
        <f t="shared" si="295"/>
        <v/>
      </c>
      <c r="AU669" s="139"/>
      <c r="AV669" s="297" t="e">
        <f t="shared" si="305"/>
        <v>#N/A</v>
      </c>
      <c r="AW669" s="139"/>
      <c r="AX669" s="139">
        <f t="shared" si="296"/>
        <v>15140</v>
      </c>
      <c r="AY669" s="139"/>
      <c r="AZ669" s="297">
        <f t="shared" si="306"/>
        <v>8.4176581785833315E-2</v>
      </c>
      <c r="BA669" s="139"/>
      <c r="BB669" s="139">
        <f t="shared" si="297"/>
        <v>-7273</v>
      </c>
      <c r="BC669" s="139"/>
      <c r="BD669" s="297">
        <f t="shared" si="307"/>
        <v>-3.5956356013902013E-2</v>
      </c>
      <c r="BE669" s="139"/>
      <c r="BF669" s="139">
        <f t="shared" si="298"/>
        <v>101856</v>
      </c>
      <c r="BG669" s="139"/>
      <c r="BH669" s="297">
        <f t="shared" si="308"/>
        <v>1.0935325946920895</v>
      </c>
      <c r="BJ669" s="139" t="str">
        <f t="shared" si="299"/>
        <v/>
      </c>
      <c r="BK669" s="139"/>
      <c r="BL669" s="297" t="e">
        <f t="shared" si="309"/>
        <v>#N/A</v>
      </c>
      <c r="BM669" s="139"/>
    </row>
    <row r="670" spans="1:65" ht="15.75" customHeight="1">
      <c r="B670" s="364">
        <v>271</v>
      </c>
      <c r="C670" s="21"/>
      <c r="D670" s="22" t="s">
        <v>13</v>
      </c>
      <c r="E670" s="101" t="s">
        <v>109</v>
      </c>
      <c r="F670" s="101"/>
      <c r="G670" s="101"/>
      <c r="H670" s="101"/>
      <c r="I670" s="101"/>
      <c r="J670" s="101"/>
      <c r="K670" s="24"/>
      <c r="L670" s="102" t="s">
        <v>29</v>
      </c>
      <c r="M670" s="207"/>
      <c r="N670" s="139">
        <f>VLOOKUP($B670,'[1]09-10-11'!$A$4:$EA$400,MATCH(N$2, '[1]09-10-11'!$A$4:$EA$4, 0))</f>
        <v>103060</v>
      </c>
      <c r="O670" s="123"/>
      <c r="P670" s="139">
        <f>VLOOKUP($B670,'[1]09-10-11'!$A$4:$EA$400,MATCH(P$2, '[1]09-10-11'!$A$4:$EA$4, 0))</f>
        <v>124744</v>
      </c>
      <c r="Q670" s="139"/>
      <c r="R670" s="139">
        <f>VLOOKUP($B670,'[1]09-10-11'!$A$4:$EA$400,MATCH(R$2, '[1]09-10-11'!$A$4:$EA$4, 0))</f>
        <v>103060</v>
      </c>
      <c r="S670" s="139"/>
      <c r="T670" s="139" t="e">
        <f>VLOOKUP($B670,'[1]09-10-11'!$A$4:$EA$400,MATCH(T$2, '[1]09-10-11'!$A$4:$EA$4, 0))</f>
        <v>#N/A</v>
      </c>
      <c r="U670" s="139"/>
      <c r="V670" s="139">
        <f>VLOOKUP($B670,'[1]09-10-11'!$A$4:$EA$400,MATCH(V$2, '[1]09-10-11'!$A$4:$EA$4, 0))</f>
        <v>112000</v>
      </c>
      <c r="W670" s="139"/>
      <c r="X670" s="139">
        <f>VLOOKUP($B670,'[1]09-10-11'!$A$4:$EA$400,MATCH(X$2, '[1]09-10-11'!$A$4:$EA$4, 0))</f>
        <v>124744</v>
      </c>
      <c r="Y670" s="53"/>
      <c r="Z670" s="139">
        <f t="shared" si="290"/>
        <v>12744</v>
      </c>
      <c r="AA670" s="139"/>
      <c r="AB670" s="297">
        <f t="shared" si="300"/>
        <v>0.11378571428571438</v>
      </c>
      <c r="AC670" s="262"/>
      <c r="AD670" s="139">
        <f t="shared" si="291"/>
        <v>0</v>
      </c>
      <c r="AE670" s="139"/>
      <c r="AF670" s="297">
        <f t="shared" si="301"/>
        <v>0</v>
      </c>
      <c r="AG670" s="139"/>
      <c r="AH670" s="139">
        <f t="shared" si="292"/>
        <v>21684</v>
      </c>
      <c r="AI670" s="139"/>
      <c r="AJ670" s="297">
        <f t="shared" si="302"/>
        <v>0.21040170774306222</v>
      </c>
      <c r="AK670" s="262"/>
      <c r="AL670" s="139">
        <f t="shared" si="293"/>
        <v>21684</v>
      </c>
      <c r="AM670" s="139"/>
      <c r="AN670" s="297">
        <f t="shared" si="303"/>
        <v>0.21040170774306222</v>
      </c>
      <c r="AP670" s="139" t="str">
        <f t="shared" si="294"/>
        <v/>
      </c>
      <c r="AQ670" s="139"/>
      <c r="AR670" s="297" t="e">
        <f t="shared" si="304"/>
        <v>#N/A</v>
      </c>
      <c r="AS670" s="139"/>
      <c r="AT670" s="139" t="str">
        <f t="shared" si="295"/>
        <v/>
      </c>
      <c r="AU670" s="139"/>
      <c r="AV670" s="297" t="e">
        <f t="shared" si="305"/>
        <v>#N/A</v>
      </c>
      <c r="AW670" s="139"/>
      <c r="AX670" s="139">
        <f t="shared" si="296"/>
        <v>8940</v>
      </c>
      <c r="AY670" s="139"/>
      <c r="AZ670" s="297">
        <f t="shared" si="306"/>
        <v>8.6745585096060562E-2</v>
      </c>
      <c r="BA670" s="139"/>
      <c r="BB670" s="139">
        <f t="shared" si="297"/>
        <v>-12744</v>
      </c>
      <c r="BC670" s="139"/>
      <c r="BD670" s="297">
        <f t="shared" si="307"/>
        <v>-0.10216122619123968</v>
      </c>
      <c r="BE670" s="139"/>
      <c r="BF670" s="139">
        <f t="shared" si="298"/>
        <v>8940</v>
      </c>
      <c r="BG670" s="139"/>
      <c r="BH670" s="297">
        <f t="shared" si="308"/>
        <v>8.6745585096060562E-2</v>
      </c>
      <c r="BJ670" s="139" t="str">
        <f t="shared" si="299"/>
        <v/>
      </c>
      <c r="BK670" s="139"/>
      <c r="BL670" s="297" t="e">
        <f t="shared" si="309"/>
        <v>#N/A</v>
      </c>
      <c r="BM670" s="139"/>
    </row>
    <row r="671" spans="1:65" ht="15.75" customHeight="1">
      <c r="B671" s="364"/>
      <c r="C671" s="21"/>
      <c r="D671" s="22"/>
      <c r="E671" s="101"/>
      <c r="F671" s="101"/>
      <c r="G671" s="101"/>
      <c r="H671" s="101"/>
      <c r="I671" s="101"/>
      <c r="J671" s="101"/>
      <c r="K671" s="24"/>
      <c r="L671" s="102"/>
      <c r="M671" s="207"/>
      <c r="N671" s="237"/>
      <c r="O671" s="123"/>
      <c r="P671" s="207"/>
      <c r="Q671" s="207"/>
      <c r="R671" s="237"/>
      <c r="S671" s="237"/>
      <c r="T671" s="237"/>
      <c r="U671" s="207"/>
      <c r="V671" s="237"/>
      <c r="W671" s="237"/>
      <c r="X671" s="237"/>
      <c r="Y671" s="237"/>
      <c r="Z671" s="139" t="str">
        <f t="shared" si="290"/>
        <v/>
      </c>
      <c r="AA671" s="207"/>
      <c r="AB671" s="297" t="str">
        <f t="shared" si="300"/>
        <v/>
      </c>
      <c r="AC671" s="262"/>
      <c r="AD671" s="139" t="str">
        <f t="shared" si="291"/>
        <v/>
      </c>
      <c r="AE671" s="207"/>
      <c r="AF671" s="297" t="str">
        <f t="shared" si="301"/>
        <v/>
      </c>
      <c r="AG671" s="207"/>
      <c r="AH671" s="139" t="str">
        <f t="shared" si="292"/>
        <v/>
      </c>
      <c r="AI671" s="207"/>
      <c r="AJ671" s="297" t="str">
        <f t="shared" si="302"/>
        <v/>
      </c>
      <c r="AK671" s="262"/>
      <c r="AL671" s="139" t="str">
        <f t="shared" si="293"/>
        <v/>
      </c>
      <c r="AM671" s="207"/>
      <c r="AN671" s="297" t="str">
        <f t="shared" si="303"/>
        <v/>
      </c>
      <c r="AP671" s="139" t="str">
        <f t="shared" si="294"/>
        <v/>
      </c>
      <c r="AQ671" s="207"/>
      <c r="AR671" s="297" t="str">
        <f t="shared" si="304"/>
        <v/>
      </c>
      <c r="AS671" s="207"/>
      <c r="AT671" s="139" t="str">
        <f t="shared" si="295"/>
        <v/>
      </c>
      <c r="AU671" s="207"/>
      <c r="AV671" s="297" t="str">
        <f t="shared" si="305"/>
        <v/>
      </c>
      <c r="AW671" s="207"/>
      <c r="AX671" s="139" t="str">
        <f t="shared" si="296"/>
        <v/>
      </c>
      <c r="AY671" s="207"/>
      <c r="AZ671" s="297" t="str">
        <f t="shared" si="306"/>
        <v/>
      </c>
      <c r="BA671" s="207"/>
      <c r="BB671" s="139" t="str">
        <f t="shared" si="297"/>
        <v/>
      </c>
      <c r="BC671" s="207"/>
      <c r="BD671" s="297" t="str">
        <f t="shared" si="307"/>
        <v/>
      </c>
      <c r="BE671" s="207"/>
      <c r="BF671" s="139" t="str">
        <f t="shared" si="298"/>
        <v/>
      </c>
      <c r="BG671" s="207"/>
      <c r="BH671" s="297" t="str">
        <f t="shared" si="308"/>
        <v/>
      </c>
      <c r="BJ671" s="139" t="str">
        <f t="shared" si="299"/>
        <v/>
      </c>
      <c r="BK671" s="207"/>
      <c r="BL671" s="297" t="str">
        <f t="shared" si="309"/>
        <v/>
      </c>
      <c r="BM671" s="207"/>
    </row>
    <row r="672" spans="1:65" ht="15.75" customHeight="1">
      <c r="B672" s="364">
        <v>272</v>
      </c>
      <c r="C672" s="21" t="s">
        <v>36</v>
      </c>
      <c r="D672" s="101" t="s">
        <v>123</v>
      </c>
      <c r="E672" s="101"/>
      <c r="F672" s="101"/>
      <c r="G672" s="101"/>
      <c r="H672" s="101"/>
      <c r="I672" s="101"/>
      <c r="J672" s="101"/>
      <c r="K672" s="24"/>
      <c r="L672" s="102" t="s">
        <v>29</v>
      </c>
      <c r="M672" s="207"/>
      <c r="N672" s="139">
        <f>VLOOKUP($B672,'[1]09-10-11'!$A$4:$EA$400,MATCH(N$2, '[1]09-10-11'!$A$4:$EA$4, 0))</f>
        <v>54423</v>
      </c>
      <c r="O672" s="123"/>
      <c r="P672" s="139">
        <f>VLOOKUP($B672,'[1]09-10-11'!$A$4:$EA$400,MATCH(P$2, '[1]09-10-11'!$A$4:$EA$4, 0))</f>
        <v>54423</v>
      </c>
      <c r="Q672" s="139"/>
      <c r="R672" s="139">
        <f>VLOOKUP($B672,'[1]09-10-11'!$A$4:$EA$400,MATCH(R$2, '[1]09-10-11'!$A$4:$EA$4, 0))</f>
        <v>0</v>
      </c>
      <c r="S672" s="139"/>
      <c r="T672" s="139" t="e">
        <f>VLOOKUP($B672,'[1]09-10-11'!$A$4:$EA$400,MATCH(T$2, '[1]09-10-11'!$A$4:$EA$4, 0))</f>
        <v>#N/A</v>
      </c>
      <c r="U672" s="139"/>
      <c r="V672" s="139">
        <f>VLOOKUP($B672,'[1]09-10-11'!$A$4:$EA$400,MATCH(V$2, '[1]09-10-11'!$A$4:$EA$4, 0))</f>
        <v>54423</v>
      </c>
      <c r="W672" s="139"/>
      <c r="X672" s="139">
        <f>VLOOKUP($B672,'[1]09-10-11'!$A$4:$EA$400,MATCH(X$2, '[1]09-10-11'!$A$4:$EA$4, 0))</f>
        <v>54423</v>
      </c>
      <c r="Y672" s="53"/>
      <c r="Z672" s="139">
        <f t="shared" si="290"/>
        <v>0</v>
      </c>
      <c r="AA672" s="139"/>
      <c r="AB672" s="297">
        <f t="shared" si="300"/>
        <v>0</v>
      </c>
      <c r="AC672" s="262"/>
      <c r="AD672" s="139">
        <f t="shared" si="291"/>
        <v>0</v>
      </c>
      <c r="AE672" s="139"/>
      <c r="AF672" s="297">
        <f t="shared" si="301"/>
        <v>0</v>
      </c>
      <c r="AG672" s="139"/>
      <c r="AH672" s="139">
        <f t="shared" si="292"/>
        <v>0</v>
      </c>
      <c r="AI672" s="139"/>
      <c r="AJ672" s="297">
        <f t="shared" si="302"/>
        <v>0</v>
      </c>
      <c r="AK672" s="262"/>
      <c r="AL672" s="139">
        <f t="shared" si="293"/>
        <v>54423</v>
      </c>
      <c r="AM672" s="139"/>
      <c r="AN672" s="297" t="str">
        <f t="shared" si="303"/>
        <v>---</v>
      </c>
      <c r="AP672" s="139" t="str">
        <f t="shared" si="294"/>
        <v/>
      </c>
      <c r="AQ672" s="139"/>
      <c r="AR672" s="297" t="e">
        <f t="shared" si="304"/>
        <v>#N/A</v>
      </c>
      <c r="AS672" s="139"/>
      <c r="AT672" s="139" t="str">
        <f t="shared" si="295"/>
        <v/>
      </c>
      <c r="AU672" s="139"/>
      <c r="AV672" s="297" t="e">
        <f t="shared" si="305"/>
        <v>#N/A</v>
      </c>
      <c r="AW672" s="139"/>
      <c r="AX672" s="139">
        <f t="shared" si="296"/>
        <v>0</v>
      </c>
      <c r="AY672" s="139"/>
      <c r="AZ672" s="297">
        <f t="shared" si="306"/>
        <v>0</v>
      </c>
      <c r="BA672" s="139"/>
      <c r="BB672" s="139">
        <f t="shared" si="297"/>
        <v>0</v>
      </c>
      <c r="BC672" s="139"/>
      <c r="BD672" s="297">
        <f t="shared" si="307"/>
        <v>0</v>
      </c>
      <c r="BE672" s="139"/>
      <c r="BF672" s="139">
        <f t="shared" si="298"/>
        <v>54423</v>
      </c>
      <c r="BG672" s="139"/>
      <c r="BH672" s="297" t="str">
        <f t="shared" si="308"/>
        <v>---</v>
      </c>
      <c r="BJ672" s="139" t="str">
        <f t="shared" si="299"/>
        <v/>
      </c>
      <c r="BK672" s="139"/>
      <c r="BL672" s="297" t="e">
        <f t="shared" si="309"/>
        <v>#N/A</v>
      </c>
      <c r="BM672" s="139"/>
    </row>
    <row r="673" spans="1:65" ht="15.75" customHeight="1">
      <c r="B673" s="364"/>
      <c r="C673" s="101"/>
      <c r="D673" s="101"/>
      <c r="E673" s="101"/>
      <c r="F673" s="101"/>
      <c r="G673" s="101"/>
      <c r="H673" s="101"/>
      <c r="I673" s="101"/>
      <c r="J673" s="101"/>
      <c r="K673" s="27"/>
      <c r="L673" s="102"/>
      <c r="M673" s="207"/>
      <c r="N673" s="237"/>
      <c r="O673" s="123"/>
      <c r="P673" s="207"/>
      <c r="Q673" s="207"/>
      <c r="R673" s="237"/>
      <c r="S673" s="237"/>
      <c r="T673" s="237"/>
      <c r="U673" s="207"/>
      <c r="V673" s="237"/>
      <c r="W673" s="237"/>
      <c r="X673" s="237"/>
      <c r="Y673" s="237"/>
      <c r="Z673" s="139" t="str">
        <f t="shared" si="290"/>
        <v/>
      </c>
      <c r="AA673" s="207"/>
      <c r="AB673" s="297" t="str">
        <f t="shared" si="300"/>
        <v/>
      </c>
      <c r="AC673" s="262"/>
      <c r="AD673" s="139" t="str">
        <f t="shared" si="291"/>
        <v/>
      </c>
      <c r="AE673" s="207"/>
      <c r="AF673" s="297" t="str">
        <f t="shared" si="301"/>
        <v/>
      </c>
      <c r="AG673" s="207"/>
      <c r="AH673" s="139" t="str">
        <f t="shared" si="292"/>
        <v/>
      </c>
      <c r="AI673" s="207"/>
      <c r="AJ673" s="297" t="str">
        <f t="shared" si="302"/>
        <v/>
      </c>
      <c r="AK673" s="262"/>
      <c r="AL673" s="139" t="str">
        <f t="shared" si="293"/>
        <v/>
      </c>
      <c r="AM673" s="207"/>
      <c r="AN673" s="297" t="str">
        <f t="shared" si="303"/>
        <v/>
      </c>
      <c r="AP673" s="139" t="str">
        <f t="shared" si="294"/>
        <v/>
      </c>
      <c r="AQ673" s="207"/>
      <c r="AR673" s="297" t="str">
        <f t="shared" si="304"/>
        <v/>
      </c>
      <c r="AS673" s="207"/>
      <c r="AT673" s="139" t="str">
        <f t="shared" si="295"/>
        <v/>
      </c>
      <c r="AU673" s="207"/>
      <c r="AV673" s="297" t="str">
        <f t="shared" si="305"/>
        <v/>
      </c>
      <c r="AW673" s="207"/>
      <c r="AX673" s="139" t="str">
        <f t="shared" si="296"/>
        <v/>
      </c>
      <c r="AY673" s="207"/>
      <c r="AZ673" s="297" t="str">
        <f t="shared" si="306"/>
        <v/>
      </c>
      <c r="BA673" s="207"/>
      <c r="BB673" s="139" t="str">
        <f t="shared" si="297"/>
        <v/>
      </c>
      <c r="BC673" s="207"/>
      <c r="BD673" s="297" t="str">
        <f t="shared" si="307"/>
        <v/>
      </c>
      <c r="BE673" s="207"/>
      <c r="BF673" s="139" t="str">
        <f t="shared" si="298"/>
        <v/>
      </c>
      <c r="BG673" s="207"/>
      <c r="BH673" s="297" t="str">
        <f t="shared" si="308"/>
        <v/>
      </c>
      <c r="BJ673" s="139" t="str">
        <f t="shared" si="299"/>
        <v/>
      </c>
      <c r="BK673" s="207"/>
      <c r="BL673" s="297" t="str">
        <f t="shared" si="309"/>
        <v/>
      </c>
      <c r="BM673" s="207"/>
    </row>
    <row r="674" spans="1:65" ht="15.75" customHeight="1">
      <c r="B674" s="364"/>
      <c r="C674" s="21" t="s">
        <v>37</v>
      </c>
      <c r="D674" s="101" t="s">
        <v>117</v>
      </c>
      <c r="E674" s="101"/>
      <c r="F674" s="101"/>
      <c r="G674" s="101"/>
      <c r="H674" s="101"/>
      <c r="I674" s="101"/>
      <c r="J674" s="101"/>
      <c r="K674" s="24"/>
      <c r="L674" s="102"/>
      <c r="M674" s="207"/>
      <c r="N674" s="237"/>
      <c r="O674" s="123"/>
      <c r="P674" s="207"/>
      <c r="Q674" s="207"/>
      <c r="R674" s="237"/>
      <c r="S674" s="237"/>
      <c r="T674" s="237"/>
      <c r="U674" s="207"/>
      <c r="V674" s="237"/>
      <c r="W674" s="237"/>
      <c r="X674" s="237"/>
      <c r="Y674" s="237"/>
      <c r="Z674" s="139" t="str">
        <f t="shared" si="290"/>
        <v/>
      </c>
      <c r="AA674" s="207"/>
      <c r="AB674" s="297" t="str">
        <f t="shared" si="300"/>
        <v/>
      </c>
      <c r="AC674" s="262"/>
      <c r="AD674" s="139" t="str">
        <f t="shared" si="291"/>
        <v/>
      </c>
      <c r="AE674" s="207"/>
      <c r="AF674" s="297" t="str">
        <f t="shared" si="301"/>
        <v/>
      </c>
      <c r="AG674" s="207"/>
      <c r="AH674" s="139" t="str">
        <f t="shared" si="292"/>
        <v/>
      </c>
      <c r="AI674" s="207"/>
      <c r="AJ674" s="297" t="str">
        <f t="shared" si="302"/>
        <v/>
      </c>
      <c r="AK674" s="262"/>
      <c r="AL674" s="139" t="str">
        <f t="shared" si="293"/>
        <v/>
      </c>
      <c r="AM674" s="207"/>
      <c r="AN674" s="297" t="str">
        <f t="shared" si="303"/>
        <v/>
      </c>
      <c r="AP674" s="139" t="str">
        <f t="shared" si="294"/>
        <v/>
      </c>
      <c r="AQ674" s="207"/>
      <c r="AR674" s="297" t="str">
        <f t="shared" si="304"/>
        <v/>
      </c>
      <c r="AS674" s="207"/>
      <c r="AT674" s="139" t="str">
        <f t="shared" si="295"/>
        <v/>
      </c>
      <c r="AU674" s="207"/>
      <c r="AV674" s="297" t="str">
        <f t="shared" si="305"/>
        <v/>
      </c>
      <c r="AW674" s="207"/>
      <c r="AX674" s="139" t="str">
        <f t="shared" si="296"/>
        <v/>
      </c>
      <c r="AY674" s="207"/>
      <c r="AZ674" s="297" t="str">
        <f t="shared" si="306"/>
        <v/>
      </c>
      <c r="BA674" s="207"/>
      <c r="BB674" s="139" t="str">
        <f t="shared" si="297"/>
        <v/>
      </c>
      <c r="BC674" s="207"/>
      <c r="BD674" s="297" t="str">
        <f t="shared" si="307"/>
        <v/>
      </c>
      <c r="BE674" s="207"/>
      <c r="BF674" s="139" t="str">
        <f t="shared" si="298"/>
        <v/>
      </c>
      <c r="BG674" s="207"/>
      <c r="BH674" s="297" t="str">
        <f t="shared" si="308"/>
        <v/>
      </c>
      <c r="BJ674" s="139" t="str">
        <f t="shared" si="299"/>
        <v/>
      </c>
      <c r="BK674" s="207"/>
      <c r="BL674" s="297" t="str">
        <f t="shared" si="309"/>
        <v/>
      </c>
      <c r="BM674" s="207"/>
    </row>
    <row r="675" spans="1:65" ht="15.75" customHeight="1">
      <c r="B675" s="364">
        <v>273</v>
      </c>
      <c r="C675" s="101"/>
      <c r="D675" s="22" t="s">
        <v>38</v>
      </c>
      <c r="E675" s="101" t="s">
        <v>110</v>
      </c>
      <c r="F675" s="101"/>
      <c r="G675" s="101"/>
      <c r="H675" s="101"/>
      <c r="I675" s="101"/>
      <c r="J675" s="101"/>
      <c r="K675" s="24"/>
      <c r="L675" s="102" t="s">
        <v>29</v>
      </c>
      <c r="M675" s="207"/>
      <c r="N675" s="139">
        <f>VLOOKUP($B675,'[1]09-10-11'!$A$4:$EA$400,MATCH(N$2, '[1]09-10-11'!$A$4:$EA$4, 0))</f>
        <v>129000</v>
      </c>
      <c r="O675" s="123"/>
      <c r="P675" s="139">
        <f>VLOOKUP($B675,'[1]09-10-11'!$A$4:$EA$400,MATCH(P$2, '[1]09-10-11'!$A$4:$EA$4, 0))</f>
        <v>149616</v>
      </c>
      <c r="Q675" s="139"/>
      <c r="R675" s="139">
        <v>129000</v>
      </c>
      <c r="S675" s="139"/>
      <c r="T675" s="139">
        <v>129000</v>
      </c>
      <c r="U675" s="139"/>
      <c r="V675" s="139">
        <f>VLOOKUP($B675,'[1]09-10-11'!$A$4:$EA$400,MATCH(V$2, '[1]09-10-11'!$A$4:$EA$4, 0))</f>
        <v>149000</v>
      </c>
      <c r="W675" s="139"/>
      <c r="X675" s="139">
        <f>VLOOKUP($B675,'[1]09-10-11'!$A$4:$EA$400,MATCH(X$2, '[1]09-10-11'!$A$4:$EA$4, 0))</f>
        <v>149616</v>
      </c>
      <c r="Y675" s="53"/>
      <c r="Z675" s="139">
        <f t="shared" si="290"/>
        <v>616</v>
      </c>
      <c r="AA675" s="139"/>
      <c r="AB675" s="297">
        <f t="shared" si="300"/>
        <v>4.1342281879195308E-3</v>
      </c>
      <c r="AC675" s="262"/>
      <c r="AD675" s="139">
        <f t="shared" si="291"/>
        <v>0</v>
      </c>
      <c r="AE675" s="139"/>
      <c r="AF675" s="297">
        <f t="shared" si="301"/>
        <v>0</v>
      </c>
      <c r="AG675" s="139"/>
      <c r="AH675" s="139">
        <f t="shared" si="292"/>
        <v>20616</v>
      </c>
      <c r="AI675" s="139"/>
      <c r="AJ675" s="297">
        <f t="shared" si="302"/>
        <v>0.15981395348837202</v>
      </c>
      <c r="AK675" s="262"/>
      <c r="AL675" s="139">
        <f t="shared" si="293"/>
        <v>20616</v>
      </c>
      <c r="AM675" s="139"/>
      <c r="AN675" s="297">
        <f t="shared" si="303"/>
        <v>0.15981395348837202</v>
      </c>
      <c r="AP675" s="139">
        <f t="shared" si="294"/>
        <v>20616</v>
      </c>
      <c r="AQ675" s="139"/>
      <c r="AR675" s="297">
        <f t="shared" si="304"/>
        <v>0.15981395348837202</v>
      </c>
      <c r="AS675" s="139"/>
      <c r="AT675" s="139">
        <f t="shared" si="295"/>
        <v>0</v>
      </c>
      <c r="AU675" s="139"/>
      <c r="AV675" s="297">
        <f t="shared" si="305"/>
        <v>0</v>
      </c>
      <c r="AW675" s="139"/>
      <c r="AX675" s="139">
        <f t="shared" si="296"/>
        <v>20000</v>
      </c>
      <c r="AY675" s="139"/>
      <c r="AZ675" s="297">
        <f t="shared" si="306"/>
        <v>0.15503875968992253</v>
      </c>
      <c r="BA675" s="139"/>
      <c r="BB675" s="139">
        <f t="shared" si="297"/>
        <v>-616</v>
      </c>
      <c r="BC675" s="139"/>
      <c r="BD675" s="297">
        <f t="shared" si="307"/>
        <v>-4.1172067158592451E-3</v>
      </c>
      <c r="BE675" s="139"/>
      <c r="BF675" s="139">
        <f t="shared" si="298"/>
        <v>20000</v>
      </c>
      <c r="BG675" s="139"/>
      <c r="BH675" s="297">
        <f t="shared" si="308"/>
        <v>0.15503875968992253</v>
      </c>
      <c r="BJ675" s="139">
        <f t="shared" si="299"/>
        <v>20000</v>
      </c>
      <c r="BK675" s="139"/>
      <c r="BL675" s="297">
        <f t="shared" si="309"/>
        <v>0.15503875968992253</v>
      </c>
      <c r="BM675" s="139"/>
    </row>
    <row r="676" spans="1:65" ht="15.75" customHeight="1">
      <c r="B676" s="364">
        <v>274</v>
      </c>
      <c r="C676" s="23"/>
      <c r="D676" s="22" t="s">
        <v>13</v>
      </c>
      <c r="E676" s="101" t="s">
        <v>111</v>
      </c>
      <c r="F676" s="101"/>
      <c r="G676" s="101"/>
      <c r="H676" s="101"/>
      <c r="I676" s="101"/>
      <c r="J676" s="101"/>
      <c r="K676" s="24"/>
      <c r="L676" s="102" t="s">
        <v>29</v>
      </c>
      <c r="M676" s="207"/>
      <c r="N676" s="141">
        <f>VLOOKUP($B676,'[1]09-10-11'!$A$4:$EA$400,MATCH(N$2, '[1]09-10-11'!$A$4:$EA$4, 0))</f>
        <v>8235</v>
      </c>
      <c r="O676" s="240"/>
      <c r="P676" s="141">
        <f>VLOOKUP($B676,'[1]09-10-11'!$A$4:$EA$400,MATCH(P$2, '[1]09-10-11'!$A$4:$EA$4, 0))</f>
        <v>7827</v>
      </c>
      <c r="Q676" s="141"/>
      <c r="R676" s="141">
        <f>VLOOKUP($B676,'[1]09-10-11'!$A$4:$EA$400,MATCH(R$2, '[1]09-10-11'!$A$4:$EA$4, 0))</f>
        <v>8235</v>
      </c>
      <c r="S676" s="141"/>
      <c r="T676" s="141" t="e">
        <f>VLOOKUP($B676,'[1]09-10-11'!$A$4:$EA$400,MATCH(T$2, '[1]09-10-11'!$A$4:$EA$4, 0))</f>
        <v>#N/A</v>
      </c>
      <c r="U676" s="141"/>
      <c r="V676" s="141">
        <f>VLOOKUP($B676,'[1]09-10-11'!$A$4:$EA$400,MATCH(V$2, '[1]09-10-11'!$A$4:$EA$4, 0))</f>
        <v>8235</v>
      </c>
      <c r="W676" s="141"/>
      <c r="X676" s="141">
        <f>VLOOKUP($B676,'[1]09-10-11'!$A$4:$EA$400,MATCH(X$2, '[1]09-10-11'!$A$4:$EA$4, 0))</f>
        <v>7745</v>
      </c>
      <c r="Y676" s="53"/>
      <c r="Z676" s="141">
        <f t="shared" si="290"/>
        <v>-490</v>
      </c>
      <c r="AA676" s="141"/>
      <c r="AB676" s="298">
        <f t="shared" si="300"/>
        <v>-5.9502125075895584E-2</v>
      </c>
      <c r="AC676" s="256"/>
      <c r="AD676" s="141">
        <f t="shared" si="291"/>
        <v>-82</v>
      </c>
      <c r="AE676" s="141"/>
      <c r="AF676" s="298">
        <f t="shared" si="301"/>
        <v>-1.0476555512967889E-2</v>
      </c>
      <c r="AG676" s="53"/>
      <c r="AH676" s="141">
        <f t="shared" si="292"/>
        <v>-490</v>
      </c>
      <c r="AI676" s="141"/>
      <c r="AJ676" s="298">
        <f t="shared" si="302"/>
        <v>-5.9502125075895584E-2</v>
      </c>
      <c r="AK676" s="256"/>
      <c r="AL676" s="141">
        <f t="shared" si="293"/>
        <v>-490</v>
      </c>
      <c r="AM676" s="141"/>
      <c r="AN676" s="298">
        <f t="shared" si="303"/>
        <v>-5.9502125075895584E-2</v>
      </c>
      <c r="AP676" s="141" t="str">
        <f t="shared" si="294"/>
        <v/>
      </c>
      <c r="AQ676" s="141"/>
      <c r="AR676" s="298" t="e">
        <f t="shared" si="304"/>
        <v>#N/A</v>
      </c>
      <c r="AS676" s="53"/>
      <c r="AT676" s="141" t="str">
        <f t="shared" si="295"/>
        <v/>
      </c>
      <c r="AU676" s="141"/>
      <c r="AV676" s="298" t="e">
        <f t="shared" si="305"/>
        <v>#N/A</v>
      </c>
      <c r="AW676" s="53"/>
      <c r="AX676" s="141">
        <f t="shared" si="296"/>
        <v>0</v>
      </c>
      <c r="AY676" s="141"/>
      <c r="AZ676" s="298">
        <f t="shared" si="306"/>
        <v>0</v>
      </c>
      <c r="BA676" s="53"/>
      <c r="BB676" s="141">
        <f t="shared" si="297"/>
        <v>408</v>
      </c>
      <c r="BC676" s="141"/>
      <c r="BD676" s="298">
        <f t="shared" si="307"/>
        <v>5.2127251820620835E-2</v>
      </c>
      <c r="BE676" s="53"/>
      <c r="BF676" s="141">
        <f t="shared" si="298"/>
        <v>0</v>
      </c>
      <c r="BG676" s="141"/>
      <c r="BH676" s="298">
        <f t="shared" si="308"/>
        <v>0</v>
      </c>
      <c r="BJ676" s="141" t="str">
        <f t="shared" si="299"/>
        <v/>
      </c>
      <c r="BK676" s="141"/>
      <c r="BL676" s="298" t="e">
        <f t="shared" si="309"/>
        <v>#N/A</v>
      </c>
      <c r="BM676" s="53"/>
    </row>
    <row r="677" spans="1:65" ht="15.75" customHeight="1">
      <c r="B677" s="364"/>
      <c r="C677" s="23"/>
      <c r="D677" s="101"/>
      <c r="E677" s="101"/>
      <c r="F677" s="101"/>
      <c r="G677" s="101"/>
      <c r="H677" s="101"/>
      <c r="I677" s="101"/>
      <c r="J677" s="101"/>
      <c r="K677" s="24"/>
      <c r="L677" s="102"/>
      <c r="M677" s="207"/>
      <c r="N677" s="237"/>
      <c r="O677" s="123"/>
      <c r="P677" s="207"/>
      <c r="Q677" s="207"/>
      <c r="R677" s="237"/>
      <c r="S677" s="237"/>
      <c r="T677" s="237"/>
      <c r="U677" s="207"/>
      <c r="V677" s="237"/>
      <c r="W677" s="237"/>
      <c r="X677" s="237"/>
      <c r="Y677" s="237"/>
      <c r="Z677" s="139" t="str">
        <f t="shared" si="290"/>
        <v/>
      </c>
      <c r="AA677" s="207"/>
      <c r="AB677" s="297" t="str">
        <f t="shared" si="300"/>
        <v/>
      </c>
      <c r="AC677" s="262"/>
      <c r="AD677" s="139" t="str">
        <f t="shared" si="291"/>
        <v/>
      </c>
      <c r="AE677" s="207"/>
      <c r="AF677" s="297" t="str">
        <f t="shared" si="301"/>
        <v/>
      </c>
      <c r="AG677" s="207"/>
      <c r="AH677" s="139" t="str">
        <f t="shared" si="292"/>
        <v/>
      </c>
      <c r="AI677" s="207"/>
      <c r="AJ677" s="297" t="str">
        <f t="shared" si="302"/>
        <v/>
      </c>
      <c r="AK677" s="262"/>
      <c r="AL677" s="139" t="str">
        <f t="shared" si="293"/>
        <v/>
      </c>
      <c r="AM677" s="207"/>
      <c r="AN677" s="297" t="str">
        <f t="shared" si="303"/>
        <v/>
      </c>
      <c r="AP677" s="139" t="str">
        <f t="shared" si="294"/>
        <v/>
      </c>
      <c r="AQ677" s="207"/>
      <c r="AR677" s="297" t="str">
        <f t="shared" si="304"/>
        <v/>
      </c>
      <c r="AS677" s="207"/>
      <c r="AT677" s="139" t="str">
        <f t="shared" si="295"/>
        <v/>
      </c>
      <c r="AU677" s="207"/>
      <c r="AV677" s="297" t="str">
        <f t="shared" si="305"/>
        <v/>
      </c>
      <c r="AW677" s="207"/>
      <c r="AX677" s="139" t="str">
        <f t="shared" si="296"/>
        <v/>
      </c>
      <c r="AY677" s="207"/>
      <c r="AZ677" s="297" t="str">
        <f t="shared" si="306"/>
        <v/>
      </c>
      <c r="BA677" s="207"/>
      <c r="BB677" s="139" t="str">
        <f t="shared" si="297"/>
        <v/>
      </c>
      <c r="BC677" s="207"/>
      <c r="BD677" s="297" t="str">
        <f t="shared" si="307"/>
        <v/>
      </c>
      <c r="BE677" s="207"/>
      <c r="BF677" s="139" t="str">
        <f t="shared" si="298"/>
        <v/>
      </c>
      <c r="BG677" s="207"/>
      <c r="BH677" s="297" t="str">
        <f t="shared" si="308"/>
        <v/>
      </c>
      <c r="BJ677" s="139" t="str">
        <f t="shared" si="299"/>
        <v/>
      </c>
      <c r="BK677" s="207"/>
      <c r="BL677" s="297" t="str">
        <f t="shared" si="309"/>
        <v/>
      </c>
      <c r="BM677" s="207"/>
    </row>
    <row r="678" spans="1:65" ht="15.75" customHeight="1">
      <c r="B678" s="364"/>
      <c r="C678" s="23"/>
      <c r="D678" s="101"/>
      <c r="E678" s="101"/>
      <c r="F678" s="101"/>
      <c r="G678" s="101"/>
      <c r="H678" s="101"/>
      <c r="I678" s="101" t="s">
        <v>39</v>
      </c>
      <c r="J678" s="101"/>
      <c r="K678" s="24"/>
      <c r="L678" s="102"/>
      <c r="M678" s="207"/>
      <c r="N678" s="139">
        <f>SUM(N674:N677)</f>
        <v>137235</v>
      </c>
      <c r="O678" s="123"/>
      <c r="P678" s="139">
        <f>SUM(P674:P677)</f>
        <v>157443</v>
      </c>
      <c r="Q678" s="139"/>
      <c r="R678" s="139">
        <f>SUM(R674:R677)</f>
        <v>137235</v>
      </c>
      <c r="S678" s="139"/>
      <c r="T678" s="139" t="e">
        <f>SUM(T674:T677)</f>
        <v>#N/A</v>
      </c>
      <c r="U678" s="139"/>
      <c r="V678" s="139">
        <f>SUM(V674:V677)</f>
        <v>157235</v>
      </c>
      <c r="W678" s="139"/>
      <c r="X678" s="139">
        <f>SUM(X674:X677)</f>
        <v>157361</v>
      </c>
      <c r="Y678" s="53"/>
      <c r="Z678" s="139">
        <f t="shared" si="290"/>
        <v>126</v>
      </c>
      <c r="AA678" s="139"/>
      <c r="AB678" s="297">
        <f t="shared" si="300"/>
        <v>8.0134830031486359E-4</v>
      </c>
      <c r="AC678" s="262"/>
      <c r="AD678" s="139">
        <f t="shared" si="291"/>
        <v>-82</v>
      </c>
      <c r="AE678" s="139"/>
      <c r="AF678" s="297">
        <f t="shared" si="301"/>
        <v>-5.2082340910675207E-4</v>
      </c>
      <c r="AG678" s="139"/>
      <c r="AH678" s="139">
        <f t="shared" si="292"/>
        <v>20126</v>
      </c>
      <c r="AI678" s="139"/>
      <c r="AJ678" s="297">
        <f t="shared" si="302"/>
        <v>0.14665355047910511</v>
      </c>
      <c r="AK678" s="262"/>
      <c r="AL678" s="139">
        <f t="shared" si="293"/>
        <v>20126</v>
      </c>
      <c r="AM678" s="139"/>
      <c r="AN678" s="297">
        <f t="shared" si="303"/>
        <v>0.14665355047910511</v>
      </c>
      <c r="AP678" s="139" t="str">
        <f t="shared" si="294"/>
        <v/>
      </c>
      <c r="AQ678" s="139"/>
      <c r="AR678" s="297" t="e">
        <f t="shared" si="304"/>
        <v>#N/A</v>
      </c>
      <c r="AS678" s="139"/>
      <c r="AT678" s="139" t="str">
        <f t="shared" si="295"/>
        <v/>
      </c>
      <c r="AU678" s="139"/>
      <c r="AV678" s="297" t="e">
        <f t="shared" si="305"/>
        <v>#N/A</v>
      </c>
      <c r="AW678" s="139"/>
      <c r="AX678" s="139">
        <f t="shared" si="296"/>
        <v>20000</v>
      </c>
      <c r="AY678" s="139"/>
      <c r="AZ678" s="297">
        <f t="shared" si="306"/>
        <v>0.14573541734980133</v>
      </c>
      <c r="BA678" s="139"/>
      <c r="BB678" s="139">
        <f t="shared" si="297"/>
        <v>-208</v>
      </c>
      <c r="BC678" s="139"/>
      <c r="BD678" s="297">
        <f t="shared" si="307"/>
        <v>-1.3211130377343006E-3</v>
      </c>
      <c r="BE678" s="139"/>
      <c r="BF678" s="139">
        <f t="shared" si="298"/>
        <v>20000</v>
      </c>
      <c r="BG678" s="139"/>
      <c r="BH678" s="297">
        <f t="shared" si="308"/>
        <v>0.14573541734980133</v>
      </c>
      <c r="BJ678" s="139" t="str">
        <f t="shared" si="299"/>
        <v/>
      </c>
      <c r="BK678" s="139"/>
      <c r="BL678" s="297" t="e">
        <f t="shared" si="309"/>
        <v>#N/A</v>
      </c>
      <c r="BM678" s="139"/>
    </row>
    <row r="679" spans="1:65" ht="15.75" customHeight="1">
      <c r="B679" s="364"/>
      <c r="C679" s="23"/>
      <c r="D679" s="101"/>
      <c r="E679" s="101"/>
      <c r="F679" s="101"/>
      <c r="G679" s="101"/>
      <c r="H679" s="101"/>
      <c r="I679" s="101"/>
      <c r="J679" s="101"/>
      <c r="K679" s="24"/>
      <c r="L679" s="102"/>
      <c r="M679" s="207"/>
      <c r="N679" s="237"/>
      <c r="O679" s="123"/>
      <c r="P679" s="207"/>
      <c r="Q679" s="207"/>
      <c r="R679" s="237"/>
      <c r="S679" s="237"/>
      <c r="T679" s="237"/>
      <c r="U679" s="207"/>
      <c r="V679" s="237"/>
      <c r="W679" s="237"/>
      <c r="X679" s="237"/>
      <c r="Y679" s="237"/>
      <c r="Z679" s="139" t="str">
        <f t="shared" si="290"/>
        <v/>
      </c>
      <c r="AA679" s="207"/>
      <c r="AB679" s="297" t="str">
        <f t="shared" si="300"/>
        <v/>
      </c>
      <c r="AC679" s="262"/>
      <c r="AD679" s="139" t="str">
        <f t="shared" si="291"/>
        <v/>
      </c>
      <c r="AE679" s="207"/>
      <c r="AF679" s="297" t="str">
        <f t="shared" si="301"/>
        <v/>
      </c>
      <c r="AG679" s="207"/>
      <c r="AH679" s="139" t="str">
        <f t="shared" si="292"/>
        <v/>
      </c>
      <c r="AI679" s="207"/>
      <c r="AJ679" s="297" t="str">
        <f t="shared" si="302"/>
        <v/>
      </c>
      <c r="AK679" s="262"/>
      <c r="AL679" s="139" t="str">
        <f t="shared" si="293"/>
        <v/>
      </c>
      <c r="AM679" s="207"/>
      <c r="AN679" s="297" t="str">
        <f t="shared" si="303"/>
        <v/>
      </c>
      <c r="AP679" s="139" t="str">
        <f t="shared" si="294"/>
        <v/>
      </c>
      <c r="AQ679" s="207"/>
      <c r="AR679" s="297" t="str">
        <f t="shared" si="304"/>
        <v/>
      </c>
      <c r="AS679" s="207"/>
      <c r="AT679" s="139" t="str">
        <f t="shared" si="295"/>
        <v/>
      </c>
      <c r="AU679" s="207"/>
      <c r="AV679" s="297" t="str">
        <f t="shared" si="305"/>
        <v/>
      </c>
      <c r="AW679" s="207"/>
      <c r="AX679" s="139" t="str">
        <f t="shared" si="296"/>
        <v/>
      </c>
      <c r="AY679" s="207"/>
      <c r="AZ679" s="297" t="str">
        <f t="shared" si="306"/>
        <v/>
      </c>
      <c r="BA679" s="207"/>
      <c r="BB679" s="139" t="str">
        <f t="shared" si="297"/>
        <v/>
      </c>
      <c r="BC679" s="207"/>
      <c r="BD679" s="297" t="str">
        <f t="shared" si="307"/>
        <v/>
      </c>
      <c r="BE679" s="207"/>
      <c r="BF679" s="139" t="str">
        <f t="shared" si="298"/>
        <v/>
      </c>
      <c r="BG679" s="207"/>
      <c r="BH679" s="297" t="str">
        <f t="shared" si="308"/>
        <v/>
      </c>
      <c r="BJ679" s="139" t="str">
        <f t="shared" si="299"/>
        <v/>
      </c>
      <c r="BK679" s="207"/>
      <c r="BL679" s="297" t="str">
        <f t="shared" si="309"/>
        <v/>
      </c>
      <c r="BM679" s="207"/>
    </row>
    <row r="680" spans="1:65" ht="15.75" customHeight="1">
      <c r="B680" s="364">
        <v>275</v>
      </c>
      <c r="C680" s="21" t="s">
        <v>18</v>
      </c>
      <c r="D680" s="101" t="s">
        <v>134</v>
      </c>
      <c r="E680" s="101"/>
      <c r="F680" s="101"/>
      <c r="G680" s="101"/>
      <c r="H680" s="101"/>
      <c r="I680" s="101"/>
      <c r="J680" s="101"/>
      <c r="K680" s="24"/>
      <c r="L680" s="102" t="s">
        <v>29</v>
      </c>
      <c r="M680" s="207"/>
      <c r="N680" s="139">
        <f>VLOOKUP($B680,'[1]09-10-11'!$A$4:$EA$400,MATCH(N$2, '[1]09-10-11'!$A$4:$EA$4, 0))</f>
        <v>54000</v>
      </c>
      <c r="O680" s="123"/>
      <c r="P680" s="139">
        <f>VLOOKUP($B680,'[1]09-10-11'!$A$4:$EA$400,MATCH(P$2, '[1]09-10-11'!$A$4:$EA$4, 0))</f>
        <v>54000</v>
      </c>
      <c r="Q680" s="139"/>
      <c r="R680" s="139">
        <f>VLOOKUP($B680,'[1]09-10-11'!$A$4:$EA$400,MATCH(R$2, '[1]09-10-11'!$A$4:$EA$4, 0))</f>
        <v>35978</v>
      </c>
      <c r="S680" s="139"/>
      <c r="T680" s="139" t="e">
        <f>VLOOKUP($B680,'[1]09-10-11'!$A$4:$EA$400,MATCH(T$2, '[1]09-10-11'!$A$4:$EA$4, 0))</f>
        <v>#N/A</v>
      </c>
      <c r="U680" s="139"/>
      <c r="V680" s="139">
        <f>VLOOKUP($B680,'[1]09-10-11'!$A$4:$EA$400,MATCH(V$2, '[1]09-10-11'!$A$4:$EA$4, 0))</f>
        <v>54000</v>
      </c>
      <c r="W680" s="139"/>
      <c r="X680" s="139">
        <f>VLOOKUP($B680,'[1]09-10-11'!$A$4:$EA$400,MATCH(X$2, '[1]09-10-11'!$A$4:$EA$4, 0))</f>
        <v>54000</v>
      </c>
      <c r="Y680" s="53"/>
      <c r="Z680" s="139">
        <f t="shared" si="290"/>
        <v>0</v>
      </c>
      <c r="AA680" s="139"/>
      <c r="AB680" s="297">
        <f t="shared" si="300"/>
        <v>0</v>
      </c>
      <c r="AC680" s="262"/>
      <c r="AD680" s="139">
        <f t="shared" si="291"/>
        <v>0</v>
      </c>
      <c r="AE680" s="139"/>
      <c r="AF680" s="297">
        <f t="shared" si="301"/>
        <v>0</v>
      </c>
      <c r="AG680" s="139"/>
      <c r="AH680" s="139">
        <f t="shared" si="292"/>
        <v>0</v>
      </c>
      <c r="AI680" s="139"/>
      <c r="AJ680" s="297">
        <f t="shared" si="302"/>
        <v>0</v>
      </c>
      <c r="AK680" s="262"/>
      <c r="AL680" s="139">
        <f t="shared" si="293"/>
        <v>18022</v>
      </c>
      <c r="AM680" s="139"/>
      <c r="AN680" s="297">
        <f t="shared" si="303"/>
        <v>0.50091722719439669</v>
      </c>
      <c r="AP680" s="139" t="str">
        <f t="shared" si="294"/>
        <v/>
      </c>
      <c r="AQ680" s="139"/>
      <c r="AR680" s="297" t="e">
        <f t="shared" si="304"/>
        <v>#N/A</v>
      </c>
      <c r="AS680" s="139"/>
      <c r="AT680" s="139" t="str">
        <f t="shared" si="295"/>
        <v/>
      </c>
      <c r="AU680" s="139"/>
      <c r="AV680" s="297" t="e">
        <f t="shared" si="305"/>
        <v>#N/A</v>
      </c>
      <c r="AW680" s="139"/>
      <c r="AX680" s="139">
        <f t="shared" si="296"/>
        <v>0</v>
      </c>
      <c r="AY680" s="139"/>
      <c r="AZ680" s="297">
        <f t="shared" si="306"/>
        <v>0</v>
      </c>
      <c r="BA680" s="139"/>
      <c r="BB680" s="139">
        <f t="shared" si="297"/>
        <v>0</v>
      </c>
      <c r="BC680" s="139"/>
      <c r="BD680" s="297">
        <f t="shared" si="307"/>
        <v>0</v>
      </c>
      <c r="BE680" s="139"/>
      <c r="BF680" s="139">
        <f t="shared" si="298"/>
        <v>18022</v>
      </c>
      <c r="BG680" s="139"/>
      <c r="BH680" s="297">
        <f t="shared" si="308"/>
        <v>0.50091722719439669</v>
      </c>
      <c r="BJ680" s="139" t="str">
        <f t="shared" si="299"/>
        <v/>
      </c>
      <c r="BK680" s="139"/>
      <c r="BL680" s="297" t="e">
        <f t="shared" si="309"/>
        <v>#N/A</v>
      </c>
      <c r="BM680" s="139"/>
    </row>
    <row r="681" spans="1:65" ht="15.75" customHeight="1">
      <c r="B681" s="364">
        <v>276</v>
      </c>
      <c r="C681" s="21" t="s">
        <v>19</v>
      </c>
      <c r="D681" s="101" t="s">
        <v>302</v>
      </c>
      <c r="E681" s="101"/>
      <c r="F681" s="101"/>
      <c r="G681" s="101"/>
      <c r="H681" s="101"/>
      <c r="I681" s="101"/>
      <c r="J681" s="101"/>
      <c r="K681" s="24"/>
      <c r="L681" s="26" t="s">
        <v>29</v>
      </c>
      <c r="M681" s="207"/>
      <c r="N681" s="139">
        <f>VLOOKUP($B681,'[1]09-10-11'!$A$4:$EA$400,MATCH(N$2, '[1]09-10-11'!$A$4:$EA$4, 0))</f>
        <v>34539</v>
      </c>
      <c r="O681" s="123"/>
      <c r="P681" s="139">
        <f>VLOOKUP($B681,'[1]09-10-11'!$A$4:$EA$400,MATCH(P$2, '[1]09-10-11'!$A$4:$EA$4, 0))</f>
        <v>70000</v>
      </c>
      <c r="Q681" s="139"/>
      <c r="R681" s="139">
        <f>VLOOKUP($B681,'[1]09-10-11'!$A$4:$EA$400,MATCH(R$2, '[1]09-10-11'!$A$4:$EA$4, 0))</f>
        <v>34539</v>
      </c>
      <c r="S681" s="139"/>
      <c r="T681" s="139" t="e">
        <f>VLOOKUP($B681,'[1]09-10-11'!$A$4:$EA$400,MATCH(T$2, '[1]09-10-11'!$A$4:$EA$4, 0))</f>
        <v>#N/A</v>
      </c>
      <c r="U681" s="139"/>
      <c r="V681" s="139">
        <f>VLOOKUP($B681,'[1]09-10-11'!$A$4:$EA$400,MATCH(V$2, '[1]09-10-11'!$A$4:$EA$4, 0))</f>
        <v>34539</v>
      </c>
      <c r="W681" s="139"/>
      <c r="X681" s="139">
        <f>VLOOKUP($B681,'[1]09-10-11'!$A$4:$EA$400,MATCH(X$2, '[1]09-10-11'!$A$4:$EA$4, 0))</f>
        <v>125000</v>
      </c>
      <c r="Y681" s="53"/>
      <c r="Z681" s="139">
        <f t="shared" si="290"/>
        <v>90461</v>
      </c>
      <c r="AA681" s="139"/>
      <c r="AB681" s="297">
        <f t="shared" si="300"/>
        <v>2.619097252381366</v>
      </c>
      <c r="AC681" s="262"/>
      <c r="AD681" s="139">
        <f t="shared" si="291"/>
        <v>55000</v>
      </c>
      <c r="AE681" s="139"/>
      <c r="AF681" s="297">
        <f t="shared" si="301"/>
        <v>0.78571428571428581</v>
      </c>
      <c r="AG681" s="139"/>
      <c r="AH681" s="139">
        <f t="shared" si="292"/>
        <v>90461</v>
      </c>
      <c r="AI681" s="139"/>
      <c r="AJ681" s="297">
        <f t="shared" si="302"/>
        <v>2.619097252381366</v>
      </c>
      <c r="AK681" s="262"/>
      <c r="AL681" s="139">
        <f t="shared" si="293"/>
        <v>90461</v>
      </c>
      <c r="AM681" s="139"/>
      <c r="AN681" s="297">
        <f t="shared" si="303"/>
        <v>2.619097252381366</v>
      </c>
      <c r="AP681" s="139" t="str">
        <f t="shared" si="294"/>
        <v/>
      </c>
      <c r="AQ681" s="139"/>
      <c r="AR681" s="297" t="e">
        <f t="shared" si="304"/>
        <v>#N/A</v>
      </c>
      <c r="AS681" s="139"/>
      <c r="AT681" s="139" t="str">
        <f t="shared" si="295"/>
        <v/>
      </c>
      <c r="AU681" s="139"/>
      <c r="AV681" s="297" t="e">
        <f t="shared" si="305"/>
        <v>#N/A</v>
      </c>
      <c r="AW681" s="139"/>
      <c r="AX681" s="139">
        <f t="shared" si="296"/>
        <v>0</v>
      </c>
      <c r="AY681" s="139"/>
      <c r="AZ681" s="297">
        <f t="shared" si="306"/>
        <v>0</v>
      </c>
      <c r="BA681" s="139"/>
      <c r="BB681" s="139">
        <f t="shared" si="297"/>
        <v>-35461</v>
      </c>
      <c r="BC681" s="139"/>
      <c r="BD681" s="297">
        <f t="shared" si="307"/>
        <v>-0.50658571428571431</v>
      </c>
      <c r="BE681" s="139"/>
      <c r="BF681" s="139">
        <f t="shared" si="298"/>
        <v>0</v>
      </c>
      <c r="BG681" s="139"/>
      <c r="BH681" s="297">
        <f t="shared" si="308"/>
        <v>0</v>
      </c>
      <c r="BJ681" s="139" t="str">
        <f t="shared" si="299"/>
        <v/>
      </c>
      <c r="BK681" s="139"/>
      <c r="BL681" s="297" t="e">
        <f t="shared" si="309"/>
        <v>#N/A</v>
      </c>
      <c r="BM681" s="139"/>
    </row>
    <row r="682" spans="1:65" ht="15.75" customHeight="1">
      <c r="B682" s="364">
        <v>277</v>
      </c>
      <c r="C682" s="21" t="s">
        <v>20</v>
      </c>
      <c r="D682" s="101" t="s">
        <v>131</v>
      </c>
      <c r="E682" s="101"/>
      <c r="F682" s="101"/>
      <c r="G682" s="101"/>
      <c r="H682" s="101"/>
      <c r="I682" s="101"/>
      <c r="J682" s="101"/>
      <c r="K682" s="24"/>
      <c r="L682" s="26" t="s">
        <v>29</v>
      </c>
      <c r="M682" s="207"/>
      <c r="N682" s="141">
        <f>VLOOKUP($B682,'[1]09-10-11'!$A$4:$EA$400,MATCH(N$2, '[1]09-10-11'!$A$4:$EA$4, 0))</f>
        <v>10818</v>
      </c>
      <c r="O682" s="123"/>
      <c r="P682" s="141">
        <f>VLOOKUP($B682,'[1]09-10-11'!$A$4:$EA$400,MATCH(P$2, '[1]09-10-11'!$A$4:$EA$4, 0))</f>
        <v>13000</v>
      </c>
      <c r="Q682" s="141"/>
      <c r="R682" s="141">
        <f>VLOOKUP($B682,'[1]09-10-11'!$A$4:$EA$400,MATCH(R$2, '[1]09-10-11'!$A$4:$EA$4, 0))</f>
        <v>6000</v>
      </c>
      <c r="S682" s="141"/>
      <c r="T682" s="141" t="e">
        <f>VLOOKUP($B682,'[1]09-10-11'!$A$4:$EA$400,MATCH(T$2, '[1]09-10-11'!$A$4:$EA$4, 0))</f>
        <v>#N/A</v>
      </c>
      <c r="U682" s="141"/>
      <c r="V682" s="141">
        <f>VLOOKUP($B682,'[1]09-10-11'!$A$4:$EA$400,MATCH(V$2, '[1]09-10-11'!$A$4:$EA$4, 0))</f>
        <v>10818</v>
      </c>
      <c r="W682" s="141"/>
      <c r="X682" s="141">
        <f>VLOOKUP($B682,'[1]09-10-11'!$A$4:$EA$400,MATCH(X$2, '[1]09-10-11'!$A$4:$EA$4, 0))</f>
        <v>13000</v>
      </c>
      <c r="Y682" s="53"/>
      <c r="Z682" s="141">
        <f t="shared" si="290"/>
        <v>2182</v>
      </c>
      <c r="AA682" s="141"/>
      <c r="AB682" s="298">
        <f t="shared" si="300"/>
        <v>0.20170086892216665</v>
      </c>
      <c r="AC682" s="256"/>
      <c r="AD682" s="141">
        <f t="shared" si="291"/>
        <v>0</v>
      </c>
      <c r="AE682" s="141"/>
      <c r="AF682" s="298">
        <f t="shared" si="301"/>
        <v>0</v>
      </c>
      <c r="AG682" s="53"/>
      <c r="AH682" s="141">
        <f t="shared" si="292"/>
        <v>2182</v>
      </c>
      <c r="AI682" s="141"/>
      <c r="AJ682" s="298">
        <f t="shared" si="302"/>
        <v>0.20170086892216665</v>
      </c>
      <c r="AK682" s="256"/>
      <c r="AL682" s="141">
        <f t="shared" si="293"/>
        <v>7000</v>
      </c>
      <c r="AM682" s="141"/>
      <c r="AN682" s="298">
        <f t="shared" si="303"/>
        <v>1.1666666666666665</v>
      </c>
      <c r="AP682" s="141" t="str">
        <f t="shared" si="294"/>
        <v/>
      </c>
      <c r="AQ682" s="141"/>
      <c r="AR682" s="298" t="e">
        <f t="shared" si="304"/>
        <v>#N/A</v>
      </c>
      <c r="AS682" s="53"/>
      <c r="AT682" s="141" t="str">
        <f t="shared" si="295"/>
        <v/>
      </c>
      <c r="AU682" s="141"/>
      <c r="AV682" s="298" t="e">
        <f t="shared" si="305"/>
        <v>#N/A</v>
      </c>
      <c r="AW682" s="53"/>
      <c r="AX682" s="141">
        <f t="shared" si="296"/>
        <v>0</v>
      </c>
      <c r="AY682" s="141"/>
      <c r="AZ682" s="298">
        <f t="shared" si="306"/>
        <v>0</v>
      </c>
      <c r="BA682" s="53"/>
      <c r="BB682" s="141">
        <f t="shared" si="297"/>
        <v>-2182</v>
      </c>
      <c r="BC682" s="141"/>
      <c r="BD682" s="298">
        <f t="shared" si="307"/>
        <v>-0.16784615384615387</v>
      </c>
      <c r="BE682" s="53"/>
      <c r="BF682" s="141">
        <f t="shared" si="298"/>
        <v>4818</v>
      </c>
      <c r="BG682" s="141"/>
      <c r="BH682" s="298">
        <f t="shared" si="308"/>
        <v>0.80299999999999994</v>
      </c>
      <c r="BJ682" s="141" t="str">
        <f t="shared" si="299"/>
        <v/>
      </c>
      <c r="BK682" s="141"/>
      <c r="BL682" s="298" t="e">
        <f t="shared" si="309"/>
        <v>#N/A</v>
      </c>
      <c r="BM682" s="53"/>
    </row>
    <row r="683" spans="1:65" ht="15.75" customHeight="1">
      <c r="B683" s="364"/>
      <c r="C683" s="101"/>
      <c r="D683" s="101"/>
      <c r="E683" s="101"/>
      <c r="F683" s="101"/>
      <c r="G683" s="101"/>
      <c r="H683" s="101"/>
      <c r="I683" s="101"/>
      <c r="J683" s="101"/>
      <c r="K683" s="27"/>
      <c r="L683" s="102"/>
      <c r="M683" s="207"/>
      <c r="N683" s="207"/>
      <c r="O683" s="123"/>
      <c r="P683" s="207"/>
      <c r="Q683" s="207"/>
      <c r="R683" s="237"/>
      <c r="S683" s="237"/>
      <c r="T683" s="237"/>
      <c r="U683" s="207"/>
      <c r="V683" s="237"/>
      <c r="W683" s="237"/>
      <c r="X683" s="237"/>
      <c r="Y683" s="237"/>
      <c r="Z683" s="139" t="str">
        <f t="shared" si="290"/>
        <v/>
      </c>
      <c r="AA683" s="207"/>
      <c r="AB683" s="297" t="str">
        <f t="shared" si="300"/>
        <v/>
      </c>
      <c r="AC683" s="262"/>
      <c r="AD683" s="139" t="str">
        <f t="shared" si="291"/>
        <v/>
      </c>
      <c r="AE683" s="207"/>
      <c r="AF683" s="297" t="str">
        <f t="shared" si="301"/>
        <v/>
      </c>
      <c r="AG683" s="207"/>
      <c r="AH683" s="139" t="str">
        <f t="shared" si="292"/>
        <v/>
      </c>
      <c r="AI683" s="207"/>
      <c r="AJ683" s="297" t="str">
        <f t="shared" si="302"/>
        <v/>
      </c>
      <c r="AK683" s="262"/>
      <c r="AL683" s="139" t="str">
        <f t="shared" si="293"/>
        <v/>
      </c>
      <c r="AM683" s="207"/>
      <c r="AN683" s="297" t="str">
        <f t="shared" si="303"/>
        <v/>
      </c>
      <c r="AP683" s="139" t="str">
        <f t="shared" si="294"/>
        <v/>
      </c>
      <c r="AQ683" s="207"/>
      <c r="AR683" s="297" t="str">
        <f t="shared" si="304"/>
        <v/>
      </c>
      <c r="AS683" s="207"/>
      <c r="AT683" s="139" t="str">
        <f t="shared" si="295"/>
        <v/>
      </c>
      <c r="AU683" s="207"/>
      <c r="AV683" s="297" t="str">
        <f t="shared" si="305"/>
        <v/>
      </c>
      <c r="AW683" s="207"/>
      <c r="AX683" s="139" t="str">
        <f t="shared" si="296"/>
        <v/>
      </c>
      <c r="AY683" s="207"/>
      <c r="AZ683" s="297" t="str">
        <f t="shared" si="306"/>
        <v/>
      </c>
      <c r="BA683" s="207"/>
      <c r="BB683" s="139" t="str">
        <f t="shared" si="297"/>
        <v/>
      </c>
      <c r="BC683" s="207"/>
      <c r="BD683" s="297" t="str">
        <f t="shared" si="307"/>
        <v/>
      </c>
      <c r="BE683" s="207"/>
      <c r="BF683" s="139" t="str">
        <f t="shared" si="298"/>
        <v/>
      </c>
      <c r="BG683" s="207"/>
      <c r="BH683" s="297" t="str">
        <f t="shared" si="308"/>
        <v/>
      </c>
      <c r="BJ683" s="139" t="str">
        <f t="shared" si="299"/>
        <v/>
      </c>
      <c r="BK683" s="207"/>
      <c r="BL683" s="297" t="str">
        <f t="shared" si="309"/>
        <v/>
      </c>
      <c r="BM683" s="207"/>
    </row>
    <row r="684" spans="1:65" ht="15.75" customHeight="1">
      <c r="B684" s="364"/>
      <c r="C684" s="23"/>
      <c r="D684" s="101"/>
      <c r="E684" s="101"/>
      <c r="F684" s="101"/>
      <c r="G684" s="103" t="s">
        <v>40</v>
      </c>
      <c r="H684" s="103"/>
      <c r="I684" s="35"/>
      <c r="J684" s="35"/>
      <c r="K684" s="36"/>
      <c r="L684" s="37" t="s">
        <v>29</v>
      </c>
      <c r="M684" s="215"/>
      <c r="N684" s="150">
        <f>SUM(N669:N673)+SUM(N677:N682)</f>
        <v>573935</v>
      </c>
      <c r="O684" s="147"/>
      <c r="P684" s="150">
        <f>SUM(P669:P673)+SUM(P677:P682)</f>
        <v>675883</v>
      </c>
      <c r="Q684" s="150"/>
      <c r="R684" s="150">
        <f>SUM(R669:R673)+SUM(R677:R682)</f>
        <v>409956</v>
      </c>
      <c r="S684" s="150"/>
      <c r="T684" s="150" t="e">
        <f>SUM(T669:T673)+SUM(T677:T682)</f>
        <v>#N/A</v>
      </c>
      <c r="U684" s="150"/>
      <c r="V684" s="150">
        <f>SUM(V669:V673)+SUM(V677:V682)</f>
        <v>618015</v>
      </c>
      <c r="W684" s="150"/>
      <c r="X684" s="150">
        <f>SUM(X669:X673)+SUM(X677:X682)</f>
        <v>730801</v>
      </c>
      <c r="Y684" s="146"/>
      <c r="Z684" s="150">
        <f t="shared" si="290"/>
        <v>112786</v>
      </c>
      <c r="AA684" s="150"/>
      <c r="AB684" s="301">
        <f t="shared" si="300"/>
        <v>0.18249718857956521</v>
      </c>
      <c r="AC684" s="260"/>
      <c r="AD684" s="150">
        <f t="shared" si="291"/>
        <v>54918</v>
      </c>
      <c r="AE684" s="150"/>
      <c r="AF684" s="301">
        <f t="shared" si="301"/>
        <v>8.1253708112202894E-2</v>
      </c>
      <c r="AG684" s="150"/>
      <c r="AH684" s="150">
        <f t="shared" si="292"/>
        <v>156866</v>
      </c>
      <c r="AI684" s="150"/>
      <c r="AJ684" s="301">
        <f t="shared" si="302"/>
        <v>0.27331666477911254</v>
      </c>
      <c r="AK684" s="260"/>
      <c r="AL684" s="150">
        <f t="shared" si="293"/>
        <v>320845</v>
      </c>
      <c r="AM684" s="150"/>
      <c r="AN684" s="301">
        <f t="shared" si="303"/>
        <v>0.78263277034608603</v>
      </c>
      <c r="AP684" s="150" t="str">
        <f t="shared" si="294"/>
        <v/>
      </c>
      <c r="AQ684" s="150"/>
      <c r="AR684" s="301" t="e">
        <f t="shared" si="304"/>
        <v>#N/A</v>
      </c>
      <c r="AS684" s="150"/>
      <c r="AT684" s="150" t="str">
        <f t="shared" si="295"/>
        <v/>
      </c>
      <c r="AU684" s="150"/>
      <c r="AV684" s="301" t="e">
        <f t="shared" si="305"/>
        <v>#N/A</v>
      </c>
      <c r="AW684" s="150"/>
      <c r="AX684" s="150">
        <f t="shared" si="296"/>
        <v>44080</v>
      </c>
      <c r="AY684" s="150"/>
      <c r="AZ684" s="301">
        <f t="shared" si="306"/>
        <v>7.6803122304790694E-2</v>
      </c>
      <c r="BA684" s="150"/>
      <c r="BB684" s="150">
        <f t="shared" si="297"/>
        <v>-57868</v>
      </c>
      <c r="BC684" s="150"/>
      <c r="BD684" s="301">
        <f t="shared" si="307"/>
        <v>-8.561836885969909E-2</v>
      </c>
      <c r="BE684" s="150"/>
      <c r="BF684" s="150">
        <f t="shared" si="298"/>
        <v>208059</v>
      </c>
      <c r="BG684" s="150"/>
      <c r="BH684" s="301">
        <f t="shared" si="308"/>
        <v>0.50751544068143906</v>
      </c>
      <c r="BJ684" s="150" t="str">
        <f t="shared" si="299"/>
        <v/>
      </c>
      <c r="BK684" s="150"/>
      <c r="BL684" s="301" t="e">
        <f t="shared" si="309"/>
        <v>#N/A</v>
      </c>
      <c r="BM684" s="150"/>
    </row>
    <row r="685" spans="1:65" ht="15.75" customHeight="1">
      <c r="B685" s="364"/>
      <c r="C685" s="23"/>
      <c r="D685" s="101"/>
      <c r="E685" s="101"/>
      <c r="F685" s="101"/>
      <c r="G685" s="101"/>
      <c r="H685" s="101"/>
      <c r="I685" s="101"/>
      <c r="J685" s="101"/>
      <c r="K685" s="27"/>
      <c r="L685" s="102"/>
      <c r="M685" s="207"/>
      <c r="N685" s="207"/>
      <c r="O685" s="111"/>
      <c r="P685" s="207"/>
      <c r="Q685" s="207"/>
      <c r="R685" s="237"/>
      <c r="S685" s="237"/>
      <c r="T685" s="237"/>
      <c r="U685" s="207"/>
      <c r="V685" s="237"/>
      <c r="W685" s="237"/>
      <c r="X685" s="237"/>
      <c r="Y685" s="237"/>
      <c r="Z685" s="139" t="str">
        <f t="shared" si="290"/>
        <v/>
      </c>
      <c r="AA685" s="207"/>
      <c r="AB685" s="297" t="str">
        <f t="shared" si="300"/>
        <v/>
      </c>
      <c r="AC685" s="262"/>
      <c r="AD685" s="139" t="str">
        <f t="shared" si="291"/>
        <v/>
      </c>
      <c r="AE685" s="207"/>
      <c r="AF685" s="297" t="str">
        <f t="shared" si="301"/>
        <v/>
      </c>
      <c r="AG685" s="207"/>
      <c r="AH685" s="139" t="str">
        <f t="shared" si="292"/>
        <v/>
      </c>
      <c r="AI685" s="207"/>
      <c r="AJ685" s="297" t="str">
        <f t="shared" si="302"/>
        <v/>
      </c>
      <c r="AK685" s="262"/>
      <c r="AL685" s="139" t="str">
        <f t="shared" si="293"/>
        <v/>
      </c>
      <c r="AM685" s="207"/>
      <c r="AN685" s="297" t="str">
        <f t="shared" si="303"/>
        <v/>
      </c>
      <c r="AP685" s="139" t="str">
        <f t="shared" si="294"/>
        <v/>
      </c>
      <c r="AQ685" s="207"/>
      <c r="AR685" s="297" t="str">
        <f t="shared" si="304"/>
        <v/>
      </c>
      <c r="AS685" s="207"/>
      <c r="AT685" s="139" t="str">
        <f t="shared" si="295"/>
        <v/>
      </c>
      <c r="AU685" s="207"/>
      <c r="AV685" s="297" t="str">
        <f t="shared" si="305"/>
        <v/>
      </c>
      <c r="AW685" s="207"/>
      <c r="AX685" s="139" t="str">
        <f t="shared" si="296"/>
        <v/>
      </c>
      <c r="AY685" s="207"/>
      <c r="AZ685" s="297" t="str">
        <f t="shared" si="306"/>
        <v/>
      </c>
      <c r="BA685" s="207"/>
      <c r="BB685" s="139" t="str">
        <f t="shared" si="297"/>
        <v/>
      </c>
      <c r="BC685" s="207"/>
      <c r="BD685" s="297" t="str">
        <f t="shared" si="307"/>
        <v/>
      </c>
      <c r="BE685" s="207"/>
      <c r="BF685" s="139" t="str">
        <f t="shared" si="298"/>
        <v/>
      </c>
      <c r="BG685" s="207"/>
      <c r="BH685" s="297" t="str">
        <f t="shared" si="308"/>
        <v/>
      </c>
      <c r="BJ685" s="139" t="str">
        <f t="shared" si="299"/>
        <v/>
      </c>
      <c r="BK685" s="207"/>
      <c r="BL685" s="297" t="str">
        <f t="shared" si="309"/>
        <v/>
      </c>
      <c r="BM685" s="207"/>
    </row>
    <row r="686" spans="1:65" s="122" customFormat="1" ht="15.75" customHeight="1">
      <c r="A686" s="376"/>
      <c r="B686" s="372"/>
      <c r="C686" s="21"/>
      <c r="D686" s="101"/>
      <c r="E686" s="101"/>
      <c r="F686" s="101"/>
      <c r="G686" s="125"/>
      <c r="H686" s="125"/>
      <c r="I686" s="125"/>
      <c r="J686" s="125"/>
      <c r="K686" s="127"/>
      <c r="L686" s="40"/>
      <c r="M686" s="207"/>
      <c r="N686" s="207"/>
      <c r="O686" s="111"/>
      <c r="P686" s="207"/>
      <c r="Q686" s="207"/>
      <c r="R686" s="164"/>
      <c r="S686" s="164"/>
      <c r="T686" s="164"/>
      <c r="U686" s="207"/>
      <c r="V686" s="164"/>
      <c r="W686" s="164"/>
      <c r="X686" s="164"/>
      <c r="Y686" s="398"/>
      <c r="Z686" s="139" t="str">
        <f t="shared" si="290"/>
        <v/>
      </c>
      <c r="AA686" s="207"/>
      <c r="AB686" s="297" t="str">
        <f t="shared" si="300"/>
        <v/>
      </c>
      <c r="AC686" s="262"/>
      <c r="AD686" s="139" t="str">
        <f t="shared" si="291"/>
        <v/>
      </c>
      <c r="AE686" s="207"/>
      <c r="AF686" s="297" t="str">
        <f t="shared" si="301"/>
        <v/>
      </c>
      <c r="AG686" s="207"/>
      <c r="AH686" s="139" t="str">
        <f t="shared" si="292"/>
        <v/>
      </c>
      <c r="AI686" s="207"/>
      <c r="AJ686" s="297" t="str">
        <f t="shared" si="302"/>
        <v/>
      </c>
      <c r="AK686" s="262"/>
      <c r="AL686" s="139" t="str">
        <f t="shared" si="293"/>
        <v/>
      </c>
      <c r="AM686" s="207"/>
      <c r="AN686" s="297" t="str">
        <f t="shared" si="303"/>
        <v/>
      </c>
      <c r="AP686" s="139" t="str">
        <f t="shared" si="294"/>
        <v/>
      </c>
      <c r="AQ686" s="207"/>
      <c r="AR686" s="297" t="str">
        <f t="shared" si="304"/>
        <v/>
      </c>
      <c r="AS686" s="207"/>
      <c r="AT686" s="139" t="str">
        <f t="shared" si="295"/>
        <v/>
      </c>
      <c r="AU686" s="207"/>
      <c r="AV686" s="297" t="str">
        <f t="shared" si="305"/>
        <v/>
      </c>
      <c r="AW686" s="207"/>
      <c r="AX686" s="139" t="str">
        <f t="shared" si="296"/>
        <v/>
      </c>
      <c r="AY686" s="207"/>
      <c r="AZ686" s="297" t="str">
        <f t="shared" si="306"/>
        <v/>
      </c>
      <c r="BA686" s="207"/>
      <c r="BB686" s="139" t="str">
        <f t="shared" si="297"/>
        <v/>
      </c>
      <c r="BC686" s="207"/>
      <c r="BD686" s="297" t="str">
        <f t="shared" si="307"/>
        <v/>
      </c>
      <c r="BE686" s="207"/>
      <c r="BF686" s="139" t="str">
        <f t="shared" si="298"/>
        <v/>
      </c>
      <c r="BG686" s="207"/>
      <c r="BH686" s="297" t="str">
        <f t="shared" si="308"/>
        <v/>
      </c>
      <c r="BJ686" s="139" t="str">
        <f t="shared" si="299"/>
        <v/>
      </c>
      <c r="BK686" s="207"/>
      <c r="BL686" s="297" t="str">
        <f t="shared" si="309"/>
        <v/>
      </c>
      <c r="BM686" s="207"/>
    </row>
    <row r="687" spans="1:65" ht="15.75" customHeight="1">
      <c r="B687" s="365"/>
      <c r="C687" s="23"/>
      <c r="D687" s="125"/>
      <c r="E687" s="125"/>
      <c r="F687" s="125"/>
      <c r="G687" s="125"/>
      <c r="H687" s="125"/>
      <c r="I687" s="125"/>
      <c r="J687" s="125"/>
      <c r="K687" s="127"/>
      <c r="L687" s="40"/>
      <c r="M687" s="207"/>
      <c r="N687" s="207"/>
      <c r="O687" s="123"/>
      <c r="P687" s="207"/>
      <c r="Q687" s="207"/>
      <c r="R687" s="237"/>
      <c r="S687" s="237"/>
      <c r="T687" s="237"/>
      <c r="U687" s="207"/>
      <c r="V687" s="237"/>
      <c r="W687" s="237"/>
      <c r="X687" s="237"/>
      <c r="Y687" s="237"/>
      <c r="Z687" s="139" t="str">
        <f t="shared" si="290"/>
        <v/>
      </c>
      <c r="AA687" s="207"/>
      <c r="AB687" s="297" t="str">
        <f t="shared" si="300"/>
        <v/>
      </c>
      <c r="AC687" s="262"/>
      <c r="AD687" s="139" t="str">
        <f t="shared" si="291"/>
        <v/>
      </c>
      <c r="AE687" s="207"/>
      <c r="AF687" s="297" t="str">
        <f t="shared" si="301"/>
        <v/>
      </c>
      <c r="AG687" s="207"/>
      <c r="AH687" s="139" t="str">
        <f t="shared" si="292"/>
        <v/>
      </c>
      <c r="AI687" s="207"/>
      <c r="AJ687" s="297" t="str">
        <f t="shared" si="302"/>
        <v/>
      </c>
      <c r="AK687" s="262"/>
      <c r="AL687" s="139" t="str">
        <f t="shared" si="293"/>
        <v/>
      </c>
      <c r="AM687" s="207"/>
      <c r="AN687" s="297" t="str">
        <f t="shared" si="303"/>
        <v/>
      </c>
      <c r="AP687" s="139" t="str">
        <f t="shared" si="294"/>
        <v/>
      </c>
      <c r="AQ687" s="207"/>
      <c r="AR687" s="297" t="str">
        <f t="shared" si="304"/>
        <v/>
      </c>
      <c r="AS687" s="207"/>
      <c r="AT687" s="139" t="str">
        <f t="shared" si="295"/>
        <v/>
      </c>
      <c r="AU687" s="207"/>
      <c r="AV687" s="297" t="str">
        <f t="shared" si="305"/>
        <v/>
      </c>
      <c r="AW687" s="207"/>
      <c r="AX687" s="139" t="str">
        <f t="shared" si="296"/>
        <v/>
      </c>
      <c r="AY687" s="207"/>
      <c r="AZ687" s="297" t="str">
        <f t="shared" si="306"/>
        <v/>
      </c>
      <c r="BA687" s="207"/>
      <c r="BB687" s="139" t="str">
        <f t="shared" si="297"/>
        <v/>
      </c>
      <c r="BC687" s="207"/>
      <c r="BD687" s="297" t="str">
        <f t="shared" si="307"/>
        <v/>
      </c>
      <c r="BE687" s="207"/>
      <c r="BF687" s="139" t="str">
        <f t="shared" si="298"/>
        <v/>
      </c>
      <c r="BG687" s="207"/>
      <c r="BH687" s="297" t="str">
        <f t="shared" si="308"/>
        <v/>
      </c>
      <c r="BJ687" s="139" t="str">
        <f t="shared" si="299"/>
        <v/>
      </c>
      <c r="BK687" s="207"/>
      <c r="BL687" s="297" t="str">
        <f t="shared" si="309"/>
        <v/>
      </c>
      <c r="BM687" s="207"/>
    </row>
    <row r="688" spans="1:65" ht="15.75" customHeight="1">
      <c r="B688" s="365"/>
      <c r="C688" s="101" t="s">
        <v>0</v>
      </c>
      <c r="D688" s="101"/>
      <c r="E688" s="101"/>
      <c r="F688" s="101"/>
      <c r="G688" s="101"/>
      <c r="H688" s="101"/>
      <c r="I688" s="101"/>
      <c r="J688" s="101"/>
      <c r="K688" s="27"/>
      <c r="L688" s="102"/>
      <c r="M688" s="207"/>
      <c r="N688" s="139">
        <f>N684</f>
        <v>573935</v>
      </c>
      <c r="O688" s="123"/>
      <c r="P688" s="139">
        <f>P684</f>
        <v>675883</v>
      </c>
      <c r="Q688" s="139"/>
      <c r="R688" s="139">
        <f>R684</f>
        <v>409956</v>
      </c>
      <c r="S688" s="139"/>
      <c r="T688" s="139" t="e">
        <f>T684</f>
        <v>#N/A</v>
      </c>
      <c r="U688" s="139"/>
      <c r="V688" s="139">
        <f>V684</f>
        <v>618015</v>
      </c>
      <c r="W688" s="139"/>
      <c r="X688" s="139">
        <f>X684</f>
        <v>730801</v>
      </c>
      <c r="Y688" s="53"/>
      <c r="Z688" s="139">
        <f t="shared" si="290"/>
        <v>112786</v>
      </c>
      <c r="AA688" s="139"/>
      <c r="AB688" s="297">
        <f t="shared" si="300"/>
        <v>0.18249718857956521</v>
      </c>
      <c r="AC688" s="262"/>
      <c r="AD688" s="139">
        <f t="shared" si="291"/>
        <v>54918</v>
      </c>
      <c r="AE688" s="139"/>
      <c r="AF688" s="297">
        <f t="shared" si="301"/>
        <v>8.1253708112202894E-2</v>
      </c>
      <c r="AG688" s="139"/>
      <c r="AH688" s="139">
        <f t="shared" si="292"/>
        <v>156866</v>
      </c>
      <c r="AI688" s="139"/>
      <c r="AJ688" s="297">
        <f t="shared" si="302"/>
        <v>0.27331666477911254</v>
      </c>
      <c r="AK688" s="262"/>
      <c r="AL688" s="139">
        <f t="shared" si="293"/>
        <v>320845</v>
      </c>
      <c r="AM688" s="139"/>
      <c r="AN688" s="297">
        <f t="shared" si="303"/>
        <v>0.78263277034608603</v>
      </c>
      <c r="AP688" s="139" t="str">
        <f t="shared" si="294"/>
        <v/>
      </c>
      <c r="AQ688" s="139"/>
      <c r="AR688" s="297" t="e">
        <f t="shared" si="304"/>
        <v>#N/A</v>
      </c>
      <c r="AS688" s="139"/>
      <c r="AT688" s="139" t="str">
        <f t="shared" si="295"/>
        <v/>
      </c>
      <c r="AU688" s="139"/>
      <c r="AV688" s="297" t="e">
        <f t="shared" si="305"/>
        <v>#N/A</v>
      </c>
      <c r="AW688" s="139"/>
      <c r="AX688" s="139">
        <f t="shared" si="296"/>
        <v>44080</v>
      </c>
      <c r="AY688" s="139"/>
      <c r="AZ688" s="297">
        <f t="shared" si="306"/>
        <v>7.6803122304790694E-2</v>
      </c>
      <c r="BA688" s="139"/>
      <c r="BB688" s="139">
        <f t="shared" si="297"/>
        <v>-57868</v>
      </c>
      <c r="BC688" s="139"/>
      <c r="BD688" s="297">
        <f t="shared" si="307"/>
        <v>-8.561836885969909E-2</v>
      </c>
      <c r="BE688" s="139"/>
      <c r="BF688" s="139">
        <f t="shared" si="298"/>
        <v>208059</v>
      </c>
      <c r="BG688" s="139"/>
      <c r="BH688" s="297">
        <f t="shared" si="308"/>
        <v>0.50751544068143906</v>
      </c>
      <c r="BJ688" s="139" t="str">
        <f t="shared" si="299"/>
        <v/>
      </c>
      <c r="BK688" s="139"/>
      <c r="BL688" s="297" t="e">
        <f t="shared" si="309"/>
        <v>#N/A</v>
      </c>
      <c r="BM688" s="139"/>
    </row>
    <row r="689" spans="1:65" ht="15.75" customHeight="1">
      <c r="B689" s="365"/>
      <c r="C689" s="101"/>
      <c r="D689" s="101"/>
      <c r="E689" s="101"/>
      <c r="F689" s="101"/>
      <c r="G689" s="101"/>
      <c r="H689" s="101"/>
      <c r="I689" s="101"/>
      <c r="J689" s="101"/>
      <c r="K689" s="27"/>
      <c r="L689" s="102"/>
      <c r="M689" s="207"/>
      <c r="N689" s="207"/>
      <c r="O689" s="123"/>
      <c r="P689" s="207"/>
      <c r="Q689" s="207"/>
      <c r="R689" s="237"/>
      <c r="S689" s="237"/>
      <c r="T689" s="237"/>
      <c r="U689" s="207"/>
      <c r="V689" s="237"/>
      <c r="W689" s="237"/>
      <c r="X689" s="237"/>
      <c r="Y689" s="237"/>
      <c r="Z689" s="139" t="str">
        <f t="shared" si="290"/>
        <v/>
      </c>
      <c r="AA689" s="207"/>
      <c r="AB689" s="297" t="str">
        <f t="shared" si="300"/>
        <v/>
      </c>
      <c r="AC689" s="262"/>
      <c r="AD689" s="139" t="str">
        <f t="shared" si="291"/>
        <v/>
      </c>
      <c r="AE689" s="207"/>
      <c r="AF689" s="297" t="str">
        <f t="shared" si="301"/>
        <v/>
      </c>
      <c r="AG689" s="207"/>
      <c r="AH689" s="139" t="str">
        <f t="shared" si="292"/>
        <v/>
      </c>
      <c r="AI689" s="207"/>
      <c r="AJ689" s="297" t="str">
        <f t="shared" si="302"/>
        <v/>
      </c>
      <c r="AK689" s="262"/>
      <c r="AL689" s="139" t="str">
        <f t="shared" si="293"/>
        <v/>
      </c>
      <c r="AM689" s="207"/>
      <c r="AN689" s="297" t="str">
        <f t="shared" si="303"/>
        <v/>
      </c>
      <c r="AP689" s="139" t="str">
        <f t="shared" si="294"/>
        <v/>
      </c>
      <c r="AQ689" s="207"/>
      <c r="AR689" s="297" t="str">
        <f t="shared" si="304"/>
        <v/>
      </c>
      <c r="AS689" s="207"/>
      <c r="AT689" s="139" t="str">
        <f t="shared" si="295"/>
        <v/>
      </c>
      <c r="AU689" s="207"/>
      <c r="AV689" s="297" t="str">
        <f t="shared" si="305"/>
        <v/>
      </c>
      <c r="AW689" s="207"/>
      <c r="AX689" s="139" t="str">
        <f t="shared" si="296"/>
        <v/>
      </c>
      <c r="AY689" s="207"/>
      <c r="AZ689" s="297" t="str">
        <f t="shared" si="306"/>
        <v/>
      </c>
      <c r="BA689" s="207"/>
      <c r="BB689" s="139" t="str">
        <f t="shared" si="297"/>
        <v/>
      </c>
      <c r="BC689" s="207"/>
      <c r="BD689" s="297" t="str">
        <f t="shared" si="307"/>
        <v/>
      </c>
      <c r="BE689" s="207"/>
      <c r="BF689" s="139" t="str">
        <f t="shared" si="298"/>
        <v/>
      </c>
      <c r="BG689" s="207"/>
      <c r="BH689" s="297" t="str">
        <f t="shared" si="308"/>
        <v/>
      </c>
      <c r="BJ689" s="139" t="str">
        <f t="shared" si="299"/>
        <v/>
      </c>
      <c r="BK689" s="207"/>
      <c r="BL689" s="297" t="str">
        <f t="shared" si="309"/>
        <v/>
      </c>
      <c r="BM689" s="207"/>
    </row>
    <row r="690" spans="1:65" s="98" customFormat="1" ht="15.75" customHeight="1">
      <c r="A690" s="84"/>
      <c r="B690" s="368"/>
      <c r="C690" s="279"/>
      <c r="D690" s="105"/>
      <c r="E690" s="105"/>
      <c r="F690" s="105"/>
      <c r="G690" s="105"/>
      <c r="H690" s="105"/>
      <c r="I690" s="105"/>
      <c r="J690" s="105"/>
      <c r="K690" s="110"/>
      <c r="L690" s="106"/>
      <c r="M690" s="237"/>
      <c r="N690" s="139"/>
      <c r="O690" s="139"/>
      <c r="P690" s="139"/>
      <c r="Q690" s="237"/>
      <c r="R690" s="164"/>
      <c r="S690" s="164"/>
      <c r="T690" s="164"/>
      <c r="U690" s="237"/>
      <c r="V690" s="164"/>
      <c r="W690" s="164"/>
      <c r="X690" s="164"/>
      <c r="Y690" s="398"/>
      <c r="Z690" s="139" t="str">
        <f t="shared" si="290"/>
        <v/>
      </c>
      <c r="AA690" s="237"/>
      <c r="AB690" s="297" t="str">
        <f t="shared" si="300"/>
        <v/>
      </c>
      <c r="AC690" s="262"/>
      <c r="AD690" s="139" t="str">
        <f t="shared" si="291"/>
        <v/>
      </c>
      <c r="AE690" s="237"/>
      <c r="AF690" s="297" t="str">
        <f t="shared" si="301"/>
        <v/>
      </c>
      <c r="AG690" s="237"/>
      <c r="AH690" s="139" t="str">
        <f t="shared" si="292"/>
        <v/>
      </c>
      <c r="AI690" s="237"/>
      <c r="AJ690" s="297" t="str">
        <f t="shared" si="302"/>
        <v/>
      </c>
      <c r="AK690" s="262"/>
      <c r="AL690" s="139" t="str">
        <f t="shared" si="293"/>
        <v/>
      </c>
      <c r="AM690" s="237"/>
      <c r="AN690" s="297" t="str">
        <f t="shared" si="303"/>
        <v/>
      </c>
      <c r="AP690" s="139" t="str">
        <f t="shared" si="294"/>
        <v/>
      </c>
      <c r="AQ690" s="237"/>
      <c r="AR690" s="297" t="str">
        <f t="shared" si="304"/>
        <v/>
      </c>
      <c r="AS690" s="237"/>
      <c r="AT690" s="139" t="str">
        <f t="shared" si="295"/>
        <v/>
      </c>
      <c r="AU690" s="237"/>
      <c r="AV690" s="297" t="str">
        <f t="shared" si="305"/>
        <v/>
      </c>
      <c r="AW690" s="237"/>
      <c r="AX690" s="139" t="str">
        <f t="shared" si="296"/>
        <v/>
      </c>
      <c r="AY690" s="237"/>
      <c r="AZ690" s="297" t="str">
        <f t="shared" si="306"/>
        <v/>
      </c>
      <c r="BA690" s="237"/>
      <c r="BB690" s="139" t="str">
        <f t="shared" si="297"/>
        <v/>
      </c>
      <c r="BC690" s="237"/>
      <c r="BD690" s="297" t="str">
        <f t="shared" si="307"/>
        <v/>
      </c>
      <c r="BE690" s="237"/>
      <c r="BF690" s="139" t="str">
        <f t="shared" si="298"/>
        <v/>
      </c>
      <c r="BG690" s="237"/>
      <c r="BH690" s="297" t="str">
        <f t="shared" si="308"/>
        <v/>
      </c>
      <c r="BJ690" s="139" t="str">
        <f t="shared" si="299"/>
        <v/>
      </c>
      <c r="BK690" s="237"/>
      <c r="BL690" s="297" t="str">
        <f t="shared" si="309"/>
        <v/>
      </c>
      <c r="BM690" s="237"/>
    </row>
    <row r="691" spans="1:65" ht="15.75" customHeight="1">
      <c r="B691" s="365"/>
      <c r="C691" s="101"/>
      <c r="D691" s="101"/>
      <c r="E691" s="129"/>
      <c r="F691" s="101"/>
      <c r="G691" s="101"/>
      <c r="H691" s="101"/>
      <c r="I691" s="101"/>
      <c r="J691" s="101"/>
      <c r="K691" s="27"/>
      <c r="L691" s="102"/>
      <c r="M691" s="207"/>
      <c r="N691" s="207"/>
      <c r="O691" s="123"/>
      <c r="P691" s="207"/>
      <c r="Q691" s="207"/>
      <c r="R691" s="237"/>
      <c r="S691" s="237"/>
      <c r="T691" s="237"/>
      <c r="U691" s="207"/>
      <c r="V691" s="237"/>
      <c r="W691" s="237"/>
      <c r="X691" s="237"/>
      <c r="Y691" s="237"/>
      <c r="Z691" s="139" t="str">
        <f t="shared" si="290"/>
        <v/>
      </c>
      <c r="AA691" s="207"/>
      <c r="AB691" s="297" t="str">
        <f t="shared" si="300"/>
        <v/>
      </c>
      <c r="AC691" s="262"/>
      <c r="AD691" s="139" t="str">
        <f t="shared" si="291"/>
        <v/>
      </c>
      <c r="AE691" s="207"/>
      <c r="AF691" s="297" t="str">
        <f t="shared" si="301"/>
        <v/>
      </c>
      <c r="AG691" s="207"/>
      <c r="AH691" s="139" t="str">
        <f t="shared" si="292"/>
        <v/>
      </c>
      <c r="AI691" s="207"/>
      <c r="AJ691" s="297" t="str">
        <f t="shared" si="302"/>
        <v/>
      </c>
      <c r="AK691" s="262"/>
      <c r="AL691" s="139" t="str">
        <f t="shared" si="293"/>
        <v/>
      </c>
      <c r="AM691" s="207"/>
      <c r="AN691" s="297" t="str">
        <f t="shared" si="303"/>
        <v/>
      </c>
      <c r="AP691" s="139" t="str">
        <f t="shared" si="294"/>
        <v/>
      </c>
      <c r="AQ691" s="207"/>
      <c r="AR691" s="297" t="str">
        <f t="shared" si="304"/>
        <v/>
      </c>
      <c r="AS691" s="207"/>
      <c r="AT691" s="139" t="str">
        <f t="shared" si="295"/>
        <v/>
      </c>
      <c r="AU691" s="207"/>
      <c r="AV691" s="297" t="str">
        <f t="shared" si="305"/>
        <v/>
      </c>
      <c r="AW691" s="207"/>
      <c r="AX691" s="139" t="str">
        <f t="shared" si="296"/>
        <v/>
      </c>
      <c r="AY691" s="207"/>
      <c r="AZ691" s="297" t="str">
        <f t="shared" si="306"/>
        <v/>
      </c>
      <c r="BA691" s="207"/>
      <c r="BB691" s="139" t="str">
        <f t="shared" si="297"/>
        <v/>
      </c>
      <c r="BC691" s="207"/>
      <c r="BD691" s="297" t="str">
        <f t="shared" si="307"/>
        <v/>
      </c>
      <c r="BE691" s="207"/>
      <c r="BF691" s="139" t="str">
        <f t="shared" si="298"/>
        <v/>
      </c>
      <c r="BG691" s="207"/>
      <c r="BH691" s="297" t="str">
        <f t="shared" si="308"/>
        <v/>
      </c>
      <c r="BJ691" s="139" t="str">
        <f t="shared" si="299"/>
        <v/>
      </c>
      <c r="BK691" s="207"/>
      <c r="BL691" s="297" t="str">
        <f t="shared" si="309"/>
        <v/>
      </c>
      <c r="BM691" s="207"/>
    </row>
    <row r="692" spans="1:65" ht="15.75" customHeight="1">
      <c r="B692" s="365"/>
      <c r="C692" s="101"/>
      <c r="D692" s="101"/>
      <c r="E692" s="101"/>
      <c r="F692" s="101"/>
      <c r="G692" s="101"/>
      <c r="H692" s="101"/>
      <c r="I692" s="101"/>
      <c r="J692" s="101"/>
      <c r="K692" s="27"/>
      <c r="L692" s="102"/>
      <c r="M692" s="207"/>
      <c r="N692" s="207"/>
      <c r="O692" s="142"/>
      <c r="P692" s="207"/>
      <c r="Q692" s="207"/>
      <c r="R692" s="237"/>
      <c r="S692" s="237"/>
      <c r="T692" s="237"/>
      <c r="U692" s="207"/>
      <c r="V692" s="237"/>
      <c r="W692" s="237"/>
      <c r="X692" s="237"/>
      <c r="Y692" s="237"/>
      <c r="Z692" s="139" t="str">
        <f t="shared" si="290"/>
        <v/>
      </c>
      <c r="AA692" s="207"/>
      <c r="AB692" s="297" t="str">
        <f t="shared" si="300"/>
        <v/>
      </c>
      <c r="AC692" s="262"/>
      <c r="AD692" s="139" t="str">
        <f t="shared" si="291"/>
        <v/>
      </c>
      <c r="AE692" s="207"/>
      <c r="AF692" s="297" t="str">
        <f t="shared" si="301"/>
        <v/>
      </c>
      <c r="AG692" s="207"/>
      <c r="AH692" s="139" t="str">
        <f t="shared" si="292"/>
        <v/>
      </c>
      <c r="AI692" s="207"/>
      <c r="AJ692" s="297" t="str">
        <f t="shared" si="302"/>
        <v/>
      </c>
      <c r="AK692" s="262"/>
      <c r="AL692" s="139" t="str">
        <f t="shared" si="293"/>
        <v/>
      </c>
      <c r="AM692" s="207"/>
      <c r="AN692" s="297" t="str">
        <f t="shared" si="303"/>
        <v/>
      </c>
      <c r="AP692" s="139" t="str">
        <f t="shared" si="294"/>
        <v/>
      </c>
      <c r="AQ692" s="207"/>
      <c r="AR692" s="297" t="str">
        <f t="shared" si="304"/>
        <v/>
      </c>
      <c r="AS692" s="207"/>
      <c r="AT692" s="139" t="str">
        <f t="shared" si="295"/>
        <v/>
      </c>
      <c r="AU692" s="207"/>
      <c r="AV692" s="297" t="str">
        <f t="shared" si="305"/>
        <v/>
      </c>
      <c r="AW692" s="207"/>
      <c r="AX692" s="139" t="str">
        <f t="shared" si="296"/>
        <v/>
      </c>
      <c r="AY692" s="207"/>
      <c r="AZ692" s="297" t="str">
        <f t="shared" si="306"/>
        <v/>
      </c>
      <c r="BA692" s="207"/>
      <c r="BB692" s="139" t="str">
        <f t="shared" si="297"/>
        <v/>
      </c>
      <c r="BC692" s="207"/>
      <c r="BD692" s="297" t="str">
        <f t="shared" si="307"/>
        <v/>
      </c>
      <c r="BE692" s="207"/>
      <c r="BF692" s="139" t="str">
        <f t="shared" si="298"/>
        <v/>
      </c>
      <c r="BG692" s="207"/>
      <c r="BH692" s="297" t="str">
        <f t="shared" si="308"/>
        <v/>
      </c>
      <c r="BJ692" s="139" t="str">
        <f t="shared" si="299"/>
        <v/>
      </c>
      <c r="BK692" s="207"/>
      <c r="BL692" s="297" t="str">
        <f t="shared" si="309"/>
        <v/>
      </c>
      <c r="BM692" s="207"/>
    </row>
    <row r="693" spans="1:65" ht="15.75" customHeight="1">
      <c r="B693" s="365"/>
      <c r="C693" s="19" t="s">
        <v>24</v>
      </c>
      <c r="D693" s="101"/>
      <c r="E693" s="101"/>
      <c r="F693" s="101"/>
      <c r="G693" s="101"/>
      <c r="H693" s="101"/>
      <c r="I693" s="101"/>
      <c r="J693" s="101"/>
      <c r="K693" s="27"/>
      <c r="L693" s="102"/>
      <c r="M693" s="207"/>
      <c r="N693" s="207"/>
      <c r="O693" s="142"/>
      <c r="P693" s="207"/>
      <c r="Q693" s="207"/>
      <c r="R693" s="237"/>
      <c r="S693" s="237"/>
      <c r="T693" s="237"/>
      <c r="U693" s="207"/>
      <c r="V693" s="237"/>
      <c r="W693" s="237"/>
      <c r="X693" s="237"/>
      <c r="Y693" s="237"/>
      <c r="Z693" s="139" t="str">
        <f t="shared" si="290"/>
        <v/>
      </c>
      <c r="AA693" s="207"/>
      <c r="AB693" s="297" t="str">
        <f t="shared" si="300"/>
        <v/>
      </c>
      <c r="AC693" s="262"/>
      <c r="AD693" s="139" t="str">
        <f t="shared" si="291"/>
        <v/>
      </c>
      <c r="AE693" s="207"/>
      <c r="AF693" s="297" t="str">
        <f t="shared" si="301"/>
        <v/>
      </c>
      <c r="AG693" s="207"/>
      <c r="AH693" s="139" t="str">
        <f t="shared" si="292"/>
        <v/>
      </c>
      <c r="AI693" s="207"/>
      <c r="AJ693" s="297" t="str">
        <f t="shared" si="302"/>
        <v/>
      </c>
      <c r="AK693" s="262"/>
      <c r="AL693" s="139" t="str">
        <f t="shared" si="293"/>
        <v/>
      </c>
      <c r="AM693" s="207"/>
      <c r="AN693" s="297" t="str">
        <f t="shared" si="303"/>
        <v/>
      </c>
      <c r="AP693" s="139" t="str">
        <f t="shared" si="294"/>
        <v/>
      </c>
      <c r="AQ693" s="207"/>
      <c r="AR693" s="297" t="str">
        <f t="shared" si="304"/>
        <v/>
      </c>
      <c r="AS693" s="207"/>
      <c r="AT693" s="139" t="str">
        <f t="shared" si="295"/>
        <v/>
      </c>
      <c r="AU693" s="207"/>
      <c r="AV693" s="297" t="str">
        <f t="shared" si="305"/>
        <v/>
      </c>
      <c r="AW693" s="207"/>
      <c r="AX693" s="139" t="str">
        <f t="shared" si="296"/>
        <v/>
      </c>
      <c r="AY693" s="207"/>
      <c r="AZ693" s="297" t="str">
        <f t="shared" si="306"/>
        <v/>
      </c>
      <c r="BA693" s="207"/>
      <c r="BB693" s="139" t="str">
        <f t="shared" si="297"/>
        <v/>
      </c>
      <c r="BC693" s="207"/>
      <c r="BD693" s="297" t="str">
        <f t="shared" si="307"/>
        <v/>
      </c>
      <c r="BE693" s="207"/>
      <c r="BF693" s="139" t="str">
        <f t="shared" si="298"/>
        <v/>
      </c>
      <c r="BG693" s="207"/>
      <c r="BH693" s="297" t="str">
        <f t="shared" si="308"/>
        <v/>
      </c>
      <c r="BJ693" s="139" t="str">
        <f t="shared" si="299"/>
        <v/>
      </c>
      <c r="BK693" s="207"/>
      <c r="BL693" s="297" t="str">
        <f t="shared" si="309"/>
        <v/>
      </c>
      <c r="BM693" s="207"/>
    </row>
    <row r="694" spans="1:65" ht="15.75" customHeight="1">
      <c r="B694" s="365"/>
      <c r="C694" s="101"/>
      <c r="D694" s="101"/>
      <c r="E694" s="101"/>
      <c r="F694" s="101"/>
      <c r="G694" s="101"/>
      <c r="H694" s="101"/>
      <c r="I694" s="101"/>
      <c r="J694" s="101"/>
      <c r="K694" s="27"/>
      <c r="L694" s="102"/>
      <c r="M694" s="207"/>
      <c r="N694" s="207"/>
      <c r="O694" s="142"/>
      <c r="P694" s="207"/>
      <c r="Q694" s="207"/>
      <c r="R694" s="237"/>
      <c r="S694" s="237"/>
      <c r="T694" s="237"/>
      <c r="U694" s="207"/>
      <c r="V694" s="237"/>
      <c r="W694" s="237"/>
      <c r="X694" s="237"/>
      <c r="Y694" s="237"/>
      <c r="Z694" s="139" t="str">
        <f t="shared" si="290"/>
        <v/>
      </c>
      <c r="AA694" s="207"/>
      <c r="AB694" s="297" t="str">
        <f t="shared" si="300"/>
        <v/>
      </c>
      <c r="AC694" s="262"/>
      <c r="AD694" s="139" t="str">
        <f t="shared" ref="AD694:AD726" si="310">IF(AND(ISNUMBER($P694),ISNUMBER($X694)),IF((ABS($P694-$X694))&gt;0.49,$X694-$P694,0),"")</f>
        <v/>
      </c>
      <c r="AE694" s="207"/>
      <c r="AF694" s="297" t="str">
        <f t="shared" si="301"/>
        <v/>
      </c>
      <c r="AG694" s="207"/>
      <c r="AH694" s="139" t="str">
        <f t="shared" ref="AH694:AH726" si="311">IF(AND(ISNUMBER($N694),ISNUMBER($X694)),IF((ABS($N694-$X694))&gt;0.49,$X694-$N694,0),"")</f>
        <v/>
      </c>
      <c r="AI694" s="207"/>
      <c r="AJ694" s="297" t="str">
        <f t="shared" si="302"/>
        <v/>
      </c>
      <c r="AK694" s="262"/>
      <c r="AL694" s="139" t="str">
        <f t="shared" si="293"/>
        <v/>
      </c>
      <c r="AM694" s="207"/>
      <c r="AN694" s="297" t="str">
        <f t="shared" si="303"/>
        <v/>
      </c>
      <c r="AP694" s="139" t="str">
        <f t="shared" si="294"/>
        <v/>
      </c>
      <c r="AQ694" s="207"/>
      <c r="AR694" s="297" t="str">
        <f t="shared" si="304"/>
        <v/>
      </c>
      <c r="AS694" s="207"/>
      <c r="AT694" s="139" t="str">
        <f t="shared" si="295"/>
        <v/>
      </c>
      <c r="AU694" s="207"/>
      <c r="AV694" s="297" t="str">
        <f t="shared" si="305"/>
        <v/>
      </c>
      <c r="AW694" s="207"/>
      <c r="AX694" s="139" t="str">
        <f t="shared" ref="AX694:AX726" si="312">IF(AND(ISNUMBER($N694),ISNUMBER($V694)),IF((ABS($N694-$V694))&gt;0.49,$V694-$N694,0),"")</f>
        <v/>
      </c>
      <c r="AY694" s="207"/>
      <c r="AZ694" s="297" t="str">
        <f t="shared" si="306"/>
        <v/>
      </c>
      <c r="BA694" s="207"/>
      <c r="BB694" s="139" t="str">
        <f t="shared" ref="BB694:BB726" si="313">IF(AND(ISNUMBER($P694),ISNUMBER($V694)),IF((ABS($P694-$V694))&gt;0.49,$V694-$P694,0),"")</f>
        <v/>
      </c>
      <c r="BC694" s="207"/>
      <c r="BD694" s="297" t="str">
        <f t="shared" si="307"/>
        <v/>
      </c>
      <c r="BE694" s="207"/>
      <c r="BF694" s="139" t="str">
        <f t="shared" si="298"/>
        <v/>
      </c>
      <c r="BG694" s="207"/>
      <c r="BH694" s="297" t="str">
        <f t="shared" si="308"/>
        <v/>
      </c>
      <c r="BJ694" s="139" t="str">
        <f t="shared" si="299"/>
        <v/>
      </c>
      <c r="BK694" s="207"/>
      <c r="BL694" s="297" t="str">
        <f t="shared" si="309"/>
        <v/>
      </c>
      <c r="BM694" s="207"/>
    </row>
    <row r="695" spans="1:65" ht="15.75" customHeight="1">
      <c r="B695" s="365"/>
      <c r="C695" s="20" t="s">
        <v>98</v>
      </c>
      <c r="D695" s="103"/>
      <c r="E695" s="103"/>
      <c r="F695" s="103"/>
      <c r="G695" s="103"/>
      <c r="H695" s="103"/>
      <c r="I695" s="103"/>
      <c r="J695" s="103"/>
      <c r="K695" s="24"/>
      <c r="L695" s="102"/>
      <c r="M695" s="207"/>
      <c r="N695" s="207"/>
      <c r="O695" s="142"/>
      <c r="P695" s="207"/>
      <c r="Q695" s="207"/>
      <c r="R695" s="237"/>
      <c r="S695" s="237"/>
      <c r="T695" s="237"/>
      <c r="U695" s="207"/>
      <c r="V695" s="237"/>
      <c r="W695" s="237"/>
      <c r="X695" s="237"/>
      <c r="Y695" s="237"/>
      <c r="Z695" s="139" t="str">
        <f t="shared" si="290"/>
        <v/>
      </c>
      <c r="AA695" s="207"/>
      <c r="AB695" s="297" t="str">
        <f t="shared" si="300"/>
        <v/>
      </c>
      <c r="AC695" s="262"/>
      <c r="AD695" s="139" t="str">
        <f t="shared" si="310"/>
        <v/>
      </c>
      <c r="AE695" s="207"/>
      <c r="AF695" s="297" t="str">
        <f t="shared" si="301"/>
        <v/>
      </c>
      <c r="AG695" s="207"/>
      <c r="AH695" s="139" t="str">
        <f t="shared" si="311"/>
        <v/>
      </c>
      <c r="AI695" s="207"/>
      <c r="AJ695" s="297" t="str">
        <f t="shared" si="302"/>
        <v/>
      </c>
      <c r="AK695" s="262"/>
      <c r="AL695" s="139" t="str">
        <f t="shared" si="293"/>
        <v/>
      </c>
      <c r="AM695" s="207"/>
      <c r="AN695" s="297" t="str">
        <f t="shared" si="303"/>
        <v/>
      </c>
      <c r="AP695" s="139" t="str">
        <f t="shared" si="294"/>
        <v/>
      </c>
      <c r="AQ695" s="207"/>
      <c r="AR695" s="297" t="str">
        <f t="shared" si="304"/>
        <v/>
      </c>
      <c r="AS695" s="207"/>
      <c r="AT695" s="139" t="str">
        <f t="shared" si="295"/>
        <v/>
      </c>
      <c r="AU695" s="207"/>
      <c r="AV695" s="297" t="str">
        <f t="shared" si="305"/>
        <v/>
      </c>
      <c r="AW695" s="207"/>
      <c r="AX695" s="139" t="str">
        <f t="shared" si="312"/>
        <v/>
      </c>
      <c r="AY695" s="207"/>
      <c r="AZ695" s="297" t="str">
        <f t="shared" si="306"/>
        <v/>
      </c>
      <c r="BA695" s="207"/>
      <c r="BB695" s="139" t="str">
        <f t="shared" si="313"/>
        <v/>
      </c>
      <c r="BC695" s="207"/>
      <c r="BD695" s="297" t="str">
        <f t="shared" si="307"/>
        <v/>
      </c>
      <c r="BE695" s="207"/>
      <c r="BF695" s="139" t="str">
        <f t="shared" si="298"/>
        <v/>
      </c>
      <c r="BG695" s="207"/>
      <c r="BH695" s="297" t="str">
        <f t="shared" si="308"/>
        <v/>
      </c>
      <c r="BJ695" s="139" t="str">
        <f t="shared" si="299"/>
        <v/>
      </c>
      <c r="BK695" s="207"/>
      <c r="BL695" s="297" t="str">
        <f t="shared" si="309"/>
        <v/>
      </c>
      <c r="BM695" s="207"/>
    </row>
    <row r="696" spans="1:65" ht="15.75" customHeight="1">
      <c r="B696" s="365"/>
      <c r="C696" s="101"/>
      <c r="D696" s="101"/>
      <c r="E696" s="101"/>
      <c r="F696" s="101"/>
      <c r="G696" s="101"/>
      <c r="H696" s="101"/>
      <c r="I696" s="101"/>
      <c r="J696" s="101"/>
      <c r="K696" s="24"/>
      <c r="L696" s="102"/>
      <c r="M696" s="207"/>
      <c r="N696" s="207"/>
      <c r="O696" s="142"/>
      <c r="P696" s="207"/>
      <c r="Q696" s="207"/>
      <c r="R696" s="237"/>
      <c r="S696" s="237"/>
      <c r="T696" s="237"/>
      <c r="U696" s="207"/>
      <c r="V696" s="237"/>
      <c r="W696" s="237"/>
      <c r="X696" s="237"/>
      <c r="Y696" s="237"/>
      <c r="Z696" s="139" t="str">
        <f t="shared" si="290"/>
        <v/>
      </c>
      <c r="AA696" s="207"/>
      <c r="AB696" s="297" t="str">
        <f t="shared" si="300"/>
        <v/>
      </c>
      <c r="AC696" s="262"/>
      <c r="AD696" s="139" t="str">
        <f t="shared" si="310"/>
        <v/>
      </c>
      <c r="AE696" s="207"/>
      <c r="AF696" s="297" t="str">
        <f t="shared" si="301"/>
        <v/>
      </c>
      <c r="AG696" s="207"/>
      <c r="AH696" s="139" t="str">
        <f t="shared" si="311"/>
        <v/>
      </c>
      <c r="AI696" s="207"/>
      <c r="AJ696" s="297" t="str">
        <f t="shared" si="302"/>
        <v/>
      </c>
      <c r="AK696" s="262"/>
      <c r="AL696" s="139" t="str">
        <f t="shared" si="293"/>
        <v/>
      </c>
      <c r="AM696" s="207"/>
      <c r="AN696" s="297" t="str">
        <f t="shared" si="303"/>
        <v/>
      </c>
      <c r="AP696" s="139" t="str">
        <f t="shared" si="294"/>
        <v/>
      </c>
      <c r="AQ696" s="207"/>
      <c r="AR696" s="297" t="str">
        <f t="shared" si="304"/>
        <v/>
      </c>
      <c r="AS696" s="207"/>
      <c r="AT696" s="139" t="str">
        <f t="shared" si="295"/>
        <v/>
      </c>
      <c r="AU696" s="207"/>
      <c r="AV696" s="297" t="str">
        <f t="shared" si="305"/>
        <v/>
      </c>
      <c r="AW696" s="207"/>
      <c r="AX696" s="139" t="str">
        <f t="shared" si="312"/>
        <v/>
      </c>
      <c r="AY696" s="207"/>
      <c r="AZ696" s="297" t="str">
        <f t="shared" si="306"/>
        <v/>
      </c>
      <c r="BA696" s="207"/>
      <c r="BB696" s="139" t="str">
        <f t="shared" si="313"/>
        <v/>
      </c>
      <c r="BC696" s="207"/>
      <c r="BD696" s="297" t="str">
        <f t="shared" si="307"/>
        <v/>
      </c>
      <c r="BE696" s="207"/>
      <c r="BF696" s="139" t="str">
        <f t="shared" si="298"/>
        <v/>
      </c>
      <c r="BG696" s="207"/>
      <c r="BH696" s="297" t="str">
        <f t="shared" si="308"/>
        <v/>
      </c>
      <c r="BJ696" s="139" t="str">
        <f t="shared" si="299"/>
        <v/>
      </c>
      <c r="BK696" s="207"/>
      <c r="BL696" s="297" t="str">
        <f t="shared" si="309"/>
        <v/>
      </c>
      <c r="BM696" s="207"/>
    </row>
    <row r="697" spans="1:65" ht="20.25" customHeight="1">
      <c r="B697" s="364">
        <v>290</v>
      </c>
      <c r="C697" s="21" t="s">
        <v>35</v>
      </c>
      <c r="D697" s="101" t="s">
        <v>370</v>
      </c>
      <c r="E697" s="101"/>
      <c r="F697" s="101"/>
      <c r="G697" s="101"/>
      <c r="H697" s="101"/>
      <c r="I697" s="101"/>
      <c r="J697" s="101"/>
      <c r="K697" s="24"/>
      <c r="L697" s="26" t="s">
        <v>29</v>
      </c>
      <c r="M697" s="207"/>
      <c r="N697" s="139">
        <f>VLOOKUP($B697,'[1]09-10-11'!$A$4:$EA$400,MATCH(N$2, '[1]09-10-11'!$A$4:$EA$4, 0))</f>
        <v>411000</v>
      </c>
      <c r="O697" s="111"/>
      <c r="P697" s="139">
        <f>VLOOKUP($B697,'[1]09-10-11'!$A$4:$EA$400,MATCH(P$2, '[1]09-10-11'!$A$4:$EA$4, 0))</f>
        <v>460259</v>
      </c>
      <c r="Q697" s="139"/>
      <c r="R697" s="139">
        <f>VLOOKUP($B697,'[1]09-10-11'!$A$4:$EA$400,MATCH(R$2, '[1]09-10-11'!$A$4:$EA$4, 0))</f>
        <v>410000</v>
      </c>
      <c r="S697" s="139"/>
      <c r="T697" s="139" t="e">
        <f>VLOOKUP($B697,'[1]09-10-11'!$A$4:$EA$400,MATCH(T$2, '[1]09-10-11'!$A$4:$EA$4, 0))</f>
        <v>#N/A</v>
      </c>
      <c r="U697" s="139"/>
      <c r="V697" s="139">
        <f>VLOOKUP($B697,'[1]09-10-11'!$A$4:$EA$400,MATCH(V$2, '[1]09-10-11'!$A$4:$EA$4, 0))</f>
        <v>431000</v>
      </c>
      <c r="W697" s="139"/>
      <c r="X697" s="139">
        <f>VLOOKUP($B697,'[1]09-10-11'!$A$4:$EA$400,MATCH(X$2, '[1]09-10-11'!$A$4:$EA$4, 0))</f>
        <v>459738</v>
      </c>
      <c r="Y697" s="53"/>
      <c r="Z697" s="174">
        <f t="shared" si="290"/>
        <v>28738</v>
      </c>
      <c r="AA697" s="174"/>
      <c r="AB697" s="299">
        <f t="shared" si="300"/>
        <v>6.6677494199536058E-2</v>
      </c>
      <c r="AC697" s="280"/>
      <c r="AD697" s="174">
        <f t="shared" si="310"/>
        <v>-521</v>
      </c>
      <c r="AE697" s="174"/>
      <c r="AF697" s="299">
        <f t="shared" si="301"/>
        <v>-1.1319713465679504E-3</v>
      </c>
      <c r="AG697" s="174"/>
      <c r="AH697" s="139">
        <f t="shared" si="311"/>
        <v>48738</v>
      </c>
      <c r="AI697" s="139"/>
      <c r="AJ697" s="299">
        <f t="shared" si="302"/>
        <v>0.1185839416058394</v>
      </c>
      <c r="AK697" s="280"/>
      <c r="AL697" s="139">
        <f t="shared" si="293"/>
        <v>49738</v>
      </c>
      <c r="AM697" s="139"/>
      <c r="AN697" s="297">
        <f t="shared" si="303"/>
        <v>0.12131219512195113</v>
      </c>
      <c r="AP697" s="139" t="str">
        <f t="shared" si="294"/>
        <v/>
      </c>
      <c r="AQ697" s="174"/>
      <c r="AR697" s="297" t="e">
        <f t="shared" si="304"/>
        <v>#N/A</v>
      </c>
      <c r="AS697" s="174"/>
      <c r="AT697" s="174" t="str">
        <f t="shared" si="295"/>
        <v/>
      </c>
      <c r="AU697" s="174"/>
      <c r="AV697" s="299" t="e">
        <f t="shared" si="305"/>
        <v>#N/A</v>
      </c>
      <c r="AW697" s="174"/>
      <c r="AX697" s="174">
        <f t="shared" si="312"/>
        <v>20000</v>
      </c>
      <c r="AY697" s="174"/>
      <c r="AZ697" s="299">
        <f t="shared" si="306"/>
        <v>4.8661800486617945E-2</v>
      </c>
      <c r="BA697" s="174"/>
      <c r="BB697" s="174">
        <f t="shared" si="313"/>
        <v>-29259</v>
      </c>
      <c r="BC697" s="174"/>
      <c r="BD697" s="299">
        <f t="shared" si="307"/>
        <v>-6.3570728654952946E-2</v>
      </c>
      <c r="BE697" s="174"/>
      <c r="BF697" s="139">
        <f t="shared" si="298"/>
        <v>21000</v>
      </c>
      <c r="BG697" s="139"/>
      <c r="BH697" s="297">
        <f t="shared" si="308"/>
        <v>5.1219512195121997E-2</v>
      </c>
      <c r="BJ697" s="139" t="str">
        <f t="shared" si="299"/>
        <v/>
      </c>
      <c r="BK697" s="174"/>
      <c r="BL697" s="297" t="e">
        <f t="shared" si="309"/>
        <v>#N/A</v>
      </c>
      <c r="BM697" s="174"/>
    </row>
    <row r="698" spans="1:65" ht="15.75" customHeight="1">
      <c r="B698" s="364">
        <v>291</v>
      </c>
      <c r="C698" s="21" t="s">
        <v>36</v>
      </c>
      <c r="D698" s="101" t="s">
        <v>329</v>
      </c>
      <c r="E698" s="101"/>
      <c r="F698" s="101"/>
      <c r="G698" s="101"/>
      <c r="H698" s="101"/>
      <c r="I698" s="101"/>
      <c r="J698" s="101"/>
      <c r="K698" s="24"/>
      <c r="L698" s="26" t="s">
        <v>29</v>
      </c>
      <c r="M698" s="207"/>
      <c r="N698" s="141">
        <f>VLOOKUP($B698,'[1]09-10-11'!$A$4:$EA$400,MATCH(N$2, '[1]09-10-11'!$A$4:$EA$4, 0))</f>
        <v>0</v>
      </c>
      <c r="O698" s="123"/>
      <c r="P698" s="141">
        <f>VLOOKUP($B698,'[1]09-10-11'!$A$4:$EA$400,MATCH(P$2, '[1]09-10-11'!$A$4:$EA$4, 0))</f>
        <v>13830</v>
      </c>
      <c r="Q698" s="141"/>
      <c r="R698" s="141">
        <f>VLOOKUP($B698,'[1]09-10-11'!$A$4:$EA$400,MATCH(R$2, '[1]09-10-11'!$A$4:$EA$4, 0))</f>
        <v>0</v>
      </c>
      <c r="S698" s="141"/>
      <c r="T698" s="141" t="e">
        <f>VLOOKUP($B698,'[1]09-10-11'!$A$4:$EA$400,MATCH(T$2, '[1]09-10-11'!$A$4:$EA$4, 0))</f>
        <v>#N/A</v>
      </c>
      <c r="U698" s="141"/>
      <c r="V698" s="141">
        <f>VLOOKUP($B698,'[1]09-10-11'!$A$4:$EA$400,MATCH(V$2, '[1]09-10-11'!$A$4:$EA$4, 0))</f>
        <v>1000</v>
      </c>
      <c r="W698" s="141"/>
      <c r="X698" s="141">
        <f>VLOOKUP($B698,'[1]09-10-11'!$A$4:$EA$400,MATCH(X$2, '[1]09-10-11'!$A$4:$EA$4, 0))</f>
        <v>24485</v>
      </c>
      <c r="Y698" s="53"/>
      <c r="Z698" s="283">
        <f t="shared" si="290"/>
        <v>23485</v>
      </c>
      <c r="AA698" s="283"/>
      <c r="AB698" s="300">
        <f t="shared" si="300"/>
        <v>23.484999999999999</v>
      </c>
      <c r="AC698" s="281"/>
      <c r="AD698" s="283">
        <f t="shared" si="310"/>
        <v>10655</v>
      </c>
      <c r="AE698" s="283"/>
      <c r="AF698" s="300">
        <f t="shared" si="301"/>
        <v>0.77042660882140268</v>
      </c>
      <c r="AG698" s="283"/>
      <c r="AH698" s="141">
        <f t="shared" si="311"/>
        <v>24485</v>
      </c>
      <c r="AI698" s="141"/>
      <c r="AJ698" s="300" t="str">
        <f t="shared" si="302"/>
        <v>---</v>
      </c>
      <c r="AK698" s="281"/>
      <c r="AL698" s="141">
        <f t="shared" si="293"/>
        <v>24485</v>
      </c>
      <c r="AM698" s="141"/>
      <c r="AN698" s="298" t="str">
        <f t="shared" si="303"/>
        <v>---</v>
      </c>
      <c r="AP698" s="141" t="str">
        <f t="shared" si="294"/>
        <v/>
      </c>
      <c r="AQ698" s="283"/>
      <c r="AR698" s="300" t="e">
        <f t="shared" si="304"/>
        <v>#N/A</v>
      </c>
      <c r="AS698" s="283"/>
      <c r="AT698" s="283" t="str">
        <f t="shared" si="295"/>
        <v/>
      </c>
      <c r="AU698" s="283"/>
      <c r="AV698" s="300" t="e">
        <f t="shared" si="305"/>
        <v>#N/A</v>
      </c>
      <c r="AW698" s="283"/>
      <c r="AX698" s="283">
        <f t="shared" si="312"/>
        <v>1000</v>
      </c>
      <c r="AY698" s="283"/>
      <c r="AZ698" s="300" t="str">
        <f t="shared" si="306"/>
        <v>---</v>
      </c>
      <c r="BA698" s="283"/>
      <c r="BB698" s="283">
        <f t="shared" si="313"/>
        <v>-12830</v>
      </c>
      <c r="BC698" s="283"/>
      <c r="BD698" s="300">
        <f t="shared" si="307"/>
        <v>-0.92769342010122924</v>
      </c>
      <c r="BE698" s="283"/>
      <c r="BF698" s="141">
        <f t="shared" si="298"/>
        <v>1000</v>
      </c>
      <c r="BG698" s="141"/>
      <c r="BH698" s="298" t="str">
        <f t="shared" si="308"/>
        <v>---</v>
      </c>
      <c r="BJ698" s="141" t="str">
        <f t="shared" si="299"/>
        <v/>
      </c>
      <c r="BK698" s="283"/>
      <c r="BL698" s="300" t="e">
        <f t="shared" si="309"/>
        <v>#N/A</v>
      </c>
      <c r="BM698" s="283"/>
    </row>
    <row r="699" spans="1:65" ht="15.75" customHeight="1">
      <c r="B699" s="364"/>
      <c r="C699" s="101"/>
      <c r="D699" s="101"/>
      <c r="E699" s="101"/>
      <c r="F699" s="101"/>
      <c r="G699" s="101"/>
      <c r="H699" s="101"/>
      <c r="I699" s="101"/>
      <c r="J699" s="101"/>
      <c r="K699" s="24"/>
      <c r="L699" s="102"/>
      <c r="M699" s="207"/>
      <c r="N699" s="207"/>
      <c r="O699" s="123"/>
      <c r="P699" s="207"/>
      <c r="Q699" s="207"/>
      <c r="R699" s="237"/>
      <c r="S699" s="237"/>
      <c r="T699" s="237"/>
      <c r="U699" s="207"/>
      <c r="V699" s="237"/>
      <c r="W699" s="237"/>
      <c r="X699" s="237"/>
      <c r="Y699" s="237"/>
      <c r="Z699" s="174" t="str">
        <f t="shared" si="290"/>
        <v/>
      </c>
      <c r="AA699" s="207"/>
      <c r="AB699" s="299" t="str">
        <f t="shared" si="300"/>
        <v/>
      </c>
      <c r="AC699" s="280"/>
      <c r="AD699" s="174" t="str">
        <f t="shared" si="310"/>
        <v/>
      </c>
      <c r="AE699" s="207"/>
      <c r="AF699" s="299" t="str">
        <f t="shared" si="301"/>
        <v/>
      </c>
      <c r="AG699" s="207"/>
      <c r="AH699" s="139" t="str">
        <f t="shared" si="311"/>
        <v/>
      </c>
      <c r="AI699" s="207"/>
      <c r="AJ699" s="299" t="str">
        <f t="shared" si="302"/>
        <v/>
      </c>
      <c r="AK699" s="280"/>
      <c r="AL699" s="139" t="str">
        <f t="shared" si="293"/>
        <v/>
      </c>
      <c r="AM699" s="207"/>
      <c r="AN699" s="297" t="str">
        <f t="shared" si="303"/>
        <v/>
      </c>
      <c r="AP699" s="139" t="str">
        <f t="shared" si="294"/>
        <v/>
      </c>
      <c r="AQ699" s="207"/>
      <c r="AR699" s="297" t="str">
        <f t="shared" si="304"/>
        <v/>
      </c>
      <c r="AS699" s="207"/>
      <c r="AT699" s="174" t="str">
        <f t="shared" si="295"/>
        <v/>
      </c>
      <c r="AU699" s="207"/>
      <c r="AV699" s="299" t="str">
        <f t="shared" si="305"/>
        <v/>
      </c>
      <c r="AW699" s="207"/>
      <c r="AX699" s="174" t="str">
        <f t="shared" si="312"/>
        <v/>
      </c>
      <c r="AY699" s="207"/>
      <c r="AZ699" s="299" t="str">
        <f t="shared" si="306"/>
        <v/>
      </c>
      <c r="BA699" s="207"/>
      <c r="BB699" s="174" t="str">
        <f t="shared" si="313"/>
        <v/>
      </c>
      <c r="BC699" s="207"/>
      <c r="BD699" s="299" t="str">
        <f t="shared" si="307"/>
        <v/>
      </c>
      <c r="BE699" s="207"/>
      <c r="BF699" s="139" t="str">
        <f t="shared" si="298"/>
        <v/>
      </c>
      <c r="BG699" s="207"/>
      <c r="BH699" s="297" t="str">
        <f t="shared" si="308"/>
        <v/>
      </c>
      <c r="BJ699" s="139" t="str">
        <f t="shared" si="299"/>
        <v/>
      </c>
      <c r="BK699" s="207"/>
      <c r="BL699" s="297" t="str">
        <f t="shared" si="309"/>
        <v/>
      </c>
      <c r="BM699" s="207"/>
    </row>
    <row r="700" spans="1:65" ht="18.75" customHeight="1">
      <c r="B700" s="364"/>
      <c r="C700" s="21"/>
      <c r="D700" s="101"/>
      <c r="E700" s="101"/>
      <c r="F700" s="101"/>
      <c r="G700" s="103" t="s">
        <v>371</v>
      </c>
      <c r="H700" s="103"/>
      <c r="I700" s="35"/>
      <c r="J700" s="35"/>
      <c r="K700" s="36"/>
      <c r="L700" s="37" t="s">
        <v>29</v>
      </c>
      <c r="M700" s="215"/>
      <c r="N700" s="150">
        <f>SUM(N697:N699)</f>
        <v>411000</v>
      </c>
      <c r="O700" s="147"/>
      <c r="P700" s="150">
        <f>SUM(P697:P699)</f>
        <v>474089</v>
      </c>
      <c r="Q700" s="150"/>
      <c r="R700" s="150">
        <f>SUM(R697:R699)</f>
        <v>410000</v>
      </c>
      <c r="S700" s="150"/>
      <c r="T700" s="150" t="e">
        <f>SUM(T697:T699)</f>
        <v>#N/A</v>
      </c>
      <c r="U700" s="150"/>
      <c r="V700" s="150">
        <f>SUM(V697:V699)</f>
        <v>432000</v>
      </c>
      <c r="W700" s="150"/>
      <c r="X700" s="150">
        <f>SUM(X697:X699)</f>
        <v>484223</v>
      </c>
      <c r="Y700" s="146"/>
      <c r="Z700" s="285">
        <f t="shared" si="290"/>
        <v>52223</v>
      </c>
      <c r="AA700" s="285"/>
      <c r="AB700" s="302">
        <f t="shared" si="300"/>
        <v>0.1208865740740741</v>
      </c>
      <c r="AC700" s="282"/>
      <c r="AD700" s="285">
        <f t="shared" si="310"/>
        <v>10134</v>
      </c>
      <c r="AE700" s="285"/>
      <c r="AF700" s="302">
        <f t="shared" ref="AF700:AF727" si="314">IF($P700="","",  IF($X700="","", IF($P700=0,"---",(IF(ISERROR(($X700/$P700)-1),"---",($X700/$P700)-1) ))))</f>
        <v>2.1375733248398587E-2</v>
      </c>
      <c r="AG700" s="285"/>
      <c r="AH700" s="150">
        <f t="shared" si="311"/>
        <v>73223</v>
      </c>
      <c r="AI700" s="150"/>
      <c r="AJ700" s="302">
        <f t="shared" ref="AJ700:AJ727" si="315">IF($N700="","",  IF($X700="","", IF($N700=0,"---",(IF(ISERROR(($X700/$N700)-1),"---",($X700/$N700)-1) ))))</f>
        <v>0.17815815085158149</v>
      </c>
      <c r="AK700" s="282"/>
      <c r="AL700" s="150">
        <f t="shared" si="293"/>
        <v>74223</v>
      </c>
      <c r="AM700" s="150"/>
      <c r="AN700" s="301">
        <f t="shared" si="303"/>
        <v>0.18103170731707308</v>
      </c>
      <c r="AP700" s="150" t="str">
        <f t="shared" si="294"/>
        <v/>
      </c>
      <c r="AQ700" s="285"/>
      <c r="AR700" s="301" t="e">
        <f t="shared" si="304"/>
        <v>#N/A</v>
      </c>
      <c r="AS700" s="285"/>
      <c r="AT700" s="285" t="str">
        <f t="shared" si="295"/>
        <v/>
      </c>
      <c r="AU700" s="285"/>
      <c r="AV700" s="302" t="e">
        <f t="shared" si="305"/>
        <v>#N/A</v>
      </c>
      <c r="AW700" s="285"/>
      <c r="AX700" s="285">
        <f t="shared" si="312"/>
        <v>21000</v>
      </c>
      <c r="AY700" s="285"/>
      <c r="AZ700" s="302">
        <f t="shared" ref="AZ700:AZ727" si="316">IF($N700="","",  IF($V700="","", IF($N700=0,"---",(IF(ISERROR(($V700/$N700)-1),"---",($V700/$N700)-1) ))))</f>
        <v>5.1094890510948954E-2</v>
      </c>
      <c r="BA700" s="285"/>
      <c r="BB700" s="285">
        <f t="shared" si="313"/>
        <v>-42089</v>
      </c>
      <c r="BC700" s="285"/>
      <c r="BD700" s="302">
        <f t="shared" ref="BD700:BD727" si="317">IF($P700="","",  IF($V700="","", IF($P700=0,"---",(IF(ISERROR(($V700/$P700)-1),"---",($V700/$P700)-1) ))))</f>
        <v>-8.8778689233456221E-2</v>
      </c>
      <c r="BE700" s="285"/>
      <c r="BF700" s="150">
        <f t="shared" si="298"/>
        <v>22000</v>
      </c>
      <c r="BG700" s="150"/>
      <c r="BH700" s="301">
        <f t="shared" si="308"/>
        <v>5.3658536585365901E-2</v>
      </c>
      <c r="BJ700" s="150" t="str">
        <f t="shared" si="299"/>
        <v/>
      </c>
      <c r="BK700" s="285"/>
      <c r="BL700" s="301" t="e">
        <f t="shared" si="309"/>
        <v>#N/A</v>
      </c>
      <c r="BM700" s="285"/>
    </row>
    <row r="701" spans="1:65" ht="15.75" customHeight="1">
      <c r="B701" s="364"/>
      <c r="C701" s="21"/>
      <c r="D701" s="101"/>
      <c r="E701" s="101"/>
      <c r="F701" s="101"/>
      <c r="G701" s="101"/>
      <c r="H701" s="101"/>
      <c r="I701" s="101"/>
      <c r="J701" s="101"/>
      <c r="K701" s="24"/>
      <c r="L701" s="102"/>
      <c r="M701" s="207"/>
      <c r="N701" s="207"/>
      <c r="O701" s="111"/>
      <c r="P701" s="207"/>
      <c r="Q701" s="207"/>
      <c r="R701" s="237"/>
      <c r="S701" s="237"/>
      <c r="T701" s="237"/>
      <c r="U701" s="207"/>
      <c r="V701" s="237"/>
      <c r="W701" s="237"/>
      <c r="X701" s="237"/>
      <c r="Y701" s="237"/>
      <c r="Z701" s="174" t="str">
        <f t="shared" si="290"/>
        <v/>
      </c>
      <c r="AA701" s="207"/>
      <c r="AB701" s="299" t="str">
        <f t="shared" si="300"/>
        <v/>
      </c>
      <c r="AC701" s="280"/>
      <c r="AD701" s="174" t="str">
        <f t="shared" si="310"/>
        <v/>
      </c>
      <c r="AE701" s="207"/>
      <c r="AF701" s="299" t="str">
        <f t="shared" si="314"/>
        <v/>
      </c>
      <c r="AG701" s="207"/>
      <c r="AH701" s="139" t="str">
        <f t="shared" si="311"/>
        <v/>
      </c>
      <c r="AI701" s="207"/>
      <c r="AJ701" s="299" t="str">
        <f t="shared" si="315"/>
        <v/>
      </c>
      <c r="AK701" s="280"/>
      <c r="AL701" s="139" t="str">
        <f t="shared" si="293"/>
        <v/>
      </c>
      <c r="AM701" s="207"/>
      <c r="AN701" s="297" t="str">
        <f t="shared" si="303"/>
        <v/>
      </c>
      <c r="AP701" s="139" t="str">
        <f t="shared" si="294"/>
        <v/>
      </c>
      <c r="AQ701" s="207"/>
      <c r="AR701" s="297" t="str">
        <f t="shared" si="304"/>
        <v/>
      </c>
      <c r="AS701" s="207"/>
      <c r="AT701" s="174" t="str">
        <f t="shared" si="295"/>
        <v/>
      </c>
      <c r="AU701" s="207"/>
      <c r="AV701" s="299" t="str">
        <f t="shared" si="305"/>
        <v/>
      </c>
      <c r="AW701" s="207"/>
      <c r="AX701" s="174" t="str">
        <f t="shared" si="312"/>
        <v/>
      </c>
      <c r="AY701" s="207"/>
      <c r="AZ701" s="299" t="str">
        <f t="shared" si="316"/>
        <v/>
      </c>
      <c r="BA701" s="207"/>
      <c r="BB701" s="174" t="str">
        <f t="shared" si="313"/>
        <v/>
      </c>
      <c r="BC701" s="207"/>
      <c r="BD701" s="299" t="str">
        <f t="shared" si="317"/>
        <v/>
      </c>
      <c r="BE701" s="207"/>
      <c r="BF701" s="139" t="str">
        <f t="shared" si="298"/>
        <v/>
      </c>
      <c r="BG701" s="207"/>
      <c r="BH701" s="297" t="str">
        <f t="shared" si="308"/>
        <v/>
      </c>
      <c r="BJ701" s="139" t="str">
        <f t="shared" si="299"/>
        <v/>
      </c>
      <c r="BK701" s="207"/>
      <c r="BL701" s="297" t="str">
        <f t="shared" si="309"/>
        <v/>
      </c>
      <c r="BM701" s="207"/>
    </row>
    <row r="702" spans="1:65" s="122" customFormat="1" ht="15.75" customHeight="1">
      <c r="A702" s="376"/>
      <c r="B702" s="364"/>
      <c r="C702" s="63"/>
      <c r="D702" s="125"/>
      <c r="E702" s="125"/>
      <c r="F702" s="125"/>
      <c r="G702" s="125"/>
      <c r="H702" s="125"/>
      <c r="I702" s="125"/>
      <c r="J702" s="125"/>
      <c r="K702" s="43"/>
      <c r="L702" s="392"/>
      <c r="M702" s="207"/>
      <c r="N702" s="207"/>
      <c r="O702" s="111"/>
      <c r="P702" s="207"/>
      <c r="Q702" s="207"/>
      <c r="R702" s="237"/>
      <c r="S702" s="237"/>
      <c r="T702" s="237"/>
      <c r="U702" s="207"/>
      <c r="V702" s="237"/>
      <c r="W702" s="237"/>
      <c r="X702" s="237"/>
      <c r="Y702" s="237"/>
      <c r="Z702" s="174" t="str">
        <f t="shared" si="290"/>
        <v/>
      </c>
      <c r="AA702" s="207"/>
      <c r="AB702" s="297" t="str">
        <f t="shared" si="300"/>
        <v/>
      </c>
      <c r="AC702" s="280"/>
      <c r="AD702" s="174" t="str">
        <f t="shared" si="310"/>
        <v/>
      </c>
      <c r="AE702" s="207"/>
      <c r="AF702" s="297" t="str">
        <f t="shared" si="314"/>
        <v/>
      </c>
      <c r="AG702" s="207"/>
      <c r="AH702" s="139" t="str">
        <f t="shared" si="311"/>
        <v/>
      </c>
      <c r="AI702" s="207"/>
      <c r="AJ702" s="299" t="str">
        <f t="shared" si="315"/>
        <v/>
      </c>
      <c r="AK702" s="280"/>
      <c r="AL702" s="139" t="str">
        <f t="shared" si="293"/>
        <v/>
      </c>
      <c r="AM702" s="207"/>
      <c r="AN702" s="297" t="str">
        <f t="shared" si="303"/>
        <v/>
      </c>
      <c r="AP702" s="139" t="str">
        <f t="shared" si="294"/>
        <v/>
      </c>
      <c r="AQ702" s="207"/>
      <c r="AR702" s="297" t="str">
        <f t="shared" si="304"/>
        <v/>
      </c>
      <c r="AS702" s="207"/>
      <c r="AT702" s="174" t="str">
        <f t="shared" si="295"/>
        <v/>
      </c>
      <c r="AU702" s="207"/>
      <c r="AV702" s="297" t="str">
        <f t="shared" si="305"/>
        <v/>
      </c>
      <c r="AW702" s="207"/>
      <c r="AX702" s="174" t="str">
        <f t="shared" si="312"/>
        <v/>
      </c>
      <c r="AY702" s="207"/>
      <c r="AZ702" s="297" t="str">
        <f t="shared" si="316"/>
        <v/>
      </c>
      <c r="BA702" s="207"/>
      <c r="BB702" s="174" t="str">
        <f t="shared" si="313"/>
        <v/>
      </c>
      <c r="BC702" s="207"/>
      <c r="BD702" s="297" t="str">
        <f t="shared" si="317"/>
        <v/>
      </c>
      <c r="BE702" s="207"/>
      <c r="BF702" s="139" t="str">
        <f t="shared" si="298"/>
        <v/>
      </c>
      <c r="BG702" s="207"/>
      <c r="BH702" s="297" t="str">
        <f t="shared" si="308"/>
        <v/>
      </c>
      <c r="BJ702" s="139" t="str">
        <f t="shared" si="299"/>
        <v/>
      </c>
      <c r="BK702" s="207"/>
      <c r="BL702" s="297" t="str">
        <f t="shared" si="309"/>
        <v/>
      </c>
      <c r="BM702" s="207"/>
    </row>
    <row r="703" spans="1:65" ht="15.75" customHeight="1">
      <c r="B703" s="364"/>
      <c r="C703" s="20" t="s">
        <v>160</v>
      </c>
      <c r="D703" s="103"/>
      <c r="E703" s="103"/>
      <c r="F703" s="103"/>
      <c r="G703" s="103"/>
      <c r="H703" s="103"/>
      <c r="I703" s="103"/>
      <c r="J703" s="103"/>
      <c r="K703" s="43"/>
      <c r="L703" s="34"/>
      <c r="M703" s="207"/>
      <c r="N703" s="139"/>
      <c r="O703" s="111"/>
      <c r="P703" s="139"/>
      <c r="Q703" s="139"/>
      <c r="R703" s="139"/>
      <c r="S703" s="139"/>
      <c r="T703" s="139"/>
      <c r="U703" s="139"/>
      <c r="V703" s="139"/>
      <c r="W703" s="139"/>
      <c r="X703" s="139"/>
      <c r="Y703" s="53"/>
      <c r="Z703" s="174" t="str">
        <f t="shared" si="290"/>
        <v/>
      </c>
      <c r="AA703" s="139"/>
      <c r="AB703" s="297" t="str">
        <f t="shared" si="300"/>
        <v/>
      </c>
      <c r="AC703" s="280"/>
      <c r="AD703" s="174" t="str">
        <f t="shared" si="310"/>
        <v/>
      </c>
      <c r="AE703" s="139"/>
      <c r="AF703" s="297" t="str">
        <f t="shared" si="314"/>
        <v/>
      </c>
      <c r="AG703" s="139"/>
      <c r="AH703" s="139" t="str">
        <f t="shared" si="311"/>
        <v/>
      </c>
      <c r="AI703" s="139"/>
      <c r="AJ703" s="299" t="str">
        <f t="shared" si="315"/>
        <v/>
      </c>
      <c r="AK703" s="280"/>
      <c r="AL703" s="139" t="str">
        <f t="shared" si="293"/>
        <v/>
      </c>
      <c r="AM703" s="139"/>
      <c r="AN703" s="297" t="str">
        <f t="shared" si="303"/>
        <v/>
      </c>
      <c r="AP703" s="139" t="str">
        <f t="shared" si="294"/>
        <v/>
      </c>
      <c r="AQ703" s="139"/>
      <c r="AR703" s="297" t="str">
        <f t="shared" si="304"/>
        <v/>
      </c>
      <c r="AS703" s="139"/>
      <c r="AT703" s="174" t="str">
        <f t="shared" si="295"/>
        <v/>
      </c>
      <c r="AU703" s="139"/>
      <c r="AV703" s="297" t="str">
        <f t="shared" si="305"/>
        <v/>
      </c>
      <c r="AW703" s="139"/>
      <c r="AX703" s="174" t="str">
        <f t="shared" si="312"/>
        <v/>
      </c>
      <c r="AY703" s="139"/>
      <c r="AZ703" s="297" t="str">
        <f t="shared" si="316"/>
        <v/>
      </c>
      <c r="BA703" s="139"/>
      <c r="BB703" s="174" t="str">
        <f t="shared" si="313"/>
        <v/>
      </c>
      <c r="BC703" s="139"/>
      <c r="BD703" s="297" t="str">
        <f t="shared" si="317"/>
        <v/>
      </c>
      <c r="BE703" s="139"/>
      <c r="BF703" s="139" t="str">
        <f t="shared" si="298"/>
        <v/>
      </c>
      <c r="BG703" s="139"/>
      <c r="BH703" s="297" t="str">
        <f t="shared" si="308"/>
        <v/>
      </c>
      <c r="BJ703" s="139" t="str">
        <f t="shared" si="299"/>
        <v/>
      </c>
      <c r="BK703" s="139"/>
      <c r="BL703" s="297" t="str">
        <f t="shared" si="309"/>
        <v/>
      </c>
      <c r="BM703" s="139"/>
    </row>
    <row r="704" spans="1:65" s="98" customFormat="1" ht="15.75" customHeight="1">
      <c r="A704" s="84"/>
      <c r="B704" s="369"/>
      <c r="C704" s="33"/>
      <c r="D704" s="105"/>
      <c r="E704" s="105"/>
      <c r="F704" s="105"/>
      <c r="G704" s="105"/>
      <c r="H704" s="105"/>
      <c r="I704" s="105"/>
      <c r="J704" s="105"/>
      <c r="K704" s="47"/>
      <c r="L704" s="34"/>
      <c r="M704" s="207"/>
      <c r="N704" s="207"/>
      <c r="O704" s="111"/>
      <c r="P704" s="207"/>
      <c r="Q704" s="207"/>
      <c r="R704" s="237"/>
      <c r="S704" s="237"/>
      <c r="T704" s="237"/>
      <c r="U704" s="207"/>
      <c r="V704" s="237"/>
      <c r="W704" s="237"/>
      <c r="X704" s="237"/>
      <c r="Y704" s="237"/>
      <c r="Z704" s="174" t="str">
        <f t="shared" si="290"/>
        <v/>
      </c>
      <c r="AA704" s="207"/>
      <c r="AB704" s="297" t="str">
        <f t="shared" si="300"/>
        <v/>
      </c>
      <c r="AC704" s="280"/>
      <c r="AD704" s="174" t="str">
        <f t="shared" si="310"/>
        <v/>
      </c>
      <c r="AE704" s="207"/>
      <c r="AF704" s="297" t="str">
        <f t="shared" si="314"/>
        <v/>
      </c>
      <c r="AG704" s="207"/>
      <c r="AH704" s="139" t="str">
        <f t="shared" si="311"/>
        <v/>
      </c>
      <c r="AI704" s="207"/>
      <c r="AJ704" s="299" t="str">
        <f t="shared" si="315"/>
        <v/>
      </c>
      <c r="AK704" s="280"/>
      <c r="AL704" s="139" t="str">
        <f t="shared" si="293"/>
        <v/>
      </c>
      <c r="AM704" s="207"/>
      <c r="AN704" s="297" t="str">
        <f t="shared" si="303"/>
        <v/>
      </c>
      <c r="AP704" s="139" t="str">
        <f t="shared" si="294"/>
        <v/>
      </c>
      <c r="AQ704" s="207"/>
      <c r="AR704" s="297" t="str">
        <f t="shared" si="304"/>
        <v/>
      </c>
      <c r="AS704" s="207"/>
      <c r="AT704" s="174" t="str">
        <f t="shared" si="295"/>
        <v/>
      </c>
      <c r="AU704" s="207"/>
      <c r="AV704" s="297" t="str">
        <f t="shared" si="305"/>
        <v/>
      </c>
      <c r="AW704" s="207"/>
      <c r="AX704" s="174" t="str">
        <f t="shared" si="312"/>
        <v/>
      </c>
      <c r="AY704" s="207"/>
      <c r="AZ704" s="297" t="str">
        <f t="shared" si="316"/>
        <v/>
      </c>
      <c r="BA704" s="207"/>
      <c r="BB704" s="174" t="str">
        <f t="shared" si="313"/>
        <v/>
      </c>
      <c r="BC704" s="207"/>
      <c r="BD704" s="297" t="str">
        <f t="shared" si="317"/>
        <v/>
      </c>
      <c r="BE704" s="207"/>
      <c r="BF704" s="139" t="str">
        <f t="shared" si="298"/>
        <v/>
      </c>
      <c r="BG704" s="207"/>
      <c r="BH704" s="297" t="str">
        <f t="shared" si="308"/>
        <v/>
      </c>
      <c r="BJ704" s="139" t="str">
        <f t="shared" si="299"/>
        <v/>
      </c>
      <c r="BK704" s="207"/>
      <c r="BL704" s="297" t="str">
        <f t="shared" si="309"/>
        <v/>
      </c>
      <c r="BM704" s="207"/>
    </row>
    <row r="705" spans="1:65" s="98" customFormat="1" ht="15.75" customHeight="1">
      <c r="A705" s="84"/>
      <c r="B705" s="370">
        <v>292</v>
      </c>
      <c r="C705" s="94">
        <v>1</v>
      </c>
      <c r="D705" s="105" t="s">
        <v>297</v>
      </c>
      <c r="E705" s="105"/>
      <c r="F705" s="105"/>
      <c r="G705" s="105"/>
      <c r="H705" s="105"/>
      <c r="I705" s="105"/>
      <c r="J705" s="105"/>
      <c r="K705" s="47"/>
      <c r="L705" s="34" t="s">
        <v>29</v>
      </c>
      <c r="M705" s="207"/>
      <c r="N705" s="139">
        <f>VLOOKUP($B705,'[1]09-10-11'!$A$4:$EA$400,MATCH(N$2, '[1]09-10-11'!$A$4:$EA$4, 0))</f>
        <v>675224</v>
      </c>
      <c r="O705" s="111"/>
      <c r="P705" s="139">
        <f>VLOOKUP($B705,'[1]09-10-11'!$A$4:$EA$400,MATCH(P$2, '[1]09-10-11'!$A$4:$EA$4, 0))</f>
        <v>726643</v>
      </c>
      <c r="Q705" s="139"/>
      <c r="R705" s="139">
        <f>VLOOKUP($B705,'[1]09-10-11'!$A$4:$EA$400,MATCH(R$2, '[1]09-10-11'!$A$4:$EA$4, 0))</f>
        <v>675224</v>
      </c>
      <c r="S705" s="139"/>
      <c r="T705" s="139" t="e">
        <f>VLOOKUP($B705,'[1]09-10-11'!$A$4:$EA$400,MATCH(T$2, '[1]09-10-11'!$A$4:$EA$4, 0))</f>
        <v>#N/A</v>
      </c>
      <c r="U705" s="139"/>
      <c r="V705" s="139">
        <f>VLOOKUP($B705,'[1]09-10-11'!$A$4:$EA$400,MATCH(V$2, '[1]09-10-11'!$A$4:$EA$4, 0))</f>
        <v>696643</v>
      </c>
      <c r="W705" s="139"/>
      <c r="X705" s="139">
        <f>VLOOKUP($B705,'[1]09-10-11'!$A$4:$EA$400,MATCH(X$2, '[1]09-10-11'!$A$4:$EA$4, 0))</f>
        <v>747352</v>
      </c>
      <c r="Y705" s="53"/>
      <c r="Z705" s="174">
        <f t="shared" si="290"/>
        <v>50709</v>
      </c>
      <c r="AA705" s="174"/>
      <c r="AB705" s="299">
        <f t="shared" si="300"/>
        <v>7.2790511065208507E-2</v>
      </c>
      <c r="AC705" s="280"/>
      <c r="AD705" s="174">
        <f t="shared" si="310"/>
        <v>20709</v>
      </c>
      <c r="AE705" s="174"/>
      <c r="AF705" s="299">
        <f t="shared" si="314"/>
        <v>2.849955204963095E-2</v>
      </c>
      <c r="AG705" s="174"/>
      <c r="AH705" s="139">
        <f t="shared" si="311"/>
        <v>72128</v>
      </c>
      <c r="AI705" s="139"/>
      <c r="AJ705" s="299">
        <f t="shared" si="315"/>
        <v>0.10682084760020372</v>
      </c>
      <c r="AK705" s="280"/>
      <c r="AL705" s="139">
        <f t="shared" si="293"/>
        <v>72128</v>
      </c>
      <c r="AM705" s="174"/>
      <c r="AN705" s="297">
        <f t="shared" si="303"/>
        <v>0.10682084760020372</v>
      </c>
      <c r="AP705" s="139" t="str">
        <f t="shared" si="294"/>
        <v/>
      </c>
      <c r="AQ705" s="174"/>
      <c r="AR705" s="297" t="e">
        <f t="shared" si="304"/>
        <v>#N/A</v>
      </c>
      <c r="AS705" s="174"/>
      <c r="AT705" s="174" t="str">
        <f t="shared" si="295"/>
        <v/>
      </c>
      <c r="AU705" s="174"/>
      <c r="AV705" s="299" t="e">
        <f t="shared" si="305"/>
        <v>#N/A</v>
      </c>
      <c r="AW705" s="174"/>
      <c r="AX705" s="174">
        <f t="shared" si="312"/>
        <v>21419</v>
      </c>
      <c r="AY705" s="174"/>
      <c r="AZ705" s="299">
        <f t="shared" si="316"/>
        <v>3.1721325071383699E-2</v>
      </c>
      <c r="BA705" s="174"/>
      <c r="BB705" s="174">
        <f t="shared" si="313"/>
        <v>-30000</v>
      </c>
      <c r="BC705" s="174"/>
      <c r="BD705" s="299">
        <f t="shared" si="317"/>
        <v>-4.1285748297306912E-2</v>
      </c>
      <c r="BE705" s="174"/>
      <c r="BF705" s="139">
        <f t="shared" si="298"/>
        <v>21419</v>
      </c>
      <c r="BG705" s="174"/>
      <c r="BH705" s="297">
        <f t="shared" si="308"/>
        <v>3.1721325071383699E-2</v>
      </c>
      <c r="BJ705" s="139" t="str">
        <f t="shared" si="299"/>
        <v/>
      </c>
      <c r="BK705" s="174"/>
      <c r="BL705" s="297" t="e">
        <f t="shared" si="309"/>
        <v>#N/A</v>
      </c>
      <c r="BM705" s="174"/>
    </row>
    <row r="706" spans="1:65" s="98" customFormat="1" ht="20.25" customHeight="1">
      <c r="A706" s="84"/>
      <c r="B706" s="364">
        <v>292.01</v>
      </c>
      <c r="C706" s="94">
        <v>2</v>
      </c>
      <c r="D706" s="105" t="s">
        <v>372</v>
      </c>
      <c r="E706" s="105"/>
      <c r="F706" s="105"/>
      <c r="G706" s="105"/>
      <c r="H706" s="105"/>
      <c r="I706" s="105"/>
      <c r="K706" s="110"/>
      <c r="L706" s="106" t="s">
        <v>29</v>
      </c>
      <c r="M706" s="207"/>
      <c r="N706" s="141">
        <f>VLOOKUP($B706,'[1]09-10-11'!$A$4:$EA$400,MATCH(N$2, '[1]09-10-11'!$A$4:$EA$4, 0))</f>
        <v>721700</v>
      </c>
      <c r="O706" s="85"/>
      <c r="P706" s="141">
        <f>VLOOKUP($B706,'[1]09-10-11'!$A$4:$EA$400,MATCH(P$2, '[1]09-10-11'!$A$4:$EA$4, 0))</f>
        <v>855211</v>
      </c>
      <c r="Q706" s="141"/>
      <c r="R706" s="141">
        <f>VLOOKUP($B706,'[1]09-10-11'!$A$4:$EA$400,MATCH(R$2, '[1]09-10-11'!$A$4:$EA$4, 0))</f>
        <v>771700</v>
      </c>
      <c r="S706" s="141"/>
      <c r="T706" s="141" t="e">
        <f>VLOOKUP($B706,'[1]09-10-11'!$A$4:$EA$400,MATCH(T$2, '[1]09-10-11'!$A$4:$EA$4, 0))</f>
        <v>#N/A</v>
      </c>
      <c r="U706" s="141"/>
      <c r="V706" s="141">
        <f>VLOOKUP($B706,'[1]09-10-11'!$A$4:$EA$400,MATCH(V$2, '[1]09-10-11'!$A$4:$EA$4, 0))</f>
        <v>855211</v>
      </c>
      <c r="W706" s="141"/>
      <c r="X706" s="141">
        <f>VLOOKUP($B706,'[1]09-10-11'!$A$4:$EA$400,MATCH(X$2, '[1]09-10-11'!$A$4:$EA$4, 0))</f>
        <v>899638</v>
      </c>
      <c r="Y706" s="53"/>
      <c r="Z706" s="283">
        <f t="shared" si="290"/>
        <v>44427</v>
      </c>
      <c r="AA706" s="283"/>
      <c r="AB706" s="300">
        <f t="shared" si="300"/>
        <v>5.1948583448996777E-2</v>
      </c>
      <c r="AC706" s="281"/>
      <c r="AD706" s="283">
        <f t="shared" si="310"/>
        <v>44427</v>
      </c>
      <c r="AE706" s="283"/>
      <c r="AF706" s="300">
        <f t="shared" si="314"/>
        <v>5.1948583448996777E-2</v>
      </c>
      <c r="AG706" s="284"/>
      <c r="AH706" s="141">
        <f t="shared" si="311"/>
        <v>177938</v>
      </c>
      <c r="AI706" s="141"/>
      <c r="AJ706" s="300">
        <f t="shared" si="315"/>
        <v>0.24655396979354305</v>
      </c>
      <c r="AK706" s="281"/>
      <c r="AL706" s="141">
        <f t="shared" si="293"/>
        <v>127938</v>
      </c>
      <c r="AM706" s="283"/>
      <c r="AN706" s="298">
        <f t="shared" si="303"/>
        <v>0.16578722301412463</v>
      </c>
      <c r="AP706" s="141" t="str">
        <f t="shared" si="294"/>
        <v/>
      </c>
      <c r="AQ706" s="283"/>
      <c r="AR706" s="298" t="e">
        <f t="shared" si="304"/>
        <v>#N/A</v>
      </c>
      <c r="AS706" s="284"/>
      <c r="AT706" s="283" t="str">
        <f t="shared" si="295"/>
        <v/>
      </c>
      <c r="AU706" s="283"/>
      <c r="AV706" s="300" t="e">
        <f t="shared" si="305"/>
        <v>#N/A</v>
      </c>
      <c r="AW706" s="284"/>
      <c r="AX706" s="283">
        <f t="shared" si="312"/>
        <v>133511</v>
      </c>
      <c r="AY706" s="283"/>
      <c r="AZ706" s="300">
        <f t="shared" si="316"/>
        <v>0.18499515033947622</v>
      </c>
      <c r="BA706" s="284"/>
      <c r="BB706" s="283">
        <f t="shared" si="313"/>
        <v>0</v>
      </c>
      <c r="BC706" s="283"/>
      <c r="BD706" s="300">
        <f t="shared" si="317"/>
        <v>0</v>
      </c>
      <c r="BE706" s="284"/>
      <c r="BF706" s="141">
        <f t="shared" si="298"/>
        <v>83511</v>
      </c>
      <c r="BG706" s="283"/>
      <c r="BH706" s="298">
        <f t="shared" si="308"/>
        <v>0.10821692367500324</v>
      </c>
      <c r="BJ706" s="141" t="str">
        <f t="shared" si="299"/>
        <v/>
      </c>
      <c r="BK706" s="283"/>
      <c r="BL706" s="298" t="e">
        <f t="shared" si="309"/>
        <v>#N/A</v>
      </c>
      <c r="BM706" s="284"/>
    </row>
    <row r="707" spans="1:65" s="98" customFormat="1" ht="15.75" customHeight="1">
      <c r="A707" s="84"/>
      <c r="B707" s="364"/>
      <c r="C707" s="94"/>
      <c r="D707" s="95"/>
      <c r="E707" s="105"/>
      <c r="F707" s="105"/>
      <c r="G707" s="105"/>
      <c r="H707" s="105"/>
      <c r="I707" s="105"/>
      <c r="J707" s="105"/>
      <c r="K707" s="110"/>
      <c r="L707" s="106"/>
      <c r="M707" s="207"/>
      <c r="N707" s="207"/>
      <c r="O707" s="123"/>
      <c r="P707" s="207"/>
      <c r="Q707" s="207"/>
      <c r="R707" s="237"/>
      <c r="S707" s="237"/>
      <c r="T707" s="237"/>
      <c r="U707" s="207"/>
      <c r="V707" s="237"/>
      <c r="W707" s="237"/>
      <c r="X707" s="237"/>
      <c r="Y707" s="237"/>
      <c r="Z707" s="174" t="str">
        <f t="shared" si="290"/>
        <v/>
      </c>
      <c r="AA707" s="207"/>
      <c r="AB707" s="299" t="str">
        <f t="shared" si="300"/>
        <v/>
      </c>
      <c r="AC707" s="280"/>
      <c r="AD707" s="174" t="str">
        <f t="shared" si="310"/>
        <v/>
      </c>
      <c r="AE707" s="207"/>
      <c r="AF707" s="299" t="str">
        <f t="shared" si="314"/>
        <v/>
      </c>
      <c r="AG707" s="207"/>
      <c r="AH707" s="139" t="str">
        <f t="shared" si="311"/>
        <v/>
      </c>
      <c r="AI707" s="207"/>
      <c r="AJ707" s="299" t="str">
        <f t="shared" si="315"/>
        <v/>
      </c>
      <c r="AK707" s="280"/>
      <c r="AL707" s="139" t="str">
        <f t="shared" si="293"/>
        <v/>
      </c>
      <c r="AM707" s="207"/>
      <c r="AN707" s="299" t="str">
        <f t="shared" si="303"/>
        <v/>
      </c>
      <c r="AP707" s="139" t="str">
        <f t="shared" si="294"/>
        <v/>
      </c>
      <c r="AQ707" s="207"/>
      <c r="AR707" s="299" t="str">
        <f t="shared" si="304"/>
        <v/>
      </c>
      <c r="AS707" s="207"/>
      <c r="AT707" s="174" t="str">
        <f t="shared" si="295"/>
        <v/>
      </c>
      <c r="AU707" s="207"/>
      <c r="AV707" s="299" t="str">
        <f t="shared" si="305"/>
        <v/>
      </c>
      <c r="AW707" s="207"/>
      <c r="AX707" s="174" t="str">
        <f t="shared" si="312"/>
        <v/>
      </c>
      <c r="AY707" s="207"/>
      <c r="AZ707" s="299" t="str">
        <f t="shared" si="316"/>
        <v/>
      </c>
      <c r="BA707" s="207"/>
      <c r="BB707" s="174" t="str">
        <f t="shared" si="313"/>
        <v/>
      </c>
      <c r="BC707" s="207"/>
      <c r="BD707" s="299" t="str">
        <f t="shared" si="317"/>
        <v/>
      </c>
      <c r="BE707" s="207"/>
      <c r="BF707" s="139" t="str">
        <f t="shared" si="298"/>
        <v/>
      </c>
      <c r="BG707" s="207"/>
      <c r="BH707" s="299" t="str">
        <f t="shared" si="308"/>
        <v/>
      </c>
      <c r="BJ707" s="139" t="str">
        <f t="shared" si="299"/>
        <v/>
      </c>
      <c r="BK707" s="207"/>
      <c r="BL707" s="299" t="str">
        <f t="shared" si="309"/>
        <v/>
      </c>
      <c r="BM707" s="207"/>
    </row>
    <row r="708" spans="1:65" s="98" customFormat="1" ht="15.75" customHeight="1">
      <c r="A708" s="84"/>
      <c r="B708" s="364"/>
      <c r="C708" s="107"/>
      <c r="D708" s="95"/>
      <c r="E708" s="105"/>
      <c r="F708" s="105"/>
      <c r="G708" s="103" t="s">
        <v>40</v>
      </c>
      <c r="H708" s="103"/>
      <c r="I708" s="35"/>
      <c r="J708" s="35"/>
      <c r="K708" s="36"/>
      <c r="L708" s="37"/>
      <c r="M708" s="215"/>
      <c r="N708" s="150">
        <f>SUM(N705:N706)</f>
        <v>1396924</v>
      </c>
      <c r="O708" s="133"/>
      <c r="P708" s="150">
        <f>SUM(P705:P706)</f>
        <v>1581854</v>
      </c>
      <c r="Q708" s="150"/>
      <c r="R708" s="150">
        <f>SUM(R705:R706)</f>
        <v>1446924</v>
      </c>
      <c r="S708" s="150"/>
      <c r="T708" s="150" t="e">
        <f>SUM(T705:T706)</f>
        <v>#N/A</v>
      </c>
      <c r="U708" s="150"/>
      <c r="V708" s="150">
        <f>SUM(V705:V706)</f>
        <v>1551854</v>
      </c>
      <c r="W708" s="150"/>
      <c r="X708" s="150">
        <f>SUM(X705:X706)</f>
        <v>1646990</v>
      </c>
      <c r="Y708" s="146"/>
      <c r="Z708" s="285">
        <f t="shared" si="290"/>
        <v>95136</v>
      </c>
      <c r="AA708" s="285"/>
      <c r="AB708" s="302">
        <f t="shared" si="300"/>
        <v>6.1304736141415406E-2</v>
      </c>
      <c r="AC708" s="282"/>
      <c r="AD708" s="285">
        <f t="shared" si="310"/>
        <v>65136</v>
      </c>
      <c r="AE708" s="285"/>
      <c r="AF708" s="302">
        <f t="shared" si="314"/>
        <v>4.117699863577795E-2</v>
      </c>
      <c r="AG708" s="285"/>
      <c r="AH708" s="150">
        <f t="shared" si="311"/>
        <v>250066</v>
      </c>
      <c r="AI708" s="150"/>
      <c r="AJ708" s="302">
        <f t="shared" si="315"/>
        <v>0.17901188611549368</v>
      </c>
      <c r="AK708" s="282"/>
      <c r="AL708" s="150">
        <f t="shared" si="293"/>
        <v>200066</v>
      </c>
      <c r="AM708" s="285"/>
      <c r="AN708" s="302">
        <f t="shared" si="303"/>
        <v>0.13826987457530593</v>
      </c>
      <c r="AP708" s="150" t="str">
        <f t="shared" si="294"/>
        <v/>
      </c>
      <c r="AQ708" s="285"/>
      <c r="AR708" s="302" t="e">
        <f t="shared" si="304"/>
        <v>#N/A</v>
      </c>
      <c r="AS708" s="285"/>
      <c r="AT708" s="285" t="str">
        <f t="shared" si="295"/>
        <v/>
      </c>
      <c r="AU708" s="285"/>
      <c r="AV708" s="302" t="e">
        <f t="shared" si="305"/>
        <v>#N/A</v>
      </c>
      <c r="AW708" s="285"/>
      <c r="AX708" s="285">
        <f t="shared" si="312"/>
        <v>154930</v>
      </c>
      <c r="AY708" s="285"/>
      <c r="AZ708" s="302">
        <f t="shared" si="316"/>
        <v>0.1109079663603747</v>
      </c>
      <c r="BA708" s="285"/>
      <c r="BB708" s="285">
        <f t="shared" si="313"/>
        <v>-30000</v>
      </c>
      <c r="BC708" s="285"/>
      <c r="BD708" s="302">
        <f t="shared" si="317"/>
        <v>-1.8965087802034875E-2</v>
      </c>
      <c r="BE708" s="285"/>
      <c r="BF708" s="150">
        <f t="shared" si="298"/>
        <v>104930</v>
      </c>
      <c r="BG708" s="285"/>
      <c r="BH708" s="302">
        <f t="shared" si="308"/>
        <v>7.2519358307692627E-2</v>
      </c>
      <c r="BJ708" s="150" t="str">
        <f t="shared" si="299"/>
        <v/>
      </c>
      <c r="BK708" s="285"/>
      <c r="BL708" s="302" t="e">
        <f t="shared" si="309"/>
        <v>#N/A</v>
      </c>
      <c r="BM708" s="285"/>
    </row>
    <row r="709" spans="1:65" s="98" customFormat="1" ht="15.75" customHeight="1">
      <c r="A709" s="84"/>
      <c r="B709" s="371"/>
      <c r="C709" s="107"/>
      <c r="D709" s="95"/>
      <c r="E709" s="105"/>
      <c r="F709" s="105"/>
      <c r="G709" s="105"/>
      <c r="H709" s="101"/>
      <c r="I709" s="108"/>
      <c r="J709" s="108"/>
      <c r="K709" s="110"/>
      <c r="L709" s="106"/>
      <c r="M709" s="207"/>
      <c r="N709" s="207"/>
      <c r="O709" s="15"/>
      <c r="P709" s="207"/>
      <c r="Q709" s="207"/>
      <c r="R709" s="237"/>
      <c r="S709" s="237"/>
      <c r="T709" s="237"/>
      <c r="U709" s="207"/>
      <c r="V709" s="237"/>
      <c r="W709" s="237"/>
      <c r="X709" s="237"/>
      <c r="Y709" s="237"/>
      <c r="Z709" s="174" t="str">
        <f t="shared" si="290"/>
        <v/>
      </c>
      <c r="AA709" s="207"/>
      <c r="AB709" s="299" t="str">
        <f t="shared" si="300"/>
        <v/>
      </c>
      <c r="AC709" s="280"/>
      <c r="AD709" s="174" t="str">
        <f t="shared" si="310"/>
        <v/>
      </c>
      <c r="AE709" s="207"/>
      <c r="AF709" s="299" t="str">
        <f t="shared" si="314"/>
        <v/>
      </c>
      <c r="AG709" s="207"/>
      <c r="AH709" s="139" t="str">
        <f t="shared" si="311"/>
        <v/>
      </c>
      <c r="AI709" s="207"/>
      <c r="AJ709" s="299" t="str">
        <f t="shared" si="315"/>
        <v/>
      </c>
      <c r="AK709" s="280"/>
      <c r="AL709" s="139" t="str">
        <f t="shared" si="293"/>
        <v/>
      </c>
      <c r="AM709" s="207"/>
      <c r="AN709" s="299" t="str">
        <f t="shared" si="303"/>
        <v/>
      </c>
      <c r="AP709" s="139" t="str">
        <f t="shared" si="294"/>
        <v/>
      </c>
      <c r="AQ709" s="207"/>
      <c r="AR709" s="297" t="str">
        <f t="shared" si="304"/>
        <v/>
      </c>
      <c r="AS709" s="207"/>
      <c r="AT709" s="174" t="str">
        <f t="shared" si="295"/>
        <v/>
      </c>
      <c r="AU709" s="207"/>
      <c r="AV709" s="299" t="str">
        <f t="shared" si="305"/>
        <v/>
      </c>
      <c r="AW709" s="207"/>
      <c r="AX709" s="174" t="str">
        <f t="shared" si="312"/>
        <v/>
      </c>
      <c r="AY709" s="207"/>
      <c r="AZ709" s="299" t="str">
        <f t="shared" si="316"/>
        <v/>
      </c>
      <c r="BA709" s="207"/>
      <c r="BB709" s="174" t="str">
        <f t="shared" si="313"/>
        <v/>
      </c>
      <c r="BC709" s="207"/>
      <c r="BD709" s="299" t="str">
        <f t="shared" si="317"/>
        <v/>
      </c>
      <c r="BE709" s="207"/>
      <c r="BF709" s="139" t="str">
        <f t="shared" si="298"/>
        <v/>
      </c>
      <c r="BG709" s="207"/>
      <c r="BH709" s="299" t="str">
        <f t="shared" si="308"/>
        <v/>
      </c>
      <c r="BJ709" s="139" t="str">
        <f t="shared" si="299"/>
        <v/>
      </c>
      <c r="BK709" s="207"/>
      <c r="BL709" s="297" t="str">
        <f t="shared" si="309"/>
        <v/>
      </c>
      <c r="BM709" s="207"/>
    </row>
    <row r="710" spans="1:65" s="98" customFormat="1" ht="15.75" customHeight="1">
      <c r="A710" s="84"/>
      <c r="B710" s="371"/>
      <c r="C710" s="107"/>
      <c r="D710" s="95"/>
      <c r="E710" s="105"/>
      <c r="F710" s="105"/>
      <c r="G710" s="105"/>
      <c r="H710" s="101"/>
      <c r="I710" s="108"/>
      <c r="J710" s="108"/>
      <c r="K710" s="110"/>
      <c r="L710" s="106"/>
      <c r="M710" s="207"/>
      <c r="N710" s="207"/>
      <c r="O710" s="15"/>
      <c r="P710" s="207"/>
      <c r="Q710" s="207"/>
      <c r="R710" s="237"/>
      <c r="S710" s="237"/>
      <c r="T710" s="237"/>
      <c r="U710" s="207"/>
      <c r="V710" s="237"/>
      <c r="W710" s="237"/>
      <c r="X710" s="237"/>
      <c r="Y710" s="237"/>
      <c r="Z710" s="174" t="str">
        <f t="shared" si="290"/>
        <v/>
      </c>
      <c r="AA710" s="207"/>
      <c r="AB710" s="299" t="str">
        <f t="shared" si="300"/>
        <v/>
      </c>
      <c r="AC710" s="280"/>
      <c r="AD710" s="174" t="str">
        <f t="shared" si="310"/>
        <v/>
      </c>
      <c r="AE710" s="207"/>
      <c r="AF710" s="299" t="str">
        <f t="shared" si="314"/>
        <v/>
      </c>
      <c r="AG710" s="207"/>
      <c r="AH710" s="139" t="str">
        <f t="shared" si="311"/>
        <v/>
      </c>
      <c r="AI710" s="207"/>
      <c r="AJ710" s="299" t="str">
        <f t="shared" si="315"/>
        <v/>
      </c>
      <c r="AK710" s="280"/>
      <c r="AL710" s="139" t="str">
        <f t="shared" si="293"/>
        <v/>
      </c>
      <c r="AM710" s="207"/>
      <c r="AN710" s="297" t="str">
        <f t="shared" si="303"/>
        <v/>
      </c>
      <c r="AP710" s="139" t="str">
        <f t="shared" si="294"/>
        <v/>
      </c>
      <c r="AQ710" s="207"/>
      <c r="AR710" s="297" t="str">
        <f t="shared" si="304"/>
        <v/>
      </c>
      <c r="AS710" s="207"/>
      <c r="AT710" s="174" t="str">
        <f t="shared" si="295"/>
        <v/>
      </c>
      <c r="AU710" s="207"/>
      <c r="AV710" s="299" t="str">
        <f t="shared" si="305"/>
        <v/>
      </c>
      <c r="AW710" s="207"/>
      <c r="AX710" s="174" t="str">
        <f t="shared" si="312"/>
        <v/>
      </c>
      <c r="AY710" s="207"/>
      <c r="AZ710" s="299" t="str">
        <f t="shared" si="316"/>
        <v/>
      </c>
      <c r="BA710" s="207"/>
      <c r="BB710" s="174" t="str">
        <f t="shared" si="313"/>
        <v/>
      </c>
      <c r="BC710" s="207"/>
      <c r="BD710" s="299" t="str">
        <f t="shared" si="317"/>
        <v/>
      </c>
      <c r="BE710" s="207"/>
      <c r="BF710" s="139" t="str">
        <f t="shared" si="298"/>
        <v/>
      </c>
      <c r="BG710" s="207"/>
      <c r="BH710" s="297" t="str">
        <f t="shared" si="308"/>
        <v/>
      </c>
      <c r="BJ710" s="139" t="str">
        <f t="shared" si="299"/>
        <v/>
      </c>
      <c r="BK710" s="207"/>
      <c r="BL710" s="297" t="str">
        <f t="shared" si="309"/>
        <v/>
      </c>
      <c r="BM710" s="207"/>
    </row>
    <row r="711" spans="1:65" ht="15.75" customHeight="1">
      <c r="C711" s="20" t="s">
        <v>71</v>
      </c>
      <c r="D711" s="103"/>
      <c r="E711" s="103"/>
      <c r="F711" s="103"/>
      <c r="G711" s="103"/>
      <c r="H711" s="103"/>
      <c r="I711" s="103"/>
      <c r="J711" s="103"/>
      <c r="K711" s="24"/>
      <c r="L711" s="102"/>
      <c r="M711" s="207"/>
      <c r="N711" s="207"/>
      <c r="O711" s="123"/>
      <c r="P711" s="207"/>
      <c r="Q711" s="207"/>
      <c r="R711" s="237"/>
      <c r="S711" s="237"/>
      <c r="T711" s="237"/>
      <c r="U711" s="207"/>
      <c r="V711" s="237"/>
      <c r="W711" s="237"/>
      <c r="X711" s="237"/>
      <c r="Y711" s="237"/>
      <c r="Z711" s="174" t="str">
        <f t="shared" si="290"/>
        <v/>
      </c>
      <c r="AA711" s="207"/>
      <c r="AB711" s="299" t="str">
        <f t="shared" si="300"/>
        <v/>
      </c>
      <c r="AC711" s="280"/>
      <c r="AD711" s="174" t="str">
        <f t="shared" si="310"/>
        <v/>
      </c>
      <c r="AE711" s="207"/>
      <c r="AF711" s="299" t="str">
        <f t="shared" si="314"/>
        <v/>
      </c>
      <c r="AG711" s="207"/>
      <c r="AH711" s="139" t="str">
        <f t="shared" si="311"/>
        <v/>
      </c>
      <c r="AI711" s="207"/>
      <c r="AJ711" s="299" t="str">
        <f t="shared" si="315"/>
        <v/>
      </c>
      <c r="AK711" s="280"/>
      <c r="AL711" s="139" t="str">
        <f t="shared" si="293"/>
        <v/>
      </c>
      <c r="AM711" s="207"/>
      <c r="AN711" s="297" t="str">
        <f t="shared" si="303"/>
        <v/>
      </c>
      <c r="AP711" s="139" t="str">
        <f t="shared" si="294"/>
        <v/>
      </c>
      <c r="AQ711" s="207"/>
      <c r="AR711" s="297" t="str">
        <f t="shared" si="304"/>
        <v/>
      </c>
      <c r="AS711" s="207"/>
      <c r="AT711" s="174" t="str">
        <f t="shared" si="295"/>
        <v/>
      </c>
      <c r="AU711" s="207"/>
      <c r="AV711" s="299" t="str">
        <f t="shared" si="305"/>
        <v/>
      </c>
      <c r="AW711" s="207"/>
      <c r="AX711" s="174" t="str">
        <f t="shared" si="312"/>
        <v/>
      </c>
      <c r="AY711" s="207"/>
      <c r="AZ711" s="299" t="str">
        <f t="shared" si="316"/>
        <v/>
      </c>
      <c r="BA711" s="207"/>
      <c r="BB711" s="174" t="str">
        <f t="shared" si="313"/>
        <v/>
      </c>
      <c r="BC711" s="207"/>
      <c r="BD711" s="299" t="str">
        <f t="shared" si="317"/>
        <v/>
      </c>
      <c r="BE711" s="207"/>
      <c r="BF711" s="139" t="str">
        <f t="shared" si="298"/>
        <v/>
      </c>
      <c r="BG711" s="207"/>
      <c r="BH711" s="297" t="str">
        <f t="shared" si="308"/>
        <v/>
      </c>
      <c r="BJ711" s="139" t="str">
        <f t="shared" si="299"/>
        <v/>
      </c>
      <c r="BK711" s="207"/>
      <c r="BL711" s="297" t="str">
        <f t="shared" si="309"/>
        <v/>
      </c>
      <c r="BM711" s="207"/>
    </row>
    <row r="712" spans="1:65" ht="15.75" customHeight="1">
      <c r="B712" s="364"/>
      <c r="C712" s="101"/>
      <c r="D712" s="101"/>
      <c r="E712" s="101"/>
      <c r="F712" s="101"/>
      <c r="G712" s="101"/>
      <c r="H712" s="101"/>
      <c r="I712" s="101"/>
      <c r="J712" s="101"/>
      <c r="K712" s="24"/>
      <c r="L712" s="102"/>
      <c r="M712" s="207"/>
      <c r="N712" s="207"/>
      <c r="O712" s="123"/>
      <c r="P712" s="207"/>
      <c r="Q712" s="207"/>
      <c r="R712" s="237"/>
      <c r="S712" s="237"/>
      <c r="T712" s="237"/>
      <c r="U712" s="207"/>
      <c r="V712" s="237"/>
      <c r="W712" s="237"/>
      <c r="X712" s="237"/>
      <c r="Y712" s="237"/>
      <c r="Z712" s="174" t="str">
        <f t="shared" si="290"/>
        <v/>
      </c>
      <c r="AA712" s="207"/>
      <c r="AB712" s="299" t="str">
        <f t="shared" si="300"/>
        <v/>
      </c>
      <c r="AC712" s="280"/>
      <c r="AD712" s="174" t="str">
        <f t="shared" si="310"/>
        <v/>
      </c>
      <c r="AE712" s="207"/>
      <c r="AF712" s="299" t="str">
        <f t="shared" si="314"/>
        <v/>
      </c>
      <c r="AG712" s="207"/>
      <c r="AH712" s="139" t="str">
        <f t="shared" si="311"/>
        <v/>
      </c>
      <c r="AI712" s="207"/>
      <c r="AJ712" s="299" t="str">
        <f t="shared" si="315"/>
        <v/>
      </c>
      <c r="AK712" s="280"/>
      <c r="AL712" s="139" t="str">
        <f t="shared" si="293"/>
        <v/>
      </c>
      <c r="AM712" s="207"/>
      <c r="AN712" s="297" t="str">
        <f t="shared" si="303"/>
        <v/>
      </c>
      <c r="AP712" s="139" t="str">
        <f t="shared" si="294"/>
        <v/>
      </c>
      <c r="AQ712" s="207"/>
      <c r="AR712" s="297" t="str">
        <f t="shared" si="304"/>
        <v/>
      </c>
      <c r="AS712" s="207"/>
      <c r="AT712" s="174" t="str">
        <f t="shared" si="295"/>
        <v/>
      </c>
      <c r="AU712" s="207"/>
      <c r="AV712" s="299" t="str">
        <f t="shared" si="305"/>
        <v/>
      </c>
      <c r="AW712" s="207"/>
      <c r="AX712" s="174" t="str">
        <f t="shared" si="312"/>
        <v/>
      </c>
      <c r="AY712" s="207"/>
      <c r="AZ712" s="299" t="str">
        <f t="shared" si="316"/>
        <v/>
      </c>
      <c r="BA712" s="207"/>
      <c r="BB712" s="174" t="str">
        <f t="shared" si="313"/>
        <v/>
      </c>
      <c r="BC712" s="207"/>
      <c r="BD712" s="299" t="str">
        <f t="shared" si="317"/>
        <v/>
      </c>
      <c r="BE712" s="207"/>
      <c r="BF712" s="139" t="str">
        <f t="shared" si="298"/>
        <v/>
      </c>
      <c r="BG712" s="207"/>
      <c r="BH712" s="297" t="str">
        <f t="shared" si="308"/>
        <v/>
      </c>
      <c r="BJ712" s="139" t="str">
        <f t="shared" si="299"/>
        <v/>
      </c>
      <c r="BK712" s="207"/>
      <c r="BL712" s="297" t="str">
        <f t="shared" si="309"/>
        <v/>
      </c>
      <c r="BM712" s="207"/>
    </row>
    <row r="713" spans="1:65" ht="15.75" customHeight="1">
      <c r="B713" s="364">
        <v>294</v>
      </c>
      <c r="C713" s="66" t="s">
        <v>35</v>
      </c>
      <c r="D713" s="103" t="s">
        <v>297</v>
      </c>
      <c r="E713" s="103"/>
      <c r="F713" s="103"/>
      <c r="G713" s="103"/>
      <c r="H713" s="103"/>
      <c r="I713" s="103"/>
      <c r="J713" s="103"/>
      <c r="K713" s="36"/>
      <c r="L713" s="37" t="s">
        <v>29</v>
      </c>
      <c r="M713" s="215"/>
      <c r="N713" s="150">
        <f>VLOOKUP($B713,'[1]09-10-11'!$A$4:$EA$400,MATCH(N$2, '[1]09-10-11'!$A$4:$EA$4, 0))</f>
        <v>100000</v>
      </c>
      <c r="O713" s="147"/>
      <c r="P713" s="150">
        <f>VLOOKUP($B713,'[1]09-10-11'!$A$4:$EA$400,MATCH(P$2, '[1]09-10-11'!$A$4:$EA$4, 0))</f>
        <v>130691</v>
      </c>
      <c r="Q713" s="150"/>
      <c r="R713" s="150">
        <f>VLOOKUP($B713,'[1]09-10-11'!$A$4:$EA$400,MATCH(R$2, '[1]09-10-11'!$A$4:$EA$4, 0))</f>
        <v>100000</v>
      </c>
      <c r="S713" s="150"/>
      <c r="T713" s="150" t="e">
        <f>VLOOKUP($B713,'[1]09-10-11'!$A$4:$EA$400,MATCH(T$2, '[1]09-10-11'!$A$4:$EA$4, 0))</f>
        <v>#N/A</v>
      </c>
      <c r="U713" s="150"/>
      <c r="V713" s="150">
        <f>VLOOKUP($B713,'[1]09-10-11'!$A$4:$EA$400,MATCH(V$2, '[1]09-10-11'!$A$4:$EA$4, 0))</f>
        <v>107000</v>
      </c>
      <c r="W713" s="150"/>
      <c r="X713" s="150">
        <f>VLOOKUP($B713,'[1]09-10-11'!$A$4:$EA$400,MATCH(X$2, '[1]09-10-11'!$A$4:$EA$4, 0))</f>
        <v>137708</v>
      </c>
      <c r="Y713" s="146"/>
      <c r="Z713" s="285">
        <f t="shared" si="290"/>
        <v>30708</v>
      </c>
      <c r="AA713" s="285"/>
      <c r="AB713" s="302">
        <f t="shared" si="300"/>
        <v>0.28699065420560754</v>
      </c>
      <c r="AC713" s="282"/>
      <c r="AD713" s="285">
        <f t="shared" si="310"/>
        <v>7017</v>
      </c>
      <c r="AE713" s="285"/>
      <c r="AF713" s="302">
        <f t="shared" si="314"/>
        <v>5.3691531934104031E-2</v>
      </c>
      <c r="AG713" s="285"/>
      <c r="AH713" s="150">
        <f t="shared" si="311"/>
        <v>37708</v>
      </c>
      <c r="AI713" s="150"/>
      <c r="AJ713" s="302">
        <f t="shared" si="315"/>
        <v>0.37708000000000008</v>
      </c>
      <c r="AK713" s="282"/>
      <c r="AL713" s="150">
        <f t="shared" si="293"/>
        <v>37708</v>
      </c>
      <c r="AM713" s="285"/>
      <c r="AN713" s="301">
        <f t="shared" si="303"/>
        <v>0.37708000000000008</v>
      </c>
      <c r="AP713" s="150" t="str">
        <f t="shared" si="294"/>
        <v/>
      </c>
      <c r="AQ713" s="285"/>
      <c r="AR713" s="301" t="e">
        <f t="shared" si="304"/>
        <v>#N/A</v>
      </c>
      <c r="AS713" s="285"/>
      <c r="AT713" s="285" t="str">
        <f t="shared" si="295"/>
        <v/>
      </c>
      <c r="AU713" s="285"/>
      <c r="AV713" s="302" t="e">
        <f t="shared" si="305"/>
        <v>#N/A</v>
      </c>
      <c r="AW713" s="285"/>
      <c r="AX713" s="285">
        <f t="shared" si="312"/>
        <v>7000</v>
      </c>
      <c r="AY713" s="285"/>
      <c r="AZ713" s="302">
        <f t="shared" si="316"/>
        <v>7.0000000000000062E-2</v>
      </c>
      <c r="BA713" s="285"/>
      <c r="BB713" s="285">
        <f t="shared" si="313"/>
        <v>-23691</v>
      </c>
      <c r="BC713" s="285"/>
      <c r="BD713" s="302">
        <f t="shared" si="317"/>
        <v>-0.18127491564070974</v>
      </c>
      <c r="BE713" s="285"/>
      <c r="BF713" s="150">
        <f t="shared" si="298"/>
        <v>7000</v>
      </c>
      <c r="BG713" s="285"/>
      <c r="BH713" s="301">
        <f t="shared" si="308"/>
        <v>7.0000000000000062E-2</v>
      </c>
      <c r="BJ713" s="150" t="str">
        <f t="shared" si="299"/>
        <v/>
      </c>
      <c r="BK713" s="285"/>
      <c r="BL713" s="301" t="e">
        <f t="shared" si="309"/>
        <v>#N/A</v>
      </c>
      <c r="BM713" s="285"/>
    </row>
    <row r="714" spans="1:65" ht="15.75" customHeight="1">
      <c r="B714" s="364"/>
      <c r="C714" s="101"/>
      <c r="D714" s="101"/>
      <c r="E714" s="101"/>
      <c r="F714" s="101"/>
      <c r="G714" s="101"/>
      <c r="H714" s="101"/>
      <c r="I714" s="101"/>
      <c r="J714" s="101"/>
      <c r="K714" s="52"/>
      <c r="L714" s="106"/>
      <c r="M714" s="207"/>
      <c r="N714" s="207"/>
      <c r="O714" s="111"/>
      <c r="P714" s="207"/>
      <c r="Q714" s="207"/>
      <c r="R714" s="237"/>
      <c r="S714" s="237"/>
      <c r="T714" s="237"/>
      <c r="U714" s="207"/>
      <c r="V714" s="237"/>
      <c r="W714" s="237"/>
      <c r="X714" s="237"/>
      <c r="Y714" s="237"/>
      <c r="Z714" s="174" t="str">
        <f t="shared" si="290"/>
        <v/>
      </c>
      <c r="AA714" s="207"/>
      <c r="AB714" s="299" t="str">
        <f t="shared" si="300"/>
        <v/>
      </c>
      <c r="AC714" s="280"/>
      <c r="AD714" s="174" t="str">
        <f t="shared" si="310"/>
        <v/>
      </c>
      <c r="AE714" s="207"/>
      <c r="AF714" s="299" t="str">
        <f t="shared" si="314"/>
        <v/>
      </c>
      <c r="AG714" s="207"/>
      <c r="AH714" s="139" t="str">
        <f t="shared" si="311"/>
        <v/>
      </c>
      <c r="AI714" s="207"/>
      <c r="AJ714" s="299" t="str">
        <f t="shared" si="315"/>
        <v/>
      </c>
      <c r="AK714" s="280"/>
      <c r="AL714" s="139" t="str">
        <f t="shared" si="293"/>
        <v/>
      </c>
      <c r="AM714" s="207"/>
      <c r="AN714" s="297" t="str">
        <f t="shared" si="303"/>
        <v/>
      </c>
      <c r="AP714" s="139" t="str">
        <f t="shared" si="294"/>
        <v/>
      </c>
      <c r="AQ714" s="207"/>
      <c r="AR714" s="297" t="str">
        <f t="shared" si="304"/>
        <v/>
      </c>
      <c r="AS714" s="207"/>
      <c r="AT714" s="174" t="str">
        <f t="shared" si="295"/>
        <v/>
      </c>
      <c r="AU714" s="207"/>
      <c r="AV714" s="299" t="str">
        <f t="shared" si="305"/>
        <v/>
      </c>
      <c r="AW714" s="207"/>
      <c r="AX714" s="174" t="str">
        <f t="shared" si="312"/>
        <v/>
      </c>
      <c r="AY714" s="207"/>
      <c r="AZ714" s="299" t="str">
        <f t="shared" si="316"/>
        <v/>
      </c>
      <c r="BA714" s="207"/>
      <c r="BB714" s="174" t="str">
        <f t="shared" si="313"/>
        <v/>
      </c>
      <c r="BC714" s="207"/>
      <c r="BD714" s="299" t="str">
        <f t="shared" si="317"/>
        <v/>
      </c>
      <c r="BE714" s="207"/>
      <c r="BF714" s="139" t="str">
        <f t="shared" si="298"/>
        <v/>
      </c>
      <c r="BG714" s="207"/>
      <c r="BH714" s="297" t="str">
        <f t="shared" si="308"/>
        <v/>
      </c>
      <c r="BJ714" s="139" t="str">
        <f t="shared" si="299"/>
        <v/>
      </c>
      <c r="BK714" s="207"/>
      <c r="BL714" s="297" t="str">
        <f t="shared" si="309"/>
        <v/>
      </c>
      <c r="BM714" s="207"/>
    </row>
    <row r="715" spans="1:65" ht="15.75" customHeight="1">
      <c r="C715" s="125"/>
      <c r="D715" s="101"/>
      <c r="E715" s="101"/>
      <c r="F715" s="101"/>
      <c r="G715" s="101"/>
      <c r="H715" s="101"/>
      <c r="I715" s="101"/>
      <c r="J715" s="101"/>
      <c r="K715" s="24"/>
      <c r="L715" s="102"/>
      <c r="M715" s="207"/>
      <c r="N715" s="207"/>
      <c r="O715" s="123"/>
      <c r="P715" s="207"/>
      <c r="Q715" s="207"/>
      <c r="R715" s="237"/>
      <c r="S715" s="237"/>
      <c r="T715" s="237"/>
      <c r="U715" s="207"/>
      <c r="V715" s="237"/>
      <c r="W715" s="237"/>
      <c r="X715" s="237"/>
      <c r="Y715" s="237"/>
      <c r="Z715" s="174" t="str">
        <f t="shared" si="290"/>
        <v/>
      </c>
      <c r="AA715" s="207"/>
      <c r="AB715" s="299" t="str">
        <f t="shared" si="300"/>
        <v/>
      </c>
      <c r="AC715" s="280"/>
      <c r="AD715" s="174" t="str">
        <f t="shared" si="310"/>
        <v/>
      </c>
      <c r="AE715" s="207"/>
      <c r="AF715" s="299" t="str">
        <f t="shared" si="314"/>
        <v/>
      </c>
      <c r="AG715" s="207"/>
      <c r="AH715" s="139" t="str">
        <f t="shared" si="311"/>
        <v/>
      </c>
      <c r="AI715" s="207"/>
      <c r="AJ715" s="299" t="str">
        <f t="shared" si="315"/>
        <v/>
      </c>
      <c r="AK715" s="280"/>
      <c r="AL715" s="139" t="str">
        <f t="shared" si="293"/>
        <v/>
      </c>
      <c r="AM715" s="207"/>
      <c r="AN715" s="297" t="str">
        <f t="shared" si="303"/>
        <v/>
      </c>
      <c r="AP715" s="139" t="str">
        <f t="shared" si="294"/>
        <v/>
      </c>
      <c r="AQ715" s="207"/>
      <c r="AR715" s="297" t="str">
        <f t="shared" si="304"/>
        <v/>
      </c>
      <c r="AS715" s="207"/>
      <c r="AT715" s="174" t="str">
        <f t="shared" si="295"/>
        <v/>
      </c>
      <c r="AU715" s="207"/>
      <c r="AV715" s="299" t="str">
        <f t="shared" si="305"/>
        <v/>
      </c>
      <c r="AW715" s="207"/>
      <c r="AX715" s="174" t="str">
        <f t="shared" si="312"/>
        <v/>
      </c>
      <c r="AY715" s="207"/>
      <c r="AZ715" s="299" t="str">
        <f t="shared" si="316"/>
        <v/>
      </c>
      <c r="BA715" s="207"/>
      <c r="BB715" s="174" t="str">
        <f t="shared" si="313"/>
        <v/>
      </c>
      <c r="BC715" s="207"/>
      <c r="BD715" s="299" t="str">
        <f t="shared" si="317"/>
        <v/>
      </c>
      <c r="BE715" s="207"/>
      <c r="BF715" s="139" t="str">
        <f t="shared" si="298"/>
        <v/>
      </c>
      <c r="BG715" s="207"/>
      <c r="BH715" s="297" t="str">
        <f t="shared" si="308"/>
        <v/>
      </c>
      <c r="BJ715" s="139" t="str">
        <f t="shared" si="299"/>
        <v/>
      </c>
      <c r="BK715" s="207"/>
      <c r="BL715" s="297" t="str">
        <f t="shared" si="309"/>
        <v/>
      </c>
      <c r="BM715" s="207"/>
    </row>
    <row r="716" spans="1:65" ht="15.75" customHeight="1">
      <c r="B716" s="364"/>
      <c r="C716" s="20" t="s">
        <v>332</v>
      </c>
      <c r="D716" s="103"/>
      <c r="E716" s="103"/>
      <c r="F716" s="103"/>
      <c r="G716" s="103"/>
      <c r="H716" s="103"/>
      <c r="I716" s="103"/>
      <c r="J716" s="103"/>
      <c r="K716" s="24"/>
      <c r="L716" s="102"/>
      <c r="M716" s="207"/>
      <c r="N716" s="207"/>
      <c r="O716" s="123"/>
      <c r="P716" s="207"/>
      <c r="Q716" s="207"/>
      <c r="R716" s="237"/>
      <c r="S716" s="237"/>
      <c r="T716" s="237"/>
      <c r="U716" s="207"/>
      <c r="V716" s="237"/>
      <c r="W716" s="237"/>
      <c r="X716" s="237"/>
      <c r="Y716" s="237"/>
      <c r="Z716" s="174" t="str">
        <f t="shared" si="290"/>
        <v/>
      </c>
      <c r="AA716" s="207"/>
      <c r="AB716" s="299" t="str">
        <f t="shared" si="300"/>
        <v/>
      </c>
      <c r="AC716" s="280"/>
      <c r="AD716" s="174" t="str">
        <f t="shared" si="310"/>
        <v/>
      </c>
      <c r="AE716" s="207"/>
      <c r="AF716" s="299" t="str">
        <f t="shared" si="314"/>
        <v/>
      </c>
      <c r="AG716" s="207"/>
      <c r="AH716" s="139" t="str">
        <f t="shared" si="311"/>
        <v/>
      </c>
      <c r="AI716" s="207"/>
      <c r="AJ716" s="299" t="str">
        <f t="shared" si="315"/>
        <v/>
      </c>
      <c r="AK716" s="280"/>
      <c r="AL716" s="139" t="str">
        <f t="shared" si="293"/>
        <v/>
      </c>
      <c r="AM716" s="207"/>
      <c r="AN716" s="297" t="str">
        <f t="shared" si="303"/>
        <v/>
      </c>
      <c r="AP716" s="139" t="str">
        <f t="shared" si="294"/>
        <v/>
      </c>
      <c r="AQ716" s="207"/>
      <c r="AR716" s="297" t="str">
        <f t="shared" si="304"/>
        <v/>
      </c>
      <c r="AS716" s="207"/>
      <c r="AT716" s="174" t="str">
        <f t="shared" si="295"/>
        <v/>
      </c>
      <c r="AU716" s="207"/>
      <c r="AV716" s="299" t="str">
        <f t="shared" si="305"/>
        <v/>
      </c>
      <c r="AW716" s="207"/>
      <c r="AX716" s="174" t="str">
        <f t="shared" si="312"/>
        <v/>
      </c>
      <c r="AY716" s="207"/>
      <c r="AZ716" s="299" t="str">
        <f t="shared" si="316"/>
        <v/>
      </c>
      <c r="BA716" s="207"/>
      <c r="BB716" s="174" t="str">
        <f t="shared" si="313"/>
        <v/>
      </c>
      <c r="BC716" s="207"/>
      <c r="BD716" s="299" t="str">
        <f t="shared" si="317"/>
        <v/>
      </c>
      <c r="BE716" s="207"/>
      <c r="BF716" s="139" t="str">
        <f t="shared" si="298"/>
        <v/>
      </c>
      <c r="BG716" s="207"/>
      <c r="BH716" s="297" t="str">
        <f t="shared" si="308"/>
        <v/>
      </c>
      <c r="BJ716" s="139" t="str">
        <f t="shared" si="299"/>
        <v/>
      </c>
      <c r="BK716" s="207"/>
      <c r="BL716" s="297" t="str">
        <f t="shared" si="309"/>
        <v/>
      </c>
      <c r="BM716" s="207"/>
    </row>
    <row r="717" spans="1:65" ht="15.75" customHeight="1">
      <c r="B717" s="364"/>
      <c r="C717" s="101"/>
      <c r="D717" s="101"/>
      <c r="E717" s="101"/>
      <c r="F717" s="101"/>
      <c r="G717" s="101"/>
      <c r="H717" s="101"/>
      <c r="I717" s="101"/>
      <c r="J717" s="101"/>
      <c r="K717" s="24"/>
      <c r="L717" s="102"/>
      <c r="M717" s="207"/>
      <c r="N717" s="207"/>
      <c r="O717" s="123"/>
      <c r="P717" s="207"/>
      <c r="Q717" s="207"/>
      <c r="R717" s="237"/>
      <c r="S717" s="237"/>
      <c r="T717" s="237"/>
      <c r="U717" s="207"/>
      <c r="V717" s="237"/>
      <c r="W717" s="237"/>
      <c r="X717" s="237"/>
      <c r="Y717" s="237"/>
      <c r="Z717" s="174" t="str">
        <f t="shared" si="290"/>
        <v/>
      </c>
      <c r="AA717" s="207"/>
      <c r="AB717" s="299" t="str">
        <f t="shared" si="300"/>
        <v/>
      </c>
      <c r="AC717" s="280"/>
      <c r="AD717" s="174" t="str">
        <f t="shared" si="310"/>
        <v/>
      </c>
      <c r="AE717" s="207"/>
      <c r="AF717" s="299" t="str">
        <f t="shared" si="314"/>
        <v/>
      </c>
      <c r="AG717" s="207"/>
      <c r="AH717" s="139" t="str">
        <f t="shared" si="311"/>
        <v/>
      </c>
      <c r="AI717" s="207"/>
      <c r="AJ717" s="299" t="str">
        <f t="shared" si="315"/>
        <v/>
      </c>
      <c r="AK717" s="280"/>
      <c r="AL717" s="139" t="str">
        <f t="shared" si="293"/>
        <v/>
      </c>
      <c r="AM717" s="207"/>
      <c r="AN717" s="297" t="str">
        <f t="shared" si="303"/>
        <v/>
      </c>
      <c r="AP717" s="139" t="str">
        <f t="shared" si="294"/>
        <v/>
      </c>
      <c r="AQ717" s="207"/>
      <c r="AR717" s="297" t="str">
        <f t="shared" si="304"/>
        <v/>
      </c>
      <c r="AS717" s="207"/>
      <c r="AT717" s="174" t="str">
        <f t="shared" si="295"/>
        <v/>
      </c>
      <c r="AU717" s="207"/>
      <c r="AV717" s="299" t="str">
        <f t="shared" si="305"/>
        <v/>
      </c>
      <c r="AW717" s="207"/>
      <c r="AX717" s="174" t="str">
        <f t="shared" si="312"/>
        <v/>
      </c>
      <c r="AY717" s="207"/>
      <c r="AZ717" s="299" t="str">
        <f t="shared" si="316"/>
        <v/>
      </c>
      <c r="BA717" s="207"/>
      <c r="BB717" s="174" t="str">
        <f t="shared" si="313"/>
        <v/>
      </c>
      <c r="BC717" s="207"/>
      <c r="BD717" s="299" t="str">
        <f t="shared" si="317"/>
        <v/>
      </c>
      <c r="BE717" s="207"/>
      <c r="BF717" s="139" t="str">
        <f t="shared" si="298"/>
        <v/>
      </c>
      <c r="BG717" s="207"/>
      <c r="BH717" s="297" t="str">
        <f t="shared" si="308"/>
        <v/>
      </c>
      <c r="BJ717" s="139" t="str">
        <f t="shared" si="299"/>
        <v/>
      </c>
      <c r="BK717" s="207"/>
      <c r="BL717" s="297" t="str">
        <f t="shared" si="309"/>
        <v/>
      </c>
      <c r="BM717" s="207"/>
    </row>
    <row r="718" spans="1:65" ht="15.75" customHeight="1">
      <c r="B718" s="364">
        <v>295</v>
      </c>
      <c r="C718" s="66" t="s">
        <v>35</v>
      </c>
      <c r="D718" s="103" t="s">
        <v>297</v>
      </c>
      <c r="E718" s="103"/>
      <c r="F718" s="103"/>
      <c r="G718" s="103"/>
      <c r="H718" s="103"/>
      <c r="I718" s="103"/>
      <c r="J718" s="103"/>
      <c r="K718" s="36"/>
      <c r="L718" s="37" t="s">
        <v>29</v>
      </c>
      <c r="M718" s="215"/>
      <c r="N718" s="150">
        <f>VLOOKUP($B718,'[1]09-10-11'!$A$4:$EA$400,MATCH(N$2, '[1]09-10-11'!$A$4:$EA$4, 0))</f>
        <v>57791</v>
      </c>
      <c r="O718" s="147"/>
      <c r="P718" s="150">
        <f>VLOOKUP($B718,'[1]09-10-11'!$A$4:$EA$400,MATCH(P$2, '[1]09-10-11'!$A$4:$EA$4, 0))</f>
        <v>59256</v>
      </c>
      <c r="Q718" s="150"/>
      <c r="R718" s="150">
        <f>VLOOKUP($B718,'[1]09-10-11'!$A$4:$EA$400,MATCH(R$2, '[1]09-10-11'!$A$4:$EA$4, 0))</f>
        <v>59256</v>
      </c>
      <c r="S718" s="150"/>
      <c r="T718" s="150" t="e">
        <f>VLOOKUP($B718,'[1]09-10-11'!$A$4:$EA$400,MATCH(T$2, '[1]09-10-11'!$A$4:$EA$4, 0))</f>
        <v>#N/A</v>
      </c>
      <c r="U718" s="150"/>
      <c r="V718" s="150">
        <f>VLOOKUP($B718,'[1]09-10-11'!$A$4:$EA$400,MATCH(V$2, '[1]09-10-11'!$A$4:$EA$4, 0))</f>
        <v>59256</v>
      </c>
      <c r="W718" s="150"/>
      <c r="X718" s="150">
        <f>VLOOKUP($B718,'[1]09-10-11'!$A$4:$EA$400,MATCH(X$2, '[1]09-10-11'!$A$4:$EA$4, 0))</f>
        <v>61941</v>
      </c>
      <c r="Y718" s="146"/>
      <c r="Z718" s="150">
        <f t="shared" si="290"/>
        <v>2685</v>
      </c>
      <c r="AA718" s="150"/>
      <c r="AB718" s="301">
        <f t="shared" si="300"/>
        <v>4.5311867152693308E-2</v>
      </c>
      <c r="AC718" s="260"/>
      <c r="AD718" s="150">
        <f t="shared" si="310"/>
        <v>2685</v>
      </c>
      <c r="AE718" s="150"/>
      <c r="AF718" s="301">
        <f t="shared" si="314"/>
        <v>4.5311867152693308E-2</v>
      </c>
      <c r="AG718" s="150"/>
      <c r="AH718" s="150">
        <f t="shared" si="311"/>
        <v>4150</v>
      </c>
      <c r="AI718" s="150"/>
      <c r="AJ718" s="301">
        <f t="shared" si="315"/>
        <v>7.1810489522589949E-2</v>
      </c>
      <c r="AK718" s="260"/>
      <c r="AL718" s="150">
        <f t="shared" si="293"/>
        <v>2685</v>
      </c>
      <c r="AM718" s="150"/>
      <c r="AN718" s="301">
        <f t="shared" si="303"/>
        <v>4.5311867152693308E-2</v>
      </c>
      <c r="AP718" s="150" t="str">
        <f t="shared" si="294"/>
        <v/>
      </c>
      <c r="AQ718" s="150"/>
      <c r="AR718" s="301" t="e">
        <f t="shared" si="304"/>
        <v>#N/A</v>
      </c>
      <c r="AS718" s="150"/>
      <c r="AT718" s="150" t="str">
        <f t="shared" si="295"/>
        <v/>
      </c>
      <c r="AU718" s="150"/>
      <c r="AV718" s="301" t="e">
        <f t="shared" si="305"/>
        <v>#N/A</v>
      </c>
      <c r="AW718" s="150"/>
      <c r="AX718" s="150">
        <f t="shared" si="312"/>
        <v>1465</v>
      </c>
      <c r="AY718" s="150"/>
      <c r="AZ718" s="301">
        <f t="shared" si="316"/>
        <v>2.5349967988095079E-2</v>
      </c>
      <c r="BA718" s="150"/>
      <c r="BB718" s="150">
        <f t="shared" si="313"/>
        <v>0</v>
      </c>
      <c r="BC718" s="150"/>
      <c r="BD718" s="301">
        <f t="shared" si="317"/>
        <v>0</v>
      </c>
      <c r="BE718" s="150"/>
      <c r="BF718" s="150">
        <f t="shared" si="298"/>
        <v>0</v>
      </c>
      <c r="BG718" s="150"/>
      <c r="BH718" s="301">
        <f t="shared" si="308"/>
        <v>0</v>
      </c>
      <c r="BJ718" s="150" t="str">
        <f t="shared" si="299"/>
        <v/>
      </c>
      <c r="BK718" s="150"/>
      <c r="BL718" s="301" t="e">
        <f t="shared" si="309"/>
        <v>#N/A</v>
      </c>
      <c r="BM718" s="150"/>
    </row>
    <row r="719" spans="1:65" ht="15.75" customHeight="1">
      <c r="B719" s="364"/>
      <c r="C719" s="101"/>
      <c r="D719" s="105"/>
      <c r="E719" s="105"/>
      <c r="F719" s="105"/>
      <c r="G719" s="105"/>
      <c r="H719" s="105"/>
      <c r="I719" s="105"/>
      <c r="J719" s="105"/>
      <c r="K719" s="52"/>
      <c r="L719" s="106"/>
      <c r="M719" s="207"/>
      <c r="N719" s="207"/>
      <c r="O719" s="111"/>
      <c r="P719" s="207"/>
      <c r="Q719" s="207"/>
      <c r="R719" s="237"/>
      <c r="S719" s="237"/>
      <c r="T719" s="237"/>
      <c r="U719" s="207"/>
      <c r="V719" s="237"/>
      <c r="W719" s="237"/>
      <c r="X719" s="237"/>
      <c r="Y719" s="237"/>
      <c r="Z719" s="139" t="str">
        <f t="shared" si="290"/>
        <v/>
      </c>
      <c r="AA719" s="207"/>
      <c r="AB719" s="297" t="str">
        <f t="shared" si="300"/>
        <v/>
      </c>
      <c r="AC719" s="262"/>
      <c r="AD719" s="139" t="str">
        <f t="shared" si="310"/>
        <v/>
      </c>
      <c r="AE719" s="207"/>
      <c r="AF719" s="297" t="str">
        <f t="shared" si="314"/>
        <v/>
      </c>
      <c r="AG719" s="207"/>
      <c r="AH719" s="139" t="str">
        <f t="shared" si="311"/>
        <v/>
      </c>
      <c r="AI719" s="207"/>
      <c r="AJ719" s="297" t="str">
        <f t="shared" si="315"/>
        <v/>
      </c>
      <c r="AK719" s="262"/>
      <c r="AL719" s="139" t="str">
        <f t="shared" si="293"/>
        <v/>
      </c>
      <c r="AM719" s="207"/>
      <c r="AN719" s="297" t="str">
        <f t="shared" si="303"/>
        <v/>
      </c>
      <c r="AP719" s="139" t="str">
        <f t="shared" si="294"/>
        <v/>
      </c>
      <c r="AQ719" s="207"/>
      <c r="AR719" s="297" t="str">
        <f t="shared" si="304"/>
        <v/>
      </c>
      <c r="AS719" s="207"/>
      <c r="AT719" s="139" t="str">
        <f t="shared" si="295"/>
        <v/>
      </c>
      <c r="AU719" s="207"/>
      <c r="AV719" s="297" t="str">
        <f t="shared" si="305"/>
        <v/>
      </c>
      <c r="AW719" s="207"/>
      <c r="AX719" s="139" t="str">
        <f t="shared" si="312"/>
        <v/>
      </c>
      <c r="AY719" s="207"/>
      <c r="AZ719" s="297" t="str">
        <f t="shared" si="316"/>
        <v/>
      </c>
      <c r="BA719" s="207"/>
      <c r="BB719" s="139" t="str">
        <f t="shared" si="313"/>
        <v/>
      </c>
      <c r="BC719" s="207"/>
      <c r="BD719" s="297" t="str">
        <f t="shared" si="317"/>
        <v/>
      </c>
      <c r="BE719" s="207"/>
      <c r="BF719" s="139" t="str">
        <f t="shared" si="298"/>
        <v/>
      </c>
      <c r="BG719" s="207"/>
      <c r="BH719" s="297" t="str">
        <f t="shared" si="308"/>
        <v/>
      </c>
      <c r="BJ719" s="139" t="str">
        <f t="shared" si="299"/>
        <v/>
      </c>
      <c r="BK719" s="207"/>
      <c r="BL719" s="297" t="str">
        <f t="shared" si="309"/>
        <v/>
      </c>
      <c r="BM719" s="207"/>
    </row>
    <row r="720" spans="1:65" s="122" customFormat="1" ht="15.75" customHeight="1">
      <c r="A720" s="376"/>
      <c r="B720" s="372"/>
      <c r="C720" s="67"/>
      <c r="D720" s="125"/>
      <c r="E720" s="125"/>
      <c r="F720" s="125"/>
      <c r="G720" s="125"/>
      <c r="H720" s="125"/>
      <c r="I720" s="125"/>
      <c r="J720" s="125"/>
      <c r="K720" s="43"/>
      <c r="L720" s="40"/>
      <c r="M720" s="207"/>
      <c r="N720" s="207"/>
      <c r="O720" s="111"/>
      <c r="P720" s="207"/>
      <c r="Q720" s="207"/>
      <c r="R720" s="237"/>
      <c r="S720" s="237"/>
      <c r="T720" s="237"/>
      <c r="U720" s="207"/>
      <c r="V720" s="237"/>
      <c r="W720" s="237"/>
      <c r="X720" s="237"/>
      <c r="Y720" s="237"/>
      <c r="Z720" s="139" t="str">
        <f t="shared" si="290"/>
        <v/>
      </c>
      <c r="AA720" s="207"/>
      <c r="AB720" s="297" t="str">
        <f t="shared" si="300"/>
        <v/>
      </c>
      <c r="AC720" s="262"/>
      <c r="AD720" s="139" t="str">
        <f t="shared" si="310"/>
        <v/>
      </c>
      <c r="AE720" s="207"/>
      <c r="AF720" s="297" t="str">
        <f t="shared" si="314"/>
        <v/>
      </c>
      <c r="AG720" s="207"/>
      <c r="AH720" s="139" t="str">
        <f t="shared" si="311"/>
        <v/>
      </c>
      <c r="AI720" s="207"/>
      <c r="AJ720" s="297" t="str">
        <f t="shared" si="315"/>
        <v/>
      </c>
      <c r="AK720" s="262"/>
      <c r="AL720" s="139" t="str">
        <f t="shared" si="293"/>
        <v/>
      </c>
      <c r="AM720" s="207"/>
      <c r="AN720" s="297" t="str">
        <f t="shared" si="303"/>
        <v/>
      </c>
      <c r="AP720" s="139" t="str">
        <f t="shared" si="294"/>
        <v/>
      </c>
      <c r="AQ720" s="207"/>
      <c r="AR720" s="297" t="str">
        <f t="shared" si="304"/>
        <v/>
      </c>
      <c r="AS720" s="207"/>
      <c r="AT720" s="139" t="str">
        <f t="shared" si="295"/>
        <v/>
      </c>
      <c r="AU720" s="207"/>
      <c r="AV720" s="297" t="str">
        <f t="shared" si="305"/>
        <v/>
      </c>
      <c r="AW720" s="207"/>
      <c r="AX720" s="139" t="str">
        <f t="shared" si="312"/>
        <v/>
      </c>
      <c r="AY720" s="207"/>
      <c r="AZ720" s="297" t="str">
        <f t="shared" si="316"/>
        <v/>
      </c>
      <c r="BA720" s="207"/>
      <c r="BB720" s="139" t="str">
        <f t="shared" si="313"/>
        <v/>
      </c>
      <c r="BC720" s="207"/>
      <c r="BD720" s="297" t="str">
        <f t="shared" si="317"/>
        <v/>
      </c>
      <c r="BE720" s="207"/>
      <c r="BF720" s="139" t="str">
        <f t="shared" si="298"/>
        <v/>
      </c>
      <c r="BG720" s="207"/>
      <c r="BH720" s="297" t="str">
        <f t="shared" si="308"/>
        <v/>
      </c>
      <c r="BJ720" s="139" t="str">
        <f t="shared" si="299"/>
        <v/>
      </c>
      <c r="BK720" s="207"/>
      <c r="BL720" s="297" t="str">
        <f t="shared" si="309"/>
        <v/>
      </c>
      <c r="BM720" s="207"/>
    </row>
    <row r="721" spans="2:65" ht="15.75" customHeight="1">
      <c r="B721" s="365"/>
      <c r="C721" s="101"/>
      <c r="D721" s="105"/>
      <c r="E721" s="105"/>
      <c r="F721" s="105"/>
      <c r="G721" s="105"/>
      <c r="H721" s="105"/>
      <c r="I721" s="105"/>
      <c r="J721" s="105"/>
      <c r="K721" s="43"/>
      <c r="L721" s="40"/>
      <c r="M721" s="207"/>
      <c r="N721" s="207"/>
      <c r="O721" s="123"/>
      <c r="P721" s="207"/>
      <c r="Q721" s="207"/>
      <c r="R721" s="237"/>
      <c r="S721" s="237"/>
      <c r="T721" s="237"/>
      <c r="U721" s="207"/>
      <c r="V721" s="237"/>
      <c r="W721" s="237"/>
      <c r="X721" s="237"/>
      <c r="Y721" s="237"/>
      <c r="Z721" s="139" t="str">
        <f t="shared" si="290"/>
        <v/>
      </c>
      <c r="AA721" s="207"/>
      <c r="AB721" s="297" t="str">
        <f t="shared" si="300"/>
        <v/>
      </c>
      <c r="AC721" s="262"/>
      <c r="AD721" s="139" t="str">
        <f t="shared" si="310"/>
        <v/>
      </c>
      <c r="AE721" s="207"/>
      <c r="AF721" s="297" t="str">
        <f t="shared" si="314"/>
        <v/>
      </c>
      <c r="AG721" s="207"/>
      <c r="AH721" s="139" t="str">
        <f t="shared" si="311"/>
        <v/>
      </c>
      <c r="AI721" s="207"/>
      <c r="AJ721" s="297" t="str">
        <f t="shared" si="315"/>
        <v/>
      </c>
      <c r="AK721" s="262"/>
      <c r="AL721" s="139" t="str">
        <f t="shared" si="293"/>
        <v/>
      </c>
      <c r="AM721" s="207"/>
      <c r="AN721" s="297" t="str">
        <f t="shared" si="303"/>
        <v/>
      </c>
      <c r="AP721" s="139" t="str">
        <f t="shared" si="294"/>
        <v/>
      </c>
      <c r="AQ721" s="207"/>
      <c r="AR721" s="297" t="str">
        <f t="shared" si="304"/>
        <v/>
      </c>
      <c r="AS721" s="207"/>
      <c r="AT721" s="139" t="str">
        <f t="shared" si="295"/>
        <v/>
      </c>
      <c r="AU721" s="207"/>
      <c r="AV721" s="297" t="str">
        <f t="shared" si="305"/>
        <v/>
      </c>
      <c r="AW721" s="207"/>
      <c r="AX721" s="139" t="str">
        <f t="shared" si="312"/>
        <v/>
      </c>
      <c r="AY721" s="207"/>
      <c r="AZ721" s="297" t="str">
        <f t="shared" si="316"/>
        <v/>
      </c>
      <c r="BA721" s="207"/>
      <c r="BB721" s="139" t="str">
        <f t="shared" si="313"/>
        <v/>
      </c>
      <c r="BC721" s="207"/>
      <c r="BD721" s="297" t="str">
        <f t="shared" si="317"/>
        <v/>
      </c>
      <c r="BE721" s="207"/>
      <c r="BF721" s="139" t="str">
        <f t="shared" si="298"/>
        <v/>
      </c>
      <c r="BG721" s="207"/>
      <c r="BH721" s="297" t="str">
        <f t="shared" si="308"/>
        <v/>
      </c>
      <c r="BJ721" s="139" t="str">
        <f t="shared" si="299"/>
        <v/>
      </c>
      <c r="BK721" s="207"/>
      <c r="BL721" s="297" t="str">
        <f t="shared" si="309"/>
        <v/>
      </c>
      <c r="BM721" s="207"/>
    </row>
    <row r="722" spans="2:65" ht="15.75" customHeight="1">
      <c r="B722" s="365"/>
      <c r="C722" s="101" t="s">
        <v>140</v>
      </c>
      <c r="D722" s="105"/>
      <c r="E722" s="105"/>
      <c r="F722" s="105"/>
      <c r="G722" s="105"/>
      <c r="H722" s="105"/>
      <c r="I722" s="105"/>
      <c r="J722" s="105"/>
      <c r="K722" s="43"/>
      <c r="L722" s="26" t="s">
        <v>29</v>
      </c>
      <c r="M722" s="207"/>
      <c r="N722" s="139">
        <f>SUM(N700+N708+N713+N718)</f>
        <v>1965715</v>
      </c>
      <c r="O722" s="45"/>
      <c r="P722" s="139">
        <f>SUM(P700+P708+P713+P718)</f>
        <v>2245890</v>
      </c>
      <c r="Q722" s="139"/>
      <c r="R722" s="139">
        <f>SUM(R700+R708+R713+R718)</f>
        <v>2016180</v>
      </c>
      <c r="S722" s="139"/>
      <c r="T722" s="139" t="e">
        <f>SUM(T700+T708+T713+T718)</f>
        <v>#N/A</v>
      </c>
      <c r="U722" s="139"/>
      <c r="V722" s="139">
        <f>SUM(V700+V708+V713+V718)</f>
        <v>2150110</v>
      </c>
      <c r="W722" s="139"/>
      <c r="X722" s="139">
        <f>SUM(X700+X708+X713+X718)</f>
        <v>2330862</v>
      </c>
      <c r="Y722" s="53"/>
      <c r="Z722" s="139">
        <f t="shared" si="290"/>
        <v>180752</v>
      </c>
      <c r="AA722" s="139"/>
      <c r="AB722" s="297">
        <f t="shared" si="300"/>
        <v>8.4066396602964444E-2</v>
      </c>
      <c r="AC722" s="262"/>
      <c r="AD722" s="139">
        <f t="shared" si="310"/>
        <v>84972</v>
      </c>
      <c r="AE722" s="139"/>
      <c r="AF722" s="297">
        <f t="shared" si="314"/>
        <v>3.7834444251499511E-2</v>
      </c>
      <c r="AG722" s="139"/>
      <c r="AH722" s="139">
        <f t="shared" si="311"/>
        <v>365147</v>
      </c>
      <c r="AI722" s="139"/>
      <c r="AJ722" s="297">
        <f t="shared" si="315"/>
        <v>0.18575785401240763</v>
      </c>
      <c r="AK722" s="262"/>
      <c r="AL722" s="139">
        <f t="shared" si="293"/>
        <v>314682</v>
      </c>
      <c r="AM722" s="139"/>
      <c r="AN722" s="297">
        <f t="shared" si="303"/>
        <v>0.15607832633991015</v>
      </c>
      <c r="AP722" s="139" t="str">
        <f t="shared" si="294"/>
        <v/>
      </c>
      <c r="AQ722" s="139"/>
      <c r="AR722" s="297" t="e">
        <f t="shared" si="304"/>
        <v>#N/A</v>
      </c>
      <c r="AS722" s="139"/>
      <c r="AT722" s="139" t="str">
        <f t="shared" si="295"/>
        <v/>
      </c>
      <c r="AU722" s="139"/>
      <c r="AV722" s="297" t="e">
        <f t="shared" si="305"/>
        <v>#N/A</v>
      </c>
      <c r="AW722" s="139"/>
      <c r="AX722" s="139">
        <f t="shared" si="312"/>
        <v>184395</v>
      </c>
      <c r="AY722" s="139"/>
      <c r="AZ722" s="297">
        <f t="shared" si="316"/>
        <v>9.3805561843909313E-2</v>
      </c>
      <c r="BA722" s="139"/>
      <c r="BB722" s="139">
        <f t="shared" si="313"/>
        <v>-95780</v>
      </c>
      <c r="BC722" s="139"/>
      <c r="BD722" s="297">
        <f t="shared" si="317"/>
        <v>-4.2646790359278541E-2</v>
      </c>
      <c r="BE722" s="139"/>
      <c r="BF722" s="139">
        <f t="shared" si="298"/>
        <v>133930</v>
      </c>
      <c r="BG722" s="139"/>
      <c r="BH722" s="297">
        <f t="shared" si="308"/>
        <v>6.6427600710253998E-2</v>
      </c>
      <c r="BJ722" s="139" t="str">
        <f t="shared" si="299"/>
        <v/>
      </c>
      <c r="BK722" s="139"/>
      <c r="BL722" s="297" t="e">
        <f t="shared" si="309"/>
        <v>#N/A</v>
      </c>
      <c r="BM722" s="139"/>
    </row>
    <row r="723" spans="2:65" ht="15.75" customHeight="1">
      <c r="B723" s="365"/>
      <c r="C723" s="101"/>
      <c r="D723" s="101"/>
      <c r="E723" s="105"/>
      <c r="F723" s="105"/>
      <c r="G723" s="105"/>
      <c r="H723" s="105"/>
      <c r="I723" s="105"/>
      <c r="J723" s="105"/>
      <c r="K723" s="43"/>
      <c r="L723" s="26"/>
      <c r="M723" s="207"/>
      <c r="N723" s="207"/>
      <c r="O723" s="45"/>
      <c r="P723" s="207"/>
      <c r="Q723" s="207"/>
      <c r="R723" s="237"/>
      <c r="S723" s="237"/>
      <c r="T723" s="237"/>
      <c r="U723" s="207"/>
      <c r="V723" s="237"/>
      <c r="W723" s="237"/>
      <c r="X723" s="237"/>
      <c r="Y723" s="237"/>
      <c r="Z723" s="139" t="str">
        <f t="shared" si="290"/>
        <v/>
      </c>
      <c r="AA723" s="207"/>
      <c r="AB723" s="297" t="str">
        <f t="shared" si="300"/>
        <v/>
      </c>
      <c r="AC723" s="262"/>
      <c r="AD723" s="139" t="str">
        <f t="shared" si="310"/>
        <v/>
      </c>
      <c r="AE723" s="207"/>
      <c r="AF723" s="297" t="str">
        <f t="shared" si="314"/>
        <v/>
      </c>
      <c r="AG723" s="207"/>
      <c r="AH723" s="139" t="str">
        <f t="shared" si="311"/>
        <v/>
      </c>
      <c r="AI723" s="207"/>
      <c r="AJ723" s="297" t="str">
        <f t="shared" si="315"/>
        <v/>
      </c>
      <c r="AK723" s="262"/>
      <c r="AL723" s="139" t="str">
        <f t="shared" si="293"/>
        <v/>
      </c>
      <c r="AM723" s="207"/>
      <c r="AN723" s="297" t="str">
        <f t="shared" si="303"/>
        <v/>
      </c>
      <c r="AP723" s="139" t="str">
        <f t="shared" si="294"/>
        <v/>
      </c>
      <c r="AQ723" s="207"/>
      <c r="AR723" s="297" t="str">
        <f t="shared" si="304"/>
        <v/>
      </c>
      <c r="AS723" s="207"/>
      <c r="AT723" s="139" t="str">
        <f t="shared" si="295"/>
        <v/>
      </c>
      <c r="AU723" s="207"/>
      <c r="AV723" s="297" t="str">
        <f t="shared" si="305"/>
        <v/>
      </c>
      <c r="AW723" s="207"/>
      <c r="AX723" s="139" t="str">
        <f t="shared" si="312"/>
        <v/>
      </c>
      <c r="AY723" s="207"/>
      <c r="AZ723" s="297" t="str">
        <f t="shared" si="316"/>
        <v/>
      </c>
      <c r="BA723" s="207"/>
      <c r="BB723" s="139" t="str">
        <f t="shared" si="313"/>
        <v/>
      </c>
      <c r="BC723" s="207"/>
      <c r="BD723" s="297" t="str">
        <f t="shared" si="317"/>
        <v/>
      </c>
      <c r="BE723" s="207"/>
      <c r="BF723" s="139" t="str">
        <f t="shared" si="298"/>
        <v/>
      </c>
      <c r="BG723" s="207"/>
      <c r="BH723" s="297" t="str">
        <f t="shared" si="308"/>
        <v/>
      </c>
      <c r="BJ723" s="139" t="str">
        <f t="shared" si="299"/>
        <v/>
      </c>
      <c r="BK723" s="207"/>
      <c r="BL723" s="297" t="str">
        <f t="shared" si="309"/>
        <v/>
      </c>
      <c r="BM723" s="207"/>
    </row>
    <row r="724" spans="2:65" ht="15.75" customHeight="1">
      <c r="B724" s="365"/>
      <c r="C724" s="101"/>
      <c r="D724" s="101"/>
      <c r="E724" s="105"/>
      <c r="F724" s="105"/>
      <c r="G724" s="105"/>
      <c r="H724" s="105"/>
      <c r="I724" s="105"/>
      <c r="J724" s="105"/>
      <c r="K724" s="43"/>
      <c r="L724" s="26"/>
      <c r="M724" s="207"/>
      <c r="N724" s="207"/>
      <c r="O724" s="45"/>
      <c r="P724" s="207"/>
      <c r="Q724" s="207"/>
      <c r="R724" s="237"/>
      <c r="S724" s="237"/>
      <c r="T724" s="237"/>
      <c r="U724" s="207"/>
      <c r="V724" s="237"/>
      <c r="W724" s="237"/>
      <c r="X724" s="237"/>
      <c r="Y724" s="237"/>
      <c r="Z724" s="139" t="str">
        <f t="shared" si="290"/>
        <v/>
      </c>
      <c r="AA724" s="207"/>
      <c r="AB724" s="297" t="str">
        <f t="shared" si="300"/>
        <v/>
      </c>
      <c r="AC724" s="262"/>
      <c r="AD724" s="139" t="str">
        <f t="shared" si="310"/>
        <v/>
      </c>
      <c r="AE724" s="207"/>
      <c r="AF724" s="297" t="str">
        <f t="shared" si="314"/>
        <v/>
      </c>
      <c r="AG724" s="207"/>
      <c r="AH724" s="139" t="str">
        <f t="shared" si="311"/>
        <v/>
      </c>
      <c r="AI724" s="207"/>
      <c r="AJ724" s="297" t="str">
        <f t="shared" si="315"/>
        <v/>
      </c>
      <c r="AK724" s="262"/>
      <c r="AL724" s="139" t="str">
        <f t="shared" si="293"/>
        <v/>
      </c>
      <c r="AM724" s="207"/>
      <c r="AN724" s="297" t="str">
        <f t="shared" si="303"/>
        <v/>
      </c>
      <c r="AP724" s="139" t="str">
        <f t="shared" si="294"/>
        <v/>
      </c>
      <c r="AQ724" s="207"/>
      <c r="AR724" s="297" t="str">
        <f t="shared" si="304"/>
        <v/>
      </c>
      <c r="AS724" s="207"/>
      <c r="AT724" s="139" t="str">
        <f t="shared" si="295"/>
        <v/>
      </c>
      <c r="AU724" s="207"/>
      <c r="AV724" s="297" t="str">
        <f t="shared" si="305"/>
        <v/>
      </c>
      <c r="AW724" s="207"/>
      <c r="AX724" s="139" t="str">
        <f t="shared" si="312"/>
        <v/>
      </c>
      <c r="AY724" s="207"/>
      <c r="AZ724" s="297" t="str">
        <f t="shared" si="316"/>
        <v/>
      </c>
      <c r="BA724" s="207"/>
      <c r="BB724" s="139" t="str">
        <f t="shared" si="313"/>
        <v/>
      </c>
      <c r="BC724" s="207"/>
      <c r="BD724" s="297" t="str">
        <f t="shared" si="317"/>
        <v/>
      </c>
      <c r="BE724" s="207"/>
      <c r="BF724" s="139" t="str">
        <f t="shared" si="298"/>
        <v/>
      </c>
      <c r="BG724" s="207"/>
      <c r="BH724" s="297" t="str">
        <f t="shared" si="308"/>
        <v/>
      </c>
      <c r="BJ724" s="139" t="str">
        <f t="shared" si="299"/>
        <v/>
      </c>
      <c r="BK724" s="207"/>
      <c r="BL724" s="297" t="str">
        <f t="shared" si="309"/>
        <v/>
      </c>
      <c r="BM724" s="207"/>
    </row>
    <row r="725" spans="2:65" ht="15.75" customHeight="1">
      <c r="B725" s="365"/>
      <c r="C725" s="115"/>
      <c r="D725" s="105"/>
      <c r="E725" s="105"/>
      <c r="F725" s="105"/>
      <c r="G725" s="105"/>
      <c r="H725" s="105"/>
      <c r="I725" s="105"/>
      <c r="J725" s="105"/>
      <c r="K725" s="43"/>
      <c r="L725" s="26"/>
      <c r="M725" s="207"/>
      <c r="N725" s="207"/>
      <c r="O725" s="45"/>
      <c r="P725" s="207"/>
      <c r="Q725" s="207"/>
      <c r="R725" s="237"/>
      <c r="S725" s="237"/>
      <c r="T725" s="237"/>
      <c r="U725" s="207"/>
      <c r="V725" s="237"/>
      <c r="W725" s="237"/>
      <c r="X725" s="237"/>
      <c r="Y725" s="237"/>
      <c r="Z725" s="139" t="str">
        <f t="shared" si="290"/>
        <v/>
      </c>
      <c r="AA725" s="207"/>
      <c r="AB725" s="297" t="str">
        <f t="shared" si="300"/>
        <v/>
      </c>
      <c r="AC725" s="262"/>
      <c r="AD725" s="139" t="str">
        <f t="shared" si="310"/>
        <v/>
      </c>
      <c r="AE725" s="207"/>
      <c r="AF725" s="297" t="str">
        <f t="shared" si="314"/>
        <v/>
      </c>
      <c r="AG725" s="207"/>
      <c r="AH725" s="139" t="str">
        <f t="shared" si="311"/>
        <v/>
      </c>
      <c r="AI725" s="207"/>
      <c r="AJ725" s="297" t="str">
        <f t="shared" si="315"/>
        <v/>
      </c>
      <c r="AK725" s="262"/>
      <c r="AL725" s="139" t="str">
        <f t="shared" si="293"/>
        <v/>
      </c>
      <c r="AM725" s="207"/>
      <c r="AN725" s="297" t="str">
        <f t="shared" si="303"/>
        <v/>
      </c>
      <c r="AP725" s="139" t="str">
        <f t="shared" si="294"/>
        <v/>
      </c>
      <c r="AQ725" s="207"/>
      <c r="AR725" s="297" t="str">
        <f t="shared" si="304"/>
        <v/>
      </c>
      <c r="AS725" s="207"/>
      <c r="AT725" s="139" t="str">
        <f t="shared" si="295"/>
        <v/>
      </c>
      <c r="AU725" s="207"/>
      <c r="AV725" s="297" t="str">
        <f t="shared" si="305"/>
        <v/>
      </c>
      <c r="AW725" s="207"/>
      <c r="AX725" s="139" t="str">
        <f t="shared" si="312"/>
        <v/>
      </c>
      <c r="AY725" s="207"/>
      <c r="AZ725" s="297" t="str">
        <f t="shared" si="316"/>
        <v/>
      </c>
      <c r="BA725" s="207"/>
      <c r="BB725" s="139" t="str">
        <f t="shared" si="313"/>
        <v/>
      </c>
      <c r="BC725" s="207"/>
      <c r="BD725" s="297" t="str">
        <f t="shared" si="317"/>
        <v/>
      </c>
      <c r="BE725" s="207"/>
      <c r="BF725" s="139" t="str">
        <f t="shared" si="298"/>
        <v/>
      </c>
      <c r="BG725" s="207"/>
      <c r="BH725" s="297" t="str">
        <f t="shared" si="308"/>
        <v/>
      </c>
      <c r="BJ725" s="139" t="str">
        <f t="shared" si="299"/>
        <v/>
      </c>
      <c r="BK725" s="207"/>
      <c r="BL725" s="297" t="str">
        <f t="shared" si="309"/>
        <v/>
      </c>
      <c r="BM725" s="207"/>
    </row>
    <row r="726" spans="2:65" ht="15.75" customHeight="1">
      <c r="B726" s="365"/>
      <c r="C726" s="206">
        <v>1</v>
      </c>
      <c r="D726" s="144" t="s">
        <v>330</v>
      </c>
      <c r="E726" s="105"/>
      <c r="F726" s="105"/>
      <c r="G726" s="105"/>
      <c r="H726" s="105"/>
      <c r="I726" s="105"/>
      <c r="J726" s="105"/>
      <c r="K726" s="43"/>
      <c r="L726" s="26"/>
      <c r="M726" s="207"/>
      <c r="N726" s="207"/>
      <c r="O726" s="45"/>
      <c r="P726" s="207"/>
      <c r="Q726" s="207"/>
      <c r="R726" s="237"/>
      <c r="S726" s="237"/>
      <c r="T726" s="237"/>
      <c r="U726" s="207"/>
      <c r="V726" s="237"/>
      <c r="W726" s="237"/>
      <c r="X726" s="237"/>
      <c r="Y726" s="237"/>
      <c r="Z726" s="139" t="str">
        <f>IF(AND(ISNUMBER($V726),ISNUMBER($X726)),IF((ABS($V726-$X726))&gt;0.49,$X726-$V726,0),"")</f>
        <v/>
      </c>
      <c r="AA726" s="207"/>
      <c r="AB726" s="297" t="str">
        <f t="shared" si="300"/>
        <v/>
      </c>
      <c r="AC726" s="262"/>
      <c r="AD726" s="139" t="str">
        <f t="shared" si="310"/>
        <v/>
      </c>
      <c r="AE726" s="207"/>
      <c r="AF726" s="297" t="str">
        <f t="shared" si="314"/>
        <v/>
      </c>
      <c r="AG726" s="207"/>
      <c r="AH726" s="139" t="str">
        <f t="shared" si="311"/>
        <v/>
      </c>
      <c r="AI726" s="207"/>
      <c r="AJ726" s="297" t="str">
        <f t="shared" si="315"/>
        <v/>
      </c>
      <c r="AK726" s="262"/>
      <c r="AL726" s="139" t="str">
        <f>IF(AND(ISNUMBER($R726),ISNUMBER($X726)),IF((ABS($R726-$X726))&gt;0.49,$X726-$R726,0),"")</f>
        <v/>
      </c>
      <c r="AM726" s="207"/>
      <c r="AN726" s="297" t="str">
        <f t="shared" si="303"/>
        <v/>
      </c>
      <c r="AP726" s="139" t="str">
        <f>IF(AND(ISNUMBER($T726),ISNUMBER($X726)),IF((ABS($T726-$X726))&gt;0.49,$X726-$T726,0),"")</f>
        <v/>
      </c>
      <c r="AQ726" s="207"/>
      <c r="AR726" s="297" t="str">
        <f t="shared" si="304"/>
        <v/>
      </c>
      <c r="AS726" s="207"/>
      <c r="AT726" s="139" t="str">
        <f>IF(AND(ISNUMBER($R726),ISNUMBER($T726)),IF((ABS($R726-$T726))&gt;0.49,$T726-$R726,0),"")</f>
        <v/>
      </c>
      <c r="AU726" s="207"/>
      <c r="AV726" s="297" t="str">
        <f t="shared" si="305"/>
        <v/>
      </c>
      <c r="AW726" s="207"/>
      <c r="AX726" s="139" t="str">
        <f t="shared" si="312"/>
        <v/>
      </c>
      <c r="AY726" s="207"/>
      <c r="AZ726" s="297" t="str">
        <f t="shared" si="316"/>
        <v/>
      </c>
      <c r="BA726" s="207"/>
      <c r="BB726" s="139" t="str">
        <f t="shared" si="313"/>
        <v/>
      </c>
      <c r="BC726" s="207"/>
      <c r="BD726" s="297" t="str">
        <f t="shared" si="317"/>
        <v/>
      </c>
      <c r="BE726" s="207"/>
      <c r="BF726" s="139" t="str">
        <f>IF(AND(ISNUMBER($R726),ISNUMBER($V726)),IF((ABS($R726-$V726))&gt;0.49,$V726-$R726,0),"")</f>
        <v/>
      </c>
      <c r="BG726" s="207"/>
      <c r="BH726" s="297" t="str">
        <f t="shared" si="308"/>
        <v/>
      </c>
      <c r="BJ726" s="139" t="str">
        <f>IF(AND(ISNUMBER($T726),ISNUMBER($V726)),IF((ABS($T726-$V726))&gt;0.49,$V726-$T726,0),"")</f>
        <v/>
      </c>
      <c r="BK726" s="207"/>
      <c r="BL726" s="297" t="str">
        <f t="shared" si="309"/>
        <v/>
      </c>
      <c r="BM726" s="207"/>
    </row>
    <row r="727" spans="2:65" ht="15.75" customHeight="1">
      <c r="B727" s="365"/>
      <c r="C727" s="206">
        <v>2</v>
      </c>
      <c r="D727" s="144" t="s">
        <v>395</v>
      </c>
      <c r="E727" s="105"/>
      <c r="F727" s="105"/>
      <c r="G727" s="105"/>
      <c r="H727" s="105"/>
      <c r="I727" s="105"/>
      <c r="J727" s="105"/>
      <c r="K727" s="43"/>
      <c r="L727" s="26"/>
      <c r="M727" s="207"/>
      <c r="N727" s="207"/>
      <c r="O727" s="45"/>
      <c r="P727" s="207"/>
      <c r="Q727" s="207"/>
      <c r="R727" s="237"/>
      <c r="S727" s="237"/>
      <c r="T727" s="237"/>
      <c r="U727" s="207"/>
      <c r="V727" s="237"/>
      <c r="W727" s="237"/>
      <c r="X727" s="237"/>
      <c r="Y727" s="237"/>
      <c r="Z727" s="139"/>
      <c r="AA727" s="207"/>
      <c r="AB727" s="297" t="str">
        <f t="shared" si="300"/>
        <v/>
      </c>
      <c r="AC727" s="262"/>
      <c r="AD727" s="139"/>
      <c r="AE727" s="207"/>
      <c r="AF727" s="297" t="str">
        <f t="shared" si="314"/>
        <v/>
      </c>
      <c r="AG727" s="207"/>
      <c r="AH727" s="139"/>
      <c r="AI727" s="207"/>
      <c r="AJ727" s="297" t="str">
        <f t="shared" si="315"/>
        <v/>
      </c>
      <c r="AK727" s="262"/>
      <c r="AL727" s="139"/>
      <c r="AM727" s="207"/>
      <c r="AN727" s="297" t="str">
        <f t="shared" si="303"/>
        <v/>
      </c>
      <c r="AP727" s="139"/>
      <c r="AQ727" s="207"/>
      <c r="AR727" s="297" t="str">
        <f t="shared" si="304"/>
        <v/>
      </c>
      <c r="AS727" s="207"/>
      <c r="AT727" s="139"/>
      <c r="AU727" s="207"/>
      <c r="AV727" s="297" t="str">
        <f t="shared" si="305"/>
        <v/>
      </c>
      <c r="AW727" s="207"/>
      <c r="AX727" s="139"/>
      <c r="AY727" s="207"/>
      <c r="AZ727" s="297" t="str">
        <f t="shared" si="316"/>
        <v/>
      </c>
      <c r="BA727" s="207"/>
      <c r="BB727" s="139"/>
      <c r="BC727" s="207"/>
      <c r="BD727" s="297" t="str">
        <f t="shared" si="317"/>
        <v/>
      </c>
      <c r="BE727" s="207"/>
      <c r="BF727" s="139"/>
      <c r="BG727" s="207"/>
      <c r="BH727" s="297" t="str">
        <f t="shared" si="308"/>
        <v/>
      </c>
      <c r="BJ727" s="139"/>
      <c r="BK727" s="207"/>
      <c r="BL727" s="297" t="str">
        <f t="shared" si="309"/>
        <v/>
      </c>
      <c r="BM727" s="207"/>
    </row>
    <row r="728" spans="2:65" ht="15.75" customHeight="1">
      <c r="B728" s="365"/>
      <c r="D728" s="144" t="s">
        <v>343</v>
      </c>
      <c r="E728" s="105"/>
      <c r="F728" s="105"/>
      <c r="G728" s="105"/>
      <c r="H728" s="105"/>
      <c r="I728" s="105"/>
      <c r="J728" s="105"/>
      <c r="K728" s="43"/>
      <c r="L728" s="26"/>
      <c r="M728" s="207"/>
      <c r="N728" s="207"/>
      <c r="O728" s="45"/>
      <c r="P728" s="207"/>
      <c r="Q728" s="207"/>
      <c r="R728" s="237"/>
      <c r="S728" s="237"/>
      <c r="T728" s="237"/>
      <c r="U728" s="207"/>
      <c r="V728" s="237"/>
      <c r="W728" s="237"/>
      <c r="X728" s="237"/>
      <c r="Y728" s="237"/>
      <c r="Z728" s="139"/>
      <c r="AA728" s="207"/>
      <c r="AB728" s="297"/>
      <c r="AC728" s="262"/>
      <c r="AD728" s="139"/>
      <c r="AE728" s="207"/>
      <c r="AF728" s="297"/>
      <c r="AG728" s="207"/>
      <c r="AH728" s="139"/>
      <c r="AI728" s="207"/>
      <c r="AJ728" s="297"/>
      <c r="AK728" s="262"/>
      <c r="AL728" s="139"/>
      <c r="AM728" s="207"/>
      <c r="AN728" s="297"/>
      <c r="AP728" s="139"/>
      <c r="AQ728" s="207"/>
      <c r="AR728" s="297"/>
      <c r="AS728" s="207"/>
      <c r="AT728" s="139"/>
      <c r="AU728" s="207"/>
      <c r="AV728" s="297"/>
      <c r="AW728" s="207"/>
      <c r="AX728" s="139"/>
      <c r="AY728" s="207"/>
      <c r="AZ728" s="297"/>
      <c r="BA728" s="207"/>
      <c r="BB728" s="139"/>
      <c r="BC728" s="207"/>
      <c r="BD728" s="297"/>
      <c r="BE728" s="207"/>
      <c r="BF728" s="139"/>
      <c r="BG728" s="207"/>
      <c r="BH728" s="297"/>
      <c r="BJ728" s="139"/>
      <c r="BK728" s="207"/>
      <c r="BL728" s="297"/>
      <c r="BM728" s="207"/>
    </row>
    <row r="729" spans="2:65" ht="15.75" customHeight="1">
      <c r="B729" s="365"/>
      <c r="C729" s="206">
        <v>3</v>
      </c>
      <c r="D729" s="144" t="s">
        <v>386</v>
      </c>
      <c r="E729" s="105"/>
      <c r="F729" s="105"/>
      <c r="G729" s="105"/>
      <c r="H729" s="105"/>
      <c r="I729" s="105"/>
      <c r="J729" s="105"/>
      <c r="K729" s="43"/>
      <c r="L729" s="26"/>
      <c r="M729" s="207"/>
      <c r="N729" s="207"/>
      <c r="O729" s="45"/>
      <c r="P729" s="207"/>
      <c r="Q729" s="207"/>
      <c r="R729" s="237"/>
      <c r="S729" s="237"/>
      <c r="T729" s="237"/>
      <c r="U729" s="207"/>
      <c r="V729" s="237"/>
      <c r="W729" s="237"/>
      <c r="X729" s="237"/>
      <c r="Y729" s="237"/>
      <c r="Z729" s="139"/>
      <c r="AA729" s="207"/>
      <c r="AB729" s="297"/>
      <c r="AC729" s="262"/>
      <c r="AD729" s="139"/>
      <c r="AE729" s="207"/>
      <c r="AF729" s="297"/>
      <c r="AG729" s="207"/>
      <c r="AH729" s="139"/>
      <c r="AI729" s="207"/>
      <c r="AJ729" s="297"/>
      <c r="AK729" s="262"/>
      <c r="AL729" s="139"/>
      <c r="AM729" s="207"/>
      <c r="AN729" s="297"/>
      <c r="AP729" s="139"/>
      <c r="AQ729" s="207"/>
      <c r="AR729" s="297"/>
      <c r="AS729" s="207"/>
      <c r="AT729" s="139"/>
      <c r="AU729" s="207"/>
      <c r="AV729" s="297"/>
      <c r="AW729" s="207"/>
      <c r="AX729" s="139"/>
      <c r="AY729" s="207"/>
      <c r="AZ729" s="297"/>
      <c r="BA729" s="207"/>
      <c r="BB729" s="139"/>
      <c r="BC729" s="207"/>
      <c r="BD729" s="297"/>
      <c r="BE729" s="207"/>
      <c r="BF729" s="139"/>
      <c r="BG729" s="207"/>
      <c r="BH729" s="297"/>
      <c r="BJ729" s="139"/>
      <c r="BK729" s="207"/>
      <c r="BL729" s="297"/>
      <c r="BM729" s="207"/>
    </row>
    <row r="730" spans="2:65" ht="15.75" customHeight="1">
      <c r="B730" s="365"/>
      <c r="C730" s="206"/>
      <c r="E730" s="105"/>
      <c r="F730" s="105"/>
      <c r="G730" s="105"/>
      <c r="H730" s="105"/>
      <c r="I730" s="105"/>
      <c r="J730" s="105"/>
      <c r="K730" s="43"/>
      <c r="L730" s="26"/>
      <c r="M730" s="207"/>
      <c r="N730" s="207"/>
      <c r="O730" s="45"/>
      <c r="P730" s="207"/>
      <c r="Q730" s="207"/>
      <c r="R730" s="237"/>
      <c r="S730" s="237"/>
      <c r="T730" s="237"/>
      <c r="U730" s="207"/>
      <c r="V730" s="237"/>
      <c r="W730" s="237"/>
      <c r="X730" s="237"/>
      <c r="Y730" s="237"/>
      <c r="Z730" s="139"/>
      <c r="AA730" s="207"/>
      <c r="AB730" s="297"/>
      <c r="AC730" s="262"/>
      <c r="AD730" s="139"/>
      <c r="AE730" s="207"/>
      <c r="AF730" s="297"/>
      <c r="AG730" s="207"/>
      <c r="AH730" s="139"/>
      <c r="AI730" s="207"/>
      <c r="AJ730" s="297"/>
      <c r="AK730" s="262"/>
      <c r="AL730" s="139"/>
      <c r="AM730" s="207"/>
      <c r="AN730" s="297"/>
      <c r="AP730" s="139"/>
      <c r="AQ730" s="207"/>
      <c r="AR730" s="297"/>
      <c r="AS730" s="207"/>
      <c r="AT730" s="139"/>
      <c r="AU730" s="207"/>
      <c r="AV730" s="297"/>
      <c r="AW730" s="207"/>
      <c r="AX730" s="139"/>
      <c r="AY730" s="207"/>
      <c r="AZ730" s="297"/>
      <c r="BA730" s="207"/>
      <c r="BB730" s="139"/>
      <c r="BC730" s="207"/>
      <c r="BD730" s="297"/>
      <c r="BE730" s="207"/>
      <c r="BF730" s="139"/>
      <c r="BG730" s="207"/>
      <c r="BH730" s="297"/>
      <c r="BJ730" s="139"/>
      <c r="BK730" s="207"/>
      <c r="BL730" s="297"/>
      <c r="BM730" s="207"/>
    </row>
    <row r="731" spans="2:65" ht="15.75" customHeight="1">
      <c r="B731" s="365"/>
      <c r="C731" s="43"/>
      <c r="D731" s="101"/>
      <c r="E731" s="101"/>
      <c r="F731" s="101"/>
      <c r="G731" s="101"/>
      <c r="H731" s="101"/>
      <c r="I731" s="101"/>
      <c r="J731" s="101"/>
      <c r="K731" s="43"/>
      <c r="L731" s="26"/>
      <c r="M731" s="207"/>
      <c r="N731" s="207"/>
      <c r="O731" s="142"/>
      <c r="P731" s="207"/>
      <c r="Q731" s="207"/>
      <c r="R731" s="237"/>
      <c r="S731" s="237"/>
      <c r="T731" s="237"/>
      <c r="U731" s="207"/>
      <c r="V731" s="237"/>
      <c r="W731" s="237"/>
      <c r="X731" s="237"/>
      <c r="Y731" s="237"/>
      <c r="Z731" s="139" t="str">
        <f t="shared" ref="Z731:Z772" si="318">IF(AND(ISNUMBER($V731),ISNUMBER($X731)),IF((ABS($V731-$X731))&gt;0.49,$X731-$V731,0),"")</f>
        <v/>
      </c>
      <c r="AA731" s="207"/>
      <c r="AB731" s="297" t="str">
        <f t="shared" ref="AB731:AB772" si="319">IF($V731="","",  IF($X731="","", IF($V731=0,"---",(IF(ISERROR(($X731/$V731)-1),"---",($X731/$V731)-1) ))))</f>
        <v/>
      </c>
      <c r="AC731" s="262"/>
      <c r="AD731" s="139" t="str">
        <f t="shared" ref="AD731:AD772" si="320">IF(AND(ISNUMBER($P731),ISNUMBER($X731)),IF((ABS($P731-$X731))&gt;0.49,$X731-$P731,0),"")</f>
        <v/>
      </c>
      <c r="AE731" s="207"/>
      <c r="AF731" s="297" t="str">
        <f t="shared" ref="AF731:AF772" si="321">IF($P731="","",  IF($X731="","", IF($P731=0,"---",(IF(ISERROR(($X731/$P731)-1),"---",($X731/$P731)-1) ))))</f>
        <v/>
      </c>
      <c r="AG731" s="207"/>
      <c r="AH731" s="139" t="str">
        <f t="shared" ref="AH731:AH772" si="322">IF(AND(ISNUMBER($N731),ISNUMBER($X731)),IF((ABS($N731-$X731))&gt;0.49,$X731-$N731,0),"")</f>
        <v/>
      </c>
      <c r="AI731" s="207"/>
      <c r="AJ731" s="297" t="str">
        <f t="shared" ref="AJ731:AJ772" si="323">IF($N731="","",  IF($X731="","", IF($N731=0,"---",(IF(ISERROR(($X731/$N731)-1),"---",($X731/$N731)-1) ))))</f>
        <v/>
      </c>
      <c r="AK731" s="262"/>
      <c r="AL731" s="139" t="str">
        <f t="shared" ref="AL731:AL772" si="324">IF(AND(ISNUMBER($R731),ISNUMBER($X731)),IF((ABS($R731-$X731))&gt;0.49,$X731-$R731,0),"")</f>
        <v/>
      </c>
      <c r="AM731" s="207"/>
      <c r="AN731" s="297" t="str">
        <f t="shared" ref="AN731:AN772" si="325">IF($R731="","",  IF($X731="","", IF($R731=0,"---",(IF(ISERROR(($X731/$R731)-1),"---",($X731/$R731)-1) ))))</f>
        <v/>
      </c>
      <c r="AP731" s="139" t="str">
        <f t="shared" ref="AP731:AP772" si="326">IF(AND(ISNUMBER($T731),ISNUMBER($X731)),IF((ABS($T731-$X731))&gt;0.49,$X731-$T731,0),"")</f>
        <v/>
      </c>
      <c r="AQ731" s="207"/>
      <c r="AR731" s="297" t="str">
        <f t="shared" ref="AR731:AR772" si="327">IF($T731="","",  IF($X731="","", IF($T731=0,"---",(IF(ISERROR(($X731/$T731)-1),"---",($X731/$T731)-1) ))))</f>
        <v/>
      </c>
      <c r="AS731" s="207"/>
      <c r="AT731" s="139" t="str">
        <f t="shared" ref="AT731:AT772" si="328">IF(AND(ISNUMBER($R731),ISNUMBER($T731)),IF((ABS($R731-$T731))&gt;0.49,$T731-$R731,0),"")</f>
        <v/>
      </c>
      <c r="AU731" s="207"/>
      <c r="AV731" s="297" t="str">
        <f t="shared" ref="AV731:AV772" si="329">IF($R731="","",  IF($T731="","", IF($R731=0,"---",(IF(ISERROR(($T731/$R731)-1),"---",($T731/$R731)-1) ))))</f>
        <v/>
      </c>
      <c r="AW731" s="207"/>
      <c r="AX731" s="139" t="str">
        <f t="shared" ref="AX731:AX772" si="330">IF(AND(ISNUMBER($N731),ISNUMBER($V731)),IF((ABS($N731-$V731))&gt;0.49,$V731-$N731,0),"")</f>
        <v/>
      </c>
      <c r="AY731" s="207"/>
      <c r="AZ731" s="297" t="str">
        <f t="shared" ref="AZ731:AZ772" si="331">IF($N731="","",  IF($V731="","", IF($N731=0,"---",(IF(ISERROR(($V731/$N731)-1),"---",($V731/$N731)-1) ))))</f>
        <v/>
      </c>
      <c r="BA731" s="207"/>
      <c r="BB731" s="139" t="str">
        <f t="shared" ref="BB731:BB772" si="332">IF(AND(ISNUMBER($P731),ISNUMBER($V731)),IF((ABS($P731-$V731))&gt;0.49,$V731-$P731,0),"")</f>
        <v/>
      </c>
      <c r="BC731" s="207"/>
      <c r="BD731" s="297" t="str">
        <f t="shared" ref="BD731:BD772" si="333">IF($P731="","",  IF($V731="","", IF($P731=0,"---",(IF(ISERROR(($V731/$P731)-1),"---",($V731/$P731)-1) ))))</f>
        <v/>
      </c>
      <c r="BE731" s="207"/>
      <c r="BF731" s="139" t="str">
        <f t="shared" ref="BF731:BF772" si="334">IF(AND(ISNUMBER($R731),ISNUMBER($V731)),IF((ABS($R731-$V731))&gt;0.49,$V731-$R731,0),"")</f>
        <v/>
      </c>
      <c r="BG731" s="207"/>
      <c r="BH731" s="297" t="str">
        <f t="shared" ref="BH731:BH772" si="335">IF($R731="","",  IF($V731="","", IF($R731=0,"---",(IF(ISERROR(($V731/$R731)-1),"---",($V731/$R731)-1) ))))</f>
        <v/>
      </c>
      <c r="BJ731" s="139" t="str">
        <f t="shared" ref="BJ731:BJ772" si="336">IF(AND(ISNUMBER($T731),ISNUMBER($V731)),IF((ABS($T731-$V731))&gt;0.49,$V731-$T731,0),"")</f>
        <v/>
      </c>
      <c r="BK731" s="207"/>
      <c r="BL731" s="297" t="str">
        <f t="shared" ref="BL731:BL772" si="337">IF($T731="","",  IF($V731="","", IF($T731=0,"---",(IF(ISERROR(($V731/$T731)-1),"---",($V731/$T731)-1) ))))</f>
        <v/>
      </c>
      <c r="BM731" s="207"/>
    </row>
    <row r="732" spans="2:65" ht="15.75" customHeight="1">
      <c r="B732" s="364">
        <v>300</v>
      </c>
      <c r="C732" s="20" t="s">
        <v>99</v>
      </c>
      <c r="D732" s="103"/>
      <c r="E732" s="103"/>
      <c r="F732" s="103"/>
      <c r="G732" s="103"/>
      <c r="H732" s="103"/>
      <c r="I732" s="103"/>
      <c r="J732" s="103"/>
      <c r="K732" s="49"/>
      <c r="L732" s="37" t="s">
        <v>33</v>
      </c>
      <c r="M732" s="215"/>
      <c r="N732" s="150">
        <f>VLOOKUP($B732,'[1]09-10-11'!$A$4:$EA$400,MATCH(N$2, '[1]09-10-11'!$A$4:$EA$4, 0))</f>
        <v>2187</v>
      </c>
      <c r="O732" s="147"/>
      <c r="P732" s="150">
        <f>VLOOKUP($B732,'[1]09-10-11'!$A$4:$EA$400,MATCH(P$2, '[1]09-10-11'!$A$4:$EA$4, 0))</f>
        <v>0</v>
      </c>
      <c r="Q732" s="150"/>
      <c r="R732" s="150">
        <f>VLOOKUP($B732,'[1]09-10-11'!$A$4:$EA$400,MATCH(R$2, '[1]09-10-11'!$A$4:$EA$4, 0))</f>
        <v>0</v>
      </c>
      <c r="S732" s="150"/>
      <c r="T732" s="150" t="e">
        <f>VLOOKUP($B732,'[1]09-10-11'!$A$4:$EA$400,MATCH(T$2, '[1]09-10-11'!$A$4:$EA$4, 0))</f>
        <v>#N/A</v>
      </c>
      <c r="U732" s="150"/>
      <c r="V732" s="150">
        <f>VLOOKUP($B732,'[1]09-10-11'!$A$4:$EA$400,MATCH(V$2, '[1]09-10-11'!$A$4:$EA$4, 0))</f>
        <v>0</v>
      </c>
      <c r="W732" s="150"/>
      <c r="X732" s="150">
        <f>VLOOKUP($B732,'[1]09-10-11'!$A$4:$EA$400,MATCH(X$2, '[1]09-10-11'!$A$4:$EA$4, 0))</f>
        <v>0</v>
      </c>
      <c r="Y732" s="146"/>
      <c r="Z732" s="150">
        <f t="shared" si="318"/>
        <v>0</v>
      </c>
      <c r="AA732" s="150"/>
      <c r="AB732" s="302" t="str">
        <f t="shared" si="319"/>
        <v>---</v>
      </c>
      <c r="AC732" s="260"/>
      <c r="AD732" s="150">
        <f t="shared" si="320"/>
        <v>0</v>
      </c>
      <c r="AE732" s="150"/>
      <c r="AF732" s="302" t="str">
        <f t="shared" si="321"/>
        <v>---</v>
      </c>
      <c r="AG732" s="285"/>
      <c r="AH732" s="150">
        <f t="shared" si="322"/>
        <v>-2187</v>
      </c>
      <c r="AI732" s="150"/>
      <c r="AJ732" s="301">
        <f t="shared" si="323"/>
        <v>-1</v>
      </c>
      <c r="AK732" s="260"/>
      <c r="AL732" s="285">
        <f t="shared" si="324"/>
        <v>0</v>
      </c>
      <c r="AM732" s="285"/>
      <c r="AN732" s="302" t="str">
        <f t="shared" si="325"/>
        <v>---</v>
      </c>
      <c r="AP732" s="285" t="str">
        <f t="shared" si="326"/>
        <v/>
      </c>
      <c r="AQ732" s="285"/>
      <c r="AR732" s="302" t="e">
        <f t="shared" si="327"/>
        <v>#N/A</v>
      </c>
      <c r="AS732" s="285"/>
      <c r="AT732" s="150" t="str">
        <f t="shared" si="328"/>
        <v/>
      </c>
      <c r="AU732" s="150"/>
      <c r="AV732" s="302" t="e">
        <f t="shared" si="329"/>
        <v>#N/A</v>
      </c>
      <c r="AW732" s="285"/>
      <c r="AX732" s="150">
        <f t="shared" si="330"/>
        <v>-2187</v>
      </c>
      <c r="AY732" s="150"/>
      <c r="AZ732" s="302">
        <f t="shared" si="331"/>
        <v>-1</v>
      </c>
      <c r="BA732" s="285"/>
      <c r="BB732" s="150">
        <f t="shared" si="332"/>
        <v>0</v>
      </c>
      <c r="BC732" s="150"/>
      <c r="BD732" s="302" t="str">
        <f t="shared" si="333"/>
        <v>---</v>
      </c>
      <c r="BE732" s="285"/>
      <c r="BF732" s="285">
        <f t="shared" si="334"/>
        <v>0</v>
      </c>
      <c r="BG732" s="285"/>
      <c r="BH732" s="302" t="str">
        <f t="shared" si="335"/>
        <v>---</v>
      </c>
      <c r="BJ732" s="285" t="str">
        <f t="shared" si="336"/>
        <v/>
      </c>
      <c r="BK732" s="285"/>
      <c r="BL732" s="302" t="e">
        <f t="shared" si="337"/>
        <v>#N/A</v>
      </c>
      <c r="BM732" s="285"/>
    </row>
    <row r="733" spans="2:65" ht="15.75" customHeight="1">
      <c r="B733" s="364"/>
      <c r="C733" s="101"/>
      <c r="D733" s="101"/>
      <c r="E733" s="101"/>
      <c r="F733" s="101"/>
      <c r="G733" s="101"/>
      <c r="H733" s="101"/>
      <c r="I733" s="101"/>
      <c r="J733" s="101"/>
      <c r="K733" s="27"/>
      <c r="L733" s="32"/>
      <c r="M733" s="207"/>
      <c r="N733" s="207"/>
      <c r="O733" s="111"/>
      <c r="P733" s="207"/>
      <c r="Q733" s="207"/>
      <c r="R733" s="237"/>
      <c r="S733" s="237"/>
      <c r="T733" s="237"/>
      <c r="U733" s="207"/>
      <c r="V733" s="237"/>
      <c r="W733" s="237"/>
      <c r="X733" s="237"/>
      <c r="Y733" s="237"/>
      <c r="Z733" s="139" t="str">
        <f t="shared" si="318"/>
        <v/>
      </c>
      <c r="AA733" s="207"/>
      <c r="AB733" s="297" t="str">
        <f t="shared" si="319"/>
        <v/>
      </c>
      <c r="AC733" s="262"/>
      <c r="AD733" s="139" t="str">
        <f t="shared" si="320"/>
        <v/>
      </c>
      <c r="AE733" s="207"/>
      <c r="AF733" s="297" t="str">
        <f t="shared" si="321"/>
        <v/>
      </c>
      <c r="AG733" s="207"/>
      <c r="AH733" s="139" t="str">
        <f t="shared" si="322"/>
        <v/>
      </c>
      <c r="AI733" s="207"/>
      <c r="AJ733" s="297" t="str">
        <f t="shared" si="323"/>
        <v/>
      </c>
      <c r="AK733" s="262"/>
      <c r="AL733" s="139" t="str">
        <f t="shared" si="324"/>
        <v/>
      </c>
      <c r="AM733" s="207"/>
      <c r="AN733" s="297" t="str">
        <f t="shared" si="325"/>
        <v/>
      </c>
      <c r="AP733" s="139" t="str">
        <f t="shared" si="326"/>
        <v/>
      </c>
      <c r="AQ733" s="207"/>
      <c r="AR733" s="297" t="str">
        <f t="shared" si="327"/>
        <v/>
      </c>
      <c r="AS733" s="207"/>
      <c r="AT733" s="139" t="str">
        <f t="shared" si="328"/>
        <v/>
      </c>
      <c r="AU733" s="207"/>
      <c r="AV733" s="297" t="str">
        <f t="shared" si="329"/>
        <v/>
      </c>
      <c r="AW733" s="207"/>
      <c r="AX733" s="139" t="str">
        <f t="shared" si="330"/>
        <v/>
      </c>
      <c r="AY733" s="207"/>
      <c r="AZ733" s="297" t="str">
        <f t="shared" si="331"/>
        <v/>
      </c>
      <c r="BA733" s="207"/>
      <c r="BB733" s="139" t="str">
        <f t="shared" si="332"/>
        <v/>
      </c>
      <c r="BC733" s="207"/>
      <c r="BD733" s="297" t="str">
        <f t="shared" si="333"/>
        <v/>
      </c>
      <c r="BE733" s="207"/>
      <c r="BF733" s="139" t="str">
        <f t="shared" si="334"/>
        <v/>
      </c>
      <c r="BG733" s="207"/>
      <c r="BH733" s="297" t="str">
        <f t="shared" si="335"/>
        <v/>
      </c>
      <c r="BJ733" s="139" t="str">
        <f t="shared" si="336"/>
        <v/>
      </c>
      <c r="BK733" s="207"/>
      <c r="BL733" s="297" t="str">
        <f t="shared" si="337"/>
        <v/>
      </c>
      <c r="BM733" s="207"/>
    </row>
    <row r="734" spans="2:65" ht="15.75" customHeight="1">
      <c r="B734" s="364"/>
      <c r="C734" s="125"/>
      <c r="D734" s="101"/>
      <c r="E734" s="101"/>
      <c r="F734" s="101"/>
      <c r="G734" s="101"/>
      <c r="H734" s="101"/>
      <c r="I734" s="101"/>
      <c r="J734" s="101"/>
      <c r="K734" s="27"/>
      <c r="L734" s="32"/>
      <c r="M734" s="207"/>
      <c r="N734" s="207"/>
      <c r="O734" s="123"/>
      <c r="P734" s="207"/>
      <c r="Q734" s="207"/>
      <c r="R734" s="237"/>
      <c r="S734" s="237"/>
      <c r="T734" s="237"/>
      <c r="U734" s="207"/>
      <c r="V734" s="237"/>
      <c r="W734" s="237"/>
      <c r="X734" s="237"/>
      <c r="Y734" s="237"/>
      <c r="Z734" s="139" t="str">
        <f t="shared" si="318"/>
        <v/>
      </c>
      <c r="AA734" s="207"/>
      <c r="AB734" s="297" t="str">
        <f t="shared" si="319"/>
        <v/>
      </c>
      <c r="AC734" s="262"/>
      <c r="AD734" s="139" t="str">
        <f t="shared" si="320"/>
        <v/>
      </c>
      <c r="AE734" s="207"/>
      <c r="AF734" s="297" t="str">
        <f t="shared" si="321"/>
        <v/>
      </c>
      <c r="AG734" s="207"/>
      <c r="AH734" s="139" t="str">
        <f t="shared" si="322"/>
        <v/>
      </c>
      <c r="AI734" s="207"/>
      <c r="AJ734" s="297" t="str">
        <f t="shared" si="323"/>
        <v/>
      </c>
      <c r="AK734" s="262"/>
      <c r="AL734" s="139" t="str">
        <f t="shared" si="324"/>
        <v/>
      </c>
      <c r="AM734" s="207"/>
      <c r="AN734" s="297" t="str">
        <f t="shared" si="325"/>
        <v/>
      </c>
      <c r="AP734" s="139" t="str">
        <f t="shared" si="326"/>
        <v/>
      </c>
      <c r="AQ734" s="207"/>
      <c r="AR734" s="297" t="str">
        <f t="shared" si="327"/>
        <v/>
      </c>
      <c r="AS734" s="207"/>
      <c r="AT734" s="139" t="str">
        <f t="shared" si="328"/>
        <v/>
      </c>
      <c r="AU734" s="207"/>
      <c r="AV734" s="297" t="str">
        <f t="shared" si="329"/>
        <v/>
      </c>
      <c r="AW734" s="207"/>
      <c r="AX734" s="139" t="str">
        <f t="shared" si="330"/>
        <v/>
      </c>
      <c r="AY734" s="207"/>
      <c r="AZ734" s="297" t="str">
        <f t="shared" si="331"/>
        <v/>
      </c>
      <c r="BA734" s="207"/>
      <c r="BB734" s="139" t="str">
        <f t="shared" si="332"/>
        <v/>
      </c>
      <c r="BC734" s="207"/>
      <c r="BD734" s="297" t="str">
        <f t="shared" si="333"/>
        <v/>
      </c>
      <c r="BE734" s="207"/>
      <c r="BF734" s="139" t="str">
        <f t="shared" si="334"/>
        <v/>
      </c>
      <c r="BG734" s="207"/>
      <c r="BH734" s="297" t="str">
        <f t="shared" si="335"/>
        <v/>
      </c>
      <c r="BJ734" s="139" t="str">
        <f t="shared" si="336"/>
        <v/>
      </c>
      <c r="BK734" s="207"/>
      <c r="BL734" s="297" t="str">
        <f t="shared" si="337"/>
        <v/>
      </c>
      <c r="BM734" s="207"/>
    </row>
    <row r="735" spans="2:65" ht="15.75" customHeight="1">
      <c r="B735" s="364"/>
      <c r="C735" s="20" t="s">
        <v>154</v>
      </c>
      <c r="D735" s="103"/>
      <c r="E735" s="103"/>
      <c r="F735" s="103"/>
      <c r="G735" s="103"/>
      <c r="H735" s="103"/>
      <c r="I735" s="103"/>
      <c r="J735" s="103"/>
      <c r="K735" s="27"/>
      <c r="L735" s="102"/>
      <c r="M735" s="207"/>
      <c r="N735" s="207"/>
      <c r="O735" s="123"/>
      <c r="P735" s="207"/>
      <c r="Q735" s="207"/>
      <c r="R735" s="237"/>
      <c r="S735" s="237"/>
      <c r="T735" s="237"/>
      <c r="U735" s="207"/>
      <c r="V735" s="237"/>
      <c r="W735" s="237"/>
      <c r="X735" s="237"/>
      <c r="Y735" s="237"/>
      <c r="Z735" s="139" t="str">
        <f t="shared" si="318"/>
        <v/>
      </c>
      <c r="AA735" s="207"/>
      <c r="AB735" s="297" t="str">
        <f t="shared" si="319"/>
        <v/>
      </c>
      <c r="AC735" s="262"/>
      <c r="AD735" s="139" t="str">
        <f t="shared" si="320"/>
        <v/>
      </c>
      <c r="AE735" s="207"/>
      <c r="AF735" s="297" t="str">
        <f t="shared" si="321"/>
        <v/>
      </c>
      <c r="AG735" s="207"/>
      <c r="AH735" s="139" t="str">
        <f t="shared" si="322"/>
        <v/>
      </c>
      <c r="AI735" s="207"/>
      <c r="AJ735" s="297" t="str">
        <f t="shared" si="323"/>
        <v/>
      </c>
      <c r="AK735" s="262"/>
      <c r="AL735" s="139" t="str">
        <f t="shared" si="324"/>
        <v/>
      </c>
      <c r="AM735" s="207"/>
      <c r="AN735" s="297" t="str">
        <f t="shared" si="325"/>
        <v/>
      </c>
      <c r="AP735" s="139" t="str">
        <f t="shared" si="326"/>
        <v/>
      </c>
      <c r="AQ735" s="207"/>
      <c r="AR735" s="297" t="str">
        <f t="shared" si="327"/>
        <v/>
      </c>
      <c r="AS735" s="207"/>
      <c r="AT735" s="139" t="str">
        <f t="shared" si="328"/>
        <v/>
      </c>
      <c r="AU735" s="207"/>
      <c r="AV735" s="297" t="str">
        <f t="shared" si="329"/>
        <v/>
      </c>
      <c r="AW735" s="207"/>
      <c r="AX735" s="139" t="str">
        <f t="shared" si="330"/>
        <v/>
      </c>
      <c r="AY735" s="207"/>
      <c r="AZ735" s="297" t="str">
        <f t="shared" si="331"/>
        <v/>
      </c>
      <c r="BA735" s="207"/>
      <c r="BB735" s="139" t="str">
        <f t="shared" si="332"/>
        <v/>
      </c>
      <c r="BC735" s="207"/>
      <c r="BD735" s="297" t="str">
        <f t="shared" si="333"/>
        <v/>
      </c>
      <c r="BE735" s="207"/>
      <c r="BF735" s="139" t="str">
        <f t="shared" si="334"/>
        <v/>
      </c>
      <c r="BG735" s="207"/>
      <c r="BH735" s="297" t="str">
        <f t="shared" si="335"/>
        <v/>
      </c>
      <c r="BJ735" s="139" t="str">
        <f t="shared" si="336"/>
        <v/>
      </c>
      <c r="BK735" s="207"/>
      <c r="BL735" s="297" t="str">
        <f t="shared" si="337"/>
        <v/>
      </c>
      <c r="BM735" s="207"/>
    </row>
    <row r="736" spans="2:65" ht="15.75" customHeight="1">
      <c r="C736" s="101"/>
      <c r="D736" s="101"/>
      <c r="E736" s="101"/>
      <c r="F736" s="101"/>
      <c r="G736" s="101"/>
      <c r="H736" s="101"/>
      <c r="I736" s="101"/>
      <c r="J736" s="101"/>
      <c r="K736" s="27"/>
      <c r="L736" s="102"/>
      <c r="M736" s="207"/>
      <c r="N736" s="207"/>
      <c r="O736" s="123"/>
      <c r="P736" s="207"/>
      <c r="Q736" s="207"/>
      <c r="R736" s="237"/>
      <c r="S736" s="237"/>
      <c r="T736" s="237"/>
      <c r="U736" s="207"/>
      <c r="V736" s="237"/>
      <c r="W736" s="237"/>
      <c r="X736" s="237"/>
      <c r="Y736" s="237"/>
      <c r="Z736" s="139" t="str">
        <f t="shared" si="318"/>
        <v/>
      </c>
      <c r="AA736" s="207"/>
      <c r="AB736" s="297" t="str">
        <f t="shared" si="319"/>
        <v/>
      </c>
      <c r="AC736" s="262"/>
      <c r="AD736" s="139" t="str">
        <f t="shared" si="320"/>
        <v/>
      </c>
      <c r="AE736" s="207"/>
      <c r="AF736" s="297" t="str">
        <f t="shared" si="321"/>
        <v/>
      </c>
      <c r="AG736" s="207"/>
      <c r="AH736" s="139" t="str">
        <f t="shared" si="322"/>
        <v/>
      </c>
      <c r="AI736" s="207"/>
      <c r="AJ736" s="297" t="str">
        <f t="shared" si="323"/>
        <v/>
      </c>
      <c r="AK736" s="262"/>
      <c r="AL736" s="174" t="str">
        <f t="shared" si="324"/>
        <v/>
      </c>
      <c r="AM736" s="207"/>
      <c r="AN736" s="299" t="str">
        <f t="shared" si="325"/>
        <v/>
      </c>
      <c r="AP736" s="139" t="str">
        <f t="shared" si="326"/>
        <v/>
      </c>
      <c r="AQ736" s="207"/>
      <c r="AR736" s="299" t="str">
        <f t="shared" si="327"/>
        <v/>
      </c>
      <c r="AS736" s="207"/>
      <c r="AT736" s="139" t="str">
        <f t="shared" si="328"/>
        <v/>
      </c>
      <c r="AU736" s="207"/>
      <c r="AV736" s="297" t="str">
        <f t="shared" si="329"/>
        <v/>
      </c>
      <c r="AW736" s="207"/>
      <c r="AX736" s="139" t="str">
        <f t="shared" si="330"/>
        <v/>
      </c>
      <c r="AY736" s="207"/>
      <c r="AZ736" s="297" t="str">
        <f t="shared" si="331"/>
        <v/>
      </c>
      <c r="BA736" s="207"/>
      <c r="BB736" s="139" t="str">
        <f t="shared" si="332"/>
        <v/>
      </c>
      <c r="BC736" s="207"/>
      <c r="BD736" s="297" t="str">
        <f t="shared" si="333"/>
        <v/>
      </c>
      <c r="BE736" s="207"/>
      <c r="BF736" s="174" t="str">
        <f t="shared" si="334"/>
        <v/>
      </c>
      <c r="BG736" s="207"/>
      <c r="BH736" s="299" t="str">
        <f t="shared" si="335"/>
        <v/>
      </c>
      <c r="BJ736" s="139" t="str">
        <f t="shared" si="336"/>
        <v/>
      </c>
      <c r="BK736" s="207"/>
      <c r="BL736" s="299" t="str">
        <f t="shared" si="337"/>
        <v/>
      </c>
      <c r="BM736" s="207"/>
    </row>
    <row r="737" spans="1:65" ht="15.75" customHeight="1">
      <c r="A737" s="97"/>
      <c r="B737" s="364">
        <v>301</v>
      </c>
      <c r="C737" s="78">
        <v>1</v>
      </c>
      <c r="D737" s="100" t="s">
        <v>236</v>
      </c>
      <c r="E737" s="101"/>
      <c r="F737" s="101"/>
      <c r="G737" s="101"/>
      <c r="H737" s="101"/>
      <c r="I737" s="101"/>
      <c r="J737" s="101"/>
      <c r="K737" s="27"/>
      <c r="L737" s="102" t="s">
        <v>33</v>
      </c>
      <c r="M737" s="207"/>
      <c r="N737" s="139">
        <f>VLOOKUP($B737,'[1]09-10-11'!$A$4:$EA$400,MATCH(N$2, '[1]09-10-11'!$A$4:$EA$4, 0))</f>
        <v>-28000</v>
      </c>
      <c r="O737" s="45"/>
      <c r="P737" s="139">
        <f>VLOOKUP($B737,'[1]09-10-11'!$A$4:$EA$400,MATCH(P$2, '[1]09-10-11'!$A$4:$EA$4, 0))</f>
        <v>-28000</v>
      </c>
      <c r="Q737" s="139"/>
      <c r="R737" s="139">
        <f>VLOOKUP($B737,'[1]09-10-11'!$A$4:$EA$400,MATCH(R$2, '[1]09-10-11'!$A$4:$EA$4, 0))</f>
        <v>-28000</v>
      </c>
      <c r="S737" s="139"/>
      <c r="T737" s="139" t="e">
        <f>VLOOKUP($B737,'[1]09-10-11'!$A$4:$EA$400,MATCH(T$2, '[1]09-10-11'!$A$4:$EA$4, 0))</f>
        <v>#N/A</v>
      </c>
      <c r="U737" s="139"/>
      <c r="V737" s="139">
        <f>VLOOKUP($B737,'[1]09-10-11'!$A$4:$EA$400,MATCH(V$2, '[1]09-10-11'!$A$4:$EA$4, 0))</f>
        <v>-28000</v>
      </c>
      <c r="W737" s="139"/>
      <c r="X737" s="139">
        <f>VLOOKUP($B737,'[1]09-10-11'!$A$4:$EA$400,MATCH(X$2, '[1]09-10-11'!$A$4:$EA$4, 0))</f>
        <v>-28000</v>
      </c>
      <c r="Y737" s="53"/>
      <c r="Z737" s="139">
        <f t="shared" si="318"/>
        <v>0</v>
      </c>
      <c r="AA737" s="139"/>
      <c r="AB737" s="297">
        <f t="shared" si="319"/>
        <v>0</v>
      </c>
      <c r="AC737" s="262"/>
      <c r="AD737" s="139">
        <f t="shared" si="320"/>
        <v>0</v>
      </c>
      <c r="AE737" s="139"/>
      <c r="AF737" s="297">
        <f t="shared" si="321"/>
        <v>0</v>
      </c>
      <c r="AG737" s="174"/>
      <c r="AH737" s="139">
        <f t="shared" si="322"/>
        <v>0</v>
      </c>
      <c r="AI737" s="139"/>
      <c r="AJ737" s="297">
        <f t="shared" si="323"/>
        <v>0</v>
      </c>
      <c r="AK737" s="262"/>
      <c r="AL737" s="174">
        <f t="shared" si="324"/>
        <v>0</v>
      </c>
      <c r="AM737" s="174"/>
      <c r="AN737" s="299">
        <f t="shared" si="325"/>
        <v>0</v>
      </c>
      <c r="AP737" s="139" t="str">
        <f t="shared" si="326"/>
        <v/>
      </c>
      <c r="AQ737" s="139"/>
      <c r="AR737" s="299" t="e">
        <f t="shared" si="327"/>
        <v>#N/A</v>
      </c>
      <c r="AS737" s="174"/>
      <c r="AT737" s="139" t="str">
        <f t="shared" si="328"/>
        <v/>
      </c>
      <c r="AU737" s="139"/>
      <c r="AV737" s="297" t="e">
        <f t="shared" si="329"/>
        <v>#N/A</v>
      </c>
      <c r="AW737" s="174"/>
      <c r="AX737" s="139">
        <f t="shared" si="330"/>
        <v>0</v>
      </c>
      <c r="AY737" s="139"/>
      <c r="AZ737" s="297">
        <f t="shared" si="331"/>
        <v>0</v>
      </c>
      <c r="BA737" s="174"/>
      <c r="BB737" s="139">
        <f t="shared" si="332"/>
        <v>0</v>
      </c>
      <c r="BC737" s="139"/>
      <c r="BD737" s="297">
        <f t="shared" si="333"/>
        <v>0</v>
      </c>
      <c r="BE737" s="174"/>
      <c r="BF737" s="174">
        <f t="shared" si="334"/>
        <v>0</v>
      </c>
      <c r="BG737" s="174"/>
      <c r="BH737" s="299">
        <f t="shared" si="335"/>
        <v>0</v>
      </c>
      <c r="BJ737" s="139" t="str">
        <f t="shared" si="336"/>
        <v/>
      </c>
      <c r="BK737" s="139"/>
      <c r="BL737" s="299" t="e">
        <f t="shared" si="337"/>
        <v>#N/A</v>
      </c>
      <c r="BM737" s="174"/>
    </row>
    <row r="738" spans="1:65" ht="15.75" customHeight="1">
      <c r="A738" s="97"/>
      <c r="B738" s="364">
        <v>302</v>
      </c>
      <c r="C738" s="78">
        <v>2</v>
      </c>
      <c r="D738" s="100" t="s">
        <v>237</v>
      </c>
      <c r="E738" s="101"/>
      <c r="F738" s="101"/>
      <c r="G738" s="101"/>
      <c r="H738" s="101"/>
      <c r="I738" s="101"/>
      <c r="J738" s="101"/>
      <c r="K738" s="27"/>
      <c r="L738" s="102" t="s">
        <v>33</v>
      </c>
      <c r="M738" s="207"/>
      <c r="N738" s="139">
        <f>VLOOKUP($B738,'[1]09-10-11'!$A$4:$EA$400,MATCH(N$2, '[1]09-10-11'!$A$4:$EA$4, 0))</f>
        <v>0</v>
      </c>
      <c r="O738" s="45"/>
      <c r="P738" s="139">
        <f>VLOOKUP($B738,'[1]09-10-11'!$A$4:$EA$400,MATCH(P$2, '[1]09-10-11'!$A$4:$EA$4, 0))</f>
        <v>-268690</v>
      </c>
      <c r="Q738" s="139"/>
      <c r="R738" s="139">
        <f>VLOOKUP($B738,'[1]09-10-11'!$A$4:$EA$400,MATCH(R$2, '[1]09-10-11'!$A$4:$EA$4, 0))</f>
        <v>0</v>
      </c>
      <c r="S738" s="139"/>
      <c r="T738" s="139" t="e">
        <f>VLOOKUP($B738,'[1]09-10-11'!$A$4:$EA$400,MATCH(T$2, '[1]09-10-11'!$A$4:$EA$4, 0))</f>
        <v>#N/A</v>
      </c>
      <c r="U738" s="139"/>
      <c r="V738" s="139">
        <f>VLOOKUP($B738,'[1]09-10-11'!$A$4:$EA$400,MATCH(V$2, '[1]09-10-11'!$A$4:$EA$4, 0))</f>
        <v>-268690</v>
      </c>
      <c r="W738" s="139"/>
      <c r="X738" s="139">
        <f>VLOOKUP($B738,'[1]09-10-11'!$A$4:$EA$400,MATCH(X$2, '[1]09-10-11'!$A$4:$EA$4, 0))</f>
        <v>-268690</v>
      </c>
      <c r="Y738" s="53"/>
      <c r="Z738" s="139">
        <f t="shared" si="318"/>
        <v>0</v>
      </c>
      <c r="AA738" s="139"/>
      <c r="AB738" s="297">
        <f t="shared" si="319"/>
        <v>0</v>
      </c>
      <c r="AC738" s="280"/>
      <c r="AD738" s="139">
        <f t="shared" si="320"/>
        <v>0</v>
      </c>
      <c r="AE738" s="139"/>
      <c r="AF738" s="297">
        <f t="shared" si="321"/>
        <v>0</v>
      </c>
      <c r="AG738" s="174"/>
      <c r="AH738" s="139">
        <f t="shared" si="322"/>
        <v>-268690</v>
      </c>
      <c r="AI738" s="139"/>
      <c r="AJ738" s="299" t="str">
        <f t="shared" si="323"/>
        <v>---</v>
      </c>
      <c r="AK738" s="280"/>
      <c r="AL738" s="174">
        <f t="shared" si="324"/>
        <v>-268690</v>
      </c>
      <c r="AM738" s="174"/>
      <c r="AN738" s="299" t="str">
        <f t="shared" si="325"/>
        <v>---</v>
      </c>
      <c r="AP738" s="139" t="str">
        <f t="shared" si="326"/>
        <v/>
      </c>
      <c r="AQ738" s="139"/>
      <c r="AR738" s="299" t="e">
        <f t="shared" si="327"/>
        <v>#N/A</v>
      </c>
      <c r="AS738" s="174"/>
      <c r="AT738" s="139" t="str">
        <f t="shared" si="328"/>
        <v/>
      </c>
      <c r="AU738" s="139"/>
      <c r="AV738" s="297" t="e">
        <f t="shared" si="329"/>
        <v>#N/A</v>
      </c>
      <c r="AW738" s="174"/>
      <c r="AX738" s="139">
        <f t="shared" si="330"/>
        <v>-268690</v>
      </c>
      <c r="AY738" s="139"/>
      <c r="AZ738" s="297" t="str">
        <f t="shared" si="331"/>
        <v>---</v>
      </c>
      <c r="BA738" s="174"/>
      <c r="BB738" s="139">
        <f t="shared" si="332"/>
        <v>0</v>
      </c>
      <c r="BC738" s="139"/>
      <c r="BD738" s="297">
        <f t="shared" si="333"/>
        <v>0</v>
      </c>
      <c r="BE738" s="174"/>
      <c r="BF738" s="174">
        <f t="shared" si="334"/>
        <v>-268690</v>
      </c>
      <c r="BG738" s="174"/>
      <c r="BH738" s="299" t="str">
        <f t="shared" si="335"/>
        <v>---</v>
      </c>
      <c r="BJ738" s="139" t="str">
        <f t="shared" si="336"/>
        <v/>
      </c>
      <c r="BK738" s="139"/>
      <c r="BL738" s="299" t="e">
        <f t="shared" si="337"/>
        <v>#N/A</v>
      </c>
      <c r="BM738" s="174"/>
    </row>
    <row r="739" spans="1:65" ht="15.75" customHeight="1">
      <c r="A739" s="97"/>
      <c r="B739" s="364">
        <v>303</v>
      </c>
      <c r="C739" s="78">
        <v>3</v>
      </c>
      <c r="D739" s="100" t="s">
        <v>238</v>
      </c>
      <c r="E739" s="101"/>
      <c r="F739" s="101"/>
      <c r="G739" s="101"/>
      <c r="H739" s="101"/>
      <c r="I739" s="101"/>
      <c r="J739" s="101"/>
      <c r="K739" s="27"/>
      <c r="L739" s="102" t="s">
        <v>33</v>
      </c>
      <c r="M739" s="207"/>
      <c r="N739" s="139">
        <f>VLOOKUP($B739,'[1]09-10-11'!$A$4:$EA$400,MATCH(N$2, '[1]09-10-11'!$A$4:$EA$4, 0))</f>
        <v>-88</v>
      </c>
      <c r="O739" s="45"/>
      <c r="P739" s="139">
        <f>VLOOKUP($B739,'[1]09-10-11'!$A$4:$EA$400,MATCH(P$2, '[1]09-10-11'!$A$4:$EA$4, 0))</f>
        <v>0</v>
      </c>
      <c r="Q739" s="139"/>
      <c r="R739" s="139">
        <f>VLOOKUP($B739,'[1]09-10-11'!$A$4:$EA$400,MATCH(R$2, '[1]09-10-11'!$A$4:$EA$4, 0))</f>
        <v>0</v>
      </c>
      <c r="S739" s="139"/>
      <c r="T739" s="139" t="e">
        <f>VLOOKUP($B739,'[1]09-10-11'!$A$4:$EA$400,MATCH(T$2, '[1]09-10-11'!$A$4:$EA$4, 0))</f>
        <v>#N/A</v>
      </c>
      <c r="U739" s="139"/>
      <c r="V739" s="139">
        <f>VLOOKUP($B739,'[1]09-10-11'!$A$4:$EA$400,MATCH(V$2, '[1]09-10-11'!$A$4:$EA$4, 0))</f>
        <v>0</v>
      </c>
      <c r="W739" s="139"/>
      <c r="X739" s="139">
        <f>VLOOKUP($B739,'[1]09-10-11'!$A$4:$EA$400,MATCH(X$2, '[1]09-10-11'!$A$4:$EA$4, 0))</f>
        <v>0</v>
      </c>
      <c r="Y739" s="53"/>
      <c r="Z739" s="139">
        <f t="shared" si="318"/>
        <v>0</v>
      </c>
      <c r="AA739" s="139"/>
      <c r="AB739" s="299" t="str">
        <f t="shared" si="319"/>
        <v>---</v>
      </c>
      <c r="AC739" s="262"/>
      <c r="AD739" s="139">
        <f t="shared" si="320"/>
        <v>0</v>
      </c>
      <c r="AE739" s="139"/>
      <c r="AF739" s="299" t="str">
        <f t="shared" si="321"/>
        <v>---</v>
      </c>
      <c r="AG739" s="174"/>
      <c r="AH739" s="139">
        <f t="shared" si="322"/>
        <v>88</v>
      </c>
      <c r="AI739" s="139"/>
      <c r="AJ739" s="297">
        <f t="shared" si="323"/>
        <v>-1</v>
      </c>
      <c r="AK739" s="262"/>
      <c r="AL739" s="174">
        <f t="shared" si="324"/>
        <v>0</v>
      </c>
      <c r="AM739" s="174"/>
      <c r="AN739" s="299" t="str">
        <f t="shared" si="325"/>
        <v>---</v>
      </c>
      <c r="AP739" s="139" t="str">
        <f t="shared" si="326"/>
        <v/>
      </c>
      <c r="AQ739" s="139"/>
      <c r="AR739" s="299" t="e">
        <f t="shared" si="327"/>
        <v>#N/A</v>
      </c>
      <c r="AS739" s="174"/>
      <c r="AT739" s="139" t="str">
        <f t="shared" si="328"/>
        <v/>
      </c>
      <c r="AU739" s="139"/>
      <c r="AV739" s="299" t="e">
        <f t="shared" si="329"/>
        <v>#N/A</v>
      </c>
      <c r="AW739" s="174"/>
      <c r="AX739" s="139">
        <f t="shared" si="330"/>
        <v>88</v>
      </c>
      <c r="AY739" s="139"/>
      <c r="AZ739" s="299">
        <f t="shared" si="331"/>
        <v>-1</v>
      </c>
      <c r="BA739" s="174"/>
      <c r="BB739" s="139">
        <f t="shared" si="332"/>
        <v>0</v>
      </c>
      <c r="BC739" s="139"/>
      <c r="BD739" s="299" t="str">
        <f t="shared" si="333"/>
        <v>---</v>
      </c>
      <c r="BE739" s="174"/>
      <c r="BF739" s="174">
        <f t="shared" si="334"/>
        <v>0</v>
      </c>
      <c r="BG739" s="174"/>
      <c r="BH739" s="299" t="str">
        <f t="shared" si="335"/>
        <v>---</v>
      </c>
      <c r="BJ739" s="139" t="str">
        <f t="shared" si="336"/>
        <v/>
      </c>
      <c r="BK739" s="139"/>
      <c r="BL739" s="299" t="e">
        <f t="shared" si="337"/>
        <v>#N/A</v>
      </c>
      <c r="BM739" s="174"/>
    </row>
    <row r="740" spans="1:65" ht="15.75" customHeight="1">
      <c r="A740" s="97"/>
      <c r="B740" s="364">
        <v>304</v>
      </c>
      <c r="C740" s="78">
        <v>4</v>
      </c>
      <c r="D740" s="100" t="s">
        <v>239</v>
      </c>
      <c r="E740" s="101"/>
      <c r="F740" s="101"/>
      <c r="G740" s="101"/>
      <c r="H740" s="101"/>
      <c r="I740" s="101"/>
      <c r="J740" s="101"/>
      <c r="K740" s="27"/>
      <c r="L740" s="102" t="s">
        <v>33</v>
      </c>
      <c r="M740" s="207"/>
      <c r="N740" s="139">
        <f>VLOOKUP($B740,'[1]09-10-11'!$A$4:$EA$400,MATCH(N$2, '[1]09-10-11'!$A$4:$EA$4, 0))</f>
        <v>-2024565</v>
      </c>
      <c r="O740" s="45"/>
      <c r="P740" s="139">
        <f>VLOOKUP($B740,'[1]09-10-11'!$A$4:$EA$400,MATCH(P$2, '[1]09-10-11'!$A$4:$EA$4, 0))</f>
        <v>0</v>
      </c>
      <c r="Q740" s="139"/>
      <c r="R740" s="139">
        <f>VLOOKUP($B740,'[1]09-10-11'!$A$4:$EA$400,MATCH(R$2, '[1]09-10-11'!$A$4:$EA$4, 0))</f>
        <v>0</v>
      </c>
      <c r="S740" s="139"/>
      <c r="T740" s="139" t="e">
        <f>VLOOKUP($B740,'[1]09-10-11'!$A$4:$EA$400,MATCH(T$2, '[1]09-10-11'!$A$4:$EA$4, 0))</f>
        <v>#N/A</v>
      </c>
      <c r="U740" s="139"/>
      <c r="V740" s="139">
        <f>VLOOKUP($B740,'[1]09-10-11'!$A$4:$EA$400,MATCH(V$2, '[1]09-10-11'!$A$4:$EA$4, 0))</f>
        <v>0</v>
      </c>
      <c r="W740" s="139"/>
      <c r="X740" s="139">
        <f>VLOOKUP($B740,'[1]09-10-11'!$A$4:$EA$400,MATCH(X$2, '[1]09-10-11'!$A$4:$EA$4, 0))</f>
        <v>0</v>
      </c>
      <c r="Y740" s="53"/>
      <c r="Z740" s="139">
        <f t="shared" si="318"/>
        <v>0</v>
      </c>
      <c r="AA740" s="139"/>
      <c r="AB740" s="299" t="str">
        <f t="shared" si="319"/>
        <v>---</v>
      </c>
      <c r="AC740" s="262"/>
      <c r="AD740" s="139">
        <f t="shared" si="320"/>
        <v>0</v>
      </c>
      <c r="AE740" s="139"/>
      <c r="AF740" s="299" t="str">
        <f t="shared" si="321"/>
        <v>---</v>
      </c>
      <c r="AG740" s="174"/>
      <c r="AH740" s="139">
        <f t="shared" si="322"/>
        <v>2024565</v>
      </c>
      <c r="AI740" s="139"/>
      <c r="AJ740" s="297">
        <f t="shared" si="323"/>
        <v>-1</v>
      </c>
      <c r="AK740" s="262"/>
      <c r="AL740" s="174">
        <f t="shared" si="324"/>
        <v>0</v>
      </c>
      <c r="AM740" s="174"/>
      <c r="AN740" s="299" t="str">
        <f t="shared" si="325"/>
        <v>---</v>
      </c>
      <c r="AP740" s="139" t="str">
        <f t="shared" si="326"/>
        <v/>
      </c>
      <c r="AQ740" s="139"/>
      <c r="AR740" s="299" t="e">
        <f t="shared" si="327"/>
        <v>#N/A</v>
      </c>
      <c r="AS740" s="174"/>
      <c r="AT740" s="139" t="str">
        <f t="shared" si="328"/>
        <v/>
      </c>
      <c r="AU740" s="139"/>
      <c r="AV740" s="299" t="e">
        <f t="shared" si="329"/>
        <v>#N/A</v>
      </c>
      <c r="AW740" s="174"/>
      <c r="AX740" s="139">
        <f t="shared" si="330"/>
        <v>2024565</v>
      </c>
      <c r="AY740" s="139"/>
      <c r="AZ740" s="299">
        <f t="shared" si="331"/>
        <v>-1</v>
      </c>
      <c r="BA740" s="174"/>
      <c r="BB740" s="139">
        <f t="shared" si="332"/>
        <v>0</v>
      </c>
      <c r="BC740" s="139"/>
      <c r="BD740" s="299" t="str">
        <f t="shared" si="333"/>
        <v>---</v>
      </c>
      <c r="BE740" s="174"/>
      <c r="BF740" s="174">
        <f t="shared" si="334"/>
        <v>0</v>
      </c>
      <c r="BG740" s="174"/>
      <c r="BH740" s="299" t="str">
        <f t="shared" si="335"/>
        <v>---</v>
      </c>
      <c r="BJ740" s="139" t="str">
        <f t="shared" si="336"/>
        <v/>
      </c>
      <c r="BK740" s="139"/>
      <c r="BL740" s="299" t="e">
        <f t="shared" si="337"/>
        <v>#N/A</v>
      </c>
      <c r="BM740" s="174"/>
    </row>
    <row r="741" spans="1:65" ht="15.75" customHeight="1">
      <c r="A741" s="97"/>
      <c r="B741" s="364">
        <v>305</v>
      </c>
      <c r="C741" s="78">
        <v>5</v>
      </c>
      <c r="D741" s="100" t="s">
        <v>240</v>
      </c>
      <c r="E741" s="101"/>
      <c r="F741" s="101"/>
      <c r="G741" s="101"/>
      <c r="H741" s="101"/>
      <c r="I741" s="101"/>
      <c r="J741" s="101"/>
      <c r="K741" s="27"/>
      <c r="L741" s="102" t="s">
        <v>33</v>
      </c>
      <c r="M741" s="207"/>
      <c r="N741" s="139">
        <f>VLOOKUP($B741,'[1]09-10-11'!$A$4:$EA$400,MATCH(N$2, '[1]09-10-11'!$A$4:$EA$4, 0))</f>
        <v>-4656259</v>
      </c>
      <c r="O741" s="45"/>
      <c r="P741" s="139">
        <f>VLOOKUP($B741,'[1]09-10-11'!$A$4:$EA$400,MATCH(P$2, '[1]09-10-11'!$A$4:$EA$4, 0))</f>
        <v>0</v>
      </c>
      <c r="Q741" s="139"/>
      <c r="R741" s="139">
        <f>VLOOKUP($B741,'[1]09-10-11'!$A$4:$EA$400,MATCH(R$2, '[1]09-10-11'!$A$4:$EA$4, 0))</f>
        <v>0</v>
      </c>
      <c r="S741" s="139"/>
      <c r="T741" s="139" t="e">
        <f>VLOOKUP($B741,'[1]09-10-11'!$A$4:$EA$400,MATCH(T$2, '[1]09-10-11'!$A$4:$EA$4, 0))</f>
        <v>#N/A</v>
      </c>
      <c r="U741" s="139"/>
      <c r="V741" s="139">
        <f>VLOOKUP($B741,'[1]09-10-11'!$A$4:$EA$400,MATCH(V$2, '[1]09-10-11'!$A$4:$EA$4, 0))</f>
        <v>0</v>
      </c>
      <c r="W741" s="139"/>
      <c r="X741" s="139">
        <f>VLOOKUP($B741,'[1]09-10-11'!$A$4:$EA$400,MATCH(X$2, '[1]09-10-11'!$A$4:$EA$4, 0))</f>
        <v>0</v>
      </c>
      <c r="Y741" s="53"/>
      <c r="Z741" s="139">
        <f t="shared" si="318"/>
        <v>0</v>
      </c>
      <c r="AA741" s="139"/>
      <c r="AB741" s="299" t="str">
        <f t="shared" si="319"/>
        <v>---</v>
      </c>
      <c r="AC741" s="262"/>
      <c r="AD741" s="139">
        <f t="shared" si="320"/>
        <v>0</v>
      </c>
      <c r="AE741" s="139"/>
      <c r="AF741" s="299" t="str">
        <f t="shared" si="321"/>
        <v>---</v>
      </c>
      <c r="AG741" s="174"/>
      <c r="AH741" s="139">
        <f t="shared" si="322"/>
        <v>4656259</v>
      </c>
      <c r="AI741" s="139"/>
      <c r="AJ741" s="297">
        <f t="shared" si="323"/>
        <v>-1</v>
      </c>
      <c r="AK741" s="262"/>
      <c r="AL741" s="174">
        <f t="shared" si="324"/>
        <v>0</v>
      </c>
      <c r="AM741" s="174"/>
      <c r="AN741" s="299" t="str">
        <f t="shared" si="325"/>
        <v>---</v>
      </c>
      <c r="AP741" s="139" t="str">
        <f t="shared" si="326"/>
        <v/>
      </c>
      <c r="AQ741" s="139"/>
      <c r="AR741" s="299" t="e">
        <f t="shared" si="327"/>
        <v>#N/A</v>
      </c>
      <c r="AS741" s="174"/>
      <c r="AT741" s="139" t="str">
        <f t="shared" si="328"/>
        <v/>
      </c>
      <c r="AU741" s="139"/>
      <c r="AV741" s="299" t="e">
        <f t="shared" si="329"/>
        <v>#N/A</v>
      </c>
      <c r="AW741" s="174"/>
      <c r="AX741" s="139">
        <f t="shared" si="330"/>
        <v>4656259</v>
      </c>
      <c r="AY741" s="139"/>
      <c r="AZ741" s="299">
        <f t="shared" si="331"/>
        <v>-1</v>
      </c>
      <c r="BA741" s="174"/>
      <c r="BB741" s="139">
        <f t="shared" si="332"/>
        <v>0</v>
      </c>
      <c r="BC741" s="139"/>
      <c r="BD741" s="299" t="str">
        <f t="shared" si="333"/>
        <v>---</v>
      </c>
      <c r="BE741" s="174"/>
      <c r="BF741" s="174">
        <f t="shared" si="334"/>
        <v>0</v>
      </c>
      <c r="BG741" s="174"/>
      <c r="BH741" s="299" t="str">
        <f t="shared" si="335"/>
        <v>---</v>
      </c>
      <c r="BJ741" s="139" t="str">
        <f t="shared" si="336"/>
        <v/>
      </c>
      <c r="BK741" s="139"/>
      <c r="BL741" s="299" t="e">
        <f t="shared" si="337"/>
        <v>#N/A</v>
      </c>
      <c r="BM741" s="174"/>
    </row>
    <row r="742" spans="1:65" ht="19.5" customHeight="1">
      <c r="A742" s="97"/>
      <c r="B742" s="364">
        <v>306</v>
      </c>
      <c r="C742" s="78">
        <v>6</v>
      </c>
      <c r="D742" s="295" t="s">
        <v>374</v>
      </c>
      <c r="E742" s="101"/>
      <c r="F742" s="101"/>
      <c r="G742" s="101"/>
      <c r="H742" s="101"/>
      <c r="I742" s="101"/>
      <c r="J742" s="101"/>
      <c r="K742" s="27"/>
      <c r="L742" s="102" t="s">
        <v>33</v>
      </c>
      <c r="M742" s="207"/>
      <c r="N742" s="139">
        <f>VLOOKUP($B742,'[1]09-10-11'!$A$4:$EA$400,MATCH(N$2, '[1]09-10-11'!$A$4:$EA$4, 0))</f>
        <v>-6186096</v>
      </c>
      <c r="O742" s="45"/>
      <c r="P742" s="139">
        <f>VLOOKUP($B742,'[1]09-10-11'!$A$4:$EA$400,MATCH(P$2, '[1]09-10-11'!$A$4:$EA$4, 0))</f>
        <v>-10453814</v>
      </c>
      <c r="Q742" s="139"/>
      <c r="R742" s="139">
        <f>VLOOKUP($B742,'[1]09-10-11'!$A$4:$EA$400,MATCH(R$2, '[1]09-10-11'!$A$4:$EA$4, 0))</f>
        <v>-9310934</v>
      </c>
      <c r="S742" s="139"/>
      <c r="T742" s="139" t="e">
        <f>VLOOKUP($B742,'[1]09-10-11'!$A$4:$EA$400,MATCH(T$2, '[1]09-10-11'!$A$4:$EA$4, 0))</f>
        <v>#N/A</v>
      </c>
      <c r="U742" s="139"/>
      <c r="V742" s="139">
        <f>VLOOKUP($B742,'[1]09-10-11'!$A$4:$EA$400,MATCH(V$2, '[1]09-10-11'!$A$4:$EA$4, 0))</f>
        <v>-7647154</v>
      </c>
      <c r="W742" s="139"/>
      <c r="X742" s="139">
        <f>VLOOKUP($B742,'[1]09-10-11'!$A$4:$EA$400,MATCH(X$2, '[1]09-10-11'!$A$4:$EA$4, 0))</f>
        <v>-9237817</v>
      </c>
      <c r="Y742" s="53"/>
      <c r="Z742" s="139">
        <f t="shared" si="318"/>
        <v>-1590663</v>
      </c>
      <c r="AA742" s="139"/>
      <c r="AB742" s="297">
        <f t="shared" si="319"/>
        <v>0.20800718803361362</v>
      </c>
      <c r="AC742" s="262"/>
      <c r="AD742" s="139">
        <f t="shared" si="320"/>
        <v>1215997</v>
      </c>
      <c r="AE742" s="139"/>
      <c r="AF742" s="297">
        <f t="shared" si="321"/>
        <v>-0.11632089493844067</v>
      </c>
      <c r="AG742" s="174"/>
      <c r="AH742" s="139">
        <f t="shared" si="322"/>
        <v>-3051721</v>
      </c>
      <c r="AI742" s="139"/>
      <c r="AJ742" s="297">
        <f t="shared" si="323"/>
        <v>0.49331937299388828</v>
      </c>
      <c r="AK742" s="262"/>
      <c r="AL742" s="174">
        <f t="shared" si="324"/>
        <v>73117</v>
      </c>
      <c r="AM742" s="174"/>
      <c r="AN742" s="299">
        <f t="shared" si="325"/>
        <v>-7.8528104699270296E-3</v>
      </c>
      <c r="AP742" s="139" t="str">
        <f t="shared" si="326"/>
        <v/>
      </c>
      <c r="AQ742" s="139"/>
      <c r="AR742" s="299" t="e">
        <f t="shared" si="327"/>
        <v>#N/A</v>
      </c>
      <c r="AS742" s="174"/>
      <c r="AT742" s="139" t="str">
        <f t="shared" si="328"/>
        <v/>
      </c>
      <c r="AU742" s="139"/>
      <c r="AV742" s="297" t="e">
        <f t="shared" si="329"/>
        <v>#N/A</v>
      </c>
      <c r="AW742" s="174"/>
      <c r="AX742" s="139">
        <f t="shared" si="330"/>
        <v>-1461058</v>
      </c>
      <c r="AY742" s="139"/>
      <c r="AZ742" s="297">
        <f t="shared" si="331"/>
        <v>0.23618417819574744</v>
      </c>
      <c r="BA742" s="174"/>
      <c r="BB742" s="139">
        <f t="shared" si="332"/>
        <v>2806660</v>
      </c>
      <c r="BC742" s="139"/>
      <c r="BD742" s="297">
        <f t="shared" si="333"/>
        <v>-0.26848191483031936</v>
      </c>
      <c r="BE742" s="174"/>
      <c r="BF742" s="174">
        <f t="shared" si="334"/>
        <v>1663780</v>
      </c>
      <c r="BG742" s="174"/>
      <c r="BH742" s="299">
        <f t="shared" si="335"/>
        <v>-0.17869098846581877</v>
      </c>
      <c r="BJ742" s="139" t="str">
        <f t="shared" si="336"/>
        <v/>
      </c>
      <c r="BK742" s="139"/>
      <c r="BL742" s="299" t="e">
        <f t="shared" si="337"/>
        <v>#N/A</v>
      </c>
      <c r="BM742" s="174"/>
    </row>
    <row r="743" spans="1:65" ht="15.75" customHeight="1">
      <c r="A743" s="97"/>
      <c r="B743" s="364">
        <v>307</v>
      </c>
      <c r="C743" s="78">
        <v>7</v>
      </c>
      <c r="D743" s="100" t="s">
        <v>387</v>
      </c>
      <c r="E743" s="101"/>
      <c r="F743" s="101"/>
      <c r="G743" s="101"/>
      <c r="H743" s="101"/>
      <c r="I743" s="101"/>
      <c r="J743" s="101"/>
      <c r="K743" s="27"/>
      <c r="L743" s="102" t="s">
        <v>33</v>
      </c>
      <c r="M743" s="207"/>
      <c r="N743" s="139">
        <f>VLOOKUP($B743,'[1]09-10-11'!$A$4:$EA$400,MATCH(N$2, '[1]09-10-11'!$A$4:$EA$4, 0))</f>
        <v>0</v>
      </c>
      <c r="O743" s="45"/>
      <c r="P743" s="139">
        <f>VLOOKUP($B743,'[1]09-10-11'!$A$4:$EA$400,MATCH(P$2, '[1]09-10-11'!$A$4:$EA$4, 0))</f>
        <v>0</v>
      </c>
      <c r="Q743" s="139"/>
      <c r="R743" s="139">
        <f>VLOOKUP($B743,'[1]09-10-11'!$A$4:$EA$400,MATCH(R$2, '[1]09-10-11'!$A$4:$EA$4, 0))</f>
        <v>0</v>
      </c>
      <c r="S743" s="139"/>
      <c r="T743" s="139" t="e">
        <f>VLOOKUP($B743,'[1]09-10-11'!$A$4:$EA$400,MATCH(T$2, '[1]09-10-11'!$A$4:$EA$4, 0))</f>
        <v>#N/A</v>
      </c>
      <c r="U743" s="139"/>
      <c r="V743" s="139">
        <f>VLOOKUP($B743,'[1]09-10-11'!$A$4:$EA$400,MATCH(V$2, '[1]09-10-11'!$A$4:$EA$4, 0))</f>
        <v>0</v>
      </c>
      <c r="W743" s="139"/>
      <c r="X743" s="139">
        <f>VLOOKUP($B743,'[1]09-10-11'!$A$4:$EA$400,MATCH(X$2, '[1]09-10-11'!$A$4:$EA$4, 0))</f>
        <v>0</v>
      </c>
      <c r="Y743" s="53"/>
      <c r="Z743" s="139">
        <f t="shared" si="318"/>
        <v>0</v>
      </c>
      <c r="AA743" s="139"/>
      <c r="AB743" s="299" t="str">
        <f t="shared" si="319"/>
        <v>---</v>
      </c>
      <c r="AC743" s="280"/>
      <c r="AD743" s="139">
        <f t="shared" si="320"/>
        <v>0</v>
      </c>
      <c r="AE743" s="139"/>
      <c r="AF743" s="299" t="str">
        <f t="shared" si="321"/>
        <v>---</v>
      </c>
      <c r="AG743" s="174"/>
      <c r="AH743" s="139">
        <f t="shared" si="322"/>
        <v>0</v>
      </c>
      <c r="AI743" s="139"/>
      <c r="AJ743" s="299" t="str">
        <f t="shared" si="323"/>
        <v>---</v>
      </c>
      <c r="AK743" s="280"/>
      <c r="AL743" s="174">
        <f t="shared" si="324"/>
        <v>0</v>
      </c>
      <c r="AM743" s="174"/>
      <c r="AN743" s="299" t="str">
        <f t="shared" si="325"/>
        <v>---</v>
      </c>
      <c r="AP743" s="139" t="str">
        <f t="shared" si="326"/>
        <v/>
      </c>
      <c r="AQ743" s="139"/>
      <c r="AR743" s="299" t="e">
        <f t="shared" si="327"/>
        <v>#N/A</v>
      </c>
      <c r="AS743" s="174"/>
      <c r="AT743" s="139" t="str">
        <f t="shared" si="328"/>
        <v/>
      </c>
      <c r="AU743" s="139"/>
      <c r="AV743" s="299" t="e">
        <f t="shared" si="329"/>
        <v>#N/A</v>
      </c>
      <c r="AW743" s="174"/>
      <c r="AX743" s="139">
        <f t="shared" si="330"/>
        <v>0</v>
      </c>
      <c r="AY743" s="139"/>
      <c r="AZ743" s="299" t="str">
        <f t="shared" si="331"/>
        <v>---</v>
      </c>
      <c r="BA743" s="174"/>
      <c r="BB743" s="139">
        <f t="shared" si="332"/>
        <v>0</v>
      </c>
      <c r="BC743" s="139"/>
      <c r="BD743" s="299" t="str">
        <f t="shared" si="333"/>
        <v>---</v>
      </c>
      <c r="BE743" s="174"/>
      <c r="BF743" s="174">
        <f t="shared" si="334"/>
        <v>0</v>
      </c>
      <c r="BG743" s="174"/>
      <c r="BH743" s="299" t="str">
        <f t="shared" si="335"/>
        <v>---</v>
      </c>
      <c r="BJ743" s="139" t="str">
        <f t="shared" si="336"/>
        <v/>
      </c>
      <c r="BK743" s="139"/>
      <c r="BL743" s="299" t="e">
        <f t="shared" si="337"/>
        <v>#N/A</v>
      </c>
      <c r="BM743" s="174"/>
    </row>
    <row r="744" spans="1:65" ht="15.75" customHeight="1">
      <c r="A744" s="97"/>
      <c r="B744" s="364">
        <v>308</v>
      </c>
      <c r="C744" s="78">
        <v>8</v>
      </c>
      <c r="D744" s="100" t="s">
        <v>241</v>
      </c>
      <c r="E744" s="101"/>
      <c r="F744" s="101"/>
      <c r="G744" s="101"/>
      <c r="H744" s="101"/>
      <c r="I744" s="101"/>
      <c r="J744" s="101"/>
      <c r="K744" s="27"/>
      <c r="L744" s="102" t="s">
        <v>33</v>
      </c>
      <c r="M744" s="207"/>
      <c r="N744" s="139">
        <f>VLOOKUP($B744,'[1]09-10-11'!$A$4:$EA$400,MATCH(N$2, '[1]09-10-11'!$A$4:$EA$4, 0))</f>
        <v>0</v>
      </c>
      <c r="O744" s="45"/>
      <c r="P744" s="139">
        <f>VLOOKUP($B744,'[1]09-10-11'!$A$4:$EA$400,MATCH(P$2, '[1]09-10-11'!$A$4:$EA$4, 0))</f>
        <v>-417644</v>
      </c>
      <c r="Q744" s="139"/>
      <c r="R744" s="139">
        <f>VLOOKUP($B744,'[1]09-10-11'!$A$4:$EA$400,MATCH(R$2, '[1]09-10-11'!$A$4:$EA$4, 0))</f>
        <v>0</v>
      </c>
      <c r="S744" s="139"/>
      <c r="T744" s="139" t="e">
        <f>VLOOKUP($B744,'[1]09-10-11'!$A$4:$EA$400,MATCH(T$2, '[1]09-10-11'!$A$4:$EA$4, 0))</f>
        <v>#N/A</v>
      </c>
      <c r="U744" s="139"/>
      <c r="V744" s="139">
        <f>VLOOKUP($B744,'[1]09-10-11'!$A$4:$EA$400,MATCH(V$2, '[1]09-10-11'!$A$4:$EA$4, 0))</f>
        <v>0</v>
      </c>
      <c r="W744" s="139"/>
      <c r="X744" s="139">
        <f>VLOOKUP($B744,'[1]09-10-11'!$A$4:$EA$400,MATCH(X$2, '[1]09-10-11'!$A$4:$EA$4, 0))</f>
        <v>-417644</v>
      </c>
      <c r="Y744" s="53"/>
      <c r="Z744" s="139">
        <f t="shared" si="318"/>
        <v>-417644</v>
      </c>
      <c r="AA744" s="139"/>
      <c r="AB744" s="297" t="str">
        <f t="shared" si="319"/>
        <v>---</v>
      </c>
      <c r="AC744" s="280"/>
      <c r="AD744" s="139">
        <f t="shared" si="320"/>
        <v>0</v>
      </c>
      <c r="AE744" s="139"/>
      <c r="AF744" s="297">
        <f t="shared" si="321"/>
        <v>0</v>
      </c>
      <c r="AG744" s="174"/>
      <c r="AH744" s="139">
        <f t="shared" si="322"/>
        <v>-417644</v>
      </c>
      <c r="AI744" s="139"/>
      <c r="AJ744" s="299" t="str">
        <f t="shared" si="323"/>
        <v>---</v>
      </c>
      <c r="AK744" s="280"/>
      <c r="AL744" s="174">
        <f t="shared" si="324"/>
        <v>-417644</v>
      </c>
      <c r="AM744" s="174"/>
      <c r="AN744" s="299" t="str">
        <f t="shared" si="325"/>
        <v>---</v>
      </c>
      <c r="AP744" s="139" t="str">
        <f t="shared" si="326"/>
        <v/>
      </c>
      <c r="AQ744" s="139"/>
      <c r="AR744" s="299" t="e">
        <f t="shared" si="327"/>
        <v>#N/A</v>
      </c>
      <c r="AS744" s="174"/>
      <c r="AT744" s="139" t="str">
        <f t="shared" si="328"/>
        <v/>
      </c>
      <c r="AU744" s="139"/>
      <c r="AV744" s="297" t="e">
        <f t="shared" si="329"/>
        <v>#N/A</v>
      </c>
      <c r="AW744" s="174"/>
      <c r="AX744" s="139">
        <f t="shared" si="330"/>
        <v>0</v>
      </c>
      <c r="AY744" s="139"/>
      <c r="AZ744" s="297" t="str">
        <f t="shared" si="331"/>
        <v>---</v>
      </c>
      <c r="BA744" s="174"/>
      <c r="BB744" s="139">
        <f t="shared" si="332"/>
        <v>417644</v>
      </c>
      <c r="BC744" s="139"/>
      <c r="BD744" s="297">
        <f t="shared" si="333"/>
        <v>-1</v>
      </c>
      <c r="BE744" s="174"/>
      <c r="BF744" s="174">
        <f t="shared" si="334"/>
        <v>0</v>
      </c>
      <c r="BG744" s="174"/>
      <c r="BH744" s="299" t="str">
        <f t="shared" si="335"/>
        <v>---</v>
      </c>
      <c r="BJ744" s="139" t="str">
        <f t="shared" si="336"/>
        <v/>
      </c>
      <c r="BK744" s="139"/>
      <c r="BL744" s="299" t="e">
        <f t="shared" si="337"/>
        <v>#N/A</v>
      </c>
      <c r="BM744" s="174"/>
    </row>
    <row r="745" spans="1:65" ht="15.75" customHeight="1">
      <c r="A745" s="97"/>
      <c r="B745" s="364">
        <v>309.01</v>
      </c>
      <c r="C745" s="78">
        <v>9</v>
      </c>
      <c r="D745" s="100" t="s">
        <v>251</v>
      </c>
      <c r="E745" s="101"/>
      <c r="F745" s="101"/>
      <c r="G745" s="101"/>
      <c r="H745" s="101"/>
      <c r="I745" s="101"/>
      <c r="J745" s="101"/>
      <c r="K745" s="27"/>
      <c r="L745" s="102" t="s">
        <v>33</v>
      </c>
      <c r="M745" s="207"/>
      <c r="N745" s="139">
        <f>VLOOKUP($B745,'[1]09-10-11'!$A$4:$EA$400,MATCH(N$2, '[1]09-10-11'!$A$4:$EA$4, 0))</f>
        <v>-31199</v>
      </c>
      <c r="O745" s="45"/>
      <c r="P745" s="139">
        <f>VLOOKUP($B745,'[1]09-10-11'!$A$4:$EA$400,MATCH(P$2, '[1]09-10-11'!$A$4:$EA$4, 0))</f>
        <v>0</v>
      </c>
      <c r="Q745" s="139"/>
      <c r="R745" s="139">
        <f>VLOOKUP($B745,'[1]09-10-11'!$A$4:$EA$400,MATCH(R$2, '[1]09-10-11'!$A$4:$EA$4, 0))</f>
        <v>0</v>
      </c>
      <c r="S745" s="139"/>
      <c r="T745" s="139" t="e">
        <f>VLOOKUP($B745,'[1]09-10-11'!$A$4:$EA$400,MATCH(T$2, '[1]09-10-11'!$A$4:$EA$4, 0))</f>
        <v>#N/A</v>
      </c>
      <c r="U745" s="139"/>
      <c r="V745" s="139">
        <f>VLOOKUP($B745,'[1]09-10-11'!$A$4:$EA$400,MATCH(V$2, '[1]09-10-11'!$A$4:$EA$4, 0))</f>
        <v>0</v>
      </c>
      <c r="W745" s="139"/>
      <c r="X745" s="139">
        <f>VLOOKUP($B745,'[1]09-10-11'!$A$4:$EA$400,MATCH(X$2, '[1]09-10-11'!$A$4:$EA$4, 0))</f>
        <v>0</v>
      </c>
      <c r="Y745" s="53"/>
      <c r="Z745" s="139">
        <f t="shared" si="318"/>
        <v>0</v>
      </c>
      <c r="AA745" s="139"/>
      <c r="AB745" s="299" t="str">
        <f t="shared" si="319"/>
        <v>---</v>
      </c>
      <c r="AC745" s="262"/>
      <c r="AD745" s="139">
        <f t="shared" si="320"/>
        <v>0</v>
      </c>
      <c r="AE745" s="139"/>
      <c r="AF745" s="299" t="str">
        <f t="shared" si="321"/>
        <v>---</v>
      </c>
      <c r="AG745" s="174"/>
      <c r="AH745" s="139">
        <f t="shared" si="322"/>
        <v>31199</v>
      </c>
      <c r="AI745" s="139"/>
      <c r="AJ745" s="297">
        <f t="shared" si="323"/>
        <v>-1</v>
      </c>
      <c r="AK745" s="262"/>
      <c r="AL745" s="174">
        <f t="shared" si="324"/>
        <v>0</v>
      </c>
      <c r="AM745" s="174"/>
      <c r="AN745" s="299" t="str">
        <f t="shared" si="325"/>
        <v>---</v>
      </c>
      <c r="AP745" s="139" t="str">
        <f t="shared" si="326"/>
        <v/>
      </c>
      <c r="AQ745" s="139"/>
      <c r="AR745" s="299" t="e">
        <f t="shared" si="327"/>
        <v>#N/A</v>
      </c>
      <c r="AS745" s="174"/>
      <c r="AT745" s="139" t="str">
        <f t="shared" si="328"/>
        <v/>
      </c>
      <c r="AU745" s="139"/>
      <c r="AV745" s="299" t="e">
        <f t="shared" si="329"/>
        <v>#N/A</v>
      </c>
      <c r="AW745" s="174"/>
      <c r="AX745" s="139">
        <f t="shared" si="330"/>
        <v>31199</v>
      </c>
      <c r="AY745" s="139"/>
      <c r="AZ745" s="299">
        <f t="shared" si="331"/>
        <v>-1</v>
      </c>
      <c r="BA745" s="174"/>
      <c r="BB745" s="139">
        <f t="shared" si="332"/>
        <v>0</v>
      </c>
      <c r="BC745" s="139"/>
      <c r="BD745" s="299" t="str">
        <f t="shared" si="333"/>
        <v>---</v>
      </c>
      <c r="BE745" s="174"/>
      <c r="BF745" s="174">
        <f t="shared" si="334"/>
        <v>0</v>
      </c>
      <c r="BG745" s="174"/>
      <c r="BH745" s="299" t="str">
        <f t="shared" si="335"/>
        <v>---</v>
      </c>
      <c r="BJ745" s="139" t="str">
        <f t="shared" si="336"/>
        <v/>
      </c>
      <c r="BK745" s="139"/>
      <c r="BL745" s="299" t="e">
        <f t="shared" si="337"/>
        <v>#N/A</v>
      </c>
      <c r="BM745" s="174"/>
    </row>
    <row r="746" spans="1:65" ht="15.75" customHeight="1">
      <c r="A746" s="97"/>
      <c r="B746" s="364">
        <v>310</v>
      </c>
      <c r="C746" s="78">
        <v>10</v>
      </c>
      <c r="D746" s="100" t="s">
        <v>274</v>
      </c>
      <c r="E746" s="101"/>
      <c r="F746" s="101"/>
      <c r="G746" s="101"/>
      <c r="H746" s="101"/>
      <c r="I746" s="101"/>
      <c r="J746" s="101"/>
      <c r="K746" s="27"/>
      <c r="L746" s="102" t="s">
        <v>33</v>
      </c>
      <c r="M746" s="207"/>
      <c r="N746" s="139">
        <f>VLOOKUP($B746,'[1]09-10-11'!$A$4:$EA$400,MATCH(N$2, '[1]09-10-11'!$A$4:$EA$4, 0))</f>
        <v>-82813</v>
      </c>
      <c r="O746" s="45"/>
      <c r="P746" s="139">
        <f>VLOOKUP($B746,'[1]09-10-11'!$A$4:$EA$400,MATCH(P$2, '[1]09-10-11'!$A$4:$EA$4, 0))</f>
        <v>0</v>
      </c>
      <c r="Q746" s="139"/>
      <c r="R746" s="139">
        <f>VLOOKUP($B746,'[1]09-10-11'!$A$4:$EA$400,MATCH(R$2, '[1]09-10-11'!$A$4:$EA$4, 0))</f>
        <v>0</v>
      </c>
      <c r="S746" s="139"/>
      <c r="T746" s="139" t="e">
        <f>VLOOKUP($B746,'[1]09-10-11'!$A$4:$EA$400,MATCH(T$2, '[1]09-10-11'!$A$4:$EA$4, 0))</f>
        <v>#N/A</v>
      </c>
      <c r="U746" s="139"/>
      <c r="V746" s="139">
        <f>VLOOKUP($B746,'[1]09-10-11'!$A$4:$EA$400,MATCH(V$2, '[1]09-10-11'!$A$4:$EA$4, 0))</f>
        <v>0</v>
      </c>
      <c r="W746" s="139"/>
      <c r="X746" s="139">
        <f>VLOOKUP($B746,'[1]09-10-11'!$A$4:$EA$400,MATCH(X$2, '[1]09-10-11'!$A$4:$EA$4, 0))</f>
        <v>0</v>
      </c>
      <c r="Y746" s="53"/>
      <c r="Z746" s="139">
        <f t="shared" si="318"/>
        <v>0</v>
      </c>
      <c r="AA746" s="139"/>
      <c r="AB746" s="299" t="str">
        <f t="shared" si="319"/>
        <v>---</v>
      </c>
      <c r="AC746" s="262"/>
      <c r="AD746" s="139">
        <f t="shared" si="320"/>
        <v>0</v>
      </c>
      <c r="AE746" s="139"/>
      <c r="AF746" s="299" t="str">
        <f t="shared" si="321"/>
        <v>---</v>
      </c>
      <c r="AG746" s="174"/>
      <c r="AH746" s="139">
        <f t="shared" si="322"/>
        <v>82813</v>
      </c>
      <c r="AI746" s="139"/>
      <c r="AJ746" s="297">
        <f t="shared" si="323"/>
        <v>-1</v>
      </c>
      <c r="AK746" s="262"/>
      <c r="AL746" s="174">
        <f t="shared" si="324"/>
        <v>0</v>
      </c>
      <c r="AM746" s="174"/>
      <c r="AN746" s="299" t="str">
        <f t="shared" si="325"/>
        <v>---</v>
      </c>
      <c r="AP746" s="139" t="str">
        <f t="shared" si="326"/>
        <v/>
      </c>
      <c r="AQ746" s="139"/>
      <c r="AR746" s="299" t="e">
        <f t="shared" si="327"/>
        <v>#N/A</v>
      </c>
      <c r="AS746" s="174"/>
      <c r="AT746" s="139" t="str">
        <f t="shared" si="328"/>
        <v/>
      </c>
      <c r="AU746" s="139"/>
      <c r="AV746" s="299" t="e">
        <f t="shared" si="329"/>
        <v>#N/A</v>
      </c>
      <c r="AW746" s="174"/>
      <c r="AX746" s="139">
        <f t="shared" si="330"/>
        <v>82813</v>
      </c>
      <c r="AY746" s="139"/>
      <c r="AZ746" s="299">
        <f t="shared" si="331"/>
        <v>-1</v>
      </c>
      <c r="BA746" s="174"/>
      <c r="BB746" s="139">
        <f t="shared" si="332"/>
        <v>0</v>
      </c>
      <c r="BC746" s="139"/>
      <c r="BD746" s="299" t="str">
        <f t="shared" si="333"/>
        <v>---</v>
      </c>
      <c r="BE746" s="174"/>
      <c r="BF746" s="174">
        <f t="shared" si="334"/>
        <v>0</v>
      </c>
      <c r="BG746" s="174"/>
      <c r="BH746" s="299" t="str">
        <f t="shared" si="335"/>
        <v>---</v>
      </c>
      <c r="BJ746" s="139" t="str">
        <f t="shared" si="336"/>
        <v/>
      </c>
      <c r="BK746" s="139"/>
      <c r="BL746" s="299" t="e">
        <f t="shared" si="337"/>
        <v>#N/A</v>
      </c>
      <c r="BM746" s="174"/>
    </row>
    <row r="747" spans="1:65" ht="15.75" customHeight="1">
      <c r="A747" s="97"/>
      <c r="B747" s="364">
        <v>310.01</v>
      </c>
      <c r="C747" s="78">
        <v>11</v>
      </c>
      <c r="D747" s="100" t="s">
        <v>341</v>
      </c>
      <c r="E747" s="101"/>
      <c r="F747" s="101"/>
      <c r="G747" s="101"/>
      <c r="H747" s="101"/>
      <c r="I747" s="101"/>
      <c r="J747" s="101"/>
      <c r="K747" s="27"/>
      <c r="L747" s="102" t="s">
        <v>33</v>
      </c>
      <c r="M747" s="207"/>
      <c r="N747" s="139">
        <f>VLOOKUP($B747,'[1]09-10-11'!$A$4:$EA$400,MATCH(N$2, '[1]09-10-11'!$A$4:$EA$4, 0))</f>
        <v>-18776</v>
      </c>
      <c r="O747" s="45"/>
      <c r="P747" s="139">
        <f>VLOOKUP($B747,'[1]09-10-11'!$A$4:$EA$400,MATCH(P$2, '[1]09-10-11'!$A$4:$EA$4, 0))</f>
        <v>0</v>
      </c>
      <c r="Q747" s="139"/>
      <c r="R747" s="139">
        <f>VLOOKUP($B747,'[1]09-10-11'!$A$4:$EA$400,MATCH(R$2, '[1]09-10-11'!$A$4:$EA$4, 0))</f>
        <v>0</v>
      </c>
      <c r="S747" s="139"/>
      <c r="T747" s="139" t="e">
        <f>VLOOKUP($B747,'[1]09-10-11'!$A$4:$EA$400,MATCH(T$2, '[1]09-10-11'!$A$4:$EA$4, 0))</f>
        <v>#N/A</v>
      </c>
      <c r="U747" s="139"/>
      <c r="V747" s="139">
        <f>VLOOKUP($B747,'[1]09-10-11'!$A$4:$EA$400,MATCH(V$2, '[1]09-10-11'!$A$4:$EA$4, 0))</f>
        <v>0</v>
      </c>
      <c r="W747" s="139"/>
      <c r="X747" s="139">
        <f>VLOOKUP($B747,'[1]09-10-11'!$A$4:$EA$400,MATCH(X$2, '[1]09-10-11'!$A$4:$EA$4, 0))</f>
        <v>0</v>
      </c>
      <c r="Y747" s="53"/>
      <c r="Z747" s="139">
        <f t="shared" si="318"/>
        <v>0</v>
      </c>
      <c r="AA747" s="139"/>
      <c r="AB747" s="299" t="str">
        <f t="shared" si="319"/>
        <v>---</v>
      </c>
      <c r="AC747" s="262"/>
      <c r="AD747" s="139">
        <f t="shared" si="320"/>
        <v>0</v>
      </c>
      <c r="AE747" s="139"/>
      <c r="AF747" s="299" t="str">
        <f t="shared" si="321"/>
        <v>---</v>
      </c>
      <c r="AG747" s="174"/>
      <c r="AH747" s="139">
        <f t="shared" si="322"/>
        <v>18776</v>
      </c>
      <c r="AI747" s="139"/>
      <c r="AJ747" s="297">
        <f t="shared" si="323"/>
        <v>-1</v>
      </c>
      <c r="AK747" s="262"/>
      <c r="AL747" s="174">
        <f t="shared" si="324"/>
        <v>0</v>
      </c>
      <c r="AM747" s="174"/>
      <c r="AN747" s="299" t="str">
        <f t="shared" si="325"/>
        <v>---</v>
      </c>
      <c r="AP747" s="139" t="str">
        <f t="shared" si="326"/>
        <v/>
      </c>
      <c r="AQ747" s="139"/>
      <c r="AR747" s="299" t="e">
        <f t="shared" si="327"/>
        <v>#N/A</v>
      </c>
      <c r="AS747" s="174"/>
      <c r="AT747" s="139" t="str">
        <f t="shared" si="328"/>
        <v/>
      </c>
      <c r="AU747" s="139"/>
      <c r="AV747" s="299" t="e">
        <f t="shared" si="329"/>
        <v>#N/A</v>
      </c>
      <c r="AW747" s="174"/>
      <c r="AX747" s="139">
        <f t="shared" si="330"/>
        <v>18776</v>
      </c>
      <c r="AY747" s="139"/>
      <c r="AZ747" s="299">
        <f t="shared" si="331"/>
        <v>-1</v>
      </c>
      <c r="BA747" s="174"/>
      <c r="BB747" s="139">
        <f t="shared" si="332"/>
        <v>0</v>
      </c>
      <c r="BC747" s="139"/>
      <c r="BD747" s="299" t="str">
        <f t="shared" si="333"/>
        <v>---</v>
      </c>
      <c r="BE747" s="174"/>
      <c r="BF747" s="174">
        <f t="shared" si="334"/>
        <v>0</v>
      </c>
      <c r="BG747" s="174"/>
      <c r="BH747" s="299" t="str">
        <f t="shared" si="335"/>
        <v>---</v>
      </c>
      <c r="BJ747" s="139" t="str">
        <f t="shared" si="336"/>
        <v/>
      </c>
      <c r="BK747" s="139"/>
      <c r="BL747" s="299" t="e">
        <f t="shared" si="337"/>
        <v>#N/A</v>
      </c>
      <c r="BM747" s="174"/>
    </row>
    <row r="748" spans="1:65" ht="15.75" customHeight="1">
      <c r="A748" s="97"/>
      <c r="B748" s="364">
        <v>311</v>
      </c>
      <c r="C748" s="78">
        <v>12</v>
      </c>
      <c r="D748" s="109" t="s">
        <v>242</v>
      </c>
      <c r="E748" s="101"/>
      <c r="F748" s="101"/>
      <c r="G748" s="101"/>
      <c r="H748" s="101"/>
      <c r="I748" s="101"/>
      <c r="J748" s="101"/>
      <c r="K748" s="27"/>
      <c r="L748" s="102" t="s">
        <v>33</v>
      </c>
      <c r="M748" s="207"/>
      <c r="N748" s="139">
        <f>VLOOKUP($B748,'[1]09-10-11'!$A$4:$EA$400,MATCH(N$2, '[1]09-10-11'!$A$4:$EA$4, 0))</f>
        <v>0</v>
      </c>
      <c r="O748" s="45"/>
      <c r="P748" s="139">
        <f>VLOOKUP($B748,'[1]09-10-11'!$A$4:$EA$400,MATCH(P$2, '[1]09-10-11'!$A$4:$EA$4, 0))</f>
        <v>0</v>
      </c>
      <c r="Q748" s="139"/>
      <c r="R748" s="139">
        <f>VLOOKUP($B748,'[1]09-10-11'!$A$4:$EA$400,MATCH(R$2, '[1]09-10-11'!$A$4:$EA$4, 0))</f>
        <v>0</v>
      </c>
      <c r="S748" s="139"/>
      <c r="T748" s="139" t="e">
        <f>VLOOKUP($B748,'[1]09-10-11'!$A$4:$EA$400,MATCH(T$2, '[1]09-10-11'!$A$4:$EA$4, 0))</f>
        <v>#N/A</v>
      </c>
      <c r="U748" s="139"/>
      <c r="V748" s="139">
        <f>VLOOKUP($B748,'[1]09-10-11'!$A$4:$EA$400,MATCH(V$2, '[1]09-10-11'!$A$4:$EA$4, 0))</f>
        <v>0</v>
      </c>
      <c r="W748" s="139"/>
      <c r="X748" s="139">
        <f>VLOOKUP($B748,'[1]09-10-11'!$A$4:$EA$400,MATCH(X$2, '[1]09-10-11'!$A$4:$EA$4, 0))</f>
        <v>0</v>
      </c>
      <c r="Y748" s="53"/>
      <c r="Z748" s="139">
        <f t="shared" si="318"/>
        <v>0</v>
      </c>
      <c r="AA748" s="139"/>
      <c r="AB748" s="299" t="str">
        <f t="shared" si="319"/>
        <v>---</v>
      </c>
      <c r="AC748" s="280"/>
      <c r="AD748" s="139">
        <f t="shared" si="320"/>
        <v>0</v>
      </c>
      <c r="AE748" s="139"/>
      <c r="AF748" s="299" t="str">
        <f t="shared" si="321"/>
        <v>---</v>
      </c>
      <c r="AG748" s="174"/>
      <c r="AH748" s="139">
        <f t="shared" si="322"/>
        <v>0</v>
      </c>
      <c r="AI748" s="139"/>
      <c r="AJ748" s="299" t="str">
        <f t="shared" si="323"/>
        <v>---</v>
      </c>
      <c r="AK748" s="280"/>
      <c r="AL748" s="174">
        <f t="shared" si="324"/>
        <v>0</v>
      </c>
      <c r="AM748" s="174"/>
      <c r="AN748" s="299" t="str">
        <f t="shared" si="325"/>
        <v>---</v>
      </c>
      <c r="AP748" s="139" t="str">
        <f t="shared" si="326"/>
        <v/>
      </c>
      <c r="AQ748" s="139"/>
      <c r="AR748" s="299" t="e">
        <f t="shared" si="327"/>
        <v>#N/A</v>
      </c>
      <c r="AS748" s="174"/>
      <c r="AT748" s="139" t="str">
        <f t="shared" si="328"/>
        <v/>
      </c>
      <c r="AU748" s="139"/>
      <c r="AV748" s="299" t="e">
        <f t="shared" si="329"/>
        <v>#N/A</v>
      </c>
      <c r="AW748" s="174"/>
      <c r="AX748" s="139">
        <f t="shared" si="330"/>
        <v>0</v>
      </c>
      <c r="AY748" s="139"/>
      <c r="AZ748" s="299" t="str">
        <f t="shared" si="331"/>
        <v>---</v>
      </c>
      <c r="BA748" s="174"/>
      <c r="BB748" s="139">
        <f t="shared" si="332"/>
        <v>0</v>
      </c>
      <c r="BC748" s="139"/>
      <c r="BD748" s="299" t="str">
        <f t="shared" si="333"/>
        <v>---</v>
      </c>
      <c r="BE748" s="174"/>
      <c r="BF748" s="174">
        <f t="shared" si="334"/>
        <v>0</v>
      </c>
      <c r="BG748" s="174"/>
      <c r="BH748" s="299" t="str">
        <f t="shared" si="335"/>
        <v>---</v>
      </c>
      <c r="BJ748" s="139" t="str">
        <f t="shared" si="336"/>
        <v/>
      </c>
      <c r="BK748" s="139"/>
      <c r="BL748" s="299" t="e">
        <f t="shared" si="337"/>
        <v>#N/A</v>
      </c>
      <c r="BM748" s="174"/>
    </row>
    <row r="749" spans="1:65" ht="15.75" customHeight="1">
      <c r="B749" s="365">
        <v>313.01</v>
      </c>
      <c r="C749" s="78">
        <v>13</v>
      </c>
      <c r="D749" s="109" t="s">
        <v>252</v>
      </c>
      <c r="E749" s="125"/>
      <c r="F749" s="125"/>
      <c r="G749" s="101"/>
      <c r="H749" s="101"/>
      <c r="I749" s="101"/>
      <c r="J749" s="101"/>
      <c r="K749" s="27"/>
      <c r="L749" s="102" t="s">
        <v>33</v>
      </c>
      <c r="M749" s="207"/>
      <c r="N749" s="141">
        <f>VLOOKUP($B749,'[1]09-10-11'!$A$4:$EA$400,MATCH(N$2, '[1]09-10-11'!$A$4:$EA$4, 0))</f>
        <v>-20000</v>
      </c>
      <c r="O749" s="123"/>
      <c r="P749" s="141">
        <f>VLOOKUP($B749,'[1]09-10-11'!$A$4:$EA$400,MATCH(P$2, '[1]09-10-11'!$A$4:$EA$4, 0))</f>
        <v>0</v>
      </c>
      <c r="Q749" s="141"/>
      <c r="R749" s="141">
        <v>0</v>
      </c>
      <c r="S749" s="141"/>
      <c r="T749" s="141">
        <v>0</v>
      </c>
      <c r="U749" s="141"/>
      <c r="V749" s="141">
        <f>VLOOKUP($B749,'[1]09-10-11'!$A$4:$EA$400,MATCH(V$2, '[1]09-10-11'!$A$4:$EA$4, 0))</f>
        <v>0</v>
      </c>
      <c r="W749" s="141"/>
      <c r="X749" s="141">
        <v>0</v>
      </c>
      <c r="Y749" s="53"/>
      <c r="Z749" s="141">
        <f t="shared" si="318"/>
        <v>0</v>
      </c>
      <c r="AA749" s="141"/>
      <c r="AB749" s="300" t="str">
        <f t="shared" si="319"/>
        <v>---</v>
      </c>
      <c r="AC749" s="256"/>
      <c r="AD749" s="141">
        <f t="shared" si="320"/>
        <v>0</v>
      </c>
      <c r="AE749" s="141"/>
      <c r="AF749" s="300" t="str">
        <f t="shared" si="321"/>
        <v>---</v>
      </c>
      <c r="AG749" s="284"/>
      <c r="AH749" s="141">
        <f t="shared" si="322"/>
        <v>20000</v>
      </c>
      <c r="AI749" s="141"/>
      <c r="AJ749" s="298">
        <f t="shared" si="323"/>
        <v>-1</v>
      </c>
      <c r="AK749" s="256"/>
      <c r="AL749" s="283">
        <f t="shared" si="324"/>
        <v>0</v>
      </c>
      <c r="AM749" s="283"/>
      <c r="AN749" s="300" t="str">
        <f t="shared" si="325"/>
        <v>---</v>
      </c>
      <c r="AP749" s="141">
        <f t="shared" si="326"/>
        <v>0</v>
      </c>
      <c r="AQ749" s="141"/>
      <c r="AR749" s="300" t="str">
        <f t="shared" si="327"/>
        <v>---</v>
      </c>
      <c r="AS749" s="284"/>
      <c r="AT749" s="141">
        <f t="shared" si="328"/>
        <v>0</v>
      </c>
      <c r="AU749" s="141"/>
      <c r="AV749" s="300" t="str">
        <f t="shared" si="329"/>
        <v>---</v>
      </c>
      <c r="AW749" s="284"/>
      <c r="AX749" s="141">
        <f t="shared" si="330"/>
        <v>20000</v>
      </c>
      <c r="AY749" s="141"/>
      <c r="AZ749" s="300">
        <f t="shared" si="331"/>
        <v>-1</v>
      </c>
      <c r="BA749" s="284"/>
      <c r="BB749" s="141">
        <f t="shared" si="332"/>
        <v>0</v>
      </c>
      <c r="BC749" s="141"/>
      <c r="BD749" s="300" t="str">
        <f t="shared" si="333"/>
        <v>---</v>
      </c>
      <c r="BE749" s="284"/>
      <c r="BF749" s="283">
        <f t="shared" si="334"/>
        <v>0</v>
      </c>
      <c r="BG749" s="283"/>
      <c r="BH749" s="300" t="str">
        <f t="shared" si="335"/>
        <v>---</v>
      </c>
      <c r="BJ749" s="141">
        <f t="shared" si="336"/>
        <v>0</v>
      </c>
      <c r="BK749" s="141"/>
      <c r="BL749" s="300" t="str">
        <f t="shared" si="337"/>
        <v>---</v>
      </c>
      <c r="BM749" s="284"/>
    </row>
    <row r="750" spans="1:65" ht="15.75" customHeight="1">
      <c r="B750" s="365"/>
      <c r="C750" s="78"/>
      <c r="D750" s="125"/>
      <c r="E750" s="125"/>
      <c r="F750" s="125"/>
      <c r="G750" s="101"/>
      <c r="H750" s="101"/>
      <c r="I750" s="101"/>
      <c r="J750" s="101"/>
      <c r="K750" s="27"/>
      <c r="L750" s="102"/>
      <c r="M750" s="207"/>
      <c r="N750" s="207"/>
      <c r="O750" s="123"/>
      <c r="P750" s="207"/>
      <c r="Q750" s="207"/>
      <c r="R750" s="237"/>
      <c r="S750" s="237"/>
      <c r="T750" s="237"/>
      <c r="U750" s="207"/>
      <c r="V750" s="237"/>
      <c r="W750" s="237"/>
      <c r="X750" s="237"/>
      <c r="Y750" s="237"/>
      <c r="Z750" s="139" t="str">
        <f t="shared" si="318"/>
        <v/>
      </c>
      <c r="AA750" s="207"/>
      <c r="AB750" s="297" t="str">
        <f t="shared" si="319"/>
        <v/>
      </c>
      <c r="AC750" s="262"/>
      <c r="AD750" s="139" t="str">
        <f t="shared" si="320"/>
        <v/>
      </c>
      <c r="AE750" s="207"/>
      <c r="AF750" s="297" t="str">
        <f t="shared" si="321"/>
        <v/>
      </c>
      <c r="AG750" s="207"/>
      <c r="AH750" s="139" t="str">
        <f t="shared" si="322"/>
        <v/>
      </c>
      <c r="AI750" s="207"/>
      <c r="AJ750" s="297" t="str">
        <f t="shared" si="323"/>
        <v/>
      </c>
      <c r="AK750" s="262"/>
      <c r="AL750" s="139" t="str">
        <f t="shared" si="324"/>
        <v/>
      </c>
      <c r="AM750" s="207"/>
      <c r="AN750" s="297" t="str">
        <f t="shared" si="325"/>
        <v/>
      </c>
      <c r="AP750" s="139" t="str">
        <f t="shared" si="326"/>
        <v/>
      </c>
      <c r="AQ750" s="207"/>
      <c r="AR750" s="297" t="str">
        <f t="shared" si="327"/>
        <v/>
      </c>
      <c r="AS750" s="207"/>
      <c r="AT750" s="139" t="str">
        <f t="shared" si="328"/>
        <v/>
      </c>
      <c r="AU750" s="207"/>
      <c r="AV750" s="297" t="str">
        <f t="shared" si="329"/>
        <v/>
      </c>
      <c r="AW750" s="207"/>
      <c r="AX750" s="139" t="str">
        <f t="shared" si="330"/>
        <v/>
      </c>
      <c r="AY750" s="207"/>
      <c r="AZ750" s="297" t="str">
        <f t="shared" si="331"/>
        <v/>
      </c>
      <c r="BA750" s="207"/>
      <c r="BB750" s="139" t="str">
        <f t="shared" si="332"/>
        <v/>
      </c>
      <c r="BC750" s="207"/>
      <c r="BD750" s="297" t="str">
        <f t="shared" si="333"/>
        <v/>
      </c>
      <c r="BE750" s="207"/>
      <c r="BF750" s="139" t="str">
        <f t="shared" si="334"/>
        <v/>
      </c>
      <c r="BG750" s="207"/>
      <c r="BH750" s="297" t="str">
        <f t="shared" si="335"/>
        <v/>
      </c>
      <c r="BJ750" s="139" t="str">
        <f t="shared" si="336"/>
        <v/>
      </c>
      <c r="BK750" s="207"/>
      <c r="BL750" s="297" t="str">
        <f t="shared" si="337"/>
        <v/>
      </c>
      <c r="BM750" s="207"/>
    </row>
    <row r="751" spans="1:65" ht="15.75" customHeight="1">
      <c r="B751" s="365"/>
      <c r="C751" s="125"/>
      <c r="D751" s="125"/>
      <c r="E751" s="125"/>
      <c r="F751" s="125"/>
      <c r="G751" s="103" t="s">
        <v>40</v>
      </c>
      <c r="H751" s="103"/>
      <c r="I751" s="35"/>
      <c r="J751" s="35"/>
      <c r="K751" s="36"/>
      <c r="L751" s="37"/>
      <c r="M751" s="215"/>
      <c r="N751" s="133">
        <f>SUM(N737:N749)</f>
        <v>-13047796</v>
      </c>
      <c r="O751" s="147"/>
      <c r="P751" s="133">
        <f>SUM(P737:P749)</f>
        <v>-11168148</v>
      </c>
      <c r="Q751" s="133"/>
      <c r="R751" s="133">
        <f>SUM(R737:R749)</f>
        <v>-9338934</v>
      </c>
      <c r="S751" s="133"/>
      <c r="T751" s="133" t="e">
        <f>SUM(T737:T749)</f>
        <v>#N/A</v>
      </c>
      <c r="U751" s="133"/>
      <c r="V751" s="133">
        <f>SUM(V737:V749)</f>
        <v>-7943844</v>
      </c>
      <c r="W751" s="133"/>
      <c r="X751" s="133">
        <f>SUM(X737:X749)</f>
        <v>-9952151</v>
      </c>
      <c r="Y751" s="203"/>
      <c r="Z751" s="150">
        <f t="shared" si="318"/>
        <v>-2008307</v>
      </c>
      <c r="AA751" s="133"/>
      <c r="AB751" s="301">
        <f t="shared" si="319"/>
        <v>0.25281299582418781</v>
      </c>
      <c r="AC751" s="260"/>
      <c r="AD751" s="150">
        <f t="shared" si="320"/>
        <v>1215997</v>
      </c>
      <c r="AE751" s="133"/>
      <c r="AF751" s="301">
        <f t="shared" si="321"/>
        <v>-0.108880809960613</v>
      </c>
      <c r="AG751" s="133"/>
      <c r="AH751" s="150">
        <f t="shared" si="322"/>
        <v>3095645</v>
      </c>
      <c r="AI751" s="133"/>
      <c r="AJ751" s="301">
        <f t="shared" si="323"/>
        <v>-0.23725424585117671</v>
      </c>
      <c r="AK751" s="260"/>
      <c r="AL751" s="150">
        <f t="shared" si="324"/>
        <v>-613217</v>
      </c>
      <c r="AM751" s="133"/>
      <c r="AN751" s="301">
        <f t="shared" si="325"/>
        <v>6.5662419286826479E-2</v>
      </c>
      <c r="AP751" s="150" t="str">
        <f t="shared" si="326"/>
        <v/>
      </c>
      <c r="AQ751" s="133"/>
      <c r="AR751" s="301" t="e">
        <f t="shared" si="327"/>
        <v>#N/A</v>
      </c>
      <c r="AS751" s="133"/>
      <c r="AT751" s="150" t="str">
        <f t="shared" si="328"/>
        <v/>
      </c>
      <c r="AU751" s="133"/>
      <c r="AV751" s="301" t="e">
        <f t="shared" si="329"/>
        <v>#N/A</v>
      </c>
      <c r="AW751" s="133"/>
      <c r="AX751" s="150">
        <f t="shared" si="330"/>
        <v>5103952</v>
      </c>
      <c r="AY751" s="133"/>
      <c r="AZ751" s="301">
        <f t="shared" si="331"/>
        <v>-0.39117349780759902</v>
      </c>
      <c r="BA751" s="133"/>
      <c r="BB751" s="150">
        <f t="shared" si="332"/>
        <v>3224304</v>
      </c>
      <c r="BC751" s="133"/>
      <c r="BD751" s="301">
        <f t="shared" si="333"/>
        <v>-0.28870534308821838</v>
      </c>
      <c r="BE751" s="133"/>
      <c r="BF751" s="150">
        <f t="shared" si="334"/>
        <v>1395090</v>
      </c>
      <c r="BG751" s="133"/>
      <c r="BH751" s="301">
        <f t="shared" si="335"/>
        <v>-0.14938428732872511</v>
      </c>
      <c r="BJ751" s="150" t="str">
        <f t="shared" si="336"/>
        <v/>
      </c>
      <c r="BK751" s="133"/>
      <c r="BL751" s="301" t="e">
        <f t="shared" si="337"/>
        <v>#N/A</v>
      </c>
      <c r="BM751" s="133"/>
    </row>
    <row r="752" spans="1:65" ht="15.75" customHeight="1">
      <c r="B752" s="365"/>
      <c r="C752" s="125"/>
      <c r="D752" s="125"/>
      <c r="E752" s="125"/>
      <c r="F752" s="125"/>
      <c r="G752" s="101"/>
      <c r="H752" s="101"/>
      <c r="I752" s="101"/>
      <c r="J752" s="101"/>
      <c r="K752" s="27"/>
      <c r="L752" s="102"/>
      <c r="M752" s="207"/>
      <c r="N752" s="207"/>
      <c r="O752" s="111"/>
      <c r="P752" s="207"/>
      <c r="Q752" s="207"/>
      <c r="R752" s="237"/>
      <c r="S752" s="237"/>
      <c r="T752" s="237"/>
      <c r="U752" s="207"/>
      <c r="V752" s="237"/>
      <c r="W752" s="237"/>
      <c r="X752" s="237"/>
      <c r="Y752" s="237"/>
      <c r="Z752" s="139" t="str">
        <f t="shared" si="318"/>
        <v/>
      </c>
      <c r="AA752" s="207"/>
      <c r="AB752" s="297" t="str">
        <f t="shared" si="319"/>
        <v/>
      </c>
      <c r="AC752" s="262"/>
      <c r="AD752" s="139" t="str">
        <f t="shared" si="320"/>
        <v/>
      </c>
      <c r="AE752" s="207"/>
      <c r="AF752" s="297" t="str">
        <f t="shared" si="321"/>
        <v/>
      </c>
      <c r="AG752" s="207"/>
      <c r="AH752" s="139" t="str">
        <f t="shared" si="322"/>
        <v/>
      </c>
      <c r="AI752" s="207"/>
      <c r="AJ752" s="297" t="str">
        <f t="shared" si="323"/>
        <v/>
      </c>
      <c r="AK752" s="262"/>
      <c r="AL752" s="139" t="str">
        <f t="shared" si="324"/>
        <v/>
      </c>
      <c r="AM752" s="207"/>
      <c r="AN752" s="297" t="str">
        <f t="shared" si="325"/>
        <v/>
      </c>
      <c r="AP752" s="139" t="str">
        <f t="shared" si="326"/>
        <v/>
      </c>
      <c r="AQ752" s="207"/>
      <c r="AR752" s="297" t="str">
        <f t="shared" si="327"/>
        <v/>
      </c>
      <c r="AS752" s="207"/>
      <c r="AT752" s="139" t="str">
        <f t="shared" si="328"/>
        <v/>
      </c>
      <c r="AU752" s="207"/>
      <c r="AV752" s="297" t="str">
        <f t="shared" si="329"/>
        <v/>
      </c>
      <c r="AW752" s="207"/>
      <c r="AX752" s="139" t="str">
        <f t="shared" si="330"/>
        <v/>
      </c>
      <c r="AY752" s="207"/>
      <c r="AZ752" s="297" t="str">
        <f t="shared" si="331"/>
        <v/>
      </c>
      <c r="BA752" s="207"/>
      <c r="BB752" s="139" t="str">
        <f t="shared" si="332"/>
        <v/>
      </c>
      <c r="BC752" s="207"/>
      <c r="BD752" s="297" t="str">
        <f t="shared" si="333"/>
        <v/>
      </c>
      <c r="BE752" s="207"/>
      <c r="BF752" s="139" t="str">
        <f t="shared" si="334"/>
        <v/>
      </c>
      <c r="BG752" s="207"/>
      <c r="BH752" s="297" t="str">
        <f t="shared" si="335"/>
        <v/>
      </c>
      <c r="BJ752" s="139" t="str">
        <f t="shared" si="336"/>
        <v/>
      </c>
      <c r="BK752" s="207"/>
      <c r="BL752" s="297" t="str">
        <f t="shared" si="337"/>
        <v/>
      </c>
      <c r="BM752" s="207"/>
    </row>
    <row r="753" spans="1:65" ht="18">
      <c r="B753" s="365"/>
      <c r="C753" s="71" t="s">
        <v>288</v>
      </c>
      <c r="D753" s="177"/>
      <c r="E753" s="177"/>
      <c r="F753" s="177"/>
      <c r="G753" s="135"/>
      <c r="H753" s="135"/>
      <c r="I753" s="135"/>
      <c r="J753" s="135"/>
      <c r="K753" s="169"/>
      <c r="L753" s="170"/>
      <c r="M753" s="207"/>
      <c r="N753" s="15">
        <v>0</v>
      </c>
      <c r="O753" s="178"/>
      <c r="P753" s="15">
        <v>0</v>
      </c>
      <c r="Q753" s="15"/>
      <c r="R753" s="15">
        <v>0</v>
      </c>
      <c r="S753" s="15"/>
      <c r="T753" s="15">
        <v>0</v>
      </c>
      <c r="U753" s="15"/>
      <c r="V753" s="15">
        <v>0</v>
      </c>
      <c r="W753" s="15"/>
      <c r="X753" s="15">
        <v>0</v>
      </c>
      <c r="Y753" s="13"/>
      <c r="Z753" s="139">
        <f t="shared" si="318"/>
        <v>0</v>
      </c>
      <c r="AA753" s="15"/>
      <c r="AB753" s="297" t="str">
        <f t="shared" si="319"/>
        <v>---</v>
      </c>
      <c r="AC753" s="262"/>
      <c r="AD753" s="139">
        <f t="shared" si="320"/>
        <v>0</v>
      </c>
      <c r="AE753" s="15"/>
      <c r="AF753" s="297" t="str">
        <f t="shared" si="321"/>
        <v>---</v>
      </c>
      <c r="AG753" s="15"/>
      <c r="AH753" s="139">
        <f t="shared" si="322"/>
        <v>0</v>
      </c>
      <c r="AI753" s="15"/>
      <c r="AJ753" s="297" t="str">
        <f t="shared" si="323"/>
        <v>---</v>
      </c>
      <c r="AK753" s="262"/>
      <c r="AL753" s="139">
        <f t="shared" si="324"/>
        <v>0</v>
      </c>
      <c r="AM753" s="15"/>
      <c r="AN753" s="297" t="str">
        <f t="shared" si="325"/>
        <v>---</v>
      </c>
      <c r="AP753" s="139">
        <f t="shared" si="326"/>
        <v>0</v>
      </c>
      <c r="AQ753" s="15"/>
      <c r="AR753" s="297" t="str">
        <f t="shared" si="327"/>
        <v>---</v>
      </c>
      <c r="AS753" s="15"/>
      <c r="AT753" s="139">
        <f t="shared" si="328"/>
        <v>0</v>
      </c>
      <c r="AU753" s="15"/>
      <c r="AV753" s="297" t="str">
        <f t="shared" si="329"/>
        <v>---</v>
      </c>
      <c r="AW753" s="15"/>
      <c r="AX753" s="139">
        <f t="shared" si="330"/>
        <v>0</v>
      </c>
      <c r="AY753" s="15"/>
      <c r="AZ753" s="297" t="str">
        <f t="shared" si="331"/>
        <v>---</v>
      </c>
      <c r="BA753" s="15"/>
      <c r="BB753" s="139">
        <f t="shared" si="332"/>
        <v>0</v>
      </c>
      <c r="BC753" s="15"/>
      <c r="BD753" s="297" t="str">
        <f t="shared" si="333"/>
        <v>---</v>
      </c>
      <c r="BE753" s="15"/>
      <c r="BF753" s="139">
        <f t="shared" si="334"/>
        <v>0</v>
      </c>
      <c r="BG753" s="15"/>
      <c r="BH753" s="297" t="str">
        <f t="shared" si="335"/>
        <v>---</v>
      </c>
      <c r="BJ753" s="139">
        <f t="shared" si="336"/>
        <v>0</v>
      </c>
      <c r="BK753" s="15"/>
      <c r="BL753" s="297" t="str">
        <f t="shared" si="337"/>
        <v>---</v>
      </c>
      <c r="BM753" s="15"/>
    </row>
    <row r="754" spans="1:65" ht="15.75" customHeight="1">
      <c r="B754" s="365"/>
      <c r="C754" s="125"/>
      <c r="D754" s="125"/>
      <c r="E754" s="125"/>
      <c r="F754" s="125"/>
      <c r="G754" s="101"/>
      <c r="H754" s="101"/>
      <c r="I754" s="101"/>
      <c r="J754" s="101"/>
      <c r="K754" s="27"/>
      <c r="L754" s="102"/>
      <c r="M754" s="207"/>
      <c r="N754" s="207"/>
      <c r="O754" s="111"/>
      <c r="P754" s="207"/>
      <c r="Q754" s="207"/>
      <c r="R754" s="237"/>
      <c r="S754" s="237"/>
      <c r="T754" s="237"/>
      <c r="U754" s="207"/>
      <c r="V754" s="237"/>
      <c r="W754" s="237"/>
      <c r="X754" s="237"/>
      <c r="Y754" s="237"/>
      <c r="Z754" s="139" t="str">
        <f t="shared" si="318"/>
        <v/>
      </c>
      <c r="AA754" s="207"/>
      <c r="AB754" s="297" t="str">
        <f t="shared" si="319"/>
        <v/>
      </c>
      <c r="AC754" s="262"/>
      <c r="AD754" s="139" t="str">
        <f t="shared" si="320"/>
        <v/>
      </c>
      <c r="AE754" s="207"/>
      <c r="AF754" s="297" t="str">
        <f t="shared" si="321"/>
        <v/>
      </c>
      <c r="AG754" s="207"/>
      <c r="AH754" s="139" t="str">
        <f t="shared" si="322"/>
        <v/>
      </c>
      <c r="AI754" s="207"/>
      <c r="AJ754" s="297" t="str">
        <f t="shared" si="323"/>
        <v/>
      </c>
      <c r="AK754" s="262"/>
      <c r="AL754" s="139" t="str">
        <f t="shared" si="324"/>
        <v/>
      </c>
      <c r="AM754" s="207"/>
      <c r="AN754" s="297" t="str">
        <f t="shared" si="325"/>
        <v/>
      </c>
      <c r="AP754" s="139" t="str">
        <f t="shared" si="326"/>
        <v/>
      </c>
      <c r="AQ754" s="207"/>
      <c r="AR754" s="297" t="str">
        <f t="shared" si="327"/>
        <v/>
      </c>
      <c r="AS754" s="207"/>
      <c r="AT754" s="139" t="str">
        <f t="shared" si="328"/>
        <v/>
      </c>
      <c r="AU754" s="207"/>
      <c r="AV754" s="297" t="str">
        <f t="shared" si="329"/>
        <v/>
      </c>
      <c r="AW754" s="207"/>
      <c r="AX754" s="139" t="str">
        <f t="shared" si="330"/>
        <v/>
      </c>
      <c r="AY754" s="207"/>
      <c r="AZ754" s="297" t="str">
        <f t="shared" si="331"/>
        <v/>
      </c>
      <c r="BA754" s="207"/>
      <c r="BB754" s="139" t="str">
        <f t="shared" si="332"/>
        <v/>
      </c>
      <c r="BC754" s="207"/>
      <c r="BD754" s="297" t="str">
        <f t="shared" si="333"/>
        <v/>
      </c>
      <c r="BE754" s="207"/>
      <c r="BF754" s="139" t="str">
        <f t="shared" si="334"/>
        <v/>
      </c>
      <c r="BG754" s="207"/>
      <c r="BH754" s="297" t="str">
        <f t="shared" si="335"/>
        <v/>
      </c>
      <c r="BJ754" s="139" t="str">
        <f t="shared" si="336"/>
        <v/>
      </c>
      <c r="BK754" s="207"/>
      <c r="BL754" s="297" t="str">
        <f t="shared" si="337"/>
        <v/>
      </c>
      <c r="BM754" s="207"/>
    </row>
    <row r="755" spans="1:65" ht="15.75" customHeight="1">
      <c r="B755" s="365"/>
      <c r="C755" s="20" t="s">
        <v>264</v>
      </c>
      <c r="D755" s="103"/>
      <c r="E755" s="103"/>
      <c r="F755" s="103"/>
      <c r="G755" s="103"/>
      <c r="H755" s="103"/>
      <c r="I755" s="103"/>
      <c r="J755" s="103"/>
      <c r="K755" s="27"/>
      <c r="L755" s="102"/>
      <c r="M755" s="207"/>
      <c r="N755" s="207"/>
      <c r="O755" s="111"/>
      <c r="P755" s="207"/>
      <c r="Q755" s="207"/>
      <c r="R755" s="237"/>
      <c r="S755" s="237"/>
      <c r="T755" s="237"/>
      <c r="U755" s="207"/>
      <c r="V755" s="237"/>
      <c r="W755" s="237"/>
      <c r="X755" s="237"/>
      <c r="Y755" s="237"/>
      <c r="Z755" s="139" t="str">
        <f t="shared" si="318"/>
        <v/>
      </c>
      <c r="AA755" s="207"/>
      <c r="AB755" s="297" t="str">
        <f t="shared" si="319"/>
        <v/>
      </c>
      <c r="AC755" s="262"/>
      <c r="AD755" s="139" t="str">
        <f t="shared" si="320"/>
        <v/>
      </c>
      <c r="AE755" s="207"/>
      <c r="AF755" s="297" t="str">
        <f t="shared" si="321"/>
        <v/>
      </c>
      <c r="AG755" s="207"/>
      <c r="AH755" s="139" t="str">
        <f t="shared" si="322"/>
        <v/>
      </c>
      <c r="AI755" s="207"/>
      <c r="AJ755" s="297" t="str">
        <f t="shared" si="323"/>
        <v/>
      </c>
      <c r="AK755" s="262"/>
      <c r="AL755" s="139" t="str">
        <f t="shared" si="324"/>
        <v/>
      </c>
      <c r="AM755" s="207"/>
      <c r="AN755" s="297" t="str">
        <f t="shared" si="325"/>
        <v/>
      </c>
      <c r="AP755" s="139" t="str">
        <f t="shared" si="326"/>
        <v/>
      </c>
      <c r="AQ755" s="207"/>
      <c r="AR755" s="297" t="str">
        <f t="shared" si="327"/>
        <v/>
      </c>
      <c r="AS755" s="207"/>
      <c r="AT755" s="139" t="str">
        <f t="shared" si="328"/>
        <v/>
      </c>
      <c r="AU755" s="207"/>
      <c r="AV755" s="297" t="str">
        <f t="shared" si="329"/>
        <v/>
      </c>
      <c r="AW755" s="207"/>
      <c r="AX755" s="139" t="str">
        <f t="shared" si="330"/>
        <v/>
      </c>
      <c r="AY755" s="207"/>
      <c r="AZ755" s="297" t="str">
        <f t="shared" si="331"/>
        <v/>
      </c>
      <c r="BA755" s="207"/>
      <c r="BB755" s="139" t="str">
        <f t="shared" si="332"/>
        <v/>
      </c>
      <c r="BC755" s="207"/>
      <c r="BD755" s="297" t="str">
        <f t="shared" si="333"/>
        <v/>
      </c>
      <c r="BE755" s="207"/>
      <c r="BF755" s="139" t="str">
        <f t="shared" si="334"/>
        <v/>
      </c>
      <c r="BG755" s="207"/>
      <c r="BH755" s="297" t="str">
        <f t="shared" si="335"/>
        <v/>
      </c>
      <c r="BJ755" s="139" t="str">
        <f t="shared" si="336"/>
        <v/>
      </c>
      <c r="BK755" s="207"/>
      <c r="BL755" s="297" t="str">
        <f t="shared" si="337"/>
        <v/>
      </c>
      <c r="BM755" s="207"/>
    </row>
    <row r="756" spans="1:65" s="98" customFormat="1" ht="15.75" customHeight="1">
      <c r="A756" s="84"/>
      <c r="B756" s="368"/>
      <c r="C756" s="33"/>
      <c r="D756" s="105"/>
      <c r="E756" s="105"/>
      <c r="F756" s="105"/>
      <c r="G756" s="105"/>
      <c r="H756" s="105"/>
      <c r="I756" s="105"/>
      <c r="J756" s="105"/>
      <c r="K756" s="110"/>
      <c r="L756" s="106"/>
      <c r="M756" s="207"/>
      <c r="N756" s="207"/>
      <c r="O756" s="111"/>
      <c r="P756" s="207"/>
      <c r="Q756" s="207"/>
      <c r="R756" s="237"/>
      <c r="S756" s="237"/>
      <c r="T756" s="237"/>
      <c r="U756" s="207"/>
      <c r="V756" s="237"/>
      <c r="W756" s="237"/>
      <c r="X756" s="237"/>
      <c r="Y756" s="237"/>
      <c r="Z756" s="139" t="str">
        <f t="shared" si="318"/>
        <v/>
      </c>
      <c r="AA756" s="207"/>
      <c r="AB756" s="297" t="str">
        <f t="shared" si="319"/>
        <v/>
      </c>
      <c r="AC756" s="262"/>
      <c r="AD756" s="139" t="str">
        <f t="shared" si="320"/>
        <v/>
      </c>
      <c r="AE756" s="207"/>
      <c r="AF756" s="297" t="str">
        <f t="shared" si="321"/>
        <v/>
      </c>
      <c r="AG756" s="207"/>
      <c r="AH756" s="139" t="str">
        <f t="shared" si="322"/>
        <v/>
      </c>
      <c r="AI756" s="207"/>
      <c r="AJ756" s="297" t="str">
        <f t="shared" si="323"/>
        <v/>
      </c>
      <c r="AK756" s="262"/>
      <c r="AL756" s="139" t="str">
        <f t="shared" si="324"/>
        <v/>
      </c>
      <c r="AM756" s="207"/>
      <c r="AN756" s="297" t="str">
        <f t="shared" si="325"/>
        <v/>
      </c>
      <c r="AP756" s="139" t="str">
        <f t="shared" si="326"/>
        <v/>
      </c>
      <c r="AQ756" s="207"/>
      <c r="AR756" s="297" t="str">
        <f t="shared" si="327"/>
        <v/>
      </c>
      <c r="AS756" s="207"/>
      <c r="AT756" s="139" t="str">
        <f t="shared" si="328"/>
        <v/>
      </c>
      <c r="AU756" s="207"/>
      <c r="AV756" s="297" t="str">
        <f t="shared" si="329"/>
        <v/>
      </c>
      <c r="AW756" s="207"/>
      <c r="AX756" s="139" t="str">
        <f t="shared" si="330"/>
        <v/>
      </c>
      <c r="AY756" s="207"/>
      <c r="AZ756" s="297" t="str">
        <f t="shared" si="331"/>
        <v/>
      </c>
      <c r="BA756" s="207"/>
      <c r="BB756" s="139" t="str">
        <f t="shared" si="332"/>
        <v/>
      </c>
      <c r="BC756" s="207"/>
      <c r="BD756" s="297" t="str">
        <f t="shared" si="333"/>
        <v/>
      </c>
      <c r="BE756" s="207"/>
      <c r="BF756" s="139" t="str">
        <f t="shared" si="334"/>
        <v/>
      </c>
      <c r="BG756" s="207"/>
      <c r="BH756" s="297" t="str">
        <f t="shared" si="335"/>
        <v/>
      </c>
      <c r="BJ756" s="139" t="str">
        <f t="shared" si="336"/>
        <v/>
      </c>
      <c r="BK756" s="207"/>
      <c r="BL756" s="297" t="str">
        <f t="shared" si="337"/>
        <v/>
      </c>
      <c r="BM756" s="207"/>
    </row>
    <row r="757" spans="1:65" ht="15.75" customHeight="1">
      <c r="B757" s="365">
        <v>313.02999999999997</v>
      </c>
      <c r="C757" s="78">
        <v>1</v>
      </c>
      <c r="D757" s="105" t="s">
        <v>305</v>
      </c>
      <c r="E757" s="105"/>
      <c r="F757" s="105"/>
      <c r="G757" s="105"/>
      <c r="H757" s="105"/>
      <c r="I757" s="105"/>
      <c r="J757" s="105"/>
      <c r="K757" s="27"/>
      <c r="L757" s="102" t="s">
        <v>33</v>
      </c>
      <c r="M757" s="207"/>
      <c r="N757" s="139">
        <f>VLOOKUP($B757,'[1]09-10-11'!$A$4:$EA$400,MATCH(N$2, '[1]09-10-11'!$A$4:$EA$4, 0))</f>
        <v>10410</v>
      </c>
      <c r="O757" s="111"/>
      <c r="P757" s="139">
        <f>VLOOKUP($B757,'[1]09-10-11'!$A$4:$EA$400,MATCH(P$2, '[1]09-10-11'!$A$4:$EA$4, 0))</f>
        <v>10410</v>
      </c>
      <c r="Q757" s="139"/>
      <c r="R757" s="139">
        <f>VLOOKUP($B757,'[1]09-10-11'!$A$4:$EA$400,MATCH(R$2, '[1]09-10-11'!$A$4:$EA$4, 0))</f>
        <v>10410</v>
      </c>
      <c r="S757" s="139"/>
      <c r="T757" s="139" t="e">
        <f>VLOOKUP($B757,'[1]09-10-11'!$A$4:$EA$400,MATCH(T$2, '[1]09-10-11'!$A$4:$EA$4, 0))</f>
        <v>#N/A</v>
      </c>
      <c r="U757" s="139"/>
      <c r="V757" s="139">
        <f>VLOOKUP($B757,'[1]09-10-11'!$A$4:$EA$400,MATCH(V$2, '[1]09-10-11'!$A$4:$EA$4, 0))</f>
        <v>13232</v>
      </c>
      <c r="W757" s="139"/>
      <c r="X757" s="139">
        <f>VLOOKUP($B757,'[1]09-10-11'!$A$4:$EA$400,MATCH(X$2, '[1]09-10-11'!$A$4:$EA$4, 0))</f>
        <v>10410</v>
      </c>
      <c r="Y757" s="53"/>
      <c r="Z757" s="139">
        <f t="shared" si="318"/>
        <v>-2822</v>
      </c>
      <c r="AA757" s="139"/>
      <c r="AB757" s="297">
        <f t="shared" si="319"/>
        <v>-0.21327085852478844</v>
      </c>
      <c r="AC757" s="262"/>
      <c r="AD757" s="139">
        <f t="shared" si="320"/>
        <v>0</v>
      </c>
      <c r="AE757" s="139"/>
      <c r="AF757" s="297">
        <f t="shared" si="321"/>
        <v>0</v>
      </c>
      <c r="AG757" s="139"/>
      <c r="AH757" s="139">
        <f t="shared" si="322"/>
        <v>0</v>
      </c>
      <c r="AI757" s="139"/>
      <c r="AJ757" s="297">
        <f t="shared" si="323"/>
        <v>0</v>
      </c>
      <c r="AK757" s="262"/>
      <c r="AL757" s="139">
        <f t="shared" si="324"/>
        <v>0</v>
      </c>
      <c r="AM757" s="139"/>
      <c r="AN757" s="297">
        <f t="shared" si="325"/>
        <v>0</v>
      </c>
      <c r="AP757" s="139" t="str">
        <f t="shared" si="326"/>
        <v/>
      </c>
      <c r="AQ757" s="139"/>
      <c r="AR757" s="297" t="e">
        <f t="shared" si="327"/>
        <v>#N/A</v>
      </c>
      <c r="AS757" s="139"/>
      <c r="AT757" s="139" t="str">
        <f t="shared" si="328"/>
        <v/>
      </c>
      <c r="AU757" s="139"/>
      <c r="AV757" s="297" t="e">
        <f t="shared" si="329"/>
        <v>#N/A</v>
      </c>
      <c r="AW757" s="139"/>
      <c r="AX757" s="139">
        <f t="shared" si="330"/>
        <v>2822</v>
      </c>
      <c r="AY757" s="139"/>
      <c r="AZ757" s="297">
        <f t="shared" si="331"/>
        <v>0.27108549471661858</v>
      </c>
      <c r="BA757" s="139"/>
      <c r="BB757" s="139">
        <f t="shared" si="332"/>
        <v>2822</v>
      </c>
      <c r="BC757" s="139"/>
      <c r="BD757" s="297">
        <f t="shared" si="333"/>
        <v>0.27108549471661858</v>
      </c>
      <c r="BE757" s="139"/>
      <c r="BF757" s="139">
        <f t="shared" si="334"/>
        <v>2822</v>
      </c>
      <c r="BG757" s="139"/>
      <c r="BH757" s="297">
        <f t="shared" si="335"/>
        <v>0.27108549471661858</v>
      </c>
      <c r="BJ757" s="139" t="str">
        <f t="shared" si="336"/>
        <v/>
      </c>
      <c r="BK757" s="139"/>
      <c r="BL757" s="297" t="e">
        <f t="shared" si="337"/>
        <v>#N/A</v>
      </c>
      <c r="BM757" s="139"/>
    </row>
    <row r="758" spans="1:65" ht="15.75" customHeight="1">
      <c r="B758" s="365"/>
      <c r="C758" s="125"/>
      <c r="D758" s="125"/>
      <c r="E758" s="125"/>
      <c r="F758" s="125"/>
      <c r="G758" s="101"/>
      <c r="H758" s="101"/>
      <c r="I758" s="101"/>
      <c r="J758" s="101"/>
      <c r="K758" s="27"/>
      <c r="L758" s="102"/>
      <c r="M758" s="207"/>
      <c r="N758" s="207"/>
      <c r="O758" s="111"/>
      <c r="P758" s="207"/>
      <c r="Q758" s="207"/>
      <c r="R758" s="237"/>
      <c r="S758" s="237"/>
      <c r="T758" s="237"/>
      <c r="U758" s="207"/>
      <c r="V758" s="237"/>
      <c r="W758" s="237"/>
      <c r="X758" s="237"/>
      <c r="Y758" s="237"/>
      <c r="Z758" s="139" t="str">
        <f t="shared" si="318"/>
        <v/>
      </c>
      <c r="AA758" s="207"/>
      <c r="AB758" s="297" t="str">
        <f t="shared" si="319"/>
        <v/>
      </c>
      <c r="AC758" s="262"/>
      <c r="AD758" s="139" t="str">
        <f t="shared" si="320"/>
        <v/>
      </c>
      <c r="AE758" s="207"/>
      <c r="AF758" s="297" t="str">
        <f t="shared" si="321"/>
        <v/>
      </c>
      <c r="AG758" s="207"/>
      <c r="AH758" s="139" t="str">
        <f t="shared" si="322"/>
        <v/>
      </c>
      <c r="AI758" s="207"/>
      <c r="AJ758" s="297" t="str">
        <f t="shared" si="323"/>
        <v/>
      </c>
      <c r="AK758" s="262"/>
      <c r="AL758" s="139" t="str">
        <f t="shared" si="324"/>
        <v/>
      </c>
      <c r="AM758" s="207"/>
      <c r="AN758" s="297" t="str">
        <f t="shared" si="325"/>
        <v/>
      </c>
      <c r="AP758" s="139" t="str">
        <f t="shared" si="326"/>
        <v/>
      </c>
      <c r="AQ758" s="207"/>
      <c r="AR758" s="297" t="str">
        <f t="shared" si="327"/>
        <v/>
      </c>
      <c r="AS758" s="207"/>
      <c r="AT758" s="139" t="str">
        <f t="shared" si="328"/>
        <v/>
      </c>
      <c r="AU758" s="207"/>
      <c r="AV758" s="297" t="str">
        <f t="shared" si="329"/>
        <v/>
      </c>
      <c r="AW758" s="207"/>
      <c r="AX758" s="139" t="str">
        <f t="shared" si="330"/>
        <v/>
      </c>
      <c r="AY758" s="207"/>
      <c r="AZ758" s="297" t="str">
        <f t="shared" si="331"/>
        <v/>
      </c>
      <c r="BA758" s="207"/>
      <c r="BB758" s="139" t="str">
        <f t="shared" si="332"/>
        <v/>
      </c>
      <c r="BC758" s="207"/>
      <c r="BD758" s="297" t="str">
        <f t="shared" si="333"/>
        <v/>
      </c>
      <c r="BE758" s="207"/>
      <c r="BF758" s="139" t="str">
        <f t="shared" si="334"/>
        <v/>
      </c>
      <c r="BG758" s="207"/>
      <c r="BH758" s="297" t="str">
        <f t="shared" si="335"/>
        <v/>
      </c>
      <c r="BJ758" s="139" t="str">
        <f t="shared" si="336"/>
        <v/>
      </c>
      <c r="BK758" s="207"/>
      <c r="BL758" s="297" t="str">
        <f t="shared" si="337"/>
        <v/>
      </c>
      <c r="BM758" s="207"/>
    </row>
    <row r="759" spans="1:65" ht="16.149999999999999" customHeight="1">
      <c r="B759" s="365"/>
      <c r="C759" s="125"/>
      <c r="D759" s="125"/>
      <c r="E759" s="125"/>
      <c r="F759" s="125"/>
      <c r="G759" s="101"/>
      <c r="H759" s="101"/>
      <c r="I759" s="101"/>
      <c r="J759" s="101"/>
      <c r="K759" s="27"/>
      <c r="L759" s="102"/>
      <c r="M759" s="207"/>
      <c r="N759" s="207"/>
      <c r="O759" s="111"/>
      <c r="P759" s="207"/>
      <c r="Q759" s="207"/>
      <c r="R759" s="237"/>
      <c r="S759" s="237"/>
      <c r="T759" s="237"/>
      <c r="U759" s="207"/>
      <c r="V759" s="237"/>
      <c r="W759" s="237"/>
      <c r="X759" s="237"/>
      <c r="Y759" s="237"/>
      <c r="Z759" s="139" t="str">
        <f t="shared" si="318"/>
        <v/>
      </c>
      <c r="AA759" s="207"/>
      <c r="AB759" s="297" t="str">
        <f t="shared" si="319"/>
        <v/>
      </c>
      <c r="AC759" s="262"/>
      <c r="AD759" s="139" t="str">
        <f t="shared" si="320"/>
        <v/>
      </c>
      <c r="AE759" s="207"/>
      <c r="AF759" s="297" t="str">
        <f t="shared" si="321"/>
        <v/>
      </c>
      <c r="AG759" s="207"/>
      <c r="AH759" s="139" t="str">
        <f t="shared" si="322"/>
        <v/>
      </c>
      <c r="AI759" s="207"/>
      <c r="AJ759" s="297" t="str">
        <f t="shared" si="323"/>
        <v/>
      </c>
      <c r="AK759" s="262"/>
      <c r="AL759" s="139" t="str">
        <f t="shared" si="324"/>
        <v/>
      </c>
      <c r="AM759" s="207"/>
      <c r="AN759" s="297" t="str">
        <f t="shared" si="325"/>
        <v/>
      </c>
      <c r="AP759" s="139" t="str">
        <f t="shared" si="326"/>
        <v/>
      </c>
      <c r="AQ759" s="207"/>
      <c r="AR759" s="297" t="str">
        <f t="shared" si="327"/>
        <v/>
      </c>
      <c r="AS759" s="207"/>
      <c r="AT759" s="139" t="str">
        <f t="shared" si="328"/>
        <v/>
      </c>
      <c r="AU759" s="207"/>
      <c r="AV759" s="297" t="str">
        <f t="shared" si="329"/>
        <v/>
      </c>
      <c r="AW759" s="207"/>
      <c r="AX759" s="139" t="str">
        <f t="shared" si="330"/>
        <v/>
      </c>
      <c r="AY759" s="207"/>
      <c r="AZ759" s="297" t="str">
        <f t="shared" si="331"/>
        <v/>
      </c>
      <c r="BA759" s="207"/>
      <c r="BB759" s="139" t="str">
        <f t="shared" si="332"/>
        <v/>
      </c>
      <c r="BC759" s="207"/>
      <c r="BD759" s="297" t="str">
        <f t="shared" si="333"/>
        <v/>
      </c>
      <c r="BE759" s="207"/>
      <c r="BF759" s="139" t="str">
        <f t="shared" si="334"/>
        <v/>
      </c>
      <c r="BG759" s="207"/>
      <c r="BH759" s="297" t="str">
        <f t="shared" si="335"/>
        <v/>
      </c>
      <c r="BJ759" s="139" t="str">
        <f t="shared" si="336"/>
        <v/>
      </c>
      <c r="BK759" s="207"/>
      <c r="BL759" s="297" t="str">
        <f t="shared" si="337"/>
        <v/>
      </c>
      <c r="BM759" s="207"/>
    </row>
    <row r="760" spans="1:65" s="122" customFormat="1" ht="23.45" customHeight="1" outlineLevel="1">
      <c r="A760" s="376"/>
      <c r="B760" s="372">
        <v>313.02</v>
      </c>
      <c r="C760" s="130" t="s">
        <v>253</v>
      </c>
      <c r="D760" s="180"/>
      <c r="E760" s="180"/>
      <c r="F760" s="180"/>
      <c r="G760" s="180"/>
      <c r="H760" s="180"/>
      <c r="I760" s="180"/>
      <c r="J760" s="180"/>
      <c r="K760" s="43"/>
      <c r="L760" s="102" t="s">
        <v>33</v>
      </c>
      <c r="M760" s="207"/>
      <c r="N760" s="139">
        <v>0</v>
      </c>
      <c r="O760" s="111"/>
      <c r="P760" s="139">
        <v>0</v>
      </c>
      <c r="Q760" s="139"/>
      <c r="R760" s="139">
        <v>0</v>
      </c>
      <c r="S760" s="139"/>
      <c r="T760" s="139">
        <v>0</v>
      </c>
      <c r="U760" s="139"/>
      <c r="V760" s="139">
        <v>0</v>
      </c>
      <c r="W760" s="139"/>
      <c r="X760" s="139">
        <v>0</v>
      </c>
      <c r="Y760" s="53"/>
      <c r="Z760" s="139">
        <f t="shared" si="318"/>
        <v>0</v>
      </c>
      <c r="AA760" s="139"/>
      <c r="AB760" s="297" t="str">
        <f t="shared" si="319"/>
        <v>---</v>
      </c>
      <c r="AC760" s="262"/>
      <c r="AD760" s="139">
        <f t="shared" si="320"/>
        <v>0</v>
      </c>
      <c r="AE760" s="139"/>
      <c r="AF760" s="297" t="str">
        <f t="shared" si="321"/>
        <v>---</v>
      </c>
      <c r="AG760" s="139"/>
      <c r="AH760" s="139">
        <f t="shared" si="322"/>
        <v>0</v>
      </c>
      <c r="AI760" s="139"/>
      <c r="AJ760" s="297" t="str">
        <f t="shared" si="323"/>
        <v>---</v>
      </c>
      <c r="AK760" s="262"/>
      <c r="AL760" s="139">
        <f t="shared" si="324"/>
        <v>0</v>
      </c>
      <c r="AM760" s="139"/>
      <c r="AN760" s="297" t="str">
        <f t="shared" si="325"/>
        <v>---</v>
      </c>
      <c r="AP760" s="139">
        <f t="shared" si="326"/>
        <v>0</v>
      </c>
      <c r="AQ760" s="139"/>
      <c r="AR760" s="297" t="str">
        <f t="shared" si="327"/>
        <v>---</v>
      </c>
      <c r="AS760" s="139"/>
      <c r="AT760" s="139">
        <f t="shared" si="328"/>
        <v>0</v>
      </c>
      <c r="AU760" s="139"/>
      <c r="AV760" s="297" t="str">
        <f t="shared" si="329"/>
        <v>---</v>
      </c>
      <c r="AW760" s="139"/>
      <c r="AX760" s="139">
        <f t="shared" si="330"/>
        <v>0</v>
      </c>
      <c r="AY760" s="139"/>
      <c r="AZ760" s="297" t="str">
        <f t="shared" si="331"/>
        <v>---</v>
      </c>
      <c r="BA760" s="139"/>
      <c r="BB760" s="139">
        <f t="shared" si="332"/>
        <v>0</v>
      </c>
      <c r="BC760" s="139"/>
      <c r="BD760" s="297" t="str">
        <f t="shared" si="333"/>
        <v>---</v>
      </c>
      <c r="BE760" s="139"/>
      <c r="BF760" s="139">
        <f t="shared" si="334"/>
        <v>0</v>
      </c>
      <c r="BG760" s="139"/>
      <c r="BH760" s="297" t="str">
        <f t="shared" si="335"/>
        <v>---</v>
      </c>
      <c r="BJ760" s="139">
        <f t="shared" si="336"/>
        <v>0</v>
      </c>
      <c r="BK760" s="139"/>
      <c r="BL760" s="297" t="str">
        <f t="shared" si="337"/>
        <v>---</v>
      </c>
      <c r="BM760" s="139"/>
    </row>
    <row r="761" spans="1:65" ht="15.75" customHeight="1">
      <c r="B761" s="365"/>
      <c r="C761" s="39"/>
      <c r="D761" s="101"/>
      <c r="E761" s="101"/>
      <c r="F761" s="101"/>
      <c r="G761" s="101"/>
      <c r="H761" s="101"/>
      <c r="I761" s="101"/>
      <c r="J761" s="101"/>
      <c r="K761" s="101"/>
      <c r="L761" s="102"/>
      <c r="M761" s="207"/>
      <c r="N761" s="207"/>
      <c r="O761" s="45"/>
      <c r="P761" s="207"/>
      <c r="Q761" s="207"/>
      <c r="R761" s="237"/>
      <c r="S761" s="237"/>
      <c r="T761" s="237"/>
      <c r="U761" s="207"/>
      <c r="V761" s="237"/>
      <c r="W761" s="237"/>
      <c r="X761" s="237"/>
      <c r="Y761" s="237"/>
      <c r="Z761" s="139" t="str">
        <f t="shared" si="318"/>
        <v/>
      </c>
      <c r="AA761" s="207"/>
      <c r="AB761" s="297" t="str">
        <f t="shared" si="319"/>
        <v/>
      </c>
      <c r="AC761" s="262"/>
      <c r="AD761" s="139" t="str">
        <f t="shared" si="320"/>
        <v/>
      </c>
      <c r="AE761" s="207"/>
      <c r="AF761" s="297" t="str">
        <f t="shared" si="321"/>
        <v/>
      </c>
      <c r="AG761" s="207"/>
      <c r="AH761" s="139" t="str">
        <f t="shared" si="322"/>
        <v/>
      </c>
      <c r="AI761" s="207"/>
      <c r="AJ761" s="297" t="str">
        <f t="shared" si="323"/>
        <v/>
      </c>
      <c r="AK761" s="262"/>
      <c r="AL761" s="139" t="str">
        <f t="shared" si="324"/>
        <v/>
      </c>
      <c r="AM761" s="207"/>
      <c r="AN761" s="297" t="str">
        <f t="shared" si="325"/>
        <v/>
      </c>
      <c r="AP761" s="139" t="str">
        <f t="shared" si="326"/>
        <v/>
      </c>
      <c r="AQ761" s="207"/>
      <c r="AR761" s="297" t="str">
        <f t="shared" si="327"/>
        <v/>
      </c>
      <c r="AS761" s="207"/>
      <c r="AT761" s="139" t="str">
        <f t="shared" si="328"/>
        <v/>
      </c>
      <c r="AU761" s="207"/>
      <c r="AV761" s="297" t="str">
        <f t="shared" si="329"/>
        <v/>
      </c>
      <c r="AW761" s="207"/>
      <c r="AX761" s="139" t="str">
        <f t="shared" si="330"/>
        <v/>
      </c>
      <c r="AY761" s="207"/>
      <c r="AZ761" s="297" t="str">
        <f t="shared" si="331"/>
        <v/>
      </c>
      <c r="BA761" s="207"/>
      <c r="BB761" s="139" t="str">
        <f t="shared" si="332"/>
        <v/>
      </c>
      <c r="BC761" s="207"/>
      <c r="BD761" s="297" t="str">
        <f t="shared" si="333"/>
        <v/>
      </c>
      <c r="BE761" s="207"/>
      <c r="BF761" s="139" t="str">
        <f t="shared" si="334"/>
        <v/>
      </c>
      <c r="BG761" s="207"/>
      <c r="BH761" s="297" t="str">
        <f t="shared" si="335"/>
        <v/>
      </c>
      <c r="BJ761" s="139" t="str">
        <f t="shared" si="336"/>
        <v/>
      </c>
      <c r="BK761" s="207"/>
      <c r="BL761" s="297" t="str">
        <f t="shared" si="337"/>
        <v/>
      </c>
      <c r="BM761" s="207"/>
    </row>
    <row r="762" spans="1:65" ht="15.75" customHeight="1">
      <c r="B762" s="365"/>
      <c r="C762" s="103" t="s">
        <v>280</v>
      </c>
      <c r="D762" s="103"/>
      <c r="E762" s="103"/>
      <c r="F762" s="103"/>
      <c r="G762" s="103"/>
      <c r="H762" s="103"/>
      <c r="I762" s="103"/>
      <c r="J762" s="103"/>
      <c r="K762" s="36"/>
      <c r="L762" s="37"/>
      <c r="M762" s="215"/>
      <c r="N762" s="150">
        <f>N763+N764</f>
        <v>65038114</v>
      </c>
      <c r="O762" s="147"/>
      <c r="P762" s="150">
        <f>P763+P764</f>
        <v>51359118</v>
      </c>
      <c r="Q762" s="150"/>
      <c r="R762" s="150">
        <f>R763+R764</f>
        <v>44935038</v>
      </c>
      <c r="S762" s="150"/>
      <c r="T762" s="150" t="e">
        <f>T763+T764</f>
        <v>#N/A</v>
      </c>
      <c r="U762" s="150"/>
      <c r="V762" s="150">
        <f>V763+V764</f>
        <v>49449737</v>
      </c>
      <c r="W762" s="150"/>
      <c r="X762" s="150">
        <f>X763+X764</f>
        <v>58850095</v>
      </c>
      <c r="Y762" s="146"/>
      <c r="Z762" s="150">
        <f t="shared" si="318"/>
        <v>9400358</v>
      </c>
      <c r="AA762" s="150"/>
      <c r="AB762" s="301">
        <f t="shared" si="319"/>
        <v>0.19009925169066122</v>
      </c>
      <c r="AC762" s="260"/>
      <c r="AD762" s="150">
        <f t="shared" si="320"/>
        <v>7490977</v>
      </c>
      <c r="AE762" s="150"/>
      <c r="AF762" s="301">
        <f t="shared" si="321"/>
        <v>0.14585486066953091</v>
      </c>
      <c r="AG762" s="150"/>
      <c r="AH762" s="150">
        <f t="shared" si="322"/>
        <v>-6188019</v>
      </c>
      <c r="AI762" s="150"/>
      <c r="AJ762" s="301">
        <f t="shared" si="323"/>
        <v>-9.5144502498950123E-2</v>
      </c>
      <c r="AK762" s="260"/>
      <c r="AL762" s="150">
        <f t="shared" si="324"/>
        <v>13915057</v>
      </c>
      <c r="AM762" s="150"/>
      <c r="AN762" s="301">
        <f t="shared" si="325"/>
        <v>0.30967052926493577</v>
      </c>
      <c r="AP762" s="150" t="str">
        <f t="shared" si="326"/>
        <v/>
      </c>
      <c r="AQ762" s="150"/>
      <c r="AR762" s="301" t="e">
        <f t="shared" si="327"/>
        <v>#N/A</v>
      </c>
      <c r="AS762" s="150"/>
      <c r="AT762" s="150" t="str">
        <f t="shared" si="328"/>
        <v/>
      </c>
      <c r="AU762" s="150"/>
      <c r="AV762" s="301" t="e">
        <f t="shared" si="329"/>
        <v>#N/A</v>
      </c>
      <c r="AW762" s="150"/>
      <c r="AX762" s="150">
        <f t="shared" si="330"/>
        <v>-15588377</v>
      </c>
      <c r="AY762" s="150"/>
      <c r="AZ762" s="301">
        <f t="shared" si="331"/>
        <v>-0.23968064326096539</v>
      </c>
      <c r="BA762" s="150"/>
      <c r="BB762" s="150">
        <f t="shared" si="332"/>
        <v>-1909381</v>
      </c>
      <c r="BC762" s="150"/>
      <c r="BD762" s="301">
        <f t="shared" si="333"/>
        <v>-3.7177059777389498E-2</v>
      </c>
      <c r="BE762" s="150"/>
      <c r="BF762" s="150">
        <f t="shared" si="334"/>
        <v>4514699</v>
      </c>
      <c r="BG762" s="150"/>
      <c r="BH762" s="301">
        <f t="shared" si="335"/>
        <v>0.10047168536944384</v>
      </c>
      <c r="BJ762" s="150" t="str">
        <f t="shared" si="336"/>
        <v/>
      </c>
      <c r="BK762" s="150"/>
      <c r="BL762" s="301" t="e">
        <f t="shared" si="337"/>
        <v>#N/A</v>
      </c>
      <c r="BM762" s="150"/>
    </row>
    <row r="763" spans="1:65" ht="15.75" customHeight="1">
      <c r="B763" s="365"/>
      <c r="C763" s="103"/>
      <c r="D763" s="103" t="s">
        <v>231</v>
      </c>
      <c r="E763" s="103"/>
      <c r="F763" s="103"/>
      <c r="G763" s="103"/>
      <c r="H763" s="103"/>
      <c r="I763" s="103"/>
      <c r="J763" s="103"/>
      <c r="K763" s="36"/>
      <c r="L763" s="37" t="s">
        <v>29</v>
      </c>
      <c r="M763" s="215"/>
      <c r="N763" s="150">
        <f>+N162+N207+N219+N311+N350+N656+N688+N722+N488-N363+N753</f>
        <v>44660224</v>
      </c>
      <c r="O763" s="160"/>
      <c r="P763" s="150">
        <f>+P162+P207+P219+P311+P350+P656+P688+P722+P488-P363+P753</f>
        <v>48271767</v>
      </c>
      <c r="Q763" s="150"/>
      <c r="R763" s="150">
        <f>+R162+R207+R219+R311+R350+R656+R688+R722+R488-R363+R753</f>
        <v>42259455</v>
      </c>
      <c r="S763" s="150"/>
      <c r="T763" s="150" t="e">
        <f>+T162+T207+T219+T311+T350+T656+T688+T722+T488-T363+T753</f>
        <v>#N/A</v>
      </c>
      <c r="U763" s="150"/>
      <c r="V763" s="150">
        <f>+V162+V207+V219+V311+V350+V656+V688+V722+V488-V363+V753</f>
        <v>45683222</v>
      </c>
      <c r="W763" s="150"/>
      <c r="X763" s="150">
        <f>+X162+X207+X219+X311+X350+X656+X688+X722+X488-X363+X753</f>
        <v>48618332</v>
      </c>
      <c r="Y763" s="146"/>
      <c r="Z763" s="150">
        <f t="shared" si="318"/>
        <v>2935110</v>
      </c>
      <c r="AA763" s="150"/>
      <c r="AB763" s="301">
        <f t="shared" si="319"/>
        <v>6.4249189779127303E-2</v>
      </c>
      <c r="AC763" s="260"/>
      <c r="AD763" s="150">
        <f t="shared" si="320"/>
        <v>346565</v>
      </c>
      <c r="AE763" s="150"/>
      <c r="AF763" s="301">
        <f t="shared" si="321"/>
        <v>7.1794554361350738E-3</v>
      </c>
      <c r="AG763" s="150"/>
      <c r="AH763" s="150">
        <f t="shared" si="322"/>
        <v>3958108</v>
      </c>
      <c r="AI763" s="150"/>
      <c r="AJ763" s="301">
        <f t="shared" si="323"/>
        <v>8.8627141682047883E-2</v>
      </c>
      <c r="AK763" s="260"/>
      <c r="AL763" s="150">
        <f t="shared" si="324"/>
        <v>6358877</v>
      </c>
      <c r="AM763" s="150"/>
      <c r="AN763" s="301">
        <f t="shared" si="325"/>
        <v>0.15047229075718094</v>
      </c>
      <c r="AP763" s="150" t="str">
        <f t="shared" si="326"/>
        <v/>
      </c>
      <c r="AQ763" s="150"/>
      <c r="AR763" s="301" t="e">
        <f t="shared" si="327"/>
        <v>#N/A</v>
      </c>
      <c r="AS763" s="150"/>
      <c r="AT763" s="150" t="str">
        <f t="shared" si="328"/>
        <v/>
      </c>
      <c r="AU763" s="150"/>
      <c r="AV763" s="301" t="e">
        <f t="shared" si="329"/>
        <v>#N/A</v>
      </c>
      <c r="AW763" s="150"/>
      <c r="AX763" s="150">
        <f t="shared" si="330"/>
        <v>1022998</v>
      </c>
      <c r="AY763" s="150"/>
      <c r="AZ763" s="301">
        <f t="shared" si="331"/>
        <v>2.2906244267829834E-2</v>
      </c>
      <c r="BA763" s="150"/>
      <c r="BB763" s="150">
        <f t="shared" si="332"/>
        <v>-2588545</v>
      </c>
      <c r="BC763" s="150"/>
      <c r="BD763" s="301">
        <f t="shared" si="333"/>
        <v>-5.3624409481426327E-2</v>
      </c>
      <c r="BE763" s="150"/>
      <c r="BF763" s="150">
        <f t="shared" si="334"/>
        <v>3423767</v>
      </c>
      <c r="BG763" s="150"/>
      <c r="BH763" s="301">
        <f t="shared" si="335"/>
        <v>8.1017774602156978E-2</v>
      </c>
      <c r="BJ763" s="150" t="str">
        <f t="shared" si="336"/>
        <v/>
      </c>
      <c r="BK763" s="150"/>
      <c r="BL763" s="301" t="e">
        <f t="shared" si="337"/>
        <v>#N/A</v>
      </c>
      <c r="BM763" s="150"/>
    </row>
    <row r="764" spans="1:65" ht="15.75" customHeight="1">
      <c r="B764" s="365"/>
      <c r="C764" s="103"/>
      <c r="D764" s="103" t="s">
        <v>70</v>
      </c>
      <c r="E764" s="103"/>
      <c r="F764" s="103"/>
      <c r="G764" s="103"/>
      <c r="H764" s="103"/>
      <c r="I764" s="103"/>
      <c r="J764" s="103"/>
      <c r="K764" s="36"/>
      <c r="L764" s="37" t="s">
        <v>33</v>
      </c>
      <c r="M764" s="215"/>
      <c r="N764" s="150">
        <f>N312+N657+N732+N751+N489+N760+N757+N163+N208</f>
        <v>20377890</v>
      </c>
      <c r="O764" s="147"/>
      <c r="P764" s="150">
        <f>P312+P657+P732+P751+P489+P760+P757+P163+P208</f>
        <v>3087351</v>
      </c>
      <c r="Q764" s="150"/>
      <c r="R764" s="150">
        <f>R312+R657+R732+R751+R489+R760+R757+R163+R208</f>
        <v>2675583</v>
      </c>
      <c r="S764" s="150"/>
      <c r="T764" s="150" t="e">
        <f>T312+T657+T732+T751+T489+T760+T757+T163+T208</f>
        <v>#N/A</v>
      </c>
      <c r="U764" s="150"/>
      <c r="V764" s="150">
        <f>V312+V657+V732+V751+V489+V760+V757+V163+V208</f>
        <v>3766515</v>
      </c>
      <c r="W764" s="150"/>
      <c r="X764" s="150">
        <f>X312+X657+X732+X751+X489+X760+X757+X163+X208</f>
        <v>10231763</v>
      </c>
      <c r="Y764" s="146"/>
      <c r="Z764" s="150">
        <f t="shared" si="318"/>
        <v>6465248</v>
      </c>
      <c r="AA764" s="150"/>
      <c r="AB764" s="301">
        <f t="shared" si="319"/>
        <v>1.7165066380991445</v>
      </c>
      <c r="AC764" s="260"/>
      <c r="AD764" s="150">
        <f t="shared" si="320"/>
        <v>7144412</v>
      </c>
      <c r="AE764" s="150"/>
      <c r="AF764" s="301">
        <f t="shared" si="321"/>
        <v>2.314091271125311</v>
      </c>
      <c r="AG764" s="150"/>
      <c r="AH764" s="150">
        <f t="shared" si="322"/>
        <v>-10146127</v>
      </c>
      <c r="AI764" s="150"/>
      <c r="AJ764" s="301">
        <f t="shared" si="323"/>
        <v>-0.49789880110256757</v>
      </c>
      <c r="AK764" s="260"/>
      <c r="AL764" s="150">
        <f t="shared" si="324"/>
        <v>7556180</v>
      </c>
      <c r="AM764" s="150"/>
      <c r="AN764" s="301">
        <f t="shared" si="325"/>
        <v>2.8241246860964506</v>
      </c>
      <c r="AP764" s="150" t="str">
        <f t="shared" si="326"/>
        <v/>
      </c>
      <c r="AQ764" s="150"/>
      <c r="AR764" s="301" t="e">
        <f t="shared" si="327"/>
        <v>#N/A</v>
      </c>
      <c r="AS764" s="150"/>
      <c r="AT764" s="150" t="str">
        <f t="shared" si="328"/>
        <v/>
      </c>
      <c r="AU764" s="150"/>
      <c r="AV764" s="301" t="e">
        <f t="shared" si="329"/>
        <v>#N/A</v>
      </c>
      <c r="AW764" s="150"/>
      <c r="AX764" s="150">
        <f t="shared" si="330"/>
        <v>-16611375</v>
      </c>
      <c r="AY764" s="150"/>
      <c r="AZ764" s="301">
        <f t="shared" si="331"/>
        <v>-0.81516658496046457</v>
      </c>
      <c r="BA764" s="150"/>
      <c r="BB764" s="150">
        <f t="shared" si="332"/>
        <v>679164</v>
      </c>
      <c r="BC764" s="150"/>
      <c r="BD764" s="301">
        <f t="shared" si="333"/>
        <v>0.21998276192114208</v>
      </c>
      <c r="BE764" s="150"/>
      <c r="BF764" s="150">
        <f t="shared" si="334"/>
        <v>1090932</v>
      </c>
      <c r="BG764" s="150"/>
      <c r="BH764" s="301">
        <f t="shared" si="335"/>
        <v>0.40773618310476634</v>
      </c>
      <c r="BJ764" s="150" t="str">
        <f t="shared" si="336"/>
        <v/>
      </c>
      <c r="BK764" s="150"/>
      <c r="BL764" s="301" t="e">
        <f t="shared" si="337"/>
        <v>#N/A</v>
      </c>
      <c r="BM764" s="150"/>
    </row>
    <row r="765" spans="1:65" ht="15.75" customHeight="1">
      <c r="B765" s="365"/>
      <c r="C765" s="39"/>
      <c r="D765" s="101"/>
      <c r="E765" s="101"/>
      <c r="F765" s="101"/>
      <c r="G765" s="101"/>
      <c r="H765" s="101"/>
      <c r="I765" s="101"/>
      <c r="J765" s="101"/>
      <c r="K765" s="101"/>
      <c r="L765" s="102"/>
      <c r="M765" s="207"/>
      <c r="N765" s="139"/>
      <c r="O765" s="167"/>
      <c r="P765" s="139"/>
      <c r="Q765" s="139"/>
      <c r="R765" s="139"/>
      <c r="S765" s="139"/>
      <c r="T765" s="139"/>
      <c r="U765" s="139"/>
      <c r="V765" s="139"/>
      <c r="W765" s="139"/>
      <c r="X765" s="139"/>
      <c r="Y765" s="53"/>
      <c r="Z765" s="139" t="str">
        <f t="shared" si="318"/>
        <v/>
      </c>
      <c r="AA765" s="139"/>
      <c r="AB765" s="297" t="str">
        <f t="shared" si="319"/>
        <v/>
      </c>
      <c r="AC765" s="262"/>
      <c r="AD765" s="139" t="str">
        <f t="shared" si="320"/>
        <v/>
      </c>
      <c r="AE765" s="139"/>
      <c r="AF765" s="297" t="str">
        <f t="shared" si="321"/>
        <v/>
      </c>
      <c r="AG765" s="139"/>
      <c r="AH765" s="139" t="str">
        <f t="shared" si="322"/>
        <v/>
      </c>
      <c r="AI765" s="139"/>
      <c r="AJ765" s="297" t="str">
        <f t="shared" si="323"/>
        <v/>
      </c>
      <c r="AK765" s="262"/>
      <c r="AL765" s="139" t="str">
        <f t="shared" si="324"/>
        <v/>
      </c>
      <c r="AM765" s="139"/>
      <c r="AN765" s="297" t="str">
        <f t="shared" si="325"/>
        <v/>
      </c>
      <c r="AP765" s="139" t="str">
        <f t="shared" si="326"/>
        <v/>
      </c>
      <c r="AQ765" s="139"/>
      <c r="AR765" s="297" t="str">
        <f t="shared" si="327"/>
        <v/>
      </c>
      <c r="AS765" s="139"/>
      <c r="AT765" s="139" t="str">
        <f t="shared" si="328"/>
        <v/>
      </c>
      <c r="AU765" s="139"/>
      <c r="AV765" s="297" t="str">
        <f t="shared" si="329"/>
        <v/>
      </c>
      <c r="AW765" s="139"/>
      <c r="AX765" s="139" t="str">
        <f t="shared" si="330"/>
        <v/>
      </c>
      <c r="AY765" s="139"/>
      <c r="AZ765" s="297" t="str">
        <f t="shared" si="331"/>
        <v/>
      </c>
      <c r="BA765" s="139"/>
      <c r="BB765" s="139" t="str">
        <f t="shared" si="332"/>
        <v/>
      </c>
      <c r="BC765" s="139"/>
      <c r="BD765" s="297" t="str">
        <f t="shared" si="333"/>
        <v/>
      </c>
      <c r="BE765" s="139"/>
      <c r="BF765" s="139" t="str">
        <f t="shared" si="334"/>
        <v/>
      </c>
      <c r="BG765" s="139"/>
      <c r="BH765" s="297" t="str">
        <f t="shared" si="335"/>
        <v/>
      </c>
      <c r="BJ765" s="139" t="str">
        <f t="shared" si="336"/>
        <v/>
      </c>
      <c r="BK765" s="139"/>
      <c r="BL765" s="297" t="str">
        <f t="shared" si="337"/>
        <v/>
      </c>
      <c r="BM765" s="139"/>
    </row>
    <row r="766" spans="1:65" ht="15.75" customHeight="1">
      <c r="B766" s="365"/>
      <c r="C766" s="103" t="s">
        <v>280</v>
      </c>
      <c r="D766" s="103"/>
      <c r="E766" s="103"/>
      <c r="F766" s="103"/>
      <c r="G766" s="103"/>
      <c r="H766" s="103"/>
      <c r="I766" s="103"/>
      <c r="J766" s="103"/>
      <c r="K766" s="36"/>
      <c r="L766" s="37"/>
      <c r="M766" s="215"/>
      <c r="N766" s="150">
        <f>N767+N768</f>
        <v>87513466</v>
      </c>
      <c r="O766" s="147"/>
      <c r="P766" s="150">
        <f>P767+P768</f>
        <v>73834470</v>
      </c>
      <c r="Q766" s="150"/>
      <c r="R766" s="150">
        <f>R767+R768</f>
        <v>67040390</v>
      </c>
      <c r="S766" s="150"/>
      <c r="T766" s="150" t="e">
        <f>T767+T768</f>
        <v>#N/A</v>
      </c>
      <c r="U766" s="150"/>
      <c r="V766" s="150">
        <f>V767+V768</f>
        <v>71925089</v>
      </c>
      <c r="W766" s="150"/>
      <c r="X766" s="150">
        <f>X767+X768</f>
        <v>81325447</v>
      </c>
      <c r="Y766" s="146"/>
      <c r="Z766" s="150">
        <f t="shared" si="318"/>
        <v>9400358</v>
      </c>
      <c r="AA766" s="150"/>
      <c r="AB766" s="301">
        <f t="shared" si="319"/>
        <v>0.13069650841864089</v>
      </c>
      <c r="AC766" s="260"/>
      <c r="AD766" s="150">
        <f t="shared" si="320"/>
        <v>7490977</v>
      </c>
      <c r="AE766" s="150"/>
      <c r="AF766" s="301">
        <f t="shared" si="321"/>
        <v>0.10145636584104967</v>
      </c>
      <c r="AG766" s="150"/>
      <c r="AH766" s="150">
        <f t="shared" si="322"/>
        <v>-6188019</v>
      </c>
      <c r="AI766" s="150"/>
      <c r="AJ766" s="301">
        <f t="shared" si="323"/>
        <v>-7.0709335178199884E-2</v>
      </c>
      <c r="AK766" s="260"/>
      <c r="AL766" s="150">
        <f t="shared" si="324"/>
        <v>14285057</v>
      </c>
      <c r="AM766" s="150"/>
      <c r="AN766" s="301">
        <f t="shared" si="325"/>
        <v>0.21308135289785746</v>
      </c>
      <c r="AP766" s="150" t="str">
        <f t="shared" si="326"/>
        <v/>
      </c>
      <c r="AQ766" s="150"/>
      <c r="AR766" s="301" t="e">
        <f t="shared" si="327"/>
        <v>#N/A</v>
      </c>
      <c r="AS766" s="150"/>
      <c r="AT766" s="150" t="str">
        <f t="shared" si="328"/>
        <v/>
      </c>
      <c r="AU766" s="150"/>
      <c r="AV766" s="301" t="e">
        <f t="shared" si="329"/>
        <v>#N/A</v>
      </c>
      <c r="AW766" s="150"/>
      <c r="AX766" s="150">
        <f t="shared" si="330"/>
        <v>-15588377</v>
      </c>
      <c r="AY766" s="150"/>
      <c r="AZ766" s="301">
        <f t="shared" si="331"/>
        <v>-0.17812546699955867</v>
      </c>
      <c r="BA766" s="150"/>
      <c r="BB766" s="150">
        <f t="shared" si="332"/>
        <v>-1909381</v>
      </c>
      <c r="BC766" s="150"/>
      <c r="BD766" s="301">
        <f t="shared" si="333"/>
        <v>-2.5860292624840353E-2</v>
      </c>
      <c r="BE766" s="150"/>
      <c r="BF766" s="150">
        <f t="shared" si="334"/>
        <v>4884699</v>
      </c>
      <c r="BG766" s="150"/>
      <c r="BH766" s="301">
        <f t="shared" si="335"/>
        <v>7.2862031381380588E-2</v>
      </c>
      <c r="BJ766" s="150" t="str">
        <f t="shared" si="336"/>
        <v/>
      </c>
      <c r="BK766" s="150"/>
      <c r="BL766" s="301" t="e">
        <f t="shared" si="337"/>
        <v>#N/A</v>
      </c>
      <c r="BM766" s="150"/>
    </row>
    <row r="767" spans="1:65" ht="15.75" customHeight="1">
      <c r="B767" s="365"/>
      <c r="C767" s="103"/>
      <c r="D767" s="103" t="s">
        <v>69</v>
      </c>
      <c r="E767" s="103"/>
      <c r="F767" s="103"/>
      <c r="G767" s="103"/>
      <c r="H767" s="103"/>
      <c r="I767" s="103"/>
      <c r="J767" s="103"/>
      <c r="K767" s="36"/>
      <c r="L767" s="37" t="s">
        <v>29</v>
      </c>
      <c r="M767" s="215"/>
      <c r="N767" s="150">
        <f>+N162+N207+N219+N311+N350+N656+N688+N722+N488+N753</f>
        <v>67135576</v>
      </c>
      <c r="O767" s="160"/>
      <c r="P767" s="150">
        <f>+P162+P207+P219+P311+P350+P656+P688+P722+P488+P753</f>
        <v>70747119</v>
      </c>
      <c r="Q767" s="150"/>
      <c r="R767" s="150">
        <f>+R162+R207+R219+R311+R350+R656+R688+R722+R488+R753</f>
        <v>64364807</v>
      </c>
      <c r="S767" s="150"/>
      <c r="T767" s="150" t="e">
        <f>+T162+T207+T219+T311+T350+T656+T688+T722+T488+T753</f>
        <v>#N/A</v>
      </c>
      <c r="U767" s="150"/>
      <c r="V767" s="150">
        <f>+V162+V207+V219+V311+V350+V656+V688+V722+V488+V753</f>
        <v>68158574</v>
      </c>
      <c r="W767" s="150"/>
      <c r="X767" s="150">
        <f>+X162+X207+X219+X311+X350+X656+X688+X722+X488+X753</f>
        <v>71093684</v>
      </c>
      <c r="Y767" s="146"/>
      <c r="Z767" s="150">
        <f t="shared" si="318"/>
        <v>2935110</v>
      </c>
      <c r="AA767" s="150"/>
      <c r="AB767" s="301">
        <f t="shared" si="319"/>
        <v>4.3062960794925109E-2</v>
      </c>
      <c r="AC767" s="260"/>
      <c r="AD767" s="150">
        <f t="shared" si="320"/>
        <v>346565</v>
      </c>
      <c r="AE767" s="150"/>
      <c r="AF767" s="301">
        <f t="shared" si="321"/>
        <v>4.8986447066488026E-3</v>
      </c>
      <c r="AG767" s="150"/>
      <c r="AH767" s="150">
        <f t="shared" si="322"/>
        <v>3958108</v>
      </c>
      <c r="AI767" s="150"/>
      <c r="AJ767" s="301">
        <f t="shared" si="323"/>
        <v>5.8956938121749403E-2</v>
      </c>
      <c r="AK767" s="260"/>
      <c r="AL767" s="150">
        <f t="shared" si="324"/>
        <v>6728877</v>
      </c>
      <c r="AM767" s="150"/>
      <c r="AN767" s="301">
        <f t="shared" si="325"/>
        <v>0.10454279774349362</v>
      </c>
      <c r="AP767" s="150" t="str">
        <f t="shared" si="326"/>
        <v/>
      </c>
      <c r="AQ767" s="150"/>
      <c r="AR767" s="301" t="e">
        <f t="shared" si="327"/>
        <v>#N/A</v>
      </c>
      <c r="AS767" s="150"/>
      <c r="AT767" s="150" t="str">
        <f t="shared" si="328"/>
        <v/>
      </c>
      <c r="AU767" s="150"/>
      <c r="AV767" s="301" t="e">
        <f t="shared" si="329"/>
        <v>#N/A</v>
      </c>
      <c r="AW767" s="150"/>
      <c r="AX767" s="150">
        <f t="shared" si="330"/>
        <v>1022998</v>
      </c>
      <c r="AY767" s="150"/>
      <c r="AZ767" s="301">
        <f t="shared" si="331"/>
        <v>1.523779285069371E-2</v>
      </c>
      <c r="BA767" s="150"/>
      <c r="BB767" s="150">
        <f t="shared" si="332"/>
        <v>-2588545</v>
      </c>
      <c r="BC767" s="150"/>
      <c r="BD767" s="301">
        <f t="shared" si="333"/>
        <v>-3.6588698403393627E-2</v>
      </c>
      <c r="BE767" s="150"/>
      <c r="BF767" s="150">
        <f t="shared" si="334"/>
        <v>3793767</v>
      </c>
      <c r="BG767" s="150"/>
      <c r="BH767" s="301">
        <f t="shared" si="335"/>
        <v>5.8941635605308296E-2</v>
      </c>
      <c r="BJ767" s="150" t="str">
        <f t="shared" si="336"/>
        <v/>
      </c>
      <c r="BK767" s="150"/>
      <c r="BL767" s="301" t="e">
        <f t="shared" si="337"/>
        <v>#N/A</v>
      </c>
      <c r="BM767" s="150"/>
    </row>
    <row r="768" spans="1:65" ht="15.75" customHeight="1">
      <c r="B768" s="365"/>
      <c r="C768" s="103"/>
      <c r="D768" s="103" t="s">
        <v>70</v>
      </c>
      <c r="E768" s="103"/>
      <c r="F768" s="103"/>
      <c r="G768" s="103"/>
      <c r="H768" s="103"/>
      <c r="I768" s="103"/>
      <c r="J768" s="103"/>
      <c r="K768" s="36"/>
      <c r="L768" s="37" t="s">
        <v>33</v>
      </c>
      <c r="M768" s="215"/>
      <c r="N768" s="150">
        <f>+N312+N657+N732+N751+N489+N760+N757+N163+N208</f>
        <v>20377890</v>
      </c>
      <c r="O768" s="147"/>
      <c r="P768" s="150">
        <f>+P312+P657+P732+P751+P489+P760+P757+P163+P208</f>
        <v>3087351</v>
      </c>
      <c r="Q768" s="150"/>
      <c r="R768" s="150">
        <f>+R312+R657+R732+R751+R489+R760+R757+R163+R208</f>
        <v>2675583</v>
      </c>
      <c r="S768" s="150"/>
      <c r="T768" s="150" t="e">
        <f>+T312+T657+T732+T751+T489+T760+T757+T163+T208</f>
        <v>#N/A</v>
      </c>
      <c r="U768" s="150"/>
      <c r="V768" s="150">
        <f>+V312+V657+V732+V751+V489+V760+V757+V163+V208</f>
        <v>3766515</v>
      </c>
      <c r="W768" s="150"/>
      <c r="X768" s="150">
        <f>+X312+X657+X732+X751+X489+X760+X757+X163+X208</f>
        <v>10231763</v>
      </c>
      <c r="Y768" s="146"/>
      <c r="Z768" s="150">
        <f t="shared" si="318"/>
        <v>6465248</v>
      </c>
      <c r="AA768" s="150"/>
      <c r="AB768" s="301">
        <f t="shared" si="319"/>
        <v>1.7165066380991445</v>
      </c>
      <c r="AC768" s="260"/>
      <c r="AD768" s="150">
        <f t="shared" si="320"/>
        <v>7144412</v>
      </c>
      <c r="AE768" s="150"/>
      <c r="AF768" s="301">
        <f t="shared" si="321"/>
        <v>2.314091271125311</v>
      </c>
      <c r="AG768" s="150"/>
      <c r="AH768" s="150">
        <f t="shared" si="322"/>
        <v>-10146127</v>
      </c>
      <c r="AI768" s="150"/>
      <c r="AJ768" s="301">
        <f t="shared" si="323"/>
        <v>-0.49789880110256757</v>
      </c>
      <c r="AK768" s="260"/>
      <c r="AL768" s="150">
        <f t="shared" si="324"/>
        <v>7556180</v>
      </c>
      <c r="AM768" s="150"/>
      <c r="AN768" s="301">
        <f t="shared" si="325"/>
        <v>2.8241246860964506</v>
      </c>
      <c r="AP768" s="150" t="str">
        <f t="shared" si="326"/>
        <v/>
      </c>
      <c r="AQ768" s="150"/>
      <c r="AR768" s="301" t="e">
        <f t="shared" si="327"/>
        <v>#N/A</v>
      </c>
      <c r="AS768" s="150"/>
      <c r="AT768" s="150" t="str">
        <f t="shared" si="328"/>
        <v/>
      </c>
      <c r="AU768" s="150"/>
      <c r="AV768" s="301" t="e">
        <f t="shared" si="329"/>
        <v>#N/A</v>
      </c>
      <c r="AW768" s="150"/>
      <c r="AX768" s="150">
        <f t="shared" si="330"/>
        <v>-16611375</v>
      </c>
      <c r="AY768" s="150"/>
      <c r="AZ768" s="301">
        <f t="shared" si="331"/>
        <v>-0.81516658496046457</v>
      </c>
      <c r="BA768" s="150"/>
      <c r="BB768" s="150">
        <f t="shared" si="332"/>
        <v>679164</v>
      </c>
      <c r="BC768" s="150"/>
      <c r="BD768" s="301">
        <f t="shared" si="333"/>
        <v>0.21998276192114208</v>
      </c>
      <c r="BE768" s="150"/>
      <c r="BF768" s="150">
        <f t="shared" si="334"/>
        <v>1090932</v>
      </c>
      <c r="BG768" s="150"/>
      <c r="BH768" s="301">
        <f t="shared" si="335"/>
        <v>0.40773618310476634</v>
      </c>
      <c r="BJ768" s="150" t="str">
        <f t="shared" si="336"/>
        <v/>
      </c>
      <c r="BK768" s="150"/>
      <c r="BL768" s="301" t="e">
        <f t="shared" si="337"/>
        <v>#N/A</v>
      </c>
      <c r="BM768" s="150"/>
    </row>
    <row r="769" spans="1:65" ht="15.75" customHeight="1">
      <c r="B769" s="365"/>
      <c r="C769" s="125"/>
      <c r="D769" s="101"/>
      <c r="E769" s="101"/>
      <c r="F769" s="101"/>
      <c r="G769" s="101"/>
      <c r="H769" s="101"/>
      <c r="I769" s="101"/>
      <c r="J769" s="101"/>
      <c r="K769" s="101"/>
      <c r="L769" s="102"/>
      <c r="M769" s="207"/>
      <c r="N769" s="139"/>
      <c r="O769" s="45"/>
      <c r="P769" s="139"/>
      <c r="Q769" s="139"/>
      <c r="R769" s="139"/>
      <c r="S769" s="139"/>
      <c r="T769" s="139"/>
      <c r="U769" s="139"/>
      <c r="V769" s="139"/>
      <c r="W769" s="139"/>
      <c r="X769" s="139"/>
      <c r="Y769" s="53"/>
      <c r="Z769" s="139" t="str">
        <f t="shared" si="318"/>
        <v/>
      </c>
      <c r="AA769" s="139"/>
      <c r="AB769" s="297" t="str">
        <f t="shared" si="319"/>
        <v/>
      </c>
      <c r="AC769" s="262"/>
      <c r="AD769" s="139" t="str">
        <f t="shared" si="320"/>
        <v/>
      </c>
      <c r="AE769" s="139"/>
      <c r="AF769" s="297" t="str">
        <f t="shared" si="321"/>
        <v/>
      </c>
      <c r="AG769" s="139"/>
      <c r="AH769" s="139" t="str">
        <f t="shared" si="322"/>
        <v/>
      </c>
      <c r="AI769" s="139"/>
      <c r="AJ769" s="297" t="str">
        <f t="shared" si="323"/>
        <v/>
      </c>
      <c r="AK769" s="262"/>
      <c r="AL769" s="139" t="str">
        <f t="shared" si="324"/>
        <v/>
      </c>
      <c r="AM769" s="139"/>
      <c r="AN769" s="297" t="str">
        <f t="shared" si="325"/>
        <v/>
      </c>
      <c r="AP769" s="139" t="str">
        <f t="shared" si="326"/>
        <v/>
      </c>
      <c r="AQ769" s="139"/>
      <c r="AR769" s="297" t="str">
        <f t="shared" si="327"/>
        <v/>
      </c>
      <c r="AS769" s="139"/>
      <c r="AT769" s="139" t="str">
        <f t="shared" si="328"/>
        <v/>
      </c>
      <c r="AU769" s="139"/>
      <c r="AV769" s="297" t="str">
        <f t="shared" si="329"/>
        <v/>
      </c>
      <c r="AW769" s="139"/>
      <c r="AX769" s="139" t="str">
        <f t="shared" si="330"/>
        <v/>
      </c>
      <c r="AY769" s="139"/>
      <c r="AZ769" s="297" t="str">
        <f t="shared" si="331"/>
        <v/>
      </c>
      <c r="BA769" s="139"/>
      <c r="BB769" s="139" t="str">
        <f t="shared" si="332"/>
        <v/>
      </c>
      <c r="BC769" s="139"/>
      <c r="BD769" s="297" t="str">
        <f t="shared" si="333"/>
        <v/>
      </c>
      <c r="BE769" s="139"/>
      <c r="BF769" s="139" t="str">
        <f t="shared" si="334"/>
        <v/>
      </c>
      <c r="BG769" s="139"/>
      <c r="BH769" s="297" t="str">
        <f t="shared" si="335"/>
        <v/>
      </c>
      <c r="BJ769" s="139" t="str">
        <f t="shared" si="336"/>
        <v/>
      </c>
      <c r="BK769" s="139"/>
      <c r="BL769" s="297" t="str">
        <f t="shared" si="337"/>
        <v/>
      </c>
      <c r="BM769" s="139"/>
    </row>
    <row r="770" spans="1:65" ht="15.75" customHeight="1">
      <c r="B770" s="365"/>
      <c r="C770" s="101" t="s">
        <v>267</v>
      </c>
      <c r="D770" s="101"/>
      <c r="E770" s="101"/>
      <c r="F770" s="101"/>
      <c r="G770" s="101"/>
      <c r="H770" s="101"/>
      <c r="I770" s="101"/>
      <c r="J770" s="101"/>
      <c r="K770" s="27"/>
      <c r="L770" s="102"/>
      <c r="M770" s="207"/>
      <c r="N770" s="139">
        <f>N771+N772</f>
        <v>87513466</v>
      </c>
      <c r="O770" s="123"/>
      <c r="P770" s="139">
        <f>P771+P772</f>
        <v>73834470</v>
      </c>
      <c r="Q770" s="139"/>
      <c r="R770" s="139">
        <f>R771+R772</f>
        <v>66899590</v>
      </c>
      <c r="S770" s="139"/>
      <c r="T770" s="139" t="e">
        <f>T771+T772</f>
        <v>#N/A</v>
      </c>
      <c r="U770" s="139"/>
      <c r="V770" s="139">
        <f>V771+V772</f>
        <v>71925089</v>
      </c>
      <c r="W770" s="139"/>
      <c r="X770" s="139">
        <f>X771+X772</f>
        <v>81325447</v>
      </c>
      <c r="Y770" s="53"/>
      <c r="Z770" s="139">
        <f t="shared" si="318"/>
        <v>9400358</v>
      </c>
      <c r="AA770" s="139"/>
      <c r="AB770" s="297">
        <f t="shared" si="319"/>
        <v>0.13069650841864089</v>
      </c>
      <c r="AC770" s="262"/>
      <c r="AD770" s="139">
        <f t="shared" si="320"/>
        <v>7490977</v>
      </c>
      <c r="AE770" s="139"/>
      <c r="AF770" s="297">
        <f t="shared" si="321"/>
        <v>0.10145636584104967</v>
      </c>
      <c r="AG770" s="139"/>
      <c r="AH770" s="139">
        <f t="shared" si="322"/>
        <v>-6188019</v>
      </c>
      <c r="AI770" s="139"/>
      <c r="AJ770" s="297">
        <f t="shared" si="323"/>
        <v>-7.0709335178199884E-2</v>
      </c>
      <c r="AK770" s="262"/>
      <c r="AL770" s="139">
        <f t="shared" si="324"/>
        <v>14425857</v>
      </c>
      <c r="AM770" s="139"/>
      <c r="AN770" s="297">
        <f t="shared" si="325"/>
        <v>0.21563446054004221</v>
      </c>
      <c r="AP770" s="139" t="str">
        <f t="shared" si="326"/>
        <v/>
      </c>
      <c r="AQ770" s="139"/>
      <c r="AR770" s="297" t="e">
        <f t="shared" si="327"/>
        <v>#N/A</v>
      </c>
      <c r="AS770" s="139"/>
      <c r="AT770" s="139" t="str">
        <f t="shared" si="328"/>
        <v/>
      </c>
      <c r="AU770" s="139"/>
      <c r="AV770" s="297" t="e">
        <f t="shared" si="329"/>
        <v>#N/A</v>
      </c>
      <c r="AW770" s="139"/>
      <c r="AX770" s="139">
        <f t="shared" si="330"/>
        <v>-15588377</v>
      </c>
      <c r="AY770" s="139"/>
      <c r="AZ770" s="297">
        <f t="shared" si="331"/>
        <v>-0.17812546699955867</v>
      </c>
      <c r="BA770" s="139"/>
      <c r="BB770" s="139">
        <f t="shared" si="332"/>
        <v>-1909381</v>
      </c>
      <c r="BC770" s="139"/>
      <c r="BD770" s="297">
        <f t="shared" si="333"/>
        <v>-2.5860292624840353E-2</v>
      </c>
      <c r="BE770" s="139"/>
      <c r="BF770" s="139">
        <f t="shared" si="334"/>
        <v>5025499</v>
      </c>
      <c r="BG770" s="139"/>
      <c r="BH770" s="297">
        <f t="shared" si="335"/>
        <v>7.5120026894036185E-2</v>
      </c>
      <c r="BJ770" s="139" t="str">
        <f t="shared" si="336"/>
        <v/>
      </c>
      <c r="BK770" s="139"/>
      <c r="BL770" s="297" t="e">
        <f t="shared" si="337"/>
        <v>#N/A</v>
      </c>
      <c r="BM770" s="139"/>
    </row>
    <row r="771" spans="1:65" ht="15.75" customHeight="1">
      <c r="B771" s="365"/>
      <c r="C771" s="125"/>
      <c r="D771" s="101" t="s">
        <v>69</v>
      </c>
      <c r="E771" s="101"/>
      <c r="F771" s="101"/>
      <c r="G771" s="101"/>
      <c r="H771" s="101"/>
      <c r="I771" s="101"/>
      <c r="J771" s="101"/>
      <c r="K771" s="27"/>
      <c r="L771" s="102" t="s">
        <v>29</v>
      </c>
      <c r="M771" s="207"/>
      <c r="N771" s="139">
        <f>+N166+N207+N219+N315+N352+N656+N688+N722+N492+N753</f>
        <v>67135576</v>
      </c>
      <c r="O771" s="153"/>
      <c r="P771" s="139">
        <f>+P166+P207+P219+P315+P352+P656+P688+P722+P492+P753</f>
        <v>70747119</v>
      </c>
      <c r="Q771" s="139"/>
      <c r="R771" s="139">
        <f>+R166+R207+R219+R315+R352+R656+R688+R722+R492+R753</f>
        <v>64224007</v>
      </c>
      <c r="S771" s="139"/>
      <c r="T771" s="139" t="e">
        <f>+T166+T207+T219+T315+T352+T656+T688+T722+T492+T753</f>
        <v>#N/A</v>
      </c>
      <c r="U771" s="139"/>
      <c r="V771" s="139">
        <f>+V166+V207+V219+V315+V352+V656+V688+V722+V492+V753</f>
        <v>68158574</v>
      </c>
      <c r="W771" s="139"/>
      <c r="X771" s="139">
        <f>+X166+X207+X219+X315+X352+X656+X688+X722+X492+X753</f>
        <v>71093684</v>
      </c>
      <c r="Y771" s="53"/>
      <c r="Z771" s="139">
        <f t="shared" si="318"/>
        <v>2935110</v>
      </c>
      <c r="AA771" s="139"/>
      <c r="AB771" s="297">
        <f t="shared" si="319"/>
        <v>4.3062960794925109E-2</v>
      </c>
      <c r="AC771" s="262"/>
      <c r="AD771" s="139">
        <f t="shared" si="320"/>
        <v>346565</v>
      </c>
      <c r="AE771" s="139"/>
      <c r="AF771" s="297">
        <f t="shared" si="321"/>
        <v>4.8986447066488026E-3</v>
      </c>
      <c r="AG771" s="139"/>
      <c r="AH771" s="139">
        <f t="shared" si="322"/>
        <v>3958108</v>
      </c>
      <c r="AI771" s="139"/>
      <c r="AJ771" s="297">
        <f t="shared" si="323"/>
        <v>5.8956938121749403E-2</v>
      </c>
      <c r="AK771" s="262"/>
      <c r="AL771" s="139">
        <f t="shared" si="324"/>
        <v>6869677</v>
      </c>
      <c r="AM771" s="139"/>
      <c r="AN771" s="297">
        <f t="shared" si="325"/>
        <v>0.10696431631866266</v>
      </c>
      <c r="AP771" s="139" t="str">
        <f t="shared" si="326"/>
        <v/>
      </c>
      <c r="AQ771" s="139"/>
      <c r="AR771" s="297" t="e">
        <f t="shared" si="327"/>
        <v>#N/A</v>
      </c>
      <c r="AS771" s="139"/>
      <c r="AT771" s="139" t="str">
        <f t="shared" si="328"/>
        <v/>
      </c>
      <c r="AU771" s="139"/>
      <c r="AV771" s="297" t="e">
        <f t="shared" si="329"/>
        <v>#N/A</v>
      </c>
      <c r="AW771" s="139"/>
      <c r="AX771" s="139">
        <f t="shared" si="330"/>
        <v>1022998</v>
      </c>
      <c r="AY771" s="139"/>
      <c r="AZ771" s="297">
        <f t="shared" si="331"/>
        <v>1.523779285069371E-2</v>
      </c>
      <c r="BA771" s="139"/>
      <c r="BB771" s="139">
        <f t="shared" si="332"/>
        <v>-2588545</v>
      </c>
      <c r="BC771" s="139"/>
      <c r="BD771" s="297">
        <f t="shared" si="333"/>
        <v>-3.6588698403393627E-2</v>
      </c>
      <c r="BE771" s="139"/>
      <c r="BF771" s="139">
        <f t="shared" si="334"/>
        <v>3934567</v>
      </c>
      <c r="BG771" s="139"/>
      <c r="BH771" s="297">
        <f t="shared" si="335"/>
        <v>6.1263181538953271E-2</v>
      </c>
      <c r="BJ771" s="139" t="str">
        <f t="shared" si="336"/>
        <v/>
      </c>
      <c r="BK771" s="139"/>
      <c r="BL771" s="297" t="e">
        <f t="shared" si="337"/>
        <v>#N/A</v>
      </c>
      <c r="BM771" s="139"/>
    </row>
    <row r="772" spans="1:65" ht="15.75" customHeight="1">
      <c r="B772" s="365"/>
      <c r="C772" s="125"/>
      <c r="D772" s="101" t="s">
        <v>70</v>
      </c>
      <c r="E772" s="101"/>
      <c r="F772" s="101"/>
      <c r="G772" s="101"/>
      <c r="H772" s="101"/>
      <c r="I772" s="101"/>
      <c r="J772" s="101"/>
      <c r="K772" s="27"/>
      <c r="L772" s="102" t="s">
        <v>33</v>
      </c>
      <c r="M772" s="207"/>
      <c r="N772" s="139">
        <f>+N316+N657+N732+N751+N493+N760+N757+N167+N208</f>
        <v>20377890</v>
      </c>
      <c r="O772" s="123"/>
      <c r="P772" s="139">
        <f>+P316+P657+P732+P751+P493+P760+P757+P167+P208</f>
        <v>3087351</v>
      </c>
      <c r="Q772" s="139"/>
      <c r="R772" s="139">
        <f>+R316+R657+R732+R751+R493+R760+R757+R167+R208</f>
        <v>2675583</v>
      </c>
      <c r="S772" s="139"/>
      <c r="T772" s="139" t="e">
        <f>+T316+T657+T732+T751+T493+T760+T757+T167+T208</f>
        <v>#N/A</v>
      </c>
      <c r="U772" s="139"/>
      <c r="V772" s="139">
        <f>+V316+V657+V732+V751+V493+V760+V757+V167+V208</f>
        <v>3766515</v>
      </c>
      <c r="W772" s="139"/>
      <c r="X772" s="139">
        <f>+X316+X657+X732+X751+X493+X760+X757+X167+X208</f>
        <v>10231763</v>
      </c>
      <c r="Y772" s="53"/>
      <c r="Z772" s="139">
        <f t="shared" si="318"/>
        <v>6465248</v>
      </c>
      <c r="AA772" s="139"/>
      <c r="AB772" s="297">
        <f t="shared" si="319"/>
        <v>1.7165066380991445</v>
      </c>
      <c r="AC772" s="262"/>
      <c r="AD772" s="139">
        <f t="shared" si="320"/>
        <v>7144412</v>
      </c>
      <c r="AE772" s="139"/>
      <c r="AF772" s="297">
        <f t="shared" si="321"/>
        <v>2.314091271125311</v>
      </c>
      <c r="AG772" s="139"/>
      <c r="AH772" s="139">
        <f t="shared" si="322"/>
        <v>-10146127</v>
      </c>
      <c r="AI772" s="139"/>
      <c r="AJ772" s="297">
        <f t="shared" si="323"/>
        <v>-0.49789880110256757</v>
      </c>
      <c r="AK772" s="262"/>
      <c r="AL772" s="139">
        <f t="shared" si="324"/>
        <v>7556180</v>
      </c>
      <c r="AM772" s="139"/>
      <c r="AN772" s="297">
        <f t="shared" si="325"/>
        <v>2.8241246860964506</v>
      </c>
      <c r="AP772" s="139" t="str">
        <f t="shared" si="326"/>
        <v/>
      </c>
      <c r="AQ772" s="139"/>
      <c r="AR772" s="297" t="e">
        <f t="shared" si="327"/>
        <v>#N/A</v>
      </c>
      <c r="AS772" s="139"/>
      <c r="AT772" s="139" t="str">
        <f t="shared" si="328"/>
        <v/>
      </c>
      <c r="AU772" s="139"/>
      <c r="AV772" s="297" t="e">
        <f t="shared" si="329"/>
        <v>#N/A</v>
      </c>
      <c r="AW772" s="139"/>
      <c r="AX772" s="139">
        <f t="shared" si="330"/>
        <v>-16611375</v>
      </c>
      <c r="AY772" s="139"/>
      <c r="AZ772" s="297">
        <f t="shared" si="331"/>
        <v>-0.81516658496046457</v>
      </c>
      <c r="BA772" s="139"/>
      <c r="BB772" s="139">
        <f t="shared" si="332"/>
        <v>679164</v>
      </c>
      <c r="BC772" s="139"/>
      <c r="BD772" s="297">
        <f t="shared" si="333"/>
        <v>0.21998276192114208</v>
      </c>
      <c r="BE772" s="139"/>
      <c r="BF772" s="139">
        <f t="shared" si="334"/>
        <v>1090932</v>
      </c>
      <c r="BG772" s="139"/>
      <c r="BH772" s="297">
        <f t="shared" si="335"/>
        <v>0.40773618310476634</v>
      </c>
      <c r="BJ772" s="139" t="str">
        <f t="shared" si="336"/>
        <v/>
      </c>
      <c r="BK772" s="139"/>
      <c r="BL772" s="297" t="e">
        <f t="shared" si="337"/>
        <v>#N/A</v>
      </c>
      <c r="BM772" s="139"/>
    </row>
    <row r="773" spans="1:65" s="122" customFormat="1" ht="15.75" customHeight="1">
      <c r="A773" s="376"/>
      <c r="B773" s="372"/>
      <c r="C773" s="125"/>
      <c r="D773" s="125"/>
      <c r="E773" s="125"/>
      <c r="F773" s="125"/>
      <c r="G773" s="125"/>
      <c r="H773" s="125"/>
      <c r="I773" s="125"/>
      <c r="J773" s="125"/>
      <c r="K773" s="125"/>
      <c r="L773" s="40"/>
      <c r="M773" s="207"/>
      <c r="N773" s="80"/>
      <c r="O773" s="80"/>
      <c r="P773" s="80"/>
      <c r="Q773" s="80"/>
      <c r="R773" s="247"/>
      <c r="S773" s="247"/>
      <c r="U773" s="80"/>
      <c r="V773" s="381"/>
      <c r="W773" s="247"/>
      <c r="X773" s="247"/>
      <c r="Y773" s="247"/>
      <c r="Z773" s="139"/>
      <c r="AA773" s="139"/>
      <c r="AB773" s="296"/>
      <c r="AC773" s="262"/>
      <c r="AD773" s="139"/>
      <c r="AE773" s="139"/>
      <c r="AF773" s="296"/>
      <c r="AG773" s="80"/>
      <c r="AH773" s="139"/>
      <c r="AI773" s="139"/>
      <c r="AJ773" s="297"/>
      <c r="AK773" s="262"/>
      <c r="AL773" s="139"/>
      <c r="AM773" s="139"/>
      <c r="AN773" s="297"/>
      <c r="AP773" s="139"/>
      <c r="AQ773" s="139"/>
      <c r="AR773" s="297"/>
      <c r="AS773" s="80"/>
      <c r="AT773" s="139"/>
      <c r="AU773" s="139"/>
      <c r="AV773" s="296"/>
      <c r="AW773" s="80"/>
      <c r="AX773" s="139"/>
      <c r="AY773" s="139"/>
      <c r="AZ773" s="296"/>
      <c r="BA773" s="80"/>
      <c r="BB773" s="139"/>
      <c r="BC773" s="139"/>
      <c r="BD773" s="296"/>
      <c r="BE773" s="80"/>
      <c r="BF773" s="139"/>
      <c r="BG773" s="139"/>
      <c r="BH773" s="297"/>
      <c r="BJ773" s="139"/>
      <c r="BK773" s="139"/>
      <c r="BL773" s="297"/>
      <c r="BM773" s="80"/>
    </row>
    <row r="774" spans="1:65" s="122" customFormat="1" ht="15.75" customHeight="1">
      <c r="A774" s="376"/>
      <c r="B774" s="372"/>
      <c r="C774" s="126"/>
      <c r="D774" s="17"/>
      <c r="E774" s="17"/>
      <c r="F774" s="17"/>
      <c r="G774" s="17"/>
      <c r="H774" s="17"/>
      <c r="I774" s="17"/>
      <c r="J774" s="163"/>
      <c r="K774" s="17"/>
      <c r="L774" s="165"/>
      <c r="M774" s="207"/>
      <c r="N774" s="207"/>
      <c r="O774" s="55"/>
      <c r="P774" s="56"/>
      <c r="Q774" s="56"/>
      <c r="R774" s="56"/>
      <c r="S774" s="56"/>
      <c r="T774" s="56"/>
      <c r="U774" s="56"/>
      <c r="V774" s="56"/>
      <c r="W774" s="56"/>
      <c r="X774" s="56"/>
      <c r="Y774" s="247"/>
      <c r="Z774" s="139"/>
      <c r="AA774" s="53"/>
      <c r="AB774" s="262"/>
      <c r="AC774" s="257"/>
      <c r="AD774" s="139"/>
      <c r="AE774" s="53"/>
      <c r="AF774" s="262"/>
      <c r="AG774" s="56"/>
      <c r="AH774" s="139"/>
      <c r="AI774" s="53"/>
      <c r="AJ774" s="257"/>
      <c r="AK774" s="257"/>
      <c r="AL774" s="53"/>
      <c r="AM774" s="53"/>
      <c r="AN774" s="297"/>
      <c r="AP774" s="53"/>
      <c r="AQ774" s="53"/>
      <c r="AR774" s="257"/>
      <c r="AS774" s="56"/>
      <c r="AT774" s="139"/>
      <c r="AU774" s="53"/>
      <c r="AV774" s="262"/>
      <c r="AW774" s="56"/>
      <c r="AX774" s="139"/>
      <c r="AY774" s="53"/>
      <c r="AZ774" s="262"/>
      <c r="BA774" s="56"/>
      <c r="BB774" s="139"/>
      <c r="BC774" s="53"/>
      <c r="BD774" s="262"/>
      <c r="BE774" s="56"/>
      <c r="BF774" s="53"/>
      <c r="BG774" s="53"/>
      <c r="BH774" s="297"/>
      <c r="BJ774" s="53"/>
      <c r="BK774" s="53"/>
      <c r="BL774" s="381"/>
      <c r="BM774" s="56"/>
    </row>
    <row r="775" spans="1:65" s="122" customFormat="1" ht="15.75" customHeight="1">
      <c r="A775" s="376"/>
      <c r="B775" s="372"/>
      <c r="C775" s="126"/>
      <c r="D775" s="17"/>
      <c r="E775" s="17"/>
      <c r="F775" s="17"/>
      <c r="G775" s="17"/>
      <c r="H775" s="17"/>
      <c r="I775" s="17"/>
      <c r="J775" s="163"/>
      <c r="K775" s="17"/>
      <c r="L775" s="165"/>
      <c r="M775" s="207"/>
      <c r="N775" s="231"/>
      <c r="O775" s="55"/>
      <c r="P775" s="56"/>
      <c r="Q775" s="56"/>
      <c r="R775" s="128"/>
      <c r="S775" s="56"/>
      <c r="T775" s="56"/>
      <c r="U775" s="56"/>
      <c r="V775" s="128"/>
      <c r="W775" s="56"/>
      <c r="X775" s="56"/>
      <c r="Y775" s="247"/>
      <c r="Z775" s="239"/>
      <c r="AA775" s="247"/>
      <c r="AB775" s="237"/>
      <c r="AC775" s="237"/>
      <c r="AD775" s="239"/>
      <c r="AE775" s="247"/>
      <c r="AF775" s="237"/>
      <c r="AG775" s="56"/>
      <c r="AH775" s="239"/>
      <c r="AI775" s="247"/>
      <c r="AJ775" s="237"/>
      <c r="AK775" s="237"/>
      <c r="AL775" s="239"/>
      <c r="AM775" s="247"/>
      <c r="AN775" s="237"/>
      <c r="AP775" s="239"/>
      <c r="AQ775" s="247"/>
      <c r="AR775" s="237"/>
      <c r="AS775" s="56"/>
      <c r="AT775" s="239"/>
      <c r="AU775" s="247"/>
      <c r="AV775" s="237"/>
      <c r="AW775" s="56"/>
      <c r="AX775" s="239"/>
      <c r="AY775" s="247"/>
      <c r="AZ775" s="237"/>
      <c r="BA775" s="56"/>
      <c r="BB775" s="239"/>
      <c r="BC775" s="247"/>
      <c r="BD775" s="237"/>
      <c r="BE775" s="56"/>
      <c r="BF775" s="239"/>
      <c r="BG775" s="247"/>
      <c r="BH775" s="237"/>
      <c r="BJ775" s="239"/>
      <c r="BK775" s="247"/>
      <c r="BL775" s="237"/>
      <c r="BM775" s="56"/>
    </row>
    <row r="776" spans="1:65" s="115" customFormat="1" ht="15.75" customHeight="1">
      <c r="A776" s="326"/>
      <c r="B776" s="365"/>
      <c r="C776" s="129" t="s">
        <v>298</v>
      </c>
      <c r="D776" s="129"/>
      <c r="E776" s="129"/>
      <c r="F776" s="129"/>
      <c r="G776" s="129"/>
      <c r="H776" s="129"/>
      <c r="I776" s="309"/>
      <c r="J776" s="309"/>
      <c r="K776" s="129"/>
      <c r="L776" s="310"/>
      <c r="M776" s="311"/>
      <c r="N776" s="313"/>
      <c r="O776" s="129"/>
      <c r="P776" s="270"/>
      <c r="Q776" s="270"/>
      <c r="R776" s="270"/>
      <c r="S776" s="270"/>
      <c r="T776" s="270"/>
      <c r="U776" s="270"/>
      <c r="V776" s="270"/>
      <c r="W776" s="270"/>
      <c r="X776" s="270"/>
      <c r="Y776" s="402"/>
      <c r="Z776" s="314"/>
      <c r="AA776" s="270"/>
      <c r="AB776" s="315"/>
      <c r="AC776" s="315"/>
      <c r="AD776" s="314"/>
      <c r="AE776" s="270"/>
      <c r="AF776" s="315"/>
      <c r="AG776" s="270"/>
      <c r="AH776" s="314"/>
      <c r="AI776" s="270"/>
      <c r="AJ776" s="315"/>
      <c r="AK776" s="315"/>
      <c r="AL776" s="314"/>
      <c r="AM776" s="270"/>
      <c r="AN776" s="315"/>
      <c r="AP776" s="314"/>
      <c r="AQ776" s="270"/>
      <c r="AR776" s="315"/>
      <c r="AS776" s="270"/>
      <c r="AT776" s="314"/>
      <c r="AU776" s="270"/>
      <c r="AV776" s="315"/>
      <c r="AW776" s="270"/>
      <c r="AX776" s="314"/>
      <c r="AY776" s="270"/>
      <c r="AZ776" s="315"/>
      <c r="BA776" s="270"/>
      <c r="BB776" s="314"/>
      <c r="BC776" s="270"/>
      <c r="BD776" s="315"/>
      <c r="BE776" s="270"/>
      <c r="BF776" s="314"/>
      <c r="BG776" s="270"/>
      <c r="BH776" s="315"/>
      <c r="BJ776" s="314"/>
      <c r="BK776" s="270"/>
      <c r="BL776" s="315"/>
      <c r="BM776" s="270"/>
    </row>
    <row r="777" spans="1:65" s="115" customFormat="1" ht="15.75" customHeight="1">
      <c r="A777" s="326"/>
      <c r="B777" s="365"/>
      <c r="C777" s="129" t="s">
        <v>255</v>
      </c>
      <c r="E777" s="309"/>
      <c r="F777" s="309"/>
      <c r="G777" s="309"/>
      <c r="H777" s="309"/>
      <c r="I777" s="309"/>
      <c r="J777" s="309"/>
      <c r="K777" s="129"/>
      <c r="L777" s="310"/>
      <c r="M777" s="311"/>
      <c r="N777" s="313"/>
      <c r="O777" s="129"/>
      <c r="P777" s="270"/>
      <c r="Q777" s="270"/>
      <c r="R777" s="270"/>
      <c r="S777" s="270"/>
      <c r="T777" s="270"/>
      <c r="U777" s="270"/>
      <c r="V777" s="270"/>
      <c r="W777" s="270"/>
      <c r="X777" s="270"/>
      <c r="Y777" s="402"/>
      <c r="Z777" s="316"/>
      <c r="AA777" s="270"/>
      <c r="AB777" s="315"/>
      <c r="AC777" s="315"/>
      <c r="AD777" s="316"/>
      <c r="AE777" s="270"/>
      <c r="AF777" s="315"/>
      <c r="AG777" s="270"/>
      <c r="AH777" s="316"/>
      <c r="AI777" s="270"/>
      <c r="AJ777" s="315"/>
      <c r="AK777" s="315"/>
      <c r="AL777" s="316"/>
      <c r="AM777" s="270"/>
      <c r="AN777" s="315"/>
      <c r="AP777" s="316"/>
      <c r="AQ777" s="270"/>
      <c r="AR777" s="315"/>
      <c r="AS777" s="270"/>
      <c r="AT777" s="316"/>
      <c r="AU777" s="270"/>
      <c r="AV777" s="315"/>
      <c r="AW777" s="270"/>
      <c r="AX777" s="316"/>
      <c r="AY777" s="270"/>
      <c r="AZ777" s="315"/>
      <c r="BA777" s="270"/>
      <c r="BB777" s="316"/>
      <c r="BC777" s="270"/>
      <c r="BD777" s="315"/>
      <c r="BE777" s="270"/>
      <c r="BF777" s="316"/>
      <c r="BG777" s="270"/>
      <c r="BH777" s="315"/>
      <c r="BJ777" s="316"/>
      <c r="BK777" s="270"/>
      <c r="BL777" s="315"/>
      <c r="BM777" s="270"/>
    </row>
    <row r="778" spans="1:65" s="115" customFormat="1" ht="15.75" customHeight="1">
      <c r="A778" s="326"/>
      <c r="B778" s="365"/>
      <c r="E778" s="309"/>
      <c r="F778" s="309"/>
      <c r="G778" s="309"/>
      <c r="H778" s="309"/>
      <c r="I778" s="309"/>
      <c r="J778" s="309"/>
      <c r="K778" s="129"/>
      <c r="L778" s="310"/>
      <c r="M778" s="311"/>
      <c r="N778" s="313"/>
      <c r="O778" s="129"/>
      <c r="P778" s="270"/>
      <c r="Q778" s="270"/>
      <c r="R778" s="270"/>
      <c r="S778" s="270"/>
      <c r="T778" s="317"/>
      <c r="U778" s="270"/>
      <c r="V778" s="270"/>
      <c r="W778" s="270"/>
      <c r="X778" s="317"/>
      <c r="Y778" s="404"/>
      <c r="Z778" s="318"/>
      <c r="AA778" s="270"/>
      <c r="AB778" s="315"/>
      <c r="AC778" s="315"/>
      <c r="AD778" s="318"/>
      <c r="AE778" s="270"/>
      <c r="AF778" s="315"/>
      <c r="AG778" s="270"/>
      <c r="AH778" s="318"/>
      <c r="AI778" s="270"/>
      <c r="AJ778" s="315"/>
      <c r="AK778" s="315"/>
      <c r="AL778" s="318"/>
      <c r="AM778" s="270"/>
      <c r="AN778" s="315"/>
      <c r="AP778" s="318"/>
      <c r="AQ778" s="270"/>
      <c r="AR778" s="315"/>
      <c r="AS778" s="270"/>
      <c r="AT778" s="318"/>
      <c r="AU778" s="270"/>
      <c r="AV778" s="315"/>
      <c r="AW778" s="270"/>
      <c r="AX778" s="318"/>
      <c r="AY778" s="270"/>
      <c r="AZ778" s="315"/>
      <c r="BA778" s="270"/>
      <c r="BB778" s="318"/>
      <c r="BC778" s="270"/>
      <c r="BD778" s="315"/>
      <c r="BE778" s="270"/>
      <c r="BF778" s="318"/>
      <c r="BG778" s="270"/>
      <c r="BH778" s="315"/>
      <c r="BJ778" s="318"/>
      <c r="BK778" s="270"/>
      <c r="BL778" s="315"/>
      <c r="BM778" s="270"/>
    </row>
    <row r="779" spans="1:65" s="115" customFormat="1" ht="15.75" customHeight="1">
      <c r="A779" s="326"/>
      <c r="B779" s="365"/>
      <c r="C779" s="115" t="s">
        <v>391</v>
      </c>
      <c r="E779" s="309"/>
      <c r="F779" s="309"/>
      <c r="G779" s="309"/>
      <c r="H779" s="309"/>
      <c r="I779" s="309"/>
      <c r="J779" s="309"/>
      <c r="K779" s="129"/>
      <c r="L779" s="310"/>
      <c r="M779" s="311"/>
      <c r="N779" s="319"/>
      <c r="O779" s="129"/>
      <c r="P779" s="270"/>
      <c r="Q779" s="270"/>
      <c r="R779" s="270"/>
      <c r="S779" s="270"/>
      <c r="T779" s="270"/>
      <c r="U779" s="270"/>
      <c r="V779" s="270"/>
      <c r="W779" s="270"/>
      <c r="X779" s="270"/>
      <c r="Y779" s="402"/>
      <c r="Z779" s="317"/>
      <c r="AA779" s="270"/>
      <c r="AB779" s="315"/>
      <c r="AC779" s="315"/>
      <c r="AD779" s="317"/>
      <c r="AE779" s="270"/>
      <c r="AF779" s="315"/>
      <c r="AG779" s="270"/>
      <c r="AH779" s="317"/>
      <c r="AI779" s="270"/>
      <c r="AJ779" s="315"/>
      <c r="AK779" s="315"/>
      <c r="AL779" s="317"/>
      <c r="AM779" s="270"/>
      <c r="AN779" s="315"/>
      <c r="AP779" s="317"/>
      <c r="AQ779" s="270"/>
      <c r="AR779" s="315"/>
      <c r="AS779" s="270"/>
      <c r="AT779" s="317"/>
      <c r="AU779" s="270"/>
      <c r="AV779" s="315"/>
      <c r="AW779" s="270"/>
      <c r="AX779" s="317"/>
      <c r="AY779" s="270"/>
      <c r="AZ779" s="315"/>
      <c r="BA779" s="270"/>
      <c r="BB779" s="317"/>
      <c r="BC779" s="270"/>
      <c r="BD779" s="315"/>
      <c r="BE779" s="270"/>
      <c r="BF779" s="317"/>
      <c r="BG779" s="270"/>
      <c r="BH779" s="315"/>
      <c r="BJ779" s="317"/>
      <c r="BK779" s="270"/>
      <c r="BL779" s="315"/>
      <c r="BM779" s="270"/>
    </row>
    <row r="780" spans="1:65" s="115" customFormat="1" ht="15.75" customHeight="1">
      <c r="A780" s="326"/>
      <c r="B780" s="365"/>
      <c r="C780" s="115" t="s">
        <v>392</v>
      </c>
      <c r="E780" s="309"/>
      <c r="F780" s="309"/>
      <c r="G780" s="309"/>
      <c r="H780" s="309"/>
      <c r="I780" s="309"/>
      <c r="J780" s="309"/>
      <c r="K780" s="129"/>
      <c r="L780" s="310"/>
      <c r="M780" s="311"/>
      <c r="N780" s="319"/>
      <c r="O780" s="129"/>
      <c r="P780" s="270"/>
      <c r="Q780" s="270"/>
      <c r="R780" s="270"/>
      <c r="S780" s="270"/>
      <c r="T780" s="270"/>
      <c r="U780" s="270"/>
      <c r="V780" s="270"/>
      <c r="W780" s="270"/>
      <c r="X780" s="270"/>
      <c r="Y780" s="402"/>
      <c r="Z780" s="317"/>
      <c r="AA780" s="270"/>
      <c r="AB780" s="315"/>
      <c r="AC780" s="315"/>
      <c r="AD780" s="317"/>
      <c r="AE780" s="270"/>
      <c r="AF780" s="315"/>
      <c r="AG780" s="270"/>
      <c r="AH780" s="317"/>
      <c r="AI780" s="270"/>
      <c r="AJ780" s="315"/>
      <c r="AK780" s="315"/>
      <c r="AL780" s="317"/>
      <c r="AM780" s="270"/>
      <c r="AN780" s="315"/>
      <c r="AP780" s="317"/>
      <c r="AQ780" s="270"/>
      <c r="AR780" s="315"/>
      <c r="AS780" s="270"/>
      <c r="AT780" s="317"/>
      <c r="AU780" s="270"/>
      <c r="AV780" s="315"/>
      <c r="AW780" s="270"/>
      <c r="AX780" s="317"/>
      <c r="AY780" s="270"/>
      <c r="AZ780" s="315"/>
      <c r="BA780" s="270"/>
      <c r="BB780" s="317"/>
      <c r="BC780" s="270"/>
      <c r="BD780" s="315"/>
      <c r="BE780" s="270"/>
      <c r="BF780" s="317"/>
      <c r="BG780" s="270"/>
      <c r="BH780" s="315"/>
      <c r="BJ780" s="317"/>
      <c r="BK780" s="270"/>
      <c r="BL780" s="315"/>
      <c r="BM780" s="270"/>
    </row>
    <row r="781" spans="1:65" ht="15.75" customHeight="1">
      <c r="B781" s="365"/>
      <c r="C781" s="115"/>
      <c r="E781" s="68"/>
      <c r="F781" s="68"/>
      <c r="G781" s="68"/>
      <c r="H781" s="68"/>
      <c r="I781" s="68"/>
      <c r="J781" s="68"/>
      <c r="K781" s="101"/>
      <c r="L781" s="102"/>
      <c r="M781" s="207"/>
      <c r="N781" s="231"/>
      <c r="O781" s="101"/>
      <c r="P781" s="105"/>
      <c r="Q781" s="105"/>
      <c r="R781" s="105"/>
      <c r="S781" s="105"/>
      <c r="T781" s="105"/>
      <c r="U781" s="105"/>
      <c r="V781" s="105"/>
      <c r="W781" s="105"/>
      <c r="X781" s="105"/>
      <c r="Y781" s="70"/>
      <c r="Z781" s="108"/>
      <c r="AA781" s="105"/>
      <c r="AB781" s="238"/>
      <c r="AC781" s="238"/>
      <c r="AD781" s="108"/>
      <c r="AE781" s="105"/>
      <c r="AF781" s="238"/>
      <c r="AG781" s="105"/>
      <c r="AH781" s="108"/>
      <c r="AI781" s="105"/>
      <c r="AJ781" s="238"/>
      <c r="AK781" s="238"/>
      <c r="AL781" s="108"/>
      <c r="AM781" s="105"/>
      <c r="AN781" s="238"/>
      <c r="AP781" s="108"/>
      <c r="AQ781" s="105"/>
      <c r="AR781" s="238"/>
      <c r="AS781" s="105"/>
      <c r="AT781" s="108"/>
      <c r="AU781" s="105"/>
      <c r="AV781" s="238"/>
      <c r="AW781" s="105"/>
      <c r="AX781" s="108"/>
      <c r="AY781" s="105"/>
      <c r="AZ781" s="238"/>
      <c r="BA781" s="105"/>
      <c r="BB781" s="108"/>
      <c r="BC781" s="105"/>
      <c r="BD781" s="238"/>
      <c r="BE781" s="105"/>
      <c r="BF781" s="108"/>
      <c r="BG781" s="105"/>
      <c r="BH781" s="238"/>
      <c r="BJ781" s="108"/>
      <c r="BK781" s="105"/>
      <c r="BL781" s="238"/>
      <c r="BM781" s="105"/>
    </row>
    <row r="782" spans="1:65" s="115" customFormat="1" ht="15.75" customHeight="1">
      <c r="A782" s="326"/>
      <c r="B782" s="365"/>
      <c r="C782" s="115" t="s">
        <v>385</v>
      </c>
      <c r="E782" s="309"/>
      <c r="F782" s="309"/>
      <c r="G782" s="309"/>
      <c r="H782" s="309"/>
      <c r="I782" s="309"/>
      <c r="J782" s="309"/>
      <c r="K782" s="129"/>
      <c r="L782" s="310"/>
      <c r="M782" s="311"/>
      <c r="N782" s="319"/>
      <c r="O782" s="129"/>
      <c r="P782" s="270"/>
      <c r="Q782" s="270"/>
      <c r="R782" s="270"/>
      <c r="S782" s="270"/>
      <c r="T782" s="270"/>
      <c r="U782" s="270"/>
      <c r="V782" s="270"/>
      <c r="W782" s="270"/>
      <c r="X782" s="270"/>
      <c r="Y782" s="402"/>
      <c r="Z782" s="317"/>
      <c r="AA782" s="270"/>
      <c r="AB782" s="315"/>
      <c r="AC782" s="315"/>
      <c r="AD782" s="317"/>
      <c r="AE782" s="270"/>
      <c r="AF782" s="315"/>
      <c r="AG782" s="270"/>
      <c r="AH782" s="317"/>
      <c r="AI782" s="270"/>
      <c r="AJ782" s="315"/>
      <c r="AK782" s="315"/>
      <c r="AL782" s="317"/>
      <c r="AM782" s="270"/>
      <c r="AN782" s="315"/>
      <c r="AP782" s="317"/>
      <c r="AQ782" s="270"/>
      <c r="AR782" s="315"/>
      <c r="AS782" s="270"/>
      <c r="AT782" s="317"/>
      <c r="AU782" s="270"/>
      <c r="AV782" s="315"/>
      <c r="AW782" s="270"/>
      <c r="AX782" s="317"/>
      <c r="AY782" s="270"/>
      <c r="AZ782" s="315"/>
      <c r="BA782" s="270"/>
      <c r="BB782" s="317"/>
      <c r="BC782" s="270"/>
      <c r="BD782" s="315"/>
      <c r="BE782" s="270"/>
      <c r="BF782" s="317"/>
      <c r="BG782" s="270"/>
      <c r="BH782" s="315"/>
      <c r="BJ782" s="317"/>
      <c r="BK782" s="270"/>
      <c r="BL782" s="315"/>
      <c r="BM782" s="270"/>
    </row>
    <row r="783" spans="1:65" ht="15.75" customHeight="1">
      <c r="B783" s="365"/>
      <c r="C783" s="21"/>
      <c r="D783" s="115"/>
      <c r="E783" s="68"/>
      <c r="F783" s="68"/>
      <c r="G783" s="68"/>
      <c r="H783" s="68"/>
      <c r="I783" s="68"/>
      <c r="J783" s="68"/>
      <c r="K783" s="101"/>
      <c r="L783" s="102"/>
      <c r="M783" s="207"/>
      <c r="N783" s="231"/>
      <c r="O783" s="101"/>
      <c r="P783" s="105"/>
      <c r="Q783" s="105"/>
      <c r="R783" s="105"/>
      <c r="S783" s="105"/>
      <c r="T783" s="105"/>
      <c r="U783" s="105"/>
      <c r="V783" s="105"/>
      <c r="W783" s="105"/>
      <c r="X783" s="105"/>
      <c r="Y783" s="70"/>
      <c r="Z783" s="108"/>
      <c r="AA783" s="105"/>
      <c r="AB783" s="238"/>
      <c r="AC783" s="238"/>
      <c r="AD783" s="108"/>
      <c r="AE783" s="105"/>
      <c r="AF783" s="238"/>
      <c r="AG783" s="105"/>
      <c r="AH783" s="108"/>
      <c r="AI783" s="105"/>
      <c r="AJ783" s="238"/>
      <c r="AK783" s="238"/>
      <c r="AL783" s="108"/>
      <c r="AM783" s="105"/>
      <c r="AN783" s="238"/>
      <c r="AP783" s="108"/>
      <c r="AQ783" s="105"/>
      <c r="AR783" s="238"/>
      <c r="AS783" s="105"/>
      <c r="AT783" s="108"/>
      <c r="AU783" s="105"/>
      <c r="AV783" s="238"/>
      <c r="AW783" s="105"/>
      <c r="AX783" s="108"/>
      <c r="AY783" s="105"/>
      <c r="AZ783" s="238"/>
      <c r="BA783" s="105"/>
      <c r="BB783" s="108"/>
      <c r="BC783" s="105"/>
      <c r="BD783" s="238"/>
      <c r="BE783" s="105"/>
      <c r="BF783" s="108"/>
      <c r="BG783" s="105"/>
      <c r="BH783" s="238"/>
      <c r="BJ783" s="108"/>
      <c r="BK783" s="105"/>
      <c r="BL783" s="238"/>
      <c r="BM783" s="105"/>
    </row>
    <row r="784" spans="1:65" ht="15.75" customHeight="1">
      <c r="B784" s="365"/>
      <c r="C784" s="206">
        <v>1</v>
      </c>
      <c r="D784" s="144" t="s">
        <v>373</v>
      </c>
      <c r="E784" s="68"/>
      <c r="F784" s="68"/>
      <c r="G784" s="68"/>
      <c r="H784" s="68"/>
      <c r="I784" s="68"/>
      <c r="J784" s="68"/>
      <c r="K784" s="101"/>
      <c r="L784" s="102"/>
      <c r="M784" s="207"/>
      <c r="N784" s="231"/>
      <c r="O784" s="101"/>
      <c r="P784" s="105"/>
      <c r="Q784" s="105"/>
      <c r="R784" s="105"/>
      <c r="S784" s="105"/>
      <c r="T784" s="105"/>
      <c r="U784" s="105"/>
      <c r="V784" s="105"/>
      <c r="W784" s="105"/>
      <c r="X784" s="105"/>
      <c r="Y784" s="70"/>
      <c r="Z784" s="108"/>
      <c r="AA784" s="105"/>
      <c r="AB784" s="164"/>
      <c r="AC784" s="164"/>
      <c r="AD784" s="108"/>
      <c r="AE784" s="105"/>
      <c r="AF784" s="164"/>
      <c r="AG784" s="105"/>
      <c r="AH784" s="108"/>
      <c r="AI784" s="105"/>
      <c r="AJ784" s="164"/>
      <c r="AK784" s="164"/>
      <c r="AL784" s="108"/>
      <c r="AM784" s="105"/>
      <c r="AN784" s="164"/>
      <c r="AP784" s="108"/>
      <c r="AQ784" s="105"/>
      <c r="AR784" s="164"/>
      <c r="AS784" s="105"/>
      <c r="AT784" s="108"/>
      <c r="AU784" s="105"/>
      <c r="AV784" s="164"/>
      <c r="AW784" s="105"/>
      <c r="AX784" s="108"/>
      <c r="AY784" s="105"/>
      <c r="AZ784" s="164"/>
      <c r="BA784" s="105"/>
      <c r="BB784" s="108"/>
      <c r="BC784" s="105"/>
      <c r="BD784" s="164"/>
      <c r="BE784" s="105"/>
      <c r="BF784" s="108"/>
      <c r="BG784" s="105"/>
      <c r="BH784" s="164"/>
      <c r="BJ784" s="108"/>
      <c r="BK784" s="105"/>
      <c r="BL784" s="164"/>
      <c r="BM784" s="105"/>
    </row>
    <row r="785" spans="1:70" ht="15.75" customHeight="1">
      <c r="B785" s="365"/>
      <c r="C785" s="206">
        <v>2</v>
      </c>
      <c r="D785" s="144" t="s">
        <v>335</v>
      </c>
      <c r="E785" s="144"/>
      <c r="F785" s="144"/>
      <c r="G785" s="144"/>
      <c r="H785" s="144"/>
      <c r="I785" s="144"/>
      <c r="J785" s="144"/>
      <c r="K785" s="144"/>
      <c r="L785" s="393"/>
      <c r="M785" s="207"/>
      <c r="N785" s="231"/>
      <c r="O785" s="101"/>
      <c r="P785" s="101"/>
      <c r="Q785" s="101"/>
      <c r="R785" s="105"/>
      <c r="S785" s="105"/>
      <c r="T785" s="105"/>
      <c r="U785" s="101"/>
      <c r="V785" s="105"/>
      <c r="W785" s="105"/>
      <c r="X785" s="105"/>
      <c r="Y785" s="70"/>
      <c r="Z785" s="108"/>
      <c r="AA785" s="105"/>
      <c r="AB785" s="108"/>
      <c r="AC785" s="108"/>
      <c r="AD785" s="108"/>
      <c r="AE785" s="105"/>
      <c r="AF785" s="108"/>
      <c r="AG785" s="101"/>
      <c r="AH785" s="108"/>
      <c r="AI785" s="105"/>
      <c r="AJ785" s="108"/>
      <c r="AK785" s="108"/>
      <c r="AL785" s="108"/>
      <c r="AM785" s="105"/>
      <c r="AN785" s="108"/>
      <c r="AP785" s="108"/>
      <c r="AQ785" s="105"/>
      <c r="AR785" s="108"/>
      <c r="AS785" s="101"/>
      <c r="AT785" s="108"/>
      <c r="AU785" s="105"/>
      <c r="AV785" s="108"/>
      <c r="AW785" s="101"/>
      <c r="AX785" s="108"/>
      <c r="AY785" s="105"/>
      <c r="AZ785" s="108"/>
      <c r="BA785" s="101"/>
      <c r="BB785" s="108"/>
      <c r="BC785" s="105"/>
      <c r="BD785" s="108"/>
      <c r="BE785" s="101"/>
      <c r="BF785" s="108"/>
      <c r="BG785" s="105"/>
      <c r="BH785" s="108"/>
      <c r="BJ785" s="108"/>
      <c r="BK785" s="105"/>
      <c r="BL785" s="108"/>
      <c r="BM785" s="101"/>
    </row>
    <row r="786" spans="1:70" ht="15.75" customHeight="1">
      <c r="B786" s="365"/>
      <c r="C786" s="43"/>
      <c r="D786" s="144"/>
      <c r="E786" s="68"/>
      <c r="F786" s="68"/>
      <c r="G786" s="68"/>
      <c r="H786" s="68"/>
      <c r="I786" s="68"/>
      <c r="J786" s="68"/>
      <c r="K786" s="101"/>
      <c r="L786" s="102"/>
      <c r="M786" s="207"/>
      <c r="N786" s="231"/>
      <c r="O786" s="101"/>
      <c r="P786" s="101"/>
      <c r="Q786" s="101"/>
      <c r="R786" s="105"/>
      <c r="S786" s="105"/>
      <c r="T786" s="105"/>
      <c r="U786" s="101"/>
      <c r="V786" s="105"/>
      <c r="W786" s="105"/>
      <c r="X786" s="105"/>
      <c r="Y786" s="70"/>
      <c r="Z786" s="108"/>
      <c r="AA786" s="105"/>
      <c r="AB786" s="108"/>
      <c r="AC786" s="108"/>
      <c r="AD786" s="108"/>
      <c r="AE786" s="105"/>
      <c r="AF786" s="108"/>
      <c r="AG786" s="101"/>
      <c r="AH786" s="108"/>
      <c r="AI786" s="105"/>
      <c r="AJ786" s="108"/>
      <c r="AK786" s="108"/>
      <c r="AL786" s="108"/>
      <c r="AM786" s="105"/>
      <c r="AN786" s="108"/>
      <c r="AP786" s="108"/>
      <c r="AQ786" s="105"/>
      <c r="AR786" s="108"/>
      <c r="AS786" s="101"/>
      <c r="AT786" s="108"/>
      <c r="AU786" s="105"/>
      <c r="AV786" s="108"/>
      <c r="AW786" s="101"/>
      <c r="AX786" s="108"/>
      <c r="AY786" s="105"/>
      <c r="AZ786" s="108"/>
      <c r="BA786" s="101"/>
      <c r="BB786" s="108"/>
      <c r="BC786" s="105"/>
      <c r="BD786" s="108"/>
      <c r="BE786" s="101"/>
      <c r="BF786" s="108"/>
      <c r="BG786" s="105"/>
      <c r="BH786" s="108"/>
      <c r="BJ786" s="108"/>
      <c r="BK786" s="105"/>
      <c r="BL786" s="108"/>
      <c r="BM786" s="101"/>
    </row>
    <row r="787" spans="1:70" ht="15.75" customHeight="1">
      <c r="C787" s="69"/>
      <c r="E787" s="101"/>
      <c r="F787" s="101"/>
      <c r="G787" s="101"/>
      <c r="H787" s="101"/>
      <c r="I787" s="101"/>
      <c r="J787" s="129"/>
      <c r="K787" s="104"/>
      <c r="L787" s="102"/>
      <c r="M787" s="124"/>
      <c r="N787" s="232"/>
      <c r="O787" s="104"/>
      <c r="P787" s="104"/>
      <c r="Q787" s="104"/>
      <c r="R787" s="108"/>
      <c r="S787" s="108"/>
      <c r="T787" s="108"/>
      <c r="U787" s="104"/>
      <c r="V787" s="108"/>
      <c r="W787" s="108"/>
      <c r="X787" s="108"/>
      <c r="Y787" s="109"/>
      <c r="Z787" s="53"/>
      <c r="AA787" s="108"/>
      <c r="AB787" s="238"/>
      <c r="AC787" s="238"/>
      <c r="AD787" s="53"/>
      <c r="AE787" s="108"/>
      <c r="AF787" s="238"/>
      <c r="AG787" s="104"/>
      <c r="AH787" s="53"/>
      <c r="AI787" s="108"/>
      <c r="AJ787" s="238"/>
      <c r="AK787" s="238"/>
      <c r="AL787" s="53"/>
      <c r="AM787" s="108"/>
      <c r="AN787" s="238"/>
      <c r="AP787" s="53"/>
      <c r="AQ787" s="108"/>
      <c r="AR787" s="238"/>
      <c r="AS787" s="104"/>
      <c r="AT787" s="53"/>
      <c r="AU787" s="108"/>
      <c r="AV787" s="238"/>
      <c r="AW787" s="104"/>
      <c r="AX787" s="53"/>
      <c r="AY787" s="108"/>
      <c r="AZ787" s="238"/>
      <c r="BA787" s="104"/>
      <c r="BB787" s="53"/>
      <c r="BC787" s="108"/>
      <c r="BD787" s="238"/>
      <c r="BE787" s="104"/>
      <c r="BF787" s="53"/>
      <c r="BG787" s="108"/>
      <c r="BH787" s="238"/>
      <c r="BJ787" s="53"/>
      <c r="BK787" s="108"/>
      <c r="BL787" s="238"/>
      <c r="BM787" s="104"/>
    </row>
    <row r="788" spans="1:70" ht="18.75" customHeight="1">
      <c r="C788" s="69"/>
      <c r="D788" s="101"/>
      <c r="E788" s="101"/>
      <c r="F788" s="101"/>
      <c r="G788" s="101"/>
      <c r="H788" s="101"/>
      <c r="I788" s="101"/>
      <c r="J788" s="101"/>
      <c r="K788" s="104"/>
      <c r="L788" s="102"/>
      <c r="M788" s="124"/>
      <c r="N788" s="232"/>
      <c r="O788" s="104"/>
      <c r="P788" s="104"/>
      <c r="Q788" s="104"/>
      <c r="R788" s="108"/>
      <c r="S788" s="108"/>
      <c r="T788" s="108"/>
      <c r="U788" s="104"/>
      <c r="V788" s="108"/>
      <c r="W788" s="108"/>
      <c r="X788" s="108"/>
      <c r="Y788" s="109"/>
      <c r="Z788" s="108"/>
      <c r="AA788" s="108"/>
      <c r="AB788" s="108"/>
      <c r="AC788" s="108"/>
      <c r="AD788" s="108"/>
      <c r="AE788" s="108"/>
      <c r="AF788" s="108"/>
      <c r="AG788" s="104"/>
      <c r="AH788" s="108"/>
      <c r="AI788" s="108"/>
      <c r="AJ788" s="108"/>
      <c r="AK788" s="108"/>
      <c r="AL788" s="108"/>
      <c r="AM788" s="108"/>
      <c r="AN788" s="108"/>
      <c r="AP788" s="108"/>
      <c r="AQ788" s="108"/>
      <c r="AR788" s="108"/>
      <c r="AS788" s="104"/>
      <c r="AT788" s="108"/>
      <c r="AU788" s="108"/>
      <c r="AV788" s="108"/>
      <c r="AW788" s="104"/>
      <c r="AX788" s="108"/>
      <c r="AY788" s="108"/>
      <c r="AZ788" s="108"/>
      <c r="BA788" s="104"/>
      <c r="BB788" s="108"/>
      <c r="BC788" s="108"/>
      <c r="BD788" s="108"/>
      <c r="BE788" s="104"/>
      <c r="BF788" s="108"/>
      <c r="BG788" s="108"/>
      <c r="BH788" s="108"/>
      <c r="BJ788" s="108"/>
      <c r="BK788" s="108"/>
      <c r="BL788" s="108"/>
      <c r="BM788" s="104"/>
    </row>
    <row r="789" spans="1:70" ht="15.75" customHeight="1">
      <c r="C789" s="69"/>
      <c r="D789" s="101"/>
      <c r="E789" s="101"/>
      <c r="F789" s="101"/>
      <c r="G789" s="101"/>
      <c r="H789" s="101"/>
      <c r="I789" s="101"/>
      <c r="J789" s="101"/>
      <c r="K789" s="104"/>
      <c r="L789" s="102"/>
      <c r="M789" s="124"/>
      <c r="N789" s="232"/>
      <c r="O789" s="104"/>
      <c r="P789" s="104"/>
      <c r="Q789" s="104"/>
      <c r="R789" s="108"/>
      <c r="S789" s="108"/>
      <c r="T789" s="108"/>
      <c r="U789" s="104"/>
      <c r="V789" s="108"/>
      <c r="W789" s="108"/>
      <c r="X789" s="108"/>
      <c r="Y789" s="109"/>
      <c r="Z789" s="248"/>
      <c r="AA789" s="108"/>
      <c r="AB789" s="108"/>
      <c r="AC789" s="108"/>
      <c r="AD789" s="248"/>
      <c r="AE789" s="108"/>
      <c r="AF789" s="108"/>
      <c r="AG789" s="104"/>
      <c r="AH789" s="248"/>
      <c r="AI789" s="108"/>
      <c r="AJ789" s="108"/>
      <c r="AK789" s="108"/>
      <c r="AL789" s="248"/>
      <c r="AM789" s="108"/>
      <c r="AN789" s="108"/>
      <c r="AP789" s="248"/>
      <c r="AQ789" s="108"/>
      <c r="AR789" s="108"/>
      <c r="AS789" s="104"/>
      <c r="AT789" s="248"/>
      <c r="AU789" s="108"/>
      <c r="AV789" s="108"/>
      <c r="AW789" s="104"/>
      <c r="AX789" s="248"/>
      <c r="AY789" s="108"/>
      <c r="AZ789" s="108"/>
      <c r="BA789" s="104"/>
      <c r="BB789" s="248"/>
      <c r="BC789" s="108"/>
      <c r="BD789" s="108"/>
      <c r="BE789" s="104"/>
      <c r="BF789" s="248"/>
      <c r="BG789" s="108"/>
      <c r="BH789" s="108"/>
      <c r="BJ789" s="248"/>
      <c r="BK789" s="108"/>
      <c r="BL789" s="108"/>
      <c r="BM789" s="104"/>
    </row>
    <row r="790" spans="1:70" ht="15.75" customHeight="1">
      <c r="C790" s="69"/>
      <c r="D790" s="101"/>
      <c r="E790" s="101"/>
      <c r="F790" s="101"/>
      <c r="G790" s="101"/>
      <c r="H790" s="101"/>
      <c r="I790" s="101"/>
      <c r="J790" s="39"/>
      <c r="K790" s="104"/>
      <c r="L790" s="102"/>
      <c r="M790" s="124"/>
      <c r="N790" s="232"/>
      <c r="O790" s="104"/>
      <c r="P790" s="104"/>
      <c r="Q790" s="104"/>
      <c r="R790" s="108"/>
      <c r="S790" s="108"/>
      <c r="T790" s="108"/>
      <c r="U790" s="104"/>
      <c r="V790" s="108"/>
      <c r="W790" s="108"/>
      <c r="X790" s="108"/>
      <c r="Y790" s="109"/>
      <c r="Z790" s="99"/>
      <c r="AA790" s="108"/>
      <c r="AB790" s="108"/>
      <c r="AC790" s="108"/>
      <c r="AD790" s="99"/>
      <c r="AE790" s="108"/>
      <c r="AF790" s="108"/>
      <c r="AG790" s="104"/>
      <c r="AH790" s="99"/>
      <c r="AI790" s="108"/>
      <c r="AJ790" s="108"/>
      <c r="AK790" s="108"/>
      <c r="AL790" s="99"/>
      <c r="AM790" s="108"/>
      <c r="AN790" s="108"/>
      <c r="AP790" s="99"/>
      <c r="AQ790" s="108"/>
      <c r="AR790" s="108"/>
      <c r="AS790" s="104"/>
      <c r="AT790" s="99"/>
      <c r="AU790" s="108"/>
      <c r="AV790" s="108"/>
      <c r="AW790" s="104"/>
      <c r="AX790" s="99"/>
      <c r="AY790" s="108"/>
      <c r="AZ790" s="108"/>
      <c r="BA790" s="104"/>
      <c r="BB790" s="99"/>
      <c r="BC790" s="108"/>
      <c r="BD790" s="108"/>
      <c r="BE790" s="104"/>
      <c r="BF790" s="99"/>
      <c r="BG790" s="108"/>
      <c r="BH790" s="108"/>
      <c r="BJ790" s="99"/>
      <c r="BK790" s="108"/>
      <c r="BL790" s="108"/>
      <c r="BM790" s="104"/>
    </row>
    <row r="791" spans="1:70">
      <c r="N791" s="233"/>
      <c r="Z791" s="99"/>
      <c r="AB791" s="249"/>
      <c r="AC791" s="249"/>
      <c r="AD791" s="99"/>
      <c r="AF791" s="249"/>
      <c r="AH791" s="99"/>
      <c r="AJ791" s="249"/>
      <c r="AK791" s="249"/>
      <c r="AL791" s="99"/>
      <c r="AN791" s="249"/>
      <c r="AP791" s="99"/>
      <c r="AR791" s="249"/>
      <c r="AT791" s="99"/>
      <c r="AV791" s="249"/>
      <c r="AX791" s="99"/>
      <c r="AZ791" s="249"/>
      <c r="BB791" s="99"/>
      <c r="BD791" s="249"/>
      <c r="BF791" s="99"/>
      <c r="BH791" s="249"/>
      <c r="BJ791" s="99"/>
      <c r="BL791" s="249"/>
    </row>
    <row r="792" spans="1:70">
      <c r="N792" s="233"/>
    </row>
    <row r="793" spans="1:70">
      <c r="N793" s="233"/>
    </row>
    <row r="794" spans="1:70">
      <c r="N794" s="233"/>
    </row>
    <row r="795" spans="1:70">
      <c r="N795" s="233"/>
    </row>
    <row r="796" spans="1:70">
      <c r="N796" s="233"/>
    </row>
    <row r="797" spans="1:70">
      <c r="N797" s="233"/>
    </row>
    <row r="798" spans="1:70">
      <c r="N798" s="233"/>
    </row>
    <row r="799" spans="1:70" customFormat="1">
      <c r="A799" s="84"/>
      <c r="B799" s="363"/>
      <c r="C799" s="121"/>
      <c r="D799" s="121"/>
      <c r="E799" s="121"/>
      <c r="F799" s="121"/>
      <c r="G799" s="121"/>
      <c r="H799" s="121"/>
      <c r="I799" s="121"/>
      <c r="J799" s="121"/>
      <c r="K799" s="121"/>
      <c r="L799" s="10"/>
      <c r="M799" s="9"/>
      <c r="N799" s="233"/>
      <c r="R799" s="205"/>
      <c r="S799" s="205"/>
      <c r="T799" s="205"/>
      <c r="V799" s="205"/>
      <c r="W799" s="205"/>
      <c r="X799" s="205"/>
      <c r="Y799" s="394"/>
      <c r="Z799" s="98"/>
      <c r="AA799" s="205"/>
      <c r="AB799" s="98"/>
      <c r="AC799" s="98"/>
      <c r="AD799" s="98"/>
      <c r="AE799" s="205"/>
      <c r="AF799" s="98"/>
      <c r="AH799" s="98"/>
      <c r="AI799" s="205"/>
      <c r="AJ799" s="98"/>
      <c r="AK799" s="98"/>
      <c r="AL799" s="98"/>
      <c r="AM799" s="205"/>
      <c r="AN799" s="98"/>
      <c r="AO799" s="121"/>
      <c r="AP799" s="98"/>
      <c r="AQ799" s="205"/>
      <c r="AR799" s="98"/>
      <c r="AT799" s="98"/>
      <c r="AU799" s="205"/>
      <c r="AV799" s="98"/>
      <c r="AX799" s="98"/>
      <c r="AY799" s="205"/>
      <c r="AZ799" s="98"/>
      <c r="BB799" s="98"/>
      <c r="BC799" s="205"/>
      <c r="BD799" s="98"/>
      <c r="BF799" s="98"/>
      <c r="BG799" s="205"/>
      <c r="BH799" s="98"/>
      <c r="BI799" s="121"/>
      <c r="BJ799" s="98"/>
      <c r="BK799" s="205"/>
      <c r="BL799" s="98"/>
      <c r="BN799" s="121"/>
      <c r="BO799" s="121"/>
      <c r="BP799" s="121"/>
      <c r="BQ799" s="121"/>
      <c r="BR799" s="121"/>
    </row>
    <row r="800" spans="1:70" customFormat="1">
      <c r="A800" s="84"/>
      <c r="B800" s="363"/>
      <c r="C800" s="121"/>
      <c r="D800" s="121"/>
      <c r="E800" s="121"/>
      <c r="F800" s="121"/>
      <c r="G800" s="121"/>
      <c r="H800" s="121"/>
      <c r="I800" s="121"/>
      <c r="J800" s="121"/>
      <c r="K800" s="121"/>
      <c r="L800" s="10"/>
      <c r="M800" s="9"/>
      <c r="N800" s="233"/>
      <c r="R800" s="205"/>
      <c r="S800" s="205"/>
      <c r="T800" s="205"/>
      <c r="V800" s="205"/>
      <c r="W800" s="205"/>
      <c r="X800" s="205"/>
      <c r="Y800" s="394"/>
      <c r="Z800" s="98"/>
      <c r="AA800" s="205"/>
      <c r="AB800" s="98"/>
      <c r="AC800" s="98"/>
      <c r="AD800" s="98"/>
      <c r="AE800" s="205"/>
      <c r="AF800" s="98"/>
      <c r="AH800" s="98"/>
      <c r="AI800" s="205"/>
      <c r="AJ800" s="98"/>
      <c r="AK800" s="98"/>
      <c r="AL800" s="98"/>
      <c r="AM800" s="205"/>
      <c r="AN800" s="98"/>
      <c r="AO800" s="121"/>
      <c r="AP800" s="98"/>
      <c r="AQ800" s="205"/>
      <c r="AR800" s="98"/>
      <c r="AT800" s="98"/>
      <c r="AU800" s="205"/>
      <c r="AV800" s="98"/>
      <c r="AX800" s="98"/>
      <c r="AY800" s="205"/>
      <c r="AZ800" s="98"/>
      <c r="BB800" s="98"/>
      <c r="BC800" s="205"/>
      <c r="BD800" s="98"/>
      <c r="BF800" s="98"/>
      <c r="BG800" s="205"/>
      <c r="BH800" s="98"/>
      <c r="BI800" s="121"/>
      <c r="BJ800" s="98"/>
      <c r="BK800" s="205"/>
      <c r="BL800" s="98"/>
      <c r="BN800" s="121"/>
      <c r="BO800" s="121"/>
      <c r="BP800" s="121"/>
      <c r="BQ800" s="121"/>
      <c r="BR800" s="121"/>
    </row>
    <row r="801" spans="1:70" customFormat="1">
      <c r="A801" s="84"/>
      <c r="B801" s="363"/>
      <c r="C801" s="121"/>
      <c r="D801" s="121"/>
      <c r="E801" s="121"/>
      <c r="F801" s="121"/>
      <c r="G801" s="121"/>
      <c r="H801" s="121"/>
      <c r="I801" s="121"/>
      <c r="J801" s="121"/>
      <c r="K801" s="121"/>
      <c r="L801" s="10"/>
      <c r="M801" s="9"/>
      <c r="N801" s="233"/>
      <c r="R801" s="205"/>
      <c r="S801" s="205"/>
      <c r="T801" s="205"/>
      <c r="V801" s="205"/>
      <c r="W801" s="205"/>
      <c r="X801" s="205"/>
      <c r="Y801" s="394"/>
      <c r="Z801" s="98"/>
      <c r="AA801" s="205"/>
      <c r="AB801" s="98"/>
      <c r="AC801" s="98"/>
      <c r="AD801" s="98"/>
      <c r="AE801" s="205"/>
      <c r="AF801" s="98"/>
      <c r="AH801" s="98"/>
      <c r="AI801" s="205"/>
      <c r="AJ801" s="98"/>
      <c r="AK801" s="98"/>
      <c r="AL801" s="98"/>
      <c r="AM801" s="205"/>
      <c r="AN801" s="98"/>
      <c r="AO801" s="121"/>
      <c r="AP801" s="98"/>
      <c r="AQ801" s="205"/>
      <c r="AR801" s="98"/>
      <c r="AT801" s="98"/>
      <c r="AU801" s="205"/>
      <c r="AV801" s="98"/>
      <c r="AX801" s="98"/>
      <c r="AY801" s="205"/>
      <c r="AZ801" s="98"/>
      <c r="BB801" s="98"/>
      <c r="BC801" s="205"/>
      <c r="BD801" s="98"/>
      <c r="BF801" s="98"/>
      <c r="BG801" s="205"/>
      <c r="BH801" s="98"/>
      <c r="BI801" s="121"/>
      <c r="BJ801" s="98"/>
      <c r="BK801" s="205"/>
      <c r="BL801" s="98"/>
      <c r="BN801" s="121"/>
      <c r="BO801" s="121"/>
      <c r="BP801" s="121"/>
      <c r="BQ801" s="121"/>
      <c r="BR801" s="121"/>
    </row>
    <row r="802" spans="1:70" customFormat="1">
      <c r="A802" s="84"/>
      <c r="B802" s="363"/>
      <c r="C802" s="121"/>
      <c r="D802" s="121"/>
      <c r="E802" s="121"/>
      <c r="F802" s="121"/>
      <c r="G802" s="121"/>
      <c r="H802" s="121"/>
      <c r="I802" s="121"/>
      <c r="J802" s="121"/>
      <c r="K802" s="121"/>
      <c r="L802" s="10"/>
      <c r="M802" s="9"/>
      <c r="N802" s="233"/>
      <c r="R802" s="205"/>
      <c r="S802" s="205"/>
      <c r="T802" s="205"/>
      <c r="V802" s="205"/>
      <c r="W802" s="205"/>
      <c r="X802" s="205"/>
      <c r="Y802" s="394"/>
      <c r="Z802" s="98"/>
      <c r="AA802" s="205"/>
      <c r="AB802" s="98"/>
      <c r="AC802" s="98"/>
      <c r="AD802" s="98"/>
      <c r="AE802" s="205"/>
      <c r="AF802" s="98"/>
      <c r="AH802" s="98"/>
      <c r="AI802" s="205"/>
      <c r="AJ802" s="98"/>
      <c r="AK802" s="98"/>
      <c r="AL802" s="98"/>
      <c r="AM802" s="205"/>
      <c r="AN802" s="98"/>
      <c r="AO802" s="121"/>
      <c r="AP802" s="98"/>
      <c r="AQ802" s="205"/>
      <c r="AR802" s="98"/>
      <c r="AT802" s="98"/>
      <c r="AU802" s="205"/>
      <c r="AV802" s="98"/>
      <c r="AX802" s="98"/>
      <c r="AY802" s="205"/>
      <c r="AZ802" s="98"/>
      <c r="BB802" s="98"/>
      <c r="BC802" s="205"/>
      <c r="BD802" s="98"/>
      <c r="BF802" s="98"/>
      <c r="BG802" s="205"/>
      <c r="BH802" s="98"/>
      <c r="BI802" s="121"/>
      <c r="BJ802" s="98"/>
      <c r="BK802" s="205"/>
      <c r="BL802" s="98"/>
      <c r="BN802" s="121"/>
      <c r="BO802" s="121"/>
      <c r="BP802" s="121"/>
      <c r="BQ802" s="121"/>
      <c r="BR802" s="121"/>
    </row>
    <row r="803" spans="1:70" customFormat="1">
      <c r="A803" s="84"/>
      <c r="B803" s="363"/>
      <c r="C803" s="121"/>
      <c r="D803" s="121"/>
      <c r="E803" s="121"/>
      <c r="F803" s="121"/>
      <c r="G803" s="121"/>
      <c r="H803" s="121"/>
      <c r="I803" s="121"/>
      <c r="J803" s="121"/>
      <c r="K803" s="121"/>
      <c r="L803" s="10"/>
      <c r="M803" s="9"/>
      <c r="N803" s="233"/>
      <c r="R803" s="205"/>
      <c r="S803" s="205"/>
      <c r="T803" s="205"/>
      <c r="V803" s="205"/>
      <c r="W803" s="205"/>
      <c r="X803" s="205"/>
      <c r="Y803" s="394"/>
      <c r="Z803" s="98"/>
      <c r="AA803" s="205"/>
      <c r="AB803" s="98"/>
      <c r="AC803" s="98"/>
      <c r="AD803" s="98"/>
      <c r="AE803" s="205"/>
      <c r="AF803" s="98"/>
      <c r="AH803" s="98"/>
      <c r="AI803" s="205"/>
      <c r="AJ803" s="98"/>
      <c r="AK803" s="98"/>
      <c r="AL803" s="98"/>
      <c r="AM803" s="205"/>
      <c r="AN803" s="98"/>
      <c r="AO803" s="121"/>
      <c r="AP803" s="98"/>
      <c r="AQ803" s="205"/>
      <c r="AR803" s="98"/>
      <c r="AT803" s="98"/>
      <c r="AU803" s="205"/>
      <c r="AV803" s="98"/>
      <c r="AX803" s="98"/>
      <c r="AY803" s="205"/>
      <c r="AZ803" s="98"/>
      <c r="BB803" s="98"/>
      <c r="BC803" s="205"/>
      <c r="BD803" s="98"/>
      <c r="BF803" s="98"/>
      <c r="BG803" s="205"/>
      <c r="BH803" s="98"/>
      <c r="BI803" s="121"/>
      <c r="BJ803" s="98"/>
      <c r="BK803" s="205"/>
      <c r="BL803" s="98"/>
      <c r="BN803" s="121"/>
      <c r="BO803" s="121"/>
      <c r="BP803" s="121"/>
      <c r="BQ803" s="121"/>
      <c r="BR803" s="121"/>
    </row>
    <row r="804" spans="1:70" customFormat="1">
      <c r="A804" s="84"/>
      <c r="B804" s="363"/>
      <c r="C804" s="121"/>
      <c r="D804" s="121"/>
      <c r="E804" s="121"/>
      <c r="F804" s="121"/>
      <c r="G804" s="121"/>
      <c r="H804" s="121"/>
      <c r="I804" s="121"/>
      <c r="J804" s="121"/>
      <c r="K804" s="121"/>
      <c r="L804" s="10"/>
      <c r="M804" s="9"/>
      <c r="N804" s="233"/>
      <c r="R804" s="205"/>
      <c r="S804" s="205"/>
      <c r="T804" s="205"/>
      <c r="V804" s="205"/>
      <c r="W804" s="205"/>
      <c r="X804" s="205"/>
      <c r="Y804" s="394"/>
      <c r="Z804" s="98"/>
      <c r="AA804" s="205"/>
      <c r="AB804" s="98"/>
      <c r="AC804" s="98"/>
      <c r="AD804" s="98"/>
      <c r="AE804" s="205"/>
      <c r="AF804" s="98"/>
      <c r="AH804" s="98"/>
      <c r="AI804" s="205"/>
      <c r="AJ804" s="98"/>
      <c r="AK804" s="98"/>
      <c r="AL804" s="98"/>
      <c r="AM804" s="205"/>
      <c r="AN804" s="98"/>
      <c r="AO804" s="121"/>
      <c r="AP804" s="98"/>
      <c r="AQ804" s="205"/>
      <c r="AR804" s="98"/>
      <c r="AT804" s="98"/>
      <c r="AU804" s="205"/>
      <c r="AV804" s="98"/>
      <c r="AX804" s="98"/>
      <c r="AY804" s="205"/>
      <c r="AZ804" s="98"/>
      <c r="BB804" s="98"/>
      <c r="BC804" s="205"/>
      <c r="BD804" s="98"/>
      <c r="BF804" s="98"/>
      <c r="BG804" s="205"/>
      <c r="BH804" s="98"/>
      <c r="BI804" s="121"/>
      <c r="BJ804" s="98"/>
      <c r="BK804" s="205"/>
      <c r="BL804" s="98"/>
      <c r="BN804" s="121"/>
      <c r="BO804" s="121"/>
      <c r="BP804" s="121"/>
      <c r="BQ804" s="121"/>
      <c r="BR804" s="121"/>
    </row>
    <row r="805" spans="1:70" customFormat="1">
      <c r="A805" s="84"/>
      <c r="B805" s="363"/>
      <c r="C805" s="121"/>
      <c r="D805" s="121"/>
      <c r="E805" s="121"/>
      <c r="F805" s="121"/>
      <c r="G805" s="121"/>
      <c r="H805" s="121"/>
      <c r="I805" s="121"/>
      <c r="J805" s="121"/>
      <c r="K805" s="121"/>
      <c r="L805" s="10"/>
      <c r="M805" s="9"/>
      <c r="N805" s="233"/>
      <c r="R805" s="205"/>
      <c r="S805" s="205"/>
      <c r="T805" s="205"/>
      <c r="V805" s="205"/>
      <c r="W805" s="205"/>
      <c r="X805" s="205"/>
      <c r="Y805" s="394"/>
      <c r="Z805" s="98"/>
      <c r="AA805" s="205"/>
      <c r="AB805" s="98"/>
      <c r="AC805" s="98"/>
      <c r="AD805" s="98"/>
      <c r="AE805" s="205"/>
      <c r="AF805" s="98"/>
      <c r="AH805" s="98"/>
      <c r="AI805" s="205"/>
      <c r="AJ805" s="98"/>
      <c r="AK805" s="98"/>
      <c r="AL805" s="98"/>
      <c r="AM805" s="205"/>
      <c r="AN805" s="98"/>
      <c r="AO805" s="121"/>
      <c r="AP805" s="98"/>
      <c r="AQ805" s="205"/>
      <c r="AR805" s="98"/>
      <c r="AT805" s="98"/>
      <c r="AU805" s="205"/>
      <c r="AV805" s="98"/>
      <c r="AX805" s="98"/>
      <c r="AY805" s="205"/>
      <c r="AZ805" s="98"/>
      <c r="BB805" s="98"/>
      <c r="BC805" s="205"/>
      <c r="BD805" s="98"/>
      <c r="BF805" s="98"/>
      <c r="BG805" s="205"/>
      <c r="BH805" s="98"/>
      <c r="BI805" s="121"/>
      <c r="BJ805" s="98"/>
      <c r="BK805" s="205"/>
      <c r="BL805" s="98"/>
      <c r="BN805" s="121"/>
      <c r="BO805" s="121"/>
      <c r="BP805" s="121"/>
      <c r="BQ805" s="121"/>
      <c r="BR805" s="121"/>
    </row>
    <row r="806" spans="1:70" customFormat="1">
      <c r="A806" s="84"/>
      <c r="B806" s="363"/>
      <c r="C806" s="121"/>
      <c r="D806" s="121"/>
      <c r="E806" s="121"/>
      <c r="F806" s="121"/>
      <c r="G806" s="121"/>
      <c r="H806" s="121"/>
      <c r="I806" s="121"/>
      <c r="J806" s="121"/>
      <c r="K806" s="121"/>
      <c r="L806" s="10"/>
      <c r="M806" s="9"/>
      <c r="N806" s="233"/>
      <c r="R806" s="205"/>
      <c r="S806" s="205"/>
      <c r="T806" s="205"/>
      <c r="V806" s="205"/>
      <c r="W806" s="205"/>
      <c r="X806" s="205"/>
      <c r="Y806" s="394"/>
      <c r="Z806" s="98"/>
      <c r="AA806" s="205"/>
      <c r="AB806" s="98"/>
      <c r="AC806" s="98"/>
      <c r="AD806" s="98"/>
      <c r="AE806" s="205"/>
      <c r="AF806" s="98"/>
      <c r="AH806" s="98"/>
      <c r="AI806" s="205"/>
      <c r="AJ806" s="98"/>
      <c r="AK806" s="98"/>
      <c r="AL806" s="98"/>
      <c r="AM806" s="205"/>
      <c r="AN806" s="98"/>
      <c r="AO806" s="121"/>
      <c r="AP806" s="98"/>
      <c r="AQ806" s="205"/>
      <c r="AR806" s="98"/>
      <c r="AT806" s="98"/>
      <c r="AU806" s="205"/>
      <c r="AV806" s="98"/>
      <c r="AX806" s="98"/>
      <c r="AY806" s="205"/>
      <c r="AZ806" s="98"/>
      <c r="BB806" s="98"/>
      <c r="BC806" s="205"/>
      <c r="BD806" s="98"/>
      <c r="BF806" s="98"/>
      <c r="BG806" s="205"/>
      <c r="BH806" s="98"/>
      <c r="BI806" s="121"/>
      <c r="BJ806" s="98"/>
      <c r="BK806" s="205"/>
      <c r="BL806" s="98"/>
      <c r="BN806" s="121"/>
      <c r="BO806" s="121"/>
      <c r="BP806" s="121"/>
      <c r="BQ806" s="121"/>
      <c r="BR806" s="121"/>
    </row>
    <row r="807" spans="1:70" customFormat="1">
      <c r="A807" s="84"/>
      <c r="B807" s="363"/>
      <c r="C807" s="121"/>
      <c r="D807" s="121"/>
      <c r="E807" s="121"/>
      <c r="F807" s="121"/>
      <c r="G807" s="121"/>
      <c r="H807" s="121"/>
      <c r="I807" s="121"/>
      <c r="J807" s="121"/>
      <c r="K807" s="121"/>
      <c r="L807" s="10"/>
      <c r="M807" s="9"/>
      <c r="N807" s="233"/>
      <c r="R807" s="205"/>
      <c r="S807" s="205"/>
      <c r="T807" s="205"/>
      <c r="V807" s="205"/>
      <c r="W807" s="205"/>
      <c r="X807" s="205"/>
      <c r="Y807" s="394"/>
      <c r="Z807" s="98"/>
      <c r="AA807" s="205"/>
      <c r="AB807" s="98"/>
      <c r="AC807" s="98"/>
      <c r="AD807" s="98"/>
      <c r="AE807" s="205"/>
      <c r="AF807" s="98"/>
      <c r="AH807" s="98"/>
      <c r="AI807" s="205"/>
      <c r="AJ807" s="98"/>
      <c r="AK807" s="98"/>
      <c r="AL807" s="98"/>
      <c r="AM807" s="205"/>
      <c r="AN807" s="98"/>
      <c r="AO807" s="121"/>
      <c r="AP807" s="98"/>
      <c r="AQ807" s="205"/>
      <c r="AR807" s="98"/>
      <c r="AT807" s="98"/>
      <c r="AU807" s="205"/>
      <c r="AV807" s="98"/>
      <c r="AX807" s="98"/>
      <c r="AY807" s="205"/>
      <c r="AZ807" s="98"/>
      <c r="BB807" s="98"/>
      <c r="BC807" s="205"/>
      <c r="BD807" s="98"/>
      <c r="BF807" s="98"/>
      <c r="BG807" s="205"/>
      <c r="BH807" s="98"/>
      <c r="BI807" s="121"/>
      <c r="BJ807" s="98"/>
      <c r="BK807" s="205"/>
      <c r="BL807" s="98"/>
      <c r="BN807" s="121"/>
      <c r="BO807" s="121"/>
      <c r="BP807" s="121"/>
      <c r="BQ807" s="121"/>
      <c r="BR807" s="121"/>
    </row>
    <row r="808" spans="1:70" customFormat="1">
      <c r="A808" s="84"/>
      <c r="B808" s="363"/>
      <c r="C808" s="121"/>
      <c r="D808" s="121"/>
      <c r="E808" s="121"/>
      <c r="F808" s="121"/>
      <c r="G808" s="121"/>
      <c r="H808" s="121"/>
      <c r="I808" s="121"/>
      <c r="J808" s="121"/>
      <c r="K808" s="121"/>
      <c r="L808" s="10"/>
      <c r="M808" s="9"/>
      <c r="N808" s="233"/>
      <c r="R808" s="205"/>
      <c r="S808" s="205"/>
      <c r="T808" s="205"/>
      <c r="V808" s="205"/>
      <c r="W808" s="205"/>
      <c r="X808" s="205"/>
      <c r="Y808" s="394"/>
      <c r="Z808" s="98"/>
      <c r="AA808" s="205"/>
      <c r="AB808" s="98"/>
      <c r="AC808" s="98"/>
      <c r="AD808" s="98"/>
      <c r="AE808" s="205"/>
      <c r="AF808" s="98"/>
      <c r="AH808" s="98"/>
      <c r="AI808" s="205"/>
      <c r="AJ808" s="98"/>
      <c r="AK808" s="98"/>
      <c r="AL808" s="98"/>
      <c r="AM808" s="205"/>
      <c r="AN808" s="98"/>
      <c r="AO808" s="121"/>
      <c r="AP808" s="98"/>
      <c r="AQ808" s="205"/>
      <c r="AR808" s="98"/>
      <c r="AT808" s="98"/>
      <c r="AU808" s="205"/>
      <c r="AV808" s="98"/>
      <c r="AX808" s="98"/>
      <c r="AY808" s="205"/>
      <c r="AZ808" s="98"/>
      <c r="BB808" s="98"/>
      <c r="BC808" s="205"/>
      <c r="BD808" s="98"/>
      <c r="BF808" s="98"/>
      <c r="BG808" s="205"/>
      <c r="BH808" s="98"/>
      <c r="BI808" s="121"/>
      <c r="BJ808" s="98"/>
      <c r="BK808" s="205"/>
      <c r="BL808" s="98"/>
      <c r="BN808" s="121"/>
      <c r="BO808" s="121"/>
      <c r="BP808" s="121"/>
      <c r="BQ808" s="121"/>
      <c r="BR808" s="121"/>
    </row>
    <row r="809" spans="1:70" customFormat="1">
      <c r="A809" s="84"/>
      <c r="B809" s="363"/>
      <c r="C809" s="121"/>
      <c r="D809" s="121"/>
      <c r="E809" s="121"/>
      <c r="F809" s="121"/>
      <c r="G809" s="121"/>
      <c r="H809" s="121"/>
      <c r="I809" s="121"/>
      <c r="J809" s="121"/>
      <c r="K809" s="121"/>
      <c r="L809" s="10"/>
      <c r="M809" s="9"/>
      <c r="N809" s="233"/>
      <c r="R809" s="205"/>
      <c r="S809" s="205"/>
      <c r="T809" s="205"/>
      <c r="V809" s="205"/>
      <c r="W809" s="205"/>
      <c r="X809" s="205"/>
      <c r="Y809" s="394"/>
      <c r="Z809" s="98"/>
      <c r="AA809" s="205"/>
      <c r="AB809" s="98"/>
      <c r="AC809" s="98"/>
      <c r="AD809" s="98"/>
      <c r="AE809" s="205"/>
      <c r="AF809" s="98"/>
      <c r="AH809" s="98"/>
      <c r="AI809" s="205"/>
      <c r="AJ809" s="98"/>
      <c r="AK809" s="98"/>
      <c r="AL809" s="98"/>
      <c r="AM809" s="205"/>
      <c r="AN809" s="98"/>
      <c r="AO809" s="121"/>
      <c r="AP809" s="98"/>
      <c r="AQ809" s="205"/>
      <c r="AR809" s="98"/>
      <c r="AT809" s="98"/>
      <c r="AU809" s="205"/>
      <c r="AV809" s="98"/>
      <c r="AX809" s="98"/>
      <c r="AY809" s="205"/>
      <c r="AZ809" s="98"/>
      <c r="BB809" s="98"/>
      <c r="BC809" s="205"/>
      <c r="BD809" s="98"/>
      <c r="BF809" s="98"/>
      <c r="BG809" s="205"/>
      <c r="BH809" s="98"/>
      <c r="BI809" s="121"/>
      <c r="BJ809" s="98"/>
      <c r="BK809" s="205"/>
      <c r="BL809" s="98"/>
      <c r="BN809" s="121"/>
      <c r="BO809" s="121"/>
      <c r="BP809" s="121"/>
      <c r="BQ809" s="121"/>
      <c r="BR809" s="121"/>
    </row>
    <row r="810" spans="1:70" customFormat="1">
      <c r="A810" s="84"/>
      <c r="B810" s="363"/>
      <c r="C810" s="121"/>
      <c r="D810" s="121"/>
      <c r="E810" s="121"/>
      <c r="F810" s="121"/>
      <c r="G810" s="121"/>
      <c r="H810" s="121"/>
      <c r="I810" s="121"/>
      <c r="J810" s="121"/>
      <c r="K810" s="121"/>
      <c r="L810" s="10"/>
      <c r="M810" s="9"/>
      <c r="N810" s="233"/>
      <c r="R810" s="205"/>
      <c r="S810" s="205"/>
      <c r="T810" s="205"/>
      <c r="V810" s="205"/>
      <c r="W810" s="205"/>
      <c r="X810" s="205"/>
      <c r="Y810" s="394"/>
      <c r="Z810" s="98"/>
      <c r="AA810" s="205"/>
      <c r="AB810" s="98"/>
      <c r="AC810" s="98"/>
      <c r="AD810" s="98"/>
      <c r="AE810" s="205"/>
      <c r="AF810" s="98"/>
      <c r="AH810" s="98"/>
      <c r="AI810" s="205"/>
      <c r="AJ810" s="98"/>
      <c r="AK810" s="98"/>
      <c r="AL810" s="98"/>
      <c r="AM810" s="205"/>
      <c r="AN810" s="98"/>
      <c r="AO810" s="121"/>
      <c r="AP810" s="98"/>
      <c r="AQ810" s="205"/>
      <c r="AR810" s="98"/>
      <c r="AT810" s="98"/>
      <c r="AU810" s="205"/>
      <c r="AV810" s="98"/>
      <c r="AX810" s="98"/>
      <c r="AY810" s="205"/>
      <c r="AZ810" s="98"/>
      <c r="BB810" s="98"/>
      <c r="BC810" s="205"/>
      <c r="BD810" s="98"/>
      <c r="BF810" s="98"/>
      <c r="BG810" s="205"/>
      <c r="BH810" s="98"/>
      <c r="BI810" s="121"/>
      <c r="BJ810" s="98"/>
      <c r="BK810" s="205"/>
      <c r="BL810" s="98"/>
      <c r="BN810" s="121"/>
      <c r="BO810" s="121"/>
      <c r="BP810" s="121"/>
      <c r="BQ810" s="121"/>
      <c r="BR810" s="121"/>
    </row>
    <row r="811" spans="1:70" customFormat="1">
      <c r="A811" s="84"/>
      <c r="B811" s="363"/>
      <c r="C811" s="121"/>
      <c r="D811" s="121"/>
      <c r="E811" s="121"/>
      <c r="F811" s="121"/>
      <c r="G811" s="121"/>
      <c r="H811" s="121"/>
      <c r="I811" s="121"/>
      <c r="J811" s="121"/>
      <c r="K811" s="121"/>
      <c r="L811" s="10"/>
      <c r="M811" s="9"/>
      <c r="N811" s="233"/>
      <c r="R811" s="205"/>
      <c r="S811" s="205"/>
      <c r="T811" s="205"/>
      <c r="V811" s="205"/>
      <c r="W811" s="205"/>
      <c r="X811" s="205"/>
      <c r="Y811" s="394"/>
      <c r="Z811" s="98"/>
      <c r="AA811" s="205"/>
      <c r="AB811" s="98"/>
      <c r="AC811" s="98"/>
      <c r="AD811" s="98"/>
      <c r="AE811" s="205"/>
      <c r="AF811" s="98"/>
      <c r="AH811" s="98"/>
      <c r="AI811" s="205"/>
      <c r="AJ811" s="98"/>
      <c r="AK811" s="98"/>
      <c r="AL811" s="98"/>
      <c r="AM811" s="205"/>
      <c r="AN811" s="98"/>
      <c r="AO811" s="121"/>
      <c r="AP811" s="98"/>
      <c r="AQ811" s="205"/>
      <c r="AR811" s="98"/>
      <c r="AT811" s="98"/>
      <c r="AU811" s="205"/>
      <c r="AV811" s="98"/>
      <c r="AX811" s="98"/>
      <c r="AY811" s="205"/>
      <c r="AZ811" s="98"/>
      <c r="BB811" s="98"/>
      <c r="BC811" s="205"/>
      <c r="BD811" s="98"/>
      <c r="BF811" s="98"/>
      <c r="BG811" s="205"/>
      <c r="BH811" s="98"/>
      <c r="BI811" s="121"/>
      <c r="BJ811" s="98"/>
      <c r="BK811" s="205"/>
      <c r="BL811" s="98"/>
      <c r="BN811" s="121"/>
      <c r="BO811" s="121"/>
      <c r="BP811" s="121"/>
      <c r="BQ811" s="121"/>
      <c r="BR811" s="121"/>
    </row>
    <row r="812" spans="1:70" customFormat="1">
      <c r="A812" s="84"/>
      <c r="B812" s="363"/>
      <c r="C812" s="121"/>
      <c r="D812" s="121"/>
      <c r="E812" s="121"/>
      <c r="F812" s="121"/>
      <c r="G812" s="121"/>
      <c r="H812" s="121"/>
      <c r="I812" s="121"/>
      <c r="J812" s="121"/>
      <c r="K812" s="121"/>
      <c r="L812" s="10"/>
      <c r="M812" s="9"/>
      <c r="N812" s="233"/>
      <c r="R812" s="205"/>
      <c r="S812" s="205"/>
      <c r="T812" s="205"/>
      <c r="V812" s="205"/>
      <c r="W812" s="205"/>
      <c r="X812" s="205"/>
      <c r="Y812" s="394"/>
      <c r="Z812" s="98"/>
      <c r="AA812" s="205"/>
      <c r="AB812" s="98"/>
      <c r="AC812" s="98"/>
      <c r="AD812" s="98"/>
      <c r="AE812" s="205"/>
      <c r="AF812" s="98"/>
      <c r="AH812" s="98"/>
      <c r="AI812" s="205"/>
      <c r="AJ812" s="98"/>
      <c r="AK812" s="98"/>
      <c r="AL812" s="98"/>
      <c r="AM812" s="205"/>
      <c r="AN812" s="98"/>
      <c r="AO812" s="121"/>
      <c r="AP812" s="98"/>
      <c r="AQ812" s="205"/>
      <c r="AR812" s="98"/>
      <c r="AT812" s="98"/>
      <c r="AU812" s="205"/>
      <c r="AV812" s="98"/>
      <c r="AX812" s="98"/>
      <c r="AY812" s="205"/>
      <c r="AZ812" s="98"/>
      <c r="BB812" s="98"/>
      <c r="BC812" s="205"/>
      <c r="BD812" s="98"/>
      <c r="BF812" s="98"/>
      <c r="BG812" s="205"/>
      <c r="BH812" s="98"/>
      <c r="BI812" s="121"/>
      <c r="BJ812" s="98"/>
      <c r="BK812" s="205"/>
      <c r="BL812" s="98"/>
      <c r="BN812" s="121"/>
      <c r="BO812" s="121"/>
      <c r="BP812" s="121"/>
      <c r="BQ812" s="121"/>
      <c r="BR812" s="121"/>
    </row>
    <row r="813" spans="1:70" customFormat="1">
      <c r="A813" s="84"/>
      <c r="B813" s="363"/>
      <c r="C813" s="121"/>
      <c r="D813" s="121"/>
      <c r="E813" s="121"/>
      <c r="F813" s="121"/>
      <c r="G813" s="121"/>
      <c r="H813" s="121"/>
      <c r="I813" s="121"/>
      <c r="J813" s="121"/>
      <c r="K813" s="121"/>
      <c r="L813" s="10"/>
      <c r="M813" s="9"/>
      <c r="N813" s="233"/>
      <c r="R813" s="205"/>
      <c r="S813" s="205"/>
      <c r="T813" s="205"/>
      <c r="V813" s="205"/>
      <c r="W813" s="205"/>
      <c r="X813" s="205"/>
      <c r="Y813" s="394"/>
      <c r="Z813" s="98"/>
      <c r="AA813" s="205"/>
      <c r="AB813" s="98"/>
      <c r="AC813" s="98"/>
      <c r="AD813" s="98"/>
      <c r="AE813" s="205"/>
      <c r="AF813" s="98"/>
      <c r="AH813" s="98"/>
      <c r="AI813" s="205"/>
      <c r="AJ813" s="98"/>
      <c r="AK813" s="98"/>
      <c r="AL813" s="98"/>
      <c r="AM813" s="205"/>
      <c r="AN813" s="98"/>
      <c r="AO813" s="121"/>
      <c r="AP813" s="98"/>
      <c r="AQ813" s="205"/>
      <c r="AR813" s="98"/>
      <c r="AT813" s="98"/>
      <c r="AU813" s="205"/>
      <c r="AV813" s="98"/>
      <c r="AX813" s="98"/>
      <c r="AY813" s="205"/>
      <c r="AZ813" s="98"/>
      <c r="BB813" s="98"/>
      <c r="BC813" s="205"/>
      <c r="BD813" s="98"/>
      <c r="BF813" s="98"/>
      <c r="BG813" s="205"/>
      <c r="BH813" s="98"/>
      <c r="BI813" s="121"/>
      <c r="BJ813" s="98"/>
      <c r="BK813" s="205"/>
      <c r="BL813" s="98"/>
      <c r="BN813" s="121"/>
      <c r="BO813" s="121"/>
      <c r="BP813" s="121"/>
      <c r="BQ813" s="121"/>
      <c r="BR813" s="121"/>
    </row>
    <row r="814" spans="1:70" customFormat="1">
      <c r="A814" s="84"/>
      <c r="B814" s="363"/>
      <c r="C814" s="121"/>
      <c r="D814" s="121"/>
      <c r="E814" s="121"/>
      <c r="F814" s="121"/>
      <c r="G814" s="121"/>
      <c r="H814" s="121"/>
      <c r="I814" s="121"/>
      <c r="J814" s="121"/>
      <c r="K814" s="121"/>
      <c r="L814" s="10"/>
      <c r="M814" s="9"/>
      <c r="N814" s="233"/>
      <c r="R814" s="205"/>
      <c r="S814" s="205"/>
      <c r="T814" s="205"/>
      <c r="V814" s="205"/>
      <c r="W814" s="205"/>
      <c r="X814" s="205"/>
      <c r="Y814" s="394"/>
      <c r="Z814" s="98"/>
      <c r="AA814" s="205"/>
      <c r="AB814" s="98"/>
      <c r="AC814" s="98"/>
      <c r="AD814" s="98"/>
      <c r="AE814" s="205"/>
      <c r="AF814" s="98"/>
      <c r="AH814" s="98"/>
      <c r="AI814" s="205"/>
      <c r="AJ814" s="98"/>
      <c r="AK814" s="98"/>
      <c r="AL814" s="98"/>
      <c r="AM814" s="205"/>
      <c r="AN814" s="98"/>
      <c r="AO814" s="121"/>
      <c r="AP814" s="98"/>
      <c r="AQ814" s="205"/>
      <c r="AR814" s="98"/>
      <c r="AT814" s="98"/>
      <c r="AU814" s="205"/>
      <c r="AV814" s="98"/>
      <c r="AX814" s="98"/>
      <c r="AY814" s="205"/>
      <c r="AZ814" s="98"/>
      <c r="BB814" s="98"/>
      <c r="BC814" s="205"/>
      <c r="BD814" s="98"/>
      <c r="BF814" s="98"/>
      <c r="BG814" s="205"/>
      <c r="BH814" s="98"/>
      <c r="BI814" s="121"/>
      <c r="BJ814" s="98"/>
      <c r="BK814" s="205"/>
      <c r="BL814" s="98"/>
      <c r="BN814" s="121"/>
      <c r="BO814" s="121"/>
      <c r="BP814" s="121"/>
      <c r="BQ814" s="121"/>
      <c r="BR814" s="121"/>
    </row>
    <row r="815" spans="1:70" customFormat="1">
      <c r="A815" s="84"/>
      <c r="B815" s="363"/>
      <c r="C815" s="121"/>
      <c r="D815" s="121"/>
      <c r="E815" s="121"/>
      <c r="F815" s="121"/>
      <c r="G815" s="121"/>
      <c r="H815" s="121"/>
      <c r="I815" s="121"/>
      <c r="J815" s="121"/>
      <c r="K815" s="121"/>
      <c r="L815" s="10"/>
      <c r="M815" s="9"/>
      <c r="N815" s="233"/>
      <c r="R815" s="205"/>
      <c r="S815" s="205"/>
      <c r="T815" s="205"/>
      <c r="V815" s="205"/>
      <c r="W815" s="205"/>
      <c r="X815" s="205"/>
      <c r="Y815" s="394"/>
      <c r="Z815" s="98"/>
      <c r="AA815" s="205"/>
      <c r="AB815" s="98"/>
      <c r="AC815" s="98"/>
      <c r="AD815" s="98"/>
      <c r="AE815" s="205"/>
      <c r="AF815" s="98"/>
      <c r="AH815" s="98"/>
      <c r="AI815" s="205"/>
      <c r="AJ815" s="98"/>
      <c r="AK815" s="98"/>
      <c r="AL815" s="98"/>
      <c r="AM815" s="205"/>
      <c r="AN815" s="98"/>
      <c r="AO815" s="121"/>
      <c r="AP815" s="98"/>
      <c r="AQ815" s="205"/>
      <c r="AR815" s="98"/>
      <c r="AT815" s="98"/>
      <c r="AU815" s="205"/>
      <c r="AV815" s="98"/>
      <c r="AX815" s="98"/>
      <c r="AY815" s="205"/>
      <c r="AZ815" s="98"/>
      <c r="BB815" s="98"/>
      <c r="BC815" s="205"/>
      <c r="BD815" s="98"/>
      <c r="BF815" s="98"/>
      <c r="BG815" s="205"/>
      <c r="BH815" s="98"/>
      <c r="BI815" s="121"/>
      <c r="BJ815" s="98"/>
      <c r="BK815" s="205"/>
      <c r="BL815" s="98"/>
      <c r="BN815" s="121"/>
      <c r="BO815" s="121"/>
      <c r="BP815" s="121"/>
      <c r="BQ815" s="121"/>
      <c r="BR815" s="121"/>
    </row>
    <row r="816" spans="1:70" customFormat="1">
      <c r="A816" s="84"/>
      <c r="B816" s="363"/>
      <c r="C816" s="121"/>
      <c r="D816" s="121"/>
      <c r="E816" s="121"/>
      <c r="F816" s="121"/>
      <c r="G816" s="121"/>
      <c r="H816" s="121"/>
      <c r="I816" s="121"/>
      <c r="J816" s="121"/>
      <c r="K816" s="121"/>
      <c r="L816" s="10"/>
      <c r="M816" s="9"/>
      <c r="N816" s="233"/>
      <c r="R816" s="205"/>
      <c r="S816" s="205"/>
      <c r="T816" s="205"/>
      <c r="V816" s="205"/>
      <c r="W816" s="205"/>
      <c r="X816" s="205"/>
      <c r="Y816" s="394"/>
      <c r="Z816" s="98"/>
      <c r="AA816" s="205"/>
      <c r="AB816" s="98"/>
      <c r="AC816" s="98"/>
      <c r="AD816" s="98"/>
      <c r="AE816" s="205"/>
      <c r="AF816" s="98"/>
      <c r="AH816" s="98"/>
      <c r="AI816" s="205"/>
      <c r="AJ816" s="98"/>
      <c r="AK816" s="98"/>
      <c r="AL816" s="98"/>
      <c r="AM816" s="205"/>
      <c r="AN816" s="98"/>
      <c r="AO816" s="121"/>
      <c r="AP816" s="98"/>
      <c r="AQ816" s="205"/>
      <c r="AR816" s="98"/>
      <c r="AT816" s="98"/>
      <c r="AU816" s="205"/>
      <c r="AV816" s="98"/>
      <c r="AX816" s="98"/>
      <c r="AY816" s="205"/>
      <c r="AZ816" s="98"/>
      <c r="BB816" s="98"/>
      <c r="BC816" s="205"/>
      <c r="BD816" s="98"/>
      <c r="BF816" s="98"/>
      <c r="BG816" s="205"/>
      <c r="BH816" s="98"/>
      <c r="BI816" s="121"/>
      <c r="BJ816" s="98"/>
      <c r="BK816" s="205"/>
      <c r="BL816" s="98"/>
      <c r="BN816" s="121"/>
      <c r="BO816" s="121"/>
      <c r="BP816" s="121"/>
      <c r="BQ816" s="121"/>
      <c r="BR816" s="121"/>
    </row>
    <row r="817" spans="1:70" customFormat="1">
      <c r="A817" s="84"/>
      <c r="B817" s="363"/>
      <c r="C817" s="121"/>
      <c r="D817" s="121"/>
      <c r="E817" s="121"/>
      <c r="F817" s="121"/>
      <c r="G817" s="121"/>
      <c r="H817" s="121"/>
      <c r="I817" s="121"/>
      <c r="J817" s="121"/>
      <c r="K817" s="121"/>
      <c r="L817" s="10"/>
      <c r="M817" s="9"/>
      <c r="N817" s="233"/>
      <c r="R817" s="205"/>
      <c r="S817" s="205"/>
      <c r="T817" s="205"/>
      <c r="V817" s="205"/>
      <c r="W817" s="205"/>
      <c r="X817" s="205"/>
      <c r="Y817" s="394"/>
      <c r="Z817" s="98"/>
      <c r="AA817" s="205"/>
      <c r="AB817" s="98"/>
      <c r="AC817" s="98"/>
      <c r="AD817" s="98"/>
      <c r="AE817" s="205"/>
      <c r="AF817" s="98"/>
      <c r="AH817" s="98"/>
      <c r="AI817" s="205"/>
      <c r="AJ817" s="98"/>
      <c r="AK817" s="98"/>
      <c r="AL817" s="98"/>
      <c r="AM817" s="205"/>
      <c r="AN817" s="98"/>
      <c r="AO817" s="121"/>
      <c r="AP817" s="98"/>
      <c r="AQ817" s="205"/>
      <c r="AR817" s="98"/>
      <c r="AT817" s="98"/>
      <c r="AU817" s="205"/>
      <c r="AV817" s="98"/>
      <c r="AX817" s="98"/>
      <c r="AY817" s="205"/>
      <c r="AZ817" s="98"/>
      <c r="BB817" s="98"/>
      <c r="BC817" s="205"/>
      <c r="BD817" s="98"/>
      <c r="BF817" s="98"/>
      <c r="BG817" s="205"/>
      <c r="BH817" s="98"/>
      <c r="BI817" s="121"/>
      <c r="BJ817" s="98"/>
      <c r="BK817" s="205"/>
      <c r="BL817" s="98"/>
      <c r="BN817" s="121"/>
      <c r="BO817" s="121"/>
      <c r="BP817" s="121"/>
      <c r="BQ817" s="121"/>
      <c r="BR817" s="121"/>
    </row>
    <row r="818" spans="1:70" customFormat="1">
      <c r="A818" s="84"/>
      <c r="B818" s="363"/>
      <c r="C818" s="121"/>
      <c r="D818" s="121"/>
      <c r="E818" s="121"/>
      <c r="F818" s="121"/>
      <c r="G818" s="121"/>
      <c r="H818" s="121"/>
      <c r="I818" s="121"/>
      <c r="J818" s="121"/>
      <c r="K818" s="121"/>
      <c r="L818" s="10"/>
      <c r="M818" s="9"/>
      <c r="N818" s="233"/>
      <c r="R818" s="205"/>
      <c r="S818" s="205"/>
      <c r="T818" s="205"/>
      <c r="V818" s="205"/>
      <c r="W818" s="205"/>
      <c r="X818" s="205"/>
      <c r="Y818" s="394"/>
      <c r="Z818" s="98"/>
      <c r="AA818" s="205"/>
      <c r="AB818" s="98"/>
      <c r="AC818" s="98"/>
      <c r="AD818" s="98"/>
      <c r="AE818" s="205"/>
      <c r="AF818" s="98"/>
      <c r="AH818" s="98"/>
      <c r="AI818" s="205"/>
      <c r="AJ818" s="98"/>
      <c r="AK818" s="98"/>
      <c r="AL818" s="98"/>
      <c r="AM818" s="205"/>
      <c r="AN818" s="98"/>
      <c r="AO818" s="121"/>
      <c r="AP818" s="98"/>
      <c r="AQ818" s="205"/>
      <c r="AR818" s="98"/>
      <c r="AT818" s="98"/>
      <c r="AU818" s="205"/>
      <c r="AV818" s="98"/>
      <c r="AX818" s="98"/>
      <c r="AY818" s="205"/>
      <c r="AZ818" s="98"/>
      <c r="BB818" s="98"/>
      <c r="BC818" s="205"/>
      <c r="BD818" s="98"/>
      <c r="BF818" s="98"/>
      <c r="BG818" s="205"/>
      <c r="BH818" s="98"/>
      <c r="BI818" s="121"/>
      <c r="BJ818" s="98"/>
      <c r="BK818" s="205"/>
      <c r="BL818" s="98"/>
      <c r="BN818" s="121"/>
      <c r="BO818" s="121"/>
      <c r="BP818" s="121"/>
      <c r="BQ818" s="121"/>
      <c r="BR818" s="121"/>
    </row>
    <row r="819" spans="1:70" customFormat="1">
      <c r="A819" s="84"/>
      <c r="B819" s="363"/>
      <c r="C819" s="121"/>
      <c r="D819" s="121"/>
      <c r="E819" s="121"/>
      <c r="F819" s="121"/>
      <c r="G819" s="121"/>
      <c r="H819" s="121"/>
      <c r="I819" s="121"/>
      <c r="J819" s="121"/>
      <c r="K819" s="121"/>
      <c r="L819" s="10"/>
      <c r="M819" s="9"/>
      <c r="N819" s="233"/>
      <c r="R819" s="205"/>
      <c r="S819" s="205"/>
      <c r="T819" s="205"/>
      <c r="V819" s="205"/>
      <c r="W819" s="205"/>
      <c r="X819" s="205"/>
      <c r="Y819" s="394"/>
      <c r="Z819" s="98"/>
      <c r="AA819" s="205"/>
      <c r="AB819" s="98"/>
      <c r="AC819" s="98"/>
      <c r="AD819" s="98"/>
      <c r="AE819" s="205"/>
      <c r="AF819" s="98"/>
      <c r="AH819" s="98"/>
      <c r="AI819" s="205"/>
      <c r="AJ819" s="98"/>
      <c r="AK819" s="98"/>
      <c r="AL819" s="98"/>
      <c r="AM819" s="205"/>
      <c r="AN819" s="98"/>
      <c r="AO819" s="121"/>
      <c r="AP819" s="98"/>
      <c r="AQ819" s="205"/>
      <c r="AR819" s="98"/>
      <c r="AT819" s="98"/>
      <c r="AU819" s="205"/>
      <c r="AV819" s="98"/>
      <c r="AX819" s="98"/>
      <c r="AY819" s="205"/>
      <c r="AZ819" s="98"/>
      <c r="BB819" s="98"/>
      <c r="BC819" s="205"/>
      <c r="BD819" s="98"/>
      <c r="BF819" s="98"/>
      <c r="BG819" s="205"/>
      <c r="BH819" s="98"/>
      <c r="BI819" s="121"/>
      <c r="BJ819" s="98"/>
      <c r="BK819" s="205"/>
      <c r="BL819" s="98"/>
      <c r="BN819" s="121"/>
      <c r="BO819" s="121"/>
      <c r="BP819" s="121"/>
      <c r="BQ819" s="121"/>
      <c r="BR819" s="121"/>
    </row>
    <row r="820" spans="1:70" customFormat="1">
      <c r="A820" s="84"/>
      <c r="B820" s="363"/>
      <c r="C820" s="121"/>
      <c r="D820" s="121"/>
      <c r="E820" s="121"/>
      <c r="F820" s="121"/>
      <c r="G820" s="121"/>
      <c r="H820" s="121"/>
      <c r="I820" s="121"/>
      <c r="J820" s="121"/>
      <c r="K820" s="121"/>
      <c r="L820" s="10"/>
      <c r="M820" s="9"/>
      <c r="N820" s="233"/>
      <c r="R820" s="205"/>
      <c r="S820" s="205"/>
      <c r="T820" s="205"/>
      <c r="V820" s="205"/>
      <c r="W820" s="205"/>
      <c r="X820" s="205"/>
      <c r="Y820" s="394"/>
      <c r="Z820" s="98"/>
      <c r="AA820" s="205"/>
      <c r="AB820" s="98"/>
      <c r="AC820" s="98"/>
      <c r="AD820" s="98"/>
      <c r="AE820" s="205"/>
      <c r="AF820" s="98"/>
      <c r="AH820" s="98"/>
      <c r="AI820" s="205"/>
      <c r="AJ820" s="98"/>
      <c r="AK820" s="98"/>
      <c r="AL820" s="98"/>
      <c r="AM820" s="205"/>
      <c r="AN820" s="98"/>
      <c r="AO820" s="121"/>
      <c r="AP820" s="98"/>
      <c r="AQ820" s="205"/>
      <c r="AR820" s="98"/>
      <c r="AT820" s="98"/>
      <c r="AU820" s="205"/>
      <c r="AV820" s="98"/>
      <c r="AX820" s="98"/>
      <c r="AY820" s="205"/>
      <c r="AZ820" s="98"/>
      <c r="BB820" s="98"/>
      <c r="BC820" s="205"/>
      <c r="BD820" s="98"/>
      <c r="BF820" s="98"/>
      <c r="BG820" s="205"/>
      <c r="BH820" s="98"/>
      <c r="BI820" s="121"/>
      <c r="BJ820" s="98"/>
      <c r="BK820" s="205"/>
      <c r="BL820" s="98"/>
      <c r="BN820" s="121"/>
      <c r="BO820" s="121"/>
      <c r="BP820" s="121"/>
      <c r="BQ820" s="121"/>
      <c r="BR820" s="121"/>
    </row>
    <row r="821" spans="1:70" customFormat="1">
      <c r="A821" s="84"/>
      <c r="B821" s="363"/>
      <c r="C821" s="121"/>
      <c r="D821" s="121"/>
      <c r="E821" s="121"/>
      <c r="F821" s="121"/>
      <c r="G821" s="121"/>
      <c r="H821" s="121"/>
      <c r="I821" s="121"/>
      <c r="J821" s="121"/>
      <c r="K821" s="121"/>
      <c r="L821" s="10"/>
      <c r="M821" s="9"/>
      <c r="N821" s="233"/>
      <c r="R821" s="205"/>
      <c r="S821" s="205"/>
      <c r="T821" s="205"/>
      <c r="V821" s="205"/>
      <c r="W821" s="205"/>
      <c r="X821" s="205"/>
      <c r="Y821" s="394"/>
      <c r="Z821" s="98"/>
      <c r="AA821" s="205"/>
      <c r="AB821" s="98"/>
      <c r="AC821" s="98"/>
      <c r="AD821" s="98"/>
      <c r="AE821" s="205"/>
      <c r="AF821" s="98"/>
      <c r="AH821" s="98"/>
      <c r="AI821" s="205"/>
      <c r="AJ821" s="98"/>
      <c r="AK821" s="98"/>
      <c r="AL821" s="98"/>
      <c r="AM821" s="205"/>
      <c r="AN821" s="98"/>
      <c r="AO821" s="121"/>
      <c r="AP821" s="98"/>
      <c r="AQ821" s="205"/>
      <c r="AR821" s="98"/>
      <c r="AT821" s="98"/>
      <c r="AU821" s="205"/>
      <c r="AV821" s="98"/>
      <c r="AX821" s="98"/>
      <c r="AY821" s="205"/>
      <c r="AZ821" s="98"/>
      <c r="BB821" s="98"/>
      <c r="BC821" s="205"/>
      <c r="BD821" s="98"/>
      <c r="BF821" s="98"/>
      <c r="BG821" s="205"/>
      <c r="BH821" s="98"/>
      <c r="BI821" s="121"/>
      <c r="BJ821" s="98"/>
      <c r="BK821" s="205"/>
      <c r="BL821" s="98"/>
      <c r="BN821" s="121"/>
      <c r="BO821" s="121"/>
      <c r="BP821" s="121"/>
      <c r="BQ821" s="121"/>
      <c r="BR821" s="121"/>
    </row>
    <row r="822" spans="1:70" customFormat="1">
      <c r="A822" s="84"/>
      <c r="B822" s="363"/>
      <c r="C822" s="121"/>
      <c r="D822" s="121"/>
      <c r="E822" s="121"/>
      <c r="F822" s="121"/>
      <c r="G822" s="121"/>
      <c r="H822" s="121"/>
      <c r="I822" s="121"/>
      <c r="J822" s="121"/>
      <c r="K822" s="121"/>
      <c r="L822" s="10"/>
      <c r="M822" s="9"/>
      <c r="N822" s="233"/>
      <c r="R822" s="205"/>
      <c r="S822" s="205"/>
      <c r="T822" s="205"/>
      <c r="V822" s="205"/>
      <c r="W822" s="205"/>
      <c r="X822" s="205"/>
      <c r="Y822" s="394"/>
      <c r="Z822" s="98"/>
      <c r="AA822" s="205"/>
      <c r="AB822" s="98"/>
      <c r="AC822" s="98"/>
      <c r="AD822" s="98"/>
      <c r="AE822" s="205"/>
      <c r="AF822" s="98"/>
      <c r="AH822" s="98"/>
      <c r="AI822" s="205"/>
      <c r="AJ822" s="98"/>
      <c r="AK822" s="98"/>
      <c r="AL822" s="98"/>
      <c r="AM822" s="205"/>
      <c r="AN822" s="98"/>
      <c r="AO822" s="121"/>
      <c r="AP822" s="98"/>
      <c r="AQ822" s="205"/>
      <c r="AR822" s="98"/>
      <c r="AT822" s="98"/>
      <c r="AU822" s="205"/>
      <c r="AV822" s="98"/>
      <c r="AX822" s="98"/>
      <c r="AY822" s="205"/>
      <c r="AZ822" s="98"/>
      <c r="BB822" s="98"/>
      <c r="BC822" s="205"/>
      <c r="BD822" s="98"/>
      <c r="BF822" s="98"/>
      <c r="BG822" s="205"/>
      <c r="BH822" s="98"/>
      <c r="BI822" s="121"/>
      <c r="BJ822" s="98"/>
      <c r="BK822" s="205"/>
      <c r="BL822" s="98"/>
      <c r="BN822" s="121"/>
      <c r="BO822" s="121"/>
      <c r="BP822" s="121"/>
      <c r="BQ822" s="121"/>
      <c r="BR822" s="121"/>
    </row>
    <row r="823" spans="1:70" customFormat="1">
      <c r="A823" s="84"/>
      <c r="B823" s="363"/>
      <c r="C823" s="121"/>
      <c r="D823" s="121"/>
      <c r="E823" s="121"/>
      <c r="F823" s="121"/>
      <c r="G823" s="121"/>
      <c r="H823" s="121"/>
      <c r="I823" s="121"/>
      <c r="J823" s="121"/>
      <c r="K823" s="121"/>
      <c r="L823" s="10"/>
      <c r="M823" s="9"/>
      <c r="N823" s="233"/>
      <c r="R823" s="205"/>
      <c r="S823" s="205"/>
      <c r="T823" s="205"/>
      <c r="V823" s="205"/>
      <c r="W823" s="205"/>
      <c r="X823" s="205"/>
      <c r="Y823" s="394"/>
      <c r="Z823" s="98"/>
      <c r="AA823" s="205"/>
      <c r="AB823" s="98"/>
      <c r="AC823" s="98"/>
      <c r="AD823" s="98"/>
      <c r="AE823" s="205"/>
      <c r="AF823" s="98"/>
      <c r="AH823" s="98"/>
      <c r="AI823" s="205"/>
      <c r="AJ823" s="98"/>
      <c r="AK823" s="98"/>
      <c r="AL823" s="98"/>
      <c r="AM823" s="205"/>
      <c r="AN823" s="98"/>
      <c r="AO823" s="121"/>
      <c r="AP823" s="98"/>
      <c r="AQ823" s="205"/>
      <c r="AR823" s="98"/>
      <c r="AT823" s="98"/>
      <c r="AU823" s="205"/>
      <c r="AV823" s="98"/>
      <c r="AX823" s="98"/>
      <c r="AY823" s="205"/>
      <c r="AZ823" s="98"/>
      <c r="BB823" s="98"/>
      <c r="BC823" s="205"/>
      <c r="BD823" s="98"/>
      <c r="BF823" s="98"/>
      <c r="BG823" s="205"/>
      <c r="BH823" s="98"/>
      <c r="BI823" s="121"/>
      <c r="BJ823" s="98"/>
      <c r="BK823" s="205"/>
      <c r="BL823" s="98"/>
      <c r="BN823" s="121"/>
      <c r="BO823" s="121"/>
      <c r="BP823" s="121"/>
      <c r="BQ823" s="121"/>
      <c r="BR823" s="121"/>
    </row>
    <row r="824" spans="1:70" customFormat="1">
      <c r="A824" s="84"/>
      <c r="B824" s="363"/>
      <c r="C824" s="121"/>
      <c r="D824" s="121"/>
      <c r="E824" s="121"/>
      <c r="F824" s="121"/>
      <c r="G824" s="121"/>
      <c r="H824" s="121"/>
      <c r="I824" s="121"/>
      <c r="J824" s="121"/>
      <c r="K824" s="121"/>
      <c r="L824" s="10"/>
      <c r="M824" s="9"/>
      <c r="N824" s="233"/>
      <c r="R824" s="205"/>
      <c r="S824" s="205"/>
      <c r="T824" s="205"/>
      <c r="V824" s="205"/>
      <c r="W824" s="205"/>
      <c r="X824" s="205"/>
      <c r="Y824" s="394"/>
      <c r="Z824" s="98"/>
      <c r="AA824" s="205"/>
      <c r="AB824" s="98"/>
      <c r="AC824" s="98"/>
      <c r="AD824" s="98"/>
      <c r="AE824" s="205"/>
      <c r="AF824" s="98"/>
      <c r="AH824" s="98"/>
      <c r="AI824" s="205"/>
      <c r="AJ824" s="98"/>
      <c r="AK824" s="98"/>
      <c r="AL824" s="98"/>
      <c r="AM824" s="205"/>
      <c r="AN824" s="98"/>
      <c r="AO824" s="121"/>
      <c r="AP824" s="98"/>
      <c r="AQ824" s="205"/>
      <c r="AR824" s="98"/>
      <c r="AT824" s="98"/>
      <c r="AU824" s="205"/>
      <c r="AV824" s="98"/>
      <c r="AX824" s="98"/>
      <c r="AY824" s="205"/>
      <c r="AZ824" s="98"/>
      <c r="BB824" s="98"/>
      <c r="BC824" s="205"/>
      <c r="BD824" s="98"/>
      <c r="BF824" s="98"/>
      <c r="BG824" s="205"/>
      <c r="BH824" s="98"/>
      <c r="BI824" s="121"/>
      <c r="BJ824" s="98"/>
      <c r="BK824" s="205"/>
      <c r="BL824" s="98"/>
      <c r="BN824" s="121"/>
      <c r="BO824" s="121"/>
      <c r="BP824" s="121"/>
      <c r="BQ824" s="121"/>
      <c r="BR824" s="121"/>
    </row>
    <row r="825" spans="1:70" customFormat="1">
      <c r="A825" s="84"/>
      <c r="B825" s="363"/>
      <c r="C825" s="121"/>
      <c r="D825" s="121"/>
      <c r="E825" s="121"/>
      <c r="F825" s="121"/>
      <c r="G825" s="121"/>
      <c r="H825" s="121"/>
      <c r="I825" s="121"/>
      <c r="J825" s="121"/>
      <c r="K825" s="121"/>
      <c r="L825" s="10"/>
      <c r="M825" s="9"/>
      <c r="N825" s="233"/>
      <c r="R825" s="205"/>
      <c r="S825" s="205"/>
      <c r="T825" s="205"/>
      <c r="V825" s="205"/>
      <c r="W825" s="205"/>
      <c r="X825" s="205"/>
      <c r="Y825" s="394"/>
      <c r="Z825" s="98"/>
      <c r="AA825" s="205"/>
      <c r="AB825" s="98"/>
      <c r="AC825" s="98"/>
      <c r="AD825" s="98"/>
      <c r="AE825" s="205"/>
      <c r="AF825" s="98"/>
      <c r="AH825" s="98"/>
      <c r="AI825" s="205"/>
      <c r="AJ825" s="98"/>
      <c r="AK825" s="98"/>
      <c r="AL825" s="98"/>
      <c r="AM825" s="205"/>
      <c r="AN825" s="98"/>
      <c r="AO825" s="121"/>
      <c r="AP825" s="98"/>
      <c r="AQ825" s="205"/>
      <c r="AR825" s="98"/>
      <c r="AT825" s="98"/>
      <c r="AU825" s="205"/>
      <c r="AV825" s="98"/>
      <c r="AX825" s="98"/>
      <c r="AY825" s="205"/>
      <c r="AZ825" s="98"/>
      <c r="BB825" s="98"/>
      <c r="BC825" s="205"/>
      <c r="BD825" s="98"/>
      <c r="BF825" s="98"/>
      <c r="BG825" s="205"/>
      <c r="BH825" s="98"/>
      <c r="BI825" s="121"/>
      <c r="BJ825" s="98"/>
      <c r="BK825" s="205"/>
      <c r="BL825" s="98"/>
      <c r="BN825" s="121"/>
      <c r="BO825" s="121"/>
      <c r="BP825" s="121"/>
      <c r="BQ825" s="121"/>
      <c r="BR825" s="121"/>
    </row>
    <row r="826" spans="1:70" customFormat="1">
      <c r="A826" s="84"/>
      <c r="B826" s="363"/>
      <c r="C826" s="121"/>
      <c r="D826" s="121"/>
      <c r="E826" s="121"/>
      <c r="F826" s="121"/>
      <c r="G826" s="121"/>
      <c r="H826" s="121"/>
      <c r="I826" s="121"/>
      <c r="J826" s="121"/>
      <c r="K826" s="121"/>
      <c r="L826" s="10"/>
      <c r="M826" s="9"/>
      <c r="N826" s="233"/>
      <c r="R826" s="205"/>
      <c r="S826" s="205"/>
      <c r="T826" s="205"/>
      <c r="V826" s="205"/>
      <c r="W826" s="205"/>
      <c r="X826" s="205"/>
      <c r="Y826" s="394"/>
      <c r="Z826" s="98"/>
      <c r="AA826" s="205"/>
      <c r="AB826" s="98"/>
      <c r="AC826" s="98"/>
      <c r="AD826" s="98"/>
      <c r="AE826" s="205"/>
      <c r="AF826" s="98"/>
      <c r="AH826" s="98"/>
      <c r="AI826" s="205"/>
      <c r="AJ826" s="98"/>
      <c r="AK826" s="98"/>
      <c r="AL826" s="98"/>
      <c r="AM826" s="205"/>
      <c r="AN826" s="98"/>
      <c r="AO826" s="121"/>
      <c r="AP826" s="98"/>
      <c r="AQ826" s="205"/>
      <c r="AR826" s="98"/>
      <c r="AT826" s="98"/>
      <c r="AU826" s="205"/>
      <c r="AV826" s="98"/>
      <c r="AX826" s="98"/>
      <c r="AY826" s="205"/>
      <c r="AZ826" s="98"/>
      <c r="BB826" s="98"/>
      <c r="BC826" s="205"/>
      <c r="BD826" s="98"/>
      <c r="BF826" s="98"/>
      <c r="BG826" s="205"/>
      <c r="BH826" s="98"/>
      <c r="BI826" s="121"/>
      <c r="BJ826" s="98"/>
      <c r="BK826" s="205"/>
      <c r="BL826" s="98"/>
      <c r="BN826" s="121"/>
      <c r="BO826" s="121"/>
      <c r="BP826" s="121"/>
      <c r="BQ826" s="121"/>
      <c r="BR826" s="121"/>
    </row>
    <row r="827" spans="1:70" customFormat="1">
      <c r="A827" s="84"/>
      <c r="B827" s="363"/>
      <c r="C827" s="121"/>
      <c r="D827" s="121"/>
      <c r="E827" s="121"/>
      <c r="F827" s="121"/>
      <c r="G827" s="121"/>
      <c r="H827" s="121"/>
      <c r="I827" s="121"/>
      <c r="J827" s="121"/>
      <c r="K827" s="121"/>
      <c r="L827" s="10"/>
      <c r="M827" s="9"/>
      <c r="N827" s="233"/>
      <c r="R827" s="205"/>
      <c r="S827" s="205"/>
      <c r="T827" s="205"/>
      <c r="V827" s="205"/>
      <c r="W827" s="205"/>
      <c r="X827" s="205"/>
      <c r="Y827" s="394"/>
      <c r="Z827" s="98"/>
      <c r="AA827" s="205"/>
      <c r="AB827" s="98"/>
      <c r="AC827" s="98"/>
      <c r="AD827" s="98"/>
      <c r="AE827" s="205"/>
      <c r="AF827" s="98"/>
      <c r="AH827" s="98"/>
      <c r="AI827" s="205"/>
      <c r="AJ827" s="98"/>
      <c r="AK827" s="98"/>
      <c r="AL827" s="98"/>
      <c r="AM827" s="205"/>
      <c r="AN827" s="98"/>
      <c r="AO827" s="121"/>
      <c r="AP827" s="98"/>
      <c r="AQ827" s="205"/>
      <c r="AR827" s="98"/>
      <c r="AT827" s="98"/>
      <c r="AU827" s="205"/>
      <c r="AV827" s="98"/>
      <c r="AX827" s="98"/>
      <c r="AY827" s="205"/>
      <c r="AZ827" s="98"/>
      <c r="BB827" s="98"/>
      <c r="BC827" s="205"/>
      <c r="BD827" s="98"/>
      <c r="BF827" s="98"/>
      <c r="BG827" s="205"/>
      <c r="BH827" s="98"/>
      <c r="BI827" s="121"/>
      <c r="BJ827" s="98"/>
      <c r="BK827" s="205"/>
      <c r="BL827" s="98"/>
      <c r="BN827" s="121"/>
      <c r="BO827" s="121"/>
      <c r="BP827" s="121"/>
      <c r="BQ827" s="121"/>
      <c r="BR827" s="121"/>
    </row>
    <row r="828" spans="1:70" customFormat="1">
      <c r="A828" s="84"/>
      <c r="B828" s="363"/>
      <c r="C828" s="121"/>
      <c r="D828" s="121"/>
      <c r="E828" s="121"/>
      <c r="F828" s="121"/>
      <c r="G828" s="121"/>
      <c r="H828" s="121"/>
      <c r="I828" s="121"/>
      <c r="J828" s="121"/>
      <c r="K828" s="121"/>
      <c r="L828" s="10"/>
      <c r="M828" s="9"/>
      <c r="N828" s="233"/>
      <c r="R828" s="205"/>
      <c r="S828" s="205"/>
      <c r="T828" s="205"/>
      <c r="V828" s="205"/>
      <c r="W828" s="205"/>
      <c r="X828" s="205"/>
      <c r="Y828" s="394"/>
      <c r="Z828" s="98"/>
      <c r="AA828" s="205"/>
      <c r="AB828" s="98"/>
      <c r="AC828" s="98"/>
      <c r="AD828" s="98"/>
      <c r="AE828" s="205"/>
      <c r="AF828" s="98"/>
      <c r="AH828" s="98"/>
      <c r="AI828" s="205"/>
      <c r="AJ828" s="98"/>
      <c r="AK828" s="98"/>
      <c r="AL828" s="98"/>
      <c r="AM828" s="205"/>
      <c r="AN828" s="98"/>
      <c r="AO828" s="121"/>
      <c r="AP828" s="98"/>
      <c r="AQ828" s="205"/>
      <c r="AR828" s="98"/>
      <c r="AT828" s="98"/>
      <c r="AU828" s="205"/>
      <c r="AV828" s="98"/>
      <c r="AX828" s="98"/>
      <c r="AY828" s="205"/>
      <c r="AZ828" s="98"/>
      <c r="BB828" s="98"/>
      <c r="BC828" s="205"/>
      <c r="BD828" s="98"/>
      <c r="BF828" s="98"/>
      <c r="BG828" s="205"/>
      <c r="BH828" s="98"/>
      <c r="BI828" s="121"/>
      <c r="BJ828" s="98"/>
      <c r="BK828" s="205"/>
      <c r="BL828" s="98"/>
      <c r="BN828" s="121"/>
      <c r="BO828" s="121"/>
      <c r="BP828" s="121"/>
      <c r="BQ828" s="121"/>
      <c r="BR828" s="121"/>
    </row>
    <row r="829" spans="1:70" customFormat="1">
      <c r="A829" s="84"/>
      <c r="B829" s="363"/>
      <c r="C829" s="121"/>
      <c r="D829" s="121"/>
      <c r="E829" s="121"/>
      <c r="F829" s="121"/>
      <c r="G829" s="121"/>
      <c r="H829" s="121"/>
      <c r="I829" s="121"/>
      <c r="J829" s="121"/>
      <c r="K829" s="121"/>
      <c r="L829" s="10"/>
      <c r="M829" s="9"/>
      <c r="N829" s="233"/>
      <c r="R829" s="205"/>
      <c r="S829" s="205"/>
      <c r="T829" s="205"/>
      <c r="V829" s="205"/>
      <c r="W829" s="205"/>
      <c r="X829" s="205"/>
      <c r="Y829" s="394"/>
      <c r="Z829" s="98"/>
      <c r="AA829" s="205"/>
      <c r="AB829" s="98"/>
      <c r="AC829" s="98"/>
      <c r="AD829" s="98"/>
      <c r="AE829" s="205"/>
      <c r="AF829" s="98"/>
      <c r="AH829" s="98"/>
      <c r="AI829" s="205"/>
      <c r="AJ829" s="98"/>
      <c r="AK829" s="98"/>
      <c r="AL829" s="98"/>
      <c r="AM829" s="205"/>
      <c r="AN829" s="98"/>
      <c r="AO829" s="121"/>
      <c r="AP829" s="98"/>
      <c r="AQ829" s="205"/>
      <c r="AR829" s="98"/>
      <c r="AT829" s="98"/>
      <c r="AU829" s="205"/>
      <c r="AV829" s="98"/>
      <c r="AX829" s="98"/>
      <c r="AY829" s="205"/>
      <c r="AZ829" s="98"/>
      <c r="BB829" s="98"/>
      <c r="BC829" s="205"/>
      <c r="BD829" s="98"/>
      <c r="BF829" s="98"/>
      <c r="BG829" s="205"/>
      <c r="BH829" s="98"/>
      <c r="BI829" s="121"/>
      <c r="BJ829" s="98"/>
      <c r="BK829" s="205"/>
      <c r="BL829" s="98"/>
      <c r="BN829" s="121"/>
      <c r="BO829" s="121"/>
      <c r="BP829" s="121"/>
      <c r="BQ829" s="121"/>
      <c r="BR829" s="121"/>
    </row>
    <row r="830" spans="1:70" customFormat="1">
      <c r="A830" s="84"/>
      <c r="B830" s="363"/>
      <c r="C830" s="121"/>
      <c r="D830" s="121"/>
      <c r="E830" s="121"/>
      <c r="F830" s="121"/>
      <c r="G830" s="121"/>
      <c r="H830" s="121"/>
      <c r="I830" s="121"/>
      <c r="J830" s="121"/>
      <c r="K830" s="121"/>
      <c r="L830" s="10"/>
      <c r="M830" s="9"/>
      <c r="N830" s="233"/>
      <c r="R830" s="205"/>
      <c r="S830" s="205"/>
      <c r="T830" s="205"/>
      <c r="V830" s="205"/>
      <c r="W830" s="205"/>
      <c r="X830" s="205"/>
      <c r="Y830" s="394"/>
      <c r="Z830" s="98"/>
      <c r="AA830" s="205"/>
      <c r="AB830" s="98"/>
      <c r="AC830" s="98"/>
      <c r="AD830" s="98"/>
      <c r="AE830" s="205"/>
      <c r="AF830" s="98"/>
      <c r="AH830" s="98"/>
      <c r="AI830" s="205"/>
      <c r="AJ830" s="98"/>
      <c r="AK830" s="98"/>
      <c r="AL830" s="98"/>
      <c r="AM830" s="205"/>
      <c r="AN830" s="98"/>
      <c r="AO830" s="121"/>
      <c r="AP830" s="98"/>
      <c r="AQ830" s="205"/>
      <c r="AR830" s="98"/>
      <c r="AT830" s="98"/>
      <c r="AU830" s="205"/>
      <c r="AV830" s="98"/>
      <c r="AX830" s="98"/>
      <c r="AY830" s="205"/>
      <c r="AZ830" s="98"/>
      <c r="BB830" s="98"/>
      <c r="BC830" s="205"/>
      <c r="BD830" s="98"/>
      <c r="BF830" s="98"/>
      <c r="BG830" s="205"/>
      <c r="BH830" s="98"/>
      <c r="BI830" s="121"/>
      <c r="BJ830" s="98"/>
      <c r="BK830" s="205"/>
      <c r="BL830" s="98"/>
      <c r="BN830" s="121"/>
      <c r="BO830" s="121"/>
      <c r="BP830" s="121"/>
      <c r="BQ830" s="121"/>
      <c r="BR830" s="121"/>
    </row>
    <row r="831" spans="1:70" customFormat="1">
      <c r="A831" s="84"/>
      <c r="B831" s="363"/>
      <c r="C831" s="121"/>
      <c r="D831" s="121"/>
      <c r="E831" s="121"/>
      <c r="F831" s="121"/>
      <c r="G831" s="121"/>
      <c r="H831" s="121"/>
      <c r="I831" s="121"/>
      <c r="J831" s="121"/>
      <c r="K831" s="121"/>
      <c r="L831" s="10"/>
      <c r="M831" s="9"/>
      <c r="N831" s="233"/>
      <c r="R831" s="205"/>
      <c r="S831" s="205"/>
      <c r="T831" s="205"/>
      <c r="V831" s="205"/>
      <c r="W831" s="205"/>
      <c r="X831" s="205"/>
      <c r="Y831" s="394"/>
      <c r="Z831" s="98"/>
      <c r="AA831" s="205"/>
      <c r="AB831" s="98"/>
      <c r="AC831" s="98"/>
      <c r="AD831" s="98"/>
      <c r="AE831" s="205"/>
      <c r="AF831" s="98"/>
      <c r="AH831" s="98"/>
      <c r="AI831" s="205"/>
      <c r="AJ831" s="98"/>
      <c r="AK831" s="98"/>
      <c r="AL831" s="98"/>
      <c r="AM831" s="205"/>
      <c r="AN831" s="98"/>
      <c r="AO831" s="121"/>
      <c r="AP831" s="98"/>
      <c r="AQ831" s="205"/>
      <c r="AR831" s="98"/>
      <c r="AT831" s="98"/>
      <c r="AU831" s="205"/>
      <c r="AV831" s="98"/>
      <c r="AX831" s="98"/>
      <c r="AY831" s="205"/>
      <c r="AZ831" s="98"/>
      <c r="BB831" s="98"/>
      <c r="BC831" s="205"/>
      <c r="BD831" s="98"/>
      <c r="BF831" s="98"/>
      <c r="BG831" s="205"/>
      <c r="BH831" s="98"/>
      <c r="BI831" s="121"/>
      <c r="BJ831" s="98"/>
      <c r="BK831" s="205"/>
      <c r="BL831" s="98"/>
      <c r="BN831" s="121"/>
      <c r="BO831" s="121"/>
      <c r="BP831" s="121"/>
      <c r="BQ831" s="121"/>
      <c r="BR831" s="121"/>
    </row>
    <row r="832" spans="1:70" customFormat="1">
      <c r="A832" s="84"/>
      <c r="B832" s="363"/>
      <c r="C832" s="121"/>
      <c r="D832" s="121"/>
      <c r="E832" s="121"/>
      <c r="F832" s="121"/>
      <c r="G832" s="121"/>
      <c r="H832" s="121"/>
      <c r="I832" s="121"/>
      <c r="J832" s="121"/>
      <c r="K832" s="121"/>
      <c r="L832" s="10"/>
      <c r="M832" s="9"/>
      <c r="N832" s="233"/>
      <c r="R832" s="205"/>
      <c r="S832" s="205"/>
      <c r="T832" s="205"/>
      <c r="V832" s="205"/>
      <c r="W832" s="205"/>
      <c r="X832" s="205"/>
      <c r="Y832" s="394"/>
      <c r="Z832" s="98"/>
      <c r="AA832" s="205"/>
      <c r="AB832" s="98"/>
      <c r="AC832" s="98"/>
      <c r="AD832" s="98"/>
      <c r="AE832" s="205"/>
      <c r="AF832" s="98"/>
      <c r="AH832" s="98"/>
      <c r="AI832" s="205"/>
      <c r="AJ832" s="98"/>
      <c r="AK832" s="98"/>
      <c r="AL832" s="98"/>
      <c r="AM832" s="205"/>
      <c r="AN832" s="98"/>
      <c r="AO832" s="121"/>
      <c r="AP832" s="98"/>
      <c r="AQ832" s="205"/>
      <c r="AR832" s="98"/>
      <c r="AT832" s="98"/>
      <c r="AU832" s="205"/>
      <c r="AV832" s="98"/>
      <c r="AX832" s="98"/>
      <c r="AY832" s="205"/>
      <c r="AZ832" s="98"/>
      <c r="BB832" s="98"/>
      <c r="BC832" s="205"/>
      <c r="BD832" s="98"/>
      <c r="BF832" s="98"/>
      <c r="BG832" s="205"/>
      <c r="BH832" s="98"/>
      <c r="BI832" s="121"/>
      <c r="BJ832" s="98"/>
      <c r="BK832" s="205"/>
      <c r="BL832" s="98"/>
      <c r="BN832" s="121"/>
      <c r="BO832" s="121"/>
      <c r="BP832" s="121"/>
      <c r="BQ832" s="121"/>
      <c r="BR832" s="121"/>
    </row>
    <row r="833" spans="1:70" customFormat="1">
      <c r="A833" s="84"/>
      <c r="B833" s="363"/>
      <c r="C833" s="121"/>
      <c r="D833" s="121"/>
      <c r="E833" s="121"/>
      <c r="F833" s="121"/>
      <c r="G833" s="121"/>
      <c r="H833" s="121"/>
      <c r="I833" s="121"/>
      <c r="J833" s="121"/>
      <c r="K833" s="121"/>
      <c r="L833" s="10"/>
      <c r="M833" s="9"/>
      <c r="N833" s="233"/>
      <c r="R833" s="205"/>
      <c r="S833" s="205"/>
      <c r="T833" s="205"/>
      <c r="V833" s="205"/>
      <c r="W833" s="205"/>
      <c r="X833" s="205"/>
      <c r="Y833" s="394"/>
      <c r="Z833" s="98"/>
      <c r="AA833" s="205"/>
      <c r="AB833" s="98"/>
      <c r="AC833" s="98"/>
      <c r="AD833" s="98"/>
      <c r="AE833" s="205"/>
      <c r="AF833" s="98"/>
      <c r="AH833" s="98"/>
      <c r="AI833" s="205"/>
      <c r="AJ833" s="98"/>
      <c r="AK833" s="98"/>
      <c r="AL833" s="98"/>
      <c r="AM833" s="205"/>
      <c r="AN833" s="98"/>
      <c r="AO833" s="121"/>
      <c r="AP833" s="98"/>
      <c r="AQ833" s="205"/>
      <c r="AR833" s="98"/>
      <c r="AT833" s="98"/>
      <c r="AU833" s="205"/>
      <c r="AV833" s="98"/>
      <c r="AX833" s="98"/>
      <c r="AY833" s="205"/>
      <c r="AZ833" s="98"/>
      <c r="BB833" s="98"/>
      <c r="BC833" s="205"/>
      <c r="BD833" s="98"/>
      <c r="BF833" s="98"/>
      <c r="BG833" s="205"/>
      <c r="BH833" s="98"/>
      <c r="BI833" s="121"/>
      <c r="BJ833" s="98"/>
      <c r="BK833" s="205"/>
      <c r="BL833" s="98"/>
      <c r="BN833" s="121"/>
      <c r="BO833" s="121"/>
      <c r="BP833" s="121"/>
      <c r="BQ833" s="121"/>
      <c r="BR833" s="121"/>
    </row>
    <row r="834" spans="1:70" customFormat="1">
      <c r="A834" s="84"/>
      <c r="B834" s="363"/>
      <c r="C834" s="121"/>
      <c r="D834" s="121"/>
      <c r="E834" s="121"/>
      <c r="F834" s="121"/>
      <c r="G834" s="121"/>
      <c r="H834" s="121"/>
      <c r="I834" s="121"/>
      <c r="J834" s="121"/>
      <c r="K834" s="121"/>
      <c r="L834" s="10"/>
      <c r="M834" s="9"/>
      <c r="N834" s="233"/>
      <c r="R834" s="205"/>
      <c r="S834" s="205"/>
      <c r="T834" s="205"/>
      <c r="V834" s="205"/>
      <c r="W834" s="205"/>
      <c r="X834" s="205"/>
      <c r="Y834" s="394"/>
      <c r="Z834" s="98"/>
      <c r="AA834" s="205"/>
      <c r="AB834" s="98"/>
      <c r="AC834" s="98"/>
      <c r="AD834" s="98"/>
      <c r="AE834" s="205"/>
      <c r="AF834" s="98"/>
      <c r="AH834" s="98"/>
      <c r="AI834" s="205"/>
      <c r="AJ834" s="98"/>
      <c r="AK834" s="98"/>
      <c r="AL834" s="98"/>
      <c r="AM834" s="205"/>
      <c r="AN834" s="98"/>
      <c r="AO834" s="121"/>
      <c r="AP834" s="98"/>
      <c r="AQ834" s="205"/>
      <c r="AR834" s="98"/>
      <c r="AT834" s="98"/>
      <c r="AU834" s="205"/>
      <c r="AV834" s="98"/>
      <c r="AX834" s="98"/>
      <c r="AY834" s="205"/>
      <c r="AZ834" s="98"/>
      <c r="BB834" s="98"/>
      <c r="BC834" s="205"/>
      <c r="BD834" s="98"/>
      <c r="BF834" s="98"/>
      <c r="BG834" s="205"/>
      <c r="BH834" s="98"/>
      <c r="BI834" s="121"/>
      <c r="BJ834" s="98"/>
      <c r="BK834" s="205"/>
      <c r="BL834" s="98"/>
      <c r="BN834" s="121"/>
      <c r="BO834" s="121"/>
      <c r="BP834" s="121"/>
      <c r="BQ834" s="121"/>
      <c r="BR834" s="121"/>
    </row>
    <row r="835" spans="1:70" customFormat="1">
      <c r="A835" s="84"/>
      <c r="B835" s="363"/>
      <c r="C835" s="121"/>
      <c r="D835" s="121"/>
      <c r="E835" s="121"/>
      <c r="F835" s="121"/>
      <c r="G835" s="121"/>
      <c r="H835" s="121"/>
      <c r="I835" s="121"/>
      <c r="J835" s="121"/>
      <c r="K835" s="121"/>
      <c r="L835" s="10"/>
      <c r="M835" s="9"/>
      <c r="N835" s="233"/>
      <c r="R835" s="205"/>
      <c r="S835" s="205"/>
      <c r="T835" s="205"/>
      <c r="V835" s="205"/>
      <c r="W835" s="205"/>
      <c r="X835" s="205"/>
      <c r="Y835" s="394"/>
      <c r="Z835" s="98"/>
      <c r="AA835" s="205"/>
      <c r="AB835" s="98"/>
      <c r="AC835" s="98"/>
      <c r="AD835" s="98"/>
      <c r="AE835" s="205"/>
      <c r="AF835" s="98"/>
      <c r="AH835" s="98"/>
      <c r="AI835" s="205"/>
      <c r="AJ835" s="98"/>
      <c r="AK835" s="98"/>
      <c r="AL835" s="98"/>
      <c r="AM835" s="205"/>
      <c r="AN835" s="98"/>
      <c r="AO835" s="121"/>
      <c r="AP835" s="98"/>
      <c r="AQ835" s="205"/>
      <c r="AR835" s="98"/>
      <c r="AT835" s="98"/>
      <c r="AU835" s="205"/>
      <c r="AV835" s="98"/>
      <c r="AX835" s="98"/>
      <c r="AY835" s="205"/>
      <c r="AZ835" s="98"/>
      <c r="BB835" s="98"/>
      <c r="BC835" s="205"/>
      <c r="BD835" s="98"/>
      <c r="BF835" s="98"/>
      <c r="BG835" s="205"/>
      <c r="BH835" s="98"/>
      <c r="BI835" s="121"/>
      <c r="BJ835" s="98"/>
      <c r="BK835" s="205"/>
      <c r="BL835" s="98"/>
      <c r="BN835" s="121"/>
      <c r="BO835" s="121"/>
      <c r="BP835" s="121"/>
      <c r="BQ835" s="121"/>
      <c r="BR835" s="121"/>
    </row>
    <row r="836" spans="1:70" customFormat="1">
      <c r="A836" s="84"/>
      <c r="B836" s="363"/>
      <c r="C836" s="121"/>
      <c r="D836" s="121"/>
      <c r="E836" s="121"/>
      <c r="F836" s="121"/>
      <c r="G836" s="121"/>
      <c r="H836" s="121"/>
      <c r="I836" s="121"/>
      <c r="J836" s="121"/>
      <c r="K836" s="121"/>
      <c r="L836" s="10"/>
      <c r="M836" s="9"/>
      <c r="N836" s="233"/>
      <c r="R836" s="205"/>
      <c r="S836" s="205"/>
      <c r="T836" s="205"/>
      <c r="V836" s="205"/>
      <c r="W836" s="205"/>
      <c r="X836" s="205"/>
      <c r="Y836" s="394"/>
      <c r="Z836" s="98"/>
      <c r="AA836" s="205"/>
      <c r="AB836" s="98"/>
      <c r="AC836" s="98"/>
      <c r="AD836" s="98"/>
      <c r="AE836" s="205"/>
      <c r="AF836" s="98"/>
      <c r="AH836" s="98"/>
      <c r="AI836" s="205"/>
      <c r="AJ836" s="98"/>
      <c r="AK836" s="98"/>
      <c r="AL836" s="98"/>
      <c r="AM836" s="205"/>
      <c r="AN836" s="98"/>
      <c r="AO836" s="121"/>
      <c r="AP836" s="98"/>
      <c r="AQ836" s="205"/>
      <c r="AR836" s="98"/>
      <c r="AT836" s="98"/>
      <c r="AU836" s="205"/>
      <c r="AV836" s="98"/>
      <c r="AX836" s="98"/>
      <c r="AY836" s="205"/>
      <c r="AZ836" s="98"/>
      <c r="BB836" s="98"/>
      <c r="BC836" s="205"/>
      <c r="BD836" s="98"/>
      <c r="BF836" s="98"/>
      <c r="BG836" s="205"/>
      <c r="BH836" s="98"/>
      <c r="BI836" s="121"/>
      <c r="BJ836" s="98"/>
      <c r="BK836" s="205"/>
      <c r="BL836" s="98"/>
      <c r="BN836" s="121"/>
      <c r="BO836" s="121"/>
      <c r="BP836" s="121"/>
      <c r="BQ836" s="121"/>
      <c r="BR836" s="121"/>
    </row>
    <row r="837" spans="1:70" customFormat="1">
      <c r="A837" s="84"/>
      <c r="B837" s="363"/>
      <c r="C837" s="121"/>
      <c r="D837" s="121"/>
      <c r="E837" s="121"/>
      <c r="F837" s="121"/>
      <c r="G837" s="121"/>
      <c r="H837" s="121"/>
      <c r="I837" s="121"/>
      <c r="J837" s="121"/>
      <c r="K837" s="121"/>
      <c r="L837" s="10"/>
      <c r="M837" s="9"/>
      <c r="N837" s="233"/>
      <c r="R837" s="205"/>
      <c r="S837" s="205"/>
      <c r="T837" s="205"/>
      <c r="V837" s="205"/>
      <c r="W837" s="205"/>
      <c r="X837" s="205"/>
      <c r="Y837" s="394"/>
      <c r="Z837" s="98"/>
      <c r="AA837" s="205"/>
      <c r="AB837" s="98"/>
      <c r="AC837" s="98"/>
      <c r="AD837" s="98"/>
      <c r="AE837" s="205"/>
      <c r="AF837" s="98"/>
      <c r="AH837" s="98"/>
      <c r="AI837" s="205"/>
      <c r="AJ837" s="98"/>
      <c r="AK837" s="98"/>
      <c r="AL837" s="98"/>
      <c r="AM837" s="205"/>
      <c r="AN837" s="98"/>
      <c r="AO837" s="121"/>
      <c r="AP837" s="98"/>
      <c r="AQ837" s="205"/>
      <c r="AR837" s="98"/>
      <c r="AT837" s="98"/>
      <c r="AU837" s="205"/>
      <c r="AV837" s="98"/>
      <c r="AX837" s="98"/>
      <c r="AY837" s="205"/>
      <c r="AZ837" s="98"/>
      <c r="BB837" s="98"/>
      <c r="BC837" s="205"/>
      <c r="BD837" s="98"/>
      <c r="BF837" s="98"/>
      <c r="BG837" s="205"/>
      <c r="BH837" s="98"/>
      <c r="BI837" s="121"/>
      <c r="BJ837" s="98"/>
      <c r="BK837" s="205"/>
      <c r="BL837" s="98"/>
      <c r="BN837" s="121"/>
      <c r="BO837" s="121"/>
      <c r="BP837" s="121"/>
      <c r="BQ837" s="121"/>
      <c r="BR837" s="121"/>
    </row>
    <row r="838" spans="1:70" customFormat="1">
      <c r="A838" s="84"/>
      <c r="B838" s="363"/>
      <c r="C838" s="121"/>
      <c r="D838" s="121"/>
      <c r="E838" s="121"/>
      <c r="F838" s="121"/>
      <c r="G838" s="121"/>
      <c r="H838" s="121"/>
      <c r="I838" s="121"/>
      <c r="J838" s="121"/>
      <c r="K838" s="121"/>
      <c r="L838" s="10"/>
      <c r="M838" s="9"/>
      <c r="N838" s="233"/>
      <c r="R838" s="205"/>
      <c r="S838" s="205"/>
      <c r="T838" s="205"/>
      <c r="V838" s="205"/>
      <c r="W838" s="205"/>
      <c r="X838" s="205"/>
      <c r="Y838" s="394"/>
      <c r="Z838" s="98"/>
      <c r="AA838" s="205"/>
      <c r="AB838" s="98"/>
      <c r="AC838" s="98"/>
      <c r="AD838" s="98"/>
      <c r="AE838" s="205"/>
      <c r="AF838" s="98"/>
      <c r="AH838" s="98"/>
      <c r="AI838" s="205"/>
      <c r="AJ838" s="98"/>
      <c r="AK838" s="98"/>
      <c r="AL838" s="98"/>
      <c r="AM838" s="205"/>
      <c r="AN838" s="98"/>
      <c r="AO838" s="121"/>
      <c r="AP838" s="98"/>
      <c r="AQ838" s="205"/>
      <c r="AR838" s="98"/>
      <c r="AT838" s="98"/>
      <c r="AU838" s="205"/>
      <c r="AV838" s="98"/>
      <c r="AX838" s="98"/>
      <c r="AY838" s="205"/>
      <c r="AZ838" s="98"/>
      <c r="BB838" s="98"/>
      <c r="BC838" s="205"/>
      <c r="BD838" s="98"/>
      <c r="BF838" s="98"/>
      <c r="BG838" s="205"/>
      <c r="BH838" s="98"/>
      <c r="BI838" s="121"/>
      <c r="BJ838" s="98"/>
      <c r="BK838" s="205"/>
      <c r="BL838" s="98"/>
      <c r="BN838" s="121"/>
      <c r="BO838" s="121"/>
      <c r="BP838" s="121"/>
      <c r="BQ838" s="121"/>
      <c r="BR838" s="121"/>
    </row>
    <row r="839" spans="1:70" customFormat="1">
      <c r="A839" s="84"/>
      <c r="B839" s="363"/>
      <c r="C839" s="121"/>
      <c r="D839" s="121"/>
      <c r="E839" s="121"/>
      <c r="F839" s="121"/>
      <c r="G839" s="121"/>
      <c r="H839" s="121"/>
      <c r="I839" s="121"/>
      <c r="J839" s="121"/>
      <c r="K839" s="121"/>
      <c r="L839" s="10"/>
      <c r="M839" s="9"/>
      <c r="N839" s="233"/>
      <c r="R839" s="205"/>
      <c r="S839" s="205"/>
      <c r="T839" s="205"/>
      <c r="V839" s="205"/>
      <c r="W839" s="205"/>
      <c r="X839" s="205"/>
      <c r="Y839" s="394"/>
      <c r="Z839" s="98"/>
      <c r="AA839" s="205"/>
      <c r="AB839" s="98"/>
      <c r="AC839" s="98"/>
      <c r="AD839" s="98"/>
      <c r="AE839" s="205"/>
      <c r="AF839" s="98"/>
      <c r="AH839" s="98"/>
      <c r="AI839" s="205"/>
      <c r="AJ839" s="98"/>
      <c r="AK839" s="98"/>
      <c r="AL839" s="98"/>
      <c r="AM839" s="205"/>
      <c r="AN839" s="98"/>
      <c r="AO839" s="121"/>
      <c r="AP839" s="98"/>
      <c r="AQ839" s="205"/>
      <c r="AR839" s="98"/>
      <c r="AT839" s="98"/>
      <c r="AU839" s="205"/>
      <c r="AV839" s="98"/>
      <c r="AX839" s="98"/>
      <c r="AY839" s="205"/>
      <c r="AZ839" s="98"/>
      <c r="BB839" s="98"/>
      <c r="BC839" s="205"/>
      <c r="BD839" s="98"/>
      <c r="BF839" s="98"/>
      <c r="BG839" s="205"/>
      <c r="BH839" s="98"/>
      <c r="BI839" s="121"/>
      <c r="BJ839" s="98"/>
      <c r="BK839" s="205"/>
      <c r="BL839" s="98"/>
      <c r="BN839" s="121"/>
      <c r="BO839" s="121"/>
      <c r="BP839" s="121"/>
      <c r="BQ839" s="121"/>
      <c r="BR839" s="121"/>
    </row>
    <row r="840" spans="1:70" customFormat="1">
      <c r="A840" s="84"/>
      <c r="B840" s="363"/>
      <c r="C840" s="121"/>
      <c r="D840" s="121"/>
      <c r="E840" s="121"/>
      <c r="F840" s="121"/>
      <c r="G840" s="121"/>
      <c r="H840" s="121"/>
      <c r="I840" s="121"/>
      <c r="J840" s="121"/>
      <c r="K840" s="121"/>
      <c r="L840" s="10"/>
      <c r="M840" s="9"/>
      <c r="N840" s="233"/>
      <c r="R840" s="205"/>
      <c r="S840" s="205"/>
      <c r="T840" s="205"/>
      <c r="V840" s="205"/>
      <c r="W840" s="205"/>
      <c r="X840" s="205"/>
      <c r="Y840" s="394"/>
      <c r="Z840" s="98"/>
      <c r="AA840" s="205"/>
      <c r="AB840" s="98"/>
      <c r="AC840" s="98"/>
      <c r="AD840" s="98"/>
      <c r="AE840" s="205"/>
      <c r="AF840" s="98"/>
      <c r="AH840" s="98"/>
      <c r="AI840" s="205"/>
      <c r="AJ840" s="98"/>
      <c r="AK840" s="98"/>
      <c r="AL840" s="98"/>
      <c r="AM840" s="205"/>
      <c r="AN840" s="98"/>
      <c r="AO840" s="121"/>
      <c r="AP840" s="98"/>
      <c r="AQ840" s="205"/>
      <c r="AR840" s="98"/>
      <c r="AT840" s="98"/>
      <c r="AU840" s="205"/>
      <c r="AV840" s="98"/>
      <c r="AX840" s="98"/>
      <c r="AY840" s="205"/>
      <c r="AZ840" s="98"/>
      <c r="BB840" s="98"/>
      <c r="BC840" s="205"/>
      <c r="BD840" s="98"/>
      <c r="BF840" s="98"/>
      <c r="BG840" s="205"/>
      <c r="BH840" s="98"/>
      <c r="BI840" s="121"/>
      <c r="BJ840" s="98"/>
      <c r="BK840" s="205"/>
      <c r="BL840" s="98"/>
      <c r="BN840" s="121"/>
      <c r="BO840" s="121"/>
      <c r="BP840" s="121"/>
      <c r="BQ840" s="121"/>
      <c r="BR840" s="121"/>
    </row>
    <row r="841" spans="1:70" customFormat="1">
      <c r="A841" s="84"/>
      <c r="B841" s="363"/>
      <c r="C841" s="121"/>
      <c r="D841" s="121"/>
      <c r="E841" s="121"/>
      <c r="F841" s="121"/>
      <c r="G841" s="121"/>
      <c r="H841" s="121"/>
      <c r="I841" s="121"/>
      <c r="J841" s="121"/>
      <c r="K841" s="121"/>
      <c r="L841" s="10"/>
      <c r="M841" s="9"/>
      <c r="N841" s="233"/>
      <c r="R841" s="205"/>
      <c r="S841" s="205"/>
      <c r="T841" s="205"/>
      <c r="V841" s="205"/>
      <c r="W841" s="205"/>
      <c r="X841" s="205"/>
      <c r="Y841" s="394"/>
      <c r="Z841" s="98"/>
      <c r="AA841" s="205"/>
      <c r="AB841" s="98"/>
      <c r="AC841" s="98"/>
      <c r="AD841" s="98"/>
      <c r="AE841" s="205"/>
      <c r="AF841" s="98"/>
      <c r="AH841" s="98"/>
      <c r="AI841" s="205"/>
      <c r="AJ841" s="98"/>
      <c r="AK841" s="98"/>
      <c r="AL841" s="98"/>
      <c r="AM841" s="205"/>
      <c r="AN841" s="98"/>
      <c r="AO841" s="121"/>
      <c r="AP841" s="98"/>
      <c r="AQ841" s="205"/>
      <c r="AR841" s="98"/>
      <c r="AT841" s="98"/>
      <c r="AU841" s="205"/>
      <c r="AV841" s="98"/>
      <c r="AX841" s="98"/>
      <c r="AY841" s="205"/>
      <c r="AZ841" s="98"/>
      <c r="BB841" s="98"/>
      <c r="BC841" s="205"/>
      <c r="BD841" s="98"/>
      <c r="BF841" s="98"/>
      <c r="BG841" s="205"/>
      <c r="BH841" s="98"/>
      <c r="BI841" s="121"/>
      <c r="BJ841" s="98"/>
      <c r="BK841" s="205"/>
      <c r="BL841" s="98"/>
      <c r="BN841" s="121"/>
      <c r="BO841" s="121"/>
      <c r="BP841" s="121"/>
      <c r="BQ841" s="121"/>
      <c r="BR841" s="121"/>
    </row>
    <row r="842" spans="1:70" customFormat="1">
      <c r="A842" s="84"/>
      <c r="B842" s="363"/>
      <c r="C842" s="121"/>
      <c r="D842" s="121"/>
      <c r="E842" s="121"/>
      <c r="F842" s="121"/>
      <c r="G842" s="121"/>
      <c r="H842" s="121"/>
      <c r="I842" s="121"/>
      <c r="J842" s="121"/>
      <c r="K842" s="121"/>
      <c r="L842" s="10"/>
      <c r="M842" s="9"/>
      <c r="N842" s="233"/>
      <c r="R842" s="205"/>
      <c r="S842" s="205"/>
      <c r="T842" s="205"/>
      <c r="V842" s="205"/>
      <c r="W842" s="205"/>
      <c r="X842" s="205"/>
      <c r="Y842" s="394"/>
      <c r="Z842" s="98"/>
      <c r="AA842" s="205"/>
      <c r="AB842" s="98"/>
      <c r="AC842" s="98"/>
      <c r="AD842" s="98"/>
      <c r="AE842" s="205"/>
      <c r="AF842" s="98"/>
      <c r="AH842" s="98"/>
      <c r="AI842" s="205"/>
      <c r="AJ842" s="98"/>
      <c r="AK842" s="98"/>
      <c r="AL842" s="98"/>
      <c r="AM842" s="205"/>
      <c r="AN842" s="98"/>
      <c r="AO842" s="121"/>
      <c r="AP842" s="98"/>
      <c r="AQ842" s="205"/>
      <c r="AR842" s="98"/>
      <c r="AT842" s="98"/>
      <c r="AU842" s="205"/>
      <c r="AV842" s="98"/>
      <c r="AX842" s="98"/>
      <c r="AY842" s="205"/>
      <c r="AZ842" s="98"/>
      <c r="BB842" s="98"/>
      <c r="BC842" s="205"/>
      <c r="BD842" s="98"/>
      <c r="BF842" s="98"/>
      <c r="BG842" s="205"/>
      <c r="BH842" s="98"/>
      <c r="BI842" s="121"/>
      <c r="BJ842" s="98"/>
      <c r="BK842" s="205"/>
      <c r="BL842" s="98"/>
      <c r="BN842" s="121"/>
      <c r="BO842" s="121"/>
      <c r="BP842" s="121"/>
      <c r="BQ842" s="121"/>
      <c r="BR842" s="121"/>
    </row>
    <row r="843" spans="1:70" customFormat="1">
      <c r="A843" s="84"/>
      <c r="B843" s="363"/>
      <c r="C843" s="121"/>
      <c r="D843" s="121"/>
      <c r="E843" s="121"/>
      <c r="F843" s="121"/>
      <c r="G843" s="121"/>
      <c r="H843" s="121"/>
      <c r="I843" s="121"/>
      <c r="J843" s="121"/>
      <c r="K843" s="121"/>
      <c r="L843" s="10"/>
      <c r="M843" s="9"/>
      <c r="N843" s="233"/>
      <c r="R843" s="205"/>
      <c r="S843" s="205"/>
      <c r="T843" s="205"/>
      <c r="V843" s="205"/>
      <c r="W843" s="205"/>
      <c r="X843" s="205"/>
      <c r="Y843" s="394"/>
      <c r="Z843" s="98"/>
      <c r="AA843" s="205"/>
      <c r="AB843" s="98"/>
      <c r="AC843" s="98"/>
      <c r="AD843" s="98"/>
      <c r="AE843" s="205"/>
      <c r="AF843" s="98"/>
      <c r="AH843" s="98"/>
      <c r="AI843" s="205"/>
      <c r="AJ843" s="98"/>
      <c r="AK843" s="98"/>
      <c r="AL843" s="98"/>
      <c r="AM843" s="205"/>
      <c r="AN843" s="98"/>
      <c r="AO843" s="121"/>
      <c r="AP843" s="98"/>
      <c r="AQ843" s="205"/>
      <c r="AR843" s="98"/>
      <c r="AT843" s="98"/>
      <c r="AU843" s="205"/>
      <c r="AV843" s="98"/>
      <c r="AX843" s="98"/>
      <c r="AY843" s="205"/>
      <c r="AZ843" s="98"/>
      <c r="BB843" s="98"/>
      <c r="BC843" s="205"/>
      <c r="BD843" s="98"/>
      <c r="BF843" s="98"/>
      <c r="BG843" s="205"/>
      <c r="BH843" s="98"/>
      <c r="BI843" s="121"/>
      <c r="BJ843" s="98"/>
      <c r="BK843" s="205"/>
      <c r="BL843" s="98"/>
      <c r="BN843" s="121"/>
      <c r="BO843" s="121"/>
      <c r="BP843" s="121"/>
      <c r="BQ843" s="121"/>
      <c r="BR843" s="121"/>
    </row>
    <row r="844" spans="1:70" customFormat="1">
      <c r="A844" s="84"/>
      <c r="B844" s="363"/>
      <c r="C844" s="121"/>
      <c r="D844" s="121"/>
      <c r="E844" s="121"/>
      <c r="F844" s="121"/>
      <c r="G844" s="121"/>
      <c r="H844" s="121"/>
      <c r="I844" s="121"/>
      <c r="J844" s="121"/>
      <c r="K844" s="121"/>
      <c r="L844" s="10"/>
      <c r="M844" s="9"/>
      <c r="N844" s="233"/>
      <c r="R844" s="205"/>
      <c r="S844" s="205"/>
      <c r="T844" s="205"/>
      <c r="V844" s="205"/>
      <c r="W844" s="205"/>
      <c r="X844" s="205"/>
      <c r="Y844" s="394"/>
      <c r="Z844" s="98"/>
      <c r="AA844" s="205"/>
      <c r="AB844" s="98"/>
      <c r="AC844" s="98"/>
      <c r="AD844" s="98"/>
      <c r="AE844" s="205"/>
      <c r="AF844" s="98"/>
      <c r="AH844" s="98"/>
      <c r="AI844" s="205"/>
      <c r="AJ844" s="98"/>
      <c r="AK844" s="98"/>
      <c r="AL844" s="98"/>
      <c r="AM844" s="205"/>
      <c r="AN844" s="98"/>
      <c r="AO844" s="121"/>
      <c r="AP844" s="98"/>
      <c r="AQ844" s="205"/>
      <c r="AR844" s="98"/>
      <c r="AT844" s="98"/>
      <c r="AU844" s="205"/>
      <c r="AV844" s="98"/>
      <c r="AX844" s="98"/>
      <c r="AY844" s="205"/>
      <c r="AZ844" s="98"/>
      <c r="BB844" s="98"/>
      <c r="BC844" s="205"/>
      <c r="BD844" s="98"/>
      <c r="BF844" s="98"/>
      <c r="BG844" s="205"/>
      <c r="BH844" s="98"/>
      <c r="BI844" s="121"/>
      <c r="BJ844" s="98"/>
      <c r="BK844" s="205"/>
      <c r="BL844" s="98"/>
      <c r="BN844" s="121"/>
      <c r="BO844" s="121"/>
      <c r="BP844" s="121"/>
      <c r="BQ844" s="121"/>
      <c r="BR844" s="121"/>
    </row>
    <row r="845" spans="1:70" customFormat="1">
      <c r="A845" s="84"/>
      <c r="B845" s="363"/>
      <c r="C845" s="121"/>
      <c r="D845" s="121"/>
      <c r="E845" s="121"/>
      <c r="F845" s="121"/>
      <c r="G845" s="121"/>
      <c r="H845" s="121"/>
      <c r="I845" s="121"/>
      <c r="J845" s="121"/>
      <c r="K845" s="121"/>
      <c r="L845" s="10"/>
      <c r="M845" s="9"/>
      <c r="N845" s="233"/>
      <c r="R845" s="205"/>
      <c r="S845" s="205"/>
      <c r="T845" s="205"/>
      <c r="V845" s="205"/>
      <c r="W845" s="205"/>
      <c r="X845" s="205"/>
      <c r="Y845" s="394"/>
      <c r="Z845" s="98"/>
      <c r="AA845" s="205"/>
      <c r="AB845" s="98"/>
      <c r="AC845" s="98"/>
      <c r="AD845" s="98"/>
      <c r="AE845" s="205"/>
      <c r="AF845" s="98"/>
      <c r="AH845" s="98"/>
      <c r="AI845" s="205"/>
      <c r="AJ845" s="98"/>
      <c r="AK845" s="98"/>
      <c r="AL845" s="98"/>
      <c r="AM845" s="205"/>
      <c r="AN845" s="98"/>
      <c r="AO845" s="121"/>
      <c r="AP845" s="98"/>
      <c r="AQ845" s="205"/>
      <c r="AR845" s="98"/>
      <c r="AT845" s="98"/>
      <c r="AU845" s="205"/>
      <c r="AV845" s="98"/>
      <c r="AX845" s="98"/>
      <c r="AY845" s="205"/>
      <c r="AZ845" s="98"/>
      <c r="BB845" s="98"/>
      <c r="BC845" s="205"/>
      <c r="BD845" s="98"/>
      <c r="BF845" s="98"/>
      <c r="BG845" s="205"/>
      <c r="BH845" s="98"/>
      <c r="BI845" s="121"/>
      <c r="BJ845" s="98"/>
      <c r="BK845" s="205"/>
      <c r="BL845" s="98"/>
      <c r="BN845" s="121"/>
      <c r="BO845" s="121"/>
      <c r="BP845" s="121"/>
      <c r="BQ845" s="121"/>
      <c r="BR845" s="121"/>
    </row>
    <row r="846" spans="1:70" customFormat="1">
      <c r="A846" s="84"/>
      <c r="B846" s="363"/>
      <c r="C846" s="121"/>
      <c r="D846" s="121"/>
      <c r="E846" s="121"/>
      <c r="F846" s="121"/>
      <c r="G846" s="121"/>
      <c r="H846" s="121"/>
      <c r="I846" s="121"/>
      <c r="J846" s="121"/>
      <c r="K846" s="121"/>
      <c r="L846" s="10"/>
      <c r="M846" s="9"/>
      <c r="N846" s="233"/>
      <c r="R846" s="205"/>
      <c r="S846" s="205"/>
      <c r="T846" s="205"/>
      <c r="V846" s="205"/>
      <c r="W846" s="205"/>
      <c r="X846" s="205"/>
      <c r="Y846" s="394"/>
      <c r="Z846" s="98"/>
      <c r="AA846" s="205"/>
      <c r="AB846" s="98"/>
      <c r="AC846" s="98"/>
      <c r="AD846" s="98"/>
      <c r="AE846" s="205"/>
      <c r="AF846" s="98"/>
      <c r="AH846" s="98"/>
      <c r="AI846" s="205"/>
      <c r="AJ846" s="98"/>
      <c r="AK846" s="98"/>
      <c r="AL846" s="98"/>
      <c r="AM846" s="205"/>
      <c r="AN846" s="98"/>
      <c r="AO846" s="121"/>
      <c r="AP846" s="98"/>
      <c r="AQ846" s="205"/>
      <c r="AR846" s="98"/>
      <c r="AT846" s="98"/>
      <c r="AU846" s="205"/>
      <c r="AV846" s="98"/>
      <c r="AX846" s="98"/>
      <c r="AY846" s="205"/>
      <c r="AZ846" s="98"/>
      <c r="BB846" s="98"/>
      <c r="BC846" s="205"/>
      <c r="BD846" s="98"/>
      <c r="BF846" s="98"/>
      <c r="BG846" s="205"/>
      <c r="BH846" s="98"/>
      <c r="BI846" s="121"/>
      <c r="BJ846" s="98"/>
      <c r="BK846" s="205"/>
      <c r="BL846" s="98"/>
      <c r="BN846" s="121"/>
      <c r="BO846" s="121"/>
      <c r="BP846" s="121"/>
      <c r="BQ846" s="121"/>
      <c r="BR846" s="121"/>
    </row>
    <row r="847" spans="1:70" customFormat="1">
      <c r="A847" s="84"/>
      <c r="B847" s="363"/>
      <c r="C847" s="121"/>
      <c r="D847" s="121"/>
      <c r="E847" s="121"/>
      <c r="F847" s="121"/>
      <c r="G847" s="121"/>
      <c r="H847" s="121"/>
      <c r="I847" s="121"/>
      <c r="J847" s="121"/>
      <c r="K847" s="121"/>
      <c r="L847" s="10"/>
      <c r="M847" s="9"/>
      <c r="N847" s="233"/>
      <c r="R847" s="205"/>
      <c r="S847" s="205"/>
      <c r="T847" s="205"/>
      <c r="V847" s="205"/>
      <c r="W847" s="205"/>
      <c r="X847" s="205"/>
      <c r="Y847" s="394"/>
      <c r="Z847" s="98"/>
      <c r="AA847" s="205"/>
      <c r="AB847" s="98"/>
      <c r="AC847" s="98"/>
      <c r="AD847" s="98"/>
      <c r="AE847" s="205"/>
      <c r="AF847" s="98"/>
      <c r="AH847" s="98"/>
      <c r="AI847" s="205"/>
      <c r="AJ847" s="98"/>
      <c r="AK847" s="98"/>
      <c r="AL847" s="98"/>
      <c r="AM847" s="205"/>
      <c r="AN847" s="98"/>
      <c r="AO847" s="121"/>
      <c r="AP847" s="98"/>
      <c r="AQ847" s="205"/>
      <c r="AR847" s="98"/>
      <c r="AT847" s="98"/>
      <c r="AU847" s="205"/>
      <c r="AV847" s="98"/>
      <c r="AX847" s="98"/>
      <c r="AY847" s="205"/>
      <c r="AZ847" s="98"/>
      <c r="BB847" s="98"/>
      <c r="BC847" s="205"/>
      <c r="BD847" s="98"/>
      <c r="BF847" s="98"/>
      <c r="BG847" s="205"/>
      <c r="BH847" s="98"/>
      <c r="BI847" s="121"/>
      <c r="BJ847" s="98"/>
      <c r="BK847" s="205"/>
      <c r="BL847" s="98"/>
      <c r="BN847" s="121"/>
      <c r="BO847" s="121"/>
      <c r="BP847" s="121"/>
      <c r="BQ847" s="121"/>
      <c r="BR847" s="121"/>
    </row>
    <row r="848" spans="1:70" customFormat="1">
      <c r="A848" s="84"/>
      <c r="B848" s="363"/>
      <c r="C848" s="121"/>
      <c r="D848" s="121"/>
      <c r="E848" s="121"/>
      <c r="F848" s="121"/>
      <c r="G848" s="121"/>
      <c r="H848" s="121"/>
      <c r="I848" s="121"/>
      <c r="J848" s="121"/>
      <c r="K848" s="121"/>
      <c r="L848" s="10"/>
      <c r="M848" s="9"/>
      <c r="N848" s="233"/>
      <c r="R848" s="205"/>
      <c r="S848" s="205"/>
      <c r="T848" s="205"/>
      <c r="V848" s="205"/>
      <c r="W848" s="205"/>
      <c r="X848" s="205"/>
      <c r="Y848" s="394"/>
      <c r="Z848" s="98"/>
      <c r="AA848" s="205"/>
      <c r="AB848" s="98"/>
      <c r="AC848" s="98"/>
      <c r="AD848" s="98"/>
      <c r="AE848" s="205"/>
      <c r="AF848" s="98"/>
      <c r="AH848" s="98"/>
      <c r="AI848" s="205"/>
      <c r="AJ848" s="98"/>
      <c r="AK848" s="98"/>
      <c r="AL848" s="98"/>
      <c r="AM848" s="205"/>
      <c r="AN848" s="98"/>
      <c r="AO848" s="121"/>
      <c r="AP848" s="98"/>
      <c r="AQ848" s="205"/>
      <c r="AR848" s="98"/>
      <c r="AT848" s="98"/>
      <c r="AU848" s="205"/>
      <c r="AV848" s="98"/>
      <c r="AX848" s="98"/>
      <c r="AY848" s="205"/>
      <c r="AZ848" s="98"/>
      <c r="BB848" s="98"/>
      <c r="BC848" s="205"/>
      <c r="BD848" s="98"/>
      <c r="BF848" s="98"/>
      <c r="BG848" s="205"/>
      <c r="BH848" s="98"/>
      <c r="BI848" s="121"/>
      <c r="BJ848" s="98"/>
      <c r="BK848" s="205"/>
      <c r="BL848" s="98"/>
      <c r="BN848" s="121"/>
      <c r="BO848" s="121"/>
      <c r="BP848" s="121"/>
      <c r="BQ848" s="121"/>
      <c r="BR848" s="121"/>
    </row>
    <row r="849" spans="1:70" customFormat="1">
      <c r="A849" s="84"/>
      <c r="B849" s="363"/>
      <c r="C849" s="121"/>
      <c r="D849" s="121"/>
      <c r="E849" s="121"/>
      <c r="F849" s="121"/>
      <c r="G849" s="121"/>
      <c r="H849" s="121"/>
      <c r="I849" s="121"/>
      <c r="J849" s="121"/>
      <c r="K849" s="121"/>
      <c r="L849" s="10"/>
      <c r="M849" s="9"/>
      <c r="N849" s="233"/>
      <c r="R849" s="205"/>
      <c r="S849" s="205"/>
      <c r="T849" s="205"/>
      <c r="V849" s="205"/>
      <c r="W849" s="205"/>
      <c r="X849" s="205"/>
      <c r="Y849" s="394"/>
      <c r="Z849" s="98"/>
      <c r="AA849" s="205"/>
      <c r="AB849" s="98"/>
      <c r="AC849" s="98"/>
      <c r="AD849" s="98"/>
      <c r="AE849" s="205"/>
      <c r="AF849" s="98"/>
      <c r="AH849" s="98"/>
      <c r="AI849" s="205"/>
      <c r="AJ849" s="98"/>
      <c r="AK849" s="98"/>
      <c r="AL849" s="98"/>
      <c r="AM849" s="205"/>
      <c r="AN849" s="98"/>
      <c r="AO849" s="121"/>
      <c r="AP849" s="98"/>
      <c r="AQ849" s="205"/>
      <c r="AR849" s="98"/>
      <c r="AT849" s="98"/>
      <c r="AU849" s="205"/>
      <c r="AV849" s="98"/>
      <c r="AX849" s="98"/>
      <c r="AY849" s="205"/>
      <c r="AZ849" s="98"/>
      <c r="BB849" s="98"/>
      <c r="BC849" s="205"/>
      <c r="BD849" s="98"/>
      <c r="BF849" s="98"/>
      <c r="BG849" s="205"/>
      <c r="BH849" s="98"/>
      <c r="BI849" s="121"/>
      <c r="BJ849" s="98"/>
      <c r="BK849" s="205"/>
      <c r="BL849" s="98"/>
      <c r="BN849" s="121"/>
      <c r="BO849" s="121"/>
      <c r="BP849" s="121"/>
      <c r="BQ849" s="121"/>
      <c r="BR849" s="121"/>
    </row>
    <row r="850" spans="1:70" customFormat="1">
      <c r="A850" s="84"/>
      <c r="B850" s="363"/>
      <c r="C850" s="121"/>
      <c r="D850" s="121"/>
      <c r="E850" s="121"/>
      <c r="F850" s="121"/>
      <c r="G850" s="121"/>
      <c r="H850" s="121"/>
      <c r="I850" s="121"/>
      <c r="J850" s="121"/>
      <c r="K850" s="121"/>
      <c r="L850" s="10"/>
      <c r="M850" s="9"/>
      <c r="N850" s="233"/>
      <c r="R850" s="205"/>
      <c r="S850" s="205"/>
      <c r="T850" s="205"/>
      <c r="V850" s="205"/>
      <c r="W850" s="205"/>
      <c r="X850" s="205"/>
      <c r="Y850" s="394"/>
      <c r="Z850" s="98"/>
      <c r="AA850" s="205"/>
      <c r="AB850" s="98"/>
      <c r="AC850" s="98"/>
      <c r="AD850" s="98"/>
      <c r="AE850" s="205"/>
      <c r="AF850" s="98"/>
      <c r="AH850" s="98"/>
      <c r="AI850" s="205"/>
      <c r="AJ850" s="98"/>
      <c r="AK850" s="98"/>
      <c r="AL850" s="98"/>
      <c r="AM850" s="205"/>
      <c r="AN850" s="98"/>
      <c r="AO850" s="121"/>
      <c r="AP850" s="98"/>
      <c r="AQ850" s="205"/>
      <c r="AR850" s="98"/>
      <c r="AT850" s="98"/>
      <c r="AU850" s="205"/>
      <c r="AV850" s="98"/>
      <c r="AX850" s="98"/>
      <c r="AY850" s="205"/>
      <c r="AZ850" s="98"/>
      <c r="BB850" s="98"/>
      <c r="BC850" s="205"/>
      <c r="BD850" s="98"/>
      <c r="BF850" s="98"/>
      <c r="BG850" s="205"/>
      <c r="BH850" s="98"/>
      <c r="BI850" s="121"/>
      <c r="BJ850" s="98"/>
      <c r="BK850" s="205"/>
      <c r="BL850" s="98"/>
      <c r="BN850" s="121"/>
      <c r="BO850" s="121"/>
      <c r="BP850" s="121"/>
      <c r="BQ850" s="121"/>
      <c r="BR850" s="121"/>
    </row>
    <row r="851" spans="1:70" customFormat="1">
      <c r="A851" s="84"/>
      <c r="B851" s="363"/>
      <c r="C851" s="121"/>
      <c r="D851" s="121"/>
      <c r="E851" s="121"/>
      <c r="F851" s="121"/>
      <c r="G851" s="121"/>
      <c r="H851" s="121"/>
      <c r="I851" s="121"/>
      <c r="J851" s="121"/>
      <c r="K851" s="121"/>
      <c r="L851" s="10"/>
      <c r="M851" s="9"/>
      <c r="N851" s="233"/>
      <c r="R851" s="205"/>
      <c r="S851" s="205"/>
      <c r="T851" s="205"/>
      <c r="V851" s="205"/>
      <c r="W851" s="205"/>
      <c r="X851" s="205"/>
      <c r="Y851" s="394"/>
      <c r="Z851" s="98"/>
      <c r="AA851" s="205"/>
      <c r="AB851" s="98"/>
      <c r="AC851" s="98"/>
      <c r="AD851" s="98"/>
      <c r="AE851" s="205"/>
      <c r="AF851" s="98"/>
      <c r="AH851" s="98"/>
      <c r="AI851" s="205"/>
      <c r="AJ851" s="98"/>
      <c r="AK851" s="98"/>
      <c r="AL851" s="98"/>
      <c r="AM851" s="205"/>
      <c r="AN851" s="98"/>
      <c r="AO851" s="121"/>
      <c r="AP851" s="98"/>
      <c r="AQ851" s="205"/>
      <c r="AR851" s="98"/>
      <c r="AT851" s="98"/>
      <c r="AU851" s="205"/>
      <c r="AV851" s="98"/>
      <c r="AX851" s="98"/>
      <c r="AY851" s="205"/>
      <c r="AZ851" s="98"/>
      <c r="BB851" s="98"/>
      <c r="BC851" s="205"/>
      <c r="BD851" s="98"/>
      <c r="BF851" s="98"/>
      <c r="BG851" s="205"/>
      <c r="BH851" s="98"/>
      <c r="BI851" s="121"/>
      <c r="BJ851" s="98"/>
      <c r="BK851" s="205"/>
      <c r="BL851" s="98"/>
      <c r="BN851" s="121"/>
      <c r="BO851" s="121"/>
      <c r="BP851" s="121"/>
      <c r="BQ851" s="121"/>
      <c r="BR851" s="121"/>
    </row>
    <row r="852" spans="1:70" customFormat="1">
      <c r="A852" s="84"/>
      <c r="B852" s="363"/>
      <c r="C852" s="121"/>
      <c r="D852" s="121"/>
      <c r="E852" s="121"/>
      <c r="F852" s="121"/>
      <c r="G852" s="121"/>
      <c r="H852" s="121"/>
      <c r="I852" s="121"/>
      <c r="J852" s="121"/>
      <c r="K852" s="121"/>
      <c r="L852" s="10"/>
      <c r="M852" s="9"/>
      <c r="N852" s="233"/>
      <c r="R852" s="205"/>
      <c r="S852" s="205"/>
      <c r="T852" s="205"/>
      <c r="V852" s="205"/>
      <c r="W852" s="205"/>
      <c r="X852" s="205"/>
      <c r="Y852" s="394"/>
      <c r="Z852" s="98"/>
      <c r="AA852" s="205"/>
      <c r="AB852" s="98"/>
      <c r="AC852" s="98"/>
      <c r="AD852" s="98"/>
      <c r="AE852" s="205"/>
      <c r="AF852" s="98"/>
      <c r="AH852" s="98"/>
      <c r="AI852" s="205"/>
      <c r="AJ852" s="98"/>
      <c r="AK852" s="98"/>
      <c r="AL852" s="98"/>
      <c r="AM852" s="205"/>
      <c r="AN852" s="98"/>
      <c r="AO852" s="121"/>
      <c r="AP852" s="98"/>
      <c r="AQ852" s="205"/>
      <c r="AR852" s="98"/>
      <c r="AT852" s="98"/>
      <c r="AU852" s="205"/>
      <c r="AV852" s="98"/>
      <c r="AX852" s="98"/>
      <c r="AY852" s="205"/>
      <c r="AZ852" s="98"/>
      <c r="BB852" s="98"/>
      <c r="BC852" s="205"/>
      <c r="BD852" s="98"/>
      <c r="BF852" s="98"/>
      <c r="BG852" s="205"/>
      <c r="BH852" s="98"/>
      <c r="BI852" s="121"/>
      <c r="BJ852" s="98"/>
      <c r="BK852" s="205"/>
      <c r="BL852" s="98"/>
      <c r="BN852" s="121"/>
      <c r="BO852" s="121"/>
      <c r="BP852" s="121"/>
      <c r="BQ852" s="121"/>
      <c r="BR852" s="121"/>
    </row>
    <row r="853" spans="1:70" customFormat="1">
      <c r="A853" s="84"/>
      <c r="B853" s="363"/>
      <c r="C853" s="121"/>
      <c r="D853" s="121"/>
      <c r="E853" s="121"/>
      <c r="F853" s="121"/>
      <c r="G853" s="121"/>
      <c r="H853" s="121"/>
      <c r="I853" s="121"/>
      <c r="J853" s="121"/>
      <c r="K853" s="121"/>
      <c r="L853" s="10"/>
      <c r="M853" s="9"/>
      <c r="N853" s="233"/>
      <c r="R853" s="205"/>
      <c r="S853" s="205"/>
      <c r="T853" s="205"/>
      <c r="V853" s="205"/>
      <c r="W853" s="205"/>
      <c r="X853" s="205"/>
      <c r="Y853" s="394"/>
      <c r="Z853" s="98"/>
      <c r="AA853" s="205"/>
      <c r="AB853" s="98"/>
      <c r="AC853" s="98"/>
      <c r="AD853" s="98"/>
      <c r="AE853" s="205"/>
      <c r="AF853" s="98"/>
      <c r="AH853" s="98"/>
      <c r="AI853" s="205"/>
      <c r="AJ853" s="98"/>
      <c r="AK853" s="98"/>
      <c r="AL853" s="98"/>
      <c r="AM853" s="205"/>
      <c r="AN853" s="98"/>
      <c r="AO853" s="121"/>
      <c r="AP853" s="98"/>
      <c r="AQ853" s="205"/>
      <c r="AR853" s="98"/>
      <c r="AT853" s="98"/>
      <c r="AU853" s="205"/>
      <c r="AV853" s="98"/>
      <c r="AX853" s="98"/>
      <c r="AY853" s="205"/>
      <c r="AZ853" s="98"/>
      <c r="BB853" s="98"/>
      <c r="BC853" s="205"/>
      <c r="BD853" s="98"/>
      <c r="BF853" s="98"/>
      <c r="BG853" s="205"/>
      <c r="BH853" s="98"/>
      <c r="BI853" s="121"/>
      <c r="BJ853" s="98"/>
      <c r="BK853" s="205"/>
      <c r="BL853" s="98"/>
      <c r="BN853" s="121"/>
      <c r="BO853" s="121"/>
      <c r="BP853" s="121"/>
      <c r="BQ853" s="121"/>
      <c r="BR853" s="121"/>
    </row>
    <row r="854" spans="1:70" customFormat="1">
      <c r="A854" s="84"/>
      <c r="B854" s="363"/>
      <c r="C854" s="121"/>
      <c r="D854" s="121"/>
      <c r="E854" s="121"/>
      <c r="F854" s="121"/>
      <c r="G854" s="121"/>
      <c r="H854" s="121"/>
      <c r="I854" s="121"/>
      <c r="J854" s="121"/>
      <c r="K854" s="121"/>
      <c r="L854" s="10"/>
      <c r="M854" s="9"/>
      <c r="N854" s="233"/>
      <c r="R854" s="205"/>
      <c r="S854" s="205"/>
      <c r="T854" s="205"/>
      <c r="V854" s="205"/>
      <c r="W854" s="205"/>
      <c r="X854" s="205"/>
      <c r="Y854" s="394"/>
      <c r="Z854" s="98"/>
      <c r="AA854" s="205"/>
      <c r="AB854" s="98"/>
      <c r="AC854" s="98"/>
      <c r="AD854" s="98"/>
      <c r="AE854" s="205"/>
      <c r="AF854" s="98"/>
      <c r="AH854" s="98"/>
      <c r="AI854" s="205"/>
      <c r="AJ854" s="98"/>
      <c r="AK854" s="98"/>
      <c r="AL854" s="98"/>
      <c r="AM854" s="205"/>
      <c r="AN854" s="98"/>
      <c r="AO854" s="121"/>
      <c r="AP854" s="98"/>
      <c r="AQ854" s="205"/>
      <c r="AR854" s="98"/>
      <c r="AT854" s="98"/>
      <c r="AU854" s="205"/>
      <c r="AV854" s="98"/>
      <c r="AX854" s="98"/>
      <c r="AY854" s="205"/>
      <c r="AZ854" s="98"/>
      <c r="BB854" s="98"/>
      <c r="BC854" s="205"/>
      <c r="BD854" s="98"/>
      <c r="BF854" s="98"/>
      <c r="BG854" s="205"/>
      <c r="BH854" s="98"/>
      <c r="BI854" s="121"/>
      <c r="BJ854" s="98"/>
      <c r="BK854" s="205"/>
      <c r="BL854" s="98"/>
      <c r="BN854" s="121"/>
      <c r="BO854" s="121"/>
      <c r="BP854" s="121"/>
      <c r="BQ854" s="121"/>
      <c r="BR854" s="121"/>
    </row>
    <row r="855" spans="1:70" customFormat="1">
      <c r="A855" s="84"/>
      <c r="B855" s="363"/>
      <c r="C855" s="121"/>
      <c r="D855" s="121"/>
      <c r="E855" s="121"/>
      <c r="F855" s="121"/>
      <c r="G855" s="121"/>
      <c r="H855" s="121"/>
      <c r="I855" s="121"/>
      <c r="J855" s="121"/>
      <c r="K855" s="121"/>
      <c r="L855" s="10"/>
      <c r="M855" s="9"/>
      <c r="N855" s="233"/>
      <c r="R855" s="205"/>
      <c r="S855" s="205"/>
      <c r="T855" s="205"/>
      <c r="V855" s="205"/>
      <c r="W855" s="205"/>
      <c r="X855" s="205"/>
      <c r="Y855" s="394"/>
      <c r="Z855" s="98"/>
      <c r="AA855" s="205"/>
      <c r="AB855" s="98"/>
      <c r="AC855" s="98"/>
      <c r="AD855" s="98"/>
      <c r="AE855" s="205"/>
      <c r="AF855" s="98"/>
      <c r="AH855" s="98"/>
      <c r="AI855" s="205"/>
      <c r="AJ855" s="98"/>
      <c r="AK855" s="98"/>
      <c r="AL855" s="98"/>
      <c r="AM855" s="205"/>
      <c r="AN855" s="98"/>
      <c r="AO855" s="121"/>
      <c r="AP855" s="98"/>
      <c r="AQ855" s="205"/>
      <c r="AR855" s="98"/>
      <c r="AT855" s="98"/>
      <c r="AU855" s="205"/>
      <c r="AV855" s="98"/>
      <c r="AX855" s="98"/>
      <c r="AY855" s="205"/>
      <c r="AZ855" s="98"/>
      <c r="BB855" s="98"/>
      <c r="BC855" s="205"/>
      <c r="BD855" s="98"/>
      <c r="BF855" s="98"/>
      <c r="BG855" s="205"/>
      <c r="BH855" s="98"/>
      <c r="BI855" s="121"/>
      <c r="BJ855" s="98"/>
      <c r="BK855" s="205"/>
      <c r="BL855" s="98"/>
      <c r="BN855" s="121"/>
      <c r="BO855" s="121"/>
      <c r="BP855" s="121"/>
      <c r="BQ855" s="121"/>
      <c r="BR855" s="121"/>
    </row>
    <row r="856" spans="1:70" customFormat="1">
      <c r="A856" s="84"/>
      <c r="B856" s="363"/>
      <c r="C856" s="121"/>
      <c r="D856" s="121"/>
      <c r="E856" s="121"/>
      <c r="F856" s="121"/>
      <c r="G856" s="121"/>
      <c r="H856" s="121"/>
      <c r="I856" s="121"/>
      <c r="J856" s="121"/>
      <c r="K856" s="121"/>
      <c r="L856" s="10"/>
      <c r="M856" s="9"/>
      <c r="N856" s="233"/>
      <c r="R856" s="205"/>
      <c r="S856" s="205"/>
      <c r="T856" s="205"/>
      <c r="V856" s="205"/>
      <c r="W856" s="205"/>
      <c r="X856" s="205"/>
      <c r="Y856" s="394"/>
      <c r="Z856" s="98"/>
      <c r="AA856" s="205"/>
      <c r="AB856" s="98"/>
      <c r="AC856" s="98"/>
      <c r="AD856" s="98"/>
      <c r="AE856" s="205"/>
      <c r="AF856" s="98"/>
      <c r="AH856" s="98"/>
      <c r="AI856" s="205"/>
      <c r="AJ856" s="98"/>
      <c r="AK856" s="98"/>
      <c r="AL856" s="98"/>
      <c r="AM856" s="205"/>
      <c r="AN856" s="98"/>
      <c r="AO856" s="121"/>
      <c r="AP856" s="98"/>
      <c r="AQ856" s="205"/>
      <c r="AR856" s="98"/>
      <c r="AT856" s="98"/>
      <c r="AU856" s="205"/>
      <c r="AV856" s="98"/>
      <c r="AX856" s="98"/>
      <c r="AY856" s="205"/>
      <c r="AZ856" s="98"/>
      <c r="BB856" s="98"/>
      <c r="BC856" s="205"/>
      <c r="BD856" s="98"/>
      <c r="BF856" s="98"/>
      <c r="BG856" s="205"/>
      <c r="BH856" s="98"/>
      <c r="BI856" s="121"/>
      <c r="BJ856" s="98"/>
      <c r="BK856" s="205"/>
      <c r="BL856" s="98"/>
      <c r="BN856" s="121"/>
      <c r="BO856" s="121"/>
      <c r="BP856" s="121"/>
      <c r="BQ856" s="121"/>
      <c r="BR856" s="121"/>
    </row>
    <row r="857" spans="1:70" customFormat="1">
      <c r="A857" s="84"/>
      <c r="B857" s="363"/>
      <c r="C857" s="121"/>
      <c r="D857" s="121"/>
      <c r="E857" s="121"/>
      <c r="F857" s="121"/>
      <c r="G857" s="121"/>
      <c r="H857" s="121"/>
      <c r="I857" s="121"/>
      <c r="J857" s="121"/>
      <c r="K857" s="121"/>
      <c r="L857" s="10"/>
      <c r="M857" s="9"/>
      <c r="N857" s="233"/>
      <c r="R857" s="205"/>
      <c r="S857" s="205"/>
      <c r="T857" s="205"/>
      <c r="V857" s="205"/>
      <c r="W857" s="205"/>
      <c r="X857" s="205"/>
      <c r="Y857" s="394"/>
      <c r="Z857" s="98"/>
      <c r="AA857" s="205"/>
      <c r="AB857" s="98"/>
      <c r="AC857" s="98"/>
      <c r="AD857" s="98"/>
      <c r="AE857" s="205"/>
      <c r="AF857" s="98"/>
      <c r="AH857" s="98"/>
      <c r="AI857" s="205"/>
      <c r="AJ857" s="98"/>
      <c r="AK857" s="98"/>
      <c r="AL857" s="98"/>
      <c r="AM857" s="205"/>
      <c r="AN857" s="98"/>
      <c r="AO857" s="121"/>
      <c r="AP857" s="98"/>
      <c r="AQ857" s="205"/>
      <c r="AR857" s="98"/>
      <c r="AT857" s="98"/>
      <c r="AU857" s="205"/>
      <c r="AV857" s="98"/>
      <c r="AX857" s="98"/>
      <c r="AY857" s="205"/>
      <c r="AZ857" s="98"/>
      <c r="BB857" s="98"/>
      <c r="BC857" s="205"/>
      <c r="BD857" s="98"/>
      <c r="BF857" s="98"/>
      <c r="BG857" s="205"/>
      <c r="BH857" s="98"/>
      <c r="BI857" s="121"/>
      <c r="BJ857" s="98"/>
      <c r="BK857" s="205"/>
      <c r="BL857" s="98"/>
      <c r="BN857" s="121"/>
      <c r="BO857" s="121"/>
      <c r="BP857" s="121"/>
      <c r="BQ857" s="121"/>
      <c r="BR857" s="121"/>
    </row>
    <row r="858" spans="1:70" customFormat="1">
      <c r="A858" s="84"/>
      <c r="B858" s="363"/>
      <c r="C858" s="121"/>
      <c r="D858" s="121"/>
      <c r="E858" s="121"/>
      <c r="F858" s="121"/>
      <c r="G858" s="121"/>
      <c r="H858" s="121"/>
      <c r="I858" s="121"/>
      <c r="J858" s="121"/>
      <c r="K858" s="121"/>
      <c r="L858" s="10"/>
      <c r="M858" s="9"/>
      <c r="N858" s="233"/>
      <c r="R858" s="205"/>
      <c r="S858" s="205"/>
      <c r="T858" s="205"/>
      <c r="V858" s="205"/>
      <c r="W858" s="205"/>
      <c r="X858" s="205"/>
      <c r="Y858" s="394"/>
      <c r="Z858" s="98"/>
      <c r="AA858" s="205"/>
      <c r="AB858" s="98"/>
      <c r="AC858" s="98"/>
      <c r="AD858" s="98"/>
      <c r="AE858" s="205"/>
      <c r="AF858" s="98"/>
      <c r="AH858" s="98"/>
      <c r="AI858" s="205"/>
      <c r="AJ858" s="98"/>
      <c r="AK858" s="98"/>
      <c r="AL858" s="98"/>
      <c r="AM858" s="205"/>
      <c r="AN858" s="98"/>
      <c r="AO858" s="121"/>
      <c r="AP858" s="98"/>
      <c r="AQ858" s="205"/>
      <c r="AR858" s="98"/>
      <c r="AT858" s="98"/>
      <c r="AU858" s="205"/>
      <c r="AV858" s="98"/>
      <c r="AX858" s="98"/>
      <c r="AY858" s="205"/>
      <c r="AZ858" s="98"/>
      <c r="BB858" s="98"/>
      <c r="BC858" s="205"/>
      <c r="BD858" s="98"/>
      <c r="BF858" s="98"/>
      <c r="BG858" s="205"/>
      <c r="BH858" s="98"/>
      <c r="BI858" s="121"/>
      <c r="BJ858" s="98"/>
      <c r="BK858" s="205"/>
      <c r="BL858" s="98"/>
      <c r="BN858" s="121"/>
      <c r="BO858" s="121"/>
      <c r="BP858" s="121"/>
      <c r="BQ858" s="121"/>
      <c r="BR858" s="121"/>
    </row>
    <row r="859" spans="1:70" customFormat="1">
      <c r="A859" s="84"/>
      <c r="B859" s="363"/>
      <c r="C859" s="121"/>
      <c r="D859" s="121"/>
      <c r="E859" s="121"/>
      <c r="F859" s="121"/>
      <c r="G859" s="121"/>
      <c r="H859" s="121"/>
      <c r="I859" s="121"/>
      <c r="J859" s="121"/>
      <c r="K859" s="121"/>
      <c r="L859" s="10"/>
      <c r="M859" s="9"/>
      <c r="N859" s="233"/>
      <c r="R859" s="205"/>
      <c r="S859" s="205"/>
      <c r="T859" s="205"/>
      <c r="V859" s="205"/>
      <c r="W859" s="205"/>
      <c r="X859" s="205"/>
      <c r="Y859" s="394"/>
      <c r="Z859" s="98"/>
      <c r="AA859" s="205"/>
      <c r="AB859" s="98"/>
      <c r="AC859" s="98"/>
      <c r="AD859" s="98"/>
      <c r="AE859" s="205"/>
      <c r="AF859" s="98"/>
      <c r="AH859" s="98"/>
      <c r="AI859" s="205"/>
      <c r="AJ859" s="98"/>
      <c r="AK859" s="98"/>
      <c r="AL859" s="98"/>
      <c r="AM859" s="205"/>
      <c r="AN859" s="98"/>
      <c r="AO859" s="121"/>
      <c r="AP859" s="98"/>
      <c r="AQ859" s="205"/>
      <c r="AR859" s="98"/>
      <c r="AT859" s="98"/>
      <c r="AU859" s="205"/>
      <c r="AV859" s="98"/>
      <c r="AX859" s="98"/>
      <c r="AY859" s="205"/>
      <c r="AZ859" s="98"/>
      <c r="BB859" s="98"/>
      <c r="BC859" s="205"/>
      <c r="BD859" s="98"/>
      <c r="BF859" s="98"/>
      <c r="BG859" s="205"/>
      <c r="BH859" s="98"/>
      <c r="BI859" s="121"/>
      <c r="BJ859" s="98"/>
      <c r="BK859" s="205"/>
      <c r="BL859" s="98"/>
      <c r="BN859" s="121"/>
      <c r="BO859" s="121"/>
      <c r="BP859" s="121"/>
      <c r="BQ859" s="121"/>
      <c r="BR859" s="121"/>
    </row>
    <row r="860" spans="1:70" customFormat="1">
      <c r="A860" s="84"/>
      <c r="B860" s="363"/>
      <c r="C860" s="121"/>
      <c r="D860" s="121"/>
      <c r="E860" s="121"/>
      <c r="F860" s="121"/>
      <c r="G860" s="121"/>
      <c r="H860" s="121"/>
      <c r="I860" s="121"/>
      <c r="J860" s="121"/>
      <c r="K860" s="121"/>
      <c r="L860" s="10"/>
      <c r="M860" s="9"/>
      <c r="N860" s="233"/>
      <c r="R860" s="205"/>
      <c r="S860" s="205"/>
      <c r="T860" s="205"/>
      <c r="V860" s="205"/>
      <c r="W860" s="205"/>
      <c r="X860" s="205"/>
      <c r="Y860" s="394"/>
      <c r="Z860" s="98"/>
      <c r="AA860" s="205"/>
      <c r="AB860" s="98"/>
      <c r="AC860" s="98"/>
      <c r="AD860" s="98"/>
      <c r="AE860" s="205"/>
      <c r="AF860" s="98"/>
      <c r="AH860" s="98"/>
      <c r="AI860" s="205"/>
      <c r="AJ860" s="98"/>
      <c r="AK860" s="98"/>
      <c r="AL860" s="98"/>
      <c r="AM860" s="205"/>
      <c r="AN860" s="98"/>
      <c r="AO860" s="121"/>
      <c r="AP860" s="98"/>
      <c r="AQ860" s="205"/>
      <c r="AR860" s="98"/>
      <c r="AT860" s="98"/>
      <c r="AU860" s="205"/>
      <c r="AV860" s="98"/>
      <c r="AX860" s="98"/>
      <c r="AY860" s="205"/>
      <c r="AZ860" s="98"/>
      <c r="BB860" s="98"/>
      <c r="BC860" s="205"/>
      <c r="BD860" s="98"/>
      <c r="BF860" s="98"/>
      <c r="BG860" s="205"/>
      <c r="BH860" s="98"/>
      <c r="BI860" s="121"/>
      <c r="BJ860" s="98"/>
      <c r="BK860" s="205"/>
      <c r="BL860" s="98"/>
      <c r="BN860" s="121"/>
      <c r="BO860" s="121"/>
      <c r="BP860" s="121"/>
      <c r="BQ860" s="121"/>
      <c r="BR860" s="121"/>
    </row>
    <row r="861" spans="1:70" customFormat="1">
      <c r="A861" s="84"/>
      <c r="B861" s="363"/>
      <c r="C861" s="121"/>
      <c r="D861" s="121"/>
      <c r="E861" s="121"/>
      <c r="F861" s="121"/>
      <c r="G861" s="121"/>
      <c r="H861" s="121"/>
      <c r="I861" s="121"/>
      <c r="J861" s="121"/>
      <c r="K861" s="121"/>
      <c r="L861" s="10"/>
      <c r="M861" s="9"/>
      <c r="N861" s="233"/>
      <c r="R861" s="205"/>
      <c r="S861" s="205"/>
      <c r="T861" s="205"/>
      <c r="V861" s="205"/>
      <c r="W861" s="205"/>
      <c r="X861" s="205"/>
      <c r="Y861" s="394"/>
      <c r="Z861" s="98"/>
      <c r="AA861" s="205"/>
      <c r="AB861" s="98"/>
      <c r="AC861" s="98"/>
      <c r="AD861" s="98"/>
      <c r="AE861" s="205"/>
      <c r="AF861" s="98"/>
      <c r="AH861" s="98"/>
      <c r="AI861" s="205"/>
      <c r="AJ861" s="98"/>
      <c r="AK861" s="98"/>
      <c r="AL861" s="98"/>
      <c r="AM861" s="205"/>
      <c r="AN861" s="98"/>
      <c r="AO861" s="121"/>
      <c r="AP861" s="98"/>
      <c r="AQ861" s="205"/>
      <c r="AR861" s="98"/>
      <c r="AT861" s="98"/>
      <c r="AU861" s="205"/>
      <c r="AV861" s="98"/>
      <c r="AX861" s="98"/>
      <c r="AY861" s="205"/>
      <c r="AZ861" s="98"/>
      <c r="BB861" s="98"/>
      <c r="BC861" s="205"/>
      <c r="BD861" s="98"/>
      <c r="BF861" s="98"/>
      <c r="BG861" s="205"/>
      <c r="BH861" s="98"/>
      <c r="BI861" s="121"/>
      <c r="BJ861" s="98"/>
      <c r="BK861" s="205"/>
      <c r="BL861" s="98"/>
      <c r="BN861" s="121"/>
      <c r="BO861" s="121"/>
      <c r="BP861" s="121"/>
      <c r="BQ861" s="121"/>
      <c r="BR861" s="121"/>
    </row>
    <row r="862" spans="1:70" customFormat="1">
      <c r="A862" s="84"/>
      <c r="B862" s="363"/>
      <c r="C862" s="121"/>
      <c r="D862" s="121"/>
      <c r="E862" s="121"/>
      <c r="F862" s="121"/>
      <c r="G862" s="121"/>
      <c r="H862" s="121"/>
      <c r="I862" s="121"/>
      <c r="J862" s="121"/>
      <c r="K862" s="121"/>
      <c r="L862" s="10"/>
      <c r="M862" s="9"/>
      <c r="N862" s="233"/>
      <c r="R862" s="205"/>
      <c r="S862" s="205"/>
      <c r="T862" s="205"/>
      <c r="V862" s="205"/>
      <c r="W862" s="205"/>
      <c r="X862" s="205"/>
      <c r="Y862" s="394"/>
      <c r="Z862" s="98"/>
      <c r="AA862" s="205"/>
      <c r="AB862" s="98"/>
      <c r="AC862" s="98"/>
      <c r="AD862" s="98"/>
      <c r="AE862" s="205"/>
      <c r="AF862" s="98"/>
      <c r="AH862" s="98"/>
      <c r="AI862" s="205"/>
      <c r="AJ862" s="98"/>
      <c r="AK862" s="98"/>
      <c r="AL862" s="98"/>
      <c r="AM862" s="205"/>
      <c r="AN862" s="98"/>
      <c r="AO862" s="121"/>
      <c r="AP862" s="98"/>
      <c r="AQ862" s="205"/>
      <c r="AR862" s="98"/>
      <c r="AT862" s="98"/>
      <c r="AU862" s="205"/>
      <c r="AV862" s="98"/>
      <c r="AX862" s="98"/>
      <c r="AY862" s="205"/>
      <c r="AZ862" s="98"/>
      <c r="BB862" s="98"/>
      <c r="BC862" s="205"/>
      <c r="BD862" s="98"/>
      <c r="BF862" s="98"/>
      <c r="BG862" s="205"/>
      <c r="BH862" s="98"/>
      <c r="BI862" s="121"/>
      <c r="BJ862" s="98"/>
      <c r="BK862" s="205"/>
      <c r="BL862" s="98"/>
      <c r="BN862" s="121"/>
      <c r="BO862" s="121"/>
      <c r="BP862" s="121"/>
      <c r="BQ862" s="121"/>
      <c r="BR862" s="121"/>
    </row>
    <row r="863" spans="1:70" customFormat="1">
      <c r="A863" s="84"/>
      <c r="B863" s="363"/>
      <c r="C863" s="121"/>
      <c r="D863" s="121"/>
      <c r="E863" s="121"/>
      <c r="F863" s="121"/>
      <c r="G863" s="121"/>
      <c r="H863" s="121"/>
      <c r="I863" s="121"/>
      <c r="J863" s="121"/>
      <c r="K863" s="121"/>
      <c r="L863" s="10"/>
      <c r="M863" s="9"/>
      <c r="N863" s="233"/>
      <c r="R863" s="205"/>
      <c r="S863" s="205"/>
      <c r="T863" s="205"/>
      <c r="V863" s="205"/>
      <c r="W863" s="205"/>
      <c r="X863" s="205"/>
      <c r="Y863" s="394"/>
      <c r="Z863" s="98"/>
      <c r="AA863" s="205"/>
      <c r="AB863" s="98"/>
      <c r="AC863" s="98"/>
      <c r="AD863" s="98"/>
      <c r="AE863" s="205"/>
      <c r="AF863" s="98"/>
      <c r="AH863" s="98"/>
      <c r="AI863" s="205"/>
      <c r="AJ863" s="98"/>
      <c r="AK863" s="98"/>
      <c r="AL863" s="98"/>
      <c r="AM863" s="205"/>
      <c r="AN863" s="98"/>
      <c r="AO863" s="121"/>
      <c r="AP863" s="98"/>
      <c r="AQ863" s="205"/>
      <c r="AR863" s="98"/>
      <c r="AT863" s="98"/>
      <c r="AU863" s="205"/>
      <c r="AV863" s="98"/>
      <c r="AX863" s="98"/>
      <c r="AY863" s="205"/>
      <c r="AZ863" s="98"/>
      <c r="BB863" s="98"/>
      <c r="BC863" s="205"/>
      <c r="BD863" s="98"/>
      <c r="BF863" s="98"/>
      <c r="BG863" s="205"/>
      <c r="BH863" s="98"/>
      <c r="BI863" s="121"/>
      <c r="BJ863" s="98"/>
      <c r="BK863" s="205"/>
      <c r="BL863" s="98"/>
      <c r="BN863" s="121"/>
      <c r="BO863" s="121"/>
      <c r="BP863" s="121"/>
      <c r="BQ863" s="121"/>
      <c r="BR863" s="121"/>
    </row>
    <row r="864" spans="1:70" customFormat="1">
      <c r="A864" s="84"/>
      <c r="B864" s="363"/>
      <c r="C864" s="121"/>
      <c r="D864" s="121"/>
      <c r="E864" s="121"/>
      <c r="F864" s="121"/>
      <c r="G864" s="121"/>
      <c r="H864" s="121"/>
      <c r="I864" s="121"/>
      <c r="J864" s="121"/>
      <c r="K864" s="121"/>
      <c r="L864" s="10"/>
      <c r="M864" s="9"/>
      <c r="N864" s="233"/>
      <c r="R864" s="205"/>
      <c r="S864" s="205"/>
      <c r="T864" s="205"/>
      <c r="V864" s="205"/>
      <c r="W864" s="205"/>
      <c r="X864" s="205"/>
      <c r="Y864" s="394"/>
      <c r="Z864" s="98"/>
      <c r="AA864" s="205"/>
      <c r="AB864" s="98"/>
      <c r="AC864" s="98"/>
      <c r="AD864" s="98"/>
      <c r="AE864" s="205"/>
      <c r="AF864" s="98"/>
      <c r="AH864" s="98"/>
      <c r="AI864" s="205"/>
      <c r="AJ864" s="98"/>
      <c r="AK864" s="98"/>
      <c r="AL864" s="98"/>
      <c r="AM864" s="205"/>
      <c r="AN864" s="98"/>
      <c r="AO864" s="121"/>
      <c r="AP864" s="98"/>
      <c r="AQ864" s="205"/>
      <c r="AR864" s="98"/>
      <c r="AT864" s="98"/>
      <c r="AU864" s="205"/>
      <c r="AV864" s="98"/>
      <c r="AX864" s="98"/>
      <c r="AY864" s="205"/>
      <c r="AZ864" s="98"/>
      <c r="BB864" s="98"/>
      <c r="BC864" s="205"/>
      <c r="BD864" s="98"/>
      <c r="BF864" s="98"/>
      <c r="BG864" s="205"/>
      <c r="BH864" s="98"/>
      <c r="BI864" s="121"/>
      <c r="BJ864" s="98"/>
      <c r="BK864" s="205"/>
      <c r="BL864" s="98"/>
      <c r="BN864" s="121"/>
      <c r="BO864" s="121"/>
      <c r="BP864" s="121"/>
      <c r="BQ864" s="121"/>
      <c r="BR864" s="121"/>
    </row>
    <row r="865" spans="1:70" customFormat="1">
      <c r="A865" s="84"/>
      <c r="B865" s="363"/>
      <c r="C865" s="121"/>
      <c r="D865" s="121"/>
      <c r="E865" s="121"/>
      <c r="F865" s="121"/>
      <c r="G865" s="121"/>
      <c r="H865" s="121"/>
      <c r="I865" s="121"/>
      <c r="J865" s="121"/>
      <c r="K865" s="121"/>
      <c r="L865" s="10"/>
      <c r="M865" s="9"/>
      <c r="N865" s="233"/>
      <c r="R865" s="205"/>
      <c r="S865" s="205"/>
      <c r="T865" s="205"/>
      <c r="V865" s="205"/>
      <c r="W865" s="205"/>
      <c r="X865" s="205"/>
      <c r="Y865" s="394"/>
      <c r="Z865" s="98"/>
      <c r="AA865" s="205"/>
      <c r="AB865" s="98"/>
      <c r="AC865" s="98"/>
      <c r="AD865" s="98"/>
      <c r="AE865" s="205"/>
      <c r="AF865" s="98"/>
      <c r="AH865" s="98"/>
      <c r="AI865" s="205"/>
      <c r="AJ865" s="98"/>
      <c r="AK865" s="98"/>
      <c r="AL865" s="98"/>
      <c r="AM865" s="205"/>
      <c r="AN865" s="98"/>
      <c r="AO865" s="121"/>
      <c r="AP865" s="98"/>
      <c r="AQ865" s="205"/>
      <c r="AR865" s="98"/>
      <c r="AT865" s="98"/>
      <c r="AU865" s="205"/>
      <c r="AV865" s="98"/>
      <c r="AX865" s="98"/>
      <c r="AY865" s="205"/>
      <c r="AZ865" s="98"/>
      <c r="BB865" s="98"/>
      <c r="BC865" s="205"/>
      <c r="BD865" s="98"/>
      <c r="BF865" s="98"/>
      <c r="BG865" s="205"/>
      <c r="BH865" s="98"/>
      <c r="BI865" s="121"/>
      <c r="BJ865" s="98"/>
      <c r="BK865" s="205"/>
      <c r="BL865" s="98"/>
      <c r="BN865" s="121"/>
      <c r="BO865" s="121"/>
      <c r="BP865" s="121"/>
      <c r="BQ865" s="121"/>
      <c r="BR865" s="121"/>
    </row>
    <row r="866" spans="1:70" customFormat="1">
      <c r="A866" s="84"/>
      <c r="B866" s="363"/>
      <c r="C866" s="121"/>
      <c r="D866" s="121"/>
      <c r="E866" s="121"/>
      <c r="F866" s="121"/>
      <c r="G866" s="121"/>
      <c r="H866" s="121"/>
      <c r="I866" s="121"/>
      <c r="J866" s="121"/>
      <c r="K866" s="121"/>
      <c r="L866" s="10"/>
      <c r="M866" s="9"/>
      <c r="N866" s="233"/>
      <c r="R866" s="205"/>
      <c r="S866" s="205"/>
      <c r="T866" s="205"/>
      <c r="V866" s="205"/>
      <c r="W866" s="205"/>
      <c r="X866" s="205"/>
      <c r="Y866" s="394"/>
      <c r="Z866" s="98"/>
      <c r="AA866" s="205"/>
      <c r="AB866" s="98"/>
      <c r="AC866" s="98"/>
      <c r="AD866" s="98"/>
      <c r="AE866" s="205"/>
      <c r="AF866" s="98"/>
      <c r="AH866" s="98"/>
      <c r="AI866" s="205"/>
      <c r="AJ866" s="98"/>
      <c r="AK866" s="98"/>
      <c r="AL866" s="98"/>
      <c r="AM866" s="205"/>
      <c r="AN866" s="98"/>
      <c r="AO866" s="121"/>
      <c r="AP866" s="98"/>
      <c r="AQ866" s="205"/>
      <c r="AR866" s="98"/>
      <c r="AT866" s="98"/>
      <c r="AU866" s="205"/>
      <c r="AV866" s="98"/>
      <c r="AX866" s="98"/>
      <c r="AY866" s="205"/>
      <c r="AZ866" s="98"/>
      <c r="BB866" s="98"/>
      <c r="BC866" s="205"/>
      <c r="BD866" s="98"/>
      <c r="BF866" s="98"/>
      <c r="BG866" s="205"/>
      <c r="BH866" s="98"/>
      <c r="BI866" s="121"/>
      <c r="BJ866" s="98"/>
      <c r="BK866" s="205"/>
      <c r="BL866" s="98"/>
      <c r="BN866" s="121"/>
      <c r="BO866" s="121"/>
      <c r="BP866" s="121"/>
      <c r="BQ866" s="121"/>
      <c r="BR866" s="121"/>
    </row>
    <row r="867" spans="1:70" customFormat="1">
      <c r="A867" s="84"/>
      <c r="B867" s="363"/>
      <c r="C867" s="121"/>
      <c r="D867" s="121"/>
      <c r="E867" s="121"/>
      <c r="F867" s="121"/>
      <c r="G867" s="121"/>
      <c r="H867" s="121"/>
      <c r="I867" s="121"/>
      <c r="J867" s="121"/>
      <c r="K867" s="121"/>
      <c r="L867" s="10"/>
      <c r="M867" s="9"/>
      <c r="N867" s="233"/>
      <c r="R867" s="205"/>
      <c r="S867" s="205"/>
      <c r="T867" s="205"/>
      <c r="V867" s="205"/>
      <c r="W867" s="205"/>
      <c r="X867" s="205"/>
      <c r="Y867" s="394"/>
      <c r="Z867" s="98"/>
      <c r="AA867" s="205"/>
      <c r="AB867" s="98"/>
      <c r="AC867" s="98"/>
      <c r="AD867" s="98"/>
      <c r="AE867" s="205"/>
      <c r="AF867" s="98"/>
      <c r="AH867" s="98"/>
      <c r="AI867" s="205"/>
      <c r="AJ867" s="98"/>
      <c r="AK867" s="98"/>
      <c r="AL867" s="98"/>
      <c r="AM867" s="205"/>
      <c r="AN867" s="98"/>
      <c r="AO867" s="121"/>
      <c r="AP867" s="98"/>
      <c r="AQ867" s="205"/>
      <c r="AR867" s="98"/>
      <c r="AT867" s="98"/>
      <c r="AU867" s="205"/>
      <c r="AV867" s="98"/>
      <c r="AX867" s="98"/>
      <c r="AY867" s="205"/>
      <c r="AZ867" s="98"/>
      <c r="BB867" s="98"/>
      <c r="BC867" s="205"/>
      <c r="BD867" s="98"/>
      <c r="BF867" s="98"/>
      <c r="BG867" s="205"/>
      <c r="BH867" s="98"/>
      <c r="BI867" s="121"/>
      <c r="BJ867" s="98"/>
      <c r="BK867" s="205"/>
      <c r="BL867" s="98"/>
      <c r="BN867" s="121"/>
      <c r="BO867" s="121"/>
      <c r="BP867" s="121"/>
      <c r="BQ867" s="121"/>
      <c r="BR867" s="121"/>
    </row>
    <row r="868" spans="1:70" customFormat="1">
      <c r="A868" s="84"/>
      <c r="B868" s="363"/>
      <c r="C868" s="121"/>
      <c r="D868" s="121"/>
      <c r="E868" s="121"/>
      <c r="F868" s="121"/>
      <c r="G868" s="121"/>
      <c r="H868" s="121"/>
      <c r="I868" s="121"/>
      <c r="J868" s="121"/>
      <c r="K868" s="121"/>
      <c r="L868" s="10"/>
      <c r="M868" s="9"/>
      <c r="N868" s="233"/>
      <c r="R868" s="205"/>
      <c r="S868" s="205"/>
      <c r="T868" s="205"/>
      <c r="V868" s="205"/>
      <c r="W868" s="205"/>
      <c r="X868" s="205"/>
      <c r="Y868" s="394"/>
      <c r="Z868" s="98"/>
      <c r="AA868" s="205"/>
      <c r="AB868" s="98"/>
      <c r="AC868" s="98"/>
      <c r="AD868" s="98"/>
      <c r="AE868" s="205"/>
      <c r="AF868" s="98"/>
      <c r="AH868" s="98"/>
      <c r="AI868" s="205"/>
      <c r="AJ868" s="98"/>
      <c r="AK868" s="98"/>
      <c r="AL868" s="98"/>
      <c r="AM868" s="205"/>
      <c r="AN868" s="98"/>
      <c r="AO868" s="121"/>
      <c r="AP868" s="98"/>
      <c r="AQ868" s="205"/>
      <c r="AR868" s="98"/>
      <c r="AT868" s="98"/>
      <c r="AU868" s="205"/>
      <c r="AV868" s="98"/>
      <c r="AX868" s="98"/>
      <c r="AY868" s="205"/>
      <c r="AZ868" s="98"/>
      <c r="BB868" s="98"/>
      <c r="BC868" s="205"/>
      <c r="BD868" s="98"/>
      <c r="BF868" s="98"/>
      <c r="BG868" s="205"/>
      <c r="BH868" s="98"/>
      <c r="BI868" s="121"/>
      <c r="BJ868" s="98"/>
      <c r="BK868" s="205"/>
      <c r="BL868" s="98"/>
      <c r="BN868" s="121"/>
      <c r="BO868" s="121"/>
      <c r="BP868" s="121"/>
      <c r="BQ868" s="121"/>
      <c r="BR868" s="121"/>
    </row>
    <row r="869" spans="1:70" customFormat="1">
      <c r="A869" s="84"/>
      <c r="B869" s="363"/>
      <c r="C869" s="121"/>
      <c r="D869" s="121"/>
      <c r="E869" s="121"/>
      <c r="F869" s="121"/>
      <c r="G869" s="121"/>
      <c r="H869" s="121"/>
      <c r="I869" s="121"/>
      <c r="J869" s="121"/>
      <c r="K869" s="121"/>
      <c r="L869" s="10"/>
      <c r="M869" s="9"/>
      <c r="N869" s="233"/>
      <c r="R869" s="205"/>
      <c r="S869" s="205"/>
      <c r="T869" s="205"/>
      <c r="V869" s="205"/>
      <c r="W869" s="205"/>
      <c r="X869" s="205"/>
      <c r="Y869" s="394"/>
      <c r="Z869" s="98"/>
      <c r="AA869" s="205"/>
      <c r="AB869" s="98"/>
      <c r="AC869" s="98"/>
      <c r="AD869" s="98"/>
      <c r="AE869" s="205"/>
      <c r="AF869" s="98"/>
      <c r="AH869" s="98"/>
      <c r="AI869" s="205"/>
      <c r="AJ869" s="98"/>
      <c r="AK869" s="98"/>
      <c r="AL869" s="98"/>
      <c r="AM869" s="205"/>
      <c r="AN869" s="98"/>
      <c r="AO869" s="121"/>
      <c r="AP869" s="98"/>
      <c r="AQ869" s="205"/>
      <c r="AR869" s="98"/>
      <c r="AT869" s="98"/>
      <c r="AU869" s="205"/>
      <c r="AV869" s="98"/>
      <c r="AX869" s="98"/>
      <c r="AY869" s="205"/>
      <c r="AZ869" s="98"/>
      <c r="BB869" s="98"/>
      <c r="BC869" s="205"/>
      <c r="BD869" s="98"/>
      <c r="BF869" s="98"/>
      <c r="BG869" s="205"/>
      <c r="BH869" s="98"/>
      <c r="BI869" s="121"/>
      <c r="BJ869" s="98"/>
      <c r="BK869" s="205"/>
      <c r="BL869" s="98"/>
      <c r="BN869" s="121"/>
      <c r="BO869" s="121"/>
      <c r="BP869" s="121"/>
      <c r="BQ869" s="121"/>
      <c r="BR869" s="121"/>
    </row>
    <row r="870" spans="1:70" customFormat="1">
      <c r="A870" s="84"/>
      <c r="B870" s="363"/>
      <c r="C870" s="121"/>
      <c r="D870" s="121"/>
      <c r="E870" s="121"/>
      <c r="F870" s="121"/>
      <c r="G870" s="121"/>
      <c r="H870" s="121"/>
      <c r="I870" s="121"/>
      <c r="J870" s="121"/>
      <c r="K870" s="121"/>
      <c r="L870" s="10"/>
      <c r="M870" s="9"/>
      <c r="N870" s="233"/>
      <c r="R870" s="205"/>
      <c r="S870" s="205"/>
      <c r="T870" s="205"/>
      <c r="V870" s="205"/>
      <c r="W870" s="205"/>
      <c r="X870" s="205"/>
      <c r="Y870" s="394"/>
      <c r="Z870" s="98"/>
      <c r="AA870" s="205"/>
      <c r="AB870" s="98"/>
      <c r="AC870" s="98"/>
      <c r="AD870" s="98"/>
      <c r="AE870" s="205"/>
      <c r="AF870" s="98"/>
      <c r="AH870" s="98"/>
      <c r="AI870" s="205"/>
      <c r="AJ870" s="98"/>
      <c r="AK870" s="98"/>
      <c r="AL870" s="98"/>
      <c r="AM870" s="205"/>
      <c r="AN870" s="98"/>
      <c r="AO870" s="121"/>
      <c r="AP870" s="98"/>
      <c r="AQ870" s="205"/>
      <c r="AR870" s="98"/>
      <c r="AT870" s="98"/>
      <c r="AU870" s="205"/>
      <c r="AV870" s="98"/>
      <c r="AX870" s="98"/>
      <c r="AY870" s="205"/>
      <c r="AZ870" s="98"/>
      <c r="BB870" s="98"/>
      <c r="BC870" s="205"/>
      <c r="BD870" s="98"/>
      <c r="BF870" s="98"/>
      <c r="BG870" s="205"/>
      <c r="BH870" s="98"/>
      <c r="BI870" s="121"/>
      <c r="BJ870" s="98"/>
      <c r="BK870" s="205"/>
      <c r="BL870" s="98"/>
      <c r="BN870" s="121"/>
      <c r="BO870" s="121"/>
      <c r="BP870" s="121"/>
      <c r="BQ870" s="121"/>
      <c r="BR870" s="121"/>
    </row>
    <row r="871" spans="1:70" customFormat="1">
      <c r="A871" s="84"/>
      <c r="B871" s="363"/>
      <c r="C871" s="121"/>
      <c r="D871" s="121"/>
      <c r="E871" s="121"/>
      <c r="F871" s="121"/>
      <c r="G871" s="121"/>
      <c r="H871" s="121"/>
      <c r="I871" s="121"/>
      <c r="J871" s="121"/>
      <c r="K871" s="121"/>
      <c r="L871" s="10"/>
      <c r="M871" s="9"/>
      <c r="N871" s="233"/>
      <c r="R871" s="205"/>
      <c r="S871" s="205"/>
      <c r="T871" s="205"/>
      <c r="V871" s="205"/>
      <c r="W871" s="205"/>
      <c r="X871" s="205"/>
      <c r="Y871" s="394"/>
      <c r="Z871" s="98"/>
      <c r="AA871" s="205"/>
      <c r="AB871" s="98"/>
      <c r="AC871" s="98"/>
      <c r="AD871" s="98"/>
      <c r="AE871" s="205"/>
      <c r="AF871" s="98"/>
      <c r="AH871" s="98"/>
      <c r="AI871" s="205"/>
      <c r="AJ871" s="98"/>
      <c r="AK871" s="98"/>
      <c r="AL871" s="98"/>
      <c r="AM871" s="205"/>
      <c r="AN871" s="98"/>
      <c r="AO871" s="121"/>
      <c r="AP871" s="98"/>
      <c r="AQ871" s="205"/>
      <c r="AR871" s="98"/>
      <c r="AT871" s="98"/>
      <c r="AU871" s="205"/>
      <c r="AV871" s="98"/>
      <c r="AX871" s="98"/>
      <c r="AY871" s="205"/>
      <c r="AZ871" s="98"/>
      <c r="BB871" s="98"/>
      <c r="BC871" s="205"/>
      <c r="BD871" s="98"/>
      <c r="BF871" s="98"/>
      <c r="BG871" s="205"/>
      <c r="BH871" s="98"/>
      <c r="BI871" s="121"/>
      <c r="BJ871" s="98"/>
      <c r="BK871" s="205"/>
      <c r="BL871" s="98"/>
      <c r="BN871" s="121"/>
      <c r="BO871" s="121"/>
      <c r="BP871" s="121"/>
      <c r="BQ871" s="121"/>
      <c r="BR871" s="121"/>
    </row>
    <row r="872" spans="1:70" customFormat="1">
      <c r="A872" s="84"/>
      <c r="B872" s="363"/>
      <c r="C872" s="121"/>
      <c r="D872" s="121"/>
      <c r="E872" s="121"/>
      <c r="F872" s="121"/>
      <c r="G872" s="121"/>
      <c r="H872" s="121"/>
      <c r="I872" s="121"/>
      <c r="J872" s="121"/>
      <c r="K872" s="121"/>
      <c r="L872" s="10"/>
      <c r="M872" s="9"/>
      <c r="N872" s="233"/>
      <c r="R872" s="205"/>
      <c r="S872" s="205"/>
      <c r="T872" s="205"/>
      <c r="V872" s="205"/>
      <c r="W872" s="205"/>
      <c r="X872" s="205"/>
      <c r="Y872" s="394"/>
      <c r="Z872" s="98"/>
      <c r="AA872" s="205"/>
      <c r="AB872" s="98"/>
      <c r="AC872" s="98"/>
      <c r="AD872" s="98"/>
      <c r="AE872" s="205"/>
      <c r="AF872" s="98"/>
      <c r="AH872" s="98"/>
      <c r="AI872" s="205"/>
      <c r="AJ872" s="98"/>
      <c r="AK872" s="98"/>
      <c r="AL872" s="98"/>
      <c r="AM872" s="205"/>
      <c r="AN872" s="98"/>
      <c r="AO872" s="121"/>
      <c r="AP872" s="98"/>
      <c r="AQ872" s="205"/>
      <c r="AR872" s="98"/>
      <c r="AT872" s="98"/>
      <c r="AU872" s="205"/>
      <c r="AV872" s="98"/>
      <c r="AX872" s="98"/>
      <c r="AY872" s="205"/>
      <c r="AZ872" s="98"/>
      <c r="BB872" s="98"/>
      <c r="BC872" s="205"/>
      <c r="BD872" s="98"/>
      <c r="BF872" s="98"/>
      <c r="BG872" s="205"/>
      <c r="BH872" s="98"/>
      <c r="BI872" s="121"/>
      <c r="BJ872" s="98"/>
      <c r="BK872" s="205"/>
      <c r="BL872" s="98"/>
      <c r="BN872" s="121"/>
      <c r="BO872" s="121"/>
      <c r="BP872" s="121"/>
      <c r="BQ872" s="121"/>
      <c r="BR872" s="121"/>
    </row>
    <row r="873" spans="1:70" customFormat="1">
      <c r="A873" s="84"/>
      <c r="B873" s="363"/>
      <c r="C873" s="121"/>
      <c r="D873" s="121"/>
      <c r="E873" s="121"/>
      <c r="F873" s="121"/>
      <c r="G873" s="121"/>
      <c r="H873" s="121"/>
      <c r="I873" s="121"/>
      <c r="J873" s="121"/>
      <c r="K873" s="121"/>
      <c r="L873" s="10"/>
      <c r="M873" s="9"/>
      <c r="N873" s="233"/>
      <c r="R873" s="205"/>
      <c r="S873" s="205"/>
      <c r="T873" s="205"/>
      <c r="V873" s="205"/>
      <c r="W873" s="205"/>
      <c r="X873" s="205"/>
      <c r="Y873" s="394"/>
      <c r="Z873" s="98"/>
      <c r="AA873" s="205"/>
      <c r="AB873" s="98"/>
      <c r="AC873" s="98"/>
      <c r="AD873" s="98"/>
      <c r="AE873" s="205"/>
      <c r="AF873" s="98"/>
      <c r="AH873" s="98"/>
      <c r="AI873" s="205"/>
      <c r="AJ873" s="98"/>
      <c r="AK873" s="98"/>
      <c r="AL873" s="98"/>
      <c r="AM873" s="205"/>
      <c r="AN873" s="98"/>
      <c r="AO873" s="121"/>
      <c r="AP873" s="98"/>
      <c r="AQ873" s="205"/>
      <c r="AR873" s="98"/>
      <c r="AT873" s="98"/>
      <c r="AU873" s="205"/>
      <c r="AV873" s="98"/>
      <c r="AX873" s="98"/>
      <c r="AY873" s="205"/>
      <c r="AZ873" s="98"/>
      <c r="BB873" s="98"/>
      <c r="BC873" s="205"/>
      <c r="BD873" s="98"/>
      <c r="BF873" s="98"/>
      <c r="BG873" s="205"/>
      <c r="BH873" s="98"/>
      <c r="BI873" s="121"/>
      <c r="BJ873" s="98"/>
      <c r="BK873" s="205"/>
      <c r="BL873" s="98"/>
      <c r="BN873" s="121"/>
      <c r="BO873" s="121"/>
      <c r="BP873" s="121"/>
      <c r="BQ873" s="121"/>
      <c r="BR873" s="121"/>
    </row>
    <row r="874" spans="1:70" customFormat="1">
      <c r="A874" s="84"/>
      <c r="B874" s="363"/>
      <c r="C874" s="121"/>
      <c r="D874" s="121"/>
      <c r="E874" s="121"/>
      <c r="F874" s="121"/>
      <c r="G874" s="121"/>
      <c r="H874" s="121"/>
      <c r="I874" s="121"/>
      <c r="J874" s="121"/>
      <c r="K874" s="121"/>
      <c r="L874" s="10"/>
      <c r="M874" s="9"/>
      <c r="N874" s="233"/>
      <c r="R874" s="205"/>
      <c r="S874" s="205"/>
      <c r="T874" s="205"/>
      <c r="V874" s="205"/>
      <c r="W874" s="205"/>
      <c r="X874" s="205"/>
      <c r="Y874" s="394"/>
      <c r="Z874" s="98"/>
      <c r="AA874" s="205"/>
      <c r="AB874" s="98"/>
      <c r="AC874" s="98"/>
      <c r="AD874" s="98"/>
      <c r="AE874" s="205"/>
      <c r="AF874" s="98"/>
      <c r="AH874" s="98"/>
      <c r="AI874" s="205"/>
      <c r="AJ874" s="98"/>
      <c r="AK874" s="98"/>
      <c r="AL874" s="98"/>
      <c r="AM874" s="205"/>
      <c r="AN874" s="98"/>
      <c r="AO874" s="121"/>
      <c r="AP874" s="98"/>
      <c r="AQ874" s="205"/>
      <c r="AR874" s="98"/>
      <c r="AT874" s="98"/>
      <c r="AU874" s="205"/>
      <c r="AV874" s="98"/>
      <c r="AX874" s="98"/>
      <c r="AY874" s="205"/>
      <c r="AZ874" s="98"/>
      <c r="BB874" s="98"/>
      <c r="BC874" s="205"/>
      <c r="BD874" s="98"/>
      <c r="BF874" s="98"/>
      <c r="BG874" s="205"/>
      <c r="BH874" s="98"/>
      <c r="BI874" s="121"/>
      <c r="BJ874" s="98"/>
      <c r="BK874" s="205"/>
      <c r="BL874" s="98"/>
      <c r="BN874" s="121"/>
      <c r="BO874" s="121"/>
      <c r="BP874" s="121"/>
      <c r="BQ874" s="121"/>
      <c r="BR874" s="121"/>
    </row>
    <row r="875" spans="1:70" customFormat="1">
      <c r="A875" s="84"/>
      <c r="B875" s="363"/>
      <c r="C875" s="121"/>
      <c r="D875" s="121"/>
      <c r="E875" s="121"/>
      <c r="F875" s="121"/>
      <c r="G875" s="121"/>
      <c r="H875" s="121"/>
      <c r="I875" s="121"/>
      <c r="J875" s="121"/>
      <c r="K875" s="121"/>
      <c r="L875" s="10"/>
      <c r="M875" s="9"/>
      <c r="N875" s="233"/>
      <c r="R875" s="205"/>
      <c r="S875" s="205"/>
      <c r="T875" s="205"/>
      <c r="V875" s="205"/>
      <c r="W875" s="205"/>
      <c r="X875" s="205"/>
      <c r="Y875" s="394"/>
      <c r="Z875" s="98"/>
      <c r="AA875" s="205"/>
      <c r="AB875" s="98"/>
      <c r="AC875" s="98"/>
      <c r="AD875" s="98"/>
      <c r="AE875" s="205"/>
      <c r="AF875" s="98"/>
      <c r="AH875" s="98"/>
      <c r="AI875" s="205"/>
      <c r="AJ875" s="98"/>
      <c r="AK875" s="98"/>
      <c r="AL875" s="98"/>
      <c r="AM875" s="205"/>
      <c r="AN875" s="98"/>
      <c r="AO875" s="121"/>
      <c r="AP875" s="98"/>
      <c r="AQ875" s="205"/>
      <c r="AR875" s="98"/>
      <c r="AT875" s="98"/>
      <c r="AU875" s="205"/>
      <c r="AV875" s="98"/>
      <c r="AX875" s="98"/>
      <c r="AY875" s="205"/>
      <c r="AZ875" s="98"/>
      <c r="BB875" s="98"/>
      <c r="BC875" s="205"/>
      <c r="BD875" s="98"/>
      <c r="BF875" s="98"/>
      <c r="BG875" s="205"/>
      <c r="BH875" s="98"/>
      <c r="BI875" s="121"/>
      <c r="BJ875" s="98"/>
      <c r="BK875" s="205"/>
      <c r="BL875" s="98"/>
      <c r="BN875" s="121"/>
      <c r="BO875" s="121"/>
      <c r="BP875" s="121"/>
      <c r="BQ875" s="121"/>
      <c r="BR875" s="121"/>
    </row>
    <row r="876" spans="1:70" customFormat="1">
      <c r="A876" s="84"/>
      <c r="B876" s="363"/>
      <c r="C876" s="121"/>
      <c r="D876" s="121"/>
      <c r="E876" s="121"/>
      <c r="F876" s="121"/>
      <c r="G876" s="121"/>
      <c r="H876" s="121"/>
      <c r="I876" s="121"/>
      <c r="J876" s="121"/>
      <c r="K876" s="121"/>
      <c r="L876" s="10"/>
      <c r="M876" s="9"/>
      <c r="N876" s="233"/>
      <c r="R876" s="205"/>
      <c r="S876" s="205"/>
      <c r="T876" s="205"/>
      <c r="V876" s="205"/>
      <c r="W876" s="205"/>
      <c r="X876" s="205"/>
      <c r="Y876" s="394"/>
      <c r="Z876" s="98"/>
      <c r="AA876" s="205"/>
      <c r="AB876" s="98"/>
      <c r="AC876" s="98"/>
      <c r="AD876" s="98"/>
      <c r="AE876" s="205"/>
      <c r="AF876" s="98"/>
      <c r="AH876" s="98"/>
      <c r="AI876" s="205"/>
      <c r="AJ876" s="98"/>
      <c r="AK876" s="98"/>
      <c r="AL876" s="98"/>
      <c r="AM876" s="205"/>
      <c r="AN876" s="98"/>
      <c r="AO876" s="121"/>
      <c r="AP876" s="98"/>
      <c r="AQ876" s="205"/>
      <c r="AR876" s="98"/>
      <c r="AT876" s="98"/>
      <c r="AU876" s="205"/>
      <c r="AV876" s="98"/>
      <c r="AX876" s="98"/>
      <c r="AY876" s="205"/>
      <c r="AZ876" s="98"/>
      <c r="BB876" s="98"/>
      <c r="BC876" s="205"/>
      <c r="BD876" s="98"/>
      <c r="BF876" s="98"/>
      <c r="BG876" s="205"/>
      <c r="BH876" s="98"/>
      <c r="BI876" s="121"/>
      <c r="BJ876" s="98"/>
      <c r="BK876" s="205"/>
      <c r="BL876" s="98"/>
      <c r="BN876" s="121"/>
      <c r="BO876" s="121"/>
      <c r="BP876" s="121"/>
      <c r="BQ876" s="121"/>
      <c r="BR876" s="121"/>
    </row>
    <row r="877" spans="1:70" customFormat="1">
      <c r="A877" s="84"/>
      <c r="B877" s="363"/>
      <c r="C877" s="121"/>
      <c r="D877" s="121"/>
      <c r="E877" s="121"/>
      <c r="F877" s="121"/>
      <c r="G877" s="121"/>
      <c r="H877" s="121"/>
      <c r="I877" s="121"/>
      <c r="J877" s="121"/>
      <c r="K877" s="121"/>
      <c r="L877" s="10"/>
      <c r="M877" s="9"/>
      <c r="N877" s="233"/>
      <c r="R877" s="205"/>
      <c r="S877" s="205"/>
      <c r="T877" s="205"/>
      <c r="V877" s="205"/>
      <c r="W877" s="205"/>
      <c r="X877" s="205"/>
      <c r="Y877" s="394"/>
      <c r="Z877" s="98"/>
      <c r="AA877" s="205"/>
      <c r="AB877" s="98"/>
      <c r="AC877" s="98"/>
      <c r="AD877" s="98"/>
      <c r="AE877" s="205"/>
      <c r="AF877" s="98"/>
      <c r="AH877" s="98"/>
      <c r="AI877" s="205"/>
      <c r="AJ877" s="98"/>
      <c r="AK877" s="98"/>
      <c r="AL877" s="98"/>
      <c r="AM877" s="205"/>
      <c r="AN877" s="98"/>
      <c r="AO877" s="121"/>
      <c r="AP877" s="98"/>
      <c r="AQ877" s="205"/>
      <c r="AR877" s="98"/>
      <c r="AT877" s="98"/>
      <c r="AU877" s="205"/>
      <c r="AV877" s="98"/>
      <c r="AX877" s="98"/>
      <c r="AY877" s="205"/>
      <c r="AZ877" s="98"/>
      <c r="BB877" s="98"/>
      <c r="BC877" s="205"/>
      <c r="BD877" s="98"/>
      <c r="BF877" s="98"/>
      <c r="BG877" s="205"/>
      <c r="BH877" s="98"/>
      <c r="BI877" s="121"/>
      <c r="BJ877" s="98"/>
      <c r="BK877" s="205"/>
      <c r="BL877" s="98"/>
      <c r="BN877" s="121"/>
      <c r="BO877" s="121"/>
      <c r="BP877" s="121"/>
      <c r="BQ877" s="121"/>
      <c r="BR877" s="121"/>
    </row>
    <row r="878" spans="1:70" customFormat="1">
      <c r="A878" s="84"/>
      <c r="B878" s="363"/>
      <c r="C878" s="121"/>
      <c r="D878" s="121"/>
      <c r="E878" s="121"/>
      <c r="F878" s="121"/>
      <c r="G878" s="121"/>
      <c r="H878" s="121"/>
      <c r="I878" s="121"/>
      <c r="J878" s="121"/>
      <c r="K878" s="121"/>
      <c r="L878" s="10"/>
      <c r="M878" s="9"/>
      <c r="N878" s="233"/>
      <c r="R878" s="205"/>
      <c r="S878" s="205"/>
      <c r="T878" s="205"/>
      <c r="V878" s="205"/>
      <c r="W878" s="205"/>
      <c r="X878" s="205"/>
      <c r="Y878" s="394"/>
      <c r="Z878" s="98"/>
      <c r="AA878" s="205"/>
      <c r="AB878" s="98"/>
      <c r="AC878" s="98"/>
      <c r="AD878" s="98"/>
      <c r="AE878" s="205"/>
      <c r="AF878" s="98"/>
      <c r="AH878" s="98"/>
      <c r="AI878" s="205"/>
      <c r="AJ878" s="98"/>
      <c r="AK878" s="98"/>
      <c r="AL878" s="98"/>
      <c r="AM878" s="205"/>
      <c r="AN878" s="98"/>
      <c r="AO878" s="121"/>
      <c r="AP878" s="98"/>
      <c r="AQ878" s="205"/>
      <c r="AR878" s="98"/>
      <c r="AT878" s="98"/>
      <c r="AU878" s="205"/>
      <c r="AV878" s="98"/>
      <c r="AX878" s="98"/>
      <c r="AY878" s="205"/>
      <c r="AZ878" s="98"/>
      <c r="BB878" s="98"/>
      <c r="BC878" s="205"/>
      <c r="BD878" s="98"/>
      <c r="BF878" s="98"/>
      <c r="BG878" s="205"/>
      <c r="BH878" s="98"/>
      <c r="BI878" s="121"/>
      <c r="BJ878" s="98"/>
      <c r="BK878" s="205"/>
      <c r="BL878" s="98"/>
      <c r="BN878" s="121"/>
      <c r="BO878" s="121"/>
      <c r="BP878" s="121"/>
      <c r="BQ878" s="121"/>
      <c r="BR878" s="121"/>
    </row>
    <row r="879" spans="1:70" customFormat="1">
      <c r="A879" s="84"/>
      <c r="B879" s="363"/>
      <c r="C879" s="121"/>
      <c r="D879" s="121"/>
      <c r="E879" s="121"/>
      <c r="F879" s="121"/>
      <c r="G879" s="121"/>
      <c r="H879" s="121"/>
      <c r="I879" s="121"/>
      <c r="J879" s="121"/>
      <c r="K879" s="121"/>
      <c r="L879" s="10"/>
      <c r="M879" s="9"/>
      <c r="N879" s="233"/>
      <c r="R879" s="205"/>
      <c r="S879" s="205"/>
      <c r="T879" s="205"/>
      <c r="V879" s="205"/>
      <c r="W879" s="205"/>
      <c r="X879" s="205"/>
      <c r="Y879" s="394"/>
      <c r="Z879" s="98"/>
      <c r="AA879" s="205"/>
      <c r="AB879" s="98"/>
      <c r="AC879" s="98"/>
      <c r="AD879" s="98"/>
      <c r="AE879" s="205"/>
      <c r="AF879" s="98"/>
      <c r="AH879" s="98"/>
      <c r="AI879" s="205"/>
      <c r="AJ879" s="98"/>
      <c r="AK879" s="98"/>
      <c r="AL879" s="98"/>
      <c r="AM879" s="205"/>
      <c r="AN879" s="98"/>
      <c r="AO879" s="121"/>
      <c r="AP879" s="98"/>
      <c r="AQ879" s="205"/>
      <c r="AR879" s="98"/>
      <c r="AT879" s="98"/>
      <c r="AU879" s="205"/>
      <c r="AV879" s="98"/>
      <c r="AX879" s="98"/>
      <c r="AY879" s="205"/>
      <c r="AZ879" s="98"/>
      <c r="BB879" s="98"/>
      <c r="BC879" s="205"/>
      <c r="BD879" s="98"/>
      <c r="BF879" s="98"/>
      <c r="BG879" s="205"/>
      <c r="BH879" s="98"/>
      <c r="BI879" s="121"/>
      <c r="BJ879" s="98"/>
      <c r="BK879" s="205"/>
      <c r="BL879" s="98"/>
      <c r="BN879" s="121"/>
      <c r="BO879" s="121"/>
      <c r="BP879" s="121"/>
      <c r="BQ879" s="121"/>
      <c r="BR879" s="121"/>
    </row>
    <row r="880" spans="1:70" customFormat="1">
      <c r="A880" s="84"/>
      <c r="B880" s="363"/>
      <c r="C880" s="121"/>
      <c r="D880" s="121"/>
      <c r="E880" s="121"/>
      <c r="F880" s="121"/>
      <c r="G880" s="121"/>
      <c r="H880" s="121"/>
      <c r="I880" s="121"/>
      <c r="J880" s="121"/>
      <c r="K880" s="121"/>
      <c r="L880" s="10"/>
      <c r="M880" s="9"/>
      <c r="N880" s="233"/>
      <c r="R880" s="205"/>
      <c r="S880" s="205"/>
      <c r="T880" s="205"/>
      <c r="V880" s="205"/>
      <c r="W880" s="205"/>
      <c r="X880" s="205"/>
      <c r="Y880" s="394"/>
      <c r="Z880" s="98"/>
      <c r="AA880" s="205"/>
      <c r="AB880" s="98"/>
      <c r="AC880" s="98"/>
      <c r="AD880" s="98"/>
      <c r="AE880" s="205"/>
      <c r="AF880" s="98"/>
      <c r="AH880" s="98"/>
      <c r="AI880" s="205"/>
      <c r="AJ880" s="98"/>
      <c r="AK880" s="98"/>
      <c r="AL880" s="98"/>
      <c r="AM880" s="205"/>
      <c r="AN880" s="98"/>
      <c r="AO880" s="121"/>
      <c r="AP880" s="98"/>
      <c r="AQ880" s="205"/>
      <c r="AR880" s="98"/>
      <c r="AT880" s="98"/>
      <c r="AU880" s="205"/>
      <c r="AV880" s="98"/>
      <c r="AX880" s="98"/>
      <c r="AY880" s="205"/>
      <c r="AZ880" s="98"/>
      <c r="BB880" s="98"/>
      <c r="BC880" s="205"/>
      <c r="BD880" s="98"/>
      <c r="BF880" s="98"/>
      <c r="BG880" s="205"/>
      <c r="BH880" s="98"/>
      <c r="BI880" s="121"/>
      <c r="BJ880" s="98"/>
      <c r="BK880" s="205"/>
      <c r="BL880" s="98"/>
      <c r="BN880" s="121"/>
      <c r="BO880" s="121"/>
      <c r="BP880" s="121"/>
      <c r="BQ880" s="121"/>
      <c r="BR880" s="121"/>
    </row>
    <row r="881" spans="1:70" customFormat="1">
      <c r="A881" s="84"/>
      <c r="B881" s="363"/>
      <c r="C881" s="121"/>
      <c r="D881" s="121"/>
      <c r="E881" s="121"/>
      <c r="F881" s="121"/>
      <c r="G881" s="121"/>
      <c r="H881" s="121"/>
      <c r="I881" s="121"/>
      <c r="J881" s="121"/>
      <c r="K881" s="121"/>
      <c r="L881" s="10"/>
      <c r="M881" s="9"/>
      <c r="N881" s="233"/>
      <c r="R881" s="205"/>
      <c r="S881" s="205"/>
      <c r="T881" s="205"/>
      <c r="V881" s="205"/>
      <c r="W881" s="205"/>
      <c r="X881" s="205"/>
      <c r="Y881" s="394"/>
      <c r="Z881" s="98"/>
      <c r="AA881" s="205"/>
      <c r="AB881" s="98"/>
      <c r="AC881" s="98"/>
      <c r="AD881" s="98"/>
      <c r="AE881" s="205"/>
      <c r="AF881" s="98"/>
      <c r="AH881" s="98"/>
      <c r="AI881" s="205"/>
      <c r="AJ881" s="98"/>
      <c r="AK881" s="98"/>
      <c r="AL881" s="98"/>
      <c r="AM881" s="205"/>
      <c r="AN881" s="98"/>
      <c r="AO881" s="121"/>
      <c r="AP881" s="98"/>
      <c r="AQ881" s="205"/>
      <c r="AR881" s="98"/>
      <c r="AT881" s="98"/>
      <c r="AU881" s="205"/>
      <c r="AV881" s="98"/>
      <c r="AX881" s="98"/>
      <c r="AY881" s="205"/>
      <c r="AZ881" s="98"/>
      <c r="BB881" s="98"/>
      <c r="BC881" s="205"/>
      <c r="BD881" s="98"/>
      <c r="BF881" s="98"/>
      <c r="BG881" s="205"/>
      <c r="BH881" s="98"/>
      <c r="BI881" s="121"/>
      <c r="BJ881" s="98"/>
      <c r="BK881" s="205"/>
      <c r="BL881" s="98"/>
      <c r="BN881" s="121"/>
      <c r="BO881" s="121"/>
      <c r="BP881" s="121"/>
      <c r="BQ881" s="121"/>
      <c r="BR881" s="121"/>
    </row>
    <row r="882" spans="1:70" customFormat="1">
      <c r="A882" s="84"/>
      <c r="B882" s="363"/>
      <c r="C882" s="121"/>
      <c r="D882" s="121"/>
      <c r="E882" s="121"/>
      <c r="F882" s="121"/>
      <c r="G882" s="121"/>
      <c r="H882" s="121"/>
      <c r="I882" s="121"/>
      <c r="J882" s="121"/>
      <c r="K882" s="121"/>
      <c r="L882" s="10"/>
      <c r="M882" s="9"/>
      <c r="N882" s="233"/>
      <c r="R882" s="205"/>
      <c r="S882" s="205"/>
      <c r="T882" s="205"/>
      <c r="V882" s="205"/>
      <c r="W882" s="205"/>
      <c r="X882" s="205"/>
      <c r="Y882" s="394"/>
      <c r="Z882" s="98"/>
      <c r="AA882" s="205"/>
      <c r="AB882" s="98"/>
      <c r="AC882" s="98"/>
      <c r="AD882" s="98"/>
      <c r="AE882" s="205"/>
      <c r="AF882" s="98"/>
      <c r="AH882" s="98"/>
      <c r="AI882" s="205"/>
      <c r="AJ882" s="98"/>
      <c r="AK882" s="98"/>
      <c r="AL882" s="98"/>
      <c r="AM882" s="205"/>
      <c r="AN882" s="98"/>
      <c r="AO882" s="121"/>
      <c r="AP882" s="98"/>
      <c r="AQ882" s="205"/>
      <c r="AR882" s="98"/>
      <c r="AT882" s="98"/>
      <c r="AU882" s="205"/>
      <c r="AV882" s="98"/>
      <c r="AX882" s="98"/>
      <c r="AY882" s="205"/>
      <c r="AZ882" s="98"/>
      <c r="BB882" s="98"/>
      <c r="BC882" s="205"/>
      <c r="BD882" s="98"/>
      <c r="BF882" s="98"/>
      <c r="BG882" s="205"/>
      <c r="BH882" s="98"/>
      <c r="BI882" s="121"/>
      <c r="BJ882" s="98"/>
      <c r="BK882" s="205"/>
      <c r="BL882" s="98"/>
      <c r="BN882" s="121"/>
      <c r="BO882" s="121"/>
      <c r="BP882" s="121"/>
      <c r="BQ882" s="121"/>
      <c r="BR882" s="121"/>
    </row>
    <row r="883" spans="1:70" customFormat="1">
      <c r="A883" s="84"/>
      <c r="B883" s="363"/>
      <c r="C883" s="121"/>
      <c r="D883" s="121"/>
      <c r="E883" s="121"/>
      <c r="F883" s="121"/>
      <c r="G883" s="121"/>
      <c r="H883" s="121"/>
      <c r="I883" s="121"/>
      <c r="J883" s="121"/>
      <c r="K883" s="121"/>
      <c r="L883" s="10"/>
      <c r="M883" s="9"/>
      <c r="N883" s="233"/>
      <c r="R883" s="205"/>
      <c r="S883" s="205"/>
      <c r="T883" s="205"/>
      <c r="V883" s="205"/>
      <c r="W883" s="205"/>
      <c r="X883" s="205"/>
      <c r="Y883" s="394"/>
      <c r="Z883" s="98"/>
      <c r="AA883" s="205"/>
      <c r="AB883" s="98"/>
      <c r="AC883" s="98"/>
      <c r="AD883" s="98"/>
      <c r="AE883" s="205"/>
      <c r="AF883" s="98"/>
      <c r="AH883" s="98"/>
      <c r="AI883" s="205"/>
      <c r="AJ883" s="98"/>
      <c r="AK883" s="98"/>
      <c r="AL883" s="98"/>
      <c r="AM883" s="205"/>
      <c r="AN883" s="98"/>
      <c r="AO883" s="121"/>
      <c r="AP883" s="98"/>
      <c r="AQ883" s="205"/>
      <c r="AR883" s="98"/>
      <c r="AT883" s="98"/>
      <c r="AU883" s="205"/>
      <c r="AV883" s="98"/>
      <c r="AX883" s="98"/>
      <c r="AY883" s="205"/>
      <c r="AZ883" s="98"/>
      <c r="BB883" s="98"/>
      <c r="BC883" s="205"/>
      <c r="BD883" s="98"/>
      <c r="BF883" s="98"/>
      <c r="BG883" s="205"/>
      <c r="BH883" s="98"/>
      <c r="BI883" s="121"/>
      <c r="BJ883" s="98"/>
      <c r="BK883" s="205"/>
      <c r="BL883" s="98"/>
      <c r="BN883" s="121"/>
      <c r="BO883" s="121"/>
      <c r="BP883" s="121"/>
      <c r="BQ883" s="121"/>
      <c r="BR883" s="121"/>
    </row>
    <row r="884" spans="1:70" customFormat="1">
      <c r="A884" s="84"/>
      <c r="B884" s="363"/>
      <c r="C884" s="121"/>
      <c r="D884" s="121"/>
      <c r="E884" s="121"/>
      <c r="F884" s="121"/>
      <c r="G884" s="121"/>
      <c r="H884" s="121"/>
      <c r="I884" s="121"/>
      <c r="J884" s="121"/>
      <c r="K884" s="121"/>
      <c r="L884" s="10"/>
      <c r="M884" s="9"/>
      <c r="N884" s="233"/>
      <c r="R884" s="205"/>
      <c r="S884" s="205"/>
      <c r="T884" s="205"/>
      <c r="V884" s="205"/>
      <c r="W884" s="205"/>
      <c r="X884" s="205"/>
      <c r="Y884" s="394"/>
      <c r="Z884" s="98"/>
      <c r="AA884" s="205"/>
      <c r="AB884" s="98"/>
      <c r="AC884" s="98"/>
      <c r="AD884" s="98"/>
      <c r="AE884" s="205"/>
      <c r="AF884" s="98"/>
      <c r="AH884" s="98"/>
      <c r="AI884" s="205"/>
      <c r="AJ884" s="98"/>
      <c r="AK884" s="98"/>
      <c r="AL884" s="98"/>
      <c r="AM884" s="205"/>
      <c r="AN884" s="98"/>
      <c r="AO884" s="121"/>
      <c r="AP884" s="98"/>
      <c r="AQ884" s="205"/>
      <c r="AR884" s="98"/>
      <c r="AT884" s="98"/>
      <c r="AU884" s="205"/>
      <c r="AV884" s="98"/>
      <c r="AX884" s="98"/>
      <c r="AY884" s="205"/>
      <c r="AZ884" s="98"/>
      <c r="BB884" s="98"/>
      <c r="BC884" s="205"/>
      <c r="BD884" s="98"/>
      <c r="BF884" s="98"/>
      <c r="BG884" s="205"/>
      <c r="BH884" s="98"/>
      <c r="BI884" s="121"/>
      <c r="BJ884" s="98"/>
      <c r="BK884" s="205"/>
      <c r="BL884" s="98"/>
      <c r="BN884" s="121"/>
      <c r="BO884" s="121"/>
      <c r="BP884" s="121"/>
      <c r="BQ884" s="121"/>
      <c r="BR884" s="121"/>
    </row>
    <row r="885" spans="1:70" customFormat="1">
      <c r="A885" s="84"/>
      <c r="B885" s="363"/>
      <c r="C885" s="121"/>
      <c r="D885" s="121"/>
      <c r="E885" s="121"/>
      <c r="F885" s="121"/>
      <c r="G885" s="121"/>
      <c r="H885" s="121"/>
      <c r="I885" s="121"/>
      <c r="J885" s="121"/>
      <c r="K885" s="121"/>
      <c r="L885" s="10"/>
      <c r="M885" s="9"/>
      <c r="N885" s="233"/>
      <c r="R885" s="205"/>
      <c r="S885" s="205"/>
      <c r="T885" s="205"/>
      <c r="V885" s="205"/>
      <c r="W885" s="205"/>
      <c r="X885" s="205"/>
      <c r="Y885" s="394"/>
      <c r="Z885" s="98"/>
      <c r="AA885" s="205"/>
      <c r="AB885" s="98"/>
      <c r="AC885" s="98"/>
      <c r="AD885" s="98"/>
      <c r="AE885" s="205"/>
      <c r="AF885" s="98"/>
      <c r="AH885" s="98"/>
      <c r="AI885" s="205"/>
      <c r="AJ885" s="98"/>
      <c r="AK885" s="98"/>
      <c r="AL885" s="98"/>
      <c r="AM885" s="205"/>
      <c r="AN885" s="98"/>
      <c r="AO885" s="121"/>
      <c r="AP885" s="98"/>
      <c r="AQ885" s="205"/>
      <c r="AR885" s="98"/>
      <c r="AT885" s="98"/>
      <c r="AU885" s="205"/>
      <c r="AV885" s="98"/>
      <c r="AX885" s="98"/>
      <c r="AY885" s="205"/>
      <c r="AZ885" s="98"/>
      <c r="BB885" s="98"/>
      <c r="BC885" s="205"/>
      <c r="BD885" s="98"/>
      <c r="BF885" s="98"/>
      <c r="BG885" s="205"/>
      <c r="BH885" s="98"/>
      <c r="BI885" s="121"/>
      <c r="BJ885" s="98"/>
      <c r="BK885" s="205"/>
      <c r="BL885" s="98"/>
      <c r="BN885" s="121"/>
      <c r="BO885" s="121"/>
      <c r="BP885" s="121"/>
      <c r="BQ885" s="121"/>
      <c r="BR885" s="121"/>
    </row>
    <row r="886" spans="1:70" customFormat="1">
      <c r="A886" s="84"/>
      <c r="B886" s="363"/>
      <c r="C886" s="121"/>
      <c r="D886" s="121"/>
      <c r="E886" s="121"/>
      <c r="F886" s="121"/>
      <c r="G886" s="121"/>
      <c r="H886" s="121"/>
      <c r="I886" s="121"/>
      <c r="J886" s="121"/>
      <c r="K886" s="121"/>
      <c r="L886" s="10"/>
      <c r="M886" s="9"/>
      <c r="N886" s="233"/>
      <c r="R886" s="205"/>
      <c r="S886" s="205"/>
      <c r="T886" s="205"/>
      <c r="V886" s="205"/>
      <c r="W886" s="205"/>
      <c r="X886" s="205"/>
      <c r="Y886" s="394"/>
      <c r="Z886" s="98"/>
      <c r="AA886" s="205"/>
      <c r="AB886" s="98"/>
      <c r="AC886" s="98"/>
      <c r="AD886" s="98"/>
      <c r="AE886" s="205"/>
      <c r="AF886" s="98"/>
      <c r="AH886" s="98"/>
      <c r="AI886" s="205"/>
      <c r="AJ886" s="98"/>
      <c r="AK886" s="98"/>
      <c r="AL886" s="98"/>
      <c r="AM886" s="205"/>
      <c r="AN886" s="98"/>
      <c r="AO886" s="121"/>
      <c r="AP886" s="98"/>
      <c r="AQ886" s="205"/>
      <c r="AR886" s="98"/>
      <c r="AT886" s="98"/>
      <c r="AU886" s="205"/>
      <c r="AV886" s="98"/>
      <c r="AX886" s="98"/>
      <c r="AY886" s="205"/>
      <c r="AZ886" s="98"/>
      <c r="BB886" s="98"/>
      <c r="BC886" s="205"/>
      <c r="BD886" s="98"/>
      <c r="BF886" s="98"/>
      <c r="BG886" s="205"/>
      <c r="BH886" s="98"/>
      <c r="BI886" s="121"/>
      <c r="BJ886" s="98"/>
      <c r="BK886" s="205"/>
      <c r="BL886" s="98"/>
      <c r="BN886" s="121"/>
      <c r="BO886" s="121"/>
      <c r="BP886" s="121"/>
      <c r="BQ886" s="121"/>
      <c r="BR886" s="121"/>
    </row>
    <row r="887" spans="1:70" customFormat="1">
      <c r="A887" s="84"/>
      <c r="B887" s="363"/>
      <c r="C887" s="121"/>
      <c r="D887" s="121"/>
      <c r="E887" s="121"/>
      <c r="F887" s="121"/>
      <c r="G887" s="121"/>
      <c r="H887" s="121"/>
      <c r="I887" s="121"/>
      <c r="J887" s="121"/>
      <c r="K887" s="121"/>
      <c r="L887" s="10"/>
      <c r="M887" s="9"/>
      <c r="N887" s="233"/>
      <c r="R887" s="205"/>
      <c r="S887" s="205"/>
      <c r="T887" s="205"/>
      <c r="V887" s="205"/>
      <c r="W887" s="205"/>
      <c r="X887" s="205"/>
      <c r="Y887" s="394"/>
      <c r="Z887" s="98"/>
      <c r="AA887" s="205"/>
      <c r="AB887" s="98"/>
      <c r="AC887" s="98"/>
      <c r="AD887" s="98"/>
      <c r="AE887" s="205"/>
      <c r="AF887" s="98"/>
      <c r="AH887" s="98"/>
      <c r="AI887" s="205"/>
      <c r="AJ887" s="98"/>
      <c r="AK887" s="98"/>
      <c r="AL887" s="98"/>
      <c r="AM887" s="205"/>
      <c r="AN887" s="98"/>
      <c r="AO887" s="121"/>
      <c r="AP887" s="98"/>
      <c r="AQ887" s="205"/>
      <c r="AR887" s="98"/>
      <c r="AT887" s="98"/>
      <c r="AU887" s="205"/>
      <c r="AV887" s="98"/>
      <c r="AX887" s="98"/>
      <c r="AY887" s="205"/>
      <c r="AZ887" s="98"/>
      <c r="BB887" s="98"/>
      <c r="BC887" s="205"/>
      <c r="BD887" s="98"/>
      <c r="BF887" s="98"/>
      <c r="BG887" s="205"/>
      <c r="BH887" s="98"/>
      <c r="BI887" s="121"/>
      <c r="BJ887" s="98"/>
      <c r="BK887" s="205"/>
      <c r="BL887" s="98"/>
      <c r="BN887" s="121"/>
      <c r="BO887" s="121"/>
      <c r="BP887" s="121"/>
      <c r="BQ887" s="121"/>
      <c r="BR887" s="121"/>
    </row>
    <row r="888" spans="1:70" customFormat="1">
      <c r="A888" s="84"/>
      <c r="B888" s="363"/>
      <c r="C888" s="121"/>
      <c r="D888" s="121"/>
      <c r="E888" s="121"/>
      <c r="F888" s="121"/>
      <c r="G888" s="121"/>
      <c r="H888" s="121"/>
      <c r="I888" s="121"/>
      <c r="J888" s="121"/>
      <c r="K888" s="121"/>
      <c r="L888" s="10"/>
      <c r="M888" s="9"/>
      <c r="N888" s="233"/>
      <c r="R888" s="205"/>
      <c r="S888" s="205"/>
      <c r="T888" s="205"/>
      <c r="V888" s="205"/>
      <c r="W888" s="205"/>
      <c r="X888" s="205"/>
      <c r="Y888" s="394"/>
      <c r="Z888" s="98"/>
      <c r="AA888" s="205"/>
      <c r="AB888" s="98"/>
      <c r="AC888" s="98"/>
      <c r="AD888" s="98"/>
      <c r="AE888" s="205"/>
      <c r="AF888" s="98"/>
      <c r="AH888" s="98"/>
      <c r="AI888" s="205"/>
      <c r="AJ888" s="98"/>
      <c r="AK888" s="98"/>
      <c r="AL888" s="98"/>
      <c r="AM888" s="205"/>
      <c r="AN888" s="98"/>
      <c r="AO888" s="121"/>
      <c r="AP888" s="98"/>
      <c r="AQ888" s="205"/>
      <c r="AR888" s="98"/>
      <c r="AT888" s="98"/>
      <c r="AU888" s="205"/>
      <c r="AV888" s="98"/>
      <c r="AX888" s="98"/>
      <c r="AY888" s="205"/>
      <c r="AZ888" s="98"/>
      <c r="BB888" s="98"/>
      <c r="BC888" s="205"/>
      <c r="BD888" s="98"/>
      <c r="BF888" s="98"/>
      <c r="BG888" s="205"/>
      <c r="BH888" s="98"/>
      <c r="BI888" s="121"/>
      <c r="BJ888" s="98"/>
      <c r="BK888" s="205"/>
      <c r="BL888" s="98"/>
      <c r="BN888" s="121"/>
      <c r="BO888" s="121"/>
      <c r="BP888" s="121"/>
      <c r="BQ888" s="121"/>
      <c r="BR888" s="121"/>
    </row>
    <row r="889" spans="1:70" customFormat="1">
      <c r="A889" s="84"/>
      <c r="B889" s="363"/>
      <c r="C889" s="121"/>
      <c r="D889" s="121"/>
      <c r="E889" s="121"/>
      <c r="F889" s="121"/>
      <c r="G889" s="121"/>
      <c r="H889" s="121"/>
      <c r="I889" s="121"/>
      <c r="J889" s="121"/>
      <c r="K889" s="121"/>
      <c r="L889" s="10"/>
      <c r="M889" s="9"/>
      <c r="N889" s="233"/>
      <c r="R889" s="205"/>
      <c r="S889" s="205"/>
      <c r="T889" s="205"/>
      <c r="V889" s="205"/>
      <c r="W889" s="205"/>
      <c r="X889" s="205"/>
      <c r="Y889" s="394"/>
      <c r="Z889" s="98"/>
      <c r="AA889" s="205"/>
      <c r="AB889" s="98"/>
      <c r="AC889" s="98"/>
      <c r="AD889" s="98"/>
      <c r="AE889" s="205"/>
      <c r="AF889" s="98"/>
      <c r="AH889" s="98"/>
      <c r="AI889" s="205"/>
      <c r="AJ889" s="98"/>
      <c r="AK889" s="98"/>
      <c r="AL889" s="98"/>
      <c r="AM889" s="205"/>
      <c r="AN889" s="98"/>
      <c r="AO889" s="121"/>
      <c r="AP889" s="98"/>
      <c r="AQ889" s="205"/>
      <c r="AR889" s="98"/>
      <c r="AT889" s="98"/>
      <c r="AU889" s="205"/>
      <c r="AV889" s="98"/>
      <c r="AX889" s="98"/>
      <c r="AY889" s="205"/>
      <c r="AZ889" s="98"/>
      <c r="BB889" s="98"/>
      <c r="BC889" s="205"/>
      <c r="BD889" s="98"/>
      <c r="BF889" s="98"/>
      <c r="BG889" s="205"/>
      <c r="BH889" s="98"/>
      <c r="BI889" s="121"/>
      <c r="BJ889" s="98"/>
      <c r="BK889" s="205"/>
      <c r="BL889" s="98"/>
      <c r="BN889" s="121"/>
      <c r="BO889" s="121"/>
      <c r="BP889" s="121"/>
      <c r="BQ889" s="121"/>
      <c r="BR889" s="121"/>
    </row>
    <row r="890" spans="1:70" customFormat="1">
      <c r="A890" s="84"/>
      <c r="B890" s="363"/>
      <c r="C890" s="121"/>
      <c r="D890" s="121"/>
      <c r="E890" s="121"/>
      <c r="F890" s="121"/>
      <c r="G890" s="121"/>
      <c r="H890" s="121"/>
      <c r="I890" s="121"/>
      <c r="J890" s="121"/>
      <c r="K890" s="121"/>
      <c r="L890" s="10"/>
      <c r="M890" s="9"/>
      <c r="N890" s="233"/>
      <c r="R890" s="205"/>
      <c r="S890" s="205"/>
      <c r="T890" s="205"/>
      <c r="V890" s="205"/>
      <c r="W890" s="205"/>
      <c r="X890" s="205"/>
      <c r="Y890" s="394"/>
      <c r="Z890" s="98"/>
      <c r="AA890" s="205"/>
      <c r="AB890" s="98"/>
      <c r="AC890" s="98"/>
      <c r="AD890" s="98"/>
      <c r="AE890" s="205"/>
      <c r="AF890" s="98"/>
      <c r="AH890" s="98"/>
      <c r="AI890" s="205"/>
      <c r="AJ890" s="98"/>
      <c r="AK890" s="98"/>
      <c r="AL890" s="98"/>
      <c r="AM890" s="205"/>
      <c r="AN890" s="98"/>
      <c r="AO890" s="121"/>
      <c r="AP890" s="98"/>
      <c r="AQ890" s="205"/>
      <c r="AR890" s="98"/>
      <c r="AT890" s="98"/>
      <c r="AU890" s="205"/>
      <c r="AV890" s="98"/>
      <c r="AX890" s="98"/>
      <c r="AY890" s="205"/>
      <c r="AZ890" s="98"/>
      <c r="BB890" s="98"/>
      <c r="BC890" s="205"/>
      <c r="BD890" s="98"/>
      <c r="BF890" s="98"/>
      <c r="BG890" s="205"/>
      <c r="BH890" s="98"/>
      <c r="BI890" s="121"/>
      <c r="BJ890" s="98"/>
      <c r="BK890" s="205"/>
      <c r="BL890" s="98"/>
      <c r="BN890" s="121"/>
      <c r="BO890" s="121"/>
      <c r="BP890" s="121"/>
      <c r="BQ890" s="121"/>
      <c r="BR890" s="121"/>
    </row>
    <row r="891" spans="1:70" customFormat="1">
      <c r="A891" s="84"/>
      <c r="B891" s="363"/>
      <c r="C891" s="121"/>
      <c r="D891" s="121"/>
      <c r="E891" s="121"/>
      <c r="F891" s="121"/>
      <c r="G891" s="121"/>
      <c r="H891" s="121"/>
      <c r="I891" s="121"/>
      <c r="J891" s="121"/>
      <c r="K891" s="121"/>
      <c r="L891" s="10"/>
      <c r="M891" s="9"/>
      <c r="N891" s="233"/>
      <c r="R891" s="205"/>
      <c r="S891" s="205"/>
      <c r="T891" s="205"/>
      <c r="V891" s="205"/>
      <c r="W891" s="205"/>
      <c r="X891" s="205"/>
      <c r="Y891" s="394"/>
      <c r="Z891" s="98"/>
      <c r="AA891" s="205"/>
      <c r="AB891" s="98"/>
      <c r="AC891" s="98"/>
      <c r="AD891" s="98"/>
      <c r="AE891" s="205"/>
      <c r="AF891" s="98"/>
      <c r="AH891" s="98"/>
      <c r="AI891" s="205"/>
      <c r="AJ891" s="98"/>
      <c r="AK891" s="98"/>
      <c r="AL891" s="98"/>
      <c r="AM891" s="205"/>
      <c r="AN891" s="98"/>
      <c r="AO891" s="121"/>
      <c r="AP891" s="98"/>
      <c r="AQ891" s="205"/>
      <c r="AR891" s="98"/>
      <c r="AT891" s="98"/>
      <c r="AU891" s="205"/>
      <c r="AV891" s="98"/>
      <c r="AX891" s="98"/>
      <c r="AY891" s="205"/>
      <c r="AZ891" s="98"/>
      <c r="BB891" s="98"/>
      <c r="BC891" s="205"/>
      <c r="BD891" s="98"/>
      <c r="BF891" s="98"/>
      <c r="BG891" s="205"/>
      <c r="BH891" s="98"/>
      <c r="BI891" s="121"/>
      <c r="BJ891" s="98"/>
      <c r="BK891" s="205"/>
      <c r="BL891" s="98"/>
      <c r="BN891" s="121"/>
      <c r="BO891" s="121"/>
      <c r="BP891" s="121"/>
      <c r="BQ891" s="121"/>
      <c r="BR891" s="121"/>
    </row>
    <row r="892" spans="1:70" customFormat="1">
      <c r="A892" s="84"/>
      <c r="B892" s="363"/>
      <c r="C892" s="121"/>
      <c r="D892" s="121"/>
      <c r="E892" s="121"/>
      <c r="F892" s="121"/>
      <c r="G892" s="121"/>
      <c r="H892" s="121"/>
      <c r="I892" s="121"/>
      <c r="J892" s="121"/>
      <c r="K892" s="121"/>
      <c r="L892" s="10"/>
      <c r="M892" s="9"/>
      <c r="N892" s="233"/>
      <c r="R892" s="205"/>
      <c r="S892" s="205"/>
      <c r="T892" s="205"/>
      <c r="V892" s="205"/>
      <c r="W892" s="205"/>
      <c r="X892" s="205"/>
      <c r="Y892" s="394"/>
      <c r="Z892" s="98"/>
      <c r="AA892" s="205"/>
      <c r="AB892" s="98"/>
      <c r="AC892" s="98"/>
      <c r="AD892" s="98"/>
      <c r="AE892" s="205"/>
      <c r="AF892" s="98"/>
      <c r="AH892" s="98"/>
      <c r="AI892" s="205"/>
      <c r="AJ892" s="98"/>
      <c r="AK892" s="98"/>
      <c r="AL892" s="98"/>
      <c r="AM892" s="205"/>
      <c r="AN892" s="98"/>
      <c r="AO892" s="121"/>
      <c r="AP892" s="98"/>
      <c r="AQ892" s="205"/>
      <c r="AR892" s="98"/>
      <c r="AT892" s="98"/>
      <c r="AU892" s="205"/>
      <c r="AV892" s="98"/>
      <c r="AX892" s="98"/>
      <c r="AY892" s="205"/>
      <c r="AZ892" s="98"/>
      <c r="BB892" s="98"/>
      <c r="BC892" s="205"/>
      <c r="BD892" s="98"/>
      <c r="BF892" s="98"/>
      <c r="BG892" s="205"/>
      <c r="BH892" s="98"/>
      <c r="BI892" s="121"/>
      <c r="BJ892" s="98"/>
      <c r="BK892" s="205"/>
      <c r="BL892" s="98"/>
      <c r="BN892" s="121"/>
      <c r="BO892" s="121"/>
      <c r="BP892" s="121"/>
      <c r="BQ892" s="121"/>
      <c r="BR892" s="121"/>
    </row>
    <row r="893" spans="1:70" customFormat="1">
      <c r="A893" s="84"/>
      <c r="B893" s="363"/>
      <c r="C893" s="121"/>
      <c r="D893" s="121"/>
      <c r="E893" s="121"/>
      <c r="F893" s="121"/>
      <c r="G893" s="121"/>
      <c r="H893" s="121"/>
      <c r="I893" s="121"/>
      <c r="J893" s="121"/>
      <c r="K893" s="121"/>
      <c r="L893" s="10"/>
      <c r="M893" s="9"/>
      <c r="N893" s="233"/>
      <c r="R893" s="205"/>
      <c r="S893" s="205"/>
      <c r="T893" s="205"/>
      <c r="V893" s="205"/>
      <c r="W893" s="205"/>
      <c r="X893" s="205"/>
      <c r="Y893" s="394"/>
      <c r="Z893" s="98"/>
      <c r="AA893" s="205"/>
      <c r="AB893" s="98"/>
      <c r="AC893" s="98"/>
      <c r="AD893" s="98"/>
      <c r="AE893" s="205"/>
      <c r="AF893" s="98"/>
      <c r="AH893" s="98"/>
      <c r="AI893" s="205"/>
      <c r="AJ893" s="98"/>
      <c r="AK893" s="98"/>
      <c r="AL893" s="98"/>
      <c r="AM893" s="205"/>
      <c r="AN893" s="98"/>
      <c r="AO893" s="121"/>
      <c r="AP893" s="98"/>
      <c r="AQ893" s="205"/>
      <c r="AR893" s="98"/>
      <c r="AT893" s="98"/>
      <c r="AU893" s="205"/>
      <c r="AV893" s="98"/>
      <c r="AX893" s="98"/>
      <c r="AY893" s="205"/>
      <c r="AZ893" s="98"/>
      <c r="BB893" s="98"/>
      <c r="BC893" s="205"/>
      <c r="BD893" s="98"/>
      <c r="BF893" s="98"/>
      <c r="BG893" s="205"/>
      <c r="BH893" s="98"/>
      <c r="BI893" s="121"/>
      <c r="BJ893" s="98"/>
      <c r="BK893" s="205"/>
      <c r="BL893" s="98"/>
      <c r="BN893" s="121"/>
      <c r="BO893" s="121"/>
      <c r="BP893" s="121"/>
      <c r="BQ893" s="121"/>
      <c r="BR893" s="121"/>
    </row>
    <row r="894" spans="1:70" customFormat="1">
      <c r="A894" s="84"/>
      <c r="B894" s="363"/>
      <c r="C894" s="121"/>
      <c r="D894" s="121"/>
      <c r="E894" s="121"/>
      <c r="F894" s="121"/>
      <c r="G894" s="121"/>
      <c r="H894" s="121"/>
      <c r="I894" s="121"/>
      <c r="J894" s="121"/>
      <c r="K894" s="121"/>
      <c r="L894" s="10"/>
      <c r="M894" s="9"/>
      <c r="N894" s="233"/>
      <c r="R894" s="205"/>
      <c r="S894" s="205"/>
      <c r="T894" s="205"/>
      <c r="V894" s="205"/>
      <c r="W894" s="205"/>
      <c r="X894" s="205"/>
      <c r="Y894" s="394"/>
      <c r="Z894" s="98"/>
      <c r="AA894" s="205"/>
      <c r="AB894" s="98"/>
      <c r="AC894" s="98"/>
      <c r="AD894" s="98"/>
      <c r="AE894" s="205"/>
      <c r="AF894" s="98"/>
      <c r="AH894" s="98"/>
      <c r="AI894" s="205"/>
      <c r="AJ894" s="98"/>
      <c r="AK894" s="98"/>
      <c r="AL894" s="98"/>
      <c r="AM894" s="205"/>
      <c r="AN894" s="98"/>
      <c r="AO894" s="121"/>
      <c r="AP894" s="98"/>
      <c r="AQ894" s="205"/>
      <c r="AR894" s="98"/>
      <c r="AT894" s="98"/>
      <c r="AU894" s="205"/>
      <c r="AV894" s="98"/>
      <c r="AX894" s="98"/>
      <c r="AY894" s="205"/>
      <c r="AZ894" s="98"/>
      <c r="BB894" s="98"/>
      <c r="BC894" s="205"/>
      <c r="BD894" s="98"/>
      <c r="BF894" s="98"/>
      <c r="BG894" s="205"/>
      <c r="BH894" s="98"/>
      <c r="BI894" s="121"/>
      <c r="BJ894" s="98"/>
      <c r="BK894" s="205"/>
      <c r="BL894" s="98"/>
      <c r="BN894" s="121"/>
      <c r="BO894" s="121"/>
      <c r="BP894" s="121"/>
      <c r="BQ894" s="121"/>
      <c r="BR894" s="121"/>
    </row>
    <row r="895" spans="1:70" customFormat="1">
      <c r="A895" s="84"/>
      <c r="B895" s="363"/>
      <c r="C895" s="121"/>
      <c r="D895" s="121"/>
      <c r="E895" s="121"/>
      <c r="F895" s="121"/>
      <c r="G895" s="121"/>
      <c r="H895" s="121"/>
      <c r="I895" s="121"/>
      <c r="J895" s="121"/>
      <c r="K895" s="121"/>
      <c r="L895" s="10"/>
      <c r="M895" s="9"/>
      <c r="N895" s="233"/>
      <c r="R895" s="205"/>
      <c r="S895" s="205"/>
      <c r="T895" s="205"/>
      <c r="V895" s="205"/>
      <c r="W895" s="205"/>
      <c r="X895" s="205"/>
      <c r="Y895" s="394"/>
      <c r="Z895" s="98"/>
      <c r="AA895" s="205"/>
      <c r="AB895" s="98"/>
      <c r="AC895" s="98"/>
      <c r="AD895" s="98"/>
      <c r="AE895" s="205"/>
      <c r="AF895" s="98"/>
      <c r="AH895" s="98"/>
      <c r="AI895" s="205"/>
      <c r="AJ895" s="98"/>
      <c r="AK895" s="98"/>
      <c r="AL895" s="98"/>
      <c r="AM895" s="205"/>
      <c r="AN895" s="98"/>
      <c r="AO895" s="121"/>
      <c r="AP895" s="98"/>
      <c r="AQ895" s="205"/>
      <c r="AR895" s="98"/>
      <c r="AT895" s="98"/>
      <c r="AU895" s="205"/>
      <c r="AV895" s="98"/>
      <c r="AX895" s="98"/>
      <c r="AY895" s="205"/>
      <c r="AZ895" s="98"/>
      <c r="BB895" s="98"/>
      <c r="BC895" s="205"/>
      <c r="BD895" s="98"/>
      <c r="BF895" s="98"/>
      <c r="BG895" s="205"/>
      <c r="BH895" s="98"/>
      <c r="BI895" s="121"/>
      <c r="BJ895" s="98"/>
      <c r="BK895" s="205"/>
      <c r="BL895" s="98"/>
      <c r="BN895" s="121"/>
      <c r="BO895" s="121"/>
      <c r="BP895" s="121"/>
      <c r="BQ895" s="121"/>
      <c r="BR895" s="121"/>
    </row>
    <row r="896" spans="1:70" customFormat="1">
      <c r="A896" s="84"/>
      <c r="B896" s="363"/>
      <c r="C896" s="121"/>
      <c r="D896" s="121"/>
      <c r="E896" s="121"/>
      <c r="F896" s="121"/>
      <c r="G896" s="121"/>
      <c r="H896" s="121"/>
      <c r="I896" s="121"/>
      <c r="J896" s="121"/>
      <c r="K896" s="121"/>
      <c r="L896" s="10"/>
      <c r="M896" s="9"/>
      <c r="N896" s="233"/>
      <c r="R896" s="205"/>
      <c r="S896" s="205"/>
      <c r="T896" s="205"/>
      <c r="V896" s="205"/>
      <c r="W896" s="205"/>
      <c r="X896" s="205"/>
      <c r="Y896" s="394"/>
      <c r="Z896" s="98"/>
      <c r="AA896" s="205"/>
      <c r="AB896" s="98"/>
      <c r="AC896" s="98"/>
      <c r="AD896" s="98"/>
      <c r="AE896" s="205"/>
      <c r="AF896" s="98"/>
      <c r="AH896" s="98"/>
      <c r="AI896" s="205"/>
      <c r="AJ896" s="98"/>
      <c r="AK896" s="98"/>
      <c r="AL896" s="98"/>
      <c r="AM896" s="205"/>
      <c r="AN896" s="98"/>
      <c r="AO896" s="121"/>
      <c r="AP896" s="98"/>
      <c r="AQ896" s="205"/>
      <c r="AR896" s="98"/>
      <c r="AT896" s="98"/>
      <c r="AU896" s="205"/>
      <c r="AV896" s="98"/>
      <c r="AX896" s="98"/>
      <c r="AY896" s="205"/>
      <c r="AZ896" s="98"/>
      <c r="BB896" s="98"/>
      <c r="BC896" s="205"/>
      <c r="BD896" s="98"/>
      <c r="BF896" s="98"/>
      <c r="BG896" s="205"/>
      <c r="BH896" s="98"/>
      <c r="BI896" s="121"/>
      <c r="BJ896" s="98"/>
      <c r="BK896" s="205"/>
      <c r="BL896" s="98"/>
      <c r="BN896" s="121"/>
      <c r="BO896" s="121"/>
      <c r="BP896" s="121"/>
      <c r="BQ896" s="121"/>
      <c r="BR896" s="121"/>
    </row>
    <row r="897" spans="1:70" customFormat="1">
      <c r="A897" s="84"/>
      <c r="B897" s="363"/>
      <c r="C897" s="121"/>
      <c r="D897" s="121"/>
      <c r="E897" s="121"/>
      <c r="F897" s="121"/>
      <c r="G897" s="121"/>
      <c r="H897" s="121"/>
      <c r="I897" s="121"/>
      <c r="J897" s="121"/>
      <c r="K897" s="121"/>
      <c r="L897" s="10"/>
      <c r="M897" s="9"/>
      <c r="N897" s="233"/>
      <c r="R897" s="205"/>
      <c r="S897" s="205"/>
      <c r="T897" s="205"/>
      <c r="V897" s="205"/>
      <c r="W897" s="205"/>
      <c r="X897" s="205"/>
      <c r="Y897" s="394"/>
      <c r="Z897" s="98"/>
      <c r="AA897" s="205"/>
      <c r="AB897" s="98"/>
      <c r="AC897" s="98"/>
      <c r="AD897" s="98"/>
      <c r="AE897" s="205"/>
      <c r="AF897" s="98"/>
      <c r="AH897" s="98"/>
      <c r="AI897" s="205"/>
      <c r="AJ897" s="98"/>
      <c r="AK897" s="98"/>
      <c r="AL897" s="98"/>
      <c r="AM897" s="205"/>
      <c r="AN897" s="98"/>
      <c r="AO897" s="121"/>
      <c r="AP897" s="98"/>
      <c r="AQ897" s="205"/>
      <c r="AR897" s="98"/>
      <c r="AT897" s="98"/>
      <c r="AU897" s="205"/>
      <c r="AV897" s="98"/>
      <c r="AX897" s="98"/>
      <c r="AY897" s="205"/>
      <c r="AZ897" s="98"/>
      <c r="BB897" s="98"/>
      <c r="BC897" s="205"/>
      <c r="BD897" s="98"/>
      <c r="BF897" s="98"/>
      <c r="BG897" s="205"/>
      <c r="BH897" s="98"/>
      <c r="BI897" s="121"/>
      <c r="BJ897" s="98"/>
      <c r="BK897" s="205"/>
      <c r="BL897" s="98"/>
      <c r="BN897" s="121"/>
      <c r="BO897" s="121"/>
      <c r="BP897" s="121"/>
      <c r="BQ897" s="121"/>
      <c r="BR897" s="121"/>
    </row>
    <row r="898" spans="1:70" customFormat="1">
      <c r="A898" s="84"/>
      <c r="B898" s="363"/>
      <c r="C898" s="121"/>
      <c r="D898" s="121"/>
      <c r="E898" s="121"/>
      <c r="F898" s="121"/>
      <c r="G898" s="121"/>
      <c r="H898" s="121"/>
      <c r="I898" s="121"/>
      <c r="J898" s="121"/>
      <c r="K898" s="121"/>
      <c r="L898" s="10"/>
      <c r="M898" s="9"/>
      <c r="N898" s="233"/>
      <c r="R898" s="205"/>
      <c r="S898" s="205"/>
      <c r="T898" s="205"/>
      <c r="V898" s="205"/>
      <c r="W898" s="205"/>
      <c r="X898" s="205"/>
      <c r="Y898" s="394"/>
      <c r="Z898" s="98"/>
      <c r="AA898" s="205"/>
      <c r="AB898" s="98"/>
      <c r="AC898" s="98"/>
      <c r="AD898" s="98"/>
      <c r="AE898" s="205"/>
      <c r="AF898" s="98"/>
      <c r="AH898" s="98"/>
      <c r="AI898" s="205"/>
      <c r="AJ898" s="98"/>
      <c r="AK898" s="98"/>
      <c r="AL898" s="98"/>
      <c r="AM898" s="205"/>
      <c r="AN898" s="98"/>
      <c r="AO898" s="121"/>
      <c r="AP898" s="98"/>
      <c r="AQ898" s="205"/>
      <c r="AR898" s="98"/>
      <c r="AT898" s="98"/>
      <c r="AU898" s="205"/>
      <c r="AV898" s="98"/>
      <c r="AX898" s="98"/>
      <c r="AY898" s="205"/>
      <c r="AZ898" s="98"/>
      <c r="BB898" s="98"/>
      <c r="BC898" s="205"/>
      <c r="BD898" s="98"/>
      <c r="BF898" s="98"/>
      <c r="BG898" s="205"/>
      <c r="BH898" s="98"/>
      <c r="BI898" s="121"/>
      <c r="BJ898" s="98"/>
      <c r="BK898" s="205"/>
      <c r="BL898" s="98"/>
      <c r="BN898" s="121"/>
      <c r="BO898" s="121"/>
      <c r="BP898" s="121"/>
      <c r="BQ898" s="121"/>
      <c r="BR898" s="121"/>
    </row>
    <row r="899" spans="1:70" customFormat="1">
      <c r="A899" s="84"/>
      <c r="B899" s="363"/>
      <c r="C899" s="121"/>
      <c r="D899" s="121"/>
      <c r="E899" s="121"/>
      <c r="F899" s="121"/>
      <c r="G899" s="121"/>
      <c r="H899" s="121"/>
      <c r="I899" s="121"/>
      <c r="J899" s="121"/>
      <c r="K899" s="121"/>
      <c r="L899" s="10"/>
      <c r="M899" s="9"/>
      <c r="N899" s="233"/>
      <c r="R899" s="205"/>
      <c r="S899" s="205"/>
      <c r="T899" s="205"/>
      <c r="V899" s="205"/>
      <c r="W899" s="205"/>
      <c r="X899" s="205"/>
      <c r="Y899" s="394"/>
      <c r="Z899" s="98"/>
      <c r="AA899" s="205"/>
      <c r="AB899" s="98"/>
      <c r="AC899" s="98"/>
      <c r="AD899" s="98"/>
      <c r="AE899" s="205"/>
      <c r="AF899" s="98"/>
      <c r="AH899" s="98"/>
      <c r="AI899" s="205"/>
      <c r="AJ899" s="98"/>
      <c r="AK899" s="98"/>
      <c r="AL899" s="98"/>
      <c r="AM899" s="205"/>
      <c r="AN899" s="98"/>
      <c r="AO899" s="121"/>
      <c r="AP899" s="98"/>
      <c r="AQ899" s="205"/>
      <c r="AR899" s="98"/>
      <c r="AT899" s="98"/>
      <c r="AU899" s="205"/>
      <c r="AV899" s="98"/>
      <c r="AX899" s="98"/>
      <c r="AY899" s="205"/>
      <c r="AZ899" s="98"/>
      <c r="BB899" s="98"/>
      <c r="BC899" s="205"/>
      <c r="BD899" s="98"/>
      <c r="BF899" s="98"/>
      <c r="BG899" s="205"/>
      <c r="BH899" s="98"/>
      <c r="BI899" s="121"/>
      <c r="BJ899" s="98"/>
      <c r="BK899" s="205"/>
      <c r="BL899" s="98"/>
      <c r="BN899" s="121"/>
      <c r="BO899" s="121"/>
      <c r="BP899" s="121"/>
      <c r="BQ899" s="121"/>
      <c r="BR899" s="121"/>
    </row>
    <row r="900" spans="1:70" customFormat="1">
      <c r="A900" s="84"/>
      <c r="B900" s="363"/>
      <c r="C900" s="121"/>
      <c r="D900" s="121"/>
      <c r="E900" s="121"/>
      <c r="F900" s="121"/>
      <c r="G900" s="121"/>
      <c r="H900" s="121"/>
      <c r="I900" s="121"/>
      <c r="J900" s="121"/>
      <c r="K900" s="121"/>
      <c r="L900" s="10"/>
      <c r="M900" s="9"/>
      <c r="N900" s="233"/>
      <c r="R900" s="205"/>
      <c r="S900" s="205"/>
      <c r="T900" s="205"/>
      <c r="V900" s="205"/>
      <c r="W900" s="205"/>
      <c r="X900" s="205"/>
      <c r="Y900" s="394"/>
      <c r="Z900" s="98"/>
      <c r="AA900" s="205"/>
      <c r="AB900" s="98"/>
      <c r="AC900" s="98"/>
      <c r="AD900" s="98"/>
      <c r="AE900" s="205"/>
      <c r="AF900" s="98"/>
      <c r="AH900" s="98"/>
      <c r="AI900" s="205"/>
      <c r="AJ900" s="98"/>
      <c r="AK900" s="98"/>
      <c r="AL900" s="98"/>
      <c r="AM900" s="205"/>
      <c r="AN900" s="98"/>
      <c r="AO900" s="121"/>
      <c r="AP900" s="98"/>
      <c r="AQ900" s="205"/>
      <c r="AR900" s="98"/>
      <c r="AT900" s="98"/>
      <c r="AU900" s="205"/>
      <c r="AV900" s="98"/>
      <c r="AX900" s="98"/>
      <c r="AY900" s="205"/>
      <c r="AZ900" s="98"/>
      <c r="BB900" s="98"/>
      <c r="BC900" s="205"/>
      <c r="BD900" s="98"/>
      <c r="BF900" s="98"/>
      <c r="BG900" s="205"/>
      <c r="BH900" s="98"/>
      <c r="BI900" s="121"/>
      <c r="BJ900" s="98"/>
      <c r="BK900" s="205"/>
      <c r="BL900" s="98"/>
      <c r="BN900" s="121"/>
      <c r="BO900" s="121"/>
      <c r="BP900" s="121"/>
      <c r="BQ900" s="121"/>
      <c r="BR900" s="121"/>
    </row>
    <row r="901" spans="1:70" customFormat="1">
      <c r="A901" s="84"/>
      <c r="B901" s="363"/>
      <c r="C901" s="121"/>
      <c r="D901" s="121"/>
      <c r="E901" s="121"/>
      <c r="F901" s="121"/>
      <c r="G901" s="121"/>
      <c r="H901" s="121"/>
      <c r="I901" s="121"/>
      <c r="J901" s="121"/>
      <c r="K901" s="121"/>
      <c r="L901" s="10"/>
      <c r="M901" s="9"/>
      <c r="N901" s="233"/>
      <c r="R901" s="205"/>
      <c r="S901" s="205"/>
      <c r="T901" s="205"/>
      <c r="V901" s="205"/>
      <c r="W901" s="205"/>
      <c r="X901" s="205"/>
      <c r="Y901" s="394"/>
      <c r="Z901" s="98"/>
      <c r="AA901" s="205"/>
      <c r="AB901" s="98"/>
      <c r="AC901" s="98"/>
      <c r="AD901" s="98"/>
      <c r="AE901" s="205"/>
      <c r="AF901" s="98"/>
      <c r="AH901" s="98"/>
      <c r="AI901" s="205"/>
      <c r="AJ901" s="98"/>
      <c r="AK901" s="98"/>
      <c r="AL901" s="98"/>
      <c r="AM901" s="205"/>
      <c r="AN901" s="98"/>
      <c r="AO901" s="121"/>
      <c r="AP901" s="98"/>
      <c r="AQ901" s="205"/>
      <c r="AR901" s="98"/>
      <c r="AT901" s="98"/>
      <c r="AU901" s="205"/>
      <c r="AV901" s="98"/>
      <c r="AX901" s="98"/>
      <c r="AY901" s="205"/>
      <c r="AZ901" s="98"/>
      <c r="BB901" s="98"/>
      <c r="BC901" s="205"/>
      <c r="BD901" s="98"/>
      <c r="BF901" s="98"/>
      <c r="BG901" s="205"/>
      <c r="BH901" s="98"/>
      <c r="BI901" s="121"/>
      <c r="BJ901" s="98"/>
      <c r="BK901" s="205"/>
      <c r="BL901" s="98"/>
      <c r="BN901" s="121"/>
      <c r="BO901" s="121"/>
      <c r="BP901" s="121"/>
      <c r="BQ901" s="121"/>
      <c r="BR901" s="121"/>
    </row>
    <row r="902" spans="1:70" customFormat="1">
      <c r="A902" s="84"/>
      <c r="B902" s="363"/>
      <c r="C902" s="121"/>
      <c r="D902" s="121"/>
      <c r="E902" s="121"/>
      <c r="F902" s="121"/>
      <c r="G902" s="121"/>
      <c r="H902" s="121"/>
      <c r="I902" s="121"/>
      <c r="J902" s="121"/>
      <c r="K902" s="121"/>
      <c r="L902" s="10"/>
      <c r="M902" s="9"/>
      <c r="N902" s="233"/>
      <c r="R902" s="205"/>
      <c r="S902" s="205"/>
      <c r="T902" s="205"/>
      <c r="V902" s="205"/>
      <c r="W902" s="205"/>
      <c r="X902" s="205"/>
      <c r="Y902" s="394"/>
      <c r="Z902" s="98"/>
      <c r="AA902" s="205"/>
      <c r="AB902" s="98"/>
      <c r="AC902" s="98"/>
      <c r="AD902" s="98"/>
      <c r="AE902" s="205"/>
      <c r="AF902" s="98"/>
      <c r="AH902" s="98"/>
      <c r="AI902" s="205"/>
      <c r="AJ902" s="98"/>
      <c r="AK902" s="98"/>
      <c r="AL902" s="98"/>
      <c r="AM902" s="205"/>
      <c r="AN902" s="98"/>
      <c r="AO902" s="121"/>
      <c r="AP902" s="98"/>
      <c r="AQ902" s="205"/>
      <c r="AR902" s="98"/>
      <c r="AT902" s="98"/>
      <c r="AU902" s="205"/>
      <c r="AV902" s="98"/>
      <c r="AX902" s="98"/>
      <c r="AY902" s="205"/>
      <c r="AZ902" s="98"/>
      <c r="BB902" s="98"/>
      <c r="BC902" s="205"/>
      <c r="BD902" s="98"/>
      <c r="BF902" s="98"/>
      <c r="BG902" s="205"/>
      <c r="BH902" s="98"/>
      <c r="BI902" s="121"/>
      <c r="BJ902" s="98"/>
      <c r="BK902" s="205"/>
      <c r="BL902" s="98"/>
      <c r="BN902" s="121"/>
      <c r="BO902" s="121"/>
      <c r="BP902" s="121"/>
      <c r="BQ902" s="121"/>
      <c r="BR902" s="121"/>
    </row>
    <row r="903" spans="1:70" customFormat="1">
      <c r="A903" s="84"/>
      <c r="B903" s="363"/>
      <c r="C903" s="121"/>
      <c r="D903" s="121"/>
      <c r="E903" s="121"/>
      <c r="F903" s="121"/>
      <c r="G903" s="121"/>
      <c r="H903" s="121"/>
      <c r="I903" s="121"/>
      <c r="J903" s="121"/>
      <c r="K903" s="121"/>
      <c r="L903" s="10"/>
      <c r="M903" s="9"/>
      <c r="N903" s="233"/>
      <c r="R903" s="205"/>
      <c r="S903" s="205"/>
      <c r="T903" s="205"/>
      <c r="V903" s="205"/>
      <c r="W903" s="205"/>
      <c r="X903" s="205"/>
      <c r="Y903" s="394"/>
      <c r="Z903" s="98"/>
      <c r="AA903" s="205"/>
      <c r="AB903" s="98"/>
      <c r="AC903" s="98"/>
      <c r="AD903" s="98"/>
      <c r="AE903" s="205"/>
      <c r="AF903" s="98"/>
      <c r="AH903" s="98"/>
      <c r="AI903" s="205"/>
      <c r="AJ903" s="98"/>
      <c r="AK903" s="98"/>
      <c r="AL903" s="98"/>
      <c r="AM903" s="205"/>
      <c r="AN903" s="98"/>
      <c r="AO903" s="121"/>
      <c r="AP903" s="98"/>
      <c r="AQ903" s="205"/>
      <c r="AR903" s="98"/>
      <c r="AT903" s="98"/>
      <c r="AU903" s="205"/>
      <c r="AV903" s="98"/>
      <c r="AX903" s="98"/>
      <c r="AY903" s="205"/>
      <c r="AZ903" s="98"/>
      <c r="BB903" s="98"/>
      <c r="BC903" s="205"/>
      <c r="BD903" s="98"/>
      <c r="BF903" s="98"/>
      <c r="BG903" s="205"/>
      <c r="BH903" s="98"/>
      <c r="BI903" s="121"/>
      <c r="BJ903" s="98"/>
      <c r="BK903" s="205"/>
      <c r="BL903" s="98"/>
      <c r="BN903" s="121"/>
      <c r="BO903" s="121"/>
      <c r="BP903" s="121"/>
      <c r="BQ903" s="121"/>
      <c r="BR903" s="121"/>
    </row>
    <row r="904" spans="1:70" customFormat="1">
      <c r="A904" s="84"/>
      <c r="B904" s="363"/>
      <c r="C904" s="121"/>
      <c r="D904" s="121"/>
      <c r="E904" s="121"/>
      <c r="F904" s="121"/>
      <c r="G904" s="121"/>
      <c r="H904" s="121"/>
      <c r="I904" s="121"/>
      <c r="J904" s="121"/>
      <c r="K904" s="121"/>
      <c r="L904" s="10"/>
      <c r="M904" s="9"/>
      <c r="N904" s="233"/>
      <c r="R904" s="205"/>
      <c r="S904" s="205"/>
      <c r="T904" s="205"/>
      <c r="V904" s="205"/>
      <c r="W904" s="205"/>
      <c r="X904" s="205"/>
      <c r="Y904" s="394"/>
      <c r="Z904" s="98"/>
      <c r="AA904" s="205"/>
      <c r="AB904" s="98"/>
      <c r="AC904" s="98"/>
      <c r="AD904" s="98"/>
      <c r="AE904" s="205"/>
      <c r="AF904" s="98"/>
      <c r="AH904" s="98"/>
      <c r="AI904" s="205"/>
      <c r="AJ904" s="98"/>
      <c r="AK904" s="98"/>
      <c r="AL904" s="98"/>
      <c r="AM904" s="205"/>
      <c r="AN904" s="98"/>
      <c r="AO904" s="121"/>
      <c r="AP904" s="98"/>
      <c r="AQ904" s="205"/>
      <c r="AR904" s="98"/>
      <c r="AT904" s="98"/>
      <c r="AU904" s="205"/>
      <c r="AV904" s="98"/>
      <c r="AX904" s="98"/>
      <c r="AY904" s="205"/>
      <c r="AZ904" s="98"/>
      <c r="BB904" s="98"/>
      <c r="BC904" s="205"/>
      <c r="BD904" s="98"/>
      <c r="BF904" s="98"/>
      <c r="BG904" s="205"/>
      <c r="BH904" s="98"/>
      <c r="BI904" s="121"/>
      <c r="BJ904" s="98"/>
      <c r="BK904" s="205"/>
      <c r="BL904" s="98"/>
      <c r="BN904" s="121"/>
      <c r="BO904" s="121"/>
      <c r="BP904" s="121"/>
      <c r="BQ904" s="121"/>
      <c r="BR904" s="121"/>
    </row>
    <row r="905" spans="1:70" customFormat="1">
      <c r="A905" s="84"/>
      <c r="B905" s="363"/>
      <c r="C905" s="121"/>
      <c r="D905" s="121"/>
      <c r="E905" s="121"/>
      <c r="F905" s="121"/>
      <c r="G905" s="121"/>
      <c r="H905" s="121"/>
      <c r="I905" s="121"/>
      <c r="J905" s="121"/>
      <c r="K905" s="121"/>
      <c r="L905" s="10"/>
      <c r="M905" s="9"/>
      <c r="N905" s="233"/>
      <c r="R905" s="205"/>
      <c r="S905" s="205"/>
      <c r="T905" s="205"/>
      <c r="V905" s="205"/>
      <c r="W905" s="205"/>
      <c r="X905" s="205"/>
      <c r="Y905" s="394"/>
      <c r="Z905" s="98"/>
      <c r="AA905" s="205"/>
      <c r="AB905" s="98"/>
      <c r="AC905" s="98"/>
      <c r="AD905" s="98"/>
      <c r="AE905" s="205"/>
      <c r="AF905" s="98"/>
      <c r="AH905" s="98"/>
      <c r="AI905" s="205"/>
      <c r="AJ905" s="98"/>
      <c r="AK905" s="98"/>
      <c r="AL905" s="98"/>
      <c r="AM905" s="205"/>
      <c r="AN905" s="98"/>
      <c r="AO905" s="121"/>
      <c r="AP905" s="98"/>
      <c r="AQ905" s="205"/>
      <c r="AR905" s="98"/>
      <c r="AT905" s="98"/>
      <c r="AU905" s="205"/>
      <c r="AV905" s="98"/>
      <c r="AX905" s="98"/>
      <c r="AY905" s="205"/>
      <c r="AZ905" s="98"/>
      <c r="BB905" s="98"/>
      <c r="BC905" s="205"/>
      <c r="BD905" s="98"/>
      <c r="BF905" s="98"/>
      <c r="BG905" s="205"/>
      <c r="BH905" s="98"/>
      <c r="BI905" s="121"/>
      <c r="BJ905" s="98"/>
      <c r="BK905" s="205"/>
      <c r="BL905" s="98"/>
      <c r="BN905" s="121"/>
      <c r="BO905" s="121"/>
      <c r="BP905" s="121"/>
      <c r="BQ905" s="121"/>
      <c r="BR905" s="121"/>
    </row>
    <row r="906" spans="1:70" customFormat="1">
      <c r="A906" s="84"/>
      <c r="B906" s="363"/>
      <c r="C906" s="121"/>
      <c r="D906" s="121"/>
      <c r="E906" s="121"/>
      <c r="F906" s="121"/>
      <c r="G906" s="121"/>
      <c r="H906" s="121"/>
      <c r="I906" s="121"/>
      <c r="J906" s="121"/>
      <c r="K906" s="121"/>
      <c r="L906" s="10"/>
      <c r="M906" s="9"/>
      <c r="N906" s="233"/>
      <c r="R906" s="205"/>
      <c r="S906" s="205"/>
      <c r="T906" s="205"/>
      <c r="V906" s="205"/>
      <c r="W906" s="205"/>
      <c r="X906" s="205"/>
      <c r="Y906" s="394"/>
      <c r="Z906" s="98"/>
      <c r="AA906" s="205"/>
      <c r="AB906" s="98"/>
      <c r="AC906" s="98"/>
      <c r="AD906" s="98"/>
      <c r="AE906" s="205"/>
      <c r="AF906" s="98"/>
      <c r="AH906" s="98"/>
      <c r="AI906" s="205"/>
      <c r="AJ906" s="98"/>
      <c r="AK906" s="98"/>
      <c r="AL906" s="98"/>
      <c r="AM906" s="205"/>
      <c r="AN906" s="98"/>
      <c r="AO906" s="121"/>
      <c r="AP906" s="98"/>
      <c r="AQ906" s="205"/>
      <c r="AR906" s="98"/>
      <c r="AT906" s="98"/>
      <c r="AU906" s="205"/>
      <c r="AV906" s="98"/>
      <c r="AX906" s="98"/>
      <c r="AY906" s="205"/>
      <c r="AZ906" s="98"/>
      <c r="BB906" s="98"/>
      <c r="BC906" s="205"/>
      <c r="BD906" s="98"/>
      <c r="BF906" s="98"/>
      <c r="BG906" s="205"/>
      <c r="BH906" s="98"/>
      <c r="BI906" s="121"/>
      <c r="BJ906" s="98"/>
      <c r="BK906" s="205"/>
      <c r="BL906" s="98"/>
      <c r="BN906" s="121"/>
      <c r="BO906" s="121"/>
      <c r="BP906" s="121"/>
      <c r="BQ906" s="121"/>
      <c r="BR906" s="121"/>
    </row>
    <row r="907" spans="1:70" customFormat="1">
      <c r="A907" s="84"/>
      <c r="B907" s="363"/>
      <c r="C907" s="121"/>
      <c r="D907" s="121"/>
      <c r="E907" s="121"/>
      <c r="F907" s="121"/>
      <c r="G907" s="121"/>
      <c r="H907" s="121"/>
      <c r="I907" s="121"/>
      <c r="J907" s="121"/>
      <c r="K907" s="121"/>
      <c r="L907" s="10"/>
      <c r="M907" s="9"/>
      <c r="N907" s="233"/>
      <c r="R907" s="205"/>
      <c r="S907" s="205"/>
      <c r="T907" s="205"/>
      <c r="V907" s="205"/>
      <c r="W907" s="205"/>
      <c r="X907" s="205"/>
      <c r="Y907" s="394"/>
      <c r="Z907" s="98"/>
      <c r="AA907" s="205"/>
      <c r="AB907" s="98"/>
      <c r="AC907" s="98"/>
      <c r="AD907" s="98"/>
      <c r="AE907" s="205"/>
      <c r="AF907" s="98"/>
      <c r="AH907" s="98"/>
      <c r="AI907" s="205"/>
      <c r="AJ907" s="98"/>
      <c r="AK907" s="98"/>
      <c r="AL907" s="98"/>
      <c r="AM907" s="205"/>
      <c r="AN907" s="98"/>
      <c r="AO907" s="121"/>
      <c r="AP907" s="98"/>
      <c r="AQ907" s="205"/>
      <c r="AR907" s="98"/>
      <c r="AT907" s="98"/>
      <c r="AU907" s="205"/>
      <c r="AV907" s="98"/>
      <c r="AX907" s="98"/>
      <c r="AY907" s="205"/>
      <c r="AZ907" s="98"/>
      <c r="BB907" s="98"/>
      <c r="BC907" s="205"/>
      <c r="BD907" s="98"/>
      <c r="BF907" s="98"/>
      <c r="BG907" s="205"/>
      <c r="BH907" s="98"/>
      <c r="BI907" s="121"/>
      <c r="BJ907" s="98"/>
      <c r="BK907" s="205"/>
      <c r="BL907" s="98"/>
      <c r="BN907" s="121"/>
      <c r="BO907" s="121"/>
      <c r="BP907" s="121"/>
      <c r="BQ907" s="121"/>
      <c r="BR907" s="121"/>
    </row>
    <row r="908" spans="1:70" customFormat="1">
      <c r="A908" s="84"/>
      <c r="B908" s="363"/>
      <c r="C908" s="121"/>
      <c r="D908" s="121"/>
      <c r="E908" s="121"/>
      <c r="F908" s="121"/>
      <c r="G908" s="121"/>
      <c r="H908" s="121"/>
      <c r="I908" s="121"/>
      <c r="J908" s="121"/>
      <c r="K908" s="121"/>
      <c r="L908" s="10"/>
      <c r="M908" s="9"/>
      <c r="N908" s="233"/>
      <c r="R908" s="205"/>
      <c r="S908" s="205"/>
      <c r="T908" s="205"/>
      <c r="V908" s="205"/>
      <c r="W908" s="205"/>
      <c r="X908" s="205"/>
      <c r="Y908" s="394"/>
      <c r="Z908" s="98"/>
      <c r="AA908" s="205"/>
      <c r="AB908" s="98"/>
      <c r="AC908" s="98"/>
      <c r="AD908" s="98"/>
      <c r="AE908" s="205"/>
      <c r="AF908" s="98"/>
      <c r="AH908" s="98"/>
      <c r="AI908" s="205"/>
      <c r="AJ908" s="98"/>
      <c r="AK908" s="98"/>
      <c r="AL908" s="98"/>
      <c r="AM908" s="205"/>
      <c r="AN908" s="98"/>
      <c r="AO908" s="121"/>
      <c r="AP908" s="98"/>
      <c r="AQ908" s="205"/>
      <c r="AR908" s="98"/>
      <c r="AT908" s="98"/>
      <c r="AU908" s="205"/>
      <c r="AV908" s="98"/>
      <c r="AX908" s="98"/>
      <c r="AY908" s="205"/>
      <c r="AZ908" s="98"/>
      <c r="BB908" s="98"/>
      <c r="BC908" s="205"/>
      <c r="BD908" s="98"/>
      <c r="BF908" s="98"/>
      <c r="BG908" s="205"/>
      <c r="BH908" s="98"/>
      <c r="BI908" s="121"/>
      <c r="BJ908" s="98"/>
      <c r="BK908" s="205"/>
      <c r="BL908" s="98"/>
      <c r="BN908" s="121"/>
      <c r="BO908" s="121"/>
      <c r="BP908" s="121"/>
      <c r="BQ908" s="121"/>
      <c r="BR908" s="121"/>
    </row>
    <row r="909" spans="1:70" customFormat="1">
      <c r="A909" s="84"/>
      <c r="B909" s="363"/>
      <c r="C909" s="121"/>
      <c r="D909" s="121"/>
      <c r="E909" s="121"/>
      <c r="F909" s="121"/>
      <c r="G909" s="121"/>
      <c r="H909" s="121"/>
      <c r="I909" s="121"/>
      <c r="J909" s="121"/>
      <c r="K909" s="121"/>
      <c r="L909" s="10"/>
      <c r="M909" s="9"/>
      <c r="N909" s="233"/>
      <c r="R909" s="205"/>
      <c r="S909" s="205"/>
      <c r="T909" s="205"/>
      <c r="V909" s="205"/>
      <c r="W909" s="205"/>
      <c r="X909" s="205"/>
      <c r="Y909" s="394"/>
      <c r="Z909" s="98"/>
      <c r="AA909" s="205"/>
      <c r="AB909" s="98"/>
      <c r="AC909" s="98"/>
      <c r="AD909" s="98"/>
      <c r="AE909" s="205"/>
      <c r="AF909" s="98"/>
      <c r="AH909" s="98"/>
      <c r="AI909" s="205"/>
      <c r="AJ909" s="98"/>
      <c r="AK909" s="98"/>
      <c r="AL909" s="98"/>
      <c r="AM909" s="205"/>
      <c r="AN909" s="98"/>
      <c r="AO909" s="121"/>
      <c r="AP909" s="98"/>
      <c r="AQ909" s="205"/>
      <c r="AR909" s="98"/>
      <c r="AT909" s="98"/>
      <c r="AU909" s="205"/>
      <c r="AV909" s="98"/>
      <c r="AX909" s="98"/>
      <c r="AY909" s="205"/>
      <c r="AZ909" s="98"/>
      <c r="BB909" s="98"/>
      <c r="BC909" s="205"/>
      <c r="BD909" s="98"/>
      <c r="BF909" s="98"/>
      <c r="BG909" s="205"/>
      <c r="BH909" s="98"/>
      <c r="BI909" s="121"/>
      <c r="BJ909" s="98"/>
      <c r="BK909" s="205"/>
      <c r="BL909" s="98"/>
      <c r="BN909" s="121"/>
      <c r="BO909" s="121"/>
      <c r="BP909" s="121"/>
      <c r="BQ909" s="121"/>
      <c r="BR909" s="121"/>
    </row>
    <row r="910" spans="1:70" customFormat="1">
      <c r="A910" s="84"/>
      <c r="B910" s="363"/>
      <c r="C910" s="121"/>
      <c r="D910" s="121"/>
      <c r="E910" s="121"/>
      <c r="F910" s="121"/>
      <c r="G910" s="121"/>
      <c r="H910" s="121"/>
      <c r="I910" s="121"/>
      <c r="J910" s="121"/>
      <c r="K910" s="121"/>
      <c r="L910" s="10"/>
      <c r="M910" s="9"/>
      <c r="N910" s="233"/>
      <c r="R910" s="205"/>
      <c r="S910" s="205"/>
      <c r="T910" s="205"/>
      <c r="V910" s="205"/>
      <c r="W910" s="205"/>
      <c r="X910" s="205"/>
      <c r="Y910" s="394"/>
      <c r="Z910" s="98"/>
      <c r="AA910" s="205"/>
      <c r="AB910" s="98"/>
      <c r="AC910" s="98"/>
      <c r="AD910" s="98"/>
      <c r="AE910" s="205"/>
      <c r="AF910" s="98"/>
      <c r="AH910" s="98"/>
      <c r="AI910" s="205"/>
      <c r="AJ910" s="98"/>
      <c r="AK910" s="98"/>
      <c r="AL910" s="98"/>
      <c r="AM910" s="205"/>
      <c r="AN910" s="98"/>
      <c r="AO910" s="121"/>
      <c r="AP910" s="98"/>
      <c r="AQ910" s="205"/>
      <c r="AR910" s="98"/>
      <c r="AT910" s="98"/>
      <c r="AU910" s="205"/>
      <c r="AV910" s="98"/>
      <c r="AX910" s="98"/>
      <c r="AY910" s="205"/>
      <c r="AZ910" s="98"/>
      <c r="BB910" s="98"/>
      <c r="BC910" s="205"/>
      <c r="BD910" s="98"/>
      <c r="BF910" s="98"/>
      <c r="BG910" s="205"/>
      <c r="BH910" s="98"/>
      <c r="BI910" s="121"/>
      <c r="BJ910" s="98"/>
      <c r="BK910" s="205"/>
      <c r="BL910" s="98"/>
      <c r="BN910" s="121"/>
      <c r="BO910" s="121"/>
      <c r="BP910" s="121"/>
      <c r="BQ910" s="121"/>
      <c r="BR910" s="121"/>
    </row>
    <row r="911" spans="1:70" customFormat="1">
      <c r="A911" s="84"/>
      <c r="B911" s="363"/>
      <c r="C911" s="121"/>
      <c r="D911" s="121"/>
      <c r="E911" s="121"/>
      <c r="F911" s="121"/>
      <c r="G911" s="121"/>
      <c r="H911" s="121"/>
      <c r="I911" s="121"/>
      <c r="J911" s="121"/>
      <c r="K911" s="121"/>
      <c r="L911" s="10"/>
      <c r="M911" s="9"/>
      <c r="N911" s="233"/>
      <c r="R911" s="205"/>
      <c r="S911" s="205"/>
      <c r="T911" s="205"/>
      <c r="V911" s="205"/>
      <c r="W911" s="205"/>
      <c r="X911" s="205"/>
      <c r="Y911" s="394"/>
      <c r="Z911" s="98"/>
      <c r="AA911" s="205"/>
      <c r="AB911" s="98"/>
      <c r="AC911" s="98"/>
      <c r="AD911" s="98"/>
      <c r="AE911" s="205"/>
      <c r="AF911" s="98"/>
      <c r="AH911" s="98"/>
      <c r="AI911" s="205"/>
      <c r="AJ911" s="98"/>
      <c r="AK911" s="98"/>
      <c r="AL911" s="98"/>
      <c r="AM911" s="205"/>
      <c r="AN911" s="98"/>
      <c r="AO911" s="121"/>
      <c r="AP911" s="98"/>
      <c r="AQ911" s="205"/>
      <c r="AR911" s="98"/>
      <c r="AT911" s="98"/>
      <c r="AU911" s="205"/>
      <c r="AV911" s="98"/>
      <c r="AX911" s="98"/>
      <c r="AY911" s="205"/>
      <c r="AZ911" s="98"/>
      <c r="BB911" s="98"/>
      <c r="BC911" s="205"/>
      <c r="BD911" s="98"/>
      <c r="BF911" s="98"/>
      <c r="BG911" s="205"/>
      <c r="BH911" s="98"/>
      <c r="BI911" s="121"/>
      <c r="BJ911" s="98"/>
      <c r="BK911" s="205"/>
      <c r="BL911" s="98"/>
      <c r="BN911" s="121"/>
      <c r="BO911" s="121"/>
      <c r="BP911" s="121"/>
      <c r="BQ911" s="121"/>
      <c r="BR911" s="121"/>
    </row>
    <row r="912" spans="1:70" customFormat="1">
      <c r="A912" s="84"/>
      <c r="B912" s="363"/>
      <c r="C912" s="121"/>
      <c r="D912" s="121"/>
      <c r="E912" s="121"/>
      <c r="F912" s="121"/>
      <c r="G912" s="121"/>
      <c r="H912" s="121"/>
      <c r="I912" s="121"/>
      <c r="J912" s="121"/>
      <c r="K912" s="121"/>
      <c r="L912" s="10"/>
      <c r="M912" s="9"/>
      <c r="N912" s="233"/>
      <c r="R912" s="205"/>
      <c r="S912" s="205"/>
      <c r="T912" s="205"/>
      <c r="V912" s="205"/>
      <c r="W912" s="205"/>
      <c r="X912" s="205"/>
      <c r="Y912" s="394"/>
      <c r="Z912" s="98"/>
      <c r="AA912" s="205"/>
      <c r="AB912" s="98"/>
      <c r="AC912" s="98"/>
      <c r="AD912" s="98"/>
      <c r="AE912" s="205"/>
      <c r="AF912" s="98"/>
      <c r="AH912" s="98"/>
      <c r="AI912" s="205"/>
      <c r="AJ912" s="98"/>
      <c r="AK912" s="98"/>
      <c r="AL912" s="98"/>
      <c r="AM912" s="205"/>
      <c r="AN912" s="98"/>
      <c r="AO912" s="121"/>
      <c r="AP912" s="98"/>
      <c r="AQ912" s="205"/>
      <c r="AR912" s="98"/>
      <c r="AT912" s="98"/>
      <c r="AU912" s="205"/>
      <c r="AV912" s="98"/>
      <c r="AX912" s="98"/>
      <c r="AY912" s="205"/>
      <c r="AZ912" s="98"/>
      <c r="BB912" s="98"/>
      <c r="BC912" s="205"/>
      <c r="BD912" s="98"/>
      <c r="BF912" s="98"/>
      <c r="BG912" s="205"/>
      <c r="BH912" s="98"/>
      <c r="BI912" s="121"/>
      <c r="BJ912" s="98"/>
      <c r="BK912" s="205"/>
      <c r="BL912" s="98"/>
      <c r="BN912" s="121"/>
      <c r="BO912" s="121"/>
      <c r="BP912" s="121"/>
      <c r="BQ912" s="121"/>
      <c r="BR912" s="121"/>
    </row>
    <row r="913" spans="1:70" customFormat="1">
      <c r="A913" s="84"/>
      <c r="B913" s="363"/>
      <c r="C913" s="121"/>
      <c r="D913" s="121"/>
      <c r="E913" s="121"/>
      <c r="F913" s="121"/>
      <c r="G913" s="121"/>
      <c r="H913" s="121"/>
      <c r="I913" s="121"/>
      <c r="J913" s="121"/>
      <c r="K913" s="121"/>
      <c r="L913" s="10"/>
      <c r="M913" s="9"/>
      <c r="N913" s="233"/>
      <c r="R913" s="205"/>
      <c r="S913" s="205"/>
      <c r="T913" s="205"/>
      <c r="V913" s="205"/>
      <c r="W913" s="205"/>
      <c r="X913" s="205"/>
      <c r="Y913" s="394"/>
      <c r="Z913" s="98"/>
      <c r="AA913" s="205"/>
      <c r="AB913" s="98"/>
      <c r="AC913" s="98"/>
      <c r="AD913" s="98"/>
      <c r="AE913" s="205"/>
      <c r="AF913" s="98"/>
      <c r="AH913" s="98"/>
      <c r="AI913" s="205"/>
      <c r="AJ913" s="98"/>
      <c r="AK913" s="98"/>
      <c r="AL913" s="98"/>
      <c r="AM913" s="205"/>
      <c r="AN913" s="98"/>
      <c r="AO913" s="121"/>
      <c r="AP913" s="98"/>
      <c r="AQ913" s="205"/>
      <c r="AR913" s="98"/>
      <c r="AT913" s="98"/>
      <c r="AU913" s="205"/>
      <c r="AV913" s="98"/>
      <c r="AX913" s="98"/>
      <c r="AY913" s="205"/>
      <c r="AZ913" s="98"/>
      <c r="BB913" s="98"/>
      <c r="BC913" s="205"/>
      <c r="BD913" s="98"/>
      <c r="BF913" s="98"/>
      <c r="BG913" s="205"/>
      <c r="BH913" s="98"/>
      <c r="BI913" s="121"/>
      <c r="BJ913" s="98"/>
      <c r="BK913" s="205"/>
      <c r="BL913" s="98"/>
      <c r="BN913" s="121"/>
      <c r="BO913" s="121"/>
      <c r="BP913" s="121"/>
      <c r="BQ913" s="121"/>
      <c r="BR913" s="121"/>
    </row>
    <row r="914" spans="1:70" customFormat="1">
      <c r="A914" s="84"/>
      <c r="B914" s="363"/>
      <c r="C914" s="121"/>
      <c r="D914" s="121"/>
      <c r="E914" s="121"/>
      <c r="F914" s="121"/>
      <c r="G914" s="121"/>
      <c r="H914" s="121"/>
      <c r="I914" s="121"/>
      <c r="J914" s="121"/>
      <c r="K914" s="121"/>
      <c r="L914" s="10"/>
      <c r="M914" s="9"/>
      <c r="N914" s="233"/>
      <c r="R914" s="205"/>
      <c r="S914" s="205"/>
      <c r="T914" s="205"/>
      <c r="V914" s="205"/>
      <c r="W914" s="205"/>
      <c r="X914" s="205"/>
      <c r="Y914" s="394"/>
      <c r="Z914" s="98"/>
      <c r="AA914" s="205"/>
      <c r="AB914" s="98"/>
      <c r="AC914" s="98"/>
      <c r="AD914" s="98"/>
      <c r="AE914" s="205"/>
      <c r="AF914" s="98"/>
      <c r="AH914" s="98"/>
      <c r="AI914" s="205"/>
      <c r="AJ914" s="98"/>
      <c r="AK914" s="98"/>
      <c r="AL914" s="98"/>
      <c r="AM914" s="205"/>
      <c r="AN914" s="98"/>
      <c r="AO914" s="121"/>
      <c r="AP914" s="98"/>
      <c r="AQ914" s="205"/>
      <c r="AR914" s="98"/>
      <c r="AT914" s="98"/>
      <c r="AU914" s="205"/>
      <c r="AV914" s="98"/>
      <c r="AX914" s="98"/>
      <c r="AY914" s="205"/>
      <c r="AZ914" s="98"/>
      <c r="BB914" s="98"/>
      <c r="BC914" s="205"/>
      <c r="BD914" s="98"/>
      <c r="BF914" s="98"/>
      <c r="BG914" s="205"/>
      <c r="BH914" s="98"/>
      <c r="BI914" s="121"/>
      <c r="BJ914" s="98"/>
      <c r="BK914" s="205"/>
      <c r="BL914" s="98"/>
      <c r="BN914" s="121"/>
      <c r="BO914" s="121"/>
      <c r="BP914" s="121"/>
      <c r="BQ914" s="121"/>
      <c r="BR914" s="121"/>
    </row>
    <row r="915" spans="1:70" customFormat="1">
      <c r="A915" s="84"/>
      <c r="B915" s="363"/>
      <c r="C915" s="121"/>
      <c r="D915" s="121"/>
      <c r="E915" s="121"/>
      <c r="F915" s="121"/>
      <c r="G915" s="121"/>
      <c r="H915" s="121"/>
      <c r="I915" s="121"/>
      <c r="J915" s="121"/>
      <c r="K915" s="121"/>
      <c r="L915" s="10"/>
      <c r="M915" s="9"/>
      <c r="N915" s="233"/>
      <c r="R915" s="205"/>
      <c r="S915" s="205"/>
      <c r="T915" s="205"/>
      <c r="V915" s="205"/>
      <c r="W915" s="205"/>
      <c r="X915" s="205"/>
      <c r="Y915" s="394"/>
      <c r="Z915" s="98"/>
      <c r="AA915" s="205"/>
      <c r="AB915" s="98"/>
      <c r="AC915" s="98"/>
      <c r="AD915" s="98"/>
      <c r="AE915" s="205"/>
      <c r="AF915" s="98"/>
      <c r="AH915" s="98"/>
      <c r="AI915" s="205"/>
      <c r="AJ915" s="98"/>
      <c r="AK915" s="98"/>
      <c r="AL915" s="98"/>
      <c r="AM915" s="205"/>
      <c r="AN915" s="98"/>
      <c r="AO915" s="121"/>
      <c r="AP915" s="98"/>
      <c r="AQ915" s="205"/>
      <c r="AR915" s="98"/>
      <c r="AT915" s="98"/>
      <c r="AU915" s="205"/>
      <c r="AV915" s="98"/>
      <c r="AX915" s="98"/>
      <c r="AY915" s="205"/>
      <c r="AZ915" s="98"/>
      <c r="BB915" s="98"/>
      <c r="BC915" s="205"/>
      <c r="BD915" s="98"/>
      <c r="BF915" s="98"/>
      <c r="BG915" s="205"/>
      <c r="BH915" s="98"/>
      <c r="BI915" s="121"/>
      <c r="BJ915" s="98"/>
      <c r="BK915" s="205"/>
      <c r="BL915" s="98"/>
      <c r="BN915" s="121"/>
      <c r="BO915" s="121"/>
      <c r="BP915" s="121"/>
      <c r="BQ915" s="121"/>
      <c r="BR915" s="121"/>
    </row>
    <row r="916" spans="1:70" customFormat="1">
      <c r="A916" s="84"/>
      <c r="B916" s="363"/>
      <c r="C916" s="121"/>
      <c r="D916" s="121"/>
      <c r="E916" s="121"/>
      <c r="F916" s="121"/>
      <c r="G916" s="121"/>
      <c r="H916" s="121"/>
      <c r="I916" s="121"/>
      <c r="J916" s="121"/>
      <c r="K916" s="121"/>
      <c r="L916" s="10"/>
      <c r="M916" s="9"/>
      <c r="N916" s="233"/>
      <c r="R916" s="205"/>
      <c r="S916" s="205"/>
      <c r="T916" s="205"/>
      <c r="V916" s="205"/>
      <c r="W916" s="205"/>
      <c r="X916" s="205"/>
      <c r="Y916" s="394"/>
      <c r="Z916" s="98"/>
      <c r="AA916" s="205"/>
      <c r="AB916" s="98"/>
      <c r="AC916" s="98"/>
      <c r="AD916" s="98"/>
      <c r="AE916" s="205"/>
      <c r="AF916" s="98"/>
      <c r="AH916" s="98"/>
      <c r="AI916" s="205"/>
      <c r="AJ916" s="98"/>
      <c r="AK916" s="98"/>
      <c r="AL916" s="98"/>
      <c r="AM916" s="205"/>
      <c r="AN916" s="98"/>
      <c r="AO916" s="121"/>
      <c r="AP916" s="98"/>
      <c r="AQ916" s="205"/>
      <c r="AR916" s="98"/>
      <c r="AT916" s="98"/>
      <c r="AU916" s="205"/>
      <c r="AV916" s="98"/>
      <c r="AX916" s="98"/>
      <c r="AY916" s="205"/>
      <c r="AZ916" s="98"/>
      <c r="BB916" s="98"/>
      <c r="BC916" s="205"/>
      <c r="BD916" s="98"/>
      <c r="BF916" s="98"/>
      <c r="BG916" s="205"/>
      <c r="BH916" s="98"/>
      <c r="BI916" s="121"/>
      <c r="BJ916" s="98"/>
      <c r="BK916" s="205"/>
      <c r="BL916" s="98"/>
      <c r="BN916" s="121"/>
      <c r="BO916" s="121"/>
      <c r="BP916" s="121"/>
      <c r="BQ916" s="121"/>
      <c r="BR916" s="121"/>
    </row>
    <row r="917" spans="1:70" customFormat="1">
      <c r="A917" s="84"/>
      <c r="B917" s="363"/>
      <c r="C917" s="121"/>
      <c r="D917" s="121"/>
      <c r="E917" s="121"/>
      <c r="F917" s="121"/>
      <c r="G917" s="121"/>
      <c r="H917" s="121"/>
      <c r="I917" s="121"/>
      <c r="J917" s="121"/>
      <c r="K917" s="121"/>
      <c r="L917" s="10"/>
      <c r="M917" s="9"/>
      <c r="N917" s="233"/>
      <c r="R917" s="205"/>
      <c r="S917" s="205"/>
      <c r="T917" s="205"/>
      <c r="V917" s="205"/>
      <c r="W917" s="205"/>
      <c r="X917" s="205"/>
      <c r="Y917" s="394"/>
      <c r="Z917" s="98"/>
      <c r="AA917" s="205"/>
      <c r="AB917" s="98"/>
      <c r="AC917" s="98"/>
      <c r="AD917" s="98"/>
      <c r="AE917" s="205"/>
      <c r="AF917" s="98"/>
      <c r="AH917" s="98"/>
      <c r="AI917" s="205"/>
      <c r="AJ917" s="98"/>
      <c r="AK917" s="98"/>
      <c r="AL917" s="98"/>
      <c r="AM917" s="205"/>
      <c r="AN917" s="98"/>
      <c r="AO917" s="121"/>
      <c r="AP917" s="98"/>
      <c r="AQ917" s="205"/>
      <c r="AR917" s="98"/>
      <c r="AT917" s="98"/>
      <c r="AU917" s="205"/>
      <c r="AV917" s="98"/>
      <c r="AX917" s="98"/>
      <c r="AY917" s="205"/>
      <c r="AZ917" s="98"/>
      <c r="BB917" s="98"/>
      <c r="BC917" s="205"/>
      <c r="BD917" s="98"/>
      <c r="BF917" s="98"/>
      <c r="BG917" s="205"/>
      <c r="BH917" s="98"/>
      <c r="BI917" s="121"/>
      <c r="BJ917" s="98"/>
      <c r="BK917" s="205"/>
      <c r="BL917" s="98"/>
      <c r="BN917" s="121"/>
      <c r="BO917" s="121"/>
      <c r="BP917" s="121"/>
      <c r="BQ917" s="121"/>
      <c r="BR917" s="121"/>
    </row>
    <row r="918" spans="1:70" customFormat="1">
      <c r="A918" s="84"/>
      <c r="B918" s="363"/>
      <c r="C918" s="121"/>
      <c r="D918" s="121"/>
      <c r="E918" s="121"/>
      <c r="F918" s="121"/>
      <c r="G918" s="121"/>
      <c r="H918" s="121"/>
      <c r="I918" s="121"/>
      <c r="J918" s="121"/>
      <c r="K918" s="121"/>
      <c r="L918" s="10"/>
      <c r="M918" s="9"/>
      <c r="N918" s="233"/>
      <c r="R918" s="205"/>
      <c r="S918" s="205"/>
      <c r="T918" s="205"/>
      <c r="V918" s="205"/>
      <c r="W918" s="205"/>
      <c r="X918" s="205"/>
      <c r="Y918" s="394"/>
      <c r="Z918" s="98"/>
      <c r="AA918" s="205"/>
      <c r="AB918" s="98"/>
      <c r="AC918" s="98"/>
      <c r="AD918" s="98"/>
      <c r="AE918" s="205"/>
      <c r="AF918" s="98"/>
      <c r="AH918" s="98"/>
      <c r="AI918" s="205"/>
      <c r="AJ918" s="98"/>
      <c r="AK918" s="98"/>
      <c r="AL918" s="98"/>
      <c r="AM918" s="205"/>
      <c r="AN918" s="98"/>
      <c r="AO918" s="121"/>
      <c r="AP918" s="98"/>
      <c r="AQ918" s="205"/>
      <c r="AR918" s="98"/>
      <c r="AT918" s="98"/>
      <c r="AU918" s="205"/>
      <c r="AV918" s="98"/>
      <c r="AX918" s="98"/>
      <c r="AY918" s="205"/>
      <c r="AZ918" s="98"/>
      <c r="BB918" s="98"/>
      <c r="BC918" s="205"/>
      <c r="BD918" s="98"/>
      <c r="BF918" s="98"/>
      <c r="BG918" s="205"/>
      <c r="BH918" s="98"/>
      <c r="BI918" s="121"/>
      <c r="BJ918" s="98"/>
      <c r="BK918" s="205"/>
      <c r="BL918" s="98"/>
      <c r="BN918" s="121"/>
      <c r="BO918" s="121"/>
      <c r="BP918" s="121"/>
      <c r="BQ918" s="121"/>
      <c r="BR918" s="121"/>
    </row>
    <row r="919" spans="1:70" customFormat="1">
      <c r="A919" s="84"/>
      <c r="B919" s="363"/>
      <c r="C919" s="121"/>
      <c r="D919" s="121"/>
      <c r="E919" s="121"/>
      <c r="F919" s="121"/>
      <c r="G919" s="121"/>
      <c r="H919" s="121"/>
      <c r="I919" s="121"/>
      <c r="J919" s="121"/>
      <c r="K919" s="121"/>
      <c r="L919" s="10"/>
      <c r="M919" s="9"/>
      <c r="N919" s="233"/>
      <c r="R919" s="205"/>
      <c r="S919" s="205"/>
      <c r="T919" s="205"/>
      <c r="V919" s="205"/>
      <c r="W919" s="205"/>
      <c r="X919" s="205"/>
      <c r="Y919" s="394"/>
      <c r="Z919" s="98"/>
      <c r="AA919" s="205"/>
      <c r="AB919" s="98"/>
      <c r="AC919" s="98"/>
      <c r="AD919" s="98"/>
      <c r="AE919" s="205"/>
      <c r="AF919" s="98"/>
      <c r="AH919" s="98"/>
      <c r="AI919" s="205"/>
      <c r="AJ919" s="98"/>
      <c r="AK919" s="98"/>
      <c r="AL919" s="98"/>
      <c r="AM919" s="205"/>
      <c r="AN919" s="98"/>
      <c r="AO919" s="121"/>
      <c r="AP919" s="98"/>
      <c r="AQ919" s="205"/>
      <c r="AR919" s="98"/>
      <c r="AT919" s="98"/>
      <c r="AU919" s="205"/>
      <c r="AV919" s="98"/>
      <c r="AX919" s="98"/>
      <c r="AY919" s="205"/>
      <c r="AZ919" s="98"/>
      <c r="BB919" s="98"/>
      <c r="BC919" s="205"/>
      <c r="BD919" s="98"/>
      <c r="BF919" s="98"/>
      <c r="BG919" s="205"/>
      <c r="BH919" s="98"/>
      <c r="BI919" s="121"/>
      <c r="BJ919" s="98"/>
      <c r="BK919" s="205"/>
      <c r="BL919" s="98"/>
      <c r="BN919" s="121"/>
      <c r="BO919" s="121"/>
      <c r="BP919" s="121"/>
      <c r="BQ919" s="121"/>
      <c r="BR919" s="121"/>
    </row>
    <row r="920" spans="1:70" customFormat="1">
      <c r="A920" s="84"/>
      <c r="B920" s="363"/>
      <c r="C920" s="121"/>
      <c r="D920" s="121"/>
      <c r="E920" s="121"/>
      <c r="F920" s="121"/>
      <c r="G920" s="121"/>
      <c r="H920" s="121"/>
      <c r="I920" s="121"/>
      <c r="J920" s="121"/>
      <c r="K920" s="121"/>
      <c r="L920" s="10"/>
      <c r="M920" s="9"/>
      <c r="N920" s="233"/>
      <c r="R920" s="205"/>
      <c r="S920" s="205"/>
      <c r="T920" s="205"/>
      <c r="V920" s="205"/>
      <c r="W920" s="205"/>
      <c r="X920" s="205"/>
      <c r="Y920" s="394"/>
      <c r="Z920" s="98"/>
      <c r="AA920" s="205"/>
      <c r="AB920" s="98"/>
      <c r="AC920" s="98"/>
      <c r="AD920" s="98"/>
      <c r="AE920" s="205"/>
      <c r="AF920" s="98"/>
      <c r="AH920" s="98"/>
      <c r="AI920" s="205"/>
      <c r="AJ920" s="98"/>
      <c r="AK920" s="98"/>
      <c r="AL920" s="98"/>
      <c r="AM920" s="205"/>
      <c r="AN920" s="98"/>
      <c r="AO920" s="121"/>
      <c r="AP920" s="98"/>
      <c r="AQ920" s="205"/>
      <c r="AR920" s="98"/>
      <c r="AT920" s="98"/>
      <c r="AU920" s="205"/>
      <c r="AV920" s="98"/>
      <c r="AX920" s="98"/>
      <c r="AY920" s="205"/>
      <c r="AZ920" s="98"/>
      <c r="BB920" s="98"/>
      <c r="BC920" s="205"/>
      <c r="BD920" s="98"/>
      <c r="BF920" s="98"/>
      <c r="BG920" s="205"/>
      <c r="BH920" s="98"/>
      <c r="BI920" s="121"/>
      <c r="BJ920" s="98"/>
      <c r="BK920" s="205"/>
      <c r="BL920" s="98"/>
      <c r="BN920" s="121"/>
      <c r="BO920" s="121"/>
      <c r="BP920" s="121"/>
      <c r="BQ920" s="121"/>
      <c r="BR920" s="121"/>
    </row>
    <row r="921" spans="1:70" customFormat="1">
      <c r="A921" s="84"/>
      <c r="B921" s="363"/>
      <c r="C921" s="121"/>
      <c r="D921" s="121"/>
      <c r="E921" s="121"/>
      <c r="F921" s="121"/>
      <c r="G921" s="121"/>
      <c r="H921" s="121"/>
      <c r="I921" s="121"/>
      <c r="J921" s="121"/>
      <c r="K921" s="121"/>
      <c r="L921" s="10"/>
      <c r="M921" s="9"/>
      <c r="N921" s="233"/>
      <c r="R921" s="205"/>
      <c r="S921" s="205"/>
      <c r="T921" s="205"/>
      <c r="V921" s="205"/>
      <c r="W921" s="205"/>
      <c r="X921" s="205"/>
      <c r="Y921" s="394"/>
      <c r="Z921" s="98"/>
      <c r="AA921" s="205"/>
      <c r="AB921" s="98"/>
      <c r="AC921" s="98"/>
      <c r="AD921" s="98"/>
      <c r="AE921" s="205"/>
      <c r="AF921" s="98"/>
      <c r="AH921" s="98"/>
      <c r="AI921" s="205"/>
      <c r="AJ921" s="98"/>
      <c r="AK921" s="98"/>
      <c r="AL921" s="98"/>
      <c r="AM921" s="205"/>
      <c r="AN921" s="98"/>
      <c r="AO921" s="121"/>
      <c r="AP921" s="98"/>
      <c r="AQ921" s="205"/>
      <c r="AR921" s="98"/>
      <c r="AT921" s="98"/>
      <c r="AU921" s="205"/>
      <c r="AV921" s="98"/>
      <c r="AX921" s="98"/>
      <c r="AY921" s="205"/>
      <c r="AZ921" s="98"/>
      <c r="BB921" s="98"/>
      <c r="BC921" s="205"/>
      <c r="BD921" s="98"/>
      <c r="BF921" s="98"/>
      <c r="BG921" s="205"/>
      <c r="BH921" s="98"/>
      <c r="BI921" s="121"/>
      <c r="BJ921" s="98"/>
      <c r="BK921" s="205"/>
      <c r="BL921" s="98"/>
      <c r="BN921" s="121"/>
      <c r="BO921" s="121"/>
      <c r="BP921" s="121"/>
      <c r="BQ921" s="121"/>
      <c r="BR921" s="121"/>
    </row>
    <row r="922" spans="1:70" customFormat="1">
      <c r="A922" s="84"/>
      <c r="B922" s="363"/>
      <c r="C922" s="121"/>
      <c r="D922" s="121"/>
      <c r="E922" s="121"/>
      <c r="F922" s="121"/>
      <c r="G922" s="121"/>
      <c r="H922" s="121"/>
      <c r="I922" s="121"/>
      <c r="J922" s="121"/>
      <c r="K922" s="121"/>
      <c r="L922" s="10"/>
      <c r="M922" s="9"/>
      <c r="N922" s="233"/>
      <c r="R922" s="205"/>
      <c r="S922" s="205"/>
      <c r="T922" s="205"/>
      <c r="V922" s="205"/>
      <c r="W922" s="205"/>
      <c r="X922" s="205"/>
      <c r="Y922" s="394"/>
      <c r="Z922" s="98"/>
      <c r="AA922" s="205"/>
      <c r="AB922" s="98"/>
      <c r="AC922" s="98"/>
      <c r="AD922" s="98"/>
      <c r="AE922" s="205"/>
      <c r="AF922" s="98"/>
      <c r="AH922" s="98"/>
      <c r="AI922" s="205"/>
      <c r="AJ922" s="98"/>
      <c r="AK922" s="98"/>
      <c r="AL922" s="98"/>
      <c r="AM922" s="205"/>
      <c r="AN922" s="98"/>
      <c r="AO922" s="121"/>
      <c r="AP922" s="98"/>
      <c r="AQ922" s="205"/>
      <c r="AR922" s="98"/>
      <c r="AT922" s="98"/>
      <c r="AU922" s="205"/>
      <c r="AV922" s="98"/>
      <c r="AX922" s="98"/>
      <c r="AY922" s="205"/>
      <c r="AZ922" s="98"/>
      <c r="BB922" s="98"/>
      <c r="BC922" s="205"/>
      <c r="BD922" s="98"/>
      <c r="BF922" s="98"/>
      <c r="BG922" s="205"/>
      <c r="BH922" s="98"/>
      <c r="BI922" s="121"/>
      <c r="BJ922" s="98"/>
      <c r="BK922" s="205"/>
      <c r="BL922" s="98"/>
      <c r="BN922" s="121"/>
      <c r="BO922" s="121"/>
      <c r="BP922" s="121"/>
      <c r="BQ922" s="121"/>
      <c r="BR922" s="121"/>
    </row>
    <row r="923" spans="1:70" customFormat="1">
      <c r="A923" s="84"/>
      <c r="B923" s="363"/>
      <c r="C923" s="121"/>
      <c r="D923" s="121"/>
      <c r="E923" s="121"/>
      <c r="F923" s="121"/>
      <c r="G923" s="121"/>
      <c r="H923" s="121"/>
      <c r="I923" s="121"/>
      <c r="J923" s="121"/>
      <c r="K923" s="121"/>
      <c r="L923" s="10"/>
      <c r="M923" s="9"/>
      <c r="N923" s="233"/>
      <c r="R923" s="205"/>
      <c r="S923" s="205"/>
      <c r="T923" s="205"/>
      <c r="V923" s="205"/>
      <c r="W923" s="205"/>
      <c r="X923" s="205"/>
      <c r="Y923" s="394"/>
      <c r="Z923" s="98"/>
      <c r="AA923" s="205"/>
      <c r="AB923" s="98"/>
      <c r="AC923" s="98"/>
      <c r="AD923" s="98"/>
      <c r="AE923" s="205"/>
      <c r="AF923" s="98"/>
      <c r="AH923" s="98"/>
      <c r="AI923" s="205"/>
      <c r="AJ923" s="98"/>
      <c r="AK923" s="98"/>
      <c r="AL923" s="98"/>
      <c r="AM923" s="205"/>
      <c r="AN923" s="98"/>
      <c r="AO923" s="121"/>
      <c r="AP923" s="98"/>
      <c r="AQ923" s="205"/>
      <c r="AR923" s="98"/>
      <c r="AT923" s="98"/>
      <c r="AU923" s="205"/>
      <c r="AV923" s="98"/>
      <c r="AX923" s="98"/>
      <c r="AY923" s="205"/>
      <c r="AZ923" s="98"/>
      <c r="BB923" s="98"/>
      <c r="BC923" s="205"/>
      <c r="BD923" s="98"/>
      <c r="BF923" s="98"/>
      <c r="BG923" s="205"/>
      <c r="BH923" s="98"/>
      <c r="BI923" s="121"/>
      <c r="BJ923" s="98"/>
      <c r="BK923" s="205"/>
      <c r="BL923" s="98"/>
      <c r="BN923" s="121"/>
      <c r="BO923" s="121"/>
      <c r="BP923" s="121"/>
      <c r="BQ923" s="121"/>
      <c r="BR923" s="121"/>
    </row>
    <row r="924" spans="1:70" customFormat="1">
      <c r="A924" s="84"/>
      <c r="B924" s="363"/>
      <c r="C924" s="121"/>
      <c r="D924" s="121"/>
      <c r="E924" s="121"/>
      <c r="F924" s="121"/>
      <c r="G924" s="121"/>
      <c r="H924" s="121"/>
      <c r="I924" s="121"/>
      <c r="J924" s="121"/>
      <c r="K924" s="121"/>
      <c r="L924" s="10"/>
      <c r="M924" s="9"/>
      <c r="N924" s="233"/>
      <c r="R924" s="205"/>
      <c r="S924" s="205"/>
      <c r="T924" s="205"/>
      <c r="V924" s="205"/>
      <c r="W924" s="205"/>
      <c r="X924" s="205"/>
      <c r="Y924" s="394"/>
      <c r="Z924" s="98"/>
      <c r="AA924" s="205"/>
      <c r="AB924" s="98"/>
      <c r="AC924" s="98"/>
      <c r="AD924" s="98"/>
      <c r="AE924" s="205"/>
      <c r="AF924" s="98"/>
      <c r="AH924" s="98"/>
      <c r="AI924" s="205"/>
      <c r="AJ924" s="98"/>
      <c r="AK924" s="98"/>
      <c r="AL924" s="98"/>
      <c r="AM924" s="205"/>
      <c r="AN924" s="98"/>
      <c r="AO924" s="121"/>
      <c r="AP924" s="98"/>
      <c r="AQ924" s="205"/>
      <c r="AR924" s="98"/>
      <c r="AT924" s="98"/>
      <c r="AU924" s="205"/>
      <c r="AV924" s="98"/>
      <c r="AX924" s="98"/>
      <c r="AY924" s="205"/>
      <c r="AZ924" s="98"/>
      <c r="BB924" s="98"/>
      <c r="BC924" s="205"/>
      <c r="BD924" s="98"/>
      <c r="BF924" s="98"/>
      <c r="BG924" s="205"/>
      <c r="BH924" s="98"/>
      <c r="BI924" s="121"/>
      <c r="BJ924" s="98"/>
      <c r="BK924" s="205"/>
      <c r="BL924" s="98"/>
      <c r="BN924" s="121"/>
      <c r="BO924" s="121"/>
      <c r="BP924" s="121"/>
      <c r="BQ924" s="121"/>
      <c r="BR924" s="121"/>
    </row>
    <row r="925" spans="1:70" customFormat="1">
      <c r="A925" s="84"/>
      <c r="B925" s="363"/>
      <c r="C925" s="121"/>
      <c r="D925" s="121"/>
      <c r="E925" s="121"/>
      <c r="F925" s="121"/>
      <c r="G925" s="121"/>
      <c r="H925" s="121"/>
      <c r="I925" s="121"/>
      <c r="J925" s="121"/>
      <c r="K925" s="121"/>
      <c r="L925" s="10"/>
      <c r="M925" s="9"/>
      <c r="N925" s="233"/>
      <c r="R925" s="205"/>
      <c r="S925" s="205"/>
      <c r="T925" s="205"/>
      <c r="V925" s="205"/>
      <c r="W925" s="205"/>
      <c r="X925" s="205"/>
      <c r="Y925" s="394"/>
      <c r="Z925" s="98"/>
      <c r="AA925" s="205"/>
      <c r="AB925" s="98"/>
      <c r="AC925" s="98"/>
      <c r="AD925" s="98"/>
      <c r="AE925" s="205"/>
      <c r="AF925" s="98"/>
      <c r="AH925" s="98"/>
      <c r="AI925" s="205"/>
      <c r="AJ925" s="98"/>
      <c r="AK925" s="98"/>
      <c r="AL925" s="98"/>
      <c r="AM925" s="205"/>
      <c r="AN925" s="98"/>
      <c r="AO925" s="121"/>
      <c r="AP925" s="98"/>
      <c r="AQ925" s="205"/>
      <c r="AR925" s="98"/>
      <c r="AT925" s="98"/>
      <c r="AU925" s="205"/>
      <c r="AV925" s="98"/>
      <c r="AX925" s="98"/>
      <c r="AY925" s="205"/>
      <c r="AZ925" s="98"/>
      <c r="BB925" s="98"/>
      <c r="BC925" s="205"/>
      <c r="BD925" s="98"/>
      <c r="BF925" s="98"/>
      <c r="BG925" s="205"/>
      <c r="BH925" s="98"/>
      <c r="BI925" s="121"/>
      <c r="BJ925" s="98"/>
      <c r="BK925" s="205"/>
      <c r="BL925" s="98"/>
      <c r="BN925" s="121"/>
      <c r="BO925" s="121"/>
      <c r="BP925" s="121"/>
      <c r="BQ925" s="121"/>
      <c r="BR925" s="121"/>
    </row>
    <row r="926" spans="1:70" customFormat="1">
      <c r="A926" s="84"/>
      <c r="B926" s="363"/>
      <c r="C926" s="121"/>
      <c r="D926" s="121"/>
      <c r="E926" s="121"/>
      <c r="F926" s="121"/>
      <c r="G926" s="121"/>
      <c r="H926" s="121"/>
      <c r="I926" s="121"/>
      <c r="J926" s="121"/>
      <c r="K926" s="121"/>
      <c r="L926" s="10"/>
      <c r="M926" s="9"/>
      <c r="N926" s="233"/>
      <c r="R926" s="205"/>
      <c r="S926" s="205"/>
      <c r="T926" s="205"/>
      <c r="V926" s="205"/>
      <c r="W926" s="205"/>
      <c r="X926" s="205"/>
      <c r="Y926" s="394"/>
      <c r="Z926" s="98"/>
      <c r="AA926" s="205"/>
      <c r="AB926" s="98"/>
      <c r="AC926" s="98"/>
      <c r="AD926" s="98"/>
      <c r="AE926" s="205"/>
      <c r="AF926" s="98"/>
      <c r="AH926" s="98"/>
      <c r="AI926" s="205"/>
      <c r="AJ926" s="98"/>
      <c r="AK926" s="98"/>
      <c r="AL926" s="98"/>
      <c r="AM926" s="205"/>
      <c r="AN926" s="98"/>
      <c r="AO926" s="121"/>
      <c r="AP926" s="98"/>
      <c r="AQ926" s="205"/>
      <c r="AR926" s="98"/>
      <c r="AT926" s="98"/>
      <c r="AU926" s="205"/>
      <c r="AV926" s="98"/>
      <c r="AX926" s="98"/>
      <c r="AY926" s="205"/>
      <c r="AZ926" s="98"/>
      <c r="BB926" s="98"/>
      <c r="BC926" s="205"/>
      <c r="BD926" s="98"/>
      <c r="BF926" s="98"/>
      <c r="BG926" s="205"/>
      <c r="BH926" s="98"/>
      <c r="BI926" s="121"/>
      <c r="BJ926" s="98"/>
      <c r="BK926" s="205"/>
      <c r="BL926" s="98"/>
      <c r="BN926" s="121"/>
      <c r="BO926" s="121"/>
      <c r="BP926" s="121"/>
      <c r="BQ926" s="121"/>
      <c r="BR926" s="121"/>
    </row>
    <row r="927" spans="1:70" customFormat="1">
      <c r="A927" s="84"/>
      <c r="B927" s="363"/>
      <c r="C927" s="121"/>
      <c r="D927" s="121"/>
      <c r="E927" s="121"/>
      <c r="F927" s="121"/>
      <c r="G927" s="121"/>
      <c r="H927" s="121"/>
      <c r="I927" s="121"/>
      <c r="J927" s="121"/>
      <c r="K927" s="121"/>
      <c r="L927" s="10"/>
      <c r="M927" s="9"/>
      <c r="N927" s="233"/>
      <c r="R927" s="205"/>
      <c r="S927" s="205"/>
      <c r="T927" s="205"/>
      <c r="V927" s="205"/>
      <c r="W927" s="205"/>
      <c r="X927" s="205"/>
      <c r="Y927" s="394"/>
      <c r="Z927" s="98"/>
      <c r="AA927" s="205"/>
      <c r="AB927" s="98"/>
      <c r="AC927" s="98"/>
      <c r="AD927" s="98"/>
      <c r="AE927" s="205"/>
      <c r="AF927" s="98"/>
      <c r="AH927" s="98"/>
      <c r="AI927" s="205"/>
      <c r="AJ927" s="98"/>
      <c r="AK927" s="98"/>
      <c r="AL927" s="98"/>
      <c r="AM927" s="205"/>
      <c r="AN927" s="98"/>
      <c r="AO927" s="121"/>
      <c r="AP927" s="98"/>
      <c r="AQ927" s="205"/>
      <c r="AR927" s="98"/>
      <c r="AT927" s="98"/>
      <c r="AU927" s="205"/>
      <c r="AV927" s="98"/>
      <c r="AX927" s="98"/>
      <c r="AY927" s="205"/>
      <c r="AZ927" s="98"/>
      <c r="BB927" s="98"/>
      <c r="BC927" s="205"/>
      <c r="BD927" s="98"/>
      <c r="BF927" s="98"/>
      <c r="BG927" s="205"/>
      <c r="BH927" s="98"/>
      <c r="BI927" s="121"/>
      <c r="BJ927" s="98"/>
      <c r="BK927" s="205"/>
      <c r="BL927" s="98"/>
      <c r="BN927" s="121"/>
      <c r="BO927" s="121"/>
      <c r="BP927" s="121"/>
      <c r="BQ927" s="121"/>
      <c r="BR927" s="121"/>
    </row>
    <row r="928" spans="1:70" customFormat="1">
      <c r="A928" s="84"/>
      <c r="B928" s="363"/>
      <c r="C928" s="121"/>
      <c r="D928" s="121"/>
      <c r="E928" s="121"/>
      <c r="F928" s="121"/>
      <c r="G928" s="121"/>
      <c r="H928" s="121"/>
      <c r="I928" s="121"/>
      <c r="J928" s="121"/>
      <c r="K928" s="121"/>
      <c r="L928" s="10"/>
      <c r="M928" s="9"/>
      <c r="N928" s="233"/>
      <c r="R928" s="205"/>
      <c r="S928" s="205"/>
      <c r="T928" s="205"/>
      <c r="V928" s="205"/>
      <c r="W928" s="205"/>
      <c r="X928" s="205"/>
      <c r="Y928" s="394"/>
      <c r="Z928" s="98"/>
      <c r="AA928" s="205"/>
      <c r="AB928" s="98"/>
      <c r="AC928" s="98"/>
      <c r="AD928" s="98"/>
      <c r="AE928" s="205"/>
      <c r="AF928" s="98"/>
      <c r="AH928" s="98"/>
      <c r="AI928" s="205"/>
      <c r="AJ928" s="98"/>
      <c r="AK928" s="98"/>
      <c r="AL928" s="98"/>
      <c r="AM928" s="205"/>
      <c r="AN928" s="98"/>
      <c r="AO928" s="121"/>
      <c r="AP928" s="98"/>
      <c r="AQ928" s="205"/>
      <c r="AR928" s="98"/>
      <c r="AT928" s="98"/>
      <c r="AU928" s="205"/>
      <c r="AV928" s="98"/>
      <c r="AX928" s="98"/>
      <c r="AY928" s="205"/>
      <c r="AZ928" s="98"/>
      <c r="BB928" s="98"/>
      <c r="BC928" s="205"/>
      <c r="BD928" s="98"/>
      <c r="BF928" s="98"/>
      <c r="BG928" s="205"/>
      <c r="BH928" s="98"/>
      <c r="BI928" s="121"/>
      <c r="BJ928" s="98"/>
      <c r="BK928" s="205"/>
      <c r="BL928" s="98"/>
      <c r="BN928" s="121"/>
      <c r="BO928" s="121"/>
      <c r="BP928" s="121"/>
      <c r="BQ928" s="121"/>
      <c r="BR928" s="121"/>
    </row>
    <row r="929" spans="1:70" customFormat="1">
      <c r="A929" s="84"/>
      <c r="B929" s="363"/>
      <c r="C929" s="121"/>
      <c r="D929" s="121"/>
      <c r="E929" s="121"/>
      <c r="F929" s="121"/>
      <c r="G929" s="121"/>
      <c r="H929" s="121"/>
      <c r="I929" s="121"/>
      <c r="J929" s="121"/>
      <c r="K929" s="121"/>
      <c r="L929" s="10"/>
      <c r="M929" s="9"/>
      <c r="N929" s="233"/>
      <c r="R929" s="205"/>
      <c r="S929" s="205"/>
      <c r="T929" s="205"/>
      <c r="V929" s="205"/>
      <c r="W929" s="205"/>
      <c r="X929" s="205"/>
      <c r="Y929" s="394"/>
      <c r="Z929" s="98"/>
      <c r="AA929" s="205"/>
      <c r="AB929" s="98"/>
      <c r="AC929" s="98"/>
      <c r="AD929" s="98"/>
      <c r="AE929" s="205"/>
      <c r="AF929" s="98"/>
      <c r="AH929" s="98"/>
      <c r="AI929" s="205"/>
      <c r="AJ929" s="98"/>
      <c r="AK929" s="98"/>
      <c r="AL929" s="98"/>
      <c r="AM929" s="205"/>
      <c r="AN929" s="98"/>
      <c r="AO929" s="121"/>
      <c r="AP929" s="98"/>
      <c r="AQ929" s="205"/>
      <c r="AR929" s="98"/>
      <c r="AT929" s="98"/>
      <c r="AU929" s="205"/>
      <c r="AV929" s="98"/>
      <c r="AX929" s="98"/>
      <c r="AY929" s="205"/>
      <c r="AZ929" s="98"/>
      <c r="BB929" s="98"/>
      <c r="BC929" s="205"/>
      <c r="BD929" s="98"/>
      <c r="BF929" s="98"/>
      <c r="BG929" s="205"/>
      <c r="BH929" s="98"/>
      <c r="BI929" s="121"/>
      <c r="BJ929" s="98"/>
      <c r="BK929" s="205"/>
      <c r="BL929" s="98"/>
      <c r="BN929" s="121"/>
      <c r="BO929" s="121"/>
      <c r="BP929" s="121"/>
      <c r="BQ929" s="121"/>
      <c r="BR929" s="121"/>
    </row>
    <row r="930" spans="1:70" customFormat="1">
      <c r="A930" s="84"/>
      <c r="B930" s="363"/>
      <c r="C930" s="121"/>
      <c r="D930" s="121"/>
      <c r="E930" s="121"/>
      <c r="F930" s="121"/>
      <c r="G930" s="121"/>
      <c r="H930" s="121"/>
      <c r="I930" s="121"/>
      <c r="J930" s="121"/>
      <c r="K930" s="121"/>
      <c r="L930" s="10"/>
      <c r="M930" s="9"/>
      <c r="N930" s="233"/>
      <c r="R930" s="205"/>
      <c r="S930" s="205"/>
      <c r="T930" s="205"/>
      <c r="V930" s="205"/>
      <c r="W930" s="205"/>
      <c r="X930" s="205"/>
      <c r="Y930" s="394"/>
      <c r="Z930" s="98"/>
      <c r="AA930" s="205"/>
      <c r="AB930" s="98"/>
      <c r="AC930" s="98"/>
      <c r="AD930" s="98"/>
      <c r="AE930" s="205"/>
      <c r="AF930" s="98"/>
      <c r="AH930" s="98"/>
      <c r="AI930" s="205"/>
      <c r="AJ930" s="98"/>
      <c r="AK930" s="98"/>
      <c r="AL930" s="98"/>
      <c r="AM930" s="205"/>
      <c r="AN930" s="98"/>
      <c r="AO930" s="121"/>
      <c r="AP930" s="98"/>
      <c r="AQ930" s="205"/>
      <c r="AR930" s="98"/>
      <c r="AT930" s="98"/>
      <c r="AU930" s="205"/>
      <c r="AV930" s="98"/>
      <c r="AX930" s="98"/>
      <c r="AY930" s="205"/>
      <c r="AZ930" s="98"/>
      <c r="BB930" s="98"/>
      <c r="BC930" s="205"/>
      <c r="BD930" s="98"/>
      <c r="BF930" s="98"/>
      <c r="BG930" s="205"/>
      <c r="BH930" s="98"/>
      <c r="BI930" s="121"/>
      <c r="BJ930" s="98"/>
      <c r="BK930" s="205"/>
      <c r="BL930" s="98"/>
      <c r="BN930" s="121"/>
      <c r="BO930" s="121"/>
      <c r="BP930" s="121"/>
      <c r="BQ930" s="121"/>
      <c r="BR930" s="121"/>
    </row>
    <row r="931" spans="1:70" customFormat="1">
      <c r="A931" s="84"/>
      <c r="B931" s="363"/>
      <c r="C931" s="121"/>
      <c r="D931" s="121"/>
      <c r="E931" s="121"/>
      <c r="F931" s="121"/>
      <c r="G931" s="121"/>
      <c r="H931" s="121"/>
      <c r="I931" s="121"/>
      <c r="J931" s="121"/>
      <c r="K931" s="121"/>
      <c r="L931" s="10"/>
      <c r="M931" s="9"/>
      <c r="N931" s="233"/>
      <c r="R931" s="205"/>
      <c r="S931" s="205"/>
      <c r="T931" s="205"/>
      <c r="V931" s="205"/>
      <c r="W931" s="205"/>
      <c r="X931" s="205"/>
      <c r="Y931" s="394"/>
      <c r="Z931" s="98"/>
      <c r="AA931" s="205"/>
      <c r="AB931" s="98"/>
      <c r="AC931" s="98"/>
      <c r="AD931" s="98"/>
      <c r="AE931" s="205"/>
      <c r="AF931" s="98"/>
      <c r="AH931" s="98"/>
      <c r="AI931" s="205"/>
      <c r="AJ931" s="98"/>
      <c r="AK931" s="98"/>
      <c r="AL931" s="98"/>
      <c r="AM931" s="205"/>
      <c r="AN931" s="98"/>
      <c r="AO931" s="121"/>
      <c r="AP931" s="98"/>
      <c r="AQ931" s="205"/>
      <c r="AR931" s="98"/>
      <c r="AT931" s="98"/>
      <c r="AU931" s="205"/>
      <c r="AV931" s="98"/>
      <c r="AX931" s="98"/>
      <c r="AY931" s="205"/>
      <c r="AZ931" s="98"/>
      <c r="BB931" s="98"/>
      <c r="BC931" s="205"/>
      <c r="BD931" s="98"/>
      <c r="BF931" s="98"/>
      <c r="BG931" s="205"/>
      <c r="BH931" s="98"/>
      <c r="BI931" s="121"/>
      <c r="BJ931" s="98"/>
      <c r="BK931" s="205"/>
      <c r="BL931" s="98"/>
      <c r="BN931" s="121"/>
      <c r="BO931" s="121"/>
      <c r="BP931" s="121"/>
      <c r="BQ931" s="121"/>
      <c r="BR931" s="121"/>
    </row>
    <row r="932" spans="1:70" customFormat="1">
      <c r="A932" s="84"/>
      <c r="B932" s="363"/>
      <c r="C932" s="121"/>
      <c r="D932" s="121"/>
      <c r="E932" s="121"/>
      <c r="F932" s="121"/>
      <c r="G932" s="121"/>
      <c r="H932" s="121"/>
      <c r="I932" s="121"/>
      <c r="J932" s="121"/>
      <c r="K932" s="121"/>
      <c r="L932" s="10"/>
      <c r="M932" s="9"/>
      <c r="N932" s="233"/>
      <c r="R932" s="205"/>
      <c r="S932" s="205"/>
      <c r="T932" s="205"/>
      <c r="V932" s="205"/>
      <c r="W932" s="205"/>
      <c r="X932" s="205"/>
      <c r="Y932" s="394"/>
      <c r="Z932" s="98"/>
      <c r="AA932" s="205"/>
      <c r="AB932" s="98"/>
      <c r="AC932" s="98"/>
      <c r="AD932" s="98"/>
      <c r="AE932" s="205"/>
      <c r="AF932" s="98"/>
      <c r="AH932" s="98"/>
      <c r="AI932" s="205"/>
      <c r="AJ932" s="98"/>
      <c r="AK932" s="98"/>
      <c r="AL932" s="98"/>
      <c r="AM932" s="205"/>
      <c r="AN932" s="98"/>
      <c r="AO932" s="121"/>
      <c r="AP932" s="98"/>
      <c r="AQ932" s="205"/>
      <c r="AR932" s="98"/>
      <c r="AT932" s="98"/>
      <c r="AU932" s="205"/>
      <c r="AV932" s="98"/>
      <c r="AX932" s="98"/>
      <c r="AY932" s="205"/>
      <c r="AZ932" s="98"/>
      <c r="BB932" s="98"/>
      <c r="BC932" s="205"/>
      <c r="BD932" s="98"/>
      <c r="BF932" s="98"/>
      <c r="BG932" s="205"/>
      <c r="BH932" s="98"/>
      <c r="BI932" s="121"/>
      <c r="BJ932" s="98"/>
      <c r="BK932" s="205"/>
      <c r="BL932" s="98"/>
      <c r="BN932" s="121"/>
      <c r="BO932" s="121"/>
      <c r="BP932" s="121"/>
      <c r="BQ932" s="121"/>
      <c r="BR932" s="121"/>
    </row>
    <row r="933" spans="1:70" customFormat="1">
      <c r="A933" s="84"/>
      <c r="B933" s="363"/>
      <c r="C933" s="121"/>
      <c r="D933" s="121"/>
      <c r="E933" s="121"/>
      <c r="F933" s="121"/>
      <c r="G933" s="121"/>
      <c r="H933" s="121"/>
      <c r="I933" s="121"/>
      <c r="J933" s="121"/>
      <c r="K933" s="121"/>
      <c r="L933" s="10"/>
      <c r="M933" s="9"/>
      <c r="N933" s="233"/>
      <c r="R933" s="205"/>
      <c r="S933" s="205"/>
      <c r="T933" s="205"/>
      <c r="V933" s="205"/>
      <c r="W933" s="205"/>
      <c r="X933" s="205"/>
      <c r="Y933" s="394"/>
      <c r="Z933" s="98"/>
      <c r="AA933" s="205"/>
      <c r="AB933" s="98"/>
      <c r="AC933" s="98"/>
      <c r="AD933" s="98"/>
      <c r="AE933" s="205"/>
      <c r="AF933" s="98"/>
      <c r="AH933" s="98"/>
      <c r="AI933" s="205"/>
      <c r="AJ933" s="98"/>
      <c r="AK933" s="98"/>
      <c r="AL933" s="98"/>
      <c r="AM933" s="205"/>
      <c r="AN933" s="98"/>
      <c r="AO933" s="121"/>
      <c r="AP933" s="98"/>
      <c r="AQ933" s="205"/>
      <c r="AR933" s="98"/>
      <c r="AT933" s="98"/>
      <c r="AU933" s="205"/>
      <c r="AV933" s="98"/>
      <c r="AX933" s="98"/>
      <c r="AY933" s="205"/>
      <c r="AZ933" s="98"/>
      <c r="BB933" s="98"/>
      <c r="BC933" s="205"/>
      <c r="BD933" s="98"/>
      <c r="BF933" s="98"/>
      <c r="BG933" s="205"/>
      <c r="BH933" s="98"/>
      <c r="BI933" s="121"/>
      <c r="BJ933" s="98"/>
      <c r="BK933" s="205"/>
      <c r="BL933" s="98"/>
      <c r="BN933" s="121"/>
      <c r="BO933" s="121"/>
      <c r="BP933" s="121"/>
      <c r="BQ933" s="121"/>
      <c r="BR933" s="121"/>
    </row>
    <row r="934" spans="1:70" customFormat="1">
      <c r="A934" s="84"/>
      <c r="B934" s="363"/>
      <c r="C934" s="121"/>
      <c r="D934" s="121"/>
      <c r="E934" s="121"/>
      <c r="F934" s="121"/>
      <c r="G934" s="121"/>
      <c r="H934" s="121"/>
      <c r="I934" s="121"/>
      <c r="J934" s="121"/>
      <c r="K934" s="121"/>
      <c r="L934" s="10"/>
      <c r="M934" s="9"/>
      <c r="N934" s="233"/>
      <c r="R934" s="205"/>
      <c r="S934" s="205"/>
      <c r="T934" s="205"/>
      <c r="V934" s="205"/>
      <c r="W934" s="205"/>
      <c r="X934" s="205"/>
      <c r="Y934" s="394"/>
      <c r="Z934" s="98"/>
      <c r="AA934" s="205"/>
      <c r="AB934" s="98"/>
      <c r="AC934" s="98"/>
      <c r="AD934" s="98"/>
      <c r="AE934" s="205"/>
      <c r="AF934" s="98"/>
      <c r="AH934" s="98"/>
      <c r="AI934" s="205"/>
      <c r="AJ934" s="98"/>
      <c r="AK934" s="98"/>
      <c r="AL934" s="98"/>
      <c r="AM934" s="205"/>
      <c r="AN934" s="98"/>
      <c r="AO934" s="121"/>
      <c r="AP934" s="98"/>
      <c r="AQ934" s="205"/>
      <c r="AR934" s="98"/>
      <c r="AT934" s="98"/>
      <c r="AU934" s="205"/>
      <c r="AV934" s="98"/>
      <c r="AX934" s="98"/>
      <c r="AY934" s="205"/>
      <c r="AZ934" s="98"/>
      <c r="BB934" s="98"/>
      <c r="BC934" s="205"/>
      <c r="BD934" s="98"/>
      <c r="BF934" s="98"/>
      <c r="BG934" s="205"/>
      <c r="BH934" s="98"/>
      <c r="BI934" s="121"/>
      <c r="BJ934" s="98"/>
      <c r="BK934" s="205"/>
      <c r="BL934" s="98"/>
      <c r="BN934" s="121"/>
      <c r="BO934" s="121"/>
      <c r="BP934" s="121"/>
      <c r="BQ934" s="121"/>
      <c r="BR934" s="121"/>
    </row>
    <row r="935" spans="1:70" customFormat="1">
      <c r="A935" s="84"/>
      <c r="B935" s="363"/>
      <c r="C935" s="121"/>
      <c r="D935" s="121"/>
      <c r="E935" s="121"/>
      <c r="F935" s="121"/>
      <c r="G935" s="121"/>
      <c r="H935" s="121"/>
      <c r="I935" s="121"/>
      <c r="J935" s="121"/>
      <c r="K935" s="121"/>
      <c r="L935" s="10"/>
      <c r="M935" s="9"/>
      <c r="N935" s="233"/>
      <c r="R935" s="205"/>
      <c r="S935" s="205"/>
      <c r="T935" s="205"/>
      <c r="V935" s="205"/>
      <c r="W935" s="205"/>
      <c r="X935" s="205"/>
      <c r="Y935" s="394"/>
      <c r="Z935" s="98"/>
      <c r="AA935" s="205"/>
      <c r="AB935" s="98"/>
      <c r="AC935" s="98"/>
      <c r="AD935" s="98"/>
      <c r="AE935" s="205"/>
      <c r="AF935" s="98"/>
      <c r="AH935" s="98"/>
      <c r="AI935" s="205"/>
      <c r="AJ935" s="98"/>
      <c r="AK935" s="98"/>
      <c r="AL935" s="98"/>
      <c r="AM935" s="205"/>
      <c r="AN935" s="98"/>
      <c r="AO935" s="121"/>
      <c r="AP935" s="98"/>
      <c r="AQ935" s="205"/>
      <c r="AR935" s="98"/>
      <c r="AT935" s="98"/>
      <c r="AU935" s="205"/>
      <c r="AV935" s="98"/>
      <c r="AX935" s="98"/>
      <c r="AY935" s="205"/>
      <c r="AZ935" s="98"/>
      <c r="BB935" s="98"/>
      <c r="BC935" s="205"/>
      <c r="BD935" s="98"/>
      <c r="BF935" s="98"/>
      <c r="BG935" s="205"/>
      <c r="BH935" s="98"/>
      <c r="BI935" s="121"/>
      <c r="BJ935" s="98"/>
      <c r="BK935" s="205"/>
      <c r="BL935" s="98"/>
      <c r="BN935" s="121"/>
      <c r="BO935" s="121"/>
      <c r="BP935" s="121"/>
      <c r="BQ935" s="121"/>
      <c r="BR935" s="121"/>
    </row>
    <row r="936" spans="1:70" customFormat="1">
      <c r="A936" s="84"/>
      <c r="B936" s="363"/>
      <c r="C936" s="121"/>
      <c r="D936" s="121"/>
      <c r="E936" s="121"/>
      <c r="F936" s="121"/>
      <c r="G936" s="121"/>
      <c r="H936" s="121"/>
      <c r="I936" s="121"/>
      <c r="J936" s="121"/>
      <c r="K936" s="121"/>
      <c r="L936" s="10"/>
      <c r="M936" s="9"/>
      <c r="N936" s="233"/>
      <c r="R936" s="205"/>
      <c r="S936" s="205"/>
      <c r="T936" s="205"/>
      <c r="V936" s="205"/>
      <c r="W936" s="205"/>
      <c r="X936" s="205"/>
      <c r="Y936" s="394"/>
      <c r="Z936" s="98"/>
      <c r="AA936" s="205"/>
      <c r="AB936" s="98"/>
      <c r="AC936" s="98"/>
      <c r="AD936" s="98"/>
      <c r="AE936" s="205"/>
      <c r="AF936" s="98"/>
      <c r="AH936" s="98"/>
      <c r="AI936" s="205"/>
      <c r="AJ936" s="98"/>
      <c r="AK936" s="98"/>
      <c r="AL936" s="98"/>
      <c r="AM936" s="205"/>
      <c r="AN936" s="98"/>
      <c r="AO936" s="121"/>
      <c r="AP936" s="98"/>
      <c r="AQ936" s="205"/>
      <c r="AR936" s="98"/>
      <c r="AT936" s="98"/>
      <c r="AU936" s="205"/>
      <c r="AV936" s="98"/>
      <c r="AX936" s="98"/>
      <c r="AY936" s="205"/>
      <c r="AZ936" s="98"/>
      <c r="BB936" s="98"/>
      <c r="BC936" s="205"/>
      <c r="BD936" s="98"/>
      <c r="BF936" s="98"/>
      <c r="BG936" s="205"/>
      <c r="BH936" s="98"/>
      <c r="BI936" s="121"/>
      <c r="BJ936" s="98"/>
      <c r="BK936" s="205"/>
      <c r="BL936" s="98"/>
      <c r="BN936" s="121"/>
      <c r="BO936" s="121"/>
      <c r="BP936" s="121"/>
      <c r="BQ936" s="121"/>
      <c r="BR936" s="121"/>
    </row>
    <row r="937" spans="1:70" customFormat="1">
      <c r="A937" s="84"/>
      <c r="B937" s="363"/>
      <c r="C937" s="121"/>
      <c r="D937" s="121"/>
      <c r="E937" s="121"/>
      <c r="F937" s="121"/>
      <c r="G937" s="121"/>
      <c r="H937" s="121"/>
      <c r="I937" s="121"/>
      <c r="J937" s="121"/>
      <c r="K937" s="121"/>
      <c r="L937" s="10"/>
      <c r="M937" s="9"/>
      <c r="N937" s="233"/>
      <c r="R937" s="205"/>
      <c r="S937" s="205"/>
      <c r="T937" s="205"/>
      <c r="V937" s="205"/>
      <c r="W937" s="205"/>
      <c r="X937" s="205"/>
      <c r="Y937" s="394"/>
      <c r="Z937" s="98"/>
      <c r="AA937" s="205"/>
      <c r="AB937" s="98"/>
      <c r="AC937" s="98"/>
      <c r="AD937" s="98"/>
      <c r="AE937" s="205"/>
      <c r="AF937" s="98"/>
      <c r="AH937" s="98"/>
      <c r="AI937" s="205"/>
      <c r="AJ937" s="98"/>
      <c r="AK937" s="98"/>
      <c r="AL937" s="98"/>
      <c r="AM937" s="205"/>
      <c r="AN937" s="98"/>
      <c r="AO937" s="121"/>
      <c r="AP937" s="98"/>
      <c r="AQ937" s="205"/>
      <c r="AR937" s="98"/>
      <c r="AT937" s="98"/>
      <c r="AU937" s="205"/>
      <c r="AV937" s="98"/>
      <c r="AX937" s="98"/>
      <c r="AY937" s="205"/>
      <c r="AZ937" s="98"/>
      <c r="BB937" s="98"/>
      <c r="BC937" s="205"/>
      <c r="BD937" s="98"/>
      <c r="BF937" s="98"/>
      <c r="BG937" s="205"/>
      <c r="BH937" s="98"/>
      <c r="BI937" s="121"/>
      <c r="BJ937" s="98"/>
      <c r="BK937" s="205"/>
      <c r="BL937" s="98"/>
      <c r="BN937" s="121"/>
      <c r="BO937" s="121"/>
      <c r="BP937" s="121"/>
      <c r="BQ937" s="121"/>
      <c r="BR937" s="121"/>
    </row>
    <row r="938" spans="1:70" customFormat="1">
      <c r="A938" s="84"/>
      <c r="B938" s="363"/>
      <c r="C938" s="121"/>
      <c r="D938" s="121"/>
      <c r="E938" s="121"/>
      <c r="F938" s="121"/>
      <c r="G938" s="121"/>
      <c r="H938" s="121"/>
      <c r="I938" s="121"/>
      <c r="J938" s="121"/>
      <c r="K938" s="121"/>
      <c r="L938" s="10"/>
      <c r="M938" s="9"/>
      <c r="N938" s="233"/>
      <c r="R938" s="205"/>
      <c r="S938" s="205"/>
      <c r="T938" s="205"/>
      <c r="V938" s="205"/>
      <c r="W938" s="205"/>
      <c r="X938" s="205"/>
      <c r="Y938" s="394"/>
      <c r="Z938" s="98"/>
      <c r="AA938" s="205"/>
      <c r="AB938" s="98"/>
      <c r="AC938" s="98"/>
      <c r="AD938" s="98"/>
      <c r="AE938" s="205"/>
      <c r="AF938" s="98"/>
      <c r="AH938" s="98"/>
      <c r="AI938" s="205"/>
      <c r="AJ938" s="98"/>
      <c r="AK938" s="98"/>
      <c r="AL938" s="98"/>
      <c r="AM938" s="205"/>
      <c r="AN938" s="98"/>
      <c r="AO938" s="121"/>
      <c r="AP938" s="98"/>
      <c r="AQ938" s="205"/>
      <c r="AR938" s="98"/>
      <c r="AT938" s="98"/>
      <c r="AU938" s="205"/>
      <c r="AV938" s="98"/>
      <c r="AX938" s="98"/>
      <c r="AY938" s="205"/>
      <c r="AZ938" s="98"/>
      <c r="BB938" s="98"/>
      <c r="BC938" s="205"/>
      <c r="BD938" s="98"/>
      <c r="BF938" s="98"/>
      <c r="BG938" s="205"/>
      <c r="BH938" s="98"/>
      <c r="BI938" s="121"/>
      <c r="BJ938" s="98"/>
      <c r="BK938" s="205"/>
      <c r="BL938" s="98"/>
      <c r="BN938" s="121"/>
      <c r="BO938" s="121"/>
      <c r="BP938" s="121"/>
      <c r="BQ938" s="121"/>
      <c r="BR938" s="121"/>
    </row>
    <row r="939" spans="1:70" customFormat="1">
      <c r="A939" s="84"/>
      <c r="B939" s="363"/>
      <c r="C939" s="121"/>
      <c r="D939" s="121"/>
      <c r="E939" s="121"/>
      <c r="F939" s="121"/>
      <c r="G939" s="121"/>
      <c r="H939" s="121"/>
      <c r="I939" s="121"/>
      <c r="J939" s="121"/>
      <c r="K939" s="121"/>
      <c r="L939" s="10"/>
      <c r="M939" s="9"/>
      <c r="N939" s="233"/>
      <c r="R939" s="205"/>
      <c r="S939" s="205"/>
      <c r="T939" s="205"/>
      <c r="V939" s="205"/>
      <c r="W939" s="205"/>
      <c r="X939" s="205"/>
      <c r="Y939" s="394"/>
      <c r="Z939" s="98"/>
      <c r="AA939" s="205"/>
      <c r="AB939" s="98"/>
      <c r="AC939" s="98"/>
      <c r="AD939" s="98"/>
      <c r="AE939" s="205"/>
      <c r="AF939" s="98"/>
      <c r="AH939" s="98"/>
      <c r="AI939" s="205"/>
      <c r="AJ939" s="98"/>
      <c r="AK939" s="98"/>
      <c r="AL939" s="98"/>
      <c r="AM939" s="205"/>
      <c r="AN939" s="98"/>
      <c r="AO939" s="121"/>
      <c r="AP939" s="98"/>
      <c r="AQ939" s="205"/>
      <c r="AR939" s="98"/>
      <c r="AT939" s="98"/>
      <c r="AU939" s="205"/>
      <c r="AV939" s="98"/>
      <c r="AX939" s="98"/>
      <c r="AY939" s="205"/>
      <c r="AZ939" s="98"/>
      <c r="BB939" s="98"/>
      <c r="BC939" s="205"/>
      <c r="BD939" s="98"/>
      <c r="BF939" s="98"/>
      <c r="BG939" s="205"/>
      <c r="BH939" s="98"/>
      <c r="BI939" s="121"/>
      <c r="BJ939" s="98"/>
      <c r="BK939" s="205"/>
      <c r="BL939" s="98"/>
      <c r="BN939" s="121"/>
      <c r="BO939" s="121"/>
      <c r="BP939" s="121"/>
      <c r="BQ939" s="121"/>
      <c r="BR939" s="121"/>
    </row>
    <row r="940" spans="1:70" customFormat="1">
      <c r="A940" s="84"/>
      <c r="B940" s="363"/>
      <c r="C940" s="121"/>
      <c r="D940" s="121"/>
      <c r="E940" s="121"/>
      <c r="F940" s="121"/>
      <c r="G940" s="121"/>
      <c r="H940" s="121"/>
      <c r="I940" s="121"/>
      <c r="J940" s="121"/>
      <c r="K940" s="121"/>
      <c r="L940" s="10"/>
      <c r="M940" s="9"/>
      <c r="N940" s="233"/>
      <c r="R940" s="205"/>
      <c r="S940" s="205"/>
      <c r="T940" s="205"/>
      <c r="V940" s="205"/>
      <c r="W940" s="205"/>
      <c r="X940" s="205"/>
      <c r="Y940" s="394"/>
      <c r="Z940" s="98"/>
      <c r="AA940" s="205"/>
      <c r="AB940" s="98"/>
      <c r="AC940" s="98"/>
      <c r="AD940" s="98"/>
      <c r="AE940" s="205"/>
      <c r="AF940" s="98"/>
      <c r="AH940" s="98"/>
      <c r="AI940" s="205"/>
      <c r="AJ940" s="98"/>
      <c r="AK940" s="98"/>
      <c r="AL940" s="98"/>
      <c r="AM940" s="205"/>
      <c r="AN940" s="98"/>
      <c r="AO940" s="121"/>
      <c r="AP940" s="98"/>
      <c r="AQ940" s="205"/>
      <c r="AR940" s="98"/>
      <c r="AT940" s="98"/>
      <c r="AU940" s="205"/>
      <c r="AV940" s="98"/>
      <c r="AX940" s="98"/>
      <c r="AY940" s="205"/>
      <c r="AZ940" s="98"/>
      <c r="BB940" s="98"/>
      <c r="BC940" s="205"/>
      <c r="BD940" s="98"/>
      <c r="BF940" s="98"/>
      <c r="BG940" s="205"/>
      <c r="BH940" s="98"/>
      <c r="BI940" s="121"/>
      <c r="BJ940" s="98"/>
      <c r="BK940" s="205"/>
      <c r="BL940" s="98"/>
      <c r="BN940" s="121"/>
      <c r="BO940" s="121"/>
      <c r="BP940" s="121"/>
      <c r="BQ940" s="121"/>
      <c r="BR940" s="121"/>
    </row>
    <row r="941" spans="1:70" customFormat="1">
      <c r="A941" s="84"/>
      <c r="B941" s="363"/>
      <c r="C941" s="121"/>
      <c r="D941" s="121"/>
      <c r="E941" s="121"/>
      <c r="F941" s="121"/>
      <c r="G941" s="121"/>
      <c r="H941" s="121"/>
      <c r="I941" s="121"/>
      <c r="J941" s="121"/>
      <c r="K941" s="121"/>
      <c r="L941" s="10"/>
      <c r="M941" s="9"/>
      <c r="N941" s="233"/>
      <c r="R941" s="205"/>
      <c r="S941" s="205"/>
      <c r="T941" s="205"/>
      <c r="V941" s="205"/>
      <c r="W941" s="205"/>
      <c r="X941" s="205"/>
      <c r="Y941" s="394"/>
      <c r="Z941" s="98"/>
      <c r="AA941" s="205"/>
      <c r="AB941" s="98"/>
      <c r="AC941" s="98"/>
      <c r="AD941" s="98"/>
      <c r="AE941" s="205"/>
      <c r="AF941" s="98"/>
      <c r="AH941" s="98"/>
      <c r="AI941" s="205"/>
      <c r="AJ941" s="98"/>
      <c r="AK941" s="98"/>
      <c r="AL941" s="98"/>
      <c r="AM941" s="205"/>
      <c r="AN941" s="98"/>
      <c r="AO941" s="121"/>
      <c r="AP941" s="98"/>
      <c r="AQ941" s="205"/>
      <c r="AR941" s="98"/>
      <c r="AT941" s="98"/>
      <c r="AU941" s="205"/>
      <c r="AV941" s="98"/>
      <c r="AX941" s="98"/>
      <c r="AY941" s="205"/>
      <c r="AZ941" s="98"/>
      <c r="BB941" s="98"/>
      <c r="BC941" s="205"/>
      <c r="BD941" s="98"/>
      <c r="BF941" s="98"/>
      <c r="BG941" s="205"/>
      <c r="BH941" s="98"/>
      <c r="BI941" s="121"/>
      <c r="BJ941" s="98"/>
      <c r="BK941" s="205"/>
      <c r="BL941" s="98"/>
      <c r="BN941" s="121"/>
      <c r="BO941" s="121"/>
      <c r="BP941" s="121"/>
      <c r="BQ941" s="121"/>
      <c r="BR941" s="121"/>
    </row>
    <row r="942" spans="1:70" customFormat="1">
      <c r="A942" s="84"/>
      <c r="B942" s="363"/>
      <c r="C942" s="121"/>
      <c r="D942" s="121"/>
      <c r="E942" s="121"/>
      <c r="F942" s="121"/>
      <c r="G942" s="121"/>
      <c r="H942" s="121"/>
      <c r="I942" s="121"/>
      <c r="J942" s="121"/>
      <c r="K942" s="121"/>
      <c r="L942" s="10"/>
      <c r="M942" s="9"/>
      <c r="N942" s="233"/>
      <c r="R942" s="205"/>
      <c r="S942" s="205"/>
      <c r="T942" s="205"/>
      <c r="V942" s="205"/>
      <c r="W942" s="205"/>
      <c r="X942" s="205"/>
      <c r="Y942" s="394"/>
      <c r="Z942" s="98"/>
      <c r="AA942" s="205"/>
      <c r="AB942" s="98"/>
      <c r="AC942" s="98"/>
      <c r="AD942" s="98"/>
      <c r="AE942" s="205"/>
      <c r="AF942" s="98"/>
      <c r="AH942" s="98"/>
      <c r="AI942" s="205"/>
      <c r="AJ942" s="98"/>
      <c r="AK942" s="98"/>
      <c r="AL942" s="98"/>
      <c r="AM942" s="205"/>
      <c r="AN942" s="98"/>
      <c r="AO942" s="121"/>
      <c r="AP942" s="98"/>
      <c r="AQ942" s="205"/>
      <c r="AR942" s="98"/>
      <c r="AT942" s="98"/>
      <c r="AU942" s="205"/>
      <c r="AV942" s="98"/>
      <c r="AX942" s="98"/>
      <c r="AY942" s="205"/>
      <c r="AZ942" s="98"/>
      <c r="BB942" s="98"/>
      <c r="BC942" s="205"/>
      <c r="BD942" s="98"/>
      <c r="BF942" s="98"/>
      <c r="BG942" s="205"/>
      <c r="BH942" s="98"/>
      <c r="BI942" s="121"/>
      <c r="BJ942" s="98"/>
      <c r="BK942" s="205"/>
      <c r="BL942" s="98"/>
      <c r="BN942" s="121"/>
      <c r="BO942" s="121"/>
      <c r="BP942" s="121"/>
      <c r="BQ942" s="121"/>
      <c r="BR942" s="121"/>
    </row>
    <row r="943" spans="1:70" customFormat="1">
      <c r="A943" s="84"/>
      <c r="B943" s="363"/>
      <c r="C943" s="121"/>
      <c r="D943" s="121"/>
      <c r="E943" s="121"/>
      <c r="F943" s="121"/>
      <c r="G943" s="121"/>
      <c r="H943" s="121"/>
      <c r="I943" s="121"/>
      <c r="J943" s="121"/>
      <c r="K943" s="121"/>
      <c r="L943" s="10"/>
      <c r="M943" s="9"/>
      <c r="N943" s="233"/>
      <c r="R943" s="205"/>
      <c r="S943" s="205"/>
      <c r="T943" s="205"/>
      <c r="V943" s="205"/>
      <c r="W943" s="205"/>
      <c r="X943" s="205"/>
      <c r="Y943" s="394"/>
      <c r="Z943" s="98"/>
      <c r="AA943" s="205"/>
      <c r="AB943" s="98"/>
      <c r="AC943" s="98"/>
      <c r="AD943" s="98"/>
      <c r="AE943" s="205"/>
      <c r="AF943" s="98"/>
      <c r="AH943" s="98"/>
      <c r="AI943" s="205"/>
      <c r="AJ943" s="98"/>
      <c r="AK943" s="98"/>
      <c r="AL943" s="98"/>
      <c r="AM943" s="205"/>
      <c r="AN943" s="98"/>
      <c r="AO943" s="121"/>
      <c r="AP943" s="98"/>
      <c r="AQ943" s="205"/>
      <c r="AR943" s="98"/>
      <c r="AT943" s="98"/>
      <c r="AU943" s="205"/>
      <c r="AV943" s="98"/>
      <c r="AX943" s="98"/>
      <c r="AY943" s="205"/>
      <c r="AZ943" s="98"/>
      <c r="BB943" s="98"/>
      <c r="BC943" s="205"/>
      <c r="BD943" s="98"/>
      <c r="BF943" s="98"/>
      <c r="BG943" s="205"/>
      <c r="BH943" s="98"/>
      <c r="BI943" s="121"/>
      <c r="BJ943" s="98"/>
      <c r="BK943" s="205"/>
      <c r="BL943" s="98"/>
      <c r="BN943" s="121"/>
      <c r="BO943" s="121"/>
      <c r="BP943" s="121"/>
      <c r="BQ943" s="121"/>
      <c r="BR943" s="121"/>
    </row>
    <row r="944" spans="1:70" customFormat="1">
      <c r="A944" s="84"/>
      <c r="B944" s="363"/>
      <c r="C944" s="121"/>
      <c r="D944" s="121"/>
      <c r="E944" s="121"/>
      <c r="F944" s="121"/>
      <c r="G944" s="121"/>
      <c r="H944" s="121"/>
      <c r="I944" s="121"/>
      <c r="J944" s="121"/>
      <c r="K944" s="121"/>
      <c r="L944" s="10"/>
      <c r="M944" s="9"/>
      <c r="N944" s="233"/>
      <c r="R944" s="205"/>
      <c r="S944" s="205"/>
      <c r="T944" s="205"/>
      <c r="V944" s="205"/>
      <c r="W944" s="205"/>
      <c r="X944" s="205"/>
      <c r="Y944" s="394"/>
      <c r="Z944" s="98"/>
      <c r="AA944" s="205"/>
      <c r="AB944" s="98"/>
      <c r="AC944" s="98"/>
      <c r="AD944" s="98"/>
      <c r="AE944" s="205"/>
      <c r="AF944" s="98"/>
      <c r="AH944" s="98"/>
      <c r="AI944" s="205"/>
      <c r="AJ944" s="98"/>
      <c r="AK944" s="98"/>
      <c r="AL944" s="98"/>
      <c r="AM944" s="205"/>
      <c r="AN944" s="98"/>
      <c r="AO944" s="121"/>
      <c r="AP944" s="98"/>
      <c r="AQ944" s="205"/>
      <c r="AR944" s="98"/>
      <c r="AT944" s="98"/>
      <c r="AU944" s="205"/>
      <c r="AV944" s="98"/>
      <c r="AX944" s="98"/>
      <c r="AY944" s="205"/>
      <c r="AZ944" s="98"/>
      <c r="BB944" s="98"/>
      <c r="BC944" s="205"/>
      <c r="BD944" s="98"/>
      <c r="BF944" s="98"/>
      <c r="BG944" s="205"/>
      <c r="BH944" s="98"/>
      <c r="BI944" s="121"/>
      <c r="BJ944" s="98"/>
      <c r="BK944" s="205"/>
      <c r="BL944" s="98"/>
      <c r="BN944" s="121"/>
      <c r="BO944" s="121"/>
      <c r="BP944" s="121"/>
      <c r="BQ944" s="121"/>
      <c r="BR944" s="121"/>
    </row>
    <row r="945" spans="1:70" customFormat="1">
      <c r="A945" s="84"/>
      <c r="B945" s="363"/>
      <c r="C945" s="121"/>
      <c r="D945" s="121"/>
      <c r="E945" s="121"/>
      <c r="F945" s="121"/>
      <c r="G945" s="121"/>
      <c r="H945" s="121"/>
      <c r="I945" s="121"/>
      <c r="J945" s="121"/>
      <c r="K945" s="121"/>
      <c r="L945" s="10"/>
      <c r="M945" s="9"/>
      <c r="N945" s="233"/>
      <c r="R945" s="205"/>
      <c r="S945" s="205"/>
      <c r="T945" s="205"/>
      <c r="V945" s="205"/>
      <c r="W945" s="205"/>
      <c r="X945" s="205"/>
      <c r="Y945" s="394"/>
      <c r="Z945" s="98"/>
      <c r="AA945" s="205"/>
      <c r="AB945" s="98"/>
      <c r="AC945" s="98"/>
      <c r="AD945" s="98"/>
      <c r="AE945" s="205"/>
      <c r="AF945" s="98"/>
      <c r="AH945" s="98"/>
      <c r="AI945" s="205"/>
      <c r="AJ945" s="98"/>
      <c r="AK945" s="98"/>
      <c r="AL945" s="98"/>
      <c r="AM945" s="205"/>
      <c r="AN945" s="98"/>
      <c r="AO945" s="121"/>
      <c r="AP945" s="98"/>
      <c r="AQ945" s="205"/>
      <c r="AR945" s="98"/>
      <c r="AT945" s="98"/>
      <c r="AU945" s="205"/>
      <c r="AV945" s="98"/>
      <c r="AX945" s="98"/>
      <c r="AY945" s="205"/>
      <c r="AZ945" s="98"/>
      <c r="BB945" s="98"/>
      <c r="BC945" s="205"/>
      <c r="BD945" s="98"/>
      <c r="BF945" s="98"/>
      <c r="BG945" s="205"/>
      <c r="BH945" s="98"/>
      <c r="BI945" s="121"/>
      <c r="BJ945" s="98"/>
      <c r="BK945" s="205"/>
      <c r="BL945" s="98"/>
      <c r="BN945" s="121"/>
      <c r="BO945" s="121"/>
      <c r="BP945" s="121"/>
      <c r="BQ945" s="121"/>
      <c r="BR945" s="121"/>
    </row>
    <row r="946" spans="1:70" customFormat="1">
      <c r="A946" s="84"/>
      <c r="B946" s="363"/>
      <c r="C946" s="121"/>
      <c r="D946" s="121"/>
      <c r="E946" s="121"/>
      <c r="F946" s="121"/>
      <c r="G946" s="121"/>
      <c r="H946" s="121"/>
      <c r="I946" s="121"/>
      <c r="J946" s="121"/>
      <c r="K946" s="121"/>
      <c r="L946" s="10"/>
      <c r="M946" s="9"/>
      <c r="N946" s="233"/>
      <c r="R946" s="205"/>
      <c r="S946" s="205"/>
      <c r="T946" s="205"/>
      <c r="V946" s="205"/>
      <c r="W946" s="205"/>
      <c r="X946" s="205"/>
      <c r="Y946" s="394"/>
      <c r="Z946" s="98"/>
      <c r="AA946" s="205"/>
      <c r="AB946" s="98"/>
      <c r="AC946" s="98"/>
      <c r="AD946" s="98"/>
      <c r="AE946" s="205"/>
      <c r="AF946" s="98"/>
      <c r="AH946" s="98"/>
      <c r="AI946" s="205"/>
      <c r="AJ946" s="98"/>
      <c r="AK946" s="98"/>
      <c r="AL946" s="98"/>
      <c r="AM946" s="205"/>
      <c r="AN946" s="98"/>
      <c r="AO946" s="121"/>
      <c r="AP946" s="98"/>
      <c r="AQ946" s="205"/>
      <c r="AR946" s="98"/>
      <c r="AT946" s="98"/>
      <c r="AU946" s="205"/>
      <c r="AV946" s="98"/>
      <c r="AX946" s="98"/>
      <c r="AY946" s="205"/>
      <c r="AZ946" s="98"/>
      <c r="BB946" s="98"/>
      <c r="BC946" s="205"/>
      <c r="BD946" s="98"/>
      <c r="BF946" s="98"/>
      <c r="BG946" s="205"/>
      <c r="BH946" s="98"/>
      <c r="BI946" s="121"/>
      <c r="BJ946" s="98"/>
      <c r="BK946" s="205"/>
      <c r="BL946" s="98"/>
      <c r="BN946" s="121"/>
      <c r="BO946" s="121"/>
      <c r="BP946" s="121"/>
      <c r="BQ946" s="121"/>
      <c r="BR946" s="121"/>
    </row>
    <row r="947" spans="1:70" customFormat="1">
      <c r="A947" s="84"/>
      <c r="B947" s="363"/>
      <c r="C947" s="121"/>
      <c r="D947" s="121"/>
      <c r="E947" s="121"/>
      <c r="F947" s="121"/>
      <c r="G947" s="121"/>
      <c r="H947" s="121"/>
      <c r="I947" s="121"/>
      <c r="J947" s="121"/>
      <c r="K947" s="121"/>
      <c r="L947" s="10"/>
      <c r="M947" s="9"/>
      <c r="N947" s="233"/>
      <c r="R947" s="205"/>
      <c r="S947" s="205"/>
      <c r="T947" s="205"/>
      <c r="V947" s="205"/>
      <c r="W947" s="205"/>
      <c r="X947" s="205"/>
      <c r="Y947" s="394"/>
      <c r="Z947" s="98"/>
      <c r="AA947" s="205"/>
      <c r="AB947" s="98"/>
      <c r="AC947" s="98"/>
      <c r="AD947" s="98"/>
      <c r="AE947" s="205"/>
      <c r="AF947" s="98"/>
      <c r="AH947" s="98"/>
      <c r="AI947" s="205"/>
      <c r="AJ947" s="98"/>
      <c r="AK947" s="98"/>
      <c r="AL947" s="98"/>
      <c r="AM947" s="205"/>
      <c r="AN947" s="98"/>
      <c r="AO947" s="121"/>
      <c r="AP947" s="98"/>
      <c r="AQ947" s="205"/>
      <c r="AR947" s="98"/>
      <c r="AT947" s="98"/>
      <c r="AU947" s="205"/>
      <c r="AV947" s="98"/>
      <c r="AX947" s="98"/>
      <c r="AY947" s="205"/>
      <c r="AZ947" s="98"/>
      <c r="BB947" s="98"/>
      <c r="BC947" s="205"/>
      <c r="BD947" s="98"/>
      <c r="BF947" s="98"/>
      <c r="BG947" s="205"/>
      <c r="BH947" s="98"/>
      <c r="BI947" s="121"/>
      <c r="BJ947" s="98"/>
      <c r="BK947" s="205"/>
      <c r="BL947" s="98"/>
      <c r="BN947" s="121"/>
      <c r="BO947" s="121"/>
      <c r="BP947" s="121"/>
      <c r="BQ947" s="121"/>
      <c r="BR947" s="121"/>
    </row>
    <row r="948" spans="1:70" customFormat="1">
      <c r="A948" s="84"/>
      <c r="B948" s="363"/>
      <c r="C948" s="121"/>
      <c r="D948" s="121"/>
      <c r="E948" s="121"/>
      <c r="F948" s="121"/>
      <c r="G948" s="121"/>
      <c r="H948" s="121"/>
      <c r="I948" s="121"/>
      <c r="J948" s="121"/>
      <c r="K948" s="121"/>
      <c r="L948" s="10"/>
      <c r="M948" s="9"/>
      <c r="N948" s="233"/>
      <c r="R948" s="205"/>
      <c r="S948" s="205"/>
      <c r="T948" s="205"/>
      <c r="V948" s="205"/>
      <c r="W948" s="205"/>
      <c r="X948" s="205"/>
      <c r="Y948" s="394"/>
      <c r="Z948" s="98"/>
      <c r="AA948" s="205"/>
      <c r="AB948" s="98"/>
      <c r="AC948" s="98"/>
      <c r="AD948" s="98"/>
      <c r="AE948" s="205"/>
      <c r="AF948" s="98"/>
      <c r="AH948" s="98"/>
      <c r="AI948" s="205"/>
      <c r="AJ948" s="98"/>
      <c r="AK948" s="98"/>
      <c r="AL948" s="98"/>
      <c r="AM948" s="205"/>
      <c r="AN948" s="98"/>
      <c r="AO948" s="121"/>
      <c r="AP948" s="98"/>
      <c r="AQ948" s="205"/>
      <c r="AR948" s="98"/>
      <c r="AT948" s="98"/>
      <c r="AU948" s="205"/>
      <c r="AV948" s="98"/>
      <c r="AX948" s="98"/>
      <c r="AY948" s="205"/>
      <c r="AZ948" s="98"/>
      <c r="BB948" s="98"/>
      <c r="BC948" s="205"/>
      <c r="BD948" s="98"/>
      <c r="BF948" s="98"/>
      <c r="BG948" s="205"/>
      <c r="BH948" s="98"/>
      <c r="BI948" s="121"/>
      <c r="BJ948" s="98"/>
      <c r="BK948" s="205"/>
      <c r="BL948" s="98"/>
      <c r="BN948" s="121"/>
      <c r="BO948" s="121"/>
      <c r="BP948" s="121"/>
      <c r="BQ948" s="121"/>
      <c r="BR948" s="121"/>
    </row>
    <row r="949" spans="1:70" customFormat="1">
      <c r="A949" s="84"/>
      <c r="B949" s="363"/>
      <c r="C949" s="121"/>
      <c r="D949" s="121"/>
      <c r="E949" s="121"/>
      <c r="F949" s="121"/>
      <c r="G949" s="121"/>
      <c r="H949" s="121"/>
      <c r="I949" s="121"/>
      <c r="J949" s="121"/>
      <c r="K949" s="121"/>
      <c r="L949" s="10"/>
      <c r="M949" s="9"/>
      <c r="N949" s="233"/>
      <c r="R949" s="205"/>
      <c r="S949" s="205"/>
      <c r="T949" s="205"/>
      <c r="V949" s="205"/>
      <c r="W949" s="205"/>
      <c r="X949" s="205"/>
      <c r="Y949" s="394"/>
      <c r="Z949" s="98"/>
      <c r="AA949" s="205"/>
      <c r="AB949" s="98"/>
      <c r="AC949" s="98"/>
      <c r="AD949" s="98"/>
      <c r="AE949" s="205"/>
      <c r="AF949" s="98"/>
      <c r="AH949" s="98"/>
      <c r="AI949" s="205"/>
      <c r="AJ949" s="98"/>
      <c r="AK949" s="98"/>
      <c r="AL949" s="98"/>
      <c r="AM949" s="205"/>
      <c r="AN949" s="98"/>
      <c r="AO949" s="121"/>
      <c r="AP949" s="98"/>
      <c r="AQ949" s="205"/>
      <c r="AR949" s="98"/>
      <c r="AT949" s="98"/>
      <c r="AU949" s="205"/>
      <c r="AV949" s="98"/>
      <c r="AX949" s="98"/>
      <c r="AY949" s="205"/>
      <c r="AZ949" s="98"/>
      <c r="BB949" s="98"/>
      <c r="BC949" s="205"/>
      <c r="BD949" s="98"/>
      <c r="BF949" s="98"/>
      <c r="BG949" s="205"/>
      <c r="BH949" s="98"/>
      <c r="BI949" s="121"/>
      <c r="BJ949" s="98"/>
      <c r="BK949" s="205"/>
      <c r="BL949" s="98"/>
      <c r="BN949" s="121"/>
      <c r="BO949" s="121"/>
      <c r="BP949" s="121"/>
      <c r="BQ949" s="121"/>
      <c r="BR949" s="121"/>
    </row>
    <row r="950" spans="1:70" customFormat="1">
      <c r="A950" s="84"/>
      <c r="B950" s="363"/>
      <c r="C950" s="121"/>
      <c r="D950" s="121"/>
      <c r="E950" s="121"/>
      <c r="F950" s="121"/>
      <c r="G950" s="121"/>
      <c r="H950" s="121"/>
      <c r="I950" s="121"/>
      <c r="J950" s="121"/>
      <c r="K950" s="121"/>
      <c r="L950" s="10"/>
      <c r="M950" s="9"/>
      <c r="N950" s="233"/>
      <c r="R950" s="205"/>
      <c r="S950" s="205"/>
      <c r="T950" s="205"/>
      <c r="V950" s="205"/>
      <c r="W950" s="205"/>
      <c r="X950" s="205"/>
      <c r="Y950" s="394"/>
      <c r="Z950" s="98"/>
      <c r="AA950" s="205"/>
      <c r="AB950" s="98"/>
      <c r="AC950" s="98"/>
      <c r="AD950" s="98"/>
      <c r="AE950" s="205"/>
      <c r="AF950" s="98"/>
      <c r="AH950" s="98"/>
      <c r="AI950" s="205"/>
      <c r="AJ950" s="98"/>
      <c r="AK950" s="98"/>
      <c r="AL950" s="98"/>
      <c r="AM950" s="205"/>
      <c r="AN950" s="98"/>
      <c r="AO950" s="121"/>
      <c r="AP950" s="98"/>
      <c r="AQ950" s="205"/>
      <c r="AR950" s="98"/>
      <c r="AT950" s="98"/>
      <c r="AU950" s="205"/>
      <c r="AV950" s="98"/>
      <c r="AX950" s="98"/>
      <c r="AY950" s="205"/>
      <c r="AZ950" s="98"/>
      <c r="BB950" s="98"/>
      <c r="BC950" s="205"/>
      <c r="BD950" s="98"/>
      <c r="BF950" s="98"/>
      <c r="BG950" s="205"/>
      <c r="BH950" s="98"/>
      <c r="BI950" s="121"/>
      <c r="BJ950" s="98"/>
      <c r="BK950" s="205"/>
      <c r="BL950" s="98"/>
      <c r="BN950" s="121"/>
      <c r="BO950" s="121"/>
      <c r="BP950" s="121"/>
      <c r="BQ950" s="121"/>
      <c r="BR950" s="121"/>
    </row>
    <row r="951" spans="1:70" customFormat="1">
      <c r="A951" s="84"/>
      <c r="B951" s="363"/>
      <c r="C951" s="121"/>
      <c r="D951" s="121"/>
      <c r="E951" s="121"/>
      <c r="F951" s="121"/>
      <c r="G951" s="121"/>
      <c r="H951" s="121"/>
      <c r="I951" s="121"/>
      <c r="J951" s="121"/>
      <c r="K951" s="121"/>
      <c r="L951" s="10"/>
      <c r="M951" s="9"/>
      <c r="N951" s="233"/>
      <c r="R951" s="205"/>
      <c r="S951" s="205"/>
      <c r="T951" s="205"/>
      <c r="V951" s="205"/>
      <c r="W951" s="205"/>
      <c r="X951" s="205"/>
      <c r="Y951" s="394"/>
      <c r="Z951" s="98"/>
      <c r="AA951" s="205"/>
      <c r="AB951" s="98"/>
      <c r="AC951" s="98"/>
      <c r="AD951" s="98"/>
      <c r="AE951" s="205"/>
      <c r="AF951" s="98"/>
      <c r="AH951" s="98"/>
      <c r="AI951" s="205"/>
      <c r="AJ951" s="98"/>
      <c r="AK951" s="98"/>
      <c r="AL951" s="98"/>
      <c r="AM951" s="205"/>
      <c r="AN951" s="98"/>
      <c r="AO951" s="121"/>
      <c r="AP951" s="98"/>
      <c r="AQ951" s="205"/>
      <c r="AR951" s="98"/>
      <c r="AT951" s="98"/>
      <c r="AU951" s="205"/>
      <c r="AV951" s="98"/>
      <c r="AX951" s="98"/>
      <c r="AY951" s="205"/>
      <c r="AZ951" s="98"/>
      <c r="BB951" s="98"/>
      <c r="BC951" s="205"/>
      <c r="BD951" s="98"/>
      <c r="BF951" s="98"/>
      <c r="BG951" s="205"/>
      <c r="BH951" s="98"/>
      <c r="BI951" s="121"/>
      <c r="BJ951" s="98"/>
      <c r="BK951" s="205"/>
      <c r="BL951" s="98"/>
      <c r="BN951" s="121"/>
      <c r="BO951" s="121"/>
      <c r="BP951" s="121"/>
      <c r="BQ951" s="121"/>
      <c r="BR951" s="121"/>
    </row>
    <row r="952" spans="1:70" customFormat="1">
      <c r="A952" s="84"/>
      <c r="B952" s="363"/>
      <c r="C952" s="121"/>
      <c r="D952" s="121"/>
      <c r="E952" s="121"/>
      <c r="F952" s="121"/>
      <c r="G952" s="121"/>
      <c r="H952" s="121"/>
      <c r="I952" s="121"/>
      <c r="J952" s="121"/>
      <c r="K952" s="121"/>
      <c r="L952" s="10"/>
      <c r="M952" s="9"/>
      <c r="N952" s="233"/>
      <c r="R952" s="205"/>
      <c r="S952" s="205"/>
      <c r="T952" s="205"/>
      <c r="V952" s="205"/>
      <c r="W952" s="205"/>
      <c r="X952" s="205"/>
      <c r="Y952" s="394"/>
      <c r="Z952" s="98"/>
      <c r="AA952" s="205"/>
      <c r="AB952" s="98"/>
      <c r="AC952" s="98"/>
      <c r="AD952" s="98"/>
      <c r="AE952" s="205"/>
      <c r="AF952" s="98"/>
      <c r="AH952" s="98"/>
      <c r="AI952" s="205"/>
      <c r="AJ952" s="98"/>
      <c r="AK952" s="98"/>
      <c r="AL952" s="98"/>
      <c r="AM952" s="205"/>
      <c r="AN952" s="98"/>
      <c r="AO952" s="121"/>
      <c r="AP952" s="98"/>
      <c r="AQ952" s="205"/>
      <c r="AR952" s="98"/>
      <c r="AT952" s="98"/>
      <c r="AU952" s="205"/>
      <c r="AV952" s="98"/>
      <c r="AX952" s="98"/>
      <c r="AY952" s="205"/>
      <c r="AZ952" s="98"/>
      <c r="BB952" s="98"/>
      <c r="BC952" s="205"/>
      <c r="BD952" s="98"/>
      <c r="BF952" s="98"/>
      <c r="BG952" s="205"/>
      <c r="BH952" s="98"/>
      <c r="BI952" s="121"/>
      <c r="BJ952" s="98"/>
      <c r="BK952" s="205"/>
      <c r="BL952" s="98"/>
      <c r="BN952" s="121"/>
      <c r="BO952" s="121"/>
      <c r="BP952" s="121"/>
      <c r="BQ952" s="121"/>
      <c r="BR952" s="121"/>
    </row>
    <row r="953" spans="1:70" customFormat="1">
      <c r="A953" s="84"/>
      <c r="B953" s="363"/>
      <c r="C953" s="121"/>
      <c r="D953" s="121"/>
      <c r="E953" s="121"/>
      <c r="F953" s="121"/>
      <c r="G953" s="121"/>
      <c r="H953" s="121"/>
      <c r="I953" s="121"/>
      <c r="J953" s="121"/>
      <c r="K953" s="121"/>
      <c r="L953" s="10"/>
      <c r="M953" s="9"/>
      <c r="N953" s="233"/>
      <c r="R953" s="205"/>
      <c r="S953" s="205"/>
      <c r="T953" s="205"/>
      <c r="V953" s="205"/>
      <c r="W953" s="205"/>
      <c r="X953" s="205"/>
      <c r="Y953" s="394"/>
      <c r="Z953" s="98"/>
      <c r="AA953" s="205"/>
      <c r="AB953" s="98"/>
      <c r="AC953" s="98"/>
      <c r="AD953" s="98"/>
      <c r="AE953" s="205"/>
      <c r="AF953" s="98"/>
      <c r="AH953" s="98"/>
      <c r="AI953" s="205"/>
      <c r="AJ953" s="98"/>
      <c r="AK953" s="98"/>
      <c r="AL953" s="98"/>
      <c r="AM953" s="205"/>
      <c r="AN953" s="98"/>
      <c r="AO953" s="121"/>
      <c r="AP953" s="98"/>
      <c r="AQ953" s="205"/>
      <c r="AR953" s="98"/>
      <c r="AT953" s="98"/>
      <c r="AU953" s="205"/>
      <c r="AV953" s="98"/>
      <c r="AX953" s="98"/>
      <c r="AY953" s="205"/>
      <c r="AZ953" s="98"/>
      <c r="BB953" s="98"/>
      <c r="BC953" s="205"/>
      <c r="BD953" s="98"/>
      <c r="BF953" s="98"/>
      <c r="BG953" s="205"/>
      <c r="BH953" s="98"/>
      <c r="BI953" s="121"/>
      <c r="BJ953" s="98"/>
      <c r="BK953" s="205"/>
      <c r="BL953" s="98"/>
      <c r="BN953" s="121"/>
      <c r="BO953" s="121"/>
      <c r="BP953" s="121"/>
      <c r="BQ953" s="121"/>
      <c r="BR953" s="121"/>
    </row>
    <row r="954" spans="1:70" customFormat="1">
      <c r="A954" s="84"/>
      <c r="B954" s="363"/>
      <c r="C954" s="121"/>
      <c r="D954" s="121"/>
      <c r="E954" s="121"/>
      <c r="F954" s="121"/>
      <c r="G954" s="121"/>
      <c r="H954" s="121"/>
      <c r="I954" s="121"/>
      <c r="J954" s="121"/>
      <c r="K954" s="121"/>
      <c r="L954" s="10"/>
      <c r="M954" s="9"/>
      <c r="N954" s="233"/>
      <c r="R954" s="205"/>
      <c r="S954" s="205"/>
      <c r="T954" s="205"/>
      <c r="V954" s="205"/>
      <c r="W954" s="205"/>
      <c r="X954" s="205"/>
      <c r="Y954" s="394"/>
      <c r="Z954" s="98"/>
      <c r="AA954" s="205"/>
      <c r="AB954" s="98"/>
      <c r="AC954" s="98"/>
      <c r="AD954" s="98"/>
      <c r="AE954" s="205"/>
      <c r="AF954" s="98"/>
      <c r="AH954" s="98"/>
      <c r="AI954" s="205"/>
      <c r="AJ954" s="98"/>
      <c r="AK954" s="98"/>
      <c r="AL954" s="98"/>
      <c r="AM954" s="205"/>
      <c r="AN954" s="98"/>
      <c r="AO954" s="121"/>
      <c r="AP954" s="98"/>
      <c r="AQ954" s="205"/>
      <c r="AR954" s="98"/>
      <c r="AT954" s="98"/>
      <c r="AU954" s="205"/>
      <c r="AV954" s="98"/>
      <c r="AX954" s="98"/>
      <c r="AY954" s="205"/>
      <c r="AZ954" s="98"/>
      <c r="BB954" s="98"/>
      <c r="BC954" s="205"/>
      <c r="BD954" s="98"/>
      <c r="BF954" s="98"/>
      <c r="BG954" s="205"/>
      <c r="BH954" s="98"/>
      <c r="BI954" s="121"/>
      <c r="BJ954" s="98"/>
      <c r="BK954" s="205"/>
      <c r="BL954" s="98"/>
      <c r="BN954" s="121"/>
      <c r="BO954" s="121"/>
      <c r="BP954" s="121"/>
      <c r="BQ954" s="121"/>
      <c r="BR954" s="121"/>
    </row>
    <row r="955" spans="1:70" customFormat="1">
      <c r="A955" s="84"/>
      <c r="B955" s="363"/>
      <c r="C955" s="121"/>
      <c r="D955" s="121"/>
      <c r="E955" s="121"/>
      <c r="F955" s="121"/>
      <c r="G955" s="121"/>
      <c r="H955" s="121"/>
      <c r="I955" s="121"/>
      <c r="J955" s="121"/>
      <c r="K955" s="121"/>
      <c r="L955" s="10"/>
      <c r="M955" s="9"/>
      <c r="N955" s="233"/>
      <c r="R955" s="205"/>
      <c r="S955" s="205"/>
      <c r="T955" s="205"/>
      <c r="V955" s="205"/>
      <c r="W955" s="205"/>
      <c r="X955" s="205"/>
      <c r="Y955" s="394"/>
      <c r="Z955" s="98"/>
      <c r="AA955" s="205"/>
      <c r="AB955" s="98"/>
      <c r="AC955" s="98"/>
      <c r="AD955" s="98"/>
      <c r="AE955" s="205"/>
      <c r="AF955" s="98"/>
      <c r="AH955" s="98"/>
      <c r="AI955" s="205"/>
      <c r="AJ955" s="98"/>
      <c r="AK955" s="98"/>
      <c r="AL955" s="98"/>
      <c r="AM955" s="205"/>
      <c r="AN955" s="98"/>
      <c r="AO955" s="121"/>
      <c r="AP955" s="98"/>
      <c r="AQ955" s="205"/>
      <c r="AR955" s="98"/>
      <c r="AT955" s="98"/>
      <c r="AU955" s="205"/>
      <c r="AV955" s="98"/>
      <c r="AX955" s="98"/>
      <c r="AY955" s="205"/>
      <c r="AZ955" s="98"/>
      <c r="BB955" s="98"/>
      <c r="BC955" s="205"/>
      <c r="BD955" s="98"/>
      <c r="BF955" s="98"/>
      <c r="BG955" s="205"/>
      <c r="BH955" s="98"/>
      <c r="BI955" s="121"/>
      <c r="BJ955" s="98"/>
      <c r="BK955" s="205"/>
      <c r="BL955" s="98"/>
      <c r="BN955" s="121"/>
      <c r="BO955" s="121"/>
      <c r="BP955" s="121"/>
      <c r="BQ955" s="121"/>
      <c r="BR955" s="121"/>
    </row>
    <row r="956" spans="1:70" customFormat="1">
      <c r="A956" s="84"/>
      <c r="B956" s="363"/>
      <c r="C956" s="121"/>
      <c r="D956" s="121"/>
      <c r="E956" s="121"/>
      <c r="F956" s="121"/>
      <c r="G956" s="121"/>
      <c r="H956" s="121"/>
      <c r="I956" s="121"/>
      <c r="J956" s="121"/>
      <c r="K956" s="121"/>
      <c r="L956" s="10"/>
      <c r="M956" s="9"/>
      <c r="N956" s="233"/>
      <c r="R956" s="205"/>
      <c r="S956" s="205"/>
      <c r="T956" s="205"/>
      <c r="V956" s="205"/>
      <c r="W956" s="205"/>
      <c r="X956" s="205"/>
      <c r="Y956" s="394"/>
      <c r="Z956" s="98"/>
      <c r="AA956" s="205"/>
      <c r="AB956" s="98"/>
      <c r="AC956" s="98"/>
      <c r="AD956" s="98"/>
      <c r="AE956" s="205"/>
      <c r="AF956" s="98"/>
      <c r="AH956" s="98"/>
      <c r="AI956" s="205"/>
      <c r="AJ956" s="98"/>
      <c r="AK956" s="98"/>
      <c r="AL956" s="98"/>
      <c r="AM956" s="205"/>
      <c r="AN956" s="98"/>
      <c r="AO956" s="121"/>
      <c r="AP956" s="98"/>
      <c r="AQ956" s="205"/>
      <c r="AR956" s="98"/>
      <c r="AT956" s="98"/>
      <c r="AU956" s="205"/>
      <c r="AV956" s="98"/>
      <c r="AX956" s="98"/>
      <c r="AY956" s="205"/>
      <c r="AZ956" s="98"/>
      <c r="BB956" s="98"/>
      <c r="BC956" s="205"/>
      <c r="BD956" s="98"/>
      <c r="BF956" s="98"/>
      <c r="BG956" s="205"/>
      <c r="BH956" s="98"/>
      <c r="BI956" s="121"/>
      <c r="BJ956" s="98"/>
      <c r="BK956" s="205"/>
      <c r="BL956" s="98"/>
      <c r="BN956" s="121"/>
      <c r="BO956" s="121"/>
      <c r="BP956" s="121"/>
      <c r="BQ956" s="121"/>
      <c r="BR956" s="121"/>
    </row>
    <row r="957" spans="1:70" customFormat="1">
      <c r="A957" s="84"/>
      <c r="B957" s="363"/>
      <c r="C957" s="121"/>
      <c r="D957" s="121"/>
      <c r="E957" s="121"/>
      <c r="F957" s="121"/>
      <c r="G957" s="121"/>
      <c r="H957" s="121"/>
      <c r="I957" s="121"/>
      <c r="J957" s="121"/>
      <c r="K957" s="121"/>
      <c r="L957" s="10"/>
      <c r="M957" s="9"/>
      <c r="N957" s="233"/>
      <c r="R957" s="205"/>
      <c r="S957" s="205"/>
      <c r="T957" s="205"/>
      <c r="V957" s="205"/>
      <c r="W957" s="205"/>
      <c r="X957" s="205"/>
      <c r="Y957" s="394"/>
      <c r="Z957" s="98"/>
      <c r="AA957" s="205"/>
      <c r="AB957" s="98"/>
      <c r="AC957" s="98"/>
      <c r="AD957" s="98"/>
      <c r="AE957" s="205"/>
      <c r="AF957" s="98"/>
      <c r="AH957" s="98"/>
      <c r="AI957" s="205"/>
      <c r="AJ957" s="98"/>
      <c r="AK957" s="98"/>
      <c r="AL957" s="98"/>
      <c r="AM957" s="205"/>
      <c r="AN957" s="98"/>
      <c r="AO957" s="121"/>
      <c r="AP957" s="98"/>
      <c r="AQ957" s="205"/>
      <c r="AR957" s="98"/>
      <c r="AT957" s="98"/>
      <c r="AU957" s="205"/>
      <c r="AV957" s="98"/>
      <c r="AX957" s="98"/>
      <c r="AY957" s="205"/>
      <c r="AZ957" s="98"/>
      <c r="BB957" s="98"/>
      <c r="BC957" s="205"/>
      <c r="BD957" s="98"/>
      <c r="BF957" s="98"/>
      <c r="BG957" s="205"/>
      <c r="BH957" s="98"/>
      <c r="BI957" s="121"/>
      <c r="BJ957" s="98"/>
      <c r="BK957" s="205"/>
      <c r="BL957" s="98"/>
      <c r="BN957" s="121"/>
      <c r="BO957" s="121"/>
      <c r="BP957" s="121"/>
      <c r="BQ957" s="121"/>
      <c r="BR957" s="121"/>
    </row>
    <row r="958" spans="1:70" customFormat="1">
      <c r="A958" s="84"/>
      <c r="B958" s="363"/>
      <c r="C958" s="121"/>
      <c r="D958" s="121"/>
      <c r="E958" s="121"/>
      <c r="F958" s="121"/>
      <c r="G958" s="121"/>
      <c r="H958" s="121"/>
      <c r="I958" s="121"/>
      <c r="J958" s="121"/>
      <c r="K958" s="121"/>
      <c r="L958" s="10"/>
      <c r="M958" s="9"/>
      <c r="N958" s="233"/>
      <c r="R958" s="205"/>
      <c r="S958" s="205"/>
      <c r="T958" s="205"/>
      <c r="V958" s="205"/>
      <c r="W958" s="205"/>
      <c r="X958" s="205"/>
      <c r="Y958" s="394"/>
      <c r="Z958" s="98"/>
      <c r="AA958" s="205"/>
      <c r="AB958" s="98"/>
      <c r="AC958" s="98"/>
      <c r="AD958" s="98"/>
      <c r="AE958" s="205"/>
      <c r="AF958" s="98"/>
      <c r="AH958" s="98"/>
      <c r="AI958" s="205"/>
      <c r="AJ958" s="98"/>
      <c r="AK958" s="98"/>
      <c r="AL958" s="98"/>
      <c r="AM958" s="205"/>
      <c r="AN958" s="98"/>
      <c r="AO958" s="121"/>
      <c r="AP958" s="98"/>
      <c r="AQ958" s="205"/>
      <c r="AR958" s="98"/>
      <c r="AT958" s="98"/>
      <c r="AU958" s="205"/>
      <c r="AV958" s="98"/>
      <c r="AX958" s="98"/>
      <c r="AY958" s="205"/>
      <c r="AZ958" s="98"/>
      <c r="BB958" s="98"/>
      <c r="BC958" s="205"/>
      <c r="BD958" s="98"/>
      <c r="BF958" s="98"/>
      <c r="BG958" s="205"/>
      <c r="BH958" s="98"/>
      <c r="BI958" s="121"/>
      <c r="BJ958" s="98"/>
      <c r="BK958" s="205"/>
      <c r="BL958" s="98"/>
      <c r="BN958" s="121"/>
      <c r="BO958" s="121"/>
      <c r="BP958" s="121"/>
      <c r="BQ958" s="121"/>
      <c r="BR958" s="121"/>
    </row>
    <row r="959" spans="1:70" customFormat="1">
      <c r="A959" s="84"/>
      <c r="B959" s="363"/>
      <c r="C959" s="121"/>
      <c r="D959" s="121"/>
      <c r="E959" s="121"/>
      <c r="F959" s="121"/>
      <c r="G959" s="121"/>
      <c r="H959" s="121"/>
      <c r="I959" s="121"/>
      <c r="J959" s="121"/>
      <c r="K959" s="121"/>
      <c r="L959" s="10"/>
      <c r="M959" s="9"/>
      <c r="N959" s="233"/>
      <c r="R959" s="205"/>
      <c r="S959" s="205"/>
      <c r="T959" s="205"/>
      <c r="V959" s="205"/>
      <c r="W959" s="205"/>
      <c r="X959" s="205"/>
      <c r="Y959" s="394"/>
      <c r="Z959" s="98"/>
      <c r="AA959" s="205"/>
      <c r="AB959" s="98"/>
      <c r="AC959" s="98"/>
      <c r="AD959" s="98"/>
      <c r="AE959" s="205"/>
      <c r="AF959" s="98"/>
      <c r="AH959" s="98"/>
      <c r="AI959" s="205"/>
      <c r="AJ959" s="98"/>
      <c r="AK959" s="98"/>
      <c r="AL959" s="98"/>
      <c r="AM959" s="205"/>
      <c r="AN959" s="98"/>
      <c r="AO959" s="121"/>
      <c r="AP959" s="98"/>
      <c r="AQ959" s="205"/>
      <c r="AR959" s="98"/>
      <c r="AT959" s="98"/>
      <c r="AU959" s="205"/>
      <c r="AV959" s="98"/>
      <c r="AX959" s="98"/>
      <c r="AY959" s="205"/>
      <c r="AZ959" s="98"/>
      <c r="BB959" s="98"/>
      <c r="BC959" s="205"/>
      <c r="BD959" s="98"/>
      <c r="BF959" s="98"/>
      <c r="BG959" s="205"/>
      <c r="BH959" s="98"/>
      <c r="BI959" s="121"/>
      <c r="BJ959" s="98"/>
      <c r="BK959" s="205"/>
      <c r="BL959" s="98"/>
      <c r="BN959" s="121"/>
      <c r="BO959" s="121"/>
      <c r="BP959" s="121"/>
      <c r="BQ959" s="121"/>
      <c r="BR959" s="121"/>
    </row>
    <row r="960" spans="1:70" customFormat="1">
      <c r="A960" s="84"/>
      <c r="B960" s="363"/>
      <c r="C960" s="121"/>
      <c r="D960" s="121"/>
      <c r="E960" s="121"/>
      <c r="F960" s="121"/>
      <c r="G960" s="121"/>
      <c r="H960" s="121"/>
      <c r="I960" s="121"/>
      <c r="J960" s="121"/>
      <c r="K960" s="121"/>
      <c r="L960" s="10"/>
      <c r="M960" s="9"/>
      <c r="N960" s="233"/>
      <c r="R960" s="205"/>
      <c r="S960" s="205"/>
      <c r="T960" s="205"/>
      <c r="V960" s="205"/>
      <c r="W960" s="205"/>
      <c r="X960" s="205"/>
      <c r="Y960" s="394"/>
      <c r="Z960" s="98"/>
      <c r="AA960" s="205"/>
      <c r="AB960" s="98"/>
      <c r="AC960" s="98"/>
      <c r="AD960" s="98"/>
      <c r="AE960" s="205"/>
      <c r="AF960" s="98"/>
      <c r="AH960" s="98"/>
      <c r="AI960" s="205"/>
      <c r="AJ960" s="98"/>
      <c r="AK960" s="98"/>
      <c r="AL960" s="98"/>
      <c r="AM960" s="205"/>
      <c r="AN960" s="98"/>
      <c r="AO960" s="121"/>
      <c r="AP960" s="98"/>
      <c r="AQ960" s="205"/>
      <c r="AR960" s="98"/>
      <c r="AT960" s="98"/>
      <c r="AU960" s="205"/>
      <c r="AV960" s="98"/>
      <c r="AX960" s="98"/>
      <c r="AY960" s="205"/>
      <c r="AZ960" s="98"/>
      <c r="BB960" s="98"/>
      <c r="BC960" s="205"/>
      <c r="BD960" s="98"/>
      <c r="BF960" s="98"/>
      <c r="BG960" s="205"/>
      <c r="BH960" s="98"/>
      <c r="BI960" s="121"/>
      <c r="BJ960" s="98"/>
      <c r="BK960" s="205"/>
      <c r="BL960" s="98"/>
      <c r="BN960" s="121"/>
      <c r="BO960" s="121"/>
      <c r="BP960" s="121"/>
      <c r="BQ960" s="121"/>
      <c r="BR960" s="121"/>
    </row>
    <row r="961" spans="1:70" customFormat="1">
      <c r="A961" s="84"/>
      <c r="B961" s="363"/>
      <c r="C961" s="121"/>
      <c r="D961" s="121"/>
      <c r="E961" s="121"/>
      <c r="F961" s="121"/>
      <c r="G961" s="121"/>
      <c r="H961" s="121"/>
      <c r="I961" s="121"/>
      <c r="J961" s="121"/>
      <c r="K961" s="121"/>
      <c r="L961" s="10"/>
      <c r="M961" s="9"/>
      <c r="N961" s="233"/>
      <c r="R961" s="205"/>
      <c r="S961" s="205"/>
      <c r="T961" s="205"/>
      <c r="V961" s="205"/>
      <c r="W961" s="205"/>
      <c r="X961" s="205"/>
      <c r="Y961" s="394"/>
      <c r="Z961" s="98"/>
      <c r="AA961" s="205"/>
      <c r="AB961" s="98"/>
      <c r="AC961" s="98"/>
      <c r="AD961" s="98"/>
      <c r="AE961" s="205"/>
      <c r="AF961" s="98"/>
      <c r="AH961" s="98"/>
      <c r="AI961" s="205"/>
      <c r="AJ961" s="98"/>
      <c r="AK961" s="98"/>
      <c r="AL961" s="98"/>
      <c r="AM961" s="205"/>
      <c r="AN961" s="98"/>
      <c r="AO961" s="121"/>
      <c r="AP961" s="98"/>
      <c r="AQ961" s="205"/>
      <c r="AR961" s="98"/>
      <c r="AT961" s="98"/>
      <c r="AU961" s="205"/>
      <c r="AV961" s="98"/>
      <c r="AX961" s="98"/>
      <c r="AY961" s="205"/>
      <c r="AZ961" s="98"/>
      <c r="BB961" s="98"/>
      <c r="BC961" s="205"/>
      <c r="BD961" s="98"/>
      <c r="BF961" s="98"/>
      <c r="BG961" s="205"/>
      <c r="BH961" s="98"/>
      <c r="BI961" s="121"/>
      <c r="BJ961" s="98"/>
      <c r="BK961" s="205"/>
      <c r="BL961" s="98"/>
      <c r="BN961" s="121"/>
      <c r="BO961" s="121"/>
      <c r="BP961" s="121"/>
      <c r="BQ961" s="121"/>
      <c r="BR961" s="121"/>
    </row>
    <row r="962" spans="1:70" customFormat="1">
      <c r="A962" s="84"/>
      <c r="B962" s="363"/>
      <c r="C962" s="121"/>
      <c r="D962" s="121"/>
      <c r="E962" s="121"/>
      <c r="F962" s="121"/>
      <c r="G962" s="121"/>
      <c r="H962" s="121"/>
      <c r="I962" s="121"/>
      <c r="J962" s="121"/>
      <c r="K962" s="121"/>
      <c r="L962" s="10"/>
      <c r="M962" s="9"/>
      <c r="N962" s="233"/>
      <c r="R962" s="205"/>
      <c r="S962" s="205"/>
      <c r="T962" s="205"/>
      <c r="V962" s="205"/>
      <c r="W962" s="205"/>
      <c r="X962" s="205"/>
      <c r="Y962" s="394"/>
      <c r="Z962" s="98"/>
      <c r="AA962" s="205"/>
      <c r="AB962" s="98"/>
      <c r="AC962" s="98"/>
      <c r="AD962" s="98"/>
      <c r="AE962" s="205"/>
      <c r="AF962" s="98"/>
      <c r="AH962" s="98"/>
      <c r="AI962" s="205"/>
      <c r="AJ962" s="98"/>
      <c r="AK962" s="98"/>
      <c r="AL962" s="98"/>
      <c r="AM962" s="205"/>
      <c r="AN962" s="98"/>
      <c r="AO962" s="121"/>
      <c r="AP962" s="98"/>
      <c r="AQ962" s="205"/>
      <c r="AR962" s="98"/>
      <c r="AT962" s="98"/>
      <c r="AU962" s="205"/>
      <c r="AV962" s="98"/>
      <c r="AX962" s="98"/>
      <c r="AY962" s="205"/>
      <c r="AZ962" s="98"/>
      <c r="BB962" s="98"/>
      <c r="BC962" s="205"/>
      <c r="BD962" s="98"/>
      <c r="BF962" s="98"/>
      <c r="BG962" s="205"/>
      <c r="BH962" s="98"/>
      <c r="BI962" s="121"/>
      <c r="BJ962" s="98"/>
      <c r="BK962" s="205"/>
      <c r="BL962" s="98"/>
      <c r="BN962" s="121"/>
      <c r="BO962" s="121"/>
      <c r="BP962" s="121"/>
      <c r="BQ962" s="121"/>
      <c r="BR962" s="121"/>
    </row>
    <row r="963" spans="1:70" customFormat="1">
      <c r="A963" s="84"/>
      <c r="B963" s="363"/>
      <c r="C963" s="121"/>
      <c r="D963" s="121"/>
      <c r="E963" s="121"/>
      <c r="F963" s="121"/>
      <c r="G963" s="121"/>
      <c r="H963" s="121"/>
      <c r="I963" s="121"/>
      <c r="J963" s="121"/>
      <c r="K963" s="121"/>
      <c r="L963" s="10"/>
      <c r="M963" s="9"/>
      <c r="N963" s="233"/>
      <c r="R963" s="205"/>
      <c r="S963" s="205"/>
      <c r="T963" s="205"/>
      <c r="V963" s="205"/>
      <c r="W963" s="205"/>
      <c r="X963" s="205"/>
      <c r="Y963" s="394"/>
      <c r="Z963" s="98"/>
      <c r="AA963" s="205"/>
      <c r="AB963" s="98"/>
      <c r="AC963" s="98"/>
      <c r="AD963" s="98"/>
      <c r="AE963" s="205"/>
      <c r="AF963" s="98"/>
      <c r="AH963" s="98"/>
      <c r="AI963" s="205"/>
      <c r="AJ963" s="98"/>
      <c r="AK963" s="98"/>
      <c r="AL963" s="98"/>
      <c r="AM963" s="205"/>
      <c r="AN963" s="98"/>
      <c r="AO963" s="121"/>
      <c r="AP963" s="98"/>
      <c r="AQ963" s="205"/>
      <c r="AR963" s="98"/>
      <c r="AT963" s="98"/>
      <c r="AU963" s="205"/>
      <c r="AV963" s="98"/>
      <c r="AX963" s="98"/>
      <c r="AY963" s="205"/>
      <c r="AZ963" s="98"/>
      <c r="BB963" s="98"/>
      <c r="BC963" s="205"/>
      <c r="BD963" s="98"/>
      <c r="BF963" s="98"/>
      <c r="BG963" s="205"/>
      <c r="BH963" s="98"/>
      <c r="BI963" s="121"/>
      <c r="BJ963" s="98"/>
      <c r="BK963" s="205"/>
      <c r="BL963" s="98"/>
      <c r="BN963" s="121"/>
      <c r="BO963" s="121"/>
      <c r="BP963" s="121"/>
      <c r="BQ963" s="121"/>
      <c r="BR963" s="121"/>
    </row>
    <row r="964" spans="1:70" customFormat="1">
      <c r="A964" s="84"/>
      <c r="B964" s="363"/>
      <c r="C964" s="121"/>
      <c r="D964" s="121"/>
      <c r="E964" s="121"/>
      <c r="F964" s="121"/>
      <c r="G964" s="121"/>
      <c r="H964" s="121"/>
      <c r="I964" s="121"/>
      <c r="J964" s="121"/>
      <c r="K964" s="121"/>
      <c r="L964" s="10"/>
      <c r="M964" s="9"/>
      <c r="N964" s="233"/>
      <c r="R964" s="205"/>
      <c r="S964" s="205"/>
      <c r="T964" s="205"/>
      <c r="V964" s="205"/>
      <c r="W964" s="205"/>
      <c r="X964" s="205"/>
      <c r="Y964" s="394"/>
      <c r="Z964" s="98"/>
      <c r="AA964" s="205"/>
      <c r="AB964" s="98"/>
      <c r="AC964" s="98"/>
      <c r="AD964" s="98"/>
      <c r="AE964" s="205"/>
      <c r="AF964" s="98"/>
      <c r="AH964" s="98"/>
      <c r="AI964" s="205"/>
      <c r="AJ964" s="98"/>
      <c r="AK964" s="98"/>
      <c r="AL964" s="98"/>
      <c r="AM964" s="205"/>
      <c r="AN964" s="98"/>
      <c r="AO964" s="121"/>
      <c r="AP964" s="98"/>
      <c r="AQ964" s="205"/>
      <c r="AR964" s="98"/>
      <c r="AT964" s="98"/>
      <c r="AU964" s="205"/>
      <c r="AV964" s="98"/>
      <c r="AX964" s="98"/>
      <c r="AY964" s="205"/>
      <c r="AZ964" s="98"/>
      <c r="BB964" s="98"/>
      <c r="BC964" s="205"/>
      <c r="BD964" s="98"/>
      <c r="BF964" s="98"/>
      <c r="BG964" s="205"/>
      <c r="BH964" s="98"/>
      <c r="BI964" s="121"/>
      <c r="BJ964" s="98"/>
      <c r="BK964" s="205"/>
      <c r="BL964" s="98"/>
      <c r="BN964" s="121"/>
      <c r="BO964" s="121"/>
      <c r="BP964" s="121"/>
      <c r="BQ964" s="121"/>
      <c r="BR964" s="121"/>
    </row>
    <row r="965" spans="1:70" customFormat="1">
      <c r="A965" s="84"/>
      <c r="B965" s="363"/>
      <c r="C965" s="121"/>
      <c r="D965" s="121"/>
      <c r="E965" s="121"/>
      <c r="F965" s="121"/>
      <c r="G965" s="121"/>
      <c r="H965" s="121"/>
      <c r="I965" s="121"/>
      <c r="J965" s="121"/>
      <c r="K965" s="121"/>
      <c r="L965" s="10"/>
      <c r="M965" s="9"/>
      <c r="N965" s="233"/>
      <c r="R965" s="205"/>
      <c r="S965" s="205"/>
      <c r="T965" s="205"/>
      <c r="V965" s="205"/>
      <c r="W965" s="205"/>
      <c r="X965" s="205"/>
      <c r="Y965" s="394"/>
      <c r="Z965" s="98"/>
      <c r="AA965" s="205"/>
      <c r="AB965" s="98"/>
      <c r="AC965" s="98"/>
      <c r="AD965" s="98"/>
      <c r="AE965" s="205"/>
      <c r="AF965" s="98"/>
      <c r="AH965" s="98"/>
      <c r="AI965" s="205"/>
      <c r="AJ965" s="98"/>
      <c r="AK965" s="98"/>
      <c r="AL965" s="98"/>
      <c r="AM965" s="205"/>
      <c r="AN965" s="98"/>
      <c r="AO965" s="121"/>
      <c r="AP965" s="98"/>
      <c r="AQ965" s="205"/>
      <c r="AR965" s="98"/>
      <c r="AT965" s="98"/>
      <c r="AU965" s="205"/>
      <c r="AV965" s="98"/>
      <c r="AX965" s="98"/>
      <c r="AY965" s="205"/>
      <c r="AZ965" s="98"/>
      <c r="BB965" s="98"/>
      <c r="BC965" s="205"/>
      <c r="BD965" s="98"/>
      <c r="BF965" s="98"/>
      <c r="BG965" s="205"/>
      <c r="BH965" s="98"/>
      <c r="BI965" s="121"/>
      <c r="BJ965" s="98"/>
      <c r="BK965" s="205"/>
      <c r="BL965" s="98"/>
      <c r="BN965" s="121"/>
      <c r="BO965" s="121"/>
      <c r="BP965" s="121"/>
      <c r="BQ965" s="121"/>
      <c r="BR965" s="121"/>
    </row>
    <row r="966" spans="1:70" customFormat="1">
      <c r="A966" s="84"/>
      <c r="B966" s="363"/>
      <c r="C966" s="121"/>
      <c r="D966" s="121"/>
      <c r="E966" s="121"/>
      <c r="F966" s="121"/>
      <c r="G966" s="121"/>
      <c r="H966" s="121"/>
      <c r="I966" s="121"/>
      <c r="J966" s="121"/>
      <c r="K966" s="121"/>
      <c r="L966" s="10"/>
      <c r="M966" s="9"/>
      <c r="N966" s="233"/>
      <c r="R966" s="205"/>
      <c r="S966" s="205"/>
      <c r="T966" s="205"/>
      <c r="V966" s="205"/>
      <c r="W966" s="205"/>
      <c r="X966" s="205"/>
      <c r="Y966" s="394"/>
      <c r="Z966" s="98"/>
      <c r="AA966" s="205"/>
      <c r="AB966" s="98"/>
      <c r="AC966" s="98"/>
      <c r="AD966" s="98"/>
      <c r="AE966" s="205"/>
      <c r="AF966" s="98"/>
      <c r="AH966" s="98"/>
      <c r="AI966" s="205"/>
      <c r="AJ966" s="98"/>
      <c r="AK966" s="98"/>
      <c r="AL966" s="98"/>
      <c r="AM966" s="205"/>
      <c r="AN966" s="98"/>
      <c r="AO966" s="121"/>
      <c r="AP966" s="98"/>
      <c r="AQ966" s="205"/>
      <c r="AR966" s="98"/>
      <c r="AT966" s="98"/>
      <c r="AU966" s="205"/>
      <c r="AV966" s="98"/>
      <c r="AX966" s="98"/>
      <c r="AY966" s="205"/>
      <c r="AZ966" s="98"/>
      <c r="BB966" s="98"/>
      <c r="BC966" s="205"/>
      <c r="BD966" s="98"/>
      <c r="BF966" s="98"/>
      <c r="BG966" s="205"/>
      <c r="BH966" s="98"/>
      <c r="BI966" s="121"/>
      <c r="BJ966" s="98"/>
      <c r="BK966" s="205"/>
      <c r="BL966" s="98"/>
      <c r="BN966" s="121"/>
      <c r="BO966" s="121"/>
      <c r="BP966" s="121"/>
      <c r="BQ966" s="121"/>
      <c r="BR966" s="121"/>
    </row>
    <row r="967" spans="1:70" customFormat="1">
      <c r="A967" s="84"/>
      <c r="B967" s="363"/>
      <c r="C967" s="121"/>
      <c r="D967" s="121"/>
      <c r="E967" s="121"/>
      <c r="F967" s="121"/>
      <c r="G967" s="121"/>
      <c r="H967" s="121"/>
      <c r="I967" s="121"/>
      <c r="J967" s="121"/>
      <c r="K967" s="121"/>
      <c r="L967" s="10"/>
      <c r="M967" s="9"/>
      <c r="N967" s="233"/>
      <c r="R967" s="205"/>
      <c r="S967" s="205"/>
      <c r="T967" s="205"/>
      <c r="V967" s="205"/>
      <c r="W967" s="205"/>
      <c r="X967" s="205"/>
      <c r="Y967" s="394"/>
      <c r="Z967" s="98"/>
      <c r="AA967" s="205"/>
      <c r="AB967" s="98"/>
      <c r="AC967" s="98"/>
      <c r="AD967" s="98"/>
      <c r="AE967" s="205"/>
      <c r="AF967" s="98"/>
      <c r="AH967" s="98"/>
      <c r="AI967" s="205"/>
      <c r="AJ967" s="98"/>
      <c r="AK967" s="98"/>
      <c r="AL967" s="98"/>
      <c r="AM967" s="205"/>
      <c r="AN967" s="98"/>
      <c r="AO967" s="121"/>
      <c r="AP967" s="98"/>
      <c r="AQ967" s="205"/>
      <c r="AR967" s="98"/>
      <c r="AT967" s="98"/>
      <c r="AU967" s="205"/>
      <c r="AV967" s="98"/>
      <c r="AX967" s="98"/>
      <c r="AY967" s="205"/>
      <c r="AZ967" s="98"/>
      <c r="BB967" s="98"/>
      <c r="BC967" s="205"/>
      <c r="BD967" s="98"/>
      <c r="BF967" s="98"/>
      <c r="BG967" s="205"/>
      <c r="BH967" s="98"/>
      <c r="BI967" s="121"/>
      <c r="BJ967" s="98"/>
      <c r="BK967" s="205"/>
      <c r="BL967" s="98"/>
      <c r="BN967" s="121"/>
      <c r="BO967" s="121"/>
      <c r="BP967" s="121"/>
      <c r="BQ967" s="121"/>
      <c r="BR967" s="121"/>
    </row>
    <row r="968" spans="1:70" customFormat="1">
      <c r="A968" s="84"/>
      <c r="B968" s="363"/>
      <c r="C968" s="121"/>
      <c r="D968" s="121"/>
      <c r="E968" s="121"/>
      <c r="F968" s="121"/>
      <c r="G968" s="121"/>
      <c r="H968" s="121"/>
      <c r="I968" s="121"/>
      <c r="J968" s="121"/>
      <c r="K968" s="121"/>
      <c r="L968" s="10"/>
      <c r="M968" s="9"/>
      <c r="N968" s="233"/>
      <c r="R968" s="205"/>
      <c r="S968" s="205"/>
      <c r="T968" s="205"/>
      <c r="V968" s="205"/>
      <c r="W968" s="205"/>
      <c r="X968" s="205"/>
      <c r="Y968" s="394"/>
      <c r="Z968" s="98"/>
      <c r="AA968" s="205"/>
      <c r="AB968" s="98"/>
      <c r="AC968" s="98"/>
      <c r="AD968" s="98"/>
      <c r="AE968" s="205"/>
      <c r="AF968" s="98"/>
      <c r="AH968" s="98"/>
      <c r="AI968" s="205"/>
      <c r="AJ968" s="98"/>
      <c r="AK968" s="98"/>
      <c r="AL968" s="98"/>
      <c r="AM968" s="205"/>
      <c r="AN968" s="98"/>
      <c r="AO968" s="121"/>
      <c r="AP968" s="98"/>
      <c r="AQ968" s="205"/>
      <c r="AR968" s="98"/>
      <c r="AT968" s="98"/>
      <c r="AU968" s="205"/>
      <c r="AV968" s="98"/>
      <c r="AX968" s="98"/>
      <c r="AY968" s="205"/>
      <c r="AZ968" s="98"/>
      <c r="BB968" s="98"/>
      <c r="BC968" s="205"/>
      <c r="BD968" s="98"/>
      <c r="BF968" s="98"/>
      <c r="BG968" s="205"/>
      <c r="BH968" s="98"/>
      <c r="BI968" s="121"/>
      <c r="BJ968" s="98"/>
      <c r="BK968" s="205"/>
      <c r="BL968" s="98"/>
      <c r="BN968" s="121"/>
      <c r="BO968" s="121"/>
      <c r="BP968" s="121"/>
      <c r="BQ968" s="121"/>
      <c r="BR968" s="121"/>
    </row>
    <row r="969" spans="1:70" customFormat="1">
      <c r="A969" s="84"/>
      <c r="B969" s="363"/>
      <c r="C969" s="121"/>
      <c r="D969" s="121"/>
      <c r="E969" s="121"/>
      <c r="F969" s="121"/>
      <c r="G969" s="121"/>
      <c r="H969" s="121"/>
      <c r="I969" s="121"/>
      <c r="J969" s="121"/>
      <c r="K969" s="121"/>
      <c r="L969" s="10"/>
      <c r="M969" s="9"/>
      <c r="N969" s="233"/>
      <c r="R969" s="205"/>
      <c r="S969" s="205"/>
      <c r="T969" s="205"/>
      <c r="V969" s="205"/>
      <c r="W969" s="205"/>
      <c r="X969" s="205"/>
      <c r="Y969" s="394"/>
      <c r="Z969" s="98"/>
      <c r="AA969" s="205"/>
      <c r="AB969" s="98"/>
      <c r="AC969" s="98"/>
      <c r="AD969" s="98"/>
      <c r="AE969" s="205"/>
      <c r="AF969" s="98"/>
      <c r="AH969" s="98"/>
      <c r="AI969" s="205"/>
      <c r="AJ969" s="98"/>
      <c r="AK969" s="98"/>
      <c r="AL969" s="98"/>
      <c r="AM969" s="205"/>
      <c r="AN969" s="98"/>
      <c r="AO969" s="121"/>
      <c r="AP969" s="98"/>
      <c r="AQ969" s="205"/>
      <c r="AR969" s="98"/>
      <c r="AT969" s="98"/>
      <c r="AU969" s="205"/>
      <c r="AV969" s="98"/>
      <c r="AX969" s="98"/>
      <c r="AY969" s="205"/>
      <c r="AZ969" s="98"/>
      <c r="BB969" s="98"/>
      <c r="BC969" s="205"/>
      <c r="BD969" s="98"/>
      <c r="BF969" s="98"/>
      <c r="BG969" s="205"/>
      <c r="BH969" s="98"/>
      <c r="BI969" s="121"/>
      <c r="BJ969" s="98"/>
      <c r="BK969" s="205"/>
      <c r="BL969" s="98"/>
      <c r="BN969" s="121"/>
      <c r="BO969" s="121"/>
      <c r="BP969" s="121"/>
      <c r="BQ969" s="121"/>
      <c r="BR969" s="121"/>
    </row>
    <row r="970" spans="1:70" customFormat="1">
      <c r="A970" s="84"/>
      <c r="B970" s="363"/>
      <c r="C970" s="121"/>
      <c r="D970" s="121"/>
      <c r="E970" s="121"/>
      <c r="F970" s="121"/>
      <c r="G970" s="121"/>
      <c r="H970" s="121"/>
      <c r="I970" s="121"/>
      <c r="J970" s="121"/>
      <c r="K970" s="121"/>
      <c r="L970" s="10"/>
      <c r="M970" s="9"/>
      <c r="N970" s="233"/>
      <c r="R970" s="205"/>
      <c r="S970" s="205"/>
      <c r="T970" s="205"/>
      <c r="V970" s="205"/>
      <c r="W970" s="205"/>
      <c r="X970" s="205"/>
      <c r="Y970" s="394"/>
      <c r="Z970" s="98"/>
      <c r="AA970" s="205"/>
      <c r="AB970" s="98"/>
      <c r="AC970" s="98"/>
      <c r="AD970" s="98"/>
      <c r="AE970" s="205"/>
      <c r="AF970" s="98"/>
      <c r="AH970" s="98"/>
      <c r="AI970" s="205"/>
      <c r="AJ970" s="98"/>
      <c r="AK970" s="98"/>
      <c r="AL970" s="98"/>
      <c r="AM970" s="205"/>
      <c r="AN970" s="98"/>
      <c r="AO970" s="121"/>
      <c r="AP970" s="98"/>
      <c r="AQ970" s="205"/>
      <c r="AR970" s="98"/>
      <c r="AT970" s="98"/>
      <c r="AU970" s="205"/>
      <c r="AV970" s="98"/>
      <c r="AX970" s="98"/>
      <c r="AY970" s="205"/>
      <c r="AZ970" s="98"/>
      <c r="BB970" s="98"/>
      <c r="BC970" s="205"/>
      <c r="BD970" s="98"/>
      <c r="BF970" s="98"/>
      <c r="BG970" s="205"/>
      <c r="BH970" s="98"/>
      <c r="BI970" s="121"/>
      <c r="BJ970" s="98"/>
      <c r="BK970" s="205"/>
      <c r="BL970" s="98"/>
      <c r="BN970" s="121"/>
      <c r="BO970" s="121"/>
      <c r="BP970" s="121"/>
      <c r="BQ970" s="121"/>
      <c r="BR970" s="121"/>
    </row>
    <row r="971" spans="1:70" customFormat="1">
      <c r="A971" s="84"/>
      <c r="B971" s="363"/>
      <c r="C971" s="121"/>
      <c r="D971" s="121"/>
      <c r="E971" s="121"/>
      <c r="F971" s="121"/>
      <c r="G971" s="121"/>
      <c r="H971" s="121"/>
      <c r="I971" s="121"/>
      <c r="J971" s="121"/>
      <c r="K971" s="121"/>
      <c r="L971" s="10"/>
      <c r="M971" s="9"/>
      <c r="N971" s="233"/>
      <c r="R971" s="205"/>
      <c r="S971" s="205"/>
      <c r="T971" s="205"/>
      <c r="V971" s="205"/>
      <c r="W971" s="205"/>
      <c r="X971" s="205"/>
      <c r="Y971" s="394"/>
      <c r="Z971" s="98"/>
      <c r="AA971" s="205"/>
      <c r="AB971" s="98"/>
      <c r="AC971" s="98"/>
      <c r="AD971" s="98"/>
      <c r="AE971" s="205"/>
      <c r="AF971" s="98"/>
      <c r="AH971" s="98"/>
      <c r="AI971" s="205"/>
      <c r="AJ971" s="98"/>
      <c r="AK971" s="98"/>
      <c r="AL971" s="98"/>
      <c r="AM971" s="205"/>
      <c r="AN971" s="98"/>
      <c r="AO971" s="121"/>
      <c r="AP971" s="98"/>
      <c r="AQ971" s="205"/>
      <c r="AR971" s="98"/>
      <c r="AT971" s="98"/>
      <c r="AU971" s="205"/>
      <c r="AV971" s="98"/>
      <c r="AX971" s="98"/>
      <c r="AY971" s="205"/>
      <c r="AZ971" s="98"/>
      <c r="BB971" s="98"/>
      <c r="BC971" s="205"/>
      <c r="BD971" s="98"/>
      <c r="BF971" s="98"/>
      <c r="BG971" s="205"/>
      <c r="BH971" s="98"/>
      <c r="BI971" s="121"/>
      <c r="BJ971" s="98"/>
      <c r="BK971" s="205"/>
      <c r="BL971" s="98"/>
      <c r="BN971" s="121"/>
      <c r="BO971" s="121"/>
      <c r="BP971" s="121"/>
      <c r="BQ971" s="121"/>
      <c r="BR971" s="121"/>
    </row>
    <row r="972" spans="1:70" customFormat="1">
      <c r="A972" s="84"/>
      <c r="B972" s="363"/>
      <c r="C972" s="121"/>
      <c r="D972" s="121"/>
      <c r="E972" s="121"/>
      <c r="F972" s="121"/>
      <c r="G972" s="121"/>
      <c r="H972" s="121"/>
      <c r="I972" s="121"/>
      <c r="J972" s="121"/>
      <c r="K972" s="121"/>
      <c r="L972" s="10"/>
      <c r="M972" s="9"/>
      <c r="N972" s="233"/>
      <c r="R972" s="205"/>
      <c r="S972" s="205"/>
      <c r="T972" s="205"/>
      <c r="V972" s="205"/>
      <c r="W972" s="205"/>
      <c r="X972" s="205"/>
      <c r="Y972" s="394"/>
      <c r="Z972" s="98"/>
      <c r="AA972" s="205"/>
      <c r="AB972" s="98"/>
      <c r="AC972" s="98"/>
      <c r="AD972" s="98"/>
      <c r="AE972" s="205"/>
      <c r="AF972" s="98"/>
      <c r="AH972" s="98"/>
      <c r="AI972" s="205"/>
      <c r="AJ972" s="98"/>
      <c r="AK972" s="98"/>
      <c r="AL972" s="98"/>
      <c r="AM972" s="205"/>
      <c r="AN972" s="98"/>
      <c r="AO972" s="121"/>
      <c r="AP972" s="98"/>
      <c r="AQ972" s="205"/>
      <c r="AR972" s="98"/>
      <c r="AT972" s="98"/>
      <c r="AU972" s="205"/>
      <c r="AV972" s="98"/>
      <c r="AX972" s="98"/>
      <c r="AY972" s="205"/>
      <c r="AZ972" s="98"/>
      <c r="BB972" s="98"/>
      <c r="BC972" s="205"/>
      <c r="BD972" s="98"/>
      <c r="BF972" s="98"/>
      <c r="BG972" s="205"/>
      <c r="BH972" s="98"/>
      <c r="BI972" s="121"/>
      <c r="BJ972" s="98"/>
      <c r="BK972" s="205"/>
      <c r="BL972" s="98"/>
      <c r="BN972" s="121"/>
      <c r="BO972" s="121"/>
      <c r="BP972" s="121"/>
      <c r="BQ972" s="121"/>
      <c r="BR972" s="121"/>
    </row>
    <row r="973" spans="1:70" customFormat="1">
      <c r="A973" s="84"/>
      <c r="B973" s="363"/>
      <c r="C973" s="121"/>
      <c r="D973" s="121"/>
      <c r="E973" s="121"/>
      <c r="F973" s="121"/>
      <c r="G973" s="121"/>
      <c r="H973" s="121"/>
      <c r="I973" s="121"/>
      <c r="J973" s="121"/>
      <c r="K973" s="121"/>
      <c r="L973" s="10"/>
      <c r="M973" s="9"/>
      <c r="N973" s="233"/>
      <c r="R973" s="205"/>
      <c r="S973" s="205"/>
      <c r="T973" s="205"/>
      <c r="V973" s="205"/>
      <c r="W973" s="205"/>
      <c r="X973" s="205"/>
      <c r="Y973" s="394"/>
      <c r="Z973" s="98"/>
      <c r="AA973" s="205"/>
      <c r="AB973" s="98"/>
      <c r="AC973" s="98"/>
      <c r="AD973" s="98"/>
      <c r="AE973" s="205"/>
      <c r="AF973" s="98"/>
      <c r="AH973" s="98"/>
      <c r="AI973" s="205"/>
      <c r="AJ973" s="98"/>
      <c r="AK973" s="98"/>
      <c r="AL973" s="98"/>
      <c r="AM973" s="205"/>
      <c r="AN973" s="98"/>
      <c r="AO973" s="121"/>
      <c r="AP973" s="98"/>
      <c r="AQ973" s="205"/>
      <c r="AR973" s="98"/>
      <c r="AT973" s="98"/>
      <c r="AU973" s="205"/>
      <c r="AV973" s="98"/>
      <c r="AX973" s="98"/>
      <c r="AY973" s="205"/>
      <c r="AZ973" s="98"/>
      <c r="BB973" s="98"/>
      <c r="BC973" s="205"/>
      <c r="BD973" s="98"/>
      <c r="BF973" s="98"/>
      <c r="BG973" s="205"/>
      <c r="BH973" s="98"/>
      <c r="BI973" s="121"/>
      <c r="BJ973" s="98"/>
      <c r="BK973" s="205"/>
      <c r="BL973" s="98"/>
      <c r="BN973" s="121"/>
      <c r="BO973" s="121"/>
      <c r="BP973" s="121"/>
      <c r="BQ973" s="121"/>
      <c r="BR973" s="121"/>
    </row>
    <row r="974" spans="1:70" customFormat="1">
      <c r="A974" s="84"/>
      <c r="B974" s="363"/>
      <c r="C974" s="121"/>
      <c r="D974" s="121"/>
      <c r="E974" s="121"/>
      <c r="F974" s="121"/>
      <c r="G974" s="121"/>
      <c r="H974" s="121"/>
      <c r="I974" s="121"/>
      <c r="J974" s="121"/>
      <c r="K974" s="121"/>
      <c r="L974" s="10"/>
      <c r="M974" s="9"/>
      <c r="N974" s="233"/>
      <c r="R974" s="205"/>
      <c r="S974" s="205"/>
      <c r="T974" s="205"/>
      <c r="V974" s="205"/>
      <c r="W974" s="205"/>
      <c r="X974" s="205"/>
      <c r="Y974" s="394"/>
      <c r="Z974" s="98"/>
      <c r="AA974" s="205"/>
      <c r="AB974" s="98"/>
      <c r="AC974" s="98"/>
      <c r="AD974" s="98"/>
      <c r="AE974" s="205"/>
      <c r="AF974" s="98"/>
      <c r="AH974" s="98"/>
      <c r="AI974" s="205"/>
      <c r="AJ974" s="98"/>
      <c r="AK974" s="98"/>
      <c r="AL974" s="98"/>
      <c r="AM974" s="205"/>
      <c r="AN974" s="98"/>
      <c r="AO974" s="121"/>
      <c r="AP974" s="98"/>
      <c r="AQ974" s="205"/>
      <c r="AR974" s="98"/>
      <c r="AT974" s="98"/>
      <c r="AU974" s="205"/>
      <c r="AV974" s="98"/>
      <c r="AX974" s="98"/>
      <c r="AY974" s="205"/>
      <c r="AZ974" s="98"/>
      <c r="BB974" s="98"/>
      <c r="BC974" s="205"/>
      <c r="BD974" s="98"/>
      <c r="BF974" s="98"/>
      <c r="BG974" s="205"/>
      <c r="BH974" s="98"/>
      <c r="BI974" s="121"/>
      <c r="BJ974" s="98"/>
      <c r="BK974" s="205"/>
      <c r="BL974" s="98"/>
      <c r="BN974" s="121"/>
      <c r="BO974" s="121"/>
      <c r="BP974" s="121"/>
      <c r="BQ974" s="121"/>
      <c r="BR974" s="121"/>
    </row>
    <row r="975" spans="1:70" customFormat="1">
      <c r="A975" s="84"/>
      <c r="B975" s="363"/>
      <c r="C975" s="121"/>
      <c r="D975" s="121"/>
      <c r="E975" s="121"/>
      <c r="F975" s="121"/>
      <c r="G975" s="121"/>
      <c r="H975" s="121"/>
      <c r="I975" s="121"/>
      <c r="J975" s="121"/>
      <c r="K975" s="121"/>
      <c r="L975" s="10"/>
      <c r="M975" s="9"/>
      <c r="N975" s="90"/>
      <c r="R975" s="205"/>
      <c r="S975" s="205"/>
      <c r="T975" s="205"/>
      <c r="V975" s="205"/>
      <c r="W975" s="205"/>
      <c r="X975" s="205"/>
      <c r="Y975" s="394"/>
      <c r="Z975" s="98"/>
      <c r="AA975" s="205"/>
      <c r="AB975" s="98"/>
      <c r="AC975" s="98"/>
      <c r="AD975" s="98"/>
      <c r="AE975" s="205"/>
      <c r="AF975" s="98"/>
      <c r="AH975" s="98"/>
      <c r="AI975" s="205"/>
      <c r="AJ975" s="98"/>
      <c r="AK975" s="98"/>
      <c r="AL975" s="98"/>
      <c r="AM975" s="205"/>
      <c r="AN975" s="98"/>
      <c r="AO975" s="121"/>
      <c r="AP975" s="98"/>
      <c r="AQ975" s="205"/>
      <c r="AR975" s="98"/>
      <c r="AT975" s="98"/>
      <c r="AU975" s="205"/>
      <c r="AV975" s="98"/>
      <c r="AX975" s="98"/>
      <c r="AY975" s="205"/>
      <c r="AZ975" s="98"/>
      <c r="BB975" s="98"/>
      <c r="BC975" s="205"/>
      <c r="BD975" s="98"/>
      <c r="BF975" s="98"/>
      <c r="BG975" s="205"/>
      <c r="BH975" s="98"/>
      <c r="BI975" s="121"/>
      <c r="BJ975" s="98"/>
      <c r="BK975" s="205"/>
      <c r="BL975" s="98"/>
      <c r="BN975" s="121"/>
      <c r="BO975" s="121"/>
      <c r="BP975" s="121"/>
      <c r="BQ975" s="121"/>
      <c r="BR975" s="121"/>
    </row>
    <row r="976" spans="1:70" customFormat="1">
      <c r="A976" s="84"/>
      <c r="B976" s="363"/>
      <c r="C976" s="121"/>
      <c r="D976" s="121"/>
      <c r="E976" s="121"/>
      <c r="F976" s="121"/>
      <c r="G976" s="121"/>
      <c r="H976" s="121"/>
      <c r="I976" s="121"/>
      <c r="J976" s="121"/>
      <c r="K976" s="121"/>
      <c r="L976" s="10"/>
      <c r="M976" s="9"/>
      <c r="N976" s="90"/>
      <c r="R976" s="205"/>
      <c r="S976" s="205"/>
      <c r="T976" s="205"/>
      <c r="V976" s="205"/>
      <c r="W976" s="205"/>
      <c r="X976" s="205"/>
      <c r="Y976" s="394"/>
      <c r="Z976" s="98"/>
      <c r="AA976" s="205"/>
      <c r="AB976" s="98"/>
      <c r="AC976" s="98"/>
      <c r="AD976" s="98"/>
      <c r="AE976" s="205"/>
      <c r="AF976" s="98"/>
      <c r="AH976" s="98"/>
      <c r="AI976" s="205"/>
      <c r="AJ976" s="98"/>
      <c r="AK976" s="98"/>
      <c r="AL976" s="98"/>
      <c r="AM976" s="205"/>
      <c r="AN976" s="98"/>
      <c r="AO976" s="121"/>
      <c r="AP976" s="98"/>
      <c r="AQ976" s="205"/>
      <c r="AR976" s="98"/>
      <c r="AT976" s="98"/>
      <c r="AU976" s="205"/>
      <c r="AV976" s="98"/>
      <c r="AX976" s="98"/>
      <c r="AY976" s="205"/>
      <c r="AZ976" s="98"/>
      <c r="BB976" s="98"/>
      <c r="BC976" s="205"/>
      <c r="BD976" s="98"/>
      <c r="BF976" s="98"/>
      <c r="BG976" s="205"/>
      <c r="BH976" s="98"/>
      <c r="BI976" s="121"/>
      <c r="BJ976" s="98"/>
      <c r="BK976" s="205"/>
      <c r="BL976" s="98"/>
      <c r="BN976" s="121"/>
      <c r="BO976" s="121"/>
      <c r="BP976" s="121"/>
      <c r="BQ976" s="121"/>
      <c r="BR976" s="121"/>
    </row>
    <row r="977" spans="1:70" customFormat="1">
      <c r="A977" s="84"/>
      <c r="B977" s="363"/>
      <c r="C977" s="121"/>
      <c r="D977" s="121"/>
      <c r="E977" s="121"/>
      <c r="F977" s="121"/>
      <c r="G977" s="121"/>
      <c r="H977" s="121"/>
      <c r="I977" s="121"/>
      <c r="J977" s="121"/>
      <c r="K977" s="121"/>
      <c r="L977" s="10"/>
      <c r="M977" s="9"/>
      <c r="N977" s="90"/>
      <c r="R977" s="205"/>
      <c r="S977" s="205"/>
      <c r="T977" s="205"/>
      <c r="V977" s="205"/>
      <c r="W977" s="205"/>
      <c r="X977" s="205"/>
      <c r="Y977" s="394"/>
      <c r="Z977" s="98"/>
      <c r="AA977" s="205"/>
      <c r="AB977" s="98"/>
      <c r="AC977" s="98"/>
      <c r="AD977" s="98"/>
      <c r="AE977" s="205"/>
      <c r="AF977" s="98"/>
      <c r="AH977" s="98"/>
      <c r="AI977" s="205"/>
      <c r="AJ977" s="98"/>
      <c r="AK977" s="98"/>
      <c r="AL977" s="98"/>
      <c r="AM977" s="205"/>
      <c r="AN977" s="98"/>
      <c r="AO977" s="121"/>
      <c r="AP977" s="98"/>
      <c r="AQ977" s="205"/>
      <c r="AR977" s="98"/>
      <c r="AT977" s="98"/>
      <c r="AU977" s="205"/>
      <c r="AV977" s="98"/>
      <c r="AX977" s="98"/>
      <c r="AY977" s="205"/>
      <c r="AZ977" s="98"/>
      <c r="BB977" s="98"/>
      <c r="BC977" s="205"/>
      <c r="BD977" s="98"/>
      <c r="BF977" s="98"/>
      <c r="BG977" s="205"/>
      <c r="BH977" s="98"/>
      <c r="BI977" s="121"/>
      <c r="BJ977" s="98"/>
      <c r="BK977" s="205"/>
      <c r="BL977" s="98"/>
      <c r="BN977" s="121"/>
      <c r="BO977" s="121"/>
      <c r="BP977" s="121"/>
      <c r="BQ977" s="121"/>
      <c r="BR977" s="121"/>
    </row>
    <row r="978" spans="1:70" customFormat="1">
      <c r="A978" s="84"/>
      <c r="B978" s="363"/>
      <c r="C978" s="121"/>
      <c r="D978" s="121"/>
      <c r="E978" s="121"/>
      <c r="F978" s="121"/>
      <c r="G978" s="121"/>
      <c r="H978" s="121"/>
      <c r="I978" s="121"/>
      <c r="J978" s="121"/>
      <c r="K978" s="121"/>
      <c r="L978" s="10"/>
      <c r="M978" s="9"/>
      <c r="N978" s="90"/>
      <c r="R978" s="205"/>
      <c r="S978" s="205"/>
      <c r="T978" s="205"/>
      <c r="V978" s="205"/>
      <c r="W978" s="205"/>
      <c r="X978" s="205"/>
      <c r="Y978" s="394"/>
      <c r="Z978" s="98"/>
      <c r="AA978" s="205"/>
      <c r="AB978" s="98"/>
      <c r="AC978" s="98"/>
      <c r="AD978" s="98"/>
      <c r="AE978" s="205"/>
      <c r="AF978" s="98"/>
      <c r="AH978" s="98"/>
      <c r="AI978" s="205"/>
      <c r="AJ978" s="98"/>
      <c r="AK978" s="98"/>
      <c r="AL978" s="98"/>
      <c r="AM978" s="205"/>
      <c r="AN978" s="98"/>
      <c r="AO978" s="121"/>
      <c r="AP978" s="98"/>
      <c r="AQ978" s="205"/>
      <c r="AR978" s="98"/>
      <c r="AT978" s="98"/>
      <c r="AU978" s="205"/>
      <c r="AV978" s="98"/>
      <c r="AX978" s="98"/>
      <c r="AY978" s="205"/>
      <c r="AZ978" s="98"/>
      <c r="BB978" s="98"/>
      <c r="BC978" s="205"/>
      <c r="BD978" s="98"/>
      <c r="BF978" s="98"/>
      <c r="BG978" s="205"/>
      <c r="BH978" s="98"/>
      <c r="BI978" s="121"/>
      <c r="BJ978" s="98"/>
      <c r="BK978" s="205"/>
      <c r="BL978" s="98"/>
      <c r="BN978" s="121"/>
      <c r="BO978" s="121"/>
      <c r="BP978" s="121"/>
      <c r="BQ978" s="121"/>
      <c r="BR978" s="121"/>
    </row>
    <row r="979" spans="1:70" customFormat="1">
      <c r="A979" s="84"/>
      <c r="B979" s="363"/>
      <c r="C979" s="121"/>
      <c r="D979" s="121"/>
      <c r="E979" s="121"/>
      <c r="F979" s="121"/>
      <c r="G979" s="121"/>
      <c r="H979" s="121"/>
      <c r="I979" s="121"/>
      <c r="J979" s="121"/>
      <c r="K979" s="121"/>
      <c r="L979" s="10"/>
      <c r="M979" s="9"/>
      <c r="N979" s="90"/>
      <c r="R979" s="205"/>
      <c r="S979" s="205"/>
      <c r="T979" s="205"/>
      <c r="V979" s="205"/>
      <c r="W979" s="205"/>
      <c r="X979" s="205"/>
      <c r="Y979" s="394"/>
      <c r="Z979" s="98"/>
      <c r="AA979" s="205"/>
      <c r="AB979" s="98"/>
      <c r="AC979" s="98"/>
      <c r="AD979" s="98"/>
      <c r="AE979" s="205"/>
      <c r="AF979" s="98"/>
      <c r="AH979" s="98"/>
      <c r="AI979" s="205"/>
      <c r="AJ979" s="98"/>
      <c r="AK979" s="98"/>
      <c r="AL979" s="98"/>
      <c r="AM979" s="205"/>
      <c r="AN979" s="98"/>
      <c r="AO979" s="121"/>
      <c r="AP979" s="98"/>
      <c r="AQ979" s="205"/>
      <c r="AR979" s="98"/>
      <c r="AT979" s="98"/>
      <c r="AU979" s="205"/>
      <c r="AV979" s="98"/>
      <c r="AX979" s="98"/>
      <c r="AY979" s="205"/>
      <c r="AZ979" s="98"/>
      <c r="BB979" s="98"/>
      <c r="BC979" s="205"/>
      <c r="BD979" s="98"/>
      <c r="BF979" s="98"/>
      <c r="BG979" s="205"/>
      <c r="BH979" s="98"/>
      <c r="BI979" s="121"/>
      <c r="BJ979" s="98"/>
      <c r="BK979" s="205"/>
      <c r="BL979" s="98"/>
      <c r="BN979" s="121"/>
      <c r="BO979" s="121"/>
      <c r="BP979" s="121"/>
      <c r="BQ979" s="121"/>
      <c r="BR979" s="121"/>
    </row>
    <row r="980" spans="1:70" customFormat="1">
      <c r="A980" s="84"/>
      <c r="B980" s="363"/>
      <c r="C980" s="121"/>
      <c r="D980" s="121"/>
      <c r="E980" s="121"/>
      <c r="F980" s="121"/>
      <c r="G980" s="121"/>
      <c r="H980" s="121"/>
      <c r="I980" s="121"/>
      <c r="J980" s="121"/>
      <c r="K980" s="121"/>
      <c r="L980" s="10"/>
      <c r="M980" s="9"/>
      <c r="N980" s="90"/>
      <c r="R980" s="205"/>
      <c r="S980" s="205"/>
      <c r="T980" s="205"/>
      <c r="V980" s="205"/>
      <c r="W980" s="205"/>
      <c r="X980" s="205"/>
      <c r="Y980" s="394"/>
      <c r="Z980" s="98"/>
      <c r="AA980" s="205"/>
      <c r="AB980" s="98"/>
      <c r="AC980" s="98"/>
      <c r="AD980" s="98"/>
      <c r="AE980" s="205"/>
      <c r="AF980" s="98"/>
      <c r="AH980" s="98"/>
      <c r="AI980" s="205"/>
      <c r="AJ980" s="98"/>
      <c r="AK980" s="98"/>
      <c r="AL980" s="98"/>
      <c r="AM980" s="205"/>
      <c r="AN980" s="98"/>
      <c r="AO980" s="121"/>
      <c r="AP980" s="98"/>
      <c r="AQ980" s="205"/>
      <c r="AR980" s="98"/>
      <c r="AT980" s="98"/>
      <c r="AU980" s="205"/>
      <c r="AV980" s="98"/>
      <c r="AX980" s="98"/>
      <c r="AY980" s="205"/>
      <c r="AZ980" s="98"/>
      <c r="BB980" s="98"/>
      <c r="BC980" s="205"/>
      <c r="BD980" s="98"/>
      <c r="BF980" s="98"/>
      <c r="BG980" s="205"/>
      <c r="BH980" s="98"/>
      <c r="BI980" s="121"/>
      <c r="BJ980" s="98"/>
      <c r="BK980" s="205"/>
      <c r="BL980" s="98"/>
      <c r="BN980" s="121"/>
      <c r="BO980" s="121"/>
      <c r="BP980" s="121"/>
      <c r="BQ980" s="121"/>
      <c r="BR980" s="121"/>
    </row>
    <row r="981" spans="1:70" customFormat="1">
      <c r="A981" s="84"/>
      <c r="B981" s="363"/>
      <c r="C981" s="121"/>
      <c r="D981" s="121"/>
      <c r="E981" s="121"/>
      <c r="F981" s="121"/>
      <c r="G981" s="121"/>
      <c r="H981" s="121"/>
      <c r="I981" s="121"/>
      <c r="J981" s="121"/>
      <c r="K981" s="121"/>
      <c r="L981" s="10"/>
      <c r="M981" s="9"/>
      <c r="N981" s="90"/>
      <c r="R981" s="205"/>
      <c r="S981" s="205"/>
      <c r="T981" s="205"/>
      <c r="V981" s="205"/>
      <c r="W981" s="205"/>
      <c r="X981" s="205"/>
      <c r="Y981" s="394"/>
      <c r="Z981" s="98"/>
      <c r="AA981" s="205"/>
      <c r="AB981" s="98"/>
      <c r="AC981" s="98"/>
      <c r="AD981" s="98"/>
      <c r="AE981" s="205"/>
      <c r="AF981" s="98"/>
      <c r="AH981" s="98"/>
      <c r="AI981" s="205"/>
      <c r="AJ981" s="98"/>
      <c r="AK981" s="98"/>
      <c r="AL981" s="98"/>
      <c r="AM981" s="205"/>
      <c r="AN981" s="98"/>
      <c r="AO981" s="121"/>
      <c r="AP981" s="98"/>
      <c r="AQ981" s="205"/>
      <c r="AR981" s="98"/>
      <c r="AT981" s="98"/>
      <c r="AU981" s="205"/>
      <c r="AV981" s="98"/>
      <c r="AX981" s="98"/>
      <c r="AY981" s="205"/>
      <c r="AZ981" s="98"/>
      <c r="BB981" s="98"/>
      <c r="BC981" s="205"/>
      <c r="BD981" s="98"/>
      <c r="BF981" s="98"/>
      <c r="BG981" s="205"/>
      <c r="BH981" s="98"/>
      <c r="BI981" s="121"/>
      <c r="BJ981" s="98"/>
      <c r="BK981" s="205"/>
      <c r="BL981" s="98"/>
      <c r="BN981" s="121"/>
      <c r="BO981" s="121"/>
      <c r="BP981" s="121"/>
      <c r="BQ981" s="121"/>
      <c r="BR981" s="121"/>
    </row>
    <row r="982" spans="1:70" customFormat="1">
      <c r="A982" s="84"/>
      <c r="B982" s="363"/>
      <c r="C982" s="121"/>
      <c r="D982" s="121"/>
      <c r="E982" s="121"/>
      <c r="F982" s="121"/>
      <c r="G982" s="121"/>
      <c r="H982" s="121"/>
      <c r="I982" s="121"/>
      <c r="J982" s="121"/>
      <c r="K982" s="121"/>
      <c r="L982" s="10"/>
      <c r="M982" s="9"/>
      <c r="N982" s="90"/>
      <c r="R982" s="205"/>
      <c r="S982" s="205"/>
      <c r="T982" s="205"/>
      <c r="V982" s="205"/>
      <c r="W982" s="205"/>
      <c r="X982" s="205"/>
      <c r="Y982" s="394"/>
      <c r="Z982" s="98"/>
      <c r="AA982" s="205"/>
      <c r="AB982" s="98"/>
      <c r="AC982" s="98"/>
      <c r="AD982" s="98"/>
      <c r="AE982" s="205"/>
      <c r="AF982" s="98"/>
      <c r="AH982" s="98"/>
      <c r="AI982" s="205"/>
      <c r="AJ982" s="98"/>
      <c r="AK982" s="98"/>
      <c r="AL982" s="98"/>
      <c r="AM982" s="205"/>
      <c r="AN982" s="98"/>
      <c r="AO982" s="121"/>
      <c r="AP982" s="98"/>
      <c r="AQ982" s="205"/>
      <c r="AR982" s="98"/>
      <c r="AT982" s="98"/>
      <c r="AU982" s="205"/>
      <c r="AV982" s="98"/>
      <c r="AX982" s="98"/>
      <c r="AY982" s="205"/>
      <c r="AZ982" s="98"/>
      <c r="BB982" s="98"/>
      <c r="BC982" s="205"/>
      <c r="BD982" s="98"/>
      <c r="BF982" s="98"/>
      <c r="BG982" s="205"/>
      <c r="BH982" s="98"/>
      <c r="BI982" s="121"/>
      <c r="BJ982" s="98"/>
      <c r="BK982" s="205"/>
      <c r="BL982" s="98"/>
      <c r="BN982" s="121"/>
      <c r="BO982" s="121"/>
      <c r="BP982" s="121"/>
      <c r="BQ982" s="121"/>
      <c r="BR982" s="121"/>
    </row>
    <row r="983" spans="1:70" customFormat="1">
      <c r="A983" s="84"/>
      <c r="B983" s="363"/>
      <c r="C983" s="121"/>
      <c r="D983" s="121"/>
      <c r="E983" s="121"/>
      <c r="F983" s="121"/>
      <c r="G983" s="121"/>
      <c r="H983" s="121"/>
      <c r="I983" s="121"/>
      <c r="J983" s="121"/>
      <c r="K983" s="121"/>
      <c r="L983" s="10"/>
      <c r="M983" s="9"/>
      <c r="N983" s="90"/>
      <c r="R983" s="205"/>
      <c r="S983" s="205"/>
      <c r="T983" s="205"/>
      <c r="V983" s="205"/>
      <c r="W983" s="205"/>
      <c r="X983" s="205"/>
      <c r="Y983" s="394"/>
      <c r="Z983" s="98"/>
      <c r="AA983" s="205"/>
      <c r="AB983" s="98"/>
      <c r="AC983" s="98"/>
      <c r="AD983" s="98"/>
      <c r="AE983" s="205"/>
      <c r="AF983" s="98"/>
      <c r="AH983" s="98"/>
      <c r="AI983" s="205"/>
      <c r="AJ983" s="98"/>
      <c r="AK983" s="98"/>
      <c r="AL983" s="98"/>
      <c r="AM983" s="205"/>
      <c r="AN983" s="98"/>
      <c r="AO983" s="121"/>
      <c r="AP983" s="98"/>
      <c r="AQ983" s="205"/>
      <c r="AR983" s="98"/>
      <c r="AT983" s="98"/>
      <c r="AU983" s="205"/>
      <c r="AV983" s="98"/>
      <c r="AX983" s="98"/>
      <c r="AY983" s="205"/>
      <c r="AZ983" s="98"/>
      <c r="BB983" s="98"/>
      <c r="BC983" s="205"/>
      <c r="BD983" s="98"/>
      <c r="BF983" s="98"/>
      <c r="BG983" s="205"/>
      <c r="BH983" s="98"/>
      <c r="BI983" s="121"/>
      <c r="BJ983" s="98"/>
      <c r="BK983" s="205"/>
      <c r="BL983" s="98"/>
      <c r="BN983" s="121"/>
      <c r="BO983" s="121"/>
      <c r="BP983" s="121"/>
      <c r="BQ983" s="121"/>
      <c r="BR983" s="121"/>
    </row>
    <row r="984" spans="1:70" customFormat="1">
      <c r="A984" s="84"/>
      <c r="B984" s="363"/>
      <c r="C984" s="121"/>
      <c r="D984" s="121"/>
      <c r="E984" s="121"/>
      <c r="F984" s="121"/>
      <c r="G984" s="121"/>
      <c r="H984" s="121"/>
      <c r="I984" s="121"/>
      <c r="J984" s="121"/>
      <c r="K984" s="121"/>
      <c r="L984" s="10"/>
      <c r="M984" s="9"/>
      <c r="N984" s="90"/>
      <c r="R984" s="205"/>
      <c r="S984" s="205"/>
      <c r="T984" s="205"/>
      <c r="V984" s="205"/>
      <c r="W984" s="205"/>
      <c r="X984" s="205"/>
      <c r="Y984" s="394"/>
      <c r="Z984" s="98"/>
      <c r="AA984" s="205"/>
      <c r="AB984" s="98"/>
      <c r="AC984" s="98"/>
      <c r="AD984" s="98"/>
      <c r="AE984" s="205"/>
      <c r="AF984" s="98"/>
      <c r="AH984" s="98"/>
      <c r="AI984" s="205"/>
      <c r="AJ984" s="98"/>
      <c r="AK984" s="98"/>
      <c r="AL984" s="98"/>
      <c r="AM984" s="205"/>
      <c r="AN984" s="98"/>
      <c r="AO984" s="121"/>
      <c r="AP984" s="98"/>
      <c r="AQ984" s="205"/>
      <c r="AR984" s="98"/>
      <c r="AT984" s="98"/>
      <c r="AU984" s="205"/>
      <c r="AV984" s="98"/>
      <c r="AX984" s="98"/>
      <c r="AY984" s="205"/>
      <c r="AZ984" s="98"/>
      <c r="BB984" s="98"/>
      <c r="BC984" s="205"/>
      <c r="BD984" s="98"/>
      <c r="BF984" s="98"/>
      <c r="BG984" s="205"/>
      <c r="BH984" s="98"/>
      <c r="BI984" s="121"/>
      <c r="BJ984" s="98"/>
      <c r="BK984" s="205"/>
      <c r="BL984" s="98"/>
      <c r="BN984" s="121"/>
      <c r="BO984" s="121"/>
      <c r="BP984" s="121"/>
      <c r="BQ984" s="121"/>
      <c r="BR984" s="121"/>
    </row>
    <row r="985" spans="1:70" customFormat="1">
      <c r="A985" s="84"/>
      <c r="B985" s="363"/>
      <c r="C985" s="121"/>
      <c r="D985" s="121"/>
      <c r="E985" s="121"/>
      <c r="F985" s="121"/>
      <c r="G985" s="121"/>
      <c r="H985" s="121"/>
      <c r="I985" s="121"/>
      <c r="J985" s="121"/>
      <c r="K985" s="121"/>
      <c r="L985" s="10"/>
      <c r="M985" s="9"/>
      <c r="N985" s="90"/>
      <c r="R985" s="205"/>
      <c r="S985" s="205"/>
      <c r="T985" s="205"/>
      <c r="V985" s="205"/>
      <c r="W985" s="205"/>
      <c r="X985" s="205"/>
      <c r="Y985" s="394"/>
      <c r="Z985" s="98"/>
      <c r="AA985" s="205"/>
      <c r="AB985" s="98"/>
      <c r="AC985" s="98"/>
      <c r="AD985" s="98"/>
      <c r="AE985" s="205"/>
      <c r="AF985" s="98"/>
      <c r="AH985" s="98"/>
      <c r="AI985" s="205"/>
      <c r="AJ985" s="98"/>
      <c r="AK985" s="98"/>
      <c r="AL985" s="98"/>
      <c r="AM985" s="205"/>
      <c r="AN985" s="98"/>
      <c r="AO985" s="121"/>
      <c r="AP985" s="98"/>
      <c r="AQ985" s="205"/>
      <c r="AR985" s="98"/>
      <c r="AT985" s="98"/>
      <c r="AU985" s="205"/>
      <c r="AV985" s="98"/>
      <c r="AX985" s="98"/>
      <c r="AY985" s="205"/>
      <c r="AZ985" s="98"/>
      <c r="BB985" s="98"/>
      <c r="BC985" s="205"/>
      <c r="BD985" s="98"/>
      <c r="BF985" s="98"/>
      <c r="BG985" s="205"/>
      <c r="BH985" s="98"/>
      <c r="BI985" s="121"/>
      <c r="BJ985" s="98"/>
      <c r="BK985" s="205"/>
      <c r="BL985" s="98"/>
      <c r="BN985" s="121"/>
      <c r="BO985" s="121"/>
      <c r="BP985" s="121"/>
      <c r="BQ985" s="121"/>
      <c r="BR985" s="121"/>
    </row>
    <row r="986" spans="1:70" customFormat="1">
      <c r="A986" s="84"/>
      <c r="B986" s="363"/>
      <c r="C986" s="121"/>
      <c r="D986" s="121"/>
      <c r="E986" s="121"/>
      <c r="F986" s="121"/>
      <c r="G986" s="121"/>
      <c r="H986" s="121"/>
      <c r="I986" s="121"/>
      <c r="J986" s="121"/>
      <c r="K986" s="121"/>
      <c r="L986" s="10"/>
      <c r="M986" s="9"/>
      <c r="N986" s="90"/>
      <c r="R986" s="205"/>
      <c r="S986" s="205"/>
      <c r="T986" s="205"/>
      <c r="V986" s="205"/>
      <c r="W986" s="205"/>
      <c r="X986" s="205"/>
      <c r="Y986" s="394"/>
      <c r="Z986" s="98"/>
      <c r="AA986" s="205"/>
      <c r="AB986" s="98"/>
      <c r="AC986" s="98"/>
      <c r="AD986" s="98"/>
      <c r="AE986" s="205"/>
      <c r="AF986" s="98"/>
      <c r="AH986" s="98"/>
      <c r="AI986" s="205"/>
      <c r="AJ986" s="98"/>
      <c r="AK986" s="98"/>
      <c r="AL986" s="98"/>
      <c r="AM986" s="205"/>
      <c r="AN986" s="98"/>
      <c r="AO986" s="121"/>
      <c r="AP986" s="98"/>
      <c r="AQ986" s="205"/>
      <c r="AR986" s="98"/>
      <c r="AT986" s="98"/>
      <c r="AU986" s="205"/>
      <c r="AV986" s="98"/>
      <c r="AX986" s="98"/>
      <c r="AY986" s="205"/>
      <c r="AZ986" s="98"/>
      <c r="BB986" s="98"/>
      <c r="BC986" s="205"/>
      <c r="BD986" s="98"/>
      <c r="BF986" s="98"/>
      <c r="BG986" s="205"/>
      <c r="BH986" s="98"/>
      <c r="BI986" s="121"/>
      <c r="BJ986" s="98"/>
      <c r="BK986" s="205"/>
      <c r="BL986" s="98"/>
      <c r="BN986" s="121"/>
      <c r="BO986" s="121"/>
      <c r="BP986" s="121"/>
      <c r="BQ986" s="121"/>
      <c r="BR986" s="121"/>
    </row>
    <row r="987" spans="1:70" customFormat="1">
      <c r="A987" s="84"/>
      <c r="B987" s="363"/>
      <c r="C987" s="121"/>
      <c r="D987" s="121"/>
      <c r="E987" s="121"/>
      <c r="F987" s="121"/>
      <c r="G987" s="121"/>
      <c r="H987" s="121"/>
      <c r="I987" s="121"/>
      <c r="J987" s="121"/>
      <c r="K987" s="121"/>
      <c r="L987" s="10"/>
      <c r="M987" s="9"/>
      <c r="N987" s="90"/>
      <c r="R987" s="205"/>
      <c r="S987" s="205"/>
      <c r="T987" s="205"/>
      <c r="V987" s="205"/>
      <c r="W987" s="205"/>
      <c r="X987" s="205"/>
      <c r="Y987" s="394"/>
      <c r="Z987" s="98"/>
      <c r="AA987" s="205"/>
      <c r="AB987" s="98"/>
      <c r="AC987" s="98"/>
      <c r="AD987" s="98"/>
      <c r="AE987" s="205"/>
      <c r="AF987" s="98"/>
      <c r="AH987" s="98"/>
      <c r="AI987" s="205"/>
      <c r="AJ987" s="98"/>
      <c r="AK987" s="98"/>
      <c r="AL987" s="98"/>
      <c r="AM987" s="205"/>
      <c r="AN987" s="98"/>
      <c r="AO987" s="121"/>
      <c r="AP987" s="98"/>
      <c r="AQ987" s="205"/>
      <c r="AR987" s="98"/>
      <c r="AT987" s="98"/>
      <c r="AU987" s="205"/>
      <c r="AV987" s="98"/>
      <c r="AX987" s="98"/>
      <c r="AY987" s="205"/>
      <c r="AZ987" s="98"/>
      <c r="BB987" s="98"/>
      <c r="BC987" s="205"/>
      <c r="BD987" s="98"/>
      <c r="BF987" s="98"/>
      <c r="BG987" s="205"/>
      <c r="BH987" s="98"/>
      <c r="BI987" s="121"/>
      <c r="BJ987" s="98"/>
      <c r="BK987" s="205"/>
      <c r="BL987" s="98"/>
      <c r="BN987" s="121"/>
      <c r="BO987" s="121"/>
      <c r="BP987" s="121"/>
      <c r="BQ987" s="121"/>
      <c r="BR987" s="121"/>
    </row>
    <row r="988" spans="1:70" customFormat="1">
      <c r="A988" s="84"/>
      <c r="B988" s="363"/>
      <c r="C988" s="121"/>
      <c r="D988" s="121"/>
      <c r="E988" s="121"/>
      <c r="F988" s="121"/>
      <c r="G988" s="121"/>
      <c r="H988" s="121"/>
      <c r="I988" s="121"/>
      <c r="J988" s="121"/>
      <c r="K988" s="121"/>
      <c r="L988" s="10"/>
      <c r="M988" s="9"/>
      <c r="N988" s="90"/>
      <c r="R988" s="205"/>
      <c r="S988" s="205"/>
      <c r="T988" s="205"/>
      <c r="V988" s="205"/>
      <c r="W988" s="205"/>
      <c r="X988" s="205"/>
      <c r="Y988" s="394"/>
      <c r="Z988" s="98"/>
      <c r="AA988" s="205"/>
      <c r="AB988" s="98"/>
      <c r="AC988" s="98"/>
      <c r="AD988" s="98"/>
      <c r="AE988" s="205"/>
      <c r="AF988" s="98"/>
      <c r="AH988" s="98"/>
      <c r="AI988" s="205"/>
      <c r="AJ988" s="98"/>
      <c r="AK988" s="98"/>
      <c r="AL988" s="98"/>
      <c r="AM988" s="205"/>
      <c r="AN988" s="98"/>
      <c r="AO988" s="121"/>
      <c r="AP988" s="98"/>
      <c r="AQ988" s="205"/>
      <c r="AR988" s="98"/>
      <c r="AT988" s="98"/>
      <c r="AU988" s="205"/>
      <c r="AV988" s="98"/>
      <c r="AX988" s="98"/>
      <c r="AY988" s="205"/>
      <c r="AZ988" s="98"/>
      <c r="BB988" s="98"/>
      <c r="BC988" s="205"/>
      <c r="BD988" s="98"/>
      <c r="BF988" s="98"/>
      <c r="BG988" s="205"/>
      <c r="BH988" s="98"/>
      <c r="BI988" s="121"/>
      <c r="BJ988" s="98"/>
      <c r="BK988" s="205"/>
      <c r="BL988" s="98"/>
      <c r="BN988" s="121"/>
      <c r="BO988" s="121"/>
      <c r="BP988" s="121"/>
      <c r="BQ988" s="121"/>
      <c r="BR988" s="121"/>
    </row>
    <row r="989" spans="1:70" customFormat="1">
      <c r="A989" s="84"/>
      <c r="B989" s="363"/>
      <c r="C989" s="121"/>
      <c r="D989" s="121"/>
      <c r="E989" s="121"/>
      <c r="F989" s="121"/>
      <c r="G989" s="121"/>
      <c r="H989" s="121"/>
      <c r="I989" s="121"/>
      <c r="J989" s="121"/>
      <c r="K989" s="121"/>
      <c r="L989" s="10"/>
      <c r="M989" s="9"/>
      <c r="N989" s="90"/>
      <c r="R989" s="205"/>
      <c r="S989" s="205"/>
      <c r="T989" s="205"/>
      <c r="V989" s="205"/>
      <c r="W989" s="205"/>
      <c r="X989" s="205"/>
      <c r="Y989" s="394"/>
      <c r="Z989" s="98"/>
      <c r="AA989" s="205"/>
      <c r="AB989" s="98"/>
      <c r="AC989" s="98"/>
      <c r="AD989" s="98"/>
      <c r="AE989" s="205"/>
      <c r="AF989" s="98"/>
      <c r="AH989" s="98"/>
      <c r="AI989" s="205"/>
      <c r="AJ989" s="98"/>
      <c r="AK989" s="98"/>
      <c r="AL989" s="98"/>
      <c r="AM989" s="205"/>
      <c r="AN989" s="98"/>
      <c r="AO989" s="121"/>
      <c r="AP989" s="98"/>
      <c r="AQ989" s="205"/>
      <c r="AR989" s="98"/>
      <c r="AT989" s="98"/>
      <c r="AU989" s="205"/>
      <c r="AV989" s="98"/>
      <c r="AX989" s="98"/>
      <c r="AY989" s="205"/>
      <c r="AZ989" s="98"/>
      <c r="BB989" s="98"/>
      <c r="BC989" s="205"/>
      <c r="BD989" s="98"/>
      <c r="BF989" s="98"/>
      <c r="BG989" s="205"/>
      <c r="BH989" s="98"/>
      <c r="BI989" s="121"/>
      <c r="BJ989" s="98"/>
      <c r="BK989" s="205"/>
      <c r="BL989" s="98"/>
      <c r="BN989" s="121"/>
      <c r="BO989" s="121"/>
      <c r="BP989" s="121"/>
      <c r="BQ989" s="121"/>
      <c r="BR989" s="121"/>
    </row>
    <row r="990" spans="1:70" customFormat="1">
      <c r="A990" s="84"/>
      <c r="B990" s="363"/>
      <c r="C990" s="121"/>
      <c r="D990" s="121"/>
      <c r="E990" s="121"/>
      <c r="F990" s="121"/>
      <c r="G990" s="121"/>
      <c r="H990" s="121"/>
      <c r="I990" s="121"/>
      <c r="J990" s="121"/>
      <c r="K990" s="121"/>
      <c r="L990" s="10"/>
      <c r="M990" s="9"/>
      <c r="N990" s="90"/>
      <c r="R990" s="205"/>
      <c r="S990" s="205"/>
      <c r="T990" s="205"/>
      <c r="V990" s="205"/>
      <c r="W990" s="205"/>
      <c r="X990" s="205"/>
      <c r="Y990" s="394"/>
      <c r="Z990" s="98"/>
      <c r="AA990" s="205"/>
      <c r="AB990" s="98"/>
      <c r="AC990" s="98"/>
      <c r="AD990" s="98"/>
      <c r="AE990" s="205"/>
      <c r="AF990" s="98"/>
      <c r="AH990" s="98"/>
      <c r="AI990" s="205"/>
      <c r="AJ990" s="98"/>
      <c r="AK990" s="98"/>
      <c r="AL990" s="98"/>
      <c r="AM990" s="205"/>
      <c r="AN990" s="98"/>
      <c r="AO990" s="121"/>
      <c r="AP990" s="98"/>
      <c r="AQ990" s="205"/>
      <c r="AR990" s="98"/>
      <c r="AT990" s="98"/>
      <c r="AU990" s="205"/>
      <c r="AV990" s="98"/>
      <c r="AX990" s="98"/>
      <c r="AY990" s="205"/>
      <c r="AZ990" s="98"/>
      <c r="BB990" s="98"/>
      <c r="BC990" s="205"/>
      <c r="BD990" s="98"/>
      <c r="BF990" s="98"/>
      <c r="BG990" s="205"/>
      <c r="BH990" s="98"/>
      <c r="BI990" s="121"/>
      <c r="BJ990" s="98"/>
      <c r="BK990" s="205"/>
      <c r="BL990" s="98"/>
      <c r="BN990" s="121"/>
      <c r="BO990" s="121"/>
      <c r="BP990" s="121"/>
      <c r="BQ990" s="121"/>
      <c r="BR990" s="121"/>
    </row>
    <row r="991" spans="1:70" customFormat="1">
      <c r="A991" s="84"/>
      <c r="B991" s="363"/>
      <c r="C991" s="121"/>
      <c r="D991" s="121"/>
      <c r="E991" s="121"/>
      <c r="F991" s="121"/>
      <c r="G991" s="121"/>
      <c r="H991" s="121"/>
      <c r="I991" s="121"/>
      <c r="J991" s="121"/>
      <c r="K991" s="121"/>
      <c r="L991" s="10"/>
      <c r="M991" s="9"/>
      <c r="N991" s="90"/>
      <c r="R991" s="205"/>
      <c r="S991" s="205"/>
      <c r="T991" s="205"/>
      <c r="V991" s="205"/>
      <c r="W991" s="205"/>
      <c r="X991" s="205"/>
      <c r="Y991" s="394"/>
      <c r="Z991" s="98"/>
      <c r="AA991" s="205"/>
      <c r="AB991" s="98"/>
      <c r="AC991" s="98"/>
      <c r="AD991" s="98"/>
      <c r="AE991" s="205"/>
      <c r="AF991" s="98"/>
      <c r="AH991" s="98"/>
      <c r="AI991" s="205"/>
      <c r="AJ991" s="98"/>
      <c r="AK991" s="98"/>
      <c r="AL991" s="98"/>
      <c r="AM991" s="205"/>
      <c r="AN991" s="98"/>
      <c r="AO991" s="121"/>
      <c r="AP991" s="98"/>
      <c r="AQ991" s="205"/>
      <c r="AR991" s="98"/>
      <c r="AT991" s="98"/>
      <c r="AU991" s="205"/>
      <c r="AV991" s="98"/>
      <c r="AX991" s="98"/>
      <c r="AY991" s="205"/>
      <c r="AZ991" s="98"/>
      <c r="BB991" s="98"/>
      <c r="BC991" s="205"/>
      <c r="BD991" s="98"/>
      <c r="BF991" s="98"/>
      <c r="BG991" s="205"/>
      <c r="BH991" s="98"/>
      <c r="BI991" s="121"/>
      <c r="BJ991" s="98"/>
      <c r="BK991" s="205"/>
      <c r="BL991" s="98"/>
      <c r="BN991" s="121"/>
      <c r="BO991" s="121"/>
      <c r="BP991" s="121"/>
      <c r="BQ991" s="121"/>
      <c r="BR991" s="121"/>
    </row>
    <row r="992" spans="1:70" customFormat="1">
      <c r="A992" s="84"/>
      <c r="B992" s="363"/>
      <c r="C992" s="121"/>
      <c r="D992" s="121"/>
      <c r="E992" s="121"/>
      <c r="F992" s="121"/>
      <c r="G992" s="121"/>
      <c r="H992" s="121"/>
      <c r="I992" s="121"/>
      <c r="J992" s="121"/>
      <c r="K992" s="121"/>
      <c r="L992" s="10"/>
      <c r="M992" s="9"/>
      <c r="N992" s="90"/>
      <c r="R992" s="205"/>
      <c r="S992" s="205"/>
      <c r="T992" s="205"/>
      <c r="V992" s="205"/>
      <c r="W992" s="205"/>
      <c r="X992" s="205"/>
      <c r="Y992" s="394"/>
      <c r="Z992" s="98"/>
      <c r="AA992" s="205"/>
      <c r="AB992" s="98"/>
      <c r="AC992" s="98"/>
      <c r="AD992" s="98"/>
      <c r="AE992" s="205"/>
      <c r="AF992" s="98"/>
      <c r="AH992" s="98"/>
      <c r="AI992" s="205"/>
      <c r="AJ992" s="98"/>
      <c r="AK992" s="98"/>
      <c r="AL992" s="98"/>
      <c r="AM992" s="205"/>
      <c r="AN992" s="98"/>
      <c r="AO992" s="121"/>
      <c r="AP992" s="98"/>
      <c r="AQ992" s="205"/>
      <c r="AR992" s="98"/>
      <c r="AT992" s="98"/>
      <c r="AU992" s="205"/>
      <c r="AV992" s="98"/>
      <c r="AX992" s="98"/>
      <c r="AY992" s="205"/>
      <c r="AZ992" s="98"/>
      <c r="BB992" s="98"/>
      <c r="BC992" s="205"/>
      <c r="BD992" s="98"/>
      <c r="BF992" s="98"/>
      <c r="BG992" s="205"/>
      <c r="BH992" s="98"/>
      <c r="BI992" s="121"/>
      <c r="BJ992" s="98"/>
      <c r="BK992" s="205"/>
      <c r="BL992" s="98"/>
      <c r="BN992" s="121"/>
      <c r="BO992" s="121"/>
      <c r="BP992" s="121"/>
      <c r="BQ992" s="121"/>
      <c r="BR992" s="121"/>
    </row>
    <row r="993" spans="1:70" customFormat="1">
      <c r="A993" s="84"/>
      <c r="B993" s="363"/>
      <c r="C993" s="121"/>
      <c r="D993" s="121"/>
      <c r="E993" s="121"/>
      <c r="F993" s="121"/>
      <c r="G993" s="121"/>
      <c r="H993" s="121"/>
      <c r="I993" s="121"/>
      <c r="J993" s="121"/>
      <c r="K993" s="121"/>
      <c r="L993" s="10"/>
      <c r="M993" s="9"/>
      <c r="N993" s="90"/>
      <c r="R993" s="205"/>
      <c r="S993" s="205"/>
      <c r="T993" s="205"/>
      <c r="V993" s="205"/>
      <c r="W993" s="205"/>
      <c r="X993" s="205"/>
      <c r="Y993" s="394"/>
      <c r="Z993" s="98"/>
      <c r="AA993" s="205"/>
      <c r="AB993" s="98"/>
      <c r="AC993" s="98"/>
      <c r="AD993" s="98"/>
      <c r="AE993" s="205"/>
      <c r="AF993" s="98"/>
      <c r="AH993" s="98"/>
      <c r="AI993" s="205"/>
      <c r="AJ993" s="98"/>
      <c r="AK993" s="98"/>
      <c r="AL993" s="98"/>
      <c r="AM993" s="205"/>
      <c r="AN993" s="98"/>
      <c r="AO993" s="121"/>
      <c r="AP993" s="98"/>
      <c r="AQ993" s="205"/>
      <c r="AR993" s="98"/>
      <c r="AT993" s="98"/>
      <c r="AU993" s="205"/>
      <c r="AV993" s="98"/>
      <c r="AX993" s="98"/>
      <c r="AY993" s="205"/>
      <c r="AZ993" s="98"/>
      <c r="BB993" s="98"/>
      <c r="BC993" s="205"/>
      <c r="BD993" s="98"/>
      <c r="BF993" s="98"/>
      <c r="BG993" s="205"/>
      <c r="BH993" s="98"/>
      <c r="BI993" s="121"/>
      <c r="BJ993" s="98"/>
      <c r="BK993" s="205"/>
      <c r="BL993" s="98"/>
      <c r="BN993" s="121"/>
      <c r="BO993" s="121"/>
      <c r="BP993" s="121"/>
      <c r="BQ993" s="121"/>
      <c r="BR993" s="121"/>
    </row>
    <row r="994" spans="1:70" customFormat="1">
      <c r="A994" s="84"/>
      <c r="B994" s="363"/>
      <c r="C994" s="121"/>
      <c r="D994" s="121"/>
      <c r="E994" s="121"/>
      <c r="F994" s="121"/>
      <c r="G994" s="121"/>
      <c r="H994" s="121"/>
      <c r="I994" s="121"/>
      <c r="J994" s="121"/>
      <c r="K994" s="121"/>
      <c r="L994" s="10"/>
      <c r="M994" s="9"/>
      <c r="N994" s="90"/>
      <c r="R994" s="205"/>
      <c r="S994" s="205"/>
      <c r="T994" s="205"/>
      <c r="V994" s="205"/>
      <c r="W994" s="205"/>
      <c r="X994" s="205"/>
      <c r="Y994" s="394"/>
      <c r="Z994" s="98"/>
      <c r="AA994" s="205"/>
      <c r="AB994" s="98"/>
      <c r="AC994" s="98"/>
      <c r="AD994" s="98"/>
      <c r="AE994" s="205"/>
      <c r="AF994" s="98"/>
      <c r="AH994" s="98"/>
      <c r="AI994" s="205"/>
      <c r="AJ994" s="98"/>
      <c r="AK994" s="98"/>
      <c r="AL994" s="98"/>
      <c r="AM994" s="205"/>
      <c r="AN994" s="98"/>
      <c r="AO994" s="121"/>
      <c r="AP994" s="98"/>
      <c r="AQ994" s="205"/>
      <c r="AR994" s="98"/>
      <c r="AT994" s="98"/>
      <c r="AU994" s="205"/>
      <c r="AV994" s="98"/>
      <c r="AX994" s="98"/>
      <c r="AY994" s="205"/>
      <c r="AZ994" s="98"/>
      <c r="BB994" s="98"/>
      <c r="BC994" s="205"/>
      <c r="BD994" s="98"/>
      <c r="BF994" s="98"/>
      <c r="BG994" s="205"/>
      <c r="BH994" s="98"/>
      <c r="BI994" s="121"/>
      <c r="BJ994" s="98"/>
      <c r="BK994" s="205"/>
      <c r="BL994" s="98"/>
      <c r="BN994" s="121"/>
      <c r="BO994" s="121"/>
      <c r="BP994" s="121"/>
      <c r="BQ994" s="121"/>
      <c r="BR994" s="121"/>
    </row>
    <row r="995" spans="1:70" customFormat="1">
      <c r="A995" s="84"/>
      <c r="B995" s="363"/>
      <c r="C995" s="121"/>
      <c r="D995" s="121"/>
      <c r="E995" s="121"/>
      <c r="F995" s="121"/>
      <c r="G995" s="121"/>
      <c r="H995" s="121"/>
      <c r="I995" s="121"/>
      <c r="J995" s="121"/>
      <c r="K995" s="121"/>
      <c r="L995" s="10"/>
      <c r="M995" s="9"/>
      <c r="N995" s="90"/>
      <c r="R995" s="205"/>
      <c r="S995" s="205"/>
      <c r="T995" s="205"/>
      <c r="V995" s="205"/>
      <c r="W995" s="205"/>
      <c r="X995" s="205"/>
      <c r="Y995" s="394"/>
      <c r="Z995" s="98"/>
      <c r="AA995" s="205"/>
      <c r="AB995" s="98"/>
      <c r="AC995" s="98"/>
      <c r="AD995" s="98"/>
      <c r="AE995" s="205"/>
      <c r="AF995" s="98"/>
      <c r="AH995" s="98"/>
      <c r="AI995" s="205"/>
      <c r="AJ995" s="98"/>
      <c r="AK995" s="98"/>
      <c r="AL995" s="98"/>
      <c r="AM995" s="205"/>
      <c r="AN995" s="98"/>
      <c r="AO995" s="121"/>
      <c r="AP995" s="98"/>
      <c r="AQ995" s="205"/>
      <c r="AR995" s="98"/>
      <c r="AT995" s="98"/>
      <c r="AU995" s="205"/>
      <c r="AV995" s="98"/>
      <c r="AX995" s="98"/>
      <c r="AY995" s="205"/>
      <c r="AZ995" s="98"/>
      <c r="BB995" s="98"/>
      <c r="BC995" s="205"/>
      <c r="BD995" s="98"/>
      <c r="BF995" s="98"/>
      <c r="BG995" s="205"/>
      <c r="BH995" s="98"/>
      <c r="BI995" s="121"/>
      <c r="BJ995" s="98"/>
      <c r="BK995" s="205"/>
      <c r="BL995" s="98"/>
      <c r="BN995" s="121"/>
      <c r="BO995" s="121"/>
      <c r="BP995" s="121"/>
      <c r="BQ995" s="121"/>
      <c r="BR995" s="121"/>
    </row>
    <row r="996" spans="1:70" customFormat="1">
      <c r="A996" s="84"/>
      <c r="B996" s="363"/>
      <c r="C996" s="121"/>
      <c r="D996" s="121"/>
      <c r="E996" s="121"/>
      <c r="F996" s="121"/>
      <c r="G996" s="121"/>
      <c r="H996" s="121"/>
      <c r="I996" s="121"/>
      <c r="J996" s="121"/>
      <c r="K996" s="121"/>
      <c r="L996" s="10"/>
      <c r="M996" s="9"/>
      <c r="N996" s="90"/>
      <c r="R996" s="205"/>
      <c r="S996" s="205"/>
      <c r="T996" s="205"/>
      <c r="V996" s="205"/>
      <c r="W996" s="205"/>
      <c r="X996" s="205"/>
      <c r="Y996" s="394"/>
      <c r="Z996" s="98"/>
      <c r="AA996" s="205"/>
      <c r="AB996" s="98"/>
      <c r="AC996" s="98"/>
      <c r="AD996" s="98"/>
      <c r="AE996" s="205"/>
      <c r="AF996" s="98"/>
      <c r="AH996" s="98"/>
      <c r="AI996" s="205"/>
      <c r="AJ996" s="98"/>
      <c r="AK996" s="98"/>
      <c r="AL996" s="98"/>
      <c r="AM996" s="205"/>
      <c r="AN996" s="98"/>
      <c r="AO996" s="121"/>
      <c r="AP996" s="98"/>
      <c r="AQ996" s="205"/>
      <c r="AR996" s="98"/>
      <c r="AT996" s="98"/>
      <c r="AU996" s="205"/>
      <c r="AV996" s="98"/>
      <c r="AX996" s="98"/>
      <c r="AY996" s="205"/>
      <c r="AZ996" s="98"/>
      <c r="BB996" s="98"/>
      <c r="BC996" s="205"/>
      <c r="BD996" s="98"/>
      <c r="BF996" s="98"/>
      <c r="BG996" s="205"/>
      <c r="BH996" s="98"/>
      <c r="BI996" s="121"/>
      <c r="BJ996" s="98"/>
      <c r="BK996" s="205"/>
      <c r="BL996" s="98"/>
      <c r="BN996" s="121"/>
      <c r="BO996" s="121"/>
      <c r="BP996" s="121"/>
      <c r="BQ996" s="121"/>
      <c r="BR996" s="121"/>
    </row>
    <row r="997" spans="1:70" customFormat="1">
      <c r="A997" s="84"/>
      <c r="B997" s="363"/>
      <c r="C997" s="121"/>
      <c r="D997" s="121"/>
      <c r="E997" s="121"/>
      <c r="F997" s="121"/>
      <c r="G997" s="121"/>
      <c r="H997" s="121"/>
      <c r="I997" s="121"/>
      <c r="J997" s="121"/>
      <c r="K997" s="121"/>
      <c r="L997" s="10"/>
      <c r="M997" s="9"/>
      <c r="N997" s="90"/>
      <c r="R997" s="205"/>
      <c r="S997" s="205"/>
      <c r="T997" s="205"/>
      <c r="V997" s="205"/>
      <c r="W997" s="205"/>
      <c r="X997" s="205"/>
      <c r="Y997" s="394"/>
      <c r="Z997" s="98"/>
      <c r="AA997" s="205"/>
      <c r="AB997" s="98"/>
      <c r="AC997" s="98"/>
      <c r="AD997" s="98"/>
      <c r="AE997" s="205"/>
      <c r="AF997" s="98"/>
      <c r="AH997" s="98"/>
      <c r="AI997" s="205"/>
      <c r="AJ997" s="98"/>
      <c r="AK997" s="98"/>
      <c r="AL997" s="98"/>
      <c r="AM997" s="205"/>
      <c r="AN997" s="98"/>
      <c r="AO997" s="121"/>
      <c r="AP997" s="98"/>
      <c r="AQ997" s="205"/>
      <c r="AR997" s="98"/>
      <c r="AT997" s="98"/>
      <c r="AU997" s="205"/>
      <c r="AV997" s="98"/>
      <c r="AX997" s="98"/>
      <c r="AY997" s="205"/>
      <c r="AZ997" s="98"/>
      <c r="BB997" s="98"/>
      <c r="BC997" s="205"/>
      <c r="BD997" s="98"/>
      <c r="BF997" s="98"/>
      <c r="BG997" s="205"/>
      <c r="BH997" s="98"/>
      <c r="BI997" s="121"/>
      <c r="BJ997" s="98"/>
      <c r="BK997" s="205"/>
      <c r="BL997" s="98"/>
      <c r="BN997" s="121"/>
      <c r="BO997" s="121"/>
      <c r="BP997" s="121"/>
      <c r="BQ997" s="121"/>
      <c r="BR997" s="121"/>
    </row>
    <row r="998" spans="1:70" customFormat="1">
      <c r="A998" s="84"/>
      <c r="B998" s="363"/>
      <c r="C998" s="121"/>
      <c r="D998" s="121"/>
      <c r="E998" s="121"/>
      <c r="F998" s="121"/>
      <c r="G998" s="121"/>
      <c r="H998" s="121"/>
      <c r="I998" s="121"/>
      <c r="J998" s="121"/>
      <c r="K998" s="121"/>
      <c r="L998" s="10"/>
      <c r="M998" s="9"/>
      <c r="N998" s="90"/>
      <c r="R998" s="205"/>
      <c r="S998" s="205"/>
      <c r="T998" s="205"/>
      <c r="V998" s="205"/>
      <c r="W998" s="205"/>
      <c r="X998" s="205"/>
      <c r="Y998" s="394"/>
      <c r="Z998" s="98"/>
      <c r="AA998" s="205"/>
      <c r="AB998" s="98"/>
      <c r="AC998" s="98"/>
      <c r="AD998" s="98"/>
      <c r="AE998" s="205"/>
      <c r="AF998" s="98"/>
      <c r="AH998" s="98"/>
      <c r="AI998" s="205"/>
      <c r="AJ998" s="98"/>
      <c r="AK998" s="98"/>
      <c r="AL998" s="98"/>
      <c r="AM998" s="205"/>
      <c r="AN998" s="98"/>
      <c r="AO998" s="121"/>
      <c r="AP998" s="98"/>
      <c r="AQ998" s="205"/>
      <c r="AR998" s="98"/>
      <c r="AT998" s="98"/>
      <c r="AU998" s="205"/>
      <c r="AV998" s="98"/>
      <c r="AX998" s="98"/>
      <c r="AY998" s="205"/>
      <c r="AZ998" s="98"/>
      <c r="BB998" s="98"/>
      <c r="BC998" s="205"/>
      <c r="BD998" s="98"/>
      <c r="BF998" s="98"/>
      <c r="BG998" s="205"/>
      <c r="BH998" s="98"/>
      <c r="BI998" s="121"/>
      <c r="BJ998" s="98"/>
      <c r="BK998" s="205"/>
      <c r="BL998" s="98"/>
      <c r="BN998" s="121"/>
      <c r="BO998" s="121"/>
      <c r="BP998" s="121"/>
      <c r="BQ998" s="121"/>
      <c r="BR998" s="121"/>
    </row>
    <row r="999" spans="1:70" customFormat="1">
      <c r="A999" s="84"/>
      <c r="B999" s="363"/>
      <c r="C999" s="121"/>
      <c r="D999" s="121"/>
      <c r="E999" s="121"/>
      <c r="F999" s="121"/>
      <c r="G999" s="121"/>
      <c r="H999" s="121"/>
      <c r="I999" s="121"/>
      <c r="J999" s="121"/>
      <c r="K999" s="121"/>
      <c r="L999" s="10"/>
      <c r="M999" s="9"/>
      <c r="N999" s="90"/>
      <c r="R999" s="205"/>
      <c r="S999" s="205"/>
      <c r="T999" s="205"/>
      <c r="V999" s="205"/>
      <c r="W999" s="205"/>
      <c r="X999" s="205"/>
      <c r="Y999" s="394"/>
      <c r="Z999" s="98"/>
      <c r="AA999" s="205"/>
      <c r="AB999" s="98"/>
      <c r="AC999" s="98"/>
      <c r="AD999" s="98"/>
      <c r="AE999" s="205"/>
      <c r="AF999" s="98"/>
      <c r="AH999" s="98"/>
      <c r="AI999" s="205"/>
      <c r="AJ999" s="98"/>
      <c r="AK999" s="98"/>
      <c r="AL999" s="98"/>
      <c r="AM999" s="205"/>
      <c r="AN999" s="98"/>
      <c r="AO999" s="121"/>
      <c r="AP999" s="98"/>
      <c r="AQ999" s="205"/>
      <c r="AR999" s="98"/>
      <c r="AT999" s="98"/>
      <c r="AU999" s="205"/>
      <c r="AV999" s="98"/>
      <c r="AX999" s="98"/>
      <c r="AY999" s="205"/>
      <c r="AZ999" s="98"/>
      <c r="BB999" s="98"/>
      <c r="BC999" s="205"/>
      <c r="BD999" s="98"/>
      <c r="BF999" s="98"/>
      <c r="BG999" s="205"/>
      <c r="BH999" s="98"/>
      <c r="BI999" s="121"/>
      <c r="BJ999" s="98"/>
      <c r="BK999" s="205"/>
      <c r="BL999" s="98"/>
      <c r="BN999" s="121"/>
      <c r="BO999" s="121"/>
      <c r="BP999" s="121"/>
      <c r="BQ999" s="121"/>
      <c r="BR999" s="121"/>
    </row>
    <row r="1000" spans="1:70" customFormat="1">
      <c r="A1000" s="84"/>
      <c r="B1000" s="363"/>
      <c r="C1000" s="121"/>
      <c r="D1000" s="121"/>
      <c r="E1000" s="121"/>
      <c r="F1000" s="121"/>
      <c r="G1000" s="121"/>
      <c r="H1000" s="121"/>
      <c r="I1000" s="121"/>
      <c r="J1000" s="121"/>
      <c r="K1000" s="121"/>
      <c r="L1000" s="10"/>
      <c r="M1000" s="9"/>
      <c r="N1000" s="90"/>
      <c r="R1000" s="205"/>
      <c r="S1000" s="205"/>
      <c r="T1000" s="205"/>
      <c r="V1000" s="205"/>
      <c r="W1000" s="205"/>
      <c r="X1000" s="205"/>
      <c r="Y1000" s="394"/>
      <c r="Z1000" s="98"/>
      <c r="AA1000" s="205"/>
      <c r="AB1000" s="98"/>
      <c r="AC1000" s="98"/>
      <c r="AD1000" s="98"/>
      <c r="AE1000" s="205"/>
      <c r="AF1000" s="98"/>
      <c r="AH1000" s="98"/>
      <c r="AI1000" s="205"/>
      <c r="AJ1000" s="98"/>
      <c r="AK1000" s="98"/>
      <c r="AL1000" s="98"/>
      <c r="AM1000" s="205"/>
      <c r="AN1000" s="98"/>
      <c r="AO1000" s="121"/>
      <c r="AP1000" s="98"/>
      <c r="AQ1000" s="205"/>
      <c r="AR1000" s="98"/>
      <c r="AT1000" s="98"/>
      <c r="AU1000" s="205"/>
      <c r="AV1000" s="98"/>
      <c r="AX1000" s="98"/>
      <c r="AY1000" s="205"/>
      <c r="AZ1000" s="98"/>
      <c r="BB1000" s="98"/>
      <c r="BC1000" s="205"/>
      <c r="BD1000" s="98"/>
      <c r="BF1000" s="98"/>
      <c r="BG1000" s="205"/>
      <c r="BH1000" s="98"/>
      <c r="BI1000" s="121"/>
      <c r="BJ1000" s="98"/>
      <c r="BK1000" s="205"/>
      <c r="BL1000" s="98"/>
      <c r="BN1000" s="121"/>
      <c r="BO1000" s="121"/>
      <c r="BP1000" s="121"/>
      <c r="BQ1000" s="121"/>
      <c r="BR1000" s="121"/>
    </row>
    <row r="1001" spans="1:70" customFormat="1">
      <c r="A1001" s="84"/>
      <c r="B1001" s="363"/>
      <c r="C1001" s="121"/>
      <c r="D1001" s="121"/>
      <c r="E1001" s="121"/>
      <c r="F1001" s="121"/>
      <c r="G1001" s="121"/>
      <c r="H1001" s="121"/>
      <c r="I1001" s="121"/>
      <c r="J1001" s="121"/>
      <c r="K1001" s="121"/>
      <c r="L1001" s="10"/>
      <c r="M1001" s="9"/>
      <c r="N1001" s="90"/>
      <c r="R1001" s="205"/>
      <c r="S1001" s="205"/>
      <c r="T1001" s="205"/>
      <c r="V1001" s="205"/>
      <c r="W1001" s="205"/>
      <c r="X1001" s="205"/>
      <c r="Y1001" s="394"/>
      <c r="Z1001" s="98"/>
      <c r="AA1001" s="205"/>
      <c r="AB1001" s="98"/>
      <c r="AC1001" s="98"/>
      <c r="AD1001" s="98"/>
      <c r="AE1001" s="205"/>
      <c r="AF1001" s="98"/>
      <c r="AH1001" s="98"/>
      <c r="AI1001" s="205"/>
      <c r="AJ1001" s="98"/>
      <c r="AK1001" s="98"/>
      <c r="AL1001" s="98"/>
      <c r="AM1001" s="205"/>
      <c r="AN1001" s="98"/>
      <c r="AO1001" s="121"/>
      <c r="AP1001" s="98"/>
      <c r="AQ1001" s="205"/>
      <c r="AR1001" s="98"/>
      <c r="AT1001" s="98"/>
      <c r="AU1001" s="205"/>
      <c r="AV1001" s="98"/>
      <c r="AX1001" s="98"/>
      <c r="AY1001" s="205"/>
      <c r="AZ1001" s="98"/>
      <c r="BB1001" s="98"/>
      <c r="BC1001" s="205"/>
      <c r="BD1001" s="98"/>
      <c r="BF1001" s="98"/>
      <c r="BG1001" s="205"/>
      <c r="BH1001" s="98"/>
      <c r="BI1001" s="121"/>
      <c r="BJ1001" s="98"/>
      <c r="BK1001" s="205"/>
      <c r="BL1001" s="98"/>
      <c r="BN1001" s="121"/>
      <c r="BO1001" s="121"/>
      <c r="BP1001" s="121"/>
      <c r="BQ1001" s="121"/>
      <c r="BR1001" s="121"/>
    </row>
    <row r="1002" spans="1:70" customFormat="1">
      <c r="A1002" s="84"/>
      <c r="B1002" s="363"/>
      <c r="C1002" s="121"/>
      <c r="D1002" s="121"/>
      <c r="E1002" s="121"/>
      <c r="F1002" s="121"/>
      <c r="G1002" s="121"/>
      <c r="H1002" s="121"/>
      <c r="I1002" s="121"/>
      <c r="J1002" s="121"/>
      <c r="K1002" s="121"/>
      <c r="L1002" s="10"/>
      <c r="M1002" s="9"/>
      <c r="N1002" s="90"/>
      <c r="R1002" s="205"/>
      <c r="S1002" s="205"/>
      <c r="T1002" s="205"/>
      <c r="V1002" s="205"/>
      <c r="W1002" s="205"/>
      <c r="X1002" s="205"/>
      <c r="Y1002" s="394"/>
      <c r="Z1002" s="98"/>
      <c r="AA1002" s="205"/>
      <c r="AB1002" s="98"/>
      <c r="AC1002" s="98"/>
      <c r="AD1002" s="98"/>
      <c r="AE1002" s="205"/>
      <c r="AF1002" s="98"/>
      <c r="AH1002" s="98"/>
      <c r="AI1002" s="205"/>
      <c r="AJ1002" s="98"/>
      <c r="AK1002" s="98"/>
      <c r="AL1002" s="98"/>
      <c r="AM1002" s="205"/>
      <c r="AN1002" s="98"/>
      <c r="AO1002" s="121"/>
      <c r="AP1002" s="98"/>
      <c r="AQ1002" s="205"/>
      <c r="AR1002" s="98"/>
      <c r="AT1002" s="98"/>
      <c r="AU1002" s="205"/>
      <c r="AV1002" s="98"/>
      <c r="AX1002" s="98"/>
      <c r="AY1002" s="205"/>
      <c r="AZ1002" s="98"/>
      <c r="BB1002" s="98"/>
      <c r="BC1002" s="205"/>
      <c r="BD1002" s="98"/>
      <c r="BF1002" s="98"/>
      <c r="BG1002" s="205"/>
      <c r="BH1002" s="98"/>
      <c r="BI1002" s="121"/>
      <c r="BJ1002" s="98"/>
      <c r="BK1002" s="205"/>
      <c r="BL1002" s="98"/>
      <c r="BN1002" s="121"/>
      <c r="BO1002" s="121"/>
      <c r="BP1002" s="121"/>
      <c r="BQ1002" s="121"/>
      <c r="BR1002" s="121"/>
    </row>
    <row r="1003" spans="1:70" customFormat="1">
      <c r="A1003" s="84"/>
      <c r="B1003" s="363"/>
      <c r="C1003" s="121"/>
      <c r="D1003" s="121"/>
      <c r="E1003" s="121"/>
      <c r="F1003" s="121"/>
      <c r="G1003" s="121"/>
      <c r="H1003" s="121"/>
      <c r="I1003" s="121"/>
      <c r="J1003" s="121"/>
      <c r="K1003" s="121"/>
      <c r="L1003" s="10"/>
      <c r="M1003" s="9"/>
      <c r="N1003" s="90"/>
      <c r="R1003" s="205"/>
      <c r="S1003" s="205"/>
      <c r="T1003" s="205"/>
      <c r="V1003" s="205"/>
      <c r="W1003" s="205"/>
      <c r="X1003" s="205"/>
      <c r="Y1003" s="394"/>
      <c r="Z1003" s="98"/>
      <c r="AA1003" s="205"/>
      <c r="AB1003" s="98"/>
      <c r="AC1003" s="98"/>
      <c r="AD1003" s="98"/>
      <c r="AE1003" s="205"/>
      <c r="AF1003" s="98"/>
      <c r="AH1003" s="98"/>
      <c r="AI1003" s="205"/>
      <c r="AJ1003" s="98"/>
      <c r="AK1003" s="98"/>
      <c r="AL1003" s="98"/>
      <c r="AM1003" s="205"/>
      <c r="AN1003" s="98"/>
      <c r="AO1003" s="121"/>
      <c r="AP1003" s="98"/>
      <c r="AQ1003" s="205"/>
      <c r="AR1003" s="98"/>
      <c r="AT1003" s="98"/>
      <c r="AU1003" s="205"/>
      <c r="AV1003" s="98"/>
      <c r="AX1003" s="98"/>
      <c r="AY1003" s="205"/>
      <c r="AZ1003" s="98"/>
      <c r="BB1003" s="98"/>
      <c r="BC1003" s="205"/>
      <c r="BD1003" s="98"/>
      <c r="BF1003" s="98"/>
      <c r="BG1003" s="205"/>
      <c r="BH1003" s="98"/>
      <c r="BI1003" s="121"/>
      <c r="BJ1003" s="98"/>
      <c r="BK1003" s="205"/>
      <c r="BL1003" s="98"/>
      <c r="BN1003" s="121"/>
      <c r="BO1003" s="121"/>
      <c r="BP1003" s="121"/>
      <c r="BQ1003" s="121"/>
      <c r="BR1003" s="121"/>
    </row>
    <row r="1004" spans="1:70" customFormat="1">
      <c r="A1004" s="84"/>
      <c r="B1004" s="363"/>
      <c r="C1004" s="121"/>
      <c r="D1004" s="121"/>
      <c r="E1004" s="121"/>
      <c r="F1004" s="121"/>
      <c r="G1004" s="121"/>
      <c r="H1004" s="121"/>
      <c r="I1004" s="121"/>
      <c r="J1004" s="121"/>
      <c r="K1004" s="121"/>
      <c r="L1004" s="10"/>
      <c r="M1004" s="9"/>
      <c r="N1004" s="90"/>
      <c r="R1004" s="205"/>
      <c r="S1004" s="205"/>
      <c r="T1004" s="205"/>
      <c r="V1004" s="205"/>
      <c r="W1004" s="205"/>
      <c r="X1004" s="205"/>
      <c r="Y1004" s="394"/>
      <c r="Z1004" s="98"/>
      <c r="AA1004" s="205"/>
      <c r="AB1004" s="98"/>
      <c r="AC1004" s="98"/>
      <c r="AD1004" s="98"/>
      <c r="AE1004" s="205"/>
      <c r="AF1004" s="98"/>
      <c r="AH1004" s="98"/>
      <c r="AI1004" s="205"/>
      <c r="AJ1004" s="98"/>
      <c r="AK1004" s="98"/>
      <c r="AL1004" s="98"/>
      <c r="AM1004" s="205"/>
      <c r="AN1004" s="98"/>
      <c r="AO1004" s="121"/>
      <c r="AP1004" s="98"/>
      <c r="AQ1004" s="205"/>
      <c r="AR1004" s="98"/>
      <c r="AT1004" s="98"/>
      <c r="AU1004" s="205"/>
      <c r="AV1004" s="98"/>
      <c r="AX1004" s="98"/>
      <c r="AY1004" s="205"/>
      <c r="AZ1004" s="98"/>
      <c r="BB1004" s="98"/>
      <c r="BC1004" s="205"/>
      <c r="BD1004" s="98"/>
      <c r="BF1004" s="98"/>
      <c r="BG1004" s="205"/>
      <c r="BH1004" s="98"/>
      <c r="BI1004" s="121"/>
      <c r="BJ1004" s="98"/>
      <c r="BK1004" s="205"/>
      <c r="BL1004" s="98"/>
      <c r="BN1004" s="121"/>
      <c r="BO1004" s="121"/>
      <c r="BP1004" s="121"/>
      <c r="BQ1004" s="121"/>
      <c r="BR1004" s="121"/>
    </row>
    <row r="1005" spans="1:70" customFormat="1">
      <c r="A1005" s="84"/>
      <c r="B1005" s="363"/>
      <c r="C1005" s="121"/>
      <c r="D1005" s="121"/>
      <c r="E1005" s="121"/>
      <c r="F1005" s="121"/>
      <c r="G1005" s="121"/>
      <c r="H1005" s="121"/>
      <c r="I1005" s="121"/>
      <c r="J1005" s="121"/>
      <c r="K1005" s="121"/>
      <c r="L1005" s="10"/>
      <c r="M1005" s="9"/>
      <c r="N1005" s="90"/>
      <c r="R1005" s="205"/>
      <c r="S1005" s="205"/>
      <c r="T1005" s="205"/>
      <c r="V1005" s="205"/>
      <c r="W1005" s="205"/>
      <c r="X1005" s="205"/>
      <c r="Y1005" s="394"/>
      <c r="Z1005" s="98"/>
      <c r="AA1005" s="205"/>
      <c r="AB1005" s="98"/>
      <c r="AC1005" s="98"/>
      <c r="AD1005" s="98"/>
      <c r="AE1005" s="205"/>
      <c r="AF1005" s="98"/>
      <c r="AH1005" s="98"/>
      <c r="AI1005" s="205"/>
      <c r="AJ1005" s="98"/>
      <c r="AK1005" s="98"/>
      <c r="AL1005" s="98"/>
      <c r="AM1005" s="205"/>
      <c r="AN1005" s="98"/>
      <c r="AO1005" s="121"/>
      <c r="AP1005" s="98"/>
      <c r="AQ1005" s="205"/>
      <c r="AR1005" s="98"/>
      <c r="AT1005" s="98"/>
      <c r="AU1005" s="205"/>
      <c r="AV1005" s="98"/>
      <c r="AX1005" s="98"/>
      <c r="AY1005" s="205"/>
      <c r="AZ1005" s="98"/>
      <c r="BB1005" s="98"/>
      <c r="BC1005" s="205"/>
      <c r="BD1005" s="98"/>
      <c r="BF1005" s="98"/>
      <c r="BG1005" s="205"/>
      <c r="BH1005" s="98"/>
      <c r="BI1005" s="121"/>
      <c r="BJ1005" s="98"/>
      <c r="BK1005" s="205"/>
      <c r="BL1005" s="98"/>
      <c r="BN1005" s="121"/>
      <c r="BO1005" s="121"/>
      <c r="BP1005" s="121"/>
      <c r="BQ1005" s="121"/>
      <c r="BR1005" s="121"/>
    </row>
    <row r="1006" spans="1:70" customFormat="1">
      <c r="A1006" s="84"/>
      <c r="B1006" s="363"/>
      <c r="C1006" s="121"/>
      <c r="D1006" s="121"/>
      <c r="E1006" s="121"/>
      <c r="F1006" s="121"/>
      <c r="G1006" s="121"/>
      <c r="H1006" s="121"/>
      <c r="I1006" s="121"/>
      <c r="J1006" s="121"/>
      <c r="K1006" s="121"/>
      <c r="L1006" s="10"/>
      <c r="M1006" s="9"/>
      <c r="N1006" s="90"/>
      <c r="R1006" s="205"/>
      <c r="S1006" s="205"/>
      <c r="T1006" s="205"/>
      <c r="V1006" s="205"/>
      <c r="W1006" s="205"/>
      <c r="X1006" s="205"/>
      <c r="Y1006" s="394"/>
      <c r="Z1006" s="98"/>
      <c r="AA1006" s="205"/>
      <c r="AB1006" s="98"/>
      <c r="AC1006" s="98"/>
      <c r="AD1006" s="98"/>
      <c r="AE1006" s="205"/>
      <c r="AF1006" s="98"/>
      <c r="AH1006" s="98"/>
      <c r="AI1006" s="205"/>
      <c r="AJ1006" s="98"/>
      <c r="AK1006" s="98"/>
      <c r="AL1006" s="98"/>
      <c r="AM1006" s="205"/>
      <c r="AN1006" s="98"/>
      <c r="AO1006" s="121"/>
      <c r="AP1006" s="98"/>
      <c r="AQ1006" s="205"/>
      <c r="AR1006" s="98"/>
      <c r="AT1006" s="98"/>
      <c r="AU1006" s="205"/>
      <c r="AV1006" s="98"/>
      <c r="AX1006" s="98"/>
      <c r="AY1006" s="205"/>
      <c r="AZ1006" s="98"/>
      <c r="BB1006" s="98"/>
      <c r="BC1006" s="205"/>
      <c r="BD1006" s="98"/>
      <c r="BF1006" s="98"/>
      <c r="BG1006" s="205"/>
      <c r="BH1006" s="98"/>
      <c r="BI1006" s="121"/>
      <c r="BJ1006" s="98"/>
      <c r="BK1006" s="205"/>
      <c r="BL1006" s="98"/>
      <c r="BN1006" s="121"/>
      <c r="BO1006" s="121"/>
      <c r="BP1006" s="121"/>
      <c r="BQ1006" s="121"/>
      <c r="BR1006" s="121"/>
    </row>
    <row r="1007" spans="1:70" customFormat="1">
      <c r="A1007" s="84"/>
      <c r="B1007" s="363"/>
      <c r="C1007" s="121"/>
      <c r="D1007" s="121"/>
      <c r="E1007" s="121"/>
      <c r="F1007" s="121"/>
      <c r="G1007" s="121"/>
      <c r="H1007" s="121"/>
      <c r="I1007" s="121"/>
      <c r="J1007" s="121"/>
      <c r="K1007" s="121"/>
      <c r="L1007" s="10"/>
      <c r="M1007" s="9"/>
      <c r="N1007" s="90"/>
      <c r="R1007" s="205"/>
      <c r="S1007" s="205"/>
      <c r="T1007" s="205"/>
      <c r="V1007" s="205"/>
      <c r="W1007" s="205"/>
      <c r="X1007" s="205"/>
      <c r="Y1007" s="394"/>
      <c r="Z1007" s="98"/>
      <c r="AA1007" s="205"/>
      <c r="AB1007" s="98"/>
      <c r="AC1007" s="98"/>
      <c r="AD1007" s="98"/>
      <c r="AE1007" s="205"/>
      <c r="AF1007" s="98"/>
      <c r="AH1007" s="98"/>
      <c r="AI1007" s="205"/>
      <c r="AJ1007" s="98"/>
      <c r="AK1007" s="98"/>
      <c r="AL1007" s="98"/>
      <c r="AM1007" s="205"/>
      <c r="AN1007" s="98"/>
      <c r="AO1007" s="121"/>
      <c r="AP1007" s="98"/>
      <c r="AQ1007" s="205"/>
      <c r="AR1007" s="98"/>
      <c r="AT1007" s="98"/>
      <c r="AU1007" s="205"/>
      <c r="AV1007" s="98"/>
      <c r="AX1007" s="98"/>
      <c r="AY1007" s="205"/>
      <c r="AZ1007" s="98"/>
      <c r="BB1007" s="98"/>
      <c r="BC1007" s="205"/>
      <c r="BD1007" s="98"/>
      <c r="BF1007" s="98"/>
      <c r="BG1007" s="205"/>
      <c r="BH1007" s="98"/>
      <c r="BI1007" s="121"/>
      <c r="BJ1007" s="98"/>
      <c r="BK1007" s="205"/>
      <c r="BL1007" s="98"/>
      <c r="BN1007" s="121"/>
      <c r="BO1007" s="121"/>
      <c r="BP1007" s="121"/>
      <c r="BQ1007" s="121"/>
      <c r="BR1007" s="121"/>
    </row>
    <row r="1008" spans="1:70" customFormat="1">
      <c r="A1008" s="84"/>
      <c r="B1008" s="363"/>
      <c r="C1008" s="121"/>
      <c r="D1008" s="121"/>
      <c r="E1008" s="121"/>
      <c r="F1008" s="121"/>
      <c r="G1008" s="121"/>
      <c r="H1008" s="121"/>
      <c r="I1008" s="121"/>
      <c r="J1008" s="121"/>
      <c r="K1008" s="121"/>
      <c r="L1008" s="10"/>
      <c r="M1008" s="9"/>
      <c r="N1008" s="90"/>
      <c r="R1008" s="205"/>
      <c r="S1008" s="205"/>
      <c r="T1008" s="205"/>
      <c r="V1008" s="205"/>
      <c r="W1008" s="205"/>
      <c r="X1008" s="205"/>
      <c r="Y1008" s="394"/>
      <c r="Z1008" s="98"/>
      <c r="AA1008" s="205"/>
      <c r="AB1008" s="98"/>
      <c r="AC1008" s="98"/>
      <c r="AD1008" s="98"/>
      <c r="AE1008" s="205"/>
      <c r="AF1008" s="98"/>
      <c r="AH1008" s="98"/>
      <c r="AI1008" s="205"/>
      <c r="AJ1008" s="98"/>
      <c r="AK1008" s="98"/>
      <c r="AL1008" s="98"/>
      <c r="AM1008" s="205"/>
      <c r="AN1008" s="98"/>
      <c r="AO1008" s="121"/>
      <c r="AP1008" s="98"/>
      <c r="AQ1008" s="205"/>
      <c r="AR1008" s="98"/>
      <c r="AT1008" s="98"/>
      <c r="AU1008" s="205"/>
      <c r="AV1008" s="98"/>
      <c r="AX1008" s="98"/>
      <c r="AY1008" s="205"/>
      <c r="AZ1008" s="98"/>
      <c r="BB1008" s="98"/>
      <c r="BC1008" s="205"/>
      <c r="BD1008" s="98"/>
      <c r="BF1008" s="98"/>
      <c r="BG1008" s="205"/>
      <c r="BH1008" s="98"/>
      <c r="BI1008" s="121"/>
      <c r="BJ1008" s="98"/>
      <c r="BK1008" s="205"/>
      <c r="BL1008" s="98"/>
      <c r="BN1008" s="121"/>
      <c r="BO1008" s="121"/>
      <c r="BP1008" s="121"/>
      <c r="BQ1008" s="121"/>
      <c r="BR1008" s="121"/>
    </row>
    <row r="1009" spans="1:70" customFormat="1">
      <c r="A1009" s="84"/>
      <c r="B1009" s="363"/>
      <c r="C1009" s="121"/>
      <c r="D1009" s="121"/>
      <c r="E1009" s="121"/>
      <c r="F1009" s="121"/>
      <c r="G1009" s="121"/>
      <c r="H1009" s="121"/>
      <c r="I1009" s="121"/>
      <c r="J1009" s="121"/>
      <c r="K1009" s="121"/>
      <c r="L1009" s="10"/>
      <c r="M1009" s="9"/>
      <c r="N1009" s="90"/>
      <c r="R1009" s="205"/>
      <c r="S1009" s="205"/>
      <c r="T1009" s="205"/>
      <c r="V1009" s="205"/>
      <c r="W1009" s="205"/>
      <c r="X1009" s="205"/>
      <c r="Y1009" s="394"/>
      <c r="Z1009" s="98"/>
      <c r="AA1009" s="205"/>
      <c r="AB1009" s="98"/>
      <c r="AC1009" s="98"/>
      <c r="AD1009" s="98"/>
      <c r="AE1009" s="205"/>
      <c r="AF1009" s="98"/>
      <c r="AH1009" s="98"/>
      <c r="AI1009" s="205"/>
      <c r="AJ1009" s="98"/>
      <c r="AK1009" s="98"/>
      <c r="AL1009" s="98"/>
      <c r="AM1009" s="205"/>
      <c r="AN1009" s="98"/>
      <c r="AO1009" s="121"/>
      <c r="AP1009" s="98"/>
      <c r="AQ1009" s="205"/>
      <c r="AR1009" s="98"/>
      <c r="AT1009" s="98"/>
      <c r="AU1009" s="205"/>
      <c r="AV1009" s="98"/>
      <c r="AX1009" s="98"/>
      <c r="AY1009" s="205"/>
      <c r="AZ1009" s="98"/>
      <c r="BB1009" s="98"/>
      <c r="BC1009" s="205"/>
      <c r="BD1009" s="98"/>
      <c r="BF1009" s="98"/>
      <c r="BG1009" s="205"/>
      <c r="BH1009" s="98"/>
      <c r="BI1009" s="121"/>
      <c r="BJ1009" s="98"/>
      <c r="BK1009" s="205"/>
      <c r="BL1009" s="98"/>
      <c r="BN1009" s="121"/>
      <c r="BO1009" s="121"/>
      <c r="BP1009" s="121"/>
      <c r="BQ1009" s="121"/>
      <c r="BR1009" s="121"/>
    </row>
    <row r="1010" spans="1:70" customFormat="1">
      <c r="A1010" s="84"/>
      <c r="B1010" s="363"/>
      <c r="C1010" s="121"/>
      <c r="D1010" s="121"/>
      <c r="E1010" s="121"/>
      <c r="F1010" s="121"/>
      <c r="G1010" s="121"/>
      <c r="H1010" s="121"/>
      <c r="I1010" s="121"/>
      <c r="J1010" s="121"/>
      <c r="K1010" s="121"/>
      <c r="L1010" s="10"/>
      <c r="M1010" s="9"/>
      <c r="N1010" s="90"/>
      <c r="R1010" s="205"/>
      <c r="S1010" s="205"/>
      <c r="T1010" s="205"/>
      <c r="V1010" s="205"/>
      <c r="W1010" s="205"/>
      <c r="X1010" s="205"/>
      <c r="Y1010" s="394"/>
      <c r="Z1010" s="98"/>
      <c r="AA1010" s="205"/>
      <c r="AB1010" s="98"/>
      <c r="AC1010" s="98"/>
      <c r="AD1010" s="98"/>
      <c r="AE1010" s="205"/>
      <c r="AF1010" s="98"/>
      <c r="AH1010" s="98"/>
      <c r="AI1010" s="205"/>
      <c r="AJ1010" s="98"/>
      <c r="AK1010" s="98"/>
      <c r="AL1010" s="98"/>
      <c r="AM1010" s="205"/>
      <c r="AN1010" s="98"/>
      <c r="AO1010" s="121"/>
      <c r="AP1010" s="98"/>
      <c r="AQ1010" s="205"/>
      <c r="AR1010" s="98"/>
      <c r="AT1010" s="98"/>
      <c r="AU1010" s="205"/>
      <c r="AV1010" s="98"/>
      <c r="AX1010" s="98"/>
      <c r="AY1010" s="205"/>
      <c r="AZ1010" s="98"/>
      <c r="BB1010" s="98"/>
      <c r="BC1010" s="205"/>
      <c r="BD1010" s="98"/>
      <c r="BF1010" s="98"/>
      <c r="BG1010" s="205"/>
      <c r="BH1010" s="98"/>
      <c r="BI1010" s="121"/>
      <c r="BJ1010" s="98"/>
      <c r="BK1010" s="205"/>
      <c r="BL1010" s="98"/>
      <c r="BN1010" s="121"/>
      <c r="BO1010" s="121"/>
      <c r="BP1010" s="121"/>
      <c r="BQ1010" s="121"/>
      <c r="BR1010" s="121"/>
    </row>
    <row r="1011" spans="1:70" customFormat="1">
      <c r="A1011" s="84"/>
      <c r="B1011" s="363"/>
      <c r="C1011" s="121"/>
      <c r="D1011" s="121"/>
      <c r="E1011" s="121"/>
      <c r="F1011" s="121"/>
      <c r="G1011" s="121"/>
      <c r="H1011" s="121"/>
      <c r="I1011" s="121"/>
      <c r="J1011" s="121"/>
      <c r="K1011" s="121"/>
      <c r="L1011" s="10"/>
      <c r="M1011" s="9"/>
      <c r="N1011" s="90"/>
      <c r="R1011" s="205"/>
      <c r="S1011" s="205"/>
      <c r="T1011" s="205"/>
      <c r="V1011" s="205"/>
      <c r="W1011" s="205"/>
      <c r="X1011" s="205"/>
      <c r="Y1011" s="394"/>
      <c r="Z1011" s="98"/>
      <c r="AA1011" s="205"/>
      <c r="AB1011" s="98"/>
      <c r="AC1011" s="98"/>
      <c r="AD1011" s="98"/>
      <c r="AE1011" s="205"/>
      <c r="AF1011" s="98"/>
      <c r="AH1011" s="98"/>
      <c r="AI1011" s="205"/>
      <c r="AJ1011" s="98"/>
      <c r="AK1011" s="98"/>
      <c r="AL1011" s="98"/>
      <c r="AM1011" s="205"/>
      <c r="AN1011" s="98"/>
      <c r="AO1011" s="121"/>
      <c r="AP1011" s="98"/>
      <c r="AQ1011" s="205"/>
      <c r="AR1011" s="98"/>
      <c r="AT1011" s="98"/>
      <c r="AU1011" s="205"/>
      <c r="AV1011" s="98"/>
      <c r="AX1011" s="98"/>
      <c r="AY1011" s="205"/>
      <c r="AZ1011" s="98"/>
      <c r="BB1011" s="98"/>
      <c r="BC1011" s="205"/>
      <c r="BD1011" s="98"/>
      <c r="BF1011" s="98"/>
      <c r="BG1011" s="205"/>
      <c r="BH1011" s="98"/>
      <c r="BI1011" s="121"/>
      <c r="BJ1011" s="98"/>
      <c r="BK1011" s="205"/>
      <c r="BL1011" s="98"/>
      <c r="BN1011" s="121"/>
      <c r="BO1011" s="121"/>
      <c r="BP1011" s="121"/>
      <c r="BQ1011" s="121"/>
      <c r="BR1011" s="121"/>
    </row>
    <row r="1012" spans="1:70" customFormat="1">
      <c r="A1012" s="84"/>
      <c r="B1012" s="363"/>
      <c r="C1012" s="121"/>
      <c r="D1012" s="121"/>
      <c r="E1012" s="121"/>
      <c r="F1012" s="121"/>
      <c r="G1012" s="121"/>
      <c r="H1012" s="121"/>
      <c r="I1012" s="121"/>
      <c r="J1012" s="121"/>
      <c r="K1012" s="121"/>
      <c r="L1012" s="10"/>
      <c r="M1012" s="9"/>
      <c r="N1012" s="90"/>
      <c r="R1012" s="205"/>
      <c r="S1012" s="205"/>
      <c r="T1012" s="205"/>
      <c r="V1012" s="205"/>
      <c r="W1012" s="205"/>
      <c r="X1012" s="205"/>
      <c r="Y1012" s="394"/>
      <c r="Z1012" s="98"/>
      <c r="AA1012" s="205"/>
      <c r="AB1012" s="98"/>
      <c r="AC1012" s="98"/>
      <c r="AD1012" s="98"/>
      <c r="AE1012" s="205"/>
      <c r="AF1012" s="98"/>
      <c r="AH1012" s="98"/>
      <c r="AI1012" s="205"/>
      <c r="AJ1012" s="98"/>
      <c r="AK1012" s="98"/>
      <c r="AL1012" s="98"/>
      <c r="AM1012" s="205"/>
      <c r="AN1012" s="98"/>
      <c r="AO1012" s="121"/>
      <c r="AP1012" s="98"/>
      <c r="AQ1012" s="205"/>
      <c r="AR1012" s="98"/>
      <c r="AT1012" s="98"/>
      <c r="AU1012" s="205"/>
      <c r="AV1012" s="98"/>
      <c r="AX1012" s="98"/>
      <c r="AY1012" s="205"/>
      <c r="AZ1012" s="98"/>
      <c r="BB1012" s="98"/>
      <c r="BC1012" s="205"/>
      <c r="BD1012" s="98"/>
      <c r="BF1012" s="98"/>
      <c r="BG1012" s="205"/>
      <c r="BH1012" s="98"/>
      <c r="BI1012" s="121"/>
      <c r="BJ1012" s="98"/>
      <c r="BK1012" s="205"/>
      <c r="BL1012" s="98"/>
      <c r="BN1012" s="121"/>
      <c r="BO1012" s="121"/>
      <c r="BP1012" s="121"/>
      <c r="BQ1012" s="121"/>
      <c r="BR1012" s="121"/>
    </row>
    <row r="1013" spans="1:70" customFormat="1">
      <c r="A1013" s="84"/>
      <c r="B1013" s="363"/>
      <c r="C1013" s="121"/>
      <c r="D1013" s="121"/>
      <c r="E1013" s="121"/>
      <c r="F1013" s="121"/>
      <c r="G1013" s="121"/>
      <c r="H1013" s="121"/>
      <c r="I1013" s="121"/>
      <c r="J1013" s="121"/>
      <c r="K1013" s="121"/>
      <c r="L1013" s="10"/>
      <c r="M1013" s="9"/>
      <c r="N1013" s="90"/>
      <c r="R1013" s="205"/>
      <c r="S1013" s="205"/>
      <c r="T1013" s="205"/>
      <c r="V1013" s="205"/>
      <c r="W1013" s="205"/>
      <c r="X1013" s="205"/>
      <c r="Y1013" s="394"/>
      <c r="Z1013" s="98"/>
      <c r="AA1013" s="205"/>
      <c r="AB1013" s="98"/>
      <c r="AC1013" s="98"/>
      <c r="AD1013" s="98"/>
      <c r="AE1013" s="205"/>
      <c r="AF1013" s="98"/>
      <c r="AH1013" s="98"/>
      <c r="AI1013" s="205"/>
      <c r="AJ1013" s="98"/>
      <c r="AK1013" s="98"/>
      <c r="AL1013" s="98"/>
      <c r="AM1013" s="205"/>
      <c r="AN1013" s="98"/>
      <c r="AO1013" s="121"/>
      <c r="AP1013" s="98"/>
      <c r="AQ1013" s="205"/>
      <c r="AR1013" s="98"/>
      <c r="AT1013" s="98"/>
      <c r="AU1013" s="205"/>
      <c r="AV1013" s="98"/>
      <c r="AX1013" s="98"/>
      <c r="AY1013" s="205"/>
      <c r="AZ1013" s="98"/>
      <c r="BB1013" s="98"/>
      <c r="BC1013" s="205"/>
      <c r="BD1013" s="98"/>
      <c r="BF1013" s="98"/>
      <c r="BG1013" s="205"/>
      <c r="BH1013" s="98"/>
      <c r="BI1013" s="121"/>
      <c r="BJ1013" s="98"/>
      <c r="BK1013" s="205"/>
      <c r="BL1013" s="98"/>
      <c r="BN1013" s="121"/>
      <c r="BO1013" s="121"/>
      <c r="BP1013" s="121"/>
      <c r="BQ1013" s="121"/>
      <c r="BR1013" s="121"/>
    </row>
    <row r="1014" spans="1:70" customFormat="1">
      <c r="A1014" s="84"/>
      <c r="B1014" s="363"/>
      <c r="C1014" s="121"/>
      <c r="D1014" s="121"/>
      <c r="E1014" s="121"/>
      <c r="F1014" s="121"/>
      <c r="G1014" s="121"/>
      <c r="H1014" s="121"/>
      <c r="I1014" s="121"/>
      <c r="J1014" s="121"/>
      <c r="K1014" s="121"/>
      <c r="L1014" s="10"/>
      <c r="M1014" s="9"/>
      <c r="N1014" s="90"/>
      <c r="R1014" s="205"/>
      <c r="S1014" s="205"/>
      <c r="T1014" s="205"/>
      <c r="V1014" s="205"/>
      <c r="W1014" s="205"/>
      <c r="X1014" s="205"/>
      <c r="Y1014" s="394"/>
      <c r="Z1014" s="98"/>
      <c r="AA1014" s="205"/>
      <c r="AB1014" s="98"/>
      <c r="AC1014" s="98"/>
      <c r="AD1014" s="98"/>
      <c r="AE1014" s="205"/>
      <c r="AF1014" s="98"/>
      <c r="AH1014" s="98"/>
      <c r="AI1014" s="205"/>
      <c r="AJ1014" s="98"/>
      <c r="AK1014" s="98"/>
      <c r="AL1014" s="98"/>
      <c r="AM1014" s="205"/>
      <c r="AN1014" s="98"/>
      <c r="AO1014" s="121"/>
      <c r="AP1014" s="98"/>
      <c r="AQ1014" s="205"/>
      <c r="AR1014" s="98"/>
      <c r="AT1014" s="98"/>
      <c r="AU1014" s="205"/>
      <c r="AV1014" s="98"/>
      <c r="AX1014" s="98"/>
      <c r="AY1014" s="205"/>
      <c r="AZ1014" s="98"/>
      <c r="BB1014" s="98"/>
      <c r="BC1014" s="205"/>
      <c r="BD1014" s="98"/>
      <c r="BF1014" s="98"/>
      <c r="BG1014" s="205"/>
      <c r="BH1014" s="98"/>
      <c r="BI1014" s="121"/>
      <c r="BJ1014" s="98"/>
      <c r="BK1014" s="205"/>
      <c r="BL1014" s="98"/>
      <c r="BN1014" s="121"/>
      <c r="BO1014" s="121"/>
      <c r="BP1014" s="121"/>
      <c r="BQ1014" s="121"/>
      <c r="BR1014" s="121"/>
    </row>
    <row r="1015" spans="1:70" customFormat="1">
      <c r="A1015" s="84"/>
      <c r="B1015" s="363"/>
      <c r="C1015" s="121"/>
      <c r="D1015" s="121"/>
      <c r="E1015" s="121"/>
      <c r="F1015" s="121"/>
      <c r="G1015" s="121"/>
      <c r="H1015" s="121"/>
      <c r="I1015" s="121"/>
      <c r="J1015" s="121"/>
      <c r="K1015" s="121"/>
      <c r="L1015" s="10"/>
      <c r="M1015" s="9"/>
      <c r="N1015" s="90"/>
      <c r="R1015" s="205"/>
      <c r="S1015" s="205"/>
      <c r="T1015" s="205"/>
      <c r="V1015" s="205"/>
      <c r="W1015" s="205"/>
      <c r="X1015" s="205"/>
      <c r="Y1015" s="394"/>
      <c r="Z1015" s="98"/>
      <c r="AA1015" s="205"/>
      <c r="AB1015" s="98"/>
      <c r="AC1015" s="98"/>
      <c r="AD1015" s="98"/>
      <c r="AE1015" s="205"/>
      <c r="AF1015" s="98"/>
      <c r="AH1015" s="98"/>
      <c r="AI1015" s="205"/>
      <c r="AJ1015" s="98"/>
      <c r="AK1015" s="98"/>
      <c r="AL1015" s="98"/>
      <c r="AM1015" s="205"/>
      <c r="AN1015" s="98"/>
      <c r="AO1015" s="121"/>
      <c r="AP1015" s="98"/>
      <c r="AQ1015" s="205"/>
      <c r="AR1015" s="98"/>
      <c r="AT1015" s="98"/>
      <c r="AU1015" s="205"/>
      <c r="AV1015" s="98"/>
      <c r="AX1015" s="98"/>
      <c r="AY1015" s="205"/>
      <c r="AZ1015" s="98"/>
      <c r="BB1015" s="98"/>
      <c r="BC1015" s="205"/>
      <c r="BD1015" s="98"/>
      <c r="BF1015" s="98"/>
      <c r="BG1015" s="205"/>
      <c r="BH1015" s="98"/>
      <c r="BI1015" s="121"/>
      <c r="BJ1015" s="98"/>
      <c r="BK1015" s="205"/>
      <c r="BL1015" s="98"/>
      <c r="BN1015" s="121"/>
      <c r="BO1015" s="121"/>
      <c r="BP1015" s="121"/>
      <c r="BQ1015" s="121"/>
      <c r="BR1015" s="121"/>
    </row>
    <row r="1016" spans="1:70" customFormat="1">
      <c r="A1016" s="84"/>
      <c r="B1016" s="363"/>
      <c r="C1016" s="121"/>
      <c r="D1016" s="121"/>
      <c r="E1016" s="121"/>
      <c r="F1016" s="121"/>
      <c r="G1016" s="121"/>
      <c r="H1016" s="121"/>
      <c r="I1016" s="121"/>
      <c r="J1016" s="121"/>
      <c r="K1016" s="121"/>
      <c r="L1016" s="10"/>
      <c r="M1016" s="9"/>
      <c r="N1016" s="90"/>
      <c r="R1016" s="205"/>
      <c r="S1016" s="205"/>
      <c r="T1016" s="205"/>
      <c r="V1016" s="205"/>
      <c r="W1016" s="205"/>
      <c r="X1016" s="205"/>
      <c r="Y1016" s="394"/>
      <c r="Z1016" s="98"/>
      <c r="AA1016" s="205"/>
      <c r="AB1016" s="98"/>
      <c r="AC1016" s="98"/>
      <c r="AD1016" s="98"/>
      <c r="AE1016" s="205"/>
      <c r="AF1016" s="98"/>
      <c r="AH1016" s="98"/>
      <c r="AI1016" s="205"/>
      <c r="AJ1016" s="98"/>
      <c r="AK1016" s="98"/>
      <c r="AL1016" s="98"/>
      <c r="AM1016" s="205"/>
      <c r="AN1016" s="98"/>
      <c r="AO1016" s="121"/>
      <c r="AP1016" s="98"/>
      <c r="AQ1016" s="205"/>
      <c r="AR1016" s="98"/>
      <c r="AT1016" s="98"/>
      <c r="AU1016" s="205"/>
      <c r="AV1016" s="98"/>
      <c r="AX1016" s="98"/>
      <c r="AY1016" s="205"/>
      <c r="AZ1016" s="98"/>
      <c r="BB1016" s="98"/>
      <c r="BC1016" s="205"/>
      <c r="BD1016" s="98"/>
      <c r="BF1016" s="98"/>
      <c r="BG1016" s="205"/>
      <c r="BH1016" s="98"/>
      <c r="BI1016" s="121"/>
      <c r="BJ1016" s="98"/>
      <c r="BK1016" s="205"/>
      <c r="BL1016" s="98"/>
      <c r="BN1016" s="121"/>
      <c r="BO1016" s="121"/>
      <c r="BP1016" s="121"/>
      <c r="BQ1016" s="121"/>
      <c r="BR1016" s="121"/>
    </row>
    <row r="1017" spans="1:70" customFormat="1">
      <c r="A1017" s="84"/>
      <c r="B1017" s="363"/>
      <c r="C1017" s="121"/>
      <c r="D1017" s="121"/>
      <c r="E1017" s="121"/>
      <c r="F1017" s="121"/>
      <c r="G1017" s="121"/>
      <c r="H1017" s="121"/>
      <c r="I1017" s="121"/>
      <c r="J1017" s="121"/>
      <c r="K1017" s="121"/>
      <c r="L1017" s="10"/>
      <c r="M1017" s="9"/>
      <c r="N1017" s="90"/>
      <c r="R1017" s="205"/>
      <c r="S1017" s="205"/>
      <c r="T1017" s="205"/>
      <c r="V1017" s="205"/>
      <c r="W1017" s="205"/>
      <c r="X1017" s="205"/>
      <c r="Y1017" s="394"/>
      <c r="Z1017" s="98"/>
      <c r="AA1017" s="205"/>
      <c r="AB1017" s="98"/>
      <c r="AC1017" s="98"/>
      <c r="AD1017" s="98"/>
      <c r="AE1017" s="205"/>
      <c r="AF1017" s="98"/>
      <c r="AH1017" s="98"/>
      <c r="AI1017" s="205"/>
      <c r="AJ1017" s="98"/>
      <c r="AK1017" s="98"/>
      <c r="AL1017" s="98"/>
      <c r="AM1017" s="205"/>
      <c r="AN1017" s="98"/>
      <c r="AO1017" s="121"/>
      <c r="AP1017" s="98"/>
      <c r="AQ1017" s="205"/>
      <c r="AR1017" s="98"/>
      <c r="AT1017" s="98"/>
      <c r="AU1017" s="205"/>
      <c r="AV1017" s="98"/>
      <c r="AX1017" s="98"/>
      <c r="AY1017" s="205"/>
      <c r="AZ1017" s="98"/>
      <c r="BB1017" s="98"/>
      <c r="BC1017" s="205"/>
      <c r="BD1017" s="98"/>
      <c r="BF1017" s="98"/>
      <c r="BG1017" s="205"/>
      <c r="BH1017" s="98"/>
      <c r="BI1017" s="121"/>
      <c r="BJ1017" s="98"/>
      <c r="BK1017" s="205"/>
      <c r="BL1017" s="98"/>
      <c r="BN1017" s="121"/>
      <c r="BO1017" s="121"/>
      <c r="BP1017" s="121"/>
      <c r="BQ1017" s="121"/>
      <c r="BR1017" s="121"/>
    </row>
    <row r="1018" spans="1:70" customFormat="1">
      <c r="A1018" s="84"/>
      <c r="B1018" s="363"/>
      <c r="C1018" s="121"/>
      <c r="D1018" s="121"/>
      <c r="E1018" s="121"/>
      <c r="F1018" s="121"/>
      <c r="G1018" s="121"/>
      <c r="H1018" s="121"/>
      <c r="I1018" s="121"/>
      <c r="J1018" s="121"/>
      <c r="K1018" s="121"/>
      <c r="L1018" s="10"/>
      <c r="M1018" s="9"/>
      <c r="N1018" s="90"/>
      <c r="R1018" s="205"/>
      <c r="S1018" s="205"/>
      <c r="T1018" s="205"/>
      <c r="V1018" s="205"/>
      <c r="W1018" s="205"/>
      <c r="X1018" s="205"/>
      <c r="Y1018" s="394"/>
      <c r="Z1018" s="98"/>
      <c r="AA1018" s="205"/>
      <c r="AB1018" s="98"/>
      <c r="AC1018" s="98"/>
      <c r="AD1018" s="98"/>
      <c r="AE1018" s="205"/>
      <c r="AF1018" s="98"/>
      <c r="AH1018" s="98"/>
      <c r="AI1018" s="205"/>
      <c r="AJ1018" s="98"/>
      <c r="AK1018" s="98"/>
      <c r="AL1018" s="98"/>
      <c r="AM1018" s="205"/>
      <c r="AN1018" s="98"/>
      <c r="AO1018" s="121"/>
      <c r="AP1018" s="98"/>
      <c r="AQ1018" s="205"/>
      <c r="AR1018" s="98"/>
      <c r="AT1018" s="98"/>
      <c r="AU1018" s="205"/>
      <c r="AV1018" s="98"/>
      <c r="AX1018" s="98"/>
      <c r="AY1018" s="205"/>
      <c r="AZ1018" s="98"/>
      <c r="BB1018" s="98"/>
      <c r="BC1018" s="205"/>
      <c r="BD1018" s="98"/>
      <c r="BF1018" s="98"/>
      <c r="BG1018" s="205"/>
      <c r="BH1018" s="98"/>
      <c r="BI1018" s="121"/>
      <c r="BJ1018" s="98"/>
      <c r="BK1018" s="205"/>
      <c r="BL1018" s="98"/>
      <c r="BN1018" s="121"/>
      <c r="BO1018" s="121"/>
      <c r="BP1018" s="121"/>
      <c r="BQ1018" s="121"/>
      <c r="BR1018" s="121"/>
    </row>
    <row r="1019" spans="1:70" customFormat="1">
      <c r="A1019" s="84"/>
      <c r="B1019" s="363"/>
      <c r="C1019" s="121"/>
      <c r="D1019" s="121"/>
      <c r="E1019" s="121"/>
      <c r="F1019" s="121"/>
      <c r="G1019" s="121"/>
      <c r="H1019" s="121"/>
      <c r="I1019" s="121"/>
      <c r="J1019" s="121"/>
      <c r="K1019" s="121"/>
      <c r="L1019" s="10"/>
      <c r="M1019" s="9"/>
      <c r="N1019" s="90"/>
      <c r="R1019" s="205"/>
      <c r="S1019" s="205"/>
      <c r="T1019" s="205"/>
      <c r="V1019" s="205"/>
      <c r="W1019" s="205"/>
      <c r="X1019" s="205"/>
      <c r="Y1019" s="394"/>
      <c r="Z1019" s="98"/>
      <c r="AA1019" s="205"/>
      <c r="AB1019" s="98"/>
      <c r="AC1019" s="98"/>
      <c r="AD1019" s="98"/>
      <c r="AE1019" s="205"/>
      <c r="AF1019" s="98"/>
      <c r="AH1019" s="98"/>
      <c r="AI1019" s="205"/>
      <c r="AJ1019" s="98"/>
      <c r="AK1019" s="98"/>
      <c r="AL1019" s="98"/>
      <c r="AM1019" s="205"/>
      <c r="AN1019" s="98"/>
      <c r="AO1019" s="121"/>
      <c r="AP1019" s="98"/>
      <c r="AQ1019" s="205"/>
      <c r="AR1019" s="98"/>
      <c r="AT1019" s="98"/>
      <c r="AU1019" s="205"/>
      <c r="AV1019" s="98"/>
      <c r="AX1019" s="98"/>
      <c r="AY1019" s="205"/>
      <c r="AZ1019" s="98"/>
      <c r="BB1019" s="98"/>
      <c r="BC1019" s="205"/>
      <c r="BD1019" s="98"/>
      <c r="BF1019" s="98"/>
      <c r="BG1019" s="205"/>
      <c r="BH1019" s="98"/>
      <c r="BI1019" s="121"/>
      <c r="BJ1019" s="98"/>
      <c r="BK1019" s="205"/>
      <c r="BL1019" s="98"/>
      <c r="BN1019" s="121"/>
      <c r="BO1019" s="121"/>
      <c r="BP1019" s="121"/>
      <c r="BQ1019" s="121"/>
      <c r="BR1019" s="121"/>
    </row>
    <row r="1020" spans="1:70" customFormat="1">
      <c r="A1020" s="84"/>
      <c r="B1020" s="363"/>
      <c r="C1020" s="121"/>
      <c r="D1020" s="121"/>
      <c r="E1020" s="121"/>
      <c r="F1020" s="121"/>
      <c r="G1020" s="121"/>
      <c r="H1020" s="121"/>
      <c r="I1020" s="121"/>
      <c r="J1020" s="121"/>
      <c r="K1020" s="121"/>
      <c r="L1020" s="10"/>
      <c r="M1020" s="9"/>
      <c r="N1020" s="90"/>
      <c r="R1020" s="205"/>
      <c r="S1020" s="205"/>
      <c r="T1020" s="205"/>
      <c r="V1020" s="205"/>
      <c r="W1020" s="205"/>
      <c r="X1020" s="205"/>
      <c r="Y1020" s="394"/>
      <c r="Z1020" s="98"/>
      <c r="AA1020" s="205"/>
      <c r="AB1020" s="98"/>
      <c r="AC1020" s="98"/>
      <c r="AD1020" s="98"/>
      <c r="AE1020" s="205"/>
      <c r="AF1020" s="98"/>
      <c r="AH1020" s="98"/>
      <c r="AI1020" s="205"/>
      <c r="AJ1020" s="98"/>
      <c r="AK1020" s="98"/>
      <c r="AL1020" s="98"/>
      <c r="AM1020" s="205"/>
      <c r="AN1020" s="98"/>
      <c r="AO1020" s="121"/>
      <c r="AP1020" s="98"/>
      <c r="AQ1020" s="205"/>
      <c r="AR1020" s="98"/>
      <c r="AT1020" s="98"/>
      <c r="AU1020" s="205"/>
      <c r="AV1020" s="98"/>
      <c r="AX1020" s="98"/>
      <c r="AY1020" s="205"/>
      <c r="AZ1020" s="98"/>
      <c r="BB1020" s="98"/>
      <c r="BC1020" s="205"/>
      <c r="BD1020" s="98"/>
      <c r="BF1020" s="98"/>
      <c r="BG1020" s="205"/>
      <c r="BH1020" s="98"/>
      <c r="BI1020" s="121"/>
      <c r="BJ1020" s="98"/>
      <c r="BK1020" s="205"/>
      <c r="BL1020" s="98"/>
      <c r="BN1020" s="121"/>
      <c r="BO1020" s="121"/>
      <c r="BP1020" s="121"/>
      <c r="BQ1020" s="121"/>
      <c r="BR1020" s="121"/>
    </row>
    <row r="1021" spans="1:70" customFormat="1">
      <c r="A1021" s="84"/>
      <c r="B1021" s="363"/>
      <c r="C1021" s="121"/>
      <c r="D1021" s="121"/>
      <c r="E1021" s="121"/>
      <c r="F1021" s="121"/>
      <c r="G1021" s="121"/>
      <c r="H1021" s="121"/>
      <c r="I1021" s="121"/>
      <c r="J1021" s="121"/>
      <c r="K1021" s="121"/>
      <c r="L1021" s="10"/>
      <c r="M1021" s="9"/>
      <c r="N1021" s="90"/>
      <c r="R1021" s="205"/>
      <c r="S1021" s="205"/>
      <c r="T1021" s="205"/>
      <c r="V1021" s="205"/>
      <c r="W1021" s="205"/>
      <c r="X1021" s="205"/>
      <c r="Y1021" s="394"/>
      <c r="Z1021" s="98"/>
      <c r="AA1021" s="205"/>
      <c r="AB1021" s="98"/>
      <c r="AC1021" s="98"/>
      <c r="AD1021" s="98"/>
      <c r="AE1021" s="205"/>
      <c r="AF1021" s="98"/>
      <c r="AH1021" s="98"/>
      <c r="AI1021" s="205"/>
      <c r="AJ1021" s="98"/>
      <c r="AK1021" s="98"/>
      <c r="AL1021" s="98"/>
      <c r="AM1021" s="205"/>
      <c r="AN1021" s="98"/>
      <c r="AO1021" s="121"/>
      <c r="AP1021" s="98"/>
      <c r="AQ1021" s="205"/>
      <c r="AR1021" s="98"/>
      <c r="AT1021" s="98"/>
      <c r="AU1021" s="205"/>
      <c r="AV1021" s="98"/>
      <c r="AX1021" s="98"/>
      <c r="AY1021" s="205"/>
      <c r="AZ1021" s="98"/>
      <c r="BB1021" s="98"/>
      <c r="BC1021" s="205"/>
      <c r="BD1021" s="98"/>
      <c r="BF1021" s="98"/>
      <c r="BG1021" s="205"/>
      <c r="BH1021" s="98"/>
      <c r="BI1021" s="121"/>
      <c r="BJ1021" s="98"/>
      <c r="BK1021" s="205"/>
      <c r="BL1021" s="98"/>
      <c r="BN1021" s="121"/>
      <c r="BO1021" s="121"/>
      <c r="BP1021" s="121"/>
      <c r="BQ1021" s="121"/>
      <c r="BR1021" s="121"/>
    </row>
    <row r="1022" spans="1:70" customFormat="1">
      <c r="A1022" s="84"/>
      <c r="B1022" s="363"/>
      <c r="C1022" s="121"/>
      <c r="D1022" s="121"/>
      <c r="E1022" s="121"/>
      <c r="F1022" s="121"/>
      <c r="G1022" s="121"/>
      <c r="H1022" s="121"/>
      <c r="I1022" s="121"/>
      <c r="J1022" s="121"/>
      <c r="K1022" s="121"/>
      <c r="L1022" s="10"/>
      <c r="M1022" s="9"/>
      <c r="N1022" s="90"/>
      <c r="R1022" s="205"/>
      <c r="S1022" s="205"/>
      <c r="T1022" s="205"/>
      <c r="V1022" s="205"/>
      <c r="W1022" s="205"/>
      <c r="X1022" s="205"/>
      <c r="Y1022" s="394"/>
      <c r="Z1022" s="98"/>
      <c r="AA1022" s="205"/>
      <c r="AB1022" s="98"/>
      <c r="AC1022" s="98"/>
      <c r="AD1022" s="98"/>
      <c r="AE1022" s="205"/>
      <c r="AF1022" s="98"/>
      <c r="AH1022" s="98"/>
      <c r="AI1022" s="205"/>
      <c r="AJ1022" s="98"/>
      <c r="AK1022" s="98"/>
      <c r="AL1022" s="98"/>
      <c r="AM1022" s="205"/>
      <c r="AN1022" s="98"/>
      <c r="AO1022" s="121"/>
      <c r="AP1022" s="98"/>
      <c r="AQ1022" s="205"/>
      <c r="AR1022" s="98"/>
      <c r="AT1022" s="98"/>
      <c r="AU1022" s="205"/>
      <c r="AV1022" s="98"/>
      <c r="AX1022" s="98"/>
      <c r="AY1022" s="205"/>
      <c r="AZ1022" s="98"/>
      <c r="BB1022" s="98"/>
      <c r="BC1022" s="205"/>
      <c r="BD1022" s="98"/>
      <c r="BF1022" s="98"/>
      <c r="BG1022" s="205"/>
      <c r="BH1022" s="98"/>
      <c r="BI1022" s="121"/>
      <c r="BJ1022" s="98"/>
      <c r="BK1022" s="205"/>
      <c r="BL1022" s="98"/>
      <c r="BN1022" s="121"/>
      <c r="BO1022" s="121"/>
      <c r="BP1022" s="121"/>
      <c r="BQ1022" s="121"/>
      <c r="BR1022" s="121"/>
    </row>
    <row r="1023" spans="1:70" customFormat="1">
      <c r="A1023" s="84"/>
      <c r="B1023" s="363"/>
      <c r="C1023" s="121"/>
      <c r="D1023" s="121"/>
      <c r="E1023" s="121"/>
      <c r="F1023" s="121"/>
      <c r="G1023" s="121"/>
      <c r="H1023" s="121"/>
      <c r="I1023" s="121"/>
      <c r="J1023" s="121"/>
      <c r="K1023" s="121"/>
      <c r="L1023" s="10"/>
      <c r="M1023" s="9"/>
      <c r="N1023" s="90"/>
      <c r="R1023" s="205"/>
      <c r="S1023" s="205"/>
      <c r="T1023" s="205"/>
      <c r="V1023" s="205"/>
      <c r="W1023" s="205"/>
      <c r="X1023" s="205"/>
      <c r="Y1023" s="394"/>
      <c r="Z1023" s="98"/>
      <c r="AA1023" s="205"/>
      <c r="AB1023" s="98"/>
      <c r="AC1023" s="98"/>
      <c r="AD1023" s="98"/>
      <c r="AE1023" s="205"/>
      <c r="AF1023" s="98"/>
      <c r="AH1023" s="98"/>
      <c r="AI1023" s="205"/>
      <c r="AJ1023" s="98"/>
      <c r="AK1023" s="98"/>
      <c r="AL1023" s="98"/>
      <c r="AM1023" s="205"/>
      <c r="AN1023" s="98"/>
      <c r="AO1023" s="121"/>
      <c r="AP1023" s="98"/>
      <c r="AQ1023" s="205"/>
      <c r="AR1023" s="98"/>
      <c r="AT1023" s="98"/>
      <c r="AU1023" s="205"/>
      <c r="AV1023" s="98"/>
      <c r="AX1023" s="98"/>
      <c r="AY1023" s="205"/>
      <c r="AZ1023" s="98"/>
      <c r="BB1023" s="98"/>
      <c r="BC1023" s="205"/>
      <c r="BD1023" s="98"/>
      <c r="BF1023" s="98"/>
      <c r="BG1023" s="205"/>
      <c r="BH1023" s="98"/>
      <c r="BI1023" s="121"/>
      <c r="BJ1023" s="98"/>
      <c r="BK1023" s="205"/>
      <c r="BL1023" s="98"/>
      <c r="BN1023" s="121"/>
      <c r="BO1023" s="121"/>
      <c r="BP1023" s="121"/>
      <c r="BQ1023" s="121"/>
      <c r="BR1023" s="121"/>
    </row>
    <row r="1024" spans="1:70" customFormat="1">
      <c r="A1024" s="84"/>
      <c r="B1024" s="363"/>
      <c r="C1024" s="121"/>
      <c r="D1024" s="121"/>
      <c r="E1024" s="121"/>
      <c r="F1024" s="121"/>
      <c r="G1024" s="121"/>
      <c r="H1024" s="121"/>
      <c r="I1024" s="121"/>
      <c r="J1024" s="121"/>
      <c r="K1024" s="121"/>
      <c r="L1024" s="10"/>
      <c r="M1024" s="9"/>
      <c r="N1024" s="90"/>
      <c r="R1024" s="205"/>
      <c r="S1024" s="205"/>
      <c r="T1024" s="205"/>
      <c r="V1024" s="205"/>
      <c r="W1024" s="205"/>
      <c r="X1024" s="205"/>
      <c r="Y1024" s="394"/>
      <c r="Z1024" s="98"/>
      <c r="AA1024" s="205"/>
      <c r="AB1024" s="98"/>
      <c r="AC1024" s="98"/>
      <c r="AD1024" s="98"/>
      <c r="AE1024" s="205"/>
      <c r="AF1024" s="98"/>
      <c r="AH1024" s="98"/>
      <c r="AI1024" s="205"/>
      <c r="AJ1024" s="98"/>
      <c r="AK1024" s="98"/>
      <c r="AL1024" s="98"/>
      <c r="AM1024" s="205"/>
      <c r="AN1024" s="98"/>
      <c r="AO1024" s="121"/>
      <c r="AP1024" s="98"/>
      <c r="AQ1024" s="205"/>
      <c r="AR1024" s="98"/>
      <c r="AT1024" s="98"/>
      <c r="AU1024" s="205"/>
      <c r="AV1024" s="98"/>
      <c r="AX1024" s="98"/>
      <c r="AY1024" s="205"/>
      <c r="AZ1024" s="98"/>
      <c r="BB1024" s="98"/>
      <c r="BC1024" s="205"/>
      <c r="BD1024" s="98"/>
      <c r="BF1024" s="98"/>
      <c r="BG1024" s="205"/>
      <c r="BH1024" s="98"/>
      <c r="BI1024" s="121"/>
      <c r="BJ1024" s="98"/>
      <c r="BK1024" s="205"/>
      <c r="BL1024" s="98"/>
      <c r="BN1024" s="121"/>
      <c r="BO1024" s="121"/>
      <c r="BP1024" s="121"/>
      <c r="BQ1024" s="121"/>
      <c r="BR1024" s="121"/>
    </row>
    <row r="1025" spans="1:70" customFormat="1">
      <c r="A1025" s="84"/>
      <c r="B1025" s="363"/>
      <c r="C1025" s="121"/>
      <c r="D1025" s="121"/>
      <c r="E1025" s="121"/>
      <c r="F1025" s="121"/>
      <c r="G1025" s="121"/>
      <c r="H1025" s="121"/>
      <c r="I1025" s="121"/>
      <c r="J1025" s="121"/>
      <c r="K1025" s="121"/>
      <c r="L1025" s="10"/>
      <c r="M1025" s="9"/>
      <c r="N1025" s="90"/>
      <c r="R1025" s="205"/>
      <c r="S1025" s="205"/>
      <c r="T1025" s="205"/>
      <c r="V1025" s="205"/>
      <c r="W1025" s="205"/>
      <c r="X1025" s="205"/>
      <c r="Y1025" s="394"/>
      <c r="Z1025" s="98"/>
      <c r="AA1025" s="205"/>
      <c r="AB1025" s="98"/>
      <c r="AC1025" s="98"/>
      <c r="AD1025" s="98"/>
      <c r="AE1025" s="205"/>
      <c r="AF1025" s="98"/>
      <c r="AH1025" s="98"/>
      <c r="AI1025" s="205"/>
      <c r="AJ1025" s="98"/>
      <c r="AK1025" s="98"/>
      <c r="AL1025" s="98"/>
      <c r="AM1025" s="205"/>
      <c r="AN1025" s="98"/>
      <c r="AO1025" s="121"/>
      <c r="AP1025" s="98"/>
      <c r="AQ1025" s="205"/>
      <c r="AR1025" s="98"/>
      <c r="AT1025" s="98"/>
      <c r="AU1025" s="205"/>
      <c r="AV1025" s="98"/>
      <c r="AX1025" s="98"/>
      <c r="AY1025" s="205"/>
      <c r="AZ1025" s="98"/>
      <c r="BB1025" s="98"/>
      <c r="BC1025" s="205"/>
      <c r="BD1025" s="98"/>
      <c r="BF1025" s="98"/>
      <c r="BG1025" s="205"/>
      <c r="BH1025" s="98"/>
      <c r="BI1025" s="121"/>
      <c r="BJ1025" s="98"/>
      <c r="BK1025" s="205"/>
      <c r="BL1025" s="98"/>
      <c r="BN1025" s="121"/>
      <c r="BO1025" s="121"/>
      <c r="BP1025" s="121"/>
      <c r="BQ1025" s="121"/>
      <c r="BR1025" s="121"/>
    </row>
    <row r="1026" spans="1:70" customFormat="1">
      <c r="A1026" s="84"/>
      <c r="B1026" s="363"/>
      <c r="C1026" s="121"/>
      <c r="D1026" s="121"/>
      <c r="E1026" s="121"/>
      <c r="F1026" s="121"/>
      <c r="G1026" s="121"/>
      <c r="H1026" s="121"/>
      <c r="I1026" s="121"/>
      <c r="J1026" s="121"/>
      <c r="K1026" s="121"/>
      <c r="L1026" s="10"/>
      <c r="M1026" s="9"/>
      <c r="N1026" s="90"/>
      <c r="R1026" s="205"/>
      <c r="S1026" s="205"/>
      <c r="T1026" s="205"/>
      <c r="V1026" s="205"/>
      <c r="W1026" s="205"/>
      <c r="X1026" s="205"/>
      <c r="Y1026" s="394"/>
      <c r="Z1026" s="98"/>
      <c r="AA1026" s="205"/>
      <c r="AB1026" s="98"/>
      <c r="AC1026" s="98"/>
      <c r="AD1026" s="98"/>
      <c r="AE1026" s="205"/>
      <c r="AF1026" s="98"/>
      <c r="AH1026" s="98"/>
      <c r="AI1026" s="205"/>
      <c r="AJ1026" s="98"/>
      <c r="AK1026" s="98"/>
      <c r="AL1026" s="98"/>
      <c r="AM1026" s="205"/>
      <c r="AN1026" s="98"/>
      <c r="AO1026" s="121"/>
      <c r="AP1026" s="98"/>
      <c r="AQ1026" s="205"/>
      <c r="AR1026" s="98"/>
      <c r="AT1026" s="98"/>
      <c r="AU1026" s="205"/>
      <c r="AV1026" s="98"/>
      <c r="AX1026" s="98"/>
      <c r="AY1026" s="205"/>
      <c r="AZ1026" s="98"/>
      <c r="BB1026" s="98"/>
      <c r="BC1026" s="205"/>
      <c r="BD1026" s="98"/>
      <c r="BF1026" s="98"/>
      <c r="BG1026" s="205"/>
      <c r="BH1026" s="98"/>
      <c r="BI1026" s="121"/>
      <c r="BJ1026" s="98"/>
      <c r="BK1026" s="205"/>
      <c r="BL1026" s="98"/>
      <c r="BN1026" s="121"/>
      <c r="BO1026" s="121"/>
      <c r="BP1026" s="121"/>
      <c r="BQ1026" s="121"/>
      <c r="BR1026" s="121"/>
    </row>
    <row r="1027" spans="1:70" customFormat="1">
      <c r="A1027" s="84"/>
      <c r="B1027" s="363"/>
      <c r="C1027" s="121"/>
      <c r="D1027" s="121"/>
      <c r="E1027" s="121"/>
      <c r="F1027" s="121"/>
      <c r="G1027" s="121"/>
      <c r="H1027" s="121"/>
      <c r="I1027" s="121"/>
      <c r="J1027" s="121"/>
      <c r="K1027" s="121"/>
      <c r="L1027" s="10"/>
      <c r="M1027" s="9"/>
      <c r="N1027" s="90"/>
      <c r="R1027" s="205"/>
      <c r="S1027" s="205"/>
      <c r="T1027" s="205"/>
      <c r="V1027" s="205"/>
      <c r="W1027" s="205"/>
      <c r="X1027" s="205"/>
      <c r="Y1027" s="394"/>
      <c r="Z1027" s="98"/>
      <c r="AA1027" s="205"/>
      <c r="AB1027" s="98"/>
      <c r="AC1027" s="98"/>
      <c r="AD1027" s="98"/>
      <c r="AE1027" s="205"/>
      <c r="AF1027" s="98"/>
      <c r="AH1027" s="98"/>
      <c r="AI1027" s="205"/>
      <c r="AJ1027" s="98"/>
      <c r="AK1027" s="98"/>
      <c r="AL1027" s="98"/>
      <c r="AM1027" s="205"/>
      <c r="AN1027" s="98"/>
      <c r="AO1027" s="121"/>
      <c r="AP1027" s="98"/>
      <c r="AQ1027" s="205"/>
      <c r="AR1027" s="98"/>
      <c r="AT1027" s="98"/>
      <c r="AU1027" s="205"/>
      <c r="AV1027" s="98"/>
      <c r="AX1027" s="98"/>
      <c r="AY1027" s="205"/>
      <c r="AZ1027" s="98"/>
      <c r="BB1027" s="98"/>
      <c r="BC1027" s="205"/>
      <c r="BD1027" s="98"/>
      <c r="BF1027" s="98"/>
      <c r="BG1027" s="205"/>
      <c r="BH1027" s="98"/>
      <c r="BI1027" s="121"/>
      <c r="BJ1027" s="98"/>
      <c r="BK1027" s="205"/>
      <c r="BL1027" s="98"/>
      <c r="BN1027" s="121"/>
      <c r="BO1027" s="121"/>
      <c r="BP1027" s="121"/>
      <c r="BQ1027" s="121"/>
      <c r="BR1027" s="121"/>
    </row>
    <row r="1028" spans="1:70" customFormat="1">
      <c r="A1028" s="84"/>
      <c r="B1028" s="363"/>
      <c r="C1028" s="121"/>
      <c r="D1028" s="121"/>
      <c r="E1028" s="121"/>
      <c r="F1028" s="121"/>
      <c r="G1028" s="121"/>
      <c r="H1028" s="121"/>
      <c r="I1028" s="121"/>
      <c r="J1028" s="121"/>
      <c r="K1028" s="121"/>
      <c r="L1028" s="10"/>
      <c r="M1028" s="9"/>
      <c r="N1028" s="90"/>
      <c r="R1028" s="205"/>
      <c r="S1028" s="205"/>
      <c r="T1028" s="205"/>
      <c r="V1028" s="205"/>
      <c r="W1028" s="205"/>
      <c r="X1028" s="205"/>
      <c r="Y1028" s="394"/>
      <c r="Z1028" s="98"/>
      <c r="AA1028" s="205"/>
      <c r="AB1028" s="98"/>
      <c r="AC1028" s="98"/>
      <c r="AD1028" s="98"/>
      <c r="AE1028" s="205"/>
      <c r="AF1028" s="98"/>
      <c r="AH1028" s="98"/>
      <c r="AI1028" s="205"/>
      <c r="AJ1028" s="98"/>
      <c r="AK1028" s="98"/>
      <c r="AL1028" s="98"/>
      <c r="AM1028" s="205"/>
      <c r="AN1028" s="98"/>
      <c r="AO1028" s="121"/>
      <c r="AP1028" s="98"/>
      <c r="AQ1028" s="205"/>
      <c r="AR1028" s="98"/>
      <c r="AT1028" s="98"/>
      <c r="AU1028" s="205"/>
      <c r="AV1028" s="98"/>
      <c r="AX1028" s="98"/>
      <c r="AY1028" s="205"/>
      <c r="AZ1028" s="98"/>
      <c r="BB1028" s="98"/>
      <c r="BC1028" s="205"/>
      <c r="BD1028" s="98"/>
      <c r="BF1028" s="98"/>
      <c r="BG1028" s="205"/>
      <c r="BH1028" s="98"/>
      <c r="BI1028" s="121"/>
      <c r="BJ1028" s="98"/>
      <c r="BK1028" s="205"/>
      <c r="BL1028" s="98"/>
      <c r="BN1028" s="121"/>
      <c r="BO1028" s="121"/>
      <c r="BP1028" s="121"/>
      <c r="BQ1028" s="121"/>
      <c r="BR1028" s="121"/>
    </row>
    <row r="1029" spans="1:70" customFormat="1">
      <c r="A1029" s="84"/>
      <c r="B1029" s="363"/>
      <c r="C1029" s="121"/>
      <c r="D1029" s="121"/>
      <c r="E1029" s="121"/>
      <c r="F1029" s="121"/>
      <c r="G1029" s="121"/>
      <c r="H1029" s="121"/>
      <c r="I1029" s="121"/>
      <c r="J1029" s="121"/>
      <c r="K1029" s="121"/>
      <c r="L1029" s="10"/>
      <c r="M1029" s="9"/>
      <c r="N1029" s="90"/>
      <c r="R1029" s="205"/>
      <c r="S1029" s="205"/>
      <c r="T1029" s="205"/>
      <c r="V1029" s="205"/>
      <c r="W1029" s="205"/>
      <c r="X1029" s="205"/>
      <c r="Y1029" s="394"/>
      <c r="Z1029" s="98"/>
      <c r="AA1029" s="205"/>
      <c r="AB1029" s="98"/>
      <c r="AC1029" s="98"/>
      <c r="AD1029" s="98"/>
      <c r="AE1029" s="205"/>
      <c r="AF1029" s="98"/>
      <c r="AH1029" s="98"/>
      <c r="AI1029" s="205"/>
      <c r="AJ1029" s="98"/>
      <c r="AK1029" s="98"/>
      <c r="AL1029" s="98"/>
      <c r="AM1029" s="205"/>
      <c r="AN1029" s="98"/>
      <c r="AO1029" s="121"/>
      <c r="AP1029" s="98"/>
      <c r="AQ1029" s="205"/>
      <c r="AR1029" s="98"/>
      <c r="AT1029" s="98"/>
      <c r="AU1029" s="205"/>
      <c r="AV1029" s="98"/>
      <c r="AX1029" s="98"/>
      <c r="AY1029" s="205"/>
      <c r="AZ1029" s="98"/>
      <c r="BB1029" s="98"/>
      <c r="BC1029" s="205"/>
      <c r="BD1029" s="98"/>
      <c r="BF1029" s="98"/>
      <c r="BG1029" s="205"/>
      <c r="BH1029" s="98"/>
      <c r="BI1029" s="121"/>
      <c r="BJ1029" s="98"/>
      <c r="BK1029" s="205"/>
      <c r="BL1029" s="98"/>
      <c r="BN1029" s="121"/>
      <c r="BO1029" s="121"/>
      <c r="BP1029" s="121"/>
      <c r="BQ1029" s="121"/>
      <c r="BR1029" s="121"/>
    </row>
    <row r="1030" spans="1:70" customFormat="1">
      <c r="A1030" s="84"/>
      <c r="B1030" s="363"/>
      <c r="C1030" s="121"/>
      <c r="D1030" s="121"/>
      <c r="E1030" s="121"/>
      <c r="F1030" s="121"/>
      <c r="G1030" s="121"/>
      <c r="H1030" s="121"/>
      <c r="I1030" s="121"/>
      <c r="J1030" s="121"/>
      <c r="K1030" s="121"/>
      <c r="L1030" s="10"/>
      <c r="M1030" s="9"/>
      <c r="N1030" s="90"/>
      <c r="R1030" s="205"/>
      <c r="S1030" s="205"/>
      <c r="T1030" s="205"/>
      <c r="V1030" s="205"/>
      <c r="W1030" s="205"/>
      <c r="X1030" s="205"/>
      <c r="Y1030" s="394"/>
      <c r="Z1030" s="98"/>
      <c r="AA1030" s="205"/>
      <c r="AB1030" s="98"/>
      <c r="AC1030" s="98"/>
      <c r="AD1030" s="98"/>
      <c r="AE1030" s="205"/>
      <c r="AF1030" s="98"/>
      <c r="AH1030" s="98"/>
      <c r="AI1030" s="205"/>
      <c r="AJ1030" s="98"/>
      <c r="AK1030" s="98"/>
      <c r="AL1030" s="98"/>
      <c r="AM1030" s="205"/>
      <c r="AN1030" s="98"/>
      <c r="AO1030" s="121"/>
      <c r="AP1030" s="98"/>
      <c r="AQ1030" s="205"/>
      <c r="AR1030" s="98"/>
      <c r="AT1030" s="98"/>
      <c r="AU1030" s="205"/>
      <c r="AV1030" s="98"/>
      <c r="AX1030" s="98"/>
      <c r="AY1030" s="205"/>
      <c r="AZ1030" s="98"/>
      <c r="BB1030" s="98"/>
      <c r="BC1030" s="205"/>
      <c r="BD1030" s="98"/>
      <c r="BF1030" s="98"/>
      <c r="BG1030" s="205"/>
      <c r="BH1030" s="98"/>
      <c r="BI1030" s="121"/>
      <c r="BJ1030" s="98"/>
      <c r="BK1030" s="205"/>
      <c r="BL1030" s="98"/>
      <c r="BN1030" s="121"/>
      <c r="BO1030" s="121"/>
      <c r="BP1030" s="121"/>
      <c r="BQ1030" s="121"/>
      <c r="BR1030" s="121"/>
    </row>
    <row r="1031" spans="1:70" customFormat="1">
      <c r="A1031" s="84"/>
      <c r="B1031" s="363"/>
      <c r="C1031" s="121"/>
      <c r="D1031" s="121"/>
      <c r="E1031" s="121"/>
      <c r="F1031" s="121"/>
      <c r="G1031" s="121"/>
      <c r="H1031" s="121"/>
      <c r="I1031" s="121"/>
      <c r="J1031" s="121"/>
      <c r="K1031" s="121"/>
      <c r="L1031" s="10"/>
      <c r="M1031" s="9"/>
      <c r="N1031" s="90"/>
      <c r="R1031" s="205"/>
      <c r="S1031" s="205"/>
      <c r="T1031" s="205"/>
      <c r="V1031" s="205"/>
      <c r="W1031" s="205"/>
      <c r="X1031" s="205"/>
      <c r="Y1031" s="394"/>
      <c r="Z1031" s="98"/>
      <c r="AA1031" s="205"/>
      <c r="AB1031" s="98"/>
      <c r="AC1031" s="98"/>
      <c r="AD1031" s="98"/>
      <c r="AE1031" s="205"/>
      <c r="AF1031" s="98"/>
      <c r="AH1031" s="98"/>
      <c r="AI1031" s="205"/>
      <c r="AJ1031" s="98"/>
      <c r="AK1031" s="98"/>
      <c r="AL1031" s="98"/>
      <c r="AM1031" s="205"/>
      <c r="AN1031" s="98"/>
      <c r="AO1031" s="121"/>
      <c r="AP1031" s="98"/>
      <c r="AQ1031" s="205"/>
      <c r="AR1031" s="98"/>
      <c r="AT1031" s="98"/>
      <c r="AU1031" s="205"/>
      <c r="AV1031" s="98"/>
      <c r="AX1031" s="98"/>
      <c r="AY1031" s="205"/>
      <c r="AZ1031" s="98"/>
      <c r="BB1031" s="98"/>
      <c r="BC1031" s="205"/>
      <c r="BD1031" s="98"/>
      <c r="BF1031" s="98"/>
      <c r="BG1031" s="205"/>
      <c r="BH1031" s="98"/>
      <c r="BI1031" s="121"/>
      <c r="BJ1031" s="98"/>
      <c r="BK1031" s="205"/>
      <c r="BL1031" s="98"/>
      <c r="BN1031" s="121"/>
      <c r="BO1031" s="121"/>
      <c r="BP1031" s="121"/>
      <c r="BQ1031" s="121"/>
      <c r="BR1031" s="121"/>
    </row>
    <row r="1032" spans="1:70" customFormat="1">
      <c r="A1032" s="84"/>
      <c r="B1032" s="363"/>
      <c r="C1032" s="121"/>
      <c r="D1032" s="121"/>
      <c r="E1032" s="121"/>
      <c r="F1032" s="121"/>
      <c r="G1032" s="121"/>
      <c r="H1032" s="121"/>
      <c r="I1032" s="121"/>
      <c r="J1032" s="121"/>
      <c r="K1032" s="121"/>
      <c r="L1032" s="10"/>
      <c r="M1032" s="9"/>
      <c r="N1032" s="90"/>
      <c r="R1032" s="205"/>
      <c r="S1032" s="205"/>
      <c r="T1032" s="205"/>
      <c r="V1032" s="205"/>
      <c r="W1032" s="205"/>
      <c r="X1032" s="205"/>
      <c r="Y1032" s="394"/>
      <c r="Z1032" s="98"/>
      <c r="AA1032" s="205"/>
      <c r="AB1032" s="98"/>
      <c r="AC1032" s="98"/>
      <c r="AD1032" s="98"/>
      <c r="AE1032" s="205"/>
      <c r="AF1032" s="98"/>
      <c r="AH1032" s="98"/>
      <c r="AI1032" s="205"/>
      <c r="AJ1032" s="98"/>
      <c r="AK1032" s="98"/>
      <c r="AL1032" s="98"/>
      <c r="AM1032" s="205"/>
      <c r="AN1032" s="98"/>
      <c r="AO1032" s="121"/>
      <c r="AP1032" s="98"/>
      <c r="AQ1032" s="205"/>
      <c r="AR1032" s="98"/>
      <c r="AT1032" s="98"/>
      <c r="AU1032" s="205"/>
      <c r="AV1032" s="98"/>
      <c r="AX1032" s="98"/>
      <c r="AY1032" s="205"/>
      <c r="AZ1032" s="98"/>
      <c r="BB1032" s="98"/>
      <c r="BC1032" s="205"/>
      <c r="BD1032" s="98"/>
      <c r="BF1032" s="98"/>
      <c r="BG1032" s="205"/>
      <c r="BH1032" s="98"/>
      <c r="BI1032" s="121"/>
      <c r="BJ1032" s="98"/>
      <c r="BK1032" s="205"/>
      <c r="BL1032" s="98"/>
      <c r="BN1032" s="121"/>
      <c r="BO1032" s="121"/>
      <c r="BP1032" s="121"/>
      <c r="BQ1032" s="121"/>
      <c r="BR1032" s="121"/>
    </row>
    <row r="1033" spans="1:70" customFormat="1">
      <c r="A1033" s="84"/>
      <c r="B1033" s="363"/>
      <c r="C1033" s="121"/>
      <c r="D1033" s="121"/>
      <c r="E1033" s="121"/>
      <c r="F1033" s="121"/>
      <c r="G1033" s="121"/>
      <c r="H1033" s="121"/>
      <c r="I1033" s="121"/>
      <c r="J1033" s="121"/>
      <c r="K1033" s="121"/>
      <c r="L1033" s="10"/>
      <c r="M1033" s="9"/>
      <c r="N1033" s="90"/>
      <c r="R1033" s="205"/>
      <c r="S1033" s="205"/>
      <c r="T1033" s="205"/>
      <c r="V1033" s="205"/>
      <c r="W1033" s="205"/>
      <c r="X1033" s="205"/>
      <c r="Y1033" s="394"/>
      <c r="Z1033" s="98"/>
      <c r="AA1033" s="205"/>
      <c r="AB1033" s="98"/>
      <c r="AC1033" s="98"/>
      <c r="AD1033" s="98"/>
      <c r="AE1033" s="205"/>
      <c r="AF1033" s="98"/>
      <c r="AH1033" s="98"/>
      <c r="AI1033" s="205"/>
      <c r="AJ1033" s="98"/>
      <c r="AK1033" s="98"/>
      <c r="AL1033" s="98"/>
      <c r="AM1033" s="205"/>
      <c r="AN1033" s="98"/>
      <c r="AO1033" s="121"/>
      <c r="AP1033" s="98"/>
      <c r="AQ1033" s="205"/>
      <c r="AR1033" s="98"/>
      <c r="AT1033" s="98"/>
      <c r="AU1033" s="205"/>
      <c r="AV1033" s="98"/>
      <c r="AX1033" s="98"/>
      <c r="AY1033" s="205"/>
      <c r="AZ1033" s="98"/>
      <c r="BB1033" s="98"/>
      <c r="BC1033" s="205"/>
      <c r="BD1033" s="98"/>
      <c r="BF1033" s="98"/>
      <c r="BG1033" s="205"/>
      <c r="BH1033" s="98"/>
      <c r="BI1033" s="121"/>
      <c r="BJ1033" s="98"/>
      <c r="BK1033" s="205"/>
      <c r="BL1033" s="98"/>
      <c r="BN1033" s="121"/>
      <c r="BO1033" s="121"/>
      <c r="BP1033" s="121"/>
      <c r="BQ1033" s="121"/>
      <c r="BR1033" s="121"/>
    </row>
    <row r="1034" spans="1:70" customFormat="1">
      <c r="A1034" s="84"/>
      <c r="B1034" s="363"/>
      <c r="C1034" s="121"/>
      <c r="D1034" s="121"/>
      <c r="E1034" s="121"/>
      <c r="F1034" s="121"/>
      <c r="G1034" s="121"/>
      <c r="H1034" s="121"/>
      <c r="I1034" s="121"/>
      <c r="J1034" s="121"/>
      <c r="K1034" s="121"/>
      <c r="L1034" s="10"/>
      <c r="M1034" s="9"/>
      <c r="N1034" s="90"/>
      <c r="R1034" s="205"/>
      <c r="S1034" s="205"/>
      <c r="T1034" s="205"/>
      <c r="V1034" s="205"/>
      <c r="W1034" s="205"/>
      <c r="X1034" s="205"/>
      <c r="Y1034" s="394"/>
      <c r="Z1034" s="98"/>
      <c r="AA1034" s="205"/>
      <c r="AB1034" s="98"/>
      <c r="AC1034" s="98"/>
      <c r="AD1034" s="98"/>
      <c r="AE1034" s="205"/>
      <c r="AF1034" s="98"/>
      <c r="AH1034" s="98"/>
      <c r="AI1034" s="205"/>
      <c r="AJ1034" s="98"/>
      <c r="AK1034" s="98"/>
      <c r="AL1034" s="98"/>
      <c r="AM1034" s="205"/>
      <c r="AN1034" s="98"/>
      <c r="AO1034" s="121"/>
      <c r="AP1034" s="98"/>
      <c r="AQ1034" s="205"/>
      <c r="AR1034" s="98"/>
      <c r="AT1034" s="98"/>
      <c r="AU1034" s="205"/>
      <c r="AV1034" s="98"/>
      <c r="AX1034" s="98"/>
      <c r="AY1034" s="205"/>
      <c r="AZ1034" s="98"/>
      <c r="BB1034" s="98"/>
      <c r="BC1034" s="205"/>
      <c r="BD1034" s="98"/>
      <c r="BF1034" s="98"/>
      <c r="BG1034" s="205"/>
      <c r="BH1034" s="98"/>
      <c r="BI1034" s="121"/>
      <c r="BJ1034" s="98"/>
      <c r="BK1034" s="205"/>
      <c r="BL1034" s="98"/>
      <c r="BN1034" s="121"/>
      <c r="BO1034" s="121"/>
      <c r="BP1034" s="121"/>
      <c r="BQ1034" s="121"/>
      <c r="BR1034" s="121"/>
    </row>
    <row r="1035" spans="1:70" customFormat="1">
      <c r="A1035" s="84"/>
      <c r="B1035" s="363"/>
      <c r="C1035" s="121"/>
      <c r="D1035" s="121"/>
      <c r="E1035" s="121"/>
      <c r="F1035" s="121"/>
      <c r="G1035" s="121"/>
      <c r="H1035" s="121"/>
      <c r="I1035" s="121"/>
      <c r="J1035" s="121"/>
      <c r="K1035" s="121"/>
      <c r="L1035" s="10"/>
      <c r="M1035" s="9"/>
      <c r="N1035" s="90"/>
      <c r="R1035" s="205"/>
      <c r="S1035" s="205"/>
      <c r="T1035" s="205"/>
      <c r="V1035" s="205"/>
      <c r="W1035" s="205"/>
      <c r="X1035" s="205"/>
      <c r="Y1035" s="394"/>
      <c r="Z1035" s="98"/>
      <c r="AA1035" s="205"/>
      <c r="AB1035" s="98"/>
      <c r="AC1035" s="98"/>
      <c r="AD1035" s="98"/>
      <c r="AE1035" s="205"/>
      <c r="AF1035" s="98"/>
      <c r="AH1035" s="98"/>
      <c r="AI1035" s="205"/>
      <c r="AJ1035" s="98"/>
      <c r="AK1035" s="98"/>
      <c r="AL1035" s="98"/>
      <c r="AM1035" s="205"/>
      <c r="AN1035" s="98"/>
      <c r="AO1035" s="121"/>
      <c r="AP1035" s="98"/>
      <c r="AQ1035" s="205"/>
      <c r="AR1035" s="98"/>
      <c r="AT1035" s="98"/>
      <c r="AU1035" s="205"/>
      <c r="AV1035" s="98"/>
      <c r="AX1035" s="98"/>
      <c r="AY1035" s="205"/>
      <c r="AZ1035" s="98"/>
      <c r="BB1035" s="98"/>
      <c r="BC1035" s="205"/>
      <c r="BD1035" s="98"/>
      <c r="BF1035" s="98"/>
      <c r="BG1035" s="205"/>
      <c r="BH1035" s="98"/>
      <c r="BI1035" s="121"/>
      <c r="BJ1035" s="98"/>
      <c r="BK1035" s="205"/>
      <c r="BL1035" s="98"/>
      <c r="BN1035" s="121"/>
      <c r="BO1035" s="121"/>
      <c r="BP1035" s="121"/>
      <c r="BQ1035" s="121"/>
      <c r="BR1035" s="121"/>
    </row>
    <row r="1036" spans="1:70" customFormat="1">
      <c r="A1036" s="84"/>
      <c r="B1036" s="363"/>
      <c r="C1036" s="121"/>
      <c r="D1036" s="121"/>
      <c r="E1036" s="121"/>
      <c r="F1036" s="121"/>
      <c r="G1036" s="121"/>
      <c r="H1036" s="121"/>
      <c r="I1036" s="121"/>
      <c r="J1036" s="121"/>
      <c r="K1036" s="121"/>
      <c r="L1036" s="10"/>
      <c r="M1036" s="9"/>
      <c r="N1036" s="90"/>
      <c r="R1036" s="205"/>
      <c r="S1036" s="205"/>
      <c r="T1036" s="205"/>
      <c r="V1036" s="205"/>
      <c r="W1036" s="205"/>
      <c r="X1036" s="205"/>
      <c r="Y1036" s="394"/>
      <c r="Z1036" s="98"/>
      <c r="AA1036" s="205"/>
      <c r="AB1036" s="98"/>
      <c r="AC1036" s="98"/>
      <c r="AD1036" s="98"/>
      <c r="AE1036" s="205"/>
      <c r="AF1036" s="98"/>
      <c r="AH1036" s="98"/>
      <c r="AI1036" s="205"/>
      <c r="AJ1036" s="98"/>
      <c r="AK1036" s="98"/>
      <c r="AL1036" s="98"/>
      <c r="AM1036" s="205"/>
      <c r="AN1036" s="98"/>
      <c r="AO1036" s="121"/>
      <c r="AP1036" s="98"/>
      <c r="AQ1036" s="205"/>
      <c r="AR1036" s="98"/>
      <c r="AT1036" s="98"/>
      <c r="AU1036" s="205"/>
      <c r="AV1036" s="98"/>
      <c r="AX1036" s="98"/>
      <c r="AY1036" s="205"/>
      <c r="AZ1036" s="98"/>
      <c r="BB1036" s="98"/>
      <c r="BC1036" s="205"/>
      <c r="BD1036" s="98"/>
      <c r="BF1036" s="98"/>
      <c r="BG1036" s="205"/>
      <c r="BH1036" s="98"/>
      <c r="BI1036" s="121"/>
      <c r="BJ1036" s="98"/>
      <c r="BK1036" s="205"/>
      <c r="BL1036" s="98"/>
      <c r="BN1036" s="121"/>
      <c r="BO1036" s="121"/>
      <c r="BP1036" s="121"/>
      <c r="BQ1036" s="121"/>
      <c r="BR1036" s="121"/>
    </row>
    <row r="1037" spans="1:70" customFormat="1">
      <c r="A1037" s="84"/>
      <c r="B1037" s="363"/>
      <c r="C1037" s="121"/>
      <c r="D1037" s="121"/>
      <c r="E1037" s="121"/>
      <c r="F1037" s="121"/>
      <c r="G1037" s="121"/>
      <c r="H1037" s="121"/>
      <c r="I1037" s="121"/>
      <c r="J1037" s="121"/>
      <c r="K1037" s="121"/>
      <c r="L1037" s="10"/>
      <c r="M1037" s="9"/>
      <c r="N1037" s="90"/>
      <c r="R1037" s="205"/>
      <c r="S1037" s="205"/>
      <c r="T1037" s="205"/>
      <c r="V1037" s="205"/>
      <c r="W1037" s="205"/>
      <c r="X1037" s="205"/>
      <c r="Y1037" s="394"/>
      <c r="Z1037" s="98"/>
      <c r="AA1037" s="205"/>
      <c r="AB1037" s="98"/>
      <c r="AC1037" s="98"/>
      <c r="AD1037" s="98"/>
      <c r="AE1037" s="205"/>
      <c r="AF1037" s="98"/>
      <c r="AH1037" s="98"/>
      <c r="AI1037" s="205"/>
      <c r="AJ1037" s="98"/>
      <c r="AK1037" s="98"/>
      <c r="AL1037" s="98"/>
      <c r="AM1037" s="205"/>
      <c r="AN1037" s="98"/>
      <c r="AO1037" s="121"/>
      <c r="AP1037" s="98"/>
      <c r="AQ1037" s="205"/>
      <c r="AR1037" s="98"/>
      <c r="AT1037" s="98"/>
      <c r="AU1037" s="205"/>
      <c r="AV1037" s="98"/>
      <c r="AX1037" s="98"/>
      <c r="AY1037" s="205"/>
      <c r="AZ1037" s="98"/>
      <c r="BB1037" s="98"/>
      <c r="BC1037" s="205"/>
      <c r="BD1037" s="98"/>
      <c r="BF1037" s="98"/>
      <c r="BG1037" s="205"/>
      <c r="BH1037" s="98"/>
      <c r="BI1037" s="121"/>
      <c r="BJ1037" s="98"/>
      <c r="BK1037" s="205"/>
      <c r="BL1037" s="98"/>
      <c r="BN1037" s="121"/>
      <c r="BO1037" s="121"/>
      <c r="BP1037" s="121"/>
      <c r="BQ1037" s="121"/>
      <c r="BR1037" s="121"/>
    </row>
    <row r="1038" spans="1:70" customFormat="1">
      <c r="A1038" s="84"/>
      <c r="B1038" s="363"/>
      <c r="C1038" s="121"/>
      <c r="D1038" s="121"/>
      <c r="E1038" s="121"/>
      <c r="F1038" s="121"/>
      <c r="G1038" s="121"/>
      <c r="H1038" s="121"/>
      <c r="I1038" s="121"/>
      <c r="J1038" s="121"/>
      <c r="K1038" s="121"/>
      <c r="L1038" s="10"/>
      <c r="M1038" s="9"/>
      <c r="N1038" s="90"/>
      <c r="R1038" s="205"/>
      <c r="S1038" s="205"/>
      <c r="T1038" s="205"/>
      <c r="V1038" s="205"/>
      <c r="W1038" s="205"/>
      <c r="X1038" s="205"/>
      <c r="Y1038" s="394"/>
      <c r="Z1038" s="98"/>
      <c r="AA1038" s="205"/>
      <c r="AB1038" s="98"/>
      <c r="AC1038" s="98"/>
      <c r="AD1038" s="98"/>
      <c r="AE1038" s="205"/>
      <c r="AF1038" s="98"/>
      <c r="AH1038" s="98"/>
      <c r="AI1038" s="205"/>
      <c r="AJ1038" s="98"/>
      <c r="AK1038" s="98"/>
      <c r="AL1038" s="98"/>
      <c r="AM1038" s="205"/>
      <c r="AN1038" s="98"/>
      <c r="AO1038" s="121"/>
      <c r="AP1038" s="98"/>
      <c r="AQ1038" s="205"/>
      <c r="AR1038" s="98"/>
      <c r="AT1038" s="98"/>
      <c r="AU1038" s="205"/>
      <c r="AV1038" s="98"/>
      <c r="AX1038" s="98"/>
      <c r="AY1038" s="205"/>
      <c r="AZ1038" s="98"/>
      <c r="BB1038" s="98"/>
      <c r="BC1038" s="205"/>
      <c r="BD1038" s="98"/>
      <c r="BF1038" s="98"/>
      <c r="BG1038" s="205"/>
      <c r="BH1038" s="98"/>
      <c r="BI1038" s="121"/>
      <c r="BJ1038" s="98"/>
      <c r="BK1038" s="205"/>
      <c r="BL1038" s="98"/>
      <c r="BN1038" s="121"/>
      <c r="BO1038" s="121"/>
      <c r="BP1038" s="121"/>
      <c r="BQ1038" s="121"/>
      <c r="BR1038" s="121"/>
    </row>
    <row r="1039" spans="1:70" customFormat="1">
      <c r="A1039" s="84"/>
      <c r="B1039" s="363"/>
      <c r="C1039" s="121"/>
      <c r="D1039" s="121"/>
      <c r="E1039" s="121"/>
      <c r="F1039" s="121"/>
      <c r="G1039" s="121"/>
      <c r="H1039" s="121"/>
      <c r="I1039" s="121"/>
      <c r="J1039" s="121"/>
      <c r="K1039" s="121"/>
      <c r="L1039" s="10"/>
      <c r="M1039" s="9"/>
      <c r="N1039" s="90"/>
      <c r="R1039" s="205"/>
      <c r="S1039" s="205"/>
      <c r="T1039" s="205"/>
      <c r="V1039" s="205"/>
      <c r="W1039" s="205"/>
      <c r="X1039" s="205"/>
      <c r="Y1039" s="394"/>
      <c r="Z1039" s="98"/>
      <c r="AA1039" s="205"/>
      <c r="AB1039" s="98"/>
      <c r="AC1039" s="98"/>
      <c r="AD1039" s="98"/>
      <c r="AE1039" s="205"/>
      <c r="AF1039" s="98"/>
      <c r="AH1039" s="98"/>
      <c r="AI1039" s="205"/>
      <c r="AJ1039" s="98"/>
      <c r="AK1039" s="98"/>
      <c r="AL1039" s="98"/>
      <c r="AM1039" s="205"/>
      <c r="AN1039" s="98"/>
      <c r="AO1039" s="121"/>
      <c r="AP1039" s="98"/>
      <c r="AQ1039" s="205"/>
      <c r="AR1039" s="98"/>
      <c r="AT1039" s="98"/>
      <c r="AU1039" s="205"/>
      <c r="AV1039" s="98"/>
      <c r="AX1039" s="98"/>
      <c r="AY1039" s="205"/>
      <c r="AZ1039" s="98"/>
      <c r="BB1039" s="98"/>
      <c r="BC1039" s="205"/>
      <c r="BD1039" s="98"/>
      <c r="BF1039" s="98"/>
      <c r="BG1039" s="205"/>
      <c r="BH1039" s="98"/>
      <c r="BI1039" s="121"/>
      <c r="BJ1039" s="98"/>
      <c r="BK1039" s="205"/>
      <c r="BL1039" s="98"/>
      <c r="BN1039" s="121"/>
      <c r="BO1039" s="121"/>
      <c r="BP1039" s="121"/>
      <c r="BQ1039" s="121"/>
      <c r="BR1039" s="121"/>
    </row>
    <row r="1040" spans="1:70" customFormat="1">
      <c r="A1040" s="84"/>
      <c r="B1040" s="363"/>
      <c r="C1040" s="121"/>
      <c r="D1040" s="121"/>
      <c r="E1040" s="121"/>
      <c r="F1040" s="121"/>
      <c r="G1040" s="121"/>
      <c r="H1040" s="121"/>
      <c r="I1040" s="121"/>
      <c r="J1040" s="121"/>
      <c r="K1040" s="121"/>
      <c r="L1040" s="10"/>
      <c r="M1040" s="9"/>
      <c r="N1040" s="90"/>
      <c r="R1040" s="205"/>
      <c r="S1040" s="205"/>
      <c r="T1040" s="205"/>
      <c r="V1040" s="205"/>
      <c r="W1040" s="205"/>
      <c r="X1040" s="205"/>
      <c r="Y1040" s="394"/>
      <c r="Z1040" s="98"/>
      <c r="AA1040" s="205"/>
      <c r="AB1040" s="98"/>
      <c r="AC1040" s="98"/>
      <c r="AD1040" s="98"/>
      <c r="AE1040" s="205"/>
      <c r="AF1040" s="98"/>
      <c r="AH1040" s="98"/>
      <c r="AI1040" s="205"/>
      <c r="AJ1040" s="98"/>
      <c r="AK1040" s="98"/>
      <c r="AL1040" s="98"/>
      <c r="AM1040" s="205"/>
      <c r="AN1040" s="98"/>
      <c r="AO1040" s="121"/>
      <c r="AP1040" s="98"/>
      <c r="AQ1040" s="205"/>
      <c r="AR1040" s="98"/>
      <c r="AT1040" s="98"/>
      <c r="AU1040" s="205"/>
      <c r="AV1040" s="98"/>
      <c r="AX1040" s="98"/>
      <c r="AY1040" s="205"/>
      <c r="AZ1040" s="98"/>
      <c r="BB1040" s="98"/>
      <c r="BC1040" s="205"/>
      <c r="BD1040" s="98"/>
      <c r="BF1040" s="98"/>
      <c r="BG1040" s="205"/>
      <c r="BH1040" s="98"/>
      <c r="BI1040" s="121"/>
      <c r="BJ1040" s="98"/>
      <c r="BK1040" s="205"/>
      <c r="BL1040" s="98"/>
      <c r="BN1040" s="121"/>
      <c r="BO1040" s="121"/>
      <c r="BP1040" s="121"/>
      <c r="BQ1040" s="121"/>
      <c r="BR1040" s="121"/>
    </row>
    <row r="1041" spans="1:70" customFormat="1">
      <c r="A1041" s="84"/>
      <c r="B1041" s="363"/>
      <c r="C1041" s="121"/>
      <c r="D1041" s="121"/>
      <c r="E1041" s="121"/>
      <c r="F1041" s="121"/>
      <c r="G1041" s="121"/>
      <c r="H1041" s="121"/>
      <c r="I1041" s="121"/>
      <c r="J1041" s="121"/>
      <c r="K1041" s="121"/>
      <c r="L1041" s="10"/>
      <c r="M1041" s="9"/>
      <c r="N1041" s="90"/>
      <c r="R1041" s="205"/>
      <c r="S1041" s="205"/>
      <c r="T1041" s="205"/>
      <c r="V1041" s="205"/>
      <c r="W1041" s="205"/>
      <c r="X1041" s="205"/>
      <c r="Y1041" s="394"/>
      <c r="Z1041" s="98"/>
      <c r="AA1041" s="205"/>
      <c r="AB1041" s="98"/>
      <c r="AC1041" s="98"/>
      <c r="AD1041" s="98"/>
      <c r="AE1041" s="205"/>
      <c r="AF1041" s="98"/>
      <c r="AH1041" s="98"/>
      <c r="AI1041" s="205"/>
      <c r="AJ1041" s="98"/>
      <c r="AK1041" s="98"/>
      <c r="AL1041" s="98"/>
      <c r="AM1041" s="205"/>
      <c r="AN1041" s="98"/>
      <c r="AO1041" s="121"/>
      <c r="AP1041" s="98"/>
      <c r="AQ1041" s="205"/>
      <c r="AR1041" s="98"/>
      <c r="AT1041" s="98"/>
      <c r="AU1041" s="205"/>
      <c r="AV1041" s="98"/>
      <c r="AX1041" s="98"/>
      <c r="AY1041" s="205"/>
      <c r="AZ1041" s="98"/>
      <c r="BB1041" s="98"/>
      <c r="BC1041" s="205"/>
      <c r="BD1041" s="98"/>
      <c r="BF1041" s="98"/>
      <c r="BG1041" s="205"/>
      <c r="BH1041" s="98"/>
      <c r="BI1041" s="121"/>
      <c r="BJ1041" s="98"/>
      <c r="BK1041" s="205"/>
      <c r="BL1041" s="98"/>
      <c r="BN1041" s="121"/>
      <c r="BO1041" s="121"/>
      <c r="BP1041" s="121"/>
      <c r="BQ1041" s="121"/>
      <c r="BR1041" s="121"/>
    </row>
    <row r="1042" spans="1:70" customFormat="1">
      <c r="A1042" s="84"/>
      <c r="B1042" s="363"/>
      <c r="C1042" s="121"/>
      <c r="D1042" s="121"/>
      <c r="E1042" s="121"/>
      <c r="F1042" s="121"/>
      <c r="G1042" s="121"/>
      <c r="H1042" s="121"/>
      <c r="I1042" s="121"/>
      <c r="J1042" s="121"/>
      <c r="K1042" s="121"/>
      <c r="L1042" s="10"/>
      <c r="M1042" s="9"/>
      <c r="N1042" s="90"/>
      <c r="R1042" s="205"/>
      <c r="S1042" s="205"/>
      <c r="T1042" s="205"/>
      <c r="V1042" s="205"/>
      <c r="W1042" s="205"/>
      <c r="X1042" s="205"/>
      <c r="Y1042" s="394"/>
      <c r="Z1042" s="98"/>
      <c r="AA1042" s="205"/>
      <c r="AB1042" s="98"/>
      <c r="AC1042" s="98"/>
      <c r="AD1042" s="98"/>
      <c r="AE1042" s="205"/>
      <c r="AF1042" s="98"/>
      <c r="AH1042" s="98"/>
      <c r="AI1042" s="205"/>
      <c r="AJ1042" s="98"/>
      <c r="AK1042" s="98"/>
      <c r="AL1042" s="98"/>
      <c r="AM1042" s="205"/>
      <c r="AN1042" s="98"/>
      <c r="AO1042" s="121"/>
      <c r="AP1042" s="98"/>
      <c r="AQ1042" s="205"/>
      <c r="AR1042" s="98"/>
      <c r="AT1042" s="98"/>
      <c r="AU1042" s="205"/>
      <c r="AV1042" s="98"/>
      <c r="AX1042" s="98"/>
      <c r="AY1042" s="205"/>
      <c r="AZ1042" s="98"/>
      <c r="BB1042" s="98"/>
      <c r="BC1042" s="205"/>
      <c r="BD1042" s="98"/>
      <c r="BF1042" s="98"/>
      <c r="BG1042" s="205"/>
      <c r="BH1042" s="98"/>
      <c r="BI1042" s="121"/>
      <c r="BJ1042" s="98"/>
      <c r="BK1042" s="205"/>
      <c r="BL1042" s="98"/>
      <c r="BN1042" s="121"/>
      <c r="BO1042" s="121"/>
      <c r="BP1042" s="121"/>
      <c r="BQ1042" s="121"/>
      <c r="BR1042" s="121"/>
    </row>
    <row r="1043" spans="1:70" customFormat="1">
      <c r="A1043" s="84"/>
      <c r="B1043" s="363"/>
      <c r="C1043" s="121"/>
      <c r="D1043" s="121"/>
      <c r="E1043" s="121"/>
      <c r="F1043" s="121"/>
      <c r="G1043" s="121"/>
      <c r="H1043" s="121"/>
      <c r="I1043" s="121"/>
      <c r="J1043" s="121"/>
      <c r="K1043" s="121"/>
      <c r="L1043" s="10"/>
      <c r="M1043" s="9"/>
      <c r="N1043" s="90"/>
      <c r="R1043" s="205"/>
      <c r="S1043" s="205"/>
      <c r="T1043" s="205"/>
      <c r="V1043" s="205"/>
      <c r="W1043" s="205"/>
      <c r="X1043" s="205"/>
      <c r="Y1043" s="394"/>
      <c r="Z1043" s="98"/>
      <c r="AA1043" s="205"/>
      <c r="AB1043" s="98"/>
      <c r="AC1043" s="98"/>
      <c r="AD1043" s="98"/>
      <c r="AE1043" s="205"/>
      <c r="AF1043" s="98"/>
      <c r="AH1043" s="98"/>
      <c r="AI1043" s="205"/>
      <c r="AJ1043" s="98"/>
      <c r="AK1043" s="98"/>
      <c r="AL1043" s="98"/>
      <c r="AM1043" s="205"/>
      <c r="AN1043" s="98"/>
      <c r="AO1043" s="121"/>
      <c r="AP1043" s="98"/>
      <c r="AQ1043" s="205"/>
      <c r="AR1043" s="98"/>
      <c r="AT1043" s="98"/>
      <c r="AU1043" s="205"/>
      <c r="AV1043" s="98"/>
      <c r="AX1043" s="98"/>
      <c r="AY1043" s="205"/>
      <c r="AZ1043" s="98"/>
      <c r="BB1043" s="98"/>
      <c r="BC1043" s="205"/>
      <c r="BD1043" s="98"/>
      <c r="BF1043" s="98"/>
      <c r="BG1043" s="205"/>
      <c r="BH1043" s="98"/>
      <c r="BI1043" s="121"/>
      <c r="BJ1043" s="98"/>
      <c r="BK1043" s="205"/>
      <c r="BL1043" s="98"/>
      <c r="BN1043" s="121"/>
      <c r="BO1043" s="121"/>
      <c r="BP1043" s="121"/>
      <c r="BQ1043" s="121"/>
      <c r="BR1043" s="121"/>
    </row>
    <row r="1044" spans="1:70" customFormat="1">
      <c r="A1044" s="84"/>
      <c r="B1044" s="363"/>
      <c r="C1044" s="121"/>
      <c r="D1044" s="121"/>
      <c r="E1044" s="121"/>
      <c r="F1044" s="121"/>
      <c r="G1044" s="121"/>
      <c r="H1044" s="121"/>
      <c r="I1044" s="121"/>
      <c r="J1044" s="121"/>
      <c r="K1044" s="121"/>
      <c r="L1044" s="10"/>
      <c r="M1044" s="9"/>
      <c r="N1044" s="90"/>
      <c r="R1044" s="205"/>
      <c r="S1044" s="205"/>
      <c r="T1044" s="205"/>
      <c r="V1044" s="205"/>
      <c r="W1044" s="205"/>
      <c r="X1044" s="205"/>
      <c r="Y1044" s="394"/>
      <c r="Z1044" s="98"/>
      <c r="AA1044" s="205"/>
      <c r="AB1044" s="98"/>
      <c r="AC1044" s="98"/>
      <c r="AD1044" s="98"/>
      <c r="AE1044" s="205"/>
      <c r="AF1044" s="98"/>
      <c r="AH1044" s="98"/>
      <c r="AI1044" s="205"/>
      <c r="AJ1044" s="98"/>
      <c r="AK1044" s="98"/>
      <c r="AL1044" s="98"/>
      <c r="AM1044" s="205"/>
      <c r="AN1044" s="98"/>
      <c r="AO1044" s="121"/>
      <c r="AP1044" s="98"/>
      <c r="AQ1044" s="205"/>
      <c r="AR1044" s="98"/>
      <c r="AT1044" s="98"/>
      <c r="AU1044" s="205"/>
      <c r="AV1044" s="98"/>
      <c r="AX1044" s="98"/>
      <c r="AY1044" s="205"/>
      <c r="AZ1044" s="98"/>
      <c r="BB1044" s="98"/>
      <c r="BC1044" s="205"/>
      <c r="BD1044" s="98"/>
      <c r="BF1044" s="98"/>
      <c r="BG1044" s="205"/>
      <c r="BH1044" s="98"/>
      <c r="BI1044" s="121"/>
      <c r="BJ1044" s="98"/>
      <c r="BK1044" s="205"/>
      <c r="BL1044" s="98"/>
      <c r="BN1044" s="121"/>
      <c r="BO1044" s="121"/>
      <c r="BP1044" s="121"/>
      <c r="BQ1044" s="121"/>
      <c r="BR1044" s="121"/>
    </row>
    <row r="1045" spans="1:70" customFormat="1">
      <c r="A1045" s="84"/>
      <c r="B1045" s="363"/>
      <c r="C1045" s="121"/>
      <c r="D1045" s="121"/>
      <c r="E1045" s="121"/>
      <c r="F1045" s="121"/>
      <c r="G1045" s="121"/>
      <c r="H1045" s="121"/>
      <c r="I1045" s="121"/>
      <c r="J1045" s="121"/>
      <c r="K1045" s="121"/>
      <c r="L1045" s="10"/>
      <c r="M1045" s="9"/>
      <c r="N1045" s="90"/>
      <c r="R1045" s="205"/>
      <c r="S1045" s="205"/>
      <c r="T1045" s="205"/>
      <c r="V1045" s="205"/>
      <c r="W1045" s="205"/>
      <c r="X1045" s="205"/>
      <c r="Y1045" s="394"/>
      <c r="Z1045" s="98"/>
      <c r="AA1045" s="205"/>
      <c r="AB1045" s="98"/>
      <c r="AC1045" s="98"/>
      <c r="AD1045" s="98"/>
      <c r="AE1045" s="205"/>
      <c r="AF1045" s="98"/>
      <c r="AH1045" s="98"/>
      <c r="AI1045" s="205"/>
      <c r="AJ1045" s="98"/>
      <c r="AK1045" s="98"/>
      <c r="AL1045" s="98"/>
      <c r="AM1045" s="205"/>
      <c r="AN1045" s="98"/>
      <c r="AO1045" s="121"/>
      <c r="AP1045" s="98"/>
      <c r="AQ1045" s="205"/>
      <c r="AR1045" s="98"/>
      <c r="AT1045" s="98"/>
      <c r="AU1045" s="205"/>
      <c r="AV1045" s="98"/>
      <c r="AX1045" s="98"/>
      <c r="AY1045" s="205"/>
      <c r="AZ1045" s="98"/>
      <c r="BB1045" s="98"/>
      <c r="BC1045" s="205"/>
      <c r="BD1045" s="98"/>
      <c r="BF1045" s="98"/>
      <c r="BG1045" s="205"/>
      <c r="BH1045" s="98"/>
      <c r="BI1045" s="121"/>
      <c r="BJ1045" s="98"/>
      <c r="BK1045" s="205"/>
      <c r="BL1045" s="98"/>
      <c r="BN1045" s="121"/>
      <c r="BO1045" s="121"/>
      <c r="BP1045" s="121"/>
      <c r="BQ1045" s="121"/>
      <c r="BR1045" s="121"/>
    </row>
    <row r="1046" spans="1:70" customFormat="1">
      <c r="A1046" s="84"/>
      <c r="B1046" s="363"/>
      <c r="C1046" s="121"/>
      <c r="D1046" s="121"/>
      <c r="E1046" s="121"/>
      <c r="F1046" s="121"/>
      <c r="G1046" s="121"/>
      <c r="H1046" s="121"/>
      <c r="I1046" s="121"/>
      <c r="J1046" s="121"/>
      <c r="K1046" s="121"/>
      <c r="L1046" s="10"/>
      <c r="M1046" s="9"/>
      <c r="N1046" s="90"/>
      <c r="R1046" s="205"/>
      <c r="S1046" s="205"/>
      <c r="T1046" s="205"/>
      <c r="V1046" s="205"/>
      <c r="W1046" s="205"/>
      <c r="X1046" s="205"/>
      <c r="Y1046" s="394"/>
      <c r="Z1046" s="98"/>
      <c r="AA1046" s="205"/>
      <c r="AB1046" s="98"/>
      <c r="AC1046" s="98"/>
      <c r="AD1046" s="98"/>
      <c r="AE1046" s="205"/>
      <c r="AF1046" s="98"/>
      <c r="AH1046" s="98"/>
      <c r="AI1046" s="205"/>
      <c r="AJ1046" s="98"/>
      <c r="AK1046" s="98"/>
      <c r="AL1046" s="98"/>
      <c r="AM1046" s="205"/>
      <c r="AN1046" s="98"/>
      <c r="AO1046" s="121"/>
      <c r="AP1046" s="98"/>
      <c r="AQ1046" s="205"/>
      <c r="AR1046" s="98"/>
      <c r="AT1046" s="98"/>
      <c r="AU1046" s="205"/>
      <c r="AV1046" s="98"/>
      <c r="AX1046" s="98"/>
      <c r="AY1046" s="205"/>
      <c r="AZ1046" s="98"/>
      <c r="BB1046" s="98"/>
      <c r="BC1046" s="205"/>
      <c r="BD1046" s="98"/>
      <c r="BF1046" s="98"/>
      <c r="BG1046" s="205"/>
      <c r="BH1046" s="98"/>
      <c r="BI1046" s="121"/>
      <c r="BJ1046" s="98"/>
      <c r="BK1046" s="205"/>
      <c r="BL1046" s="98"/>
      <c r="BN1046" s="121"/>
      <c r="BO1046" s="121"/>
      <c r="BP1046" s="121"/>
      <c r="BQ1046" s="121"/>
      <c r="BR1046" s="121"/>
    </row>
    <row r="1047" spans="1:70" customFormat="1">
      <c r="A1047" s="84"/>
      <c r="B1047" s="363"/>
      <c r="C1047" s="121"/>
      <c r="D1047" s="121"/>
      <c r="E1047" s="121"/>
      <c r="F1047" s="121"/>
      <c r="G1047" s="121"/>
      <c r="H1047" s="121"/>
      <c r="I1047" s="121"/>
      <c r="J1047" s="121"/>
      <c r="K1047" s="121"/>
      <c r="L1047" s="10"/>
      <c r="M1047" s="9"/>
      <c r="N1047" s="90"/>
      <c r="R1047" s="205"/>
      <c r="S1047" s="205"/>
      <c r="T1047" s="205"/>
      <c r="V1047" s="205"/>
      <c r="W1047" s="205"/>
      <c r="X1047" s="205"/>
      <c r="Y1047" s="394"/>
      <c r="Z1047" s="98"/>
      <c r="AA1047" s="205"/>
      <c r="AB1047" s="98"/>
      <c r="AC1047" s="98"/>
      <c r="AD1047" s="98"/>
      <c r="AE1047" s="205"/>
      <c r="AF1047" s="98"/>
      <c r="AH1047" s="98"/>
      <c r="AI1047" s="205"/>
      <c r="AJ1047" s="98"/>
      <c r="AK1047" s="98"/>
      <c r="AL1047" s="98"/>
      <c r="AM1047" s="205"/>
      <c r="AN1047" s="98"/>
      <c r="AO1047" s="121"/>
      <c r="AP1047" s="98"/>
      <c r="AQ1047" s="205"/>
      <c r="AR1047" s="98"/>
      <c r="AT1047" s="98"/>
      <c r="AU1047" s="205"/>
      <c r="AV1047" s="98"/>
      <c r="AX1047" s="98"/>
      <c r="AY1047" s="205"/>
      <c r="AZ1047" s="98"/>
      <c r="BB1047" s="98"/>
      <c r="BC1047" s="205"/>
      <c r="BD1047" s="98"/>
      <c r="BF1047" s="98"/>
      <c r="BG1047" s="205"/>
      <c r="BH1047" s="98"/>
      <c r="BI1047" s="121"/>
      <c r="BJ1047" s="98"/>
      <c r="BK1047" s="205"/>
      <c r="BL1047" s="98"/>
      <c r="BN1047" s="121"/>
      <c r="BO1047" s="121"/>
      <c r="BP1047" s="121"/>
      <c r="BQ1047" s="121"/>
      <c r="BR1047" s="121"/>
    </row>
    <row r="1048" spans="1:70" customFormat="1">
      <c r="A1048" s="84"/>
      <c r="B1048" s="363"/>
      <c r="C1048" s="121"/>
      <c r="D1048" s="121"/>
      <c r="E1048" s="121"/>
      <c r="F1048" s="121"/>
      <c r="G1048" s="121"/>
      <c r="H1048" s="121"/>
      <c r="I1048" s="121"/>
      <c r="J1048" s="121"/>
      <c r="K1048" s="121"/>
      <c r="L1048" s="10"/>
      <c r="M1048" s="9"/>
      <c r="N1048" s="90"/>
      <c r="R1048" s="205"/>
      <c r="S1048" s="205"/>
      <c r="T1048" s="205"/>
      <c r="V1048" s="205"/>
      <c r="W1048" s="205"/>
      <c r="X1048" s="205"/>
      <c r="Y1048" s="394"/>
      <c r="Z1048" s="98"/>
      <c r="AA1048" s="205"/>
      <c r="AB1048" s="98"/>
      <c r="AC1048" s="98"/>
      <c r="AD1048" s="98"/>
      <c r="AE1048" s="205"/>
      <c r="AF1048" s="98"/>
      <c r="AH1048" s="98"/>
      <c r="AI1048" s="205"/>
      <c r="AJ1048" s="98"/>
      <c r="AK1048" s="98"/>
      <c r="AL1048" s="98"/>
      <c r="AM1048" s="205"/>
      <c r="AN1048" s="98"/>
      <c r="AO1048" s="121"/>
      <c r="AP1048" s="98"/>
      <c r="AQ1048" s="205"/>
      <c r="AR1048" s="98"/>
      <c r="AT1048" s="98"/>
      <c r="AU1048" s="205"/>
      <c r="AV1048" s="98"/>
      <c r="AX1048" s="98"/>
      <c r="AY1048" s="205"/>
      <c r="AZ1048" s="98"/>
      <c r="BB1048" s="98"/>
      <c r="BC1048" s="205"/>
      <c r="BD1048" s="98"/>
      <c r="BF1048" s="98"/>
      <c r="BG1048" s="205"/>
      <c r="BH1048" s="98"/>
      <c r="BI1048" s="121"/>
      <c r="BJ1048" s="98"/>
      <c r="BK1048" s="205"/>
      <c r="BL1048" s="98"/>
      <c r="BN1048" s="121"/>
      <c r="BO1048" s="121"/>
      <c r="BP1048" s="121"/>
      <c r="BQ1048" s="121"/>
      <c r="BR1048" s="121"/>
    </row>
    <row r="1049" spans="1:70" customFormat="1">
      <c r="A1049" s="84"/>
      <c r="B1049" s="363"/>
      <c r="C1049" s="121"/>
      <c r="D1049" s="121"/>
      <c r="E1049" s="121"/>
      <c r="F1049" s="121"/>
      <c r="G1049" s="121"/>
      <c r="H1049" s="121"/>
      <c r="I1049" s="121"/>
      <c r="J1049" s="121"/>
      <c r="K1049" s="121"/>
      <c r="L1049" s="10"/>
      <c r="M1049" s="9"/>
      <c r="N1049" s="90"/>
      <c r="R1049" s="205"/>
      <c r="S1049" s="205"/>
      <c r="T1049" s="205"/>
      <c r="V1049" s="205"/>
      <c r="W1049" s="205"/>
      <c r="X1049" s="205"/>
      <c r="Y1049" s="394"/>
      <c r="Z1049" s="98"/>
      <c r="AA1049" s="205"/>
      <c r="AB1049" s="98"/>
      <c r="AC1049" s="98"/>
      <c r="AD1049" s="98"/>
      <c r="AE1049" s="205"/>
      <c r="AF1049" s="98"/>
      <c r="AH1049" s="98"/>
      <c r="AI1049" s="205"/>
      <c r="AJ1049" s="98"/>
      <c r="AK1049" s="98"/>
      <c r="AL1049" s="98"/>
      <c r="AM1049" s="205"/>
      <c r="AN1049" s="98"/>
      <c r="AO1049" s="121"/>
      <c r="AP1049" s="98"/>
      <c r="AQ1049" s="205"/>
      <c r="AR1049" s="98"/>
      <c r="AT1049" s="98"/>
      <c r="AU1049" s="205"/>
      <c r="AV1049" s="98"/>
      <c r="AX1049" s="98"/>
      <c r="AY1049" s="205"/>
      <c r="AZ1049" s="98"/>
      <c r="BB1049" s="98"/>
      <c r="BC1049" s="205"/>
      <c r="BD1049" s="98"/>
      <c r="BF1049" s="98"/>
      <c r="BG1049" s="205"/>
      <c r="BH1049" s="98"/>
      <c r="BI1049" s="121"/>
      <c r="BJ1049" s="98"/>
      <c r="BK1049" s="205"/>
      <c r="BL1049" s="98"/>
      <c r="BN1049" s="121"/>
      <c r="BO1049" s="121"/>
      <c r="BP1049" s="121"/>
      <c r="BQ1049" s="121"/>
      <c r="BR1049" s="121"/>
    </row>
    <row r="1050" spans="1:70" customFormat="1">
      <c r="A1050" s="84"/>
      <c r="B1050" s="363"/>
      <c r="C1050" s="121"/>
      <c r="D1050" s="121"/>
      <c r="E1050" s="121"/>
      <c r="F1050" s="121"/>
      <c r="G1050" s="121"/>
      <c r="H1050" s="121"/>
      <c r="I1050" s="121"/>
      <c r="J1050" s="121"/>
      <c r="K1050" s="121"/>
      <c r="L1050" s="10"/>
      <c r="M1050" s="9"/>
      <c r="N1050" s="90"/>
      <c r="R1050" s="205"/>
      <c r="S1050" s="205"/>
      <c r="T1050" s="205"/>
      <c r="V1050" s="205"/>
      <c r="W1050" s="205"/>
      <c r="X1050" s="205"/>
      <c r="Y1050" s="394"/>
      <c r="Z1050" s="98"/>
      <c r="AA1050" s="205"/>
      <c r="AB1050" s="98"/>
      <c r="AC1050" s="98"/>
      <c r="AD1050" s="98"/>
      <c r="AE1050" s="205"/>
      <c r="AF1050" s="98"/>
      <c r="AH1050" s="98"/>
      <c r="AI1050" s="205"/>
      <c r="AJ1050" s="98"/>
      <c r="AK1050" s="98"/>
      <c r="AL1050" s="98"/>
      <c r="AM1050" s="205"/>
      <c r="AN1050" s="98"/>
      <c r="AO1050" s="121"/>
      <c r="AP1050" s="98"/>
      <c r="AQ1050" s="205"/>
      <c r="AR1050" s="98"/>
      <c r="AT1050" s="98"/>
      <c r="AU1050" s="205"/>
      <c r="AV1050" s="98"/>
      <c r="AX1050" s="98"/>
      <c r="AY1050" s="205"/>
      <c r="AZ1050" s="98"/>
      <c r="BB1050" s="98"/>
      <c r="BC1050" s="205"/>
      <c r="BD1050" s="98"/>
      <c r="BF1050" s="98"/>
      <c r="BG1050" s="205"/>
      <c r="BH1050" s="98"/>
      <c r="BI1050" s="121"/>
      <c r="BJ1050" s="98"/>
      <c r="BK1050" s="205"/>
      <c r="BL1050" s="98"/>
      <c r="BN1050" s="121"/>
      <c r="BO1050" s="121"/>
      <c r="BP1050" s="121"/>
      <c r="BQ1050" s="121"/>
      <c r="BR1050" s="121"/>
    </row>
    <row r="1051" spans="1:70" customFormat="1">
      <c r="A1051" s="84"/>
      <c r="B1051" s="363"/>
      <c r="C1051" s="121"/>
      <c r="D1051" s="121"/>
      <c r="E1051" s="121"/>
      <c r="F1051" s="121"/>
      <c r="G1051" s="121"/>
      <c r="H1051" s="121"/>
      <c r="I1051" s="121"/>
      <c r="J1051" s="121"/>
      <c r="K1051" s="121"/>
      <c r="L1051" s="10"/>
      <c r="M1051" s="9"/>
      <c r="N1051" s="90"/>
      <c r="R1051" s="205"/>
      <c r="S1051" s="205"/>
      <c r="T1051" s="205"/>
      <c r="V1051" s="205"/>
      <c r="W1051" s="205"/>
      <c r="X1051" s="205"/>
      <c r="Y1051" s="394"/>
      <c r="Z1051" s="98"/>
      <c r="AA1051" s="205"/>
      <c r="AB1051" s="98"/>
      <c r="AC1051" s="98"/>
      <c r="AD1051" s="98"/>
      <c r="AE1051" s="205"/>
      <c r="AF1051" s="98"/>
      <c r="AH1051" s="98"/>
      <c r="AI1051" s="205"/>
      <c r="AJ1051" s="98"/>
      <c r="AK1051" s="98"/>
      <c r="AL1051" s="98"/>
      <c r="AM1051" s="205"/>
      <c r="AN1051" s="98"/>
      <c r="AO1051" s="121"/>
      <c r="AP1051" s="98"/>
      <c r="AQ1051" s="205"/>
      <c r="AR1051" s="98"/>
      <c r="AT1051" s="98"/>
      <c r="AU1051" s="205"/>
      <c r="AV1051" s="98"/>
      <c r="AX1051" s="98"/>
      <c r="AY1051" s="205"/>
      <c r="AZ1051" s="98"/>
      <c r="BB1051" s="98"/>
      <c r="BC1051" s="205"/>
      <c r="BD1051" s="98"/>
      <c r="BF1051" s="98"/>
      <c r="BG1051" s="205"/>
      <c r="BH1051" s="98"/>
      <c r="BI1051" s="121"/>
      <c r="BJ1051" s="98"/>
      <c r="BK1051" s="205"/>
      <c r="BL1051" s="98"/>
      <c r="BN1051" s="121"/>
      <c r="BO1051" s="121"/>
      <c r="BP1051" s="121"/>
      <c r="BQ1051" s="121"/>
      <c r="BR1051" s="121"/>
    </row>
    <row r="1052" spans="1:70" customFormat="1">
      <c r="A1052" s="84"/>
      <c r="B1052" s="363"/>
      <c r="C1052" s="121"/>
      <c r="D1052" s="121"/>
      <c r="E1052" s="121"/>
      <c r="F1052" s="121"/>
      <c r="G1052" s="121"/>
      <c r="H1052" s="121"/>
      <c r="I1052" s="121"/>
      <c r="J1052" s="121"/>
      <c r="K1052" s="121"/>
      <c r="L1052" s="10"/>
      <c r="M1052" s="9"/>
      <c r="N1052" s="90"/>
      <c r="R1052" s="205"/>
      <c r="S1052" s="205"/>
      <c r="T1052" s="205"/>
      <c r="V1052" s="205"/>
      <c r="W1052" s="205"/>
      <c r="X1052" s="205"/>
      <c r="Y1052" s="394"/>
      <c r="Z1052" s="98"/>
      <c r="AA1052" s="205"/>
      <c r="AB1052" s="98"/>
      <c r="AC1052" s="98"/>
      <c r="AD1052" s="98"/>
      <c r="AE1052" s="205"/>
      <c r="AF1052" s="98"/>
      <c r="AH1052" s="98"/>
      <c r="AI1052" s="205"/>
      <c r="AJ1052" s="98"/>
      <c r="AK1052" s="98"/>
      <c r="AL1052" s="98"/>
      <c r="AM1052" s="205"/>
      <c r="AN1052" s="98"/>
      <c r="AO1052" s="121"/>
      <c r="AP1052" s="98"/>
      <c r="AQ1052" s="205"/>
      <c r="AR1052" s="98"/>
      <c r="AT1052" s="98"/>
      <c r="AU1052" s="205"/>
      <c r="AV1052" s="98"/>
      <c r="AX1052" s="98"/>
      <c r="AY1052" s="205"/>
      <c r="AZ1052" s="98"/>
      <c r="BB1052" s="98"/>
      <c r="BC1052" s="205"/>
      <c r="BD1052" s="98"/>
      <c r="BF1052" s="98"/>
      <c r="BG1052" s="205"/>
      <c r="BH1052" s="98"/>
      <c r="BI1052" s="121"/>
      <c r="BJ1052" s="98"/>
      <c r="BK1052" s="205"/>
      <c r="BL1052" s="98"/>
      <c r="BN1052" s="121"/>
      <c r="BO1052" s="121"/>
      <c r="BP1052" s="121"/>
      <c r="BQ1052" s="121"/>
      <c r="BR1052" s="121"/>
    </row>
    <row r="1053" spans="1:70" customFormat="1">
      <c r="A1053" s="84"/>
      <c r="B1053" s="363"/>
      <c r="C1053" s="121"/>
      <c r="D1053" s="121"/>
      <c r="E1053" s="121"/>
      <c r="F1053" s="121"/>
      <c r="G1053" s="121"/>
      <c r="H1053" s="121"/>
      <c r="I1053" s="121"/>
      <c r="J1053" s="121"/>
      <c r="K1053" s="121"/>
      <c r="L1053" s="10"/>
      <c r="M1053" s="9"/>
      <c r="N1053" s="90"/>
      <c r="R1053" s="205"/>
      <c r="S1053" s="205"/>
      <c r="T1053" s="205"/>
      <c r="V1053" s="205"/>
      <c r="W1053" s="205"/>
      <c r="X1053" s="205"/>
      <c r="Y1053" s="394"/>
      <c r="Z1053" s="98"/>
      <c r="AA1053" s="205"/>
      <c r="AB1053" s="98"/>
      <c r="AC1053" s="98"/>
      <c r="AD1053" s="98"/>
      <c r="AE1053" s="205"/>
      <c r="AF1053" s="98"/>
      <c r="AH1053" s="98"/>
      <c r="AI1053" s="205"/>
      <c r="AJ1053" s="98"/>
      <c r="AK1053" s="98"/>
      <c r="AL1053" s="98"/>
      <c r="AM1053" s="205"/>
      <c r="AN1053" s="98"/>
      <c r="AO1053" s="121"/>
      <c r="AP1053" s="98"/>
      <c r="AQ1053" s="205"/>
      <c r="AR1053" s="98"/>
      <c r="AT1053" s="98"/>
      <c r="AU1053" s="205"/>
      <c r="AV1053" s="98"/>
      <c r="AX1053" s="98"/>
      <c r="AY1053" s="205"/>
      <c r="AZ1053" s="98"/>
      <c r="BB1053" s="98"/>
      <c r="BC1053" s="205"/>
      <c r="BD1053" s="98"/>
      <c r="BF1053" s="98"/>
      <c r="BG1053" s="205"/>
      <c r="BH1053" s="98"/>
      <c r="BI1053" s="121"/>
      <c r="BJ1053" s="98"/>
      <c r="BK1053" s="205"/>
      <c r="BL1053" s="98"/>
      <c r="BN1053" s="121"/>
      <c r="BO1053" s="121"/>
      <c r="BP1053" s="121"/>
      <c r="BQ1053" s="121"/>
      <c r="BR1053" s="121"/>
    </row>
    <row r="1054" spans="1:70" customFormat="1">
      <c r="A1054" s="84"/>
      <c r="B1054" s="363"/>
      <c r="C1054" s="121"/>
      <c r="D1054" s="121"/>
      <c r="E1054" s="121"/>
      <c r="F1054" s="121"/>
      <c r="G1054" s="121"/>
      <c r="H1054" s="121"/>
      <c r="I1054" s="121"/>
      <c r="J1054" s="121"/>
      <c r="K1054" s="121"/>
      <c r="L1054" s="10"/>
      <c r="M1054" s="9"/>
      <c r="N1054" s="90"/>
      <c r="R1054" s="205"/>
      <c r="S1054" s="205"/>
      <c r="T1054" s="205"/>
      <c r="V1054" s="205"/>
      <c r="W1054" s="205"/>
      <c r="X1054" s="205"/>
      <c r="Y1054" s="394"/>
      <c r="Z1054" s="98"/>
      <c r="AA1054" s="205"/>
      <c r="AB1054" s="98"/>
      <c r="AC1054" s="98"/>
      <c r="AD1054" s="98"/>
      <c r="AE1054" s="205"/>
      <c r="AF1054" s="98"/>
      <c r="AH1054" s="98"/>
      <c r="AI1054" s="205"/>
      <c r="AJ1054" s="98"/>
      <c r="AK1054" s="98"/>
      <c r="AL1054" s="98"/>
      <c r="AM1054" s="205"/>
      <c r="AN1054" s="98"/>
      <c r="AO1054" s="121"/>
      <c r="AP1054" s="98"/>
      <c r="AQ1054" s="205"/>
      <c r="AR1054" s="98"/>
      <c r="AT1054" s="98"/>
      <c r="AU1054" s="205"/>
      <c r="AV1054" s="98"/>
      <c r="AX1054" s="98"/>
      <c r="AY1054" s="205"/>
      <c r="AZ1054" s="98"/>
      <c r="BB1054" s="98"/>
      <c r="BC1054" s="205"/>
      <c r="BD1054" s="98"/>
      <c r="BF1054" s="98"/>
      <c r="BG1054" s="205"/>
      <c r="BH1054" s="98"/>
      <c r="BI1054" s="121"/>
      <c r="BJ1054" s="98"/>
      <c r="BK1054" s="205"/>
      <c r="BL1054" s="98"/>
      <c r="BN1054" s="121"/>
      <c r="BO1054" s="121"/>
      <c r="BP1054" s="121"/>
      <c r="BQ1054" s="121"/>
      <c r="BR1054" s="121"/>
    </row>
    <row r="1055" spans="1:70" customFormat="1">
      <c r="A1055" s="84"/>
      <c r="B1055" s="363"/>
      <c r="C1055" s="121"/>
      <c r="D1055" s="121"/>
      <c r="E1055" s="121"/>
      <c r="F1055" s="121"/>
      <c r="G1055" s="121"/>
      <c r="H1055" s="121"/>
      <c r="I1055" s="121"/>
      <c r="J1055" s="121"/>
      <c r="K1055" s="121"/>
      <c r="L1055" s="10"/>
      <c r="M1055" s="9"/>
      <c r="N1055" s="90"/>
      <c r="R1055" s="205"/>
      <c r="S1055" s="205"/>
      <c r="T1055" s="205"/>
      <c r="V1055" s="205"/>
      <c r="W1055" s="205"/>
      <c r="X1055" s="205"/>
      <c r="Y1055" s="394"/>
      <c r="Z1055" s="98"/>
      <c r="AA1055" s="205"/>
      <c r="AB1055" s="98"/>
      <c r="AC1055" s="98"/>
      <c r="AD1055" s="98"/>
      <c r="AE1055" s="205"/>
      <c r="AF1055" s="98"/>
      <c r="AH1055" s="98"/>
      <c r="AI1055" s="205"/>
      <c r="AJ1055" s="98"/>
      <c r="AK1055" s="98"/>
      <c r="AL1055" s="98"/>
      <c r="AM1055" s="205"/>
      <c r="AN1055" s="98"/>
      <c r="AO1055" s="121"/>
      <c r="AP1055" s="98"/>
      <c r="AQ1055" s="205"/>
      <c r="AR1055" s="98"/>
      <c r="AT1055" s="98"/>
      <c r="AU1055" s="205"/>
      <c r="AV1055" s="98"/>
      <c r="AX1055" s="98"/>
      <c r="AY1055" s="205"/>
      <c r="AZ1055" s="98"/>
      <c r="BB1055" s="98"/>
      <c r="BC1055" s="205"/>
      <c r="BD1055" s="98"/>
      <c r="BF1055" s="98"/>
      <c r="BG1055" s="205"/>
      <c r="BH1055" s="98"/>
      <c r="BI1055" s="121"/>
      <c r="BJ1055" s="98"/>
      <c r="BK1055" s="205"/>
      <c r="BL1055" s="98"/>
      <c r="BN1055" s="121"/>
      <c r="BO1055" s="121"/>
      <c r="BP1055" s="121"/>
      <c r="BQ1055" s="121"/>
      <c r="BR1055" s="121"/>
    </row>
    <row r="1056" spans="1:70" customFormat="1">
      <c r="A1056" s="84"/>
      <c r="B1056" s="363"/>
      <c r="C1056" s="121"/>
      <c r="D1056" s="121"/>
      <c r="E1056" s="121"/>
      <c r="F1056" s="121"/>
      <c r="G1056" s="121"/>
      <c r="H1056" s="121"/>
      <c r="I1056" s="121"/>
      <c r="J1056" s="121"/>
      <c r="K1056" s="121"/>
      <c r="L1056" s="10"/>
      <c r="M1056" s="9"/>
      <c r="N1056" s="90"/>
      <c r="R1056" s="205"/>
      <c r="S1056" s="205"/>
      <c r="T1056" s="205"/>
      <c r="V1056" s="205"/>
      <c r="W1056" s="205"/>
      <c r="X1056" s="205"/>
      <c r="Y1056" s="394"/>
      <c r="Z1056" s="98"/>
      <c r="AA1056" s="205"/>
      <c r="AB1056" s="98"/>
      <c r="AC1056" s="98"/>
      <c r="AD1056" s="98"/>
      <c r="AE1056" s="205"/>
      <c r="AF1056" s="98"/>
      <c r="AH1056" s="98"/>
      <c r="AI1056" s="205"/>
      <c r="AJ1056" s="98"/>
      <c r="AK1056" s="98"/>
      <c r="AL1056" s="98"/>
      <c r="AM1056" s="205"/>
      <c r="AN1056" s="98"/>
      <c r="AO1056" s="121"/>
      <c r="AP1056" s="98"/>
      <c r="AQ1056" s="205"/>
      <c r="AR1056" s="98"/>
      <c r="AT1056" s="98"/>
      <c r="AU1056" s="205"/>
      <c r="AV1056" s="98"/>
      <c r="AX1056" s="98"/>
      <c r="AY1056" s="205"/>
      <c r="AZ1056" s="98"/>
      <c r="BB1056" s="98"/>
      <c r="BC1056" s="205"/>
      <c r="BD1056" s="98"/>
      <c r="BF1056" s="98"/>
      <c r="BG1056" s="205"/>
      <c r="BH1056" s="98"/>
      <c r="BI1056" s="121"/>
      <c r="BJ1056" s="98"/>
      <c r="BK1056" s="205"/>
      <c r="BL1056" s="98"/>
      <c r="BN1056" s="121"/>
      <c r="BO1056" s="121"/>
      <c r="BP1056" s="121"/>
      <c r="BQ1056" s="121"/>
      <c r="BR1056" s="121"/>
    </row>
    <row r="1057" spans="1:70" customFormat="1">
      <c r="A1057" s="84"/>
      <c r="B1057" s="363"/>
      <c r="C1057" s="121"/>
      <c r="D1057" s="121"/>
      <c r="E1057" s="121"/>
      <c r="F1057" s="121"/>
      <c r="G1057" s="121"/>
      <c r="H1057" s="121"/>
      <c r="I1057" s="121"/>
      <c r="J1057" s="121"/>
      <c r="K1057" s="121"/>
      <c r="L1057" s="10"/>
      <c r="M1057" s="9"/>
      <c r="N1057" s="90"/>
      <c r="R1057" s="205"/>
      <c r="S1057" s="205"/>
      <c r="T1057" s="205"/>
      <c r="V1057" s="205"/>
      <c r="W1057" s="205"/>
      <c r="X1057" s="205"/>
      <c r="Y1057" s="394"/>
      <c r="Z1057" s="98"/>
      <c r="AA1057" s="205"/>
      <c r="AB1057" s="98"/>
      <c r="AC1057" s="98"/>
      <c r="AD1057" s="98"/>
      <c r="AE1057" s="205"/>
      <c r="AF1057" s="98"/>
      <c r="AH1057" s="98"/>
      <c r="AI1057" s="205"/>
      <c r="AJ1057" s="98"/>
      <c r="AK1057" s="98"/>
      <c r="AL1057" s="98"/>
      <c r="AM1057" s="205"/>
      <c r="AN1057" s="98"/>
      <c r="AO1057" s="121"/>
      <c r="AP1057" s="98"/>
      <c r="AQ1057" s="205"/>
      <c r="AR1057" s="98"/>
      <c r="AT1057" s="98"/>
      <c r="AU1057" s="205"/>
      <c r="AV1057" s="98"/>
      <c r="AX1057" s="98"/>
      <c r="AY1057" s="205"/>
      <c r="AZ1057" s="98"/>
      <c r="BB1057" s="98"/>
      <c r="BC1057" s="205"/>
      <c r="BD1057" s="98"/>
      <c r="BF1057" s="98"/>
      <c r="BG1057" s="205"/>
      <c r="BH1057" s="98"/>
      <c r="BI1057" s="121"/>
      <c r="BJ1057" s="98"/>
      <c r="BK1057" s="205"/>
      <c r="BL1057" s="98"/>
      <c r="BN1057" s="121"/>
      <c r="BO1057" s="121"/>
      <c r="BP1057" s="121"/>
      <c r="BQ1057" s="121"/>
      <c r="BR1057" s="121"/>
    </row>
    <row r="1058" spans="1:70" customFormat="1">
      <c r="A1058" s="84"/>
      <c r="B1058" s="363"/>
      <c r="C1058" s="121"/>
      <c r="D1058" s="121"/>
      <c r="E1058" s="121"/>
      <c r="F1058" s="121"/>
      <c r="G1058" s="121"/>
      <c r="H1058" s="121"/>
      <c r="I1058" s="121"/>
      <c r="J1058" s="121"/>
      <c r="K1058" s="121"/>
      <c r="L1058" s="10"/>
      <c r="M1058" s="9"/>
      <c r="N1058" s="90"/>
      <c r="R1058" s="205"/>
      <c r="S1058" s="205"/>
      <c r="T1058" s="205"/>
      <c r="V1058" s="205"/>
      <c r="W1058" s="205"/>
      <c r="X1058" s="205"/>
      <c r="Y1058" s="394"/>
      <c r="Z1058" s="98"/>
      <c r="AA1058" s="205"/>
      <c r="AB1058" s="98"/>
      <c r="AC1058" s="98"/>
      <c r="AD1058" s="98"/>
      <c r="AE1058" s="205"/>
      <c r="AF1058" s="98"/>
      <c r="AH1058" s="98"/>
      <c r="AI1058" s="205"/>
      <c r="AJ1058" s="98"/>
      <c r="AK1058" s="98"/>
      <c r="AL1058" s="98"/>
      <c r="AM1058" s="205"/>
      <c r="AN1058" s="98"/>
      <c r="AO1058" s="121"/>
      <c r="AP1058" s="98"/>
      <c r="AQ1058" s="205"/>
      <c r="AR1058" s="98"/>
      <c r="AT1058" s="98"/>
      <c r="AU1058" s="205"/>
      <c r="AV1058" s="98"/>
      <c r="AX1058" s="98"/>
      <c r="AY1058" s="205"/>
      <c r="AZ1058" s="98"/>
      <c r="BB1058" s="98"/>
      <c r="BC1058" s="205"/>
      <c r="BD1058" s="98"/>
      <c r="BF1058" s="98"/>
      <c r="BG1058" s="205"/>
      <c r="BH1058" s="98"/>
      <c r="BI1058" s="121"/>
      <c r="BJ1058" s="98"/>
      <c r="BK1058" s="205"/>
      <c r="BL1058" s="98"/>
      <c r="BN1058" s="121"/>
      <c r="BO1058" s="121"/>
      <c r="BP1058" s="121"/>
      <c r="BQ1058" s="121"/>
      <c r="BR1058" s="121"/>
    </row>
    <row r="1059" spans="1:70" customFormat="1">
      <c r="A1059" s="84"/>
      <c r="B1059" s="363"/>
      <c r="C1059" s="121"/>
      <c r="D1059" s="121"/>
      <c r="E1059" s="121"/>
      <c r="F1059" s="121"/>
      <c r="G1059" s="121"/>
      <c r="H1059" s="121"/>
      <c r="I1059" s="121"/>
      <c r="J1059" s="121"/>
      <c r="K1059" s="121"/>
      <c r="L1059" s="10"/>
      <c r="M1059" s="9"/>
      <c r="N1059" s="90"/>
      <c r="R1059" s="205"/>
      <c r="S1059" s="205"/>
      <c r="T1059" s="205"/>
      <c r="V1059" s="205"/>
      <c r="W1059" s="205"/>
      <c r="X1059" s="205"/>
      <c r="Y1059" s="394"/>
      <c r="Z1059" s="98"/>
      <c r="AA1059" s="205"/>
      <c r="AB1059" s="98"/>
      <c r="AC1059" s="98"/>
      <c r="AD1059" s="98"/>
      <c r="AE1059" s="205"/>
      <c r="AF1059" s="98"/>
      <c r="AH1059" s="98"/>
      <c r="AI1059" s="205"/>
      <c r="AJ1059" s="98"/>
      <c r="AK1059" s="98"/>
      <c r="AL1059" s="98"/>
      <c r="AM1059" s="205"/>
      <c r="AN1059" s="98"/>
      <c r="AO1059" s="121"/>
      <c r="AP1059" s="98"/>
      <c r="AQ1059" s="205"/>
      <c r="AR1059" s="98"/>
      <c r="AT1059" s="98"/>
      <c r="AU1059" s="205"/>
      <c r="AV1059" s="98"/>
      <c r="AX1059" s="98"/>
      <c r="AY1059" s="205"/>
      <c r="AZ1059" s="98"/>
      <c r="BB1059" s="98"/>
      <c r="BC1059" s="205"/>
      <c r="BD1059" s="98"/>
      <c r="BF1059" s="98"/>
      <c r="BG1059" s="205"/>
      <c r="BH1059" s="98"/>
      <c r="BI1059" s="121"/>
      <c r="BJ1059" s="98"/>
      <c r="BK1059" s="205"/>
      <c r="BL1059" s="98"/>
      <c r="BN1059" s="121"/>
      <c r="BO1059" s="121"/>
      <c r="BP1059" s="121"/>
      <c r="BQ1059" s="121"/>
      <c r="BR1059" s="121"/>
    </row>
    <row r="1060" spans="1:70" customFormat="1">
      <c r="A1060" s="84"/>
      <c r="B1060" s="363"/>
      <c r="C1060" s="121"/>
      <c r="D1060" s="121"/>
      <c r="E1060" s="121"/>
      <c r="F1060" s="121"/>
      <c r="G1060" s="121"/>
      <c r="H1060" s="121"/>
      <c r="I1060" s="121"/>
      <c r="J1060" s="121"/>
      <c r="K1060" s="121"/>
      <c r="L1060" s="10"/>
      <c r="M1060" s="9"/>
      <c r="N1060" s="90"/>
      <c r="R1060" s="205"/>
      <c r="S1060" s="205"/>
      <c r="T1060" s="205"/>
      <c r="V1060" s="205"/>
      <c r="W1060" s="205"/>
      <c r="X1060" s="205"/>
      <c r="Y1060" s="394"/>
      <c r="Z1060" s="98"/>
      <c r="AA1060" s="205"/>
      <c r="AB1060" s="98"/>
      <c r="AC1060" s="98"/>
      <c r="AD1060" s="98"/>
      <c r="AE1060" s="205"/>
      <c r="AF1060" s="98"/>
      <c r="AH1060" s="98"/>
      <c r="AI1060" s="205"/>
      <c r="AJ1060" s="98"/>
      <c r="AK1060" s="98"/>
      <c r="AL1060" s="98"/>
      <c r="AM1060" s="205"/>
      <c r="AN1060" s="98"/>
      <c r="AO1060" s="121"/>
      <c r="AP1060" s="98"/>
      <c r="AQ1060" s="205"/>
      <c r="AR1060" s="98"/>
      <c r="AT1060" s="98"/>
      <c r="AU1060" s="205"/>
      <c r="AV1060" s="98"/>
      <c r="AX1060" s="98"/>
      <c r="AY1060" s="205"/>
      <c r="AZ1060" s="98"/>
      <c r="BB1060" s="98"/>
      <c r="BC1060" s="205"/>
      <c r="BD1060" s="98"/>
      <c r="BF1060" s="98"/>
      <c r="BG1060" s="205"/>
      <c r="BH1060" s="98"/>
      <c r="BI1060" s="121"/>
      <c r="BJ1060" s="98"/>
      <c r="BK1060" s="205"/>
      <c r="BL1060" s="98"/>
      <c r="BN1060" s="121"/>
      <c r="BO1060" s="121"/>
      <c r="BP1060" s="121"/>
      <c r="BQ1060" s="121"/>
      <c r="BR1060" s="121"/>
    </row>
    <row r="1061" spans="1:70" customFormat="1">
      <c r="A1061" s="84"/>
      <c r="B1061" s="363"/>
      <c r="C1061" s="121"/>
      <c r="D1061" s="121"/>
      <c r="E1061" s="121"/>
      <c r="F1061" s="121"/>
      <c r="G1061" s="121"/>
      <c r="H1061" s="121"/>
      <c r="I1061" s="121"/>
      <c r="J1061" s="121"/>
      <c r="K1061" s="121"/>
      <c r="L1061" s="10"/>
      <c r="M1061" s="9"/>
      <c r="N1061" s="90"/>
      <c r="R1061" s="205"/>
      <c r="S1061" s="205"/>
      <c r="T1061" s="205"/>
      <c r="V1061" s="205"/>
      <c r="W1061" s="205"/>
      <c r="X1061" s="205"/>
      <c r="Y1061" s="394"/>
      <c r="Z1061" s="98"/>
      <c r="AA1061" s="205"/>
      <c r="AB1061" s="98"/>
      <c r="AC1061" s="98"/>
      <c r="AD1061" s="98"/>
      <c r="AE1061" s="205"/>
      <c r="AF1061" s="98"/>
      <c r="AH1061" s="98"/>
      <c r="AI1061" s="205"/>
      <c r="AJ1061" s="98"/>
      <c r="AK1061" s="98"/>
      <c r="AL1061" s="98"/>
      <c r="AM1061" s="205"/>
      <c r="AN1061" s="98"/>
      <c r="AO1061" s="121"/>
      <c r="AP1061" s="98"/>
      <c r="AQ1061" s="205"/>
      <c r="AR1061" s="98"/>
      <c r="AT1061" s="98"/>
      <c r="AU1061" s="205"/>
      <c r="AV1061" s="98"/>
      <c r="AX1061" s="98"/>
      <c r="AY1061" s="205"/>
      <c r="AZ1061" s="98"/>
      <c r="BB1061" s="98"/>
      <c r="BC1061" s="205"/>
      <c r="BD1061" s="98"/>
      <c r="BF1061" s="98"/>
      <c r="BG1061" s="205"/>
      <c r="BH1061" s="98"/>
      <c r="BI1061" s="121"/>
      <c r="BJ1061" s="98"/>
      <c r="BK1061" s="205"/>
      <c r="BL1061" s="98"/>
      <c r="BN1061" s="121"/>
      <c r="BO1061" s="121"/>
      <c r="BP1061" s="121"/>
      <c r="BQ1061" s="121"/>
      <c r="BR1061" s="121"/>
    </row>
    <row r="1062" spans="1:70" customFormat="1">
      <c r="A1062" s="84"/>
      <c r="B1062" s="363"/>
      <c r="C1062" s="121"/>
      <c r="D1062" s="121"/>
      <c r="E1062" s="121"/>
      <c r="F1062" s="121"/>
      <c r="G1062" s="121"/>
      <c r="H1062" s="121"/>
      <c r="I1062" s="121"/>
      <c r="J1062" s="121"/>
      <c r="K1062" s="121"/>
      <c r="L1062" s="10"/>
      <c r="M1062" s="9"/>
      <c r="N1062" s="90"/>
      <c r="R1062" s="205"/>
      <c r="S1062" s="205"/>
      <c r="T1062" s="205"/>
      <c r="V1062" s="205"/>
      <c r="W1062" s="205"/>
      <c r="X1062" s="205"/>
      <c r="Y1062" s="394"/>
      <c r="Z1062" s="98"/>
      <c r="AA1062" s="205"/>
      <c r="AB1062" s="98"/>
      <c r="AC1062" s="98"/>
      <c r="AD1062" s="98"/>
      <c r="AE1062" s="205"/>
      <c r="AF1062" s="98"/>
      <c r="AH1062" s="98"/>
      <c r="AI1062" s="205"/>
      <c r="AJ1062" s="98"/>
      <c r="AK1062" s="98"/>
      <c r="AL1062" s="98"/>
      <c r="AM1062" s="205"/>
      <c r="AN1062" s="98"/>
      <c r="AO1062" s="121"/>
      <c r="AP1062" s="98"/>
      <c r="AQ1062" s="205"/>
      <c r="AR1062" s="98"/>
      <c r="AT1062" s="98"/>
      <c r="AU1062" s="205"/>
      <c r="AV1062" s="98"/>
      <c r="AX1062" s="98"/>
      <c r="AY1062" s="205"/>
      <c r="AZ1062" s="98"/>
      <c r="BB1062" s="98"/>
      <c r="BC1062" s="205"/>
      <c r="BD1062" s="98"/>
      <c r="BF1062" s="98"/>
      <c r="BG1062" s="205"/>
      <c r="BH1062" s="98"/>
      <c r="BI1062" s="121"/>
      <c r="BJ1062" s="98"/>
      <c r="BK1062" s="205"/>
      <c r="BL1062" s="98"/>
      <c r="BN1062" s="121"/>
      <c r="BO1062" s="121"/>
      <c r="BP1062" s="121"/>
      <c r="BQ1062" s="121"/>
      <c r="BR1062" s="121"/>
    </row>
    <row r="1063" spans="1:70" customFormat="1">
      <c r="A1063" s="84"/>
      <c r="B1063" s="363"/>
      <c r="C1063" s="121"/>
      <c r="D1063" s="121"/>
      <c r="E1063" s="121"/>
      <c r="F1063" s="121"/>
      <c r="G1063" s="121"/>
      <c r="H1063" s="121"/>
      <c r="I1063" s="121"/>
      <c r="J1063" s="121"/>
      <c r="K1063" s="121"/>
      <c r="L1063" s="10"/>
      <c r="M1063" s="9"/>
      <c r="N1063" s="90"/>
      <c r="R1063" s="205"/>
      <c r="S1063" s="205"/>
      <c r="T1063" s="205"/>
      <c r="V1063" s="205"/>
      <c r="W1063" s="205"/>
      <c r="X1063" s="205"/>
      <c r="Y1063" s="394"/>
      <c r="Z1063" s="98"/>
      <c r="AA1063" s="205"/>
      <c r="AB1063" s="98"/>
      <c r="AC1063" s="98"/>
      <c r="AD1063" s="98"/>
      <c r="AE1063" s="205"/>
      <c r="AF1063" s="98"/>
      <c r="AH1063" s="98"/>
      <c r="AI1063" s="205"/>
      <c r="AJ1063" s="98"/>
      <c r="AK1063" s="98"/>
      <c r="AL1063" s="98"/>
      <c r="AM1063" s="205"/>
      <c r="AN1063" s="98"/>
      <c r="AO1063" s="121"/>
      <c r="AP1063" s="98"/>
      <c r="AQ1063" s="205"/>
      <c r="AR1063" s="98"/>
      <c r="AT1063" s="98"/>
      <c r="AU1063" s="205"/>
      <c r="AV1063" s="98"/>
      <c r="AX1063" s="98"/>
      <c r="AY1063" s="205"/>
      <c r="AZ1063" s="98"/>
      <c r="BB1063" s="98"/>
      <c r="BC1063" s="205"/>
      <c r="BD1063" s="98"/>
      <c r="BF1063" s="98"/>
      <c r="BG1063" s="205"/>
      <c r="BH1063" s="98"/>
      <c r="BI1063" s="121"/>
      <c r="BJ1063" s="98"/>
      <c r="BK1063" s="205"/>
      <c r="BL1063" s="98"/>
      <c r="BN1063" s="121"/>
      <c r="BO1063" s="121"/>
      <c r="BP1063" s="121"/>
      <c r="BQ1063" s="121"/>
      <c r="BR1063" s="121"/>
    </row>
    <row r="1064" spans="1:70" customFormat="1">
      <c r="A1064" s="84"/>
      <c r="B1064" s="363"/>
      <c r="C1064" s="121"/>
      <c r="D1064" s="121"/>
      <c r="E1064" s="121"/>
      <c r="F1064" s="121"/>
      <c r="G1064" s="121"/>
      <c r="H1064" s="121"/>
      <c r="I1064" s="121"/>
      <c r="J1064" s="121"/>
      <c r="K1064" s="121"/>
      <c r="L1064" s="10"/>
      <c r="M1064" s="9"/>
      <c r="N1064" s="90"/>
      <c r="R1064" s="205"/>
      <c r="S1064" s="205"/>
      <c r="T1064" s="205"/>
      <c r="V1064" s="205"/>
      <c r="W1064" s="205"/>
      <c r="X1064" s="205"/>
      <c r="Y1064" s="394"/>
      <c r="Z1064" s="98"/>
      <c r="AA1064" s="205"/>
      <c r="AB1064" s="98"/>
      <c r="AC1064" s="98"/>
      <c r="AD1064" s="98"/>
      <c r="AE1064" s="205"/>
      <c r="AF1064" s="98"/>
      <c r="AH1064" s="98"/>
      <c r="AI1064" s="205"/>
      <c r="AJ1064" s="98"/>
      <c r="AK1064" s="98"/>
      <c r="AL1064" s="98"/>
      <c r="AM1064" s="205"/>
      <c r="AN1064" s="98"/>
      <c r="AO1064" s="121"/>
      <c r="AP1064" s="98"/>
      <c r="AQ1064" s="205"/>
      <c r="AR1064" s="98"/>
      <c r="AT1064" s="98"/>
      <c r="AU1064" s="205"/>
      <c r="AV1064" s="98"/>
      <c r="AX1064" s="98"/>
      <c r="AY1064" s="205"/>
      <c r="AZ1064" s="98"/>
      <c r="BB1064" s="98"/>
      <c r="BC1064" s="205"/>
      <c r="BD1064" s="98"/>
      <c r="BF1064" s="98"/>
      <c r="BG1064" s="205"/>
      <c r="BH1064" s="98"/>
      <c r="BI1064" s="121"/>
      <c r="BJ1064" s="98"/>
      <c r="BK1064" s="205"/>
      <c r="BL1064" s="98"/>
      <c r="BN1064" s="121"/>
      <c r="BO1064" s="121"/>
      <c r="BP1064" s="121"/>
      <c r="BQ1064" s="121"/>
      <c r="BR1064" s="121"/>
    </row>
    <row r="1065" spans="1:70" customFormat="1">
      <c r="A1065" s="84"/>
      <c r="B1065" s="363"/>
      <c r="C1065" s="121"/>
      <c r="D1065" s="121"/>
      <c r="E1065" s="121"/>
      <c r="F1065" s="121"/>
      <c r="G1065" s="121"/>
      <c r="H1065" s="121"/>
      <c r="I1065" s="121"/>
      <c r="J1065" s="121"/>
      <c r="K1065" s="121"/>
      <c r="L1065" s="10"/>
      <c r="M1065" s="9"/>
      <c r="N1065" s="90"/>
      <c r="R1065" s="205"/>
      <c r="S1065" s="205"/>
      <c r="T1065" s="205"/>
      <c r="V1065" s="205"/>
      <c r="W1065" s="205"/>
      <c r="X1065" s="205"/>
      <c r="Y1065" s="394"/>
      <c r="Z1065" s="98"/>
      <c r="AA1065" s="205"/>
      <c r="AB1065" s="98"/>
      <c r="AC1065" s="98"/>
      <c r="AD1065" s="98"/>
      <c r="AE1065" s="205"/>
      <c r="AF1065" s="98"/>
      <c r="AH1065" s="98"/>
      <c r="AI1065" s="205"/>
      <c r="AJ1065" s="98"/>
      <c r="AK1065" s="98"/>
      <c r="AL1065" s="98"/>
      <c r="AM1065" s="205"/>
      <c r="AN1065" s="98"/>
      <c r="AO1065" s="121"/>
      <c r="AP1065" s="98"/>
      <c r="AQ1065" s="205"/>
      <c r="AR1065" s="98"/>
      <c r="AT1065" s="98"/>
      <c r="AU1065" s="205"/>
      <c r="AV1065" s="98"/>
      <c r="AX1065" s="98"/>
      <c r="AY1065" s="205"/>
      <c r="AZ1065" s="98"/>
      <c r="BB1065" s="98"/>
      <c r="BC1065" s="205"/>
      <c r="BD1065" s="98"/>
      <c r="BF1065" s="98"/>
      <c r="BG1065" s="205"/>
      <c r="BH1065" s="98"/>
      <c r="BI1065" s="121"/>
      <c r="BJ1065" s="98"/>
      <c r="BK1065" s="205"/>
      <c r="BL1065" s="98"/>
      <c r="BN1065" s="121"/>
      <c r="BO1065" s="121"/>
      <c r="BP1065" s="121"/>
      <c r="BQ1065" s="121"/>
      <c r="BR1065" s="121"/>
    </row>
    <row r="1066" spans="1:70" customFormat="1">
      <c r="A1066" s="84"/>
      <c r="B1066" s="363"/>
      <c r="C1066" s="121"/>
      <c r="D1066" s="121"/>
      <c r="E1066" s="121"/>
      <c r="F1066" s="121"/>
      <c r="G1066" s="121"/>
      <c r="H1066" s="121"/>
      <c r="I1066" s="121"/>
      <c r="J1066" s="121"/>
      <c r="K1066" s="121"/>
      <c r="L1066" s="10"/>
      <c r="M1066" s="9"/>
      <c r="N1066" s="90"/>
      <c r="R1066" s="205"/>
      <c r="S1066" s="205"/>
      <c r="T1066" s="205"/>
      <c r="V1066" s="205"/>
      <c r="W1066" s="205"/>
      <c r="X1066" s="205"/>
      <c r="Y1066" s="394"/>
      <c r="Z1066" s="98"/>
      <c r="AA1066" s="205"/>
      <c r="AB1066" s="98"/>
      <c r="AC1066" s="98"/>
      <c r="AD1066" s="98"/>
      <c r="AE1066" s="205"/>
      <c r="AF1066" s="98"/>
      <c r="AH1066" s="98"/>
      <c r="AI1066" s="205"/>
      <c r="AJ1066" s="98"/>
      <c r="AK1066" s="98"/>
      <c r="AL1066" s="98"/>
      <c r="AM1066" s="205"/>
      <c r="AN1066" s="98"/>
      <c r="AO1066" s="121"/>
      <c r="AP1066" s="98"/>
      <c r="AQ1066" s="205"/>
      <c r="AR1066" s="98"/>
      <c r="AT1066" s="98"/>
      <c r="AU1066" s="205"/>
      <c r="AV1066" s="98"/>
      <c r="AX1066" s="98"/>
      <c r="AY1066" s="205"/>
      <c r="AZ1066" s="98"/>
      <c r="BB1066" s="98"/>
      <c r="BC1066" s="205"/>
      <c r="BD1066" s="98"/>
      <c r="BF1066" s="98"/>
      <c r="BG1066" s="205"/>
      <c r="BH1066" s="98"/>
      <c r="BI1066" s="121"/>
      <c r="BJ1066" s="98"/>
      <c r="BK1066" s="205"/>
      <c r="BL1066" s="98"/>
      <c r="BN1066" s="121"/>
      <c r="BO1066" s="121"/>
      <c r="BP1066" s="121"/>
      <c r="BQ1066" s="121"/>
      <c r="BR1066" s="121"/>
    </row>
    <row r="1067" spans="1:70" customFormat="1">
      <c r="A1067" s="84"/>
      <c r="B1067" s="363"/>
      <c r="C1067" s="121"/>
      <c r="D1067" s="121"/>
      <c r="E1067" s="121"/>
      <c r="F1067" s="121"/>
      <c r="G1067" s="121"/>
      <c r="H1067" s="121"/>
      <c r="I1067" s="121"/>
      <c r="J1067" s="121"/>
      <c r="K1067" s="121"/>
      <c r="L1067" s="10"/>
      <c r="M1067" s="9"/>
      <c r="N1067" s="90"/>
      <c r="R1067" s="205"/>
      <c r="S1067" s="205"/>
      <c r="T1067" s="205"/>
      <c r="V1067" s="205"/>
      <c r="W1067" s="205"/>
      <c r="X1067" s="205"/>
      <c r="Y1067" s="394"/>
      <c r="Z1067" s="98"/>
      <c r="AA1067" s="205"/>
      <c r="AB1067" s="98"/>
      <c r="AC1067" s="98"/>
      <c r="AD1067" s="98"/>
      <c r="AE1067" s="205"/>
      <c r="AF1067" s="98"/>
      <c r="AH1067" s="98"/>
      <c r="AI1067" s="205"/>
      <c r="AJ1067" s="98"/>
      <c r="AK1067" s="98"/>
      <c r="AL1067" s="98"/>
      <c r="AM1067" s="205"/>
      <c r="AN1067" s="98"/>
      <c r="AO1067" s="121"/>
      <c r="AP1067" s="98"/>
      <c r="AQ1067" s="205"/>
      <c r="AR1067" s="98"/>
      <c r="AT1067" s="98"/>
      <c r="AU1067" s="205"/>
      <c r="AV1067" s="98"/>
      <c r="AX1067" s="98"/>
      <c r="AY1067" s="205"/>
      <c r="AZ1067" s="98"/>
      <c r="BB1067" s="98"/>
      <c r="BC1067" s="205"/>
      <c r="BD1067" s="98"/>
      <c r="BF1067" s="98"/>
      <c r="BG1067" s="205"/>
      <c r="BH1067" s="98"/>
      <c r="BI1067" s="121"/>
      <c r="BJ1067" s="98"/>
      <c r="BK1067" s="205"/>
      <c r="BL1067" s="98"/>
      <c r="BN1067" s="121"/>
      <c r="BO1067" s="121"/>
      <c r="BP1067" s="121"/>
      <c r="BQ1067" s="121"/>
      <c r="BR1067" s="121"/>
    </row>
    <row r="1068" spans="1:70" customFormat="1">
      <c r="A1068" s="84"/>
      <c r="B1068" s="363"/>
      <c r="C1068" s="121"/>
      <c r="D1068" s="121"/>
      <c r="E1068" s="121"/>
      <c r="F1068" s="121"/>
      <c r="G1068" s="121"/>
      <c r="H1068" s="121"/>
      <c r="I1068" s="121"/>
      <c r="J1068" s="121"/>
      <c r="K1068" s="121"/>
      <c r="L1068" s="10"/>
      <c r="M1068" s="9"/>
      <c r="N1068" s="90"/>
      <c r="R1068" s="205"/>
      <c r="S1068" s="205"/>
      <c r="T1068" s="205"/>
      <c r="V1068" s="205"/>
      <c r="W1068" s="205"/>
      <c r="X1068" s="205"/>
      <c r="Y1068" s="394"/>
      <c r="Z1068" s="98"/>
      <c r="AA1068" s="205"/>
      <c r="AB1068" s="98"/>
      <c r="AC1068" s="98"/>
      <c r="AD1068" s="98"/>
      <c r="AE1068" s="205"/>
      <c r="AF1068" s="98"/>
      <c r="AH1068" s="98"/>
      <c r="AI1068" s="205"/>
      <c r="AJ1068" s="98"/>
      <c r="AK1068" s="98"/>
      <c r="AL1068" s="98"/>
      <c r="AM1068" s="205"/>
      <c r="AN1068" s="98"/>
      <c r="AO1068" s="121"/>
      <c r="AP1068" s="98"/>
      <c r="AQ1068" s="205"/>
      <c r="AR1068" s="98"/>
      <c r="AT1068" s="98"/>
      <c r="AU1068" s="205"/>
      <c r="AV1068" s="98"/>
      <c r="AX1068" s="98"/>
      <c r="AY1068" s="205"/>
      <c r="AZ1068" s="98"/>
      <c r="BB1068" s="98"/>
      <c r="BC1068" s="205"/>
      <c r="BD1068" s="98"/>
      <c r="BF1068" s="98"/>
      <c r="BG1068" s="205"/>
      <c r="BH1068" s="98"/>
      <c r="BI1068" s="121"/>
      <c r="BJ1068" s="98"/>
      <c r="BK1068" s="205"/>
      <c r="BL1068" s="98"/>
      <c r="BN1068" s="121"/>
      <c r="BO1068" s="121"/>
      <c r="BP1068" s="121"/>
      <c r="BQ1068" s="121"/>
      <c r="BR1068" s="121"/>
    </row>
    <row r="1069" spans="1:70" customFormat="1">
      <c r="A1069" s="84"/>
      <c r="B1069" s="363"/>
      <c r="C1069" s="121"/>
      <c r="D1069" s="121"/>
      <c r="E1069" s="121"/>
      <c r="F1069" s="121"/>
      <c r="G1069" s="121"/>
      <c r="H1069" s="121"/>
      <c r="I1069" s="121"/>
      <c r="J1069" s="121"/>
      <c r="K1069" s="121"/>
      <c r="L1069" s="10"/>
      <c r="M1069" s="9"/>
      <c r="N1069" s="90"/>
      <c r="R1069" s="205"/>
      <c r="S1069" s="205"/>
      <c r="T1069" s="205"/>
      <c r="V1069" s="205"/>
      <c r="W1069" s="205"/>
      <c r="X1069" s="205"/>
      <c r="Y1069" s="394"/>
      <c r="Z1069" s="98"/>
      <c r="AA1069" s="205"/>
      <c r="AB1069" s="98"/>
      <c r="AC1069" s="98"/>
      <c r="AD1069" s="98"/>
      <c r="AE1069" s="205"/>
      <c r="AF1069" s="98"/>
      <c r="AH1069" s="98"/>
      <c r="AI1069" s="205"/>
      <c r="AJ1069" s="98"/>
      <c r="AK1069" s="98"/>
      <c r="AL1069" s="98"/>
      <c r="AM1069" s="205"/>
      <c r="AN1069" s="98"/>
      <c r="AO1069" s="121"/>
      <c r="AP1069" s="98"/>
      <c r="AQ1069" s="205"/>
      <c r="AR1069" s="98"/>
      <c r="AT1069" s="98"/>
      <c r="AU1069" s="205"/>
      <c r="AV1069" s="98"/>
      <c r="AX1069" s="98"/>
      <c r="AY1069" s="205"/>
      <c r="AZ1069" s="98"/>
      <c r="BB1069" s="98"/>
      <c r="BC1069" s="205"/>
      <c r="BD1069" s="98"/>
      <c r="BF1069" s="98"/>
      <c r="BG1069" s="205"/>
      <c r="BH1069" s="98"/>
      <c r="BI1069" s="121"/>
      <c r="BJ1069" s="98"/>
      <c r="BK1069" s="205"/>
      <c r="BL1069" s="98"/>
      <c r="BN1069" s="121"/>
      <c r="BO1069" s="121"/>
      <c r="BP1069" s="121"/>
      <c r="BQ1069" s="121"/>
      <c r="BR1069" s="121"/>
    </row>
    <row r="1070" spans="1:70" customFormat="1">
      <c r="A1070" s="84"/>
      <c r="B1070" s="363"/>
      <c r="C1070" s="121"/>
      <c r="D1070" s="121"/>
      <c r="E1070" s="121"/>
      <c r="F1070" s="121"/>
      <c r="G1070" s="121"/>
      <c r="H1070" s="121"/>
      <c r="I1070" s="121"/>
      <c r="J1070" s="121"/>
      <c r="K1070" s="121"/>
      <c r="L1070" s="10"/>
      <c r="M1070" s="9"/>
      <c r="N1070" s="90"/>
      <c r="R1070" s="205"/>
      <c r="S1070" s="205"/>
      <c r="T1070" s="205"/>
      <c r="V1070" s="205"/>
      <c r="W1070" s="205"/>
      <c r="X1070" s="205"/>
      <c r="Y1070" s="394"/>
      <c r="Z1070" s="98"/>
      <c r="AA1070" s="205"/>
      <c r="AB1070" s="98"/>
      <c r="AC1070" s="98"/>
      <c r="AD1070" s="98"/>
      <c r="AE1070" s="205"/>
      <c r="AF1070" s="98"/>
      <c r="AH1070" s="98"/>
      <c r="AI1070" s="205"/>
      <c r="AJ1070" s="98"/>
      <c r="AK1070" s="98"/>
      <c r="AL1070" s="98"/>
      <c r="AM1070" s="205"/>
      <c r="AN1070" s="98"/>
      <c r="AO1070" s="121"/>
      <c r="AP1070" s="98"/>
      <c r="AQ1070" s="205"/>
      <c r="AR1070" s="98"/>
      <c r="AT1070" s="98"/>
      <c r="AU1070" s="205"/>
      <c r="AV1070" s="98"/>
      <c r="AX1070" s="98"/>
      <c r="AY1070" s="205"/>
      <c r="AZ1070" s="98"/>
      <c r="BB1070" s="98"/>
      <c r="BC1070" s="205"/>
      <c r="BD1070" s="98"/>
      <c r="BF1070" s="98"/>
      <c r="BG1070" s="205"/>
      <c r="BH1070" s="98"/>
      <c r="BI1070" s="121"/>
      <c r="BJ1070" s="98"/>
      <c r="BK1070" s="205"/>
      <c r="BL1070" s="98"/>
      <c r="BN1070" s="121"/>
      <c r="BO1070" s="121"/>
      <c r="BP1070" s="121"/>
      <c r="BQ1070" s="121"/>
      <c r="BR1070" s="121"/>
    </row>
    <row r="1071" spans="1:70" customFormat="1">
      <c r="A1071" s="84"/>
      <c r="B1071" s="363"/>
      <c r="C1071" s="121"/>
      <c r="D1071" s="121"/>
      <c r="E1071" s="121"/>
      <c r="F1071" s="121"/>
      <c r="G1071" s="121"/>
      <c r="H1071" s="121"/>
      <c r="I1071" s="121"/>
      <c r="J1071" s="121"/>
      <c r="K1071" s="121"/>
      <c r="L1071" s="10"/>
      <c r="M1071" s="9"/>
      <c r="N1071" s="90"/>
      <c r="R1071" s="205"/>
      <c r="S1071" s="205"/>
      <c r="T1071" s="205"/>
      <c r="V1071" s="205"/>
      <c r="W1071" s="205"/>
      <c r="X1071" s="205"/>
      <c r="Y1071" s="394"/>
      <c r="Z1071" s="98"/>
      <c r="AA1071" s="205"/>
      <c r="AB1071" s="98"/>
      <c r="AC1071" s="98"/>
      <c r="AD1071" s="98"/>
      <c r="AE1071" s="205"/>
      <c r="AF1071" s="98"/>
      <c r="AH1071" s="98"/>
      <c r="AI1071" s="205"/>
      <c r="AJ1071" s="98"/>
      <c r="AK1071" s="98"/>
      <c r="AL1071" s="98"/>
      <c r="AM1071" s="205"/>
      <c r="AN1071" s="98"/>
      <c r="AO1071" s="121"/>
      <c r="AP1071" s="98"/>
      <c r="AQ1071" s="205"/>
      <c r="AR1071" s="98"/>
      <c r="AT1071" s="98"/>
      <c r="AU1071" s="205"/>
      <c r="AV1071" s="98"/>
      <c r="AX1071" s="98"/>
      <c r="AY1071" s="205"/>
      <c r="AZ1071" s="98"/>
      <c r="BB1071" s="98"/>
      <c r="BC1071" s="205"/>
      <c r="BD1071" s="98"/>
      <c r="BF1071" s="98"/>
      <c r="BG1071" s="205"/>
      <c r="BH1071" s="98"/>
      <c r="BI1071" s="121"/>
      <c r="BJ1071" s="98"/>
      <c r="BK1071" s="205"/>
      <c r="BL1071" s="98"/>
      <c r="BN1071" s="121"/>
      <c r="BO1071" s="121"/>
      <c r="BP1071" s="121"/>
      <c r="BQ1071" s="121"/>
      <c r="BR1071" s="121"/>
    </row>
    <row r="1072" spans="1:70" customFormat="1">
      <c r="A1072" s="84"/>
      <c r="B1072" s="363"/>
      <c r="C1072" s="121"/>
      <c r="D1072" s="121"/>
      <c r="E1072" s="121"/>
      <c r="F1072" s="121"/>
      <c r="G1072" s="121"/>
      <c r="H1072" s="121"/>
      <c r="I1072" s="121"/>
      <c r="J1072" s="121"/>
      <c r="K1072" s="121"/>
      <c r="L1072" s="10"/>
      <c r="M1072" s="9"/>
      <c r="N1072" s="90"/>
      <c r="R1072" s="205"/>
      <c r="S1072" s="205"/>
      <c r="T1072" s="205"/>
      <c r="V1072" s="205"/>
      <c r="W1072" s="205"/>
      <c r="X1072" s="205"/>
      <c r="Y1072" s="394"/>
      <c r="Z1072" s="98"/>
      <c r="AA1072" s="205"/>
      <c r="AB1072" s="98"/>
      <c r="AC1072" s="98"/>
      <c r="AD1072" s="98"/>
      <c r="AE1072" s="205"/>
      <c r="AF1072" s="98"/>
      <c r="AH1072" s="98"/>
      <c r="AI1072" s="205"/>
      <c r="AJ1072" s="98"/>
      <c r="AK1072" s="98"/>
      <c r="AL1072" s="98"/>
      <c r="AM1072" s="205"/>
      <c r="AN1072" s="98"/>
      <c r="AO1072" s="121"/>
      <c r="AP1072" s="98"/>
      <c r="AQ1072" s="205"/>
      <c r="AR1072" s="98"/>
      <c r="AT1072" s="98"/>
      <c r="AU1072" s="205"/>
      <c r="AV1072" s="98"/>
      <c r="AX1072" s="98"/>
      <c r="AY1072" s="205"/>
      <c r="AZ1072" s="98"/>
      <c r="BB1072" s="98"/>
      <c r="BC1072" s="205"/>
      <c r="BD1072" s="98"/>
      <c r="BF1072" s="98"/>
      <c r="BG1072" s="205"/>
      <c r="BH1072" s="98"/>
      <c r="BI1072" s="121"/>
      <c r="BJ1072" s="98"/>
      <c r="BK1072" s="205"/>
      <c r="BL1072" s="98"/>
      <c r="BN1072" s="121"/>
      <c r="BO1072" s="121"/>
      <c r="BP1072" s="121"/>
      <c r="BQ1072" s="121"/>
      <c r="BR1072" s="121"/>
    </row>
    <row r="1073" spans="1:70" customFormat="1">
      <c r="A1073" s="84"/>
      <c r="B1073" s="363"/>
      <c r="C1073" s="121"/>
      <c r="D1073" s="121"/>
      <c r="E1073" s="121"/>
      <c r="F1073" s="121"/>
      <c r="G1073" s="121"/>
      <c r="H1073" s="121"/>
      <c r="I1073" s="121"/>
      <c r="J1073" s="121"/>
      <c r="K1073" s="121"/>
      <c r="L1073" s="10"/>
      <c r="M1073" s="9"/>
      <c r="N1073" s="90"/>
      <c r="R1073" s="205"/>
      <c r="S1073" s="205"/>
      <c r="T1073" s="205"/>
      <c r="V1073" s="205"/>
      <c r="W1073" s="205"/>
      <c r="X1073" s="205"/>
      <c r="Y1073" s="394"/>
      <c r="Z1073" s="98"/>
      <c r="AA1073" s="205"/>
      <c r="AB1073" s="98"/>
      <c r="AC1073" s="98"/>
      <c r="AD1073" s="98"/>
      <c r="AE1073" s="205"/>
      <c r="AF1073" s="98"/>
      <c r="AH1073" s="98"/>
      <c r="AI1073" s="205"/>
      <c r="AJ1073" s="98"/>
      <c r="AK1073" s="98"/>
      <c r="AL1073" s="98"/>
      <c r="AM1073" s="205"/>
      <c r="AN1073" s="98"/>
      <c r="AO1073" s="121"/>
      <c r="AP1073" s="98"/>
      <c r="AQ1073" s="205"/>
      <c r="AR1073" s="98"/>
      <c r="AT1073" s="98"/>
      <c r="AU1073" s="205"/>
      <c r="AV1073" s="98"/>
      <c r="AX1073" s="98"/>
      <c r="AY1073" s="205"/>
      <c r="AZ1073" s="98"/>
      <c r="BB1073" s="98"/>
      <c r="BC1073" s="205"/>
      <c r="BD1073" s="98"/>
      <c r="BF1073" s="98"/>
      <c r="BG1073" s="205"/>
      <c r="BH1073" s="98"/>
      <c r="BI1073" s="121"/>
      <c r="BJ1073" s="98"/>
      <c r="BK1073" s="205"/>
      <c r="BL1073" s="98"/>
      <c r="BN1073" s="121"/>
      <c r="BO1073" s="121"/>
      <c r="BP1073" s="121"/>
      <c r="BQ1073" s="121"/>
      <c r="BR1073" s="121"/>
    </row>
    <row r="1074" spans="1:70" customFormat="1">
      <c r="A1074" s="84"/>
      <c r="B1074" s="363"/>
      <c r="C1074" s="121"/>
      <c r="D1074" s="121"/>
      <c r="E1074" s="121"/>
      <c r="F1074" s="121"/>
      <c r="G1074" s="121"/>
      <c r="H1074" s="121"/>
      <c r="I1074" s="121"/>
      <c r="J1074" s="121"/>
      <c r="K1074" s="121"/>
      <c r="L1074" s="10"/>
      <c r="M1074" s="9"/>
      <c r="N1074" s="90"/>
      <c r="R1074" s="205"/>
      <c r="S1074" s="205"/>
      <c r="T1074" s="205"/>
      <c r="V1074" s="205"/>
      <c r="W1074" s="205"/>
      <c r="X1074" s="205"/>
      <c r="Y1074" s="394"/>
      <c r="Z1074" s="98"/>
      <c r="AA1074" s="205"/>
      <c r="AB1074" s="98"/>
      <c r="AC1074" s="98"/>
      <c r="AD1074" s="98"/>
      <c r="AE1074" s="205"/>
      <c r="AF1074" s="98"/>
      <c r="AH1074" s="98"/>
      <c r="AI1074" s="205"/>
      <c r="AJ1074" s="98"/>
      <c r="AK1074" s="98"/>
      <c r="AL1074" s="98"/>
      <c r="AM1074" s="205"/>
      <c r="AN1074" s="98"/>
      <c r="AO1074" s="121"/>
      <c r="AP1074" s="98"/>
      <c r="AQ1074" s="205"/>
      <c r="AR1074" s="98"/>
      <c r="AT1074" s="98"/>
      <c r="AU1074" s="205"/>
      <c r="AV1074" s="98"/>
      <c r="AX1074" s="98"/>
      <c r="AY1074" s="205"/>
      <c r="AZ1074" s="98"/>
      <c r="BB1074" s="98"/>
      <c r="BC1074" s="205"/>
      <c r="BD1074" s="98"/>
      <c r="BF1074" s="98"/>
      <c r="BG1074" s="205"/>
      <c r="BH1074" s="98"/>
      <c r="BI1074" s="121"/>
      <c r="BJ1074" s="98"/>
      <c r="BK1074" s="205"/>
      <c r="BL1074" s="98"/>
      <c r="BN1074" s="121"/>
      <c r="BO1074" s="121"/>
      <c r="BP1074" s="121"/>
      <c r="BQ1074" s="121"/>
      <c r="BR1074" s="121"/>
    </row>
    <row r="1075" spans="1:70" customFormat="1">
      <c r="A1075" s="84"/>
      <c r="B1075" s="363"/>
      <c r="C1075" s="121"/>
      <c r="D1075" s="121"/>
      <c r="E1075" s="121"/>
      <c r="F1075" s="121"/>
      <c r="G1075" s="121"/>
      <c r="H1075" s="121"/>
      <c r="I1075" s="121"/>
      <c r="J1075" s="121"/>
      <c r="K1075" s="121"/>
      <c r="L1075" s="10"/>
      <c r="M1075" s="9"/>
      <c r="N1075" s="90"/>
      <c r="R1075" s="205"/>
      <c r="S1075" s="205"/>
      <c r="T1075" s="205"/>
      <c r="V1075" s="205"/>
      <c r="W1075" s="205"/>
      <c r="X1075" s="205"/>
      <c r="Y1075" s="394"/>
      <c r="Z1075" s="98"/>
      <c r="AA1075" s="205"/>
      <c r="AB1075" s="98"/>
      <c r="AC1075" s="98"/>
      <c r="AD1075" s="98"/>
      <c r="AE1075" s="205"/>
      <c r="AF1075" s="98"/>
      <c r="AH1075" s="98"/>
      <c r="AI1075" s="205"/>
      <c r="AJ1075" s="98"/>
      <c r="AK1075" s="98"/>
      <c r="AL1075" s="98"/>
      <c r="AM1075" s="205"/>
      <c r="AN1075" s="98"/>
      <c r="AO1075" s="121"/>
      <c r="AP1075" s="98"/>
      <c r="AQ1075" s="205"/>
      <c r="AR1075" s="98"/>
      <c r="AT1075" s="98"/>
      <c r="AU1075" s="205"/>
      <c r="AV1075" s="98"/>
      <c r="AX1075" s="98"/>
      <c r="AY1075" s="205"/>
      <c r="AZ1075" s="98"/>
      <c r="BB1075" s="98"/>
      <c r="BC1075" s="205"/>
      <c r="BD1075" s="98"/>
      <c r="BF1075" s="98"/>
      <c r="BG1075" s="205"/>
      <c r="BH1075" s="98"/>
      <c r="BI1075" s="121"/>
      <c r="BJ1075" s="98"/>
      <c r="BK1075" s="205"/>
      <c r="BL1075" s="98"/>
      <c r="BN1075" s="121"/>
      <c r="BO1075" s="121"/>
      <c r="BP1075" s="121"/>
      <c r="BQ1075" s="121"/>
      <c r="BR1075" s="121"/>
    </row>
    <row r="1076" spans="1:70" customFormat="1">
      <c r="A1076" s="84"/>
      <c r="B1076" s="363"/>
      <c r="C1076" s="121"/>
      <c r="D1076" s="121"/>
      <c r="E1076" s="121"/>
      <c r="F1076" s="121"/>
      <c r="G1076" s="121"/>
      <c r="H1076" s="121"/>
      <c r="I1076" s="121"/>
      <c r="J1076" s="121"/>
      <c r="K1076" s="121"/>
      <c r="L1076" s="10"/>
      <c r="M1076" s="9"/>
      <c r="N1076" s="90"/>
      <c r="R1076" s="205"/>
      <c r="S1076" s="205"/>
      <c r="T1076" s="205"/>
      <c r="V1076" s="205"/>
      <c r="W1076" s="205"/>
      <c r="X1076" s="205"/>
      <c r="Y1076" s="394"/>
      <c r="Z1076" s="98"/>
      <c r="AA1076" s="205"/>
      <c r="AB1076" s="98"/>
      <c r="AC1076" s="98"/>
      <c r="AD1076" s="98"/>
      <c r="AE1076" s="205"/>
      <c r="AF1076" s="98"/>
      <c r="AH1076" s="98"/>
      <c r="AI1076" s="205"/>
      <c r="AJ1076" s="98"/>
      <c r="AK1076" s="98"/>
      <c r="AL1076" s="98"/>
      <c r="AM1076" s="205"/>
      <c r="AN1076" s="98"/>
      <c r="AO1076" s="121"/>
      <c r="AP1076" s="98"/>
      <c r="AQ1076" s="205"/>
      <c r="AR1076" s="98"/>
      <c r="AT1076" s="98"/>
      <c r="AU1076" s="205"/>
      <c r="AV1076" s="98"/>
      <c r="AX1076" s="98"/>
      <c r="AY1076" s="205"/>
      <c r="AZ1076" s="98"/>
      <c r="BB1076" s="98"/>
      <c r="BC1076" s="205"/>
      <c r="BD1076" s="98"/>
      <c r="BF1076" s="98"/>
      <c r="BG1076" s="205"/>
      <c r="BH1076" s="98"/>
      <c r="BI1076" s="121"/>
      <c r="BJ1076" s="98"/>
      <c r="BK1076" s="205"/>
      <c r="BL1076" s="98"/>
      <c r="BN1076" s="121"/>
      <c r="BO1076" s="121"/>
      <c r="BP1076" s="121"/>
      <c r="BQ1076" s="121"/>
      <c r="BR1076" s="121"/>
    </row>
    <row r="1077" spans="1:70" customFormat="1">
      <c r="A1077" s="84"/>
      <c r="B1077" s="363"/>
      <c r="C1077" s="121"/>
      <c r="D1077" s="121"/>
      <c r="E1077" s="121"/>
      <c r="F1077" s="121"/>
      <c r="G1077" s="121"/>
      <c r="H1077" s="121"/>
      <c r="I1077" s="121"/>
      <c r="J1077" s="121"/>
      <c r="K1077" s="121"/>
      <c r="L1077" s="10"/>
      <c r="M1077" s="9"/>
      <c r="N1077" s="90"/>
      <c r="R1077" s="205"/>
      <c r="S1077" s="205"/>
      <c r="T1077" s="205"/>
      <c r="V1077" s="205"/>
      <c r="W1077" s="205"/>
      <c r="X1077" s="205"/>
      <c r="Y1077" s="394"/>
      <c r="Z1077" s="98"/>
      <c r="AA1077" s="205"/>
      <c r="AB1077" s="98"/>
      <c r="AC1077" s="98"/>
      <c r="AD1077" s="98"/>
      <c r="AE1077" s="205"/>
      <c r="AF1077" s="98"/>
      <c r="AH1077" s="98"/>
      <c r="AI1077" s="205"/>
      <c r="AJ1077" s="98"/>
      <c r="AK1077" s="98"/>
      <c r="AL1077" s="98"/>
      <c r="AM1077" s="205"/>
      <c r="AN1077" s="98"/>
      <c r="AO1077" s="121"/>
      <c r="AP1077" s="98"/>
      <c r="AQ1077" s="205"/>
      <c r="AR1077" s="98"/>
      <c r="AT1077" s="98"/>
      <c r="AU1077" s="205"/>
      <c r="AV1077" s="98"/>
      <c r="AX1077" s="98"/>
      <c r="AY1077" s="205"/>
      <c r="AZ1077" s="98"/>
      <c r="BB1077" s="98"/>
      <c r="BC1077" s="205"/>
      <c r="BD1077" s="98"/>
      <c r="BF1077" s="98"/>
      <c r="BG1077" s="205"/>
      <c r="BH1077" s="98"/>
      <c r="BI1077" s="121"/>
      <c r="BJ1077" s="98"/>
      <c r="BK1077" s="205"/>
      <c r="BL1077" s="98"/>
      <c r="BN1077" s="121"/>
      <c r="BO1077" s="121"/>
      <c r="BP1077" s="121"/>
      <c r="BQ1077" s="121"/>
      <c r="BR1077" s="121"/>
    </row>
    <row r="1078" spans="1:70" customFormat="1">
      <c r="A1078" s="84"/>
      <c r="B1078" s="363"/>
      <c r="C1078" s="121"/>
      <c r="D1078" s="121"/>
      <c r="E1078" s="121"/>
      <c r="F1078" s="121"/>
      <c r="G1078" s="121"/>
      <c r="H1078" s="121"/>
      <c r="I1078" s="121"/>
      <c r="J1078" s="121"/>
      <c r="K1078" s="121"/>
      <c r="L1078" s="10"/>
      <c r="M1078" s="9"/>
      <c r="N1078" s="90"/>
      <c r="R1078" s="205"/>
      <c r="S1078" s="205"/>
      <c r="T1078" s="205"/>
      <c r="V1078" s="205"/>
      <c r="W1078" s="205"/>
      <c r="X1078" s="205"/>
      <c r="Y1078" s="394"/>
      <c r="Z1078" s="98"/>
      <c r="AA1078" s="205"/>
      <c r="AB1078" s="98"/>
      <c r="AC1078" s="98"/>
      <c r="AD1078" s="98"/>
      <c r="AE1078" s="205"/>
      <c r="AF1078" s="98"/>
      <c r="AH1078" s="98"/>
      <c r="AI1078" s="205"/>
      <c r="AJ1078" s="98"/>
      <c r="AK1078" s="98"/>
      <c r="AL1078" s="98"/>
      <c r="AM1078" s="205"/>
      <c r="AN1078" s="98"/>
      <c r="AO1078" s="121"/>
      <c r="AP1078" s="98"/>
      <c r="AQ1078" s="205"/>
      <c r="AR1078" s="98"/>
      <c r="AT1078" s="98"/>
      <c r="AU1078" s="205"/>
      <c r="AV1078" s="98"/>
      <c r="AX1078" s="98"/>
      <c r="AY1078" s="205"/>
      <c r="AZ1078" s="98"/>
      <c r="BB1078" s="98"/>
      <c r="BC1078" s="205"/>
      <c r="BD1078" s="98"/>
      <c r="BF1078" s="98"/>
      <c r="BG1078" s="205"/>
      <c r="BH1078" s="98"/>
      <c r="BI1078" s="121"/>
      <c r="BJ1078" s="98"/>
      <c r="BK1078" s="205"/>
      <c r="BL1078" s="98"/>
      <c r="BN1078" s="121"/>
      <c r="BO1078" s="121"/>
      <c r="BP1078" s="121"/>
      <c r="BQ1078" s="121"/>
      <c r="BR1078" s="121"/>
    </row>
    <row r="1079" spans="1:70" customFormat="1">
      <c r="A1079" s="84"/>
      <c r="B1079" s="363"/>
      <c r="C1079" s="121"/>
      <c r="D1079" s="121"/>
      <c r="E1079" s="121"/>
      <c r="F1079" s="121"/>
      <c r="G1079" s="121"/>
      <c r="H1079" s="121"/>
      <c r="I1079" s="121"/>
      <c r="J1079" s="121"/>
      <c r="K1079" s="121"/>
      <c r="L1079" s="10"/>
      <c r="M1079" s="9"/>
      <c r="N1079" s="90"/>
      <c r="R1079" s="205"/>
      <c r="S1079" s="205"/>
      <c r="T1079" s="205"/>
      <c r="V1079" s="205"/>
      <c r="W1079" s="205"/>
      <c r="X1079" s="205"/>
      <c r="Y1079" s="394"/>
      <c r="Z1079" s="98"/>
      <c r="AA1079" s="205"/>
      <c r="AB1079" s="98"/>
      <c r="AC1079" s="98"/>
      <c r="AD1079" s="98"/>
      <c r="AE1079" s="205"/>
      <c r="AF1079" s="98"/>
      <c r="AH1079" s="98"/>
      <c r="AI1079" s="205"/>
      <c r="AJ1079" s="98"/>
      <c r="AK1079" s="98"/>
      <c r="AL1079" s="98"/>
      <c r="AM1079" s="205"/>
      <c r="AN1079" s="98"/>
      <c r="AO1079" s="121"/>
      <c r="AP1079" s="98"/>
      <c r="AQ1079" s="205"/>
      <c r="AR1079" s="98"/>
      <c r="AT1079" s="98"/>
      <c r="AU1079" s="205"/>
      <c r="AV1079" s="98"/>
      <c r="AX1079" s="98"/>
      <c r="AY1079" s="205"/>
      <c r="AZ1079" s="98"/>
      <c r="BB1079" s="98"/>
      <c r="BC1079" s="205"/>
      <c r="BD1079" s="98"/>
      <c r="BF1079" s="98"/>
      <c r="BG1079" s="205"/>
      <c r="BH1079" s="98"/>
      <c r="BI1079" s="121"/>
      <c r="BJ1079" s="98"/>
      <c r="BK1079" s="205"/>
      <c r="BL1079" s="98"/>
      <c r="BN1079" s="121"/>
      <c r="BO1079" s="121"/>
      <c r="BP1079" s="121"/>
      <c r="BQ1079" s="121"/>
      <c r="BR1079" s="121"/>
    </row>
    <row r="1080" spans="1:70" customFormat="1">
      <c r="A1080" s="84"/>
      <c r="B1080" s="363"/>
      <c r="C1080" s="121"/>
      <c r="D1080" s="121"/>
      <c r="E1080" s="121"/>
      <c r="F1080" s="121"/>
      <c r="G1080" s="121"/>
      <c r="H1080" s="121"/>
      <c r="I1080" s="121"/>
      <c r="J1080" s="121"/>
      <c r="K1080" s="121"/>
      <c r="L1080" s="10"/>
      <c r="M1080" s="9"/>
      <c r="N1080" s="90"/>
      <c r="R1080" s="205"/>
      <c r="S1080" s="205"/>
      <c r="T1080" s="205"/>
      <c r="V1080" s="205"/>
      <c r="W1080" s="205"/>
      <c r="X1080" s="205"/>
      <c r="Y1080" s="394"/>
      <c r="Z1080" s="98"/>
      <c r="AA1080" s="205"/>
      <c r="AB1080" s="98"/>
      <c r="AC1080" s="98"/>
      <c r="AD1080" s="98"/>
      <c r="AE1080" s="205"/>
      <c r="AF1080" s="98"/>
      <c r="AH1080" s="98"/>
      <c r="AI1080" s="205"/>
      <c r="AJ1080" s="98"/>
      <c r="AK1080" s="98"/>
      <c r="AL1080" s="98"/>
      <c r="AM1080" s="205"/>
      <c r="AN1080" s="98"/>
      <c r="AO1080" s="121"/>
      <c r="AP1080" s="98"/>
      <c r="AQ1080" s="205"/>
      <c r="AR1080" s="98"/>
      <c r="AT1080" s="98"/>
      <c r="AU1080" s="205"/>
      <c r="AV1080" s="98"/>
      <c r="AX1080" s="98"/>
      <c r="AY1080" s="205"/>
      <c r="AZ1080" s="98"/>
      <c r="BB1080" s="98"/>
      <c r="BC1080" s="205"/>
      <c r="BD1080" s="98"/>
      <c r="BF1080" s="98"/>
      <c r="BG1080" s="205"/>
      <c r="BH1080" s="98"/>
      <c r="BI1080" s="121"/>
      <c r="BJ1080" s="98"/>
      <c r="BK1080" s="205"/>
      <c r="BL1080" s="98"/>
      <c r="BN1080" s="121"/>
      <c r="BO1080" s="121"/>
      <c r="BP1080" s="121"/>
      <c r="BQ1080" s="121"/>
      <c r="BR1080" s="121"/>
    </row>
    <row r="1081" spans="1:70" customFormat="1">
      <c r="A1081" s="84"/>
      <c r="B1081" s="363"/>
      <c r="C1081" s="121"/>
      <c r="D1081" s="121"/>
      <c r="E1081" s="121"/>
      <c r="F1081" s="121"/>
      <c r="G1081" s="121"/>
      <c r="H1081" s="121"/>
      <c r="I1081" s="121"/>
      <c r="J1081" s="121"/>
      <c r="K1081" s="121"/>
      <c r="L1081" s="10"/>
      <c r="M1081" s="9"/>
      <c r="N1081" s="90"/>
      <c r="R1081" s="205"/>
      <c r="S1081" s="205"/>
      <c r="T1081" s="205"/>
      <c r="V1081" s="205"/>
      <c r="W1081" s="205"/>
      <c r="X1081" s="205"/>
      <c r="Y1081" s="394"/>
      <c r="Z1081" s="98"/>
      <c r="AA1081" s="205"/>
      <c r="AB1081" s="98"/>
      <c r="AC1081" s="98"/>
      <c r="AD1081" s="98"/>
      <c r="AE1081" s="205"/>
      <c r="AF1081" s="98"/>
      <c r="AH1081" s="98"/>
      <c r="AI1081" s="205"/>
      <c r="AJ1081" s="98"/>
      <c r="AK1081" s="98"/>
      <c r="AL1081" s="98"/>
      <c r="AM1081" s="205"/>
      <c r="AN1081" s="98"/>
      <c r="AO1081" s="121"/>
      <c r="AP1081" s="98"/>
      <c r="AQ1081" s="205"/>
      <c r="AR1081" s="98"/>
      <c r="AT1081" s="98"/>
      <c r="AU1081" s="205"/>
      <c r="AV1081" s="98"/>
      <c r="AX1081" s="98"/>
      <c r="AY1081" s="205"/>
      <c r="AZ1081" s="98"/>
      <c r="BB1081" s="98"/>
      <c r="BC1081" s="205"/>
      <c r="BD1081" s="98"/>
      <c r="BF1081" s="98"/>
      <c r="BG1081" s="205"/>
      <c r="BH1081" s="98"/>
      <c r="BI1081" s="121"/>
      <c r="BJ1081" s="98"/>
      <c r="BK1081" s="205"/>
      <c r="BL1081" s="98"/>
      <c r="BN1081" s="121"/>
      <c r="BO1081" s="121"/>
      <c r="BP1081" s="121"/>
      <c r="BQ1081" s="121"/>
      <c r="BR1081" s="121"/>
    </row>
    <row r="1082" spans="1:70" customFormat="1">
      <c r="A1082" s="84"/>
      <c r="B1082" s="363"/>
      <c r="C1082" s="121"/>
      <c r="D1082" s="121"/>
      <c r="E1082" s="121"/>
      <c r="F1082" s="121"/>
      <c r="G1082" s="121"/>
      <c r="H1082" s="121"/>
      <c r="I1082" s="121"/>
      <c r="J1082" s="121"/>
      <c r="K1082" s="121"/>
      <c r="L1082" s="10"/>
      <c r="M1082" s="9"/>
      <c r="N1082" s="90"/>
      <c r="R1082" s="205"/>
      <c r="S1082" s="205"/>
      <c r="T1082" s="205"/>
      <c r="V1082" s="205"/>
      <c r="W1082" s="205"/>
      <c r="X1082" s="205"/>
      <c r="Y1082" s="394"/>
      <c r="Z1082" s="98"/>
      <c r="AA1082" s="205"/>
      <c r="AB1082" s="98"/>
      <c r="AC1082" s="98"/>
      <c r="AD1082" s="98"/>
      <c r="AE1082" s="205"/>
      <c r="AF1082" s="98"/>
      <c r="AH1082" s="98"/>
      <c r="AI1082" s="205"/>
      <c r="AJ1082" s="98"/>
      <c r="AK1082" s="98"/>
      <c r="AL1082" s="98"/>
      <c r="AM1082" s="205"/>
      <c r="AN1082" s="98"/>
      <c r="AO1082" s="121"/>
      <c r="AP1082" s="98"/>
      <c r="AQ1082" s="205"/>
      <c r="AR1082" s="98"/>
      <c r="AT1082" s="98"/>
      <c r="AU1082" s="205"/>
      <c r="AV1082" s="98"/>
      <c r="AX1082" s="98"/>
      <c r="AY1082" s="205"/>
      <c r="AZ1082" s="98"/>
      <c r="BB1082" s="98"/>
      <c r="BC1082" s="205"/>
      <c r="BD1082" s="98"/>
      <c r="BF1082" s="98"/>
      <c r="BG1082" s="205"/>
      <c r="BH1082" s="98"/>
      <c r="BI1082" s="121"/>
      <c r="BJ1082" s="98"/>
      <c r="BK1082" s="205"/>
      <c r="BL1082" s="98"/>
      <c r="BN1082" s="121"/>
      <c r="BO1082" s="121"/>
      <c r="BP1082" s="121"/>
      <c r="BQ1082" s="121"/>
      <c r="BR1082" s="121"/>
    </row>
    <row r="1083" spans="1:70" customFormat="1">
      <c r="A1083" s="84"/>
      <c r="B1083" s="363"/>
      <c r="C1083" s="121"/>
      <c r="D1083" s="121"/>
      <c r="E1083" s="121"/>
      <c r="F1083" s="121"/>
      <c r="G1083" s="121"/>
      <c r="H1083" s="121"/>
      <c r="I1083" s="121"/>
      <c r="J1083" s="121"/>
      <c r="K1083" s="121"/>
      <c r="L1083" s="10"/>
      <c r="M1083" s="9"/>
      <c r="N1083" s="90"/>
      <c r="R1083" s="205"/>
      <c r="S1083" s="205"/>
      <c r="T1083" s="205"/>
      <c r="V1083" s="205"/>
      <c r="W1083" s="205"/>
      <c r="X1083" s="205"/>
      <c r="Y1083" s="394"/>
      <c r="Z1083" s="98"/>
      <c r="AA1083" s="205"/>
      <c r="AB1083" s="98"/>
      <c r="AC1083" s="98"/>
      <c r="AD1083" s="98"/>
      <c r="AE1083" s="205"/>
      <c r="AF1083" s="98"/>
      <c r="AH1083" s="98"/>
      <c r="AI1083" s="205"/>
      <c r="AJ1083" s="98"/>
      <c r="AK1083" s="98"/>
      <c r="AL1083" s="98"/>
      <c r="AM1083" s="205"/>
      <c r="AN1083" s="98"/>
      <c r="AO1083" s="121"/>
      <c r="AP1083" s="98"/>
      <c r="AQ1083" s="205"/>
      <c r="AR1083" s="98"/>
      <c r="AT1083" s="98"/>
      <c r="AU1083" s="205"/>
      <c r="AV1083" s="98"/>
      <c r="AX1083" s="98"/>
      <c r="AY1083" s="205"/>
      <c r="AZ1083" s="98"/>
      <c r="BB1083" s="98"/>
      <c r="BC1083" s="205"/>
      <c r="BD1083" s="98"/>
      <c r="BF1083" s="98"/>
      <c r="BG1083" s="205"/>
      <c r="BH1083" s="98"/>
      <c r="BI1083" s="121"/>
      <c r="BJ1083" s="98"/>
      <c r="BK1083" s="205"/>
      <c r="BL1083" s="98"/>
      <c r="BN1083" s="121"/>
      <c r="BO1083" s="121"/>
      <c r="BP1083" s="121"/>
      <c r="BQ1083" s="121"/>
      <c r="BR1083" s="121"/>
    </row>
    <row r="1084" spans="1:70" customFormat="1">
      <c r="A1084" s="84"/>
      <c r="B1084" s="363"/>
      <c r="C1084" s="121"/>
      <c r="D1084" s="121"/>
      <c r="E1084" s="121"/>
      <c r="F1084" s="121"/>
      <c r="G1084" s="121"/>
      <c r="H1084" s="121"/>
      <c r="I1084" s="121"/>
      <c r="J1084" s="121"/>
      <c r="K1084" s="121"/>
      <c r="L1084" s="10"/>
      <c r="M1084" s="9"/>
      <c r="N1084" s="90"/>
      <c r="R1084" s="205"/>
      <c r="S1084" s="205"/>
      <c r="T1084" s="205"/>
      <c r="V1084" s="205"/>
      <c r="W1084" s="205"/>
      <c r="X1084" s="205"/>
      <c r="Y1084" s="394"/>
      <c r="Z1084" s="98"/>
      <c r="AA1084" s="205"/>
      <c r="AB1084" s="98"/>
      <c r="AC1084" s="98"/>
      <c r="AD1084" s="98"/>
      <c r="AE1084" s="205"/>
      <c r="AF1084" s="98"/>
      <c r="AH1084" s="98"/>
      <c r="AI1084" s="205"/>
      <c r="AJ1084" s="98"/>
      <c r="AK1084" s="98"/>
      <c r="AL1084" s="98"/>
      <c r="AM1084" s="205"/>
      <c r="AN1084" s="98"/>
      <c r="AO1084" s="121"/>
      <c r="AP1084" s="98"/>
      <c r="AQ1084" s="205"/>
      <c r="AR1084" s="98"/>
      <c r="AT1084" s="98"/>
      <c r="AU1084" s="205"/>
      <c r="AV1084" s="98"/>
      <c r="AX1084" s="98"/>
      <c r="AY1084" s="205"/>
      <c r="AZ1084" s="98"/>
      <c r="BB1084" s="98"/>
      <c r="BC1084" s="205"/>
      <c r="BD1084" s="98"/>
      <c r="BF1084" s="98"/>
      <c r="BG1084" s="205"/>
      <c r="BH1084" s="98"/>
      <c r="BI1084" s="121"/>
      <c r="BJ1084" s="98"/>
      <c r="BK1084" s="205"/>
      <c r="BL1084" s="98"/>
      <c r="BN1084" s="121"/>
      <c r="BO1084" s="121"/>
      <c r="BP1084" s="121"/>
      <c r="BQ1084" s="121"/>
      <c r="BR1084" s="121"/>
    </row>
    <row r="1085" spans="1:70" customFormat="1">
      <c r="A1085" s="84"/>
      <c r="B1085" s="363"/>
      <c r="C1085" s="121"/>
      <c r="D1085" s="121"/>
      <c r="E1085" s="121"/>
      <c r="F1085" s="121"/>
      <c r="G1085" s="121"/>
      <c r="H1085" s="121"/>
      <c r="I1085" s="121"/>
      <c r="J1085" s="121"/>
      <c r="K1085" s="121"/>
      <c r="L1085" s="10"/>
      <c r="M1085" s="9"/>
      <c r="N1085" s="90"/>
      <c r="R1085" s="205"/>
      <c r="S1085" s="205"/>
      <c r="T1085" s="205"/>
      <c r="V1085" s="205"/>
      <c r="W1085" s="205"/>
      <c r="X1085" s="205"/>
      <c r="Y1085" s="394"/>
      <c r="Z1085" s="98"/>
      <c r="AA1085" s="205"/>
      <c r="AB1085" s="98"/>
      <c r="AC1085" s="98"/>
      <c r="AD1085" s="98"/>
      <c r="AE1085" s="205"/>
      <c r="AF1085" s="98"/>
      <c r="AH1085" s="98"/>
      <c r="AI1085" s="205"/>
      <c r="AJ1085" s="98"/>
      <c r="AK1085" s="98"/>
      <c r="AL1085" s="98"/>
      <c r="AM1085" s="205"/>
      <c r="AN1085" s="98"/>
      <c r="AO1085" s="121"/>
      <c r="AP1085" s="98"/>
      <c r="AQ1085" s="205"/>
      <c r="AR1085" s="98"/>
      <c r="AT1085" s="98"/>
      <c r="AU1085" s="205"/>
      <c r="AV1085" s="98"/>
      <c r="AX1085" s="98"/>
      <c r="AY1085" s="205"/>
      <c r="AZ1085" s="98"/>
      <c r="BB1085" s="98"/>
      <c r="BC1085" s="205"/>
      <c r="BD1085" s="98"/>
      <c r="BF1085" s="98"/>
      <c r="BG1085" s="205"/>
      <c r="BH1085" s="98"/>
      <c r="BI1085" s="121"/>
      <c r="BJ1085" s="98"/>
      <c r="BK1085" s="205"/>
      <c r="BL1085" s="98"/>
      <c r="BN1085" s="121"/>
      <c r="BO1085" s="121"/>
      <c r="BP1085" s="121"/>
      <c r="BQ1085" s="121"/>
      <c r="BR1085" s="121"/>
    </row>
    <row r="1086" spans="1:70" customFormat="1">
      <c r="A1086" s="84"/>
      <c r="B1086" s="363"/>
      <c r="C1086" s="121"/>
      <c r="D1086" s="121"/>
      <c r="E1086" s="121"/>
      <c r="F1086" s="121"/>
      <c r="G1086" s="121"/>
      <c r="H1086" s="121"/>
      <c r="I1086" s="121"/>
      <c r="J1086" s="121"/>
      <c r="K1086" s="121"/>
      <c r="L1086" s="10"/>
      <c r="M1086" s="9"/>
      <c r="N1086" s="90"/>
      <c r="R1086" s="205"/>
      <c r="S1086" s="205"/>
      <c r="T1086" s="205"/>
      <c r="V1086" s="205"/>
      <c r="W1086" s="205"/>
      <c r="X1086" s="205"/>
      <c r="Y1086" s="394"/>
      <c r="Z1086" s="98"/>
      <c r="AA1086" s="205"/>
      <c r="AB1086" s="98"/>
      <c r="AC1086" s="98"/>
      <c r="AD1086" s="98"/>
      <c r="AE1086" s="205"/>
      <c r="AF1086" s="98"/>
      <c r="AH1086" s="98"/>
      <c r="AI1086" s="205"/>
      <c r="AJ1086" s="98"/>
      <c r="AK1086" s="98"/>
      <c r="AL1086" s="98"/>
      <c r="AM1086" s="205"/>
      <c r="AN1086" s="98"/>
      <c r="AO1086" s="121"/>
      <c r="AP1086" s="98"/>
      <c r="AQ1086" s="205"/>
      <c r="AR1086" s="98"/>
      <c r="AT1086" s="98"/>
      <c r="AU1086" s="205"/>
      <c r="AV1086" s="98"/>
      <c r="AX1086" s="98"/>
      <c r="AY1086" s="205"/>
      <c r="AZ1086" s="98"/>
      <c r="BB1086" s="98"/>
      <c r="BC1086" s="205"/>
      <c r="BD1086" s="98"/>
      <c r="BF1086" s="98"/>
      <c r="BG1086" s="205"/>
      <c r="BH1086" s="98"/>
      <c r="BI1086" s="121"/>
      <c r="BJ1086" s="98"/>
      <c r="BK1086" s="205"/>
      <c r="BL1086" s="98"/>
      <c r="BN1086" s="121"/>
      <c r="BO1086" s="121"/>
      <c r="BP1086" s="121"/>
      <c r="BQ1086" s="121"/>
      <c r="BR1086" s="121"/>
    </row>
    <row r="1087" spans="1:70" customFormat="1">
      <c r="A1087" s="84"/>
      <c r="B1087" s="363"/>
      <c r="C1087" s="121"/>
      <c r="D1087" s="121"/>
      <c r="E1087" s="121"/>
      <c r="F1087" s="121"/>
      <c r="G1087" s="121"/>
      <c r="H1087" s="121"/>
      <c r="I1087" s="121"/>
      <c r="J1087" s="121"/>
      <c r="K1087" s="121"/>
      <c r="L1087" s="10"/>
      <c r="M1087" s="9"/>
      <c r="N1087" s="90"/>
      <c r="R1087" s="205"/>
      <c r="S1087" s="205"/>
      <c r="T1087" s="205"/>
      <c r="V1087" s="205"/>
      <c r="W1087" s="205"/>
      <c r="X1087" s="205"/>
      <c r="Y1087" s="394"/>
      <c r="Z1087" s="98"/>
      <c r="AA1087" s="205"/>
      <c r="AB1087" s="98"/>
      <c r="AC1087" s="98"/>
      <c r="AD1087" s="98"/>
      <c r="AE1087" s="205"/>
      <c r="AF1087" s="98"/>
      <c r="AH1087" s="98"/>
      <c r="AI1087" s="205"/>
      <c r="AJ1087" s="98"/>
      <c r="AK1087" s="98"/>
      <c r="AL1087" s="98"/>
      <c r="AM1087" s="205"/>
      <c r="AN1087" s="98"/>
      <c r="AO1087" s="121"/>
      <c r="AP1087" s="98"/>
      <c r="AQ1087" s="205"/>
      <c r="AR1087" s="98"/>
      <c r="AT1087" s="98"/>
      <c r="AU1087" s="205"/>
      <c r="AV1087" s="98"/>
      <c r="AX1087" s="98"/>
      <c r="AY1087" s="205"/>
      <c r="AZ1087" s="98"/>
      <c r="BB1087" s="98"/>
      <c r="BC1087" s="205"/>
      <c r="BD1087" s="98"/>
      <c r="BF1087" s="98"/>
      <c r="BG1087" s="205"/>
      <c r="BH1087" s="98"/>
      <c r="BI1087" s="121"/>
      <c r="BJ1087" s="98"/>
      <c r="BK1087" s="205"/>
      <c r="BL1087" s="98"/>
      <c r="BN1087" s="121"/>
      <c r="BO1087" s="121"/>
      <c r="BP1087" s="121"/>
      <c r="BQ1087" s="121"/>
      <c r="BR1087" s="121"/>
    </row>
    <row r="1088" spans="1:70" customFormat="1">
      <c r="A1088" s="84"/>
      <c r="B1088" s="363"/>
      <c r="C1088" s="121"/>
      <c r="D1088" s="121"/>
      <c r="E1088" s="121"/>
      <c r="F1088" s="121"/>
      <c r="G1088" s="121"/>
      <c r="H1088" s="121"/>
      <c r="I1088" s="121"/>
      <c r="J1088" s="121"/>
      <c r="K1088" s="121"/>
      <c r="L1088" s="10"/>
      <c r="M1088" s="9"/>
      <c r="N1088" s="90"/>
      <c r="R1088" s="205"/>
      <c r="S1088" s="205"/>
      <c r="T1088" s="205"/>
      <c r="V1088" s="205"/>
      <c r="W1088" s="205"/>
      <c r="X1088" s="205"/>
      <c r="Y1088" s="394"/>
      <c r="Z1088" s="98"/>
      <c r="AA1088" s="205"/>
      <c r="AB1088" s="98"/>
      <c r="AC1088" s="98"/>
      <c r="AD1088" s="98"/>
      <c r="AE1088" s="205"/>
      <c r="AF1088" s="98"/>
      <c r="AH1088" s="98"/>
      <c r="AI1088" s="205"/>
      <c r="AJ1088" s="98"/>
      <c r="AK1088" s="98"/>
      <c r="AL1088" s="98"/>
      <c r="AM1088" s="205"/>
      <c r="AN1088" s="98"/>
      <c r="AO1088" s="121"/>
      <c r="AP1088" s="98"/>
      <c r="AQ1088" s="205"/>
      <c r="AR1088" s="98"/>
      <c r="AT1088" s="98"/>
      <c r="AU1088" s="205"/>
      <c r="AV1088" s="98"/>
      <c r="AX1088" s="98"/>
      <c r="AY1088" s="205"/>
      <c r="AZ1088" s="98"/>
      <c r="BB1088" s="98"/>
      <c r="BC1088" s="205"/>
      <c r="BD1088" s="98"/>
      <c r="BF1088" s="98"/>
      <c r="BG1088" s="205"/>
      <c r="BH1088" s="98"/>
      <c r="BI1088" s="121"/>
      <c r="BJ1088" s="98"/>
      <c r="BK1088" s="205"/>
      <c r="BL1088" s="98"/>
      <c r="BN1088" s="121"/>
      <c r="BO1088" s="121"/>
      <c r="BP1088" s="121"/>
      <c r="BQ1088" s="121"/>
      <c r="BR1088" s="121"/>
    </row>
    <row r="1089" spans="1:70" customFormat="1">
      <c r="A1089" s="84"/>
      <c r="B1089" s="363"/>
      <c r="C1089" s="121"/>
      <c r="D1089" s="121"/>
      <c r="E1089" s="121"/>
      <c r="F1089" s="121"/>
      <c r="G1089" s="121"/>
      <c r="H1089" s="121"/>
      <c r="I1089" s="121"/>
      <c r="J1089" s="121"/>
      <c r="K1089" s="121"/>
      <c r="L1089" s="10"/>
      <c r="M1089" s="9"/>
      <c r="N1089" s="90"/>
      <c r="R1089" s="205"/>
      <c r="S1089" s="205"/>
      <c r="T1089" s="205"/>
      <c r="V1089" s="205"/>
      <c r="W1089" s="205"/>
      <c r="X1089" s="205"/>
      <c r="Y1089" s="394"/>
      <c r="Z1089" s="98"/>
      <c r="AA1089" s="205"/>
      <c r="AB1089" s="98"/>
      <c r="AC1089" s="98"/>
      <c r="AD1089" s="98"/>
      <c r="AE1089" s="205"/>
      <c r="AF1089" s="98"/>
      <c r="AH1089" s="98"/>
      <c r="AI1089" s="205"/>
      <c r="AJ1089" s="98"/>
      <c r="AK1089" s="98"/>
      <c r="AL1089" s="98"/>
      <c r="AM1089" s="205"/>
      <c r="AN1089" s="98"/>
      <c r="AO1089" s="121"/>
      <c r="AP1089" s="98"/>
      <c r="AQ1089" s="205"/>
      <c r="AR1089" s="98"/>
      <c r="AT1089" s="98"/>
      <c r="AU1089" s="205"/>
      <c r="AV1089" s="98"/>
      <c r="AX1089" s="98"/>
      <c r="AY1089" s="205"/>
      <c r="AZ1089" s="98"/>
      <c r="BB1089" s="98"/>
      <c r="BC1089" s="205"/>
      <c r="BD1089" s="98"/>
      <c r="BF1089" s="98"/>
      <c r="BG1089" s="205"/>
      <c r="BH1089" s="98"/>
      <c r="BI1089" s="121"/>
      <c r="BJ1089" s="98"/>
      <c r="BK1089" s="205"/>
      <c r="BL1089" s="98"/>
      <c r="BN1089" s="121"/>
      <c r="BO1089" s="121"/>
      <c r="BP1089" s="121"/>
      <c r="BQ1089" s="121"/>
      <c r="BR1089" s="121"/>
    </row>
    <row r="1090" spans="1:70" customFormat="1">
      <c r="A1090" s="84"/>
      <c r="B1090" s="363"/>
      <c r="C1090" s="121"/>
      <c r="D1090" s="121"/>
      <c r="E1090" s="121"/>
      <c r="F1090" s="121"/>
      <c r="G1090" s="121"/>
      <c r="H1090" s="121"/>
      <c r="I1090" s="121"/>
      <c r="J1090" s="121"/>
      <c r="K1090" s="121"/>
      <c r="L1090" s="10"/>
      <c r="M1090" s="9"/>
      <c r="N1090" s="90"/>
      <c r="R1090" s="205"/>
      <c r="S1090" s="205"/>
      <c r="T1090" s="205"/>
      <c r="V1090" s="205"/>
      <c r="W1090" s="205"/>
      <c r="X1090" s="205"/>
      <c r="Y1090" s="394"/>
      <c r="Z1090" s="98"/>
      <c r="AA1090" s="205"/>
      <c r="AB1090" s="98"/>
      <c r="AC1090" s="98"/>
      <c r="AD1090" s="98"/>
      <c r="AE1090" s="205"/>
      <c r="AF1090" s="98"/>
      <c r="AH1090" s="98"/>
      <c r="AI1090" s="205"/>
      <c r="AJ1090" s="98"/>
      <c r="AK1090" s="98"/>
      <c r="AL1090" s="98"/>
      <c r="AM1090" s="205"/>
      <c r="AN1090" s="98"/>
      <c r="AO1090" s="121"/>
      <c r="AP1090" s="98"/>
      <c r="AQ1090" s="205"/>
      <c r="AR1090" s="98"/>
      <c r="AT1090" s="98"/>
      <c r="AU1090" s="205"/>
      <c r="AV1090" s="98"/>
      <c r="AX1090" s="98"/>
      <c r="AY1090" s="205"/>
      <c r="AZ1090" s="98"/>
      <c r="BB1090" s="98"/>
      <c r="BC1090" s="205"/>
      <c r="BD1090" s="98"/>
      <c r="BF1090" s="98"/>
      <c r="BG1090" s="205"/>
      <c r="BH1090" s="98"/>
      <c r="BI1090" s="121"/>
      <c r="BJ1090" s="98"/>
      <c r="BK1090" s="205"/>
      <c r="BL1090" s="98"/>
      <c r="BN1090" s="121"/>
      <c r="BO1090" s="121"/>
      <c r="BP1090" s="121"/>
      <c r="BQ1090" s="121"/>
      <c r="BR1090" s="121"/>
    </row>
    <row r="1091" spans="1:70" customFormat="1">
      <c r="A1091" s="84"/>
      <c r="B1091" s="363"/>
      <c r="C1091" s="121"/>
      <c r="D1091" s="121"/>
      <c r="E1091" s="121"/>
      <c r="F1091" s="121"/>
      <c r="G1091" s="121"/>
      <c r="H1091" s="121"/>
      <c r="I1091" s="121"/>
      <c r="J1091" s="121"/>
      <c r="K1091" s="121"/>
      <c r="L1091" s="10"/>
      <c r="M1091" s="9"/>
      <c r="N1091" s="90"/>
      <c r="R1091" s="205"/>
      <c r="S1091" s="205"/>
      <c r="T1091" s="205"/>
      <c r="V1091" s="205"/>
      <c r="W1091" s="205"/>
      <c r="X1091" s="205"/>
      <c r="Y1091" s="394"/>
      <c r="Z1091" s="98"/>
      <c r="AA1091" s="205"/>
      <c r="AB1091" s="98"/>
      <c r="AC1091" s="98"/>
      <c r="AD1091" s="98"/>
      <c r="AE1091" s="205"/>
      <c r="AF1091" s="98"/>
      <c r="AH1091" s="98"/>
      <c r="AI1091" s="205"/>
      <c r="AJ1091" s="98"/>
      <c r="AK1091" s="98"/>
      <c r="AL1091" s="98"/>
      <c r="AM1091" s="205"/>
      <c r="AN1091" s="98"/>
      <c r="AO1091" s="121"/>
      <c r="AP1091" s="98"/>
      <c r="AQ1091" s="205"/>
      <c r="AR1091" s="98"/>
      <c r="AT1091" s="98"/>
      <c r="AU1091" s="205"/>
      <c r="AV1091" s="98"/>
      <c r="AX1091" s="98"/>
      <c r="AY1091" s="205"/>
      <c r="AZ1091" s="98"/>
      <c r="BB1091" s="98"/>
      <c r="BC1091" s="205"/>
      <c r="BD1091" s="98"/>
      <c r="BF1091" s="98"/>
      <c r="BG1091" s="205"/>
      <c r="BH1091" s="98"/>
      <c r="BI1091" s="121"/>
      <c r="BJ1091" s="98"/>
      <c r="BK1091" s="205"/>
      <c r="BL1091" s="98"/>
      <c r="BN1091" s="121"/>
      <c r="BO1091" s="121"/>
      <c r="BP1091" s="121"/>
      <c r="BQ1091" s="121"/>
      <c r="BR1091" s="121"/>
    </row>
    <row r="1092" spans="1:70" customFormat="1">
      <c r="A1092" s="84"/>
      <c r="B1092" s="363"/>
      <c r="C1092" s="121"/>
      <c r="D1092" s="121"/>
      <c r="E1092" s="121"/>
      <c r="F1092" s="121"/>
      <c r="G1092" s="121"/>
      <c r="H1092" s="121"/>
      <c r="I1092" s="121"/>
      <c r="J1092" s="121"/>
      <c r="K1092" s="121"/>
      <c r="L1092" s="10"/>
      <c r="M1092" s="9"/>
      <c r="N1092" s="90"/>
      <c r="R1092" s="205"/>
      <c r="S1092" s="205"/>
      <c r="T1092" s="205"/>
      <c r="V1092" s="205"/>
      <c r="W1092" s="205"/>
      <c r="X1092" s="205"/>
      <c r="Y1092" s="394"/>
      <c r="Z1092" s="98"/>
      <c r="AA1092" s="205"/>
      <c r="AB1092" s="98"/>
      <c r="AC1092" s="98"/>
      <c r="AD1092" s="98"/>
      <c r="AE1092" s="205"/>
      <c r="AF1092" s="98"/>
      <c r="AH1092" s="98"/>
      <c r="AI1092" s="205"/>
      <c r="AJ1092" s="98"/>
      <c r="AK1092" s="98"/>
      <c r="AL1092" s="98"/>
      <c r="AM1092" s="205"/>
      <c r="AN1092" s="98"/>
      <c r="AO1092" s="121"/>
      <c r="AP1092" s="98"/>
      <c r="AQ1092" s="205"/>
      <c r="AR1092" s="98"/>
      <c r="AT1092" s="98"/>
      <c r="AU1092" s="205"/>
      <c r="AV1092" s="98"/>
      <c r="AX1092" s="98"/>
      <c r="AY1092" s="205"/>
      <c r="AZ1092" s="98"/>
      <c r="BB1092" s="98"/>
      <c r="BC1092" s="205"/>
      <c r="BD1092" s="98"/>
      <c r="BF1092" s="98"/>
      <c r="BG1092" s="205"/>
      <c r="BH1092" s="98"/>
      <c r="BI1092" s="121"/>
      <c r="BJ1092" s="98"/>
      <c r="BK1092" s="205"/>
      <c r="BL1092" s="98"/>
      <c r="BN1092" s="121"/>
      <c r="BO1092" s="121"/>
      <c r="BP1092" s="121"/>
      <c r="BQ1092" s="121"/>
      <c r="BR1092" s="121"/>
    </row>
    <row r="1093" spans="1:70" customFormat="1">
      <c r="A1093" s="84"/>
      <c r="B1093" s="363"/>
      <c r="C1093" s="121"/>
      <c r="D1093" s="121"/>
      <c r="E1093" s="121"/>
      <c r="F1093" s="121"/>
      <c r="G1093" s="121"/>
      <c r="H1093" s="121"/>
      <c r="I1093" s="121"/>
      <c r="J1093" s="121"/>
      <c r="K1093" s="121"/>
      <c r="L1093" s="10"/>
      <c r="M1093" s="9"/>
      <c r="N1093" s="90"/>
      <c r="R1093" s="205"/>
      <c r="S1093" s="205"/>
      <c r="T1093" s="205"/>
      <c r="V1093" s="205"/>
      <c r="W1093" s="205"/>
      <c r="X1093" s="205"/>
      <c r="Y1093" s="394"/>
      <c r="Z1093" s="98"/>
      <c r="AA1093" s="205"/>
      <c r="AB1093" s="98"/>
      <c r="AC1093" s="98"/>
      <c r="AD1093" s="98"/>
      <c r="AE1093" s="205"/>
      <c r="AF1093" s="98"/>
      <c r="AH1093" s="98"/>
      <c r="AI1093" s="205"/>
      <c r="AJ1093" s="98"/>
      <c r="AK1093" s="98"/>
      <c r="AL1093" s="98"/>
      <c r="AM1093" s="205"/>
      <c r="AN1093" s="98"/>
      <c r="AO1093" s="121"/>
      <c r="AP1093" s="98"/>
      <c r="AQ1093" s="205"/>
      <c r="AR1093" s="98"/>
      <c r="AT1093" s="98"/>
      <c r="AU1093" s="205"/>
      <c r="AV1093" s="98"/>
      <c r="AX1093" s="98"/>
      <c r="AY1093" s="205"/>
      <c r="AZ1093" s="98"/>
      <c r="BB1093" s="98"/>
      <c r="BC1093" s="205"/>
      <c r="BD1093" s="98"/>
      <c r="BF1093" s="98"/>
      <c r="BG1093" s="205"/>
      <c r="BH1093" s="98"/>
      <c r="BI1093" s="121"/>
      <c r="BJ1093" s="98"/>
      <c r="BK1093" s="205"/>
      <c r="BL1093" s="98"/>
      <c r="BN1093" s="121"/>
      <c r="BO1093" s="121"/>
      <c r="BP1093" s="121"/>
      <c r="BQ1093" s="121"/>
      <c r="BR1093" s="121"/>
    </row>
    <row r="1094" spans="1:70" customFormat="1">
      <c r="A1094" s="84"/>
      <c r="B1094" s="363"/>
      <c r="C1094" s="121"/>
      <c r="D1094" s="121"/>
      <c r="E1094" s="121"/>
      <c r="F1094" s="121"/>
      <c r="G1094" s="121"/>
      <c r="H1094" s="121"/>
      <c r="I1094" s="121"/>
      <c r="J1094" s="121"/>
      <c r="K1094" s="121"/>
      <c r="L1094" s="10"/>
      <c r="M1094" s="9"/>
      <c r="N1094" s="90"/>
      <c r="R1094" s="205"/>
      <c r="S1094" s="205"/>
      <c r="T1094" s="205"/>
      <c r="V1094" s="205"/>
      <c r="W1094" s="205"/>
      <c r="X1094" s="205"/>
      <c r="Y1094" s="394"/>
      <c r="Z1094" s="98"/>
      <c r="AA1094" s="205"/>
      <c r="AB1094" s="98"/>
      <c r="AC1094" s="98"/>
      <c r="AD1094" s="98"/>
      <c r="AE1094" s="205"/>
      <c r="AF1094" s="98"/>
      <c r="AH1094" s="98"/>
      <c r="AI1094" s="205"/>
      <c r="AJ1094" s="98"/>
      <c r="AK1094" s="98"/>
      <c r="AL1094" s="98"/>
      <c r="AM1094" s="205"/>
      <c r="AN1094" s="98"/>
      <c r="AO1094" s="121"/>
      <c r="AP1094" s="98"/>
      <c r="AQ1094" s="205"/>
      <c r="AR1094" s="98"/>
      <c r="AT1094" s="98"/>
      <c r="AU1094" s="205"/>
      <c r="AV1094" s="98"/>
      <c r="AX1094" s="98"/>
      <c r="AY1094" s="205"/>
      <c r="AZ1094" s="98"/>
      <c r="BB1094" s="98"/>
      <c r="BC1094" s="205"/>
      <c r="BD1094" s="98"/>
      <c r="BF1094" s="98"/>
      <c r="BG1094" s="205"/>
      <c r="BH1094" s="98"/>
      <c r="BI1094" s="121"/>
      <c r="BJ1094" s="98"/>
      <c r="BK1094" s="205"/>
      <c r="BL1094" s="98"/>
      <c r="BN1094" s="121"/>
      <c r="BO1094" s="121"/>
      <c r="BP1094" s="121"/>
      <c r="BQ1094" s="121"/>
      <c r="BR1094" s="121"/>
    </row>
    <row r="1095" spans="1:70" customFormat="1">
      <c r="A1095" s="84"/>
      <c r="B1095" s="363"/>
      <c r="C1095" s="121"/>
      <c r="D1095" s="121"/>
      <c r="E1095" s="121"/>
      <c r="F1095" s="121"/>
      <c r="G1095" s="121"/>
      <c r="H1095" s="121"/>
      <c r="I1095" s="121"/>
      <c r="J1095" s="121"/>
      <c r="K1095" s="121"/>
      <c r="L1095" s="10"/>
      <c r="M1095" s="9"/>
      <c r="N1095" s="90"/>
      <c r="R1095" s="205"/>
      <c r="S1095" s="205"/>
      <c r="T1095" s="205"/>
      <c r="V1095" s="205"/>
      <c r="W1095" s="205"/>
      <c r="X1095" s="205"/>
      <c r="Y1095" s="394"/>
      <c r="Z1095" s="98"/>
      <c r="AA1095" s="205"/>
      <c r="AB1095" s="98"/>
      <c r="AC1095" s="98"/>
      <c r="AD1095" s="98"/>
      <c r="AE1095" s="205"/>
      <c r="AF1095" s="98"/>
      <c r="AH1095" s="98"/>
      <c r="AI1095" s="205"/>
      <c r="AJ1095" s="98"/>
      <c r="AK1095" s="98"/>
      <c r="AL1095" s="98"/>
      <c r="AM1095" s="205"/>
      <c r="AN1095" s="98"/>
      <c r="AO1095" s="121"/>
      <c r="AP1095" s="98"/>
      <c r="AQ1095" s="205"/>
      <c r="AR1095" s="98"/>
      <c r="AT1095" s="98"/>
      <c r="AU1095" s="205"/>
      <c r="AV1095" s="98"/>
      <c r="AX1095" s="98"/>
      <c r="AY1095" s="205"/>
      <c r="AZ1095" s="98"/>
      <c r="BB1095" s="98"/>
      <c r="BC1095" s="205"/>
      <c r="BD1095" s="98"/>
      <c r="BF1095" s="98"/>
      <c r="BG1095" s="205"/>
      <c r="BH1095" s="98"/>
      <c r="BI1095" s="121"/>
      <c r="BJ1095" s="98"/>
      <c r="BK1095" s="205"/>
      <c r="BL1095" s="98"/>
      <c r="BN1095" s="121"/>
      <c r="BO1095" s="121"/>
      <c r="BP1095" s="121"/>
      <c r="BQ1095" s="121"/>
      <c r="BR1095" s="121"/>
    </row>
    <row r="1096" spans="1:70" customFormat="1">
      <c r="A1096" s="84"/>
      <c r="B1096" s="363"/>
      <c r="C1096" s="121"/>
      <c r="D1096" s="121"/>
      <c r="E1096" s="121"/>
      <c r="F1096" s="121"/>
      <c r="G1096" s="121"/>
      <c r="H1096" s="121"/>
      <c r="I1096" s="121"/>
      <c r="J1096" s="121"/>
      <c r="K1096" s="121"/>
      <c r="L1096" s="10"/>
      <c r="M1096" s="9"/>
      <c r="N1096" s="90"/>
      <c r="R1096" s="205"/>
      <c r="S1096" s="205"/>
      <c r="T1096" s="205"/>
      <c r="V1096" s="205"/>
      <c r="W1096" s="205"/>
      <c r="X1096" s="205"/>
      <c r="Y1096" s="394"/>
      <c r="Z1096" s="98"/>
      <c r="AA1096" s="205"/>
      <c r="AB1096" s="98"/>
      <c r="AC1096" s="98"/>
      <c r="AD1096" s="98"/>
      <c r="AE1096" s="205"/>
      <c r="AF1096" s="98"/>
      <c r="AH1096" s="98"/>
      <c r="AI1096" s="205"/>
      <c r="AJ1096" s="98"/>
      <c r="AK1096" s="98"/>
      <c r="AL1096" s="98"/>
      <c r="AM1096" s="205"/>
      <c r="AN1096" s="98"/>
      <c r="AO1096" s="121"/>
      <c r="AP1096" s="98"/>
      <c r="AQ1096" s="205"/>
      <c r="AR1096" s="98"/>
      <c r="AT1096" s="98"/>
      <c r="AU1096" s="205"/>
      <c r="AV1096" s="98"/>
      <c r="AX1096" s="98"/>
      <c r="AY1096" s="205"/>
      <c r="AZ1096" s="98"/>
      <c r="BB1096" s="98"/>
      <c r="BC1096" s="205"/>
      <c r="BD1096" s="98"/>
      <c r="BF1096" s="98"/>
      <c r="BG1096" s="205"/>
      <c r="BH1096" s="98"/>
      <c r="BI1096" s="121"/>
      <c r="BJ1096" s="98"/>
      <c r="BK1096" s="205"/>
      <c r="BL1096" s="98"/>
      <c r="BN1096" s="121"/>
      <c r="BO1096" s="121"/>
      <c r="BP1096" s="121"/>
      <c r="BQ1096" s="121"/>
      <c r="BR1096" s="121"/>
    </row>
    <row r="1097" spans="1:70" customFormat="1">
      <c r="A1097" s="84"/>
      <c r="B1097" s="363"/>
      <c r="C1097" s="121"/>
      <c r="D1097" s="121"/>
      <c r="E1097" s="121"/>
      <c r="F1097" s="121"/>
      <c r="G1097" s="121"/>
      <c r="H1097" s="121"/>
      <c r="I1097" s="121"/>
      <c r="J1097" s="121"/>
      <c r="K1097" s="121"/>
      <c r="L1097" s="10"/>
      <c r="M1097" s="9"/>
      <c r="N1097" s="90"/>
      <c r="R1097" s="205"/>
      <c r="S1097" s="205"/>
      <c r="T1097" s="205"/>
      <c r="V1097" s="205"/>
      <c r="W1097" s="205"/>
      <c r="X1097" s="205"/>
      <c r="Y1097" s="394"/>
      <c r="Z1097" s="98"/>
      <c r="AA1097" s="205"/>
      <c r="AB1097" s="98"/>
      <c r="AC1097" s="98"/>
      <c r="AD1097" s="98"/>
      <c r="AE1097" s="205"/>
      <c r="AF1097" s="98"/>
      <c r="AH1097" s="98"/>
      <c r="AI1097" s="205"/>
      <c r="AJ1097" s="98"/>
      <c r="AK1097" s="98"/>
      <c r="AL1097" s="98"/>
      <c r="AM1097" s="205"/>
      <c r="AN1097" s="98"/>
      <c r="AO1097" s="121"/>
      <c r="AP1097" s="98"/>
      <c r="AQ1097" s="205"/>
      <c r="AR1097" s="98"/>
      <c r="AT1097" s="98"/>
      <c r="AU1097" s="205"/>
      <c r="AV1097" s="98"/>
      <c r="AX1097" s="98"/>
      <c r="AY1097" s="205"/>
      <c r="AZ1097" s="98"/>
      <c r="BB1097" s="98"/>
      <c r="BC1097" s="205"/>
      <c r="BD1097" s="98"/>
      <c r="BF1097" s="98"/>
      <c r="BG1097" s="205"/>
      <c r="BH1097" s="98"/>
      <c r="BI1097" s="121"/>
      <c r="BJ1097" s="98"/>
      <c r="BK1097" s="205"/>
      <c r="BL1097" s="98"/>
      <c r="BN1097" s="121"/>
      <c r="BO1097" s="121"/>
      <c r="BP1097" s="121"/>
      <c r="BQ1097" s="121"/>
      <c r="BR1097" s="121"/>
    </row>
    <row r="1098" spans="1:70" customFormat="1">
      <c r="A1098" s="84"/>
      <c r="B1098" s="363"/>
      <c r="C1098" s="121"/>
      <c r="D1098" s="121"/>
      <c r="E1098" s="121"/>
      <c r="F1098" s="121"/>
      <c r="G1098" s="121"/>
      <c r="H1098" s="121"/>
      <c r="I1098" s="121"/>
      <c r="J1098" s="121"/>
      <c r="K1098" s="121"/>
      <c r="L1098" s="10"/>
      <c r="M1098" s="9"/>
      <c r="N1098" s="90"/>
      <c r="R1098" s="205"/>
      <c r="S1098" s="205"/>
      <c r="T1098" s="205"/>
      <c r="V1098" s="205"/>
      <c r="W1098" s="205"/>
      <c r="X1098" s="205"/>
      <c r="Y1098" s="394"/>
      <c r="Z1098" s="98"/>
      <c r="AA1098" s="205"/>
      <c r="AB1098" s="98"/>
      <c r="AC1098" s="98"/>
      <c r="AD1098" s="98"/>
      <c r="AE1098" s="205"/>
      <c r="AF1098" s="98"/>
      <c r="AH1098" s="98"/>
      <c r="AI1098" s="205"/>
      <c r="AJ1098" s="98"/>
      <c r="AK1098" s="98"/>
      <c r="AL1098" s="98"/>
      <c r="AM1098" s="205"/>
      <c r="AN1098" s="98"/>
      <c r="AO1098" s="121"/>
      <c r="AP1098" s="98"/>
      <c r="AQ1098" s="205"/>
      <c r="AR1098" s="98"/>
      <c r="AT1098" s="98"/>
      <c r="AU1098" s="205"/>
      <c r="AV1098" s="98"/>
      <c r="AX1098" s="98"/>
      <c r="AY1098" s="205"/>
      <c r="AZ1098" s="98"/>
      <c r="BB1098" s="98"/>
      <c r="BC1098" s="205"/>
      <c r="BD1098" s="98"/>
      <c r="BF1098" s="98"/>
      <c r="BG1098" s="205"/>
      <c r="BH1098" s="98"/>
      <c r="BI1098" s="121"/>
      <c r="BJ1098" s="98"/>
      <c r="BK1098" s="205"/>
      <c r="BL1098" s="98"/>
      <c r="BN1098" s="121"/>
      <c r="BO1098" s="121"/>
      <c r="BP1098" s="121"/>
      <c r="BQ1098" s="121"/>
      <c r="BR1098" s="121"/>
    </row>
    <row r="1099" spans="1:70" customFormat="1">
      <c r="A1099" s="84"/>
      <c r="B1099" s="363"/>
      <c r="C1099" s="121"/>
      <c r="D1099" s="121"/>
      <c r="E1099" s="121"/>
      <c r="F1099" s="121"/>
      <c r="G1099" s="121"/>
      <c r="H1099" s="121"/>
      <c r="I1099" s="121"/>
      <c r="J1099" s="121"/>
      <c r="K1099" s="121"/>
      <c r="L1099" s="10"/>
      <c r="M1099" s="9"/>
      <c r="N1099" s="90"/>
      <c r="R1099" s="205"/>
      <c r="S1099" s="205"/>
      <c r="T1099" s="205"/>
      <c r="V1099" s="205"/>
      <c r="W1099" s="205"/>
      <c r="X1099" s="205"/>
      <c r="Y1099" s="394"/>
      <c r="Z1099" s="98"/>
      <c r="AA1099" s="205"/>
      <c r="AB1099" s="98"/>
      <c r="AC1099" s="98"/>
      <c r="AD1099" s="98"/>
      <c r="AE1099" s="205"/>
      <c r="AF1099" s="98"/>
      <c r="AH1099" s="98"/>
      <c r="AI1099" s="205"/>
      <c r="AJ1099" s="98"/>
      <c r="AK1099" s="98"/>
      <c r="AL1099" s="98"/>
      <c r="AM1099" s="205"/>
      <c r="AN1099" s="98"/>
      <c r="AO1099" s="121"/>
      <c r="AP1099" s="98"/>
      <c r="AQ1099" s="205"/>
      <c r="AR1099" s="98"/>
      <c r="AT1099" s="98"/>
      <c r="AU1099" s="205"/>
      <c r="AV1099" s="98"/>
      <c r="AX1099" s="98"/>
      <c r="AY1099" s="205"/>
      <c r="AZ1099" s="98"/>
      <c r="BB1099" s="98"/>
      <c r="BC1099" s="205"/>
      <c r="BD1099" s="98"/>
      <c r="BF1099" s="98"/>
      <c r="BG1099" s="205"/>
      <c r="BH1099" s="98"/>
      <c r="BI1099" s="121"/>
      <c r="BJ1099" s="98"/>
      <c r="BK1099" s="205"/>
      <c r="BL1099" s="98"/>
      <c r="BN1099" s="121"/>
      <c r="BO1099" s="121"/>
      <c r="BP1099" s="121"/>
      <c r="BQ1099" s="121"/>
      <c r="BR1099" s="121"/>
    </row>
    <row r="1100" spans="1:70" customFormat="1">
      <c r="A1100" s="84"/>
      <c r="B1100" s="363"/>
      <c r="C1100" s="121"/>
      <c r="D1100" s="121"/>
      <c r="E1100" s="121"/>
      <c r="F1100" s="121"/>
      <c r="G1100" s="121"/>
      <c r="H1100" s="121"/>
      <c r="I1100" s="121"/>
      <c r="J1100" s="121"/>
      <c r="K1100" s="121"/>
      <c r="L1100" s="10"/>
      <c r="M1100" s="9"/>
      <c r="N1100" s="90"/>
      <c r="R1100" s="205"/>
      <c r="S1100" s="205"/>
      <c r="T1100" s="205"/>
      <c r="V1100" s="205"/>
      <c r="W1100" s="205"/>
      <c r="X1100" s="205"/>
      <c r="Y1100" s="394"/>
      <c r="Z1100" s="98"/>
      <c r="AA1100" s="205"/>
      <c r="AB1100" s="98"/>
      <c r="AC1100" s="98"/>
      <c r="AD1100" s="98"/>
      <c r="AE1100" s="205"/>
      <c r="AF1100" s="98"/>
      <c r="AH1100" s="98"/>
      <c r="AI1100" s="205"/>
      <c r="AJ1100" s="98"/>
      <c r="AK1100" s="98"/>
      <c r="AL1100" s="98"/>
      <c r="AM1100" s="205"/>
      <c r="AN1100" s="98"/>
      <c r="AO1100" s="121"/>
      <c r="AP1100" s="98"/>
      <c r="AQ1100" s="205"/>
      <c r="AR1100" s="98"/>
      <c r="AT1100" s="98"/>
      <c r="AU1100" s="205"/>
      <c r="AV1100" s="98"/>
      <c r="AX1100" s="98"/>
      <c r="AY1100" s="205"/>
      <c r="AZ1100" s="98"/>
      <c r="BB1100" s="98"/>
      <c r="BC1100" s="205"/>
      <c r="BD1100" s="98"/>
      <c r="BF1100" s="98"/>
      <c r="BG1100" s="205"/>
      <c r="BH1100" s="98"/>
      <c r="BI1100" s="121"/>
      <c r="BJ1100" s="98"/>
      <c r="BK1100" s="205"/>
      <c r="BL1100" s="98"/>
      <c r="BN1100" s="121"/>
      <c r="BO1100" s="121"/>
      <c r="BP1100" s="121"/>
      <c r="BQ1100" s="121"/>
      <c r="BR1100" s="121"/>
    </row>
    <row r="1101" spans="1:70" customFormat="1">
      <c r="A1101" s="84"/>
      <c r="B1101" s="363"/>
      <c r="C1101" s="121"/>
      <c r="D1101" s="121"/>
      <c r="E1101" s="121"/>
      <c r="F1101" s="121"/>
      <c r="G1101" s="121"/>
      <c r="H1101" s="121"/>
      <c r="I1101" s="121"/>
      <c r="J1101" s="121"/>
      <c r="K1101" s="121"/>
      <c r="L1101" s="10"/>
      <c r="M1101" s="9"/>
      <c r="N1101" s="90"/>
      <c r="R1101" s="205"/>
      <c r="S1101" s="205"/>
      <c r="T1101" s="205"/>
      <c r="V1101" s="205"/>
      <c r="W1101" s="205"/>
      <c r="X1101" s="205"/>
      <c r="Y1101" s="394"/>
      <c r="Z1101" s="98"/>
      <c r="AA1101" s="205"/>
      <c r="AB1101" s="98"/>
      <c r="AC1101" s="98"/>
      <c r="AD1101" s="98"/>
      <c r="AE1101" s="205"/>
      <c r="AF1101" s="98"/>
      <c r="AH1101" s="98"/>
      <c r="AI1101" s="205"/>
      <c r="AJ1101" s="98"/>
      <c r="AK1101" s="98"/>
      <c r="AL1101" s="98"/>
      <c r="AM1101" s="205"/>
      <c r="AN1101" s="98"/>
      <c r="AO1101" s="121"/>
      <c r="AP1101" s="98"/>
      <c r="AQ1101" s="205"/>
      <c r="AR1101" s="98"/>
      <c r="AT1101" s="98"/>
      <c r="AU1101" s="205"/>
      <c r="AV1101" s="98"/>
      <c r="AX1101" s="98"/>
      <c r="AY1101" s="205"/>
      <c r="AZ1101" s="98"/>
      <c r="BB1101" s="98"/>
      <c r="BC1101" s="205"/>
      <c r="BD1101" s="98"/>
      <c r="BF1101" s="98"/>
      <c r="BG1101" s="205"/>
      <c r="BH1101" s="98"/>
      <c r="BI1101" s="121"/>
      <c r="BJ1101" s="98"/>
      <c r="BK1101" s="205"/>
      <c r="BL1101" s="98"/>
      <c r="BN1101" s="121"/>
      <c r="BO1101" s="121"/>
      <c r="BP1101" s="121"/>
      <c r="BQ1101" s="121"/>
      <c r="BR1101" s="121"/>
    </row>
    <row r="1102" spans="1:70" customFormat="1">
      <c r="A1102" s="84"/>
      <c r="B1102" s="363"/>
      <c r="C1102" s="121"/>
      <c r="D1102" s="121"/>
      <c r="E1102" s="121"/>
      <c r="F1102" s="121"/>
      <c r="G1102" s="121"/>
      <c r="H1102" s="121"/>
      <c r="I1102" s="121"/>
      <c r="J1102" s="121"/>
      <c r="K1102" s="121"/>
      <c r="L1102" s="10"/>
      <c r="M1102" s="9"/>
      <c r="N1102" s="90"/>
      <c r="R1102" s="205"/>
      <c r="S1102" s="205"/>
      <c r="T1102" s="205"/>
      <c r="V1102" s="205"/>
      <c r="W1102" s="205"/>
      <c r="X1102" s="205"/>
      <c r="Y1102" s="394"/>
      <c r="Z1102" s="98"/>
      <c r="AA1102" s="205"/>
      <c r="AB1102" s="98"/>
      <c r="AC1102" s="98"/>
      <c r="AD1102" s="98"/>
      <c r="AE1102" s="205"/>
      <c r="AF1102" s="98"/>
      <c r="AH1102" s="98"/>
      <c r="AI1102" s="205"/>
      <c r="AJ1102" s="98"/>
      <c r="AK1102" s="98"/>
      <c r="AL1102" s="98"/>
      <c r="AM1102" s="205"/>
      <c r="AN1102" s="98"/>
      <c r="AO1102" s="121"/>
      <c r="AP1102" s="98"/>
      <c r="AQ1102" s="205"/>
      <c r="AR1102" s="98"/>
      <c r="AT1102" s="98"/>
      <c r="AU1102" s="205"/>
      <c r="AV1102" s="98"/>
      <c r="AX1102" s="98"/>
      <c r="AY1102" s="205"/>
      <c r="AZ1102" s="98"/>
      <c r="BB1102" s="98"/>
      <c r="BC1102" s="205"/>
      <c r="BD1102" s="98"/>
      <c r="BF1102" s="98"/>
      <c r="BG1102" s="205"/>
      <c r="BH1102" s="98"/>
      <c r="BI1102" s="121"/>
      <c r="BJ1102" s="98"/>
      <c r="BK1102" s="205"/>
      <c r="BL1102" s="98"/>
      <c r="BN1102" s="121"/>
      <c r="BO1102" s="121"/>
      <c r="BP1102" s="121"/>
      <c r="BQ1102" s="121"/>
      <c r="BR1102" s="121"/>
    </row>
    <row r="1103" spans="1:70" customFormat="1">
      <c r="A1103" s="84"/>
      <c r="B1103" s="363"/>
      <c r="C1103" s="121"/>
      <c r="D1103" s="121"/>
      <c r="E1103" s="121"/>
      <c r="F1103" s="121"/>
      <c r="G1103" s="121"/>
      <c r="H1103" s="121"/>
      <c r="I1103" s="121"/>
      <c r="J1103" s="121"/>
      <c r="K1103" s="121"/>
      <c r="L1103" s="10"/>
      <c r="M1103" s="9"/>
      <c r="N1103" s="90"/>
      <c r="R1103" s="205"/>
      <c r="S1103" s="205"/>
      <c r="T1103" s="205"/>
      <c r="V1103" s="205"/>
      <c r="W1103" s="205"/>
      <c r="X1103" s="205"/>
      <c r="Y1103" s="394"/>
      <c r="Z1103" s="98"/>
      <c r="AA1103" s="205"/>
      <c r="AB1103" s="98"/>
      <c r="AC1103" s="98"/>
      <c r="AD1103" s="98"/>
      <c r="AE1103" s="205"/>
      <c r="AF1103" s="98"/>
      <c r="AH1103" s="98"/>
      <c r="AI1103" s="205"/>
      <c r="AJ1103" s="98"/>
      <c r="AK1103" s="98"/>
      <c r="AL1103" s="98"/>
      <c r="AM1103" s="205"/>
      <c r="AN1103" s="98"/>
      <c r="AO1103" s="121"/>
      <c r="AP1103" s="98"/>
      <c r="AQ1103" s="205"/>
      <c r="AR1103" s="98"/>
      <c r="AT1103" s="98"/>
      <c r="AU1103" s="205"/>
      <c r="AV1103" s="98"/>
      <c r="AX1103" s="98"/>
      <c r="AY1103" s="205"/>
      <c r="AZ1103" s="98"/>
      <c r="BB1103" s="98"/>
      <c r="BC1103" s="205"/>
      <c r="BD1103" s="98"/>
      <c r="BF1103" s="98"/>
      <c r="BG1103" s="205"/>
      <c r="BH1103" s="98"/>
      <c r="BI1103" s="121"/>
      <c r="BJ1103" s="98"/>
      <c r="BK1103" s="205"/>
      <c r="BL1103" s="98"/>
      <c r="BN1103" s="121"/>
      <c r="BO1103" s="121"/>
      <c r="BP1103" s="121"/>
      <c r="BQ1103" s="121"/>
      <c r="BR1103" s="121"/>
    </row>
    <row r="1104" spans="1:70" customFormat="1">
      <c r="A1104" s="84"/>
      <c r="B1104" s="363"/>
      <c r="C1104" s="121"/>
      <c r="D1104" s="121"/>
      <c r="E1104" s="121"/>
      <c r="F1104" s="121"/>
      <c r="G1104" s="121"/>
      <c r="H1104" s="121"/>
      <c r="I1104" s="121"/>
      <c r="J1104" s="121"/>
      <c r="K1104" s="121"/>
      <c r="L1104" s="10"/>
      <c r="M1104" s="9"/>
      <c r="N1104" s="90"/>
      <c r="R1104" s="205"/>
      <c r="S1104" s="205"/>
      <c r="T1104" s="205"/>
      <c r="V1104" s="205"/>
      <c r="W1104" s="205"/>
      <c r="X1104" s="205"/>
      <c r="Y1104" s="394"/>
      <c r="Z1104" s="98"/>
      <c r="AA1104" s="205"/>
      <c r="AB1104" s="98"/>
      <c r="AC1104" s="98"/>
      <c r="AD1104" s="98"/>
      <c r="AE1104" s="205"/>
      <c r="AF1104" s="98"/>
      <c r="AH1104" s="98"/>
      <c r="AI1104" s="205"/>
      <c r="AJ1104" s="98"/>
      <c r="AK1104" s="98"/>
      <c r="AL1104" s="98"/>
      <c r="AM1104" s="205"/>
      <c r="AN1104" s="98"/>
      <c r="AO1104" s="121"/>
      <c r="AP1104" s="98"/>
      <c r="AQ1104" s="205"/>
      <c r="AR1104" s="98"/>
      <c r="AT1104" s="98"/>
      <c r="AU1104" s="205"/>
      <c r="AV1104" s="98"/>
      <c r="AX1104" s="98"/>
      <c r="AY1104" s="205"/>
      <c r="AZ1104" s="98"/>
      <c r="BB1104" s="98"/>
      <c r="BC1104" s="205"/>
      <c r="BD1104" s="98"/>
      <c r="BF1104" s="98"/>
      <c r="BG1104" s="205"/>
      <c r="BH1104" s="98"/>
      <c r="BI1104" s="121"/>
      <c r="BJ1104" s="98"/>
      <c r="BK1104" s="205"/>
      <c r="BL1104" s="98"/>
      <c r="BN1104" s="121"/>
      <c r="BO1104" s="121"/>
      <c r="BP1104" s="121"/>
      <c r="BQ1104" s="121"/>
      <c r="BR1104" s="121"/>
    </row>
    <row r="1105" spans="1:70" customFormat="1">
      <c r="A1105" s="84"/>
      <c r="B1105" s="363"/>
      <c r="C1105" s="121"/>
      <c r="D1105" s="121"/>
      <c r="E1105" s="121"/>
      <c r="F1105" s="121"/>
      <c r="G1105" s="121"/>
      <c r="H1105" s="121"/>
      <c r="I1105" s="121"/>
      <c r="J1105" s="121"/>
      <c r="K1105" s="121"/>
      <c r="L1105" s="10"/>
      <c r="M1105" s="9"/>
      <c r="N1105" s="90"/>
      <c r="R1105" s="205"/>
      <c r="S1105" s="205"/>
      <c r="T1105" s="205"/>
      <c r="V1105" s="205"/>
      <c r="W1105" s="205"/>
      <c r="X1105" s="205"/>
      <c r="Y1105" s="394"/>
      <c r="Z1105" s="98"/>
      <c r="AA1105" s="205"/>
      <c r="AB1105" s="98"/>
      <c r="AC1105" s="98"/>
      <c r="AD1105" s="98"/>
      <c r="AE1105" s="205"/>
      <c r="AF1105" s="98"/>
      <c r="AH1105" s="98"/>
      <c r="AI1105" s="205"/>
      <c r="AJ1105" s="98"/>
      <c r="AK1105" s="98"/>
      <c r="AL1105" s="98"/>
      <c r="AM1105" s="205"/>
      <c r="AN1105" s="98"/>
      <c r="AO1105" s="121"/>
      <c r="AP1105" s="98"/>
      <c r="AQ1105" s="205"/>
      <c r="AR1105" s="98"/>
      <c r="AT1105" s="98"/>
      <c r="AU1105" s="205"/>
      <c r="AV1105" s="98"/>
      <c r="AX1105" s="98"/>
      <c r="AY1105" s="205"/>
      <c r="AZ1105" s="98"/>
      <c r="BB1105" s="98"/>
      <c r="BC1105" s="205"/>
      <c r="BD1105" s="98"/>
      <c r="BF1105" s="98"/>
      <c r="BG1105" s="205"/>
      <c r="BH1105" s="98"/>
      <c r="BI1105" s="121"/>
      <c r="BJ1105" s="98"/>
      <c r="BK1105" s="205"/>
      <c r="BL1105" s="98"/>
      <c r="BN1105" s="121"/>
      <c r="BO1105" s="121"/>
      <c r="BP1105" s="121"/>
      <c r="BQ1105" s="121"/>
      <c r="BR1105" s="121"/>
    </row>
    <row r="1106" spans="1:70" customFormat="1">
      <c r="A1106" s="84"/>
      <c r="B1106" s="363"/>
      <c r="C1106" s="121"/>
      <c r="D1106" s="121"/>
      <c r="E1106" s="121"/>
      <c r="F1106" s="121"/>
      <c r="G1106" s="121"/>
      <c r="H1106" s="121"/>
      <c r="I1106" s="121"/>
      <c r="J1106" s="121"/>
      <c r="K1106" s="121"/>
      <c r="L1106" s="10"/>
      <c r="M1106" s="9"/>
      <c r="N1106" s="90"/>
      <c r="R1106" s="205"/>
      <c r="S1106" s="205"/>
      <c r="T1106" s="205"/>
      <c r="V1106" s="205"/>
      <c r="W1106" s="205"/>
      <c r="X1106" s="205"/>
      <c r="Y1106" s="394"/>
      <c r="Z1106" s="98"/>
      <c r="AA1106" s="205"/>
      <c r="AB1106" s="98"/>
      <c r="AC1106" s="98"/>
      <c r="AD1106" s="98"/>
      <c r="AE1106" s="205"/>
      <c r="AF1106" s="98"/>
      <c r="AH1106" s="98"/>
      <c r="AI1106" s="205"/>
      <c r="AJ1106" s="98"/>
      <c r="AK1106" s="98"/>
      <c r="AL1106" s="98"/>
      <c r="AM1106" s="205"/>
      <c r="AN1106" s="98"/>
      <c r="AO1106" s="121"/>
      <c r="AP1106" s="98"/>
      <c r="AQ1106" s="205"/>
      <c r="AR1106" s="98"/>
      <c r="AT1106" s="98"/>
      <c r="AU1106" s="205"/>
      <c r="AV1106" s="98"/>
      <c r="AX1106" s="98"/>
      <c r="AY1106" s="205"/>
      <c r="AZ1106" s="98"/>
      <c r="BB1106" s="98"/>
      <c r="BC1106" s="205"/>
      <c r="BD1106" s="98"/>
      <c r="BF1106" s="98"/>
      <c r="BG1106" s="205"/>
      <c r="BH1106" s="98"/>
      <c r="BI1106" s="121"/>
      <c r="BJ1106" s="98"/>
      <c r="BK1106" s="205"/>
      <c r="BL1106" s="98"/>
      <c r="BN1106" s="121"/>
      <c r="BO1106" s="121"/>
      <c r="BP1106" s="121"/>
      <c r="BQ1106" s="121"/>
      <c r="BR1106" s="121"/>
    </row>
    <row r="1107" spans="1:70" customFormat="1">
      <c r="A1107" s="84"/>
      <c r="B1107" s="363"/>
      <c r="C1107" s="121"/>
      <c r="D1107" s="121"/>
      <c r="E1107" s="121"/>
      <c r="F1107" s="121"/>
      <c r="G1107" s="121"/>
      <c r="H1107" s="121"/>
      <c r="I1107" s="121"/>
      <c r="J1107" s="121"/>
      <c r="K1107" s="121"/>
      <c r="L1107" s="10"/>
      <c r="M1107" s="9"/>
      <c r="N1107" s="90"/>
      <c r="R1107" s="205"/>
      <c r="S1107" s="205"/>
      <c r="T1107" s="205"/>
      <c r="V1107" s="205"/>
      <c r="W1107" s="205"/>
      <c r="X1107" s="205"/>
      <c r="Y1107" s="394"/>
      <c r="Z1107" s="98"/>
      <c r="AA1107" s="205"/>
      <c r="AB1107" s="98"/>
      <c r="AC1107" s="98"/>
      <c r="AD1107" s="98"/>
      <c r="AE1107" s="205"/>
      <c r="AF1107" s="98"/>
      <c r="AH1107" s="98"/>
      <c r="AI1107" s="205"/>
      <c r="AJ1107" s="98"/>
      <c r="AK1107" s="98"/>
      <c r="AL1107" s="98"/>
      <c r="AM1107" s="205"/>
      <c r="AN1107" s="98"/>
      <c r="AO1107" s="121"/>
      <c r="AP1107" s="98"/>
      <c r="AQ1107" s="205"/>
      <c r="AR1107" s="98"/>
      <c r="AT1107" s="98"/>
      <c r="AU1107" s="205"/>
      <c r="AV1107" s="98"/>
      <c r="AX1107" s="98"/>
      <c r="AY1107" s="205"/>
      <c r="AZ1107" s="98"/>
      <c r="BB1107" s="98"/>
      <c r="BC1107" s="205"/>
      <c r="BD1107" s="98"/>
      <c r="BF1107" s="98"/>
      <c r="BG1107" s="205"/>
      <c r="BH1107" s="98"/>
      <c r="BI1107" s="121"/>
      <c r="BJ1107" s="98"/>
      <c r="BK1107" s="205"/>
      <c r="BL1107" s="98"/>
      <c r="BN1107" s="121"/>
      <c r="BO1107" s="121"/>
      <c r="BP1107" s="121"/>
      <c r="BQ1107" s="121"/>
      <c r="BR1107" s="121"/>
    </row>
    <row r="1108" spans="1:70" customFormat="1">
      <c r="A1108" s="84"/>
      <c r="B1108" s="363"/>
      <c r="C1108" s="121"/>
      <c r="D1108" s="121"/>
      <c r="E1108" s="121"/>
      <c r="F1108" s="121"/>
      <c r="G1108" s="121"/>
      <c r="H1108" s="121"/>
      <c r="I1108" s="121"/>
      <c r="J1108" s="121"/>
      <c r="K1108" s="121"/>
      <c r="L1108" s="10"/>
      <c r="M1108" s="9"/>
      <c r="N1108" s="90"/>
      <c r="R1108" s="205"/>
      <c r="S1108" s="205"/>
      <c r="T1108" s="205"/>
      <c r="V1108" s="205"/>
      <c r="W1108" s="205"/>
      <c r="X1108" s="205"/>
      <c r="Y1108" s="394"/>
      <c r="Z1108" s="98"/>
      <c r="AA1108" s="205"/>
      <c r="AB1108" s="98"/>
      <c r="AC1108" s="98"/>
      <c r="AD1108" s="98"/>
      <c r="AE1108" s="205"/>
      <c r="AF1108" s="98"/>
      <c r="AH1108" s="98"/>
      <c r="AI1108" s="205"/>
      <c r="AJ1108" s="98"/>
      <c r="AK1108" s="98"/>
      <c r="AL1108" s="98"/>
      <c r="AM1108" s="205"/>
      <c r="AN1108" s="98"/>
      <c r="AO1108" s="121"/>
      <c r="AP1108" s="98"/>
      <c r="AQ1108" s="205"/>
      <c r="AR1108" s="98"/>
      <c r="AT1108" s="98"/>
      <c r="AU1108" s="205"/>
      <c r="AV1108" s="98"/>
      <c r="AX1108" s="98"/>
      <c r="AY1108" s="205"/>
      <c r="AZ1108" s="98"/>
      <c r="BB1108" s="98"/>
      <c r="BC1108" s="205"/>
      <c r="BD1108" s="98"/>
      <c r="BF1108" s="98"/>
      <c r="BG1108" s="205"/>
      <c r="BH1108" s="98"/>
      <c r="BI1108" s="121"/>
      <c r="BJ1108" s="98"/>
      <c r="BK1108" s="205"/>
      <c r="BL1108" s="98"/>
      <c r="BN1108" s="121"/>
      <c r="BO1108" s="121"/>
      <c r="BP1108" s="121"/>
      <c r="BQ1108" s="121"/>
      <c r="BR1108" s="121"/>
    </row>
    <row r="1109" spans="1:70" customFormat="1">
      <c r="A1109" s="84"/>
      <c r="B1109" s="363"/>
      <c r="C1109" s="121"/>
      <c r="D1109" s="121"/>
      <c r="E1109" s="121"/>
      <c r="F1109" s="121"/>
      <c r="G1109" s="121"/>
      <c r="H1109" s="121"/>
      <c r="I1109" s="121"/>
      <c r="J1109" s="121"/>
      <c r="K1109" s="121"/>
      <c r="L1109" s="10"/>
      <c r="M1109" s="9"/>
      <c r="N1109" s="90"/>
      <c r="R1109" s="205"/>
      <c r="S1109" s="205"/>
      <c r="T1109" s="205"/>
      <c r="V1109" s="205"/>
      <c r="W1109" s="205"/>
      <c r="X1109" s="205"/>
      <c r="Y1109" s="394"/>
      <c r="Z1109" s="98"/>
      <c r="AA1109" s="205"/>
      <c r="AB1109" s="98"/>
      <c r="AC1109" s="98"/>
      <c r="AD1109" s="98"/>
      <c r="AE1109" s="205"/>
      <c r="AF1109" s="98"/>
      <c r="AH1109" s="98"/>
      <c r="AI1109" s="205"/>
      <c r="AJ1109" s="98"/>
      <c r="AK1109" s="98"/>
      <c r="AL1109" s="98"/>
      <c r="AM1109" s="205"/>
      <c r="AN1109" s="98"/>
      <c r="AO1109" s="121"/>
      <c r="AP1109" s="98"/>
      <c r="AQ1109" s="205"/>
      <c r="AR1109" s="98"/>
      <c r="AT1109" s="98"/>
      <c r="AU1109" s="205"/>
      <c r="AV1109" s="98"/>
      <c r="AX1109" s="98"/>
      <c r="AY1109" s="205"/>
      <c r="AZ1109" s="98"/>
      <c r="BB1109" s="98"/>
      <c r="BC1109" s="205"/>
      <c r="BD1109" s="98"/>
      <c r="BF1109" s="98"/>
      <c r="BG1109" s="205"/>
      <c r="BH1109" s="98"/>
      <c r="BI1109" s="121"/>
      <c r="BJ1109" s="98"/>
      <c r="BK1109" s="205"/>
      <c r="BL1109" s="98"/>
      <c r="BN1109" s="121"/>
      <c r="BO1109" s="121"/>
      <c r="BP1109" s="121"/>
      <c r="BQ1109" s="121"/>
      <c r="BR1109" s="121"/>
    </row>
    <row r="1110" spans="1:70" customFormat="1">
      <c r="A1110" s="84"/>
      <c r="B1110" s="363"/>
      <c r="C1110" s="121"/>
      <c r="D1110" s="121"/>
      <c r="E1110" s="121"/>
      <c r="F1110" s="121"/>
      <c r="G1110" s="121"/>
      <c r="H1110" s="121"/>
      <c r="I1110" s="121"/>
      <c r="J1110" s="121"/>
      <c r="K1110" s="121"/>
      <c r="L1110" s="10"/>
      <c r="M1110" s="9"/>
      <c r="N1110" s="90"/>
      <c r="R1110" s="205"/>
      <c r="S1110" s="205"/>
      <c r="T1110" s="205"/>
      <c r="V1110" s="205"/>
      <c r="W1110" s="205"/>
      <c r="X1110" s="205"/>
      <c r="Y1110" s="394"/>
      <c r="Z1110" s="98"/>
      <c r="AA1110" s="205"/>
      <c r="AB1110" s="98"/>
      <c r="AC1110" s="98"/>
      <c r="AD1110" s="98"/>
      <c r="AE1110" s="205"/>
      <c r="AF1110" s="98"/>
      <c r="AH1110" s="98"/>
      <c r="AI1110" s="205"/>
      <c r="AJ1110" s="98"/>
      <c r="AK1110" s="98"/>
      <c r="AL1110" s="98"/>
      <c r="AM1110" s="205"/>
      <c r="AN1110" s="98"/>
      <c r="AO1110" s="121"/>
      <c r="AP1110" s="98"/>
      <c r="AQ1110" s="205"/>
      <c r="AR1110" s="98"/>
      <c r="AT1110" s="98"/>
      <c r="AU1110" s="205"/>
      <c r="AV1110" s="98"/>
      <c r="AX1110" s="98"/>
      <c r="AY1110" s="205"/>
      <c r="AZ1110" s="98"/>
      <c r="BB1110" s="98"/>
      <c r="BC1110" s="205"/>
      <c r="BD1110" s="98"/>
      <c r="BF1110" s="98"/>
      <c r="BG1110" s="205"/>
      <c r="BH1110" s="98"/>
      <c r="BI1110" s="121"/>
      <c r="BJ1110" s="98"/>
      <c r="BK1110" s="205"/>
      <c r="BL1110" s="98"/>
      <c r="BN1110" s="121"/>
      <c r="BO1110" s="121"/>
      <c r="BP1110" s="121"/>
      <c r="BQ1110" s="121"/>
      <c r="BR1110" s="121"/>
    </row>
    <row r="1111" spans="1:70" customFormat="1">
      <c r="A1111" s="84"/>
      <c r="B1111" s="363"/>
      <c r="C1111" s="121"/>
      <c r="D1111" s="121"/>
      <c r="E1111" s="121"/>
      <c r="F1111" s="121"/>
      <c r="G1111" s="121"/>
      <c r="H1111" s="121"/>
      <c r="I1111" s="121"/>
      <c r="J1111" s="121"/>
      <c r="K1111" s="121"/>
      <c r="L1111" s="10"/>
      <c r="M1111" s="9"/>
      <c r="N1111" s="90"/>
      <c r="R1111" s="205"/>
      <c r="S1111" s="205"/>
      <c r="T1111" s="205"/>
      <c r="V1111" s="205"/>
      <c r="W1111" s="205"/>
      <c r="X1111" s="205"/>
      <c r="Y1111" s="394"/>
      <c r="Z1111" s="98"/>
      <c r="AA1111" s="205"/>
      <c r="AB1111" s="98"/>
      <c r="AC1111" s="98"/>
      <c r="AD1111" s="98"/>
      <c r="AE1111" s="205"/>
      <c r="AF1111" s="98"/>
      <c r="AH1111" s="98"/>
      <c r="AI1111" s="205"/>
      <c r="AJ1111" s="98"/>
      <c r="AK1111" s="98"/>
      <c r="AL1111" s="98"/>
      <c r="AM1111" s="205"/>
      <c r="AN1111" s="98"/>
      <c r="AO1111" s="121"/>
      <c r="AP1111" s="98"/>
      <c r="AQ1111" s="205"/>
      <c r="AR1111" s="98"/>
      <c r="AT1111" s="98"/>
      <c r="AU1111" s="205"/>
      <c r="AV1111" s="98"/>
      <c r="AX1111" s="98"/>
      <c r="AY1111" s="205"/>
      <c r="AZ1111" s="98"/>
      <c r="BB1111" s="98"/>
      <c r="BC1111" s="205"/>
      <c r="BD1111" s="98"/>
      <c r="BF1111" s="98"/>
      <c r="BG1111" s="205"/>
      <c r="BH1111" s="98"/>
      <c r="BI1111" s="121"/>
      <c r="BJ1111" s="98"/>
      <c r="BK1111" s="205"/>
      <c r="BL1111" s="98"/>
      <c r="BN1111" s="121"/>
      <c r="BO1111" s="121"/>
      <c r="BP1111" s="121"/>
      <c r="BQ1111" s="121"/>
      <c r="BR1111" s="121"/>
    </row>
    <row r="1112" spans="1:70" customFormat="1">
      <c r="A1112" s="84"/>
      <c r="B1112" s="363"/>
      <c r="C1112" s="121"/>
      <c r="D1112" s="121"/>
      <c r="E1112" s="121"/>
      <c r="F1112" s="121"/>
      <c r="G1112" s="121"/>
      <c r="H1112" s="121"/>
      <c r="I1112" s="121"/>
      <c r="J1112" s="121"/>
      <c r="K1112" s="121"/>
      <c r="L1112" s="10"/>
      <c r="M1112" s="9"/>
      <c r="N1112" s="90"/>
      <c r="R1112" s="205"/>
      <c r="S1112" s="205"/>
      <c r="T1112" s="205"/>
      <c r="V1112" s="205"/>
      <c r="W1112" s="205"/>
      <c r="X1112" s="205"/>
      <c r="Y1112" s="394"/>
      <c r="Z1112" s="98"/>
      <c r="AA1112" s="205"/>
      <c r="AB1112" s="98"/>
      <c r="AC1112" s="98"/>
      <c r="AD1112" s="98"/>
      <c r="AE1112" s="205"/>
      <c r="AF1112" s="98"/>
      <c r="AH1112" s="98"/>
      <c r="AI1112" s="205"/>
      <c r="AJ1112" s="98"/>
      <c r="AK1112" s="98"/>
      <c r="AL1112" s="98"/>
      <c r="AM1112" s="205"/>
      <c r="AN1112" s="98"/>
      <c r="AO1112" s="121"/>
      <c r="AP1112" s="98"/>
      <c r="AQ1112" s="205"/>
      <c r="AR1112" s="98"/>
      <c r="AT1112" s="98"/>
      <c r="AU1112" s="205"/>
      <c r="AV1112" s="98"/>
      <c r="AX1112" s="98"/>
      <c r="AY1112" s="205"/>
      <c r="AZ1112" s="98"/>
      <c r="BB1112" s="98"/>
      <c r="BC1112" s="205"/>
      <c r="BD1112" s="98"/>
      <c r="BF1112" s="98"/>
      <c r="BG1112" s="205"/>
      <c r="BH1112" s="98"/>
      <c r="BI1112" s="121"/>
      <c r="BJ1112" s="98"/>
      <c r="BK1112" s="205"/>
      <c r="BL1112" s="98"/>
      <c r="BN1112" s="121"/>
      <c r="BO1112" s="121"/>
      <c r="BP1112" s="121"/>
      <c r="BQ1112" s="121"/>
      <c r="BR1112" s="121"/>
    </row>
    <row r="1113" spans="1:70" customFormat="1">
      <c r="A1113" s="84"/>
      <c r="B1113" s="363"/>
      <c r="C1113" s="121"/>
      <c r="D1113" s="121"/>
      <c r="E1113" s="121"/>
      <c r="F1113" s="121"/>
      <c r="G1113" s="121"/>
      <c r="H1113" s="121"/>
      <c r="I1113" s="121"/>
      <c r="J1113" s="121"/>
      <c r="K1113" s="121"/>
      <c r="L1113" s="10"/>
      <c r="M1113" s="9"/>
      <c r="N1113" s="90"/>
      <c r="R1113" s="205"/>
      <c r="S1113" s="205"/>
      <c r="T1113" s="205"/>
      <c r="V1113" s="205"/>
      <c r="W1113" s="205"/>
      <c r="X1113" s="205"/>
      <c r="Y1113" s="394"/>
      <c r="Z1113" s="98"/>
      <c r="AA1113" s="205"/>
      <c r="AB1113" s="98"/>
      <c r="AC1113" s="98"/>
      <c r="AD1113" s="98"/>
      <c r="AE1113" s="205"/>
      <c r="AF1113" s="98"/>
      <c r="AH1113" s="98"/>
      <c r="AI1113" s="205"/>
      <c r="AJ1113" s="98"/>
      <c r="AK1113" s="98"/>
      <c r="AL1113" s="98"/>
      <c r="AM1113" s="205"/>
      <c r="AN1113" s="98"/>
      <c r="AO1113" s="121"/>
      <c r="AP1113" s="98"/>
      <c r="AQ1113" s="205"/>
      <c r="AR1113" s="98"/>
      <c r="AT1113" s="98"/>
      <c r="AU1113" s="205"/>
      <c r="AV1113" s="98"/>
      <c r="AX1113" s="98"/>
      <c r="AY1113" s="205"/>
      <c r="AZ1113" s="98"/>
      <c r="BB1113" s="98"/>
      <c r="BC1113" s="205"/>
      <c r="BD1113" s="98"/>
      <c r="BF1113" s="98"/>
      <c r="BG1113" s="205"/>
      <c r="BH1113" s="98"/>
      <c r="BI1113" s="121"/>
      <c r="BJ1113" s="98"/>
      <c r="BK1113" s="205"/>
      <c r="BL1113" s="98"/>
      <c r="BN1113" s="121"/>
      <c r="BO1113" s="121"/>
      <c r="BP1113" s="121"/>
      <c r="BQ1113" s="121"/>
      <c r="BR1113" s="121"/>
    </row>
    <row r="1114" spans="1:70" customFormat="1">
      <c r="A1114" s="84"/>
      <c r="B1114" s="363"/>
      <c r="C1114" s="121"/>
      <c r="D1114" s="121"/>
      <c r="E1114" s="121"/>
      <c r="F1114" s="121"/>
      <c r="G1114" s="121"/>
      <c r="H1114" s="121"/>
      <c r="I1114" s="121"/>
      <c r="J1114" s="121"/>
      <c r="K1114" s="121"/>
      <c r="L1114" s="10"/>
      <c r="M1114" s="9"/>
      <c r="N1114" s="90"/>
      <c r="R1114" s="205"/>
      <c r="S1114" s="205"/>
      <c r="T1114" s="205"/>
      <c r="V1114" s="205"/>
      <c r="W1114" s="205"/>
      <c r="X1114" s="205"/>
      <c r="Y1114" s="394"/>
      <c r="Z1114" s="98"/>
      <c r="AA1114" s="205"/>
      <c r="AB1114" s="98"/>
      <c r="AC1114" s="98"/>
      <c r="AD1114" s="98"/>
      <c r="AE1114" s="205"/>
      <c r="AF1114" s="98"/>
      <c r="AH1114" s="98"/>
      <c r="AI1114" s="205"/>
      <c r="AJ1114" s="98"/>
      <c r="AK1114" s="98"/>
      <c r="AL1114" s="98"/>
      <c r="AM1114" s="205"/>
      <c r="AN1114" s="98"/>
      <c r="AO1114" s="121"/>
      <c r="AP1114" s="98"/>
      <c r="AQ1114" s="205"/>
      <c r="AR1114" s="98"/>
      <c r="AT1114" s="98"/>
      <c r="AU1114" s="205"/>
      <c r="AV1114" s="98"/>
      <c r="AX1114" s="98"/>
      <c r="AY1114" s="205"/>
      <c r="AZ1114" s="98"/>
      <c r="BB1114" s="98"/>
      <c r="BC1114" s="205"/>
      <c r="BD1114" s="98"/>
      <c r="BF1114" s="98"/>
      <c r="BG1114" s="205"/>
      <c r="BH1114" s="98"/>
      <c r="BI1114" s="121"/>
      <c r="BJ1114" s="98"/>
      <c r="BK1114" s="205"/>
      <c r="BL1114" s="98"/>
      <c r="BN1114" s="121"/>
      <c r="BO1114" s="121"/>
      <c r="BP1114" s="121"/>
      <c r="BQ1114" s="121"/>
      <c r="BR1114" s="121"/>
    </row>
    <row r="1115" spans="1:70" customFormat="1">
      <c r="A1115" s="84"/>
      <c r="B1115" s="363"/>
      <c r="C1115" s="121"/>
      <c r="D1115" s="121"/>
      <c r="E1115" s="121"/>
      <c r="F1115" s="121"/>
      <c r="G1115" s="121"/>
      <c r="H1115" s="121"/>
      <c r="I1115" s="121"/>
      <c r="J1115" s="121"/>
      <c r="K1115" s="121"/>
      <c r="L1115" s="10"/>
      <c r="M1115" s="9"/>
      <c r="N1115" s="90"/>
      <c r="R1115" s="205"/>
      <c r="S1115" s="205"/>
      <c r="T1115" s="205"/>
      <c r="V1115" s="205"/>
      <c r="W1115" s="205"/>
      <c r="X1115" s="205"/>
      <c r="Y1115" s="394"/>
      <c r="Z1115" s="98"/>
      <c r="AA1115" s="205"/>
      <c r="AB1115" s="98"/>
      <c r="AC1115" s="98"/>
      <c r="AD1115" s="98"/>
      <c r="AE1115" s="205"/>
      <c r="AF1115" s="98"/>
      <c r="AH1115" s="98"/>
      <c r="AI1115" s="205"/>
      <c r="AJ1115" s="98"/>
      <c r="AK1115" s="98"/>
      <c r="AL1115" s="98"/>
      <c r="AM1115" s="205"/>
      <c r="AN1115" s="98"/>
      <c r="AO1115" s="121"/>
      <c r="AP1115" s="98"/>
      <c r="AQ1115" s="205"/>
      <c r="AR1115" s="98"/>
      <c r="AT1115" s="98"/>
      <c r="AU1115" s="205"/>
      <c r="AV1115" s="98"/>
      <c r="AX1115" s="98"/>
      <c r="AY1115" s="205"/>
      <c r="AZ1115" s="98"/>
      <c r="BB1115" s="98"/>
      <c r="BC1115" s="205"/>
      <c r="BD1115" s="98"/>
      <c r="BF1115" s="98"/>
      <c r="BG1115" s="205"/>
      <c r="BH1115" s="98"/>
      <c r="BI1115" s="121"/>
      <c r="BJ1115" s="98"/>
      <c r="BK1115" s="205"/>
      <c r="BL1115" s="98"/>
      <c r="BN1115" s="121"/>
      <c r="BO1115" s="121"/>
      <c r="BP1115" s="121"/>
      <c r="BQ1115" s="121"/>
      <c r="BR1115" s="121"/>
    </row>
    <row r="1116" spans="1:70" customFormat="1">
      <c r="A1116" s="84"/>
      <c r="B1116" s="363"/>
      <c r="C1116" s="121"/>
      <c r="D1116" s="121"/>
      <c r="E1116" s="121"/>
      <c r="F1116" s="121"/>
      <c r="G1116" s="121"/>
      <c r="H1116" s="121"/>
      <c r="I1116" s="121"/>
      <c r="J1116" s="121"/>
      <c r="K1116" s="121"/>
      <c r="L1116" s="10"/>
      <c r="M1116" s="9"/>
      <c r="N1116" s="90"/>
      <c r="R1116" s="205"/>
      <c r="S1116" s="205"/>
      <c r="T1116" s="205"/>
      <c r="V1116" s="205"/>
      <c r="W1116" s="205"/>
      <c r="X1116" s="205"/>
      <c r="Y1116" s="394"/>
      <c r="Z1116" s="98"/>
      <c r="AA1116" s="205"/>
      <c r="AB1116" s="98"/>
      <c r="AC1116" s="98"/>
      <c r="AD1116" s="98"/>
      <c r="AE1116" s="205"/>
      <c r="AF1116" s="98"/>
      <c r="AH1116" s="98"/>
      <c r="AI1116" s="205"/>
      <c r="AJ1116" s="98"/>
      <c r="AK1116" s="98"/>
      <c r="AL1116" s="98"/>
      <c r="AM1116" s="205"/>
      <c r="AN1116" s="98"/>
      <c r="AO1116" s="121"/>
      <c r="AP1116" s="98"/>
      <c r="AQ1116" s="205"/>
      <c r="AR1116" s="98"/>
      <c r="AT1116" s="98"/>
      <c r="AU1116" s="205"/>
      <c r="AV1116" s="98"/>
      <c r="AX1116" s="98"/>
      <c r="AY1116" s="205"/>
      <c r="AZ1116" s="98"/>
      <c r="BB1116" s="98"/>
      <c r="BC1116" s="205"/>
      <c r="BD1116" s="98"/>
      <c r="BF1116" s="98"/>
      <c r="BG1116" s="205"/>
      <c r="BH1116" s="98"/>
      <c r="BI1116" s="121"/>
      <c r="BJ1116" s="98"/>
      <c r="BK1116" s="205"/>
      <c r="BL1116" s="98"/>
      <c r="BN1116" s="121"/>
      <c r="BO1116" s="121"/>
      <c r="BP1116" s="121"/>
      <c r="BQ1116" s="121"/>
      <c r="BR1116" s="121"/>
    </row>
    <row r="1117" spans="1:70" customFormat="1">
      <c r="A1117" s="84"/>
      <c r="B1117" s="363"/>
      <c r="C1117" s="121"/>
      <c r="D1117" s="121"/>
      <c r="E1117" s="121"/>
      <c r="F1117" s="121"/>
      <c r="G1117" s="121"/>
      <c r="H1117" s="121"/>
      <c r="I1117" s="121"/>
      <c r="J1117" s="121"/>
      <c r="K1117" s="121"/>
      <c r="L1117" s="10"/>
      <c r="M1117" s="9"/>
      <c r="N1117" s="90"/>
      <c r="R1117" s="205"/>
      <c r="S1117" s="205"/>
      <c r="T1117" s="205"/>
      <c r="V1117" s="205"/>
      <c r="W1117" s="205"/>
      <c r="X1117" s="205"/>
      <c r="Y1117" s="394"/>
      <c r="Z1117" s="98"/>
      <c r="AA1117" s="205"/>
      <c r="AB1117" s="98"/>
      <c r="AC1117" s="98"/>
      <c r="AD1117" s="98"/>
      <c r="AE1117" s="205"/>
      <c r="AF1117" s="98"/>
      <c r="AH1117" s="98"/>
      <c r="AI1117" s="205"/>
      <c r="AJ1117" s="98"/>
      <c r="AK1117" s="98"/>
      <c r="AL1117" s="98"/>
      <c r="AM1117" s="205"/>
      <c r="AN1117" s="98"/>
      <c r="AO1117" s="121"/>
      <c r="AP1117" s="98"/>
      <c r="AQ1117" s="205"/>
      <c r="AR1117" s="98"/>
      <c r="AT1117" s="98"/>
      <c r="AU1117" s="205"/>
      <c r="AV1117" s="98"/>
      <c r="AX1117" s="98"/>
      <c r="AY1117" s="205"/>
      <c r="AZ1117" s="98"/>
      <c r="BB1117" s="98"/>
      <c r="BC1117" s="205"/>
      <c r="BD1117" s="98"/>
      <c r="BF1117" s="98"/>
      <c r="BG1117" s="205"/>
      <c r="BH1117" s="98"/>
      <c r="BI1117" s="121"/>
      <c r="BJ1117" s="98"/>
      <c r="BK1117" s="205"/>
      <c r="BL1117" s="98"/>
      <c r="BN1117" s="121"/>
      <c r="BO1117" s="121"/>
      <c r="BP1117" s="121"/>
      <c r="BQ1117" s="121"/>
      <c r="BR1117" s="121"/>
    </row>
    <row r="1118" spans="1:70" customFormat="1">
      <c r="A1118" s="84"/>
      <c r="B1118" s="363"/>
      <c r="C1118" s="121"/>
      <c r="D1118" s="121"/>
      <c r="E1118" s="121"/>
      <c r="F1118" s="121"/>
      <c r="G1118" s="121"/>
      <c r="H1118" s="121"/>
      <c r="I1118" s="121"/>
      <c r="J1118" s="121"/>
      <c r="K1118" s="121"/>
      <c r="L1118" s="10"/>
      <c r="M1118" s="9"/>
      <c r="N1118" s="90"/>
      <c r="R1118" s="205"/>
      <c r="S1118" s="205"/>
      <c r="T1118" s="205"/>
      <c r="V1118" s="205"/>
      <c r="W1118" s="205"/>
      <c r="X1118" s="205"/>
      <c r="Y1118" s="394"/>
      <c r="Z1118" s="98"/>
      <c r="AA1118" s="205"/>
      <c r="AB1118" s="98"/>
      <c r="AC1118" s="98"/>
      <c r="AD1118" s="98"/>
      <c r="AE1118" s="205"/>
      <c r="AF1118" s="98"/>
      <c r="AH1118" s="98"/>
      <c r="AI1118" s="205"/>
      <c r="AJ1118" s="98"/>
      <c r="AK1118" s="98"/>
      <c r="AL1118" s="98"/>
      <c r="AM1118" s="205"/>
      <c r="AN1118" s="98"/>
      <c r="AO1118" s="121"/>
      <c r="AP1118" s="98"/>
      <c r="AQ1118" s="205"/>
      <c r="AR1118" s="98"/>
      <c r="AT1118" s="98"/>
      <c r="AU1118" s="205"/>
      <c r="AV1118" s="98"/>
      <c r="AX1118" s="98"/>
      <c r="AY1118" s="205"/>
      <c r="AZ1118" s="98"/>
      <c r="BB1118" s="98"/>
      <c r="BC1118" s="205"/>
      <c r="BD1118" s="98"/>
      <c r="BF1118" s="98"/>
      <c r="BG1118" s="205"/>
      <c r="BH1118" s="98"/>
      <c r="BI1118" s="121"/>
      <c r="BJ1118" s="98"/>
      <c r="BK1118" s="205"/>
      <c r="BL1118" s="98"/>
      <c r="BN1118" s="121"/>
      <c r="BO1118" s="121"/>
      <c r="BP1118" s="121"/>
      <c r="BQ1118" s="121"/>
      <c r="BR1118" s="121"/>
    </row>
    <row r="1119" spans="1:70" customFormat="1">
      <c r="A1119" s="84"/>
      <c r="B1119" s="363"/>
      <c r="C1119" s="121"/>
      <c r="D1119" s="121"/>
      <c r="E1119" s="121"/>
      <c r="F1119" s="121"/>
      <c r="G1119" s="121"/>
      <c r="H1119" s="121"/>
      <c r="I1119" s="121"/>
      <c r="J1119" s="121"/>
      <c r="K1119" s="121"/>
      <c r="L1119" s="10"/>
      <c r="M1119" s="9"/>
      <c r="N1119" s="90"/>
      <c r="R1119" s="205"/>
      <c r="S1119" s="205"/>
      <c r="T1119" s="205"/>
      <c r="V1119" s="205"/>
      <c r="W1119" s="205"/>
      <c r="X1119" s="205"/>
      <c r="Y1119" s="394"/>
      <c r="Z1119" s="98"/>
      <c r="AA1119" s="205"/>
      <c r="AB1119" s="98"/>
      <c r="AC1119" s="98"/>
      <c r="AD1119" s="98"/>
      <c r="AE1119" s="205"/>
      <c r="AF1119" s="98"/>
      <c r="AH1119" s="98"/>
      <c r="AI1119" s="205"/>
      <c r="AJ1119" s="98"/>
      <c r="AK1119" s="98"/>
      <c r="AL1119" s="98"/>
      <c r="AM1119" s="205"/>
      <c r="AN1119" s="98"/>
      <c r="AO1119" s="121"/>
      <c r="AP1119" s="98"/>
      <c r="AQ1119" s="205"/>
      <c r="AR1119" s="98"/>
      <c r="AT1119" s="98"/>
      <c r="AU1119" s="205"/>
      <c r="AV1119" s="98"/>
      <c r="AX1119" s="98"/>
      <c r="AY1119" s="205"/>
      <c r="AZ1119" s="98"/>
      <c r="BB1119" s="98"/>
      <c r="BC1119" s="205"/>
      <c r="BD1119" s="98"/>
      <c r="BF1119" s="98"/>
      <c r="BG1119" s="205"/>
      <c r="BH1119" s="98"/>
      <c r="BI1119" s="121"/>
      <c r="BJ1119" s="98"/>
      <c r="BK1119" s="205"/>
      <c r="BL1119" s="98"/>
      <c r="BN1119" s="121"/>
      <c r="BO1119" s="121"/>
      <c r="BP1119" s="121"/>
      <c r="BQ1119" s="121"/>
      <c r="BR1119" s="121"/>
    </row>
    <row r="1120" spans="1:70" customFormat="1">
      <c r="A1120" s="84"/>
      <c r="B1120" s="363"/>
      <c r="C1120" s="121"/>
      <c r="D1120" s="121"/>
      <c r="E1120" s="121"/>
      <c r="F1120" s="121"/>
      <c r="G1120" s="121"/>
      <c r="H1120" s="121"/>
      <c r="I1120" s="121"/>
      <c r="J1120" s="121"/>
      <c r="K1120" s="121"/>
      <c r="L1120" s="10"/>
      <c r="M1120" s="9"/>
      <c r="N1120" s="90"/>
      <c r="R1120" s="205"/>
      <c r="S1120" s="205"/>
      <c r="T1120" s="205"/>
      <c r="V1120" s="205"/>
      <c r="W1120" s="205"/>
      <c r="X1120" s="205"/>
      <c r="Y1120" s="394"/>
      <c r="Z1120" s="98"/>
      <c r="AA1120" s="205"/>
      <c r="AB1120" s="98"/>
      <c r="AC1120" s="98"/>
      <c r="AD1120" s="98"/>
      <c r="AE1120" s="205"/>
      <c r="AF1120" s="98"/>
      <c r="AH1120" s="98"/>
      <c r="AI1120" s="205"/>
      <c r="AJ1120" s="98"/>
      <c r="AK1120" s="98"/>
      <c r="AL1120" s="98"/>
      <c r="AM1120" s="205"/>
      <c r="AN1120" s="98"/>
      <c r="AO1120" s="121"/>
      <c r="AP1120" s="98"/>
      <c r="AQ1120" s="205"/>
      <c r="AR1120" s="98"/>
      <c r="AT1120" s="98"/>
      <c r="AU1120" s="205"/>
      <c r="AV1120" s="98"/>
      <c r="AX1120" s="98"/>
      <c r="AY1120" s="205"/>
      <c r="AZ1120" s="98"/>
      <c r="BB1120" s="98"/>
      <c r="BC1120" s="205"/>
      <c r="BD1120" s="98"/>
      <c r="BF1120" s="98"/>
      <c r="BG1120" s="205"/>
      <c r="BH1120" s="98"/>
      <c r="BI1120" s="121"/>
      <c r="BJ1120" s="98"/>
      <c r="BK1120" s="205"/>
      <c r="BL1120" s="98"/>
      <c r="BN1120" s="121"/>
      <c r="BO1120" s="121"/>
      <c r="BP1120" s="121"/>
      <c r="BQ1120" s="121"/>
      <c r="BR1120" s="121"/>
    </row>
    <row r="1121" spans="1:70" customFormat="1">
      <c r="A1121" s="84"/>
      <c r="B1121" s="363"/>
      <c r="C1121" s="121"/>
      <c r="D1121" s="121"/>
      <c r="E1121" s="121"/>
      <c r="F1121" s="121"/>
      <c r="G1121" s="121"/>
      <c r="H1121" s="121"/>
      <c r="I1121" s="121"/>
      <c r="J1121" s="121"/>
      <c r="K1121" s="121"/>
      <c r="L1121" s="10"/>
      <c r="M1121" s="9"/>
      <c r="N1121" s="90"/>
      <c r="R1121" s="205"/>
      <c r="S1121" s="205"/>
      <c r="T1121" s="205"/>
      <c r="V1121" s="205"/>
      <c r="W1121" s="205"/>
      <c r="X1121" s="205"/>
      <c r="Y1121" s="394"/>
      <c r="Z1121" s="98"/>
      <c r="AA1121" s="205"/>
      <c r="AB1121" s="98"/>
      <c r="AC1121" s="98"/>
      <c r="AD1121" s="98"/>
      <c r="AE1121" s="205"/>
      <c r="AF1121" s="98"/>
      <c r="AH1121" s="98"/>
      <c r="AI1121" s="205"/>
      <c r="AJ1121" s="98"/>
      <c r="AK1121" s="98"/>
      <c r="AL1121" s="98"/>
      <c r="AM1121" s="205"/>
      <c r="AN1121" s="98"/>
      <c r="AO1121" s="121"/>
      <c r="AP1121" s="98"/>
      <c r="AQ1121" s="205"/>
      <c r="AR1121" s="98"/>
      <c r="AT1121" s="98"/>
      <c r="AU1121" s="205"/>
      <c r="AV1121" s="98"/>
      <c r="AX1121" s="98"/>
      <c r="AY1121" s="205"/>
      <c r="AZ1121" s="98"/>
      <c r="BB1121" s="98"/>
      <c r="BC1121" s="205"/>
      <c r="BD1121" s="98"/>
      <c r="BF1121" s="98"/>
      <c r="BG1121" s="205"/>
      <c r="BH1121" s="98"/>
      <c r="BI1121" s="121"/>
      <c r="BJ1121" s="98"/>
      <c r="BK1121" s="205"/>
      <c r="BL1121" s="98"/>
      <c r="BN1121" s="121"/>
      <c r="BO1121" s="121"/>
      <c r="BP1121" s="121"/>
      <c r="BQ1121" s="121"/>
      <c r="BR1121" s="121"/>
    </row>
    <row r="1122" spans="1:70" customFormat="1">
      <c r="A1122" s="84"/>
      <c r="B1122" s="363"/>
      <c r="C1122" s="121"/>
      <c r="D1122" s="121"/>
      <c r="E1122" s="121"/>
      <c r="F1122" s="121"/>
      <c r="G1122" s="121"/>
      <c r="H1122" s="121"/>
      <c r="I1122" s="121"/>
      <c r="J1122" s="121"/>
      <c r="K1122" s="121"/>
      <c r="L1122" s="10"/>
      <c r="M1122" s="9"/>
      <c r="N1122" s="90"/>
      <c r="R1122" s="205"/>
      <c r="S1122" s="205"/>
      <c r="T1122" s="205"/>
      <c r="V1122" s="205"/>
      <c r="W1122" s="205"/>
      <c r="X1122" s="205"/>
      <c r="Y1122" s="394"/>
      <c r="Z1122" s="98"/>
      <c r="AA1122" s="205"/>
      <c r="AB1122" s="98"/>
      <c r="AC1122" s="98"/>
      <c r="AD1122" s="98"/>
      <c r="AE1122" s="205"/>
      <c r="AF1122" s="98"/>
      <c r="AH1122" s="98"/>
      <c r="AI1122" s="205"/>
      <c r="AJ1122" s="98"/>
      <c r="AK1122" s="98"/>
      <c r="AL1122" s="98"/>
      <c r="AM1122" s="205"/>
      <c r="AN1122" s="98"/>
      <c r="AO1122" s="121"/>
      <c r="AP1122" s="98"/>
      <c r="AQ1122" s="205"/>
      <c r="AR1122" s="98"/>
      <c r="AT1122" s="98"/>
      <c r="AU1122" s="205"/>
      <c r="AV1122" s="98"/>
      <c r="AX1122" s="98"/>
      <c r="AY1122" s="205"/>
      <c r="AZ1122" s="98"/>
      <c r="BB1122" s="98"/>
      <c r="BC1122" s="205"/>
      <c r="BD1122" s="98"/>
      <c r="BF1122" s="98"/>
      <c r="BG1122" s="205"/>
      <c r="BH1122" s="98"/>
      <c r="BI1122" s="121"/>
      <c r="BJ1122" s="98"/>
      <c r="BK1122" s="205"/>
      <c r="BL1122" s="98"/>
      <c r="BN1122" s="121"/>
      <c r="BO1122" s="121"/>
      <c r="BP1122" s="121"/>
      <c r="BQ1122" s="121"/>
      <c r="BR1122" s="121"/>
    </row>
    <row r="1123" spans="1:70" customFormat="1">
      <c r="A1123" s="84"/>
      <c r="B1123" s="363"/>
      <c r="C1123" s="121"/>
      <c r="D1123" s="121"/>
      <c r="E1123" s="121"/>
      <c r="F1123" s="121"/>
      <c r="G1123" s="121"/>
      <c r="H1123" s="121"/>
      <c r="I1123" s="121"/>
      <c r="J1123" s="121"/>
      <c r="K1123" s="121"/>
      <c r="L1123" s="10"/>
      <c r="M1123" s="9"/>
      <c r="N1123" s="90"/>
      <c r="R1123" s="205"/>
      <c r="S1123" s="205"/>
      <c r="T1123" s="205"/>
      <c r="V1123" s="205"/>
      <c r="W1123" s="205"/>
      <c r="X1123" s="205"/>
      <c r="Y1123" s="394"/>
      <c r="Z1123" s="98"/>
      <c r="AA1123" s="205"/>
      <c r="AB1123" s="98"/>
      <c r="AC1123" s="98"/>
      <c r="AD1123" s="98"/>
      <c r="AE1123" s="205"/>
      <c r="AF1123" s="98"/>
      <c r="AH1123" s="98"/>
      <c r="AI1123" s="205"/>
      <c r="AJ1123" s="98"/>
      <c r="AK1123" s="98"/>
      <c r="AL1123" s="98"/>
      <c r="AM1123" s="205"/>
      <c r="AN1123" s="98"/>
      <c r="AO1123" s="121"/>
      <c r="AP1123" s="98"/>
      <c r="AQ1123" s="205"/>
      <c r="AR1123" s="98"/>
      <c r="AT1123" s="98"/>
      <c r="AU1123" s="205"/>
      <c r="AV1123" s="98"/>
      <c r="AX1123" s="98"/>
      <c r="AY1123" s="205"/>
      <c r="AZ1123" s="98"/>
      <c r="BB1123" s="98"/>
      <c r="BC1123" s="205"/>
      <c r="BD1123" s="98"/>
      <c r="BF1123" s="98"/>
      <c r="BG1123" s="205"/>
      <c r="BH1123" s="98"/>
      <c r="BI1123" s="121"/>
      <c r="BJ1123" s="98"/>
      <c r="BK1123" s="205"/>
      <c r="BL1123" s="98"/>
      <c r="BN1123" s="121"/>
      <c r="BO1123" s="121"/>
      <c r="BP1123" s="121"/>
      <c r="BQ1123" s="121"/>
      <c r="BR1123" s="121"/>
    </row>
    <row r="1124" spans="1:70" customFormat="1">
      <c r="A1124" s="84"/>
      <c r="B1124" s="363"/>
      <c r="C1124" s="121"/>
      <c r="D1124" s="121"/>
      <c r="E1124" s="121"/>
      <c r="F1124" s="121"/>
      <c r="G1124" s="121"/>
      <c r="H1124" s="121"/>
      <c r="I1124" s="121"/>
      <c r="J1124" s="121"/>
      <c r="K1124" s="121"/>
      <c r="L1124" s="10"/>
      <c r="M1124" s="9"/>
      <c r="N1124" s="90"/>
      <c r="R1124" s="205"/>
      <c r="S1124" s="205"/>
      <c r="T1124" s="205"/>
      <c r="V1124" s="205"/>
      <c r="W1124" s="205"/>
      <c r="X1124" s="205"/>
      <c r="Y1124" s="394"/>
      <c r="Z1124" s="98"/>
      <c r="AA1124" s="205"/>
      <c r="AB1124" s="98"/>
      <c r="AC1124" s="98"/>
      <c r="AD1124" s="98"/>
      <c r="AE1124" s="205"/>
      <c r="AF1124" s="98"/>
      <c r="AH1124" s="98"/>
      <c r="AI1124" s="205"/>
      <c r="AJ1124" s="98"/>
      <c r="AK1124" s="98"/>
      <c r="AL1124" s="98"/>
      <c r="AM1124" s="205"/>
      <c r="AN1124" s="98"/>
      <c r="AO1124" s="121"/>
      <c r="AP1124" s="98"/>
      <c r="AQ1124" s="205"/>
      <c r="AR1124" s="98"/>
      <c r="AT1124" s="98"/>
      <c r="AU1124" s="205"/>
      <c r="AV1124" s="98"/>
      <c r="AX1124" s="98"/>
      <c r="AY1124" s="205"/>
      <c r="AZ1124" s="98"/>
      <c r="BB1124" s="98"/>
      <c r="BC1124" s="205"/>
      <c r="BD1124" s="98"/>
      <c r="BF1124" s="98"/>
      <c r="BG1124" s="205"/>
      <c r="BH1124" s="98"/>
      <c r="BI1124" s="121"/>
      <c r="BJ1124" s="98"/>
      <c r="BK1124" s="205"/>
      <c r="BL1124" s="98"/>
      <c r="BN1124" s="121"/>
      <c r="BO1124" s="121"/>
      <c r="BP1124" s="121"/>
      <c r="BQ1124" s="121"/>
      <c r="BR1124" s="121"/>
    </row>
    <row r="1125" spans="1:70" customFormat="1">
      <c r="A1125" s="84"/>
      <c r="B1125" s="363"/>
      <c r="C1125" s="121"/>
      <c r="D1125" s="121"/>
      <c r="E1125" s="121"/>
      <c r="F1125" s="121"/>
      <c r="G1125" s="121"/>
      <c r="H1125" s="121"/>
      <c r="I1125" s="121"/>
      <c r="J1125" s="121"/>
      <c r="K1125" s="121"/>
      <c r="L1125" s="10"/>
      <c r="M1125" s="9"/>
      <c r="N1125" s="90"/>
      <c r="R1125" s="205"/>
      <c r="S1125" s="205"/>
      <c r="T1125" s="205"/>
      <c r="V1125" s="205"/>
      <c r="W1125" s="205"/>
      <c r="X1125" s="205"/>
      <c r="Y1125" s="394"/>
      <c r="Z1125" s="98"/>
      <c r="AA1125" s="205"/>
      <c r="AB1125" s="98"/>
      <c r="AC1125" s="98"/>
      <c r="AD1125" s="98"/>
      <c r="AE1125" s="205"/>
      <c r="AF1125" s="98"/>
      <c r="AH1125" s="98"/>
      <c r="AI1125" s="205"/>
      <c r="AJ1125" s="98"/>
      <c r="AK1125" s="98"/>
      <c r="AL1125" s="98"/>
      <c r="AM1125" s="205"/>
      <c r="AN1125" s="98"/>
      <c r="AO1125" s="121"/>
      <c r="AP1125" s="98"/>
      <c r="AQ1125" s="205"/>
      <c r="AR1125" s="98"/>
      <c r="AT1125" s="98"/>
      <c r="AU1125" s="205"/>
      <c r="AV1125" s="98"/>
      <c r="AX1125" s="98"/>
      <c r="AY1125" s="205"/>
      <c r="AZ1125" s="98"/>
      <c r="BB1125" s="98"/>
      <c r="BC1125" s="205"/>
      <c r="BD1125" s="98"/>
      <c r="BF1125" s="98"/>
      <c r="BG1125" s="205"/>
      <c r="BH1125" s="98"/>
      <c r="BI1125" s="121"/>
      <c r="BJ1125" s="98"/>
      <c r="BK1125" s="205"/>
      <c r="BL1125" s="98"/>
      <c r="BN1125" s="121"/>
      <c r="BO1125" s="121"/>
      <c r="BP1125" s="121"/>
      <c r="BQ1125" s="121"/>
      <c r="BR1125" s="121"/>
    </row>
    <row r="1126" spans="1:70" customFormat="1">
      <c r="A1126" s="84"/>
      <c r="B1126" s="363"/>
      <c r="C1126" s="121"/>
      <c r="D1126" s="121"/>
      <c r="E1126" s="121"/>
      <c r="F1126" s="121"/>
      <c r="G1126" s="121"/>
      <c r="H1126" s="121"/>
      <c r="I1126" s="121"/>
      <c r="J1126" s="121"/>
      <c r="K1126" s="121"/>
      <c r="L1126" s="10"/>
      <c r="M1126" s="9"/>
      <c r="N1126" s="90"/>
      <c r="R1126" s="205"/>
      <c r="S1126" s="205"/>
      <c r="T1126" s="205"/>
      <c r="V1126" s="205"/>
      <c r="W1126" s="205"/>
      <c r="X1126" s="205"/>
      <c r="Y1126" s="394"/>
      <c r="Z1126" s="98"/>
      <c r="AA1126" s="205"/>
      <c r="AB1126" s="98"/>
      <c r="AC1126" s="98"/>
      <c r="AD1126" s="98"/>
      <c r="AE1126" s="205"/>
      <c r="AF1126" s="98"/>
      <c r="AH1126" s="98"/>
      <c r="AI1126" s="205"/>
      <c r="AJ1126" s="98"/>
      <c r="AK1126" s="98"/>
      <c r="AL1126" s="98"/>
      <c r="AM1126" s="205"/>
      <c r="AN1126" s="98"/>
      <c r="AO1126" s="121"/>
      <c r="AP1126" s="98"/>
      <c r="AQ1126" s="205"/>
      <c r="AR1126" s="98"/>
      <c r="AT1126" s="98"/>
      <c r="AU1126" s="205"/>
      <c r="AV1126" s="98"/>
      <c r="AX1126" s="98"/>
      <c r="AY1126" s="205"/>
      <c r="AZ1126" s="98"/>
      <c r="BB1126" s="98"/>
      <c r="BC1126" s="205"/>
      <c r="BD1126" s="98"/>
      <c r="BF1126" s="98"/>
      <c r="BG1126" s="205"/>
      <c r="BH1126" s="98"/>
      <c r="BI1126" s="121"/>
      <c r="BJ1126" s="98"/>
      <c r="BK1126" s="205"/>
      <c r="BL1126" s="98"/>
      <c r="BN1126" s="121"/>
      <c r="BO1126" s="121"/>
      <c r="BP1126" s="121"/>
      <c r="BQ1126" s="121"/>
      <c r="BR1126" s="121"/>
    </row>
    <row r="1127" spans="1:70" customFormat="1">
      <c r="A1127" s="84"/>
      <c r="B1127" s="363"/>
      <c r="C1127" s="121"/>
      <c r="D1127" s="121"/>
      <c r="E1127" s="121"/>
      <c r="F1127" s="121"/>
      <c r="G1127" s="121"/>
      <c r="H1127" s="121"/>
      <c r="I1127" s="121"/>
      <c r="J1127" s="121"/>
      <c r="K1127" s="121"/>
      <c r="L1127" s="10"/>
      <c r="M1127" s="9"/>
      <c r="N1127" s="90"/>
      <c r="R1127" s="205"/>
      <c r="S1127" s="205"/>
      <c r="T1127" s="205"/>
      <c r="V1127" s="205"/>
      <c r="W1127" s="205"/>
      <c r="X1127" s="205"/>
      <c r="Y1127" s="394"/>
      <c r="Z1127" s="98"/>
      <c r="AA1127" s="205"/>
      <c r="AB1127" s="98"/>
      <c r="AC1127" s="98"/>
      <c r="AD1127" s="98"/>
      <c r="AE1127" s="205"/>
      <c r="AF1127" s="98"/>
      <c r="AH1127" s="98"/>
      <c r="AI1127" s="205"/>
      <c r="AJ1127" s="98"/>
      <c r="AK1127" s="98"/>
      <c r="AL1127" s="98"/>
      <c r="AM1127" s="205"/>
      <c r="AN1127" s="98"/>
      <c r="AO1127" s="121"/>
      <c r="AP1127" s="98"/>
      <c r="AQ1127" s="205"/>
      <c r="AR1127" s="98"/>
      <c r="AT1127" s="98"/>
      <c r="AU1127" s="205"/>
      <c r="AV1127" s="98"/>
      <c r="AX1127" s="98"/>
      <c r="AY1127" s="205"/>
      <c r="AZ1127" s="98"/>
      <c r="BB1127" s="98"/>
      <c r="BC1127" s="205"/>
      <c r="BD1127" s="98"/>
      <c r="BF1127" s="98"/>
      <c r="BG1127" s="205"/>
      <c r="BH1127" s="98"/>
      <c r="BI1127" s="121"/>
      <c r="BJ1127" s="98"/>
      <c r="BK1127" s="205"/>
      <c r="BL1127" s="98"/>
      <c r="BN1127" s="121"/>
      <c r="BO1127" s="121"/>
      <c r="BP1127" s="121"/>
      <c r="BQ1127" s="121"/>
      <c r="BR1127" s="121"/>
    </row>
    <row r="1128" spans="1:70" customFormat="1">
      <c r="A1128" s="84"/>
      <c r="B1128" s="363"/>
      <c r="C1128" s="121"/>
      <c r="D1128" s="121"/>
      <c r="E1128" s="121"/>
      <c r="F1128" s="121"/>
      <c r="G1128" s="121"/>
      <c r="H1128" s="121"/>
      <c r="I1128" s="121"/>
      <c r="J1128" s="121"/>
      <c r="K1128" s="121"/>
      <c r="L1128" s="10"/>
      <c r="M1128" s="9"/>
      <c r="N1128" s="90"/>
      <c r="R1128" s="205"/>
      <c r="S1128" s="205"/>
      <c r="T1128" s="205"/>
      <c r="V1128" s="205"/>
      <c r="W1128" s="205"/>
      <c r="X1128" s="205"/>
      <c r="Y1128" s="394"/>
      <c r="Z1128" s="98"/>
      <c r="AA1128" s="205"/>
      <c r="AB1128" s="98"/>
      <c r="AC1128" s="98"/>
      <c r="AD1128" s="98"/>
      <c r="AE1128" s="205"/>
      <c r="AF1128" s="98"/>
      <c r="AH1128" s="98"/>
      <c r="AI1128" s="205"/>
      <c r="AJ1128" s="98"/>
      <c r="AK1128" s="98"/>
      <c r="AL1128" s="98"/>
      <c r="AM1128" s="205"/>
      <c r="AN1128" s="98"/>
      <c r="AO1128" s="121"/>
      <c r="AP1128" s="98"/>
      <c r="AQ1128" s="205"/>
      <c r="AR1128" s="98"/>
      <c r="AT1128" s="98"/>
      <c r="AU1128" s="205"/>
      <c r="AV1128" s="98"/>
      <c r="AX1128" s="98"/>
      <c r="AY1128" s="205"/>
      <c r="AZ1128" s="98"/>
      <c r="BB1128" s="98"/>
      <c r="BC1128" s="205"/>
      <c r="BD1128" s="98"/>
      <c r="BF1128" s="98"/>
      <c r="BG1128" s="205"/>
      <c r="BH1128" s="98"/>
      <c r="BI1128" s="121"/>
      <c r="BJ1128" s="98"/>
      <c r="BK1128" s="205"/>
      <c r="BL1128" s="98"/>
      <c r="BN1128" s="121"/>
      <c r="BO1128" s="121"/>
      <c r="BP1128" s="121"/>
      <c r="BQ1128" s="121"/>
      <c r="BR1128" s="121"/>
    </row>
    <row r="1129" spans="1:70" customFormat="1">
      <c r="A1129" s="84"/>
      <c r="B1129" s="363"/>
      <c r="C1129" s="121"/>
      <c r="D1129" s="121"/>
      <c r="E1129" s="121"/>
      <c r="F1129" s="121"/>
      <c r="G1129" s="121"/>
      <c r="H1129" s="121"/>
      <c r="I1129" s="121"/>
      <c r="J1129" s="121"/>
      <c r="K1129" s="121"/>
      <c r="L1129" s="10"/>
      <c r="M1129" s="9"/>
      <c r="N1129" s="90"/>
      <c r="R1129" s="205"/>
      <c r="S1129" s="205"/>
      <c r="T1129" s="205"/>
      <c r="V1129" s="205"/>
      <c r="W1129" s="205"/>
      <c r="X1129" s="205"/>
      <c r="Y1129" s="394"/>
      <c r="Z1129" s="98"/>
      <c r="AA1129" s="205"/>
      <c r="AB1129" s="98"/>
      <c r="AC1129" s="98"/>
      <c r="AD1129" s="98"/>
      <c r="AE1129" s="205"/>
      <c r="AF1129" s="98"/>
      <c r="AH1129" s="98"/>
      <c r="AI1129" s="205"/>
      <c r="AJ1129" s="98"/>
      <c r="AK1129" s="98"/>
      <c r="AL1129" s="98"/>
      <c r="AM1129" s="205"/>
      <c r="AN1129" s="98"/>
      <c r="AO1129" s="121"/>
      <c r="AP1129" s="98"/>
      <c r="AQ1129" s="205"/>
      <c r="AR1129" s="98"/>
      <c r="AT1129" s="98"/>
      <c r="AU1129" s="205"/>
      <c r="AV1129" s="98"/>
      <c r="AX1129" s="98"/>
      <c r="AY1129" s="205"/>
      <c r="AZ1129" s="98"/>
      <c r="BB1129" s="98"/>
      <c r="BC1129" s="205"/>
      <c r="BD1129" s="98"/>
      <c r="BF1129" s="98"/>
      <c r="BG1129" s="205"/>
      <c r="BH1129" s="98"/>
      <c r="BI1129" s="121"/>
      <c r="BJ1129" s="98"/>
      <c r="BK1129" s="205"/>
      <c r="BL1129" s="98"/>
      <c r="BN1129" s="121"/>
      <c r="BO1129" s="121"/>
      <c r="BP1129" s="121"/>
      <c r="BQ1129" s="121"/>
      <c r="BR1129" s="121"/>
    </row>
    <row r="1130" spans="1:70" customFormat="1">
      <c r="A1130" s="84"/>
      <c r="B1130" s="363"/>
      <c r="C1130" s="121"/>
      <c r="D1130" s="121"/>
      <c r="E1130" s="121"/>
      <c r="F1130" s="121"/>
      <c r="G1130" s="121"/>
      <c r="H1130" s="121"/>
      <c r="I1130" s="121"/>
      <c r="J1130" s="121"/>
      <c r="K1130" s="121"/>
      <c r="L1130" s="10"/>
      <c r="M1130" s="9"/>
      <c r="N1130" s="90"/>
      <c r="R1130" s="205"/>
      <c r="S1130" s="205"/>
      <c r="T1130" s="205"/>
      <c r="V1130" s="205"/>
      <c r="W1130" s="205"/>
      <c r="X1130" s="205"/>
      <c r="Y1130" s="394"/>
      <c r="Z1130" s="98"/>
      <c r="AA1130" s="205"/>
      <c r="AB1130" s="98"/>
      <c r="AC1130" s="98"/>
      <c r="AD1130" s="98"/>
      <c r="AE1130" s="205"/>
      <c r="AF1130" s="98"/>
      <c r="AH1130" s="98"/>
      <c r="AI1130" s="205"/>
      <c r="AJ1130" s="98"/>
      <c r="AK1130" s="98"/>
      <c r="AL1130" s="98"/>
      <c r="AM1130" s="205"/>
      <c r="AN1130" s="98"/>
      <c r="AO1130" s="121"/>
      <c r="AP1130" s="98"/>
      <c r="AQ1130" s="205"/>
      <c r="AR1130" s="98"/>
      <c r="AT1130" s="98"/>
      <c r="AU1130" s="205"/>
      <c r="AV1130" s="98"/>
      <c r="AX1130" s="98"/>
      <c r="AY1130" s="205"/>
      <c r="AZ1130" s="98"/>
      <c r="BB1130" s="98"/>
      <c r="BC1130" s="205"/>
      <c r="BD1130" s="98"/>
      <c r="BF1130" s="98"/>
      <c r="BG1130" s="205"/>
      <c r="BH1130" s="98"/>
      <c r="BI1130" s="121"/>
      <c r="BJ1130" s="98"/>
      <c r="BK1130" s="205"/>
      <c r="BL1130" s="98"/>
      <c r="BN1130" s="121"/>
      <c r="BO1130" s="121"/>
      <c r="BP1130" s="121"/>
      <c r="BQ1130" s="121"/>
      <c r="BR1130" s="121"/>
    </row>
    <row r="1131" spans="1:70" customFormat="1">
      <c r="A1131" s="84"/>
      <c r="B1131" s="363"/>
      <c r="C1131" s="121"/>
      <c r="D1131" s="121"/>
      <c r="E1131" s="121"/>
      <c r="F1131" s="121"/>
      <c r="G1131" s="121"/>
      <c r="H1131" s="121"/>
      <c r="I1131" s="121"/>
      <c r="J1131" s="121"/>
      <c r="K1131" s="121"/>
      <c r="L1131" s="10"/>
      <c r="M1131" s="9"/>
      <c r="N1131" s="90"/>
      <c r="R1131" s="205"/>
      <c r="S1131" s="205"/>
      <c r="T1131" s="205"/>
      <c r="V1131" s="205"/>
      <c r="W1131" s="205"/>
      <c r="X1131" s="205"/>
      <c r="Y1131" s="394"/>
      <c r="Z1131" s="98"/>
      <c r="AA1131" s="205"/>
      <c r="AB1131" s="98"/>
      <c r="AC1131" s="98"/>
      <c r="AD1131" s="98"/>
      <c r="AE1131" s="205"/>
      <c r="AF1131" s="98"/>
      <c r="AH1131" s="98"/>
      <c r="AI1131" s="205"/>
      <c r="AJ1131" s="98"/>
      <c r="AK1131" s="98"/>
      <c r="AL1131" s="98"/>
      <c r="AM1131" s="205"/>
      <c r="AN1131" s="98"/>
      <c r="AO1131" s="121"/>
      <c r="AP1131" s="98"/>
      <c r="AQ1131" s="205"/>
      <c r="AR1131" s="98"/>
      <c r="AT1131" s="98"/>
      <c r="AU1131" s="205"/>
      <c r="AV1131" s="98"/>
      <c r="AX1131" s="98"/>
      <c r="AY1131" s="205"/>
      <c r="AZ1131" s="98"/>
      <c r="BB1131" s="98"/>
      <c r="BC1131" s="205"/>
      <c r="BD1131" s="98"/>
      <c r="BF1131" s="98"/>
      <c r="BG1131" s="205"/>
      <c r="BH1131" s="98"/>
      <c r="BI1131" s="121"/>
      <c r="BJ1131" s="98"/>
      <c r="BK1131" s="205"/>
      <c r="BL1131" s="98"/>
      <c r="BN1131" s="121"/>
      <c r="BO1131" s="121"/>
      <c r="BP1131" s="121"/>
      <c r="BQ1131" s="121"/>
      <c r="BR1131" s="121"/>
    </row>
    <row r="1132" spans="1:70" customFormat="1">
      <c r="A1132" s="84"/>
      <c r="B1132" s="363"/>
      <c r="C1132" s="121"/>
      <c r="D1132" s="121"/>
      <c r="E1132" s="121"/>
      <c r="F1132" s="121"/>
      <c r="G1132" s="121"/>
      <c r="H1132" s="121"/>
      <c r="I1132" s="121"/>
      <c r="J1132" s="121"/>
      <c r="K1132" s="121"/>
      <c r="L1132" s="10"/>
      <c r="M1132" s="9"/>
      <c r="N1132" s="90"/>
      <c r="R1132" s="205"/>
      <c r="S1132" s="205"/>
      <c r="T1132" s="205"/>
      <c r="V1132" s="205"/>
      <c r="W1132" s="205"/>
      <c r="X1132" s="205"/>
      <c r="Y1132" s="394"/>
      <c r="Z1132" s="98"/>
      <c r="AA1132" s="205"/>
      <c r="AB1132" s="98"/>
      <c r="AC1132" s="98"/>
      <c r="AD1132" s="98"/>
      <c r="AE1132" s="205"/>
      <c r="AF1132" s="98"/>
      <c r="AH1132" s="98"/>
      <c r="AI1132" s="205"/>
      <c r="AJ1132" s="98"/>
      <c r="AK1132" s="98"/>
      <c r="AL1132" s="98"/>
      <c r="AM1132" s="205"/>
      <c r="AN1132" s="98"/>
      <c r="AO1132" s="121"/>
      <c r="AP1132" s="98"/>
      <c r="AQ1132" s="205"/>
      <c r="AR1132" s="98"/>
      <c r="AT1132" s="98"/>
      <c r="AU1132" s="205"/>
      <c r="AV1132" s="98"/>
      <c r="AX1132" s="98"/>
      <c r="AY1132" s="205"/>
      <c r="AZ1132" s="98"/>
      <c r="BB1132" s="98"/>
      <c r="BC1132" s="205"/>
      <c r="BD1132" s="98"/>
      <c r="BF1132" s="98"/>
      <c r="BG1132" s="205"/>
      <c r="BH1132" s="98"/>
      <c r="BI1132" s="121"/>
      <c r="BJ1132" s="98"/>
      <c r="BK1132" s="205"/>
      <c r="BL1132" s="98"/>
      <c r="BN1132" s="121"/>
      <c r="BO1132" s="121"/>
      <c r="BP1132" s="121"/>
      <c r="BQ1132" s="121"/>
      <c r="BR1132" s="121"/>
    </row>
    <row r="1133" spans="1:70" customFormat="1">
      <c r="A1133" s="84"/>
      <c r="B1133" s="363"/>
      <c r="C1133" s="121"/>
      <c r="D1133" s="121"/>
      <c r="E1133" s="121"/>
      <c r="F1133" s="121"/>
      <c r="G1133" s="121"/>
      <c r="H1133" s="121"/>
      <c r="I1133" s="121"/>
      <c r="J1133" s="121"/>
      <c r="K1133" s="121"/>
      <c r="L1133" s="10"/>
      <c r="M1133" s="9"/>
      <c r="N1133" s="90"/>
      <c r="R1133" s="205"/>
      <c r="S1133" s="205"/>
      <c r="T1133" s="205"/>
      <c r="V1133" s="205"/>
      <c r="W1133" s="205"/>
      <c r="X1133" s="205"/>
      <c r="Y1133" s="394"/>
      <c r="Z1133" s="98"/>
      <c r="AA1133" s="205"/>
      <c r="AB1133" s="98"/>
      <c r="AC1133" s="98"/>
      <c r="AD1133" s="98"/>
      <c r="AE1133" s="205"/>
      <c r="AF1133" s="98"/>
      <c r="AH1133" s="98"/>
      <c r="AI1133" s="205"/>
      <c r="AJ1133" s="98"/>
      <c r="AK1133" s="98"/>
      <c r="AL1133" s="98"/>
      <c r="AM1133" s="205"/>
      <c r="AN1133" s="98"/>
      <c r="AO1133" s="121"/>
      <c r="AP1133" s="98"/>
      <c r="AQ1133" s="205"/>
      <c r="AR1133" s="98"/>
      <c r="AT1133" s="98"/>
      <c r="AU1133" s="205"/>
      <c r="AV1133" s="98"/>
      <c r="AX1133" s="98"/>
      <c r="AY1133" s="205"/>
      <c r="AZ1133" s="98"/>
      <c r="BB1133" s="98"/>
      <c r="BC1133" s="205"/>
      <c r="BD1133" s="98"/>
      <c r="BF1133" s="98"/>
      <c r="BG1133" s="205"/>
      <c r="BH1133" s="98"/>
      <c r="BI1133" s="121"/>
      <c r="BJ1133" s="98"/>
      <c r="BK1133" s="205"/>
      <c r="BL1133" s="98"/>
      <c r="BN1133" s="121"/>
      <c r="BO1133" s="121"/>
      <c r="BP1133" s="121"/>
      <c r="BQ1133" s="121"/>
      <c r="BR1133" s="121"/>
    </row>
    <row r="1134" spans="1:70" customFormat="1">
      <c r="A1134" s="84"/>
      <c r="B1134" s="363"/>
      <c r="C1134" s="121"/>
      <c r="D1134" s="121"/>
      <c r="E1134" s="121"/>
      <c r="F1134" s="121"/>
      <c r="G1134" s="121"/>
      <c r="H1134" s="121"/>
      <c r="I1134" s="121"/>
      <c r="J1134" s="121"/>
      <c r="K1134" s="121"/>
      <c r="L1134" s="10"/>
      <c r="M1134" s="9"/>
      <c r="N1134" s="90"/>
      <c r="R1134" s="205"/>
      <c r="S1134" s="205"/>
      <c r="T1134" s="205"/>
      <c r="V1134" s="205"/>
      <c r="W1134" s="205"/>
      <c r="X1134" s="205"/>
      <c r="Y1134" s="394"/>
      <c r="Z1134" s="98"/>
      <c r="AA1134" s="205"/>
      <c r="AB1134" s="98"/>
      <c r="AC1134" s="98"/>
      <c r="AD1134" s="98"/>
      <c r="AE1134" s="205"/>
      <c r="AF1134" s="98"/>
      <c r="AH1134" s="98"/>
      <c r="AI1134" s="205"/>
      <c r="AJ1134" s="98"/>
      <c r="AK1134" s="98"/>
      <c r="AL1134" s="98"/>
      <c r="AM1134" s="205"/>
      <c r="AN1134" s="98"/>
      <c r="AO1134" s="121"/>
      <c r="AP1134" s="98"/>
      <c r="AQ1134" s="205"/>
      <c r="AR1134" s="98"/>
      <c r="AT1134" s="98"/>
      <c r="AU1134" s="205"/>
      <c r="AV1134" s="98"/>
      <c r="AX1134" s="98"/>
      <c r="AY1134" s="205"/>
      <c r="AZ1134" s="98"/>
      <c r="BB1134" s="98"/>
      <c r="BC1134" s="205"/>
      <c r="BD1134" s="98"/>
      <c r="BF1134" s="98"/>
      <c r="BG1134" s="205"/>
      <c r="BH1134" s="98"/>
      <c r="BI1134" s="121"/>
      <c r="BJ1134" s="98"/>
      <c r="BK1134" s="205"/>
      <c r="BL1134" s="98"/>
      <c r="BN1134" s="121"/>
      <c r="BO1134" s="121"/>
      <c r="BP1134" s="121"/>
      <c r="BQ1134" s="121"/>
      <c r="BR1134" s="121"/>
    </row>
    <row r="1135" spans="1:70" customFormat="1">
      <c r="A1135" s="84"/>
      <c r="B1135" s="363"/>
      <c r="C1135" s="121"/>
      <c r="D1135" s="121"/>
      <c r="E1135" s="121"/>
      <c r="F1135" s="121"/>
      <c r="G1135" s="121"/>
      <c r="H1135" s="121"/>
      <c r="I1135" s="121"/>
      <c r="J1135" s="121"/>
      <c r="K1135" s="121"/>
      <c r="L1135" s="10"/>
      <c r="M1135" s="9"/>
      <c r="N1135" s="90"/>
      <c r="R1135" s="205"/>
      <c r="S1135" s="205"/>
      <c r="T1135" s="205"/>
      <c r="V1135" s="205"/>
      <c r="W1135" s="205"/>
      <c r="X1135" s="205"/>
      <c r="Y1135" s="394"/>
      <c r="Z1135" s="98"/>
      <c r="AA1135" s="205"/>
      <c r="AB1135" s="98"/>
      <c r="AC1135" s="98"/>
      <c r="AD1135" s="98"/>
      <c r="AE1135" s="205"/>
      <c r="AF1135" s="98"/>
      <c r="AH1135" s="98"/>
      <c r="AI1135" s="205"/>
      <c r="AJ1135" s="98"/>
      <c r="AK1135" s="98"/>
      <c r="AL1135" s="98"/>
      <c r="AM1135" s="205"/>
      <c r="AN1135" s="98"/>
      <c r="AO1135" s="121"/>
      <c r="AP1135" s="98"/>
      <c r="AQ1135" s="205"/>
      <c r="AR1135" s="98"/>
      <c r="AT1135" s="98"/>
      <c r="AU1135" s="205"/>
      <c r="AV1135" s="98"/>
      <c r="AX1135" s="98"/>
      <c r="AY1135" s="205"/>
      <c r="AZ1135" s="98"/>
      <c r="BB1135" s="98"/>
      <c r="BC1135" s="205"/>
      <c r="BD1135" s="98"/>
      <c r="BF1135" s="98"/>
      <c r="BG1135" s="205"/>
      <c r="BH1135" s="98"/>
      <c r="BI1135" s="121"/>
      <c r="BJ1135" s="98"/>
      <c r="BK1135" s="205"/>
      <c r="BL1135" s="98"/>
      <c r="BN1135" s="121"/>
      <c r="BO1135" s="121"/>
      <c r="BP1135" s="121"/>
      <c r="BQ1135" s="121"/>
      <c r="BR1135" s="121"/>
    </row>
    <row r="1136" spans="1:70" customFormat="1">
      <c r="A1136" s="84"/>
      <c r="B1136" s="363"/>
      <c r="C1136" s="121"/>
      <c r="D1136" s="121"/>
      <c r="E1136" s="121"/>
      <c r="F1136" s="121"/>
      <c r="G1136" s="121"/>
      <c r="H1136" s="121"/>
      <c r="I1136" s="121"/>
      <c r="J1136" s="121"/>
      <c r="K1136" s="121"/>
      <c r="L1136" s="10"/>
      <c r="M1136" s="9"/>
      <c r="N1136" s="90"/>
      <c r="R1136" s="205"/>
      <c r="S1136" s="205"/>
      <c r="T1136" s="205"/>
      <c r="V1136" s="205"/>
      <c r="W1136" s="205"/>
      <c r="X1136" s="205"/>
      <c r="Y1136" s="394"/>
      <c r="Z1136" s="98"/>
      <c r="AA1136" s="205"/>
      <c r="AB1136" s="98"/>
      <c r="AC1136" s="98"/>
      <c r="AD1136" s="98"/>
      <c r="AE1136" s="205"/>
      <c r="AF1136" s="98"/>
      <c r="AH1136" s="98"/>
      <c r="AI1136" s="205"/>
      <c r="AJ1136" s="98"/>
      <c r="AK1136" s="98"/>
      <c r="AL1136" s="98"/>
      <c r="AM1136" s="205"/>
      <c r="AN1136" s="98"/>
      <c r="AO1136" s="121"/>
      <c r="AP1136" s="98"/>
      <c r="AQ1136" s="205"/>
      <c r="AR1136" s="98"/>
      <c r="AT1136" s="98"/>
      <c r="AU1136" s="205"/>
      <c r="AV1136" s="98"/>
      <c r="AX1136" s="98"/>
      <c r="AY1136" s="205"/>
      <c r="AZ1136" s="98"/>
      <c r="BB1136" s="98"/>
      <c r="BC1136" s="205"/>
      <c r="BD1136" s="98"/>
      <c r="BF1136" s="98"/>
      <c r="BG1136" s="205"/>
      <c r="BH1136" s="98"/>
      <c r="BI1136" s="121"/>
      <c r="BJ1136" s="98"/>
      <c r="BK1136" s="205"/>
      <c r="BL1136" s="98"/>
      <c r="BN1136" s="121"/>
      <c r="BO1136" s="121"/>
      <c r="BP1136" s="121"/>
      <c r="BQ1136" s="121"/>
      <c r="BR1136" s="121"/>
    </row>
    <row r="1137" spans="1:70" customFormat="1">
      <c r="A1137" s="84"/>
      <c r="B1137" s="363"/>
      <c r="C1137" s="121"/>
      <c r="D1137" s="121"/>
      <c r="E1137" s="121"/>
      <c r="F1137" s="121"/>
      <c r="G1137" s="121"/>
      <c r="H1137" s="121"/>
      <c r="I1137" s="121"/>
      <c r="J1137" s="121"/>
      <c r="K1137" s="121"/>
      <c r="L1137" s="10"/>
      <c r="M1137" s="9"/>
      <c r="N1137" s="90"/>
      <c r="R1137" s="205"/>
      <c r="S1137" s="205"/>
      <c r="T1137" s="205"/>
      <c r="V1137" s="205"/>
      <c r="W1137" s="205"/>
      <c r="X1137" s="205"/>
      <c r="Y1137" s="394"/>
      <c r="Z1137" s="98"/>
      <c r="AA1137" s="205"/>
      <c r="AB1137" s="98"/>
      <c r="AC1137" s="98"/>
      <c r="AD1137" s="98"/>
      <c r="AE1137" s="205"/>
      <c r="AF1137" s="98"/>
      <c r="AH1137" s="98"/>
      <c r="AI1137" s="205"/>
      <c r="AJ1137" s="98"/>
      <c r="AK1137" s="98"/>
      <c r="AL1137" s="98"/>
      <c r="AM1137" s="205"/>
      <c r="AN1137" s="98"/>
      <c r="AO1137" s="121"/>
      <c r="AP1137" s="98"/>
      <c r="AQ1137" s="205"/>
      <c r="AR1137" s="98"/>
      <c r="AT1137" s="98"/>
      <c r="AU1137" s="205"/>
      <c r="AV1137" s="98"/>
      <c r="AX1137" s="98"/>
      <c r="AY1137" s="205"/>
      <c r="AZ1137" s="98"/>
      <c r="BB1137" s="98"/>
      <c r="BC1137" s="205"/>
      <c r="BD1137" s="98"/>
      <c r="BF1137" s="98"/>
      <c r="BG1137" s="205"/>
      <c r="BH1137" s="98"/>
      <c r="BI1137" s="121"/>
      <c r="BJ1137" s="98"/>
      <c r="BK1137" s="205"/>
      <c r="BL1137" s="98"/>
      <c r="BN1137" s="121"/>
      <c r="BO1137" s="121"/>
      <c r="BP1137" s="121"/>
      <c r="BQ1137" s="121"/>
      <c r="BR1137" s="121"/>
    </row>
    <row r="1138" spans="1:70" customFormat="1">
      <c r="A1138" s="84"/>
      <c r="B1138" s="363"/>
      <c r="C1138" s="121"/>
      <c r="D1138" s="121"/>
      <c r="E1138" s="121"/>
      <c r="F1138" s="121"/>
      <c r="G1138" s="121"/>
      <c r="H1138" s="121"/>
      <c r="I1138" s="121"/>
      <c r="J1138" s="121"/>
      <c r="K1138" s="121"/>
      <c r="L1138" s="10"/>
      <c r="M1138" s="9"/>
      <c r="N1138" s="90"/>
      <c r="R1138" s="205"/>
      <c r="S1138" s="205"/>
      <c r="T1138" s="205"/>
      <c r="V1138" s="205"/>
      <c r="W1138" s="205"/>
      <c r="X1138" s="205"/>
      <c r="Y1138" s="394"/>
      <c r="Z1138" s="98"/>
      <c r="AA1138" s="205"/>
      <c r="AB1138" s="98"/>
      <c r="AC1138" s="98"/>
      <c r="AD1138" s="98"/>
      <c r="AE1138" s="205"/>
      <c r="AF1138" s="98"/>
      <c r="AH1138" s="98"/>
      <c r="AI1138" s="205"/>
      <c r="AJ1138" s="98"/>
      <c r="AK1138" s="98"/>
      <c r="AL1138" s="98"/>
      <c r="AM1138" s="205"/>
      <c r="AN1138" s="98"/>
      <c r="AO1138" s="121"/>
      <c r="AP1138" s="98"/>
      <c r="AQ1138" s="205"/>
      <c r="AR1138" s="98"/>
      <c r="AT1138" s="98"/>
      <c r="AU1138" s="205"/>
      <c r="AV1138" s="98"/>
      <c r="AX1138" s="98"/>
      <c r="AY1138" s="205"/>
      <c r="AZ1138" s="98"/>
      <c r="BB1138" s="98"/>
      <c r="BC1138" s="205"/>
      <c r="BD1138" s="98"/>
      <c r="BF1138" s="98"/>
      <c r="BG1138" s="205"/>
      <c r="BH1138" s="98"/>
      <c r="BI1138" s="121"/>
      <c r="BJ1138" s="98"/>
      <c r="BK1138" s="205"/>
      <c r="BL1138" s="98"/>
      <c r="BN1138" s="121"/>
      <c r="BO1138" s="121"/>
      <c r="BP1138" s="121"/>
      <c r="BQ1138" s="121"/>
      <c r="BR1138" s="121"/>
    </row>
    <row r="1139" spans="1:70" customFormat="1">
      <c r="A1139" s="84"/>
      <c r="B1139" s="363"/>
      <c r="C1139" s="121"/>
      <c r="D1139" s="121"/>
      <c r="E1139" s="121"/>
      <c r="F1139" s="121"/>
      <c r="G1139" s="121"/>
      <c r="H1139" s="121"/>
      <c r="I1139" s="121"/>
      <c r="J1139" s="121"/>
      <c r="K1139" s="121"/>
      <c r="L1139" s="10"/>
      <c r="M1139" s="9"/>
      <c r="N1139" s="90"/>
      <c r="R1139" s="205"/>
      <c r="S1139" s="205"/>
      <c r="T1139" s="205"/>
      <c r="V1139" s="205"/>
      <c r="W1139" s="205"/>
      <c r="X1139" s="205"/>
      <c r="Y1139" s="394"/>
      <c r="Z1139" s="98"/>
      <c r="AA1139" s="205"/>
      <c r="AB1139" s="98"/>
      <c r="AC1139" s="98"/>
      <c r="AD1139" s="98"/>
      <c r="AE1139" s="205"/>
      <c r="AF1139" s="98"/>
      <c r="AH1139" s="98"/>
      <c r="AI1139" s="205"/>
      <c r="AJ1139" s="98"/>
      <c r="AK1139" s="98"/>
      <c r="AL1139" s="98"/>
      <c r="AM1139" s="205"/>
      <c r="AN1139" s="98"/>
      <c r="AO1139" s="121"/>
      <c r="AP1139" s="98"/>
      <c r="AQ1139" s="205"/>
      <c r="AR1139" s="98"/>
      <c r="AT1139" s="98"/>
      <c r="AU1139" s="205"/>
      <c r="AV1139" s="98"/>
      <c r="AX1139" s="98"/>
      <c r="AY1139" s="205"/>
      <c r="AZ1139" s="98"/>
      <c r="BB1139" s="98"/>
      <c r="BC1139" s="205"/>
      <c r="BD1139" s="98"/>
      <c r="BF1139" s="98"/>
      <c r="BG1139" s="205"/>
      <c r="BH1139" s="98"/>
      <c r="BI1139" s="121"/>
      <c r="BJ1139" s="98"/>
      <c r="BK1139" s="205"/>
      <c r="BL1139" s="98"/>
      <c r="BN1139" s="121"/>
      <c r="BO1139" s="121"/>
      <c r="BP1139" s="121"/>
      <c r="BQ1139" s="121"/>
      <c r="BR1139" s="121"/>
    </row>
    <row r="1140" spans="1:70" customFormat="1">
      <c r="A1140" s="84"/>
      <c r="B1140" s="363"/>
      <c r="C1140" s="121"/>
      <c r="D1140" s="121"/>
      <c r="E1140" s="121"/>
      <c r="F1140" s="121"/>
      <c r="G1140" s="121"/>
      <c r="H1140" s="121"/>
      <c r="I1140" s="121"/>
      <c r="J1140" s="121"/>
      <c r="K1140" s="121"/>
      <c r="L1140" s="10"/>
      <c r="M1140" s="9"/>
      <c r="N1140" s="90"/>
      <c r="R1140" s="205"/>
      <c r="S1140" s="205"/>
      <c r="T1140" s="205"/>
      <c r="V1140" s="205"/>
      <c r="W1140" s="205"/>
      <c r="X1140" s="205"/>
      <c r="Y1140" s="394"/>
      <c r="Z1140" s="98"/>
      <c r="AA1140" s="205"/>
      <c r="AB1140" s="98"/>
      <c r="AC1140" s="98"/>
      <c r="AD1140" s="98"/>
      <c r="AE1140" s="205"/>
      <c r="AF1140" s="98"/>
      <c r="AH1140" s="98"/>
      <c r="AI1140" s="205"/>
      <c r="AJ1140" s="98"/>
      <c r="AK1140" s="98"/>
      <c r="AL1140" s="98"/>
      <c r="AM1140" s="205"/>
      <c r="AN1140" s="98"/>
      <c r="AO1140" s="121"/>
      <c r="AP1140" s="98"/>
      <c r="AQ1140" s="205"/>
      <c r="AR1140" s="98"/>
      <c r="AT1140" s="98"/>
      <c r="AU1140" s="205"/>
      <c r="AV1140" s="98"/>
      <c r="AX1140" s="98"/>
      <c r="AY1140" s="205"/>
      <c r="AZ1140" s="98"/>
      <c r="BB1140" s="98"/>
      <c r="BC1140" s="205"/>
      <c r="BD1140" s="98"/>
      <c r="BF1140" s="98"/>
      <c r="BG1140" s="205"/>
      <c r="BH1140" s="98"/>
      <c r="BI1140" s="121"/>
      <c r="BJ1140" s="98"/>
      <c r="BK1140" s="205"/>
      <c r="BL1140" s="98"/>
      <c r="BN1140" s="121"/>
      <c r="BO1140" s="121"/>
      <c r="BP1140" s="121"/>
      <c r="BQ1140" s="121"/>
      <c r="BR1140" s="121"/>
    </row>
    <row r="1141" spans="1:70" customFormat="1">
      <c r="A1141" s="84"/>
      <c r="B1141" s="363"/>
      <c r="C1141" s="121"/>
      <c r="D1141" s="121"/>
      <c r="E1141" s="121"/>
      <c r="F1141" s="121"/>
      <c r="G1141" s="121"/>
      <c r="H1141" s="121"/>
      <c r="I1141" s="121"/>
      <c r="J1141" s="121"/>
      <c r="K1141" s="121"/>
      <c r="L1141" s="10"/>
      <c r="M1141" s="9"/>
      <c r="N1141" s="90"/>
      <c r="R1141" s="205"/>
      <c r="S1141" s="205"/>
      <c r="T1141" s="205"/>
      <c r="V1141" s="205"/>
      <c r="W1141" s="205"/>
      <c r="X1141" s="205"/>
      <c r="Y1141" s="394"/>
      <c r="Z1141" s="98"/>
      <c r="AA1141" s="205"/>
      <c r="AB1141" s="98"/>
      <c r="AC1141" s="98"/>
      <c r="AD1141" s="98"/>
      <c r="AE1141" s="205"/>
      <c r="AF1141" s="98"/>
      <c r="AH1141" s="98"/>
      <c r="AI1141" s="205"/>
      <c r="AJ1141" s="98"/>
      <c r="AK1141" s="98"/>
      <c r="AL1141" s="98"/>
      <c r="AM1141" s="205"/>
      <c r="AN1141" s="98"/>
      <c r="AO1141" s="121"/>
      <c r="AP1141" s="98"/>
      <c r="AQ1141" s="205"/>
      <c r="AR1141" s="98"/>
      <c r="AT1141" s="98"/>
      <c r="AU1141" s="205"/>
      <c r="AV1141" s="98"/>
      <c r="AX1141" s="98"/>
      <c r="AY1141" s="205"/>
      <c r="AZ1141" s="98"/>
      <c r="BB1141" s="98"/>
      <c r="BC1141" s="205"/>
      <c r="BD1141" s="98"/>
      <c r="BF1141" s="98"/>
      <c r="BG1141" s="205"/>
      <c r="BH1141" s="98"/>
      <c r="BI1141" s="121"/>
      <c r="BJ1141" s="98"/>
      <c r="BK1141" s="205"/>
      <c r="BL1141" s="98"/>
      <c r="BN1141" s="121"/>
      <c r="BO1141" s="121"/>
      <c r="BP1141" s="121"/>
      <c r="BQ1141" s="121"/>
      <c r="BR1141" s="121"/>
    </row>
    <row r="1142" spans="1:70" customFormat="1">
      <c r="A1142" s="84"/>
      <c r="B1142" s="363"/>
      <c r="C1142" s="121"/>
      <c r="D1142" s="121"/>
      <c r="E1142" s="121"/>
      <c r="F1142" s="121"/>
      <c r="G1142" s="121"/>
      <c r="H1142" s="121"/>
      <c r="I1142" s="121"/>
      <c r="J1142" s="121"/>
      <c r="K1142" s="121"/>
      <c r="L1142" s="10"/>
      <c r="M1142" s="9"/>
      <c r="N1142" s="90"/>
      <c r="R1142" s="205"/>
      <c r="S1142" s="205"/>
      <c r="T1142" s="205"/>
      <c r="V1142" s="205"/>
      <c r="W1142" s="205"/>
      <c r="X1142" s="205"/>
      <c r="Y1142" s="394"/>
      <c r="Z1142" s="98"/>
      <c r="AA1142" s="205"/>
      <c r="AB1142" s="98"/>
      <c r="AC1142" s="98"/>
      <c r="AD1142" s="98"/>
      <c r="AE1142" s="205"/>
      <c r="AF1142" s="98"/>
      <c r="AH1142" s="98"/>
      <c r="AI1142" s="205"/>
      <c r="AJ1142" s="98"/>
      <c r="AK1142" s="98"/>
      <c r="AL1142" s="98"/>
      <c r="AM1142" s="205"/>
      <c r="AN1142" s="98"/>
      <c r="AO1142" s="121"/>
      <c r="AP1142" s="98"/>
      <c r="AQ1142" s="205"/>
      <c r="AR1142" s="98"/>
      <c r="AT1142" s="98"/>
      <c r="AU1142" s="205"/>
      <c r="AV1142" s="98"/>
      <c r="AX1142" s="98"/>
      <c r="AY1142" s="205"/>
      <c r="AZ1142" s="98"/>
      <c r="BB1142" s="98"/>
      <c r="BC1142" s="205"/>
      <c r="BD1142" s="98"/>
      <c r="BF1142" s="98"/>
      <c r="BG1142" s="205"/>
      <c r="BH1142" s="98"/>
      <c r="BI1142" s="121"/>
      <c r="BJ1142" s="98"/>
      <c r="BK1142" s="205"/>
      <c r="BL1142" s="98"/>
      <c r="BN1142" s="121"/>
      <c r="BO1142" s="121"/>
      <c r="BP1142" s="121"/>
      <c r="BQ1142" s="121"/>
      <c r="BR1142" s="121"/>
    </row>
    <row r="1143" spans="1:70" customFormat="1">
      <c r="A1143" s="84"/>
      <c r="B1143" s="363"/>
      <c r="C1143" s="121"/>
      <c r="D1143" s="121"/>
      <c r="E1143" s="121"/>
      <c r="F1143" s="121"/>
      <c r="G1143" s="121"/>
      <c r="H1143" s="121"/>
      <c r="I1143" s="121"/>
      <c r="J1143" s="121"/>
      <c r="K1143" s="121"/>
      <c r="L1143" s="10"/>
      <c r="M1143" s="9"/>
      <c r="N1143" s="90"/>
      <c r="R1143" s="205"/>
      <c r="S1143" s="205"/>
      <c r="T1143" s="205"/>
      <c r="V1143" s="205"/>
      <c r="W1143" s="205"/>
      <c r="X1143" s="205"/>
      <c r="Y1143" s="394"/>
      <c r="Z1143" s="98"/>
      <c r="AA1143" s="205"/>
      <c r="AB1143" s="98"/>
      <c r="AC1143" s="98"/>
      <c r="AD1143" s="98"/>
      <c r="AE1143" s="205"/>
      <c r="AF1143" s="98"/>
      <c r="AH1143" s="98"/>
      <c r="AI1143" s="205"/>
      <c r="AJ1143" s="98"/>
      <c r="AK1143" s="98"/>
      <c r="AL1143" s="98"/>
      <c r="AM1143" s="205"/>
      <c r="AN1143" s="98"/>
      <c r="AO1143" s="121"/>
      <c r="AP1143" s="98"/>
      <c r="AQ1143" s="205"/>
      <c r="AR1143" s="98"/>
      <c r="AT1143" s="98"/>
      <c r="AU1143" s="205"/>
      <c r="AV1143" s="98"/>
      <c r="AX1143" s="98"/>
      <c r="AY1143" s="205"/>
      <c r="AZ1143" s="98"/>
      <c r="BB1143" s="98"/>
      <c r="BC1143" s="205"/>
      <c r="BD1143" s="98"/>
      <c r="BF1143" s="98"/>
      <c r="BG1143" s="205"/>
      <c r="BH1143" s="98"/>
      <c r="BI1143" s="121"/>
      <c r="BJ1143" s="98"/>
      <c r="BK1143" s="205"/>
      <c r="BL1143" s="98"/>
      <c r="BN1143" s="121"/>
      <c r="BO1143" s="121"/>
      <c r="BP1143" s="121"/>
      <c r="BQ1143" s="121"/>
      <c r="BR1143" s="121"/>
    </row>
    <row r="1144" spans="1:70" customFormat="1">
      <c r="A1144" s="84"/>
      <c r="B1144" s="363"/>
      <c r="C1144" s="121"/>
      <c r="D1144" s="121"/>
      <c r="E1144" s="121"/>
      <c r="F1144" s="121"/>
      <c r="G1144" s="121"/>
      <c r="H1144" s="121"/>
      <c r="I1144" s="121"/>
      <c r="J1144" s="121"/>
      <c r="K1144" s="121"/>
      <c r="L1144" s="10"/>
      <c r="M1144" s="9"/>
      <c r="N1144" s="90"/>
      <c r="R1144" s="205"/>
      <c r="S1144" s="205"/>
      <c r="T1144" s="205"/>
      <c r="V1144" s="205"/>
      <c r="W1144" s="205"/>
      <c r="X1144" s="205"/>
      <c r="Y1144" s="394"/>
      <c r="Z1144" s="98"/>
      <c r="AA1144" s="205"/>
      <c r="AB1144" s="98"/>
      <c r="AC1144" s="98"/>
      <c r="AD1144" s="98"/>
      <c r="AE1144" s="205"/>
      <c r="AF1144" s="98"/>
      <c r="AH1144" s="98"/>
      <c r="AI1144" s="205"/>
      <c r="AJ1144" s="98"/>
      <c r="AK1144" s="98"/>
      <c r="AL1144" s="98"/>
      <c r="AM1144" s="205"/>
      <c r="AN1144" s="98"/>
      <c r="AO1144" s="121"/>
      <c r="AP1144" s="98"/>
      <c r="AQ1144" s="205"/>
      <c r="AR1144" s="98"/>
      <c r="AT1144" s="98"/>
      <c r="AU1144" s="205"/>
      <c r="AV1144" s="98"/>
      <c r="AX1144" s="98"/>
      <c r="AY1144" s="205"/>
      <c r="AZ1144" s="98"/>
      <c r="BB1144" s="98"/>
      <c r="BC1144" s="205"/>
      <c r="BD1144" s="98"/>
      <c r="BF1144" s="98"/>
      <c r="BG1144" s="205"/>
      <c r="BH1144" s="98"/>
      <c r="BI1144" s="121"/>
      <c r="BJ1144" s="98"/>
      <c r="BK1144" s="205"/>
      <c r="BL1144" s="98"/>
      <c r="BN1144" s="121"/>
      <c r="BO1144" s="121"/>
      <c r="BP1144" s="121"/>
      <c r="BQ1144" s="121"/>
      <c r="BR1144" s="121"/>
    </row>
    <row r="1145" spans="1:70" customFormat="1">
      <c r="A1145" s="84"/>
      <c r="B1145" s="363"/>
      <c r="C1145" s="121"/>
      <c r="D1145" s="121"/>
      <c r="E1145" s="121"/>
      <c r="F1145" s="121"/>
      <c r="G1145" s="121"/>
      <c r="H1145" s="121"/>
      <c r="I1145" s="121"/>
      <c r="J1145" s="121"/>
      <c r="K1145" s="121"/>
      <c r="L1145" s="10"/>
      <c r="M1145" s="9"/>
      <c r="N1145" s="90"/>
      <c r="R1145" s="205"/>
      <c r="S1145" s="205"/>
      <c r="T1145" s="205"/>
      <c r="V1145" s="205"/>
      <c r="W1145" s="205"/>
      <c r="X1145" s="205"/>
      <c r="Y1145" s="394"/>
      <c r="Z1145" s="98"/>
      <c r="AA1145" s="205"/>
      <c r="AB1145" s="98"/>
      <c r="AC1145" s="98"/>
      <c r="AD1145" s="98"/>
      <c r="AE1145" s="205"/>
      <c r="AF1145" s="98"/>
      <c r="AH1145" s="98"/>
      <c r="AI1145" s="205"/>
      <c r="AJ1145" s="98"/>
      <c r="AK1145" s="98"/>
      <c r="AL1145" s="98"/>
      <c r="AM1145" s="205"/>
      <c r="AN1145" s="98"/>
      <c r="AO1145" s="121"/>
      <c r="AP1145" s="98"/>
      <c r="AQ1145" s="205"/>
      <c r="AR1145" s="98"/>
      <c r="AT1145" s="98"/>
      <c r="AU1145" s="205"/>
      <c r="AV1145" s="98"/>
      <c r="AX1145" s="98"/>
      <c r="AY1145" s="205"/>
      <c r="AZ1145" s="98"/>
      <c r="BB1145" s="98"/>
      <c r="BC1145" s="205"/>
      <c r="BD1145" s="98"/>
      <c r="BF1145" s="98"/>
      <c r="BG1145" s="205"/>
      <c r="BH1145" s="98"/>
      <c r="BI1145" s="121"/>
      <c r="BJ1145" s="98"/>
      <c r="BK1145" s="205"/>
      <c r="BL1145" s="98"/>
      <c r="BN1145" s="121"/>
      <c r="BO1145" s="121"/>
      <c r="BP1145" s="121"/>
      <c r="BQ1145" s="121"/>
      <c r="BR1145" s="121"/>
    </row>
    <row r="1146" spans="1:70" customFormat="1">
      <c r="A1146" s="84"/>
      <c r="B1146" s="363"/>
      <c r="C1146" s="121"/>
      <c r="D1146" s="121"/>
      <c r="E1146" s="121"/>
      <c r="F1146" s="121"/>
      <c r="G1146" s="121"/>
      <c r="H1146" s="121"/>
      <c r="I1146" s="121"/>
      <c r="J1146" s="121"/>
      <c r="K1146" s="121"/>
      <c r="L1146" s="10"/>
      <c r="M1146" s="9"/>
      <c r="N1146" s="90"/>
      <c r="R1146" s="205"/>
      <c r="S1146" s="205"/>
      <c r="T1146" s="205"/>
      <c r="V1146" s="205"/>
      <c r="W1146" s="205"/>
      <c r="X1146" s="205"/>
      <c r="Y1146" s="394"/>
      <c r="Z1146" s="98"/>
      <c r="AA1146" s="205"/>
      <c r="AB1146" s="98"/>
      <c r="AC1146" s="98"/>
      <c r="AD1146" s="98"/>
      <c r="AE1146" s="205"/>
      <c r="AF1146" s="98"/>
      <c r="AH1146" s="98"/>
      <c r="AI1146" s="205"/>
      <c r="AJ1146" s="98"/>
      <c r="AK1146" s="98"/>
      <c r="AL1146" s="98"/>
      <c r="AM1146" s="205"/>
      <c r="AN1146" s="98"/>
      <c r="AO1146" s="121"/>
      <c r="AP1146" s="98"/>
      <c r="AQ1146" s="205"/>
      <c r="AR1146" s="98"/>
      <c r="AT1146" s="98"/>
      <c r="AU1146" s="205"/>
      <c r="AV1146" s="98"/>
      <c r="AX1146" s="98"/>
      <c r="AY1146" s="205"/>
      <c r="AZ1146" s="98"/>
      <c r="BB1146" s="98"/>
      <c r="BC1146" s="205"/>
      <c r="BD1146" s="98"/>
      <c r="BF1146" s="98"/>
      <c r="BG1146" s="205"/>
      <c r="BH1146" s="98"/>
      <c r="BI1146" s="121"/>
      <c r="BJ1146" s="98"/>
      <c r="BK1146" s="205"/>
      <c r="BL1146" s="98"/>
      <c r="BN1146" s="121"/>
      <c r="BO1146" s="121"/>
      <c r="BP1146" s="121"/>
      <c r="BQ1146" s="121"/>
      <c r="BR1146" s="121"/>
    </row>
    <row r="1147" spans="1:70" customFormat="1">
      <c r="A1147" s="84"/>
      <c r="B1147" s="363"/>
      <c r="C1147" s="121"/>
      <c r="D1147" s="121"/>
      <c r="E1147" s="121"/>
      <c r="F1147" s="121"/>
      <c r="G1147" s="121"/>
      <c r="H1147" s="121"/>
      <c r="I1147" s="121"/>
      <c r="J1147" s="121"/>
      <c r="K1147" s="121"/>
      <c r="L1147" s="10"/>
      <c r="M1147" s="9"/>
      <c r="N1147" s="90"/>
      <c r="R1147" s="205"/>
      <c r="S1147" s="205"/>
      <c r="T1147" s="205"/>
      <c r="V1147" s="205"/>
      <c r="W1147" s="205"/>
      <c r="X1147" s="205"/>
      <c r="Y1147" s="394"/>
      <c r="Z1147" s="98"/>
      <c r="AA1147" s="205"/>
      <c r="AB1147" s="98"/>
      <c r="AC1147" s="98"/>
      <c r="AD1147" s="98"/>
      <c r="AE1147" s="205"/>
      <c r="AF1147" s="98"/>
      <c r="AH1147" s="98"/>
      <c r="AI1147" s="205"/>
      <c r="AJ1147" s="98"/>
      <c r="AK1147" s="98"/>
      <c r="AL1147" s="98"/>
      <c r="AM1147" s="205"/>
      <c r="AN1147" s="98"/>
      <c r="AO1147" s="121"/>
      <c r="AP1147" s="98"/>
      <c r="AQ1147" s="205"/>
      <c r="AR1147" s="98"/>
      <c r="AT1147" s="98"/>
      <c r="AU1147" s="205"/>
      <c r="AV1147" s="98"/>
      <c r="AX1147" s="98"/>
      <c r="AY1147" s="205"/>
      <c r="AZ1147" s="98"/>
      <c r="BB1147" s="98"/>
      <c r="BC1147" s="205"/>
      <c r="BD1147" s="98"/>
      <c r="BF1147" s="98"/>
      <c r="BG1147" s="205"/>
      <c r="BH1147" s="98"/>
      <c r="BI1147" s="121"/>
      <c r="BJ1147" s="98"/>
      <c r="BK1147" s="205"/>
      <c r="BL1147" s="98"/>
      <c r="BN1147" s="121"/>
      <c r="BO1147" s="121"/>
      <c r="BP1147" s="121"/>
      <c r="BQ1147" s="121"/>
      <c r="BR1147" s="121"/>
    </row>
    <row r="1148" spans="1:70" customFormat="1">
      <c r="A1148" s="84"/>
      <c r="B1148" s="363"/>
      <c r="C1148" s="121"/>
      <c r="D1148" s="121"/>
      <c r="E1148" s="121"/>
      <c r="F1148" s="121"/>
      <c r="G1148" s="121"/>
      <c r="H1148" s="121"/>
      <c r="I1148" s="121"/>
      <c r="J1148" s="121"/>
      <c r="K1148" s="121"/>
      <c r="L1148" s="10"/>
      <c r="M1148" s="9"/>
      <c r="N1148" s="90"/>
      <c r="R1148" s="205"/>
      <c r="S1148" s="205"/>
      <c r="T1148" s="205"/>
      <c r="V1148" s="205"/>
      <c r="W1148" s="205"/>
      <c r="X1148" s="205"/>
      <c r="Y1148" s="394"/>
      <c r="Z1148" s="98"/>
      <c r="AA1148" s="205"/>
      <c r="AB1148" s="98"/>
      <c r="AC1148" s="98"/>
      <c r="AD1148" s="98"/>
      <c r="AE1148" s="205"/>
      <c r="AF1148" s="98"/>
      <c r="AH1148" s="98"/>
      <c r="AI1148" s="205"/>
      <c r="AJ1148" s="98"/>
      <c r="AK1148" s="98"/>
      <c r="AL1148" s="98"/>
      <c r="AM1148" s="205"/>
      <c r="AN1148" s="98"/>
      <c r="AO1148" s="121"/>
      <c r="AP1148" s="98"/>
      <c r="AQ1148" s="205"/>
      <c r="AR1148" s="98"/>
      <c r="AT1148" s="98"/>
      <c r="AU1148" s="205"/>
      <c r="AV1148" s="98"/>
      <c r="AX1148" s="98"/>
      <c r="AY1148" s="205"/>
      <c r="AZ1148" s="98"/>
      <c r="BB1148" s="98"/>
      <c r="BC1148" s="205"/>
      <c r="BD1148" s="98"/>
      <c r="BF1148" s="98"/>
      <c r="BG1148" s="205"/>
      <c r="BH1148" s="98"/>
      <c r="BI1148" s="121"/>
      <c r="BJ1148" s="98"/>
      <c r="BK1148" s="205"/>
      <c r="BL1148" s="98"/>
      <c r="BN1148" s="121"/>
      <c r="BO1148" s="121"/>
      <c r="BP1148" s="121"/>
      <c r="BQ1148" s="121"/>
      <c r="BR1148" s="121"/>
    </row>
    <row r="1149" spans="1:70" customFormat="1">
      <c r="A1149" s="84"/>
      <c r="B1149" s="363"/>
      <c r="C1149" s="121"/>
      <c r="D1149" s="121"/>
      <c r="E1149" s="121"/>
      <c r="F1149" s="121"/>
      <c r="G1149" s="121"/>
      <c r="H1149" s="121"/>
      <c r="I1149" s="121"/>
      <c r="J1149" s="121"/>
      <c r="K1149" s="121"/>
      <c r="L1149" s="10"/>
      <c r="M1149" s="9"/>
      <c r="N1149" s="90"/>
      <c r="R1149" s="205"/>
      <c r="S1149" s="205"/>
      <c r="T1149" s="205"/>
      <c r="V1149" s="205"/>
      <c r="W1149" s="205"/>
      <c r="X1149" s="205"/>
      <c r="Y1149" s="394"/>
      <c r="Z1149" s="98"/>
      <c r="AA1149" s="205"/>
      <c r="AB1149" s="98"/>
      <c r="AC1149" s="98"/>
      <c r="AD1149" s="98"/>
      <c r="AE1149" s="205"/>
      <c r="AF1149" s="98"/>
      <c r="AH1149" s="98"/>
      <c r="AI1149" s="205"/>
      <c r="AJ1149" s="98"/>
      <c r="AK1149" s="98"/>
      <c r="AL1149" s="98"/>
      <c r="AM1149" s="205"/>
      <c r="AN1149" s="98"/>
      <c r="AO1149" s="121"/>
      <c r="AP1149" s="98"/>
      <c r="AQ1149" s="205"/>
      <c r="AR1149" s="98"/>
      <c r="AT1149" s="98"/>
      <c r="AU1149" s="205"/>
      <c r="AV1149" s="98"/>
      <c r="AX1149" s="98"/>
      <c r="AY1149" s="205"/>
      <c r="AZ1149" s="98"/>
      <c r="BB1149" s="98"/>
      <c r="BC1149" s="205"/>
      <c r="BD1149" s="98"/>
      <c r="BF1149" s="98"/>
      <c r="BG1149" s="205"/>
      <c r="BH1149" s="98"/>
      <c r="BI1149" s="121"/>
      <c r="BJ1149" s="98"/>
      <c r="BK1149" s="205"/>
      <c r="BL1149" s="98"/>
      <c r="BN1149" s="121"/>
      <c r="BO1149" s="121"/>
      <c r="BP1149" s="121"/>
      <c r="BQ1149" s="121"/>
      <c r="BR1149" s="121"/>
    </row>
    <row r="1150" spans="1:70" customFormat="1">
      <c r="A1150" s="84"/>
      <c r="B1150" s="363"/>
      <c r="C1150" s="121"/>
      <c r="D1150" s="121"/>
      <c r="E1150" s="121"/>
      <c r="F1150" s="121"/>
      <c r="G1150" s="121"/>
      <c r="H1150" s="121"/>
      <c r="I1150" s="121"/>
      <c r="J1150" s="121"/>
      <c r="K1150" s="121"/>
      <c r="L1150" s="10"/>
      <c r="M1150" s="9"/>
      <c r="N1150" s="90"/>
      <c r="R1150" s="205"/>
      <c r="S1150" s="205"/>
      <c r="T1150" s="205"/>
      <c r="V1150" s="205"/>
      <c r="W1150" s="205"/>
      <c r="X1150" s="205"/>
      <c r="Y1150" s="394"/>
      <c r="Z1150" s="98"/>
      <c r="AA1150" s="205"/>
      <c r="AB1150" s="98"/>
      <c r="AC1150" s="98"/>
      <c r="AD1150" s="98"/>
      <c r="AE1150" s="205"/>
      <c r="AF1150" s="98"/>
      <c r="AH1150" s="98"/>
      <c r="AI1150" s="205"/>
      <c r="AJ1150" s="98"/>
      <c r="AK1150" s="98"/>
      <c r="AL1150" s="98"/>
      <c r="AM1150" s="205"/>
      <c r="AN1150" s="98"/>
      <c r="AO1150" s="121"/>
      <c r="AP1150" s="98"/>
      <c r="AQ1150" s="205"/>
      <c r="AR1150" s="98"/>
      <c r="AT1150" s="98"/>
      <c r="AU1150" s="205"/>
      <c r="AV1150" s="98"/>
      <c r="AX1150" s="98"/>
      <c r="AY1150" s="205"/>
      <c r="AZ1150" s="98"/>
      <c r="BB1150" s="98"/>
      <c r="BC1150" s="205"/>
      <c r="BD1150" s="98"/>
      <c r="BF1150" s="98"/>
      <c r="BG1150" s="205"/>
      <c r="BH1150" s="98"/>
      <c r="BI1150" s="121"/>
      <c r="BJ1150" s="98"/>
      <c r="BK1150" s="205"/>
      <c r="BL1150" s="98"/>
      <c r="BN1150" s="121"/>
      <c r="BO1150" s="121"/>
      <c r="BP1150" s="121"/>
      <c r="BQ1150" s="121"/>
      <c r="BR1150" s="121"/>
    </row>
    <row r="1151" spans="1:70" customFormat="1">
      <c r="A1151" s="84"/>
      <c r="B1151" s="363"/>
      <c r="C1151" s="121"/>
      <c r="D1151" s="121"/>
      <c r="E1151" s="121"/>
      <c r="F1151" s="121"/>
      <c r="G1151" s="121"/>
      <c r="H1151" s="121"/>
      <c r="I1151" s="121"/>
      <c r="J1151" s="121"/>
      <c r="K1151" s="121"/>
      <c r="L1151" s="10"/>
      <c r="M1151" s="9"/>
      <c r="N1151" s="90"/>
      <c r="R1151" s="205"/>
      <c r="S1151" s="205"/>
      <c r="T1151" s="205"/>
      <c r="V1151" s="205"/>
      <c r="W1151" s="205"/>
      <c r="X1151" s="205"/>
      <c r="Y1151" s="394"/>
      <c r="Z1151" s="98"/>
      <c r="AA1151" s="205"/>
      <c r="AB1151" s="98"/>
      <c r="AC1151" s="98"/>
      <c r="AD1151" s="98"/>
      <c r="AE1151" s="205"/>
      <c r="AF1151" s="98"/>
      <c r="AH1151" s="98"/>
      <c r="AI1151" s="205"/>
      <c r="AJ1151" s="98"/>
      <c r="AK1151" s="98"/>
      <c r="AL1151" s="98"/>
      <c r="AM1151" s="205"/>
      <c r="AN1151" s="98"/>
      <c r="AO1151" s="121"/>
      <c r="AP1151" s="98"/>
      <c r="AQ1151" s="205"/>
      <c r="AR1151" s="98"/>
      <c r="AT1151" s="98"/>
      <c r="AU1151" s="205"/>
      <c r="AV1151" s="98"/>
      <c r="AX1151" s="98"/>
      <c r="AY1151" s="205"/>
      <c r="AZ1151" s="98"/>
      <c r="BB1151" s="98"/>
      <c r="BC1151" s="205"/>
      <c r="BD1151" s="98"/>
      <c r="BF1151" s="98"/>
      <c r="BG1151" s="205"/>
      <c r="BH1151" s="98"/>
      <c r="BI1151" s="121"/>
      <c r="BJ1151" s="98"/>
      <c r="BK1151" s="205"/>
      <c r="BL1151" s="98"/>
      <c r="BN1151" s="121"/>
      <c r="BO1151" s="121"/>
      <c r="BP1151" s="121"/>
      <c r="BQ1151" s="121"/>
      <c r="BR1151" s="121"/>
    </row>
    <row r="1152" spans="1:70" customFormat="1">
      <c r="A1152" s="84"/>
      <c r="B1152" s="363"/>
      <c r="C1152" s="121"/>
      <c r="D1152" s="121"/>
      <c r="E1152" s="121"/>
      <c r="F1152" s="121"/>
      <c r="G1152" s="121"/>
      <c r="H1152" s="121"/>
      <c r="I1152" s="121"/>
      <c r="J1152" s="121"/>
      <c r="K1152" s="121"/>
      <c r="L1152" s="10"/>
      <c r="M1152" s="9"/>
      <c r="N1152" s="90"/>
      <c r="R1152" s="205"/>
      <c r="S1152" s="205"/>
      <c r="T1152" s="205"/>
      <c r="V1152" s="205"/>
      <c r="W1152" s="205"/>
      <c r="X1152" s="205"/>
      <c r="Y1152" s="394"/>
      <c r="Z1152" s="98"/>
      <c r="AA1152" s="205"/>
      <c r="AB1152" s="98"/>
      <c r="AC1152" s="98"/>
      <c r="AD1152" s="98"/>
      <c r="AE1152" s="205"/>
      <c r="AF1152" s="98"/>
      <c r="AH1152" s="98"/>
      <c r="AI1152" s="205"/>
      <c r="AJ1152" s="98"/>
      <c r="AK1152" s="98"/>
      <c r="AL1152" s="98"/>
      <c r="AM1152" s="205"/>
      <c r="AN1152" s="98"/>
      <c r="AO1152" s="121"/>
      <c r="AP1152" s="98"/>
      <c r="AQ1152" s="205"/>
      <c r="AR1152" s="98"/>
      <c r="AT1152" s="98"/>
      <c r="AU1152" s="205"/>
      <c r="AV1152" s="98"/>
      <c r="AX1152" s="98"/>
      <c r="AY1152" s="205"/>
      <c r="AZ1152" s="98"/>
      <c r="BB1152" s="98"/>
      <c r="BC1152" s="205"/>
      <c r="BD1152" s="98"/>
      <c r="BF1152" s="98"/>
      <c r="BG1152" s="205"/>
      <c r="BH1152" s="98"/>
      <c r="BI1152" s="121"/>
      <c r="BJ1152" s="98"/>
      <c r="BK1152" s="205"/>
      <c r="BL1152" s="98"/>
      <c r="BN1152" s="121"/>
      <c r="BO1152" s="121"/>
      <c r="BP1152" s="121"/>
      <c r="BQ1152" s="121"/>
      <c r="BR1152" s="121"/>
    </row>
    <row r="1153" spans="1:70" customFormat="1">
      <c r="A1153" s="84"/>
      <c r="B1153" s="363"/>
      <c r="C1153" s="121"/>
      <c r="D1153" s="121"/>
      <c r="E1153" s="121"/>
      <c r="F1153" s="121"/>
      <c r="G1153" s="121"/>
      <c r="H1153" s="121"/>
      <c r="I1153" s="121"/>
      <c r="J1153" s="121"/>
      <c r="K1153" s="121"/>
      <c r="L1153" s="10"/>
      <c r="M1153" s="9"/>
      <c r="N1153" s="90"/>
      <c r="R1153" s="205"/>
      <c r="S1153" s="205"/>
      <c r="T1153" s="205"/>
      <c r="V1153" s="205"/>
      <c r="W1153" s="205"/>
      <c r="X1153" s="205"/>
      <c r="Y1153" s="394"/>
      <c r="Z1153" s="98"/>
      <c r="AA1153" s="205"/>
      <c r="AB1153" s="98"/>
      <c r="AC1153" s="98"/>
      <c r="AD1153" s="98"/>
      <c r="AE1153" s="205"/>
      <c r="AF1153" s="98"/>
      <c r="AH1153" s="98"/>
      <c r="AI1153" s="205"/>
      <c r="AJ1153" s="98"/>
      <c r="AK1153" s="98"/>
      <c r="AL1153" s="98"/>
      <c r="AM1153" s="205"/>
      <c r="AN1153" s="98"/>
      <c r="AO1153" s="121"/>
      <c r="AP1153" s="98"/>
      <c r="AQ1153" s="205"/>
      <c r="AR1153" s="98"/>
      <c r="AT1153" s="98"/>
      <c r="AU1153" s="205"/>
      <c r="AV1153" s="98"/>
      <c r="AX1153" s="98"/>
      <c r="AY1153" s="205"/>
      <c r="AZ1153" s="98"/>
      <c r="BB1153" s="98"/>
      <c r="BC1153" s="205"/>
      <c r="BD1153" s="98"/>
      <c r="BF1153" s="98"/>
      <c r="BG1153" s="205"/>
      <c r="BH1153" s="98"/>
      <c r="BI1153" s="121"/>
      <c r="BJ1153" s="98"/>
      <c r="BK1153" s="205"/>
      <c r="BL1153" s="98"/>
      <c r="BN1153" s="121"/>
      <c r="BO1153" s="121"/>
      <c r="BP1153" s="121"/>
      <c r="BQ1153" s="121"/>
      <c r="BR1153" s="121"/>
    </row>
    <row r="1154" spans="1:70" customFormat="1">
      <c r="A1154" s="84"/>
      <c r="B1154" s="363"/>
      <c r="C1154" s="121"/>
      <c r="D1154" s="121"/>
      <c r="E1154" s="121"/>
      <c r="F1154" s="121"/>
      <c r="G1154" s="121"/>
      <c r="H1154" s="121"/>
      <c r="I1154" s="121"/>
      <c r="J1154" s="121"/>
      <c r="K1154" s="121"/>
      <c r="L1154" s="10"/>
      <c r="M1154" s="9"/>
      <c r="N1154" s="90"/>
      <c r="R1154" s="205"/>
      <c r="S1154" s="205"/>
      <c r="T1154" s="205"/>
      <c r="V1154" s="205"/>
      <c r="W1154" s="205"/>
      <c r="X1154" s="205"/>
      <c r="Y1154" s="394"/>
      <c r="Z1154" s="98"/>
      <c r="AA1154" s="205"/>
      <c r="AB1154" s="98"/>
      <c r="AC1154" s="98"/>
      <c r="AD1154" s="98"/>
      <c r="AE1154" s="205"/>
      <c r="AF1154" s="98"/>
      <c r="AH1154" s="98"/>
      <c r="AI1154" s="205"/>
      <c r="AJ1154" s="98"/>
      <c r="AK1154" s="98"/>
      <c r="AL1154" s="98"/>
      <c r="AM1154" s="205"/>
      <c r="AN1154" s="98"/>
      <c r="AO1154" s="121"/>
      <c r="AP1154" s="98"/>
      <c r="AQ1154" s="205"/>
      <c r="AR1154" s="98"/>
      <c r="AT1154" s="98"/>
      <c r="AU1154" s="205"/>
      <c r="AV1154" s="98"/>
      <c r="AX1154" s="98"/>
      <c r="AY1154" s="205"/>
      <c r="AZ1154" s="98"/>
      <c r="BB1154" s="98"/>
      <c r="BC1154" s="205"/>
      <c r="BD1154" s="98"/>
      <c r="BF1154" s="98"/>
      <c r="BG1154" s="205"/>
      <c r="BH1154" s="98"/>
      <c r="BI1154" s="121"/>
      <c r="BJ1154" s="98"/>
      <c r="BK1154" s="205"/>
      <c r="BL1154" s="98"/>
      <c r="BN1154" s="121"/>
      <c r="BO1154" s="121"/>
      <c r="BP1154" s="121"/>
      <c r="BQ1154" s="121"/>
      <c r="BR1154" s="121"/>
    </row>
    <row r="1155" spans="1:70" customFormat="1">
      <c r="A1155" s="84"/>
      <c r="B1155" s="363"/>
      <c r="C1155" s="121"/>
      <c r="D1155" s="121"/>
      <c r="E1155" s="121"/>
      <c r="F1155" s="121"/>
      <c r="G1155" s="121"/>
      <c r="H1155" s="121"/>
      <c r="I1155" s="121"/>
      <c r="J1155" s="121"/>
      <c r="K1155" s="121"/>
      <c r="L1155" s="10"/>
      <c r="M1155" s="9"/>
      <c r="N1155" s="90"/>
      <c r="R1155" s="205"/>
      <c r="S1155" s="205"/>
      <c r="T1155" s="205"/>
      <c r="V1155" s="205"/>
      <c r="W1155" s="205"/>
      <c r="X1155" s="205"/>
      <c r="Y1155" s="394"/>
      <c r="Z1155" s="98"/>
      <c r="AA1155" s="205"/>
      <c r="AB1155" s="98"/>
      <c r="AC1155" s="98"/>
      <c r="AD1155" s="98"/>
      <c r="AE1155" s="205"/>
      <c r="AF1155" s="98"/>
      <c r="AH1155" s="98"/>
      <c r="AI1155" s="205"/>
      <c r="AJ1155" s="98"/>
      <c r="AK1155" s="98"/>
      <c r="AL1155" s="98"/>
      <c r="AM1155" s="205"/>
      <c r="AN1155" s="98"/>
      <c r="AO1155" s="121"/>
      <c r="AP1155" s="98"/>
      <c r="AQ1155" s="205"/>
      <c r="AR1155" s="98"/>
      <c r="AT1155" s="98"/>
      <c r="AU1155" s="205"/>
      <c r="AV1155" s="98"/>
      <c r="AX1155" s="98"/>
      <c r="AY1155" s="205"/>
      <c r="AZ1155" s="98"/>
      <c r="BB1155" s="98"/>
      <c r="BC1155" s="205"/>
      <c r="BD1155" s="98"/>
      <c r="BF1155" s="98"/>
      <c r="BG1155" s="205"/>
      <c r="BH1155" s="98"/>
      <c r="BI1155" s="121"/>
      <c r="BJ1155" s="98"/>
      <c r="BK1155" s="205"/>
      <c r="BL1155" s="98"/>
      <c r="BN1155" s="121"/>
      <c r="BO1155" s="121"/>
      <c r="BP1155" s="121"/>
      <c r="BQ1155" s="121"/>
      <c r="BR1155" s="121"/>
    </row>
    <row r="1156" spans="1:70" customFormat="1">
      <c r="A1156" s="84"/>
      <c r="B1156" s="363"/>
      <c r="C1156" s="121"/>
      <c r="D1156" s="121"/>
      <c r="E1156" s="121"/>
      <c r="F1156" s="121"/>
      <c r="G1156" s="121"/>
      <c r="H1156" s="121"/>
      <c r="I1156" s="121"/>
      <c r="J1156" s="121"/>
      <c r="K1156" s="121"/>
      <c r="L1156" s="10"/>
      <c r="M1156" s="9"/>
      <c r="N1156" s="90"/>
      <c r="R1156" s="205"/>
      <c r="S1156" s="205"/>
      <c r="T1156" s="205"/>
      <c r="V1156" s="205"/>
      <c r="W1156" s="205"/>
      <c r="X1156" s="205"/>
      <c r="Y1156" s="394"/>
      <c r="Z1156" s="98"/>
      <c r="AA1156" s="205"/>
      <c r="AB1156" s="98"/>
      <c r="AC1156" s="98"/>
      <c r="AD1156" s="98"/>
      <c r="AE1156" s="205"/>
      <c r="AF1156" s="98"/>
      <c r="AH1156" s="98"/>
      <c r="AI1156" s="205"/>
      <c r="AJ1156" s="98"/>
      <c r="AK1156" s="98"/>
      <c r="AL1156" s="98"/>
      <c r="AM1156" s="205"/>
      <c r="AN1156" s="98"/>
      <c r="AO1156" s="121"/>
      <c r="AP1156" s="98"/>
      <c r="AQ1156" s="205"/>
      <c r="AR1156" s="98"/>
      <c r="AT1156" s="98"/>
      <c r="AU1156" s="205"/>
      <c r="AV1156" s="98"/>
      <c r="AX1156" s="98"/>
      <c r="AY1156" s="205"/>
      <c r="AZ1156" s="98"/>
      <c r="BB1156" s="98"/>
      <c r="BC1156" s="205"/>
      <c r="BD1156" s="98"/>
      <c r="BF1156" s="98"/>
      <c r="BG1156" s="205"/>
      <c r="BH1156" s="98"/>
      <c r="BI1156" s="121"/>
      <c r="BJ1156" s="98"/>
      <c r="BK1156" s="205"/>
      <c r="BL1156" s="98"/>
      <c r="BN1156" s="121"/>
      <c r="BO1156" s="121"/>
      <c r="BP1156" s="121"/>
      <c r="BQ1156" s="121"/>
      <c r="BR1156" s="121"/>
    </row>
    <row r="1157" spans="1:70" customFormat="1">
      <c r="A1157" s="84"/>
      <c r="B1157" s="363"/>
      <c r="C1157" s="121"/>
      <c r="D1157" s="121"/>
      <c r="E1157" s="121"/>
      <c r="F1157" s="121"/>
      <c r="G1157" s="121"/>
      <c r="H1157" s="121"/>
      <c r="I1157" s="121"/>
      <c r="J1157" s="121"/>
      <c r="K1157" s="121"/>
      <c r="L1157" s="10"/>
      <c r="M1157" s="9"/>
      <c r="N1157" s="90"/>
      <c r="R1157" s="205"/>
      <c r="S1157" s="205"/>
      <c r="T1157" s="205"/>
      <c r="V1157" s="205"/>
      <c r="W1157" s="205"/>
      <c r="X1157" s="205"/>
      <c r="Y1157" s="394"/>
      <c r="Z1157" s="98"/>
      <c r="AA1157" s="205"/>
      <c r="AB1157" s="98"/>
      <c r="AC1157" s="98"/>
      <c r="AD1157" s="98"/>
      <c r="AE1157" s="205"/>
      <c r="AF1157" s="98"/>
      <c r="AH1157" s="98"/>
      <c r="AI1157" s="205"/>
      <c r="AJ1157" s="98"/>
      <c r="AK1157" s="98"/>
      <c r="AL1157" s="98"/>
      <c r="AM1157" s="205"/>
      <c r="AN1157" s="98"/>
      <c r="AO1157" s="121"/>
      <c r="AP1157" s="98"/>
      <c r="AQ1157" s="205"/>
      <c r="AR1157" s="98"/>
      <c r="AT1157" s="98"/>
      <c r="AU1157" s="205"/>
      <c r="AV1157" s="98"/>
      <c r="AX1157" s="98"/>
      <c r="AY1157" s="205"/>
      <c r="AZ1157" s="98"/>
      <c r="BB1157" s="98"/>
      <c r="BC1157" s="205"/>
      <c r="BD1157" s="98"/>
      <c r="BF1157" s="98"/>
      <c r="BG1157" s="205"/>
      <c r="BH1157" s="98"/>
      <c r="BI1157" s="121"/>
      <c r="BJ1157" s="98"/>
      <c r="BK1157" s="205"/>
      <c r="BL1157" s="98"/>
      <c r="BN1157" s="121"/>
      <c r="BO1157" s="121"/>
      <c r="BP1157" s="121"/>
      <c r="BQ1157" s="121"/>
      <c r="BR1157" s="121"/>
    </row>
    <row r="1158" spans="1:70" customFormat="1">
      <c r="A1158" s="84"/>
      <c r="B1158" s="363"/>
      <c r="C1158" s="121"/>
      <c r="D1158" s="121"/>
      <c r="E1158" s="121"/>
      <c r="F1158" s="121"/>
      <c r="G1158" s="121"/>
      <c r="H1158" s="121"/>
      <c r="I1158" s="121"/>
      <c r="J1158" s="121"/>
      <c r="K1158" s="121"/>
      <c r="L1158" s="10"/>
      <c r="M1158" s="9"/>
      <c r="N1158" s="90"/>
      <c r="R1158" s="205"/>
      <c r="S1158" s="205"/>
      <c r="T1158" s="205"/>
      <c r="V1158" s="205"/>
      <c r="W1158" s="205"/>
      <c r="X1158" s="205"/>
      <c r="Y1158" s="394"/>
      <c r="Z1158" s="98"/>
      <c r="AA1158" s="205"/>
      <c r="AB1158" s="98"/>
      <c r="AC1158" s="98"/>
      <c r="AD1158" s="98"/>
      <c r="AE1158" s="205"/>
      <c r="AF1158" s="98"/>
      <c r="AH1158" s="98"/>
      <c r="AI1158" s="205"/>
      <c r="AJ1158" s="98"/>
      <c r="AK1158" s="98"/>
      <c r="AL1158" s="98"/>
      <c r="AM1158" s="205"/>
      <c r="AN1158" s="98"/>
      <c r="AO1158" s="121"/>
      <c r="AP1158" s="98"/>
      <c r="AQ1158" s="205"/>
      <c r="AR1158" s="98"/>
      <c r="AT1158" s="98"/>
      <c r="AU1158" s="205"/>
      <c r="AV1158" s="98"/>
      <c r="AX1158" s="98"/>
      <c r="AY1158" s="205"/>
      <c r="AZ1158" s="98"/>
      <c r="BB1158" s="98"/>
      <c r="BC1158" s="205"/>
      <c r="BD1158" s="98"/>
      <c r="BF1158" s="98"/>
      <c r="BG1158" s="205"/>
      <c r="BH1158" s="98"/>
      <c r="BI1158" s="121"/>
      <c r="BJ1158" s="98"/>
      <c r="BK1158" s="205"/>
      <c r="BL1158" s="98"/>
      <c r="BN1158" s="121"/>
      <c r="BO1158" s="121"/>
      <c r="BP1158" s="121"/>
      <c r="BQ1158" s="121"/>
      <c r="BR1158" s="121"/>
    </row>
    <row r="1159" spans="1:70" customFormat="1">
      <c r="A1159" s="84"/>
      <c r="B1159" s="363"/>
      <c r="C1159" s="121"/>
      <c r="D1159" s="121"/>
      <c r="E1159" s="121"/>
      <c r="F1159" s="121"/>
      <c r="G1159" s="121"/>
      <c r="H1159" s="121"/>
      <c r="I1159" s="121"/>
      <c r="J1159" s="121"/>
      <c r="K1159" s="121"/>
      <c r="L1159" s="10"/>
      <c r="M1159" s="9"/>
      <c r="N1159" s="90"/>
      <c r="R1159" s="205"/>
      <c r="S1159" s="205"/>
      <c r="T1159" s="205"/>
      <c r="V1159" s="205"/>
      <c r="W1159" s="205"/>
      <c r="X1159" s="205"/>
      <c r="Y1159" s="394"/>
      <c r="Z1159" s="98"/>
      <c r="AA1159" s="205"/>
      <c r="AB1159" s="98"/>
      <c r="AC1159" s="98"/>
      <c r="AD1159" s="98"/>
      <c r="AE1159" s="205"/>
      <c r="AF1159" s="98"/>
      <c r="AH1159" s="98"/>
      <c r="AI1159" s="205"/>
      <c r="AJ1159" s="98"/>
      <c r="AK1159" s="98"/>
      <c r="AL1159" s="98"/>
      <c r="AM1159" s="205"/>
      <c r="AN1159" s="98"/>
      <c r="AO1159" s="121"/>
      <c r="AP1159" s="98"/>
      <c r="AQ1159" s="205"/>
      <c r="AR1159" s="98"/>
      <c r="AT1159" s="98"/>
      <c r="AU1159" s="205"/>
      <c r="AV1159" s="98"/>
      <c r="AX1159" s="98"/>
      <c r="AY1159" s="205"/>
      <c r="AZ1159" s="98"/>
      <c r="BB1159" s="98"/>
      <c r="BC1159" s="205"/>
      <c r="BD1159" s="98"/>
      <c r="BF1159" s="98"/>
      <c r="BG1159" s="205"/>
      <c r="BH1159" s="98"/>
      <c r="BI1159" s="121"/>
      <c r="BJ1159" s="98"/>
      <c r="BK1159" s="205"/>
      <c r="BL1159" s="98"/>
      <c r="BN1159" s="121"/>
      <c r="BO1159" s="121"/>
      <c r="BP1159" s="121"/>
      <c r="BQ1159" s="121"/>
      <c r="BR1159" s="121"/>
    </row>
    <row r="1160" spans="1:70" customFormat="1">
      <c r="A1160" s="84"/>
      <c r="B1160" s="363"/>
      <c r="C1160" s="121"/>
      <c r="D1160" s="121"/>
      <c r="E1160" s="121"/>
      <c r="F1160" s="121"/>
      <c r="G1160" s="121"/>
      <c r="H1160" s="121"/>
      <c r="I1160" s="121"/>
      <c r="J1160" s="121"/>
      <c r="K1160" s="121"/>
      <c r="L1160" s="10"/>
      <c r="M1160" s="9"/>
      <c r="N1160" s="90"/>
      <c r="R1160" s="205"/>
      <c r="S1160" s="205"/>
      <c r="T1160" s="205"/>
      <c r="V1160" s="205"/>
      <c r="W1160" s="205"/>
      <c r="X1160" s="205"/>
      <c r="Y1160" s="394"/>
      <c r="Z1160" s="98"/>
      <c r="AA1160" s="205"/>
      <c r="AB1160" s="98"/>
      <c r="AC1160" s="98"/>
      <c r="AD1160" s="98"/>
      <c r="AE1160" s="205"/>
      <c r="AF1160" s="98"/>
      <c r="AH1160" s="98"/>
      <c r="AI1160" s="205"/>
      <c r="AJ1160" s="98"/>
      <c r="AK1160" s="98"/>
      <c r="AL1160" s="98"/>
      <c r="AM1160" s="205"/>
      <c r="AN1160" s="98"/>
      <c r="AO1160" s="121"/>
      <c r="AP1160" s="98"/>
      <c r="AQ1160" s="205"/>
      <c r="AR1160" s="98"/>
      <c r="AT1160" s="98"/>
      <c r="AU1160" s="205"/>
      <c r="AV1160" s="98"/>
      <c r="AX1160" s="98"/>
      <c r="AY1160" s="205"/>
      <c r="AZ1160" s="98"/>
      <c r="BB1160" s="98"/>
      <c r="BC1160" s="205"/>
      <c r="BD1160" s="98"/>
      <c r="BF1160" s="98"/>
      <c r="BG1160" s="205"/>
      <c r="BH1160" s="98"/>
      <c r="BI1160" s="121"/>
      <c r="BJ1160" s="98"/>
      <c r="BK1160" s="205"/>
      <c r="BL1160" s="98"/>
      <c r="BN1160" s="121"/>
      <c r="BO1160" s="121"/>
      <c r="BP1160" s="121"/>
      <c r="BQ1160" s="121"/>
      <c r="BR1160" s="121"/>
    </row>
    <row r="1161" spans="1:70" customFormat="1">
      <c r="A1161" s="84"/>
      <c r="B1161" s="363"/>
      <c r="C1161" s="121"/>
      <c r="D1161" s="121"/>
      <c r="E1161" s="121"/>
      <c r="F1161" s="121"/>
      <c r="G1161" s="121"/>
      <c r="H1161" s="121"/>
      <c r="I1161" s="121"/>
      <c r="J1161" s="121"/>
      <c r="K1161" s="121"/>
      <c r="L1161" s="10"/>
      <c r="M1161" s="9"/>
      <c r="N1161" s="90"/>
      <c r="R1161" s="205"/>
      <c r="S1161" s="205"/>
      <c r="T1161" s="205"/>
      <c r="V1161" s="205"/>
      <c r="W1161" s="205"/>
      <c r="X1161" s="205"/>
      <c r="Y1161" s="394"/>
      <c r="Z1161" s="98"/>
      <c r="AA1161" s="205"/>
      <c r="AB1161" s="98"/>
      <c r="AC1161" s="98"/>
      <c r="AD1161" s="98"/>
      <c r="AE1161" s="205"/>
      <c r="AF1161" s="98"/>
      <c r="AH1161" s="98"/>
      <c r="AI1161" s="205"/>
      <c r="AJ1161" s="98"/>
      <c r="AK1161" s="98"/>
      <c r="AL1161" s="98"/>
      <c r="AM1161" s="205"/>
      <c r="AN1161" s="98"/>
      <c r="AO1161" s="121"/>
      <c r="AP1161" s="98"/>
      <c r="AQ1161" s="205"/>
      <c r="AR1161" s="98"/>
      <c r="AT1161" s="98"/>
      <c r="AU1161" s="205"/>
      <c r="AV1161" s="98"/>
      <c r="AX1161" s="98"/>
      <c r="AY1161" s="205"/>
      <c r="AZ1161" s="98"/>
      <c r="BB1161" s="98"/>
      <c r="BC1161" s="205"/>
      <c r="BD1161" s="98"/>
      <c r="BF1161" s="98"/>
      <c r="BG1161" s="205"/>
      <c r="BH1161" s="98"/>
      <c r="BI1161" s="121"/>
      <c r="BJ1161" s="98"/>
      <c r="BK1161" s="205"/>
      <c r="BL1161" s="98"/>
      <c r="BN1161" s="121"/>
      <c r="BO1161" s="121"/>
      <c r="BP1161" s="121"/>
      <c r="BQ1161" s="121"/>
      <c r="BR1161" s="121"/>
    </row>
    <row r="1162" spans="1:70" customFormat="1">
      <c r="A1162" s="84"/>
      <c r="B1162" s="363"/>
      <c r="C1162" s="121"/>
      <c r="D1162" s="121"/>
      <c r="E1162" s="121"/>
      <c r="F1162" s="121"/>
      <c r="G1162" s="121"/>
      <c r="H1162" s="121"/>
      <c r="I1162" s="121"/>
      <c r="J1162" s="121"/>
      <c r="K1162" s="121"/>
      <c r="L1162" s="10"/>
      <c r="M1162" s="9"/>
      <c r="N1162" s="90"/>
      <c r="R1162" s="205"/>
      <c r="S1162" s="205"/>
      <c r="T1162" s="205"/>
      <c r="V1162" s="205"/>
      <c r="W1162" s="205"/>
      <c r="X1162" s="205"/>
      <c r="Y1162" s="394"/>
      <c r="Z1162" s="98"/>
      <c r="AA1162" s="205"/>
      <c r="AB1162" s="98"/>
      <c r="AC1162" s="98"/>
      <c r="AD1162" s="98"/>
      <c r="AE1162" s="205"/>
      <c r="AF1162" s="98"/>
      <c r="AH1162" s="98"/>
      <c r="AI1162" s="205"/>
      <c r="AJ1162" s="98"/>
      <c r="AK1162" s="98"/>
      <c r="AL1162" s="98"/>
      <c r="AM1162" s="205"/>
      <c r="AN1162" s="98"/>
      <c r="AO1162" s="121"/>
      <c r="AP1162" s="98"/>
      <c r="AQ1162" s="205"/>
      <c r="AR1162" s="98"/>
      <c r="AT1162" s="98"/>
      <c r="AU1162" s="205"/>
      <c r="AV1162" s="98"/>
      <c r="AX1162" s="98"/>
      <c r="AY1162" s="205"/>
      <c r="AZ1162" s="98"/>
      <c r="BB1162" s="98"/>
      <c r="BC1162" s="205"/>
      <c r="BD1162" s="98"/>
      <c r="BF1162" s="98"/>
      <c r="BG1162" s="205"/>
      <c r="BH1162" s="98"/>
      <c r="BI1162" s="121"/>
      <c r="BJ1162" s="98"/>
      <c r="BK1162" s="205"/>
      <c r="BL1162" s="98"/>
      <c r="BN1162" s="121"/>
      <c r="BO1162" s="121"/>
      <c r="BP1162" s="121"/>
      <c r="BQ1162" s="121"/>
      <c r="BR1162" s="121"/>
    </row>
    <row r="1163" spans="1:70" customFormat="1">
      <c r="A1163" s="84"/>
      <c r="B1163" s="363"/>
      <c r="C1163" s="121"/>
      <c r="D1163" s="121"/>
      <c r="E1163" s="121"/>
      <c r="F1163" s="121"/>
      <c r="G1163" s="121"/>
      <c r="H1163" s="121"/>
      <c r="I1163" s="121"/>
      <c r="J1163" s="121"/>
      <c r="K1163" s="121"/>
      <c r="L1163" s="10"/>
      <c r="M1163" s="9"/>
      <c r="N1163" s="90"/>
      <c r="R1163" s="205"/>
      <c r="S1163" s="205"/>
      <c r="T1163" s="205"/>
      <c r="V1163" s="205"/>
      <c r="W1163" s="205"/>
      <c r="X1163" s="205"/>
      <c r="Y1163" s="394"/>
      <c r="Z1163" s="98"/>
      <c r="AA1163" s="205"/>
      <c r="AB1163" s="98"/>
      <c r="AC1163" s="98"/>
      <c r="AD1163" s="98"/>
      <c r="AE1163" s="205"/>
      <c r="AF1163" s="98"/>
      <c r="AH1163" s="98"/>
      <c r="AI1163" s="205"/>
      <c r="AJ1163" s="98"/>
      <c r="AK1163" s="98"/>
      <c r="AL1163" s="98"/>
      <c r="AM1163" s="205"/>
      <c r="AN1163" s="98"/>
      <c r="AO1163" s="121"/>
      <c r="AP1163" s="98"/>
      <c r="AQ1163" s="205"/>
      <c r="AR1163" s="98"/>
      <c r="AT1163" s="98"/>
      <c r="AU1163" s="205"/>
      <c r="AV1163" s="98"/>
      <c r="AX1163" s="98"/>
      <c r="AY1163" s="205"/>
      <c r="AZ1163" s="98"/>
      <c r="BB1163" s="98"/>
      <c r="BC1163" s="205"/>
      <c r="BD1163" s="98"/>
      <c r="BF1163" s="98"/>
      <c r="BG1163" s="205"/>
      <c r="BH1163" s="98"/>
      <c r="BI1163" s="121"/>
      <c r="BJ1163" s="98"/>
      <c r="BK1163" s="205"/>
      <c r="BL1163" s="98"/>
      <c r="BN1163" s="121"/>
      <c r="BO1163" s="121"/>
      <c r="BP1163" s="121"/>
      <c r="BQ1163" s="121"/>
      <c r="BR1163" s="121"/>
    </row>
    <row r="1164" spans="1:70" customFormat="1">
      <c r="A1164" s="84"/>
      <c r="B1164" s="363"/>
      <c r="C1164" s="121"/>
      <c r="D1164" s="121"/>
      <c r="E1164" s="121"/>
      <c r="F1164" s="121"/>
      <c r="G1164" s="121"/>
      <c r="H1164" s="121"/>
      <c r="I1164" s="121"/>
      <c r="J1164" s="121"/>
      <c r="K1164" s="121"/>
      <c r="L1164" s="10"/>
      <c r="M1164" s="9"/>
      <c r="N1164" s="90"/>
      <c r="R1164" s="205"/>
      <c r="S1164" s="205"/>
      <c r="T1164" s="205"/>
      <c r="V1164" s="205"/>
      <c r="W1164" s="205"/>
      <c r="X1164" s="205"/>
      <c r="Y1164" s="394"/>
      <c r="Z1164" s="98"/>
      <c r="AA1164" s="205"/>
      <c r="AB1164" s="98"/>
      <c r="AC1164" s="98"/>
      <c r="AD1164" s="98"/>
      <c r="AE1164" s="205"/>
      <c r="AF1164" s="98"/>
      <c r="AH1164" s="98"/>
      <c r="AI1164" s="205"/>
      <c r="AJ1164" s="98"/>
      <c r="AK1164" s="98"/>
      <c r="AL1164" s="98"/>
      <c r="AM1164" s="205"/>
      <c r="AN1164" s="98"/>
      <c r="AO1164" s="121"/>
      <c r="AP1164" s="98"/>
      <c r="AQ1164" s="205"/>
      <c r="AR1164" s="98"/>
      <c r="AT1164" s="98"/>
      <c r="AU1164" s="205"/>
      <c r="AV1164" s="98"/>
      <c r="AX1164" s="98"/>
      <c r="AY1164" s="205"/>
      <c r="AZ1164" s="98"/>
      <c r="BB1164" s="98"/>
      <c r="BC1164" s="205"/>
      <c r="BD1164" s="98"/>
      <c r="BF1164" s="98"/>
      <c r="BG1164" s="205"/>
      <c r="BH1164" s="98"/>
      <c r="BI1164" s="121"/>
      <c r="BJ1164" s="98"/>
      <c r="BK1164" s="205"/>
      <c r="BL1164" s="98"/>
      <c r="BN1164" s="121"/>
      <c r="BO1164" s="121"/>
      <c r="BP1164" s="121"/>
      <c r="BQ1164" s="121"/>
      <c r="BR1164" s="121"/>
    </row>
    <row r="1165" spans="1:70" customFormat="1">
      <c r="A1165" s="84"/>
      <c r="B1165" s="363"/>
      <c r="C1165" s="121"/>
      <c r="D1165" s="121"/>
      <c r="E1165" s="121"/>
      <c r="F1165" s="121"/>
      <c r="G1165" s="121"/>
      <c r="H1165" s="121"/>
      <c r="I1165" s="121"/>
      <c r="J1165" s="121"/>
      <c r="K1165" s="121"/>
      <c r="L1165" s="10"/>
      <c r="M1165" s="9"/>
      <c r="N1165" s="90"/>
      <c r="R1165" s="205"/>
      <c r="S1165" s="205"/>
      <c r="T1165" s="205"/>
      <c r="V1165" s="205"/>
      <c r="W1165" s="205"/>
      <c r="X1165" s="205"/>
      <c r="Y1165" s="394"/>
      <c r="Z1165" s="98"/>
      <c r="AA1165" s="205"/>
      <c r="AB1165" s="98"/>
      <c r="AC1165" s="98"/>
      <c r="AD1165" s="98"/>
      <c r="AE1165" s="205"/>
      <c r="AF1165" s="98"/>
      <c r="AH1165" s="98"/>
      <c r="AI1165" s="205"/>
      <c r="AJ1165" s="98"/>
      <c r="AK1165" s="98"/>
      <c r="AL1165" s="98"/>
      <c r="AM1165" s="205"/>
      <c r="AN1165" s="98"/>
      <c r="AO1165" s="121"/>
      <c r="AP1165" s="98"/>
      <c r="AQ1165" s="205"/>
      <c r="AR1165" s="98"/>
      <c r="AT1165" s="98"/>
      <c r="AU1165" s="205"/>
      <c r="AV1165" s="98"/>
      <c r="AX1165" s="98"/>
      <c r="AY1165" s="205"/>
      <c r="AZ1165" s="98"/>
      <c r="BB1165" s="98"/>
      <c r="BC1165" s="205"/>
      <c r="BD1165" s="98"/>
      <c r="BF1165" s="98"/>
      <c r="BG1165" s="205"/>
      <c r="BH1165" s="98"/>
      <c r="BI1165" s="121"/>
      <c r="BJ1165" s="98"/>
      <c r="BK1165" s="205"/>
      <c r="BL1165" s="98"/>
      <c r="BN1165" s="121"/>
      <c r="BO1165" s="121"/>
      <c r="BP1165" s="121"/>
      <c r="BQ1165" s="121"/>
      <c r="BR1165" s="121"/>
    </row>
    <row r="1166" spans="1:70" customFormat="1">
      <c r="A1166" s="84"/>
      <c r="B1166" s="363"/>
      <c r="C1166" s="121"/>
      <c r="D1166" s="121"/>
      <c r="E1166" s="121"/>
      <c r="F1166" s="121"/>
      <c r="G1166" s="121"/>
      <c r="H1166" s="121"/>
      <c r="I1166" s="121"/>
      <c r="J1166" s="121"/>
      <c r="K1166" s="121"/>
      <c r="L1166" s="10"/>
      <c r="M1166" s="9"/>
      <c r="N1166" s="90"/>
      <c r="R1166" s="205"/>
      <c r="S1166" s="205"/>
      <c r="T1166" s="205"/>
      <c r="V1166" s="205"/>
      <c r="W1166" s="205"/>
      <c r="X1166" s="205"/>
      <c r="Y1166" s="394"/>
      <c r="Z1166" s="98"/>
      <c r="AA1166" s="205"/>
      <c r="AB1166" s="98"/>
      <c r="AC1166" s="98"/>
      <c r="AD1166" s="98"/>
      <c r="AE1166" s="205"/>
      <c r="AF1166" s="98"/>
      <c r="AH1166" s="98"/>
      <c r="AI1166" s="205"/>
      <c r="AJ1166" s="98"/>
      <c r="AK1166" s="98"/>
      <c r="AL1166" s="98"/>
      <c r="AM1166" s="205"/>
      <c r="AN1166" s="98"/>
      <c r="AO1166" s="121"/>
      <c r="AP1166" s="98"/>
      <c r="AQ1166" s="205"/>
      <c r="AR1166" s="98"/>
      <c r="AT1166" s="98"/>
      <c r="AU1166" s="205"/>
      <c r="AV1166" s="98"/>
      <c r="AX1166" s="98"/>
      <c r="AY1166" s="205"/>
      <c r="AZ1166" s="98"/>
      <c r="BB1166" s="98"/>
      <c r="BC1166" s="205"/>
      <c r="BD1166" s="98"/>
      <c r="BF1166" s="98"/>
      <c r="BG1166" s="205"/>
      <c r="BH1166" s="98"/>
      <c r="BI1166" s="121"/>
      <c r="BJ1166" s="98"/>
      <c r="BK1166" s="205"/>
      <c r="BL1166" s="98"/>
      <c r="BN1166" s="121"/>
      <c r="BO1166" s="121"/>
      <c r="BP1166" s="121"/>
      <c r="BQ1166" s="121"/>
      <c r="BR1166" s="121"/>
    </row>
    <row r="1167" spans="1:70" customFormat="1">
      <c r="A1167" s="84"/>
      <c r="B1167" s="363"/>
      <c r="C1167" s="121"/>
      <c r="D1167" s="121"/>
      <c r="E1167" s="121"/>
      <c r="F1167" s="121"/>
      <c r="G1167" s="121"/>
      <c r="H1167" s="121"/>
      <c r="I1167" s="121"/>
      <c r="J1167" s="121"/>
      <c r="K1167" s="121"/>
      <c r="L1167" s="10"/>
      <c r="M1167" s="9"/>
      <c r="N1167" s="90"/>
      <c r="R1167" s="205"/>
      <c r="S1167" s="205"/>
      <c r="T1167" s="205"/>
      <c r="V1167" s="205"/>
      <c r="W1167" s="205"/>
      <c r="X1167" s="205"/>
      <c r="Y1167" s="394"/>
      <c r="Z1167" s="98"/>
      <c r="AA1167" s="205"/>
      <c r="AB1167" s="98"/>
      <c r="AC1167" s="98"/>
      <c r="AD1167" s="98"/>
      <c r="AE1167" s="205"/>
      <c r="AF1167" s="98"/>
      <c r="AH1167" s="98"/>
      <c r="AI1167" s="205"/>
      <c r="AJ1167" s="98"/>
      <c r="AK1167" s="98"/>
      <c r="AL1167" s="98"/>
      <c r="AM1167" s="205"/>
      <c r="AN1167" s="98"/>
      <c r="AO1167" s="121"/>
      <c r="AP1167" s="98"/>
      <c r="AQ1167" s="205"/>
      <c r="AR1167" s="98"/>
      <c r="AT1167" s="98"/>
      <c r="AU1167" s="205"/>
      <c r="AV1167" s="98"/>
      <c r="AX1167" s="98"/>
      <c r="AY1167" s="205"/>
      <c r="AZ1167" s="98"/>
      <c r="BB1167" s="98"/>
      <c r="BC1167" s="205"/>
      <c r="BD1167" s="98"/>
      <c r="BF1167" s="98"/>
      <c r="BG1167" s="205"/>
      <c r="BH1167" s="98"/>
      <c r="BI1167" s="121"/>
      <c r="BJ1167" s="98"/>
      <c r="BK1167" s="205"/>
      <c r="BL1167" s="98"/>
      <c r="BN1167" s="121"/>
      <c r="BO1167" s="121"/>
      <c r="BP1167" s="121"/>
      <c r="BQ1167" s="121"/>
      <c r="BR1167" s="121"/>
    </row>
    <row r="1168" spans="1:70" customFormat="1">
      <c r="A1168" s="84"/>
      <c r="B1168" s="363"/>
      <c r="C1168" s="121"/>
      <c r="D1168" s="121"/>
      <c r="E1168" s="121"/>
      <c r="F1168" s="121"/>
      <c r="G1168" s="121"/>
      <c r="H1168" s="121"/>
      <c r="I1168" s="121"/>
      <c r="J1168" s="121"/>
      <c r="K1168" s="121"/>
      <c r="L1168" s="10"/>
      <c r="M1168" s="9"/>
      <c r="N1168" s="90"/>
      <c r="R1168" s="205"/>
      <c r="S1168" s="205"/>
      <c r="T1168" s="205"/>
      <c r="V1168" s="205"/>
      <c r="W1168" s="205"/>
      <c r="X1168" s="205"/>
      <c r="Y1168" s="394"/>
      <c r="Z1168" s="98"/>
      <c r="AA1168" s="205"/>
      <c r="AB1168" s="98"/>
      <c r="AC1168" s="98"/>
      <c r="AD1168" s="98"/>
      <c r="AE1168" s="205"/>
      <c r="AF1168" s="98"/>
      <c r="AH1168" s="98"/>
      <c r="AI1168" s="205"/>
      <c r="AJ1168" s="98"/>
      <c r="AK1168" s="98"/>
      <c r="AL1168" s="98"/>
      <c r="AM1168" s="205"/>
      <c r="AN1168" s="98"/>
      <c r="AO1168" s="121"/>
      <c r="AP1168" s="98"/>
      <c r="AQ1168" s="205"/>
      <c r="AR1168" s="98"/>
      <c r="AT1168" s="98"/>
      <c r="AU1168" s="205"/>
      <c r="AV1168" s="98"/>
      <c r="AX1168" s="98"/>
      <c r="AY1168" s="205"/>
      <c r="AZ1168" s="98"/>
      <c r="BB1168" s="98"/>
      <c r="BC1168" s="205"/>
      <c r="BD1168" s="98"/>
      <c r="BF1168" s="98"/>
      <c r="BG1168" s="205"/>
      <c r="BH1168" s="98"/>
      <c r="BI1168" s="121"/>
      <c r="BJ1168" s="98"/>
      <c r="BK1168" s="205"/>
      <c r="BL1168" s="98"/>
      <c r="BN1168" s="121"/>
      <c r="BO1168" s="121"/>
      <c r="BP1168" s="121"/>
      <c r="BQ1168" s="121"/>
      <c r="BR1168" s="121"/>
    </row>
    <row r="1169" spans="1:70" customFormat="1">
      <c r="A1169" s="84"/>
      <c r="B1169" s="363"/>
      <c r="C1169" s="121"/>
      <c r="D1169" s="121"/>
      <c r="E1169" s="121"/>
      <c r="F1169" s="121"/>
      <c r="G1169" s="121"/>
      <c r="H1169" s="121"/>
      <c r="I1169" s="121"/>
      <c r="J1169" s="121"/>
      <c r="K1169" s="121"/>
      <c r="L1169" s="10"/>
      <c r="M1169" s="9"/>
      <c r="N1169" s="90"/>
      <c r="R1169" s="205"/>
      <c r="S1169" s="205"/>
      <c r="T1169" s="205"/>
      <c r="V1169" s="205"/>
      <c r="W1169" s="205"/>
      <c r="X1169" s="205"/>
      <c r="Y1169" s="394"/>
      <c r="Z1169" s="98"/>
      <c r="AA1169" s="205"/>
      <c r="AB1169" s="98"/>
      <c r="AC1169" s="98"/>
      <c r="AD1169" s="98"/>
      <c r="AE1169" s="205"/>
      <c r="AF1169" s="98"/>
      <c r="AH1169" s="98"/>
      <c r="AI1169" s="205"/>
      <c r="AJ1169" s="98"/>
      <c r="AK1169" s="98"/>
      <c r="AL1169" s="98"/>
      <c r="AM1169" s="205"/>
      <c r="AN1169" s="98"/>
      <c r="AO1169" s="121"/>
      <c r="AP1169" s="98"/>
      <c r="AQ1169" s="205"/>
      <c r="AR1169" s="98"/>
      <c r="AT1169" s="98"/>
      <c r="AU1169" s="205"/>
      <c r="AV1169" s="98"/>
      <c r="AX1169" s="98"/>
      <c r="AY1169" s="205"/>
      <c r="AZ1169" s="98"/>
      <c r="BB1169" s="98"/>
      <c r="BC1169" s="205"/>
      <c r="BD1169" s="98"/>
      <c r="BF1169" s="98"/>
      <c r="BG1169" s="205"/>
      <c r="BH1169" s="98"/>
      <c r="BI1169" s="121"/>
      <c r="BJ1169" s="98"/>
      <c r="BK1169" s="205"/>
      <c r="BL1169" s="98"/>
      <c r="BN1169" s="121"/>
      <c r="BO1169" s="121"/>
      <c r="BP1169" s="121"/>
      <c r="BQ1169" s="121"/>
      <c r="BR1169" s="121"/>
    </row>
    <row r="1170" spans="1:70" customFormat="1">
      <c r="A1170" s="84"/>
      <c r="B1170" s="363"/>
      <c r="C1170" s="121"/>
      <c r="D1170" s="121"/>
      <c r="E1170" s="121"/>
      <c r="F1170" s="121"/>
      <c r="G1170" s="121"/>
      <c r="H1170" s="121"/>
      <c r="I1170" s="121"/>
      <c r="J1170" s="121"/>
      <c r="K1170" s="121"/>
      <c r="L1170" s="10"/>
      <c r="M1170" s="9"/>
      <c r="N1170" s="90"/>
      <c r="R1170" s="205"/>
      <c r="S1170" s="205"/>
      <c r="T1170" s="205"/>
      <c r="V1170" s="205"/>
      <c r="W1170" s="205"/>
      <c r="X1170" s="205"/>
      <c r="Y1170" s="394"/>
      <c r="Z1170" s="98"/>
      <c r="AA1170" s="205"/>
      <c r="AB1170" s="98"/>
      <c r="AC1170" s="98"/>
      <c r="AD1170" s="98"/>
      <c r="AE1170" s="205"/>
      <c r="AF1170" s="98"/>
      <c r="AH1170" s="98"/>
      <c r="AI1170" s="205"/>
      <c r="AJ1170" s="98"/>
      <c r="AK1170" s="98"/>
      <c r="AL1170" s="98"/>
      <c r="AM1170" s="205"/>
      <c r="AN1170" s="98"/>
      <c r="AO1170" s="121"/>
      <c r="AP1170" s="98"/>
      <c r="AQ1170" s="205"/>
      <c r="AR1170" s="98"/>
      <c r="AT1170" s="98"/>
      <c r="AU1170" s="205"/>
      <c r="AV1170" s="98"/>
      <c r="AX1170" s="98"/>
      <c r="AY1170" s="205"/>
      <c r="AZ1170" s="98"/>
      <c r="BB1170" s="98"/>
      <c r="BC1170" s="205"/>
      <c r="BD1170" s="98"/>
      <c r="BF1170" s="98"/>
      <c r="BG1170" s="205"/>
      <c r="BH1170" s="98"/>
      <c r="BI1170" s="121"/>
      <c r="BJ1170" s="98"/>
      <c r="BK1170" s="205"/>
      <c r="BL1170" s="98"/>
      <c r="BN1170" s="121"/>
      <c r="BO1170" s="121"/>
      <c r="BP1170" s="121"/>
      <c r="BQ1170" s="121"/>
      <c r="BR1170" s="121"/>
    </row>
    <row r="1171" spans="1:70" customFormat="1">
      <c r="A1171" s="84"/>
      <c r="B1171" s="363"/>
      <c r="C1171" s="121"/>
      <c r="D1171" s="121"/>
      <c r="E1171" s="121"/>
      <c r="F1171" s="121"/>
      <c r="G1171" s="121"/>
      <c r="H1171" s="121"/>
      <c r="I1171" s="121"/>
      <c r="J1171" s="121"/>
      <c r="K1171" s="121"/>
      <c r="L1171" s="10"/>
      <c r="M1171" s="9"/>
      <c r="N1171" s="90"/>
      <c r="R1171" s="205"/>
      <c r="S1171" s="205"/>
      <c r="T1171" s="205"/>
      <c r="V1171" s="205"/>
      <c r="W1171" s="205"/>
      <c r="X1171" s="205"/>
      <c r="Y1171" s="394"/>
      <c r="Z1171" s="98"/>
      <c r="AA1171" s="205"/>
      <c r="AB1171" s="98"/>
      <c r="AC1171" s="98"/>
      <c r="AD1171" s="98"/>
      <c r="AE1171" s="205"/>
      <c r="AF1171" s="98"/>
      <c r="AH1171" s="98"/>
      <c r="AI1171" s="205"/>
      <c r="AJ1171" s="98"/>
      <c r="AK1171" s="98"/>
      <c r="AL1171" s="98"/>
      <c r="AM1171" s="205"/>
      <c r="AN1171" s="98"/>
      <c r="AO1171" s="121"/>
      <c r="AP1171" s="98"/>
      <c r="AQ1171" s="205"/>
      <c r="AR1171" s="98"/>
      <c r="AT1171" s="98"/>
      <c r="AU1171" s="205"/>
      <c r="AV1171" s="98"/>
      <c r="AX1171" s="98"/>
      <c r="AY1171" s="205"/>
      <c r="AZ1171" s="98"/>
      <c r="BB1171" s="98"/>
      <c r="BC1171" s="205"/>
      <c r="BD1171" s="98"/>
      <c r="BF1171" s="98"/>
      <c r="BG1171" s="205"/>
      <c r="BH1171" s="98"/>
      <c r="BI1171" s="121"/>
      <c r="BJ1171" s="98"/>
      <c r="BK1171" s="205"/>
      <c r="BL1171" s="98"/>
      <c r="BN1171" s="121"/>
      <c r="BO1171" s="121"/>
      <c r="BP1171" s="121"/>
      <c r="BQ1171" s="121"/>
      <c r="BR1171" s="121"/>
    </row>
    <row r="1172" spans="1:70" customFormat="1">
      <c r="A1172" s="84"/>
      <c r="B1172" s="363"/>
      <c r="C1172" s="121"/>
      <c r="D1172" s="121"/>
      <c r="E1172" s="121"/>
      <c r="F1172" s="121"/>
      <c r="G1172" s="121"/>
      <c r="H1172" s="121"/>
      <c r="I1172" s="121"/>
      <c r="J1172" s="121"/>
      <c r="K1172" s="121"/>
      <c r="L1172" s="10"/>
      <c r="M1172" s="9"/>
      <c r="N1172" s="90"/>
      <c r="R1172" s="205"/>
      <c r="S1172" s="205"/>
      <c r="T1172" s="205"/>
      <c r="V1172" s="205"/>
      <c r="W1172" s="205"/>
      <c r="X1172" s="205"/>
      <c r="Y1172" s="394"/>
      <c r="Z1172" s="98"/>
      <c r="AA1172" s="205"/>
      <c r="AB1172" s="98"/>
      <c r="AC1172" s="98"/>
      <c r="AD1172" s="98"/>
      <c r="AE1172" s="205"/>
      <c r="AF1172" s="98"/>
      <c r="AH1172" s="98"/>
      <c r="AI1172" s="205"/>
      <c r="AJ1172" s="98"/>
      <c r="AK1172" s="98"/>
      <c r="AL1172" s="98"/>
      <c r="AM1172" s="205"/>
      <c r="AN1172" s="98"/>
      <c r="AO1172" s="121"/>
      <c r="AP1172" s="98"/>
      <c r="AQ1172" s="205"/>
      <c r="AR1172" s="98"/>
      <c r="AT1172" s="98"/>
      <c r="AU1172" s="205"/>
      <c r="AV1172" s="98"/>
      <c r="AX1172" s="98"/>
      <c r="AY1172" s="205"/>
      <c r="AZ1172" s="98"/>
      <c r="BB1172" s="98"/>
      <c r="BC1172" s="205"/>
      <c r="BD1172" s="98"/>
      <c r="BF1172" s="98"/>
      <c r="BG1172" s="205"/>
      <c r="BH1172" s="98"/>
      <c r="BI1172" s="121"/>
      <c r="BJ1172" s="98"/>
      <c r="BK1172" s="205"/>
      <c r="BL1172" s="98"/>
      <c r="BN1172" s="121"/>
      <c r="BO1172" s="121"/>
      <c r="BP1172" s="121"/>
      <c r="BQ1172" s="121"/>
      <c r="BR1172" s="121"/>
    </row>
    <row r="1173" spans="1:70" customFormat="1">
      <c r="A1173" s="84"/>
      <c r="B1173" s="363"/>
      <c r="C1173" s="121"/>
      <c r="D1173" s="121"/>
      <c r="E1173" s="121"/>
      <c r="F1173" s="121"/>
      <c r="G1173" s="121"/>
      <c r="H1173" s="121"/>
      <c r="I1173" s="121"/>
      <c r="J1173" s="121"/>
      <c r="K1173" s="121"/>
      <c r="L1173" s="10"/>
      <c r="M1173" s="9"/>
      <c r="N1173" s="90"/>
      <c r="R1173" s="205"/>
      <c r="S1173" s="205"/>
      <c r="T1173" s="205"/>
      <c r="V1173" s="205"/>
      <c r="W1173" s="205"/>
      <c r="X1173" s="205"/>
      <c r="Y1173" s="394"/>
      <c r="Z1173" s="98"/>
      <c r="AA1173" s="205"/>
      <c r="AB1173" s="98"/>
      <c r="AC1173" s="98"/>
      <c r="AD1173" s="98"/>
      <c r="AE1173" s="205"/>
      <c r="AF1173" s="98"/>
      <c r="AH1173" s="98"/>
      <c r="AI1173" s="205"/>
      <c r="AJ1173" s="98"/>
      <c r="AK1173" s="98"/>
      <c r="AL1173" s="98"/>
      <c r="AM1173" s="205"/>
      <c r="AN1173" s="98"/>
      <c r="AO1173" s="121"/>
      <c r="AP1173" s="98"/>
      <c r="AQ1173" s="205"/>
      <c r="AR1173" s="98"/>
      <c r="AT1173" s="98"/>
      <c r="AU1173" s="205"/>
      <c r="AV1173" s="98"/>
      <c r="AX1173" s="98"/>
      <c r="AY1173" s="205"/>
      <c r="AZ1173" s="98"/>
      <c r="BB1173" s="98"/>
      <c r="BC1173" s="205"/>
      <c r="BD1173" s="98"/>
      <c r="BF1173" s="98"/>
      <c r="BG1173" s="205"/>
      <c r="BH1173" s="98"/>
      <c r="BI1173" s="121"/>
      <c r="BJ1173" s="98"/>
      <c r="BK1173" s="205"/>
      <c r="BL1173" s="98"/>
      <c r="BN1173" s="121"/>
      <c r="BO1173" s="121"/>
      <c r="BP1173" s="121"/>
      <c r="BQ1173" s="121"/>
      <c r="BR1173" s="121"/>
    </row>
    <row r="1174" spans="1:70" customFormat="1">
      <c r="A1174" s="84"/>
      <c r="B1174" s="363"/>
      <c r="C1174" s="121"/>
      <c r="D1174" s="121"/>
      <c r="E1174" s="121"/>
      <c r="F1174" s="121"/>
      <c r="G1174" s="121"/>
      <c r="H1174" s="121"/>
      <c r="I1174" s="121"/>
      <c r="J1174" s="121"/>
      <c r="K1174" s="121"/>
      <c r="L1174" s="10"/>
      <c r="M1174" s="9"/>
      <c r="N1174" s="90"/>
      <c r="R1174" s="205"/>
      <c r="S1174" s="205"/>
      <c r="T1174" s="205"/>
      <c r="V1174" s="205"/>
      <c r="W1174" s="205"/>
      <c r="X1174" s="205"/>
      <c r="Y1174" s="394"/>
      <c r="Z1174" s="98"/>
      <c r="AA1174" s="205"/>
      <c r="AB1174" s="98"/>
      <c r="AC1174" s="98"/>
      <c r="AD1174" s="98"/>
      <c r="AE1174" s="205"/>
      <c r="AF1174" s="98"/>
      <c r="AH1174" s="98"/>
      <c r="AI1174" s="205"/>
      <c r="AJ1174" s="98"/>
      <c r="AK1174" s="98"/>
      <c r="AL1174" s="98"/>
      <c r="AM1174" s="205"/>
      <c r="AN1174" s="98"/>
      <c r="AO1174" s="121"/>
      <c r="AP1174" s="98"/>
      <c r="AQ1174" s="205"/>
      <c r="AR1174" s="98"/>
      <c r="AT1174" s="98"/>
      <c r="AU1174" s="205"/>
      <c r="AV1174" s="98"/>
      <c r="AX1174" s="98"/>
      <c r="AY1174" s="205"/>
      <c r="AZ1174" s="98"/>
      <c r="BB1174" s="98"/>
      <c r="BC1174" s="205"/>
      <c r="BD1174" s="98"/>
      <c r="BF1174" s="98"/>
      <c r="BG1174" s="205"/>
      <c r="BH1174" s="98"/>
      <c r="BI1174" s="121"/>
      <c r="BJ1174" s="98"/>
      <c r="BK1174" s="205"/>
      <c r="BL1174" s="98"/>
      <c r="BN1174" s="121"/>
      <c r="BO1174" s="121"/>
      <c r="BP1174" s="121"/>
      <c r="BQ1174" s="121"/>
      <c r="BR1174" s="121"/>
    </row>
    <row r="1175" spans="1:70" customFormat="1">
      <c r="A1175" s="84"/>
      <c r="B1175" s="363"/>
      <c r="C1175" s="121"/>
      <c r="D1175" s="121"/>
      <c r="E1175" s="121"/>
      <c r="F1175" s="121"/>
      <c r="G1175" s="121"/>
      <c r="H1175" s="121"/>
      <c r="I1175" s="121"/>
      <c r="J1175" s="121"/>
      <c r="K1175" s="121"/>
      <c r="L1175" s="10"/>
      <c r="M1175" s="9"/>
      <c r="N1175" s="90"/>
      <c r="R1175" s="205"/>
      <c r="S1175" s="205"/>
      <c r="T1175" s="205"/>
      <c r="V1175" s="205"/>
      <c r="W1175" s="205"/>
      <c r="X1175" s="205"/>
      <c r="Y1175" s="394"/>
      <c r="Z1175" s="98"/>
      <c r="AA1175" s="205"/>
      <c r="AB1175" s="98"/>
      <c r="AC1175" s="98"/>
      <c r="AD1175" s="98"/>
      <c r="AE1175" s="205"/>
      <c r="AF1175" s="98"/>
      <c r="AH1175" s="98"/>
      <c r="AI1175" s="205"/>
      <c r="AJ1175" s="98"/>
      <c r="AK1175" s="98"/>
      <c r="AL1175" s="98"/>
      <c r="AM1175" s="205"/>
      <c r="AN1175" s="98"/>
      <c r="AO1175" s="121"/>
      <c r="AP1175" s="98"/>
      <c r="AQ1175" s="205"/>
      <c r="AR1175" s="98"/>
      <c r="AT1175" s="98"/>
      <c r="AU1175" s="205"/>
      <c r="AV1175" s="98"/>
      <c r="AX1175" s="98"/>
      <c r="AY1175" s="205"/>
      <c r="AZ1175" s="98"/>
      <c r="BB1175" s="98"/>
      <c r="BC1175" s="205"/>
      <c r="BD1175" s="98"/>
      <c r="BF1175" s="98"/>
      <c r="BG1175" s="205"/>
      <c r="BH1175" s="98"/>
      <c r="BI1175" s="121"/>
      <c r="BJ1175" s="98"/>
      <c r="BK1175" s="205"/>
      <c r="BL1175" s="98"/>
      <c r="BN1175" s="121"/>
      <c r="BO1175" s="121"/>
      <c r="BP1175" s="121"/>
      <c r="BQ1175" s="121"/>
      <c r="BR1175" s="121"/>
    </row>
    <row r="1176" spans="1:70" customFormat="1">
      <c r="A1176" s="84"/>
      <c r="B1176" s="363"/>
      <c r="C1176" s="121"/>
      <c r="D1176" s="121"/>
      <c r="E1176" s="121"/>
      <c r="F1176" s="121"/>
      <c r="G1176" s="121"/>
      <c r="H1176" s="121"/>
      <c r="I1176" s="121"/>
      <c r="J1176" s="121"/>
      <c r="K1176" s="121"/>
      <c r="L1176" s="10"/>
      <c r="M1176" s="9"/>
      <c r="N1176" s="90"/>
      <c r="R1176" s="205"/>
      <c r="S1176" s="205"/>
      <c r="T1176" s="205"/>
      <c r="V1176" s="205"/>
      <c r="W1176" s="205"/>
      <c r="X1176" s="205"/>
      <c r="Y1176" s="394"/>
      <c r="Z1176" s="98"/>
      <c r="AA1176" s="205"/>
      <c r="AB1176" s="98"/>
      <c r="AC1176" s="98"/>
      <c r="AD1176" s="98"/>
      <c r="AE1176" s="205"/>
      <c r="AF1176" s="98"/>
      <c r="AH1176" s="98"/>
      <c r="AI1176" s="205"/>
      <c r="AJ1176" s="98"/>
      <c r="AK1176" s="98"/>
      <c r="AL1176" s="98"/>
      <c r="AM1176" s="205"/>
      <c r="AN1176" s="98"/>
      <c r="AO1176" s="121"/>
      <c r="AP1176" s="98"/>
      <c r="AQ1176" s="205"/>
      <c r="AR1176" s="98"/>
      <c r="AT1176" s="98"/>
      <c r="AU1176" s="205"/>
      <c r="AV1176" s="98"/>
      <c r="AX1176" s="98"/>
      <c r="AY1176" s="205"/>
      <c r="AZ1176" s="98"/>
      <c r="BB1176" s="98"/>
      <c r="BC1176" s="205"/>
      <c r="BD1176" s="98"/>
      <c r="BF1176" s="98"/>
      <c r="BG1176" s="205"/>
      <c r="BH1176" s="98"/>
      <c r="BI1176" s="121"/>
      <c r="BJ1176" s="98"/>
      <c r="BK1176" s="205"/>
      <c r="BL1176" s="98"/>
      <c r="BN1176" s="121"/>
      <c r="BO1176" s="121"/>
      <c r="BP1176" s="121"/>
      <c r="BQ1176" s="121"/>
      <c r="BR1176" s="121"/>
    </row>
    <row r="1177" spans="1:70" customFormat="1">
      <c r="A1177" s="84"/>
      <c r="B1177" s="363"/>
      <c r="C1177" s="121"/>
      <c r="D1177" s="121"/>
      <c r="E1177" s="121"/>
      <c r="F1177" s="121"/>
      <c r="G1177" s="121"/>
      <c r="H1177" s="121"/>
      <c r="I1177" s="121"/>
      <c r="J1177" s="121"/>
      <c r="K1177" s="121"/>
      <c r="L1177" s="10"/>
      <c r="M1177" s="9"/>
      <c r="N1177" s="90"/>
      <c r="R1177" s="205"/>
      <c r="S1177" s="205"/>
      <c r="T1177" s="205"/>
      <c r="V1177" s="205"/>
      <c r="W1177" s="205"/>
      <c r="X1177" s="205"/>
      <c r="Y1177" s="394"/>
      <c r="Z1177" s="98"/>
      <c r="AA1177" s="205"/>
      <c r="AB1177" s="98"/>
      <c r="AC1177" s="98"/>
      <c r="AD1177" s="98"/>
      <c r="AE1177" s="205"/>
      <c r="AF1177" s="98"/>
      <c r="AH1177" s="98"/>
      <c r="AI1177" s="205"/>
      <c r="AJ1177" s="98"/>
      <c r="AK1177" s="98"/>
      <c r="AL1177" s="98"/>
      <c r="AM1177" s="205"/>
      <c r="AN1177" s="98"/>
      <c r="AO1177" s="121"/>
      <c r="AP1177" s="98"/>
      <c r="AQ1177" s="205"/>
      <c r="AR1177" s="98"/>
      <c r="AT1177" s="98"/>
      <c r="AU1177" s="205"/>
      <c r="AV1177" s="98"/>
      <c r="AX1177" s="98"/>
      <c r="AY1177" s="205"/>
      <c r="AZ1177" s="98"/>
      <c r="BB1177" s="98"/>
      <c r="BC1177" s="205"/>
      <c r="BD1177" s="98"/>
      <c r="BF1177" s="98"/>
      <c r="BG1177" s="205"/>
      <c r="BH1177" s="98"/>
      <c r="BI1177" s="121"/>
      <c r="BJ1177" s="98"/>
      <c r="BK1177" s="205"/>
      <c r="BL1177" s="98"/>
      <c r="BN1177" s="121"/>
      <c r="BO1177" s="121"/>
      <c r="BP1177" s="121"/>
      <c r="BQ1177" s="121"/>
      <c r="BR1177" s="121"/>
    </row>
    <row r="1178" spans="1:70" customFormat="1">
      <c r="A1178" s="84"/>
      <c r="B1178" s="363"/>
      <c r="C1178" s="121"/>
      <c r="D1178" s="121"/>
      <c r="E1178" s="121"/>
      <c r="F1178" s="121"/>
      <c r="G1178" s="121"/>
      <c r="H1178" s="121"/>
      <c r="I1178" s="121"/>
      <c r="J1178" s="121"/>
      <c r="K1178" s="121"/>
      <c r="L1178" s="10"/>
      <c r="M1178" s="9"/>
      <c r="N1178" s="90"/>
      <c r="R1178" s="205"/>
      <c r="S1178" s="205"/>
      <c r="T1178" s="205"/>
      <c r="V1178" s="205"/>
      <c r="W1178" s="205"/>
      <c r="X1178" s="205"/>
      <c r="Y1178" s="394"/>
      <c r="Z1178" s="98"/>
      <c r="AA1178" s="205"/>
      <c r="AB1178" s="98"/>
      <c r="AC1178" s="98"/>
      <c r="AD1178" s="98"/>
      <c r="AE1178" s="205"/>
      <c r="AF1178" s="98"/>
      <c r="AH1178" s="98"/>
      <c r="AI1178" s="205"/>
      <c r="AJ1178" s="98"/>
      <c r="AK1178" s="98"/>
      <c r="AL1178" s="98"/>
      <c r="AM1178" s="205"/>
      <c r="AN1178" s="98"/>
      <c r="AO1178" s="121"/>
      <c r="AP1178" s="98"/>
      <c r="AQ1178" s="205"/>
      <c r="AR1178" s="98"/>
      <c r="AT1178" s="98"/>
      <c r="AU1178" s="205"/>
      <c r="AV1178" s="98"/>
      <c r="AX1178" s="98"/>
      <c r="AY1178" s="205"/>
      <c r="AZ1178" s="98"/>
      <c r="BB1178" s="98"/>
      <c r="BC1178" s="205"/>
      <c r="BD1178" s="98"/>
      <c r="BF1178" s="98"/>
      <c r="BG1178" s="205"/>
      <c r="BH1178" s="98"/>
      <c r="BI1178" s="121"/>
      <c r="BJ1178" s="98"/>
      <c r="BK1178" s="205"/>
      <c r="BL1178" s="98"/>
      <c r="BN1178" s="121"/>
      <c r="BO1178" s="121"/>
      <c r="BP1178" s="121"/>
      <c r="BQ1178" s="121"/>
      <c r="BR1178" s="121"/>
    </row>
    <row r="1179" spans="1:70" customFormat="1">
      <c r="A1179" s="84"/>
      <c r="B1179" s="363"/>
      <c r="C1179" s="121"/>
      <c r="D1179" s="121"/>
      <c r="E1179" s="121"/>
      <c r="F1179" s="121"/>
      <c r="G1179" s="121"/>
      <c r="H1179" s="121"/>
      <c r="I1179" s="121"/>
      <c r="J1179" s="121"/>
      <c r="K1179" s="121"/>
      <c r="L1179" s="10"/>
      <c r="M1179" s="9"/>
      <c r="N1179" s="90"/>
      <c r="R1179" s="205"/>
      <c r="S1179" s="205"/>
      <c r="T1179" s="205"/>
      <c r="V1179" s="205"/>
      <c r="W1179" s="205"/>
      <c r="X1179" s="205"/>
      <c r="Y1179" s="394"/>
      <c r="Z1179" s="98"/>
      <c r="AA1179" s="205"/>
      <c r="AB1179" s="98"/>
      <c r="AC1179" s="98"/>
      <c r="AD1179" s="98"/>
      <c r="AE1179" s="205"/>
      <c r="AF1179" s="98"/>
      <c r="AH1179" s="98"/>
      <c r="AI1179" s="205"/>
      <c r="AJ1179" s="98"/>
      <c r="AK1179" s="98"/>
      <c r="AL1179" s="98"/>
      <c r="AM1179" s="205"/>
      <c r="AN1179" s="98"/>
      <c r="AO1179" s="121"/>
      <c r="AP1179" s="98"/>
      <c r="AQ1179" s="205"/>
      <c r="AR1179" s="98"/>
      <c r="AT1179" s="98"/>
      <c r="AU1179" s="205"/>
      <c r="AV1179" s="98"/>
      <c r="AX1179" s="98"/>
      <c r="AY1179" s="205"/>
      <c r="AZ1179" s="98"/>
      <c r="BB1179" s="98"/>
      <c r="BC1179" s="205"/>
      <c r="BD1179" s="98"/>
      <c r="BF1179" s="98"/>
      <c r="BG1179" s="205"/>
      <c r="BH1179" s="98"/>
      <c r="BI1179" s="121"/>
      <c r="BJ1179" s="98"/>
      <c r="BK1179" s="205"/>
      <c r="BL1179" s="98"/>
      <c r="BN1179" s="121"/>
      <c r="BO1179" s="121"/>
      <c r="BP1179" s="121"/>
      <c r="BQ1179" s="121"/>
      <c r="BR1179" s="121"/>
    </row>
    <row r="1180" spans="1:70" customFormat="1">
      <c r="A1180" s="84"/>
      <c r="B1180" s="363"/>
      <c r="C1180" s="121"/>
      <c r="D1180" s="121"/>
      <c r="E1180" s="121"/>
      <c r="F1180" s="121"/>
      <c r="G1180" s="121"/>
      <c r="H1180" s="121"/>
      <c r="I1180" s="121"/>
      <c r="J1180" s="121"/>
      <c r="K1180" s="121"/>
      <c r="L1180" s="10"/>
      <c r="M1180" s="9"/>
      <c r="N1180" s="90"/>
      <c r="R1180" s="205"/>
      <c r="S1180" s="205"/>
      <c r="T1180" s="205"/>
      <c r="V1180" s="205"/>
      <c r="W1180" s="205"/>
      <c r="X1180" s="205"/>
      <c r="Y1180" s="394"/>
      <c r="Z1180" s="98"/>
      <c r="AA1180" s="205"/>
      <c r="AB1180" s="98"/>
      <c r="AC1180" s="98"/>
      <c r="AD1180" s="98"/>
      <c r="AE1180" s="205"/>
      <c r="AF1180" s="98"/>
      <c r="AH1180" s="98"/>
      <c r="AI1180" s="205"/>
      <c r="AJ1180" s="98"/>
      <c r="AK1180" s="98"/>
      <c r="AL1180" s="98"/>
      <c r="AM1180" s="205"/>
      <c r="AN1180" s="98"/>
      <c r="AO1180" s="121"/>
      <c r="AP1180" s="98"/>
      <c r="AQ1180" s="205"/>
      <c r="AR1180" s="98"/>
      <c r="AT1180" s="98"/>
      <c r="AU1180" s="205"/>
      <c r="AV1180" s="98"/>
      <c r="AX1180" s="98"/>
      <c r="AY1180" s="205"/>
      <c r="AZ1180" s="98"/>
      <c r="BB1180" s="98"/>
      <c r="BC1180" s="205"/>
      <c r="BD1180" s="98"/>
      <c r="BF1180" s="98"/>
      <c r="BG1180" s="205"/>
      <c r="BH1180" s="98"/>
      <c r="BI1180" s="121"/>
      <c r="BJ1180" s="98"/>
      <c r="BK1180" s="205"/>
      <c r="BL1180" s="98"/>
      <c r="BN1180" s="121"/>
      <c r="BO1180" s="121"/>
      <c r="BP1180" s="121"/>
      <c r="BQ1180" s="121"/>
      <c r="BR1180" s="121"/>
    </row>
    <row r="1181" spans="1:70" customFormat="1">
      <c r="A1181" s="84"/>
      <c r="B1181" s="363"/>
      <c r="C1181" s="121"/>
      <c r="D1181" s="121"/>
      <c r="E1181" s="121"/>
      <c r="F1181" s="121"/>
      <c r="G1181" s="121"/>
      <c r="H1181" s="121"/>
      <c r="I1181" s="121"/>
      <c r="J1181" s="121"/>
      <c r="K1181" s="121"/>
      <c r="L1181" s="10"/>
      <c r="M1181" s="9"/>
      <c r="N1181" s="90"/>
      <c r="R1181" s="205"/>
      <c r="S1181" s="205"/>
      <c r="T1181" s="205"/>
      <c r="V1181" s="205"/>
      <c r="W1181" s="205"/>
      <c r="X1181" s="205"/>
      <c r="Y1181" s="394"/>
      <c r="Z1181" s="98"/>
      <c r="AA1181" s="205"/>
      <c r="AB1181" s="98"/>
      <c r="AC1181" s="98"/>
      <c r="AD1181" s="98"/>
      <c r="AE1181" s="205"/>
      <c r="AF1181" s="98"/>
      <c r="AH1181" s="98"/>
      <c r="AI1181" s="205"/>
      <c r="AJ1181" s="98"/>
      <c r="AK1181" s="98"/>
      <c r="AL1181" s="98"/>
      <c r="AM1181" s="205"/>
      <c r="AN1181" s="98"/>
      <c r="AO1181" s="121"/>
      <c r="AP1181" s="98"/>
      <c r="AQ1181" s="205"/>
      <c r="AR1181" s="98"/>
      <c r="AT1181" s="98"/>
      <c r="AU1181" s="205"/>
      <c r="AV1181" s="98"/>
      <c r="AX1181" s="98"/>
      <c r="AY1181" s="205"/>
      <c r="AZ1181" s="98"/>
      <c r="BB1181" s="98"/>
      <c r="BC1181" s="205"/>
      <c r="BD1181" s="98"/>
      <c r="BF1181" s="98"/>
      <c r="BG1181" s="205"/>
      <c r="BH1181" s="98"/>
      <c r="BI1181" s="121"/>
      <c r="BJ1181" s="98"/>
      <c r="BK1181" s="205"/>
      <c r="BL1181" s="98"/>
      <c r="BN1181" s="121"/>
      <c r="BO1181" s="121"/>
      <c r="BP1181" s="121"/>
      <c r="BQ1181" s="121"/>
      <c r="BR1181" s="121"/>
    </row>
    <row r="1182" spans="1:70" customFormat="1">
      <c r="A1182" s="84"/>
      <c r="B1182" s="363"/>
      <c r="C1182" s="121"/>
      <c r="D1182" s="121"/>
      <c r="E1182" s="121"/>
      <c r="F1182" s="121"/>
      <c r="G1182" s="121"/>
      <c r="H1182" s="121"/>
      <c r="I1182" s="121"/>
      <c r="J1182" s="121"/>
      <c r="K1182" s="121"/>
      <c r="L1182" s="10"/>
      <c r="M1182" s="9"/>
      <c r="N1182" s="90"/>
      <c r="R1182" s="205"/>
      <c r="S1182" s="205"/>
      <c r="T1182" s="205"/>
      <c r="V1182" s="205"/>
      <c r="W1182" s="205"/>
      <c r="X1182" s="205"/>
      <c r="Y1182" s="394"/>
      <c r="Z1182" s="98"/>
      <c r="AA1182" s="205"/>
      <c r="AB1182" s="98"/>
      <c r="AC1182" s="98"/>
      <c r="AD1182" s="98"/>
      <c r="AE1182" s="205"/>
      <c r="AF1182" s="98"/>
      <c r="AH1182" s="98"/>
      <c r="AI1182" s="205"/>
      <c r="AJ1182" s="98"/>
      <c r="AK1182" s="98"/>
      <c r="AL1182" s="98"/>
      <c r="AM1182" s="205"/>
      <c r="AN1182" s="98"/>
      <c r="AO1182" s="121"/>
      <c r="AP1182" s="98"/>
      <c r="AQ1182" s="205"/>
      <c r="AR1182" s="98"/>
      <c r="AT1182" s="98"/>
      <c r="AU1182" s="205"/>
      <c r="AV1182" s="98"/>
      <c r="AX1182" s="98"/>
      <c r="AY1182" s="205"/>
      <c r="AZ1182" s="98"/>
      <c r="BB1182" s="98"/>
      <c r="BC1182" s="205"/>
      <c r="BD1182" s="98"/>
      <c r="BF1182" s="98"/>
      <c r="BG1182" s="205"/>
      <c r="BH1182" s="98"/>
      <c r="BI1182" s="121"/>
      <c r="BJ1182" s="98"/>
      <c r="BK1182" s="205"/>
      <c r="BL1182" s="98"/>
      <c r="BN1182" s="121"/>
      <c r="BO1182" s="121"/>
      <c r="BP1182" s="121"/>
      <c r="BQ1182" s="121"/>
      <c r="BR1182" s="121"/>
    </row>
    <row r="1183" spans="1:70" customFormat="1">
      <c r="A1183" s="84"/>
      <c r="B1183" s="363"/>
      <c r="C1183" s="121"/>
      <c r="D1183" s="121"/>
      <c r="E1183" s="121"/>
      <c r="F1183" s="121"/>
      <c r="G1183" s="121"/>
      <c r="H1183" s="121"/>
      <c r="I1183" s="121"/>
      <c r="J1183" s="121"/>
      <c r="K1183" s="121"/>
      <c r="L1183" s="10"/>
      <c r="M1183" s="9"/>
      <c r="N1183" s="90"/>
      <c r="R1183" s="205"/>
      <c r="S1183" s="205"/>
      <c r="T1183" s="205"/>
      <c r="V1183" s="205"/>
      <c r="W1183" s="205"/>
      <c r="X1183" s="205"/>
      <c r="Y1183" s="394"/>
      <c r="Z1183" s="98"/>
      <c r="AA1183" s="205"/>
      <c r="AB1183" s="98"/>
      <c r="AC1183" s="98"/>
      <c r="AD1183" s="98"/>
      <c r="AE1183" s="205"/>
      <c r="AF1183" s="98"/>
      <c r="AH1183" s="98"/>
      <c r="AI1183" s="205"/>
      <c r="AJ1183" s="98"/>
      <c r="AK1183" s="98"/>
      <c r="AL1183" s="98"/>
      <c r="AM1183" s="205"/>
      <c r="AN1183" s="98"/>
      <c r="AO1183" s="121"/>
      <c r="AP1183" s="98"/>
      <c r="AQ1183" s="205"/>
      <c r="AR1183" s="98"/>
      <c r="AT1183" s="98"/>
      <c r="AU1183" s="205"/>
      <c r="AV1183" s="98"/>
      <c r="AX1183" s="98"/>
      <c r="AY1183" s="205"/>
      <c r="AZ1183" s="98"/>
      <c r="BB1183" s="98"/>
      <c r="BC1183" s="205"/>
      <c r="BD1183" s="98"/>
      <c r="BF1183" s="98"/>
      <c r="BG1183" s="205"/>
      <c r="BH1183" s="98"/>
      <c r="BI1183" s="121"/>
      <c r="BJ1183" s="98"/>
      <c r="BK1183" s="205"/>
      <c r="BL1183" s="98"/>
      <c r="BN1183" s="121"/>
      <c r="BO1183" s="121"/>
      <c r="BP1183" s="121"/>
      <c r="BQ1183" s="121"/>
      <c r="BR1183" s="121"/>
    </row>
    <row r="1184" spans="1:70" customFormat="1">
      <c r="A1184" s="84"/>
      <c r="B1184" s="363"/>
      <c r="C1184" s="121"/>
      <c r="D1184" s="121"/>
      <c r="E1184" s="121"/>
      <c r="F1184" s="121"/>
      <c r="G1184" s="121"/>
      <c r="H1184" s="121"/>
      <c r="I1184" s="121"/>
      <c r="J1184" s="121"/>
      <c r="K1184" s="121"/>
      <c r="L1184" s="10"/>
      <c r="M1184" s="9"/>
      <c r="N1184" s="90"/>
      <c r="R1184" s="205"/>
      <c r="S1184" s="205"/>
      <c r="T1184" s="205"/>
      <c r="V1184" s="205"/>
      <c r="W1184" s="205"/>
      <c r="X1184" s="205"/>
      <c r="Y1184" s="394"/>
      <c r="Z1184" s="98"/>
      <c r="AA1184" s="205"/>
      <c r="AB1184" s="98"/>
      <c r="AC1184" s="98"/>
      <c r="AD1184" s="98"/>
      <c r="AE1184" s="205"/>
      <c r="AF1184" s="98"/>
      <c r="AH1184" s="98"/>
      <c r="AI1184" s="205"/>
      <c r="AJ1184" s="98"/>
      <c r="AK1184" s="98"/>
      <c r="AL1184" s="98"/>
      <c r="AM1184" s="205"/>
      <c r="AN1184" s="98"/>
      <c r="AO1184" s="121"/>
      <c r="AP1184" s="98"/>
      <c r="AQ1184" s="205"/>
      <c r="AR1184" s="98"/>
      <c r="AT1184" s="98"/>
      <c r="AU1184" s="205"/>
      <c r="AV1184" s="98"/>
      <c r="AX1184" s="98"/>
      <c r="AY1184" s="205"/>
      <c r="AZ1184" s="98"/>
      <c r="BB1184" s="98"/>
      <c r="BC1184" s="205"/>
      <c r="BD1184" s="98"/>
      <c r="BF1184" s="98"/>
      <c r="BG1184" s="205"/>
      <c r="BH1184" s="98"/>
      <c r="BI1184" s="121"/>
      <c r="BJ1184" s="98"/>
      <c r="BK1184" s="205"/>
      <c r="BL1184" s="98"/>
      <c r="BN1184" s="121"/>
      <c r="BO1184" s="121"/>
      <c r="BP1184" s="121"/>
      <c r="BQ1184" s="121"/>
      <c r="BR1184" s="121"/>
    </row>
    <row r="1185" spans="1:70" customFormat="1">
      <c r="A1185" s="84"/>
      <c r="B1185" s="363"/>
      <c r="C1185" s="121"/>
      <c r="D1185" s="121"/>
      <c r="E1185" s="121"/>
      <c r="F1185" s="121"/>
      <c r="G1185" s="121"/>
      <c r="H1185" s="121"/>
      <c r="I1185" s="121"/>
      <c r="J1185" s="121"/>
      <c r="K1185" s="121"/>
      <c r="L1185" s="10"/>
      <c r="M1185" s="9"/>
      <c r="N1185" s="90"/>
      <c r="R1185" s="205"/>
      <c r="S1185" s="205"/>
      <c r="T1185" s="205"/>
      <c r="V1185" s="205"/>
      <c r="W1185" s="205"/>
      <c r="X1185" s="205"/>
      <c r="Y1185" s="394"/>
      <c r="Z1185" s="98"/>
      <c r="AA1185" s="205"/>
      <c r="AB1185" s="98"/>
      <c r="AC1185" s="98"/>
      <c r="AD1185" s="98"/>
      <c r="AE1185" s="205"/>
      <c r="AF1185" s="98"/>
      <c r="AH1185" s="98"/>
      <c r="AI1185" s="205"/>
      <c r="AJ1185" s="98"/>
      <c r="AK1185" s="98"/>
      <c r="AL1185" s="98"/>
      <c r="AM1185" s="205"/>
      <c r="AN1185" s="98"/>
      <c r="AO1185" s="121"/>
      <c r="AP1185" s="98"/>
      <c r="AQ1185" s="205"/>
      <c r="AR1185" s="98"/>
      <c r="AT1185" s="98"/>
      <c r="AU1185" s="205"/>
      <c r="AV1185" s="98"/>
      <c r="AX1185" s="98"/>
      <c r="AY1185" s="205"/>
      <c r="AZ1185" s="98"/>
      <c r="BB1185" s="98"/>
      <c r="BC1185" s="205"/>
      <c r="BD1185" s="98"/>
      <c r="BF1185" s="98"/>
      <c r="BG1185" s="205"/>
      <c r="BH1185" s="98"/>
      <c r="BI1185" s="121"/>
      <c r="BJ1185" s="98"/>
      <c r="BK1185" s="205"/>
      <c r="BL1185" s="98"/>
      <c r="BN1185" s="121"/>
      <c r="BO1185" s="121"/>
      <c r="BP1185" s="121"/>
      <c r="BQ1185" s="121"/>
      <c r="BR1185" s="121"/>
    </row>
    <row r="1186" spans="1:70" customFormat="1">
      <c r="A1186" s="84"/>
      <c r="B1186" s="363"/>
      <c r="C1186" s="121"/>
      <c r="D1186" s="121"/>
      <c r="E1186" s="121"/>
      <c r="F1186" s="121"/>
      <c r="G1186" s="121"/>
      <c r="H1186" s="121"/>
      <c r="I1186" s="121"/>
      <c r="J1186" s="121"/>
      <c r="K1186" s="121"/>
      <c r="L1186" s="10"/>
      <c r="M1186" s="9"/>
      <c r="N1186" s="90"/>
      <c r="R1186" s="205"/>
      <c r="S1186" s="205"/>
      <c r="T1186" s="205"/>
      <c r="V1186" s="205"/>
      <c r="W1186" s="205"/>
      <c r="X1186" s="205"/>
      <c r="Y1186" s="394"/>
      <c r="Z1186" s="98"/>
      <c r="AA1186" s="205"/>
      <c r="AB1186" s="98"/>
      <c r="AC1186" s="98"/>
      <c r="AD1186" s="98"/>
      <c r="AE1186" s="205"/>
      <c r="AF1186" s="98"/>
      <c r="AH1186" s="98"/>
      <c r="AI1186" s="205"/>
      <c r="AJ1186" s="98"/>
      <c r="AK1186" s="98"/>
      <c r="AL1186" s="98"/>
      <c r="AM1186" s="205"/>
      <c r="AN1186" s="98"/>
      <c r="AO1186" s="121"/>
      <c r="AP1186" s="98"/>
      <c r="AQ1186" s="205"/>
      <c r="AR1186" s="98"/>
      <c r="AT1186" s="98"/>
      <c r="AU1186" s="205"/>
      <c r="AV1186" s="98"/>
      <c r="AX1186" s="98"/>
      <c r="AY1186" s="205"/>
      <c r="AZ1186" s="98"/>
      <c r="BB1186" s="98"/>
      <c r="BC1186" s="205"/>
      <c r="BD1186" s="98"/>
      <c r="BF1186" s="98"/>
      <c r="BG1186" s="205"/>
      <c r="BH1186" s="98"/>
      <c r="BI1186" s="121"/>
      <c r="BJ1186" s="98"/>
      <c r="BK1186" s="205"/>
      <c r="BL1186" s="98"/>
      <c r="BN1186" s="121"/>
      <c r="BO1186" s="121"/>
      <c r="BP1186" s="121"/>
      <c r="BQ1186" s="121"/>
      <c r="BR1186" s="121"/>
    </row>
    <row r="1187" spans="1:70" customFormat="1">
      <c r="A1187" s="84"/>
      <c r="B1187" s="363"/>
      <c r="C1187" s="121"/>
      <c r="D1187" s="121"/>
      <c r="E1187" s="121"/>
      <c r="F1187" s="121"/>
      <c r="G1187" s="121"/>
      <c r="H1187" s="121"/>
      <c r="I1187" s="121"/>
      <c r="J1187" s="121"/>
      <c r="K1187" s="121"/>
      <c r="L1187" s="10"/>
      <c r="M1187" s="9"/>
      <c r="N1187" s="90"/>
      <c r="R1187" s="205"/>
      <c r="S1187" s="205"/>
      <c r="T1187" s="205"/>
      <c r="V1187" s="205"/>
      <c r="W1187" s="205"/>
      <c r="X1187" s="205"/>
      <c r="Y1187" s="394"/>
      <c r="Z1187" s="98"/>
      <c r="AA1187" s="205"/>
      <c r="AB1187" s="98"/>
      <c r="AC1187" s="98"/>
      <c r="AD1187" s="98"/>
      <c r="AE1187" s="205"/>
      <c r="AF1187" s="98"/>
      <c r="AH1187" s="98"/>
      <c r="AI1187" s="205"/>
      <c r="AJ1187" s="98"/>
      <c r="AK1187" s="98"/>
      <c r="AL1187" s="98"/>
      <c r="AM1187" s="205"/>
      <c r="AN1187" s="98"/>
      <c r="AO1187" s="121"/>
      <c r="AP1187" s="98"/>
      <c r="AQ1187" s="205"/>
      <c r="AR1187" s="98"/>
      <c r="AT1187" s="98"/>
      <c r="AU1187" s="205"/>
      <c r="AV1187" s="98"/>
      <c r="AX1187" s="98"/>
      <c r="AY1187" s="205"/>
      <c r="AZ1187" s="98"/>
      <c r="BB1187" s="98"/>
      <c r="BC1187" s="205"/>
      <c r="BD1187" s="98"/>
      <c r="BF1187" s="98"/>
      <c r="BG1187" s="205"/>
      <c r="BH1187" s="98"/>
      <c r="BI1187" s="121"/>
      <c r="BJ1187" s="98"/>
      <c r="BK1187" s="205"/>
      <c r="BL1187" s="98"/>
      <c r="BN1187" s="121"/>
      <c r="BO1187" s="121"/>
      <c r="BP1187" s="121"/>
      <c r="BQ1187" s="121"/>
      <c r="BR1187" s="121"/>
    </row>
    <row r="1188" spans="1:70" customFormat="1">
      <c r="A1188" s="84"/>
      <c r="B1188" s="363"/>
      <c r="C1188" s="121"/>
      <c r="D1188" s="121"/>
      <c r="E1188" s="121"/>
      <c r="F1188" s="121"/>
      <c r="G1188" s="121"/>
      <c r="H1188" s="121"/>
      <c r="I1188" s="121"/>
      <c r="J1188" s="121"/>
      <c r="K1188" s="121"/>
      <c r="L1188" s="10"/>
      <c r="M1188" s="9"/>
      <c r="N1188" s="90"/>
      <c r="R1188" s="205"/>
      <c r="S1188" s="205"/>
      <c r="T1188" s="205"/>
      <c r="V1188" s="205"/>
      <c r="W1188" s="205"/>
      <c r="X1188" s="205"/>
      <c r="Y1188" s="394"/>
      <c r="Z1188" s="98"/>
      <c r="AA1188" s="205"/>
      <c r="AB1188" s="98"/>
      <c r="AC1188" s="98"/>
      <c r="AD1188" s="98"/>
      <c r="AE1188" s="205"/>
      <c r="AF1188" s="98"/>
      <c r="AH1188" s="98"/>
      <c r="AI1188" s="205"/>
      <c r="AJ1188" s="98"/>
      <c r="AK1188" s="98"/>
      <c r="AL1188" s="98"/>
      <c r="AM1188" s="205"/>
      <c r="AN1188" s="98"/>
      <c r="AO1188" s="121"/>
      <c r="AP1188" s="98"/>
      <c r="AQ1188" s="205"/>
      <c r="AR1188" s="98"/>
      <c r="AT1188" s="98"/>
      <c r="AU1188" s="205"/>
      <c r="AV1188" s="98"/>
      <c r="AX1188" s="98"/>
      <c r="AY1188" s="205"/>
      <c r="AZ1188" s="98"/>
      <c r="BB1188" s="98"/>
      <c r="BC1188" s="205"/>
      <c r="BD1188" s="98"/>
      <c r="BF1188" s="98"/>
      <c r="BG1188" s="205"/>
      <c r="BH1188" s="98"/>
      <c r="BI1188" s="121"/>
      <c r="BJ1188" s="98"/>
      <c r="BK1188" s="205"/>
      <c r="BL1188" s="98"/>
      <c r="BN1188" s="121"/>
      <c r="BO1188" s="121"/>
      <c r="BP1188" s="121"/>
      <c r="BQ1188" s="121"/>
      <c r="BR1188" s="121"/>
    </row>
    <row r="1189" spans="1:70" customFormat="1">
      <c r="A1189" s="84"/>
      <c r="B1189" s="363"/>
      <c r="C1189" s="121"/>
      <c r="D1189" s="121"/>
      <c r="E1189" s="121"/>
      <c r="F1189" s="121"/>
      <c r="G1189" s="121"/>
      <c r="H1189" s="121"/>
      <c r="I1189" s="121"/>
      <c r="J1189" s="121"/>
      <c r="K1189" s="121"/>
      <c r="L1189" s="10"/>
      <c r="M1189" s="9"/>
      <c r="N1189" s="90"/>
      <c r="R1189" s="205"/>
      <c r="S1189" s="205"/>
      <c r="T1189" s="205"/>
      <c r="V1189" s="205"/>
      <c r="W1189" s="205"/>
      <c r="X1189" s="205"/>
      <c r="Y1189" s="394"/>
      <c r="Z1189" s="98"/>
      <c r="AA1189" s="205"/>
      <c r="AB1189" s="98"/>
      <c r="AC1189" s="98"/>
      <c r="AD1189" s="98"/>
      <c r="AE1189" s="205"/>
      <c r="AF1189" s="98"/>
      <c r="AH1189" s="98"/>
      <c r="AI1189" s="205"/>
      <c r="AJ1189" s="98"/>
      <c r="AK1189" s="98"/>
      <c r="AL1189" s="98"/>
      <c r="AM1189" s="205"/>
      <c r="AN1189" s="98"/>
      <c r="AO1189" s="121"/>
      <c r="AP1189" s="98"/>
      <c r="AQ1189" s="205"/>
      <c r="AR1189" s="98"/>
      <c r="AT1189" s="98"/>
      <c r="AU1189" s="205"/>
      <c r="AV1189" s="98"/>
      <c r="AX1189" s="98"/>
      <c r="AY1189" s="205"/>
      <c r="AZ1189" s="98"/>
      <c r="BB1189" s="98"/>
      <c r="BC1189" s="205"/>
      <c r="BD1189" s="98"/>
      <c r="BF1189" s="98"/>
      <c r="BG1189" s="205"/>
      <c r="BH1189" s="98"/>
      <c r="BI1189" s="121"/>
      <c r="BJ1189" s="98"/>
      <c r="BK1189" s="205"/>
      <c r="BL1189" s="98"/>
      <c r="BN1189" s="121"/>
      <c r="BO1189" s="121"/>
      <c r="BP1189" s="121"/>
      <c r="BQ1189" s="121"/>
      <c r="BR1189" s="121"/>
    </row>
    <row r="1190" spans="1:70" customFormat="1">
      <c r="A1190" s="84"/>
      <c r="B1190" s="363"/>
      <c r="C1190" s="121"/>
      <c r="D1190" s="121"/>
      <c r="E1190" s="121"/>
      <c r="F1190" s="121"/>
      <c r="G1190" s="121"/>
      <c r="H1190" s="121"/>
      <c r="I1190" s="121"/>
      <c r="J1190" s="121"/>
      <c r="K1190" s="121"/>
      <c r="L1190" s="10"/>
      <c r="M1190" s="9"/>
      <c r="N1190" s="90"/>
      <c r="R1190" s="205"/>
      <c r="S1190" s="205"/>
      <c r="T1190" s="205"/>
      <c r="V1190" s="205"/>
      <c r="W1190" s="205"/>
      <c r="X1190" s="205"/>
      <c r="Y1190" s="394"/>
      <c r="Z1190" s="98"/>
      <c r="AA1190" s="205"/>
      <c r="AB1190" s="98"/>
      <c r="AC1190" s="98"/>
      <c r="AD1190" s="98"/>
      <c r="AE1190" s="205"/>
      <c r="AF1190" s="98"/>
      <c r="AH1190" s="98"/>
      <c r="AI1190" s="205"/>
      <c r="AJ1190" s="98"/>
      <c r="AK1190" s="98"/>
      <c r="AL1190" s="98"/>
      <c r="AM1190" s="205"/>
      <c r="AN1190" s="98"/>
      <c r="AO1190" s="121"/>
      <c r="AP1190" s="98"/>
      <c r="AQ1190" s="205"/>
      <c r="AR1190" s="98"/>
      <c r="AT1190" s="98"/>
      <c r="AU1190" s="205"/>
      <c r="AV1190" s="98"/>
      <c r="AX1190" s="98"/>
      <c r="AY1190" s="205"/>
      <c r="AZ1190" s="98"/>
      <c r="BB1190" s="98"/>
      <c r="BC1190" s="205"/>
      <c r="BD1190" s="98"/>
      <c r="BF1190" s="98"/>
      <c r="BG1190" s="205"/>
      <c r="BH1190" s="98"/>
      <c r="BI1190" s="121"/>
      <c r="BJ1190" s="98"/>
      <c r="BK1190" s="205"/>
      <c r="BL1190" s="98"/>
      <c r="BN1190" s="121"/>
      <c r="BO1190" s="121"/>
      <c r="BP1190" s="121"/>
      <c r="BQ1190" s="121"/>
      <c r="BR1190" s="121"/>
    </row>
    <row r="1191" spans="1:70" customFormat="1">
      <c r="A1191" s="84"/>
      <c r="B1191" s="363"/>
      <c r="C1191" s="121"/>
      <c r="D1191" s="121"/>
      <c r="E1191" s="121"/>
      <c r="F1191" s="121"/>
      <c r="G1191" s="121"/>
      <c r="H1191" s="121"/>
      <c r="I1191" s="121"/>
      <c r="J1191" s="121"/>
      <c r="K1191" s="121"/>
      <c r="L1191" s="10"/>
      <c r="M1191" s="9"/>
      <c r="N1191" s="90"/>
      <c r="R1191" s="205"/>
      <c r="S1191" s="205"/>
      <c r="T1191" s="205"/>
      <c r="V1191" s="205"/>
      <c r="W1191" s="205"/>
      <c r="X1191" s="205"/>
      <c r="Y1191" s="394"/>
      <c r="Z1191" s="98"/>
      <c r="AA1191" s="205"/>
      <c r="AB1191" s="98"/>
      <c r="AC1191" s="98"/>
      <c r="AD1191" s="98"/>
      <c r="AE1191" s="205"/>
      <c r="AF1191" s="98"/>
      <c r="AH1191" s="98"/>
      <c r="AI1191" s="205"/>
      <c r="AJ1191" s="98"/>
      <c r="AK1191" s="98"/>
      <c r="AL1191" s="98"/>
      <c r="AM1191" s="205"/>
      <c r="AN1191" s="98"/>
      <c r="AO1191" s="121"/>
      <c r="AP1191" s="98"/>
      <c r="AQ1191" s="205"/>
      <c r="AR1191" s="98"/>
      <c r="AT1191" s="98"/>
      <c r="AU1191" s="205"/>
      <c r="AV1191" s="98"/>
      <c r="AX1191" s="98"/>
      <c r="AY1191" s="205"/>
      <c r="AZ1191" s="98"/>
      <c r="BB1191" s="98"/>
      <c r="BC1191" s="205"/>
      <c r="BD1191" s="98"/>
      <c r="BF1191" s="98"/>
      <c r="BG1191" s="205"/>
      <c r="BH1191" s="98"/>
      <c r="BI1191" s="121"/>
      <c r="BJ1191" s="98"/>
      <c r="BK1191" s="205"/>
      <c r="BL1191" s="98"/>
      <c r="BN1191" s="121"/>
      <c r="BO1191" s="121"/>
      <c r="BP1191" s="121"/>
      <c r="BQ1191" s="121"/>
      <c r="BR1191" s="121"/>
    </row>
    <row r="1192" spans="1:70" customFormat="1">
      <c r="A1192" s="84"/>
      <c r="B1192" s="363"/>
      <c r="C1192" s="121"/>
      <c r="D1192" s="121"/>
      <c r="E1192" s="121"/>
      <c r="F1192" s="121"/>
      <c r="G1192" s="121"/>
      <c r="H1192" s="121"/>
      <c r="I1192" s="121"/>
      <c r="J1192" s="121"/>
      <c r="K1192" s="121"/>
      <c r="L1192" s="10"/>
      <c r="M1192" s="9"/>
      <c r="N1192" s="90"/>
      <c r="R1192" s="205"/>
      <c r="S1192" s="205"/>
      <c r="T1192" s="205"/>
      <c r="V1192" s="205"/>
      <c r="W1192" s="205"/>
      <c r="X1192" s="205"/>
      <c r="Y1192" s="394"/>
      <c r="Z1192" s="98"/>
      <c r="AA1192" s="205"/>
      <c r="AB1192" s="98"/>
      <c r="AC1192" s="98"/>
      <c r="AD1192" s="98"/>
      <c r="AE1192" s="205"/>
      <c r="AF1192" s="98"/>
      <c r="AH1192" s="98"/>
      <c r="AI1192" s="205"/>
      <c r="AJ1192" s="98"/>
      <c r="AK1192" s="98"/>
      <c r="AL1192" s="98"/>
      <c r="AM1192" s="205"/>
      <c r="AN1192" s="98"/>
      <c r="AO1192" s="121"/>
      <c r="AP1192" s="98"/>
      <c r="AQ1192" s="205"/>
      <c r="AR1192" s="98"/>
      <c r="AT1192" s="98"/>
      <c r="AU1192" s="205"/>
      <c r="AV1192" s="98"/>
      <c r="AX1192" s="98"/>
      <c r="AY1192" s="205"/>
      <c r="AZ1192" s="98"/>
      <c r="BB1192" s="98"/>
      <c r="BC1192" s="205"/>
      <c r="BD1192" s="98"/>
      <c r="BF1192" s="98"/>
      <c r="BG1192" s="205"/>
      <c r="BH1192" s="98"/>
      <c r="BI1192" s="121"/>
      <c r="BJ1192" s="98"/>
      <c r="BK1192" s="205"/>
      <c r="BL1192" s="98"/>
      <c r="BN1192" s="121"/>
      <c r="BO1192" s="121"/>
      <c r="BP1192" s="121"/>
      <c r="BQ1192" s="121"/>
      <c r="BR1192" s="121"/>
    </row>
    <row r="1193" spans="1:70" customFormat="1">
      <c r="A1193" s="84"/>
      <c r="B1193" s="363"/>
      <c r="C1193" s="121"/>
      <c r="D1193" s="121"/>
      <c r="E1193" s="121"/>
      <c r="F1193" s="121"/>
      <c r="G1193" s="121"/>
      <c r="H1193" s="121"/>
      <c r="I1193" s="121"/>
      <c r="J1193" s="121"/>
      <c r="K1193" s="121"/>
      <c r="L1193" s="10"/>
      <c r="M1193" s="9"/>
      <c r="N1193" s="90"/>
      <c r="R1193" s="205"/>
      <c r="S1193" s="205"/>
      <c r="T1193" s="205"/>
      <c r="V1193" s="205"/>
      <c r="W1193" s="205"/>
      <c r="X1193" s="205"/>
      <c r="Y1193" s="394"/>
      <c r="Z1193" s="98"/>
      <c r="AA1193" s="205"/>
      <c r="AB1193" s="98"/>
      <c r="AC1193" s="98"/>
      <c r="AD1193" s="98"/>
      <c r="AE1193" s="205"/>
      <c r="AF1193" s="98"/>
      <c r="AH1193" s="98"/>
      <c r="AI1193" s="205"/>
      <c r="AJ1193" s="98"/>
      <c r="AK1193" s="98"/>
      <c r="AL1193" s="98"/>
      <c r="AM1193" s="205"/>
      <c r="AN1193" s="98"/>
      <c r="AO1193" s="121"/>
      <c r="AP1193" s="98"/>
      <c r="AQ1193" s="205"/>
      <c r="AR1193" s="98"/>
      <c r="AT1193" s="98"/>
      <c r="AU1193" s="205"/>
      <c r="AV1193" s="98"/>
      <c r="AX1193" s="98"/>
      <c r="AY1193" s="205"/>
      <c r="AZ1193" s="98"/>
      <c r="BB1193" s="98"/>
      <c r="BC1193" s="205"/>
      <c r="BD1193" s="98"/>
      <c r="BF1193" s="98"/>
      <c r="BG1193" s="205"/>
      <c r="BH1193" s="98"/>
      <c r="BI1193" s="121"/>
      <c r="BJ1193" s="98"/>
      <c r="BK1193" s="205"/>
      <c r="BL1193" s="98"/>
      <c r="BN1193" s="121"/>
      <c r="BO1193" s="121"/>
      <c r="BP1193" s="121"/>
      <c r="BQ1193" s="121"/>
      <c r="BR1193" s="121"/>
    </row>
    <row r="1194" spans="1:70" customFormat="1">
      <c r="A1194" s="84"/>
      <c r="B1194" s="363"/>
      <c r="C1194" s="121"/>
      <c r="D1194" s="121"/>
      <c r="E1194" s="121"/>
      <c r="F1194" s="121"/>
      <c r="G1194" s="121"/>
      <c r="H1194" s="121"/>
      <c r="I1194" s="121"/>
      <c r="J1194" s="121"/>
      <c r="K1194" s="121"/>
      <c r="L1194" s="10"/>
      <c r="M1194" s="9"/>
      <c r="N1194" s="90"/>
      <c r="R1194" s="205"/>
      <c r="S1194" s="205"/>
      <c r="T1194" s="205"/>
      <c r="V1194" s="205"/>
      <c r="W1194" s="205"/>
      <c r="X1194" s="205"/>
      <c r="Y1194" s="394"/>
      <c r="Z1194" s="98"/>
      <c r="AA1194" s="205"/>
      <c r="AB1194" s="98"/>
      <c r="AC1194" s="98"/>
      <c r="AD1194" s="98"/>
      <c r="AE1194" s="205"/>
      <c r="AF1194" s="98"/>
      <c r="AH1194" s="98"/>
      <c r="AI1194" s="205"/>
      <c r="AJ1194" s="98"/>
      <c r="AK1194" s="98"/>
      <c r="AL1194" s="98"/>
      <c r="AM1194" s="205"/>
      <c r="AN1194" s="98"/>
      <c r="AO1194" s="121"/>
      <c r="AP1194" s="98"/>
      <c r="AQ1194" s="205"/>
      <c r="AR1194" s="98"/>
      <c r="AT1194" s="98"/>
      <c r="AU1194" s="205"/>
      <c r="AV1194" s="98"/>
      <c r="AX1194" s="98"/>
      <c r="AY1194" s="205"/>
      <c r="AZ1194" s="98"/>
      <c r="BB1194" s="98"/>
      <c r="BC1194" s="205"/>
      <c r="BD1194" s="98"/>
      <c r="BF1194" s="98"/>
      <c r="BG1194" s="205"/>
      <c r="BH1194" s="98"/>
      <c r="BI1194" s="121"/>
      <c r="BJ1194" s="98"/>
      <c r="BK1194" s="205"/>
      <c r="BL1194" s="98"/>
      <c r="BN1194" s="121"/>
      <c r="BO1194" s="121"/>
      <c r="BP1194" s="121"/>
      <c r="BQ1194" s="121"/>
      <c r="BR1194" s="121"/>
    </row>
    <row r="1195" spans="1:70" customFormat="1">
      <c r="A1195" s="84"/>
      <c r="B1195" s="363"/>
      <c r="C1195" s="121"/>
      <c r="D1195" s="121"/>
      <c r="E1195" s="121"/>
      <c r="F1195" s="121"/>
      <c r="G1195" s="121"/>
      <c r="H1195" s="121"/>
      <c r="I1195" s="121"/>
      <c r="J1195" s="121"/>
      <c r="K1195" s="121"/>
      <c r="L1195" s="10"/>
      <c r="M1195" s="9"/>
      <c r="N1195" s="90"/>
      <c r="R1195" s="205"/>
      <c r="S1195" s="205"/>
      <c r="T1195" s="205"/>
      <c r="V1195" s="205"/>
      <c r="W1195" s="205"/>
      <c r="X1195" s="205"/>
      <c r="Y1195" s="394"/>
      <c r="Z1195" s="98"/>
      <c r="AA1195" s="205"/>
      <c r="AB1195" s="98"/>
      <c r="AC1195" s="98"/>
      <c r="AD1195" s="98"/>
      <c r="AE1195" s="205"/>
      <c r="AF1195" s="98"/>
      <c r="AH1195" s="98"/>
      <c r="AI1195" s="205"/>
      <c r="AJ1195" s="98"/>
      <c r="AK1195" s="98"/>
      <c r="AL1195" s="98"/>
      <c r="AM1195" s="205"/>
      <c r="AN1195" s="98"/>
      <c r="AO1195" s="121"/>
      <c r="AP1195" s="98"/>
      <c r="AQ1195" s="205"/>
      <c r="AR1195" s="98"/>
      <c r="AT1195" s="98"/>
      <c r="AU1195" s="205"/>
      <c r="AV1195" s="98"/>
      <c r="AX1195" s="98"/>
      <c r="AY1195" s="205"/>
      <c r="AZ1195" s="98"/>
      <c r="BB1195" s="98"/>
      <c r="BC1195" s="205"/>
      <c r="BD1195" s="98"/>
      <c r="BF1195" s="98"/>
      <c r="BG1195" s="205"/>
      <c r="BH1195" s="98"/>
      <c r="BI1195" s="121"/>
      <c r="BJ1195" s="98"/>
      <c r="BK1195" s="205"/>
      <c r="BL1195" s="98"/>
      <c r="BN1195" s="121"/>
      <c r="BO1195" s="121"/>
      <c r="BP1195" s="121"/>
      <c r="BQ1195" s="121"/>
      <c r="BR1195" s="121"/>
    </row>
    <row r="1196" spans="1:70" customFormat="1">
      <c r="A1196" s="84"/>
      <c r="B1196" s="363"/>
      <c r="C1196" s="121"/>
      <c r="D1196" s="121"/>
      <c r="E1196" s="121"/>
      <c r="F1196" s="121"/>
      <c r="G1196" s="121"/>
      <c r="H1196" s="121"/>
      <c r="I1196" s="121"/>
      <c r="J1196" s="121"/>
      <c r="K1196" s="121"/>
      <c r="L1196" s="10"/>
      <c r="M1196" s="9"/>
      <c r="N1196" s="90"/>
      <c r="R1196" s="205"/>
      <c r="S1196" s="205"/>
      <c r="T1196" s="205"/>
      <c r="V1196" s="205"/>
      <c r="W1196" s="205"/>
      <c r="X1196" s="205"/>
      <c r="Y1196" s="394"/>
      <c r="Z1196" s="98"/>
      <c r="AA1196" s="205"/>
      <c r="AB1196" s="98"/>
      <c r="AC1196" s="98"/>
      <c r="AD1196" s="98"/>
      <c r="AE1196" s="205"/>
      <c r="AF1196" s="98"/>
      <c r="AH1196" s="98"/>
      <c r="AI1196" s="205"/>
      <c r="AJ1196" s="98"/>
      <c r="AK1196" s="98"/>
      <c r="AL1196" s="98"/>
      <c r="AM1196" s="205"/>
      <c r="AN1196" s="98"/>
      <c r="AO1196" s="121"/>
      <c r="AP1196" s="98"/>
      <c r="AQ1196" s="205"/>
      <c r="AR1196" s="98"/>
      <c r="AT1196" s="98"/>
      <c r="AU1196" s="205"/>
      <c r="AV1196" s="98"/>
      <c r="AX1196" s="98"/>
      <c r="AY1196" s="205"/>
      <c r="AZ1196" s="98"/>
      <c r="BB1196" s="98"/>
      <c r="BC1196" s="205"/>
      <c r="BD1196" s="98"/>
      <c r="BF1196" s="98"/>
      <c r="BG1196" s="205"/>
      <c r="BH1196" s="98"/>
      <c r="BI1196" s="121"/>
      <c r="BJ1196" s="98"/>
      <c r="BK1196" s="205"/>
      <c r="BL1196" s="98"/>
      <c r="BN1196" s="121"/>
      <c r="BO1196" s="121"/>
      <c r="BP1196" s="121"/>
      <c r="BQ1196" s="121"/>
      <c r="BR1196" s="121"/>
    </row>
    <row r="1197" spans="1:70" customFormat="1">
      <c r="A1197" s="84"/>
      <c r="B1197" s="363"/>
      <c r="C1197" s="121"/>
      <c r="D1197" s="121"/>
      <c r="E1197" s="121"/>
      <c r="F1197" s="121"/>
      <c r="G1197" s="121"/>
      <c r="H1197" s="121"/>
      <c r="I1197" s="121"/>
      <c r="J1197" s="121"/>
      <c r="K1197" s="121"/>
      <c r="L1197" s="10"/>
      <c r="M1197" s="9"/>
      <c r="N1197" s="90"/>
      <c r="R1197" s="205"/>
      <c r="S1197" s="205"/>
      <c r="T1197" s="205"/>
      <c r="V1197" s="205"/>
      <c r="W1197" s="205"/>
      <c r="X1197" s="205"/>
      <c r="Y1197" s="394"/>
      <c r="Z1197" s="98"/>
      <c r="AA1197" s="205"/>
      <c r="AB1197" s="98"/>
      <c r="AC1197" s="98"/>
      <c r="AD1197" s="98"/>
      <c r="AE1197" s="205"/>
      <c r="AF1197" s="98"/>
      <c r="AH1197" s="98"/>
      <c r="AI1197" s="205"/>
      <c r="AJ1197" s="98"/>
      <c r="AK1197" s="98"/>
      <c r="AL1197" s="98"/>
      <c r="AM1197" s="205"/>
      <c r="AN1197" s="98"/>
      <c r="AO1197" s="121"/>
      <c r="AP1197" s="98"/>
      <c r="AQ1197" s="205"/>
      <c r="AR1197" s="98"/>
      <c r="AT1197" s="98"/>
      <c r="AU1197" s="205"/>
      <c r="AV1197" s="98"/>
      <c r="AX1197" s="98"/>
      <c r="AY1197" s="205"/>
      <c r="AZ1197" s="98"/>
      <c r="BB1197" s="98"/>
      <c r="BC1197" s="205"/>
      <c r="BD1197" s="98"/>
      <c r="BF1197" s="98"/>
      <c r="BG1197" s="205"/>
      <c r="BH1197" s="98"/>
      <c r="BI1197" s="121"/>
      <c r="BJ1197" s="98"/>
      <c r="BK1197" s="205"/>
      <c r="BL1197" s="98"/>
      <c r="BN1197" s="121"/>
      <c r="BO1197" s="121"/>
      <c r="BP1197" s="121"/>
      <c r="BQ1197" s="121"/>
      <c r="BR1197" s="121"/>
    </row>
    <row r="1198" spans="1:70" customFormat="1">
      <c r="A1198" s="84"/>
      <c r="B1198" s="363"/>
      <c r="C1198" s="121"/>
      <c r="D1198" s="121"/>
      <c r="E1198" s="121"/>
      <c r="F1198" s="121"/>
      <c r="G1198" s="121"/>
      <c r="H1198" s="121"/>
      <c r="I1198" s="121"/>
      <c r="J1198" s="121"/>
      <c r="K1198" s="121"/>
      <c r="L1198" s="10"/>
      <c r="M1198" s="9"/>
      <c r="N1198" s="90"/>
      <c r="R1198" s="205"/>
      <c r="S1198" s="205"/>
      <c r="T1198" s="205"/>
      <c r="V1198" s="205"/>
      <c r="W1198" s="205"/>
      <c r="X1198" s="205"/>
      <c r="Y1198" s="394"/>
      <c r="Z1198" s="98"/>
      <c r="AA1198" s="205"/>
      <c r="AB1198" s="98"/>
      <c r="AC1198" s="98"/>
      <c r="AD1198" s="98"/>
      <c r="AE1198" s="205"/>
      <c r="AF1198" s="98"/>
      <c r="AH1198" s="98"/>
      <c r="AI1198" s="205"/>
      <c r="AJ1198" s="98"/>
      <c r="AK1198" s="98"/>
      <c r="AL1198" s="98"/>
      <c r="AM1198" s="205"/>
      <c r="AN1198" s="98"/>
      <c r="AO1198" s="121"/>
      <c r="AP1198" s="98"/>
      <c r="AQ1198" s="205"/>
      <c r="AR1198" s="98"/>
      <c r="AT1198" s="98"/>
      <c r="AU1198" s="205"/>
      <c r="AV1198" s="98"/>
      <c r="AX1198" s="98"/>
      <c r="AY1198" s="205"/>
      <c r="AZ1198" s="98"/>
      <c r="BB1198" s="98"/>
      <c r="BC1198" s="205"/>
      <c r="BD1198" s="98"/>
      <c r="BF1198" s="98"/>
      <c r="BG1198" s="205"/>
      <c r="BH1198" s="98"/>
      <c r="BI1198" s="121"/>
      <c r="BJ1198" s="98"/>
      <c r="BK1198" s="205"/>
      <c r="BL1198" s="98"/>
      <c r="BN1198" s="121"/>
      <c r="BO1198" s="121"/>
      <c r="BP1198" s="121"/>
      <c r="BQ1198" s="121"/>
      <c r="BR1198" s="121"/>
    </row>
    <row r="1199" spans="1:70" customFormat="1">
      <c r="A1199" s="84"/>
      <c r="B1199" s="363"/>
      <c r="C1199" s="121"/>
      <c r="D1199" s="121"/>
      <c r="E1199" s="121"/>
      <c r="F1199" s="121"/>
      <c r="G1199" s="121"/>
      <c r="H1199" s="121"/>
      <c r="I1199" s="121"/>
      <c r="J1199" s="121"/>
      <c r="K1199" s="121"/>
      <c r="L1199" s="10"/>
      <c r="M1199" s="9"/>
      <c r="N1199" s="90"/>
      <c r="R1199" s="205"/>
      <c r="S1199" s="205"/>
      <c r="T1199" s="205"/>
      <c r="V1199" s="205"/>
      <c r="W1199" s="205"/>
      <c r="X1199" s="205"/>
      <c r="Y1199" s="394"/>
      <c r="Z1199" s="98"/>
      <c r="AA1199" s="205"/>
      <c r="AB1199" s="98"/>
      <c r="AC1199" s="98"/>
      <c r="AD1199" s="98"/>
      <c r="AE1199" s="205"/>
      <c r="AF1199" s="98"/>
      <c r="AH1199" s="98"/>
      <c r="AI1199" s="205"/>
      <c r="AJ1199" s="98"/>
      <c r="AK1199" s="98"/>
      <c r="AL1199" s="98"/>
      <c r="AM1199" s="205"/>
      <c r="AN1199" s="98"/>
      <c r="AO1199" s="121"/>
      <c r="AP1199" s="98"/>
      <c r="AQ1199" s="205"/>
      <c r="AR1199" s="98"/>
      <c r="AT1199" s="98"/>
      <c r="AU1199" s="205"/>
      <c r="AV1199" s="98"/>
      <c r="AX1199" s="98"/>
      <c r="AY1199" s="205"/>
      <c r="AZ1199" s="98"/>
      <c r="BB1199" s="98"/>
      <c r="BC1199" s="205"/>
      <c r="BD1199" s="98"/>
      <c r="BF1199" s="98"/>
      <c r="BG1199" s="205"/>
      <c r="BH1199" s="98"/>
      <c r="BI1199" s="121"/>
      <c r="BJ1199" s="98"/>
      <c r="BK1199" s="205"/>
      <c r="BL1199" s="98"/>
      <c r="BN1199" s="121"/>
      <c r="BO1199" s="121"/>
      <c r="BP1199" s="121"/>
      <c r="BQ1199" s="121"/>
      <c r="BR1199" s="121"/>
    </row>
    <row r="1200" spans="1:70" customFormat="1">
      <c r="A1200" s="84"/>
      <c r="B1200" s="363"/>
      <c r="C1200" s="121"/>
      <c r="D1200" s="121"/>
      <c r="E1200" s="121"/>
      <c r="F1200" s="121"/>
      <c r="G1200" s="121"/>
      <c r="H1200" s="121"/>
      <c r="I1200" s="121"/>
      <c r="J1200" s="121"/>
      <c r="K1200" s="121"/>
      <c r="L1200" s="10"/>
      <c r="M1200" s="9"/>
      <c r="N1200" s="90"/>
      <c r="R1200" s="205"/>
      <c r="S1200" s="205"/>
      <c r="T1200" s="205"/>
      <c r="V1200" s="205"/>
      <c r="W1200" s="205"/>
      <c r="X1200" s="205"/>
      <c r="Y1200" s="394"/>
      <c r="Z1200" s="98"/>
      <c r="AA1200" s="205"/>
      <c r="AB1200" s="98"/>
      <c r="AC1200" s="98"/>
      <c r="AD1200" s="98"/>
      <c r="AE1200" s="205"/>
      <c r="AF1200" s="98"/>
      <c r="AH1200" s="98"/>
      <c r="AI1200" s="205"/>
      <c r="AJ1200" s="98"/>
      <c r="AK1200" s="98"/>
      <c r="AL1200" s="98"/>
      <c r="AM1200" s="205"/>
      <c r="AN1200" s="98"/>
      <c r="AO1200" s="121"/>
      <c r="AP1200" s="98"/>
      <c r="AQ1200" s="205"/>
      <c r="AR1200" s="98"/>
      <c r="AT1200" s="98"/>
      <c r="AU1200" s="205"/>
      <c r="AV1200" s="98"/>
      <c r="AX1200" s="98"/>
      <c r="AY1200" s="205"/>
      <c r="AZ1200" s="98"/>
      <c r="BB1200" s="98"/>
      <c r="BC1200" s="205"/>
      <c r="BD1200" s="98"/>
      <c r="BF1200" s="98"/>
      <c r="BG1200" s="205"/>
      <c r="BH1200" s="98"/>
      <c r="BI1200" s="121"/>
      <c r="BJ1200" s="98"/>
      <c r="BK1200" s="205"/>
      <c r="BL1200" s="98"/>
      <c r="BN1200" s="121"/>
      <c r="BO1200" s="121"/>
      <c r="BP1200" s="121"/>
      <c r="BQ1200" s="121"/>
      <c r="BR1200" s="121"/>
    </row>
    <row r="1201" spans="1:70" customFormat="1">
      <c r="A1201" s="84"/>
      <c r="B1201" s="363"/>
      <c r="C1201" s="121"/>
      <c r="D1201" s="121"/>
      <c r="E1201" s="121"/>
      <c r="F1201" s="121"/>
      <c r="G1201" s="121"/>
      <c r="H1201" s="121"/>
      <c r="I1201" s="121"/>
      <c r="J1201" s="121"/>
      <c r="K1201" s="121"/>
      <c r="L1201" s="10"/>
      <c r="M1201" s="9"/>
      <c r="N1201" s="90"/>
      <c r="R1201" s="205"/>
      <c r="S1201" s="205"/>
      <c r="T1201" s="205"/>
      <c r="V1201" s="205"/>
      <c r="W1201" s="205"/>
      <c r="X1201" s="205"/>
      <c r="Y1201" s="394"/>
      <c r="Z1201" s="98"/>
      <c r="AA1201" s="205"/>
      <c r="AB1201" s="98"/>
      <c r="AC1201" s="98"/>
      <c r="AD1201" s="98"/>
      <c r="AE1201" s="205"/>
      <c r="AF1201" s="98"/>
      <c r="AH1201" s="98"/>
      <c r="AI1201" s="205"/>
      <c r="AJ1201" s="98"/>
      <c r="AK1201" s="98"/>
      <c r="AL1201" s="98"/>
      <c r="AM1201" s="205"/>
      <c r="AN1201" s="98"/>
      <c r="AO1201" s="121"/>
      <c r="AP1201" s="98"/>
      <c r="AQ1201" s="205"/>
      <c r="AR1201" s="98"/>
      <c r="AT1201" s="98"/>
      <c r="AU1201" s="205"/>
      <c r="AV1201" s="98"/>
      <c r="AX1201" s="98"/>
      <c r="AY1201" s="205"/>
      <c r="AZ1201" s="98"/>
      <c r="BB1201" s="98"/>
      <c r="BC1201" s="205"/>
      <c r="BD1201" s="98"/>
      <c r="BF1201" s="98"/>
      <c r="BG1201" s="205"/>
      <c r="BH1201" s="98"/>
      <c r="BI1201" s="121"/>
      <c r="BJ1201" s="98"/>
      <c r="BK1201" s="205"/>
      <c r="BL1201" s="98"/>
      <c r="BN1201" s="121"/>
      <c r="BO1201" s="121"/>
      <c r="BP1201" s="121"/>
      <c r="BQ1201" s="121"/>
      <c r="BR1201" s="121"/>
    </row>
    <row r="1202" spans="1:70" customFormat="1">
      <c r="A1202" s="84"/>
      <c r="B1202" s="363"/>
      <c r="C1202" s="121"/>
      <c r="D1202" s="121"/>
      <c r="E1202" s="121"/>
      <c r="F1202" s="121"/>
      <c r="G1202" s="121"/>
      <c r="H1202" s="121"/>
      <c r="I1202" s="121"/>
      <c r="J1202" s="121"/>
      <c r="K1202" s="121"/>
      <c r="L1202" s="10"/>
      <c r="M1202" s="9"/>
      <c r="N1202" s="90"/>
      <c r="R1202" s="205"/>
      <c r="S1202" s="205"/>
      <c r="T1202" s="205"/>
      <c r="V1202" s="205"/>
      <c r="W1202" s="205"/>
      <c r="X1202" s="205"/>
      <c r="Y1202" s="394"/>
      <c r="Z1202" s="98"/>
      <c r="AA1202" s="205"/>
      <c r="AB1202" s="98"/>
      <c r="AC1202" s="98"/>
      <c r="AD1202" s="98"/>
      <c r="AE1202" s="205"/>
      <c r="AF1202" s="98"/>
      <c r="AH1202" s="98"/>
      <c r="AI1202" s="205"/>
      <c r="AJ1202" s="98"/>
      <c r="AK1202" s="98"/>
      <c r="AL1202" s="98"/>
      <c r="AM1202" s="205"/>
      <c r="AN1202" s="98"/>
      <c r="AO1202" s="121"/>
      <c r="AP1202" s="98"/>
      <c r="AQ1202" s="205"/>
      <c r="AR1202" s="98"/>
      <c r="AT1202" s="98"/>
      <c r="AU1202" s="205"/>
      <c r="AV1202" s="98"/>
      <c r="AX1202" s="98"/>
      <c r="AY1202" s="205"/>
      <c r="AZ1202" s="98"/>
      <c r="BB1202" s="98"/>
      <c r="BC1202" s="205"/>
      <c r="BD1202" s="98"/>
      <c r="BF1202" s="98"/>
      <c r="BG1202" s="205"/>
      <c r="BH1202" s="98"/>
      <c r="BI1202" s="121"/>
      <c r="BJ1202" s="98"/>
      <c r="BK1202" s="205"/>
      <c r="BL1202" s="98"/>
      <c r="BN1202" s="121"/>
      <c r="BO1202" s="121"/>
      <c r="BP1202" s="121"/>
      <c r="BQ1202" s="121"/>
      <c r="BR1202" s="121"/>
    </row>
    <row r="1203" spans="1:70" customFormat="1">
      <c r="A1203" s="84"/>
      <c r="B1203" s="363"/>
      <c r="C1203" s="121"/>
      <c r="D1203" s="121"/>
      <c r="E1203" s="121"/>
      <c r="F1203" s="121"/>
      <c r="G1203" s="121"/>
      <c r="H1203" s="121"/>
      <c r="I1203" s="121"/>
      <c r="J1203" s="121"/>
      <c r="K1203" s="121"/>
      <c r="L1203" s="10"/>
      <c r="M1203" s="9"/>
      <c r="N1203" s="90"/>
      <c r="R1203" s="205"/>
      <c r="S1203" s="205"/>
      <c r="T1203" s="205"/>
      <c r="V1203" s="205"/>
      <c r="W1203" s="205"/>
      <c r="X1203" s="205"/>
      <c r="Y1203" s="394"/>
      <c r="Z1203" s="98"/>
      <c r="AA1203" s="205"/>
      <c r="AB1203" s="98"/>
      <c r="AC1203" s="98"/>
      <c r="AD1203" s="98"/>
      <c r="AE1203" s="205"/>
      <c r="AF1203" s="98"/>
      <c r="AH1203" s="98"/>
      <c r="AI1203" s="205"/>
      <c r="AJ1203" s="98"/>
      <c r="AK1203" s="98"/>
      <c r="AL1203" s="98"/>
      <c r="AM1203" s="205"/>
      <c r="AN1203" s="98"/>
      <c r="AO1203" s="121"/>
      <c r="AP1203" s="98"/>
      <c r="AQ1203" s="205"/>
      <c r="AR1203" s="98"/>
      <c r="AT1203" s="98"/>
      <c r="AU1203" s="205"/>
      <c r="AV1203" s="98"/>
      <c r="AX1203" s="98"/>
      <c r="AY1203" s="205"/>
      <c r="AZ1203" s="98"/>
      <c r="BB1203" s="98"/>
      <c r="BC1203" s="205"/>
      <c r="BD1203" s="98"/>
      <c r="BF1203" s="98"/>
      <c r="BG1203" s="205"/>
      <c r="BH1203" s="98"/>
      <c r="BI1203" s="121"/>
      <c r="BJ1203" s="98"/>
      <c r="BK1203" s="205"/>
      <c r="BL1203" s="98"/>
      <c r="BN1203" s="121"/>
      <c r="BO1203" s="121"/>
      <c r="BP1203" s="121"/>
      <c r="BQ1203" s="121"/>
      <c r="BR1203" s="121"/>
    </row>
    <row r="1204" spans="1:70" customFormat="1">
      <c r="A1204" s="84"/>
      <c r="B1204" s="363"/>
      <c r="C1204" s="121"/>
      <c r="D1204" s="121"/>
      <c r="E1204" s="121"/>
      <c r="F1204" s="121"/>
      <c r="G1204" s="121"/>
      <c r="H1204" s="121"/>
      <c r="I1204" s="121"/>
      <c r="J1204" s="121"/>
      <c r="K1204" s="121"/>
      <c r="L1204" s="10"/>
      <c r="M1204" s="9"/>
      <c r="N1204" s="90"/>
      <c r="R1204" s="205"/>
      <c r="S1204" s="205"/>
      <c r="T1204" s="205"/>
      <c r="V1204" s="205"/>
      <c r="W1204" s="205"/>
      <c r="X1204" s="205"/>
      <c r="Y1204" s="394"/>
      <c r="Z1204" s="98"/>
      <c r="AA1204" s="205"/>
      <c r="AB1204" s="98"/>
      <c r="AC1204" s="98"/>
      <c r="AD1204" s="98"/>
      <c r="AE1204" s="205"/>
      <c r="AF1204" s="98"/>
      <c r="AH1204" s="98"/>
      <c r="AI1204" s="205"/>
      <c r="AJ1204" s="98"/>
      <c r="AK1204" s="98"/>
      <c r="AL1204" s="98"/>
      <c r="AM1204" s="205"/>
      <c r="AN1204" s="98"/>
      <c r="AO1204" s="121"/>
      <c r="AP1204" s="98"/>
      <c r="AQ1204" s="205"/>
      <c r="AR1204" s="98"/>
      <c r="AT1204" s="98"/>
      <c r="AU1204" s="205"/>
      <c r="AV1204" s="98"/>
      <c r="AX1204" s="98"/>
      <c r="AY1204" s="205"/>
      <c r="AZ1204" s="98"/>
      <c r="BB1204" s="98"/>
      <c r="BC1204" s="205"/>
      <c r="BD1204" s="98"/>
      <c r="BF1204" s="98"/>
      <c r="BG1204" s="205"/>
      <c r="BH1204" s="98"/>
      <c r="BI1204" s="121"/>
      <c r="BJ1204" s="98"/>
      <c r="BK1204" s="205"/>
      <c r="BL1204" s="98"/>
      <c r="BN1204" s="121"/>
      <c r="BO1204" s="121"/>
      <c r="BP1204" s="121"/>
      <c r="BQ1204" s="121"/>
      <c r="BR1204" s="121"/>
    </row>
    <row r="1205" spans="1:70" customFormat="1">
      <c r="A1205" s="84"/>
      <c r="B1205" s="363"/>
      <c r="C1205" s="121"/>
      <c r="D1205" s="121"/>
      <c r="E1205" s="121"/>
      <c r="F1205" s="121"/>
      <c r="G1205" s="121"/>
      <c r="H1205" s="121"/>
      <c r="I1205" s="121"/>
      <c r="J1205" s="121"/>
      <c r="K1205" s="121"/>
      <c r="L1205" s="10"/>
      <c r="M1205" s="9"/>
      <c r="N1205" s="90"/>
      <c r="R1205" s="205"/>
      <c r="S1205" s="205"/>
      <c r="T1205" s="205"/>
      <c r="V1205" s="205"/>
      <c r="W1205" s="205"/>
      <c r="X1205" s="205"/>
      <c r="Y1205" s="394"/>
      <c r="Z1205" s="98"/>
      <c r="AA1205" s="205"/>
      <c r="AB1205" s="98"/>
      <c r="AC1205" s="98"/>
      <c r="AD1205" s="98"/>
      <c r="AE1205" s="205"/>
      <c r="AF1205" s="98"/>
      <c r="AH1205" s="98"/>
      <c r="AI1205" s="205"/>
      <c r="AJ1205" s="98"/>
      <c r="AK1205" s="98"/>
      <c r="AL1205" s="98"/>
      <c r="AM1205" s="205"/>
      <c r="AN1205" s="98"/>
      <c r="AO1205" s="121"/>
      <c r="AP1205" s="98"/>
      <c r="AQ1205" s="205"/>
      <c r="AR1205" s="98"/>
      <c r="AT1205" s="98"/>
      <c r="AU1205" s="205"/>
      <c r="AV1205" s="98"/>
      <c r="AX1205" s="98"/>
      <c r="AY1205" s="205"/>
      <c r="AZ1205" s="98"/>
      <c r="BB1205" s="98"/>
      <c r="BC1205" s="205"/>
      <c r="BD1205" s="98"/>
      <c r="BF1205" s="98"/>
      <c r="BG1205" s="205"/>
      <c r="BH1205" s="98"/>
      <c r="BI1205" s="121"/>
      <c r="BJ1205" s="98"/>
      <c r="BK1205" s="205"/>
      <c r="BL1205" s="98"/>
      <c r="BN1205" s="121"/>
      <c r="BO1205" s="121"/>
      <c r="BP1205" s="121"/>
      <c r="BQ1205" s="121"/>
      <c r="BR1205" s="121"/>
    </row>
    <row r="1206" spans="1:70" customFormat="1">
      <c r="A1206" s="84"/>
      <c r="B1206" s="363"/>
      <c r="C1206" s="121"/>
      <c r="D1206" s="121"/>
      <c r="E1206" s="121"/>
      <c r="F1206" s="121"/>
      <c r="G1206" s="121"/>
      <c r="H1206" s="121"/>
      <c r="I1206" s="121"/>
      <c r="J1206" s="121"/>
      <c r="K1206" s="121"/>
      <c r="L1206" s="10"/>
      <c r="M1206" s="9"/>
      <c r="N1206" s="90"/>
      <c r="R1206" s="205"/>
      <c r="S1206" s="205"/>
      <c r="T1206" s="205"/>
      <c r="V1206" s="205"/>
      <c r="W1206" s="205"/>
      <c r="X1206" s="205"/>
      <c r="Y1206" s="394"/>
      <c r="Z1206" s="98"/>
      <c r="AA1206" s="205"/>
      <c r="AB1206" s="98"/>
      <c r="AC1206" s="98"/>
      <c r="AD1206" s="98"/>
      <c r="AE1206" s="205"/>
      <c r="AF1206" s="98"/>
      <c r="AH1206" s="98"/>
      <c r="AI1206" s="205"/>
      <c r="AJ1206" s="98"/>
      <c r="AK1206" s="98"/>
      <c r="AL1206" s="98"/>
      <c r="AM1206" s="205"/>
      <c r="AN1206" s="98"/>
      <c r="AO1206" s="121"/>
      <c r="AP1206" s="98"/>
      <c r="AQ1206" s="205"/>
      <c r="AR1206" s="98"/>
      <c r="AT1206" s="98"/>
      <c r="AU1206" s="205"/>
      <c r="AV1206" s="98"/>
      <c r="AX1206" s="98"/>
      <c r="AY1206" s="205"/>
      <c r="AZ1206" s="98"/>
      <c r="BB1206" s="98"/>
      <c r="BC1206" s="205"/>
      <c r="BD1206" s="98"/>
      <c r="BF1206" s="98"/>
      <c r="BG1206" s="205"/>
      <c r="BH1206" s="98"/>
      <c r="BI1206" s="121"/>
      <c r="BJ1206" s="98"/>
      <c r="BK1206" s="205"/>
      <c r="BL1206" s="98"/>
      <c r="BN1206" s="121"/>
      <c r="BO1206" s="121"/>
      <c r="BP1206" s="121"/>
      <c r="BQ1206" s="121"/>
      <c r="BR1206" s="121"/>
    </row>
    <row r="1207" spans="1:70" customFormat="1">
      <c r="A1207" s="84"/>
      <c r="B1207" s="363"/>
      <c r="C1207" s="121"/>
      <c r="D1207" s="121"/>
      <c r="E1207" s="121"/>
      <c r="F1207" s="121"/>
      <c r="G1207" s="121"/>
      <c r="H1207" s="121"/>
      <c r="I1207" s="121"/>
      <c r="J1207" s="121"/>
      <c r="K1207" s="121"/>
      <c r="L1207" s="10"/>
      <c r="M1207" s="9"/>
      <c r="N1207" s="90"/>
      <c r="R1207" s="205"/>
      <c r="S1207" s="205"/>
      <c r="T1207" s="205"/>
      <c r="V1207" s="205"/>
      <c r="W1207" s="205"/>
      <c r="X1207" s="205"/>
      <c r="Y1207" s="394"/>
      <c r="Z1207" s="98"/>
      <c r="AA1207" s="205"/>
      <c r="AB1207" s="98"/>
      <c r="AC1207" s="98"/>
      <c r="AD1207" s="98"/>
      <c r="AE1207" s="205"/>
      <c r="AF1207" s="98"/>
      <c r="AH1207" s="98"/>
      <c r="AI1207" s="205"/>
      <c r="AJ1207" s="98"/>
      <c r="AK1207" s="98"/>
      <c r="AL1207" s="98"/>
      <c r="AM1207" s="205"/>
      <c r="AN1207" s="98"/>
      <c r="AO1207" s="121"/>
      <c r="AP1207" s="98"/>
      <c r="AQ1207" s="205"/>
      <c r="AR1207" s="98"/>
      <c r="AT1207" s="98"/>
      <c r="AU1207" s="205"/>
      <c r="AV1207" s="98"/>
      <c r="AX1207" s="98"/>
      <c r="AY1207" s="205"/>
      <c r="AZ1207" s="98"/>
      <c r="BB1207" s="98"/>
      <c r="BC1207" s="205"/>
      <c r="BD1207" s="98"/>
      <c r="BF1207" s="98"/>
      <c r="BG1207" s="205"/>
      <c r="BH1207" s="98"/>
      <c r="BI1207" s="121"/>
      <c r="BJ1207" s="98"/>
      <c r="BK1207" s="205"/>
      <c r="BL1207" s="98"/>
      <c r="BN1207" s="121"/>
      <c r="BO1207" s="121"/>
      <c r="BP1207" s="121"/>
      <c r="BQ1207" s="121"/>
      <c r="BR1207" s="121"/>
    </row>
    <row r="1208" spans="1:70" customFormat="1">
      <c r="A1208" s="84"/>
      <c r="B1208" s="363"/>
      <c r="C1208" s="121"/>
      <c r="D1208" s="121"/>
      <c r="E1208" s="121"/>
      <c r="F1208" s="121"/>
      <c r="G1208" s="121"/>
      <c r="H1208" s="121"/>
      <c r="I1208" s="121"/>
      <c r="J1208" s="121"/>
      <c r="K1208" s="121"/>
      <c r="L1208" s="10"/>
      <c r="M1208" s="9"/>
      <c r="N1208" s="90"/>
      <c r="R1208" s="205"/>
      <c r="S1208" s="205"/>
      <c r="T1208" s="205"/>
      <c r="V1208" s="205"/>
      <c r="W1208" s="205"/>
      <c r="X1208" s="205"/>
      <c r="Y1208" s="394"/>
      <c r="Z1208" s="98"/>
      <c r="AA1208" s="205"/>
      <c r="AB1208" s="98"/>
      <c r="AC1208" s="98"/>
      <c r="AD1208" s="98"/>
      <c r="AE1208" s="205"/>
      <c r="AF1208" s="98"/>
      <c r="AH1208" s="98"/>
      <c r="AI1208" s="205"/>
      <c r="AJ1208" s="98"/>
      <c r="AK1208" s="98"/>
      <c r="AL1208" s="98"/>
      <c r="AM1208" s="205"/>
      <c r="AN1208" s="98"/>
      <c r="AO1208" s="121"/>
      <c r="AP1208" s="98"/>
      <c r="AQ1208" s="205"/>
      <c r="AR1208" s="98"/>
      <c r="AT1208" s="98"/>
      <c r="AU1208" s="205"/>
      <c r="AV1208" s="98"/>
      <c r="AX1208" s="98"/>
      <c r="AY1208" s="205"/>
      <c r="AZ1208" s="98"/>
      <c r="BB1208" s="98"/>
      <c r="BC1208" s="205"/>
      <c r="BD1208" s="98"/>
      <c r="BF1208" s="98"/>
      <c r="BG1208" s="205"/>
      <c r="BH1208" s="98"/>
      <c r="BI1208" s="121"/>
      <c r="BJ1208" s="98"/>
      <c r="BK1208" s="205"/>
      <c r="BL1208" s="98"/>
      <c r="BN1208" s="121"/>
      <c r="BO1208" s="121"/>
      <c r="BP1208" s="121"/>
      <c r="BQ1208" s="121"/>
      <c r="BR1208" s="121"/>
    </row>
    <row r="1209" spans="1:70" customFormat="1">
      <c r="A1209" s="84"/>
      <c r="B1209" s="363"/>
      <c r="C1209" s="121"/>
      <c r="D1209" s="121"/>
      <c r="E1209" s="121"/>
      <c r="F1209" s="121"/>
      <c r="G1209" s="121"/>
      <c r="H1209" s="121"/>
      <c r="I1209" s="121"/>
      <c r="J1209" s="121"/>
      <c r="K1209" s="121"/>
      <c r="L1209" s="10"/>
      <c r="M1209" s="9"/>
      <c r="N1209" s="90"/>
      <c r="R1209" s="205"/>
      <c r="S1209" s="205"/>
      <c r="T1209" s="205"/>
      <c r="V1209" s="205"/>
      <c r="W1209" s="205"/>
      <c r="X1209" s="205"/>
      <c r="Y1209" s="394"/>
      <c r="Z1209" s="98"/>
      <c r="AA1209" s="205"/>
      <c r="AB1209" s="98"/>
      <c r="AC1209" s="98"/>
      <c r="AD1209" s="98"/>
      <c r="AE1209" s="205"/>
      <c r="AF1209" s="98"/>
      <c r="AH1209" s="98"/>
      <c r="AI1209" s="205"/>
      <c r="AJ1209" s="98"/>
      <c r="AK1209" s="98"/>
      <c r="AL1209" s="98"/>
      <c r="AM1209" s="205"/>
      <c r="AN1209" s="98"/>
      <c r="AO1209" s="121"/>
      <c r="AP1209" s="98"/>
      <c r="AQ1209" s="205"/>
      <c r="AR1209" s="98"/>
      <c r="AT1209" s="98"/>
      <c r="AU1209" s="205"/>
      <c r="AV1209" s="98"/>
      <c r="AX1209" s="98"/>
      <c r="AY1209" s="205"/>
      <c r="AZ1209" s="98"/>
      <c r="BB1209" s="98"/>
      <c r="BC1209" s="205"/>
      <c r="BD1209" s="98"/>
      <c r="BF1209" s="98"/>
      <c r="BG1209" s="205"/>
      <c r="BH1209" s="98"/>
      <c r="BI1209" s="121"/>
      <c r="BJ1209" s="98"/>
      <c r="BK1209" s="205"/>
      <c r="BL1209" s="98"/>
      <c r="BN1209" s="121"/>
      <c r="BO1209" s="121"/>
      <c r="BP1209" s="121"/>
      <c r="BQ1209" s="121"/>
      <c r="BR1209" s="121"/>
    </row>
    <row r="1210" spans="1:70" customFormat="1">
      <c r="A1210" s="84"/>
      <c r="B1210" s="363"/>
      <c r="C1210" s="121"/>
      <c r="D1210" s="121"/>
      <c r="E1210" s="121"/>
      <c r="F1210" s="121"/>
      <c r="G1210" s="121"/>
      <c r="H1210" s="121"/>
      <c r="I1210" s="121"/>
      <c r="J1210" s="121"/>
      <c r="K1210" s="121"/>
      <c r="L1210" s="10"/>
      <c r="M1210" s="9"/>
      <c r="N1210" s="90"/>
      <c r="R1210" s="205"/>
      <c r="S1210" s="205"/>
      <c r="T1210" s="205"/>
      <c r="V1210" s="205"/>
      <c r="W1210" s="205"/>
      <c r="X1210" s="205"/>
      <c r="Y1210" s="394"/>
      <c r="Z1210" s="98"/>
      <c r="AA1210" s="205"/>
      <c r="AB1210" s="98"/>
      <c r="AC1210" s="98"/>
      <c r="AD1210" s="98"/>
      <c r="AE1210" s="205"/>
      <c r="AF1210" s="98"/>
      <c r="AH1210" s="98"/>
      <c r="AI1210" s="205"/>
      <c r="AJ1210" s="98"/>
      <c r="AK1210" s="98"/>
      <c r="AL1210" s="98"/>
      <c r="AM1210" s="205"/>
      <c r="AN1210" s="98"/>
      <c r="AO1210" s="121"/>
      <c r="AP1210" s="98"/>
      <c r="AQ1210" s="205"/>
      <c r="AR1210" s="98"/>
      <c r="AT1210" s="98"/>
      <c r="AU1210" s="205"/>
      <c r="AV1210" s="98"/>
      <c r="AX1210" s="98"/>
      <c r="AY1210" s="205"/>
      <c r="AZ1210" s="98"/>
      <c r="BB1210" s="98"/>
      <c r="BC1210" s="205"/>
      <c r="BD1210" s="98"/>
      <c r="BF1210" s="98"/>
      <c r="BG1210" s="205"/>
      <c r="BH1210" s="98"/>
      <c r="BI1210" s="121"/>
      <c r="BJ1210" s="98"/>
      <c r="BK1210" s="205"/>
      <c r="BL1210" s="98"/>
      <c r="BN1210" s="121"/>
      <c r="BO1210" s="121"/>
      <c r="BP1210" s="121"/>
      <c r="BQ1210" s="121"/>
      <c r="BR1210" s="121"/>
    </row>
    <row r="1211" spans="1:70" customFormat="1">
      <c r="A1211" s="84"/>
      <c r="B1211" s="363"/>
      <c r="C1211" s="121"/>
      <c r="D1211" s="121"/>
      <c r="E1211" s="121"/>
      <c r="F1211" s="121"/>
      <c r="G1211" s="121"/>
      <c r="H1211" s="121"/>
      <c r="I1211" s="121"/>
      <c r="J1211" s="121"/>
      <c r="K1211" s="121"/>
      <c r="L1211" s="10"/>
      <c r="M1211" s="9"/>
      <c r="N1211" s="90"/>
      <c r="R1211" s="205"/>
      <c r="S1211" s="205"/>
      <c r="T1211" s="205"/>
      <c r="V1211" s="205"/>
      <c r="W1211" s="205"/>
      <c r="X1211" s="205"/>
      <c r="Y1211" s="394"/>
      <c r="Z1211" s="98"/>
      <c r="AA1211" s="205"/>
      <c r="AB1211" s="98"/>
      <c r="AC1211" s="98"/>
      <c r="AD1211" s="98"/>
      <c r="AE1211" s="205"/>
      <c r="AF1211" s="98"/>
      <c r="AH1211" s="98"/>
      <c r="AI1211" s="205"/>
      <c r="AJ1211" s="98"/>
      <c r="AK1211" s="98"/>
      <c r="AL1211" s="98"/>
      <c r="AM1211" s="205"/>
      <c r="AN1211" s="98"/>
      <c r="AO1211" s="121"/>
      <c r="AP1211" s="98"/>
      <c r="AQ1211" s="205"/>
      <c r="AR1211" s="98"/>
      <c r="AT1211" s="98"/>
      <c r="AU1211" s="205"/>
      <c r="AV1211" s="98"/>
      <c r="AX1211" s="98"/>
      <c r="AY1211" s="205"/>
      <c r="AZ1211" s="98"/>
      <c r="BB1211" s="98"/>
      <c r="BC1211" s="205"/>
      <c r="BD1211" s="98"/>
      <c r="BF1211" s="98"/>
      <c r="BG1211" s="205"/>
      <c r="BH1211" s="98"/>
      <c r="BI1211" s="121"/>
      <c r="BJ1211" s="98"/>
      <c r="BK1211" s="205"/>
      <c r="BL1211" s="98"/>
      <c r="BN1211" s="121"/>
      <c r="BO1211" s="121"/>
      <c r="BP1211" s="121"/>
      <c r="BQ1211" s="121"/>
      <c r="BR1211" s="121"/>
    </row>
    <row r="1212" spans="1:70" customFormat="1">
      <c r="A1212" s="84"/>
      <c r="B1212" s="363"/>
      <c r="C1212" s="121"/>
      <c r="D1212" s="121"/>
      <c r="E1212" s="121"/>
      <c r="F1212" s="121"/>
      <c r="G1212" s="121"/>
      <c r="H1212" s="121"/>
      <c r="I1212" s="121"/>
      <c r="J1212" s="121"/>
      <c r="K1212" s="121"/>
      <c r="L1212" s="10"/>
      <c r="M1212" s="9"/>
      <c r="N1212" s="90"/>
      <c r="R1212" s="205"/>
      <c r="S1212" s="205"/>
      <c r="T1212" s="205"/>
      <c r="V1212" s="205"/>
      <c r="W1212" s="205"/>
      <c r="X1212" s="205"/>
      <c r="Y1212" s="394"/>
      <c r="Z1212" s="98"/>
      <c r="AA1212" s="205"/>
      <c r="AB1212" s="98"/>
      <c r="AC1212" s="98"/>
      <c r="AD1212" s="98"/>
      <c r="AE1212" s="205"/>
      <c r="AF1212" s="98"/>
      <c r="AH1212" s="98"/>
      <c r="AI1212" s="205"/>
      <c r="AJ1212" s="98"/>
      <c r="AK1212" s="98"/>
      <c r="AL1212" s="98"/>
      <c r="AM1212" s="205"/>
      <c r="AN1212" s="98"/>
      <c r="AO1212" s="121"/>
      <c r="AP1212" s="98"/>
      <c r="AQ1212" s="205"/>
      <c r="AR1212" s="98"/>
      <c r="AT1212" s="98"/>
      <c r="AU1212" s="205"/>
      <c r="AV1212" s="98"/>
      <c r="AX1212" s="98"/>
      <c r="AY1212" s="205"/>
      <c r="AZ1212" s="98"/>
      <c r="BB1212" s="98"/>
      <c r="BC1212" s="205"/>
      <c r="BD1212" s="98"/>
      <c r="BF1212" s="98"/>
      <c r="BG1212" s="205"/>
      <c r="BH1212" s="98"/>
      <c r="BI1212" s="121"/>
      <c r="BJ1212" s="98"/>
      <c r="BK1212" s="205"/>
      <c r="BL1212" s="98"/>
      <c r="BN1212" s="121"/>
      <c r="BO1212" s="121"/>
      <c r="BP1212" s="121"/>
      <c r="BQ1212" s="121"/>
      <c r="BR1212" s="121"/>
    </row>
    <row r="1213" spans="1:70" customFormat="1">
      <c r="A1213" s="84"/>
      <c r="B1213" s="363"/>
      <c r="C1213" s="121"/>
      <c r="D1213" s="121"/>
      <c r="E1213" s="121"/>
      <c r="F1213" s="121"/>
      <c r="G1213" s="121"/>
      <c r="H1213" s="121"/>
      <c r="I1213" s="121"/>
      <c r="J1213" s="121"/>
      <c r="K1213" s="121"/>
      <c r="L1213" s="10"/>
      <c r="M1213" s="9"/>
      <c r="N1213" s="90"/>
      <c r="R1213" s="205"/>
      <c r="S1213" s="205"/>
      <c r="T1213" s="205"/>
      <c r="V1213" s="205"/>
      <c r="W1213" s="205"/>
      <c r="X1213" s="205"/>
      <c r="Y1213" s="394"/>
      <c r="Z1213" s="98"/>
      <c r="AA1213" s="205"/>
      <c r="AB1213" s="98"/>
      <c r="AC1213" s="98"/>
      <c r="AD1213" s="98"/>
      <c r="AE1213" s="205"/>
      <c r="AF1213" s="98"/>
      <c r="AH1213" s="98"/>
      <c r="AI1213" s="205"/>
      <c r="AJ1213" s="98"/>
      <c r="AK1213" s="98"/>
      <c r="AL1213" s="98"/>
      <c r="AM1213" s="205"/>
      <c r="AN1213" s="98"/>
      <c r="AO1213" s="121"/>
      <c r="AP1213" s="98"/>
      <c r="AQ1213" s="205"/>
      <c r="AR1213" s="98"/>
      <c r="AT1213" s="98"/>
      <c r="AU1213" s="205"/>
      <c r="AV1213" s="98"/>
      <c r="AX1213" s="98"/>
      <c r="AY1213" s="205"/>
      <c r="AZ1213" s="98"/>
      <c r="BB1213" s="98"/>
      <c r="BC1213" s="205"/>
      <c r="BD1213" s="98"/>
      <c r="BF1213" s="98"/>
      <c r="BG1213" s="205"/>
      <c r="BH1213" s="98"/>
      <c r="BI1213" s="121"/>
      <c r="BJ1213" s="98"/>
      <c r="BK1213" s="205"/>
      <c r="BL1213" s="98"/>
      <c r="BN1213" s="121"/>
      <c r="BO1213" s="121"/>
      <c r="BP1213" s="121"/>
      <c r="BQ1213" s="121"/>
      <c r="BR1213" s="121"/>
    </row>
    <row r="1214" spans="1:70" customFormat="1">
      <c r="A1214" s="84"/>
      <c r="B1214" s="363"/>
      <c r="C1214" s="121"/>
      <c r="D1214" s="121"/>
      <c r="E1214" s="121"/>
      <c r="F1214" s="121"/>
      <c r="G1214" s="121"/>
      <c r="H1214" s="121"/>
      <c r="I1214" s="121"/>
      <c r="J1214" s="121"/>
      <c r="K1214" s="121"/>
      <c r="L1214" s="10"/>
      <c r="M1214" s="9"/>
      <c r="N1214" s="90"/>
      <c r="R1214" s="205"/>
      <c r="S1214" s="205"/>
      <c r="T1214" s="205"/>
      <c r="V1214" s="205"/>
      <c r="W1214" s="205"/>
      <c r="X1214" s="205"/>
      <c r="Y1214" s="394"/>
      <c r="Z1214" s="98"/>
      <c r="AA1214" s="205"/>
      <c r="AB1214" s="98"/>
      <c r="AC1214" s="98"/>
      <c r="AD1214" s="98"/>
      <c r="AE1214" s="205"/>
      <c r="AF1214" s="98"/>
      <c r="AH1214" s="98"/>
      <c r="AI1214" s="205"/>
      <c r="AJ1214" s="98"/>
      <c r="AK1214" s="98"/>
      <c r="AL1214" s="98"/>
      <c r="AM1214" s="205"/>
      <c r="AN1214" s="98"/>
      <c r="AO1214" s="121"/>
      <c r="AP1214" s="98"/>
      <c r="AQ1214" s="205"/>
      <c r="AR1214" s="98"/>
      <c r="AT1214" s="98"/>
      <c r="AU1214" s="205"/>
      <c r="AV1214" s="98"/>
      <c r="AX1214" s="98"/>
      <c r="AY1214" s="205"/>
      <c r="AZ1214" s="98"/>
      <c r="BB1214" s="98"/>
      <c r="BC1214" s="205"/>
      <c r="BD1214" s="98"/>
      <c r="BF1214" s="98"/>
      <c r="BG1214" s="205"/>
      <c r="BH1214" s="98"/>
      <c r="BI1214" s="121"/>
      <c r="BJ1214" s="98"/>
      <c r="BK1214" s="205"/>
      <c r="BL1214" s="98"/>
      <c r="BN1214" s="121"/>
      <c r="BO1214" s="121"/>
      <c r="BP1214" s="121"/>
      <c r="BQ1214" s="121"/>
      <c r="BR1214" s="121"/>
    </row>
    <row r="1215" spans="1:70" customFormat="1">
      <c r="A1215" s="84"/>
      <c r="B1215" s="363"/>
      <c r="C1215" s="121"/>
      <c r="D1215" s="121"/>
      <c r="E1215" s="121"/>
      <c r="F1215" s="121"/>
      <c r="G1215" s="121"/>
      <c r="H1215" s="121"/>
      <c r="I1215" s="121"/>
      <c r="J1215" s="121"/>
      <c r="K1215" s="121"/>
      <c r="L1215" s="10"/>
      <c r="M1215" s="9"/>
      <c r="N1215" s="90"/>
      <c r="R1215" s="205"/>
      <c r="S1215" s="205"/>
      <c r="T1215" s="205"/>
      <c r="V1215" s="205"/>
      <c r="W1215" s="205"/>
      <c r="X1215" s="205"/>
      <c r="Y1215" s="394"/>
      <c r="Z1215" s="98"/>
      <c r="AA1215" s="205"/>
      <c r="AB1215" s="98"/>
      <c r="AC1215" s="98"/>
      <c r="AD1215" s="98"/>
      <c r="AE1215" s="205"/>
      <c r="AF1215" s="98"/>
      <c r="AH1215" s="98"/>
      <c r="AI1215" s="205"/>
      <c r="AJ1215" s="98"/>
      <c r="AK1215" s="98"/>
      <c r="AL1215" s="98"/>
      <c r="AM1215" s="205"/>
      <c r="AN1215" s="98"/>
      <c r="AO1215" s="121"/>
      <c r="AP1215" s="98"/>
      <c r="AQ1215" s="205"/>
      <c r="AR1215" s="98"/>
      <c r="AT1215" s="98"/>
      <c r="AU1215" s="205"/>
      <c r="AV1215" s="98"/>
      <c r="AX1215" s="98"/>
      <c r="AY1215" s="205"/>
      <c r="AZ1215" s="98"/>
      <c r="BB1215" s="98"/>
      <c r="BC1215" s="205"/>
      <c r="BD1215" s="98"/>
      <c r="BF1215" s="98"/>
      <c r="BG1215" s="205"/>
      <c r="BH1215" s="98"/>
      <c r="BI1215" s="121"/>
      <c r="BJ1215" s="98"/>
      <c r="BK1215" s="205"/>
      <c r="BL1215" s="98"/>
      <c r="BN1215" s="121"/>
      <c r="BO1215" s="121"/>
      <c r="BP1215" s="121"/>
      <c r="BQ1215" s="121"/>
      <c r="BR1215" s="121"/>
    </row>
    <row r="1216" spans="1:70" customFormat="1">
      <c r="A1216" s="84"/>
      <c r="B1216" s="363"/>
      <c r="C1216" s="121"/>
      <c r="D1216" s="121"/>
      <c r="E1216" s="121"/>
      <c r="F1216" s="121"/>
      <c r="G1216" s="121"/>
      <c r="H1216" s="121"/>
      <c r="I1216" s="121"/>
      <c r="J1216" s="121"/>
      <c r="K1216" s="121"/>
      <c r="L1216" s="10"/>
      <c r="M1216" s="9"/>
      <c r="N1216" s="90"/>
      <c r="R1216" s="205"/>
      <c r="S1216" s="205"/>
      <c r="T1216" s="205"/>
      <c r="V1216" s="205"/>
      <c r="W1216" s="205"/>
      <c r="X1216" s="205"/>
      <c r="Y1216" s="394"/>
      <c r="Z1216" s="98"/>
      <c r="AA1216" s="205"/>
      <c r="AB1216" s="98"/>
      <c r="AC1216" s="98"/>
      <c r="AD1216" s="98"/>
      <c r="AE1216" s="205"/>
      <c r="AF1216" s="98"/>
      <c r="AH1216" s="98"/>
      <c r="AI1216" s="205"/>
      <c r="AJ1216" s="98"/>
      <c r="AK1216" s="98"/>
      <c r="AL1216" s="98"/>
      <c r="AM1216" s="205"/>
      <c r="AN1216" s="98"/>
      <c r="AO1216" s="121"/>
      <c r="AP1216" s="98"/>
      <c r="AQ1216" s="205"/>
      <c r="AR1216" s="98"/>
      <c r="AT1216" s="98"/>
      <c r="AU1216" s="205"/>
      <c r="AV1216" s="98"/>
      <c r="AX1216" s="98"/>
      <c r="AY1216" s="205"/>
      <c r="AZ1216" s="98"/>
      <c r="BB1216" s="98"/>
      <c r="BC1216" s="205"/>
      <c r="BD1216" s="98"/>
      <c r="BF1216" s="98"/>
      <c r="BG1216" s="205"/>
      <c r="BH1216" s="98"/>
      <c r="BI1216" s="121"/>
      <c r="BJ1216" s="98"/>
      <c r="BK1216" s="205"/>
      <c r="BL1216" s="98"/>
      <c r="BN1216" s="121"/>
      <c r="BO1216" s="121"/>
      <c r="BP1216" s="121"/>
      <c r="BQ1216" s="121"/>
      <c r="BR1216" s="121"/>
    </row>
    <row r="1217" spans="1:70" customFormat="1">
      <c r="A1217" s="84"/>
      <c r="B1217" s="363"/>
      <c r="C1217" s="121"/>
      <c r="D1217" s="121"/>
      <c r="E1217" s="121"/>
      <c r="F1217" s="121"/>
      <c r="G1217" s="121"/>
      <c r="H1217" s="121"/>
      <c r="I1217" s="121"/>
      <c r="J1217" s="121"/>
      <c r="K1217" s="121"/>
      <c r="L1217" s="10"/>
      <c r="M1217" s="9"/>
      <c r="N1217" s="90"/>
      <c r="R1217" s="205"/>
      <c r="S1217" s="205"/>
      <c r="T1217" s="205"/>
      <c r="V1217" s="205"/>
      <c r="W1217" s="205"/>
      <c r="X1217" s="205"/>
      <c r="Y1217" s="394"/>
      <c r="Z1217" s="98"/>
      <c r="AA1217" s="205"/>
      <c r="AB1217" s="98"/>
      <c r="AC1217" s="98"/>
      <c r="AD1217" s="98"/>
      <c r="AE1217" s="205"/>
      <c r="AF1217" s="98"/>
      <c r="AH1217" s="98"/>
      <c r="AI1217" s="205"/>
      <c r="AJ1217" s="98"/>
      <c r="AK1217" s="98"/>
      <c r="AL1217" s="98"/>
      <c r="AM1217" s="205"/>
      <c r="AN1217" s="98"/>
      <c r="AO1217" s="121"/>
      <c r="AP1217" s="98"/>
      <c r="AQ1217" s="205"/>
      <c r="AR1217" s="98"/>
      <c r="AT1217" s="98"/>
      <c r="AU1217" s="205"/>
      <c r="AV1217" s="98"/>
      <c r="AX1217" s="98"/>
      <c r="AY1217" s="205"/>
      <c r="AZ1217" s="98"/>
      <c r="BB1217" s="98"/>
      <c r="BC1217" s="205"/>
      <c r="BD1217" s="98"/>
      <c r="BF1217" s="98"/>
      <c r="BG1217" s="205"/>
      <c r="BH1217" s="98"/>
      <c r="BI1217" s="121"/>
      <c r="BJ1217" s="98"/>
      <c r="BK1217" s="205"/>
      <c r="BL1217" s="98"/>
      <c r="BN1217" s="121"/>
      <c r="BO1217" s="121"/>
      <c r="BP1217" s="121"/>
      <c r="BQ1217" s="121"/>
      <c r="BR1217" s="121"/>
    </row>
    <row r="1218" spans="1:70" customFormat="1">
      <c r="A1218" s="84"/>
      <c r="B1218" s="363"/>
      <c r="C1218" s="121"/>
      <c r="D1218" s="121"/>
      <c r="E1218" s="121"/>
      <c r="F1218" s="121"/>
      <c r="G1218" s="121"/>
      <c r="H1218" s="121"/>
      <c r="I1218" s="121"/>
      <c r="J1218" s="121"/>
      <c r="K1218" s="121"/>
      <c r="L1218" s="10"/>
      <c r="M1218" s="9"/>
      <c r="N1218" s="90"/>
      <c r="R1218" s="205"/>
      <c r="S1218" s="205"/>
      <c r="T1218" s="205"/>
      <c r="V1218" s="205"/>
      <c r="W1218" s="205"/>
      <c r="X1218" s="205"/>
      <c r="Y1218" s="394"/>
      <c r="Z1218" s="98"/>
      <c r="AA1218" s="205"/>
      <c r="AB1218" s="98"/>
      <c r="AC1218" s="98"/>
      <c r="AD1218" s="98"/>
      <c r="AE1218" s="205"/>
      <c r="AF1218" s="98"/>
      <c r="AH1218" s="98"/>
      <c r="AI1218" s="205"/>
      <c r="AJ1218" s="98"/>
      <c r="AK1218" s="98"/>
      <c r="AL1218" s="98"/>
      <c r="AM1218" s="205"/>
      <c r="AN1218" s="98"/>
      <c r="AO1218" s="121"/>
      <c r="AP1218" s="98"/>
      <c r="AQ1218" s="205"/>
      <c r="AR1218" s="98"/>
      <c r="AT1218" s="98"/>
      <c r="AU1218" s="205"/>
      <c r="AV1218" s="98"/>
      <c r="AX1218" s="98"/>
      <c r="AY1218" s="205"/>
      <c r="AZ1218" s="98"/>
      <c r="BB1218" s="98"/>
      <c r="BC1218" s="205"/>
      <c r="BD1218" s="98"/>
      <c r="BF1218" s="98"/>
      <c r="BG1218" s="205"/>
      <c r="BH1218" s="98"/>
      <c r="BI1218" s="121"/>
      <c r="BJ1218" s="98"/>
      <c r="BK1218" s="205"/>
      <c r="BL1218" s="98"/>
      <c r="BN1218" s="121"/>
      <c r="BO1218" s="121"/>
      <c r="BP1218" s="121"/>
      <c r="BQ1218" s="121"/>
      <c r="BR1218" s="121"/>
    </row>
    <row r="1219" spans="1:70" customFormat="1">
      <c r="A1219" s="84"/>
      <c r="B1219" s="363"/>
      <c r="C1219" s="121"/>
      <c r="D1219" s="121"/>
      <c r="E1219" s="121"/>
      <c r="F1219" s="121"/>
      <c r="G1219" s="121"/>
      <c r="H1219" s="121"/>
      <c r="I1219" s="121"/>
      <c r="J1219" s="121"/>
      <c r="K1219" s="121"/>
      <c r="L1219" s="10"/>
      <c r="M1219" s="9"/>
      <c r="N1219" s="90"/>
      <c r="R1219" s="205"/>
      <c r="S1219" s="205"/>
      <c r="T1219" s="205"/>
      <c r="V1219" s="205"/>
      <c r="W1219" s="205"/>
      <c r="X1219" s="205"/>
      <c r="Y1219" s="394"/>
      <c r="Z1219" s="98"/>
      <c r="AA1219" s="205"/>
      <c r="AB1219" s="98"/>
      <c r="AC1219" s="98"/>
      <c r="AD1219" s="98"/>
      <c r="AE1219" s="205"/>
      <c r="AF1219" s="98"/>
      <c r="AH1219" s="98"/>
      <c r="AI1219" s="205"/>
      <c r="AJ1219" s="98"/>
      <c r="AK1219" s="98"/>
      <c r="AL1219" s="98"/>
      <c r="AM1219" s="205"/>
      <c r="AN1219" s="98"/>
      <c r="AO1219" s="121"/>
      <c r="AP1219" s="98"/>
      <c r="AQ1219" s="205"/>
      <c r="AR1219" s="98"/>
      <c r="AT1219" s="98"/>
      <c r="AU1219" s="205"/>
      <c r="AV1219" s="98"/>
      <c r="AX1219" s="98"/>
      <c r="AY1219" s="205"/>
      <c r="AZ1219" s="98"/>
      <c r="BB1219" s="98"/>
      <c r="BC1219" s="205"/>
      <c r="BD1219" s="98"/>
      <c r="BF1219" s="98"/>
      <c r="BG1219" s="205"/>
      <c r="BH1219" s="98"/>
      <c r="BI1219" s="121"/>
      <c r="BJ1219" s="98"/>
      <c r="BK1219" s="205"/>
      <c r="BL1219" s="98"/>
      <c r="BN1219" s="121"/>
      <c r="BO1219" s="121"/>
      <c r="BP1219" s="121"/>
      <c r="BQ1219" s="121"/>
      <c r="BR1219" s="121"/>
    </row>
    <row r="1220" spans="1:70" customFormat="1">
      <c r="A1220" s="84"/>
      <c r="B1220" s="363"/>
      <c r="C1220" s="121"/>
      <c r="D1220" s="121"/>
      <c r="E1220" s="121"/>
      <c r="F1220" s="121"/>
      <c r="G1220" s="121"/>
      <c r="H1220" s="121"/>
      <c r="I1220" s="121"/>
      <c r="J1220" s="121"/>
      <c r="K1220" s="121"/>
      <c r="L1220" s="10"/>
      <c r="M1220" s="9"/>
      <c r="N1220" s="90"/>
      <c r="R1220" s="205"/>
      <c r="S1220" s="205"/>
      <c r="T1220" s="205"/>
      <c r="V1220" s="205"/>
      <c r="W1220" s="205"/>
      <c r="X1220" s="205"/>
      <c r="Y1220" s="394"/>
      <c r="Z1220" s="98"/>
      <c r="AA1220" s="205"/>
      <c r="AB1220" s="98"/>
      <c r="AC1220" s="98"/>
      <c r="AD1220" s="98"/>
      <c r="AE1220" s="205"/>
      <c r="AF1220" s="98"/>
      <c r="AH1220" s="98"/>
      <c r="AI1220" s="205"/>
      <c r="AJ1220" s="98"/>
      <c r="AK1220" s="98"/>
      <c r="AL1220" s="98"/>
      <c r="AM1220" s="205"/>
      <c r="AN1220" s="98"/>
      <c r="AO1220" s="121"/>
      <c r="AP1220" s="98"/>
      <c r="AQ1220" s="205"/>
      <c r="AR1220" s="98"/>
      <c r="AT1220" s="98"/>
      <c r="AU1220" s="205"/>
      <c r="AV1220" s="98"/>
      <c r="AX1220" s="98"/>
      <c r="AY1220" s="205"/>
      <c r="AZ1220" s="98"/>
      <c r="BB1220" s="98"/>
      <c r="BC1220" s="205"/>
      <c r="BD1220" s="98"/>
      <c r="BF1220" s="98"/>
      <c r="BG1220" s="205"/>
      <c r="BH1220" s="98"/>
      <c r="BI1220" s="121"/>
      <c r="BJ1220" s="98"/>
      <c r="BK1220" s="205"/>
      <c r="BL1220" s="98"/>
      <c r="BN1220" s="121"/>
      <c r="BO1220" s="121"/>
      <c r="BP1220" s="121"/>
      <c r="BQ1220" s="121"/>
      <c r="BR1220" s="121"/>
    </row>
    <row r="1221" spans="1:70" customFormat="1">
      <c r="A1221" s="84"/>
      <c r="B1221" s="363"/>
      <c r="C1221" s="121"/>
      <c r="D1221" s="121"/>
      <c r="E1221" s="121"/>
      <c r="F1221" s="121"/>
      <c r="G1221" s="121"/>
      <c r="H1221" s="121"/>
      <c r="I1221" s="121"/>
      <c r="J1221" s="121"/>
      <c r="K1221" s="121"/>
      <c r="L1221" s="10"/>
      <c r="M1221" s="9"/>
      <c r="N1221" s="90"/>
      <c r="R1221" s="205"/>
      <c r="S1221" s="205"/>
      <c r="T1221" s="205"/>
      <c r="V1221" s="205"/>
      <c r="W1221" s="205"/>
      <c r="X1221" s="205"/>
      <c r="Y1221" s="394"/>
      <c r="Z1221" s="98"/>
      <c r="AA1221" s="205"/>
      <c r="AB1221" s="98"/>
      <c r="AC1221" s="98"/>
      <c r="AD1221" s="98"/>
      <c r="AE1221" s="205"/>
      <c r="AF1221" s="98"/>
      <c r="AH1221" s="98"/>
      <c r="AI1221" s="205"/>
      <c r="AJ1221" s="98"/>
      <c r="AK1221" s="98"/>
      <c r="AL1221" s="98"/>
      <c r="AM1221" s="205"/>
      <c r="AN1221" s="98"/>
      <c r="AO1221" s="121"/>
      <c r="AP1221" s="98"/>
      <c r="AQ1221" s="205"/>
      <c r="AR1221" s="98"/>
      <c r="AT1221" s="98"/>
      <c r="AU1221" s="205"/>
      <c r="AV1221" s="98"/>
      <c r="AX1221" s="98"/>
      <c r="AY1221" s="205"/>
      <c r="AZ1221" s="98"/>
      <c r="BB1221" s="98"/>
      <c r="BC1221" s="205"/>
      <c r="BD1221" s="98"/>
      <c r="BF1221" s="98"/>
      <c r="BG1221" s="205"/>
      <c r="BH1221" s="98"/>
      <c r="BI1221" s="121"/>
      <c r="BJ1221" s="98"/>
      <c r="BK1221" s="205"/>
      <c r="BL1221" s="98"/>
      <c r="BN1221" s="121"/>
      <c r="BO1221" s="121"/>
      <c r="BP1221" s="121"/>
      <c r="BQ1221" s="121"/>
      <c r="BR1221" s="121"/>
    </row>
    <row r="1222" spans="1:70" customFormat="1">
      <c r="A1222" s="84"/>
      <c r="B1222" s="363"/>
      <c r="C1222" s="121"/>
      <c r="D1222" s="121"/>
      <c r="E1222" s="121"/>
      <c r="F1222" s="121"/>
      <c r="G1222" s="121"/>
      <c r="H1222" s="121"/>
      <c r="I1222" s="121"/>
      <c r="J1222" s="121"/>
      <c r="K1222" s="121"/>
      <c r="L1222" s="10"/>
      <c r="M1222" s="9"/>
      <c r="N1222" s="90"/>
      <c r="R1222" s="205"/>
      <c r="S1222" s="205"/>
      <c r="T1222" s="205"/>
      <c r="V1222" s="205"/>
      <c r="W1222" s="205"/>
      <c r="X1222" s="205"/>
      <c r="Y1222" s="394"/>
      <c r="Z1222" s="98"/>
      <c r="AA1222" s="205"/>
      <c r="AB1222" s="98"/>
      <c r="AC1222" s="98"/>
      <c r="AD1222" s="98"/>
      <c r="AE1222" s="205"/>
      <c r="AF1222" s="98"/>
      <c r="AH1222" s="98"/>
      <c r="AI1222" s="205"/>
      <c r="AJ1222" s="98"/>
      <c r="AK1222" s="98"/>
      <c r="AL1222" s="98"/>
      <c r="AM1222" s="205"/>
      <c r="AN1222" s="98"/>
      <c r="AO1222" s="121"/>
      <c r="AP1222" s="98"/>
      <c r="AQ1222" s="205"/>
      <c r="AR1222" s="98"/>
      <c r="AT1222" s="98"/>
      <c r="AU1222" s="205"/>
      <c r="AV1222" s="98"/>
      <c r="AX1222" s="98"/>
      <c r="AY1222" s="205"/>
      <c r="AZ1222" s="98"/>
      <c r="BB1222" s="98"/>
      <c r="BC1222" s="205"/>
      <c r="BD1222" s="98"/>
      <c r="BF1222" s="98"/>
      <c r="BG1222" s="205"/>
      <c r="BH1222" s="98"/>
      <c r="BI1222" s="121"/>
      <c r="BJ1222" s="98"/>
      <c r="BK1222" s="205"/>
      <c r="BL1222" s="98"/>
      <c r="BN1222" s="121"/>
      <c r="BO1222" s="121"/>
      <c r="BP1222" s="121"/>
      <c r="BQ1222" s="121"/>
      <c r="BR1222" s="121"/>
    </row>
    <row r="1223" spans="1:70" customFormat="1">
      <c r="A1223" s="84"/>
      <c r="B1223" s="363"/>
      <c r="C1223" s="121"/>
      <c r="D1223" s="121"/>
      <c r="E1223" s="121"/>
      <c r="F1223" s="121"/>
      <c r="G1223" s="121"/>
      <c r="H1223" s="121"/>
      <c r="I1223" s="121"/>
      <c r="J1223" s="121"/>
      <c r="K1223" s="121"/>
      <c r="L1223" s="10"/>
      <c r="M1223" s="9"/>
      <c r="N1223" s="90"/>
      <c r="R1223" s="205"/>
      <c r="S1223" s="205"/>
      <c r="T1223" s="205"/>
      <c r="V1223" s="205"/>
      <c r="W1223" s="205"/>
      <c r="X1223" s="205"/>
      <c r="Y1223" s="394"/>
      <c r="Z1223" s="98"/>
      <c r="AA1223" s="205"/>
      <c r="AB1223" s="98"/>
      <c r="AC1223" s="98"/>
      <c r="AD1223" s="98"/>
      <c r="AE1223" s="205"/>
      <c r="AF1223" s="98"/>
      <c r="AH1223" s="98"/>
      <c r="AI1223" s="205"/>
      <c r="AJ1223" s="98"/>
      <c r="AK1223" s="98"/>
      <c r="AL1223" s="98"/>
      <c r="AM1223" s="205"/>
      <c r="AN1223" s="98"/>
      <c r="AO1223" s="121"/>
      <c r="AP1223" s="98"/>
      <c r="AQ1223" s="205"/>
      <c r="AR1223" s="98"/>
      <c r="AT1223" s="98"/>
      <c r="AU1223" s="205"/>
      <c r="AV1223" s="98"/>
      <c r="AX1223" s="98"/>
      <c r="AY1223" s="205"/>
      <c r="AZ1223" s="98"/>
      <c r="BB1223" s="98"/>
      <c r="BC1223" s="205"/>
      <c r="BD1223" s="98"/>
      <c r="BF1223" s="98"/>
      <c r="BG1223" s="205"/>
      <c r="BH1223" s="98"/>
      <c r="BI1223" s="121"/>
      <c r="BJ1223" s="98"/>
      <c r="BK1223" s="205"/>
      <c r="BL1223" s="98"/>
      <c r="BN1223" s="121"/>
      <c r="BO1223" s="121"/>
      <c r="BP1223" s="121"/>
      <c r="BQ1223" s="121"/>
      <c r="BR1223" s="121"/>
    </row>
    <row r="1224" spans="1:70" customFormat="1">
      <c r="A1224" s="84"/>
      <c r="B1224" s="363"/>
      <c r="C1224" s="121"/>
      <c r="D1224" s="121"/>
      <c r="E1224" s="121"/>
      <c r="F1224" s="121"/>
      <c r="G1224" s="121"/>
      <c r="H1224" s="121"/>
      <c r="I1224" s="121"/>
      <c r="J1224" s="121"/>
      <c r="K1224" s="121"/>
      <c r="L1224" s="10"/>
      <c r="M1224" s="9"/>
      <c r="N1224" s="90"/>
      <c r="R1224" s="205"/>
      <c r="S1224" s="205"/>
      <c r="T1224" s="205"/>
      <c r="V1224" s="205"/>
      <c r="W1224" s="205"/>
      <c r="X1224" s="205"/>
      <c r="Y1224" s="394"/>
      <c r="Z1224" s="98"/>
      <c r="AA1224" s="205"/>
      <c r="AB1224" s="98"/>
      <c r="AC1224" s="98"/>
      <c r="AD1224" s="98"/>
      <c r="AE1224" s="205"/>
      <c r="AF1224" s="98"/>
      <c r="AH1224" s="98"/>
      <c r="AI1224" s="205"/>
      <c r="AJ1224" s="98"/>
      <c r="AK1224" s="98"/>
      <c r="AL1224" s="98"/>
      <c r="AM1224" s="205"/>
      <c r="AN1224" s="98"/>
      <c r="AO1224" s="121"/>
      <c r="AP1224" s="98"/>
      <c r="AQ1224" s="205"/>
      <c r="AR1224" s="98"/>
      <c r="AT1224" s="98"/>
      <c r="AU1224" s="205"/>
      <c r="AV1224" s="98"/>
      <c r="AX1224" s="98"/>
      <c r="AY1224" s="205"/>
      <c r="AZ1224" s="98"/>
      <c r="BB1224" s="98"/>
      <c r="BC1224" s="205"/>
      <c r="BD1224" s="98"/>
      <c r="BF1224" s="98"/>
      <c r="BG1224" s="205"/>
      <c r="BH1224" s="98"/>
      <c r="BI1224" s="121"/>
      <c r="BJ1224" s="98"/>
      <c r="BK1224" s="205"/>
      <c r="BL1224" s="98"/>
      <c r="BN1224" s="121"/>
      <c r="BO1224" s="121"/>
      <c r="BP1224" s="121"/>
      <c r="BQ1224" s="121"/>
      <c r="BR1224" s="121"/>
    </row>
    <row r="1225" spans="1:70" customFormat="1">
      <c r="A1225" s="84"/>
      <c r="B1225" s="363"/>
      <c r="C1225" s="121"/>
      <c r="D1225" s="121"/>
      <c r="E1225" s="121"/>
      <c r="F1225" s="121"/>
      <c r="G1225" s="121"/>
      <c r="H1225" s="121"/>
      <c r="I1225" s="121"/>
      <c r="J1225" s="121"/>
      <c r="K1225" s="121"/>
      <c r="L1225" s="10"/>
      <c r="M1225" s="9"/>
      <c r="N1225" s="90"/>
      <c r="R1225" s="205"/>
      <c r="S1225" s="205"/>
      <c r="T1225" s="205"/>
      <c r="V1225" s="205"/>
      <c r="W1225" s="205"/>
      <c r="X1225" s="205"/>
      <c r="Y1225" s="394"/>
      <c r="Z1225" s="98"/>
      <c r="AA1225" s="205"/>
      <c r="AB1225" s="98"/>
      <c r="AC1225" s="98"/>
      <c r="AD1225" s="98"/>
      <c r="AE1225" s="205"/>
      <c r="AF1225" s="98"/>
      <c r="AH1225" s="98"/>
      <c r="AI1225" s="205"/>
      <c r="AJ1225" s="98"/>
      <c r="AK1225" s="98"/>
      <c r="AL1225" s="98"/>
      <c r="AM1225" s="205"/>
      <c r="AN1225" s="98"/>
      <c r="AO1225" s="121"/>
      <c r="AP1225" s="98"/>
      <c r="AQ1225" s="205"/>
      <c r="AR1225" s="98"/>
      <c r="AT1225" s="98"/>
      <c r="AU1225" s="205"/>
      <c r="AV1225" s="98"/>
      <c r="AX1225" s="98"/>
      <c r="AY1225" s="205"/>
      <c r="AZ1225" s="98"/>
      <c r="BB1225" s="98"/>
      <c r="BC1225" s="205"/>
      <c r="BD1225" s="98"/>
      <c r="BF1225" s="98"/>
      <c r="BG1225" s="205"/>
      <c r="BH1225" s="98"/>
      <c r="BI1225" s="121"/>
      <c r="BJ1225" s="98"/>
      <c r="BK1225" s="205"/>
      <c r="BL1225" s="98"/>
      <c r="BN1225" s="121"/>
      <c r="BO1225" s="121"/>
      <c r="BP1225" s="121"/>
      <c r="BQ1225" s="121"/>
      <c r="BR1225" s="121"/>
    </row>
    <row r="1226" spans="1:70" customFormat="1">
      <c r="A1226" s="84"/>
      <c r="B1226" s="363"/>
      <c r="C1226" s="121"/>
      <c r="D1226" s="121"/>
      <c r="E1226" s="121"/>
      <c r="F1226" s="121"/>
      <c r="G1226" s="121"/>
      <c r="H1226" s="121"/>
      <c r="I1226" s="121"/>
      <c r="J1226" s="121"/>
      <c r="K1226" s="121"/>
      <c r="L1226" s="10"/>
      <c r="M1226" s="9"/>
      <c r="N1226" s="90"/>
      <c r="R1226" s="205"/>
      <c r="S1226" s="205"/>
      <c r="T1226" s="205"/>
      <c r="V1226" s="205"/>
      <c r="W1226" s="205"/>
      <c r="X1226" s="205"/>
      <c r="Y1226" s="394"/>
      <c r="Z1226" s="98"/>
      <c r="AA1226" s="205"/>
      <c r="AB1226" s="98"/>
      <c r="AC1226" s="98"/>
      <c r="AD1226" s="98"/>
      <c r="AE1226" s="205"/>
      <c r="AF1226" s="98"/>
      <c r="AH1226" s="98"/>
      <c r="AI1226" s="205"/>
      <c r="AJ1226" s="98"/>
      <c r="AK1226" s="98"/>
      <c r="AL1226" s="98"/>
      <c r="AM1226" s="205"/>
      <c r="AN1226" s="98"/>
      <c r="AO1226" s="121"/>
      <c r="AP1226" s="98"/>
      <c r="AQ1226" s="205"/>
      <c r="AR1226" s="98"/>
      <c r="AT1226" s="98"/>
      <c r="AU1226" s="205"/>
      <c r="AV1226" s="98"/>
      <c r="AX1226" s="98"/>
      <c r="AY1226" s="205"/>
      <c r="AZ1226" s="98"/>
      <c r="BB1226" s="98"/>
      <c r="BC1226" s="205"/>
      <c r="BD1226" s="98"/>
      <c r="BF1226" s="98"/>
      <c r="BG1226" s="205"/>
      <c r="BH1226" s="98"/>
      <c r="BI1226" s="121"/>
      <c r="BJ1226" s="98"/>
      <c r="BK1226" s="205"/>
      <c r="BL1226" s="98"/>
      <c r="BN1226" s="121"/>
      <c r="BO1226" s="121"/>
      <c r="BP1226" s="121"/>
      <c r="BQ1226" s="121"/>
      <c r="BR1226" s="121"/>
    </row>
    <row r="1227" spans="1:70" customFormat="1">
      <c r="A1227" s="84"/>
      <c r="B1227" s="363"/>
      <c r="C1227" s="121"/>
      <c r="D1227" s="121"/>
      <c r="E1227" s="121"/>
      <c r="F1227" s="121"/>
      <c r="G1227" s="121"/>
      <c r="H1227" s="121"/>
      <c r="I1227" s="121"/>
      <c r="J1227" s="121"/>
      <c r="K1227" s="121"/>
      <c r="L1227" s="10"/>
      <c r="M1227" s="9"/>
      <c r="N1227" s="90"/>
      <c r="R1227" s="205"/>
      <c r="S1227" s="205"/>
      <c r="T1227" s="205"/>
      <c r="V1227" s="205"/>
      <c r="W1227" s="205"/>
      <c r="X1227" s="205"/>
      <c r="Y1227" s="394"/>
      <c r="Z1227" s="98"/>
      <c r="AA1227" s="205"/>
      <c r="AB1227" s="98"/>
      <c r="AC1227" s="98"/>
      <c r="AD1227" s="98"/>
      <c r="AE1227" s="205"/>
      <c r="AF1227" s="98"/>
      <c r="AH1227" s="98"/>
      <c r="AI1227" s="205"/>
      <c r="AJ1227" s="98"/>
      <c r="AK1227" s="98"/>
      <c r="AL1227" s="98"/>
      <c r="AM1227" s="205"/>
      <c r="AN1227" s="98"/>
      <c r="AO1227" s="121"/>
      <c r="AP1227" s="98"/>
      <c r="AQ1227" s="205"/>
      <c r="AR1227" s="98"/>
      <c r="AT1227" s="98"/>
      <c r="AU1227" s="205"/>
      <c r="AV1227" s="98"/>
      <c r="AX1227" s="98"/>
      <c r="AY1227" s="205"/>
      <c r="AZ1227" s="98"/>
      <c r="BB1227" s="98"/>
      <c r="BC1227" s="205"/>
      <c r="BD1227" s="98"/>
      <c r="BF1227" s="98"/>
      <c r="BG1227" s="205"/>
      <c r="BH1227" s="98"/>
      <c r="BI1227" s="121"/>
      <c r="BJ1227" s="98"/>
      <c r="BK1227" s="205"/>
      <c r="BL1227" s="98"/>
      <c r="BN1227" s="121"/>
      <c r="BO1227" s="121"/>
      <c r="BP1227" s="121"/>
      <c r="BQ1227" s="121"/>
      <c r="BR1227" s="121"/>
    </row>
    <row r="1228" spans="1:70" customFormat="1">
      <c r="A1228" s="84"/>
      <c r="B1228" s="363"/>
      <c r="C1228" s="121"/>
      <c r="D1228" s="121"/>
      <c r="E1228" s="121"/>
      <c r="F1228" s="121"/>
      <c r="G1228" s="121"/>
      <c r="H1228" s="121"/>
      <c r="I1228" s="121"/>
      <c r="J1228" s="121"/>
      <c r="K1228" s="121"/>
      <c r="L1228" s="10"/>
      <c r="M1228" s="9"/>
      <c r="N1228" s="90"/>
      <c r="R1228" s="205"/>
      <c r="S1228" s="205"/>
      <c r="T1228" s="205"/>
      <c r="V1228" s="205"/>
      <c r="W1228" s="205"/>
      <c r="X1228" s="205"/>
      <c r="Y1228" s="394"/>
      <c r="Z1228" s="98"/>
      <c r="AA1228" s="205"/>
      <c r="AB1228" s="98"/>
      <c r="AC1228" s="98"/>
      <c r="AD1228" s="98"/>
      <c r="AE1228" s="205"/>
      <c r="AF1228" s="98"/>
      <c r="AH1228" s="98"/>
      <c r="AI1228" s="205"/>
      <c r="AJ1228" s="98"/>
      <c r="AK1228" s="98"/>
      <c r="AL1228" s="98"/>
      <c r="AM1228" s="205"/>
      <c r="AN1228" s="98"/>
      <c r="AO1228" s="121"/>
      <c r="AP1228" s="98"/>
      <c r="AQ1228" s="205"/>
      <c r="AR1228" s="98"/>
      <c r="AT1228" s="98"/>
      <c r="AU1228" s="205"/>
      <c r="AV1228" s="98"/>
      <c r="AX1228" s="98"/>
      <c r="AY1228" s="205"/>
      <c r="AZ1228" s="98"/>
      <c r="BB1228" s="98"/>
      <c r="BC1228" s="205"/>
      <c r="BD1228" s="98"/>
      <c r="BF1228" s="98"/>
      <c r="BG1228" s="205"/>
      <c r="BH1228" s="98"/>
      <c r="BI1228" s="121"/>
      <c r="BJ1228" s="98"/>
      <c r="BK1228" s="205"/>
      <c r="BL1228" s="98"/>
      <c r="BN1228" s="121"/>
      <c r="BO1228" s="121"/>
      <c r="BP1228" s="121"/>
      <c r="BQ1228" s="121"/>
      <c r="BR1228" s="121"/>
    </row>
    <row r="1229" spans="1:70" customFormat="1">
      <c r="A1229" s="84"/>
      <c r="B1229" s="363"/>
      <c r="C1229" s="121"/>
      <c r="D1229" s="121"/>
      <c r="E1229" s="121"/>
      <c r="F1229" s="121"/>
      <c r="G1229" s="121"/>
      <c r="H1229" s="121"/>
      <c r="I1229" s="121"/>
      <c r="J1229" s="121"/>
      <c r="K1229" s="121"/>
      <c r="L1229" s="10"/>
      <c r="M1229" s="9"/>
      <c r="N1229" s="90"/>
      <c r="R1229" s="205"/>
      <c r="S1229" s="205"/>
      <c r="T1229" s="205"/>
      <c r="V1229" s="205"/>
      <c r="W1229" s="205"/>
      <c r="X1229" s="205"/>
      <c r="Y1229" s="394"/>
      <c r="Z1229" s="98"/>
      <c r="AA1229" s="205"/>
      <c r="AB1229" s="98"/>
      <c r="AC1229" s="98"/>
      <c r="AD1229" s="98"/>
      <c r="AE1229" s="205"/>
      <c r="AF1229" s="98"/>
      <c r="AH1229" s="98"/>
      <c r="AI1229" s="205"/>
      <c r="AJ1229" s="98"/>
      <c r="AK1229" s="98"/>
      <c r="AL1229" s="98"/>
      <c r="AM1229" s="205"/>
      <c r="AN1229" s="98"/>
      <c r="AO1229" s="121"/>
      <c r="AP1229" s="98"/>
      <c r="AQ1229" s="205"/>
      <c r="AR1229" s="98"/>
      <c r="AT1229" s="98"/>
      <c r="AU1229" s="205"/>
      <c r="AV1229" s="98"/>
      <c r="AX1229" s="98"/>
      <c r="AY1229" s="205"/>
      <c r="AZ1229" s="98"/>
      <c r="BB1229" s="98"/>
      <c r="BC1229" s="205"/>
      <c r="BD1229" s="98"/>
      <c r="BF1229" s="98"/>
      <c r="BG1229" s="205"/>
      <c r="BH1229" s="98"/>
      <c r="BI1229" s="121"/>
      <c r="BJ1229" s="98"/>
      <c r="BK1229" s="205"/>
      <c r="BL1229" s="98"/>
      <c r="BN1229" s="121"/>
      <c r="BO1229" s="121"/>
      <c r="BP1229" s="121"/>
      <c r="BQ1229" s="121"/>
      <c r="BR1229" s="121"/>
    </row>
    <row r="1230" spans="1:70" customFormat="1">
      <c r="A1230" s="84"/>
      <c r="B1230" s="363"/>
      <c r="C1230" s="121"/>
      <c r="D1230" s="121"/>
      <c r="E1230" s="121"/>
      <c r="F1230" s="121"/>
      <c r="G1230" s="121"/>
      <c r="H1230" s="121"/>
      <c r="I1230" s="121"/>
      <c r="J1230" s="121"/>
      <c r="K1230" s="121"/>
      <c r="L1230" s="10"/>
      <c r="M1230" s="9"/>
      <c r="N1230" s="90"/>
      <c r="R1230" s="205"/>
      <c r="S1230" s="205"/>
      <c r="T1230" s="205"/>
      <c r="V1230" s="205"/>
      <c r="W1230" s="205"/>
      <c r="X1230" s="205"/>
      <c r="Y1230" s="394"/>
      <c r="Z1230" s="98"/>
      <c r="AA1230" s="205"/>
      <c r="AB1230" s="98"/>
      <c r="AC1230" s="98"/>
      <c r="AD1230" s="98"/>
      <c r="AE1230" s="205"/>
      <c r="AF1230" s="98"/>
      <c r="AH1230" s="98"/>
      <c r="AI1230" s="205"/>
      <c r="AJ1230" s="98"/>
      <c r="AK1230" s="98"/>
      <c r="AL1230" s="98"/>
      <c r="AM1230" s="205"/>
      <c r="AN1230" s="98"/>
      <c r="AO1230" s="121"/>
      <c r="AP1230" s="98"/>
      <c r="AQ1230" s="205"/>
      <c r="AR1230" s="98"/>
      <c r="AT1230" s="98"/>
      <c r="AU1230" s="205"/>
      <c r="AV1230" s="98"/>
      <c r="AX1230" s="98"/>
      <c r="AY1230" s="205"/>
      <c r="AZ1230" s="98"/>
      <c r="BB1230" s="98"/>
      <c r="BC1230" s="205"/>
      <c r="BD1230" s="98"/>
      <c r="BF1230" s="98"/>
      <c r="BG1230" s="205"/>
      <c r="BH1230" s="98"/>
      <c r="BI1230" s="121"/>
      <c r="BJ1230" s="98"/>
      <c r="BK1230" s="205"/>
      <c r="BL1230" s="98"/>
      <c r="BN1230" s="121"/>
      <c r="BO1230" s="121"/>
      <c r="BP1230" s="121"/>
      <c r="BQ1230" s="121"/>
      <c r="BR1230" s="121"/>
    </row>
    <row r="1231" spans="1:70" customFormat="1">
      <c r="A1231" s="84"/>
      <c r="B1231" s="363"/>
      <c r="C1231" s="121"/>
      <c r="D1231" s="121"/>
      <c r="E1231" s="121"/>
      <c r="F1231" s="121"/>
      <c r="G1231" s="121"/>
      <c r="H1231" s="121"/>
      <c r="I1231" s="121"/>
      <c r="J1231" s="121"/>
      <c r="K1231" s="121"/>
      <c r="L1231" s="10"/>
      <c r="M1231" s="9"/>
      <c r="N1231" s="90"/>
      <c r="R1231" s="205"/>
      <c r="S1231" s="205"/>
      <c r="T1231" s="205"/>
      <c r="V1231" s="205"/>
      <c r="W1231" s="205"/>
      <c r="X1231" s="205"/>
      <c r="Y1231" s="394"/>
      <c r="Z1231" s="98"/>
      <c r="AA1231" s="205"/>
      <c r="AB1231" s="98"/>
      <c r="AC1231" s="98"/>
      <c r="AD1231" s="98"/>
      <c r="AE1231" s="205"/>
      <c r="AF1231" s="98"/>
      <c r="AH1231" s="98"/>
      <c r="AI1231" s="205"/>
      <c r="AJ1231" s="98"/>
      <c r="AK1231" s="98"/>
      <c r="AL1231" s="98"/>
      <c r="AM1231" s="205"/>
      <c r="AN1231" s="98"/>
      <c r="AO1231" s="121"/>
      <c r="AP1231" s="98"/>
      <c r="AQ1231" s="205"/>
      <c r="AR1231" s="98"/>
      <c r="AT1231" s="98"/>
      <c r="AU1231" s="205"/>
      <c r="AV1231" s="98"/>
      <c r="AX1231" s="98"/>
      <c r="AY1231" s="205"/>
      <c r="AZ1231" s="98"/>
      <c r="BB1231" s="98"/>
      <c r="BC1231" s="205"/>
      <c r="BD1231" s="98"/>
      <c r="BF1231" s="98"/>
      <c r="BG1231" s="205"/>
      <c r="BH1231" s="98"/>
      <c r="BI1231" s="121"/>
      <c r="BJ1231" s="98"/>
      <c r="BK1231" s="205"/>
      <c r="BL1231" s="98"/>
      <c r="BN1231" s="121"/>
      <c r="BO1231" s="121"/>
      <c r="BP1231" s="121"/>
      <c r="BQ1231" s="121"/>
      <c r="BR1231" s="121"/>
    </row>
    <row r="1232" spans="1:70" customFormat="1">
      <c r="A1232" s="84"/>
      <c r="B1232" s="363"/>
      <c r="C1232" s="121"/>
      <c r="D1232" s="121"/>
      <c r="E1232" s="121"/>
      <c r="F1232" s="121"/>
      <c r="G1232" s="121"/>
      <c r="H1232" s="121"/>
      <c r="I1232" s="121"/>
      <c r="J1232" s="121"/>
      <c r="K1232" s="121"/>
      <c r="L1232" s="10"/>
      <c r="M1232" s="9"/>
      <c r="N1232" s="90"/>
      <c r="R1232" s="205"/>
      <c r="S1232" s="205"/>
      <c r="T1232" s="205"/>
      <c r="V1232" s="205"/>
      <c r="W1232" s="205"/>
      <c r="X1232" s="205"/>
      <c r="Y1232" s="394"/>
      <c r="Z1232" s="98"/>
      <c r="AA1232" s="205"/>
      <c r="AB1232" s="98"/>
      <c r="AC1232" s="98"/>
      <c r="AD1232" s="98"/>
      <c r="AE1232" s="205"/>
      <c r="AF1232" s="98"/>
      <c r="AH1232" s="98"/>
      <c r="AI1232" s="205"/>
      <c r="AJ1232" s="98"/>
      <c r="AK1232" s="98"/>
      <c r="AL1232" s="98"/>
      <c r="AM1232" s="205"/>
      <c r="AN1232" s="98"/>
      <c r="AO1232" s="121"/>
      <c r="AP1232" s="98"/>
      <c r="AQ1232" s="205"/>
      <c r="AR1232" s="98"/>
      <c r="AT1232" s="98"/>
      <c r="AU1232" s="205"/>
      <c r="AV1232" s="98"/>
      <c r="AX1232" s="98"/>
      <c r="AY1232" s="205"/>
      <c r="AZ1232" s="98"/>
      <c r="BB1232" s="98"/>
      <c r="BC1232" s="205"/>
      <c r="BD1232" s="98"/>
      <c r="BF1232" s="98"/>
      <c r="BG1232" s="205"/>
      <c r="BH1232" s="98"/>
      <c r="BI1232" s="121"/>
      <c r="BJ1232" s="98"/>
      <c r="BK1232" s="205"/>
      <c r="BL1232" s="98"/>
      <c r="BN1232" s="121"/>
      <c r="BO1232" s="121"/>
      <c r="BP1232" s="121"/>
      <c r="BQ1232" s="121"/>
      <c r="BR1232" s="121"/>
    </row>
    <row r="1233" spans="1:70" customFormat="1">
      <c r="A1233" s="84"/>
      <c r="B1233" s="363"/>
      <c r="C1233" s="121"/>
      <c r="D1233" s="121"/>
      <c r="E1233" s="121"/>
      <c r="F1233" s="121"/>
      <c r="G1233" s="121"/>
      <c r="H1233" s="121"/>
      <c r="I1233" s="121"/>
      <c r="J1233" s="121"/>
      <c r="K1233" s="121"/>
      <c r="L1233" s="10"/>
      <c r="M1233" s="9"/>
      <c r="N1233" s="90"/>
      <c r="R1233" s="205"/>
      <c r="S1233" s="205"/>
      <c r="T1233" s="205"/>
      <c r="V1233" s="205"/>
      <c r="W1233" s="205"/>
      <c r="X1233" s="205"/>
      <c r="Y1233" s="394"/>
      <c r="Z1233" s="98"/>
      <c r="AA1233" s="205"/>
      <c r="AB1233" s="98"/>
      <c r="AC1233" s="98"/>
      <c r="AD1233" s="98"/>
      <c r="AE1233" s="205"/>
      <c r="AF1233" s="98"/>
      <c r="AH1233" s="98"/>
      <c r="AI1233" s="205"/>
      <c r="AJ1233" s="98"/>
      <c r="AK1233" s="98"/>
      <c r="AL1233" s="98"/>
      <c r="AM1233" s="205"/>
      <c r="AN1233" s="98"/>
      <c r="AO1233" s="121"/>
      <c r="AP1233" s="98"/>
      <c r="AQ1233" s="205"/>
      <c r="AR1233" s="98"/>
      <c r="AT1233" s="98"/>
      <c r="AU1233" s="205"/>
      <c r="AV1233" s="98"/>
      <c r="AX1233" s="98"/>
      <c r="AY1233" s="205"/>
      <c r="AZ1233" s="98"/>
      <c r="BB1233" s="98"/>
      <c r="BC1233" s="205"/>
      <c r="BD1233" s="98"/>
      <c r="BF1233" s="98"/>
      <c r="BG1233" s="205"/>
      <c r="BH1233" s="98"/>
      <c r="BI1233" s="121"/>
      <c r="BJ1233" s="98"/>
      <c r="BK1233" s="205"/>
      <c r="BL1233" s="98"/>
      <c r="BN1233" s="121"/>
      <c r="BO1233" s="121"/>
      <c r="BP1233" s="121"/>
      <c r="BQ1233" s="121"/>
      <c r="BR1233" s="121"/>
    </row>
    <row r="1234" spans="1:70" customFormat="1">
      <c r="A1234" s="84"/>
      <c r="B1234" s="363"/>
      <c r="C1234" s="121"/>
      <c r="D1234" s="121"/>
      <c r="E1234" s="121"/>
      <c r="F1234" s="121"/>
      <c r="G1234" s="121"/>
      <c r="H1234" s="121"/>
      <c r="I1234" s="121"/>
      <c r="J1234" s="121"/>
      <c r="K1234" s="121"/>
      <c r="L1234" s="10"/>
      <c r="M1234" s="9"/>
      <c r="N1234" s="90"/>
      <c r="R1234" s="205"/>
      <c r="S1234" s="205"/>
      <c r="T1234" s="205"/>
      <c r="V1234" s="205"/>
      <c r="W1234" s="205"/>
      <c r="X1234" s="205"/>
      <c r="Y1234" s="394"/>
      <c r="Z1234" s="98"/>
      <c r="AA1234" s="205"/>
      <c r="AB1234" s="98"/>
      <c r="AC1234" s="98"/>
      <c r="AD1234" s="98"/>
      <c r="AE1234" s="205"/>
      <c r="AF1234" s="98"/>
      <c r="AH1234" s="98"/>
      <c r="AI1234" s="205"/>
      <c r="AJ1234" s="98"/>
      <c r="AK1234" s="98"/>
      <c r="AL1234" s="98"/>
      <c r="AM1234" s="205"/>
      <c r="AN1234" s="98"/>
      <c r="AO1234" s="121"/>
      <c r="AP1234" s="98"/>
      <c r="AQ1234" s="205"/>
      <c r="AR1234" s="98"/>
      <c r="AT1234" s="98"/>
      <c r="AU1234" s="205"/>
      <c r="AV1234" s="98"/>
      <c r="AX1234" s="98"/>
      <c r="AY1234" s="205"/>
      <c r="AZ1234" s="98"/>
      <c r="BB1234" s="98"/>
      <c r="BC1234" s="205"/>
      <c r="BD1234" s="98"/>
      <c r="BF1234" s="98"/>
      <c r="BG1234" s="205"/>
      <c r="BH1234" s="98"/>
      <c r="BI1234" s="121"/>
      <c r="BJ1234" s="98"/>
      <c r="BK1234" s="205"/>
      <c r="BL1234" s="98"/>
      <c r="BN1234" s="121"/>
      <c r="BO1234" s="121"/>
      <c r="BP1234" s="121"/>
      <c r="BQ1234" s="121"/>
      <c r="BR1234" s="121"/>
    </row>
    <row r="1235" spans="1:70" customFormat="1">
      <c r="A1235" s="84"/>
      <c r="B1235" s="363"/>
      <c r="C1235" s="121"/>
      <c r="D1235" s="121"/>
      <c r="E1235" s="121"/>
      <c r="F1235" s="121"/>
      <c r="G1235" s="121"/>
      <c r="H1235" s="121"/>
      <c r="I1235" s="121"/>
      <c r="J1235" s="121"/>
      <c r="K1235" s="121"/>
      <c r="L1235" s="10"/>
      <c r="M1235" s="9"/>
      <c r="N1235" s="90"/>
      <c r="R1235" s="205"/>
      <c r="S1235" s="205"/>
      <c r="T1235" s="205"/>
      <c r="V1235" s="205"/>
      <c r="W1235" s="205"/>
      <c r="X1235" s="205"/>
      <c r="Y1235" s="394"/>
      <c r="Z1235" s="98"/>
      <c r="AA1235" s="205"/>
      <c r="AB1235" s="98"/>
      <c r="AC1235" s="98"/>
      <c r="AD1235" s="98"/>
      <c r="AE1235" s="205"/>
      <c r="AF1235" s="98"/>
      <c r="AH1235" s="98"/>
      <c r="AI1235" s="205"/>
      <c r="AJ1235" s="98"/>
      <c r="AK1235" s="98"/>
      <c r="AL1235" s="98"/>
      <c r="AM1235" s="205"/>
      <c r="AN1235" s="98"/>
      <c r="AO1235" s="121"/>
      <c r="AP1235" s="98"/>
      <c r="AQ1235" s="205"/>
      <c r="AR1235" s="98"/>
      <c r="AT1235" s="98"/>
      <c r="AU1235" s="205"/>
      <c r="AV1235" s="98"/>
      <c r="AX1235" s="98"/>
      <c r="AY1235" s="205"/>
      <c r="AZ1235" s="98"/>
      <c r="BB1235" s="98"/>
      <c r="BC1235" s="205"/>
      <c r="BD1235" s="98"/>
      <c r="BF1235" s="98"/>
      <c r="BG1235" s="205"/>
      <c r="BH1235" s="98"/>
      <c r="BI1235" s="121"/>
      <c r="BJ1235" s="98"/>
      <c r="BK1235" s="205"/>
      <c r="BL1235" s="98"/>
      <c r="BN1235" s="121"/>
      <c r="BO1235" s="121"/>
      <c r="BP1235" s="121"/>
      <c r="BQ1235" s="121"/>
      <c r="BR1235" s="121"/>
    </row>
    <row r="1236" spans="1:70" customFormat="1">
      <c r="A1236" s="84"/>
      <c r="B1236" s="363"/>
      <c r="C1236" s="121"/>
      <c r="D1236" s="121"/>
      <c r="E1236" s="121"/>
      <c r="F1236" s="121"/>
      <c r="G1236" s="121"/>
      <c r="H1236" s="121"/>
      <c r="I1236" s="121"/>
      <c r="J1236" s="121"/>
      <c r="K1236" s="121"/>
      <c r="L1236" s="10"/>
      <c r="M1236" s="9"/>
      <c r="N1236" s="90"/>
      <c r="R1236" s="205"/>
      <c r="S1236" s="205"/>
      <c r="T1236" s="205"/>
      <c r="V1236" s="205"/>
      <c r="W1236" s="205"/>
      <c r="X1236" s="205"/>
      <c r="Y1236" s="394"/>
      <c r="Z1236" s="98"/>
      <c r="AA1236" s="205"/>
      <c r="AB1236" s="98"/>
      <c r="AC1236" s="98"/>
      <c r="AD1236" s="98"/>
      <c r="AE1236" s="205"/>
      <c r="AF1236" s="98"/>
      <c r="AH1236" s="98"/>
      <c r="AI1236" s="205"/>
      <c r="AJ1236" s="98"/>
      <c r="AK1236" s="98"/>
      <c r="AL1236" s="98"/>
      <c r="AM1236" s="205"/>
      <c r="AN1236" s="98"/>
      <c r="AO1236" s="121"/>
      <c r="AP1236" s="98"/>
      <c r="AQ1236" s="205"/>
      <c r="AR1236" s="98"/>
      <c r="AT1236" s="98"/>
      <c r="AU1236" s="205"/>
      <c r="AV1236" s="98"/>
      <c r="AX1236" s="98"/>
      <c r="AY1236" s="205"/>
      <c r="AZ1236" s="98"/>
      <c r="BB1236" s="98"/>
      <c r="BC1236" s="205"/>
      <c r="BD1236" s="98"/>
      <c r="BF1236" s="98"/>
      <c r="BG1236" s="205"/>
      <c r="BH1236" s="98"/>
      <c r="BI1236" s="121"/>
      <c r="BJ1236" s="98"/>
      <c r="BK1236" s="205"/>
      <c r="BL1236" s="98"/>
      <c r="BN1236" s="121"/>
      <c r="BO1236" s="121"/>
      <c r="BP1236" s="121"/>
      <c r="BQ1236" s="121"/>
      <c r="BR1236" s="121"/>
    </row>
    <row r="1237" spans="1:70" customFormat="1">
      <c r="A1237" s="84"/>
      <c r="B1237" s="363"/>
      <c r="C1237" s="121"/>
      <c r="D1237" s="121"/>
      <c r="E1237" s="121"/>
      <c r="F1237" s="121"/>
      <c r="G1237" s="121"/>
      <c r="H1237" s="121"/>
      <c r="I1237" s="121"/>
      <c r="J1237" s="121"/>
      <c r="K1237" s="121"/>
      <c r="L1237" s="10"/>
      <c r="M1237" s="9"/>
      <c r="N1237" s="90"/>
      <c r="R1237" s="205"/>
      <c r="S1237" s="205"/>
      <c r="T1237" s="205"/>
      <c r="V1237" s="205"/>
      <c r="W1237" s="205"/>
      <c r="X1237" s="205"/>
      <c r="Y1237" s="394"/>
      <c r="Z1237" s="98"/>
      <c r="AA1237" s="205"/>
      <c r="AB1237" s="98"/>
      <c r="AC1237" s="98"/>
      <c r="AD1237" s="98"/>
      <c r="AE1237" s="205"/>
      <c r="AF1237" s="98"/>
      <c r="AH1237" s="98"/>
      <c r="AI1237" s="205"/>
      <c r="AJ1237" s="98"/>
      <c r="AK1237" s="98"/>
      <c r="AL1237" s="98"/>
      <c r="AM1237" s="205"/>
      <c r="AN1237" s="98"/>
      <c r="AO1237" s="121"/>
      <c r="AP1237" s="98"/>
      <c r="AQ1237" s="205"/>
      <c r="AR1237" s="98"/>
      <c r="AT1237" s="98"/>
      <c r="AU1237" s="205"/>
      <c r="AV1237" s="98"/>
      <c r="AX1237" s="98"/>
      <c r="AY1237" s="205"/>
      <c r="AZ1237" s="98"/>
      <c r="BB1237" s="98"/>
      <c r="BC1237" s="205"/>
      <c r="BD1237" s="98"/>
      <c r="BF1237" s="98"/>
      <c r="BG1237" s="205"/>
      <c r="BH1237" s="98"/>
      <c r="BI1237" s="121"/>
      <c r="BJ1237" s="98"/>
      <c r="BK1237" s="205"/>
      <c r="BL1237" s="98"/>
      <c r="BN1237" s="121"/>
      <c r="BO1237" s="121"/>
      <c r="BP1237" s="121"/>
      <c r="BQ1237" s="121"/>
      <c r="BR1237" s="121"/>
    </row>
    <row r="1238" spans="1:70" customFormat="1">
      <c r="A1238" s="84"/>
      <c r="B1238" s="363"/>
      <c r="C1238" s="121"/>
      <c r="D1238" s="121"/>
      <c r="E1238" s="121"/>
      <c r="F1238" s="121"/>
      <c r="G1238" s="121"/>
      <c r="H1238" s="121"/>
      <c r="I1238" s="121"/>
      <c r="J1238" s="121"/>
      <c r="K1238" s="121"/>
      <c r="L1238" s="10"/>
      <c r="M1238" s="9"/>
      <c r="N1238" s="90"/>
      <c r="R1238" s="205"/>
      <c r="S1238" s="205"/>
      <c r="T1238" s="205"/>
      <c r="V1238" s="205"/>
      <c r="W1238" s="205"/>
      <c r="X1238" s="205"/>
      <c r="Y1238" s="394"/>
      <c r="Z1238" s="98"/>
      <c r="AA1238" s="205"/>
      <c r="AB1238" s="98"/>
      <c r="AC1238" s="98"/>
      <c r="AD1238" s="98"/>
      <c r="AE1238" s="205"/>
      <c r="AF1238" s="98"/>
      <c r="AH1238" s="98"/>
      <c r="AI1238" s="205"/>
      <c r="AJ1238" s="98"/>
      <c r="AK1238" s="98"/>
      <c r="AL1238" s="98"/>
      <c r="AM1238" s="205"/>
      <c r="AN1238" s="98"/>
      <c r="AO1238" s="121"/>
      <c r="AP1238" s="98"/>
      <c r="AQ1238" s="205"/>
      <c r="AR1238" s="98"/>
      <c r="AT1238" s="98"/>
      <c r="AU1238" s="205"/>
      <c r="AV1238" s="98"/>
      <c r="AX1238" s="98"/>
      <c r="AY1238" s="205"/>
      <c r="AZ1238" s="98"/>
      <c r="BB1238" s="98"/>
      <c r="BC1238" s="205"/>
      <c r="BD1238" s="98"/>
      <c r="BF1238" s="98"/>
      <c r="BG1238" s="205"/>
      <c r="BH1238" s="98"/>
      <c r="BI1238" s="121"/>
      <c r="BJ1238" s="98"/>
      <c r="BK1238" s="205"/>
      <c r="BL1238" s="98"/>
      <c r="BN1238" s="121"/>
      <c r="BO1238" s="121"/>
      <c r="BP1238" s="121"/>
      <c r="BQ1238" s="121"/>
      <c r="BR1238" s="121"/>
    </row>
    <row r="1239" spans="1:70" customFormat="1">
      <c r="A1239" s="84"/>
      <c r="B1239" s="363"/>
      <c r="C1239" s="121"/>
      <c r="D1239" s="121"/>
      <c r="E1239" s="121"/>
      <c r="F1239" s="121"/>
      <c r="G1239" s="121"/>
      <c r="H1239" s="121"/>
      <c r="I1239" s="121"/>
      <c r="J1239" s="121"/>
      <c r="K1239" s="121"/>
      <c r="L1239" s="10"/>
      <c r="M1239" s="9"/>
      <c r="N1239" s="90"/>
      <c r="R1239" s="205"/>
      <c r="S1239" s="205"/>
      <c r="T1239" s="205"/>
      <c r="V1239" s="205"/>
      <c r="W1239" s="205"/>
      <c r="X1239" s="205"/>
      <c r="Y1239" s="394"/>
      <c r="Z1239" s="98"/>
      <c r="AA1239" s="205"/>
      <c r="AB1239" s="98"/>
      <c r="AC1239" s="98"/>
      <c r="AD1239" s="98"/>
      <c r="AE1239" s="205"/>
      <c r="AF1239" s="98"/>
      <c r="AH1239" s="98"/>
      <c r="AI1239" s="205"/>
      <c r="AJ1239" s="98"/>
      <c r="AK1239" s="98"/>
      <c r="AL1239" s="98"/>
      <c r="AM1239" s="205"/>
      <c r="AN1239" s="98"/>
      <c r="AO1239" s="121"/>
      <c r="AP1239" s="98"/>
      <c r="AQ1239" s="205"/>
      <c r="AR1239" s="98"/>
      <c r="AT1239" s="98"/>
      <c r="AU1239" s="205"/>
      <c r="AV1239" s="98"/>
      <c r="AX1239" s="98"/>
      <c r="AY1239" s="205"/>
      <c r="AZ1239" s="98"/>
      <c r="BB1239" s="98"/>
      <c r="BC1239" s="205"/>
      <c r="BD1239" s="98"/>
      <c r="BF1239" s="98"/>
      <c r="BG1239" s="205"/>
      <c r="BH1239" s="98"/>
      <c r="BI1239" s="121"/>
      <c r="BJ1239" s="98"/>
      <c r="BK1239" s="205"/>
      <c r="BL1239" s="98"/>
      <c r="BN1239" s="121"/>
      <c r="BO1239" s="121"/>
      <c r="BP1239" s="121"/>
      <c r="BQ1239" s="121"/>
      <c r="BR1239" s="121"/>
    </row>
    <row r="1240" spans="1:70" customFormat="1">
      <c r="A1240" s="84"/>
      <c r="B1240" s="363"/>
      <c r="C1240" s="121"/>
      <c r="D1240" s="121"/>
      <c r="E1240" s="121"/>
      <c r="F1240" s="121"/>
      <c r="G1240" s="121"/>
      <c r="H1240" s="121"/>
      <c r="I1240" s="121"/>
      <c r="J1240" s="121"/>
      <c r="K1240" s="121"/>
      <c r="L1240" s="10"/>
      <c r="M1240" s="9"/>
      <c r="N1240" s="90"/>
      <c r="R1240" s="205"/>
      <c r="S1240" s="205"/>
      <c r="T1240" s="205"/>
      <c r="V1240" s="205"/>
      <c r="W1240" s="205"/>
      <c r="X1240" s="205"/>
      <c r="Y1240" s="394"/>
      <c r="Z1240" s="98"/>
      <c r="AA1240" s="205"/>
      <c r="AB1240" s="98"/>
      <c r="AC1240" s="98"/>
      <c r="AD1240" s="98"/>
      <c r="AE1240" s="205"/>
      <c r="AF1240" s="98"/>
      <c r="AH1240" s="98"/>
      <c r="AI1240" s="205"/>
      <c r="AJ1240" s="98"/>
      <c r="AK1240" s="98"/>
      <c r="AL1240" s="98"/>
      <c r="AM1240" s="205"/>
      <c r="AN1240" s="98"/>
      <c r="AO1240" s="121"/>
      <c r="AP1240" s="98"/>
      <c r="AQ1240" s="205"/>
      <c r="AR1240" s="98"/>
      <c r="AT1240" s="98"/>
      <c r="AU1240" s="205"/>
      <c r="AV1240" s="98"/>
      <c r="AX1240" s="98"/>
      <c r="AY1240" s="205"/>
      <c r="AZ1240" s="98"/>
      <c r="BB1240" s="98"/>
      <c r="BC1240" s="205"/>
      <c r="BD1240" s="98"/>
      <c r="BF1240" s="98"/>
      <c r="BG1240" s="205"/>
      <c r="BH1240" s="98"/>
      <c r="BI1240" s="121"/>
      <c r="BJ1240" s="98"/>
      <c r="BK1240" s="205"/>
      <c r="BL1240" s="98"/>
      <c r="BN1240" s="121"/>
      <c r="BO1240" s="121"/>
      <c r="BP1240" s="121"/>
      <c r="BQ1240" s="121"/>
      <c r="BR1240" s="121"/>
    </row>
    <row r="1241" spans="1:70" customFormat="1">
      <c r="A1241" s="84"/>
      <c r="B1241" s="363"/>
      <c r="C1241" s="121"/>
      <c r="D1241" s="121"/>
      <c r="E1241" s="121"/>
      <c r="F1241" s="121"/>
      <c r="G1241" s="121"/>
      <c r="H1241" s="121"/>
      <c r="I1241" s="121"/>
      <c r="J1241" s="121"/>
      <c r="K1241" s="121"/>
      <c r="L1241" s="10"/>
      <c r="M1241" s="9"/>
      <c r="N1241" s="90"/>
      <c r="R1241" s="205"/>
      <c r="S1241" s="205"/>
      <c r="T1241" s="205"/>
      <c r="V1241" s="205"/>
      <c r="W1241" s="205"/>
      <c r="X1241" s="205"/>
      <c r="Y1241" s="394"/>
      <c r="Z1241" s="98"/>
      <c r="AA1241" s="205"/>
      <c r="AB1241" s="98"/>
      <c r="AC1241" s="98"/>
      <c r="AD1241" s="98"/>
      <c r="AE1241" s="205"/>
      <c r="AF1241" s="98"/>
      <c r="AH1241" s="98"/>
      <c r="AI1241" s="205"/>
      <c r="AJ1241" s="98"/>
      <c r="AK1241" s="98"/>
      <c r="AL1241" s="98"/>
      <c r="AM1241" s="205"/>
      <c r="AN1241" s="98"/>
      <c r="AO1241" s="121"/>
      <c r="AP1241" s="98"/>
      <c r="AQ1241" s="205"/>
      <c r="AR1241" s="98"/>
      <c r="AT1241" s="98"/>
      <c r="AU1241" s="205"/>
      <c r="AV1241" s="98"/>
      <c r="AX1241" s="98"/>
      <c r="AY1241" s="205"/>
      <c r="AZ1241" s="98"/>
      <c r="BB1241" s="98"/>
      <c r="BC1241" s="205"/>
      <c r="BD1241" s="98"/>
      <c r="BF1241" s="98"/>
      <c r="BG1241" s="205"/>
      <c r="BH1241" s="98"/>
      <c r="BI1241" s="121"/>
      <c r="BJ1241" s="98"/>
      <c r="BK1241" s="205"/>
      <c r="BL1241" s="98"/>
      <c r="BN1241" s="121"/>
      <c r="BO1241" s="121"/>
      <c r="BP1241" s="121"/>
      <c r="BQ1241" s="121"/>
      <c r="BR1241" s="121"/>
    </row>
    <row r="1242" spans="1:70" customFormat="1">
      <c r="A1242" s="84"/>
      <c r="B1242" s="363"/>
      <c r="C1242" s="121"/>
      <c r="D1242" s="121"/>
      <c r="E1242" s="121"/>
      <c r="F1242" s="121"/>
      <c r="G1242" s="121"/>
      <c r="H1242" s="121"/>
      <c r="I1242" s="121"/>
      <c r="J1242" s="121"/>
      <c r="K1242" s="121"/>
      <c r="L1242" s="10"/>
      <c r="M1242" s="9"/>
      <c r="N1242" s="90"/>
      <c r="R1242" s="205"/>
      <c r="S1242" s="205"/>
      <c r="T1242" s="205"/>
      <c r="V1242" s="205"/>
      <c r="W1242" s="205"/>
      <c r="X1242" s="205"/>
      <c r="Y1242" s="394"/>
      <c r="Z1242" s="98"/>
      <c r="AA1242" s="205"/>
      <c r="AB1242" s="98"/>
      <c r="AC1242" s="98"/>
      <c r="AD1242" s="98"/>
      <c r="AE1242" s="205"/>
      <c r="AF1242" s="98"/>
      <c r="AH1242" s="98"/>
      <c r="AI1242" s="205"/>
      <c r="AJ1242" s="98"/>
      <c r="AK1242" s="98"/>
      <c r="AL1242" s="98"/>
      <c r="AM1242" s="205"/>
      <c r="AN1242" s="98"/>
      <c r="AO1242" s="121"/>
      <c r="AP1242" s="98"/>
      <c r="AQ1242" s="205"/>
      <c r="AR1242" s="98"/>
      <c r="AT1242" s="98"/>
      <c r="AU1242" s="205"/>
      <c r="AV1242" s="98"/>
      <c r="AX1242" s="98"/>
      <c r="AY1242" s="205"/>
      <c r="AZ1242" s="98"/>
      <c r="BB1242" s="98"/>
      <c r="BC1242" s="205"/>
      <c r="BD1242" s="98"/>
      <c r="BF1242" s="98"/>
      <c r="BG1242" s="205"/>
      <c r="BH1242" s="98"/>
      <c r="BI1242" s="121"/>
      <c r="BJ1242" s="98"/>
      <c r="BK1242" s="205"/>
      <c r="BL1242" s="98"/>
      <c r="BN1242" s="121"/>
      <c r="BO1242" s="121"/>
      <c r="BP1242" s="121"/>
      <c r="BQ1242" s="121"/>
      <c r="BR1242" s="121"/>
    </row>
    <row r="1243" spans="1:70" customFormat="1">
      <c r="A1243" s="84"/>
      <c r="B1243" s="363"/>
      <c r="C1243" s="121"/>
      <c r="D1243" s="121"/>
      <c r="E1243" s="121"/>
      <c r="F1243" s="121"/>
      <c r="G1243" s="121"/>
      <c r="H1243" s="121"/>
      <c r="I1243" s="121"/>
      <c r="J1243" s="121"/>
      <c r="K1243" s="121"/>
      <c r="L1243" s="10"/>
      <c r="M1243" s="9"/>
      <c r="N1243" s="90"/>
      <c r="R1243" s="205"/>
      <c r="S1243" s="205"/>
      <c r="T1243" s="205"/>
      <c r="V1243" s="205"/>
      <c r="W1243" s="205"/>
      <c r="X1243" s="205"/>
      <c r="Y1243" s="394"/>
      <c r="Z1243" s="98"/>
      <c r="AA1243" s="205"/>
      <c r="AB1243" s="98"/>
      <c r="AC1243" s="98"/>
      <c r="AD1243" s="98"/>
      <c r="AE1243" s="205"/>
      <c r="AF1243" s="98"/>
      <c r="AH1243" s="98"/>
      <c r="AI1243" s="205"/>
      <c r="AJ1243" s="98"/>
      <c r="AK1243" s="98"/>
      <c r="AL1243" s="98"/>
      <c r="AM1243" s="205"/>
      <c r="AN1243" s="98"/>
      <c r="AO1243" s="121"/>
      <c r="AP1243" s="98"/>
      <c r="AQ1243" s="205"/>
      <c r="AR1243" s="98"/>
      <c r="AT1243" s="98"/>
      <c r="AU1243" s="205"/>
      <c r="AV1243" s="98"/>
      <c r="AX1243" s="98"/>
      <c r="AY1243" s="205"/>
      <c r="AZ1243" s="98"/>
      <c r="BB1243" s="98"/>
      <c r="BC1243" s="205"/>
      <c r="BD1243" s="98"/>
      <c r="BF1243" s="98"/>
      <c r="BG1243" s="205"/>
      <c r="BH1243" s="98"/>
      <c r="BI1243" s="121"/>
      <c r="BJ1243" s="98"/>
      <c r="BK1243" s="205"/>
      <c r="BL1243" s="98"/>
      <c r="BN1243" s="121"/>
      <c r="BO1243" s="121"/>
      <c r="BP1243" s="121"/>
      <c r="BQ1243" s="121"/>
      <c r="BR1243" s="121"/>
    </row>
    <row r="1244" spans="1:70" customFormat="1">
      <c r="A1244" s="84"/>
      <c r="B1244" s="363"/>
      <c r="C1244" s="121"/>
      <c r="D1244" s="121"/>
      <c r="E1244" s="121"/>
      <c r="F1244" s="121"/>
      <c r="G1244" s="121"/>
      <c r="H1244" s="121"/>
      <c r="I1244" s="121"/>
      <c r="J1244" s="121"/>
      <c r="K1244" s="121"/>
      <c r="L1244" s="10"/>
      <c r="M1244" s="9"/>
      <c r="N1244" s="90"/>
      <c r="R1244" s="205"/>
      <c r="S1244" s="205"/>
      <c r="T1244" s="205"/>
      <c r="V1244" s="205"/>
      <c r="W1244" s="205"/>
      <c r="X1244" s="205"/>
      <c r="Y1244" s="394"/>
      <c r="Z1244" s="98"/>
      <c r="AA1244" s="205"/>
      <c r="AB1244" s="98"/>
      <c r="AC1244" s="98"/>
      <c r="AD1244" s="98"/>
      <c r="AE1244" s="205"/>
      <c r="AF1244" s="98"/>
      <c r="AH1244" s="98"/>
      <c r="AI1244" s="205"/>
      <c r="AJ1244" s="98"/>
      <c r="AK1244" s="98"/>
      <c r="AL1244" s="98"/>
      <c r="AM1244" s="205"/>
      <c r="AN1244" s="98"/>
      <c r="AO1244" s="121"/>
      <c r="AP1244" s="98"/>
      <c r="AQ1244" s="205"/>
      <c r="AR1244" s="98"/>
      <c r="AT1244" s="98"/>
      <c r="AU1244" s="205"/>
      <c r="AV1244" s="98"/>
      <c r="AX1244" s="98"/>
      <c r="AY1244" s="205"/>
      <c r="AZ1244" s="98"/>
      <c r="BB1244" s="98"/>
      <c r="BC1244" s="205"/>
      <c r="BD1244" s="98"/>
      <c r="BF1244" s="98"/>
      <c r="BG1244" s="205"/>
      <c r="BH1244" s="98"/>
      <c r="BI1244" s="121"/>
      <c r="BJ1244" s="98"/>
      <c r="BK1244" s="205"/>
      <c r="BL1244" s="98"/>
      <c r="BN1244" s="121"/>
      <c r="BO1244" s="121"/>
      <c r="BP1244" s="121"/>
      <c r="BQ1244" s="121"/>
      <c r="BR1244" s="121"/>
    </row>
    <row r="1245" spans="1:70" customFormat="1">
      <c r="A1245" s="84"/>
      <c r="B1245" s="363"/>
      <c r="C1245" s="121"/>
      <c r="D1245" s="121"/>
      <c r="E1245" s="121"/>
      <c r="F1245" s="121"/>
      <c r="G1245" s="121"/>
      <c r="H1245" s="121"/>
      <c r="I1245" s="121"/>
      <c r="J1245" s="121"/>
      <c r="K1245" s="121"/>
      <c r="L1245" s="10"/>
      <c r="M1245" s="9"/>
      <c r="N1245" s="90"/>
      <c r="R1245" s="205"/>
      <c r="S1245" s="205"/>
      <c r="T1245" s="205"/>
      <c r="V1245" s="205"/>
      <c r="W1245" s="205"/>
      <c r="X1245" s="205"/>
      <c r="Y1245" s="394"/>
      <c r="Z1245" s="98"/>
      <c r="AA1245" s="205"/>
      <c r="AB1245" s="98"/>
      <c r="AC1245" s="98"/>
      <c r="AD1245" s="98"/>
      <c r="AE1245" s="205"/>
      <c r="AF1245" s="98"/>
      <c r="AH1245" s="98"/>
      <c r="AI1245" s="205"/>
      <c r="AJ1245" s="98"/>
      <c r="AK1245" s="98"/>
      <c r="AL1245" s="98"/>
      <c r="AM1245" s="205"/>
      <c r="AN1245" s="98"/>
      <c r="AO1245" s="121"/>
      <c r="AP1245" s="98"/>
      <c r="AQ1245" s="205"/>
      <c r="AR1245" s="98"/>
      <c r="AT1245" s="98"/>
      <c r="AU1245" s="205"/>
      <c r="AV1245" s="98"/>
      <c r="AX1245" s="98"/>
      <c r="AY1245" s="205"/>
      <c r="AZ1245" s="98"/>
      <c r="BB1245" s="98"/>
      <c r="BC1245" s="205"/>
      <c r="BD1245" s="98"/>
      <c r="BF1245" s="98"/>
      <c r="BG1245" s="205"/>
      <c r="BH1245" s="98"/>
      <c r="BI1245" s="121"/>
      <c r="BJ1245" s="98"/>
      <c r="BK1245" s="205"/>
      <c r="BL1245" s="98"/>
      <c r="BN1245" s="121"/>
      <c r="BO1245" s="121"/>
      <c r="BP1245" s="121"/>
      <c r="BQ1245" s="121"/>
      <c r="BR1245" s="121"/>
    </row>
    <row r="1246" spans="1:70" customFormat="1">
      <c r="A1246" s="84"/>
      <c r="B1246" s="363"/>
      <c r="C1246" s="121"/>
      <c r="D1246" s="121"/>
      <c r="E1246" s="121"/>
      <c r="F1246" s="121"/>
      <c r="G1246" s="121"/>
      <c r="H1246" s="121"/>
      <c r="I1246" s="121"/>
      <c r="J1246" s="121"/>
      <c r="K1246" s="121"/>
      <c r="L1246" s="10"/>
      <c r="M1246" s="9"/>
      <c r="N1246" s="90"/>
      <c r="R1246" s="205"/>
      <c r="S1246" s="205"/>
      <c r="T1246" s="205"/>
      <c r="V1246" s="205"/>
      <c r="W1246" s="205"/>
      <c r="X1246" s="205"/>
      <c r="Y1246" s="394"/>
      <c r="Z1246" s="98"/>
      <c r="AA1246" s="205"/>
      <c r="AB1246" s="98"/>
      <c r="AC1246" s="98"/>
      <c r="AD1246" s="98"/>
      <c r="AE1246" s="205"/>
      <c r="AF1246" s="98"/>
      <c r="AH1246" s="98"/>
      <c r="AI1246" s="205"/>
      <c r="AJ1246" s="98"/>
      <c r="AK1246" s="98"/>
      <c r="AL1246" s="98"/>
      <c r="AM1246" s="205"/>
      <c r="AN1246" s="98"/>
      <c r="AO1246" s="121"/>
      <c r="AP1246" s="98"/>
      <c r="AQ1246" s="205"/>
      <c r="AR1246" s="98"/>
      <c r="AT1246" s="98"/>
      <c r="AU1246" s="205"/>
      <c r="AV1246" s="98"/>
      <c r="AX1246" s="98"/>
      <c r="AY1246" s="205"/>
      <c r="AZ1246" s="98"/>
      <c r="BB1246" s="98"/>
      <c r="BC1246" s="205"/>
      <c r="BD1246" s="98"/>
      <c r="BF1246" s="98"/>
      <c r="BG1246" s="205"/>
      <c r="BH1246" s="98"/>
      <c r="BI1246" s="121"/>
      <c r="BJ1246" s="98"/>
      <c r="BK1246" s="205"/>
      <c r="BL1246" s="98"/>
      <c r="BN1246" s="121"/>
      <c r="BO1246" s="121"/>
      <c r="BP1246" s="121"/>
      <c r="BQ1246" s="121"/>
      <c r="BR1246" s="121"/>
    </row>
    <row r="1247" spans="1:70" customFormat="1">
      <c r="A1247" s="84"/>
      <c r="B1247" s="363"/>
      <c r="C1247" s="121"/>
      <c r="D1247" s="121"/>
      <c r="E1247" s="121"/>
      <c r="F1247" s="121"/>
      <c r="G1247" s="121"/>
      <c r="H1247" s="121"/>
      <c r="I1247" s="121"/>
      <c r="J1247" s="121"/>
      <c r="K1247" s="121"/>
      <c r="L1247" s="10"/>
      <c r="M1247" s="9"/>
      <c r="N1247" s="90"/>
      <c r="R1247" s="205"/>
      <c r="S1247" s="205"/>
      <c r="T1247" s="205"/>
      <c r="V1247" s="205"/>
      <c r="W1247" s="205"/>
      <c r="X1247" s="205"/>
      <c r="Y1247" s="394"/>
      <c r="Z1247" s="98"/>
      <c r="AA1247" s="205"/>
      <c r="AB1247" s="98"/>
      <c r="AC1247" s="98"/>
      <c r="AD1247" s="98"/>
      <c r="AE1247" s="205"/>
      <c r="AF1247" s="98"/>
      <c r="AH1247" s="98"/>
      <c r="AI1247" s="205"/>
      <c r="AJ1247" s="98"/>
      <c r="AK1247" s="98"/>
      <c r="AL1247" s="98"/>
      <c r="AM1247" s="205"/>
      <c r="AN1247" s="98"/>
      <c r="AO1247" s="121"/>
      <c r="AP1247" s="98"/>
      <c r="AQ1247" s="205"/>
      <c r="AR1247" s="98"/>
      <c r="AT1247" s="98"/>
      <c r="AU1247" s="205"/>
      <c r="AV1247" s="98"/>
      <c r="AX1247" s="98"/>
      <c r="AY1247" s="205"/>
      <c r="AZ1247" s="98"/>
      <c r="BB1247" s="98"/>
      <c r="BC1247" s="205"/>
      <c r="BD1247" s="98"/>
      <c r="BF1247" s="98"/>
      <c r="BG1247" s="205"/>
      <c r="BH1247" s="98"/>
      <c r="BI1247" s="121"/>
      <c r="BJ1247" s="98"/>
      <c r="BK1247" s="205"/>
      <c r="BL1247" s="98"/>
      <c r="BN1247" s="121"/>
      <c r="BO1247" s="121"/>
      <c r="BP1247" s="121"/>
      <c r="BQ1247" s="121"/>
      <c r="BR1247" s="121"/>
    </row>
    <row r="1248" spans="1:70" customFormat="1">
      <c r="A1248" s="84"/>
      <c r="B1248" s="363"/>
      <c r="C1248" s="121"/>
      <c r="D1248" s="121"/>
      <c r="E1248" s="121"/>
      <c r="F1248" s="121"/>
      <c r="G1248" s="121"/>
      <c r="H1248" s="121"/>
      <c r="I1248" s="121"/>
      <c r="J1248" s="121"/>
      <c r="K1248" s="121"/>
      <c r="L1248" s="10"/>
      <c r="M1248" s="9"/>
      <c r="N1248" s="90"/>
      <c r="R1248" s="205"/>
      <c r="S1248" s="205"/>
      <c r="T1248" s="205"/>
      <c r="V1248" s="205"/>
      <c r="W1248" s="205"/>
      <c r="X1248" s="205"/>
      <c r="Y1248" s="394"/>
      <c r="Z1248" s="98"/>
      <c r="AA1248" s="205"/>
      <c r="AB1248" s="98"/>
      <c r="AC1248" s="98"/>
      <c r="AD1248" s="98"/>
      <c r="AE1248" s="205"/>
      <c r="AF1248" s="98"/>
      <c r="AH1248" s="98"/>
      <c r="AI1248" s="205"/>
      <c r="AJ1248" s="98"/>
      <c r="AK1248" s="98"/>
      <c r="AL1248" s="98"/>
      <c r="AM1248" s="205"/>
      <c r="AN1248" s="98"/>
      <c r="AO1248" s="121"/>
      <c r="AP1248" s="98"/>
      <c r="AQ1248" s="205"/>
      <c r="AR1248" s="98"/>
      <c r="AT1248" s="98"/>
      <c r="AU1248" s="205"/>
      <c r="AV1248" s="98"/>
      <c r="AX1248" s="98"/>
      <c r="AY1248" s="205"/>
      <c r="AZ1248" s="98"/>
      <c r="BB1248" s="98"/>
      <c r="BC1248" s="205"/>
      <c r="BD1248" s="98"/>
      <c r="BF1248" s="98"/>
      <c r="BG1248" s="205"/>
      <c r="BH1248" s="98"/>
      <c r="BI1248" s="121"/>
      <c r="BJ1248" s="98"/>
      <c r="BK1248" s="205"/>
      <c r="BL1248" s="98"/>
      <c r="BN1248" s="121"/>
      <c r="BO1248" s="121"/>
      <c r="BP1248" s="121"/>
      <c r="BQ1248" s="121"/>
      <c r="BR1248" s="121"/>
    </row>
    <row r="1249" spans="1:70" customFormat="1">
      <c r="A1249" s="84"/>
      <c r="B1249" s="363"/>
      <c r="C1249" s="121"/>
      <c r="D1249" s="121"/>
      <c r="E1249" s="121"/>
      <c r="F1249" s="121"/>
      <c r="G1249" s="121"/>
      <c r="H1249" s="121"/>
      <c r="I1249" s="121"/>
      <c r="J1249" s="121"/>
      <c r="K1249" s="121"/>
      <c r="L1249" s="10"/>
      <c r="M1249" s="9"/>
      <c r="N1249" s="90"/>
      <c r="R1249" s="205"/>
      <c r="S1249" s="205"/>
      <c r="T1249" s="205"/>
      <c r="V1249" s="205"/>
      <c r="W1249" s="205"/>
      <c r="X1249" s="205"/>
      <c r="Y1249" s="394"/>
      <c r="Z1249" s="98"/>
      <c r="AA1249" s="205"/>
      <c r="AB1249" s="98"/>
      <c r="AC1249" s="98"/>
      <c r="AD1249" s="98"/>
      <c r="AE1249" s="205"/>
      <c r="AF1249" s="98"/>
      <c r="AH1249" s="98"/>
      <c r="AI1249" s="205"/>
      <c r="AJ1249" s="98"/>
      <c r="AK1249" s="98"/>
      <c r="AL1249" s="98"/>
      <c r="AM1249" s="205"/>
      <c r="AN1249" s="98"/>
      <c r="AO1249" s="121"/>
      <c r="AP1249" s="98"/>
      <c r="AQ1249" s="205"/>
      <c r="AR1249" s="98"/>
      <c r="AT1249" s="98"/>
      <c r="AU1249" s="205"/>
      <c r="AV1249" s="98"/>
      <c r="AX1249" s="98"/>
      <c r="AY1249" s="205"/>
      <c r="AZ1249" s="98"/>
      <c r="BB1249" s="98"/>
      <c r="BC1249" s="205"/>
      <c r="BD1249" s="98"/>
      <c r="BF1249" s="98"/>
      <c r="BG1249" s="205"/>
      <c r="BH1249" s="98"/>
      <c r="BI1249" s="121"/>
      <c r="BJ1249" s="98"/>
      <c r="BK1249" s="205"/>
      <c r="BL1249" s="98"/>
      <c r="BN1249" s="121"/>
      <c r="BO1249" s="121"/>
      <c r="BP1249" s="121"/>
      <c r="BQ1249" s="121"/>
      <c r="BR1249" s="121"/>
    </row>
    <row r="1250" spans="1:70" customFormat="1">
      <c r="A1250" s="84"/>
      <c r="B1250" s="363"/>
      <c r="C1250" s="121"/>
      <c r="D1250" s="121"/>
      <c r="E1250" s="121"/>
      <c r="F1250" s="121"/>
      <c r="G1250" s="121"/>
      <c r="H1250" s="121"/>
      <c r="I1250" s="121"/>
      <c r="J1250" s="121"/>
      <c r="K1250" s="121"/>
      <c r="L1250" s="10"/>
      <c r="M1250" s="9"/>
      <c r="N1250" s="90"/>
      <c r="R1250" s="205"/>
      <c r="S1250" s="205"/>
      <c r="T1250" s="205"/>
      <c r="V1250" s="205"/>
      <c r="W1250" s="205"/>
      <c r="X1250" s="205"/>
      <c r="Y1250" s="394"/>
      <c r="Z1250" s="98"/>
      <c r="AA1250" s="205"/>
      <c r="AB1250" s="98"/>
      <c r="AC1250" s="98"/>
      <c r="AD1250" s="98"/>
      <c r="AE1250" s="205"/>
      <c r="AF1250" s="98"/>
      <c r="AH1250" s="98"/>
      <c r="AI1250" s="205"/>
      <c r="AJ1250" s="98"/>
      <c r="AK1250" s="98"/>
      <c r="AL1250" s="98"/>
      <c r="AM1250" s="205"/>
      <c r="AN1250" s="98"/>
      <c r="AO1250" s="121"/>
      <c r="AP1250" s="98"/>
      <c r="AQ1250" s="205"/>
      <c r="AR1250" s="98"/>
      <c r="AT1250" s="98"/>
      <c r="AU1250" s="205"/>
      <c r="AV1250" s="98"/>
      <c r="AX1250" s="98"/>
      <c r="AY1250" s="205"/>
      <c r="AZ1250" s="98"/>
      <c r="BB1250" s="98"/>
      <c r="BC1250" s="205"/>
      <c r="BD1250" s="98"/>
      <c r="BF1250" s="98"/>
      <c r="BG1250" s="205"/>
      <c r="BH1250" s="98"/>
      <c r="BI1250" s="121"/>
      <c r="BJ1250" s="98"/>
      <c r="BK1250" s="205"/>
      <c r="BL1250" s="98"/>
      <c r="BN1250" s="121"/>
      <c r="BO1250" s="121"/>
      <c r="BP1250" s="121"/>
      <c r="BQ1250" s="121"/>
      <c r="BR1250" s="121"/>
    </row>
    <row r="1251" spans="1:70" customFormat="1">
      <c r="A1251" s="84"/>
      <c r="B1251" s="363"/>
      <c r="C1251" s="121"/>
      <c r="D1251" s="121"/>
      <c r="E1251" s="121"/>
      <c r="F1251" s="121"/>
      <c r="G1251" s="121"/>
      <c r="H1251" s="121"/>
      <c r="I1251" s="121"/>
      <c r="J1251" s="121"/>
      <c r="K1251" s="121"/>
      <c r="L1251" s="10"/>
      <c r="M1251" s="9"/>
      <c r="N1251" s="90"/>
      <c r="R1251" s="205"/>
      <c r="S1251" s="205"/>
      <c r="T1251" s="205"/>
      <c r="V1251" s="205"/>
      <c r="W1251" s="205"/>
      <c r="X1251" s="205"/>
      <c r="Y1251" s="394"/>
      <c r="Z1251" s="98"/>
      <c r="AA1251" s="205"/>
      <c r="AB1251" s="98"/>
      <c r="AC1251" s="98"/>
      <c r="AD1251" s="98"/>
      <c r="AE1251" s="205"/>
      <c r="AF1251" s="98"/>
      <c r="AH1251" s="98"/>
      <c r="AI1251" s="205"/>
      <c r="AJ1251" s="98"/>
      <c r="AK1251" s="98"/>
      <c r="AL1251" s="98"/>
      <c r="AM1251" s="205"/>
      <c r="AN1251" s="98"/>
      <c r="AO1251" s="121"/>
      <c r="AP1251" s="98"/>
      <c r="AQ1251" s="205"/>
      <c r="AR1251" s="98"/>
      <c r="AT1251" s="98"/>
      <c r="AU1251" s="205"/>
      <c r="AV1251" s="98"/>
      <c r="AX1251" s="98"/>
      <c r="AY1251" s="205"/>
      <c r="AZ1251" s="98"/>
      <c r="BB1251" s="98"/>
      <c r="BC1251" s="205"/>
      <c r="BD1251" s="98"/>
      <c r="BF1251" s="98"/>
      <c r="BG1251" s="205"/>
      <c r="BH1251" s="98"/>
      <c r="BI1251" s="121"/>
      <c r="BJ1251" s="98"/>
      <c r="BK1251" s="205"/>
      <c r="BL1251" s="98"/>
      <c r="BN1251" s="121"/>
      <c r="BO1251" s="121"/>
      <c r="BP1251" s="121"/>
      <c r="BQ1251" s="121"/>
      <c r="BR1251" s="121"/>
    </row>
    <row r="1252" spans="1:70" customFormat="1">
      <c r="A1252" s="84"/>
      <c r="B1252" s="363"/>
      <c r="C1252" s="121"/>
      <c r="D1252" s="121"/>
      <c r="E1252" s="121"/>
      <c r="F1252" s="121"/>
      <c r="G1252" s="121"/>
      <c r="H1252" s="121"/>
      <c r="I1252" s="121"/>
      <c r="J1252" s="121"/>
      <c r="K1252" s="121"/>
      <c r="L1252" s="10"/>
      <c r="M1252" s="9"/>
      <c r="N1252" s="90"/>
      <c r="R1252" s="205"/>
      <c r="S1252" s="205"/>
      <c r="T1252" s="205"/>
      <c r="V1252" s="205"/>
      <c r="W1252" s="205"/>
      <c r="X1252" s="205"/>
      <c r="Y1252" s="394"/>
      <c r="Z1252" s="98"/>
      <c r="AA1252" s="205"/>
      <c r="AB1252" s="98"/>
      <c r="AC1252" s="98"/>
      <c r="AD1252" s="98"/>
      <c r="AE1252" s="205"/>
      <c r="AF1252" s="98"/>
      <c r="AH1252" s="98"/>
      <c r="AI1252" s="205"/>
      <c r="AJ1252" s="98"/>
      <c r="AK1252" s="98"/>
      <c r="AL1252" s="98"/>
      <c r="AM1252" s="205"/>
      <c r="AN1252" s="98"/>
      <c r="AO1252" s="121"/>
      <c r="AP1252" s="98"/>
      <c r="AQ1252" s="205"/>
      <c r="AR1252" s="98"/>
      <c r="AT1252" s="98"/>
      <c r="AU1252" s="205"/>
      <c r="AV1252" s="98"/>
      <c r="AX1252" s="98"/>
      <c r="AY1252" s="205"/>
      <c r="AZ1252" s="98"/>
      <c r="BB1252" s="98"/>
      <c r="BC1252" s="205"/>
      <c r="BD1252" s="98"/>
      <c r="BF1252" s="98"/>
      <c r="BG1252" s="205"/>
      <c r="BH1252" s="98"/>
      <c r="BI1252" s="121"/>
      <c r="BJ1252" s="98"/>
      <c r="BK1252" s="205"/>
      <c r="BL1252" s="98"/>
      <c r="BN1252" s="121"/>
      <c r="BO1252" s="121"/>
      <c r="BP1252" s="121"/>
      <c r="BQ1252" s="121"/>
      <c r="BR1252" s="121"/>
    </row>
    <row r="1253" spans="1:70" customFormat="1">
      <c r="A1253" s="84"/>
      <c r="B1253" s="363"/>
      <c r="C1253" s="121"/>
      <c r="D1253" s="121"/>
      <c r="E1253" s="121"/>
      <c r="F1253" s="121"/>
      <c r="G1253" s="121"/>
      <c r="H1253" s="121"/>
      <c r="I1253" s="121"/>
      <c r="J1253" s="121"/>
      <c r="K1253" s="121"/>
      <c r="L1253" s="10"/>
      <c r="M1253" s="9"/>
      <c r="N1253" s="90"/>
      <c r="R1253" s="205"/>
      <c r="S1253" s="205"/>
      <c r="T1253" s="205"/>
      <c r="V1253" s="205"/>
      <c r="W1253" s="205"/>
      <c r="X1253" s="205"/>
      <c r="Y1253" s="394"/>
      <c r="Z1253" s="98"/>
      <c r="AA1253" s="205"/>
      <c r="AB1253" s="98"/>
      <c r="AC1253" s="98"/>
      <c r="AD1253" s="98"/>
      <c r="AE1253" s="205"/>
      <c r="AF1253" s="98"/>
      <c r="AH1253" s="98"/>
      <c r="AI1253" s="205"/>
      <c r="AJ1253" s="98"/>
      <c r="AK1253" s="98"/>
      <c r="AL1253" s="98"/>
      <c r="AM1253" s="205"/>
      <c r="AN1253" s="98"/>
      <c r="AO1253" s="121"/>
      <c r="AP1253" s="98"/>
      <c r="AQ1253" s="205"/>
      <c r="AR1253" s="98"/>
      <c r="AT1253" s="98"/>
      <c r="AU1253" s="205"/>
      <c r="AV1253" s="98"/>
      <c r="AX1253" s="98"/>
      <c r="AY1253" s="205"/>
      <c r="AZ1253" s="98"/>
      <c r="BB1253" s="98"/>
      <c r="BC1253" s="205"/>
      <c r="BD1253" s="98"/>
      <c r="BF1253" s="98"/>
      <c r="BG1253" s="205"/>
      <c r="BH1253" s="98"/>
      <c r="BI1253" s="121"/>
      <c r="BJ1253" s="98"/>
      <c r="BK1253" s="205"/>
      <c r="BL1253" s="98"/>
      <c r="BN1253" s="121"/>
      <c r="BO1253" s="121"/>
      <c r="BP1253" s="121"/>
      <c r="BQ1253" s="121"/>
      <c r="BR1253" s="121"/>
    </row>
    <row r="1254" spans="1:70" customFormat="1">
      <c r="A1254" s="84"/>
      <c r="B1254" s="363"/>
      <c r="C1254" s="121"/>
      <c r="D1254" s="121"/>
      <c r="E1254" s="121"/>
      <c r="F1254" s="121"/>
      <c r="G1254" s="121"/>
      <c r="H1254" s="121"/>
      <c r="I1254" s="121"/>
      <c r="J1254" s="121"/>
      <c r="K1254" s="121"/>
      <c r="L1254" s="10"/>
      <c r="M1254" s="9"/>
      <c r="N1254" s="90"/>
      <c r="R1254" s="205"/>
      <c r="S1254" s="205"/>
      <c r="T1254" s="205"/>
      <c r="V1254" s="205"/>
      <c r="W1254" s="205"/>
      <c r="X1254" s="205"/>
      <c r="Y1254" s="394"/>
      <c r="Z1254" s="98"/>
      <c r="AA1254" s="205"/>
      <c r="AB1254" s="98"/>
      <c r="AC1254" s="98"/>
      <c r="AD1254" s="98"/>
      <c r="AE1254" s="205"/>
      <c r="AF1254" s="98"/>
      <c r="AH1254" s="98"/>
      <c r="AI1254" s="205"/>
      <c r="AJ1254" s="98"/>
      <c r="AK1254" s="98"/>
      <c r="AL1254" s="98"/>
      <c r="AM1254" s="205"/>
      <c r="AN1254" s="98"/>
      <c r="AO1254" s="121"/>
      <c r="AP1254" s="98"/>
      <c r="AQ1254" s="205"/>
      <c r="AR1254" s="98"/>
      <c r="AT1254" s="98"/>
      <c r="AU1254" s="205"/>
      <c r="AV1254" s="98"/>
      <c r="AX1254" s="98"/>
      <c r="AY1254" s="205"/>
      <c r="AZ1254" s="98"/>
      <c r="BB1254" s="98"/>
      <c r="BC1254" s="205"/>
      <c r="BD1254" s="98"/>
      <c r="BF1254" s="98"/>
      <c r="BG1254" s="205"/>
      <c r="BH1254" s="98"/>
      <c r="BI1254" s="121"/>
      <c r="BJ1254" s="98"/>
      <c r="BK1254" s="205"/>
      <c r="BL1254" s="98"/>
      <c r="BN1254" s="121"/>
      <c r="BO1254" s="121"/>
      <c r="BP1254" s="121"/>
      <c r="BQ1254" s="121"/>
      <c r="BR1254" s="121"/>
    </row>
    <row r="1255" spans="1:70" customFormat="1">
      <c r="A1255" s="84"/>
      <c r="B1255" s="363"/>
      <c r="C1255" s="121"/>
      <c r="D1255" s="121"/>
      <c r="E1255" s="121"/>
      <c r="F1255" s="121"/>
      <c r="G1255" s="121"/>
      <c r="H1255" s="121"/>
      <c r="I1255" s="121"/>
      <c r="J1255" s="121"/>
      <c r="K1255" s="121"/>
      <c r="L1255" s="10"/>
      <c r="M1255" s="9"/>
      <c r="N1255" s="90"/>
      <c r="R1255" s="205"/>
      <c r="S1255" s="205"/>
      <c r="T1255" s="205"/>
      <c r="V1255" s="205"/>
      <c r="W1255" s="205"/>
      <c r="X1255" s="205"/>
      <c r="Y1255" s="394"/>
      <c r="Z1255" s="98"/>
      <c r="AA1255" s="205"/>
      <c r="AB1255" s="98"/>
      <c r="AC1255" s="98"/>
      <c r="AD1255" s="98"/>
      <c r="AE1255" s="205"/>
      <c r="AF1255" s="98"/>
      <c r="AH1255" s="98"/>
      <c r="AI1255" s="205"/>
      <c r="AJ1255" s="98"/>
      <c r="AK1255" s="98"/>
      <c r="AL1255" s="98"/>
      <c r="AM1255" s="205"/>
      <c r="AN1255" s="98"/>
      <c r="AO1255" s="121"/>
      <c r="AP1255" s="98"/>
      <c r="AQ1255" s="205"/>
      <c r="AR1255" s="98"/>
      <c r="AT1255" s="98"/>
      <c r="AU1255" s="205"/>
      <c r="AV1255" s="98"/>
      <c r="AX1255" s="98"/>
      <c r="AY1255" s="205"/>
      <c r="AZ1255" s="98"/>
      <c r="BB1255" s="98"/>
      <c r="BC1255" s="205"/>
      <c r="BD1255" s="98"/>
      <c r="BF1255" s="98"/>
      <c r="BG1255" s="205"/>
      <c r="BH1255" s="98"/>
      <c r="BI1255" s="121"/>
      <c r="BJ1255" s="98"/>
      <c r="BK1255" s="205"/>
      <c r="BL1255" s="98"/>
      <c r="BN1255" s="121"/>
      <c r="BO1255" s="121"/>
      <c r="BP1255" s="121"/>
      <c r="BQ1255" s="121"/>
      <c r="BR1255" s="121"/>
    </row>
    <row r="1256" spans="1:70" customFormat="1">
      <c r="A1256" s="84"/>
      <c r="B1256" s="363"/>
      <c r="C1256" s="121"/>
      <c r="D1256" s="121"/>
      <c r="E1256" s="121"/>
      <c r="F1256" s="121"/>
      <c r="G1256" s="121"/>
      <c r="H1256" s="121"/>
      <c r="I1256" s="121"/>
      <c r="J1256" s="121"/>
      <c r="K1256" s="121"/>
      <c r="L1256" s="10"/>
      <c r="M1256" s="9"/>
      <c r="N1256" s="90"/>
      <c r="R1256" s="205"/>
      <c r="S1256" s="205"/>
      <c r="T1256" s="205"/>
      <c r="V1256" s="205"/>
      <c r="W1256" s="205"/>
      <c r="X1256" s="205"/>
      <c r="Y1256" s="394"/>
      <c r="Z1256" s="98"/>
      <c r="AA1256" s="205"/>
      <c r="AB1256" s="98"/>
      <c r="AC1256" s="98"/>
      <c r="AD1256" s="98"/>
      <c r="AE1256" s="205"/>
      <c r="AF1256" s="98"/>
      <c r="AH1256" s="98"/>
      <c r="AI1256" s="205"/>
      <c r="AJ1256" s="98"/>
      <c r="AK1256" s="98"/>
      <c r="AL1256" s="98"/>
      <c r="AM1256" s="205"/>
      <c r="AN1256" s="98"/>
      <c r="AO1256" s="121"/>
      <c r="AP1256" s="98"/>
      <c r="AQ1256" s="205"/>
      <c r="AR1256" s="98"/>
      <c r="AT1256" s="98"/>
      <c r="AU1256" s="205"/>
      <c r="AV1256" s="98"/>
      <c r="AX1256" s="98"/>
      <c r="AY1256" s="205"/>
      <c r="AZ1256" s="98"/>
      <c r="BB1256" s="98"/>
      <c r="BC1256" s="205"/>
      <c r="BD1256" s="98"/>
      <c r="BF1256" s="98"/>
      <c r="BG1256" s="205"/>
      <c r="BH1256" s="98"/>
      <c r="BI1256" s="121"/>
      <c r="BJ1256" s="98"/>
      <c r="BK1256" s="205"/>
      <c r="BL1256" s="98"/>
      <c r="BN1256" s="121"/>
      <c r="BO1256" s="121"/>
      <c r="BP1256" s="121"/>
      <c r="BQ1256" s="121"/>
      <c r="BR1256" s="121"/>
    </row>
    <row r="1257" spans="1:70" customFormat="1">
      <c r="A1257" s="84"/>
      <c r="B1257" s="363"/>
      <c r="C1257" s="121"/>
      <c r="D1257" s="121"/>
      <c r="E1257" s="121"/>
      <c r="F1257" s="121"/>
      <c r="G1257" s="121"/>
      <c r="H1257" s="121"/>
      <c r="I1257" s="121"/>
      <c r="J1257" s="121"/>
      <c r="K1257" s="121"/>
      <c r="L1257" s="10"/>
      <c r="M1257" s="9"/>
      <c r="N1257" s="90"/>
      <c r="R1257" s="205"/>
      <c r="S1257" s="205"/>
      <c r="T1257" s="205"/>
      <c r="V1257" s="205"/>
      <c r="W1257" s="205"/>
      <c r="X1257" s="205"/>
      <c r="Y1257" s="394"/>
      <c r="Z1257" s="98"/>
      <c r="AA1257" s="205"/>
      <c r="AB1257" s="98"/>
      <c r="AC1257" s="98"/>
      <c r="AD1257" s="98"/>
      <c r="AE1257" s="205"/>
      <c r="AF1257" s="98"/>
      <c r="AH1257" s="98"/>
      <c r="AI1257" s="205"/>
      <c r="AJ1257" s="98"/>
      <c r="AK1257" s="98"/>
      <c r="AL1257" s="98"/>
      <c r="AM1257" s="205"/>
      <c r="AN1257" s="98"/>
      <c r="AO1257" s="121"/>
      <c r="AP1257" s="98"/>
      <c r="AQ1257" s="205"/>
      <c r="AR1257" s="98"/>
      <c r="AT1257" s="98"/>
      <c r="AU1257" s="205"/>
      <c r="AV1257" s="98"/>
      <c r="AX1257" s="98"/>
      <c r="AY1257" s="205"/>
      <c r="AZ1257" s="98"/>
      <c r="BB1257" s="98"/>
      <c r="BC1257" s="205"/>
      <c r="BD1257" s="98"/>
      <c r="BF1257" s="98"/>
      <c r="BG1257" s="205"/>
      <c r="BH1257" s="98"/>
      <c r="BI1257" s="121"/>
      <c r="BJ1257" s="98"/>
      <c r="BK1257" s="205"/>
      <c r="BL1257" s="98"/>
      <c r="BN1257" s="121"/>
      <c r="BO1257" s="121"/>
      <c r="BP1257" s="121"/>
      <c r="BQ1257" s="121"/>
      <c r="BR1257" s="121"/>
    </row>
    <row r="1258" spans="1:70" customFormat="1">
      <c r="A1258" s="84"/>
      <c r="B1258" s="363"/>
      <c r="C1258" s="121"/>
      <c r="D1258" s="121"/>
      <c r="E1258" s="121"/>
      <c r="F1258" s="121"/>
      <c r="G1258" s="121"/>
      <c r="H1258" s="121"/>
      <c r="I1258" s="121"/>
      <c r="J1258" s="121"/>
      <c r="K1258" s="121"/>
      <c r="L1258" s="10"/>
      <c r="M1258" s="9"/>
      <c r="N1258" s="90"/>
      <c r="R1258" s="205"/>
      <c r="S1258" s="205"/>
      <c r="T1258" s="205"/>
      <c r="V1258" s="205"/>
      <c r="W1258" s="205"/>
      <c r="X1258" s="205"/>
      <c r="Y1258" s="394"/>
      <c r="Z1258" s="98"/>
      <c r="AA1258" s="205"/>
      <c r="AB1258" s="98"/>
      <c r="AC1258" s="98"/>
      <c r="AD1258" s="98"/>
      <c r="AE1258" s="205"/>
      <c r="AF1258" s="98"/>
      <c r="AH1258" s="98"/>
      <c r="AI1258" s="205"/>
      <c r="AJ1258" s="98"/>
      <c r="AK1258" s="98"/>
      <c r="AL1258" s="98"/>
      <c r="AM1258" s="205"/>
      <c r="AN1258" s="98"/>
      <c r="AO1258" s="121"/>
      <c r="AP1258" s="98"/>
      <c r="AQ1258" s="205"/>
      <c r="AR1258" s="98"/>
      <c r="AT1258" s="98"/>
      <c r="AU1258" s="205"/>
      <c r="AV1258" s="98"/>
      <c r="AX1258" s="98"/>
      <c r="AY1258" s="205"/>
      <c r="AZ1258" s="98"/>
      <c r="BB1258" s="98"/>
      <c r="BC1258" s="205"/>
      <c r="BD1258" s="98"/>
      <c r="BF1258" s="98"/>
      <c r="BG1258" s="205"/>
      <c r="BH1258" s="98"/>
      <c r="BI1258" s="121"/>
      <c r="BJ1258" s="98"/>
      <c r="BK1258" s="205"/>
      <c r="BL1258" s="98"/>
      <c r="BN1258" s="121"/>
      <c r="BO1258" s="121"/>
      <c r="BP1258" s="121"/>
      <c r="BQ1258" s="121"/>
      <c r="BR1258" s="121"/>
    </row>
    <row r="1259" spans="1:70" customFormat="1">
      <c r="A1259" s="84"/>
      <c r="B1259" s="363"/>
      <c r="C1259" s="121"/>
      <c r="D1259" s="121"/>
      <c r="E1259" s="121"/>
      <c r="F1259" s="121"/>
      <c r="G1259" s="121"/>
      <c r="H1259" s="121"/>
      <c r="I1259" s="121"/>
      <c r="J1259" s="121"/>
      <c r="K1259" s="121"/>
      <c r="L1259" s="10"/>
      <c r="M1259" s="9"/>
      <c r="N1259" s="90"/>
      <c r="R1259" s="205"/>
      <c r="S1259" s="205"/>
      <c r="T1259" s="205"/>
      <c r="V1259" s="205"/>
      <c r="W1259" s="205"/>
      <c r="X1259" s="205"/>
      <c r="Y1259" s="394"/>
      <c r="Z1259" s="98"/>
      <c r="AA1259" s="205"/>
      <c r="AB1259" s="98"/>
      <c r="AC1259" s="98"/>
      <c r="AD1259" s="98"/>
      <c r="AE1259" s="205"/>
      <c r="AF1259" s="98"/>
      <c r="AH1259" s="98"/>
      <c r="AI1259" s="205"/>
      <c r="AJ1259" s="98"/>
      <c r="AK1259" s="98"/>
      <c r="AL1259" s="98"/>
      <c r="AM1259" s="205"/>
      <c r="AN1259" s="98"/>
      <c r="AO1259" s="121"/>
      <c r="AP1259" s="98"/>
      <c r="AQ1259" s="205"/>
      <c r="AR1259" s="98"/>
      <c r="AT1259" s="98"/>
      <c r="AU1259" s="205"/>
      <c r="AV1259" s="98"/>
      <c r="AX1259" s="98"/>
      <c r="AY1259" s="205"/>
      <c r="AZ1259" s="98"/>
      <c r="BB1259" s="98"/>
      <c r="BC1259" s="205"/>
      <c r="BD1259" s="98"/>
      <c r="BF1259" s="98"/>
      <c r="BG1259" s="205"/>
      <c r="BH1259" s="98"/>
      <c r="BI1259" s="121"/>
      <c r="BJ1259" s="98"/>
      <c r="BK1259" s="205"/>
      <c r="BL1259" s="98"/>
      <c r="BN1259" s="121"/>
      <c r="BO1259" s="121"/>
      <c r="BP1259" s="121"/>
      <c r="BQ1259" s="121"/>
      <c r="BR1259" s="121"/>
    </row>
    <row r="1260" spans="1:70" customFormat="1">
      <c r="A1260" s="84"/>
      <c r="B1260" s="363"/>
      <c r="C1260" s="121"/>
      <c r="D1260" s="121"/>
      <c r="E1260" s="121"/>
      <c r="F1260" s="121"/>
      <c r="G1260" s="121"/>
      <c r="H1260" s="121"/>
      <c r="I1260" s="121"/>
      <c r="J1260" s="121"/>
      <c r="K1260" s="121"/>
      <c r="L1260" s="10"/>
      <c r="M1260" s="9"/>
      <c r="N1260" s="90"/>
      <c r="R1260" s="205"/>
      <c r="S1260" s="205"/>
      <c r="T1260" s="205"/>
      <c r="V1260" s="205"/>
      <c r="W1260" s="205"/>
      <c r="X1260" s="205"/>
      <c r="Y1260" s="394"/>
      <c r="Z1260" s="98"/>
      <c r="AA1260" s="205"/>
      <c r="AB1260" s="98"/>
      <c r="AC1260" s="98"/>
      <c r="AD1260" s="98"/>
      <c r="AE1260" s="205"/>
      <c r="AF1260" s="98"/>
      <c r="AH1260" s="98"/>
      <c r="AI1260" s="205"/>
      <c r="AJ1260" s="98"/>
      <c r="AK1260" s="98"/>
      <c r="AL1260" s="98"/>
      <c r="AM1260" s="205"/>
      <c r="AN1260" s="98"/>
      <c r="AO1260" s="121"/>
      <c r="AP1260" s="98"/>
      <c r="AQ1260" s="205"/>
      <c r="AR1260" s="98"/>
      <c r="AT1260" s="98"/>
      <c r="AU1260" s="205"/>
      <c r="AV1260" s="98"/>
      <c r="AX1260" s="98"/>
      <c r="AY1260" s="205"/>
      <c r="AZ1260" s="98"/>
      <c r="BB1260" s="98"/>
      <c r="BC1260" s="205"/>
      <c r="BD1260" s="98"/>
      <c r="BF1260" s="98"/>
      <c r="BG1260" s="205"/>
      <c r="BH1260" s="98"/>
      <c r="BI1260" s="121"/>
      <c r="BJ1260" s="98"/>
      <c r="BK1260" s="205"/>
      <c r="BL1260" s="98"/>
      <c r="BN1260" s="121"/>
      <c r="BO1260" s="121"/>
      <c r="BP1260" s="121"/>
      <c r="BQ1260" s="121"/>
      <c r="BR1260" s="121"/>
    </row>
    <row r="1261" spans="1:70" customFormat="1">
      <c r="A1261" s="84"/>
      <c r="B1261" s="363"/>
      <c r="C1261" s="121"/>
      <c r="D1261" s="121"/>
      <c r="E1261" s="121"/>
      <c r="F1261" s="121"/>
      <c r="G1261" s="121"/>
      <c r="H1261" s="121"/>
      <c r="I1261" s="121"/>
      <c r="J1261" s="121"/>
      <c r="K1261" s="121"/>
      <c r="L1261" s="10"/>
      <c r="M1261" s="9"/>
      <c r="N1261" s="90"/>
      <c r="R1261" s="205"/>
      <c r="S1261" s="205"/>
      <c r="T1261" s="205"/>
      <c r="V1261" s="205"/>
      <c r="W1261" s="205"/>
      <c r="X1261" s="205"/>
      <c r="Y1261" s="394"/>
      <c r="Z1261" s="98"/>
      <c r="AA1261" s="205"/>
      <c r="AB1261" s="98"/>
      <c r="AC1261" s="98"/>
      <c r="AD1261" s="98"/>
      <c r="AE1261" s="205"/>
      <c r="AF1261" s="98"/>
      <c r="AH1261" s="98"/>
      <c r="AI1261" s="205"/>
      <c r="AJ1261" s="98"/>
      <c r="AK1261" s="98"/>
      <c r="AL1261" s="98"/>
      <c r="AM1261" s="205"/>
      <c r="AN1261" s="98"/>
      <c r="AO1261" s="121"/>
      <c r="AP1261" s="98"/>
      <c r="AQ1261" s="205"/>
      <c r="AR1261" s="98"/>
      <c r="AT1261" s="98"/>
      <c r="AU1261" s="205"/>
      <c r="AV1261" s="98"/>
      <c r="AX1261" s="98"/>
      <c r="AY1261" s="205"/>
      <c r="AZ1261" s="98"/>
      <c r="BB1261" s="98"/>
      <c r="BC1261" s="205"/>
      <c r="BD1261" s="98"/>
      <c r="BF1261" s="98"/>
      <c r="BG1261" s="205"/>
      <c r="BH1261" s="98"/>
      <c r="BI1261" s="121"/>
      <c r="BJ1261" s="98"/>
      <c r="BK1261" s="205"/>
      <c r="BL1261" s="98"/>
      <c r="BN1261" s="121"/>
      <c r="BO1261" s="121"/>
      <c r="BP1261" s="121"/>
      <c r="BQ1261" s="121"/>
      <c r="BR1261" s="121"/>
    </row>
    <row r="1262" spans="1:70" customFormat="1">
      <c r="A1262" s="84"/>
      <c r="B1262" s="363"/>
      <c r="C1262" s="121"/>
      <c r="D1262" s="121"/>
      <c r="E1262" s="121"/>
      <c r="F1262" s="121"/>
      <c r="G1262" s="121"/>
      <c r="H1262" s="121"/>
      <c r="I1262" s="121"/>
      <c r="J1262" s="121"/>
      <c r="K1262" s="121"/>
      <c r="L1262" s="10"/>
      <c r="M1262" s="9"/>
      <c r="N1262" s="90"/>
      <c r="R1262" s="205"/>
      <c r="S1262" s="205"/>
      <c r="T1262" s="205"/>
      <c r="V1262" s="205"/>
      <c r="W1262" s="205"/>
      <c r="X1262" s="205"/>
      <c r="Y1262" s="394"/>
      <c r="Z1262" s="98"/>
      <c r="AA1262" s="205"/>
      <c r="AB1262" s="98"/>
      <c r="AC1262" s="98"/>
      <c r="AD1262" s="98"/>
      <c r="AE1262" s="205"/>
      <c r="AF1262" s="98"/>
      <c r="AH1262" s="98"/>
      <c r="AI1262" s="205"/>
      <c r="AJ1262" s="98"/>
      <c r="AK1262" s="98"/>
      <c r="AL1262" s="98"/>
      <c r="AM1262" s="205"/>
      <c r="AN1262" s="98"/>
      <c r="AO1262" s="121"/>
      <c r="AP1262" s="98"/>
      <c r="AQ1262" s="205"/>
      <c r="AR1262" s="98"/>
      <c r="AT1262" s="98"/>
      <c r="AU1262" s="205"/>
      <c r="AV1262" s="98"/>
      <c r="AX1262" s="98"/>
      <c r="AY1262" s="205"/>
      <c r="AZ1262" s="98"/>
      <c r="BB1262" s="98"/>
      <c r="BC1262" s="205"/>
      <c r="BD1262" s="98"/>
      <c r="BF1262" s="98"/>
      <c r="BG1262" s="205"/>
      <c r="BH1262" s="98"/>
      <c r="BI1262" s="121"/>
      <c r="BJ1262" s="98"/>
      <c r="BK1262" s="205"/>
      <c r="BL1262" s="98"/>
      <c r="BN1262" s="121"/>
      <c r="BO1262" s="121"/>
      <c r="BP1262" s="121"/>
      <c r="BQ1262" s="121"/>
      <c r="BR1262" s="121"/>
    </row>
    <row r="1263" spans="1:70" customFormat="1">
      <c r="A1263" s="84"/>
      <c r="B1263" s="363"/>
      <c r="C1263" s="121"/>
      <c r="D1263" s="121"/>
      <c r="E1263" s="121"/>
      <c r="F1263" s="121"/>
      <c r="G1263" s="121"/>
      <c r="H1263" s="121"/>
      <c r="I1263" s="121"/>
      <c r="J1263" s="121"/>
      <c r="K1263" s="121"/>
      <c r="L1263" s="10"/>
      <c r="M1263" s="9"/>
      <c r="N1263" s="90"/>
      <c r="R1263" s="205"/>
      <c r="S1263" s="205"/>
      <c r="T1263" s="205"/>
      <c r="V1263" s="205"/>
      <c r="W1263" s="205"/>
      <c r="X1263" s="205"/>
      <c r="Y1263" s="394"/>
      <c r="Z1263" s="98"/>
      <c r="AA1263" s="205"/>
      <c r="AB1263" s="98"/>
      <c r="AC1263" s="98"/>
      <c r="AD1263" s="98"/>
      <c r="AE1263" s="205"/>
      <c r="AF1263" s="98"/>
      <c r="AH1263" s="98"/>
      <c r="AI1263" s="205"/>
      <c r="AJ1263" s="98"/>
      <c r="AK1263" s="98"/>
      <c r="AL1263" s="98"/>
      <c r="AM1263" s="205"/>
      <c r="AN1263" s="98"/>
      <c r="AO1263" s="121"/>
      <c r="AP1263" s="98"/>
      <c r="AQ1263" s="205"/>
      <c r="AR1263" s="98"/>
      <c r="AT1263" s="98"/>
      <c r="AU1263" s="205"/>
      <c r="AV1263" s="98"/>
      <c r="AX1263" s="98"/>
      <c r="AY1263" s="205"/>
      <c r="AZ1263" s="98"/>
      <c r="BB1263" s="98"/>
      <c r="BC1263" s="205"/>
      <c r="BD1263" s="98"/>
      <c r="BF1263" s="98"/>
      <c r="BG1263" s="205"/>
      <c r="BH1263" s="98"/>
      <c r="BI1263" s="121"/>
      <c r="BJ1263" s="98"/>
      <c r="BK1263" s="205"/>
      <c r="BL1263" s="98"/>
      <c r="BN1263" s="121"/>
      <c r="BO1263" s="121"/>
      <c r="BP1263" s="121"/>
      <c r="BQ1263" s="121"/>
      <c r="BR1263" s="121"/>
    </row>
    <row r="1264" spans="1:70" customFormat="1">
      <c r="A1264" s="84"/>
      <c r="B1264" s="363"/>
      <c r="C1264" s="121"/>
      <c r="D1264" s="121"/>
      <c r="E1264" s="121"/>
      <c r="F1264" s="121"/>
      <c r="G1264" s="121"/>
      <c r="H1264" s="121"/>
      <c r="I1264" s="121"/>
      <c r="J1264" s="121"/>
      <c r="K1264" s="121"/>
      <c r="L1264" s="10"/>
      <c r="M1264" s="9"/>
      <c r="N1264" s="90"/>
      <c r="R1264" s="205"/>
      <c r="S1264" s="205"/>
      <c r="T1264" s="205"/>
      <c r="V1264" s="205"/>
      <c r="W1264" s="205"/>
      <c r="X1264" s="205"/>
      <c r="Y1264" s="394"/>
      <c r="Z1264" s="98"/>
      <c r="AA1264" s="205"/>
      <c r="AB1264" s="98"/>
      <c r="AC1264" s="98"/>
      <c r="AD1264" s="98"/>
      <c r="AE1264" s="205"/>
      <c r="AF1264" s="98"/>
      <c r="AH1264" s="98"/>
      <c r="AI1264" s="205"/>
      <c r="AJ1264" s="98"/>
      <c r="AK1264" s="98"/>
      <c r="AL1264" s="98"/>
      <c r="AM1264" s="205"/>
      <c r="AN1264" s="98"/>
      <c r="AO1264" s="121"/>
      <c r="AP1264" s="98"/>
      <c r="AQ1264" s="205"/>
      <c r="AR1264" s="98"/>
      <c r="AT1264" s="98"/>
      <c r="AU1264" s="205"/>
      <c r="AV1264" s="98"/>
      <c r="AX1264" s="98"/>
      <c r="AY1264" s="205"/>
      <c r="AZ1264" s="98"/>
      <c r="BB1264" s="98"/>
      <c r="BC1264" s="205"/>
      <c r="BD1264" s="98"/>
      <c r="BF1264" s="98"/>
      <c r="BG1264" s="205"/>
      <c r="BH1264" s="98"/>
      <c r="BI1264" s="121"/>
      <c r="BJ1264" s="98"/>
      <c r="BK1264" s="205"/>
      <c r="BL1264" s="98"/>
      <c r="BN1264" s="121"/>
      <c r="BO1264" s="121"/>
      <c r="BP1264" s="121"/>
      <c r="BQ1264" s="121"/>
      <c r="BR1264" s="121"/>
    </row>
    <row r="1265" spans="1:70" customFormat="1">
      <c r="A1265" s="84"/>
      <c r="B1265" s="363"/>
      <c r="C1265" s="121"/>
      <c r="D1265" s="121"/>
      <c r="E1265" s="121"/>
      <c r="F1265" s="121"/>
      <c r="G1265" s="121"/>
      <c r="H1265" s="121"/>
      <c r="I1265" s="121"/>
      <c r="J1265" s="121"/>
      <c r="K1265" s="121"/>
      <c r="L1265" s="10"/>
      <c r="M1265" s="9"/>
      <c r="N1265" s="90"/>
      <c r="R1265" s="205"/>
      <c r="S1265" s="205"/>
      <c r="T1265" s="205"/>
      <c r="V1265" s="205"/>
      <c r="W1265" s="205"/>
      <c r="X1265" s="205"/>
      <c r="Y1265" s="394"/>
      <c r="Z1265" s="98"/>
      <c r="AA1265" s="205"/>
      <c r="AB1265" s="98"/>
      <c r="AC1265" s="98"/>
      <c r="AD1265" s="98"/>
      <c r="AE1265" s="205"/>
      <c r="AF1265" s="98"/>
      <c r="AH1265" s="98"/>
      <c r="AI1265" s="205"/>
      <c r="AJ1265" s="98"/>
      <c r="AK1265" s="98"/>
      <c r="AL1265" s="98"/>
      <c r="AM1265" s="205"/>
      <c r="AN1265" s="98"/>
      <c r="AO1265" s="121"/>
      <c r="AP1265" s="98"/>
      <c r="AQ1265" s="205"/>
      <c r="AR1265" s="98"/>
      <c r="AT1265" s="98"/>
      <c r="AU1265" s="205"/>
      <c r="AV1265" s="98"/>
      <c r="AX1265" s="98"/>
      <c r="AY1265" s="205"/>
      <c r="AZ1265" s="98"/>
      <c r="BB1265" s="98"/>
      <c r="BC1265" s="205"/>
      <c r="BD1265" s="98"/>
      <c r="BF1265" s="98"/>
      <c r="BG1265" s="205"/>
      <c r="BH1265" s="98"/>
      <c r="BI1265" s="121"/>
      <c r="BJ1265" s="98"/>
      <c r="BK1265" s="205"/>
      <c r="BL1265" s="98"/>
      <c r="BN1265" s="121"/>
      <c r="BO1265" s="121"/>
      <c r="BP1265" s="121"/>
      <c r="BQ1265" s="121"/>
      <c r="BR1265" s="121"/>
    </row>
    <row r="1266" spans="1:70" customFormat="1">
      <c r="A1266" s="84"/>
      <c r="B1266" s="363"/>
      <c r="C1266" s="121"/>
      <c r="D1266" s="121"/>
      <c r="E1266" s="121"/>
      <c r="F1266" s="121"/>
      <c r="G1266" s="121"/>
      <c r="H1266" s="121"/>
      <c r="I1266" s="121"/>
      <c r="J1266" s="121"/>
      <c r="K1266" s="121"/>
      <c r="L1266" s="10"/>
      <c r="M1266" s="9"/>
      <c r="N1266" s="90"/>
      <c r="R1266" s="205"/>
      <c r="S1266" s="205"/>
      <c r="T1266" s="205"/>
      <c r="V1266" s="205"/>
      <c r="W1266" s="205"/>
      <c r="X1266" s="205"/>
      <c r="Y1266" s="394"/>
      <c r="Z1266" s="98"/>
      <c r="AA1266" s="205"/>
      <c r="AB1266" s="98"/>
      <c r="AC1266" s="98"/>
      <c r="AD1266" s="98"/>
      <c r="AE1266" s="205"/>
      <c r="AF1266" s="98"/>
      <c r="AH1266" s="98"/>
      <c r="AI1266" s="205"/>
      <c r="AJ1266" s="98"/>
      <c r="AK1266" s="98"/>
      <c r="AL1266" s="98"/>
      <c r="AM1266" s="205"/>
      <c r="AN1266" s="98"/>
      <c r="AO1266" s="121"/>
      <c r="AP1266" s="98"/>
      <c r="AQ1266" s="205"/>
      <c r="AR1266" s="98"/>
      <c r="AT1266" s="98"/>
      <c r="AU1266" s="205"/>
      <c r="AV1266" s="98"/>
      <c r="AX1266" s="98"/>
      <c r="AY1266" s="205"/>
      <c r="AZ1266" s="98"/>
      <c r="BB1266" s="98"/>
      <c r="BC1266" s="205"/>
      <c r="BD1266" s="98"/>
      <c r="BF1266" s="98"/>
      <c r="BG1266" s="205"/>
      <c r="BH1266" s="98"/>
      <c r="BI1266" s="121"/>
      <c r="BJ1266" s="98"/>
      <c r="BK1266" s="205"/>
      <c r="BL1266" s="98"/>
      <c r="BN1266" s="121"/>
      <c r="BO1266" s="121"/>
      <c r="BP1266" s="121"/>
      <c r="BQ1266" s="121"/>
      <c r="BR1266" s="121"/>
    </row>
    <row r="1267" spans="1:70" customFormat="1">
      <c r="A1267" s="84"/>
      <c r="B1267" s="363"/>
      <c r="C1267" s="121"/>
      <c r="D1267" s="121"/>
      <c r="E1267" s="121"/>
      <c r="F1267" s="121"/>
      <c r="G1267" s="121"/>
      <c r="H1267" s="121"/>
      <c r="I1267" s="121"/>
      <c r="J1267" s="121"/>
      <c r="K1267" s="121"/>
      <c r="L1267" s="10"/>
      <c r="M1267" s="9"/>
      <c r="N1267" s="90"/>
      <c r="R1267" s="205"/>
      <c r="S1267" s="205"/>
      <c r="T1267" s="205"/>
      <c r="V1267" s="205"/>
      <c r="W1267" s="205"/>
      <c r="X1267" s="205"/>
      <c r="Y1267" s="394"/>
      <c r="Z1267" s="98"/>
      <c r="AA1267" s="205"/>
      <c r="AB1267" s="98"/>
      <c r="AC1267" s="98"/>
      <c r="AD1267" s="98"/>
      <c r="AE1267" s="205"/>
      <c r="AF1267" s="98"/>
      <c r="AH1267" s="98"/>
      <c r="AI1267" s="205"/>
      <c r="AJ1267" s="98"/>
      <c r="AK1267" s="98"/>
      <c r="AL1267" s="98"/>
      <c r="AM1267" s="205"/>
      <c r="AN1267" s="98"/>
      <c r="AO1267" s="121"/>
      <c r="AP1267" s="98"/>
      <c r="AQ1267" s="205"/>
      <c r="AR1267" s="98"/>
      <c r="AT1267" s="98"/>
      <c r="AU1267" s="205"/>
      <c r="AV1267" s="98"/>
      <c r="AX1267" s="98"/>
      <c r="AY1267" s="205"/>
      <c r="AZ1267" s="98"/>
      <c r="BB1267" s="98"/>
      <c r="BC1267" s="205"/>
      <c r="BD1267" s="98"/>
      <c r="BF1267" s="98"/>
      <c r="BG1267" s="205"/>
      <c r="BH1267" s="98"/>
      <c r="BI1267" s="121"/>
      <c r="BJ1267" s="98"/>
      <c r="BK1267" s="205"/>
      <c r="BL1267" s="98"/>
      <c r="BN1267" s="121"/>
      <c r="BO1267" s="121"/>
      <c r="BP1267" s="121"/>
      <c r="BQ1267" s="121"/>
      <c r="BR1267" s="121"/>
    </row>
    <row r="1268" spans="1:70" customFormat="1">
      <c r="A1268" s="84"/>
      <c r="B1268" s="363"/>
      <c r="C1268" s="121"/>
      <c r="D1268" s="121"/>
      <c r="E1268" s="121"/>
      <c r="F1268" s="121"/>
      <c r="G1268" s="121"/>
      <c r="H1268" s="121"/>
      <c r="I1268" s="121"/>
      <c r="J1268" s="121"/>
      <c r="K1268" s="121"/>
      <c r="L1268" s="10"/>
      <c r="M1268" s="9"/>
      <c r="N1268" s="90"/>
      <c r="R1268" s="205"/>
      <c r="S1268" s="205"/>
      <c r="T1268" s="205"/>
      <c r="V1268" s="205"/>
      <c r="W1268" s="205"/>
      <c r="X1268" s="205"/>
      <c r="Y1268" s="394"/>
      <c r="Z1268" s="98"/>
      <c r="AA1268" s="205"/>
      <c r="AB1268" s="98"/>
      <c r="AC1268" s="98"/>
      <c r="AD1268" s="98"/>
      <c r="AE1268" s="205"/>
      <c r="AF1268" s="98"/>
      <c r="AH1268" s="98"/>
      <c r="AI1268" s="205"/>
      <c r="AJ1268" s="98"/>
      <c r="AK1268" s="98"/>
      <c r="AL1268" s="98"/>
      <c r="AM1268" s="205"/>
      <c r="AN1268" s="98"/>
      <c r="AO1268" s="121"/>
      <c r="AP1268" s="98"/>
      <c r="AQ1268" s="205"/>
      <c r="AR1268" s="98"/>
      <c r="AT1268" s="98"/>
      <c r="AU1268" s="205"/>
      <c r="AV1268" s="98"/>
      <c r="AX1268" s="98"/>
      <c r="AY1268" s="205"/>
      <c r="AZ1268" s="98"/>
      <c r="BB1268" s="98"/>
      <c r="BC1268" s="205"/>
      <c r="BD1268" s="98"/>
      <c r="BF1268" s="98"/>
      <c r="BG1268" s="205"/>
      <c r="BH1268" s="98"/>
      <c r="BI1268" s="121"/>
      <c r="BJ1268" s="98"/>
      <c r="BK1268" s="205"/>
      <c r="BL1268" s="98"/>
      <c r="BN1268" s="121"/>
      <c r="BO1268" s="121"/>
      <c r="BP1268" s="121"/>
      <c r="BQ1268" s="121"/>
      <c r="BR1268" s="121"/>
    </row>
    <row r="1269" spans="1:70" customFormat="1">
      <c r="A1269" s="84"/>
      <c r="B1269" s="363"/>
      <c r="C1269" s="121"/>
      <c r="D1269" s="121"/>
      <c r="E1269" s="121"/>
      <c r="F1269" s="121"/>
      <c r="G1269" s="121"/>
      <c r="H1269" s="121"/>
      <c r="I1269" s="121"/>
      <c r="J1269" s="121"/>
      <c r="K1269" s="121"/>
      <c r="L1269" s="10"/>
      <c r="M1269" s="9"/>
      <c r="N1269" s="90"/>
      <c r="R1269" s="205"/>
      <c r="S1269" s="205"/>
      <c r="T1269" s="205"/>
      <c r="V1269" s="205"/>
      <c r="W1269" s="205"/>
      <c r="X1269" s="205"/>
      <c r="Y1269" s="394"/>
      <c r="Z1269" s="98"/>
      <c r="AA1269" s="205"/>
      <c r="AB1269" s="98"/>
      <c r="AC1269" s="98"/>
      <c r="AD1269" s="98"/>
      <c r="AE1269" s="205"/>
      <c r="AF1269" s="98"/>
      <c r="AH1269" s="98"/>
      <c r="AI1269" s="205"/>
      <c r="AJ1269" s="98"/>
      <c r="AK1269" s="98"/>
      <c r="AL1269" s="98"/>
      <c r="AM1269" s="205"/>
      <c r="AN1269" s="98"/>
      <c r="AO1269" s="121"/>
      <c r="AP1269" s="98"/>
      <c r="AQ1269" s="205"/>
      <c r="AR1269" s="98"/>
      <c r="AT1269" s="98"/>
      <c r="AU1269" s="205"/>
      <c r="AV1269" s="98"/>
      <c r="AX1269" s="98"/>
      <c r="AY1269" s="205"/>
      <c r="AZ1269" s="98"/>
      <c r="BB1269" s="98"/>
      <c r="BC1269" s="205"/>
      <c r="BD1269" s="98"/>
      <c r="BF1269" s="98"/>
      <c r="BG1269" s="205"/>
      <c r="BH1269" s="98"/>
      <c r="BI1269" s="121"/>
      <c r="BJ1269" s="98"/>
      <c r="BK1269" s="205"/>
      <c r="BL1269" s="98"/>
      <c r="BN1269" s="121"/>
      <c r="BO1269" s="121"/>
      <c r="BP1269" s="121"/>
      <c r="BQ1269" s="121"/>
      <c r="BR1269" s="121"/>
    </row>
    <row r="1270" spans="1:70" customFormat="1">
      <c r="A1270" s="84"/>
      <c r="B1270" s="363"/>
      <c r="C1270" s="121"/>
      <c r="D1270" s="121"/>
      <c r="E1270" s="121"/>
      <c r="F1270" s="121"/>
      <c r="G1270" s="121"/>
      <c r="H1270" s="121"/>
      <c r="I1270" s="121"/>
      <c r="J1270" s="121"/>
      <c r="K1270" s="121"/>
      <c r="L1270" s="10"/>
      <c r="M1270" s="9"/>
      <c r="N1270" s="90"/>
      <c r="R1270" s="205"/>
      <c r="S1270" s="205"/>
      <c r="T1270" s="205"/>
      <c r="V1270" s="205"/>
      <c r="W1270" s="205"/>
      <c r="X1270" s="205"/>
      <c r="Y1270" s="394"/>
      <c r="Z1270" s="98"/>
      <c r="AA1270" s="205"/>
      <c r="AB1270" s="98"/>
      <c r="AC1270" s="98"/>
      <c r="AD1270" s="98"/>
      <c r="AE1270" s="205"/>
      <c r="AF1270" s="98"/>
      <c r="AH1270" s="98"/>
      <c r="AI1270" s="205"/>
      <c r="AJ1270" s="98"/>
      <c r="AK1270" s="98"/>
      <c r="AL1270" s="98"/>
      <c r="AM1270" s="205"/>
      <c r="AN1270" s="98"/>
      <c r="AO1270" s="121"/>
      <c r="AP1270" s="98"/>
      <c r="AQ1270" s="205"/>
      <c r="AR1270" s="98"/>
      <c r="AT1270" s="98"/>
      <c r="AU1270" s="205"/>
      <c r="AV1270" s="98"/>
      <c r="AX1270" s="98"/>
      <c r="AY1270" s="205"/>
      <c r="AZ1270" s="98"/>
      <c r="BB1270" s="98"/>
      <c r="BC1270" s="205"/>
      <c r="BD1270" s="98"/>
      <c r="BF1270" s="98"/>
      <c r="BG1270" s="205"/>
      <c r="BH1270" s="98"/>
      <c r="BI1270" s="121"/>
      <c r="BJ1270" s="98"/>
      <c r="BK1270" s="205"/>
      <c r="BL1270" s="98"/>
      <c r="BN1270" s="121"/>
      <c r="BO1270" s="121"/>
      <c r="BP1270" s="121"/>
      <c r="BQ1270" s="121"/>
      <c r="BR1270" s="121"/>
    </row>
    <row r="1271" spans="1:70" customFormat="1">
      <c r="A1271" s="84"/>
      <c r="B1271" s="363"/>
      <c r="C1271" s="121"/>
      <c r="D1271" s="121"/>
      <c r="E1271" s="121"/>
      <c r="F1271" s="121"/>
      <c r="G1271" s="121"/>
      <c r="H1271" s="121"/>
      <c r="I1271" s="121"/>
      <c r="J1271" s="121"/>
      <c r="K1271" s="121"/>
      <c r="L1271" s="10"/>
      <c r="M1271" s="9"/>
      <c r="N1271" s="90"/>
      <c r="R1271" s="205"/>
      <c r="S1271" s="205"/>
      <c r="T1271" s="205"/>
      <c r="V1271" s="205"/>
      <c r="W1271" s="205"/>
      <c r="X1271" s="205"/>
      <c r="Y1271" s="394"/>
      <c r="Z1271" s="98"/>
      <c r="AA1271" s="205"/>
      <c r="AB1271" s="98"/>
      <c r="AC1271" s="98"/>
      <c r="AD1271" s="98"/>
      <c r="AE1271" s="205"/>
      <c r="AF1271" s="98"/>
      <c r="AH1271" s="98"/>
      <c r="AI1271" s="205"/>
      <c r="AJ1271" s="98"/>
      <c r="AK1271" s="98"/>
      <c r="AL1271" s="98"/>
      <c r="AM1271" s="205"/>
      <c r="AN1271" s="98"/>
      <c r="AO1271" s="121"/>
      <c r="AP1271" s="98"/>
      <c r="AQ1271" s="205"/>
      <c r="AR1271" s="98"/>
      <c r="AT1271" s="98"/>
      <c r="AU1271" s="205"/>
      <c r="AV1271" s="98"/>
      <c r="AX1271" s="98"/>
      <c r="AY1271" s="205"/>
      <c r="AZ1271" s="98"/>
      <c r="BB1271" s="98"/>
      <c r="BC1271" s="205"/>
      <c r="BD1271" s="98"/>
      <c r="BF1271" s="98"/>
      <c r="BG1271" s="205"/>
      <c r="BH1271" s="98"/>
      <c r="BI1271" s="121"/>
      <c r="BJ1271" s="98"/>
      <c r="BK1271" s="205"/>
      <c r="BL1271" s="98"/>
      <c r="BN1271" s="121"/>
      <c r="BO1271" s="121"/>
      <c r="BP1271" s="121"/>
      <c r="BQ1271" s="121"/>
      <c r="BR1271" s="121"/>
    </row>
    <row r="1272" spans="1:70" customFormat="1">
      <c r="A1272" s="84"/>
      <c r="B1272" s="363"/>
      <c r="C1272" s="121"/>
      <c r="D1272" s="121"/>
      <c r="E1272" s="121"/>
      <c r="F1272" s="121"/>
      <c r="G1272" s="121"/>
      <c r="H1272" s="121"/>
      <c r="I1272" s="121"/>
      <c r="J1272" s="121"/>
      <c r="K1272" s="121"/>
      <c r="L1272" s="10"/>
      <c r="M1272" s="9"/>
      <c r="N1272" s="90"/>
      <c r="R1272" s="205"/>
      <c r="S1272" s="205"/>
      <c r="T1272" s="205"/>
      <c r="V1272" s="205"/>
      <c r="W1272" s="205"/>
      <c r="X1272" s="205"/>
      <c r="Y1272" s="394"/>
      <c r="Z1272" s="98"/>
      <c r="AA1272" s="205"/>
      <c r="AB1272" s="98"/>
      <c r="AC1272" s="98"/>
      <c r="AD1272" s="98"/>
      <c r="AE1272" s="205"/>
      <c r="AF1272" s="98"/>
      <c r="AH1272" s="98"/>
      <c r="AI1272" s="205"/>
      <c r="AJ1272" s="98"/>
      <c r="AK1272" s="98"/>
      <c r="AL1272" s="98"/>
      <c r="AM1272" s="205"/>
      <c r="AN1272" s="98"/>
      <c r="AO1272" s="121"/>
      <c r="AP1272" s="98"/>
      <c r="AQ1272" s="205"/>
      <c r="AR1272" s="98"/>
      <c r="AT1272" s="98"/>
      <c r="AU1272" s="205"/>
      <c r="AV1272" s="98"/>
      <c r="AX1272" s="98"/>
      <c r="AY1272" s="205"/>
      <c r="AZ1272" s="98"/>
      <c r="BB1272" s="98"/>
      <c r="BC1272" s="205"/>
      <c r="BD1272" s="98"/>
      <c r="BF1272" s="98"/>
      <c r="BG1272" s="205"/>
      <c r="BH1272" s="98"/>
      <c r="BI1272" s="121"/>
      <c r="BJ1272" s="98"/>
      <c r="BK1272" s="205"/>
      <c r="BL1272" s="98"/>
      <c r="BN1272" s="121"/>
      <c r="BO1272" s="121"/>
      <c r="BP1272" s="121"/>
      <c r="BQ1272" s="121"/>
      <c r="BR1272" s="121"/>
    </row>
    <row r="1273" spans="1:70" customFormat="1">
      <c r="A1273" s="84"/>
      <c r="B1273" s="363"/>
      <c r="C1273" s="121"/>
      <c r="D1273" s="121"/>
      <c r="E1273" s="121"/>
      <c r="F1273" s="121"/>
      <c r="G1273" s="121"/>
      <c r="H1273" s="121"/>
      <c r="I1273" s="121"/>
      <c r="J1273" s="121"/>
      <c r="K1273" s="121"/>
      <c r="L1273" s="10"/>
      <c r="M1273" s="9"/>
      <c r="N1273" s="90"/>
      <c r="R1273" s="205"/>
      <c r="S1273" s="205"/>
      <c r="T1273" s="205"/>
      <c r="V1273" s="205"/>
      <c r="W1273" s="205"/>
      <c r="X1273" s="205"/>
      <c r="Y1273" s="394"/>
      <c r="Z1273" s="98"/>
      <c r="AA1273" s="205"/>
      <c r="AB1273" s="98"/>
      <c r="AC1273" s="98"/>
      <c r="AD1273" s="98"/>
      <c r="AE1273" s="205"/>
      <c r="AF1273" s="98"/>
      <c r="AH1273" s="98"/>
      <c r="AI1273" s="205"/>
      <c r="AJ1273" s="98"/>
      <c r="AK1273" s="98"/>
      <c r="AL1273" s="98"/>
      <c r="AM1273" s="205"/>
      <c r="AN1273" s="98"/>
      <c r="AO1273" s="121"/>
      <c r="AP1273" s="98"/>
      <c r="AQ1273" s="205"/>
      <c r="AR1273" s="98"/>
      <c r="AT1273" s="98"/>
      <c r="AU1273" s="205"/>
      <c r="AV1273" s="98"/>
      <c r="AX1273" s="98"/>
      <c r="AY1273" s="205"/>
      <c r="AZ1273" s="98"/>
      <c r="BB1273" s="98"/>
      <c r="BC1273" s="205"/>
      <c r="BD1273" s="98"/>
      <c r="BF1273" s="98"/>
      <c r="BG1273" s="205"/>
      <c r="BH1273" s="98"/>
      <c r="BI1273" s="121"/>
      <c r="BJ1273" s="98"/>
      <c r="BK1273" s="205"/>
      <c r="BL1273" s="98"/>
      <c r="BN1273" s="121"/>
      <c r="BO1273" s="121"/>
      <c r="BP1273" s="121"/>
      <c r="BQ1273" s="121"/>
      <c r="BR1273" s="121"/>
    </row>
    <row r="1274" spans="1:70" customFormat="1">
      <c r="A1274" s="84"/>
      <c r="B1274" s="363"/>
      <c r="C1274" s="121"/>
      <c r="D1274" s="121"/>
      <c r="E1274" s="121"/>
      <c r="F1274" s="121"/>
      <c r="G1274" s="121"/>
      <c r="H1274" s="121"/>
      <c r="I1274" s="121"/>
      <c r="J1274" s="121"/>
      <c r="K1274" s="121"/>
      <c r="L1274" s="10"/>
      <c r="M1274" s="9"/>
      <c r="N1274" s="90"/>
      <c r="R1274" s="205"/>
      <c r="S1274" s="205"/>
      <c r="T1274" s="205"/>
      <c r="V1274" s="205"/>
      <c r="W1274" s="205"/>
      <c r="X1274" s="205"/>
      <c r="Y1274" s="394"/>
      <c r="Z1274" s="98"/>
      <c r="AA1274" s="205"/>
      <c r="AB1274" s="98"/>
      <c r="AC1274" s="98"/>
      <c r="AD1274" s="98"/>
      <c r="AE1274" s="205"/>
      <c r="AF1274" s="98"/>
      <c r="AH1274" s="98"/>
      <c r="AI1274" s="205"/>
      <c r="AJ1274" s="98"/>
      <c r="AK1274" s="98"/>
      <c r="AL1274" s="98"/>
      <c r="AM1274" s="205"/>
      <c r="AN1274" s="98"/>
      <c r="AO1274" s="121"/>
      <c r="AP1274" s="98"/>
      <c r="AQ1274" s="205"/>
      <c r="AR1274" s="98"/>
      <c r="AT1274" s="98"/>
      <c r="AU1274" s="205"/>
      <c r="AV1274" s="98"/>
      <c r="AX1274" s="98"/>
      <c r="AY1274" s="205"/>
      <c r="AZ1274" s="98"/>
      <c r="BB1274" s="98"/>
      <c r="BC1274" s="205"/>
      <c r="BD1274" s="98"/>
      <c r="BF1274" s="98"/>
      <c r="BG1274" s="205"/>
      <c r="BH1274" s="98"/>
      <c r="BI1274" s="121"/>
      <c r="BJ1274" s="98"/>
      <c r="BK1274" s="205"/>
      <c r="BL1274" s="98"/>
      <c r="BN1274" s="121"/>
      <c r="BO1274" s="121"/>
      <c r="BP1274" s="121"/>
      <c r="BQ1274" s="121"/>
      <c r="BR1274" s="121"/>
    </row>
    <row r="1275" spans="1:70" customFormat="1">
      <c r="A1275" s="84"/>
      <c r="B1275" s="363"/>
      <c r="C1275" s="121"/>
      <c r="D1275" s="121"/>
      <c r="E1275" s="121"/>
      <c r="F1275" s="121"/>
      <c r="G1275" s="121"/>
      <c r="H1275" s="121"/>
      <c r="I1275" s="121"/>
      <c r="J1275" s="121"/>
      <c r="K1275" s="121"/>
      <c r="L1275" s="10"/>
      <c r="M1275" s="9"/>
      <c r="N1275" s="90"/>
      <c r="R1275" s="205"/>
      <c r="S1275" s="205"/>
      <c r="T1275" s="205"/>
      <c r="V1275" s="205"/>
      <c r="W1275" s="205"/>
      <c r="X1275" s="205"/>
      <c r="Y1275" s="394"/>
      <c r="Z1275" s="98"/>
      <c r="AA1275" s="205"/>
      <c r="AB1275" s="98"/>
      <c r="AC1275" s="98"/>
      <c r="AD1275" s="98"/>
      <c r="AE1275" s="205"/>
      <c r="AF1275" s="98"/>
      <c r="AH1275" s="98"/>
      <c r="AI1275" s="205"/>
      <c r="AJ1275" s="98"/>
      <c r="AK1275" s="98"/>
      <c r="AL1275" s="98"/>
      <c r="AM1275" s="205"/>
      <c r="AN1275" s="98"/>
      <c r="AO1275" s="121"/>
      <c r="AP1275" s="98"/>
      <c r="AQ1275" s="205"/>
      <c r="AR1275" s="98"/>
      <c r="AT1275" s="98"/>
      <c r="AU1275" s="205"/>
      <c r="AV1275" s="98"/>
      <c r="AX1275" s="98"/>
      <c r="AY1275" s="205"/>
      <c r="AZ1275" s="98"/>
      <c r="BB1275" s="98"/>
      <c r="BC1275" s="205"/>
      <c r="BD1275" s="98"/>
      <c r="BF1275" s="98"/>
      <c r="BG1275" s="205"/>
      <c r="BH1275" s="98"/>
      <c r="BI1275" s="121"/>
      <c r="BJ1275" s="98"/>
      <c r="BK1275" s="205"/>
      <c r="BL1275" s="98"/>
      <c r="BN1275" s="121"/>
      <c r="BO1275" s="121"/>
      <c r="BP1275" s="121"/>
      <c r="BQ1275" s="121"/>
      <c r="BR1275" s="121"/>
    </row>
    <row r="1276" spans="1:70" customFormat="1">
      <c r="A1276" s="84"/>
      <c r="B1276" s="363"/>
      <c r="C1276" s="121"/>
      <c r="D1276" s="121"/>
      <c r="E1276" s="121"/>
      <c r="F1276" s="121"/>
      <c r="G1276" s="121"/>
      <c r="H1276" s="121"/>
      <c r="I1276" s="121"/>
      <c r="J1276" s="121"/>
      <c r="K1276" s="121"/>
      <c r="L1276" s="10"/>
      <c r="M1276" s="9"/>
      <c r="N1276" s="90"/>
      <c r="R1276" s="205"/>
      <c r="S1276" s="205"/>
      <c r="T1276" s="205"/>
      <c r="V1276" s="205"/>
      <c r="W1276" s="205"/>
      <c r="X1276" s="205"/>
      <c r="Y1276" s="394"/>
      <c r="Z1276" s="98"/>
      <c r="AA1276" s="205"/>
      <c r="AB1276" s="98"/>
      <c r="AC1276" s="98"/>
      <c r="AD1276" s="98"/>
      <c r="AE1276" s="205"/>
      <c r="AF1276" s="98"/>
      <c r="AH1276" s="98"/>
      <c r="AI1276" s="205"/>
      <c r="AJ1276" s="98"/>
      <c r="AK1276" s="98"/>
      <c r="AL1276" s="98"/>
      <c r="AM1276" s="205"/>
      <c r="AN1276" s="98"/>
      <c r="AO1276" s="121"/>
      <c r="AP1276" s="98"/>
      <c r="AQ1276" s="205"/>
      <c r="AR1276" s="98"/>
      <c r="AT1276" s="98"/>
      <c r="AU1276" s="205"/>
      <c r="AV1276" s="98"/>
      <c r="AX1276" s="98"/>
      <c r="AY1276" s="205"/>
      <c r="AZ1276" s="98"/>
      <c r="BB1276" s="98"/>
      <c r="BC1276" s="205"/>
      <c r="BD1276" s="98"/>
      <c r="BF1276" s="98"/>
      <c r="BG1276" s="205"/>
      <c r="BH1276" s="98"/>
      <c r="BI1276" s="121"/>
      <c r="BJ1276" s="98"/>
      <c r="BK1276" s="205"/>
      <c r="BL1276" s="98"/>
      <c r="BN1276" s="121"/>
      <c r="BO1276" s="121"/>
      <c r="BP1276" s="121"/>
      <c r="BQ1276" s="121"/>
      <c r="BR1276" s="121"/>
    </row>
    <row r="1277" spans="1:70" customFormat="1">
      <c r="A1277" s="84"/>
      <c r="B1277" s="363"/>
      <c r="C1277" s="121"/>
      <c r="D1277" s="121"/>
      <c r="E1277" s="121"/>
      <c r="F1277" s="121"/>
      <c r="G1277" s="121"/>
      <c r="H1277" s="121"/>
      <c r="I1277" s="121"/>
      <c r="J1277" s="121"/>
      <c r="K1277" s="121"/>
      <c r="L1277" s="10"/>
      <c r="M1277" s="9"/>
      <c r="N1277" s="90"/>
      <c r="R1277" s="205"/>
      <c r="S1277" s="205"/>
      <c r="T1277" s="205"/>
      <c r="V1277" s="205"/>
      <c r="W1277" s="205"/>
      <c r="X1277" s="205"/>
      <c r="Y1277" s="394"/>
      <c r="Z1277" s="98"/>
      <c r="AA1277" s="205"/>
      <c r="AB1277" s="98"/>
      <c r="AC1277" s="98"/>
      <c r="AD1277" s="98"/>
      <c r="AE1277" s="205"/>
      <c r="AF1277" s="98"/>
      <c r="AH1277" s="98"/>
      <c r="AI1277" s="205"/>
      <c r="AJ1277" s="98"/>
      <c r="AK1277" s="98"/>
      <c r="AL1277" s="98"/>
      <c r="AM1277" s="205"/>
      <c r="AN1277" s="98"/>
      <c r="AO1277" s="121"/>
      <c r="AP1277" s="98"/>
      <c r="AQ1277" s="205"/>
      <c r="AR1277" s="98"/>
      <c r="AT1277" s="98"/>
      <c r="AU1277" s="205"/>
      <c r="AV1277" s="98"/>
      <c r="AX1277" s="98"/>
      <c r="AY1277" s="205"/>
      <c r="AZ1277" s="98"/>
      <c r="BB1277" s="98"/>
      <c r="BC1277" s="205"/>
      <c r="BD1277" s="98"/>
      <c r="BF1277" s="98"/>
      <c r="BG1277" s="205"/>
      <c r="BH1277" s="98"/>
      <c r="BI1277" s="121"/>
      <c r="BJ1277" s="98"/>
      <c r="BK1277" s="205"/>
      <c r="BL1277" s="98"/>
      <c r="BN1277" s="121"/>
      <c r="BO1277" s="121"/>
      <c r="BP1277" s="121"/>
      <c r="BQ1277" s="121"/>
      <c r="BR1277" s="121"/>
    </row>
    <row r="1278" spans="1:70" customFormat="1">
      <c r="A1278" s="84"/>
      <c r="B1278" s="363"/>
      <c r="C1278" s="121"/>
      <c r="D1278" s="121"/>
      <c r="E1278" s="121"/>
      <c r="F1278" s="121"/>
      <c r="G1278" s="121"/>
      <c r="H1278" s="121"/>
      <c r="I1278" s="121"/>
      <c r="J1278" s="121"/>
      <c r="K1278" s="121"/>
      <c r="L1278" s="10"/>
      <c r="M1278" s="9"/>
      <c r="N1278" s="90"/>
      <c r="R1278" s="205"/>
      <c r="S1278" s="205"/>
      <c r="T1278" s="205"/>
      <c r="V1278" s="205"/>
      <c r="W1278" s="205"/>
      <c r="X1278" s="205"/>
      <c r="Y1278" s="394"/>
      <c r="Z1278" s="98"/>
      <c r="AA1278" s="205"/>
      <c r="AB1278" s="98"/>
      <c r="AC1278" s="98"/>
      <c r="AD1278" s="98"/>
      <c r="AE1278" s="205"/>
      <c r="AF1278" s="98"/>
      <c r="AH1278" s="98"/>
      <c r="AI1278" s="205"/>
      <c r="AJ1278" s="98"/>
      <c r="AK1278" s="98"/>
      <c r="AL1278" s="98"/>
      <c r="AM1278" s="205"/>
      <c r="AN1278" s="98"/>
      <c r="AO1278" s="121"/>
      <c r="AP1278" s="98"/>
      <c r="AQ1278" s="205"/>
      <c r="AR1278" s="98"/>
      <c r="AT1278" s="98"/>
      <c r="AU1278" s="205"/>
      <c r="AV1278" s="98"/>
      <c r="AX1278" s="98"/>
      <c r="AY1278" s="205"/>
      <c r="AZ1278" s="98"/>
      <c r="BB1278" s="98"/>
      <c r="BC1278" s="205"/>
      <c r="BD1278" s="98"/>
      <c r="BF1278" s="98"/>
      <c r="BG1278" s="205"/>
      <c r="BH1278" s="98"/>
      <c r="BI1278" s="121"/>
      <c r="BJ1278" s="98"/>
      <c r="BK1278" s="205"/>
      <c r="BL1278" s="98"/>
      <c r="BN1278" s="121"/>
      <c r="BO1278" s="121"/>
      <c r="BP1278" s="121"/>
      <c r="BQ1278" s="121"/>
      <c r="BR1278" s="121"/>
    </row>
    <row r="1279" spans="1:70" customFormat="1">
      <c r="A1279" s="84"/>
      <c r="B1279" s="363"/>
      <c r="C1279" s="121"/>
      <c r="D1279" s="121"/>
      <c r="E1279" s="121"/>
      <c r="F1279" s="121"/>
      <c r="G1279" s="121"/>
      <c r="H1279" s="121"/>
      <c r="I1279" s="121"/>
      <c r="J1279" s="121"/>
      <c r="K1279" s="121"/>
      <c r="L1279" s="10"/>
      <c r="M1279" s="9"/>
      <c r="N1279" s="90"/>
      <c r="R1279" s="205"/>
      <c r="S1279" s="205"/>
      <c r="T1279" s="205"/>
      <c r="V1279" s="205"/>
      <c r="W1279" s="205"/>
      <c r="X1279" s="205"/>
      <c r="Y1279" s="394"/>
      <c r="Z1279" s="98"/>
      <c r="AA1279" s="205"/>
      <c r="AB1279" s="98"/>
      <c r="AC1279" s="98"/>
      <c r="AD1279" s="98"/>
      <c r="AE1279" s="205"/>
      <c r="AF1279" s="98"/>
      <c r="AH1279" s="98"/>
      <c r="AI1279" s="205"/>
      <c r="AJ1279" s="98"/>
      <c r="AK1279" s="98"/>
      <c r="AL1279" s="98"/>
      <c r="AM1279" s="205"/>
      <c r="AN1279" s="98"/>
      <c r="AO1279" s="121"/>
      <c r="AP1279" s="98"/>
      <c r="AQ1279" s="205"/>
      <c r="AR1279" s="98"/>
      <c r="AT1279" s="98"/>
      <c r="AU1279" s="205"/>
      <c r="AV1279" s="98"/>
      <c r="AX1279" s="98"/>
      <c r="AY1279" s="205"/>
      <c r="AZ1279" s="98"/>
      <c r="BB1279" s="98"/>
      <c r="BC1279" s="205"/>
      <c r="BD1279" s="98"/>
      <c r="BF1279" s="98"/>
      <c r="BG1279" s="205"/>
      <c r="BH1279" s="98"/>
      <c r="BI1279" s="121"/>
      <c r="BJ1279" s="98"/>
      <c r="BK1279" s="205"/>
      <c r="BL1279" s="98"/>
      <c r="BN1279" s="121"/>
      <c r="BO1279" s="121"/>
      <c r="BP1279" s="121"/>
      <c r="BQ1279" s="121"/>
      <c r="BR1279" s="121"/>
    </row>
    <row r="1280" spans="1:70" customFormat="1">
      <c r="A1280" s="84"/>
      <c r="B1280" s="363"/>
      <c r="C1280" s="121"/>
      <c r="D1280" s="121"/>
      <c r="E1280" s="121"/>
      <c r="F1280" s="121"/>
      <c r="G1280" s="121"/>
      <c r="H1280" s="121"/>
      <c r="I1280" s="121"/>
      <c r="J1280" s="121"/>
      <c r="K1280" s="121"/>
      <c r="L1280" s="10"/>
      <c r="M1280" s="9"/>
      <c r="N1280" s="90"/>
      <c r="R1280" s="205"/>
      <c r="S1280" s="205"/>
      <c r="T1280" s="205"/>
      <c r="V1280" s="205"/>
      <c r="W1280" s="205"/>
      <c r="X1280" s="205"/>
      <c r="Y1280" s="394"/>
      <c r="Z1280" s="98"/>
      <c r="AA1280" s="205"/>
      <c r="AB1280" s="98"/>
      <c r="AC1280" s="98"/>
      <c r="AD1280" s="98"/>
      <c r="AE1280" s="205"/>
      <c r="AF1280" s="98"/>
      <c r="AH1280" s="98"/>
      <c r="AI1280" s="205"/>
      <c r="AJ1280" s="98"/>
      <c r="AK1280" s="98"/>
      <c r="AL1280" s="98"/>
      <c r="AM1280" s="205"/>
      <c r="AN1280" s="98"/>
      <c r="AO1280" s="121"/>
      <c r="AP1280" s="98"/>
      <c r="AQ1280" s="205"/>
      <c r="AR1280" s="98"/>
      <c r="AT1280" s="98"/>
      <c r="AU1280" s="205"/>
      <c r="AV1280" s="98"/>
      <c r="AX1280" s="98"/>
      <c r="AY1280" s="205"/>
      <c r="AZ1280" s="98"/>
      <c r="BB1280" s="98"/>
      <c r="BC1280" s="205"/>
      <c r="BD1280" s="98"/>
      <c r="BF1280" s="98"/>
      <c r="BG1280" s="205"/>
      <c r="BH1280" s="98"/>
      <c r="BI1280" s="121"/>
      <c r="BJ1280" s="98"/>
      <c r="BK1280" s="205"/>
      <c r="BL1280" s="98"/>
      <c r="BN1280" s="121"/>
      <c r="BO1280" s="121"/>
      <c r="BP1280" s="121"/>
      <c r="BQ1280" s="121"/>
      <c r="BR1280" s="121"/>
    </row>
    <row r="1281" spans="1:70" customFormat="1">
      <c r="A1281" s="84"/>
      <c r="B1281" s="363"/>
      <c r="C1281" s="121"/>
      <c r="D1281" s="121"/>
      <c r="E1281" s="121"/>
      <c r="F1281" s="121"/>
      <c r="G1281" s="121"/>
      <c r="H1281" s="121"/>
      <c r="I1281" s="121"/>
      <c r="J1281" s="121"/>
      <c r="K1281" s="121"/>
      <c r="L1281" s="10"/>
      <c r="M1281" s="9"/>
      <c r="N1281" s="90"/>
      <c r="R1281" s="205"/>
      <c r="S1281" s="205"/>
      <c r="T1281" s="205"/>
      <c r="V1281" s="205"/>
      <c r="W1281" s="205"/>
      <c r="X1281" s="205"/>
      <c r="Y1281" s="394"/>
      <c r="Z1281" s="98"/>
      <c r="AA1281" s="205"/>
      <c r="AB1281" s="98"/>
      <c r="AC1281" s="98"/>
      <c r="AD1281" s="98"/>
      <c r="AE1281" s="205"/>
      <c r="AF1281" s="98"/>
      <c r="AH1281" s="98"/>
      <c r="AI1281" s="205"/>
      <c r="AJ1281" s="98"/>
      <c r="AK1281" s="98"/>
      <c r="AL1281" s="98"/>
      <c r="AM1281" s="205"/>
      <c r="AN1281" s="98"/>
      <c r="AO1281" s="121"/>
      <c r="AP1281" s="98"/>
      <c r="AQ1281" s="205"/>
      <c r="AR1281" s="98"/>
      <c r="AT1281" s="98"/>
      <c r="AU1281" s="205"/>
      <c r="AV1281" s="98"/>
      <c r="AX1281" s="98"/>
      <c r="AY1281" s="205"/>
      <c r="AZ1281" s="98"/>
      <c r="BB1281" s="98"/>
      <c r="BC1281" s="205"/>
      <c r="BD1281" s="98"/>
      <c r="BF1281" s="98"/>
      <c r="BG1281" s="205"/>
      <c r="BH1281" s="98"/>
      <c r="BI1281" s="121"/>
      <c r="BJ1281" s="98"/>
      <c r="BK1281" s="205"/>
      <c r="BL1281" s="98"/>
      <c r="BN1281" s="121"/>
      <c r="BO1281" s="121"/>
      <c r="BP1281" s="121"/>
      <c r="BQ1281" s="121"/>
      <c r="BR1281" s="121"/>
    </row>
    <row r="1282" spans="1:70" customFormat="1">
      <c r="A1282" s="84"/>
      <c r="B1282" s="363"/>
      <c r="C1282" s="121"/>
      <c r="D1282" s="121"/>
      <c r="E1282" s="121"/>
      <c r="F1282" s="121"/>
      <c r="G1282" s="121"/>
      <c r="H1282" s="121"/>
      <c r="I1282" s="121"/>
      <c r="J1282" s="121"/>
      <c r="K1282" s="121"/>
      <c r="L1282" s="10"/>
      <c r="M1282" s="9"/>
      <c r="N1282" s="90"/>
      <c r="R1282" s="205"/>
      <c r="S1282" s="205"/>
      <c r="T1282" s="205"/>
      <c r="V1282" s="205"/>
      <c r="W1282" s="205"/>
      <c r="X1282" s="205"/>
      <c r="Y1282" s="394"/>
      <c r="Z1282" s="98"/>
      <c r="AA1282" s="205"/>
      <c r="AB1282" s="98"/>
      <c r="AC1282" s="98"/>
      <c r="AD1282" s="98"/>
      <c r="AE1282" s="205"/>
      <c r="AF1282" s="98"/>
      <c r="AH1282" s="98"/>
      <c r="AI1282" s="205"/>
      <c r="AJ1282" s="98"/>
      <c r="AK1282" s="98"/>
      <c r="AL1282" s="98"/>
      <c r="AM1282" s="205"/>
      <c r="AN1282" s="98"/>
      <c r="AO1282" s="121"/>
      <c r="AP1282" s="98"/>
      <c r="AQ1282" s="205"/>
      <c r="AR1282" s="98"/>
      <c r="AT1282" s="98"/>
      <c r="AU1282" s="205"/>
      <c r="AV1282" s="98"/>
      <c r="AX1282" s="98"/>
      <c r="AY1282" s="205"/>
      <c r="AZ1282" s="98"/>
      <c r="BB1282" s="98"/>
      <c r="BC1282" s="205"/>
      <c r="BD1282" s="98"/>
      <c r="BF1282" s="98"/>
      <c r="BG1282" s="205"/>
      <c r="BH1282" s="98"/>
      <c r="BI1282" s="121"/>
      <c r="BJ1282" s="98"/>
      <c r="BK1282" s="205"/>
      <c r="BL1282" s="98"/>
      <c r="BN1282" s="121"/>
      <c r="BO1282" s="121"/>
      <c r="BP1282" s="121"/>
      <c r="BQ1282" s="121"/>
      <c r="BR1282" s="121"/>
    </row>
    <row r="1283" spans="1:70" customFormat="1">
      <c r="A1283" s="84"/>
      <c r="B1283" s="363"/>
      <c r="C1283" s="121"/>
      <c r="D1283" s="121"/>
      <c r="E1283" s="121"/>
      <c r="F1283" s="121"/>
      <c r="G1283" s="121"/>
      <c r="H1283" s="121"/>
      <c r="I1283" s="121"/>
      <c r="J1283" s="121"/>
      <c r="K1283" s="121"/>
      <c r="L1283" s="10"/>
      <c r="M1283" s="9"/>
      <c r="N1283" s="90"/>
      <c r="R1283" s="205"/>
      <c r="S1283" s="205"/>
      <c r="T1283" s="205"/>
      <c r="V1283" s="205"/>
      <c r="W1283" s="205"/>
      <c r="X1283" s="205"/>
      <c r="Y1283" s="394"/>
      <c r="Z1283" s="98"/>
      <c r="AA1283" s="205"/>
      <c r="AB1283" s="98"/>
      <c r="AC1283" s="98"/>
      <c r="AD1283" s="98"/>
      <c r="AE1283" s="205"/>
      <c r="AF1283" s="98"/>
      <c r="AH1283" s="98"/>
      <c r="AI1283" s="205"/>
      <c r="AJ1283" s="98"/>
      <c r="AK1283" s="98"/>
      <c r="AL1283" s="98"/>
      <c r="AM1283" s="205"/>
      <c r="AN1283" s="98"/>
      <c r="AO1283" s="121"/>
      <c r="AP1283" s="98"/>
      <c r="AQ1283" s="205"/>
      <c r="AR1283" s="98"/>
      <c r="AT1283" s="98"/>
      <c r="AU1283" s="205"/>
      <c r="AV1283" s="98"/>
      <c r="AX1283" s="98"/>
      <c r="AY1283" s="205"/>
      <c r="AZ1283" s="98"/>
      <c r="BB1283" s="98"/>
      <c r="BC1283" s="205"/>
      <c r="BD1283" s="98"/>
      <c r="BF1283" s="98"/>
      <c r="BG1283" s="205"/>
      <c r="BH1283" s="98"/>
      <c r="BI1283" s="121"/>
      <c r="BJ1283" s="98"/>
      <c r="BK1283" s="205"/>
      <c r="BL1283" s="98"/>
      <c r="BN1283" s="121"/>
      <c r="BO1283" s="121"/>
      <c r="BP1283" s="121"/>
      <c r="BQ1283" s="121"/>
      <c r="BR1283" s="121"/>
    </row>
    <row r="1284" spans="1:70" customFormat="1">
      <c r="A1284" s="84"/>
      <c r="B1284" s="363"/>
      <c r="C1284" s="121"/>
      <c r="D1284" s="121"/>
      <c r="E1284" s="121"/>
      <c r="F1284" s="121"/>
      <c r="G1284" s="121"/>
      <c r="H1284" s="121"/>
      <c r="I1284" s="121"/>
      <c r="J1284" s="121"/>
      <c r="K1284" s="121"/>
      <c r="L1284" s="10"/>
      <c r="M1284" s="9"/>
      <c r="N1284" s="90"/>
      <c r="R1284" s="205"/>
      <c r="S1284" s="205"/>
      <c r="T1284" s="205"/>
      <c r="V1284" s="205"/>
      <c r="W1284" s="205"/>
      <c r="X1284" s="205"/>
      <c r="Y1284" s="394"/>
      <c r="Z1284" s="98"/>
      <c r="AA1284" s="205"/>
      <c r="AB1284" s="98"/>
      <c r="AC1284" s="98"/>
      <c r="AD1284" s="98"/>
      <c r="AE1284" s="205"/>
      <c r="AF1284" s="98"/>
      <c r="AH1284" s="98"/>
      <c r="AI1284" s="205"/>
      <c r="AJ1284" s="98"/>
      <c r="AK1284" s="98"/>
      <c r="AL1284" s="98"/>
      <c r="AM1284" s="205"/>
      <c r="AN1284" s="98"/>
      <c r="AO1284" s="121"/>
      <c r="AP1284" s="98"/>
      <c r="AQ1284" s="205"/>
      <c r="AR1284" s="98"/>
      <c r="AT1284" s="98"/>
      <c r="AU1284" s="205"/>
      <c r="AV1284" s="98"/>
      <c r="AX1284" s="98"/>
      <c r="AY1284" s="205"/>
      <c r="AZ1284" s="98"/>
      <c r="BB1284" s="98"/>
      <c r="BC1284" s="205"/>
      <c r="BD1284" s="98"/>
      <c r="BF1284" s="98"/>
      <c r="BG1284" s="205"/>
      <c r="BH1284" s="98"/>
      <c r="BI1284" s="121"/>
      <c r="BJ1284" s="98"/>
      <c r="BK1284" s="205"/>
      <c r="BL1284" s="98"/>
      <c r="BN1284" s="121"/>
      <c r="BO1284" s="121"/>
      <c r="BP1284" s="121"/>
      <c r="BQ1284" s="121"/>
      <c r="BR1284" s="121"/>
    </row>
    <row r="1285" spans="1:70" customFormat="1">
      <c r="A1285" s="84"/>
      <c r="B1285" s="363"/>
      <c r="C1285" s="121"/>
      <c r="D1285" s="121"/>
      <c r="E1285" s="121"/>
      <c r="F1285" s="121"/>
      <c r="G1285" s="121"/>
      <c r="H1285" s="121"/>
      <c r="I1285" s="121"/>
      <c r="J1285" s="121"/>
      <c r="K1285" s="121"/>
      <c r="L1285" s="10"/>
      <c r="M1285" s="9"/>
      <c r="N1285" s="90"/>
      <c r="R1285" s="205"/>
      <c r="S1285" s="205"/>
      <c r="T1285" s="205"/>
      <c r="V1285" s="205"/>
      <c r="W1285" s="205"/>
      <c r="X1285" s="205"/>
      <c r="Y1285" s="394"/>
      <c r="Z1285" s="98"/>
      <c r="AA1285" s="205"/>
      <c r="AB1285" s="98"/>
      <c r="AC1285" s="98"/>
      <c r="AD1285" s="98"/>
      <c r="AE1285" s="205"/>
      <c r="AF1285" s="98"/>
      <c r="AH1285" s="98"/>
      <c r="AI1285" s="205"/>
      <c r="AJ1285" s="98"/>
      <c r="AK1285" s="98"/>
      <c r="AL1285" s="98"/>
      <c r="AM1285" s="205"/>
      <c r="AN1285" s="98"/>
      <c r="AO1285" s="121"/>
      <c r="AP1285" s="98"/>
      <c r="AQ1285" s="205"/>
      <c r="AR1285" s="98"/>
      <c r="AT1285" s="98"/>
      <c r="AU1285" s="205"/>
      <c r="AV1285" s="98"/>
      <c r="AX1285" s="98"/>
      <c r="AY1285" s="205"/>
      <c r="AZ1285" s="98"/>
      <c r="BB1285" s="98"/>
      <c r="BC1285" s="205"/>
      <c r="BD1285" s="98"/>
      <c r="BF1285" s="98"/>
      <c r="BG1285" s="205"/>
      <c r="BH1285" s="98"/>
      <c r="BI1285" s="121"/>
      <c r="BJ1285" s="98"/>
      <c r="BK1285" s="205"/>
      <c r="BL1285" s="98"/>
      <c r="BN1285" s="121"/>
      <c r="BO1285" s="121"/>
      <c r="BP1285" s="121"/>
      <c r="BQ1285" s="121"/>
      <c r="BR1285" s="121"/>
    </row>
    <row r="1286" spans="1:70" customFormat="1">
      <c r="A1286" s="84"/>
      <c r="B1286" s="363"/>
      <c r="C1286" s="121"/>
      <c r="D1286" s="121"/>
      <c r="E1286" s="121"/>
      <c r="F1286" s="121"/>
      <c r="G1286" s="121"/>
      <c r="H1286" s="121"/>
      <c r="I1286" s="121"/>
      <c r="J1286" s="121"/>
      <c r="K1286" s="121"/>
      <c r="L1286" s="10"/>
      <c r="M1286" s="9"/>
      <c r="N1286" s="90"/>
      <c r="R1286" s="205"/>
      <c r="S1286" s="205"/>
      <c r="T1286" s="205"/>
      <c r="V1286" s="205"/>
      <c r="W1286" s="205"/>
      <c r="X1286" s="205"/>
      <c r="Y1286" s="394"/>
      <c r="Z1286" s="98"/>
      <c r="AA1286" s="205"/>
      <c r="AB1286" s="98"/>
      <c r="AC1286" s="98"/>
      <c r="AD1286" s="98"/>
      <c r="AE1286" s="205"/>
      <c r="AF1286" s="98"/>
      <c r="AH1286" s="98"/>
      <c r="AI1286" s="205"/>
      <c r="AJ1286" s="98"/>
      <c r="AK1286" s="98"/>
      <c r="AL1286" s="98"/>
      <c r="AM1286" s="205"/>
      <c r="AN1286" s="98"/>
      <c r="AO1286" s="121"/>
      <c r="AP1286" s="98"/>
      <c r="AQ1286" s="205"/>
      <c r="AR1286" s="98"/>
      <c r="AT1286" s="98"/>
      <c r="AU1286" s="205"/>
      <c r="AV1286" s="98"/>
      <c r="AX1286" s="98"/>
      <c r="AY1286" s="205"/>
      <c r="AZ1286" s="98"/>
      <c r="BB1286" s="98"/>
      <c r="BC1286" s="205"/>
      <c r="BD1286" s="98"/>
      <c r="BF1286" s="98"/>
      <c r="BG1286" s="205"/>
      <c r="BH1286" s="98"/>
      <c r="BI1286" s="121"/>
      <c r="BJ1286" s="98"/>
      <c r="BK1286" s="205"/>
      <c r="BL1286" s="98"/>
      <c r="BN1286" s="121"/>
      <c r="BO1286" s="121"/>
      <c r="BP1286" s="121"/>
      <c r="BQ1286" s="121"/>
      <c r="BR1286" s="121"/>
    </row>
    <row r="1287" spans="1:70" customFormat="1">
      <c r="A1287" s="84"/>
      <c r="B1287" s="363"/>
      <c r="C1287" s="121"/>
      <c r="D1287" s="121"/>
      <c r="E1287" s="121"/>
      <c r="F1287" s="121"/>
      <c r="G1287" s="121"/>
      <c r="H1287" s="121"/>
      <c r="I1287" s="121"/>
      <c r="J1287" s="121"/>
      <c r="K1287" s="121"/>
      <c r="L1287" s="10"/>
      <c r="M1287" s="9"/>
      <c r="N1287" s="90"/>
      <c r="R1287" s="205"/>
      <c r="S1287" s="205"/>
      <c r="T1287" s="205"/>
      <c r="V1287" s="205"/>
      <c r="W1287" s="205"/>
      <c r="X1287" s="205"/>
      <c r="Y1287" s="394"/>
      <c r="Z1287" s="98"/>
      <c r="AA1287" s="205"/>
      <c r="AB1287" s="98"/>
      <c r="AC1287" s="98"/>
      <c r="AD1287" s="98"/>
      <c r="AE1287" s="205"/>
      <c r="AF1287" s="98"/>
      <c r="AH1287" s="98"/>
      <c r="AI1287" s="205"/>
      <c r="AJ1287" s="98"/>
      <c r="AK1287" s="98"/>
      <c r="AL1287" s="98"/>
      <c r="AM1287" s="205"/>
      <c r="AN1287" s="98"/>
      <c r="AO1287" s="121"/>
      <c r="AP1287" s="98"/>
      <c r="AQ1287" s="205"/>
      <c r="AR1287" s="98"/>
      <c r="AT1287" s="98"/>
      <c r="AU1287" s="205"/>
      <c r="AV1287" s="98"/>
      <c r="AX1287" s="98"/>
      <c r="AY1287" s="205"/>
      <c r="AZ1287" s="98"/>
      <c r="BB1287" s="98"/>
      <c r="BC1287" s="205"/>
      <c r="BD1287" s="98"/>
      <c r="BF1287" s="98"/>
      <c r="BG1287" s="205"/>
      <c r="BH1287" s="98"/>
      <c r="BI1287" s="121"/>
      <c r="BJ1287" s="98"/>
      <c r="BK1287" s="205"/>
      <c r="BL1287" s="98"/>
      <c r="BN1287" s="121"/>
      <c r="BO1287" s="121"/>
      <c r="BP1287" s="121"/>
      <c r="BQ1287" s="121"/>
      <c r="BR1287" s="121"/>
    </row>
    <row r="1288" spans="1:70" customFormat="1">
      <c r="A1288" s="84"/>
      <c r="B1288" s="363"/>
      <c r="C1288" s="121"/>
      <c r="D1288" s="121"/>
      <c r="E1288" s="121"/>
      <c r="F1288" s="121"/>
      <c r="G1288" s="121"/>
      <c r="H1288" s="121"/>
      <c r="I1288" s="121"/>
      <c r="J1288" s="121"/>
      <c r="K1288" s="121"/>
      <c r="L1288" s="10"/>
      <c r="M1288" s="9"/>
      <c r="N1288" s="90"/>
      <c r="R1288" s="205"/>
      <c r="S1288" s="205"/>
      <c r="T1288" s="205"/>
      <c r="V1288" s="205"/>
      <c r="W1288" s="205"/>
      <c r="X1288" s="205"/>
      <c r="Y1288" s="394"/>
      <c r="Z1288" s="98"/>
      <c r="AA1288" s="205"/>
      <c r="AB1288" s="98"/>
      <c r="AC1288" s="98"/>
      <c r="AD1288" s="98"/>
      <c r="AE1288" s="205"/>
      <c r="AF1288" s="98"/>
      <c r="AH1288" s="98"/>
      <c r="AI1288" s="205"/>
      <c r="AJ1288" s="98"/>
      <c r="AK1288" s="98"/>
      <c r="AL1288" s="98"/>
      <c r="AM1288" s="205"/>
      <c r="AN1288" s="98"/>
      <c r="AO1288" s="121"/>
      <c r="AP1288" s="98"/>
      <c r="AQ1288" s="205"/>
      <c r="AR1288" s="98"/>
      <c r="AT1288" s="98"/>
      <c r="AU1288" s="205"/>
      <c r="AV1288" s="98"/>
      <c r="AX1288" s="98"/>
      <c r="AY1288" s="205"/>
      <c r="AZ1288" s="98"/>
      <c r="BB1288" s="98"/>
      <c r="BC1288" s="205"/>
      <c r="BD1288" s="98"/>
      <c r="BF1288" s="98"/>
      <c r="BG1288" s="205"/>
      <c r="BH1288" s="98"/>
      <c r="BI1288" s="121"/>
      <c r="BJ1288" s="98"/>
      <c r="BK1288" s="205"/>
      <c r="BL1288" s="98"/>
      <c r="BN1288" s="121"/>
      <c r="BO1288" s="121"/>
      <c r="BP1288" s="121"/>
      <c r="BQ1288" s="121"/>
      <c r="BR1288" s="121"/>
    </row>
    <row r="1289" spans="1:70" customFormat="1">
      <c r="A1289" s="84"/>
      <c r="B1289" s="363"/>
      <c r="C1289" s="121"/>
      <c r="D1289" s="121"/>
      <c r="E1289" s="121"/>
      <c r="F1289" s="121"/>
      <c r="G1289" s="121"/>
      <c r="H1289" s="121"/>
      <c r="I1289" s="121"/>
      <c r="J1289" s="121"/>
      <c r="K1289" s="121"/>
      <c r="L1289" s="10"/>
      <c r="M1289" s="9"/>
      <c r="N1289" s="90"/>
      <c r="R1289" s="205"/>
      <c r="S1289" s="205"/>
      <c r="T1289" s="205"/>
      <c r="V1289" s="205"/>
      <c r="W1289" s="205"/>
      <c r="X1289" s="205"/>
      <c r="Y1289" s="394"/>
      <c r="Z1289" s="98"/>
      <c r="AA1289" s="205"/>
      <c r="AB1289" s="98"/>
      <c r="AC1289" s="98"/>
      <c r="AD1289" s="98"/>
      <c r="AE1289" s="205"/>
      <c r="AF1289" s="98"/>
      <c r="AH1289" s="98"/>
      <c r="AI1289" s="205"/>
      <c r="AJ1289" s="98"/>
      <c r="AK1289" s="98"/>
      <c r="AL1289" s="98"/>
      <c r="AM1289" s="205"/>
      <c r="AN1289" s="98"/>
      <c r="AO1289" s="121"/>
      <c r="AP1289" s="98"/>
      <c r="AQ1289" s="205"/>
      <c r="AR1289" s="98"/>
      <c r="AT1289" s="98"/>
      <c r="AU1289" s="205"/>
      <c r="AV1289" s="98"/>
      <c r="AX1289" s="98"/>
      <c r="AY1289" s="205"/>
      <c r="AZ1289" s="98"/>
      <c r="BB1289" s="98"/>
      <c r="BC1289" s="205"/>
      <c r="BD1289" s="98"/>
      <c r="BF1289" s="98"/>
      <c r="BG1289" s="205"/>
      <c r="BH1289" s="98"/>
      <c r="BI1289" s="121"/>
      <c r="BJ1289" s="98"/>
      <c r="BK1289" s="205"/>
      <c r="BL1289" s="98"/>
      <c r="BN1289" s="121"/>
      <c r="BO1289" s="121"/>
      <c r="BP1289" s="121"/>
      <c r="BQ1289" s="121"/>
      <c r="BR1289" s="121"/>
    </row>
    <row r="1290" spans="1:70" customFormat="1">
      <c r="A1290" s="84"/>
      <c r="B1290" s="363"/>
      <c r="C1290" s="121"/>
      <c r="D1290" s="121"/>
      <c r="E1290" s="121"/>
      <c r="F1290" s="121"/>
      <c r="G1290" s="121"/>
      <c r="H1290" s="121"/>
      <c r="I1290" s="121"/>
      <c r="J1290" s="121"/>
      <c r="K1290" s="121"/>
      <c r="L1290" s="10"/>
      <c r="M1290" s="9"/>
      <c r="N1290" s="90"/>
      <c r="R1290" s="205"/>
      <c r="S1290" s="205"/>
      <c r="T1290" s="205"/>
      <c r="V1290" s="205"/>
      <c r="W1290" s="205"/>
      <c r="X1290" s="205"/>
      <c r="Y1290" s="394"/>
      <c r="Z1290" s="98"/>
      <c r="AA1290" s="205"/>
      <c r="AB1290" s="98"/>
      <c r="AC1290" s="98"/>
      <c r="AD1290" s="98"/>
      <c r="AE1290" s="205"/>
      <c r="AF1290" s="98"/>
      <c r="AH1290" s="98"/>
      <c r="AI1290" s="205"/>
      <c r="AJ1290" s="98"/>
      <c r="AK1290" s="98"/>
      <c r="AL1290" s="98"/>
      <c r="AM1290" s="205"/>
      <c r="AN1290" s="98"/>
      <c r="AO1290" s="121"/>
      <c r="AP1290" s="98"/>
      <c r="AQ1290" s="205"/>
      <c r="AR1290" s="98"/>
      <c r="AT1290" s="98"/>
      <c r="AU1290" s="205"/>
      <c r="AV1290" s="98"/>
      <c r="AX1290" s="98"/>
      <c r="AY1290" s="205"/>
      <c r="AZ1290" s="98"/>
      <c r="BB1290" s="98"/>
      <c r="BC1290" s="205"/>
      <c r="BD1290" s="98"/>
      <c r="BF1290" s="98"/>
      <c r="BG1290" s="205"/>
      <c r="BH1290" s="98"/>
      <c r="BI1290" s="121"/>
      <c r="BJ1290" s="98"/>
      <c r="BK1290" s="205"/>
      <c r="BL1290" s="98"/>
      <c r="BN1290" s="121"/>
      <c r="BO1290" s="121"/>
      <c r="BP1290" s="121"/>
      <c r="BQ1290" s="121"/>
      <c r="BR1290" s="121"/>
    </row>
    <row r="1291" spans="1:70" customFormat="1">
      <c r="A1291" s="84"/>
      <c r="B1291" s="363"/>
      <c r="C1291" s="121"/>
      <c r="D1291" s="121"/>
      <c r="E1291" s="121"/>
      <c r="F1291" s="121"/>
      <c r="G1291" s="121"/>
      <c r="H1291" s="121"/>
      <c r="I1291" s="121"/>
      <c r="J1291" s="121"/>
      <c r="K1291" s="121"/>
      <c r="L1291" s="10"/>
      <c r="M1291" s="9"/>
      <c r="N1291" s="90"/>
      <c r="R1291" s="205"/>
      <c r="S1291" s="205"/>
      <c r="T1291" s="205"/>
      <c r="V1291" s="205"/>
      <c r="W1291" s="205"/>
      <c r="X1291" s="205"/>
      <c r="Y1291" s="394"/>
      <c r="Z1291" s="98"/>
      <c r="AA1291" s="205"/>
      <c r="AB1291" s="98"/>
      <c r="AC1291" s="98"/>
      <c r="AD1291" s="98"/>
      <c r="AE1291" s="205"/>
      <c r="AF1291" s="98"/>
      <c r="AH1291" s="98"/>
      <c r="AI1291" s="205"/>
      <c r="AJ1291" s="98"/>
      <c r="AK1291" s="98"/>
      <c r="AL1291" s="98"/>
      <c r="AM1291" s="205"/>
      <c r="AN1291" s="98"/>
      <c r="AO1291" s="121"/>
      <c r="AP1291" s="98"/>
      <c r="AQ1291" s="205"/>
      <c r="AR1291" s="98"/>
      <c r="AT1291" s="98"/>
      <c r="AU1291" s="205"/>
      <c r="AV1291" s="98"/>
      <c r="AX1291" s="98"/>
      <c r="AY1291" s="205"/>
      <c r="AZ1291" s="98"/>
      <c r="BB1291" s="98"/>
      <c r="BC1291" s="205"/>
      <c r="BD1291" s="98"/>
      <c r="BF1291" s="98"/>
      <c r="BG1291" s="205"/>
      <c r="BH1291" s="98"/>
      <c r="BI1291" s="121"/>
      <c r="BJ1291" s="98"/>
      <c r="BK1291" s="205"/>
      <c r="BL1291" s="98"/>
      <c r="BN1291" s="121"/>
      <c r="BO1291" s="121"/>
      <c r="BP1291" s="121"/>
      <c r="BQ1291" s="121"/>
      <c r="BR1291" s="121"/>
    </row>
    <row r="1292" spans="1:70" customFormat="1">
      <c r="A1292" s="84"/>
      <c r="B1292" s="363"/>
      <c r="C1292" s="121"/>
      <c r="D1292" s="121"/>
      <c r="E1292" s="121"/>
      <c r="F1292" s="121"/>
      <c r="G1292" s="121"/>
      <c r="H1292" s="121"/>
      <c r="I1292" s="121"/>
      <c r="J1292" s="121"/>
      <c r="K1292" s="121"/>
      <c r="L1292" s="10"/>
      <c r="M1292" s="9"/>
      <c r="N1292" s="90"/>
      <c r="R1292" s="205"/>
      <c r="S1292" s="205"/>
      <c r="T1292" s="205"/>
      <c r="V1292" s="205"/>
      <c r="W1292" s="205"/>
      <c r="X1292" s="205"/>
      <c r="Y1292" s="394"/>
      <c r="Z1292" s="98"/>
      <c r="AA1292" s="205"/>
      <c r="AB1292" s="98"/>
      <c r="AC1292" s="98"/>
      <c r="AD1292" s="98"/>
      <c r="AE1292" s="205"/>
      <c r="AF1292" s="98"/>
      <c r="AH1292" s="98"/>
      <c r="AI1292" s="205"/>
      <c r="AJ1292" s="98"/>
      <c r="AK1292" s="98"/>
      <c r="AL1292" s="98"/>
      <c r="AM1292" s="205"/>
      <c r="AN1292" s="98"/>
      <c r="AO1292" s="121"/>
      <c r="AP1292" s="98"/>
      <c r="AQ1292" s="205"/>
      <c r="AR1292" s="98"/>
      <c r="AT1292" s="98"/>
      <c r="AU1292" s="205"/>
      <c r="AV1292" s="98"/>
      <c r="AX1292" s="98"/>
      <c r="AY1292" s="205"/>
      <c r="AZ1292" s="98"/>
      <c r="BB1292" s="98"/>
      <c r="BC1292" s="205"/>
      <c r="BD1292" s="98"/>
      <c r="BF1292" s="98"/>
      <c r="BG1292" s="205"/>
      <c r="BH1292" s="98"/>
      <c r="BI1292" s="121"/>
      <c r="BJ1292" s="98"/>
      <c r="BK1292" s="205"/>
      <c r="BL1292" s="98"/>
      <c r="BN1292" s="121"/>
      <c r="BO1292" s="121"/>
      <c r="BP1292" s="121"/>
      <c r="BQ1292" s="121"/>
      <c r="BR1292" s="121"/>
    </row>
    <row r="1293" spans="1:70" customFormat="1">
      <c r="A1293" s="84"/>
      <c r="B1293" s="363"/>
      <c r="C1293" s="121"/>
      <c r="D1293" s="121"/>
      <c r="E1293" s="121"/>
      <c r="F1293" s="121"/>
      <c r="G1293" s="121"/>
      <c r="H1293" s="121"/>
      <c r="I1293" s="121"/>
      <c r="J1293" s="121"/>
      <c r="K1293" s="121"/>
      <c r="L1293" s="10"/>
      <c r="M1293" s="9"/>
      <c r="N1293" s="90"/>
      <c r="R1293" s="205"/>
      <c r="S1293" s="205"/>
      <c r="T1293" s="205"/>
      <c r="V1293" s="205"/>
      <c r="W1293" s="205"/>
      <c r="X1293" s="205"/>
      <c r="Y1293" s="394"/>
      <c r="Z1293" s="98"/>
      <c r="AA1293" s="205"/>
      <c r="AB1293" s="98"/>
      <c r="AC1293" s="98"/>
      <c r="AD1293" s="98"/>
      <c r="AE1293" s="205"/>
      <c r="AF1293" s="98"/>
      <c r="AH1293" s="98"/>
      <c r="AI1293" s="205"/>
      <c r="AJ1293" s="98"/>
      <c r="AK1293" s="98"/>
      <c r="AL1293" s="98"/>
      <c r="AM1293" s="205"/>
      <c r="AN1293" s="98"/>
      <c r="AO1293" s="121"/>
      <c r="AP1293" s="98"/>
      <c r="AQ1293" s="205"/>
      <c r="AR1293" s="98"/>
      <c r="AT1293" s="98"/>
      <c r="AU1293" s="205"/>
      <c r="AV1293" s="98"/>
      <c r="AX1293" s="98"/>
      <c r="AY1293" s="205"/>
      <c r="AZ1293" s="98"/>
      <c r="BB1293" s="98"/>
      <c r="BC1293" s="205"/>
      <c r="BD1293" s="98"/>
      <c r="BF1293" s="98"/>
      <c r="BG1293" s="205"/>
      <c r="BH1293" s="98"/>
      <c r="BI1293" s="121"/>
      <c r="BJ1293" s="98"/>
      <c r="BK1293" s="205"/>
      <c r="BL1293" s="98"/>
      <c r="BN1293" s="121"/>
      <c r="BO1293" s="121"/>
      <c r="BP1293" s="121"/>
      <c r="BQ1293" s="121"/>
      <c r="BR1293" s="121"/>
    </row>
    <row r="1294" spans="1:70" customFormat="1">
      <c r="A1294" s="84"/>
      <c r="B1294" s="363"/>
      <c r="C1294" s="121"/>
      <c r="D1294" s="121"/>
      <c r="E1294" s="121"/>
      <c r="F1294" s="121"/>
      <c r="G1294" s="121"/>
      <c r="H1294" s="121"/>
      <c r="I1294" s="121"/>
      <c r="J1294" s="121"/>
      <c r="K1294" s="121"/>
      <c r="L1294" s="10"/>
      <c r="M1294" s="9"/>
      <c r="N1294" s="90"/>
      <c r="R1294" s="205"/>
      <c r="S1294" s="205"/>
      <c r="T1294" s="205"/>
      <c r="V1294" s="205"/>
      <c r="W1294" s="205"/>
      <c r="X1294" s="205"/>
      <c r="Y1294" s="394"/>
      <c r="Z1294" s="98"/>
      <c r="AA1294" s="205"/>
      <c r="AB1294" s="98"/>
      <c r="AC1294" s="98"/>
      <c r="AD1294" s="98"/>
      <c r="AE1294" s="205"/>
      <c r="AF1294" s="98"/>
      <c r="AH1294" s="98"/>
      <c r="AI1294" s="205"/>
      <c r="AJ1294" s="98"/>
      <c r="AK1294" s="98"/>
      <c r="AL1294" s="98"/>
      <c r="AM1294" s="205"/>
      <c r="AN1294" s="98"/>
      <c r="AO1294" s="121"/>
      <c r="AP1294" s="98"/>
      <c r="AQ1294" s="205"/>
      <c r="AR1294" s="98"/>
      <c r="AT1294" s="98"/>
      <c r="AU1294" s="205"/>
      <c r="AV1294" s="98"/>
      <c r="AX1294" s="98"/>
      <c r="AY1294" s="205"/>
      <c r="AZ1294" s="98"/>
      <c r="BB1294" s="98"/>
      <c r="BC1294" s="205"/>
      <c r="BD1294" s="98"/>
      <c r="BF1294" s="98"/>
      <c r="BG1294" s="205"/>
      <c r="BH1294" s="98"/>
      <c r="BI1294" s="121"/>
      <c r="BJ1294" s="98"/>
      <c r="BK1294" s="205"/>
      <c r="BL1294" s="98"/>
      <c r="BN1294" s="121"/>
      <c r="BO1294" s="121"/>
      <c r="BP1294" s="121"/>
      <c r="BQ1294" s="121"/>
      <c r="BR1294" s="121"/>
    </row>
    <row r="1295" spans="1:70" customFormat="1">
      <c r="A1295" s="84"/>
      <c r="B1295" s="363"/>
      <c r="C1295" s="121"/>
      <c r="D1295" s="121"/>
      <c r="E1295" s="121"/>
      <c r="F1295" s="121"/>
      <c r="G1295" s="121"/>
      <c r="H1295" s="121"/>
      <c r="I1295" s="121"/>
      <c r="J1295" s="121"/>
      <c r="K1295" s="121"/>
      <c r="L1295" s="10"/>
      <c r="M1295" s="9"/>
      <c r="N1295" s="90"/>
      <c r="R1295" s="205"/>
      <c r="S1295" s="205"/>
      <c r="T1295" s="205"/>
      <c r="V1295" s="205"/>
      <c r="W1295" s="205"/>
      <c r="X1295" s="205"/>
      <c r="Y1295" s="394"/>
      <c r="Z1295" s="98"/>
      <c r="AA1295" s="205"/>
      <c r="AB1295" s="98"/>
      <c r="AC1295" s="98"/>
      <c r="AD1295" s="98"/>
      <c r="AE1295" s="205"/>
      <c r="AF1295" s="98"/>
      <c r="AH1295" s="98"/>
      <c r="AI1295" s="205"/>
      <c r="AJ1295" s="98"/>
      <c r="AK1295" s="98"/>
      <c r="AL1295" s="98"/>
      <c r="AM1295" s="205"/>
      <c r="AN1295" s="98"/>
      <c r="AO1295" s="121"/>
      <c r="AP1295" s="98"/>
      <c r="AQ1295" s="205"/>
      <c r="AR1295" s="98"/>
      <c r="AT1295" s="98"/>
      <c r="AU1295" s="205"/>
      <c r="AV1295" s="98"/>
      <c r="AX1295" s="98"/>
      <c r="AY1295" s="205"/>
      <c r="AZ1295" s="98"/>
      <c r="BB1295" s="98"/>
      <c r="BC1295" s="205"/>
      <c r="BD1295" s="98"/>
      <c r="BF1295" s="98"/>
      <c r="BG1295" s="205"/>
      <c r="BH1295" s="98"/>
      <c r="BI1295" s="121"/>
      <c r="BJ1295" s="98"/>
      <c r="BK1295" s="205"/>
      <c r="BL1295" s="98"/>
      <c r="BN1295" s="121"/>
      <c r="BO1295" s="121"/>
      <c r="BP1295" s="121"/>
      <c r="BQ1295" s="121"/>
      <c r="BR1295" s="121"/>
    </row>
    <row r="1296" spans="1:70" customFormat="1">
      <c r="A1296" s="84"/>
      <c r="B1296" s="363"/>
      <c r="C1296" s="121"/>
      <c r="D1296" s="121"/>
      <c r="E1296" s="121"/>
      <c r="F1296" s="121"/>
      <c r="G1296" s="121"/>
      <c r="H1296" s="121"/>
      <c r="I1296" s="121"/>
      <c r="J1296" s="121"/>
      <c r="K1296" s="121"/>
      <c r="L1296" s="10"/>
      <c r="M1296" s="9"/>
      <c r="N1296" s="90"/>
      <c r="R1296" s="205"/>
      <c r="S1296" s="205"/>
      <c r="T1296" s="205"/>
      <c r="V1296" s="205"/>
      <c r="W1296" s="205"/>
      <c r="X1296" s="205"/>
      <c r="Y1296" s="394"/>
      <c r="Z1296" s="98"/>
      <c r="AA1296" s="205"/>
      <c r="AB1296" s="98"/>
      <c r="AC1296" s="98"/>
      <c r="AD1296" s="98"/>
      <c r="AE1296" s="205"/>
      <c r="AF1296" s="98"/>
      <c r="AH1296" s="98"/>
      <c r="AI1296" s="205"/>
      <c r="AJ1296" s="98"/>
      <c r="AK1296" s="98"/>
      <c r="AL1296" s="98"/>
      <c r="AM1296" s="205"/>
      <c r="AN1296" s="98"/>
      <c r="AO1296" s="121"/>
      <c r="AP1296" s="98"/>
      <c r="AQ1296" s="205"/>
      <c r="AR1296" s="98"/>
      <c r="AT1296" s="98"/>
      <c r="AU1296" s="205"/>
      <c r="AV1296" s="98"/>
      <c r="AX1296" s="98"/>
      <c r="AY1296" s="205"/>
      <c r="AZ1296" s="98"/>
      <c r="BB1296" s="98"/>
      <c r="BC1296" s="205"/>
      <c r="BD1296" s="98"/>
      <c r="BF1296" s="98"/>
      <c r="BG1296" s="205"/>
      <c r="BH1296" s="98"/>
      <c r="BI1296" s="121"/>
      <c r="BJ1296" s="98"/>
      <c r="BK1296" s="205"/>
      <c r="BL1296" s="98"/>
      <c r="BN1296" s="121"/>
      <c r="BO1296" s="121"/>
      <c r="BP1296" s="121"/>
      <c r="BQ1296" s="121"/>
      <c r="BR1296" s="121"/>
    </row>
    <row r="1297" spans="1:70" customFormat="1">
      <c r="A1297" s="84"/>
      <c r="B1297" s="363"/>
      <c r="C1297" s="121"/>
      <c r="D1297" s="121"/>
      <c r="E1297" s="121"/>
      <c r="F1297" s="121"/>
      <c r="G1297" s="121"/>
      <c r="H1297" s="121"/>
      <c r="I1297" s="121"/>
      <c r="J1297" s="121"/>
      <c r="K1297" s="121"/>
      <c r="L1297" s="10"/>
      <c r="M1297" s="9"/>
      <c r="N1297" s="90"/>
      <c r="R1297" s="205"/>
      <c r="S1297" s="205"/>
      <c r="T1297" s="205"/>
      <c r="V1297" s="205"/>
      <c r="W1297" s="205"/>
      <c r="X1297" s="205"/>
      <c r="Y1297" s="394"/>
      <c r="Z1297" s="98"/>
      <c r="AA1297" s="205"/>
      <c r="AB1297" s="98"/>
      <c r="AC1297" s="98"/>
      <c r="AD1297" s="98"/>
      <c r="AE1297" s="205"/>
      <c r="AF1297" s="98"/>
      <c r="AH1297" s="98"/>
      <c r="AI1297" s="205"/>
      <c r="AJ1297" s="98"/>
      <c r="AK1297" s="98"/>
      <c r="AL1297" s="98"/>
      <c r="AM1297" s="205"/>
      <c r="AN1297" s="98"/>
      <c r="AO1297" s="121"/>
      <c r="AP1297" s="98"/>
      <c r="AQ1297" s="205"/>
      <c r="AR1297" s="98"/>
      <c r="AT1297" s="98"/>
      <c r="AU1297" s="205"/>
      <c r="AV1297" s="98"/>
      <c r="AX1297" s="98"/>
      <c r="AY1297" s="205"/>
      <c r="AZ1297" s="98"/>
      <c r="BB1297" s="98"/>
      <c r="BC1297" s="205"/>
      <c r="BD1297" s="98"/>
      <c r="BF1297" s="98"/>
      <c r="BG1297" s="205"/>
      <c r="BH1297" s="98"/>
      <c r="BI1297" s="121"/>
      <c r="BJ1297" s="98"/>
      <c r="BK1297" s="205"/>
      <c r="BL1297" s="98"/>
      <c r="BN1297" s="121"/>
      <c r="BO1297" s="121"/>
      <c r="BP1297" s="121"/>
      <c r="BQ1297" s="121"/>
      <c r="BR1297" s="121"/>
    </row>
    <row r="1298" spans="1:70" customFormat="1">
      <c r="A1298" s="84"/>
      <c r="B1298" s="363"/>
      <c r="C1298" s="121"/>
      <c r="D1298" s="121"/>
      <c r="E1298" s="121"/>
      <c r="F1298" s="121"/>
      <c r="G1298" s="121"/>
      <c r="H1298" s="121"/>
      <c r="I1298" s="121"/>
      <c r="J1298" s="121"/>
      <c r="K1298" s="121"/>
      <c r="L1298" s="10"/>
      <c r="M1298" s="9"/>
      <c r="N1298" s="90"/>
      <c r="R1298" s="205"/>
      <c r="S1298" s="205"/>
      <c r="T1298" s="205"/>
      <c r="V1298" s="205"/>
      <c r="W1298" s="205"/>
      <c r="X1298" s="205"/>
      <c r="Y1298" s="394"/>
      <c r="Z1298" s="98"/>
      <c r="AA1298" s="205"/>
      <c r="AB1298" s="98"/>
      <c r="AC1298" s="98"/>
      <c r="AD1298" s="98"/>
      <c r="AE1298" s="205"/>
      <c r="AF1298" s="98"/>
      <c r="AH1298" s="98"/>
      <c r="AI1298" s="205"/>
      <c r="AJ1298" s="98"/>
      <c r="AK1298" s="98"/>
      <c r="AL1298" s="98"/>
      <c r="AM1298" s="205"/>
      <c r="AN1298" s="98"/>
      <c r="AO1298" s="121"/>
      <c r="AP1298" s="98"/>
      <c r="AQ1298" s="205"/>
      <c r="AR1298" s="98"/>
      <c r="AT1298" s="98"/>
      <c r="AU1298" s="205"/>
      <c r="AV1298" s="98"/>
      <c r="AX1298" s="98"/>
      <c r="AY1298" s="205"/>
      <c r="AZ1298" s="98"/>
      <c r="BB1298" s="98"/>
      <c r="BC1298" s="205"/>
      <c r="BD1298" s="98"/>
      <c r="BF1298" s="98"/>
      <c r="BG1298" s="205"/>
      <c r="BH1298" s="98"/>
      <c r="BI1298" s="121"/>
      <c r="BJ1298" s="98"/>
      <c r="BK1298" s="205"/>
      <c r="BL1298" s="98"/>
      <c r="BN1298" s="121"/>
      <c r="BO1298" s="121"/>
      <c r="BP1298" s="121"/>
      <c r="BQ1298" s="121"/>
      <c r="BR1298" s="121"/>
    </row>
    <row r="1299" spans="1:70" customFormat="1">
      <c r="A1299" s="84"/>
      <c r="B1299" s="363"/>
      <c r="C1299" s="121"/>
      <c r="D1299" s="121"/>
      <c r="E1299" s="121"/>
      <c r="F1299" s="121"/>
      <c r="G1299" s="121"/>
      <c r="H1299" s="121"/>
      <c r="I1299" s="121"/>
      <c r="J1299" s="121"/>
      <c r="K1299" s="121"/>
      <c r="L1299" s="10"/>
      <c r="M1299" s="9"/>
      <c r="N1299" s="90"/>
      <c r="R1299" s="205"/>
      <c r="S1299" s="205"/>
      <c r="T1299" s="205"/>
      <c r="V1299" s="205"/>
      <c r="W1299" s="205"/>
      <c r="X1299" s="205"/>
      <c r="Y1299" s="394"/>
      <c r="Z1299" s="98"/>
      <c r="AA1299" s="205"/>
      <c r="AB1299" s="98"/>
      <c r="AC1299" s="98"/>
      <c r="AD1299" s="98"/>
      <c r="AE1299" s="205"/>
      <c r="AF1299" s="98"/>
      <c r="AH1299" s="98"/>
      <c r="AI1299" s="205"/>
      <c r="AJ1299" s="98"/>
      <c r="AK1299" s="98"/>
      <c r="AL1299" s="98"/>
      <c r="AM1299" s="205"/>
      <c r="AN1299" s="98"/>
      <c r="AO1299" s="121"/>
      <c r="AP1299" s="98"/>
      <c r="AQ1299" s="205"/>
      <c r="AR1299" s="98"/>
      <c r="AT1299" s="98"/>
      <c r="AU1299" s="205"/>
      <c r="AV1299" s="98"/>
      <c r="AX1299" s="98"/>
      <c r="AY1299" s="205"/>
      <c r="AZ1299" s="98"/>
      <c r="BB1299" s="98"/>
      <c r="BC1299" s="205"/>
      <c r="BD1299" s="98"/>
      <c r="BF1299" s="98"/>
      <c r="BG1299" s="205"/>
      <c r="BH1299" s="98"/>
      <c r="BI1299" s="121"/>
      <c r="BJ1299" s="98"/>
      <c r="BK1299" s="205"/>
      <c r="BL1299" s="98"/>
      <c r="BN1299" s="121"/>
      <c r="BO1299" s="121"/>
      <c r="BP1299" s="121"/>
      <c r="BQ1299" s="121"/>
      <c r="BR1299" s="121"/>
    </row>
    <row r="1300" spans="1:70" customFormat="1">
      <c r="A1300" s="84"/>
      <c r="B1300" s="363"/>
      <c r="C1300" s="121"/>
      <c r="D1300" s="121"/>
      <c r="E1300" s="121"/>
      <c r="F1300" s="121"/>
      <c r="G1300" s="121"/>
      <c r="H1300" s="121"/>
      <c r="I1300" s="121"/>
      <c r="J1300" s="121"/>
      <c r="K1300" s="121"/>
      <c r="L1300" s="10"/>
      <c r="M1300" s="9"/>
      <c r="N1300" s="90"/>
      <c r="R1300" s="205"/>
      <c r="S1300" s="205"/>
      <c r="T1300" s="205"/>
      <c r="V1300" s="205"/>
      <c r="W1300" s="205"/>
      <c r="X1300" s="205"/>
      <c r="Y1300" s="394"/>
      <c r="Z1300" s="98"/>
      <c r="AA1300" s="205"/>
      <c r="AB1300" s="98"/>
      <c r="AC1300" s="98"/>
      <c r="AD1300" s="98"/>
      <c r="AE1300" s="205"/>
      <c r="AF1300" s="98"/>
      <c r="AH1300" s="98"/>
      <c r="AI1300" s="205"/>
      <c r="AJ1300" s="98"/>
      <c r="AK1300" s="98"/>
      <c r="AL1300" s="98"/>
      <c r="AM1300" s="205"/>
      <c r="AN1300" s="98"/>
      <c r="AO1300" s="121"/>
      <c r="AP1300" s="98"/>
      <c r="AQ1300" s="205"/>
      <c r="AR1300" s="98"/>
      <c r="AT1300" s="98"/>
      <c r="AU1300" s="205"/>
      <c r="AV1300" s="98"/>
      <c r="AX1300" s="98"/>
      <c r="AY1300" s="205"/>
      <c r="AZ1300" s="98"/>
      <c r="BB1300" s="98"/>
      <c r="BC1300" s="205"/>
      <c r="BD1300" s="98"/>
      <c r="BF1300" s="98"/>
      <c r="BG1300" s="205"/>
      <c r="BH1300" s="98"/>
      <c r="BI1300" s="121"/>
      <c r="BJ1300" s="98"/>
      <c r="BK1300" s="205"/>
      <c r="BL1300" s="98"/>
      <c r="BN1300" s="121"/>
      <c r="BO1300" s="121"/>
      <c r="BP1300" s="121"/>
      <c r="BQ1300" s="121"/>
      <c r="BR1300" s="121"/>
    </row>
    <row r="1301" spans="1:70" customFormat="1">
      <c r="A1301" s="84"/>
      <c r="B1301" s="363"/>
      <c r="C1301" s="121"/>
      <c r="D1301" s="121"/>
      <c r="E1301" s="121"/>
      <c r="F1301" s="121"/>
      <c r="G1301" s="121"/>
      <c r="H1301" s="121"/>
      <c r="I1301" s="121"/>
      <c r="J1301" s="121"/>
      <c r="K1301" s="121"/>
      <c r="L1301" s="10"/>
      <c r="M1301" s="9"/>
      <c r="N1301" s="90"/>
      <c r="R1301" s="205"/>
      <c r="S1301" s="205"/>
      <c r="T1301" s="205"/>
      <c r="V1301" s="205"/>
      <c r="W1301" s="205"/>
      <c r="X1301" s="205"/>
      <c r="Y1301" s="394"/>
      <c r="Z1301" s="98"/>
      <c r="AA1301" s="205"/>
      <c r="AB1301" s="98"/>
      <c r="AC1301" s="98"/>
      <c r="AD1301" s="98"/>
      <c r="AE1301" s="205"/>
      <c r="AF1301" s="98"/>
      <c r="AH1301" s="98"/>
      <c r="AI1301" s="205"/>
      <c r="AJ1301" s="98"/>
      <c r="AK1301" s="98"/>
      <c r="AL1301" s="98"/>
      <c r="AM1301" s="205"/>
      <c r="AN1301" s="98"/>
      <c r="AO1301" s="121"/>
      <c r="AP1301" s="98"/>
      <c r="AQ1301" s="205"/>
      <c r="AR1301" s="98"/>
      <c r="AT1301" s="98"/>
      <c r="AU1301" s="205"/>
      <c r="AV1301" s="98"/>
      <c r="AX1301" s="98"/>
      <c r="AY1301" s="205"/>
      <c r="AZ1301" s="98"/>
      <c r="BB1301" s="98"/>
      <c r="BC1301" s="205"/>
      <c r="BD1301" s="98"/>
      <c r="BF1301" s="98"/>
      <c r="BG1301" s="205"/>
      <c r="BH1301" s="98"/>
      <c r="BI1301" s="121"/>
      <c r="BJ1301" s="98"/>
      <c r="BK1301" s="205"/>
      <c r="BL1301" s="98"/>
      <c r="BN1301" s="121"/>
      <c r="BO1301" s="121"/>
      <c r="BP1301" s="121"/>
      <c r="BQ1301" s="121"/>
      <c r="BR1301" s="121"/>
    </row>
    <row r="1302" spans="1:70" customFormat="1">
      <c r="A1302" s="84"/>
      <c r="B1302" s="363"/>
      <c r="C1302" s="121"/>
      <c r="D1302" s="121"/>
      <c r="E1302" s="121"/>
      <c r="F1302" s="121"/>
      <c r="G1302" s="121"/>
      <c r="H1302" s="121"/>
      <c r="I1302" s="121"/>
      <c r="J1302" s="121"/>
      <c r="K1302" s="121"/>
      <c r="L1302" s="10"/>
      <c r="M1302" s="9"/>
      <c r="N1302" s="90"/>
      <c r="R1302" s="205"/>
      <c r="S1302" s="205"/>
      <c r="T1302" s="205"/>
      <c r="V1302" s="205"/>
      <c r="W1302" s="205"/>
      <c r="X1302" s="205"/>
      <c r="Y1302" s="394"/>
      <c r="Z1302" s="98"/>
      <c r="AA1302" s="205"/>
      <c r="AB1302" s="98"/>
      <c r="AC1302" s="98"/>
      <c r="AD1302" s="98"/>
      <c r="AE1302" s="205"/>
      <c r="AF1302" s="98"/>
      <c r="AH1302" s="98"/>
      <c r="AI1302" s="205"/>
      <c r="AJ1302" s="98"/>
      <c r="AK1302" s="98"/>
      <c r="AL1302" s="98"/>
      <c r="AM1302" s="205"/>
      <c r="AN1302" s="98"/>
      <c r="AO1302" s="121"/>
      <c r="AP1302" s="98"/>
      <c r="AQ1302" s="205"/>
      <c r="AR1302" s="98"/>
      <c r="AT1302" s="98"/>
      <c r="AU1302" s="205"/>
      <c r="AV1302" s="98"/>
      <c r="AX1302" s="98"/>
      <c r="AY1302" s="205"/>
      <c r="AZ1302" s="98"/>
      <c r="BB1302" s="98"/>
      <c r="BC1302" s="205"/>
      <c r="BD1302" s="98"/>
      <c r="BF1302" s="98"/>
      <c r="BG1302" s="205"/>
      <c r="BH1302" s="98"/>
      <c r="BI1302" s="121"/>
      <c r="BJ1302" s="98"/>
      <c r="BK1302" s="205"/>
      <c r="BL1302" s="98"/>
      <c r="BN1302" s="121"/>
      <c r="BO1302" s="121"/>
      <c r="BP1302" s="121"/>
      <c r="BQ1302" s="121"/>
      <c r="BR1302" s="121"/>
    </row>
    <row r="1303" spans="1:70" customFormat="1">
      <c r="A1303" s="84"/>
      <c r="B1303" s="363"/>
      <c r="C1303" s="121"/>
      <c r="D1303" s="121"/>
      <c r="E1303" s="121"/>
      <c r="F1303" s="121"/>
      <c r="G1303" s="121"/>
      <c r="H1303" s="121"/>
      <c r="I1303" s="121"/>
      <c r="J1303" s="121"/>
      <c r="K1303" s="121"/>
      <c r="L1303" s="10"/>
      <c r="M1303" s="9"/>
      <c r="N1303" s="90"/>
      <c r="R1303" s="205"/>
      <c r="S1303" s="205"/>
      <c r="T1303" s="205"/>
      <c r="V1303" s="205"/>
      <c r="W1303" s="205"/>
      <c r="X1303" s="205"/>
      <c r="Y1303" s="394"/>
      <c r="Z1303" s="98"/>
      <c r="AA1303" s="205"/>
      <c r="AB1303" s="98"/>
      <c r="AC1303" s="98"/>
      <c r="AD1303" s="98"/>
      <c r="AE1303" s="205"/>
      <c r="AF1303" s="98"/>
      <c r="AH1303" s="98"/>
      <c r="AI1303" s="205"/>
      <c r="AJ1303" s="98"/>
      <c r="AK1303" s="98"/>
      <c r="AL1303" s="98"/>
      <c r="AM1303" s="205"/>
      <c r="AN1303" s="98"/>
      <c r="AO1303" s="121"/>
      <c r="AP1303" s="98"/>
      <c r="AQ1303" s="205"/>
      <c r="AR1303" s="98"/>
      <c r="AT1303" s="98"/>
      <c r="AU1303" s="205"/>
      <c r="AV1303" s="98"/>
      <c r="AX1303" s="98"/>
      <c r="AY1303" s="205"/>
      <c r="AZ1303" s="98"/>
      <c r="BB1303" s="98"/>
      <c r="BC1303" s="205"/>
      <c r="BD1303" s="98"/>
      <c r="BF1303" s="98"/>
      <c r="BG1303" s="205"/>
      <c r="BH1303" s="98"/>
      <c r="BI1303" s="121"/>
      <c r="BJ1303" s="98"/>
      <c r="BK1303" s="205"/>
      <c r="BL1303" s="98"/>
      <c r="BN1303" s="121"/>
      <c r="BO1303" s="121"/>
      <c r="BP1303" s="121"/>
      <c r="BQ1303" s="121"/>
      <c r="BR1303" s="121"/>
    </row>
    <row r="1304" spans="1:70" customFormat="1">
      <c r="A1304" s="84"/>
      <c r="B1304" s="363"/>
      <c r="C1304" s="121"/>
      <c r="D1304" s="121"/>
      <c r="E1304" s="121"/>
      <c r="F1304" s="121"/>
      <c r="G1304" s="121"/>
      <c r="H1304" s="121"/>
      <c r="I1304" s="121"/>
      <c r="J1304" s="121"/>
      <c r="K1304" s="121"/>
      <c r="L1304" s="10"/>
      <c r="M1304" s="9"/>
      <c r="N1304" s="90"/>
      <c r="R1304" s="205"/>
      <c r="S1304" s="205"/>
      <c r="T1304" s="205"/>
      <c r="V1304" s="205"/>
      <c r="W1304" s="205"/>
      <c r="X1304" s="205"/>
      <c r="Y1304" s="394"/>
      <c r="Z1304" s="98"/>
      <c r="AA1304" s="205"/>
      <c r="AB1304" s="98"/>
      <c r="AC1304" s="98"/>
      <c r="AD1304" s="98"/>
      <c r="AE1304" s="205"/>
      <c r="AF1304" s="98"/>
      <c r="AH1304" s="98"/>
      <c r="AI1304" s="205"/>
      <c r="AJ1304" s="98"/>
      <c r="AK1304" s="98"/>
      <c r="AL1304" s="98"/>
      <c r="AM1304" s="205"/>
      <c r="AN1304" s="98"/>
      <c r="AO1304" s="121"/>
      <c r="AP1304" s="98"/>
      <c r="AQ1304" s="205"/>
      <c r="AR1304" s="98"/>
      <c r="AT1304" s="98"/>
      <c r="AU1304" s="205"/>
      <c r="AV1304" s="98"/>
      <c r="AX1304" s="98"/>
      <c r="AY1304" s="205"/>
      <c r="AZ1304" s="98"/>
      <c r="BB1304" s="98"/>
      <c r="BC1304" s="205"/>
      <c r="BD1304" s="98"/>
      <c r="BF1304" s="98"/>
      <c r="BG1304" s="205"/>
      <c r="BH1304" s="98"/>
      <c r="BI1304" s="121"/>
      <c r="BJ1304" s="98"/>
      <c r="BK1304" s="205"/>
      <c r="BL1304" s="98"/>
      <c r="BN1304" s="121"/>
      <c r="BO1304" s="121"/>
      <c r="BP1304" s="121"/>
      <c r="BQ1304" s="121"/>
      <c r="BR1304" s="121"/>
    </row>
    <row r="1305" spans="1:70" customFormat="1">
      <c r="A1305" s="84"/>
      <c r="B1305" s="363"/>
      <c r="C1305" s="121"/>
      <c r="D1305" s="121"/>
      <c r="E1305" s="121"/>
      <c r="F1305" s="121"/>
      <c r="G1305" s="121"/>
      <c r="H1305" s="121"/>
      <c r="I1305" s="121"/>
      <c r="J1305" s="121"/>
      <c r="K1305" s="121"/>
      <c r="L1305" s="10"/>
      <c r="M1305" s="9"/>
      <c r="N1305" s="90"/>
      <c r="R1305" s="205"/>
      <c r="S1305" s="205"/>
      <c r="T1305" s="205"/>
      <c r="V1305" s="205"/>
      <c r="W1305" s="205"/>
      <c r="X1305" s="205"/>
      <c r="Y1305" s="394"/>
      <c r="Z1305" s="98"/>
      <c r="AA1305" s="205"/>
      <c r="AB1305" s="98"/>
      <c r="AC1305" s="98"/>
      <c r="AD1305" s="98"/>
      <c r="AE1305" s="205"/>
      <c r="AF1305" s="98"/>
      <c r="AH1305" s="98"/>
      <c r="AI1305" s="205"/>
      <c r="AJ1305" s="98"/>
      <c r="AK1305" s="98"/>
      <c r="AL1305" s="98"/>
      <c r="AM1305" s="205"/>
      <c r="AN1305" s="98"/>
      <c r="AO1305" s="121"/>
      <c r="AP1305" s="98"/>
      <c r="AQ1305" s="205"/>
      <c r="AR1305" s="98"/>
      <c r="AT1305" s="98"/>
      <c r="AU1305" s="205"/>
      <c r="AV1305" s="98"/>
      <c r="AX1305" s="98"/>
      <c r="AY1305" s="205"/>
      <c r="AZ1305" s="98"/>
      <c r="BB1305" s="98"/>
      <c r="BC1305" s="205"/>
      <c r="BD1305" s="98"/>
      <c r="BF1305" s="98"/>
      <c r="BG1305" s="205"/>
      <c r="BH1305" s="98"/>
      <c r="BI1305" s="121"/>
      <c r="BJ1305" s="98"/>
      <c r="BK1305" s="205"/>
      <c r="BL1305" s="98"/>
      <c r="BN1305" s="121"/>
      <c r="BO1305" s="121"/>
      <c r="BP1305" s="121"/>
      <c r="BQ1305" s="121"/>
      <c r="BR1305" s="121"/>
    </row>
    <row r="1306" spans="1:70" customFormat="1">
      <c r="A1306" s="84"/>
      <c r="B1306" s="363"/>
      <c r="C1306" s="121"/>
      <c r="D1306" s="121"/>
      <c r="E1306" s="121"/>
      <c r="F1306" s="121"/>
      <c r="G1306" s="121"/>
      <c r="H1306" s="121"/>
      <c r="I1306" s="121"/>
      <c r="J1306" s="121"/>
      <c r="K1306" s="121"/>
      <c r="L1306" s="10"/>
      <c r="M1306" s="9"/>
      <c r="N1306" s="90"/>
      <c r="R1306" s="205"/>
      <c r="S1306" s="205"/>
      <c r="T1306" s="205"/>
      <c r="V1306" s="205"/>
      <c r="W1306" s="205"/>
      <c r="X1306" s="205"/>
      <c r="Y1306" s="394"/>
      <c r="Z1306" s="98"/>
      <c r="AA1306" s="205"/>
      <c r="AB1306" s="98"/>
      <c r="AC1306" s="98"/>
      <c r="AD1306" s="98"/>
      <c r="AE1306" s="205"/>
      <c r="AF1306" s="98"/>
      <c r="AH1306" s="98"/>
      <c r="AI1306" s="205"/>
      <c r="AJ1306" s="98"/>
      <c r="AK1306" s="98"/>
      <c r="AL1306" s="98"/>
      <c r="AM1306" s="205"/>
      <c r="AN1306" s="98"/>
      <c r="AO1306" s="121"/>
      <c r="AP1306" s="98"/>
      <c r="AQ1306" s="205"/>
      <c r="AR1306" s="98"/>
      <c r="AT1306" s="98"/>
      <c r="AU1306" s="205"/>
      <c r="AV1306" s="98"/>
      <c r="AX1306" s="98"/>
      <c r="AY1306" s="205"/>
      <c r="AZ1306" s="98"/>
      <c r="BB1306" s="98"/>
      <c r="BC1306" s="205"/>
      <c r="BD1306" s="98"/>
      <c r="BF1306" s="98"/>
      <c r="BG1306" s="205"/>
      <c r="BH1306" s="98"/>
      <c r="BI1306" s="121"/>
      <c r="BJ1306" s="98"/>
      <c r="BK1306" s="205"/>
      <c r="BL1306" s="98"/>
      <c r="BN1306" s="121"/>
      <c r="BO1306" s="121"/>
      <c r="BP1306" s="121"/>
      <c r="BQ1306" s="121"/>
      <c r="BR1306" s="121"/>
    </row>
    <row r="1307" spans="1:70" customFormat="1">
      <c r="A1307" s="84"/>
      <c r="B1307" s="363"/>
      <c r="C1307" s="121"/>
      <c r="D1307" s="121"/>
      <c r="E1307" s="121"/>
      <c r="F1307" s="121"/>
      <c r="G1307" s="121"/>
      <c r="H1307" s="121"/>
      <c r="I1307" s="121"/>
      <c r="J1307" s="121"/>
      <c r="K1307" s="121"/>
      <c r="L1307" s="10"/>
      <c r="M1307" s="9"/>
      <c r="N1307" s="90"/>
      <c r="R1307" s="205"/>
      <c r="S1307" s="205"/>
      <c r="T1307" s="205"/>
      <c r="V1307" s="205"/>
      <c r="W1307" s="205"/>
      <c r="X1307" s="205"/>
      <c r="Y1307" s="394"/>
      <c r="Z1307" s="98"/>
      <c r="AA1307" s="205"/>
      <c r="AB1307" s="98"/>
      <c r="AC1307" s="98"/>
      <c r="AD1307" s="98"/>
      <c r="AE1307" s="205"/>
      <c r="AF1307" s="98"/>
      <c r="AH1307" s="98"/>
      <c r="AI1307" s="205"/>
      <c r="AJ1307" s="98"/>
      <c r="AK1307" s="98"/>
      <c r="AL1307" s="98"/>
      <c r="AM1307" s="205"/>
      <c r="AN1307" s="98"/>
      <c r="AO1307" s="121"/>
      <c r="AP1307" s="98"/>
      <c r="AQ1307" s="205"/>
      <c r="AR1307" s="98"/>
      <c r="AT1307" s="98"/>
      <c r="AU1307" s="205"/>
      <c r="AV1307" s="98"/>
      <c r="AX1307" s="98"/>
      <c r="AY1307" s="205"/>
      <c r="AZ1307" s="98"/>
      <c r="BB1307" s="98"/>
      <c r="BC1307" s="205"/>
      <c r="BD1307" s="98"/>
      <c r="BF1307" s="98"/>
      <c r="BG1307" s="205"/>
      <c r="BH1307" s="98"/>
      <c r="BI1307" s="121"/>
      <c r="BJ1307" s="98"/>
      <c r="BK1307" s="205"/>
      <c r="BL1307" s="98"/>
      <c r="BN1307" s="121"/>
      <c r="BO1307" s="121"/>
      <c r="BP1307" s="121"/>
      <c r="BQ1307" s="121"/>
      <c r="BR1307" s="121"/>
    </row>
    <row r="1308" spans="1:70" customFormat="1">
      <c r="A1308" s="84"/>
      <c r="B1308" s="363"/>
      <c r="C1308" s="121"/>
      <c r="D1308" s="121"/>
      <c r="E1308" s="121"/>
      <c r="F1308" s="121"/>
      <c r="G1308" s="121"/>
      <c r="H1308" s="121"/>
      <c r="I1308" s="121"/>
      <c r="J1308" s="121"/>
      <c r="K1308" s="121"/>
      <c r="L1308" s="10"/>
      <c r="M1308" s="9"/>
      <c r="N1308" s="90"/>
      <c r="R1308" s="205"/>
      <c r="S1308" s="205"/>
      <c r="T1308" s="205"/>
      <c r="V1308" s="205"/>
      <c r="W1308" s="205"/>
      <c r="X1308" s="205"/>
      <c r="Y1308" s="394"/>
      <c r="Z1308" s="98"/>
      <c r="AA1308" s="205"/>
      <c r="AB1308" s="98"/>
      <c r="AC1308" s="98"/>
      <c r="AD1308" s="98"/>
      <c r="AE1308" s="205"/>
      <c r="AF1308" s="98"/>
      <c r="AH1308" s="98"/>
      <c r="AI1308" s="205"/>
      <c r="AJ1308" s="98"/>
      <c r="AK1308" s="98"/>
      <c r="AL1308" s="98"/>
      <c r="AM1308" s="205"/>
      <c r="AN1308" s="98"/>
      <c r="AO1308" s="121"/>
      <c r="AP1308" s="98"/>
      <c r="AQ1308" s="205"/>
      <c r="AR1308" s="98"/>
      <c r="AT1308" s="98"/>
      <c r="AU1308" s="205"/>
      <c r="AV1308" s="98"/>
      <c r="AX1308" s="98"/>
      <c r="AY1308" s="205"/>
      <c r="AZ1308" s="98"/>
      <c r="BB1308" s="98"/>
      <c r="BC1308" s="205"/>
      <c r="BD1308" s="98"/>
      <c r="BF1308" s="98"/>
      <c r="BG1308" s="205"/>
      <c r="BH1308" s="98"/>
      <c r="BI1308" s="121"/>
      <c r="BJ1308" s="98"/>
      <c r="BK1308" s="205"/>
      <c r="BL1308" s="98"/>
      <c r="BN1308" s="121"/>
      <c r="BO1308" s="121"/>
      <c r="BP1308" s="121"/>
      <c r="BQ1308" s="121"/>
      <c r="BR1308" s="121"/>
    </row>
    <row r="1309" spans="1:70" customFormat="1">
      <c r="A1309" s="84"/>
      <c r="B1309" s="363"/>
      <c r="C1309" s="121"/>
      <c r="D1309" s="121"/>
      <c r="E1309" s="121"/>
      <c r="F1309" s="121"/>
      <c r="G1309" s="121"/>
      <c r="H1309" s="121"/>
      <c r="I1309" s="121"/>
      <c r="J1309" s="121"/>
      <c r="K1309" s="121"/>
      <c r="L1309" s="10"/>
      <c r="M1309" s="9"/>
      <c r="N1309" s="90"/>
      <c r="R1309" s="205"/>
      <c r="S1309" s="205"/>
      <c r="T1309" s="205"/>
      <c r="V1309" s="205"/>
      <c r="W1309" s="205"/>
      <c r="X1309" s="205"/>
      <c r="Y1309" s="394"/>
      <c r="Z1309" s="98"/>
      <c r="AA1309" s="205"/>
      <c r="AB1309" s="98"/>
      <c r="AC1309" s="98"/>
      <c r="AD1309" s="98"/>
      <c r="AE1309" s="205"/>
      <c r="AF1309" s="98"/>
      <c r="AH1309" s="98"/>
      <c r="AI1309" s="205"/>
      <c r="AJ1309" s="98"/>
      <c r="AK1309" s="98"/>
      <c r="AL1309" s="98"/>
      <c r="AM1309" s="205"/>
      <c r="AN1309" s="98"/>
      <c r="AO1309" s="121"/>
      <c r="AP1309" s="98"/>
      <c r="AQ1309" s="205"/>
      <c r="AR1309" s="98"/>
      <c r="AT1309" s="98"/>
      <c r="AU1309" s="205"/>
      <c r="AV1309" s="98"/>
      <c r="AX1309" s="98"/>
      <c r="AY1309" s="205"/>
      <c r="AZ1309" s="98"/>
      <c r="BB1309" s="98"/>
      <c r="BC1309" s="205"/>
      <c r="BD1309" s="98"/>
      <c r="BF1309" s="98"/>
      <c r="BG1309" s="205"/>
      <c r="BH1309" s="98"/>
      <c r="BI1309" s="121"/>
      <c r="BJ1309" s="98"/>
      <c r="BK1309" s="205"/>
      <c r="BL1309" s="98"/>
      <c r="BN1309" s="121"/>
      <c r="BO1309" s="121"/>
      <c r="BP1309" s="121"/>
      <c r="BQ1309" s="121"/>
      <c r="BR1309" s="121"/>
    </row>
    <row r="1310" spans="1:70" customFormat="1">
      <c r="A1310" s="84"/>
      <c r="B1310" s="363"/>
      <c r="C1310" s="121"/>
      <c r="D1310" s="121"/>
      <c r="E1310" s="121"/>
      <c r="F1310" s="121"/>
      <c r="G1310" s="121"/>
      <c r="H1310" s="121"/>
      <c r="I1310" s="121"/>
      <c r="J1310" s="121"/>
      <c r="K1310" s="121"/>
      <c r="L1310" s="10"/>
      <c r="M1310" s="9"/>
      <c r="N1310" s="90"/>
      <c r="R1310" s="205"/>
      <c r="S1310" s="205"/>
      <c r="T1310" s="205"/>
      <c r="V1310" s="205"/>
      <c r="W1310" s="205"/>
      <c r="X1310" s="205"/>
      <c r="Y1310" s="394"/>
      <c r="Z1310" s="98"/>
      <c r="AA1310" s="205"/>
      <c r="AB1310" s="98"/>
      <c r="AC1310" s="98"/>
      <c r="AD1310" s="98"/>
      <c r="AE1310" s="205"/>
      <c r="AF1310" s="98"/>
      <c r="AH1310" s="98"/>
      <c r="AI1310" s="205"/>
      <c r="AJ1310" s="98"/>
      <c r="AK1310" s="98"/>
      <c r="AL1310" s="98"/>
      <c r="AM1310" s="205"/>
      <c r="AN1310" s="98"/>
      <c r="AO1310" s="121"/>
      <c r="AP1310" s="98"/>
      <c r="AQ1310" s="205"/>
      <c r="AR1310" s="98"/>
      <c r="AT1310" s="98"/>
      <c r="AU1310" s="205"/>
      <c r="AV1310" s="98"/>
      <c r="AX1310" s="98"/>
      <c r="AY1310" s="205"/>
      <c r="AZ1310" s="98"/>
      <c r="BB1310" s="98"/>
      <c r="BC1310" s="205"/>
      <c r="BD1310" s="98"/>
      <c r="BF1310" s="98"/>
      <c r="BG1310" s="205"/>
      <c r="BH1310" s="98"/>
      <c r="BI1310" s="121"/>
      <c r="BJ1310" s="98"/>
      <c r="BK1310" s="205"/>
      <c r="BL1310" s="98"/>
      <c r="BN1310" s="121"/>
      <c r="BO1310" s="121"/>
      <c r="BP1310" s="121"/>
      <c r="BQ1310" s="121"/>
      <c r="BR1310" s="121"/>
    </row>
    <row r="1311" spans="1:70" customFormat="1">
      <c r="A1311" s="84"/>
      <c r="B1311" s="363"/>
      <c r="C1311" s="121"/>
      <c r="D1311" s="121"/>
      <c r="E1311" s="121"/>
      <c r="F1311" s="121"/>
      <c r="G1311" s="121"/>
      <c r="H1311" s="121"/>
      <c r="I1311" s="121"/>
      <c r="J1311" s="121"/>
      <c r="K1311" s="121"/>
      <c r="L1311" s="10"/>
      <c r="M1311" s="9"/>
      <c r="N1311" s="90"/>
      <c r="R1311" s="205"/>
      <c r="S1311" s="205"/>
      <c r="T1311" s="205"/>
      <c r="V1311" s="205"/>
      <c r="W1311" s="205"/>
      <c r="X1311" s="205"/>
      <c r="Y1311" s="394"/>
      <c r="Z1311" s="98"/>
      <c r="AA1311" s="205"/>
      <c r="AB1311" s="98"/>
      <c r="AC1311" s="98"/>
      <c r="AD1311" s="98"/>
      <c r="AE1311" s="205"/>
      <c r="AF1311" s="98"/>
      <c r="AH1311" s="98"/>
      <c r="AI1311" s="205"/>
      <c r="AJ1311" s="98"/>
      <c r="AK1311" s="98"/>
      <c r="AL1311" s="98"/>
      <c r="AM1311" s="205"/>
      <c r="AN1311" s="98"/>
      <c r="AO1311" s="121"/>
      <c r="AP1311" s="98"/>
      <c r="AQ1311" s="205"/>
      <c r="AR1311" s="98"/>
      <c r="AT1311" s="98"/>
      <c r="AU1311" s="205"/>
      <c r="AV1311" s="98"/>
      <c r="AX1311" s="98"/>
      <c r="AY1311" s="205"/>
      <c r="AZ1311" s="98"/>
      <c r="BB1311" s="98"/>
      <c r="BC1311" s="205"/>
      <c r="BD1311" s="98"/>
      <c r="BF1311" s="98"/>
      <c r="BG1311" s="205"/>
      <c r="BH1311" s="98"/>
      <c r="BI1311" s="121"/>
      <c r="BJ1311" s="98"/>
      <c r="BK1311" s="205"/>
      <c r="BL1311" s="98"/>
      <c r="BN1311" s="121"/>
      <c r="BO1311" s="121"/>
      <c r="BP1311" s="121"/>
      <c r="BQ1311" s="121"/>
      <c r="BR1311" s="121"/>
    </row>
    <row r="1312" spans="1:70" customFormat="1">
      <c r="A1312" s="84"/>
      <c r="B1312" s="363"/>
      <c r="C1312" s="121"/>
      <c r="D1312" s="121"/>
      <c r="E1312" s="121"/>
      <c r="F1312" s="121"/>
      <c r="G1312" s="121"/>
      <c r="H1312" s="121"/>
      <c r="I1312" s="121"/>
      <c r="J1312" s="121"/>
      <c r="K1312" s="121"/>
      <c r="L1312" s="10"/>
      <c r="M1312" s="9"/>
      <c r="N1312" s="90"/>
      <c r="R1312" s="205"/>
      <c r="S1312" s="205"/>
      <c r="T1312" s="205"/>
      <c r="V1312" s="205"/>
      <c r="W1312" s="205"/>
      <c r="X1312" s="205"/>
      <c r="Y1312" s="394"/>
      <c r="Z1312" s="98"/>
      <c r="AA1312" s="205"/>
      <c r="AB1312" s="98"/>
      <c r="AC1312" s="98"/>
      <c r="AD1312" s="98"/>
      <c r="AE1312" s="205"/>
      <c r="AF1312" s="98"/>
      <c r="AH1312" s="98"/>
      <c r="AI1312" s="205"/>
      <c r="AJ1312" s="98"/>
      <c r="AK1312" s="98"/>
      <c r="AL1312" s="98"/>
      <c r="AM1312" s="205"/>
      <c r="AN1312" s="98"/>
      <c r="AO1312" s="121"/>
      <c r="AP1312" s="98"/>
      <c r="AQ1312" s="205"/>
      <c r="AR1312" s="98"/>
      <c r="AT1312" s="98"/>
      <c r="AU1312" s="205"/>
      <c r="AV1312" s="98"/>
      <c r="AX1312" s="98"/>
      <c r="AY1312" s="205"/>
      <c r="AZ1312" s="98"/>
      <c r="BB1312" s="98"/>
      <c r="BC1312" s="205"/>
      <c r="BD1312" s="98"/>
      <c r="BF1312" s="98"/>
      <c r="BG1312" s="205"/>
      <c r="BH1312" s="98"/>
      <c r="BI1312" s="121"/>
      <c r="BJ1312" s="98"/>
      <c r="BK1312" s="205"/>
      <c r="BL1312" s="98"/>
      <c r="BN1312" s="121"/>
      <c r="BO1312" s="121"/>
      <c r="BP1312" s="121"/>
      <c r="BQ1312" s="121"/>
      <c r="BR1312" s="121"/>
    </row>
    <row r="1313" spans="1:70" customFormat="1">
      <c r="A1313" s="84"/>
      <c r="B1313" s="363"/>
      <c r="C1313" s="121"/>
      <c r="D1313" s="121"/>
      <c r="E1313" s="121"/>
      <c r="F1313" s="121"/>
      <c r="G1313" s="121"/>
      <c r="H1313" s="121"/>
      <c r="I1313" s="121"/>
      <c r="J1313" s="121"/>
      <c r="K1313" s="121"/>
      <c r="L1313" s="10"/>
      <c r="M1313" s="9"/>
      <c r="N1313" s="90"/>
      <c r="R1313" s="205"/>
      <c r="S1313" s="205"/>
      <c r="T1313" s="205"/>
      <c r="V1313" s="205"/>
      <c r="W1313" s="205"/>
      <c r="X1313" s="205"/>
      <c r="Y1313" s="394"/>
      <c r="Z1313" s="98"/>
      <c r="AA1313" s="205"/>
      <c r="AB1313" s="98"/>
      <c r="AC1313" s="98"/>
      <c r="AD1313" s="98"/>
      <c r="AE1313" s="205"/>
      <c r="AF1313" s="98"/>
      <c r="AH1313" s="98"/>
      <c r="AI1313" s="205"/>
      <c r="AJ1313" s="98"/>
      <c r="AK1313" s="98"/>
      <c r="AL1313" s="98"/>
      <c r="AM1313" s="205"/>
      <c r="AN1313" s="98"/>
      <c r="AO1313" s="121"/>
      <c r="AP1313" s="98"/>
      <c r="AQ1313" s="205"/>
      <c r="AR1313" s="98"/>
      <c r="AT1313" s="98"/>
      <c r="AU1313" s="205"/>
      <c r="AV1313" s="98"/>
      <c r="AX1313" s="98"/>
      <c r="AY1313" s="205"/>
      <c r="AZ1313" s="98"/>
      <c r="BB1313" s="98"/>
      <c r="BC1313" s="205"/>
      <c r="BD1313" s="98"/>
      <c r="BF1313" s="98"/>
      <c r="BG1313" s="205"/>
      <c r="BH1313" s="98"/>
      <c r="BI1313" s="121"/>
      <c r="BJ1313" s="98"/>
      <c r="BK1313" s="205"/>
      <c r="BL1313" s="98"/>
      <c r="BN1313" s="121"/>
      <c r="BO1313" s="121"/>
      <c r="BP1313" s="121"/>
      <c r="BQ1313" s="121"/>
      <c r="BR1313" s="121"/>
    </row>
    <row r="1314" spans="1:70" customFormat="1">
      <c r="A1314" s="84"/>
      <c r="B1314" s="363"/>
      <c r="C1314" s="121"/>
      <c r="D1314" s="121"/>
      <c r="E1314" s="121"/>
      <c r="F1314" s="121"/>
      <c r="G1314" s="121"/>
      <c r="H1314" s="121"/>
      <c r="I1314" s="121"/>
      <c r="J1314" s="121"/>
      <c r="K1314" s="121"/>
      <c r="L1314" s="10"/>
      <c r="M1314" s="9"/>
      <c r="N1314" s="90"/>
      <c r="R1314" s="205"/>
      <c r="S1314" s="205"/>
      <c r="T1314" s="205"/>
      <c r="V1314" s="205"/>
      <c r="W1314" s="205"/>
      <c r="X1314" s="205"/>
      <c r="Y1314" s="394"/>
      <c r="Z1314" s="98"/>
      <c r="AA1314" s="205"/>
      <c r="AB1314" s="98"/>
      <c r="AC1314" s="98"/>
      <c r="AD1314" s="98"/>
      <c r="AE1314" s="205"/>
      <c r="AF1314" s="98"/>
      <c r="AH1314" s="98"/>
      <c r="AI1314" s="205"/>
      <c r="AJ1314" s="98"/>
      <c r="AK1314" s="98"/>
      <c r="AL1314" s="98"/>
      <c r="AM1314" s="205"/>
      <c r="AN1314" s="98"/>
      <c r="AO1314" s="121"/>
      <c r="AP1314" s="98"/>
      <c r="AQ1314" s="205"/>
      <c r="AR1314" s="98"/>
      <c r="AT1314" s="98"/>
      <c r="AU1314" s="205"/>
      <c r="AV1314" s="98"/>
      <c r="AX1314" s="98"/>
      <c r="AY1314" s="205"/>
      <c r="AZ1314" s="98"/>
      <c r="BB1314" s="98"/>
      <c r="BC1314" s="205"/>
      <c r="BD1314" s="98"/>
      <c r="BF1314" s="98"/>
      <c r="BG1314" s="205"/>
      <c r="BH1314" s="98"/>
      <c r="BI1314" s="121"/>
      <c r="BJ1314" s="98"/>
      <c r="BK1314" s="205"/>
      <c r="BL1314" s="98"/>
      <c r="BN1314" s="121"/>
      <c r="BO1314" s="121"/>
      <c r="BP1314" s="121"/>
      <c r="BQ1314" s="121"/>
      <c r="BR1314" s="121"/>
    </row>
    <row r="1315" spans="1:70" customFormat="1">
      <c r="A1315" s="84"/>
      <c r="B1315" s="363"/>
      <c r="C1315" s="121"/>
      <c r="D1315" s="121"/>
      <c r="E1315" s="121"/>
      <c r="F1315" s="121"/>
      <c r="G1315" s="121"/>
      <c r="H1315" s="121"/>
      <c r="I1315" s="121"/>
      <c r="J1315" s="121"/>
      <c r="K1315" s="121"/>
      <c r="L1315" s="10"/>
      <c r="M1315" s="9"/>
      <c r="N1315" s="90"/>
      <c r="R1315" s="205"/>
      <c r="S1315" s="205"/>
      <c r="T1315" s="205"/>
      <c r="V1315" s="205"/>
      <c r="W1315" s="205"/>
      <c r="X1315" s="205"/>
      <c r="Y1315" s="394"/>
      <c r="Z1315" s="98"/>
      <c r="AA1315" s="205"/>
      <c r="AB1315" s="98"/>
      <c r="AC1315" s="98"/>
      <c r="AD1315" s="98"/>
      <c r="AE1315" s="205"/>
      <c r="AF1315" s="98"/>
      <c r="AH1315" s="98"/>
      <c r="AI1315" s="205"/>
      <c r="AJ1315" s="98"/>
      <c r="AK1315" s="98"/>
      <c r="AL1315" s="98"/>
      <c r="AM1315" s="205"/>
      <c r="AN1315" s="98"/>
      <c r="AO1315" s="121"/>
      <c r="AP1315" s="98"/>
      <c r="AQ1315" s="205"/>
      <c r="AR1315" s="98"/>
      <c r="AT1315" s="98"/>
      <c r="AU1315" s="205"/>
      <c r="AV1315" s="98"/>
      <c r="AX1315" s="98"/>
      <c r="AY1315" s="205"/>
      <c r="AZ1315" s="98"/>
      <c r="BB1315" s="98"/>
      <c r="BC1315" s="205"/>
      <c r="BD1315" s="98"/>
      <c r="BF1315" s="98"/>
      <c r="BG1315" s="205"/>
      <c r="BH1315" s="98"/>
      <c r="BI1315" s="121"/>
      <c r="BJ1315" s="98"/>
      <c r="BK1315" s="205"/>
      <c r="BL1315" s="98"/>
      <c r="BN1315" s="121"/>
      <c r="BO1315" s="121"/>
      <c r="BP1315" s="121"/>
      <c r="BQ1315" s="121"/>
      <c r="BR1315" s="121"/>
    </row>
    <row r="1316" spans="1:70" customFormat="1">
      <c r="A1316" s="84"/>
      <c r="B1316" s="363"/>
      <c r="C1316" s="121"/>
      <c r="D1316" s="121"/>
      <c r="E1316" s="121"/>
      <c r="F1316" s="121"/>
      <c r="G1316" s="121"/>
      <c r="H1316" s="121"/>
      <c r="I1316" s="121"/>
      <c r="J1316" s="121"/>
      <c r="K1316" s="121"/>
      <c r="L1316" s="10"/>
      <c r="M1316" s="9"/>
      <c r="N1316" s="90"/>
      <c r="R1316" s="205"/>
      <c r="S1316" s="205"/>
      <c r="T1316" s="205"/>
      <c r="V1316" s="205"/>
      <c r="W1316" s="205"/>
      <c r="X1316" s="205"/>
      <c r="Y1316" s="394"/>
      <c r="Z1316" s="98"/>
      <c r="AA1316" s="205"/>
      <c r="AB1316" s="98"/>
      <c r="AC1316" s="98"/>
      <c r="AD1316" s="98"/>
      <c r="AE1316" s="205"/>
      <c r="AF1316" s="98"/>
      <c r="AH1316" s="98"/>
      <c r="AI1316" s="205"/>
      <c r="AJ1316" s="98"/>
      <c r="AK1316" s="98"/>
      <c r="AL1316" s="98"/>
      <c r="AM1316" s="205"/>
      <c r="AN1316" s="98"/>
      <c r="AO1316" s="121"/>
      <c r="AP1316" s="98"/>
      <c r="AQ1316" s="205"/>
      <c r="AR1316" s="98"/>
      <c r="AT1316" s="98"/>
      <c r="AU1316" s="205"/>
      <c r="AV1316" s="98"/>
      <c r="AX1316" s="98"/>
      <c r="AY1316" s="205"/>
      <c r="AZ1316" s="98"/>
      <c r="BB1316" s="98"/>
      <c r="BC1316" s="205"/>
      <c r="BD1316" s="98"/>
      <c r="BF1316" s="98"/>
      <c r="BG1316" s="205"/>
      <c r="BH1316" s="98"/>
      <c r="BI1316" s="121"/>
      <c r="BJ1316" s="98"/>
      <c r="BK1316" s="205"/>
      <c r="BL1316" s="98"/>
      <c r="BN1316" s="121"/>
      <c r="BO1316" s="121"/>
      <c r="BP1316" s="121"/>
      <c r="BQ1316" s="121"/>
      <c r="BR1316" s="121"/>
    </row>
    <row r="1317" spans="1:70" customFormat="1">
      <c r="A1317" s="84"/>
      <c r="B1317" s="363"/>
      <c r="C1317" s="121"/>
      <c r="D1317" s="121"/>
      <c r="E1317" s="121"/>
      <c r="F1317" s="121"/>
      <c r="G1317" s="121"/>
      <c r="H1317" s="121"/>
      <c r="I1317" s="121"/>
      <c r="J1317" s="121"/>
      <c r="K1317" s="121"/>
      <c r="L1317" s="10"/>
      <c r="M1317" s="9"/>
      <c r="N1317" s="90"/>
      <c r="R1317" s="205"/>
      <c r="S1317" s="205"/>
      <c r="T1317" s="205"/>
      <c r="V1317" s="205"/>
      <c r="W1317" s="205"/>
      <c r="X1317" s="205"/>
      <c r="Y1317" s="394"/>
      <c r="Z1317" s="98"/>
      <c r="AA1317" s="205"/>
      <c r="AB1317" s="98"/>
      <c r="AC1317" s="98"/>
      <c r="AD1317" s="98"/>
      <c r="AE1317" s="205"/>
      <c r="AF1317" s="98"/>
      <c r="AH1317" s="98"/>
      <c r="AI1317" s="205"/>
      <c r="AJ1317" s="98"/>
      <c r="AK1317" s="98"/>
      <c r="AL1317" s="98"/>
      <c r="AM1317" s="205"/>
      <c r="AN1317" s="98"/>
      <c r="AO1317" s="121"/>
      <c r="AP1317" s="98"/>
      <c r="AQ1317" s="205"/>
      <c r="AR1317" s="98"/>
      <c r="AT1317" s="98"/>
      <c r="AU1317" s="205"/>
      <c r="AV1317" s="98"/>
      <c r="AX1317" s="98"/>
      <c r="AY1317" s="205"/>
      <c r="AZ1317" s="98"/>
      <c r="BB1317" s="98"/>
      <c r="BC1317" s="205"/>
      <c r="BD1317" s="98"/>
      <c r="BF1317" s="98"/>
      <c r="BG1317" s="205"/>
      <c r="BH1317" s="98"/>
      <c r="BI1317" s="121"/>
      <c r="BJ1317" s="98"/>
      <c r="BK1317" s="205"/>
      <c r="BL1317" s="98"/>
      <c r="BN1317" s="121"/>
      <c r="BO1317" s="121"/>
      <c r="BP1317" s="121"/>
      <c r="BQ1317" s="121"/>
      <c r="BR1317" s="121"/>
    </row>
    <row r="1318" spans="1:70" customFormat="1">
      <c r="A1318" s="84"/>
      <c r="B1318" s="363"/>
      <c r="C1318" s="121"/>
      <c r="D1318" s="121"/>
      <c r="E1318" s="121"/>
      <c r="F1318" s="121"/>
      <c r="G1318" s="121"/>
      <c r="H1318" s="121"/>
      <c r="I1318" s="121"/>
      <c r="J1318" s="121"/>
      <c r="K1318" s="121"/>
      <c r="L1318" s="10"/>
      <c r="M1318" s="9"/>
      <c r="N1318" s="90"/>
      <c r="R1318" s="205"/>
      <c r="S1318" s="205"/>
      <c r="T1318" s="205"/>
      <c r="V1318" s="205"/>
      <c r="W1318" s="205"/>
      <c r="X1318" s="205"/>
      <c r="Y1318" s="394"/>
      <c r="Z1318" s="98"/>
      <c r="AA1318" s="205"/>
      <c r="AB1318" s="98"/>
      <c r="AC1318" s="98"/>
      <c r="AD1318" s="98"/>
      <c r="AE1318" s="205"/>
      <c r="AF1318" s="98"/>
      <c r="AH1318" s="98"/>
      <c r="AI1318" s="205"/>
      <c r="AJ1318" s="98"/>
      <c r="AK1318" s="98"/>
      <c r="AL1318" s="98"/>
      <c r="AM1318" s="205"/>
      <c r="AN1318" s="98"/>
      <c r="AO1318" s="121"/>
      <c r="AP1318" s="98"/>
      <c r="AQ1318" s="205"/>
      <c r="AR1318" s="98"/>
      <c r="AT1318" s="98"/>
      <c r="AU1318" s="205"/>
      <c r="AV1318" s="98"/>
      <c r="AX1318" s="98"/>
      <c r="AY1318" s="205"/>
      <c r="AZ1318" s="98"/>
      <c r="BB1318" s="98"/>
      <c r="BC1318" s="205"/>
      <c r="BD1318" s="98"/>
      <c r="BF1318" s="98"/>
      <c r="BG1318" s="205"/>
      <c r="BH1318" s="98"/>
      <c r="BI1318" s="121"/>
      <c r="BJ1318" s="98"/>
      <c r="BK1318" s="205"/>
      <c r="BL1318" s="98"/>
      <c r="BN1318" s="121"/>
      <c r="BO1318" s="121"/>
      <c r="BP1318" s="121"/>
      <c r="BQ1318" s="121"/>
      <c r="BR1318" s="121"/>
    </row>
    <row r="1319" spans="1:70" customFormat="1">
      <c r="A1319" s="84"/>
      <c r="B1319" s="363"/>
      <c r="C1319" s="121"/>
      <c r="D1319" s="121"/>
      <c r="E1319" s="121"/>
      <c r="F1319" s="121"/>
      <c r="G1319" s="121"/>
      <c r="H1319" s="121"/>
      <c r="I1319" s="121"/>
      <c r="J1319" s="121"/>
      <c r="K1319" s="121"/>
      <c r="L1319" s="10"/>
      <c r="M1319" s="9"/>
      <c r="N1319" s="90"/>
      <c r="R1319" s="205"/>
      <c r="S1319" s="205"/>
      <c r="T1319" s="205"/>
      <c r="V1319" s="205"/>
      <c r="W1319" s="205"/>
      <c r="X1319" s="205"/>
      <c r="Y1319" s="394"/>
      <c r="Z1319" s="98"/>
      <c r="AA1319" s="205"/>
      <c r="AB1319" s="98"/>
      <c r="AC1319" s="98"/>
      <c r="AD1319" s="98"/>
      <c r="AE1319" s="205"/>
      <c r="AF1319" s="98"/>
      <c r="AH1319" s="98"/>
      <c r="AI1319" s="205"/>
      <c r="AJ1319" s="98"/>
      <c r="AK1319" s="98"/>
      <c r="AL1319" s="98"/>
      <c r="AM1319" s="205"/>
      <c r="AN1319" s="98"/>
      <c r="AO1319" s="121"/>
      <c r="AP1319" s="98"/>
      <c r="AQ1319" s="205"/>
      <c r="AR1319" s="98"/>
      <c r="AT1319" s="98"/>
      <c r="AU1319" s="205"/>
      <c r="AV1319" s="98"/>
      <c r="AX1319" s="98"/>
      <c r="AY1319" s="205"/>
      <c r="AZ1319" s="98"/>
      <c r="BB1319" s="98"/>
      <c r="BC1319" s="205"/>
      <c r="BD1319" s="98"/>
      <c r="BF1319" s="98"/>
      <c r="BG1319" s="205"/>
      <c r="BH1319" s="98"/>
      <c r="BI1319" s="121"/>
      <c r="BJ1319" s="98"/>
      <c r="BK1319" s="205"/>
      <c r="BL1319" s="98"/>
      <c r="BN1319" s="121"/>
      <c r="BO1319" s="121"/>
      <c r="BP1319" s="121"/>
      <c r="BQ1319" s="121"/>
      <c r="BR1319" s="121"/>
    </row>
    <row r="1320" spans="1:70" customFormat="1">
      <c r="A1320" s="84"/>
      <c r="B1320" s="363"/>
      <c r="C1320" s="121"/>
      <c r="D1320" s="121"/>
      <c r="E1320" s="121"/>
      <c r="F1320" s="121"/>
      <c r="G1320" s="121"/>
      <c r="H1320" s="121"/>
      <c r="I1320" s="121"/>
      <c r="J1320" s="121"/>
      <c r="K1320" s="121"/>
      <c r="L1320" s="10"/>
      <c r="M1320" s="9"/>
      <c r="N1320" s="90"/>
      <c r="R1320" s="205"/>
      <c r="S1320" s="205"/>
      <c r="T1320" s="205"/>
      <c r="V1320" s="205"/>
      <c r="W1320" s="205"/>
      <c r="X1320" s="205"/>
      <c r="Y1320" s="394"/>
      <c r="Z1320" s="98"/>
      <c r="AA1320" s="205"/>
      <c r="AB1320" s="98"/>
      <c r="AC1320" s="98"/>
      <c r="AD1320" s="98"/>
      <c r="AE1320" s="205"/>
      <c r="AF1320" s="98"/>
      <c r="AH1320" s="98"/>
      <c r="AI1320" s="205"/>
      <c r="AJ1320" s="98"/>
      <c r="AK1320" s="98"/>
      <c r="AL1320" s="98"/>
      <c r="AM1320" s="205"/>
      <c r="AN1320" s="98"/>
      <c r="AO1320" s="121"/>
      <c r="AP1320" s="98"/>
      <c r="AQ1320" s="205"/>
      <c r="AR1320" s="98"/>
      <c r="AT1320" s="98"/>
      <c r="AU1320" s="205"/>
      <c r="AV1320" s="98"/>
      <c r="AX1320" s="98"/>
      <c r="AY1320" s="205"/>
      <c r="AZ1320" s="98"/>
      <c r="BB1320" s="98"/>
      <c r="BC1320" s="205"/>
      <c r="BD1320" s="98"/>
      <c r="BF1320" s="98"/>
      <c r="BG1320" s="205"/>
      <c r="BH1320" s="98"/>
      <c r="BI1320" s="121"/>
      <c r="BJ1320" s="98"/>
      <c r="BK1320" s="205"/>
      <c r="BL1320" s="98"/>
      <c r="BN1320" s="121"/>
      <c r="BO1320" s="121"/>
      <c r="BP1320" s="121"/>
      <c r="BQ1320" s="121"/>
      <c r="BR1320" s="121"/>
    </row>
    <row r="1321" spans="1:70" customFormat="1">
      <c r="A1321" s="84"/>
      <c r="B1321" s="363"/>
      <c r="C1321" s="121"/>
      <c r="D1321" s="121"/>
      <c r="E1321" s="121"/>
      <c r="F1321" s="121"/>
      <c r="G1321" s="121"/>
      <c r="H1321" s="121"/>
      <c r="I1321" s="121"/>
      <c r="J1321" s="121"/>
      <c r="K1321" s="121"/>
      <c r="L1321" s="10"/>
      <c r="M1321" s="9"/>
      <c r="N1321" s="90"/>
      <c r="R1321" s="205"/>
      <c r="S1321" s="205"/>
      <c r="T1321" s="205"/>
      <c r="V1321" s="205"/>
      <c r="W1321" s="205"/>
      <c r="X1321" s="205"/>
      <c r="Y1321" s="394"/>
      <c r="Z1321" s="98"/>
      <c r="AA1321" s="205"/>
      <c r="AB1321" s="98"/>
      <c r="AC1321" s="98"/>
      <c r="AD1321" s="98"/>
      <c r="AE1321" s="205"/>
      <c r="AF1321" s="98"/>
      <c r="AH1321" s="98"/>
      <c r="AI1321" s="205"/>
      <c r="AJ1321" s="98"/>
      <c r="AK1321" s="98"/>
      <c r="AL1321" s="98"/>
      <c r="AM1321" s="205"/>
      <c r="AN1321" s="98"/>
      <c r="AO1321" s="121"/>
      <c r="AP1321" s="98"/>
      <c r="AQ1321" s="205"/>
      <c r="AR1321" s="98"/>
      <c r="AT1321" s="98"/>
      <c r="AU1321" s="205"/>
      <c r="AV1321" s="98"/>
      <c r="AX1321" s="98"/>
      <c r="AY1321" s="205"/>
      <c r="AZ1321" s="98"/>
      <c r="BB1321" s="98"/>
      <c r="BC1321" s="205"/>
      <c r="BD1321" s="98"/>
      <c r="BF1321" s="98"/>
      <c r="BG1321" s="205"/>
      <c r="BH1321" s="98"/>
      <c r="BI1321" s="121"/>
      <c r="BJ1321" s="98"/>
      <c r="BK1321" s="205"/>
      <c r="BL1321" s="98"/>
      <c r="BN1321" s="121"/>
      <c r="BO1321" s="121"/>
      <c r="BP1321" s="121"/>
      <c r="BQ1321" s="121"/>
      <c r="BR1321" s="121"/>
    </row>
    <row r="1322" spans="1:70" customFormat="1">
      <c r="A1322" s="84"/>
      <c r="B1322" s="363"/>
      <c r="C1322" s="121"/>
      <c r="D1322" s="121"/>
      <c r="E1322" s="121"/>
      <c r="F1322" s="121"/>
      <c r="G1322" s="121"/>
      <c r="H1322" s="121"/>
      <c r="I1322" s="121"/>
      <c r="J1322" s="121"/>
      <c r="K1322" s="121"/>
      <c r="L1322" s="10"/>
      <c r="M1322" s="9"/>
      <c r="N1322" s="90"/>
      <c r="R1322" s="205"/>
      <c r="S1322" s="205"/>
      <c r="T1322" s="205"/>
      <c r="V1322" s="205"/>
      <c r="W1322" s="205"/>
      <c r="X1322" s="205"/>
      <c r="Y1322" s="394"/>
      <c r="Z1322" s="98"/>
      <c r="AA1322" s="205"/>
      <c r="AB1322" s="98"/>
      <c r="AC1322" s="98"/>
      <c r="AD1322" s="98"/>
      <c r="AE1322" s="205"/>
      <c r="AF1322" s="98"/>
      <c r="AH1322" s="98"/>
      <c r="AI1322" s="205"/>
      <c r="AJ1322" s="98"/>
      <c r="AK1322" s="98"/>
      <c r="AL1322" s="98"/>
      <c r="AM1322" s="205"/>
      <c r="AN1322" s="98"/>
      <c r="AO1322" s="121"/>
      <c r="AP1322" s="98"/>
      <c r="AQ1322" s="205"/>
      <c r="AR1322" s="98"/>
      <c r="AT1322" s="98"/>
      <c r="AU1322" s="205"/>
      <c r="AV1322" s="98"/>
      <c r="AX1322" s="98"/>
      <c r="AY1322" s="205"/>
      <c r="AZ1322" s="98"/>
      <c r="BB1322" s="98"/>
      <c r="BC1322" s="205"/>
      <c r="BD1322" s="98"/>
      <c r="BF1322" s="98"/>
      <c r="BG1322" s="205"/>
      <c r="BH1322" s="98"/>
      <c r="BI1322" s="121"/>
      <c r="BJ1322" s="98"/>
      <c r="BK1322" s="205"/>
      <c r="BL1322" s="98"/>
      <c r="BN1322" s="121"/>
      <c r="BO1322" s="121"/>
      <c r="BP1322" s="121"/>
      <c r="BQ1322" s="121"/>
      <c r="BR1322" s="121"/>
    </row>
    <row r="1323" spans="1:70" customFormat="1">
      <c r="A1323" s="84"/>
      <c r="B1323" s="363"/>
      <c r="C1323" s="121"/>
      <c r="D1323" s="121"/>
      <c r="E1323" s="121"/>
      <c r="F1323" s="121"/>
      <c r="G1323" s="121"/>
      <c r="H1323" s="121"/>
      <c r="I1323" s="121"/>
      <c r="J1323" s="121"/>
      <c r="K1323" s="121"/>
      <c r="L1323" s="10"/>
      <c r="M1323" s="9"/>
      <c r="N1323" s="90"/>
      <c r="R1323" s="205"/>
      <c r="S1323" s="205"/>
      <c r="T1323" s="205"/>
      <c r="V1323" s="205"/>
      <c r="W1323" s="205"/>
      <c r="X1323" s="205"/>
      <c r="Y1323" s="394"/>
      <c r="Z1323" s="98"/>
      <c r="AA1323" s="205"/>
      <c r="AB1323" s="98"/>
      <c r="AC1323" s="98"/>
      <c r="AD1323" s="98"/>
      <c r="AE1323" s="205"/>
      <c r="AF1323" s="98"/>
      <c r="AH1323" s="98"/>
      <c r="AI1323" s="205"/>
      <c r="AJ1323" s="98"/>
      <c r="AK1323" s="98"/>
      <c r="AL1323" s="98"/>
      <c r="AM1323" s="205"/>
      <c r="AN1323" s="98"/>
      <c r="AO1323" s="121"/>
      <c r="AP1323" s="98"/>
      <c r="AQ1323" s="205"/>
      <c r="AR1323" s="98"/>
      <c r="AT1323" s="98"/>
      <c r="AU1323" s="205"/>
      <c r="AV1323" s="98"/>
      <c r="AX1323" s="98"/>
      <c r="AY1323" s="205"/>
      <c r="AZ1323" s="98"/>
      <c r="BB1323" s="98"/>
      <c r="BC1323" s="205"/>
      <c r="BD1323" s="98"/>
      <c r="BF1323" s="98"/>
      <c r="BG1323" s="205"/>
      <c r="BH1323" s="98"/>
      <c r="BI1323" s="121"/>
      <c r="BJ1323" s="98"/>
      <c r="BK1323" s="205"/>
      <c r="BL1323" s="98"/>
      <c r="BN1323" s="121"/>
      <c r="BO1323" s="121"/>
      <c r="BP1323" s="121"/>
      <c r="BQ1323" s="121"/>
      <c r="BR1323" s="121"/>
    </row>
    <row r="1324" spans="1:70" customFormat="1">
      <c r="A1324" s="84"/>
      <c r="B1324" s="363"/>
      <c r="C1324" s="121"/>
      <c r="D1324" s="121"/>
      <c r="E1324" s="121"/>
      <c r="F1324" s="121"/>
      <c r="G1324" s="121"/>
      <c r="H1324" s="121"/>
      <c r="I1324" s="121"/>
      <c r="J1324" s="121"/>
      <c r="K1324" s="121"/>
      <c r="L1324" s="10"/>
      <c r="M1324" s="9"/>
      <c r="N1324" s="90"/>
      <c r="R1324" s="205"/>
      <c r="S1324" s="205"/>
      <c r="T1324" s="205"/>
      <c r="V1324" s="205"/>
      <c r="W1324" s="205"/>
      <c r="X1324" s="205"/>
      <c r="Y1324" s="394"/>
      <c r="Z1324" s="98"/>
      <c r="AA1324" s="205"/>
      <c r="AB1324" s="98"/>
      <c r="AC1324" s="98"/>
      <c r="AD1324" s="98"/>
      <c r="AE1324" s="205"/>
      <c r="AF1324" s="98"/>
      <c r="AH1324" s="98"/>
      <c r="AI1324" s="205"/>
      <c r="AJ1324" s="98"/>
      <c r="AK1324" s="98"/>
      <c r="AL1324" s="98"/>
      <c r="AM1324" s="205"/>
      <c r="AN1324" s="98"/>
      <c r="AO1324" s="121"/>
      <c r="AP1324" s="98"/>
      <c r="AQ1324" s="205"/>
      <c r="AR1324" s="98"/>
      <c r="AT1324" s="98"/>
      <c r="AU1324" s="205"/>
      <c r="AV1324" s="98"/>
      <c r="AX1324" s="98"/>
      <c r="AY1324" s="205"/>
      <c r="AZ1324" s="98"/>
      <c r="BB1324" s="98"/>
      <c r="BC1324" s="205"/>
      <c r="BD1324" s="98"/>
      <c r="BF1324" s="98"/>
      <c r="BG1324" s="205"/>
      <c r="BH1324" s="98"/>
      <c r="BI1324" s="121"/>
      <c r="BJ1324" s="98"/>
      <c r="BK1324" s="205"/>
      <c r="BL1324" s="98"/>
      <c r="BN1324" s="121"/>
      <c r="BO1324" s="121"/>
      <c r="BP1324" s="121"/>
      <c r="BQ1324" s="121"/>
      <c r="BR1324" s="121"/>
    </row>
    <row r="1325" spans="1:70" customFormat="1">
      <c r="A1325" s="84"/>
      <c r="B1325" s="363"/>
      <c r="C1325" s="121"/>
      <c r="D1325" s="121"/>
      <c r="E1325" s="121"/>
      <c r="F1325" s="121"/>
      <c r="G1325" s="121"/>
      <c r="H1325" s="121"/>
      <c r="I1325" s="121"/>
      <c r="J1325" s="121"/>
      <c r="K1325" s="121"/>
      <c r="L1325" s="10"/>
      <c r="M1325" s="9"/>
      <c r="N1325" s="90"/>
      <c r="R1325" s="205"/>
      <c r="S1325" s="205"/>
      <c r="T1325" s="205"/>
      <c r="V1325" s="205"/>
      <c r="W1325" s="205"/>
      <c r="X1325" s="205"/>
      <c r="Y1325" s="394"/>
      <c r="Z1325" s="98"/>
      <c r="AA1325" s="205"/>
      <c r="AB1325" s="98"/>
      <c r="AC1325" s="98"/>
      <c r="AD1325" s="98"/>
      <c r="AE1325" s="205"/>
      <c r="AF1325" s="98"/>
      <c r="AH1325" s="98"/>
      <c r="AI1325" s="205"/>
      <c r="AJ1325" s="98"/>
      <c r="AK1325" s="98"/>
      <c r="AL1325" s="98"/>
      <c r="AM1325" s="205"/>
      <c r="AN1325" s="98"/>
      <c r="AO1325" s="121"/>
      <c r="AP1325" s="98"/>
      <c r="AQ1325" s="205"/>
      <c r="AR1325" s="98"/>
      <c r="AT1325" s="98"/>
      <c r="AU1325" s="205"/>
      <c r="AV1325" s="98"/>
      <c r="AX1325" s="98"/>
      <c r="AY1325" s="205"/>
      <c r="AZ1325" s="98"/>
      <c r="BB1325" s="98"/>
      <c r="BC1325" s="205"/>
      <c r="BD1325" s="98"/>
      <c r="BF1325" s="98"/>
      <c r="BG1325" s="205"/>
      <c r="BH1325" s="98"/>
      <c r="BI1325" s="121"/>
      <c r="BJ1325" s="98"/>
      <c r="BK1325" s="205"/>
      <c r="BL1325" s="98"/>
      <c r="BN1325" s="121"/>
      <c r="BO1325" s="121"/>
      <c r="BP1325" s="121"/>
      <c r="BQ1325" s="121"/>
      <c r="BR1325" s="121"/>
    </row>
    <row r="1326" spans="1:70" customFormat="1">
      <c r="A1326" s="84"/>
      <c r="B1326" s="363"/>
      <c r="C1326" s="121"/>
      <c r="D1326" s="121"/>
      <c r="E1326" s="121"/>
      <c r="F1326" s="121"/>
      <c r="G1326" s="121"/>
      <c r="H1326" s="121"/>
      <c r="I1326" s="121"/>
      <c r="J1326" s="121"/>
      <c r="K1326" s="121"/>
      <c r="L1326" s="10"/>
      <c r="M1326" s="9"/>
      <c r="N1326" s="90"/>
      <c r="R1326" s="205"/>
      <c r="S1326" s="205"/>
      <c r="T1326" s="205"/>
      <c r="V1326" s="205"/>
      <c r="W1326" s="205"/>
      <c r="X1326" s="205"/>
      <c r="Y1326" s="394"/>
      <c r="Z1326" s="98"/>
      <c r="AA1326" s="205"/>
      <c r="AB1326" s="98"/>
      <c r="AC1326" s="98"/>
      <c r="AD1326" s="98"/>
      <c r="AE1326" s="205"/>
      <c r="AF1326" s="98"/>
      <c r="AH1326" s="98"/>
      <c r="AI1326" s="205"/>
      <c r="AJ1326" s="98"/>
      <c r="AK1326" s="98"/>
      <c r="AL1326" s="98"/>
      <c r="AM1326" s="205"/>
      <c r="AN1326" s="98"/>
      <c r="AO1326" s="121"/>
      <c r="AP1326" s="98"/>
      <c r="AQ1326" s="205"/>
      <c r="AR1326" s="98"/>
      <c r="AT1326" s="98"/>
      <c r="AU1326" s="205"/>
      <c r="AV1326" s="98"/>
      <c r="AX1326" s="98"/>
      <c r="AY1326" s="205"/>
      <c r="AZ1326" s="98"/>
      <c r="BB1326" s="98"/>
      <c r="BC1326" s="205"/>
      <c r="BD1326" s="98"/>
      <c r="BF1326" s="98"/>
      <c r="BG1326" s="205"/>
      <c r="BH1326" s="98"/>
      <c r="BI1326" s="121"/>
      <c r="BJ1326" s="98"/>
      <c r="BK1326" s="205"/>
      <c r="BL1326" s="98"/>
      <c r="BN1326" s="121"/>
      <c r="BO1326" s="121"/>
      <c r="BP1326" s="121"/>
      <c r="BQ1326" s="121"/>
      <c r="BR1326" s="121"/>
    </row>
    <row r="1327" spans="1:70" customFormat="1">
      <c r="A1327" s="84"/>
      <c r="B1327" s="363"/>
      <c r="C1327" s="121"/>
      <c r="D1327" s="121"/>
      <c r="E1327" s="121"/>
      <c r="F1327" s="121"/>
      <c r="G1327" s="121"/>
      <c r="H1327" s="121"/>
      <c r="I1327" s="121"/>
      <c r="J1327" s="121"/>
      <c r="K1327" s="121"/>
      <c r="L1327" s="10"/>
      <c r="M1327" s="9"/>
      <c r="N1327" s="90"/>
      <c r="R1327" s="205"/>
      <c r="S1327" s="205"/>
      <c r="T1327" s="205"/>
      <c r="V1327" s="205"/>
      <c r="W1327" s="205"/>
      <c r="X1327" s="205"/>
      <c r="Y1327" s="394"/>
      <c r="Z1327" s="98"/>
      <c r="AA1327" s="205"/>
      <c r="AB1327" s="98"/>
      <c r="AC1327" s="98"/>
      <c r="AD1327" s="98"/>
      <c r="AE1327" s="205"/>
      <c r="AF1327" s="98"/>
      <c r="AH1327" s="98"/>
      <c r="AI1327" s="205"/>
      <c r="AJ1327" s="98"/>
      <c r="AK1327" s="98"/>
      <c r="AL1327" s="98"/>
      <c r="AM1327" s="205"/>
      <c r="AN1327" s="98"/>
      <c r="AO1327" s="121"/>
      <c r="AP1327" s="98"/>
      <c r="AQ1327" s="205"/>
      <c r="AR1327" s="98"/>
      <c r="AT1327" s="98"/>
      <c r="AU1327" s="205"/>
      <c r="AV1327" s="98"/>
      <c r="AX1327" s="98"/>
      <c r="AY1327" s="205"/>
      <c r="AZ1327" s="98"/>
      <c r="BB1327" s="98"/>
      <c r="BC1327" s="205"/>
      <c r="BD1327" s="98"/>
      <c r="BF1327" s="98"/>
      <c r="BG1327" s="205"/>
      <c r="BH1327" s="98"/>
      <c r="BI1327" s="121"/>
      <c r="BJ1327" s="98"/>
      <c r="BK1327" s="205"/>
      <c r="BL1327" s="98"/>
      <c r="BN1327" s="121"/>
      <c r="BO1327" s="121"/>
      <c r="BP1327" s="121"/>
      <c r="BQ1327" s="121"/>
      <c r="BR1327" s="121"/>
    </row>
    <row r="1328" spans="1:70" customFormat="1">
      <c r="A1328" s="84"/>
      <c r="B1328" s="363"/>
      <c r="C1328" s="121"/>
      <c r="D1328" s="121"/>
      <c r="E1328" s="121"/>
      <c r="F1328" s="121"/>
      <c r="G1328" s="121"/>
      <c r="H1328" s="121"/>
      <c r="I1328" s="121"/>
      <c r="J1328" s="121"/>
      <c r="K1328" s="121"/>
      <c r="L1328" s="10"/>
      <c r="M1328" s="9"/>
      <c r="N1328" s="90"/>
      <c r="R1328" s="205"/>
      <c r="S1328" s="205"/>
      <c r="T1328" s="205"/>
      <c r="V1328" s="205"/>
      <c r="W1328" s="205"/>
      <c r="X1328" s="205"/>
      <c r="Y1328" s="394"/>
      <c r="Z1328" s="98"/>
      <c r="AA1328" s="205"/>
      <c r="AB1328" s="98"/>
      <c r="AC1328" s="98"/>
      <c r="AD1328" s="98"/>
      <c r="AE1328" s="205"/>
      <c r="AF1328" s="98"/>
      <c r="AH1328" s="98"/>
      <c r="AI1328" s="205"/>
      <c r="AJ1328" s="98"/>
      <c r="AK1328" s="98"/>
      <c r="AL1328" s="98"/>
      <c r="AM1328" s="205"/>
      <c r="AN1328" s="98"/>
      <c r="AO1328" s="121"/>
      <c r="AP1328" s="98"/>
      <c r="AQ1328" s="205"/>
      <c r="AR1328" s="98"/>
      <c r="AT1328" s="98"/>
      <c r="AU1328" s="205"/>
      <c r="AV1328" s="98"/>
      <c r="AX1328" s="98"/>
      <c r="AY1328" s="205"/>
      <c r="AZ1328" s="98"/>
      <c r="BB1328" s="98"/>
      <c r="BC1328" s="205"/>
      <c r="BD1328" s="98"/>
      <c r="BF1328" s="98"/>
      <c r="BG1328" s="205"/>
      <c r="BH1328" s="98"/>
      <c r="BI1328" s="121"/>
      <c r="BJ1328" s="98"/>
      <c r="BK1328" s="205"/>
      <c r="BL1328" s="98"/>
      <c r="BN1328" s="121"/>
      <c r="BO1328" s="121"/>
      <c r="BP1328" s="121"/>
      <c r="BQ1328" s="121"/>
      <c r="BR1328" s="121"/>
    </row>
    <row r="1329" spans="1:70" customFormat="1">
      <c r="A1329" s="84"/>
      <c r="B1329" s="363"/>
      <c r="C1329" s="121"/>
      <c r="D1329" s="121"/>
      <c r="E1329" s="121"/>
      <c r="F1329" s="121"/>
      <c r="G1329" s="121"/>
      <c r="H1329" s="121"/>
      <c r="I1329" s="121"/>
      <c r="J1329" s="121"/>
      <c r="K1329" s="121"/>
      <c r="L1329" s="10"/>
      <c r="M1329" s="9"/>
      <c r="N1329" s="90"/>
      <c r="R1329" s="205"/>
      <c r="S1329" s="205"/>
      <c r="T1329" s="205"/>
      <c r="V1329" s="205"/>
      <c r="W1329" s="205"/>
      <c r="X1329" s="205"/>
      <c r="Y1329" s="394"/>
      <c r="Z1329" s="98"/>
      <c r="AA1329" s="205"/>
      <c r="AB1329" s="98"/>
      <c r="AC1329" s="98"/>
      <c r="AD1329" s="98"/>
      <c r="AE1329" s="205"/>
      <c r="AF1329" s="98"/>
      <c r="AH1329" s="98"/>
      <c r="AI1329" s="205"/>
      <c r="AJ1329" s="98"/>
      <c r="AK1329" s="98"/>
      <c r="AL1329" s="98"/>
      <c r="AM1329" s="205"/>
      <c r="AN1329" s="98"/>
      <c r="AO1329" s="121"/>
      <c r="AP1329" s="98"/>
      <c r="AQ1329" s="205"/>
      <c r="AR1329" s="98"/>
      <c r="AT1329" s="98"/>
      <c r="AU1329" s="205"/>
      <c r="AV1329" s="98"/>
      <c r="AX1329" s="98"/>
      <c r="AY1329" s="205"/>
      <c r="AZ1329" s="98"/>
      <c r="BB1329" s="98"/>
      <c r="BC1329" s="205"/>
      <c r="BD1329" s="98"/>
      <c r="BF1329" s="98"/>
      <c r="BG1329" s="205"/>
      <c r="BH1329" s="98"/>
      <c r="BI1329" s="121"/>
      <c r="BJ1329" s="98"/>
      <c r="BK1329" s="205"/>
      <c r="BL1329" s="98"/>
      <c r="BN1329" s="121"/>
      <c r="BO1329" s="121"/>
      <c r="BP1329" s="121"/>
      <c r="BQ1329" s="121"/>
      <c r="BR1329" s="121"/>
    </row>
    <row r="1330" spans="1:70" customFormat="1">
      <c r="A1330" s="84"/>
      <c r="B1330" s="363"/>
      <c r="C1330" s="121"/>
      <c r="D1330" s="121"/>
      <c r="E1330" s="121"/>
      <c r="F1330" s="121"/>
      <c r="G1330" s="121"/>
      <c r="H1330" s="121"/>
      <c r="I1330" s="121"/>
      <c r="J1330" s="121"/>
      <c r="K1330" s="121"/>
      <c r="L1330" s="10"/>
      <c r="M1330" s="9"/>
      <c r="N1330" s="90"/>
      <c r="R1330" s="205"/>
      <c r="S1330" s="205"/>
      <c r="T1330" s="205"/>
      <c r="V1330" s="205"/>
      <c r="W1330" s="205"/>
      <c r="X1330" s="205"/>
      <c r="Y1330" s="394"/>
      <c r="Z1330" s="98"/>
      <c r="AA1330" s="205"/>
      <c r="AB1330" s="98"/>
      <c r="AC1330" s="98"/>
      <c r="AD1330" s="98"/>
      <c r="AE1330" s="205"/>
      <c r="AF1330" s="98"/>
      <c r="AH1330" s="98"/>
      <c r="AI1330" s="205"/>
      <c r="AJ1330" s="98"/>
      <c r="AK1330" s="98"/>
      <c r="AL1330" s="98"/>
      <c r="AM1330" s="205"/>
      <c r="AN1330" s="98"/>
      <c r="AO1330" s="121"/>
      <c r="AP1330" s="98"/>
      <c r="AQ1330" s="205"/>
      <c r="AR1330" s="98"/>
      <c r="AT1330" s="98"/>
      <c r="AU1330" s="205"/>
      <c r="AV1330" s="98"/>
      <c r="AX1330" s="98"/>
      <c r="AY1330" s="205"/>
      <c r="AZ1330" s="98"/>
      <c r="BB1330" s="98"/>
      <c r="BC1330" s="205"/>
      <c r="BD1330" s="98"/>
      <c r="BF1330" s="98"/>
      <c r="BG1330" s="205"/>
      <c r="BH1330" s="98"/>
      <c r="BI1330" s="121"/>
      <c r="BJ1330" s="98"/>
      <c r="BK1330" s="205"/>
      <c r="BL1330" s="98"/>
      <c r="BN1330" s="121"/>
      <c r="BO1330" s="121"/>
      <c r="BP1330" s="121"/>
      <c r="BQ1330" s="121"/>
      <c r="BR1330" s="121"/>
    </row>
    <row r="1331" spans="1:70" customFormat="1">
      <c r="A1331" s="84"/>
      <c r="B1331" s="363"/>
      <c r="C1331" s="121"/>
      <c r="D1331" s="121"/>
      <c r="E1331" s="121"/>
      <c r="F1331" s="121"/>
      <c r="G1331" s="121"/>
      <c r="H1331" s="121"/>
      <c r="I1331" s="121"/>
      <c r="J1331" s="121"/>
      <c r="K1331" s="121"/>
      <c r="L1331" s="10"/>
      <c r="M1331" s="9"/>
      <c r="N1331" s="90"/>
      <c r="R1331" s="205"/>
      <c r="S1331" s="205"/>
      <c r="T1331" s="205"/>
      <c r="V1331" s="205"/>
      <c r="W1331" s="205"/>
      <c r="X1331" s="205"/>
      <c r="Y1331" s="394"/>
      <c r="Z1331" s="98"/>
      <c r="AA1331" s="205"/>
      <c r="AB1331" s="98"/>
      <c r="AC1331" s="98"/>
      <c r="AD1331" s="98"/>
      <c r="AE1331" s="205"/>
      <c r="AF1331" s="98"/>
      <c r="AH1331" s="98"/>
      <c r="AI1331" s="205"/>
      <c r="AJ1331" s="98"/>
      <c r="AK1331" s="98"/>
      <c r="AL1331" s="98"/>
      <c r="AM1331" s="205"/>
      <c r="AN1331" s="98"/>
      <c r="AO1331" s="121"/>
      <c r="AP1331" s="98"/>
      <c r="AQ1331" s="205"/>
      <c r="AR1331" s="98"/>
      <c r="AT1331" s="98"/>
      <c r="AU1331" s="205"/>
      <c r="AV1331" s="98"/>
      <c r="AX1331" s="98"/>
      <c r="AY1331" s="205"/>
      <c r="AZ1331" s="98"/>
      <c r="BB1331" s="98"/>
      <c r="BC1331" s="205"/>
      <c r="BD1331" s="98"/>
      <c r="BF1331" s="98"/>
      <c r="BG1331" s="205"/>
      <c r="BH1331" s="98"/>
      <c r="BI1331" s="121"/>
      <c r="BJ1331" s="98"/>
      <c r="BK1331" s="205"/>
      <c r="BL1331" s="98"/>
      <c r="BN1331" s="121"/>
      <c r="BO1331" s="121"/>
      <c r="BP1331" s="121"/>
      <c r="BQ1331" s="121"/>
      <c r="BR1331" s="121"/>
    </row>
    <row r="1332" spans="1:70" customFormat="1">
      <c r="A1332" s="84"/>
      <c r="B1332" s="363"/>
      <c r="C1332" s="121"/>
      <c r="D1332" s="121"/>
      <c r="E1332" s="121"/>
      <c r="F1332" s="121"/>
      <c r="G1332" s="121"/>
      <c r="H1332" s="121"/>
      <c r="I1332" s="121"/>
      <c r="J1332" s="121"/>
      <c r="K1332" s="121"/>
      <c r="L1332" s="10"/>
      <c r="M1332" s="9"/>
      <c r="N1332" s="90"/>
      <c r="R1332" s="205"/>
      <c r="S1332" s="205"/>
      <c r="T1332" s="205"/>
      <c r="V1332" s="205"/>
      <c r="W1332" s="205"/>
      <c r="X1332" s="205"/>
      <c r="Y1332" s="394"/>
      <c r="Z1332" s="98"/>
      <c r="AA1332" s="205"/>
      <c r="AB1332" s="98"/>
      <c r="AC1332" s="98"/>
      <c r="AD1332" s="98"/>
      <c r="AE1332" s="205"/>
      <c r="AF1332" s="98"/>
      <c r="AH1332" s="98"/>
      <c r="AI1332" s="205"/>
      <c r="AJ1332" s="98"/>
      <c r="AK1332" s="98"/>
      <c r="AL1332" s="98"/>
      <c r="AM1332" s="205"/>
      <c r="AN1332" s="98"/>
      <c r="AO1332" s="121"/>
      <c r="AP1332" s="98"/>
      <c r="AQ1332" s="205"/>
      <c r="AR1332" s="98"/>
      <c r="AT1332" s="98"/>
      <c r="AU1332" s="205"/>
      <c r="AV1332" s="98"/>
      <c r="AX1332" s="98"/>
      <c r="AY1332" s="205"/>
      <c r="AZ1332" s="98"/>
      <c r="BB1332" s="98"/>
      <c r="BC1332" s="205"/>
      <c r="BD1332" s="98"/>
      <c r="BF1332" s="98"/>
      <c r="BG1332" s="205"/>
      <c r="BH1332" s="98"/>
      <c r="BI1332" s="121"/>
      <c r="BJ1332" s="98"/>
      <c r="BK1332" s="205"/>
      <c r="BL1332" s="98"/>
      <c r="BN1332" s="121"/>
      <c r="BO1332" s="121"/>
      <c r="BP1332" s="121"/>
      <c r="BQ1332" s="121"/>
      <c r="BR1332" s="121"/>
    </row>
    <row r="1333" spans="1:70" customFormat="1">
      <c r="A1333" s="84"/>
      <c r="B1333" s="363"/>
      <c r="C1333" s="121"/>
      <c r="D1333" s="121"/>
      <c r="E1333" s="121"/>
      <c r="F1333" s="121"/>
      <c r="G1333" s="121"/>
      <c r="H1333" s="121"/>
      <c r="I1333" s="121"/>
      <c r="J1333" s="121"/>
      <c r="K1333" s="121"/>
      <c r="L1333" s="10"/>
      <c r="M1333" s="9"/>
      <c r="N1333" s="90"/>
      <c r="R1333" s="205"/>
      <c r="S1333" s="205"/>
      <c r="T1333" s="205"/>
      <c r="V1333" s="205"/>
      <c r="W1333" s="205"/>
      <c r="X1333" s="205"/>
      <c r="Y1333" s="394"/>
      <c r="Z1333" s="98"/>
      <c r="AA1333" s="205"/>
      <c r="AB1333" s="98"/>
      <c r="AC1333" s="98"/>
      <c r="AD1333" s="98"/>
      <c r="AE1333" s="205"/>
      <c r="AF1333" s="98"/>
      <c r="AH1333" s="98"/>
      <c r="AI1333" s="205"/>
      <c r="AJ1333" s="98"/>
      <c r="AK1333" s="98"/>
      <c r="AL1333" s="98"/>
      <c r="AM1333" s="205"/>
      <c r="AN1333" s="98"/>
      <c r="AO1333" s="121"/>
      <c r="AP1333" s="98"/>
      <c r="AQ1333" s="205"/>
      <c r="AR1333" s="98"/>
      <c r="AT1333" s="98"/>
      <c r="AU1333" s="205"/>
      <c r="AV1333" s="98"/>
      <c r="AX1333" s="98"/>
      <c r="AY1333" s="205"/>
      <c r="AZ1333" s="98"/>
      <c r="BB1333" s="98"/>
      <c r="BC1333" s="205"/>
      <c r="BD1333" s="98"/>
      <c r="BF1333" s="98"/>
      <c r="BG1333" s="205"/>
      <c r="BH1333" s="98"/>
      <c r="BI1333" s="121"/>
      <c r="BJ1333" s="98"/>
      <c r="BK1333" s="205"/>
      <c r="BL1333" s="98"/>
      <c r="BN1333" s="121"/>
      <c r="BO1333" s="121"/>
      <c r="BP1333" s="121"/>
      <c r="BQ1333" s="121"/>
      <c r="BR1333" s="121"/>
    </row>
    <row r="1334" spans="1:70" customFormat="1">
      <c r="A1334" s="84"/>
      <c r="B1334" s="363"/>
      <c r="C1334" s="121"/>
      <c r="D1334" s="121"/>
      <c r="E1334" s="121"/>
      <c r="F1334" s="121"/>
      <c r="G1334" s="121"/>
      <c r="H1334" s="121"/>
      <c r="I1334" s="121"/>
      <c r="J1334" s="121"/>
      <c r="K1334" s="121"/>
      <c r="L1334" s="10"/>
      <c r="M1334" s="9"/>
      <c r="N1334" s="90"/>
      <c r="R1334" s="205"/>
      <c r="S1334" s="205"/>
      <c r="T1334" s="205"/>
      <c r="V1334" s="205"/>
      <c r="W1334" s="205"/>
      <c r="X1334" s="205"/>
      <c r="Y1334" s="394"/>
      <c r="Z1334" s="98"/>
      <c r="AA1334" s="205"/>
      <c r="AB1334" s="98"/>
      <c r="AC1334" s="98"/>
      <c r="AD1334" s="98"/>
      <c r="AE1334" s="205"/>
      <c r="AF1334" s="98"/>
      <c r="AH1334" s="98"/>
      <c r="AI1334" s="205"/>
      <c r="AJ1334" s="98"/>
      <c r="AK1334" s="98"/>
      <c r="AL1334" s="98"/>
      <c r="AM1334" s="205"/>
      <c r="AN1334" s="98"/>
      <c r="AO1334" s="121"/>
      <c r="AP1334" s="98"/>
      <c r="AQ1334" s="205"/>
      <c r="AR1334" s="98"/>
      <c r="AT1334" s="98"/>
      <c r="AU1334" s="205"/>
      <c r="AV1334" s="98"/>
      <c r="AX1334" s="98"/>
      <c r="AY1334" s="205"/>
      <c r="AZ1334" s="98"/>
      <c r="BB1334" s="98"/>
      <c r="BC1334" s="205"/>
      <c r="BD1334" s="98"/>
      <c r="BF1334" s="98"/>
      <c r="BG1334" s="205"/>
      <c r="BH1334" s="98"/>
      <c r="BI1334" s="121"/>
      <c r="BJ1334" s="98"/>
      <c r="BK1334" s="205"/>
      <c r="BL1334" s="98"/>
      <c r="BN1334" s="121"/>
      <c r="BO1334" s="121"/>
      <c r="BP1334" s="121"/>
      <c r="BQ1334" s="121"/>
      <c r="BR1334" s="121"/>
    </row>
    <row r="1335" spans="1:70" customFormat="1">
      <c r="A1335" s="84"/>
      <c r="B1335" s="363"/>
      <c r="C1335" s="121"/>
      <c r="D1335" s="121"/>
      <c r="E1335" s="121"/>
      <c r="F1335" s="121"/>
      <c r="G1335" s="121"/>
      <c r="H1335" s="121"/>
      <c r="I1335" s="121"/>
      <c r="J1335" s="121"/>
      <c r="K1335" s="121"/>
      <c r="L1335" s="10"/>
      <c r="M1335" s="9"/>
      <c r="N1335" s="90"/>
      <c r="R1335" s="205"/>
      <c r="S1335" s="205"/>
      <c r="T1335" s="205"/>
      <c r="V1335" s="205"/>
      <c r="W1335" s="205"/>
      <c r="X1335" s="205"/>
      <c r="Y1335" s="394"/>
      <c r="Z1335" s="98"/>
      <c r="AA1335" s="205"/>
      <c r="AB1335" s="98"/>
      <c r="AC1335" s="98"/>
      <c r="AD1335" s="98"/>
      <c r="AE1335" s="205"/>
      <c r="AF1335" s="98"/>
      <c r="AH1335" s="98"/>
      <c r="AI1335" s="205"/>
      <c r="AJ1335" s="98"/>
      <c r="AK1335" s="98"/>
      <c r="AL1335" s="98"/>
      <c r="AM1335" s="205"/>
      <c r="AN1335" s="98"/>
      <c r="AO1335" s="121"/>
      <c r="AP1335" s="98"/>
      <c r="AQ1335" s="205"/>
      <c r="AR1335" s="98"/>
      <c r="AT1335" s="98"/>
      <c r="AU1335" s="205"/>
      <c r="AV1335" s="98"/>
      <c r="AX1335" s="98"/>
      <c r="AY1335" s="205"/>
      <c r="AZ1335" s="98"/>
      <c r="BB1335" s="98"/>
      <c r="BC1335" s="205"/>
      <c r="BD1335" s="98"/>
      <c r="BF1335" s="98"/>
      <c r="BG1335" s="205"/>
      <c r="BH1335" s="98"/>
      <c r="BI1335" s="121"/>
      <c r="BJ1335" s="98"/>
      <c r="BK1335" s="205"/>
      <c r="BL1335" s="98"/>
      <c r="BN1335" s="121"/>
      <c r="BO1335" s="121"/>
      <c r="BP1335" s="121"/>
      <c r="BQ1335" s="121"/>
      <c r="BR1335" s="121"/>
    </row>
    <row r="1336" spans="1:70" customFormat="1">
      <c r="A1336" s="84"/>
      <c r="B1336" s="363"/>
      <c r="C1336" s="121"/>
      <c r="D1336" s="121"/>
      <c r="E1336" s="121"/>
      <c r="F1336" s="121"/>
      <c r="G1336" s="121"/>
      <c r="H1336" s="121"/>
      <c r="I1336" s="121"/>
      <c r="J1336" s="121"/>
      <c r="K1336" s="121"/>
      <c r="L1336" s="10"/>
      <c r="M1336" s="9"/>
      <c r="N1336" s="90"/>
      <c r="R1336" s="205"/>
      <c r="S1336" s="205"/>
      <c r="T1336" s="205"/>
      <c r="V1336" s="205"/>
      <c r="W1336" s="205"/>
      <c r="X1336" s="205"/>
      <c r="Y1336" s="394"/>
      <c r="Z1336" s="98"/>
      <c r="AA1336" s="205"/>
      <c r="AB1336" s="98"/>
      <c r="AC1336" s="98"/>
      <c r="AD1336" s="98"/>
      <c r="AE1336" s="205"/>
      <c r="AF1336" s="98"/>
      <c r="AH1336" s="98"/>
      <c r="AI1336" s="205"/>
      <c r="AJ1336" s="98"/>
      <c r="AK1336" s="98"/>
      <c r="AL1336" s="98"/>
      <c r="AM1336" s="205"/>
      <c r="AN1336" s="98"/>
      <c r="AO1336" s="121"/>
      <c r="AP1336" s="98"/>
      <c r="AQ1336" s="205"/>
      <c r="AR1336" s="98"/>
      <c r="AT1336" s="98"/>
      <c r="AU1336" s="205"/>
      <c r="AV1336" s="98"/>
      <c r="AX1336" s="98"/>
      <c r="AY1336" s="205"/>
      <c r="AZ1336" s="98"/>
      <c r="BB1336" s="98"/>
      <c r="BC1336" s="205"/>
      <c r="BD1336" s="98"/>
      <c r="BF1336" s="98"/>
      <c r="BG1336" s="205"/>
      <c r="BH1336" s="98"/>
      <c r="BI1336" s="121"/>
      <c r="BJ1336" s="98"/>
      <c r="BK1336" s="205"/>
      <c r="BL1336" s="98"/>
      <c r="BN1336" s="121"/>
      <c r="BO1336" s="121"/>
      <c r="BP1336" s="121"/>
      <c r="BQ1336" s="121"/>
      <c r="BR1336" s="121"/>
    </row>
    <row r="1337" spans="1:70" customFormat="1">
      <c r="A1337" s="84"/>
      <c r="B1337" s="363"/>
      <c r="C1337" s="121"/>
      <c r="D1337" s="121"/>
      <c r="E1337" s="121"/>
      <c r="F1337" s="121"/>
      <c r="G1337" s="121"/>
      <c r="H1337" s="121"/>
      <c r="I1337" s="121"/>
      <c r="J1337" s="121"/>
      <c r="K1337" s="121"/>
      <c r="L1337" s="10"/>
      <c r="M1337" s="9"/>
      <c r="N1337" s="90"/>
      <c r="R1337" s="205"/>
      <c r="S1337" s="205"/>
      <c r="T1337" s="205"/>
      <c r="V1337" s="205"/>
      <c r="W1337" s="205"/>
      <c r="X1337" s="205"/>
      <c r="Y1337" s="394"/>
      <c r="Z1337" s="98"/>
      <c r="AA1337" s="205"/>
      <c r="AB1337" s="98"/>
      <c r="AC1337" s="98"/>
      <c r="AD1337" s="98"/>
      <c r="AE1337" s="205"/>
      <c r="AF1337" s="98"/>
      <c r="AH1337" s="98"/>
      <c r="AI1337" s="205"/>
      <c r="AJ1337" s="98"/>
      <c r="AK1337" s="98"/>
      <c r="AL1337" s="98"/>
      <c r="AM1337" s="205"/>
      <c r="AN1337" s="98"/>
      <c r="AO1337" s="121"/>
      <c r="AP1337" s="98"/>
      <c r="AQ1337" s="205"/>
      <c r="AR1337" s="98"/>
      <c r="AT1337" s="98"/>
      <c r="AU1337" s="205"/>
      <c r="AV1337" s="98"/>
      <c r="AX1337" s="98"/>
      <c r="AY1337" s="205"/>
      <c r="AZ1337" s="98"/>
      <c r="BB1337" s="98"/>
      <c r="BC1337" s="205"/>
      <c r="BD1337" s="98"/>
      <c r="BF1337" s="98"/>
      <c r="BG1337" s="205"/>
      <c r="BH1337" s="98"/>
      <c r="BI1337" s="121"/>
      <c r="BJ1337" s="98"/>
      <c r="BK1337" s="205"/>
      <c r="BL1337" s="98"/>
      <c r="BN1337" s="121"/>
      <c r="BO1337" s="121"/>
      <c r="BP1337" s="121"/>
      <c r="BQ1337" s="121"/>
      <c r="BR1337" s="121"/>
    </row>
    <row r="1338" spans="1:70" customFormat="1">
      <c r="A1338" s="84"/>
      <c r="B1338" s="363"/>
      <c r="C1338" s="121"/>
      <c r="D1338" s="121"/>
      <c r="E1338" s="121"/>
      <c r="F1338" s="121"/>
      <c r="G1338" s="121"/>
      <c r="H1338" s="121"/>
      <c r="I1338" s="121"/>
      <c r="J1338" s="121"/>
      <c r="K1338" s="121"/>
      <c r="L1338" s="10"/>
      <c r="M1338" s="9"/>
      <c r="N1338" s="90"/>
      <c r="R1338" s="205"/>
      <c r="S1338" s="205"/>
      <c r="T1338" s="205"/>
      <c r="V1338" s="205"/>
      <c r="W1338" s="205"/>
      <c r="X1338" s="205"/>
      <c r="Y1338" s="394"/>
      <c r="Z1338" s="98"/>
      <c r="AA1338" s="205"/>
      <c r="AB1338" s="98"/>
      <c r="AC1338" s="98"/>
      <c r="AD1338" s="98"/>
      <c r="AE1338" s="205"/>
      <c r="AF1338" s="98"/>
      <c r="AH1338" s="98"/>
      <c r="AI1338" s="205"/>
      <c r="AJ1338" s="98"/>
      <c r="AK1338" s="98"/>
      <c r="AL1338" s="98"/>
      <c r="AM1338" s="205"/>
      <c r="AN1338" s="98"/>
      <c r="AO1338" s="121"/>
      <c r="AP1338" s="98"/>
      <c r="AQ1338" s="205"/>
      <c r="AR1338" s="98"/>
      <c r="AT1338" s="98"/>
      <c r="AU1338" s="205"/>
      <c r="AV1338" s="98"/>
      <c r="AX1338" s="98"/>
      <c r="AY1338" s="205"/>
      <c r="AZ1338" s="98"/>
      <c r="BB1338" s="98"/>
      <c r="BC1338" s="205"/>
      <c r="BD1338" s="98"/>
      <c r="BF1338" s="98"/>
      <c r="BG1338" s="205"/>
      <c r="BH1338" s="98"/>
      <c r="BI1338" s="121"/>
      <c r="BJ1338" s="98"/>
      <c r="BK1338" s="205"/>
      <c r="BL1338" s="98"/>
      <c r="BN1338" s="121"/>
      <c r="BO1338" s="121"/>
      <c r="BP1338" s="121"/>
      <c r="BQ1338" s="121"/>
      <c r="BR1338" s="121"/>
    </row>
    <row r="1339" spans="1:70" customFormat="1">
      <c r="A1339" s="84"/>
      <c r="B1339" s="363"/>
      <c r="C1339" s="121"/>
      <c r="D1339" s="121"/>
      <c r="E1339" s="121"/>
      <c r="F1339" s="121"/>
      <c r="G1339" s="121"/>
      <c r="H1339" s="121"/>
      <c r="I1339" s="121"/>
      <c r="J1339" s="121"/>
      <c r="K1339" s="121"/>
      <c r="L1339" s="10"/>
      <c r="M1339" s="9"/>
      <c r="N1339" s="90"/>
      <c r="R1339" s="205"/>
      <c r="S1339" s="205"/>
      <c r="T1339" s="205"/>
      <c r="V1339" s="205"/>
      <c r="W1339" s="205"/>
      <c r="X1339" s="205"/>
      <c r="Y1339" s="394"/>
      <c r="Z1339" s="98"/>
      <c r="AA1339" s="205"/>
      <c r="AB1339" s="98"/>
      <c r="AC1339" s="98"/>
      <c r="AD1339" s="98"/>
      <c r="AE1339" s="205"/>
      <c r="AF1339" s="98"/>
      <c r="AH1339" s="98"/>
      <c r="AI1339" s="205"/>
      <c r="AJ1339" s="98"/>
      <c r="AK1339" s="98"/>
      <c r="AL1339" s="98"/>
      <c r="AM1339" s="205"/>
      <c r="AN1339" s="98"/>
      <c r="AO1339" s="121"/>
      <c r="AP1339" s="98"/>
      <c r="AQ1339" s="205"/>
      <c r="AR1339" s="98"/>
      <c r="AT1339" s="98"/>
      <c r="AU1339" s="205"/>
      <c r="AV1339" s="98"/>
      <c r="AX1339" s="98"/>
      <c r="AY1339" s="205"/>
      <c r="AZ1339" s="98"/>
      <c r="BB1339" s="98"/>
      <c r="BC1339" s="205"/>
      <c r="BD1339" s="98"/>
      <c r="BF1339" s="98"/>
      <c r="BG1339" s="205"/>
      <c r="BH1339" s="98"/>
      <c r="BI1339" s="121"/>
      <c r="BJ1339" s="98"/>
      <c r="BK1339" s="205"/>
      <c r="BL1339" s="98"/>
      <c r="BN1339" s="121"/>
      <c r="BO1339" s="121"/>
      <c r="BP1339" s="121"/>
      <c r="BQ1339" s="121"/>
      <c r="BR1339" s="121"/>
    </row>
    <row r="1340" spans="1:70" customFormat="1">
      <c r="A1340" s="84"/>
      <c r="B1340" s="363"/>
      <c r="C1340" s="121"/>
      <c r="D1340" s="121"/>
      <c r="E1340" s="121"/>
      <c r="F1340" s="121"/>
      <c r="G1340" s="121"/>
      <c r="H1340" s="121"/>
      <c r="I1340" s="121"/>
      <c r="J1340" s="121"/>
      <c r="K1340" s="121"/>
      <c r="L1340" s="10"/>
      <c r="M1340" s="9"/>
      <c r="N1340" s="90"/>
      <c r="R1340" s="205"/>
      <c r="S1340" s="205"/>
      <c r="T1340" s="205"/>
      <c r="V1340" s="205"/>
      <c r="W1340" s="205"/>
      <c r="X1340" s="205"/>
      <c r="Y1340" s="394"/>
      <c r="Z1340" s="98"/>
      <c r="AA1340" s="205"/>
      <c r="AB1340" s="98"/>
      <c r="AC1340" s="98"/>
      <c r="AD1340" s="98"/>
      <c r="AE1340" s="205"/>
      <c r="AF1340" s="98"/>
      <c r="AH1340" s="98"/>
      <c r="AI1340" s="205"/>
      <c r="AJ1340" s="98"/>
      <c r="AK1340" s="98"/>
      <c r="AL1340" s="98"/>
      <c r="AM1340" s="205"/>
      <c r="AN1340" s="98"/>
      <c r="AO1340" s="121"/>
      <c r="AP1340" s="98"/>
      <c r="AQ1340" s="205"/>
      <c r="AR1340" s="98"/>
      <c r="AT1340" s="98"/>
      <c r="AU1340" s="205"/>
      <c r="AV1340" s="98"/>
      <c r="AX1340" s="98"/>
      <c r="AY1340" s="205"/>
      <c r="AZ1340" s="98"/>
      <c r="BB1340" s="98"/>
      <c r="BC1340" s="205"/>
      <c r="BD1340" s="98"/>
      <c r="BF1340" s="98"/>
      <c r="BG1340" s="205"/>
      <c r="BH1340" s="98"/>
      <c r="BI1340" s="121"/>
      <c r="BJ1340" s="98"/>
      <c r="BK1340" s="205"/>
      <c r="BL1340" s="98"/>
      <c r="BN1340" s="121"/>
      <c r="BO1340" s="121"/>
      <c r="BP1340" s="121"/>
      <c r="BQ1340" s="121"/>
      <c r="BR1340" s="121"/>
    </row>
    <row r="1341" spans="1:70" customFormat="1">
      <c r="A1341" s="84"/>
      <c r="B1341" s="363"/>
      <c r="C1341" s="121"/>
      <c r="D1341" s="121"/>
      <c r="E1341" s="121"/>
      <c r="F1341" s="121"/>
      <c r="G1341" s="121"/>
      <c r="H1341" s="121"/>
      <c r="I1341" s="121"/>
      <c r="J1341" s="121"/>
      <c r="K1341" s="121"/>
      <c r="L1341" s="10"/>
      <c r="M1341" s="9"/>
      <c r="N1341" s="90"/>
      <c r="R1341" s="205"/>
      <c r="S1341" s="205"/>
      <c r="T1341" s="205"/>
      <c r="V1341" s="205"/>
      <c r="W1341" s="205"/>
      <c r="X1341" s="205"/>
      <c r="Y1341" s="394"/>
      <c r="Z1341" s="98"/>
      <c r="AA1341" s="205"/>
      <c r="AB1341" s="98"/>
      <c r="AC1341" s="98"/>
      <c r="AD1341" s="98"/>
      <c r="AE1341" s="205"/>
      <c r="AF1341" s="98"/>
      <c r="AH1341" s="98"/>
      <c r="AI1341" s="205"/>
      <c r="AJ1341" s="98"/>
      <c r="AK1341" s="98"/>
      <c r="AL1341" s="98"/>
      <c r="AM1341" s="205"/>
      <c r="AN1341" s="98"/>
      <c r="AO1341" s="121"/>
      <c r="AP1341" s="98"/>
      <c r="AQ1341" s="205"/>
      <c r="AR1341" s="98"/>
      <c r="AT1341" s="98"/>
      <c r="AU1341" s="205"/>
      <c r="AV1341" s="98"/>
      <c r="AX1341" s="98"/>
      <c r="AY1341" s="205"/>
      <c r="AZ1341" s="98"/>
      <c r="BB1341" s="98"/>
      <c r="BC1341" s="205"/>
      <c r="BD1341" s="98"/>
      <c r="BF1341" s="98"/>
      <c r="BG1341" s="205"/>
      <c r="BH1341" s="98"/>
      <c r="BI1341" s="121"/>
      <c r="BJ1341" s="98"/>
      <c r="BK1341" s="205"/>
      <c r="BL1341" s="98"/>
      <c r="BN1341" s="121"/>
      <c r="BO1341" s="121"/>
      <c r="BP1341" s="121"/>
      <c r="BQ1341" s="121"/>
      <c r="BR1341" s="121"/>
    </row>
    <row r="1342" spans="1:70" customFormat="1">
      <c r="A1342" s="84"/>
      <c r="B1342" s="363"/>
      <c r="C1342" s="121"/>
      <c r="D1342" s="121"/>
      <c r="E1342" s="121"/>
      <c r="F1342" s="121"/>
      <c r="G1342" s="121"/>
      <c r="H1342" s="121"/>
      <c r="I1342" s="121"/>
      <c r="J1342" s="121"/>
      <c r="K1342" s="121"/>
      <c r="L1342" s="10"/>
      <c r="M1342" s="9"/>
      <c r="N1342" s="90"/>
      <c r="R1342" s="205"/>
      <c r="S1342" s="205"/>
      <c r="T1342" s="205"/>
      <c r="V1342" s="205"/>
      <c r="W1342" s="205"/>
      <c r="X1342" s="205"/>
      <c r="Y1342" s="394"/>
      <c r="Z1342" s="98"/>
      <c r="AA1342" s="205"/>
      <c r="AB1342" s="98"/>
      <c r="AC1342" s="98"/>
      <c r="AD1342" s="98"/>
      <c r="AE1342" s="205"/>
      <c r="AF1342" s="98"/>
      <c r="AH1342" s="98"/>
      <c r="AI1342" s="205"/>
      <c r="AJ1342" s="98"/>
      <c r="AK1342" s="98"/>
      <c r="AL1342" s="98"/>
      <c r="AM1342" s="205"/>
      <c r="AN1342" s="98"/>
      <c r="AO1342" s="121"/>
      <c r="AP1342" s="98"/>
      <c r="AQ1342" s="205"/>
      <c r="AR1342" s="98"/>
      <c r="AT1342" s="98"/>
      <c r="AU1342" s="205"/>
      <c r="AV1342" s="98"/>
      <c r="AX1342" s="98"/>
      <c r="AY1342" s="205"/>
      <c r="AZ1342" s="98"/>
      <c r="BB1342" s="98"/>
      <c r="BC1342" s="205"/>
      <c r="BD1342" s="98"/>
      <c r="BF1342" s="98"/>
      <c r="BG1342" s="205"/>
      <c r="BH1342" s="98"/>
      <c r="BI1342" s="121"/>
      <c r="BJ1342" s="98"/>
      <c r="BK1342" s="205"/>
      <c r="BL1342" s="98"/>
      <c r="BN1342" s="121"/>
      <c r="BO1342" s="121"/>
      <c r="BP1342" s="121"/>
      <c r="BQ1342" s="121"/>
      <c r="BR1342" s="121"/>
    </row>
    <row r="1343" spans="1:70" customFormat="1">
      <c r="A1343" s="84"/>
      <c r="B1343" s="363"/>
      <c r="C1343" s="121"/>
      <c r="D1343" s="121"/>
      <c r="E1343" s="121"/>
      <c r="F1343" s="121"/>
      <c r="G1343" s="121"/>
      <c r="H1343" s="121"/>
      <c r="I1343" s="121"/>
      <c r="J1343" s="121"/>
      <c r="K1343" s="121"/>
      <c r="L1343" s="10"/>
      <c r="M1343" s="9"/>
      <c r="N1343" s="90"/>
      <c r="R1343" s="205"/>
      <c r="S1343" s="205"/>
      <c r="T1343" s="205"/>
      <c r="V1343" s="205"/>
      <c r="W1343" s="205"/>
      <c r="X1343" s="205"/>
      <c r="Y1343" s="394"/>
      <c r="Z1343" s="98"/>
      <c r="AA1343" s="205"/>
      <c r="AB1343" s="98"/>
      <c r="AC1343" s="98"/>
      <c r="AD1343" s="98"/>
      <c r="AE1343" s="205"/>
      <c r="AF1343" s="98"/>
      <c r="AH1343" s="98"/>
      <c r="AI1343" s="205"/>
      <c r="AJ1343" s="98"/>
      <c r="AK1343" s="98"/>
      <c r="AL1343" s="98"/>
      <c r="AM1343" s="205"/>
      <c r="AN1343" s="98"/>
      <c r="AO1343" s="121"/>
      <c r="AP1343" s="98"/>
      <c r="AQ1343" s="205"/>
      <c r="AR1343" s="98"/>
      <c r="AT1343" s="98"/>
      <c r="AU1343" s="205"/>
      <c r="AV1343" s="98"/>
      <c r="AX1343" s="98"/>
      <c r="AY1343" s="205"/>
      <c r="AZ1343" s="98"/>
      <c r="BB1343" s="98"/>
      <c r="BC1343" s="205"/>
      <c r="BD1343" s="98"/>
      <c r="BF1343" s="98"/>
      <c r="BG1343" s="205"/>
      <c r="BH1343" s="98"/>
      <c r="BI1343" s="121"/>
      <c r="BJ1343" s="98"/>
      <c r="BK1343" s="205"/>
      <c r="BL1343" s="98"/>
      <c r="BN1343" s="121"/>
      <c r="BO1343" s="121"/>
      <c r="BP1343" s="121"/>
      <c r="BQ1343" s="121"/>
      <c r="BR1343" s="121"/>
    </row>
    <row r="1344" spans="1:70" customFormat="1">
      <c r="A1344" s="84"/>
      <c r="B1344" s="363"/>
      <c r="C1344" s="121"/>
      <c r="D1344" s="121"/>
      <c r="E1344" s="121"/>
      <c r="F1344" s="121"/>
      <c r="G1344" s="121"/>
      <c r="H1344" s="121"/>
      <c r="I1344" s="121"/>
      <c r="J1344" s="121"/>
      <c r="K1344" s="121"/>
      <c r="L1344" s="10"/>
      <c r="M1344" s="9"/>
      <c r="N1344" s="90"/>
      <c r="R1344" s="205"/>
      <c r="S1344" s="205"/>
      <c r="T1344" s="205"/>
      <c r="V1344" s="205"/>
      <c r="W1344" s="205"/>
      <c r="X1344" s="205"/>
      <c r="Y1344" s="394"/>
      <c r="Z1344" s="98"/>
      <c r="AA1344" s="205"/>
      <c r="AB1344" s="98"/>
      <c r="AC1344" s="98"/>
      <c r="AD1344" s="98"/>
      <c r="AE1344" s="205"/>
      <c r="AF1344" s="98"/>
      <c r="AH1344" s="98"/>
      <c r="AI1344" s="205"/>
      <c r="AJ1344" s="98"/>
      <c r="AK1344" s="98"/>
      <c r="AL1344" s="98"/>
      <c r="AM1344" s="205"/>
      <c r="AN1344" s="98"/>
      <c r="AO1344" s="121"/>
      <c r="AP1344" s="98"/>
      <c r="AQ1344" s="205"/>
      <c r="AR1344" s="98"/>
      <c r="AT1344" s="98"/>
      <c r="AU1344" s="205"/>
      <c r="AV1344" s="98"/>
      <c r="AX1344" s="98"/>
      <c r="AY1344" s="205"/>
      <c r="AZ1344" s="98"/>
      <c r="BB1344" s="98"/>
      <c r="BC1344" s="205"/>
      <c r="BD1344" s="98"/>
      <c r="BF1344" s="98"/>
      <c r="BG1344" s="205"/>
      <c r="BH1344" s="98"/>
      <c r="BI1344" s="121"/>
      <c r="BJ1344" s="98"/>
      <c r="BK1344" s="205"/>
      <c r="BL1344" s="98"/>
      <c r="BN1344" s="121"/>
      <c r="BO1344" s="121"/>
      <c r="BP1344" s="121"/>
      <c r="BQ1344" s="121"/>
      <c r="BR1344" s="121"/>
    </row>
    <row r="1345" spans="1:70" customFormat="1">
      <c r="A1345" s="84"/>
      <c r="B1345" s="363"/>
      <c r="C1345" s="121"/>
      <c r="D1345" s="121"/>
      <c r="E1345" s="121"/>
      <c r="F1345" s="121"/>
      <c r="G1345" s="121"/>
      <c r="H1345" s="121"/>
      <c r="I1345" s="121"/>
      <c r="J1345" s="121"/>
      <c r="K1345" s="121"/>
      <c r="L1345" s="10"/>
      <c r="M1345" s="9"/>
      <c r="N1345" s="90"/>
      <c r="R1345" s="205"/>
      <c r="S1345" s="205"/>
      <c r="T1345" s="205"/>
      <c r="V1345" s="205"/>
      <c r="W1345" s="205"/>
      <c r="X1345" s="205"/>
      <c r="Y1345" s="394"/>
      <c r="Z1345" s="98"/>
      <c r="AA1345" s="205"/>
      <c r="AB1345" s="98"/>
      <c r="AC1345" s="98"/>
      <c r="AD1345" s="98"/>
      <c r="AE1345" s="205"/>
      <c r="AF1345" s="98"/>
      <c r="AH1345" s="98"/>
      <c r="AI1345" s="205"/>
      <c r="AJ1345" s="98"/>
      <c r="AK1345" s="98"/>
      <c r="AL1345" s="98"/>
      <c r="AM1345" s="205"/>
      <c r="AN1345" s="98"/>
      <c r="AO1345" s="121"/>
      <c r="AP1345" s="98"/>
      <c r="AQ1345" s="205"/>
      <c r="AR1345" s="98"/>
      <c r="AT1345" s="98"/>
      <c r="AU1345" s="205"/>
      <c r="AV1345" s="98"/>
      <c r="AX1345" s="98"/>
      <c r="AY1345" s="205"/>
      <c r="AZ1345" s="98"/>
      <c r="BB1345" s="98"/>
      <c r="BC1345" s="205"/>
      <c r="BD1345" s="98"/>
      <c r="BF1345" s="98"/>
      <c r="BG1345" s="205"/>
      <c r="BH1345" s="98"/>
      <c r="BI1345" s="121"/>
      <c r="BJ1345" s="98"/>
      <c r="BK1345" s="205"/>
      <c r="BL1345" s="98"/>
      <c r="BN1345" s="121"/>
      <c r="BO1345" s="121"/>
      <c r="BP1345" s="121"/>
      <c r="BQ1345" s="121"/>
      <c r="BR1345" s="121"/>
    </row>
    <row r="1346" spans="1:70" customFormat="1">
      <c r="A1346" s="84"/>
      <c r="B1346" s="363"/>
      <c r="C1346" s="121"/>
      <c r="D1346" s="121"/>
      <c r="E1346" s="121"/>
      <c r="F1346" s="121"/>
      <c r="G1346" s="121"/>
      <c r="H1346" s="121"/>
      <c r="I1346" s="121"/>
      <c r="J1346" s="121"/>
      <c r="K1346" s="121"/>
      <c r="L1346" s="10"/>
      <c r="M1346" s="9"/>
      <c r="N1346" s="90"/>
      <c r="R1346" s="205"/>
      <c r="S1346" s="205"/>
      <c r="T1346" s="205"/>
      <c r="V1346" s="205"/>
      <c r="W1346" s="205"/>
      <c r="X1346" s="205"/>
      <c r="Y1346" s="394"/>
      <c r="Z1346" s="98"/>
      <c r="AA1346" s="205"/>
      <c r="AB1346" s="98"/>
      <c r="AC1346" s="98"/>
      <c r="AD1346" s="98"/>
      <c r="AE1346" s="205"/>
      <c r="AF1346" s="98"/>
      <c r="AH1346" s="98"/>
      <c r="AI1346" s="205"/>
      <c r="AJ1346" s="98"/>
      <c r="AK1346" s="98"/>
      <c r="AL1346" s="98"/>
      <c r="AM1346" s="205"/>
      <c r="AN1346" s="98"/>
      <c r="AO1346" s="121"/>
      <c r="AP1346" s="98"/>
      <c r="AQ1346" s="205"/>
      <c r="AR1346" s="98"/>
      <c r="AT1346" s="98"/>
      <c r="AU1346" s="205"/>
      <c r="AV1346" s="98"/>
      <c r="AX1346" s="98"/>
      <c r="AY1346" s="205"/>
      <c r="AZ1346" s="98"/>
      <c r="BB1346" s="98"/>
      <c r="BC1346" s="205"/>
      <c r="BD1346" s="98"/>
      <c r="BF1346" s="98"/>
      <c r="BG1346" s="205"/>
      <c r="BH1346" s="98"/>
      <c r="BI1346" s="121"/>
      <c r="BJ1346" s="98"/>
      <c r="BK1346" s="205"/>
      <c r="BL1346" s="98"/>
      <c r="BN1346" s="121"/>
      <c r="BO1346" s="121"/>
      <c r="BP1346" s="121"/>
      <c r="BQ1346" s="121"/>
      <c r="BR1346" s="121"/>
    </row>
    <row r="1347" spans="1:70" customFormat="1">
      <c r="A1347" s="84"/>
      <c r="B1347" s="363"/>
      <c r="C1347" s="121"/>
      <c r="D1347" s="121"/>
      <c r="E1347" s="121"/>
      <c r="F1347" s="121"/>
      <c r="G1347" s="121"/>
      <c r="H1347" s="121"/>
      <c r="I1347" s="121"/>
      <c r="J1347" s="121"/>
      <c r="K1347" s="121"/>
      <c r="L1347" s="10"/>
      <c r="M1347" s="9"/>
      <c r="N1347" s="90"/>
      <c r="R1347" s="205"/>
      <c r="S1347" s="205"/>
      <c r="T1347" s="205"/>
      <c r="V1347" s="205"/>
      <c r="W1347" s="205"/>
      <c r="X1347" s="205"/>
      <c r="Y1347" s="394"/>
      <c r="Z1347" s="98"/>
      <c r="AA1347" s="205"/>
      <c r="AB1347" s="98"/>
      <c r="AC1347" s="98"/>
      <c r="AD1347" s="98"/>
      <c r="AE1347" s="205"/>
      <c r="AF1347" s="98"/>
      <c r="AH1347" s="98"/>
      <c r="AI1347" s="205"/>
      <c r="AJ1347" s="98"/>
      <c r="AK1347" s="98"/>
      <c r="AL1347" s="98"/>
      <c r="AM1347" s="205"/>
      <c r="AN1347" s="98"/>
      <c r="AO1347" s="121"/>
      <c r="AP1347" s="98"/>
      <c r="AQ1347" s="205"/>
      <c r="AR1347" s="98"/>
      <c r="AT1347" s="98"/>
      <c r="AU1347" s="205"/>
      <c r="AV1347" s="98"/>
      <c r="AX1347" s="98"/>
      <c r="AY1347" s="205"/>
      <c r="AZ1347" s="98"/>
      <c r="BB1347" s="98"/>
      <c r="BC1347" s="205"/>
      <c r="BD1347" s="98"/>
      <c r="BF1347" s="98"/>
      <c r="BG1347" s="205"/>
      <c r="BH1347" s="98"/>
      <c r="BI1347" s="121"/>
      <c r="BJ1347" s="98"/>
      <c r="BK1347" s="205"/>
      <c r="BL1347" s="98"/>
      <c r="BN1347" s="121"/>
      <c r="BO1347" s="121"/>
      <c r="BP1347" s="121"/>
      <c r="BQ1347" s="121"/>
      <c r="BR1347" s="121"/>
    </row>
    <row r="1348" spans="1:70" customFormat="1">
      <c r="A1348" s="84"/>
      <c r="B1348" s="363"/>
      <c r="C1348" s="121"/>
      <c r="D1348" s="121"/>
      <c r="E1348" s="121"/>
      <c r="F1348" s="121"/>
      <c r="G1348" s="121"/>
      <c r="H1348" s="121"/>
      <c r="I1348" s="121"/>
      <c r="J1348" s="121"/>
      <c r="K1348" s="121"/>
      <c r="L1348" s="10"/>
      <c r="M1348" s="9"/>
      <c r="N1348" s="90"/>
      <c r="R1348" s="205"/>
      <c r="S1348" s="205"/>
      <c r="T1348" s="205"/>
      <c r="V1348" s="205"/>
      <c r="W1348" s="205"/>
      <c r="X1348" s="205"/>
      <c r="Y1348" s="394"/>
      <c r="Z1348" s="98"/>
      <c r="AA1348" s="205"/>
      <c r="AB1348" s="98"/>
      <c r="AC1348" s="98"/>
      <c r="AD1348" s="98"/>
      <c r="AE1348" s="205"/>
      <c r="AF1348" s="98"/>
      <c r="AH1348" s="98"/>
      <c r="AI1348" s="205"/>
      <c r="AJ1348" s="98"/>
      <c r="AK1348" s="98"/>
      <c r="AL1348" s="98"/>
      <c r="AM1348" s="205"/>
      <c r="AN1348" s="98"/>
      <c r="AO1348" s="121"/>
      <c r="AP1348" s="98"/>
      <c r="AQ1348" s="205"/>
      <c r="AR1348" s="98"/>
      <c r="AT1348" s="98"/>
      <c r="AU1348" s="205"/>
      <c r="AV1348" s="98"/>
      <c r="AX1348" s="98"/>
      <c r="AY1348" s="205"/>
      <c r="AZ1348" s="98"/>
      <c r="BB1348" s="98"/>
      <c r="BC1348" s="205"/>
      <c r="BD1348" s="98"/>
      <c r="BF1348" s="98"/>
      <c r="BG1348" s="205"/>
      <c r="BH1348" s="98"/>
      <c r="BI1348" s="121"/>
      <c r="BJ1348" s="98"/>
      <c r="BK1348" s="205"/>
      <c r="BL1348" s="98"/>
      <c r="BN1348" s="121"/>
      <c r="BO1348" s="121"/>
      <c r="BP1348" s="121"/>
      <c r="BQ1348" s="121"/>
      <c r="BR1348" s="121"/>
    </row>
    <row r="1349" spans="1:70" customFormat="1">
      <c r="A1349" s="84"/>
      <c r="B1349" s="363"/>
      <c r="C1349" s="121"/>
      <c r="D1349" s="121"/>
      <c r="E1349" s="121"/>
      <c r="F1349" s="121"/>
      <c r="G1349" s="121"/>
      <c r="H1349" s="121"/>
      <c r="I1349" s="121"/>
      <c r="J1349" s="121"/>
      <c r="K1349" s="121"/>
      <c r="L1349" s="10"/>
      <c r="M1349" s="9"/>
      <c r="N1349" s="90"/>
      <c r="R1349" s="205"/>
      <c r="S1349" s="205"/>
      <c r="T1349" s="205"/>
      <c r="V1349" s="205"/>
      <c r="W1349" s="205"/>
      <c r="X1349" s="205"/>
      <c r="Y1349" s="394"/>
      <c r="Z1349" s="98"/>
      <c r="AA1349" s="205"/>
      <c r="AB1349" s="98"/>
      <c r="AC1349" s="98"/>
      <c r="AD1349" s="98"/>
      <c r="AE1349" s="205"/>
      <c r="AF1349" s="98"/>
      <c r="AH1349" s="98"/>
      <c r="AI1349" s="205"/>
      <c r="AJ1349" s="98"/>
      <c r="AK1349" s="98"/>
      <c r="AL1349" s="98"/>
      <c r="AM1349" s="205"/>
      <c r="AN1349" s="98"/>
      <c r="AO1349" s="121"/>
      <c r="AP1349" s="98"/>
      <c r="AQ1349" s="205"/>
      <c r="AR1349" s="98"/>
      <c r="AT1349" s="98"/>
      <c r="AU1349" s="205"/>
      <c r="AV1349" s="98"/>
      <c r="AX1349" s="98"/>
      <c r="AY1349" s="205"/>
      <c r="AZ1349" s="98"/>
      <c r="BB1349" s="98"/>
      <c r="BC1349" s="205"/>
      <c r="BD1349" s="98"/>
      <c r="BF1349" s="98"/>
      <c r="BG1349" s="205"/>
      <c r="BH1349" s="98"/>
      <c r="BI1349" s="121"/>
      <c r="BJ1349" s="98"/>
      <c r="BK1349" s="205"/>
      <c r="BL1349" s="98"/>
      <c r="BN1349" s="121"/>
      <c r="BO1349" s="121"/>
      <c r="BP1349" s="121"/>
      <c r="BQ1349" s="121"/>
      <c r="BR1349" s="121"/>
    </row>
    <row r="1350" spans="1:70" customFormat="1">
      <c r="A1350" s="84"/>
      <c r="B1350" s="363"/>
      <c r="C1350" s="121"/>
      <c r="D1350" s="121"/>
      <c r="E1350" s="121"/>
      <c r="F1350" s="121"/>
      <c r="G1350" s="121"/>
      <c r="H1350" s="121"/>
      <c r="I1350" s="121"/>
      <c r="J1350" s="121"/>
      <c r="K1350" s="121"/>
      <c r="L1350" s="10"/>
      <c r="M1350" s="9"/>
      <c r="N1350" s="90"/>
      <c r="R1350" s="205"/>
      <c r="S1350" s="205"/>
      <c r="T1350" s="205"/>
      <c r="V1350" s="205"/>
      <c r="W1350" s="205"/>
      <c r="X1350" s="205"/>
      <c r="Y1350" s="394"/>
      <c r="Z1350" s="98"/>
      <c r="AA1350" s="205"/>
      <c r="AB1350" s="98"/>
      <c r="AC1350" s="98"/>
      <c r="AD1350" s="98"/>
      <c r="AE1350" s="205"/>
      <c r="AF1350" s="98"/>
      <c r="AH1350" s="98"/>
      <c r="AI1350" s="205"/>
      <c r="AJ1350" s="98"/>
      <c r="AK1350" s="98"/>
      <c r="AL1350" s="98"/>
      <c r="AM1350" s="205"/>
      <c r="AN1350" s="98"/>
      <c r="AO1350" s="121"/>
      <c r="AP1350" s="98"/>
      <c r="AQ1350" s="205"/>
      <c r="AR1350" s="98"/>
      <c r="AT1350" s="98"/>
      <c r="AU1350" s="205"/>
      <c r="AV1350" s="98"/>
      <c r="AX1350" s="98"/>
      <c r="AY1350" s="205"/>
      <c r="AZ1350" s="98"/>
      <c r="BB1350" s="98"/>
      <c r="BC1350" s="205"/>
      <c r="BD1350" s="98"/>
      <c r="BF1350" s="98"/>
      <c r="BG1350" s="205"/>
      <c r="BH1350" s="98"/>
      <c r="BI1350" s="121"/>
      <c r="BJ1350" s="98"/>
      <c r="BK1350" s="205"/>
      <c r="BL1350" s="98"/>
      <c r="BN1350" s="121"/>
      <c r="BO1350" s="121"/>
      <c r="BP1350" s="121"/>
      <c r="BQ1350" s="121"/>
      <c r="BR1350" s="121"/>
    </row>
    <row r="1351" spans="1:70" customFormat="1">
      <c r="A1351" s="84"/>
      <c r="B1351" s="363"/>
      <c r="C1351" s="121"/>
      <c r="D1351" s="121"/>
      <c r="E1351" s="121"/>
      <c r="F1351" s="121"/>
      <c r="G1351" s="121"/>
      <c r="H1351" s="121"/>
      <c r="I1351" s="121"/>
      <c r="J1351" s="121"/>
      <c r="K1351" s="121"/>
      <c r="L1351" s="10"/>
      <c r="M1351" s="9"/>
      <c r="N1351" s="90"/>
      <c r="R1351" s="205"/>
      <c r="S1351" s="205"/>
      <c r="T1351" s="205"/>
      <c r="V1351" s="205"/>
      <c r="W1351" s="205"/>
      <c r="X1351" s="205"/>
      <c r="Y1351" s="394"/>
      <c r="Z1351" s="98"/>
      <c r="AA1351" s="205"/>
      <c r="AB1351" s="98"/>
      <c r="AC1351" s="98"/>
      <c r="AD1351" s="98"/>
      <c r="AE1351" s="205"/>
      <c r="AF1351" s="98"/>
      <c r="AH1351" s="98"/>
      <c r="AI1351" s="205"/>
      <c r="AJ1351" s="98"/>
      <c r="AK1351" s="98"/>
      <c r="AL1351" s="98"/>
      <c r="AM1351" s="205"/>
      <c r="AN1351" s="98"/>
      <c r="AO1351" s="121"/>
      <c r="AP1351" s="98"/>
      <c r="AQ1351" s="205"/>
      <c r="AR1351" s="98"/>
      <c r="AT1351" s="98"/>
      <c r="AU1351" s="205"/>
      <c r="AV1351" s="98"/>
      <c r="AX1351" s="98"/>
      <c r="AY1351" s="205"/>
      <c r="AZ1351" s="98"/>
      <c r="BB1351" s="98"/>
      <c r="BC1351" s="205"/>
      <c r="BD1351" s="98"/>
      <c r="BF1351" s="98"/>
      <c r="BG1351" s="205"/>
      <c r="BH1351" s="98"/>
      <c r="BI1351" s="121"/>
      <c r="BJ1351" s="98"/>
      <c r="BK1351" s="205"/>
      <c r="BL1351" s="98"/>
      <c r="BN1351" s="121"/>
      <c r="BO1351" s="121"/>
      <c r="BP1351" s="121"/>
      <c r="BQ1351" s="121"/>
      <c r="BR1351" s="121"/>
    </row>
    <row r="1352" spans="1:70" customFormat="1">
      <c r="A1352" s="84"/>
      <c r="B1352" s="363"/>
      <c r="C1352" s="121"/>
      <c r="D1352" s="121"/>
      <c r="E1352" s="121"/>
      <c r="F1352" s="121"/>
      <c r="G1352" s="121"/>
      <c r="H1352" s="121"/>
      <c r="I1352" s="121"/>
      <c r="J1352" s="121"/>
      <c r="K1352" s="121"/>
      <c r="L1352" s="10"/>
      <c r="M1352" s="9"/>
      <c r="N1352" s="90"/>
      <c r="R1352" s="205"/>
      <c r="S1352" s="205"/>
      <c r="T1352" s="205"/>
      <c r="V1352" s="205"/>
      <c r="W1352" s="205"/>
      <c r="X1352" s="205"/>
      <c r="Y1352" s="394"/>
      <c r="Z1352" s="98"/>
      <c r="AA1352" s="205"/>
      <c r="AB1352" s="98"/>
      <c r="AC1352" s="98"/>
      <c r="AD1352" s="98"/>
      <c r="AE1352" s="205"/>
      <c r="AF1352" s="98"/>
      <c r="AH1352" s="98"/>
      <c r="AI1352" s="205"/>
      <c r="AJ1352" s="98"/>
      <c r="AK1352" s="98"/>
      <c r="AL1352" s="98"/>
      <c r="AM1352" s="205"/>
      <c r="AN1352" s="98"/>
      <c r="AO1352" s="121"/>
      <c r="AP1352" s="98"/>
      <c r="AQ1352" s="205"/>
      <c r="AR1352" s="98"/>
      <c r="AT1352" s="98"/>
      <c r="AU1352" s="205"/>
      <c r="AV1352" s="98"/>
      <c r="AX1352" s="98"/>
      <c r="AY1352" s="205"/>
      <c r="AZ1352" s="98"/>
      <c r="BB1352" s="98"/>
      <c r="BC1352" s="205"/>
      <c r="BD1352" s="98"/>
      <c r="BF1352" s="98"/>
      <c r="BG1352" s="205"/>
      <c r="BH1352" s="98"/>
      <c r="BI1352" s="121"/>
      <c r="BJ1352" s="98"/>
      <c r="BK1352" s="205"/>
      <c r="BL1352" s="98"/>
      <c r="BN1352" s="121"/>
      <c r="BO1352" s="121"/>
      <c r="BP1352" s="121"/>
      <c r="BQ1352" s="121"/>
      <c r="BR1352" s="121"/>
    </row>
    <row r="1353" spans="1:70" customFormat="1">
      <c r="A1353" s="84"/>
      <c r="B1353" s="363"/>
      <c r="C1353" s="121"/>
      <c r="D1353" s="121"/>
      <c r="E1353" s="121"/>
      <c r="F1353" s="121"/>
      <c r="G1353" s="121"/>
      <c r="H1353" s="121"/>
      <c r="I1353" s="121"/>
      <c r="J1353" s="121"/>
      <c r="K1353" s="121"/>
      <c r="L1353" s="10"/>
      <c r="M1353" s="9"/>
      <c r="N1353" s="90"/>
      <c r="R1353" s="205"/>
      <c r="S1353" s="205"/>
      <c r="T1353" s="205"/>
      <c r="V1353" s="205"/>
      <c r="W1353" s="205"/>
      <c r="X1353" s="205"/>
      <c r="Y1353" s="394"/>
      <c r="Z1353" s="98"/>
      <c r="AA1353" s="205"/>
      <c r="AB1353" s="98"/>
      <c r="AC1353" s="98"/>
      <c r="AD1353" s="98"/>
      <c r="AE1353" s="205"/>
      <c r="AF1353" s="98"/>
      <c r="AH1353" s="98"/>
      <c r="AI1353" s="205"/>
      <c r="AJ1353" s="98"/>
      <c r="AK1353" s="98"/>
      <c r="AL1353" s="98"/>
      <c r="AM1353" s="205"/>
      <c r="AN1353" s="98"/>
      <c r="AO1353" s="121"/>
      <c r="AP1353" s="98"/>
      <c r="AQ1353" s="205"/>
      <c r="AR1353" s="98"/>
      <c r="AT1353" s="98"/>
      <c r="AU1353" s="205"/>
      <c r="AV1353" s="98"/>
      <c r="AX1353" s="98"/>
      <c r="AY1353" s="205"/>
      <c r="AZ1353" s="98"/>
      <c r="BB1353" s="98"/>
      <c r="BC1353" s="205"/>
      <c r="BD1353" s="98"/>
      <c r="BF1353" s="98"/>
      <c r="BG1353" s="205"/>
      <c r="BH1353" s="98"/>
      <c r="BI1353" s="121"/>
      <c r="BJ1353" s="98"/>
      <c r="BK1353" s="205"/>
      <c r="BL1353" s="98"/>
      <c r="BN1353" s="121"/>
      <c r="BO1353" s="121"/>
      <c r="BP1353" s="121"/>
      <c r="BQ1353" s="121"/>
      <c r="BR1353" s="121"/>
    </row>
    <row r="1354" spans="1:70" customFormat="1">
      <c r="A1354" s="84"/>
      <c r="B1354" s="363"/>
      <c r="C1354" s="121"/>
      <c r="D1354" s="121"/>
      <c r="E1354" s="121"/>
      <c r="F1354" s="121"/>
      <c r="G1354" s="121"/>
      <c r="H1354" s="121"/>
      <c r="I1354" s="121"/>
      <c r="J1354" s="121"/>
      <c r="K1354" s="121"/>
      <c r="L1354" s="10"/>
      <c r="M1354" s="9"/>
      <c r="N1354" s="90"/>
      <c r="R1354" s="205"/>
      <c r="S1354" s="205"/>
      <c r="T1354" s="205"/>
      <c r="V1354" s="205"/>
      <c r="W1354" s="205"/>
      <c r="X1354" s="205"/>
      <c r="Y1354" s="394"/>
      <c r="Z1354" s="98"/>
      <c r="AA1354" s="205"/>
      <c r="AB1354" s="98"/>
      <c r="AC1354" s="98"/>
      <c r="AD1354" s="98"/>
      <c r="AE1354" s="205"/>
      <c r="AF1354" s="98"/>
      <c r="AH1354" s="98"/>
      <c r="AI1354" s="205"/>
      <c r="AJ1354" s="98"/>
      <c r="AK1354" s="98"/>
      <c r="AL1354" s="98"/>
      <c r="AM1354" s="205"/>
      <c r="AN1354" s="98"/>
      <c r="AO1354" s="121"/>
      <c r="AP1354" s="98"/>
      <c r="AQ1354" s="205"/>
      <c r="AR1354" s="98"/>
      <c r="AT1354" s="98"/>
      <c r="AU1354" s="205"/>
      <c r="AV1354" s="98"/>
      <c r="AX1354" s="98"/>
      <c r="AY1354" s="205"/>
      <c r="AZ1354" s="98"/>
      <c r="BB1354" s="98"/>
      <c r="BC1354" s="205"/>
      <c r="BD1354" s="98"/>
      <c r="BF1354" s="98"/>
      <c r="BG1354" s="205"/>
      <c r="BH1354" s="98"/>
      <c r="BI1354" s="121"/>
      <c r="BJ1354" s="98"/>
      <c r="BK1354" s="205"/>
      <c r="BL1354" s="98"/>
      <c r="BN1354" s="121"/>
      <c r="BO1354" s="121"/>
      <c r="BP1354" s="121"/>
      <c r="BQ1354" s="121"/>
      <c r="BR1354" s="121"/>
    </row>
    <row r="1355" spans="1:70" customFormat="1">
      <c r="A1355" s="84"/>
      <c r="B1355" s="363"/>
      <c r="C1355" s="121"/>
      <c r="D1355" s="121"/>
      <c r="E1355" s="121"/>
      <c r="F1355" s="121"/>
      <c r="G1355" s="121"/>
      <c r="H1355" s="121"/>
      <c r="I1355" s="121"/>
      <c r="J1355" s="121"/>
      <c r="K1355" s="121"/>
      <c r="L1355" s="10"/>
      <c r="M1355" s="9"/>
      <c r="N1355" s="90"/>
      <c r="R1355" s="205"/>
      <c r="S1355" s="205"/>
      <c r="T1355" s="205"/>
      <c r="V1355" s="205"/>
      <c r="W1355" s="205"/>
      <c r="X1355" s="205"/>
      <c r="Y1355" s="394"/>
      <c r="Z1355" s="98"/>
      <c r="AA1355" s="205"/>
      <c r="AB1355" s="98"/>
      <c r="AC1355" s="98"/>
      <c r="AD1355" s="98"/>
      <c r="AE1355" s="205"/>
      <c r="AF1355" s="98"/>
      <c r="AH1355" s="98"/>
      <c r="AI1355" s="205"/>
      <c r="AJ1355" s="98"/>
      <c r="AK1355" s="98"/>
      <c r="AL1355" s="98"/>
      <c r="AM1355" s="205"/>
      <c r="AN1355" s="98"/>
      <c r="AO1355" s="121"/>
      <c r="AP1355" s="98"/>
      <c r="AQ1355" s="205"/>
      <c r="AR1355" s="98"/>
      <c r="AT1355" s="98"/>
      <c r="AU1355" s="205"/>
      <c r="AV1355" s="98"/>
      <c r="AX1355" s="98"/>
      <c r="AY1355" s="205"/>
      <c r="AZ1355" s="98"/>
      <c r="BB1355" s="98"/>
      <c r="BC1355" s="205"/>
      <c r="BD1355" s="98"/>
      <c r="BF1355" s="98"/>
      <c r="BG1355" s="205"/>
      <c r="BH1355" s="98"/>
      <c r="BI1355" s="121"/>
      <c r="BJ1355" s="98"/>
      <c r="BK1355" s="205"/>
      <c r="BL1355" s="98"/>
      <c r="BN1355" s="121"/>
      <c r="BO1355" s="121"/>
      <c r="BP1355" s="121"/>
      <c r="BQ1355" s="121"/>
      <c r="BR1355" s="121"/>
    </row>
    <row r="1356" spans="1:70" customFormat="1">
      <c r="A1356" s="84"/>
      <c r="B1356" s="363"/>
      <c r="C1356" s="121"/>
      <c r="D1356" s="121"/>
      <c r="E1356" s="121"/>
      <c r="F1356" s="121"/>
      <c r="G1356" s="121"/>
      <c r="H1356" s="121"/>
      <c r="I1356" s="121"/>
      <c r="J1356" s="121"/>
      <c r="K1356" s="121"/>
      <c r="L1356" s="10"/>
      <c r="M1356" s="9"/>
      <c r="N1356" s="90"/>
      <c r="R1356" s="205"/>
      <c r="S1356" s="205"/>
      <c r="T1356" s="205"/>
      <c r="V1356" s="205"/>
      <c r="W1356" s="205"/>
      <c r="X1356" s="205"/>
      <c r="Y1356" s="394"/>
      <c r="Z1356" s="98"/>
      <c r="AA1356" s="205"/>
      <c r="AB1356" s="98"/>
      <c r="AC1356" s="98"/>
      <c r="AD1356" s="98"/>
      <c r="AE1356" s="205"/>
      <c r="AF1356" s="98"/>
      <c r="AH1356" s="98"/>
      <c r="AI1356" s="205"/>
      <c r="AJ1356" s="98"/>
      <c r="AK1356" s="98"/>
      <c r="AL1356" s="98"/>
      <c r="AM1356" s="205"/>
      <c r="AN1356" s="98"/>
      <c r="AO1356" s="121"/>
      <c r="AP1356" s="98"/>
      <c r="AQ1356" s="205"/>
      <c r="AR1356" s="98"/>
      <c r="AT1356" s="98"/>
      <c r="AU1356" s="205"/>
      <c r="AV1356" s="98"/>
      <c r="AX1356" s="98"/>
      <c r="AY1356" s="205"/>
      <c r="AZ1356" s="98"/>
      <c r="BB1356" s="98"/>
      <c r="BC1356" s="205"/>
      <c r="BD1356" s="98"/>
      <c r="BF1356" s="98"/>
      <c r="BG1356" s="205"/>
      <c r="BH1356" s="98"/>
      <c r="BI1356" s="121"/>
      <c r="BJ1356" s="98"/>
      <c r="BK1356" s="205"/>
      <c r="BL1356" s="98"/>
      <c r="BN1356" s="121"/>
      <c r="BO1356" s="121"/>
      <c r="BP1356" s="121"/>
      <c r="BQ1356" s="121"/>
      <c r="BR1356" s="121"/>
    </row>
    <row r="1357" spans="1:70" customFormat="1">
      <c r="A1357" s="84"/>
      <c r="B1357" s="363"/>
      <c r="C1357" s="121"/>
      <c r="D1357" s="121"/>
      <c r="E1357" s="121"/>
      <c r="F1357" s="121"/>
      <c r="G1357" s="121"/>
      <c r="H1357" s="121"/>
      <c r="I1357" s="121"/>
      <c r="J1357" s="121"/>
      <c r="K1357" s="121"/>
      <c r="L1357" s="10"/>
      <c r="M1357" s="9"/>
      <c r="N1357" s="90"/>
      <c r="R1357" s="205"/>
      <c r="S1357" s="205"/>
      <c r="T1357" s="205"/>
      <c r="V1357" s="205"/>
      <c r="W1357" s="205"/>
      <c r="X1357" s="205"/>
      <c r="Y1357" s="394"/>
      <c r="Z1357" s="98"/>
      <c r="AA1357" s="205"/>
      <c r="AB1357" s="98"/>
      <c r="AC1357" s="98"/>
      <c r="AD1357" s="98"/>
      <c r="AE1357" s="205"/>
      <c r="AF1357" s="98"/>
      <c r="AH1357" s="98"/>
      <c r="AI1357" s="205"/>
      <c r="AJ1357" s="98"/>
      <c r="AK1357" s="98"/>
      <c r="AL1357" s="98"/>
      <c r="AM1357" s="205"/>
      <c r="AN1357" s="98"/>
      <c r="AO1357" s="121"/>
      <c r="AP1357" s="98"/>
      <c r="AQ1357" s="205"/>
      <c r="AR1357" s="98"/>
      <c r="AT1357" s="98"/>
      <c r="AU1357" s="205"/>
      <c r="AV1357" s="98"/>
      <c r="AX1357" s="98"/>
      <c r="AY1357" s="205"/>
      <c r="AZ1357" s="98"/>
      <c r="BB1357" s="98"/>
      <c r="BC1357" s="205"/>
      <c r="BD1357" s="98"/>
      <c r="BF1357" s="98"/>
      <c r="BG1357" s="205"/>
      <c r="BH1357" s="98"/>
      <c r="BI1357" s="121"/>
      <c r="BJ1357" s="98"/>
      <c r="BK1357" s="205"/>
      <c r="BL1357" s="98"/>
      <c r="BN1357" s="121"/>
      <c r="BO1357" s="121"/>
      <c r="BP1357" s="121"/>
      <c r="BQ1357" s="121"/>
      <c r="BR1357" s="121"/>
    </row>
    <row r="1358" spans="1:70" customFormat="1">
      <c r="A1358" s="84"/>
      <c r="B1358" s="363"/>
      <c r="C1358" s="121"/>
      <c r="D1358" s="121"/>
      <c r="E1358" s="121"/>
      <c r="F1358" s="121"/>
      <c r="G1358" s="121"/>
      <c r="H1358" s="121"/>
      <c r="I1358" s="121"/>
      <c r="J1358" s="121"/>
      <c r="K1358" s="121"/>
      <c r="L1358" s="10"/>
      <c r="M1358" s="9"/>
      <c r="N1358" s="90"/>
      <c r="R1358" s="205"/>
      <c r="S1358" s="205"/>
      <c r="T1358" s="205"/>
      <c r="V1358" s="205"/>
      <c r="W1358" s="205"/>
      <c r="X1358" s="205"/>
      <c r="Y1358" s="394"/>
      <c r="Z1358" s="98"/>
      <c r="AA1358" s="205"/>
      <c r="AB1358" s="98"/>
      <c r="AC1358" s="98"/>
      <c r="AD1358" s="98"/>
      <c r="AE1358" s="205"/>
      <c r="AF1358" s="98"/>
      <c r="AH1358" s="98"/>
      <c r="AI1358" s="205"/>
      <c r="AJ1358" s="98"/>
      <c r="AK1358" s="98"/>
      <c r="AL1358" s="98"/>
      <c r="AM1358" s="205"/>
      <c r="AN1358" s="98"/>
      <c r="AO1358" s="121"/>
      <c r="AP1358" s="98"/>
      <c r="AQ1358" s="205"/>
      <c r="AR1358" s="98"/>
      <c r="AT1358" s="98"/>
      <c r="AU1358" s="205"/>
      <c r="AV1358" s="98"/>
      <c r="AX1358" s="98"/>
      <c r="AY1358" s="205"/>
      <c r="AZ1358" s="98"/>
      <c r="BB1358" s="98"/>
      <c r="BC1358" s="205"/>
      <c r="BD1358" s="98"/>
      <c r="BF1358" s="98"/>
      <c r="BG1358" s="205"/>
      <c r="BH1358" s="98"/>
      <c r="BI1358" s="121"/>
      <c r="BJ1358" s="98"/>
      <c r="BK1358" s="205"/>
      <c r="BL1358" s="98"/>
      <c r="BN1358" s="121"/>
      <c r="BO1358" s="121"/>
      <c r="BP1358" s="121"/>
      <c r="BQ1358" s="121"/>
      <c r="BR1358" s="121"/>
    </row>
    <row r="1359" spans="1:70" customFormat="1">
      <c r="A1359" s="84"/>
      <c r="B1359" s="363"/>
      <c r="C1359" s="121"/>
      <c r="D1359" s="121"/>
      <c r="E1359" s="121"/>
      <c r="F1359" s="121"/>
      <c r="G1359" s="121"/>
      <c r="H1359" s="121"/>
      <c r="I1359" s="121"/>
      <c r="J1359" s="121"/>
      <c r="K1359" s="121"/>
      <c r="L1359" s="10"/>
      <c r="M1359" s="9"/>
      <c r="N1359" s="90"/>
      <c r="R1359" s="205"/>
      <c r="S1359" s="205"/>
      <c r="T1359" s="205"/>
      <c r="V1359" s="205"/>
      <c r="W1359" s="205"/>
      <c r="X1359" s="205"/>
      <c r="Y1359" s="394"/>
      <c r="Z1359" s="98"/>
      <c r="AA1359" s="205"/>
      <c r="AB1359" s="98"/>
      <c r="AC1359" s="98"/>
      <c r="AD1359" s="98"/>
      <c r="AE1359" s="205"/>
      <c r="AF1359" s="98"/>
      <c r="AH1359" s="98"/>
      <c r="AI1359" s="205"/>
      <c r="AJ1359" s="98"/>
      <c r="AK1359" s="98"/>
      <c r="AL1359" s="98"/>
      <c r="AM1359" s="205"/>
      <c r="AN1359" s="98"/>
      <c r="AO1359" s="121"/>
      <c r="AP1359" s="98"/>
      <c r="AQ1359" s="205"/>
      <c r="AR1359" s="98"/>
      <c r="AT1359" s="98"/>
      <c r="AU1359" s="205"/>
      <c r="AV1359" s="98"/>
      <c r="AX1359" s="98"/>
      <c r="AY1359" s="205"/>
      <c r="AZ1359" s="98"/>
      <c r="BB1359" s="98"/>
      <c r="BC1359" s="205"/>
      <c r="BD1359" s="98"/>
      <c r="BF1359" s="98"/>
      <c r="BG1359" s="205"/>
      <c r="BH1359" s="98"/>
      <c r="BI1359" s="121"/>
      <c r="BJ1359" s="98"/>
      <c r="BK1359" s="205"/>
      <c r="BL1359" s="98"/>
      <c r="BN1359" s="121"/>
      <c r="BO1359" s="121"/>
      <c r="BP1359" s="121"/>
      <c r="BQ1359" s="121"/>
      <c r="BR1359" s="121"/>
    </row>
    <row r="1360" spans="1:70" customFormat="1">
      <c r="A1360" s="84"/>
      <c r="B1360" s="363"/>
      <c r="C1360" s="121"/>
      <c r="D1360" s="121"/>
      <c r="E1360" s="121"/>
      <c r="F1360" s="121"/>
      <c r="G1360" s="121"/>
      <c r="H1360" s="121"/>
      <c r="I1360" s="121"/>
      <c r="J1360" s="121"/>
      <c r="K1360" s="121"/>
      <c r="L1360" s="10"/>
      <c r="M1360" s="9"/>
      <c r="N1360" s="90"/>
      <c r="R1360" s="205"/>
      <c r="S1360" s="205"/>
      <c r="T1360" s="205"/>
      <c r="V1360" s="205"/>
      <c r="W1360" s="205"/>
      <c r="X1360" s="205"/>
      <c r="Y1360" s="394"/>
      <c r="Z1360" s="98"/>
      <c r="AA1360" s="205"/>
      <c r="AB1360" s="98"/>
      <c r="AC1360" s="98"/>
      <c r="AD1360" s="98"/>
      <c r="AE1360" s="205"/>
      <c r="AF1360" s="98"/>
      <c r="AH1360" s="98"/>
      <c r="AI1360" s="205"/>
      <c r="AJ1360" s="98"/>
      <c r="AK1360" s="98"/>
      <c r="AL1360" s="98"/>
      <c r="AM1360" s="205"/>
      <c r="AN1360" s="98"/>
      <c r="AO1360" s="121"/>
      <c r="AP1360" s="98"/>
      <c r="AQ1360" s="205"/>
      <c r="AR1360" s="98"/>
      <c r="AT1360" s="98"/>
      <c r="AU1360" s="205"/>
      <c r="AV1360" s="98"/>
      <c r="AX1360" s="98"/>
      <c r="AY1360" s="205"/>
      <c r="AZ1360" s="98"/>
      <c r="BB1360" s="98"/>
      <c r="BC1360" s="205"/>
      <c r="BD1360" s="98"/>
      <c r="BF1360" s="98"/>
      <c r="BG1360" s="205"/>
      <c r="BH1360" s="98"/>
      <c r="BI1360" s="121"/>
      <c r="BJ1360" s="98"/>
      <c r="BK1360" s="205"/>
      <c r="BL1360" s="98"/>
      <c r="BN1360" s="121"/>
      <c r="BO1360" s="121"/>
      <c r="BP1360" s="121"/>
      <c r="BQ1360" s="121"/>
      <c r="BR1360" s="121"/>
    </row>
    <row r="1361" spans="1:70" customFormat="1">
      <c r="A1361" s="84"/>
      <c r="B1361" s="363"/>
      <c r="C1361" s="121"/>
      <c r="D1361" s="121"/>
      <c r="E1361" s="121"/>
      <c r="F1361" s="121"/>
      <c r="G1361" s="121"/>
      <c r="H1361" s="121"/>
      <c r="I1361" s="121"/>
      <c r="J1361" s="121"/>
      <c r="K1361" s="121"/>
      <c r="L1361" s="10"/>
      <c r="M1361" s="9"/>
      <c r="N1361" s="90"/>
      <c r="R1361" s="205"/>
      <c r="S1361" s="205"/>
      <c r="T1361" s="205"/>
      <c r="V1361" s="205"/>
      <c r="W1361" s="205"/>
      <c r="X1361" s="205"/>
      <c r="Y1361" s="394"/>
      <c r="Z1361" s="98"/>
      <c r="AA1361" s="205"/>
      <c r="AB1361" s="98"/>
      <c r="AC1361" s="98"/>
      <c r="AD1361" s="98"/>
      <c r="AE1361" s="205"/>
      <c r="AF1361" s="98"/>
      <c r="AH1361" s="98"/>
      <c r="AI1361" s="205"/>
      <c r="AJ1361" s="98"/>
      <c r="AK1361" s="98"/>
      <c r="AL1361" s="98"/>
      <c r="AM1361" s="205"/>
      <c r="AN1361" s="98"/>
      <c r="AO1361" s="121"/>
      <c r="AP1361" s="98"/>
      <c r="AQ1361" s="205"/>
      <c r="AR1361" s="98"/>
      <c r="AT1361" s="98"/>
      <c r="AU1361" s="205"/>
      <c r="AV1361" s="98"/>
      <c r="AX1361" s="98"/>
      <c r="AY1361" s="205"/>
      <c r="AZ1361" s="98"/>
      <c r="BB1361" s="98"/>
      <c r="BC1361" s="205"/>
      <c r="BD1361" s="98"/>
      <c r="BF1361" s="98"/>
      <c r="BG1361" s="205"/>
      <c r="BH1361" s="98"/>
      <c r="BI1361" s="121"/>
      <c r="BJ1361" s="98"/>
      <c r="BK1361" s="205"/>
      <c r="BL1361" s="98"/>
      <c r="BN1361" s="121"/>
      <c r="BO1361" s="121"/>
      <c r="BP1361" s="121"/>
      <c r="BQ1361" s="121"/>
      <c r="BR1361" s="121"/>
    </row>
    <row r="1362" spans="1:70" customFormat="1">
      <c r="A1362" s="84"/>
      <c r="B1362" s="363"/>
      <c r="C1362" s="121"/>
      <c r="D1362" s="121"/>
      <c r="E1362" s="121"/>
      <c r="F1362" s="121"/>
      <c r="G1362" s="121"/>
      <c r="H1362" s="121"/>
      <c r="I1362" s="121"/>
      <c r="J1362" s="121"/>
      <c r="K1362" s="121"/>
      <c r="L1362" s="10"/>
      <c r="M1362" s="9"/>
      <c r="N1362" s="90"/>
      <c r="R1362" s="205"/>
      <c r="S1362" s="205"/>
      <c r="T1362" s="205"/>
      <c r="V1362" s="205"/>
      <c r="W1362" s="205"/>
      <c r="X1362" s="205"/>
      <c r="Y1362" s="394"/>
      <c r="Z1362" s="98"/>
      <c r="AA1362" s="205"/>
      <c r="AB1362" s="98"/>
      <c r="AC1362" s="98"/>
      <c r="AD1362" s="98"/>
      <c r="AE1362" s="205"/>
      <c r="AF1362" s="98"/>
      <c r="AH1362" s="98"/>
      <c r="AI1362" s="205"/>
      <c r="AJ1362" s="98"/>
      <c r="AK1362" s="98"/>
      <c r="AL1362" s="98"/>
      <c r="AM1362" s="205"/>
      <c r="AN1362" s="98"/>
      <c r="AO1362" s="121"/>
      <c r="AP1362" s="98"/>
      <c r="AQ1362" s="205"/>
      <c r="AR1362" s="98"/>
      <c r="AT1362" s="98"/>
      <c r="AU1362" s="205"/>
      <c r="AV1362" s="98"/>
      <c r="AX1362" s="98"/>
      <c r="AY1362" s="205"/>
      <c r="AZ1362" s="98"/>
      <c r="BB1362" s="98"/>
      <c r="BC1362" s="205"/>
      <c r="BD1362" s="98"/>
      <c r="BF1362" s="98"/>
      <c r="BG1362" s="205"/>
      <c r="BH1362" s="98"/>
      <c r="BI1362" s="121"/>
      <c r="BJ1362" s="98"/>
      <c r="BK1362" s="205"/>
      <c r="BL1362" s="98"/>
      <c r="BN1362" s="121"/>
      <c r="BO1362" s="121"/>
      <c r="BP1362" s="121"/>
      <c r="BQ1362" s="121"/>
      <c r="BR1362" s="121"/>
    </row>
    <row r="1363" spans="1:70" customFormat="1">
      <c r="A1363" s="84"/>
      <c r="B1363" s="363"/>
      <c r="C1363" s="121"/>
      <c r="D1363" s="121"/>
      <c r="E1363" s="121"/>
      <c r="F1363" s="121"/>
      <c r="G1363" s="121"/>
      <c r="H1363" s="121"/>
      <c r="I1363" s="121"/>
      <c r="J1363" s="121"/>
      <c r="K1363" s="121"/>
      <c r="L1363" s="10"/>
      <c r="M1363" s="9"/>
      <c r="N1363" s="90"/>
      <c r="R1363" s="205"/>
      <c r="S1363" s="205"/>
      <c r="T1363" s="205"/>
      <c r="V1363" s="205"/>
      <c r="W1363" s="205"/>
      <c r="X1363" s="205"/>
      <c r="Y1363" s="394"/>
      <c r="Z1363" s="98"/>
      <c r="AA1363" s="205"/>
      <c r="AB1363" s="98"/>
      <c r="AC1363" s="98"/>
      <c r="AD1363" s="98"/>
      <c r="AE1363" s="205"/>
      <c r="AF1363" s="98"/>
      <c r="AH1363" s="98"/>
      <c r="AI1363" s="205"/>
      <c r="AJ1363" s="98"/>
      <c r="AK1363" s="98"/>
      <c r="AL1363" s="98"/>
      <c r="AM1363" s="205"/>
      <c r="AN1363" s="98"/>
      <c r="AO1363" s="121"/>
      <c r="AP1363" s="98"/>
      <c r="AQ1363" s="205"/>
      <c r="AR1363" s="98"/>
      <c r="AT1363" s="98"/>
      <c r="AU1363" s="205"/>
      <c r="AV1363" s="98"/>
      <c r="AX1363" s="98"/>
      <c r="AY1363" s="205"/>
      <c r="AZ1363" s="98"/>
      <c r="BB1363" s="98"/>
      <c r="BC1363" s="205"/>
      <c r="BD1363" s="98"/>
      <c r="BF1363" s="98"/>
      <c r="BG1363" s="205"/>
      <c r="BH1363" s="98"/>
      <c r="BI1363" s="121"/>
      <c r="BJ1363" s="98"/>
      <c r="BK1363" s="205"/>
      <c r="BL1363" s="98"/>
      <c r="BN1363" s="121"/>
      <c r="BO1363" s="121"/>
      <c r="BP1363" s="121"/>
      <c r="BQ1363" s="121"/>
      <c r="BR1363" s="121"/>
    </row>
    <row r="1364" spans="1:70" customFormat="1">
      <c r="A1364" s="84"/>
      <c r="B1364" s="363"/>
      <c r="C1364" s="121"/>
      <c r="D1364" s="121"/>
      <c r="E1364" s="121"/>
      <c r="F1364" s="121"/>
      <c r="G1364" s="121"/>
      <c r="H1364" s="121"/>
      <c r="I1364" s="121"/>
      <c r="J1364" s="121"/>
      <c r="K1364" s="121"/>
      <c r="L1364" s="10"/>
      <c r="M1364" s="9"/>
      <c r="N1364" s="90"/>
      <c r="R1364" s="205"/>
      <c r="S1364" s="205"/>
      <c r="T1364" s="205"/>
      <c r="V1364" s="205"/>
      <c r="W1364" s="205"/>
      <c r="X1364" s="205"/>
      <c r="Y1364" s="394"/>
      <c r="Z1364" s="98"/>
      <c r="AA1364" s="205"/>
      <c r="AB1364" s="98"/>
      <c r="AC1364" s="98"/>
      <c r="AD1364" s="98"/>
      <c r="AE1364" s="205"/>
      <c r="AF1364" s="98"/>
      <c r="AH1364" s="98"/>
      <c r="AI1364" s="205"/>
      <c r="AJ1364" s="98"/>
      <c r="AK1364" s="98"/>
      <c r="AL1364" s="98"/>
      <c r="AM1364" s="205"/>
      <c r="AN1364" s="98"/>
      <c r="AO1364" s="121"/>
      <c r="AP1364" s="98"/>
      <c r="AQ1364" s="205"/>
      <c r="AR1364" s="98"/>
      <c r="AT1364" s="98"/>
      <c r="AU1364" s="205"/>
      <c r="AV1364" s="98"/>
      <c r="AX1364" s="98"/>
      <c r="AY1364" s="205"/>
      <c r="AZ1364" s="98"/>
      <c r="BB1364" s="98"/>
      <c r="BC1364" s="205"/>
      <c r="BD1364" s="98"/>
      <c r="BF1364" s="98"/>
      <c r="BG1364" s="205"/>
      <c r="BH1364" s="98"/>
      <c r="BI1364" s="121"/>
      <c r="BJ1364" s="98"/>
      <c r="BK1364" s="205"/>
      <c r="BL1364" s="98"/>
      <c r="BN1364" s="121"/>
      <c r="BO1364" s="121"/>
      <c r="BP1364" s="121"/>
      <c r="BQ1364" s="121"/>
      <c r="BR1364" s="121"/>
    </row>
    <row r="1365" spans="1:70" customFormat="1">
      <c r="A1365" s="84"/>
      <c r="B1365" s="363"/>
      <c r="C1365" s="121"/>
      <c r="D1365" s="121"/>
      <c r="E1365" s="121"/>
      <c r="F1365" s="121"/>
      <c r="G1365" s="121"/>
      <c r="H1365" s="121"/>
      <c r="I1365" s="121"/>
      <c r="J1365" s="121"/>
      <c r="K1365" s="121"/>
      <c r="L1365" s="10"/>
      <c r="M1365" s="9"/>
      <c r="N1365" s="90"/>
      <c r="R1365" s="205"/>
      <c r="S1365" s="205"/>
      <c r="T1365" s="205"/>
      <c r="V1365" s="205"/>
      <c r="W1365" s="205"/>
      <c r="X1365" s="205"/>
      <c r="Y1365" s="394"/>
      <c r="Z1365" s="98"/>
      <c r="AA1365" s="205"/>
      <c r="AB1365" s="98"/>
      <c r="AC1365" s="98"/>
      <c r="AD1365" s="98"/>
      <c r="AE1365" s="205"/>
      <c r="AF1365" s="98"/>
      <c r="AH1365" s="98"/>
      <c r="AI1365" s="205"/>
      <c r="AJ1365" s="98"/>
      <c r="AK1365" s="98"/>
      <c r="AL1365" s="98"/>
      <c r="AM1365" s="205"/>
      <c r="AN1365" s="98"/>
      <c r="AO1365" s="121"/>
      <c r="AP1365" s="98"/>
      <c r="AQ1365" s="205"/>
      <c r="AR1365" s="98"/>
      <c r="AT1365" s="98"/>
      <c r="AU1365" s="205"/>
      <c r="AV1365" s="98"/>
      <c r="AX1365" s="98"/>
      <c r="AY1365" s="205"/>
      <c r="AZ1365" s="98"/>
      <c r="BB1365" s="98"/>
      <c r="BC1365" s="205"/>
      <c r="BD1365" s="98"/>
      <c r="BF1365" s="98"/>
      <c r="BG1365" s="205"/>
      <c r="BH1365" s="98"/>
      <c r="BI1365" s="121"/>
      <c r="BJ1365" s="98"/>
      <c r="BK1365" s="205"/>
      <c r="BL1365" s="98"/>
      <c r="BN1365" s="121"/>
      <c r="BO1365" s="121"/>
      <c r="BP1365" s="121"/>
      <c r="BQ1365" s="121"/>
      <c r="BR1365" s="121"/>
    </row>
    <row r="1366" spans="1:70" customFormat="1">
      <c r="A1366" s="84"/>
      <c r="B1366" s="363"/>
      <c r="C1366" s="121"/>
      <c r="D1366" s="121"/>
      <c r="E1366" s="121"/>
      <c r="F1366" s="121"/>
      <c r="G1366" s="121"/>
      <c r="H1366" s="121"/>
      <c r="I1366" s="121"/>
      <c r="J1366" s="121"/>
      <c r="K1366" s="121"/>
      <c r="L1366" s="10"/>
      <c r="M1366" s="9"/>
      <c r="N1366" s="90"/>
      <c r="R1366" s="205"/>
      <c r="S1366" s="205"/>
      <c r="T1366" s="205"/>
      <c r="V1366" s="205"/>
      <c r="W1366" s="205"/>
      <c r="X1366" s="205"/>
      <c r="Y1366" s="394"/>
      <c r="Z1366" s="98"/>
      <c r="AA1366" s="205"/>
      <c r="AB1366" s="98"/>
      <c r="AC1366" s="98"/>
      <c r="AD1366" s="98"/>
      <c r="AE1366" s="205"/>
      <c r="AF1366" s="98"/>
      <c r="AH1366" s="98"/>
      <c r="AI1366" s="205"/>
      <c r="AJ1366" s="98"/>
      <c r="AK1366" s="98"/>
      <c r="AL1366" s="98"/>
      <c r="AM1366" s="205"/>
      <c r="AN1366" s="98"/>
      <c r="AO1366" s="121"/>
      <c r="AP1366" s="98"/>
      <c r="AQ1366" s="205"/>
      <c r="AR1366" s="98"/>
      <c r="AT1366" s="98"/>
      <c r="AU1366" s="205"/>
      <c r="AV1366" s="98"/>
      <c r="AX1366" s="98"/>
      <c r="AY1366" s="205"/>
      <c r="AZ1366" s="98"/>
      <c r="BB1366" s="98"/>
      <c r="BC1366" s="205"/>
      <c r="BD1366" s="98"/>
      <c r="BF1366" s="98"/>
      <c r="BG1366" s="205"/>
      <c r="BH1366" s="98"/>
      <c r="BI1366" s="121"/>
      <c r="BJ1366" s="98"/>
      <c r="BK1366" s="205"/>
      <c r="BL1366" s="98"/>
      <c r="BN1366" s="121"/>
      <c r="BO1366" s="121"/>
      <c r="BP1366" s="121"/>
      <c r="BQ1366" s="121"/>
      <c r="BR1366" s="121"/>
    </row>
    <row r="1367" spans="1:70" customFormat="1">
      <c r="A1367" s="84"/>
      <c r="B1367" s="363"/>
      <c r="C1367" s="121"/>
      <c r="D1367" s="121"/>
      <c r="E1367" s="121"/>
      <c r="F1367" s="121"/>
      <c r="G1367" s="121"/>
      <c r="H1367" s="121"/>
      <c r="I1367" s="121"/>
      <c r="J1367" s="121"/>
      <c r="K1367" s="121"/>
      <c r="L1367" s="10"/>
      <c r="M1367" s="9"/>
      <c r="N1367" s="90"/>
      <c r="R1367" s="205"/>
      <c r="S1367" s="205"/>
      <c r="T1367" s="205"/>
      <c r="V1367" s="205"/>
      <c r="W1367" s="205"/>
      <c r="X1367" s="205"/>
      <c r="Y1367" s="394"/>
      <c r="Z1367" s="98"/>
      <c r="AA1367" s="205"/>
      <c r="AB1367" s="98"/>
      <c r="AC1367" s="98"/>
      <c r="AD1367" s="98"/>
      <c r="AE1367" s="205"/>
      <c r="AF1367" s="98"/>
      <c r="AH1367" s="98"/>
      <c r="AI1367" s="205"/>
      <c r="AJ1367" s="98"/>
      <c r="AK1367" s="98"/>
      <c r="AL1367" s="98"/>
      <c r="AM1367" s="205"/>
      <c r="AN1367" s="98"/>
      <c r="AO1367" s="121"/>
      <c r="AP1367" s="98"/>
      <c r="AQ1367" s="205"/>
      <c r="AR1367" s="98"/>
      <c r="AT1367" s="98"/>
      <c r="AU1367" s="205"/>
      <c r="AV1367" s="98"/>
      <c r="AX1367" s="98"/>
      <c r="AY1367" s="205"/>
      <c r="AZ1367" s="98"/>
      <c r="BB1367" s="98"/>
      <c r="BC1367" s="205"/>
      <c r="BD1367" s="98"/>
      <c r="BF1367" s="98"/>
      <c r="BG1367" s="205"/>
      <c r="BH1367" s="98"/>
      <c r="BI1367" s="121"/>
      <c r="BJ1367" s="98"/>
      <c r="BK1367" s="205"/>
      <c r="BL1367" s="98"/>
      <c r="BN1367" s="121"/>
      <c r="BO1367" s="121"/>
      <c r="BP1367" s="121"/>
      <c r="BQ1367" s="121"/>
      <c r="BR1367" s="121"/>
    </row>
    <row r="1368" spans="1:70" customFormat="1">
      <c r="A1368" s="84"/>
      <c r="B1368" s="363"/>
      <c r="C1368" s="121"/>
      <c r="D1368" s="121"/>
      <c r="E1368" s="121"/>
      <c r="F1368" s="121"/>
      <c r="G1368" s="121"/>
      <c r="H1368" s="121"/>
      <c r="I1368" s="121"/>
      <c r="J1368" s="121"/>
      <c r="K1368" s="121"/>
      <c r="L1368" s="10"/>
      <c r="M1368" s="9"/>
      <c r="N1368" s="90"/>
      <c r="R1368" s="205"/>
      <c r="S1368" s="205"/>
      <c r="T1368" s="205"/>
      <c r="V1368" s="205"/>
      <c r="W1368" s="205"/>
      <c r="X1368" s="205"/>
      <c r="Y1368" s="394"/>
      <c r="Z1368" s="98"/>
      <c r="AA1368" s="205"/>
      <c r="AB1368" s="98"/>
      <c r="AC1368" s="98"/>
      <c r="AD1368" s="98"/>
      <c r="AE1368" s="205"/>
      <c r="AF1368" s="98"/>
      <c r="AH1368" s="98"/>
      <c r="AI1368" s="205"/>
      <c r="AJ1368" s="98"/>
      <c r="AK1368" s="98"/>
      <c r="AL1368" s="98"/>
      <c r="AM1368" s="205"/>
      <c r="AN1368" s="98"/>
      <c r="AO1368" s="121"/>
      <c r="AP1368" s="98"/>
      <c r="AQ1368" s="205"/>
      <c r="AR1368" s="98"/>
      <c r="AT1368" s="98"/>
      <c r="AU1368" s="205"/>
      <c r="AV1368" s="98"/>
      <c r="AX1368" s="98"/>
      <c r="AY1368" s="205"/>
      <c r="AZ1368" s="98"/>
      <c r="BB1368" s="98"/>
      <c r="BC1368" s="205"/>
      <c r="BD1368" s="98"/>
      <c r="BF1368" s="98"/>
      <c r="BG1368" s="205"/>
      <c r="BH1368" s="98"/>
      <c r="BI1368" s="121"/>
      <c r="BJ1368" s="98"/>
      <c r="BK1368" s="205"/>
      <c r="BL1368" s="98"/>
      <c r="BN1368" s="121"/>
      <c r="BO1368" s="121"/>
      <c r="BP1368" s="121"/>
      <c r="BQ1368" s="121"/>
      <c r="BR1368" s="121"/>
    </row>
    <row r="1369" spans="1:70" customFormat="1">
      <c r="A1369" s="84"/>
      <c r="B1369" s="363"/>
      <c r="C1369" s="121"/>
      <c r="D1369" s="121"/>
      <c r="E1369" s="121"/>
      <c r="F1369" s="121"/>
      <c r="G1369" s="121"/>
      <c r="H1369" s="121"/>
      <c r="I1369" s="121"/>
      <c r="J1369" s="121"/>
      <c r="K1369" s="121"/>
      <c r="L1369" s="10"/>
      <c r="M1369" s="9"/>
      <c r="N1369" s="90"/>
      <c r="R1369" s="205"/>
      <c r="S1369" s="205"/>
      <c r="T1369" s="205"/>
      <c r="V1369" s="205"/>
      <c r="W1369" s="205"/>
      <c r="X1369" s="205"/>
      <c r="Y1369" s="394"/>
      <c r="Z1369" s="98"/>
      <c r="AA1369" s="205"/>
      <c r="AB1369" s="98"/>
      <c r="AC1369" s="98"/>
      <c r="AD1369" s="98"/>
      <c r="AE1369" s="205"/>
      <c r="AF1369" s="98"/>
      <c r="AH1369" s="98"/>
      <c r="AI1369" s="205"/>
      <c r="AJ1369" s="98"/>
      <c r="AK1369" s="98"/>
      <c r="AL1369" s="98"/>
      <c r="AM1369" s="205"/>
      <c r="AN1369" s="98"/>
      <c r="AO1369" s="121"/>
      <c r="AP1369" s="98"/>
      <c r="AQ1369" s="205"/>
      <c r="AR1369" s="98"/>
      <c r="AT1369" s="98"/>
      <c r="AU1369" s="205"/>
      <c r="AV1369" s="98"/>
      <c r="AX1369" s="98"/>
      <c r="AY1369" s="205"/>
      <c r="AZ1369" s="98"/>
      <c r="BB1369" s="98"/>
      <c r="BC1369" s="205"/>
      <c r="BD1369" s="98"/>
      <c r="BF1369" s="98"/>
      <c r="BG1369" s="205"/>
      <c r="BH1369" s="98"/>
      <c r="BI1369" s="121"/>
      <c r="BJ1369" s="98"/>
      <c r="BK1369" s="205"/>
      <c r="BL1369" s="98"/>
      <c r="BN1369" s="121"/>
      <c r="BO1369" s="121"/>
      <c r="BP1369" s="121"/>
      <c r="BQ1369" s="121"/>
      <c r="BR1369" s="121"/>
    </row>
    <row r="1370" spans="1:70" customFormat="1">
      <c r="A1370" s="84"/>
      <c r="B1370" s="363"/>
      <c r="C1370" s="121"/>
      <c r="D1370" s="121"/>
      <c r="E1370" s="121"/>
      <c r="F1370" s="121"/>
      <c r="G1370" s="121"/>
      <c r="H1370" s="121"/>
      <c r="I1370" s="121"/>
      <c r="J1370" s="121"/>
      <c r="K1370" s="121"/>
      <c r="L1370" s="10"/>
      <c r="M1370" s="9"/>
      <c r="N1370" s="90"/>
      <c r="R1370" s="205"/>
      <c r="S1370" s="205"/>
      <c r="T1370" s="205"/>
      <c r="V1370" s="205"/>
      <c r="W1370" s="205"/>
      <c r="X1370" s="205"/>
      <c r="Y1370" s="394"/>
      <c r="Z1370" s="98"/>
      <c r="AA1370" s="205"/>
      <c r="AB1370" s="98"/>
      <c r="AC1370" s="98"/>
      <c r="AD1370" s="98"/>
      <c r="AE1370" s="205"/>
      <c r="AF1370" s="98"/>
      <c r="AH1370" s="98"/>
      <c r="AI1370" s="205"/>
      <c r="AJ1370" s="98"/>
      <c r="AK1370" s="98"/>
      <c r="AL1370" s="98"/>
      <c r="AM1370" s="205"/>
      <c r="AN1370" s="98"/>
      <c r="AO1370" s="121"/>
      <c r="AP1370" s="98"/>
      <c r="AQ1370" s="205"/>
      <c r="AR1370" s="98"/>
      <c r="AT1370" s="98"/>
      <c r="AU1370" s="205"/>
      <c r="AV1370" s="98"/>
      <c r="AX1370" s="98"/>
      <c r="AY1370" s="205"/>
      <c r="AZ1370" s="98"/>
      <c r="BB1370" s="98"/>
      <c r="BC1370" s="205"/>
      <c r="BD1370" s="98"/>
      <c r="BF1370" s="98"/>
      <c r="BG1370" s="205"/>
      <c r="BH1370" s="98"/>
      <c r="BI1370" s="121"/>
      <c r="BJ1370" s="98"/>
      <c r="BK1370" s="205"/>
      <c r="BL1370" s="98"/>
      <c r="BN1370" s="121"/>
      <c r="BO1370" s="121"/>
      <c r="BP1370" s="121"/>
      <c r="BQ1370" s="121"/>
      <c r="BR1370" s="121"/>
    </row>
    <row r="1371" spans="1:70" customFormat="1">
      <c r="A1371" s="84"/>
      <c r="B1371" s="363"/>
      <c r="C1371" s="121"/>
      <c r="D1371" s="121"/>
      <c r="E1371" s="121"/>
      <c r="F1371" s="121"/>
      <c r="G1371" s="121"/>
      <c r="H1371" s="121"/>
      <c r="I1371" s="121"/>
      <c r="J1371" s="121"/>
      <c r="K1371" s="121"/>
      <c r="L1371" s="10"/>
      <c r="M1371" s="9"/>
      <c r="N1371" s="90"/>
      <c r="R1371" s="205"/>
      <c r="S1371" s="205"/>
      <c r="T1371" s="205"/>
      <c r="V1371" s="205"/>
      <c r="W1371" s="205"/>
      <c r="X1371" s="205"/>
      <c r="Y1371" s="394"/>
      <c r="Z1371" s="98"/>
      <c r="AA1371" s="205"/>
      <c r="AB1371" s="98"/>
      <c r="AC1371" s="98"/>
      <c r="AD1371" s="98"/>
      <c r="AE1371" s="205"/>
      <c r="AF1371" s="98"/>
      <c r="AH1371" s="98"/>
      <c r="AI1371" s="205"/>
      <c r="AJ1371" s="98"/>
      <c r="AK1371" s="98"/>
      <c r="AL1371" s="98"/>
      <c r="AM1371" s="205"/>
      <c r="AN1371" s="98"/>
      <c r="AO1371" s="121"/>
      <c r="AP1371" s="98"/>
      <c r="AQ1371" s="205"/>
      <c r="AR1371" s="98"/>
      <c r="AT1371" s="98"/>
      <c r="AU1371" s="205"/>
      <c r="AV1371" s="98"/>
      <c r="AX1371" s="98"/>
      <c r="AY1371" s="205"/>
      <c r="AZ1371" s="98"/>
      <c r="BB1371" s="98"/>
      <c r="BC1371" s="205"/>
      <c r="BD1371" s="98"/>
      <c r="BF1371" s="98"/>
      <c r="BG1371" s="205"/>
      <c r="BH1371" s="98"/>
      <c r="BI1371" s="121"/>
      <c r="BJ1371" s="98"/>
      <c r="BK1371" s="205"/>
      <c r="BL1371" s="98"/>
      <c r="BN1371" s="121"/>
      <c r="BO1371" s="121"/>
      <c r="BP1371" s="121"/>
      <c r="BQ1371" s="121"/>
      <c r="BR1371" s="121"/>
    </row>
    <row r="1372" spans="1:70" customFormat="1">
      <c r="A1372" s="84"/>
      <c r="B1372" s="363"/>
      <c r="C1372" s="121"/>
      <c r="D1372" s="121"/>
      <c r="E1372" s="121"/>
      <c r="F1372" s="121"/>
      <c r="G1372" s="121"/>
      <c r="H1372" s="121"/>
      <c r="I1372" s="121"/>
      <c r="J1372" s="121"/>
      <c r="K1372" s="121"/>
      <c r="L1372" s="10"/>
      <c r="M1372" s="9"/>
      <c r="N1372" s="90"/>
      <c r="R1372" s="205"/>
      <c r="S1372" s="205"/>
      <c r="T1372" s="205"/>
      <c r="V1372" s="205"/>
      <c r="W1372" s="205"/>
      <c r="X1372" s="205"/>
      <c r="Y1372" s="394"/>
      <c r="Z1372" s="98"/>
      <c r="AA1372" s="205"/>
      <c r="AB1372" s="98"/>
      <c r="AC1372" s="98"/>
      <c r="AD1372" s="98"/>
      <c r="AE1372" s="205"/>
      <c r="AF1372" s="98"/>
      <c r="AH1372" s="98"/>
      <c r="AI1372" s="205"/>
      <c r="AJ1372" s="98"/>
      <c r="AK1372" s="98"/>
      <c r="AL1372" s="98"/>
      <c r="AM1372" s="205"/>
      <c r="AN1372" s="98"/>
      <c r="AO1372" s="121"/>
      <c r="AP1372" s="98"/>
      <c r="AQ1372" s="205"/>
      <c r="AR1372" s="98"/>
      <c r="AT1372" s="98"/>
      <c r="AU1372" s="205"/>
      <c r="AV1372" s="98"/>
      <c r="AX1372" s="98"/>
      <c r="AY1372" s="205"/>
      <c r="AZ1372" s="98"/>
      <c r="BB1372" s="98"/>
      <c r="BC1372" s="205"/>
      <c r="BD1372" s="98"/>
      <c r="BF1372" s="98"/>
      <c r="BG1372" s="205"/>
      <c r="BH1372" s="98"/>
      <c r="BI1372" s="121"/>
      <c r="BJ1372" s="98"/>
      <c r="BK1372" s="205"/>
      <c r="BL1372" s="98"/>
      <c r="BN1372" s="121"/>
      <c r="BO1372" s="121"/>
      <c r="BP1372" s="121"/>
      <c r="BQ1372" s="121"/>
      <c r="BR1372" s="121"/>
    </row>
    <row r="1373" spans="1:70" customFormat="1">
      <c r="A1373" s="84"/>
      <c r="B1373" s="363"/>
      <c r="C1373" s="121"/>
      <c r="D1373" s="121"/>
      <c r="E1373" s="121"/>
      <c r="F1373" s="121"/>
      <c r="G1373" s="121"/>
      <c r="H1373" s="121"/>
      <c r="I1373" s="121"/>
      <c r="J1373" s="121"/>
      <c r="K1373" s="121"/>
      <c r="L1373" s="10"/>
      <c r="M1373" s="9"/>
      <c r="N1373" s="90"/>
      <c r="R1373" s="205"/>
      <c r="S1373" s="205"/>
      <c r="T1373" s="205"/>
      <c r="V1373" s="205"/>
      <c r="W1373" s="205"/>
      <c r="X1373" s="205"/>
      <c r="Y1373" s="394"/>
      <c r="Z1373" s="98"/>
      <c r="AA1373" s="205"/>
      <c r="AB1373" s="98"/>
      <c r="AC1373" s="98"/>
      <c r="AD1373" s="98"/>
      <c r="AE1373" s="205"/>
      <c r="AF1373" s="98"/>
      <c r="AH1373" s="98"/>
      <c r="AI1373" s="205"/>
      <c r="AJ1373" s="98"/>
      <c r="AK1373" s="98"/>
      <c r="AL1373" s="98"/>
      <c r="AM1373" s="205"/>
      <c r="AN1373" s="98"/>
      <c r="AO1373" s="121"/>
      <c r="AP1373" s="98"/>
      <c r="AQ1373" s="205"/>
      <c r="AR1373" s="98"/>
      <c r="AT1373" s="98"/>
      <c r="AU1373" s="205"/>
      <c r="AV1373" s="98"/>
      <c r="AX1373" s="98"/>
      <c r="AY1373" s="205"/>
      <c r="AZ1373" s="98"/>
      <c r="BB1373" s="98"/>
      <c r="BC1373" s="205"/>
      <c r="BD1373" s="98"/>
      <c r="BF1373" s="98"/>
      <c r="BG1373" s="205"/>
      <c r="BH1373" s="98"/>
      <c r="BI1373" s="121"/>
      <c r="BJ1373" s="98"/>
      <c r="BK1373" s="205"/>
      <c r="BL1373" s="98"/>
      <c r="BN1373" s="121"/>
      <c r="BO1373" s="121"/>
      <c r="BP1373" s="121"/>
      <c r="BQ1373" s="121"/>
      <c r="BR1373" s="121"/>
    </row>
    <row r="1374" spans="1:70" customFormat="1">
      <c r="A1374" s="84"/>
      <c r="B1374" s="363"/>
      <c r="C1374" s="121"/>
      <c r="D1374" s="121"/>
      <c r="E1374" s="121"/>
      <c r="F1374" s="121"/>
      <c r="G1374" s="121"/>
      <c r="H1374" s="121"/>
      <c r="I1374" s="121"/>
      <c r="J1374" s="121"/>
      <c r="K1374" s="121"/>
      <c r="L1374" s="10"/>
      <c r="M1374" s="9"/>
      <c r="N1374" s="90"/>
      <c r="R1374" s="205"/>
      <c r="S1374" s="205"/>
      <c r="T1374" s="205"/>
      <c r="V1374" s="205"/>
      <c r="W1374" s="205"/>
      <c r="X1374" s="205"/>
      <c r="Y1374" s="394"/>
      <c r="Z1374" s="98"/>
      <c r="AA1374" s="205"/>
      <c r="AB1374" s="98"/>
      <c r="AC1374" s="98"/>
      <c r="AD1374" s="98"/>
      <c r="AE1374" s="205"/>
      <c r="AF1374" s="98"/>
      <c r="AH1374" s="98"/>
      <c r="AI1374" s="205"/>
      <c r="AJ1374" s="98"/>
      <c r="AK1374" s="98"/>
      <c r="AL1374" s="98"/>
      <c r="AM1374" s="205"/>
      <c r="AN1374" s="98"/>
      <c r="AO1374" s="121"/>
      <c r="AP1374" s="98"/>
      <c r="AQ1374" s="205"/>
      <c r="AR1374" s="98"/>
      <c r="AT1374" s="98"/>
      <c r="AU1374" s="205"/>
      <c r="AV1374" s="98"/>
      <c r="AX1374" s="98"/>
      <c r="AY1374" s="205"/>
      <c r="AZ1374" s="98"/>
      <c r="BB1374" s="98"/>
      <c r="BC1374" s="205"/>
      <c r="BD1374" s="98"/>
      <c r="BF1374" s="98"/>
      <c r="BG1374" s="205"/>
      <c r="BH1374" s="98"/>
      <c r="BI1374" s="121"/>
      <c r="BJ1374" s="98"/>
      <c r="BK1374" s="205"/>
      <c r="BL1374" s="98"/>
      <c r="BN1374" s="121"/>
      <c r="BO1374" s="121"/>
      <c r="BP1374" s="121"/>
      <c r="BQ1374" s="121"/>
      <c r="BR1374" s="121"/>
    </row>
    <row r="1375" spans="1:70" customFormat="1">
      <c r="A1375" s="84"/>
      <c r="B1375" s="363"/>
      <c r="C1375" s="121"/>
      <c r="D1375" s="121"/>
      <c r="E1375" s="121"/>
      <c r="F1375" s="121"/>
      <c r="G1375" s="121"/>
      <c r="H1375" s="121"/>
      <c r="I1375" s="121"/>
      <c r="J1375" s="121"/>
      <c r="K1375" s="121"/>
      <c r="L1375" s="10"/>
      <c r="M1375" s="9"/>
      <c r="N1375" s="90"/>
      <c r="R1375" s="205"/>
      <c r="S1375" s="205"/>
      <c r="T1375" s="205"/>
      <c r="V1375" s="205"/>
      <c r="W1375" s="205"/>
      <c r="X1375" s="205"/>
      <c r="Y1375" s="394"/>
      <c r="Z1375" s="98"/>
      <c r="AA1375" s="205"/>
      <c r="AB1375" s="98"/>
      <c r="AC1375" s="98"/>
      <c r="AD1375" s="98"/>
      <c r="AE1375" s="205"/>
      <c r="AF1375" s="98"/>
      <c r="AH1375" s="98"/>
      <c r="AI1375" s="205"/>
      <c r="AJ1375" s="98"/>
      <c r="AK1375" s="98"/>
      <c r="AL1375" s="98"/>
      <c r="AM1375" s="205"/>
      <c r="AN1375" s="98"/>
      <c r="AO1375" s="121"/>
      <c r="AP1375" s="98"/>
      <c r="AQ1375" s="205"/>
      <c r="AR1375" s="98"/>
      <c r="AT1375" s="98"/>
      <c r="AU1375" s="205"/>
      <c r="AV1375" s="98"/>
      <c r="AX1375" s="98"/>
      <c r="AY1375" s="205"/>
      <c r="AZ1375" s="98"/>
      <c r="BB1375" s="98"/>
      <c r="BC1375" s="205"/>
      <c r="BD1375" s="98"/>
      <c r="BF1375" s="98"/>
      <c r="BG1375" s="205"/>
      <c r="BH1375" s="98"/>
      <c r="BI1375" s="121"/>
      <c r="BJ1375" s="98"/>
      <c r="BK1375" s="205"/>
      <c r="BL1375" s="98"/>
      <c r="BN1375" s="121"/>
      <c r="BO1375" s="121"/>
      <c r="BP1375" s="121"/>
      <c r="BQ1375" s="121"/>
      <c r="BR1375" s="121"/>
    </row>
    <row r="1376" spans="1:70" customFormat="1">
      <c r="A1376" s="84"/>
      <c r="B1376" s="363"/>
      <c r="C1376" s="121"/>
      <c r="D1376" s="121"/>
      <c r="E1376" s="121"/>
      <c r="F1376" s="121"/>
      <c r="G1376" s="121"/>
      <c r="H1376" s="121"/>
      <c r="I1376" s="121"/>
      <c r="J1376" s="121"/>
      <c r="K1376" s="121"/>
      <c r="L1376" s="10"/>
      <c r="M1376" s="9"/>
      <c r="N1376" s="90"/>
      <c r="R1376" s="205"/>
      <c r="S1376" s="205"/>
      <c r="T1376" s="205"/>
      <c r="V1376" s="205"/>
      <c r="W1376" s="205"/>
      <c r="X1376" s="205"/>
      <c r="Y1376" s="394"/>
      <c r="Z1376" s="98"/>
      <c r="AA1376" s="205"/>
      <c r="AB1376" s="98"/>
      <c r="AC1376" s="98"/>
      <c r="AD1376" s="98"/>
      <c r="AE1376" s="205"/>
      <c r="AF1376" s="98"/>
      <c r="AH1376" s="98"/>
      <c r="AI1376" s="205"/>
      <c r="AJ1376" s="98"/>
      <c r="AK1376" s="98"/>
      <c r="AL1376" s="98"/>
      <c r="AM1376" s="205"/>
      <c r="AN1376" s="98"/>
      <c r="AO1376" s="121"/>
      <c r="AP1376" s="98"/>
      <c r="AQ1376" s="205"/>
      <c r="AR1376" s="98"/>
      <c r="AT1376" s="98"/>
      <c r="AU1376" s="205"/>
      <c r="AV1376" s="98"/>
      <c r="AX1376" s="98"/>
      <c r="AY1376" s="205"/>
      <c r="AZ1376" s="98"/>
      <c r="BB1376" s="98"/>
      <c r="BC1376" s="205"/>
      <c r="BD1376" s="98"/>
      <c r="BF1376" s="98"/>
      <c r="BG1376" s="205"/>
      <c r="BH1376" s="98"/>
      <c r="BI1376" s="121"/>
      <c r="BJ1376" s="98"/>
      <c r="BK1376" s="205"/>
      <c r="BL1376" s="98"/>
      <c r="BN1376" s="121"/>
      <c r="BO1376" s="121"/>
      <c r="BP1376" s="121"/>
      <c r="BQ1376" s="121"/>
      <c r="BR1376" s="121"/>
    </row>
    <row r="1377" spans="1:70" customFormat="1">
      <c r="A1377" s="84"/>
      <c r="B1377" s="363"/>
      <c r="C1377" s="121"/>
      <c r="D1377" s="121"/>
      <c r="E1377" s="121"/>
      <c r="F1377" s="121"/>
      <c r="G1377" s="121"/>
      <c r="H1377" s="121"/>
      <c r="I1377" s="121"/>
      <c r="J1377" s="121"/>
      <c r="K1377" s="121"/>
      <c r="L1377" s="10"/>
      <c r="M1377" s="9"/>
      <c r="N1377" s="90"/>
      <c r="R1377" s="205"/>
      <c r="S1377" s="205"/>
      <c r="T1377" s="205"/>
      <c r="V1377" s="205"/>
      <c r="W1377" s="205"/>
      <c r="X1377" s="205"/>
      <c r="Y1377" s="394"/>
      <c r="Z1377" s="98"/>
      <c r="AA1377" s="205"/>
      <c r="AB1377" s="98"/>
      <c r="AC1377" s="98"/>
      <c r="AD1377" s="98"/>
      <c r="AE1377" s="205"/>
      <c r="AF1377" s="98"/>
      <c r="AH1377" s="98"/>
      <c r="AI1377" s="205"/>
      <c r="AJ1377" s="98"/>
      <c r="AK1377" s="98"/>
      <c r="AL1377" s="98"/>
      <c r="AM1377" s="205"/>
      <c r="AN1377" s="98"/>
      <c r="AO1377" s="121"/>
      <c r="AP1377" s="98"/>
      <c r="AQ1377" s="205"/>
      <c r="AR1377" s="98"/>
      <c r="AT1377" s="98"/>
      <c r="AU1377" s="205"/>
      <c r="AV1377" s="98"/>
      <c r="AX1377" s="98"/>
      <c r="AY1377" s="205"/>
      <c r="AZ1377" s="98"/>
      <c r="BB1377" s="98"/>
      <c r="BC1377" s="205"/>
      <c r="BD1377" s="98"/>
      <c r="BF1377" s="98"/>
      <c r="BG1377" s="205"/>
      <c r="BH1377" s="98"/>
      <c r="BI1377" s="121"/>
      <c r="BJ1377" s="98"/>
      <c r="BK1377" s="205"/>
      <c r="BL1377" s="98"/>
      <c r="BN1377" s="121"/>
      <c r="BO1377" s="121"/>
      <c r="BP1377" s="121"/>
      <c r="BQ1377" s="121"/>
      <c r="BR1377" s="121"/>
    </row>
    <row r="1378" spans="1:70" customFormat="1">
      <c r="A1378" s="84"/>
      <c r="B1378" s="363"/>
      <c r="C1378" s="121"/>
      <c r="D1378" s="121"/>
      <c r="E1378" s="121"/>
      <c r="F1378" s="121"/>
      <c r="G1378" s="121"/>
      <c r="H1378" s="121"/>
      <c r="I1378" s="121"/>
      <c r="J1378" s="121"/>
      <c r="K1378" s="121"/>
      <c r="L1378" s="10"/>
      <c r="M1378" s="9"/>
      <c r="N1378" s="90"/>
      <c r="R1378" s="205"/>
      <c r="S1378" s="205"/>
      <c r="T1378" s="205"/>
      <c r="V1378" s="205"/>
      <c r="W1378" s="205"/>
      <c r="X1378" s="205"/>
      <c r="Y1378" s="394"/>
      <c r="Z1378" s="98"/>
      <c r="AA1378" s="205"/>
      <c r="AB1378" s="98"/>
      <c r="AC1378" s="98"/>
      <c r="AD1378" s="98"/>
      <c r="AE1378" s="205"/>
      <c r="AF1378" s="98"/>
      <c r="AH1378" s="98"/>
      <c r="AI1378" s="205"/>
      <c r="AJ1378" s="98"/>
      <c r="AK1378" s="98"/>
      <c r="AL1378" s="98"/>
      <c r="AM1378" s="205"/>
      <c r="AN1378" s="98"/>
      <c r="AO1378" s="121"/>
      <c r="AP1378" s="98"/>
      <c r="AQ1378" s="205"/>
      <c r="AR1378" s="98"/>
      <c r="AT1378" s="98"/>
      <c r="AU1378" s="205"/>
      <c r="AV1378" s="98"/>
      <c r="AX1378" s="98"/>
      <c r="AY1378" s="205"/>
      <c r="AZ1378" s="98"/>
      <c r="BB1378" s="98"/>
      <c r="BC1378" s="205"/>
      <c r="BD1378" s="98"/>
      <c r="BF1378" s="98"/>
      <c r="BG1378" s="205"/>
      <c r="BH1378" s="98"/>
      <c r="BI1378" s="121"/>
      <c r="BJ1378" s="98"/>
      <c r="BK1378" s="205"/>
      <c r="BL1378" s="98"/>
      <c r="BN1378" s="121"/>
      <c r="BO1378" s="121"/>
      <c r="BP1378" s="121"/>
      <c r="BQ1378" s="121"/>
      <c r="BR1378" s="121"/>
    </row>
    <row r="1379" spans="1:70" customFormat="1">
      <c r="A1379" s="84"/>
      <c r="B1379" s="363"/>
      <c r="C1379" s="121"/>
      <c r="D1379" s="121"/>
      <c r="E1379" s="121"/>
      <c r="F1379" s="121"/>
      <c r="G1379" s="121"/>
      <c r="H1379" s="121"/>
      <c r="I1379" s="121"/>
      <c r="J1379" s="121"/>
      <c r="K1379" s="121"/>
      <c r="L1379" s="10"/>
      <c r="M1379" s="9"/>
      <c r="N1379" s="90"/>
      <c r="R1379" s="205"/>
      <c r="S1379" s="205"/>
      <c r="T1379" s="205"/>
      <c r="V1379" s="205"/>
      <c r="W1379" s="205"/>
      <c r="X1379" s="205"/>
      <c r="Y1379" s="394"/>
      <c r="Z1379" s="98"/>
      <c r="AA1379" s="205"/>
      <c r="AB1379" s="98"/>
      <c r="AC1379" s="98"/>
      <c r="AD1379" s="98"/>
      <c r="AE1379" s="205"/>
      <c r="AF1379" s="98"/>
      <c r="AH1379" s="98"/>
      <c r="AI1379" s="205"/>
      <c r="AJ1379" s="98"/>
      <c r="AK1379" s="98"/>
      <c r="AL1379" s="98"/>
      <c r="AM1379" s="205"/>
      <c r="AN1379" s="98"/>
      <c r="AO1379" s="121"/>
      <c r="AP1379" s="98"/>
      <c r="AQ1379" s="205"/>
      <c r="AR1379" s="98"/>
      <c r="AT1379" s="98"/>
      <c r="AU1379" s="205"/>
      <c r="AV1379" s="98"/>
      <c r="AX1379" s="98"/>
      <c r="AY1379" s="205"/>
      <c r="AZ1379" s="98"/>
      <c r="BB1379" s="98"/>
      <c r="BC1379" s="205"/>
      <c r="BD1379" s="98"/>
      <c r="BF1379" s="98"/>
      <c r="BG1379" s="205"/>
      <c r="BH1379" s="98"/>
      <c r="BI1379" s="121"/>
      <c r="BJ1379" s="98"/>
      <c r="BK1379" s="205"/>
      <c r="BL1379" s="98"/>
      <c r="BN1379" s="121"/>
      <c r="BO1379" s="121"/>
      <c r="BP1379" s="121"/>
      <c r="BQ1379" s="121"/>
      <c r="BR1379" s="121"/>
    </row>
    <row r="1380" spans="1:70" customFormat="1">
      <c r="A1380" s="84"/>
      <c r="B1380" s="363"/>
      <c r="C1380" s="121"/>
      <c r="D1380" s="121"/>
      <c r="E1380" s="121"/>
      <c r="F1380" s="121"/>
      <c r="G1380" s="121"/>
      <c r="H1380" s="121"/>
      <c r="I1380" s="121"/>
      <c r="J1380" s="121"/>
      <c r="K1380" s="121"/>
      <c r="L1380" s="10"/>
      <c r="M1380" s="9"/>
      <c r="N1380" s="90"/>
      <c r="R1380" s="205"/>
      <c r="S1380" s="205"/>
      <c r="T1380" s="205"/>
      <c r="V1380" s="205"/>
      <c r="W1380" s="205"/>
      <c r="X1380" s="205"/>
      <c r="Y1380" s="394"/>
      <c r="Z1380" s="98"/>
      <c r="AA1380" s="205"/>
      <c r="AB1380" s="98"/>
      <c r="AC1380" s="98"/>
      <c r="AD1380" s="98"/>
      <c r="AE1380" s="205"/>
      <c r="AF1380" s="98"/>
      <c r="AH1380" s="98"/>
      <c r="AI1380" s="205"/>
      <c r="AJ1380" s="98"/>
      <c r="AK1380" s="98"/>
      <c r="AL1380" s="98"/>
      <c r="AM1380" s="205"/>
      <c r="AN1380" s="98"/>
      <c r="AO1380" s="121"/>
      <c r="AP1380" s="98"/>
      <c r="AQ1380" s="205"/>
      <c r="AR1380" s="98"/>
      <c r="AT1380" s="98"/>
      <c r="AU1380" s="205"/>
      <c r="AV1380" s="98"/>
      <c r="AX1380" s="98"/>
      <c r="AY1380" s="205"/>
      <c r="AZ1380" s="98"/>
      <c r="BB1380" s="98"/>
      <c r="BC1380" s="205"/>
      <c r="BD1380" s="98"/>
      <c r="BF1380" s="98"/>
      <c r="BG1380" s="205"/>
      <c r="BH1380" s="98"/>
      <c r="BI1380" s="121"/>
      <c r="BJ1380" s="98"/>
      <c r="BK1380" s="205"/>
      <c r="BL1380" s="98"/>
      <c r="BN1380" s="121"/>
      <c r="BO1380" s="121"/>
      <c r="BP1380" s="121"/>
      <c r="BQ1380" s="121"/>
      <c r="BR1380" s="121"/>
    </row>
    <row r="1381" spans="1:70" customFormat="1">
      <c r="A1381" s="84"/>
      <c r="B1381" s="363"/>
      <c r="C1381" s="121"/>
      <c r="D1381" s="121"/>
      <c r="E1381" s="121"/>
      <c r="F1381" s="121"/>
      <c r="G1381" s="121"/>
      <c r="H1381" s="121"/>
      <c r="I1381" s="121"/>
      <c r="J1381" s="121"/>
      <c r="K1381" s="121"/>
      <c r="L1381" s="10"/>
      <c r="M1381" s="9"/>
      <c r="N1381" s="90"/>
      <c r="R1381" s="205"/>
      <c r="S1381" s="205"/>
      <c r="T1381" s="205"/>
      <c r="V1381" s="205"/>
      <c r="W1381" s="205"/>
      <c r="X1381" s="205"/>
      <c r="Y1381" s="394"/>
      <c r="Z1381" s="98"/>
      <c r="AA1381" s="205"/>
      <c r="AB1381" s="98"/>
      <c r="AC1381" s="98"/>
      <c r="AD1381" s="98"/>
      <c r="AE1381" s="205"/>
      <c r="AF1381" s="98"/>
      <c r="AH1381" s="98"/>
      <c r="AI1381" s="205"/>
      <c r="AJ1381" s="98"/>
      <c r="AK1381" s="98"/>
      <c r="AL1381" s="98"/>
      <c r="AM1381" s="205"/>
      <c r="AN1381" s="98"/>
      <c r="AO1381" s="121"/>
      <c r="AP1381" s="98"/>
      <c r="AQ1381" s="205"/>
      <c r="AR1381" s="98"/>
      <c r="AT1381" s="98"/>
      <c r="AU1381" s="205"/>
      <c r="AV1381" s="98"/>
      <c r="AX1381" s="98"/>
      <c r="AY1381" s="205"/>
      <c r="AZ1381" s="98"/>
      <c r="BB1381" s="98"/>
      <c r="BC1381" s="205"/>
      <c r="BD1381" s="98"/>
      <c r="BF1381" s="98"/>
      <c r="BG1381" s="205"/>
      <c r="BH1381" s="98"/>
      <c r="BI1381" s="121"/>
      <c r="BJ1381" s="98"/>
      <c r="BK1381" s="205"/>
      <c r="BL1381" s="98"/>
      <c r="BN1381" s="121"/>
      <c r="BO1381" s="121"/>
      <c r="BP1381" s="121"/>
      <c r="BQ1381" s="121"/>
      <c r="BR1381" s="121"/>
    </row>
    <row r="1382" spans="1:70" customFormat="1">
      <c r="A1382" s="84"/>
      <c r="B1382" s="363"/>
      <c r="C1382" s="121"/>
      <c r="D1382" s="121"/>
      <c r="E1382" s="121"/>
      <c r="F1382" s="121"/>
      <c r="G1382" s="121"/>
      <c r="H1382" s="121"/>
      <c r="I1382" s="121"/>
      <c r="J1382" s="121"/>
      <c r="K1382" s="121"/>
      <c r="L1382" s="10"/>
      <c r="M1382" s="9"/>
      <c r="N1382" s="90"/>
      <c r="R1382" s="205"/>
      <c r="S1382" s="205"/>
      <c r="T1382" s="205"/>
      <c r="V1382" s="205"/>
      <c r="W1382" s="205"/>
      <c r="X1382" s="205"/>
      <c r="Y1382" s="394"/>
      <c r="Z1382" s="98"/>
      <c r="AA1382" s="205"/>
      <c r="AB1382" s="98"/>
      <c r="AC1382" s="98"/>
      <c r="AD1382" s="98"/>
      <c r="AE1382" s="205"/>
      <c r="AF1382" s="98"/>
      <c r="AH1382" s="98"/>
      <c r="AI1382" s="205"/>
      <c r="AJ1382" s="98"/>
      <c r="AK1382" s="98"/>
      <c r="AL1382" s="98"/>
      <c r="AM1382" s="205"/>
      <c r="AN1382" s="98"/>
      <c r="AO1382" s="121"/>
      <c r="AP1382" s="98"/>
      <c r="AQ1382" s="205"/>
      <c r="AR1382" s="98"/>
      <c r="AT1382" s="98"/>
      <c r="AU1382" s="205"/>
      <c r="AV1382" s="98"/>
      <c r="AX1382" s="98"/>
      <c r="AY1382" s="205"/>
      <c r="AZ1382" s="98"/>
      <c r="BB1382" s="98"/>
      <c r="BC1382" s="205"/>
      <c r="BD1382" s="98"/>
      <c r="BF1382" s="98"/>
      <c r="BG1382" s="205"/>
      <c r="BH1382" s="98"/>
      <c r="BI1382" s="121"/>
      <c r="BJ1382" s="98"/>
      <c r="BK1382" s="205"/>
      <c r="BL1382" s="98"/>
      <c r="BN1382" s="121"/>
      <c r="BO1382" s="121"/>
      <c r="BP1382" s="121"/>
      <c r="BQ1382" s="121"/>
      <c r="BR1382" s="121"/>
    </row>
    <row r="1383" spans="1:70" customFormat="1">
      <c r="A1383" s="84"/>
      <c r="B1383" s="363"/>
      <c r="C1383" s="121"/>
      <c r="D1383" s="121"/>
      <c r="E1383" s="121"/>
      <c r="F1383" s="121"/>
      <c r="G1383" s="121"/>
      <c r="H1383" s="121"/>
      <c r="I1383" s="121"/>
      <c r="J1383" s="121"/>
      <c r="K1383" s="121"/>
      <c r="L1383" s="10"/>
      <c r="M1383" s="9"/>
      <c r="N1383" s="90"/>
      <c r="R1383" s="205"/>
      <c r="S1383" s="205"/>
      <c r="T1383" s="205"/>
      <c r="V1383" s="205"/>
      <c r="W1383" s="205"/>
      <c r="X1383" s="205"/>
      <c r="Y1383" s="394"/>
      <c r="Z1383" s="98"/>
      <c r="AA1383" s="205"/>
      <c r="AB1383" s="98"/>
      <c r="AC1383" s="98"/>
      <c r="AD1383" s="98"/>
      <c r="AE1383" s="205"/>
      <c r="AF1383" s="98"/>
      <c r="AH1383" s="98"/>
      <c r="AI1383" s="205"/>
      <c r="AJ1383" s="98"/>
      <c r="AK1383" s="98"/>
      <c r="AL1383" s="98"/>
      <c r="AM1383" s="205"/>
      <c r="AN1383" s="98"/>
      <c r="AO1383" s="121"/>
      <c r="AP1383" s="98"/>
      <c r="AQ1383" s="205"/>
      <c r="AR1383" s="98"/>
      <c r="AT1383" s="98"/>
      <c r="AU1383" s="205"/>
      <c r="AV1383" s="98"/>
      <c r="AX1383" s="98"/>
      <c r="AY1383" s="205"/>
      <c r="AZ1383" s="98"/>
      <c r="BB1383" s="98"/>
      <c r="BC1383" s="205"/>
      <c r="BD1383" s="98"/>
      <c r="BF1383" s="98"/>
      <c r="BG1383" s="205"/>
      <c r="BH1383" s="98"/>
      <c r="BI1383" s="121"/>
      <c r="BJ1383" s="98"/>
      <c r="BK1383" s="205"/>
      <c r="BL1383" s="98"/>
      <c r="BN1383" s="121"/>
      <c r="BO1383" s="121"/>
      <c r="BP1383" s="121"/>
      <c r="BQ1383" s="121"/>
      <c r="BR1383" s="121"/>
    </row>
    <row r="1384" spans="1:70" customFormat="1">
      <c r="A1384" s="84"/>
      <c r="B1384" s="363"/>
      <c r="C1384" s="121"/>
      <c r="D1384" s="121"/>
      <c r="E1384" s="121"/>
      <c r="F1384" s="121"/>
      <c r="G1384" s="121"/>
      <c r="H1384" s="121"/>
      <c r="I1384" s="121"/>
      <c r="J1384" s="121"/>
      <c r="K1384" s="121"/>
      <c r="L1384" s="10"/>
      <c r="M1384" s="9"/>
      <c r="N1384" s="90"/>
      <c r="R1384" s="205"/>
      <c r="S1384" s="205"/>
      <c r="T1384" s="205"/>
      <c r="V1384" s="205"/>
      <c r="W1384" s="205"/>
      <c r="X1384" s="205"/>
      <c r="Y1384" s="394"/>
      <c r="Z1384" s="98"/>
      <c r="AA1384" s="205"/>
      <c r="AB1384" s="98"/>
      <c r="AC1384" s="98"/>
      <c r="AD1384" s="98"/>
      <c r="AE1384" s="205"/>
      <c r="AF1384" s="98"/>
      <c r="AH1384" s="98"/>
      <c r="AI1384" s="205"/>
      <c r="AJ1384" s="98"/>
      <c r="AK1384" s="98"/>
      <c r="AL1384" s="98"/>
      <c r="AM1384" s="205"/>
      <c r="AN1384" s="98"/>
      <c r="AO1384" s="121"/>
      <c r="AP1384" s="98"/>
      <c r="AQ1384" s="205"/>
      <c r="AR1384" s="98"/>
      <c r="AT1384" s="98"/>
      <c r="AU1384" s="205"/>
      <c r="AV1384" s="98"/>
      <c r="AX1384" s="98"/>
      <c r="AY1384" s="205"/>
      <c r="AZ1384" s="98"/>
      <c r="BB1384" s="98"/>
      <c r="BC1384" s="205"/>
      <c r="BD1384" s="98"/>
      <c r="BF1384" s="98"/>
      <c r="BG1384" s="205"/>
      <c r="BH1384" s="98"/>
      <c r="BI1384" s="121"/>
      <c r="BJ1384" s="98"/>
      <c r="BK1384" s="205"/>
      <c r="BL1384" s="98"/>
      <c r="BN1384" s="121"/>
      <c r="BO1384" s="121"/>
      <c r="BP1384" s="121"/>
      <c r="BQ1384" s="121"/>
      <c r="BR1384" s="121"/>
    </row>
    <row r="1385" spans="1:70" customFormat="1">
      <c r="A1385" s="84"/>
      <c r="B1385" s="363"/>
      <c r="C1385" s="121"/>
      <c r="D1385" s="121"/>
      <c r="E1385" s="121"/>
      <c r="F1385" s="121"/>
      <c r="G1385" s="121"/>
      <c r="H1385" s="121"/>
      <c r="I1385" s="121"/>
      <c r="J1385" s="121"/>
      <c r="K1385" s="121"/>
      <c r="L1385" s="10"/>
      <c r="M1385" s="9"/>
      <c r="N1385" s="90"/>
      <c r="R1385" s="205"/>
      <c r="S1385" s="205"/>
      <c r="T1385" s="205"/>
      <c r="V1385" s="205"/>
      <c r="W1385" s="205"/>
      <c r="X1385" s="205"/>
      <c r="Y1385" s="394"/>
      <c r="Z1385" s="98"/>
      <c r="AA1385" s="205"/>
      <c r="AB1385" s="98"/>
      <c r="AC1385" s="98"/>
      <c r="AD1385" s="98"/>
      <c r="AE1385" s="205"/>
      <c r="AF1385" s="98"/>
      <c r="AH1385" s="98"/>
      <c r="AI1385" s="205"/>
      <c r="AJ1385" s="98"/>
      <c r="AK1385" s="98"/>
      <c r="AL1385" s="98"/>
      <c r="AM1385" s="205"/>
      <c r="AN1385" s="98"/>
      <c r="AO1385" s="121"/>
      <c r="AP1385" s="98"/>
      <c r="AQ1385" s="205"/>
      <c r="AR1385" s="98"/>
      <c r="AT1385" s="98"/>
      <c r="AU1385" s="205"/>
      <c r="AV1385" s="98"/>
      <c r="AX1385" s="98"/>
      <c r="AY1385" s="205"/>
      <c r="AZ1385" s="98"/>
      <c r="BB1385" s="98"/>
      <c r="BC1385" s="205"/>
      <c r="BD1385" s="98"/>
      <c r="BF1385" s="98"/>
      <c r="BG1385" s="205"/>
      <c r="BH1385" s="98"/>
      <c r="BI1385" s="121"/>
      <c r="BJ1385" s="98"/>
      <c r="BK1385" s="205"/>
      <c r="BL1385" s="98"/>
      <c r="BN1385" s="121"/>
      <c r="BO1385" s="121"/>
      <c r="BP1385" s="121"/>
      <c r="BQ1385" s="121"/>
      <c r="BR1385" s="121"/>
    </row>
    <row r="1386" spans="1:70" customFormat="1">
      <c r="A1386" s="84"/>
      <c r="B1386" s="363"/>
      <c r="C1386" s="121"/>
      <c r="D1386" s="121"/>
      <c r="E1386" s="121"/>
      <c r="F1386" s="121"/>
      <c r="G1386" s="121"/>
      <c r="H1386" s="121"/>
      <c r="I1386" s="121"/>
      <c r="J1386" s="121"/>
      <c r="K1386" s="121"/>
      <c r="L1386" s="10"/>
      <c r="M1386" s="9"/>
      <c r="N1386" s="90"/>
      <c r="R1386" s="205"/>
      <c r="S1386" s="205"/>
      <c r="T1386" s="205"/>
      <c r="V1386" s="205"/>
      <c r="W1386" s="205"/>
      <c r="X1386" s="205"/>
      <c r="Y1386" s="394"/>
      <c r="Z1386" s="98"/>
      <c r="AA1386" s="205"/>
      <c r="AB1386" s="98"/>
      <c r="AC1386" s="98"/>
      <c r="AD1386" s="98"/>
      <c r="AE1386" s="205"/>
      <c r="AF1386" s="98"/>
      <c r="AH1386" s="98"/>
      <c r="AI1386" s="205"/>
      <c r="AJ1386" s="98"/>
      <c r="AK1386" s="98"/>
      <c r="AL1386" s="98"/>
      <c r="AM1386" s="205"/>
      <c r="AN1386" s="98"/>
      <c r="AO1386" s="121"/>
      <c r="AP1386" s="98"/>
      <c r="AQ1386" s="205"/>
      <c r="AR1386" s="98"/>
      <c r="AT1386" s="98"/>
      <c r="AU1386" s="205"/>
      <c r="AV1386" s="98"/>
      <c r="AX1386" s="98"/>
      <c r="AY1386" s="205"/>
      <c r="AZ1386" s="98"/>
      <c r="BB1386" s="98"/>
      <c r="BC1386" s="205"/>
      <c r="BD1386" s="98"/>
      <c r="BF1386" s="98"/>
      <c r="BG1386" s="205"/>
      <c r="BH1386" s="98"/>
      <c r="BI1386" s="121"/>
      <c r="BJ1386" s="98"/>
      <c r="BK1386" s="205"/>
      <c r="BL1386" s="98"/>
      <c r="BN1386" s="121"/>
      <c r="BO1386" s="121"/>
      <c r="BP1386" s="121"/>
      <c r="BQ1386" s="121"/>
      <c r="BR1386" s="121"/>
    </row>
    <row r="1387" spans="1:70" customFormat="1">
      <c r="A1387" s="84"/>
      <c r="B1387" s="363"/>
      <c r="C1387" s="121"/>
      <c r="D1387" s="121"/>
      <c r="E1387" s="121"/>
      <c r="F1387" s="121"/>
      <c r="G1387" s="121"/>
      <c r="H1387" s="121"/>
      <c r="I1387" s="121"/>
      <c r="J1387" s="121"/>
      <c r="K1387" s="121"/>
      <c r="L1387" s="10"/>
      <c r="M1387" s="9"/>
      <c r="N1387" s="90"/>
      <c r="R1387" s="205"/>
      <c r="S1387" s="205"/>
      <c r="T1387" s="205"/>
      <c r="V1387" s="205"/>
      <c r="W1387" s="205"/>
      <c r="X1387" s="205"/>
      <c r="Y1387" s="394"/>
      <c r="Z1387" s="98"/>
      <c r="AA1387" s="205"/>
      <c r="AB1387" s="98"/>
      <c r="AC1387" s="98"/>
      <c r="AD1387" s="98"/>
      <c r="AE1387" s="205"/>
      <c r="AF1387" s="98"/>
      <c r="AH1387" s="98"/>
      <c r="AI1387" s="205"/>
      <c r="AJ1387" s="98"/>
      <c r="AK1387" s="98"/>
      <c r="AL1387" s="98"/>
      <c r="AM1387" s="205"/>
      <c r="AN1387" s="98"/>
      <c r="AO1387" s="121"/>
      <c r="AP1387" s="98"/>
      <c r="AQ1387" s="205"/>
      <c r="AR1387" s="98"/>
      <c r="AT1387" s="98"/>
      <c r="AU1387" s="205"/>
      <c r="AV1387" s="98"/>
      <c r="AX1387" s="98"/>
      <c r="AY1387" s="205"/>
      <c r="AZ1387" s="98"/>
      <c r="BB1387" s="98"/>
      <c r="BC1387" s="205"/>
      <c r="BD1387" s="98"/>
      <c r="BF1387" s="98"/>
      <c r="BG1387" s="205"/>
      <c r="BH1387" s="98"/>
      <c r="BI1387" s="121"/>
      <c r="BJ1387" s="98"/>
      <c r="BK1387" s="205"/>
      <c r="BL1387" s="98"/>
      <c r="BN1387" s="121"/>
      <c r="BO1387" s="121"/>
      <c r="BP1387" s="121"/>
      <c r="BQ1387" s="121"/>
      <c r="BR1387" s="121"/>
    </row>
    <row r="1388" spans="1:70" customFormat="1">
      <c r="A1388" s="84"/>
      <c r="B1388" s="363"/>
      <c r="C1388" s="121"/>
      <c r="D1388" s="121"/>
      <c r="E1388" s="121"/>
      <c r="F1388" s="121"/>
      <c r="G1388" s="121"/>
      <c r="H1388" s="121"/>
      <c r="I1388" s="121"/>
      <c r="J1388" s="121"/>
      <c r="K1388" s="121"/>
      <c r="L1388" s="10"/>
      <c r="M1388" s="9"/>
      <c r="N1388" s="90"/>
      <c r="R1388" s="205"/>
      <c r="S1388" s="205"/>
      <c r="T1388" s="205"/>
      <c r="V1388" s="205"/>
      <c r="W1388" s="205"/>
      <c r="X1388" s="205"/>
      <c r="Y1388" s="394"/>
      <c r="Z1388" s="98"/>
      <c r="AA1388" s="205"/>
      <c r="AB1388" s="98"/>
      <c r="AC1388" s="98"/>
      <c r="AD1388" s="98"/>
      <c r="AE1388" s="205"/>
      <c r="AF1388" s="98"/>
      <c r="AH1388" s="98"/>
      <c r="AI1388" s="205"/>
      <c r="AJ1388" s="98"/>
      <c r="AK1388" s="98"/>
      <c r="AL1388" s="98"/>
      <c r="AM1388" s="205"/>
      <c r="AN1388" s="98"/>
      <c r="AO1388" s="121"/>
      <c r="AP1388" s="98"/>
      <c r="AQ1388" s="205"/>
      <c r="AR1388" s="98"/>
      <c r="AT1388" s="98"/>
      <c r="AU1388" s="205"/>
      <c r="AV1388" s="98"/>
      <c r="AX1388" s="98"/>
      <c r="AY1388" s="205"/>
      <c r="AZ1388" s="98"/>
      <c r="BB1388" s="98"/>
      <c r="BC1388" s="205"/>
      <c r="BD1388" s="98"/>
      <c r="BF1388" s="98"/>
      <c r="BG1388" s="205"/>
      <c r="BH1388" s="98"/>
      <c r="BI1388" s="121"/>
      <c r="BJ1388" s="98"/>
      <c r="BK1388" s="205"/>
      <c r="BL1388" s="98"/>
      <c r="BN1388" s="121"/>
      <c r="BO1388" s="121"/>
      <c r="BP1388" s="121"/>
      <c r="BQ1388" s="121"/>
      <c r="BR1388" s="121"/>
    </row>
    <row r="1389" spans="1:70" customFormat="1">
      <c r="A1389" s="84"/>
      <c r="B1389" s="363"/>
      <c r="C1389" s="121"/>
      <c r="D1389" s="121"/>
      <c r="E1389" s="121"/>
      <c r="F1389" s="121"/>
      <c r="G1389" s="121"/>
      <c r="H1389" s="121"/>
      <c r="I1389" s="121"/>
      <c r="J1389" s="121"/>
      <c r="K1389" s="121"/>
      <c r="L1389" s="10"/>
      <c r="M1389" s="9"/>
      <c r="N1389" s="90"/>
      <c r="R1389" s="205"/>
      <c r="S1389" s="205"/>
      <c r="T1389" s="205"/>
      <c r="V1389" s="205"/>
      <c r="W1389" s="205"/>
      <c r="X1389" s="205"/>
      <c r="Y1389" s="394"/>
      <c r="Z1389" s="98"/>
      <c r="AA1389" s="205"/>
      <c r="AB1389" s="98"/>
      <c r="AC1389" s="98"/>
      <c r="AD1389" s="98"/>
      <c r="AE1389" s="205"/>
      <c r="AF1389" s="98"/>
      <c r="AH1389" s="98"/>
      <c r="AI1389" s="205"/>
      <c r="AJ1389" s="98"/>
      <c r="AK1389" s="98"/>
      <c r="AL1389" s="98"/>
      <c r="AM1389" s="205"/>
      <c r="AN1389" s="98"/>
      <c r="AO1389" s="121"/>
      <c r="AP1389" s="98"/>
      <c r="AQ1389" s="205"/>
      <c r="AR1389" s="98"/>
      <c r="AT1389" s="98"/>
      <c r="AU1389" s="205"/>
      <c r="AV1389" s="98"/>
      <c r="AX1389" s="98"/>
      <c r="AY1389" s="205"/>
      <c r="AZ1389" s="98"/>
      <c r="BB1389" s="98"/>
      <c r="BC1389" s="205"/>
      <c r="BD1389" s="98"/>
      <c r="BF1389" s="98"/>
      <c r="BG1389" s="205"/>
      <c r="BH1389" s="98"/>
      <c r="BI1389" s="121"/>
      <c r="BJ1389" s="98"/>
      <c r="BK1389" s="205"/>
      <c r="BL1389" s="98"/>
      <c r="BN1389" s="121"/>
      <c r="BO1389" s="121"/>
      <c r="BP1389" s="121"/>
      <c r="BQ1389" s="121"/>
      <c r="BR1389" s="121"/>
    </row>
    <row r="1390" spans="1:70" customFormat="1">
      <c r="A1390" s="84"/>
      <c r="B1390" s="363"/>
      <c r="C1390" s="121"/>
      <c r="D1390" s="121"/>
      <c r="E1390" s="121"/>
      <c r="F1390" s="121"/>
      <c r="G1390" s="121"/>
      <c r="H1390" s="121"/>
      <c r="I1390" s="121"/>
      <c r="J1390" s="121"/>
      <c r="K1390" s="121"/>
      <c r="L1390" s="10"/>
      <c r="M1390" s="9"/>
      <c r="N1390" s="90"/>
      <c r="R1390" s="205"/>
      <c r="S1390" s="205"/>
      <c r="T1390" s="205"/>
      <c r="V1390" s="205"/>
      <c r="W1390" s="205"/>
      <c r="X1390" s="205"/>
      <c r="Y1390" s="394"/>
      <c r="Z1390" s="98"/>
      <c r="AA1390" s="205"/>
      <c r="AB1390" s="98"/>
      <c r="AC1390" s="98"/>
      <c r="AD1390" s="98"/>
      <c r="AE1390" s="205"/>
      <c r="AF1390" s="98"/>
      <c r="AH1390" s="98"/>
      <c r="AI1390" s="205"/>
      <c r="AJ1390" s="98"/>
      <c r="AK1390" s="98"/>
      <c r="AL1390" s="98"/>
      <c r="AM1390" s="205"/>
      <c r="AN1390" s="98"/>
      <c r="AO1390" s="121"/>
      <c r="AP1390" s="98"/>
      <c r="AQ1390" s="205"/>
      <c r="AR1390" s="98"/>
      <c r="AT1390" s="98"/>
      <c r="AU1390" s="205"/>
      <c r="AV1390" s="98"/>
      <c r="AX1390" s="98"/>
      <c r="AY1390" s="205"/>
      <c r="AZ1390" s="98"/>
      <c r="BB1390" s="98"/>
      <c r="BC1390" s="205"/>
      <c r="BD1390" s="98"/>
      <c r="BF1390" s="98"/>
      <c r="BG1390" s="205"/>
      <c r="BH1390" s="98"/>
      <c r="BI1390" s="121"/>
      <c r="BJ1390" s="98"/>
      <c r="BK1390" s="205"/>
      <c r="BL1390" s="98"/>
      <c r="BN1390" s="121"/>
      <c r="BO1390" s="121"/>
      <c r="BP1390" s="121"/>
      <c r="BQ1390" s="121"/>
      <c r="BR1390" s="121"/>
    </row>
    <row r="1391" spans="1:70" customFormat="1">
      <c r="A1391" s="84"/>
      <c r="B1391" s="363"/>
      <c r="C1391" s="121"/>
      <c r="D1391" s="121"/>
      <c r="E1391" s="121"/>
      <c r="F1391" s="121"/>
      <c r="G1391" s="121"/>
      <c r="H1391" s="121"/>
      <c r="I1391" s="121"/>
      <c r="J1391" s="121"/>
      <c r="K1391" s="121"/>
      <c r="L1391" s="10"/>
      <c r="M1391" s="9"/>
      <c r="N1391" s="90"/>
      <c r="R1391" s="205"/>
      <c r="S1391" s="205"/>
      <c r="T1391" s="205"/>
      <c r="V1391" s="205"/>
      <c r="W1391" s="205"/>
      <c r="X1391" s="205"/>
      <c r="Y1391" s="394"/>
      <c r="Z1391" s="98"/>
      <c r="AA1391" s="205"/>
      <c r="AB1391" s="98"/>
      <c r="AC1391" s="98"/>
      <c r="AD1391" s="98"/>
      <c r="AE1391" s="205"/>
      <c r="AF1391" s="98"/>
      <c r="AH1391" s="98"/>
      <c r="AI1391" s="205"/>
      <c r="AJ1391" s="98"/>
      <c r="AK1391" s="98"/>
      <c r="AL1391" s="98"/>
      <c r="AM1391" s="205"/>
      <c r="AN1391" s="98"/>
      <c r="AO1391" s="121"/>
      <c r="AP1391" s="98"/>
      <c r="AQ1391" s="205"/>
      <c r="AR1391" s="98"/>
      <c r="AT1391" s="98"/>
      <c r="AU1391" s="205"/>
      <c r="AV1391" s="98"/>
      <c r="AX1391" s="98"/>
      <c r="AY1391" s="205"/>
      <c r="AZ1391" s="98"/>
      <c r="BB1391" s="98"/>
      <c r="BC1391" s="205"/>
      <c r="BD1391" s="98"/>
      <c r="BF1391" s="98"/>
      <c r="BG1391" s="205"/>
      <c r="BH1391" s="98"/>
      <c r="BI1391" s="121"/>
      <c r="BJ1391" s="98"/>
      <c r="BK1391" s="205"/>
      <c r="BL1391" s="98"/>
      <c r="BN1391" s="121"/>
      <c r="BO1391" s="121"/>
      <c r="BP1391" s="121"/>
      <c r="BQ1391" s="121"/>
      <c r="BR1391" s="121"/>
    </row>
    <row r="1392" spans="1:70" customFormat="1">
      <c r="A1392" s="84"/>
      <c r="B1392" s="363"/>
      <c r="C1392" s="121"/>
      <c r="D1392" s="121"/>
      <c r="E1392" s="121"/>
      <c r="F1392" s="121"/>
      <c r="G1392" s="121"/>
      <c r="H1392" s="121"/>
      <c r="I1392" s="121"/>
      <c r="J1392" s="121"/>
      <c r="K1392" s="121"/>
      <c r="L1392" s="10"/>
      <c r="M1392" s="9"/>
      <c r="N1392" s="90"/>
      <c r="R1392" s="205"/>
      <c r="S1392" s="205"/>
      <c r="T1392" s="205"/>
      <c r="V1392" s="205"/>
      <c r="W1392" s="205"/>
      <c r="X1392" s="205"/>
      <c r="Y1392" s="394"/>
      <c r="Z1392" s="98"/>
      <c r="AA1392" s="205"/>
      <c r="AB1392" s="98"/>
      <c r="AC1392" s="98"/>
      <c r="AD1392" s="98"/>
      <c r="AE1392" s="205"/>
      <c r="AF1392" s="98"/>
      <c r="AH1392" s="98"/>
      <c r="AI1392" s="205"/>
      <c r="AJ1392" s="98"/>
      <c r="AK1392" s="98"/>
      <c r="AL1392" s="98"/>
      <c r="AM1392" s="205"/>
      <c r="AN1392" s="98"/>
      <c r="AO1392" s="121"/>
      <c r="AP1392" s="98"/>
      <c r="AQ1392" s="205"/>
      <c r="AR1392" s="98"/>
      <c r="AT1392" s="98"/>
      <c r="AU1392" s="205"/>
      <c r="AV1392" s="98"/>
      <c r="AX1392" s="98"/>
      <c r="AY1392" s="205"/>
      <c r="AZ1392" s="98"/>
      <c r="BB1392" s="98"/>
      <c r="BC1392" s="205"/>
      <c r="BD1392" s="98"/>
      <c r="BF1392" s="98"/>
      <c r="BG1392" s="205"/>
      <c r="BH1392" s="98"/>
      <c r="BI1392" s="121"/>
      <c r="BJ1392" s="98"/>
      <c r="BK1392" s="205"/>
      <c r="BL1392" s="98"/>
      <c r="BN1392" s="121"/>
      <c r="BO1392" s="121"/>
      <c r="BP1392" s="121"/>
      <c r="BQ1392" s="121"/>
      <c r="BR1392" s="121"/>
    </row>
    <row r="1393" spans="1:70" customFormat="1">
      <c r="A1393" s="84"/>
      <c r="B1393" s="363"/>
      <c r="C1393" s="121"/>
      <c r="D1393" s="121"/>
      <c r="E1393" s="121"/>
      <c r="F1393" s="121"/>
      <c r="G1393" s="121"/>
      <c r="H1393" s="121"/>
      <c r="I1393" s="121"/>
      <c r="J1393" s="121"/>
      <c r="K1393" s="121"/>
      <c r="L1393" s="10"/>
      <c r="M1393" s="9"/>
      <c r="N1393" s="90"/>
      <c r="R1393" s="205"/>
      <c r="S1393" s="205"/>
      <c r="T1393" s="205"/>
      <c r="V1393" s="205"/>
      <c r="W1393" s="205"/>
      <c r="X1393" s="205"/>
      <c r="Y1393" s="394"/>
      <c r="Z1393" s="98"/>
      <c r="AA1393" s="205"/>
      <c r="AB1393" s="98"/>
      <c r="AC1393" s="98"/>
      <c r="AD1393" s="98"/>
      <c r="AE1393" s="205"/>
      <c r="AF1393" s="98"/>
      <c r="AH1393" s="98"/>
      <c r="AI1393" s="205"/>
      <c r="AJ1393" s="98"/>
      <c r="AK1393" s="98"/>
      <c r="AL1393" s="98"/>
      <c r="AM1393" s="205"/>
      <c r="AN1393" s="98"/>
      <c r="AO1393" s="121"/>
      <c r="AP1393" s="98"/>
      <c r="AQ1393" s="205"/>
      <c r="AR1393" s="98"/>
      <c r="AT1393" s="98"/>
      <c r="AU1393" s="205"/>
      <c r="AV1393" s="98"/>
      <c r="AX1393" s="98"/>
      <c r="AY1393" s="205"/>
      <c r="AZ1393" s="98"/>
      <c r="BB1393" s="98"/>
      <c r="BC1393" s="205"/>
      <c r="BD1393" s="98"/>
      <c r="BF1393" s="98"/>
      <c r="BG1393" s="205"/>
      <c r="BH1393" s="98"/>
      <c r="BI1393" s="121"/>
      <c r="BJ1393" s="98"/>
      <c r="BK1393" s="205"/>
      <c r="BL1393" s="98"/>
      <c r="BN1393" s="121"/>
      <c r="BO1393" s="121"/>
      <c r="BP1393" s="121"/>
      <c r="BQ1393" s="121"/>
      <c r="BR1393" s="121"/>
    </row>
    <row r="1394" spans="1:70" customFormat="1">
      <c r="A1394" s="84"/>
      <c r="B1394" s="363"/>
      <c r="C1394" s="121"/>
      <c r="D1394" s="121"/>
      <c r="E1394" s="121"/>
      <c r="F1394" s="121"/>
      <c r="G1394" s="121"/>
      <c r="H1394" s="121"/>
      <c r="I1394" s="121"/>
      <c r="J1394" s="121"/>
      <c r="K1394" s="121"/>
      <c r="L1394" s="10"/>
      <c r="M1394" s="9"/>
      <c r="N1394" s="90"/>
      <c r="R1394" s="205"/>
      <c r="S1394" s="205"/>
      <c r="T1394" s="205"/>
      <c r="V1394" s="205"/>
      <c r="W1394" s="205"/>
      <c r="X1394" s="205"/>
      <c r="Y1394" s="394"/>
      <c r="Z1394" s="98"/>
      <c r="AA1394" s="205"/>
      <c r="AB1394" s="98"/>
      <c r="AC1394" s="98"/>
      <c r="AD1394" s="98"/>
      <c r="AE1394" s="205"/>
      <c r="AF1394" s="98"/>
      <c r="AH1394" s="98"/>
      <c r="AI1394" s="205"/>
      <c r="AJ1394" s="98"/>
      <c r="AK1394" s="98"/>
      <c r="AL1394" s="98"/>
      <c r="AM1394" s="205"/>
      <c r="AN1394" s="98"/>
      <c r="AO1394" s="121"/>
      <c r="AP1394" s="98"/>
      <c r="AQ1394" s="205"/>
      <c r="AR1394" s="98"/>
      <c r="AT1394" s="98"/>
      <c r="AU1394" s="205"/>
      <c r="AV1394" s="98"/>
      <c r="AX1394" s="98"/>
      <c r="AY1394" s="205"/>
      <c r="AZ1394" s="98"/>
      <c r="BB1394" s="98"/>
      <c r="BC1394" s="205"/>
      <c r="BD1394" s="98"/>
      <c r="BF1394" s="98"/>
      <c r="BG1394" s="205"/>
      <c r="BH1394" s="98"/>
      <c r="BI1394" s="121"/>
      <c r="BJ1394" s="98"/>
      <c r="BK1394" s="205"/>
      <c r="BL1394" s="98"/>
      <c r="BN1394" s="121"/>
      <c r="BO1394" s="121"/>
      <c r="BP1394" s="121"/>
      <c r="BQ1394" s="121"/>
      <c r="BR1394" s="121"/>
    </row>
    <row r="1395" spans="1:70" customFormat="1">
      <c r="A1395" s="84"/>
      <c r="B1395" s="363"/>
      <c r="C1395" s="121"/>
      <c r="D1395" s="121"/>
      <c r="E1395" s="121"/>
      <c r="F1395" s="121"/>
      <c r="G1395" s="121"/>
      <c r="H1395" s="121"/>
      <c r="I1395" s="121"/>
      <c r="J1395" s="121"/>
      <c r="K1395" s="121"/>
      <c r="L1395" s="10"/>
      <c r="M1395" s="9"/>
      <c r="N1395" s="90"/>
      <c r="R1395" s="205"/>
      <c r="S1395" s="205"/>
      <c r="T1395" s="205"/>
      <c r="V1395" s="205"/>
      <c r="W1395" s="205"/>
      <c r="X1395" s="205"/>
      <c r="Y1395" s="394"/>
      <c r="Z1395" s="98"/>
      <c r="AA1395" s="205"/>
      <c r="AB1395" s="98"/>
      <c r="AC1395" s="98"/>
      <c r="AD1395" s="98"/>
      <c r="AE1395" s="205"/>
      <c r="AF1395" s="98"/>
      <c r="AH1395" s="98"/>
      <c r="AI1395" s="205"/>
      <c r="AJ1395" s="98"/>
      <c r="AK1395" s="98"/>
      <c r="AL1395" s="98"/>
      <c r="AM1395" s="205"/>
      <c r="AN1395" s="98"/>
      <c r="AO1395" s="121"/>
      <c r="AP1395" s="98"/>
      <c r="AQ1395" s="205"/>
      <c r="AR1395" s="98"/>
      <c r="AT1395" s="98"/>
      <c r="AU1395" s="205"/>
      <c r="AV1395" s="98"/>
      <c r="AX1395" s="98"/>
      <c r="AY1395" s="205"/>
      <c r="AZ1395" s="98"/>
      <c r="BB1395" s="98"/>
      <c r="BC1395" s="205"/>
      <c r="BD1395" s="98"/>
      <c r="BF1395" s="98"/>
      <c r="BG1395" s="205"/>
      <c r="BH1395" s="98"/>
      <c r="BI1395" s="121"/>
      <c r="BJ1395" s="98"/>
      <c r="BK1395" s="205"/>
      <c r="BL1395" s="98"/>
      <c r="BN1395" s="121"/>
      <c r="BO1395" s="121"/>
      <c r="BP1395" s="121"/>
      <c r="BQ1395" s="121"/>
      <c r="BR1395" s="121"/>
    </row>
    <row r="1396" spans="1:70" customFormat="1">
      <c r="A1396" s="84"/>
      <c r="B1396" s="363"/>
      <c r="C1396" s="121"/>
      <c r="D1396" s="121"/>
      <c r="E1396" s="121"/>
      <c r="F1396" s="121"/>
      <c r="G1396" s="121"/>
      <c r="H1396" s="121"/>
      <c r="I1396" s="121"/>
      <c r="J1396" s="121"/>
      <c r="K1396" s="121"/>
      <c r="L1396" s="10"/>
      <c r="M1396" s="9"/>
      <c r="N1396" s="90"/>
      <c r="R1396" s="205"/>
      <c r="S1396" s="205"/>
      <c r="T1396" s="205"/>
      <c r="V1396" s="205"/>
      <c r="W1396" s="205"/>
      <c r="X1396" s="205"/>
      <c r="Y1396" s="394"/>
      <c r="Z1396" s="98"/>
      <c r="AA1396" s="205"/>
      <c r="AB1396" s="98"/>
      <c r="AC1396" s="98"/>
      <c r="AD1396" s="98"/>
      <c r="AE1396" s="205"/>
      <c r="AF1396" s="98"/>
      <c r="AH1396" s="98"/>
      <c r="AI1396" s="205"/>
      <c r="AJ1396" s="98"/>
      <c r="AK1396" s="98"/>
      <c r="AL1396" s="98"/>
      <c r="AM1396" s="205"/>
      <c r="AN1396" s="98"/>
      <c r="AO1396" s="121"/>
      <c r="AP1396" s="98"/>
      <c r="AQ1396" s="205"/>
      <c r="AR1396" s="98"/>
      <c r="AT1396" s="98"/>
      <c r="AU1396" s="205"/>
      <c r="AV1396" s="98"/>
      <c r="AX1396" s="98"/>
      <c r="AY1396" s="205"/>
      <c r="AZ1396" s="98"/>
      <c r="BB1396" s="98"/>
      <c r="BC1396" s="205"/>
      <c r="BD1396" s="98"/>
      <c r="BF1396" s="98"/>
      <c r="BG1396" s="205"/>
      <c r="BH1396" s="98"/>
      <c r="BI1396" s="121"/>
      <c r="BJ1396" s="98"/>
      <c r="BK1396" s="205"/>
      <c r="BL1396" s="98"/>
      <c r="BN1396" s="121"/>
      <c r="BO1396" s="121"/>
      <c r="BP1396" s="121"/>
      <c r="BQ1396" s="121"/>
      <c r="BR1396" s="121"/>
    </row>
    <row r="1397" spans="1:70" customFormat="1">
      <c r="A1397" s="84"/>
      <c r="B1397" s="363"/>
      <c r="C1397" s="121"/>
      <c r="D1397" s="121"/>
      <c r="E1397" s="121"/>
      <c r="F1397" s="121"/>
      <c r="G1397" s="121"/>
      <c r="H1397" s="121"/>
      <c r="I1397" s="121"/>
      <c r="J1397" s="121"/>
      <c r="K1397" s="121"/>
      <c r="L1397" s="10"/>
      <c r="M1397" s="9"/>
      <c r="N1397" s="90"/>
      <c r="R1397" s="205"/>
      <c r="S1397" s="205"/>
      <c r="T1397" s="205"/>
      <c r="V1397" s="205"/>
      <c r="W1397" s="205"/>
      <c r="X1397" s="205"/>
      <c r="Y1397" s="394"/>
      <c r="Z1397" s="98"/>
      <c r="AA1397" s="205"/>
      <c r="AB1397" s="98"/>
      <c r="AC1397" s="98"/>
      <c r="AD1397" s="98"/>
      <c r="AE1397" s="205"/>
      <c r="AF1397" s="98"/>
      <c r="AH1397" s="98"/>
      <c r="AI1397" s="205"/>
      <c r="AJ1397" s="98"/>
      <c r="AK1397" s="98"/>
      <c r="AL1397" s="98"/>
      <c r="AM1397" s="205"/>
      <c r="AN1397" s="98"/>
      <c r="AO1397" s="121"/>
      <c r="AP1397" s="98"/>
      <c r="AQ1397" s="205"/>
      <c r="AR1397" s="98"/>
      <c r="AT1397" s="98"/>
      <c r="AU1397" s="205"/>
      <c r="AV1397" s="98"/>
      <c r="AX1397" s="98"/>
      <c r="AY1397" s="205"/>
      <c r="AZ1397" s="98"/>
      <c r="BB1397" s="98"/>
      <c r="BC1397" s="205"/>
      <c r="BD1397" s="98"/>
      <c r="BF1397" s="98"/>
      <c r="BG1397" s="205"/>
      <c r="BH1397" s="98"/>
      <c r="BI1397" s="121"/>
      <c r="BJ1397" s="98"/>
      <c r="BK1397" s="205"/>
      <c r="BL1397" s="98"/>
      <c r="BN1397" s="121"/>
      <c r="BO1397" s="121"/>
      <c r="BP1397" s="121"/>
      <c r="BQ1397" s="121"/>
      <c r="BR1397" s="121"/>
    </row>
    <row r="1398" spans="1:70" customFormat="1">
      <c r="A1398" s="84"/>
      <c r="B1398" s="363"/>
      <c r="C1398" s="121"/>
      <c r="D1398" s="121"/>
      <c r="E1398" s="121"/>
      <c r="F1398" s="121"/>
      <c r="G1398" s="121"/>
      <c r="H1398" s="121"/>
      <c r="I1398" s="121"/>
      <c r="J1398" s="121"/>
      <c r="K1398" s="121"/>
      <c r="L1398" s="10"/>
      <c r="M1398" s="9"/>
      <c r="N1398" s="90"/>
      <c r="R1398" s="205"/>
      <c r="S1398" s="205"/>
      <c r="T1398" s="205"/>
      <c r="V1398" s="205"/>
      <c r="W1398" s="205"/>
      <c r="X1398" s="205"/>
      <c r="Y1398" s="394"/>
      <c r="Z1398" s="98"/>
      <c r="AA1398" s="205"/>
      <c r="AB1398" s="98"/>
      <c r="AC1398" s="98"/>
      <c r="AD1398" s="98"/>
      <c r="AE1398" s="205"/>
      <c r="AF1398" s="98"/>
      <c r="AH1398" s="98"/>
      <c r="AI1398" s="205"/>
      <c r="AJ1398" s="98"/>
      <c r="AK1398" s="98"/>
      <c r="AL1398" s="98"/>
      <c r="AM1398" s="205"/>
      <c r="AN1398" s="98"/>
      <c r="AO1398" s="121"/>
      <c r="AP1398" s="98"/>
      <c r="AQ1398" s="205"/>
      <c r="AR1398" s="98"/>
      <c r="AT1398" s="98"/>
      <c r="AU1398" s="205"/>
      <c r="AV1398" s="98"/>
      <c r="AX1398" s="98"/>
      <c r="AY1398" s="205"/>
      <c r="AZ1398" s="98"/>
      <c r="BB1398" s="98"/>
      <c r="BC1398" s="205"/>
      <c r="BD1398" s="98"/>
      <c r="BF1398" s="98"/>
      <c r="BG1398" s="205"/>
      <c r="BH1398" s="98"/>
      <c r="BI1398" s="121"/>
      <c r="BJ1398" s="98"/>
      <c r="BK1398" s="205"/>
      <c r="BL1398" s="98"/>
      <c r="BN1398" s="121"/>
      <c r="BO1398" s="121"/>
      <c r="BP1398" s="121"/>
      <c r="BQ1398" s="121"/>
      <c r="BR1398" s="121"/>
    </row>
    <row r="1399" spans="1:70" customFormat="1">
      <c r="A1399" s="84"/>
      <c r="B1399" s="363"/>
      <c r="C1399" s="121"/>
      <c r="D1399" s="121"/>
      <c r="E1399" s="121"/>
      <c r="F1399" s="121"/>
      <c r="G1399" s="121"/>
      <c r="H1399" s="121"/>
      <c r="I1399" s="121"/>
      <c r="J1399" s="121"/>
      <c r="K1399" s="121"/>
      <c r="L1399" s="10"/>
      <c r="M1399" s="9"/>
      <c r="N1399" s="90"/>
      <c r="R1399" s="205"/>
      <c r="S1399" s="205"/>
      <c r="T1399" s="205"/>
      <c r="V1399" s="205"/>
      <c r="W1399" s="205"/>
      <c r="X1399" s="205"/>
      <c r="Y1399" s="394"/>
      <c r="Z1399" s="98"/>
      <c r="AA1399" s="205"/>
      <c r="AB1399" s="98"/>
      <c r="AC1399" s="98"/>
      <c r="AD1399" s="98"/>
      <c r="AE1399" s="205"/>
      <c r="AF1399" s="98"/>
      <c r="AH1399" s="98"/>
      <c r="AI1399" s="205"/>
      <c r="AJ1399" s="98"/>
      <c r="AK1399" s="98"/>
      <c r="AL1399" s="98"/>
      <c r="AM1399" s="205"/>
      <c r="AN1399" s="98"/>
      <c r="AO1399" s="121"/>
      <c r="AP1399" s="98"/>
      <c r="AQ1399" s="205"/>
      <c r="AR1399" s="98"/>
      <c r="AT1399" s="98"/>
      <c r="AU1399" s="205"/>
      <c r="AV1399" s="98"/>
      <c r="AX1399" s="98"/>
      <c r="AY1399" s="205"/>
      <c r="AZ1399" s="98"/>
      <c r="BB1399" s="98"/>
      <c r="BC1399" s="205"/>
      <c r="BD1399" s="98"/>
      <c r="BF1399" s="98"/>
      <c r="BG1399" s="205"/>
      <c r="BH1399" s="98"/>
      <c r="BI1399" s="121"/>
      <c r="BJ1399" s="98"/>
      <c r="BK1399" s="205"/>
      <c r="BL1399" s="98"/>
      <c r="BN1399" s="121"/>
      <c r="BO1399" s="121"/>
      <c r="BP1399" s="121"/>
      <c r="BQ1399" s="121"/>
      <c r="BR1399" s="121"/>
    </row>
    <row r="1400" spans="1:70" customFormat="1">
      <c r="A1400" s="84"/>
      <c r="B1400" s="363"/>
      <c r="C1400" s="121"/>
      <c r="D1400" s="121"/>
      <c r="E1400" s="121"/>
      <c r="F1400" s="121"/>
      <c r="G1400" s="121"/>
      <c r="H1400" s="121"/>
      <c r="I1400" s="121"/>
      <c r="J1400" s="121"/>
      <c r="K1400" s="121"/>
      <c r="L1400" s="10"/>
      <c r="M1400" s="9"/>
      <c r="N1400" s="90"/>
      <c r="R1400" s="205"/>
      <c r="S1400" s="205"/>
      <c r="T1400" s="205"/>
      <c r="V1400" s="205"/>
      <c r="W1400" s="205"/>
      <c r="X1400" s="205"/>
      <c r="Y1400" s="394"/>
      <c r="Z1400" s="98"/>
      <c r="AA1400" s="205"/>
      <c r="AB1400" s="98"/>
      <c r="AC1400" s="98"/>
      <c r="AD1400" s="98"/>
      <c r="AE1400" s="205"/>
      <c r="AF1400" s="98"/>
      <c r="AH1400" s="98"/>
      <c r="AI1400" s="205"/>
      <c r="AJ1400" s="98"/>
      <c r="AK1400" s="98"/>
      <c r="AL1400" s="98"/>
      <c r="AM1400" s="205"/>
      <c r="AN1400" s="98"/>
      <c r="AO1400" s="121"/>
      <c r="AP1400" s="98"/>
      <c r="AQ1400" s="205"/>
      <c r="AR1400" s="98"/>
      <c r="AT1400" s="98"/>
      <c r="AU1400" s="205"/>
      <c r="AV1400" s="98"/>
      <c r="AX1400" s="98"/>
      <c r="AY1400" s="205"/>
      <c r="AZ1400" s="98"/>
      <c r="BB1400" s="98"/>
      <c r="BC1400" s="205"/>
      <c r="BD1400" s="98"/>
      <c r="BF1400" s="98"/>
      <c r="BG1400" s="205"/>
      <c r="BH1400" s="98"/>
      <c r="BI1400" s="121"/>
      <c r="BJ1400" s="98"/>
      <c r="BK1400" s="205"/>
      <c r="BL1400" s="98"/>
      <c r="BN1400" s="121"/>
      <c r="BO1400" s="121"/>
      <c r="BP1400" s="121"/>
      <c r="BQ1400" s="121"/>
      <c r="BR1400" s="121"/>
    </row>
    <row r="1401" spans="1:70" customFormat="1">
      <c r="A1401" s="84"/>
      <c r="B1401" s="363"/>
      <c r="C1401" s="121"/>
      <c r="D1401" s="121"/>
      <c r="E1401" s="121"/>
      <c r="F1401" s="121"/>
      <c r="G1401" s="121"/>
      <c r="H1401" s="121"/>
      <c r="I1401" s="121"/>
      <c r="J1401" s="121"/>
      <c r="K1401" s="121"/>
      <c r="L1401" s="10"/>
      <c r="M1401" s="9"/>
      <c r="N1401" s="90"/>
      <c r="R1401" s="205"/>
      <c r="S1401" s="205"/>
      <c r="T1401" s="205"/>
      <c r="V1401" s="205"/>
      <c r="W1401" s="205"/>
      <c r="X1401" s="205"/>
      <c r="Y1401" s="394"/>
      <c r="Z1401" s="98"/>
      <c r="AA1401" s="205"/>
      <c r="AB1401" s="98"/>
      <c r="AC1401" s="98"/>
      <c r="AD1401" s="98"/>
      <c r="AE1401" s="205"/>
      <c r="AF1401" s="98"/>
      <c r="AH1401" s="98"/>
      <c r="AI1401" s="205"/>
      <c r="AJ1401" s="98"/>
      <c r="AK1401" s="98"/>
      <c r="AL1401" s="98"/>
      <c r="AM1401" s="205"/>
      <c r="AN1401" s="98"/>
      <c r="AO1401" s="121"/>
      <c r="AP1401" s="98"/>
      <c r="AQ1401" s="205"/>
      <c r="AR1401" s="98"/>
      <c r="AT1401" s="98"/>
      <c r="AU1401" s="205"/>
      <c r="AV1401" s="98"/>
      <c r="AX1401" s="98"/>
      <c r="AY1401" s="205"/>
      <c r="AZ1401" s="98"/>
      <c r="BB1401" s="98"/>
      <c r="BC1401" s="205"/>
      <c r="BD1401" s="98"/>
      <c r="BF1401" s="98"/>
      <c r="BG1401" s="205"/>
      <c r="BH1401" s="98"/>
      <c r="BI1401" s="121"/>
      <c r="BJ1401" s="98"/>
      <c r="BK1401" s="205"/>
      <c r="BL1401" s="98"/>
      <c r="BN1401" s="121"/>
      <c r="BO1401" s="121"/>
      <c r="BP1401" s="121"/>
      <c r="BQ1401" s="121"/>
      <c r="BR1401" s="121"/>
    </row>
    <row r="1402" spans="1:70" customFormat="1">
      <c r="A1402" s="84"/>
      <c r="B1402" s="363"/>
      <c r="C1402" s="121"/>
      <c r="D1402" s="121"/>
      <c r="E1402" s="121"/>
      <c r="F1402" s="121"/>
      <c r="G1402" s="121"/>
      <c r="H1402" s="121"/>
      <c r="I1402" s="121"/>
      <c r="J1402" s="121"/>
      <c r="K1402" s="121"/>
      <c r="L1402" s="10"/>
      <c r="M1402" s="9"/>
      <c r="N1402" s="90"/>
      <c r="R1402" s="205"/>
      <c r="S1402" s="205"/>
      <c r="T1402" s="205"/>
      <c r="V1402" s="205"/>
      <c r="W1402" s="205"/>
      <c r="X1402" s="205"/>
      <c r="Y1402" s="394"/>
      <c r="Z1402" s="98"/>
      <c r="AA1402" s="205"/>
      <c r="AB1402" s="98"/>
      <c r="AC1402" s="98"/>
      <c r="AD1402" s="98"/>
      <c r="AE1402" s="205"/>
      <c r="AF1402" s="98"/>
      <c r="AH1402" s="98"/>
      <c r="AI1402" s="205"/>
      <c r="AJ1402" s="98"/>
      <c r="AK1402" s="98"/>
      <c r="AL1402" s="98"/>
      <c r="AM1402" s="205"/>
      <c r="AN1402" s="98"/>
      <c r="AO1402" s="121"/>
      <c r="AP1402" s="98"/>
      <c r="AQ1402" s="205"/>
      <c r="AR1402" s="98"/>
      <c r="AT1402" s="98"/>
      <c r="AU1402" s="205"/>
      <c r="AV1402" s="98"/>
      <c r="AX1402" s="98"/>
      <c r="AY1402" s="205"/>
      <c r="AZ1402" s="98"/>
      <c r="BB1402" s="98"/>
      <c r="BC1402" s="205"/>
      <c r="BD1402" s="98"/>
      <c r="BF1402" s="98"/>
      <c r="BG1402" s="205"/>
      <c r="BH1402" s="98"/>
      <c r="BI1402" s="121"/>
      <c r="BJ1402" s="98"/>
      <c r="BK1402" s="205"/>
      <c r="BL1402" s="98"/>
      <c r="BN1402" s="121"/>
      <c r="BO1402" s="121"/>
      <c r="BP1402" s="121"/>
      <c r="BQ1402" s="121"/>
      <c r="BR1402" s="121"/>
    </row>
    <row r="1403" spans="1:70" customFormat="1">
      <c r="A1403" s="84"/>
      <c r="B1403" s="363"/>
      <c r="C1403" s="121"/>
      <c r="D1403" s="121"/>
      <c r="E1403" s="121"/>
      <c r="F1403" s="121"/>
      <c r="G1403" s="121"/>
      <c r="H1403" s="121"/>
      <c r="I1403" s="121"/>
      <c r="J1403" s="121"/>
      <c r="K1403" s="121"/>
      <c r="L1403" s="10"/>
      <c r="M1403" s="9"/>
      <c r="N1403" s="90"/>
      <c r="R1403" s="205"/>
      <c r="S1403" s="205"/>
      <c r="T1403" s="205"/>
      <c r="V1403" s="205"/>
      <c r="W1403" s="205"/>
      <c r="X1403" s="205"/>
      <c r="Y1403" s="394"/>
      <c r="Z1403" s="98"/>
      <c r="AA1403" s="205"/>
      <c r="AB1403" s="98"/>
      <c r="AC1403" s="98"/>
      <c r="AD1403" s="98"/>
      <c r="AE1403" s="205"/>
      <c r="AF1403" s="98"/>
      <c r="AH1403" s="98"/>
      <c r="AI1403" s="205"/>
      <c r="AJ1403" s="98"/>
      <c r="AK1403" s="98"/>
      <c r="AL1403" s="98"/>
      <c r="AM1403" s="205"/>
      <c r="AN1403" s="98"/>
      <c r="AO1403" s="121"/>
      <c r="AP1403" s="98"/>
      <c r="AQ1403" s="205"/>
      <c r="AR1403" s="98"/>
      <c r="AT1403" s="98"/>
      <c r="AU1403" s="205"/>
      <c r="AV1403" s="98"/>
      <c r="AX1403" s="98"/>
      <c r="AY1403" s="205"/>
      <c r="AZ1403" s="98"/>
      <c r="BB1403" s="98"/>
      <c r="BC1403" s="205"/>
      <c r="BD1403" s="98"/>
      <c r="BF1403" s="98"/>
      <c r="BG1403" s="205"/>
      <c r="BH1403" s="98"/>
      <c r="BI1403" s="121"/>
      <c r="BJ1403" s="98"/>
      <c r="BK1403" s="205"/>
      <c r="BL1403" s="98"/>
      <c r="BN1403" s="121"/>
      <c r="BO1403" s="121"/>
      <c r="BP1403" s="121"/>
      <c r="BQ1403" s="121"/>
      <c r="BR1403" s="121"/>
    </row>
    <row r="1404" spans="1:70" customFormat="1">
      <c r="A1404" s="84"/>
      <c r="B1404" s="363"/>
      <c r="C1404" s="121"/>
      <c r="D1404" s="121"/>
      <c r="E1404" s="121"/>
      <c r="F1404" s="121"/>
      <c r="G1404" s="121"/>
      <c r="H1404" s="121"/>
      <c r="I1404" s="121"/>
      <c r="J1404" s="121"/>
      <c r="K1404" s="121"/>
      <c r="L1404" s="10"/>
      <c r="M1404" s="9"/>
      <c r="N1404" s="90"/>
      <c r="R1404" s="205"/>
      <c r="S1404" s="205"/>
      <c r="T1404" s="205"/>
      <c r="V1404" s="205"/>
      <c r="W1404" s="205"/>
      <c r="X1404" s="205"/>
      <c r="Y1404" s="394"/>
      <c r="Z1404" s="98"/>
      <c r="AA1404" s="205"/>
      <c r="AB1404" s="98"/>
      <c r="AC1404" s="98"/>
      <c r="AD1404" s="98"/>
      <c r="AE1404" s="205"/>
      <c r="AF1404" s="98"/>
      <c r="AH1404" s="98"/>
      <c r="AI1404" s="205"/>
      <c r="AJ1404" s="98"/>
      <c r="AK1404" s="98"/>
      <c r="AL1404" s="98"/>
      <c r="AM1404" s="205"/>
      <c r="AN1404" s="98"/>
      <c r="AO1404" s="121"/>
      <c r="AP1404" s="98"/>
      <c r="AQ1404" s="205"/>
      <c r="AR1404" s="98"/>
      <c r="AT1404" s="98"/>
      <c r="AU1404" s="205"/>
      <c r="AV1404" s="98"/>
      <c r="AX1404" s="98"/>
      <c r="AY1404" s="205"/>
      <c r="AZ1404" s="98"/>
      <c r="BB1404" s="98"/>
      <c r="BC1404" s="205"/>
      <c r="BD1404" s="98"/>
      <c r="BF1404" s="98"/>
      <c r="BG1404" s="205"/>
      <c r="BH1404" s="98"/>
      <c r="BI1404" s="121"/>
      <c r="BJ1404" s="98"/>
      <c r="BK1404" s="205"/>
      <c r="BL1404" s="98"/>
      <c r="BN1404" s="121"/>
      <c r="BO1404" s="121"/>
      <c r="BP1404" s="121"/>
      <c r="BQ1404" s="121"/>
      <c r="BR1404" s="121"/>
    </row>
    <row r="1405" spans="1:70" customFormat="1">
      <c r="A1405" s="84"/>
      <c r="B1405" s="363"/>
      <c r="C1405" s="121"/>
      <c r="D1405" s="121"/>
      <c r="E1405" s="121"/>
      <c r="F1405" s="121"/>
      <c r="G1405" s="121"/>
      <c r="H1405" s="121"/>
      <c r="I1405" s="121"/>
      <c r="J1405" s="121"/>
      <c r="K1405" s="121"/>
      <c r="L1405" s="10"/>
      <c r="M1405" s="9"/>
      <c r="N1405" s="90"/>
      <c r="R1405" s="205"/>
      <c r="S1405" s="205"/>
      <c r="T1405" s="205"/>
      <c r="V1405" s="205"/>
      <c r="W1405" s="205"/>
      <c r="X1405" s="205"/>
      <c r="Y1405" s="394"/>
      <c r="Z1405" s="98"/>
      <c r="AA1405" s="205"/>
      <c r="AB1405" s="98"/>
      <c r="AC1405" s="98"/>
      <c r="AD1405" s="98"/>
      <c r="AE1405" s="205"/>
      <c r="AF1405" s="98"/>
      <c r="AH1405" s="98"/>
      <c r="AI1405" s="205"/>
      <c r="AJ1405" s="98"/>
      <c r="AK1405" s="98"/>
      <c r="AL1405" s="98"/>
      <c r="AM1405" s="205"/>
      <c r="AN1405" s="98"/>
      <c r="AO1405" s="121"/>
      <c r="AP1405" s="98"/>
      <c r="AQ1405" s="205"/>
      <c r="AR1405" s="98"/>
      <c r="AT1405" s="98"/>
      <c r="AU1405" s="205"/>
      <c r="AV1405" s="98"/>
      <c r="AX1405" s="98"/>
      <c r="AY1405" s="205"/>
      <c r="AZ1405" s="98"/>
      <c r="BB1405" s="98"/>
      <c r="BC1405" s="205"/>
      <c r="BD1405" s="98"/>
      <c r="BF1405" s="98"/>
      <c r="BG1405" s="205"/>
      <c r="BH1405" s="98"/>
      <c r="BI1405" s="121"/>
      <c r="BJ1405" s="98"/>
      <c r="BK1405" s="205"/>
      <c r="BL1405" s="98"/>
      <c r="BN1405" s="121"/>
      <c r="BO1405" s="121"/>
      <c r="BP1405" s="121"/>
      <c r="BQ1405" s="121"/>
      <c r="BR1405" s="121"/>
    </row>
    <row r="1406" spans="1:70" customFormat="1">
      <c r="A1406" s="84"/>
      <c r="B1406" s="363"/>
      <c r="C1406" s="121"/>
      <c r="D1406" s="121"/>
      <c r="E1406" s="121"/>
      <c r="F1406" s="121"/>
      <c r="G1406" s="121"/>
      <c r="H1406" s="121"/>
      <c r="I1406" s="121"/>
      <c r="J1406" s="121"/>
      <c r="K1406" s="121"/>
      <c r="L1406" s="10"/>
      <c r="M1406" s="9"/>
      <c r="N1406" s="90"/>
      <c r="R1406" s="205"/>
      <c r="S1406" s="205"/>
      <c r="T1406" s="205"/>
      <c r="V1406" s="205"/>
      <c r="W1406" s="205"/>
      <c r="X1406" s="205"/>
      <c r="Y1406" s="394"/>
      <c r="Z1406" s="98"/>
      <c r="AA1406" s="205"/>
      <c r="AB1406" s="98"/>
      <c r="AC1406" s="98"/>
      <c r="AD1406" s="98"/>
      <c r="AE1406" s="205"/>
      <c r="AF1406" s="98"/>
      <c r="AH1406" s="98"/>
      <c r="AI1406" s="205"/>
      <c r="AJ1406" s="98"/>
      <c r="AK1406" s="98"/>
      <c r="AL1406" s="98"/>
      <c r="AM1406" s="205"/>
      <c r="AN1406" s="98"/>
      <c r="AO1406" s="121"/>
      <c r="AP1406" s="98"/>
      <c r="AQ1406" s="205"/>
      <c r="AR1406" s="98"/>
      <c r="AT1406" s="98"/>
      <c r="AU1406" s="205"/>
      <c r="AV1406" s="98"/>
      <c r="AX1406" s="98"/>
      <c r="AY1406" s="205"/>
      <c r="AZ1406" s="98"/>
      <c r="BB1406" s="98"/>
      <c r="BC1406" s="205"/>
      <c r="BD1406" s="98"/>
      <c r="BF1406" s="98"/>
      <c r="BG1406" s="205"/>
      <c r="BH1406" s="98"/>
      <c r="BI1406" s="121"/>
      <c r="BJ1406" s="98"/>
      <c r="BK1406" s="205"/>
      <c r="BL1406" s="98"/>
      <c r="BN1406" s="121"/>
      <c r="BO1406" s="121"/>
      <c r="BP1406" s="121"/>
      <c r="BQ1406" s="121"/>
      <c r="BR1406" s="121"/>
    </row>
    <row r="1407" spans="1:70" customFormat="1">
      <c r="A1407" s="84"/>
      <c r="B1407" s="363"/>
      <c r="C1407" s="121"/>
      <c r="D1407" s="121"/>
      <c r="E1407" s="121"/>
      <c r="F1407" s="121"/>
      <c r="G1407" s="121"/>
      <c r="H1407" s="121"/>
      <c r="I1407" s="121"/>
      <c r="J1407" s="121"/>
      <c r="K1407" s="121"/>
      <c r="L1407" s="10"/>
      <c r="M1407" s="9"/>
      <c r="N1407" s="90"/>
      <c r="R1407" s="205"/>
      <c r="S1407" s="205"/>
      <c r="T1407" s="205"/>
      <c r="V1407" s="205"/>
      <c r="W1407" s="205"/>
      <c r="X1407" s="205"/>
      <c r="Y1407" s="394"/>
      <c r="Z1407" s="98"/>
      <c r="AA1407" s="205"/>
      <c r="AB1407" s="98"/>
      <c r="AC1407" s="98"/>
      <c r="AD1407" s="98"/>
      <c r="AE1407" s="205"/>
      <c r="AF1407" s="98"/>
      <c r="AH1407" s="98"/>
      <c r="AI1407" s="205"/>
      <c r="AJ1407" s="98"/>
      <c r="AK1407" s="98"/>
      <c r="AL1407" s="98"/>
      <c r="AM1407" s="205"/>
      <c r="AN1407" s="98"/>
      <c r="AO1407" s="121"/>
      <c r="AP1407" s="98"/>
      <c r="AQ1407" s="205"/>
      <c r="AR1407" s="98"/>
      <c r="AT1407" s="98"/>
      <c r="AU1407" s="205"/>
      <c r="AV1407" s="98"/>
      <c r="AX1407" s="98"/>
      <c r="AY1407" s="205"/>
      <c r="AZ1407" s="98"/>
      <c r="BB1407" s="98"/>
      <c r="BC1407" s="205"/>
      <c r="BD1407" s="98"/>
      <c r="BF1407" s="98"/>
      <c r="BG1407" s="205"/>
      <c r="BH1407" s="98"/>
      <c r="BI1407" s="121"/>
      <c r="BJ1407" s="98"/>
      <c r="BK1407" s="205"/>
      <c r="BL1407" s="98"/>
      <c r="BN1407" s="121"/>
      <c r="BO1407" s="121"/>
      <c r="BP1407" s="121"/>
      <c r="BQ1407" s="121"/>
      <c r="BR1407" s="121"/>
    </row>
    <row r="1408" spans="1:70" customFormat="1">
      <c r="A1408" s="84"/>
      <c r="B1408" s="363"/>
      <c r="C1408" s="121"/>
      <c r="D1408" s="121"/>
      <c r="E1408" s="121"/>
      <c r="F1408" s="121"/>
      <c r="G1408" s="121"/>
      <c r="H1408" s="121"/>
      <c r="I1408" s="121"/>
      <c r="J1408" s="121"/>
      <c r="K1408" s="121"/>
      <c r="L1408" s="10"/>
      <c r="M1408" s="9"/>
      <c r="N1408" s="90"/>
      <c r="R1408" s="205"/>
      <c r="S1408" s="205"/>
      <c r="T1408" s="205"/>
      <c r="V1408" s="205"/>
      <c r="W1408" s="205"/>
      <c r="X1408" s="205"/>
      <c r="Y1408" s="394"/>
      <c r="Z1408" s="98"/>
      <c r="AA1408" s="205"/>
      <c r="AB1408" s="98"/>
      <c r="AC1408" s="98"/>
      <c r="AD1408" s="98"/>
      <c r="AE1408" s="205"/>
      <c r="AF1408" s="98"/>
      <c r="AH1408" s="98"/>
      <c r="AI1408" s="205"/>
      <c r="AJ1408" s="98"/>
      <c r="AK1408" s="98"/>
      <c r="AL1408" s="98"/>
      <c r="AM1408" s="205"/>
      <c r="AN1408" s="98"/>
      <c r="AO1408" s="121"/>
      <c r="AP1408" s="98"/>
      <c r="AQ1408" s="205"/>
      <c r="AR1408" s="98"/>
      <c r="AT1408" s="98"/>
      <c r="AU1408" s="205"/>
      <c r="AV1408" s="98"/>
      <c r="AX1408" s="98"/>
      <c r="AY1408" s="205"/>
      <c r="AZ1408" s="98"/>
      <c r="BB1408" s="98"/>
      <c r="BC1408" s="205"/>
      <c r="BD1408" s="98"/>
      <c r="BF1408" s="98"/>
      <c r="BG1408" s="205"/>
      <c r="BH1408" s="98"/>
      <c r="BI1408" s="121"/>
      <c r="BJ1408" s="98"/>
      <c r="BK1408" s="205"/>
      <c r="BL1408" s="98"/>
      <c r="BN1408" s="121"/>
      <c r="BO1408" s="121"/>
      <c r="BP1408" s="121"/>
      <c r="BQ1408" s="121"/>
      <c r="BR1408" s="121"/>
    </row>
    <row r="1409" spans="1:70" customFormat="1">
      <c r="A1409" s="84"/>
      <c r="B1409" s="363"/>
      <c r="C1409" s="121"/>
      <c r="D1409" s="121"/>
      <c r="E1409" s="121"/>
      <c r="F1409" s="121"/>
      <c r="G1409" s="121"/>
      <c r="H1409" s="121"/>
      <c r="I1409" s="121"/>
      <c r="J1409" s="121"/>
      <c r="K1409" s="121"/>
      <c r="L1409" s="10"/>
      <c r="M1409" s="9"/>
      <c r="N1409" s="90"/>
      <c r="R1409" s="205"/>
      <c r="S1409" s="205"/>
      <c r="T1409" s="205"/>
      <c r="V1409" s="205"/>
      <c r="W1409" s="205"/>
      <c r="X1409" s="205"/>
      <c r="Y1409" s="394"/>
      <c r="Z1409" s="98"/>
      <c r="AA1409" s="205"/>
      <c r="AB1409" s="98"/>
      <c r="AC1409" s="98"/>
      <c r="AD1409" s="98"/>
      <c r="AE1409" s="205"/>
      <c r="AF1409" s="98"/>
      <c r="AH1409" s="98"/>
      <c r="AI1409" s="205"/>
      <c r="AJ1409" s="98"/>
      <c r="AK1409" s="98"/>
      <c r="AL1409" s="98"/>
      <c r="AM1409" s="205"/>
      <c r="AN1409" s="98"/>
      <c r="AO1409" s="121"/>
      <c r="AP1409" s="98"/>
      <c r="AQ1409" s="205"/>
      <c r="AR1409" s="98"/>
      <c r="AT1409" s="98"/>
      <c r="AU1409" s="205"/>
      <c r="AV1409" s="98"/>
      <c r="AX1409" s="98"/>
      <c r="AY1409" s="205"/>
      <c r="AZ1409" s="98"/>
      <c r="BB1409" s="98"/>
      <c r="BC1409" s="205"/>
      <c r="BD1409" s="98"/>
      <c r="BF1409" s="98"/>
      <c r="BG1409" s="205"/>
      <c r="BH1409" s="98"/>
      <c r="BI1409" s="121"/>
      <c r="BJ1409" s="98"/>
      <c r="BK1409" s="205"/>
      <c r="BL1409" s="98"/>
      <c r="BN1409" s="121"/>
      <c r="BO1409" s="121"/>
      <c r="BP1409" s="121"/>
      <c r="BQ1409" s="121"/>
      <c r="BR1409" s="121"/>
    </row>
    <row r="1410" spans="1:70" customFormat="1">
      <c r="A1410" s="84"/>
      <c r="B1410" s="363"/>
      <c r="C1410" s="121"/>
      <c r="D1410" s="121"/>
      <c r="E1410" s="121"/>
      <c r="F1410" s="121"/>
      <c r="G1410" s="121"/>
      <c r="H1410" s="121"/>
      <c r="I1410" s="121"/>
      <c r="J1410" s="121"/>
      <c r="K1410" s="121"/>
      <c r="L1410" s="10"/>
      <c r="M1410" s="9"/>
      <c r="N1410" s="90"/>
      <c r="R1410" s="205"/>
      <c r="S1410" s="205"/>
      <c r="T1410" s="205"/>
      <c r="V1410" s="205"/>
      <c r="W1410" s="205"/>
      <c r="X1410" s="205"/>
      <c r="Y1410" s="394"/>
      <c r="Z1410" s="98"/>
      <c r="AA1410" s="205"/>
      <c r="AB1410" s="98"/>
      <c r="AC1410" s="98"/>
      <c r="AD1410" s="98"/>
      <c r="AE1410" s="205"/>
      <c r="AF1410" s="98"/>
      <c r="AH1410" s="98"/>
      <c r="AI1410" s="205"/>
      <c r="AJ1410" s="98"/>
      <c r="AK1410" s="98"/>
      <c r="AL1410" s="98"/>
      <c r="AM1410" s="205"/>
      <c r="AN1410" s="98"/>
      <c r="AO1410" s="121"/>
      <c r="AP1410" s="98"/>
      <c r="AQ1410" s="205"/>
      <c r="AR1410" s="98"/>
      <c r="AT1410" s="98"/>
      <c r="AU1410" s="205"/>
      <c r="AV1410" s="98"/>
      <c r="AX1410" s="98"/>
      <c r="AY1410" s="205"/>
      <c r="AZ1410" s="98"/>
      <c r="BB1410" s="98"/>
      <c r="BC1410" s="205"/>
      <c r="BD1410" s="98"/>
      <c r="BF1410" s="98"/>
      <c r="BG1410" s="205"/>
      <c r="BH1410" s="98"/>
      <c r="BI1410" s="121"/>
      <c r="BJ1410" s="98"/>
      <c r="BK1410" s="205"/>
      <c r="BL1410" s="98"/>
      <c r="BN1410" s="121"/>
      <c r="BO1410" s="121"/>
      <c r="BP1410" s="121"/>
      <c r="BQ1410" s="121"/>
      <c r="BR1410" s="121"/>
    </row>
    <row r="1411" spans="1:70" customFormat="1">
      <c r="A1411" s="84"/>
      <c r="B1411" s="363"/>
      <c r="C1411" s="121"/>
      <c r="D1411" s="121"/>
      <c r="E1411" s="121"/>
      <c r="F1411" s="121"/>
      <c r="G1411" s="121"/>
      <c r="H1411" s="121"/>
      <c r="I1411" s="121"/>
      <c r="J1411" s="121"/>
      <c r="K1411" s="121"/>
      <c r="L1411" s="10"/>
      <c r="M1411" s="9"/>
      <c r="N1411" s="90"/>
      <c r="R1411" s="205"/>
      <c r="S1411" s="205"/>
      <c r="T1411" s="205"/>
      <c r="V1411" s="205"/>
      <c r="W1411" s="205"/>
      <c r="X1411" s="205"/>
      <c r="Y1411" s="394"/>
      <c r="Z1411" s="98"/>
      <c r="AA1411" s="205"/>
      <c r="AB1411" s="98"/>
      <c r="AC1411" s="98"/>
      <c r="AD1411" s="98"/>
      <c r="AE1411" s="205"/>
      <c r="AF1411" s="98"/>
      <c r="AH1411" s="98"/>
      <c r="AI1411" s="205"/>
      <c r="AJ1411" s="98"/>
      <c r="AK1411" s="98"/>
      <c r="AL1411" s="98"/>
      <c r="AM1411" s="205"/>
      <c r="AN1411" s="98"/>
      <c r="AO1411" s="121"/>
      <c r="AP1411" s="98"/>
      <c r="AQ1411" s="205"/>
      <c r="AR1411" s="98"/>
      <c r="AT1411" s="98"/>
      <c r="AU1411" s="205"/>
      <c r="AV1411" s="98"/>
      <c r="AX1411" s="98"/>
      <c r="AY1411" s="205"/>
      <c r="AZ1411" s="98"/>
      <c r="BB1411" s="98"/>
      <c r="BC1411" s="205"/>
      <c r="BD1411" s="98"/>
      <c r="BF1411" s="98"/>
      <c r="BG1411" s="205"/>
      <c r="BH1411" s="98"/>
      <c r="BI1411" s="121"/>
      <c r="BJ1411" s="98"/>
      <c r="BK1411" s="205"/>
      <c r="BL1411" s="98"/>
      <c r="BN1411" s="121"/>
      <c r="BO1411" s="121"/>
      <c r="BP1411" s="121"/>
      <c r="BQ1411" s="121"/>
      <c r="BR1411" s="121"/>
    </row>
    <row r="1412" spans="1:70" customFormat="1">
      <c r="A1412" s="84"/>
      <c r="B1412" s="363"/>
      <c r="C1412" s="121"/>
      <c r="D1412" s="121"/>
      <c r="E1412" s="121"/>
      <c r="F1412" s="121"/>
      <c r="G1412" s="121"/>
      <c r="H1412" s="121"/>
      <c r="I1412" s="121"/>
      <c r="J1412" s="121"/>
      <c r="K1412" s="121"/>
      <c r="L1412" s="10"/>
      <c r="M1412" s="9"/>
      <c r="N1412" s="90"/>
      <c r="R1412" s="205"/>
      <c r="S1412" s="205"/>
      <c r="T1412" s="205"/>
      <c r="V1412" s="205"/>
      <c r="W1412" s="205"/>
      <c r="X1412" s="205"/>
      <c r="Y1412" s="394"/>
      <c r="Z1412" s="98"/>
      <c r="AA1412" s="205"/>
      <c r="AB1412" s="98"/>
      <c r="AC1412" s="98"/>
      <c r="AD1412" s="98"/>
      <c r="AE1412" s="205"/>
      <c r="AF1412" s="98"/>
      <c r="AH1412" s="98"/>
      <c r="AI1412" s="205"/>
      <c r="AJ1412" s="98"/>
      <c r="AK1412" s="98"/>
      <c r="AL1412" s="98"/>
      <c r="AM1412" s="205"/>
      <c r="AN1412" s="98"/>
      <c r="AO1412" s="121"/>
      <c r="AP1412" s="98"/>
      <c r="AQ1412" s="205"/>
      <c r="AR1412" s="98"/>
      <c r="AT1412" s="98"/>
      <c r="AU1412" s="205"/>
      <c r="AV1412" s="98"/>
      <c r="AX1412" s="98"/>
      <c r="AY1412" s="205"/>
      <c r="AZ1412" s="98"/>
      <c r="BB1412" s="98"/>
      <c r="BC1412" s="205"/>
      <c r="BD1412" s="98"/>
      <c r="BF1412" s="98"/>
      <c r="BG1412" s="205"/>
      <c r="BH1412" s="98"/>
      <c r="BI1412" s="121"/>
      <c r="BJ1412" s="98"/>
      <c r="BK1412" s="205"/>
      <c r="BL1412" s="98"/>
      <c r="BN1412" s="121"/>
      <c r="BO1412" s="121"/>
      <c r="BP1412" s="121"/>
      <c r="BQ1412" s="121"/>
      <c r="BR1412" s="121"/>
    </row>
    <row r="1413" spans="1:70" customFormat="1">
      <c r="A1413" s="84"/>
      <c r="B1413" s="363"/>
      <c r="C1413" s="121"/>
      <c r="D1413" s="121"/>
      <c r="E1413" s="121"/>
      <c r="F1413" s="121"/>
      <c r="G1413" s="121"/>
      <c r="H1413" s="121"/>
      <c r="I1413" s="121"/>
      <c r="J1413" s="121"/>
      <c r="K1413" s="121"/>
      <c r="L1413" s="10"/>
      <c r="M1413" s="9"/>
      <c r="N1413" s="90"/>
      <c r="R1413" s="205"/>
      <c r="S1413" s="205"/>
      <c r="T1413" s="205"/>
      <c r="V1413" s="205"/>
      <c r="W1413" s="205"/>
      <c r="X1413" s="205"/>
      <c r="Y1413" s="394"/>
      <c r="Z1413" s="98"/>
      <c r="AA1413" s="205"/>
      <c r="AB1413" s="98"/>
      <c r="AC1413" s="98"/>
      <c r="AD1413" s="98"/>
      <c r="AE1413" s="205"/>
      <c r="AF1413" s="98"/>
      <c r="AH1413" s="98"/>
      <c r="AI1413" s="205"/>
      <c r="AJ1413" s="98"/>
      <c r="AK1413" s="98"/>
      <c r="AL1413" s="98"/>
      <c r="AM1413" s="205"/>
      <c r="AN1413" s="98"/>
      <c r="AO1413" s="121"/>
      <c r="AP1413" s="98"/>
      <c r="AQ1413" s="205"/>
      <c r="AR1413" s="98"/>
      <c r="AT1413" s="98"/>
      <c r="AU1413" s="205"/>
      <c r="AV1413" s="98"/>
      <c r="AX1413" s="98"/>
      <c r="AY1413" s="205"/>
      <c r="AZ1413" s="98"/>
      <c r="BB1413" s="98"/>
      <c r="BC1413" s="205"/>
      <c r="BD1413" s="98"/>
      <c r="BF1413" s="98"/>
      <c r="BG1413" s="205"/>
      <c r="BH1413" s="98"/>
      <c r="BI1413" s="121"/>
      <c r="BJ1413" s="98"/>
      <c r="BK1413" s="205"/>
      <c r="BL1413" s="98"/>
      <c r="BN1413" s="121"/>
      <c r="BO1413" s="121"/>
      <c r="BP1413" s="121"/>
      <c r="BQ1413" s="121"/>
      <c r="BR1413" s="121"/>
    </row>
    <row r="1414" spans="1:70" customFormat="1">
      <c r="A1414" s="84"/>
      <c r="B1414" s="363"/>
      <c r="C1414" s="121"/>
      <c r="D1414" s="121"/>
      <c r="E1414" s="121"/>
      <c r="F1414" s="121"/>
      <c r="G1414" s="121"/>
      <c r="H1414" s="121"/>
      <c r="I1414" s="121"/>
      <c r="J1414" s="121"/>
      <c r="K1414" s="121"/>
      <c r="L1414" s="10"/>
      <c r="M1414" s="9"/>
      <c r="N1414" s="90"/>
      <c r="R1414" s="205"/>
      <c r="S1414" s="205"/>
      <c r="T1414" s="205"/>
      <c r="V1414" s="205"/>
      <c r="W1414" s="205"/>
      <c r="X1414" s="205"/>
      <c r="Y1414" s="394"/>
      <c r="Z1414" s="98"/>
      <c r="AA1414" s="205"/>
      <c r="AB1414" s="98"/>
      <c r="AC1414" s="98"/>
      <c r="AD1414" s="98"/>
      <c r="AE1414" s="205"/>
      <c r="AF1414" s="98"/>
      <c r="AH1414" s="98"/>
      <c r="AI1414" s="205"/>
      <c r="AJ1414" s="98"/>
      <c r="AK1414" s="98"/>
      <c r="AL1414" s="98"/>
      <c r="AM1414" s="205"/>
      <c r="AN1414" s="98"/>
      <c r="AO1414" s="121"/>
      <c r="AP1414" s="98"/>
      <c r="AQ1414" s="205"/>
      <c r="AR1414" s="98"/>
      <c r="AT1414" s="98"/>
      <c r="AU1414" s="205"/>
      <c r="AV1414" s="98"/>
      <c r="AX1414" s="98"/>
      <c r="AY1414" s="205"/>
      <c r="AZ1414" s="98"/>
      <c r="BB1414" s="98"/>
      <c r="BC1414" s="205"/>
      <c r="BD1414" s="98"/>
      <c r="BF1414" s="98"/>
      <c r="BG1414" s="205"/>
      <c r="BH1414" s="98"/>
      <c r="BI1414" s="121"/>
      <c r="BJ1414" s="98"/>
      <c r="BK1414" s="205"/>
      <c r="BL1414" s="98"/>
      <c r="BN1414" s="121"/>
      <c r="BO1414" s="121"/>
      <c r="BP1414" s="121"/>
      <c r="BQ1414" s="121"/>
      <c r="BR1414" s="121"/>
    </row>
    <row r="1415" spans="1:70" customFormat="1">
      <c r="A1415" s="84"/>
      <c r="B1415" s="363"/>
      <c r="C1415" s="121"/>
      <c r="D1415" s="121"/>
      <c r="E1415" s="121"/>
      <c r="F1415" s="121"/>
      <c r="G1415" s="121"/>
      <c r="H1415" s="121"/>
      <c r="I1415" s="121"/>
      <c r="J1415" s="121"/>
      <c r="K1415" s="121"/>
      <c r="L1415" s="10"/>
      <c r="M1415" s="9"/>
      <c r="N1415" s="90"/>
      <c r="R1415" s="205"/>
      <c r="S1415" s="205"/>
      <c r="T1415" s="205"/>
      <c r="V1415" s="205"/>
      <c r="W1415" s="205"/>
      <c r="X1415" s="205"/>
      <c r="Y1415" s="394"/>
      <c r="Z1415" s="98"/>
      <c r="AA1415" s="205"/>
      <c r="AB1415" s="98"/>
      <c r="AC1415" s="98"/>
      <c r="AD1415" s="98"/>
      <c r="AE1415" s="205"/>
      <c r="AF1415" s="98"/>
      <c r="AH1415" s="98"/>
      <c r="AI1415" s="205"/>
      <c r="AJ1415" s="98"/>
      <c r="AK1415" s="98"/>
      <c r="AL1415" s="98"/>
      <c r="AM1415" s="205"/>
      <c r="AN1415" s="98"/>
      <c r="AO1415" s="121"/>
      <c r="AP1415" s="98"/>
      <c r="AQ1415" s="205"/>
      <c r="AR1415" s="98"/>
      <c r="AT1415" s="98"/>
      <c r="AU1415" s="205"/>
      <c r="AV1415" s="98"/>
      <c r="AX1415" s="98"/>
      <c r="AY1415" s="205"/>
      <c r="AZ1415" s="98"/>
      <c r="BB1415" s="98"/>
      <c r="BC1415" s="205"/>
      <c r="BD1415" s="98"/>
      <c r="BF1415" s="98"/>
      <c r="BG1415" s="205"/>
      <c r="BH1415" s="98"/>
      <c r="BI1415" s="121"/>
      <c r="BJ1415" s="98"/>
      <c r="BK1415" s="205"/>
      <c r="BL1415" s="98"/>
      <c r="BN1415" s="121"/>
      <c r="BO1415" s="121"/>
      <c r="BP1415" s="121"/>
      <c r="BQ1415" s="121"/>
      <c r="BR1415" s="121"/>
    </row>
    <row r="1416" spans="1:70" customFormat="1">
      <c r="A1416" s="84"/>
      <c r="B1416" s="363"/>
      <c r="C1416" s="121"/>
      <c r="D1416" s="121"/>
      <c r="E1416" s="121"/>
      <c r="F1416" s="121"/>
      <c r="G1416" s="121"/>
      <c r="H1416" s="121"/>
      <c r="I1416" s="121"/>
      <c r="J1416" s="121"/>
      <c r="K1416" s="121"/>
      <c r="L1416" s="10"/>
      <c r="M1416" s="9"/>
      <c r="N1416" s="90"/>
      <c r="R1416" s="205"/>
      <c r="S1416" s="205"/>
      <c r="T1416" s="205"/>
      <c r="V1416" s="205"/>
      <c r="W1416" s="205"/>
      <c r="X1416" s="205"/>
      <c r="Y1416" s="394"/>
      <c r="Z1416" s="98"/>
      <c r="AA1416" s="205"/>
      <c r="AB1416" s="98"/>
      <c r="AC1416" s="98"/>
      <c r="AD1416" s="98"/>
      <c r="AE1416" s="205"/>
      <c r="AF1416" s="98"/>
      <c r="AH1416" s="98"/>
      <c r="AI1416" s="205"/>
      <c r="AJ1416" s="98"/>
      <c r="AK1416" s="98"/>
      <c r="AL1416" s="98"/>
      <c r="AM1416" s="205"/>
      <c r="AN1416" s="98"/>
      <c r="AO1416" s="121"/>
      <c r="AP1416" s="98"/>
      <c r="AQ1416" s="205"/>
      <c r="AR1416" s="98"/>
      <c r="AT1416" s="98"/>
      <c r="AU1416" s="205"/>
      <c r="AV1416" s="98"/>
      <c r="AX1416" s="98"/>
      <c r="AY1416" s="205"/>
      <c r="AZ1416" s="98"/>
      <c r="BB1416" s="98"/>
      <c r="BC1416" s="205"/>
      <c r="BD1416" s="98"/>
      <c r="BF1416" s="98"/>
      <c r="BG1416" s="205"/>
      <c r="BH1416" s="98"/>
      <c r="BI1416" s="121"/>
      <c r="BJ1416" s="98"/>
      <c r="BK1416" s="205"/>
      <c r="BL1416" s="98"/>
      <c r="BN1416" s="121"/>
      <c r="BO1416" s="121"/>
      <c r="BP1416" s="121"/>
      <c r="BQ1416" s="121"/>
      <c r="BR1416" s="121"/>
    </row>
    <row r="1417" spans="1:70" customFormat="1">
      <c r="A1417" s="84"/>
      <c r="B1417" s="363"/>
      <c r="C1417" s="121"/>
      <c r="D1417" s="121"/>
      <c r="E1417" s="121"/>
      <c r="F1417" s="121"/>
      <c r="G1417" s="121"/>
      <c r="H1417" s="121"/>
      <c r="I1417" s="121"/>
      <c r="J1417" s="121"/>
      <c r="K1417" s="121"/>
      <c r="L1417" s="10"/>
      <c r="M1417" s="9"/>
      <c r="N1417" s="90"/>
      <c r="R1417" s="205"/>
      <c r="S1417" s="205"/>
      <c r="T1417" s="205"/>
      <c r="V1417" s="205"/>
      <c r="W1417" s="205"/>
      <c r="X1417" s="205"/>
      <c r="Y1417" s="394"/>
      <c r="Z1417" s="98"/>
      <c r="AA1417" s="205"/>
      <c r="AB1417" s="98"/>
      <c r="AC1417" s="98"/>
      <c r="AD1417" s="98"/>
      <c r="AE1417" s="205"/>
      <c r="AF1417" s="98"/>
      <c r="AH1417" s="98"/>
      <c r="AI1417" s="205"/>
      <c r="AJ1417" s="98"/>
      <c r="AK1417" s="98"/>
      <c r="AL1417" s="98"/>
      <c r="AM1417" s="205"/>
      <c r="AN1417" s="98"/>
      <c r="AO1417" s="121"/>
      <c r="AP1417" s="98"/>
      <c r="AQ1417" s="205"/>
      <c r="AR1417" s="98"/>
      <c r="AT1417" s="98"/>
      <c r="AU1417" s="205"/>
      <c r="AV1417" s="98"/>
      <c r="AX1417" s="98"/>
      <c r="AY1417" s="205"/>
      <c r="AZ1417" s="98"/>
      <c r="BB1417" s="98"/>
      <c r="BC1417" s="205"/>
      <c r="BD1417" s="98"/>
      <c r="BF1417" s="98"/>
      <c r="BG1417" s="205"/>
      <c r="BH1417" s="98"/>
      <c r="BI1417" s="121"/>
      <c r="BJ1417" s="98"/>
      <c r="BK1417" s="205"/>
      <c r="BL1417" s="98"/>
      <c r="BN1417" s="121"/>
      <c r="BO1417" s="121"/>
      <c r="BP1417" s="121"/>
      <c r="BQ1417" s="121"/>
      <c r="BR1417" s="121"/>
    </row>
    <row r="1418" spans="1:70" customFormat="1">
      <c r="A1418" s="84"/>
      <c r="B1418" s="363"/>
      <c r="C1418" s="121"/>
      <c r="D1418" s="121"/>
      <c r="E1418" s="121"/>
      <c r="F1418" s="121"/>
      <c r="G1418" s="121"/>
      <c r="H1418" s="121"/>
      <c r="I1418" s="121"/>
      <c r="J1418" s="121"/>
      <c r="K1418" s="121"/>
      <c r="L1418" s="10"/>
      <c r="M1418" s="9"/>
      <c r="N1418" s="90"/>
      <c r="R1418" s="205"/>
      <c r="S1418" s="205"/>
      <c r="T1418" s="205"/>
      <c r="V1418" s="205"/>
      <c r="W1418" s="205"/>
      <c r="X1418" s="205"/>
      <c r="Y1418" s="394"/>
      <c r="Z1418" s="98"/>
      <c r="AA1418" s="205"/>
      <c r="AB1418" s="98"/>
      <c r="AC1418" s="98"/>
      <c r="AD1418" s="98"/>
      <c r="AE1418" s="205"/>
      <c r="AF1418" s="98"/>
      <c r="AH1418" s="98"/>
      <c r="AI1418" s="205"/>
      <c r="AJ1418" s="98"/>
      <c r="AK1418" s="98"/>
      <c r="AL1418" s="98"/>
      <c r="AM1418" s="205"/>
      <c r="AN1418" s="98"/>
      <c r="AO1418" s="121"/>
      <c r="AP1418" s="98"/>
      <c r="AQ1418" s="205"/>
      <c r="AR1418" s="98"/>
      <c r="AT1418" s="98"/>
      <c r="AU1418" s="205"/>
      <c r="AV1418" s="98"/>
      <c r="AX1418" s="98"/>
      <c r="AY1418" s="205"/>
      <c r="AZ1418" s="98"/>
      <c r="BB1418" s="98"/>
      <c r="BC1418" s="205"/>
      <c r="BD1418" s="98"/>
      <c r="BF1418" s="98"/>
      <c r="BG1418" s="205"/>
      <c r="BH1418" s="98"/>
      <c r="BI1418" s="121"/>
      <c r="BJ1418" s="98"/>
      <c r="BK1418" s="205"/>
      <c r="BL1418" s="98"/>
      <c r="BN1418" s="121"/>
      <c r="BO1418" s="121"/>
      <c r="BP1418" s="121"/>
      <c r="BQ1418" s="121"/>
      <c r="BR1418" s="121"/>
    </row>
    <row r="1419" spans="1:70" customFormat="1">
      <c r="A1419" s="84"/>
      <c r="B1419" s="363"/>
      <c r="C1419" s="121"/>
      <c r="D1419" s="121"/>
      <c r="E1419" s="121"/>
      <c r="F1419" s="121"/>
      <c r="G1419" s="121"/>
      <c r="H1419" s="121"/>
      <c r="I1419" s="121"/>
      <c r="J1419" s="121"/>
      <c r="K1419" s="121"/>
      <c r="L1419" s="10"/>
      <c r="M1419" s="9"/>
      <c r="N1419" s="90"/>
      <c r="R1419" s="205"/>
      <c r="S1419" s="205"/>
      <c r="T1419" s="205"/>
      <c r="V1419" s="205"/>
      <c r="W1419" s="205"/>
      <c r="X1419" s="205"/>
      <c r="Y1419" s="394"/>
      <c r="Z1419" s="98"/>
      <c r="AA1419" s="205"/>
      <c r="AB1419" s="98"/>
      <c r="AC1419" s="98"/>
      <c r="AD1419" s="98"/>
      <c r="AE1419" s="205"/>
      <c r="AF1419" s="98"/>
      <c r="AH1419" s="98"/>
      <c r="AI1419" s="205"/>
      <c r="AJ1419" s="98"/>
      <c r="AK1419" s="98"/>
      <c r="AL1419" s="98"/>
      <c r="AM1419" s="205"/>
      <c r="AN1419" s="98"/>
      <c r="AO1419" s="121"/>
      <c r="AP1419" s="98"/>
      <c r="AQ1419" s="205"/>
      <c r="AR1419" s="98"/>
      <c r="AT1419" s="98"/>
      <c r="AU1419" s="205"/>
      <c r="AV1419" s="98"/>
      <c r="AX1419" s="98"/>
      <c r="AY1419" s="205"/>
      <c r="AZ1419" s="98"/>
      <c r="BB1419" s="98"/>
      <c r="BC1419" s="205"/>
      <c r="BD1419" s="98"/>
      <c r="BF1419" s="98"/>
      <c r="BG1419" s="205"/>
      <c r="BH1419" s="98"/>
      <c r="BI1419" s="121"/>
      <c r="BJ1419" s="98"/>
      <c r="BK1419" s="205"/>
      <c r="BL1419" s="98"/>
      <c r="BN1419" s="121"/>
      <c r="BO1419" s="121"/>
      <c r="BP1419" s="121"/>
      <c r="BQ1419" s="121"/>
      <c r="BR1419" s="121"/>
    </row>
    <row r="1420" spans="1:70" customFormat="1">
      <c r="A1420" s="84"/>
      <c r="B1420" s="363"/>
      <c r="C1420" s="121"/>
      <c r="D1420" s="121"/>
      <c r="E1420" s="121"/>
      <c r="F1420" s="121"/>
      <c r="G1420" s="121"/>
      <c r="H1420" s="121"/>
      <c r="I1420" s="121"/>
      <c r="J1420" s="121"/>
      <c r="K1420" s="121"/>
      <c r="L1420" s="10"/>
      <c r="M1420" s="9"/>
      <c r="N1420" s="90"/>
      <c r="R1420" s="205"/>
      <c r="S1420" s="205"/>
      <c r="T1420" s="205"/>
      <c r="V1420" s="205"/>
      <c r="W1420" s="205"/>
      <c r="X1420" s="205"/>
      <c r="Y1420" s="394"/>
      <c r="Z1420" s="98"/>
      <c r="AA1420" s="205"/>
      <c r="AB1420" s="98"/>
      <c r="AC1420" s="98"/>
      <c r="AD1420" s="98"/>
      <c r="AE1420" s="205"/>
      <c r="AF1420" s="98"/>
      <c r="AH1420" s="98"/>
      <c r="AI1420" s="205"/>
      <c r="AJ1420" s="98"/>
      <c r="AK1420" s="98"/>
      <c r="AL1420" s="98"/>
      <c r="AM1420" s="205"/>
      <c r="AN1420" s="98"/>
      <c r="AO1420" s="121"/>
      <c r="AP1420" s="98"/>
      <c r="AQ1420" s="205"/>
      <c r="AR1420" s="98"/>
      <c r="AT1420" s="98"/>
      <c r="AU1420" s="205"/>
      <c r="AV1420" s="98"/>
      <c r="AX1420" s="98"/>
      <c r="AY1420" s="205"/>
      <c r="AZ1420" s="98"/>
      <c r="BB1420" s="98"/>
      <c r="BC1420" s="205"/>
      <c r="BD1420" s="98"/>
      <c r="BF1420" s="98"/>
      <c r="BG1420" s="205"/>
      <c r="BH1420" s="98"/>
      <c r="BI1420" s="121"/>
      <c r="BJ1420" s="98"/>
      <c r="BK1420" s="205"/>
      <c r="BL1420" s="98"/>
      <c r="BN1420" s="121"/>
      <c r="BO1420" s="121"/>
      <c r="BP1420" s="121"/>
      <c r="BQ1420" s="121"/>
      <c r="BR1420" s="121"/>
    </row>
    <row r="1421" spans="1:70" customFormat="1">
      <c r="A1421" s="84"/>
      <c r="B1421" s="363"/>
      <c r="C1421" s="121"/>
      <c r="D1421" s="121"/>
      <c r="E1421" s="121"/>
      <c r="F1421" s="121"/>
      <c r="G1421" s="121"/>
      <c r="H1421" s="121"/>
      <c r="I1421" s="121"/>
      <c r="J1421" s="121"/>
      <c r="K1421" s="121"/>
      <c r="L1421" s="10"/>
      <c r="M1421" s="9"/>
      <c r="N1421" s="90"/>
      <c r="R1421" s="205"/>
      <c r="S1421" s="205"/>
      <c r="T1421" s="205"/>
      <c r="V1421" s="205"/>
      <c r="W1421" s="205"/>
      <c r="X1421" s="205"/>
      <c r="Y1421" s="394"/>
      <c r="Z1421" s="98"/>
      <c r="AA1421" s="205"/>
      <c r="AB1421" s="98"/>
      <c r="AC1421" s="98"/>
      <c r="AD1421" s="98"/>
      <c r="AE1421" s="205"/>
      <c r="AF1421" s="98"/>
      <c r="AH1421" s="98"/>
      <c r="AI1421" s="205"/>
      <c r="AJ1421" s="98"/>
      <c r="AK1421" s="98"/>
      <c r="AL1421" s="98"/>
      <c r="AM1421" s="205"/>
      <c r="AN1421" s="98"/>
      <c r="AO1421" s="121"/>
      <c r="AP1421" s="98"/>
      <c r="AQ1421" s="205"/>
      <c r="AR1421" s="98"/>
      <c r="AT1421" s="98"/>
      <c r="AU1421" s="205"/>
      <c r="AV1421" s="98"/>
      <c r="AX1421" s="98"/>
      <c r="AY1421" s="205"/>
      <c r="AZ1421" s="98"/>
      <c r="BB1421" s="98"/>
      <c r="BC1421" s="205"/>
      <c r="BD1421" s="98"/>
      <c r="BF1421" s="98"/>
      <c r="BG1421" s="205"/>
      <c r="BH1421" s="98"/>
      <c r="BI1421" s="121"/>
      <c r="BJ1421" s="98"/>
      <c r="BK1421" s="205"/>
      <c r="BL1421" s="98"/>
      <c r="BN1421" s="121"/>
      <c r="BO1421" s="121"/>
      <c r="BP1421" s="121"/>
      <c r="BQ1421" s="121"/>
      <c r="BR1421" s="121"/>
    </row>
    <row r="1422" spans="1:70" customFormat="1">
      <c r="A1422" s="84"/>
      <c r="B1422" s="363"/>
      <c r="C1422" s="121"/>
      <c r="D1422" s="121"/>
      <c r="E1422" s="121"/>
      <c r="F1422" s="121"/>
      <c r="G1422" s="121"/>
      <c r="H1422" s="121"/>
      <c r="I1422" s="121"/>
      <c r="J1422" s="121"/>
      <c r="K1422" s="121"/>
      <c r="L1422" s="10"/>
      <c r="M1422" s="9"/>
      <c r="N1422" s="90"/>
      <c r="R1422" s="205"/>
      <c r="S1422" s="205"/>
      <c r="T1422" s="205"/>
      <c r="V1422" s="205"/>
      <c r="W1422" s="205"/>
      <c r="X1422" s="205"/>
      <c r="Y1422" s="394"/>
      <c r="Z1422" s="98"/>
      <c r="AA1422" s="205"/>
      <c r="AB1422" s="98"/>
      <c r="AC1422" s="98"/>
      <c r="AD1422" s="98"/>
      <c r="AE1422" s="205"/>
      <c r="AF1422" s="98"/>
      <c r="AH1422" s="98"/>
      <c r="AI1422" s="205"/>
      <c r="AJ1422" s="98"/>
      <c r="AK1422" s="98"/>
      <c r="AL1422" s="98"/>
      <c r="AM1422" s="205"/>
      <c r="AN1422" s="98"/>
      <c r="AO1422" s="121"/>
      <c r="AP1422" s="98"/>
      <c r="AQ1422" s="205"/>
      <c r="AR1422" s="98"/>
      <c r="AT1422" s="98"/>
      <c r="AU1422" s="205"/>
      <c r="AV1422" s="98"/>
      <c r="AX1422" s="98"/>
      <c r="AY1422" s="205"/>
      <c r="AZ1422" s="98"/>
      <c r="BB1422" s="98"/>
      <c r="BC1422" s="205"/>
      <c r="BD1422" s="98"/>
      <c r="BF1422" s="98"/>
      <c r="BG1422" s="205"/>
      <c r="BH1422" s="98"/>
      <c r="BI1422" s="121"/>
      <c r="BJ1422" s="98"/>
      <c r="BK1422" s="205"/>
      <c r="BL1422" s="98"/>
      <c r="BN1422" s="121"/>
      <c r="BO1422" s="121"/>
      <c r="BP1422" s="121"/>
      <c r="BQ1422" s="121"/>
      <c r="BR1422" s="121"/>
    </row>
    <row r="1423" spans="1:70" customFormat="1">
      <c r="A1423" s="84"/>
      <c r="B1423" s="363"/>
      <c r="C1423" s="121"/>
      <c r="D1423" s="121"/>
      <c r="E1423" s="121"/>
      <c r="F1423" s="121"/>
      <c r="G1423" s="121"/>
      <c r="H1423" s="121"/>
      <c r="I1423" s="121"/>
      <c r="J1423" s="121"/>
      <c r="K1423" s="121"/>
      <c r="L1423" s="10"/>
      <c r="M1423" s="9"/>
      <c r="N1423" s="90"/>
      <c r="R1423" s="205"/>
      <c r="S1423" s="205"/>
      <c r="T1423" s="205"/>
      <c r="V1423" s="205"/>
      <c r="W1423" s="205"/>
      <c r="X1423" s="205"/>
      <c r="Y1423" s="394"/>
      <c r="Z1423" s="98"/>
      <c r="AA1423" s="205"/>
      <c r="AB1423" s="98"/>
      <c r="AC1423" s="98"/>
      <c r="AD1423" s="98"/>
      <c r="AE1423" s="205"/>
      <c r="AF1423" s="98"/>
      <c r="AH1423" s="98"/>
      <c r="AI1423" s="205"/>
      <c r="AJ1423" s="98"/>
      <c r="AK1423" s="98"/>
      <c r="AL1423" s="98"/>
      <c r="AM1423" s="205"/>
      <c r="AN1423" s="98"/>
      <c r="AO1423" s="121"/>
      <c r="AP1423" s="98"/>
      <c r="AQ1423" s="205"/>
      <c r="AR1423" s="98"/>
      <c r="AT1423" s="98"/>
      <c r="AU1423" s="205"/>
      <c r="AV1423" s="98"/>
      <c r="AX1423" s="98"/>
      <c r="AY1423" s="205"/>
      <c r="AZ1423" s="98"/>
      <c r="BB1423" s="98"/>
      <c r="BC1423" s="205"/>
      <c r="BD1423" s="98"/>
      <c r="BF1423" s="98"/>
      <c r="BG1423" s="205"/>
      <c r="BH1423" s="98"/>
      <c r="BI1423" s="121"/>
      <c r="BJ1423" s="98"/>
      <c r="BK1423" s="205"/>
      <c r="BL1423" s="98"/>
      <c r="BN1423" s="121"/>
      <c r="BO1423" s="121"/>
      <c r="BP1423" s="121"/>
      <c r="BQ1423" s="121"/>
      <c r="BR1423" s="121"/>
    </row>
    <row r="1424" spans="1:70" customFormat="1">
      <c r="A1424" s="84"/>
      <c r="B1424" s="363"/>
      <c r="C1424" s="121"/>
      <c r="D1424" s="121"/>
      <c r="E1424" s="121"/>
      <c r="F1424" s="121"/>
      <c r="G1424" s="121"/>
      <c r="H1424" s="121"/>
      <c r="I1424" s="121"/>
      <c r="J1424" s="121"/>
      <c r="K1424" s="121"/>
      <c r="L1424" s="10"/>
      <c r="M1424" s="9"/>
      <c r="N1424" s="90"/>
      <c r="R1424" s="205"/>
      <c r="S1424" s="205"/>
      <c r="T1424" s="205"/>
      <c r="V1424" s="205"/>
      <c r="W1424" s="205"/>
      <c r="X1424" s="205"/>
      <c r="Y1424" s="394"/>
      <c r="Z1424" s="98"/>
      <c r="AA1424" s="205"/>
      <c r="AB1424" s="98"/>
      <c r="AC1424" s="98"/>
      <c r="AD1424" s="98"/>
      <c r="AE1424" s="205"/>
      <c r="AF1424" s="98"/>
      <c r="AH1424" s="98"/>
      <c r="AI1424" s="205"/>
      <c r="AJ1424" s="98"/>
      <c r="AK1424" s="98"/>
      <c r="AL1424" s="98"/>
      <c r="AM1424" s="205"/>
      <c r="AN1424" s="98"/>
      <c r="AO1424" s="121"/>
      <c r="AP1424" s="98"/>
      <c r="AQ1424" s="205"/>
      <c r="AR1424" s="98"/>
      <c r="AT1424" s="98"/>
      <c r="AU1424" s="205"/>
      <c r="AV1424" s="98"/>
      <c r="AX1424" s="98"/>
      <c r="AY1424" s="205"/>
      <c r="AZ1424" s="98"/>
      <c r="BB1424" s="98"/>
      <c r="BC1424" s="205"/>
      <c r="BD1424" s="98"/>
      <c r="BF1424" s="98"/>
      <c r="BG1424" s="205"/>
      <c r="BH1424" s="98"/>
      <c r="BI1424" s="121"/>
      <c r="BJ1424" s="98"/>
      <c r="BK1424" s="205"/>
      <c r="BL1424" s="98"/>
      <c r="BN1424" s="121"/>
      <c r="BO1424" s="121"/>
      <c r="BP1424" s="121"/>
      <c r="BQ1424" s="121"/>
      <c r="BR1424" s="121"/>
    </row>
    <row r="1425" spans="1:70" customFormat="1">
      <c r="A1425" s="84"/>
      <c r="B1425" s="363"/>
      <c r="C1425" s="121"/>
      <c r="D1425" s="121"/>
      <c r="E1425" s="121"/>
      <c r="F1425" s="121"/>
      <c r="G1425" s="121"/>
      <c r="H1425" s="121"/>
      <c r="I1425" s="121"/>
      <c r="J1425" s="121"/>
      <c r="K1425" s="121"/>
      <c r="L1425" s="10"/>
      <c r="M1425" s="9"/>
      <c r="N1425" s="90"/>
      <c r="R1425" s="205"/>
      <c r="S1425" s="205"/>
      <c r="T1425" s="205"/>
      <c r="V1425" s="205"/>
      <c r="W1425" s="205"/>
      <c r="X1425" s="205"/>
      <c r="Y1425" s="394"/>
      <c r="Z1425" s="98"/>
      <c r="AA1425" s="205"/>
      <c r="AB1425" s="98"/>
      <c r="AC1425" s="98"/>
      <c r="AD1425" s="98"/>
      <c r="AE1425" s="205"/>
      <c r="AF1425" s="98"/>
      <c r="AH1425" s="98"/>
      <c r="AI1425" s="205"/>
      <c r="AJ1425" s="98"/>
      <c r="AK1425" s="98"/>
      <c r="AL1425" s="98"/>
      <c r="AM1425" s="205"/>
      <c r="AN1425" s="98"/>
      <c r="AO1425" s="121"/>
      <c r="AP1425" s="98"/>
      <c r="AQ1425" s="205"/>
      <c r="AR1425" s="98"/>
      <c r="AT1425" s="98"/>
      <c r="AU1425" s="205"/>
      <c r="AV1425" s="98"/>
      <c r="AX1425" s="98"/>
      <c r="AY1425" s="205"/>
      <c r="AZ1425" s="98"/>
      <c r="BB1425" s="98"/>
      <c r="BC1425" s="205"/>
      <c r="BD1425" s="98"/>
      <c r="BF1425" s="98"/>
      <c r="BG1425" s="205"/>
      <c r="BH1425" s="98"/>
      <c r="BI1425" s="121"/>
      <c r="BJ1425" s="98"/>
      <c r="BK1425" s="205"/>
      <c r="BL1425" s="98"/>
      <c r="BN1425" s="121"/>
      <c r="BO1425" s="121"/>
      <c r="BP1425" s="121"/>
      <c r="BQ1425" s="121"/>
      <c r="BR1425" s="121"/>
    </row>
    <row r="1426" spans="1:70" customFormat="1">
      <c r="A1426" s="84"/>
      <c r="B1426" s="363"/>
      <c r="C1426" s="121"/>
      <c r="D1426" s="121"/>
      <c r="E1426" s="121"/>
      <c r="F1426" s="121"/>
      <c r="G1426" s="121"/>
      <c r="H1426" s="121"/>
      <c r="I1426" s="121"/>
      <c r="J1426" s="121"/>
      <c r="K1426" s="121"/>
      <c r="L1426" s="10"/>
      <c r="M1426" s="9"/>
      <c r="N1426" s="90"/>
      <c r="R1426" s="205"/>
      <c r="S1426" s="205"/>
      <c r="T1426" s="205"/>
      <c r="V1426" s="205"/>
      <c r="W1426" s="205"/>
      <c r="X1426" s="205"/>
      <c r="Y1426" s="394"/>
      <c r="Z1426" s="98"/>
      <c r="AA1426" s="205"/>
      <c r="AB1426" s="98"/>
      <c r="AC1426" s="98"/>
      <c r="AD1426" s="98"/>
      <c r="AE1426" s="205"/>
      <c r="AF1426" s="98"/>
      <c r="AH1426" s="98"/>
      <c r="AI1426" s="205"/>
      <c r="AJ1426" s="98"/>
      <c r="AK1426" s="98"/>
      <c r="AL1426" s="98"/>
      <c r="AM1426" s="205"/>
      <c r="AN1426" s="98"/>
      <c r="AO1426" s="121"/>
      <c r="AP1426" s="98"/>
      <c r="AQ1426" s="205"/>
      <c r="AR1426" s="98"/>
      <c r="AT1426" s="98"/>
      <c r="AU1426" s="205"/>
      <c r="AV1426" s="98"/>
      <c r="AX1426" s="98"/>
      <c r="AY1426" s="205"/>
      <c r="AZ1426" s="98"/>
      <c r="BB1426" s="98"/>
      <c r="BC1426" s="205"/>
      <c r="BD1426" s="98"/>
      <c r="BF1426" s="98"/>
      <c r="BG1426" s="205"/>
      <c r="BH1426" s="98"/>
      <c r="BI1426" s="121"/>
      <c r="BJ1426" s="98"/>
      <c r="BK1426" s="205"/>
      <c r="BL1426" s="98"/>
      <c r="BN1426" s="121"/>
      <c r="BO1426" s="121"/>
      <c r="BP1426" s="121"/>
      <c r="BQ1426" s="121"/>
      <c r="BR1426" s="121"/>
    </row>
    <row r="1427" spans="1:70" customFormat="1">
      <c r="A1427" s="84"/>
      <c r="B1427" s="363"/>
      <c r="C1427" s="121"/>
      <c r="D1427" s="121"/>
      <c r="E1427" s="121"/>
      <c r="F1427" s="121"/>
      <c r="G1427" s="121"/>
      <c r="H1427" s="121"/>
      <c r="I1427" s="121"/>
      <c r="J1427" s="121"/>
      <c r="K1427" s="121"/>
      <c r="L1427" s="10"/>
      <c r="M1427" s="9"/>
      <c r="N1427" s="90"/>
      <c r="R1427" s="205"/>
      <c r="S1427" s="205"/>
      <c r="T1427" s="205"/>
      <c r="V1427" s="205"/>
      <c r="W1427" s="205"/>
      <c r="X1427" s="205"/>
      <c r="Y1427" s="394"/>
      <c r="Z1427" s="98"/>
      <c r="AA1427" s="205"/>
      <c r="AB1427" s="98"/>
      <c r="AC1427" s="98"/>
      <c r="AD1427" s="98"/>
      <c r="AE1427" s="205"/>
      <c r="AF1427" s="98"/>
      <c r="AH1427" s="98"/>
      <c r="AI1427" s="205"/>
      <c r="AJ1427" s="98"/>
      <c r="AK1427" s="98"/>
      <c r="AL1427" s="98"/>
      <c r="AM1427" s="205"/>
      <c r="AN1427" s="98"/>
      <c r="AO1427" s="121"/>
      <c r="AP1427" s="98"/>
      <c r="AQ1427" s="205"/>
      <c r="AR1427" s="98"/>
      <c r="AT1427" s="98"/>
      <c r="AU1427" s="205"/>
      <c r="AV1427" s="98"/>
      <c r="AX1427" s="98"/>
      <c r="AY1427" s="205"/>
      <c r="AZ1427" s="98"/>
      <c r="BB1427" s="98"/>
      <c r="BC1427" s="205"/>
      <c r="BD1427" s="98"/>
      <c r="BF1427" s="98"/>
      <c r="BG1427" s="205"/>
      <c r="BH1427" s="98"/>
      <c r="BI1427" s="121"/>
      <c r="BJ1427" s="98"/>
      <c r="BK1427" s="205"/>
      <c r="BL1427" s="98"/>
      <c r="BN1427" s="121"/>
      <c r="BO1427" s="121"/>
      <c r="BP1427" s="121"/>
      <c r="BQ1427" s="121"/>
      <c r="BR1427" s="121"/>
    </row>
    <row r="1428" spans="1:70" customFormat="1">
      <c r="A1428" s="84"/>
      <c r="B1428" s="363"/>
      <c r="C1428" s="121"/>
      <c r="D1428" s="121"/>
      <c r="E1428" s="121"/>
      <c r="F1428" s="121"/>
      <c r="G1428" s="121"/>
      <c r="H1428" s="121"/>
      <c r="I1428" s="121"/>
      <c r="J1428" s="121"/>
      <c r="K1428" s="121"/>
      <c r="L1428" s="10"/>
      <c r="M1428" s="9"/>
      <c r="N1428" s="90"/>
      <c r="R1428" s="205"/>
      <c r="S1428" s="205"/>
      <c r="T1428" s="205"/>
      <c r="V1428" s="205"/>
      <c r="W1428" s="205"/>
      <c r="X1428" s="205"/>
      <c r="Y1428" s="394"/>
      <c r="Z1428" s="98"/>
      <c r="AA1428" s="205"/>
      <c r="AB1428" s="98"/>
      <c r="AC1428" s="98"/>
      <c r="AD1428" s="98"/>
      <c r="AE1428" s="205"/>
      <c r="AF1428" s="98"/>
      <c r="AH1428" s="98"/>
      <c r="AI1428" s="205"/>
      <c r="AJ1428" s="98"/>
      <c r="AK1428" s="98"/>
      <c r="AL1428" s="98"/>
      <c r="AM1428" s="205"/>
      <c r="AN1428" s="98"/>
      <c r="AO1428" s="121"/>
      <c r="AP1428" s="98"/>
      <c r="AQ1428" s="205"/>
      <c r="AR1428" s="98"/>
      <c r="AT1428" s="98"/>
      <c r="AU1428" s="205"/>
      <c r="AV1428" s="98"/>
      <c r="AX1428" s="98"/>
      <c r="AY1428" s="205"/>
      <c r="AZ1428" s="98"/>
      <c r="BB1428" s="98"/>
      <c r="BC1428" s="205"/>
      <c r="BD1428" s="98"/>
      <c r="BF1428" s="98"/>
      <c r="BG1428" s="205"/>
      <c r="BH1428" s="98"/>
      <c r="BI1428" s="121"/>
      <c r="BJ1428" s="98"/>
      <c r="BK1428" s="205"/>
      <c r="BL1428" s="98"/>
      <c r="BN1428" s="121"/>
      <c r="BO1428" s="121"/>
      <c r="BP1428" s="121"/>
      <c r="BQ1428" s="121"/>
      <c r="BR1428" s="121"/>
    </row>
    <row r="1429" spans="1:70" customFormat="1">
      <c r="A1429" s="84"/>
      <c r="B1429" s="363"/>
      <c r="C1429" s="121"/>
      <c r="D1429" s="121"/>
      <c r="E1429" s="121"/>
      <c r="F1429" s="121"/>
      <c r="G1429" s="121"/>
      <c r="H1429" s="121"/>
      <c r="I1429" s="121"/>
      <c r="J1429" s="121"/>
      <c r="K1429" s="121"/>
      <c r="L1429" s="10"/>
      <c r="M1429" s="9"/>
      <c r="N1429" s="90"/>
      <c r="R1429" s="205"/>
      <c r="S1429" s="205"/>
      <c r="T1429" s="205"/>
      <c r="V1429" s="205"/>
      <c r="W1429" s="205"/>
      <c r="X1429" s="205"/>
      <c r="Y1429" s="394"/>
      <c r="Z1429" s="98"/>
      <c r="AA1429" s="205"/>
      <c r="AB1429" s="98"/>
      <c r="AC1429" s="98"/>
      <c r="AD1429" s="98"/>
      <c r="AE1429" s="205"/>
      <c r="AF1429" s="98"/>
      <c r="AH1429" s="98"/>
      <c r="AI1429" s="205"/>
      <c r="AJ1429" s="98"/>
      <c r="AK1429" s="98"/>
      <c r="AL1429" s="98"/>
      <c r="AM1429" s="205"/>
      <c r="AN1429" s="98"/>
      <c r="AO1429" s="121"/>
      <c r="AP1429" s="98"/>
      <c r="AQ1429" s="205"/>
      <c r="AR1429" s="98"/>
      <c r="AT1429" s="98"/>
      <c r="AU1429" s="205"/>
      <c r="AV1429" s="98"/>
      <c r="AX1429" s="98"/>
      <c r="AY1429" s="205"/>
      <c r="AZ1429" s="98"/>
      <c r="BB1429" s="98"/>
      <c r="BC1429" s="205"/>
      <c r="BD1429" s="98"/>
      <c r="BF1429" s="98"/>
      <c r="BG1429" s="205"/>
      <c r="BH1429" s="98"/>
      <c r="BI1429" s="121"/>
      <c r="BJ1429" s="98"/>
      <c r="BK1429" s="205"/>
      <c r="BL1429" s="98"/>
      <c r="BN1429" s="121"/>
      <c r="BO1429" s="121"/>
      <c r="BP1429" s="121"/>
      <c r="BQ1429" s="121"/>
      <c r="BR1429" s="121"/>
    </row>
    <row r="1430" spans="1:70" customFormat="1">
      <c r="A1430" s="84"/>
      <c r="B1430" s="363"/>
      <c r="C1430" s="121"/>
      <c r="D1430" s="121"/>
      <c r="E1430" s="121"/>
      <c r="F1430" s="121"/>
      <c r="G1430" s="121"/>
      <c r="H1430" s="121"/>
      <c r="I1430" s="121"/>
      <c r="J1430" s="121"/>
      <c r="K1430" s="121"/>
      <c r="L1430" s="10"/>
      <c r="M1430" s="9"/>
      <c r="N1430" s="90"/>
      <c r="R1430" s="205"/>
      <c r="S1430" s="205"/>
      <c r="T1430" s="205"/>
      <c r="V1430" s="205"/>
      <c r="W1430" s="205"/>
      <c r="X1430" s="205"/>
      <c r="Y1430" s="394"/>
      <c r="Z1430" s="98"/>
      <c r="AA1430" s="205"/>
      <c r="AB1430" s="98"/>
      <c r="AC1430" s="98"/>
      <c r="AD1430" s="98"/>
      <c r="AE1430" s="205"/>
      <c r="AF1430" s="98"/>
      <c r="AH1430" s="98"/>
      <c r="AI1430" s="205"/>
      <c r="AJ1430" s="98"/>
      <c r="AK1430" s="98"/>
      <c r="AL1430" s="98"/>
      <c r="AM1430" s="205"/>
      <c r="AN1430" s="98"/>
      <c r="AO1430" s="121"/>
      <c r="AP1430" s="98"/>
      <c r="AQ1430" s="205"/>
      <c r="AR1430" s="98"/>
      <c r="AT1430" s="98"/>
      <c r="AU1430" s="205"/>
      <c r="AV1430" s="98"/>
      <c r="AX1430" s="98"/>
      <c r="AY1430" s="205"/>
      <c r="AZ1430" s="98"/>
      <c r="BB1430" s="98"/>
      <c r="BC1430" s="205"/>
      <c r="BD1430" s="98"/>
      <c r="BF1430" s="98"/>
      <c r="BG1430" s="205"/>
      <c r="BH1430" s="98"/>
      <c r="BI1430" s="121"/>
      <c r="BJ1430" s="98"/>
      <c r="BK1430" s="205"/>
      <c r="BL1430" s="98"/>
      <c r="BN1430" s="121"/>
      <c r="BO1430" s="121"/>
      <c r="BP1430" s="121"/>
      <c r="BQ1430" s="121"/>
      <c r="BR1430" s="121"/>
    </row>
    <row r="1431" spans="1:70" customFormat="1">
      <c r="A1431" s="84"/>
      <c r="B1431" s="363"/>
      <c r="C1431" s="121"/>
      <c r="D1431" s="121"/>
      <c r="E1431" s="121"/>
      <c r="F1431" s="121"/>
      <c r="G1431" s="121"/>
      <c r="H1431" s="121"/>
      <c r="I1431" s="121"/>
      <c r="J1431" s="121"/>
      <c r="K1431" s="121"/>
      <c r="L1431" s="10"/>
      <c r="M1431" s="9"/>
      <c r="N1431" s="90"/>
      <c r="R1431" s="205"/>
      <c r="S1431" s="205"/>
      <c r="T1431" s="205"/>
      <c r="V1431" s="205"/>
      <c r="W1431" s="205"/>
      <c r="X1431" s="205"/>
      <c r="Y1431" s="394"/>
      <c r="Z1431" s="98"/>
      <c r="AA1431" s="205"/>
      <c r="AB1431" s="98"/>
      <c r="AC1431" s="98"/>
      <c r="AD1431" s="98"/>
      <c r="AE1431" s="205"/>
      <c r="AF1431" s="98"/>
      <c r="AH1431" s="98"/>
      <c r="AI1431" s="205"/>
      <c r="AJ1431" s="98"/>
      <c r="AK1431" s="98"/>
      <c r="AL1431" s="98"/>
      <c r="AM1431" s="205"/>
      <c r="AN1431" s="98"/>
      <c r="AO1431" s="121"/>
      <c r="AP1431" s="98"/>
      <c r="AQ1431" s="205"/>
      <c r="AR1431" s="98"/>
      <c r="AT1431" s="98"/>
      <c r="AU1431" s="205"/>
      <c r="AV1431" s="98"/>
      <c r="AX1431" s="98"/>
      <c r="AY1431" s="205"/>
      <c r="AZ1431" s="98"/>
      <c r="BB1431" s="98"/>
      <c r="BC1431" s="205"/>
      <c r="BD1431" s="98"/>
      <c r="BF1431" s="98"/>
      <c r="BG1431" s="205"/>
      <c r="BH1431" s="98"/>
      <c r="BI1431" s="121"/>
      <c r="BJ1431" s="98"/>
      <c r="BK1431" s="205"/>
      <c r="BL1431" s="98"/>
      <c r="BN1431" s="121"/>
      <c r="BO1431" s="121"/>
      <c r="BP1431" s="121"/>
      <c r="BQ1431" s="121"/>
      <c r="BR1431" s="121"/>
    </row>
    <row r="1432" spans="1:70" customFormat="1">
      <c r="A1432" s="84"/>
      <c r="B1432" s="363"/>
      <c r="C1432" s="121"/>
      <c r="D1432" s="121"/>
      <c r="E1432" s="121"/>
      <c r="F1432" s="121"/>
      <c r="G1432" s="121"/>
      <c r="H1432" s="121"/>
      <c r="I1432" s="121"/>
      <c r="J1432" s="121"/>
      <c r="K1432" s="121"/>
      <c r="L1432" s="10"/>
      <c r="M1432" s="9"/>
      <c r="N1432" s="90"/>
      <c r="R1432" s="205"/>
      <c r="S1432" s="205"/>
      <c r="T1432" s="205"/>
      <c r="V1432" s="205"/>
      <c r="W1432" s="205"/>
      <c r="X1432" s="205"/>
      <c r="Y1432" s="394"/>
      <c r="Z1432" s="98"/>
      <c r="AA1432" s="205"/>
      <c r="AB1432" s="98"/>
      <c r="AC1432" s="98"/>
      <c r="AD1432" s="98"/>
      <c r="AE1432" s="205"/>
      <c r="AF1432" s="98"/>
      <c r="AH1432" s="98"/>
      <c r="AI1432" s="205"/>
      <c r="AJ1432" s="98"/>
      <c r="AK1432" s="98"/>
      <c r="AL1432" s="98"/>
      <c r="AM1432" s="205"/>
      <c r="AN1432" s="98"/>
      <c r="AO1432" s="121"/>
      <c r="AP1432" s="98"/>
      <c r="AQ1432" s="205"/>
      <c r="AR1432" s="98"/>
      <c r="AT1432" s="98"/>
      <c r="AU1432" s="205"/>
      <c r="AV1432" s="98"/>
      <c r="AX1432" s="98"/>
      <c r="AY1432" s="205"/>
      <c r="AZ1432" s="98"/>
      <c r="BB1432" s="98"/>
      <c r="BC1432" s="205"/>
      <c r="BD1432" s="98"/>
      <c r="BF1432" s="98"/>
      <c r="BG1432" s="205"/>
      <c r="BH1432" s="98"/>
      <c r="BI1432" s="121"/>
      <c r="BJ1432" s="98"/>
      <c r="BK1432" s="205"/>
      <c r="BL1432" s="98"/>
      <c r="BN1432" s="121"/>
      <c r="BO1432" s="121"/>
      <c r="BP1432" s="121"/>
      <c r="BQ1432" s="121"/>
      <c r="BR1432" s="121"/>
    </row>
    <row r="1433" spans="1:70" customFormat="1">
      <c r="A1433" s="84"/>
      <c r="B1433" s="363"/>
      <c r="C1433" s="121"/>
      <c r="D1433" s="121"/>
      <c r="E1433" s="121"/>
      <c r="F1433" s="121"/>
      <c r="G1433" s="121"/>
      <c r="H1433" s="121"/>
      <c r="I1433" s="121"/>
      <c r="J1433" s="121"/>
      <c r="K1433" s="121"/>
      <c r="L1433" s="10"/>
      <c r="M1433" s="9"/>
      <c r="N1433" s="90"/>
      <c r="R1433" s="205"/>
      <c r="S1433" s="205"/>
      <c r="T1433" s="205"/>
      <c r="V1433" s="205"/>
      <c r="W1433" s="205"/>
      <c r="X1433" s="205"/>
      <c r="Y1433" s="394"/>
      <c r="Z1433" s="98"/>
      <c r="AA1433" s="205"/>
      <c r="AB1433" s="98"/>
      <c r="AC1433" s="98"/>
      <c r="AD1433" s="98"/>
      <c r="AE1433" s="205"/>
      <c r="AF1433" s="98"/>
      <c r="AH1433" s="98"/>
      <c r="AI1433" s="205"/>
      <c r="AJ1433" s="98"/>
      <c r="AK1433" s="98"/>
      <c r="AL1433" s="98"/>
      <c r="AM1433" s="205"/>
      <c r="AN1433" s="98"/>
      <c r="AO1433" s="121"/>
      <c r="AP1433" s="98"/>
      <c r="AQ1433" s="205"/>
      <c r="AR1433" s="98"/>
      <c r="AT1433" s="98"/>
      <c r="AU1433" s="205"/>
      <c r="AV1433" s="98"/>
      <c r="AX1433" s="98"/>
      <c r="AY1433" s="205"/>
      <c r="AZ1433" s="98"/>
      <c r="BB1433" s="98"/>
      <c r="BC1433" s="205"/>
      <c r="BD1433" s="98"/>
      <c r="BF1433" s="98"/>
      <c r="BG1433" s="205"/>
      <c r="BH1433" s="98"/>
      <c r="BI1433" s="121"/>
      <c r="BJ1433" s="98"/>
      <c r="BK1433" s="205"/>
      <c r="BL1433" s="98"/>
      <c r="BN1433" s="121"/>
      <c r="BO1433" s="121"/>
      <c r="BP1433" s="121"/>
      <c r="BQ1433" s="121"/>
      <c r="BR1433" s="121"/>
    </row>
    <row r="1434" spans="1:70" customFormat="1">
      <c r="A1434" s="84"/>
      <c r="B1434" s="363"/>
      <c r="C1434" s="121"/>
      <c r="D1434" s="121"/>
      <c r="E1434" s="121"/>
      <c r="F1434" s="121"/>
      <c r="G1434" s="121"/>
      <c r="H1434" s="121"/>
      <c r="I1434" s="121"/>
      <c r="J1434" s="121"/>
      <c r="K1434" s="121"/>
      <c r="L1434" s="10"/>
      <c r="M1434" s="9"/>
      <c r="N1434" s="90"/>
      <c r="R1434" s="205"/>
      <c r="S1434" s="205"/>
      <c r="T1434" s="205"/>
      <c r="V1434" s="205"/>
      <c r="W1434" s="205"/>
      <c r="X1434" s="205"/>
      <c r="Y1434" s="394"/>
      <c r="Z1434" s="98"/>
      <c r="AA1434" s="205"/>
      <c r="AB1434" s="98"/>
      <c r="AC1434" s="98"/>
      <c r="AD1434" s="98"/>
      <c r="AE1434" s="205"/>
      <c r="AF1434" s="98"/>
      <c r="AH1434" s="98"/>
      <c r="AI1434" s="205"/>
      <c r="AJ1434" s="98"/>
      <c r="AK1434" s="98"/>
      <c r="AL1434" s="98"/>
      <c r="AM1434" s="205"/>
      <c r="AN1434" s="98"/>
      <c r="AO1434" s="121"/>
      <c r="AP1434" s="98"/>
      <c r="AQ1434" s="205"/>
      <c r="AR1434" s="98"/>
      <c r="AT1434" s="98"/>
      <c r="AU1434" s="205"/>
      <c r="AV1434" s="98"/>
      <c r="AX1434" s="98"/>
      <c r="AY1434" s="205"/>
      <c r="AZ1434" s="98"/>
      <c r="BB1434" s="98"/>
      <c r="BC1434" s="205"/>
      <c r="BD1434" s="98"/>
      <c r="BF1434" s="98"/>
      <c r="BG1434" s="205"/>
      <c r="BH1434" s="98"/>
      <c r="BI1434" s="121"/>
      <c r="BJ1434" s="98"/>
      <c r="BK1434" s="205"/>
      <c r="BL1434" s="98"/>
      <c r="BN1434" s="121"/>
      <c r="BO1434" s="121"/>
      <c r="BP1434" s="121"/>
      <c r="BQ1434" s="121"/>
      <c r="BR1434" s="121"/>
    </row>
    <row r="1435" spans="1:70" customFormat="1">
      <c r="A1435" s="84"/>
      <c r="B1435" s="363"/>
      <c r="C1435" s="121"/>
      <c r="D1435" s="121"/>
      <c r="E1435" s="121"/>
      <c r="F1435" s="121"/>
      <c r="G1435" s="121"/>
      <c r="H1435" s="121"/>
      <c r="I1435" s="121"/>
      <c r="J1435" s="121"/>
      <c r="K1435" s="121"/>
      <c r="L1435" s="10"/>
      <c r="M1435" s="9"/>
      <c r="N1435" s="90"/>
      <c r="R1435" s="205"/>
      <c r="S1435" s="205"/>
      <c r="T1435" s="205"/>
      <c r="V1435" s="205"/>
      <c r="W1435" s="205"/>
      <c r="X1435" s="205"/>
      <c r="Y1435" s="394"/>
      <c r="Z1435" s="98"/>
      <c r="AA1435" s="205"/>
      <c r="AB1435" s="98"/>
      <c r="AC1435" s="98"/>
      <c r="AD1435" s="98"/>
      <c r="AE1435" s="205"/>
      <c r="AF1435" s="98"/>
      <c r="AH1435" s="98"/>
      <c r="AI1435" s="205"/>
      <c r="AJ1435" s="98"/>
      <c r="AK1435" s="98"/>
      <c r="AL1435" s="98"/>
      <c r="AM1435" s="205"/>
      <c r="AN1435" s="98"/>
      <c r="AO1435" s="121"/>
      <c r="AP1435" s="98"/>
      <c r="AQ1435" s="205"/>
      <c r="AR1435" s="98"/>
      <c r="AT1435" s="98"/>
      <c r="AU1435" s="205"/>
      <c r="AV1435" s="98"/>
      <c r="AX1435" s="98"/>
      <c r="AY1435" s="205"/>
      <c r="AZ1435" s="98"/>
      <c r="BB1435" s="98"/>
      <c r="BC1435" s="205"/>
      <c r="BD1435" s="98"/>
      <c r="BF1435" s="98"/>
      <c r="BG1435" s="205"/>
      <c r="BH1435" s="98"/>
      <c r="BI1435" s="121"/>
      <c r="BJ1435" s="98"/>
      <c r="BK1435" s="205"/>
      <c r="BL1435" s="98"/>
      <c r="BN1435" s="121"/>
      <c r="BO1435" s="121"/>
      <c r="BP1435" s="121"/>
      <c r="BQ1435" s="121"/>
      <c r="BR1435" s="121"/>
    </row>
    <row r="1436" spans="1:70" customFormat="1">
      <c r="A1436" s="84"/>
      <c r="B1436" s="363"/>
      <c r="C1436" s="121"/>
      <c r="D1436" s="121"/>
      <c r="E1436" s="121"/>
      <c r="F1436" s="121"/>
      <c r="G1436" s="121"/>
      <c r="H1436" s="121"/>
      <c r="I1436" s="121"/>
      <c r="J1436" s="121"/>
      <c r="K1436" s="121"/>
      <c r="L1436" s="10"/>
      <c r="M1436" s="9"/>
      <c r="N1436" s="90"/>
      <c r="R1436" s="205"/>
      <c r="S1436" s="205"/>
      <c r="T1436" s="205"/>
      <c r="V1436" s="205"/>
      <c r="W1436" s="205"/>
      <c r="X1436" s="205"/>
      <c r="Y1436" s="394"/>
      <c r="Z1436" s="98"/>
      <c r="AA1436" s="205"/>
      <c r="AB1436" s="98"/>
      <c r="AC1436" s="98"/>
      <c r="AD1436" s="98"/>
      <c r="AE1436" s="205"/>
      <c r="AF1436" s="98"/>
      <c r="AH1436" s="98"/>
      <c r="AI1436" s="205"/>
      <c r="AJ1436" s="98"/>
      <c r="AK1436" s="98"/>
      <c r="AL1436" s="98"/>
      <c r="AM1436" s="205"/>
      <c r="AN1436" s="98"/>
      <c r="AO1436" s="121"/>
      <c r="AP1436" s="98"/>
      <c r="AQ1436" s="205"/>
      <c r="AR1436" s="98"/>
      <c r="AT1436" s="98"/>
      <c r="AU1436" s="205"/>
      <c r="AV1436" s="98"/>
      <c r="AX1436" s="98"/>
      <c r="AY1436" s="205"/>
      <c r="AZ1436" s="98"/>
      <c r="BB1436" s="98"/>
      <c r="BC1436" s="205"/>
      <c r="BD1436" s="98"/>
      <c r="BF1436" s="98"/>
      <c r="BG1436" s="205"/>
      <c r="BH1436" s="98"/>
      <c r="BI1436" s="121"/>
      <c r="BJ1436" s="98"/>
      <c r="BK1436" s="205"/>
      <c r="BL1436" s="98"/>
      <c r="BN1436" s="121"/>
      <c r="BO1436" s="121"/>
      <c r="BP1436" s="121"/>
      <c r="BQ1436" s="121"/>
      <c r="BR1436" s="121"/>
    </row>
    <row r="1437" spans="1:70" customFormat="1">
      <c r="A1437" s="84"/>
      <c r="B1437" s="363"/>
      <c r="C1437" s="121"/>
      <c r="D1437" s="121"/>
      <c r="E1437" s="121"/>
      <c r="F1437" s="121"/>
      <c r="G1437" s="121"/>
      <c r="H1437" s="121"/>
      <c r="I1437" s="121"/>
      <c r="J1437" s="121"/>
      <c r="K1437" s="121"/>
      <c r="L1437" s="10"/>
      <c r="M1437" s="9"/>
      <c r="N1437" s="90"/>
      <c r="R1437" s="205"/>
      <c r="S1437" s="205"/>
      <c r="T1437" s="205"/>
      <c r="V1437" s="205"/>
      <c r="W1437" s="205"/>
      <c r="X1437" s="205"/>
      <c r="Y1437" s="394"/>
      <c r="Z1437" s="98"/>
      <c r="AA1437" s="205"/>
      <c r="AB1437" s="98"/>
      <c r="AC1437" s="98"/>
      <c r="AD1437" s="98"/>
      <c r="AE1437" s="205"/>
      <c r="AF1437" s="98"/>
      <c r="AH1437" s="98"/>
      <c r="AI1437" s="205"/>
      <c r="AJ1437" s="98"/>
      <c r="AK1437" s="98"/>
      <c r="AL1437" s="98"/>
      <c r="AM1437" s="205"/>
      <c r="AN1437" s="98"/>
      <c r="AO1437" s="121"/>
      <c r="AP1437" s="98"/>
      <c r="AQ1437" s="205"/>
      <c r="AR1437" s="98"/>
      <c r="AT1437" s="98"/>
      <c r="AU1437" s="205"/>
      <c r="AV1437" s="98"/>
      <c r="AX1437" s="98"/>
      <c r="AY1437" s="205"/>
      <c r="AZ1437" s="98"/>
      <c r="BB1437" s="98"/>
      <c r="BC1437" s="205"/>
      <c r="BD1437" s="98"/>
      <c r="BF1437" s="98"/>
      <c r="BG1437" s="205"/>
      <c r="BH1437" s="98"/>
      <c r="BI1437" s="121"/>
      <c r="BJ1437" s="98"/>
      <c r="BK1437" s="205"/>
      <c r="BL1437" s="98"/>
      <c r="BN1437" s="121"/>
      <c r="BO1437" s="121"/>
      <c r="BP1437" s="121"/>
      <c r="BQ1437" s="121"/>
      <c r="BR1437" s="121"/>
    </row>
    <row r="1438" spans="1:70" customFormat="1">
      <c r="A1438" s="84"/>
      <c r="B1438" s="363"/>
      <c r="C1438" s="121"/>
      <c r="D1438" s="121"/>
      <c r="E1438" s="121"/>
      <c r="F1438" s="121"/>
      <c r="G1438" s="121"/>
      <c r="H1438" s="121"/>
      <c r="I1438" s="121"/>
      <c r="J1438" s="121"/>
      <c r="K1438" s="121"/>
      <c r="L1438" s="10"/>
      <c r="M1438" s="9"/>
      <c r="N1438" s="90"/>
      <c r="R1438" s="205"/>
      <c r="S1438" s="205"/>
      <c r="T1438" s="205"/>
      <c r="V1438" s="205"/>
      <c r="W1438" s="205"/>
      <c r="X1438" s="205"/>
      <c r="Y1438" s="394"/>
      <c r="Z1438" s="98"/>
      <c r="AA1438" s="205"/>
      <c r="AB1438" s="98"/>
      <c r="AC1438" s="98"/>
      <c r="AD1438" s="98"/>
      <c r="AE1438" s="205"/>
      <c r="AF1438" s="98"/>
      <c r="AH1438" s="98"/>
      <c r="AI1438" s="205"/>
      <c r="AJ1438" s="98"/>
      <c r="AK1438" s="98"/>
      <c r="AL1438" s="98"/>
      <c r="AM1438" s="205"/>
      <c r="AN1438" s="98"/>
      <c r="AO1438" s="121"/>
      <c r="AP1438" s="98"/>
      <c r="AQ1438" s="205"/>
      <c r="AR1438" s="98"/>
      <c r="AT1438" s="98"/>
      <c r="AU1438" s="205"/>
      <c r="AV1438" s="98"/>
      <c r="AX1438" s="98"/>
      <c r="AY1438" s="205"/>
      <c r="AZ1438" s="98"/>
      <c r="BB1438" s="98"/>
      <c r="BC1438" s="205"/>
      <c r="BD1438" s="98"/>
      <c r="BF1438" s="98"/>
      <c r="BG1438" s="205"/>
      <c r="BH1438" s="98"/>
      <c r="BI1438" s="121"/>
      <c r="BJ1438" s="98"/>
      <c r="BK1438" s="205"/>
      <c r="BL1438" s="98"/>
      <c r="BN1438" s="121"/>
      <c r="BO1438" s="121"/>
      <c r="BP1438" s="121"/>
      <c r="BQ1438" s="121"/>
      <c r="BR1438" s="121"/>
    </row>
    <row r="1439" spans="1:70" customFormat="1">
      <c r="A1439" s="84"/>
      <c r="B1439" s="363"/>
      <c r="C1439" s="121"/>
      <c r="D1439" s="121"/>
      <c r="E1439" s="121"/>
      <c r="F1439" s="121"/>
      <c r="G1439" s="121"/>
      <c r="H1439" s="121"/>
      <c r="I1439" s="121"/>
      <c r="J1439" s="121"/>
      <c r="K1439" s="121"/>
      <c r="L1439" s="10"/>
      <c r="M1439" s="9"/>
      <c r="N1439" s="90"/>
      <c r="R1439" s="205"/>
      <c r="S1439" s="205"/>
      <c r="T1439" s="205"/>
      <c r="V1439" s="205"/>
      <c r="W1439" s="205"/>
      <c r="X1439" s="205"/>
      <c r="Y1439" s="394"/>
      <c r="Z1439" s="98"/>
      <c r="AA1439" s="205"/>
      <c r="AB1439" s="98"/>
      <c r="AC1439" s="98"/>
      <c r="AD1439" s="98"/>
      <c r="AE1439" s="205"/>
      <c r="AF1439" s="98"/>
      <c r="AH1439" s="98"/>
      <c r="AI1439" s="205"/>
      <c r="AJ1439" s="98"/>
      <c r="AK1439" s="98"/>
      <c r="AL1439" s="98"/>
      <c r="AM1439" s="205"/>
      <c r="AN1439" s="98"/>
      <c r="AO1439" s="121"/>
      <c r="AP1439" s="98"/>
      <c r="AQ1439" s="205"/>
      <c r="AR1439" s="98"/>
      <c r="AT1439" s="98"/>
      <c r="AU1439" s="205"/>
      <c r="AV1439" s="98"/>
      <c r="AX1439" s="98"/>
      <c r="AY1439" s="205"/>
      <c r="AZ1439" s="98"/>
      <c r="BB1439" s="98"/>
      <c r="BC1439" s="205"/>
      <c r="BD1439" s="98"/>
      <c r="BF1439" s="98"/>
      <c r="BG1439" s="205"/>
      <c r="BH1439" s="98"/>
      <c r="BI1439" s="121"/>
      <c r="BJ1439" s="98"/>
      <c r="BK1439" s="205"/>
      <c r="BL1439" s="98"/>
      <c r="BN1439" s="121"/>
      <c r="BO1439" s="121"/>
      <c r="BP1439" s="121"/>
      <c r="BQ1439" s="121"/>
      <c r="BR1439" s="121"/>
    </row>
    <row r="1440" spans="1:70" customFormat="1">
      <c r="A1440" s="84"/>
      <c r="B1440" s="363"/>
      <c r="C1440" s="121"/>
      <c r="D1440" s="121"/>
      <c r="E1440" s="121"/>
      <c r="F1440" s="121"/>
      <c r="G1440" s="121"/>
      <c r="H1440" s="121"/>
      <c r="I1440" s="121"/>
      <c r="J1440" s="121"/>
      <c r="K1440" s="121"/>
      <c r="L1440" s="10"/>
      <c r="M1440" s="9"/>
      <c r="N1440" s="90"/>
      <c r="R1440" s="205"/>
      <c r="S1440" s="205"/>
      <c r="T1440" s="205"/>
      <c r="V1440" s="205"/>
      <c r="W1440" s="205"/>
      <c r="X1440" s="205"/>
      <c r="Y1440" s="394"/>
      <c r="Z1440" s="98"/>
      <c r="AA1440" s="205"/>
      <c r="AB1440" s="98"/>
      <c r="AC1440" s="98"/>
      <c r="AD1440" s="98"/>
      <c r="AE1440" s="205"/>
      <c r="AF1440" s="98"/>
      <c r="AH1440" s="98"/>
      <c r="AI1440" s="205"/>
      <c r="AJ1440" s="98"/>
      <c r="AK1440" s="98"/>
      <c r="AL1440" s="98"/>
      <c r="AM1440" s="205"/>
      <c r="AN1440" s="98"/>
      <c r="AO1440" s="121"/>
      <c r="AP1440" s="98"/>
      <c r="AQ1440" s="205"/>
      <c r="AR1440" s="98"/>
      <c r="AT1440" s="98"/>
      <c r="AU1440" s="205"/>
      <c r="AV1440" s="98"/>
      <c r="AX1440" s="98"/>
      <c r="AY1440" s="205"/>
      <c r="AZ1440" s="98"/>
      <c r="BB1440" s="98"/>
      <c r="BC1440" s="205"/>
      <c r="BD1440" s="98"/>
      <c r="BF1440" s="98"/>
      <c r="BG1440" s="205"/>
      <c r="BH1440" s="98"/>
      <c r="BI1440" s="121"/>
      <c r="BJ1440" s="98"/>
      <c r="BK1440" s="205"/>
      <c r="BL1440" s="98"/>
      <c r="BN1440" s="121"/>
      <c r="BO1440" s="121"/>
      <c r="BP1440" s="121"/>
      <c r="BQ1440" s="121"/>
      <c r="BR1440" s="121"/>
    </row>
    <row r="1441" spans="1:70" customFormat="1">
      <c r="A1441" s="84"/>
      <c r="B1441" s="363"/>
      <c r="C1441" s="121"/>
      <c r="D1441" s="121"/>
      <c r="E1441" s="121"/>
      <c r="F1441" s="121"/>
      <c r="G1441" s="121"/>
      <c r="H1441" s="121"/>
      <c r="I1441" s="121"/>
      <c r="J1441" s="121"/>
      <c r="K1441" s="121"/>
      <c r="L1441" s="10"/>
      <c r="M1441" s="9"/>
      <c r="N1441" s="90"/>
      <c r="R1441" s="205"/>
      <c r="S1441" s="205"/>
      <c r="T1441" s="205"/>
      <c r="V1441" s="205"/>
      <c r="W1441" s="205"/>
      <c r="X1441" s="205"/>
      <c r="Y1441" s="394"/>
      <c r="Z1441" s="98"/>
      <c r="AA1441" s="205"/>
      <c r="AB1441" s="98"/>
      <c r="AC1441" s="98"/>
      <c r="AD1441" s="98"/>
      <c r="AE1441" s="205"/>
      <c r="AF1441" s="98"/>
      <c r="AH1441" s="98"/>
      <c r="AI1441" s="205"/>
      <c r="AJ1441" s="98"/>
      <c r="AK1441" s="98"/>
      <c r="AL1441" s="98"/>
      <c r="AM1441" s="205"/>
      <c r="AN1441" s="98"/>
      <c r="AO1441" s="121"/>
      <c r="AP1441" s="98"/>
      <c r="AQ1441" s="205"/>
      <c r="AR1441" s="98"/>
      <c r="AT1441" s="98"/>
      <c r="AU1441" s="205"/>
      <c r="AV1441" s="98"/>
      <c r="AX1441" s="98"/>
      <c r="AY1441" s="205"/>
      <c r="AZ1441" s="98"/>
      <c r="BB1441" s="98"/>
      <c r="BC1441" s="205"/>
      <c r="BD1441" s="98"/>
      <c r="BF1441" s="98"/>
      <c r="BG1441" s="205"/>
      <c r="BH1441" s="98"/>
      <c r="BI1441" s="121"/>
      <c r="BJ1441" s="98"/>
      <c r="BK1441" s="205"/>
      <c r="BL1441" s="98"/>
      <c r="BN1441" s="121"/>
      <c r="BO1441" s="121"/>
      <c r="BP1441" s="121"/>
      <c r="BQ1441" s="121"/>
      <c r="BR1441" s="121"/>
    </row>
    <row r="1442" spans="1:70" customFormat="1">
      <c r="A1442" s="84"/>
      <c r="B1442" s="363"/>
      <c r="C1442" s="121"/>
      <c r="D1442" s="121"/>
      <c r="E1442" s="121"/>
      <c r="F1442" s="121"/>
      <c r="G1442" s="121"/>
      <c r="H1442" s="121"/>
      <c r="I1442" s="121"/>
      <c r="J1442" s="121"/>
      <c r="K1442" s="121"/>
      <c r="L1442" s="10"/>
      <c r="M1442" s="9"/>
      <c r="N1442" s="90"/>
      <c r="R1442" s="205"/>
      <c r="S1442" s="205"/>
      <c r="T1442" s="205"/>
      <c r="V1442" s="205"/>
      <c r="W1442" s="205"/>
      <c r="X1442" s="205"/>
      <c r="Y1442" s="394"/>
      <c r="Z1442" s="98"/>
      <c r="AA1442" s="205"/>
      <c r="AB1442" s="98"/>
      <c r="AC1442" s="98"/>
      <c r="AD1442" s="98"/>
      <c r="AE1442" s="205"/>
      <c r="AF1442" s="98"/>
      <c r="AH1442" s="98"/>
      <c r="AI1442" s="205"/>
      <c r="AJ1442" s="98"/>
      <c r="AK1442" s="98"/>
      <c r="AL1442" s="98"/>
      <c r="AM1442" s="205"/>
      <c r="AN1442" s="98"/>
      <c r="AO1442" s="121"/>
      <c r="AP1442" s="98"/>
      <c r="AQ1442" s="205"/>
      <c r="AR1442" s="98"/>
      <c r="AT1442" s="98"/>
      <c r="AU1442" s="205"/>
      <c r="AV1442" s="98"/>
      <c r="AX1442" s="98"/>
      <c r="AY1442" s="205"/>
      <c r="AZ1442" s="98"/>
      <c r="BB1442" s="98"/>
      <c r="BC1442" s="205"/>
      <c r="BD1442" s="98"/>
      <c r="BF1442" s="98"/>
      <c r="BG1442" s="205"/>
      <c r="BH1442" s="98"/>
      <c r="BI1442" s="121"/>
      <c r="BJ1442" s="98"/>
      <c r="BK1442" s="205"/>
      <c r="BL1442" s="98"/>
      <c r="BN1442" s="121"/>
      <c r="BO1442" s="121"/>
      <c r="BP1442" s="121"/>
      <c r="BQ1442" s="121"/>
      <c r="BR1442" s="121"/>
    </row>
    <row r="1443" spans="1:70" customFormat="1">
      <c r="A1443" s="84"/>
      <c r="B1443" s="363"/>
      <c r="C1443" s="121"/>
      <c r="D1443" s="121"/>
      <c r="E1443" s="121"/>
      <c r="F1443" s="121"/>
      <c r="G1443" s="121"/>
      <c r="H1443" s="121"/>
      <c r="I1443" s="121"/>
      <c r="J1443" s="121"/>
      <c r="K1443" s="121"/>
      <c r="L1443" s="10"/>
      <c r="M1443" s="9"/>
      <c r="N1443" s="90"/>
      <c r="R1443" s="205"/>
      <c r="S1443" s="205"/>
      <c r="T1443" s="205"/>
      <c r="V1443" s="205"/>
      <c r="W1443" s="205"/>
      <c r="X1443" s="205"/>
      <c r="Y1443" s="394"/>
      <c r="Z1443" s="98"/>
      <c r="AA1443" s="205"/>
      <c r="AB1443" s="98"/>
      <c r="AC1443" s="98"/>
      <c r="AD1443" s="98"/>
      <c r="AE1443" s="205"/>
      <c r="AF1443" s="98"/>
      <c r="AH1443" s="98"/>
      <c r="AI1443" s="205"/>
      <c r="AJ1443" s="98"/>
      <c r="AK1443" s="98"/>
      <c r="AL1443" s="98"/>
      <c r="AM1443" s="205"/>
      <c r="AN1443" s="98"/>
      <c r="AO1443" s="121"/>
      <c r="AP1443" s="98"/>
      <c r="AQ1443" s="205"/>
      <c r="AR1443" s="98"/>
      <c r="AT1443" s="98"/>
      <c r="AU1443" s="205"/>
      <c r="AV1443" s="98"/>
      <c r="AX1443" s="98"/>
      <c r="AY1443" s="205"/>
      <c r="AZ1443" s="98"/>
      <c r="BB1443" s="98"/>
      <c r="BC1443" s="205"/>
      <c r="BD1443" s="98"/>
      <c r="BF1443" s="98"/>
      <c r="BG1443" s="205"/>
      <c r="BH1443" s="98"/>
      <c r="BI1443" s="121"/>
      <c r="BJ1443" s="98"/>
      <c r="BK1443" s="205"/>
      <c r="BL1443" s="98"/>
      <c r="BN1443" s="121"/>
      <c r="BO1443" s="121"/>
      <c r="BP1443" s="121"/>
      <c r="BQ1443" s="121"/>
      <c r="BR1443" s="121"/>
    </row>
    <row r="1444" spans="1:70" customFormat="1">
      <c r="A1444" s="84"/>
      <c r="B1444" s="363"/>
      <c r="C1444" s="121"/>
      <c r="D1444" s="121"/>
      <c r="E1444" s="121"/>
      <c r="F1444" s="121"/>
      <c r="G1444" s="121"/>
      <c r="H1444" s="121"/>
      <c r="I1444" s="121"/>
      <c r="J1444" s="121"/>
      <c r="K1444" s="121"/>
      <c r="L1444" s="10"/>
      <c r="M1444" s="9"/>
      <c r="N1444" s="90"/>
      <c r="R1444" s="205"/>
      <c r="S1444" s="205"/>
      <c r="T1444" s="205"/>
      <c r="V1444" s="205"/>
      <c r="W1444" s="205"/>
      <c r="X1444" s="205"/>
      <c r="Y1444" s="394"/>
      <c r="Z1444" s="98"/>
      <c r="AA1444" s="205"/>
      <c r="AB1444" s="98"/>
      <c r="AC1444" s="98"/>
      <c r="AD1444" s="98"/>
      <c r="AE1444" s="205"/>
      <c r="AF1444" s="98"/>
      <c r="AH1444" s="98"/>
      <c r="AI1444" s="205"/>
      <c r="AJ1444" s="98"/>
      <c r="AK1444" s="98"/>
      <c r="AL1444" s="98"/>
      <c r="AM1444" s="205"/>
      <c r="AN1444" s="98"/>
      <c r="AO1444" s="121"/>
      <c r="AP1444" s="98"/>
      <c r="AQ1444" s="205"/>
      <c r="AR1444" s="98"/>
      <c r="AT1444" s="98"/>
      <c r="AU1444" s="205"/>
      <c r="AV1444" s="98"/>
      <c r="AX1444" s="98"/>
      <c r="AY1444" s="205"/>
      <c r="AZ1444" s="98"/>
      <c r="BB1444" s="98"/>
      <c r="BC1444" s="205"/>
      <c r="BD1444" s="98"/>
      <c r="BF1444" s="98"/>
      <c r="BG1444" s="205"/>
      <c r="BH1444" s="98"/>
      <c r="BI1444" s="121"/>
      <c r="BJ1444" s="98"/>
      <c r="BK1444" s="205"/>
      <c r="BL1444" s="98"/>
      <c r="BN1444" s="121"/>
      <c r="BO1444" s="121"/>
      <c r="BP1444" s="121"/>
      <c r="BQ1444" s="121"/>
      <c r="BR1444" s="121"/>
    </row>
    <row r="1445" spans="1:70" customFormat="1">
      <c r="A1445" s="84"/>
      <c r="B1445" s="363"/>
      <c r="C1445" s="121"/>
      <c r="D1445" s="121"/>
      <c r="E1445" s="121"/>
      <c r="F1445" s="121"/>
      <c r="G1445" s="121"/>
      <c r="H1445" s="121"/>
      <c r="I1445" s="121"/>
      <c r="J1445" s="121"/>
      <c r="K1445" s="121"/>
      <c r="L1445" s="10"/>
      <c r="M1445" s="9"/>
      <c r="N1445" s="90"/>
      <c r="R1445" s="205"/>
      <c r="S1445" s="205"/>
      <c r="T1445" s="205"/>
      <c r="V1445" s="205"/>
      <c r="W1445" s="205"/>
      <c r="X1445" s="205"/>
      <c r="Y1445" s="394"/>
      <c r="Z1445" s="98"/>
      <c r="AA1445" s="205"/>
      <c r="AB1445" s="98"/>
      <c r="AC1445" s="98"/>
      <c r="AD1445" s="98"/>
      <c r="AE1445" s="205"/>
      <c r="AF1445" s="98"/>
      <c r="AH1445" s="98"/>
      <c r="AI1445" s="205"/>
      <c r="AJ1445" s="98"/>
      <c r="AK1445" s="98"/>
      <c r="AL1445" s="98"/>
      <c r="AM1445" s="205"/>
      <c r="AN1445" s="98"/>
      <c r="AO1445" s="121"/>
      <c r="AP1445" s="98"/>
      <c r="AQ1445" s="205"/>
      <c r="AR1445" s="98"/>
      <c r="AT1445" s="98"/>
      <c r="AU1445" s="205"/>
      <c r="AV1445" s="98"/>
      <c r="AX1445" s="98"/>
      <c r="AY1445" s="205"/>
      <c r="AZ1445" s="98"/>
      <c r="BB1445" s="98"/>
      <c r="BC1445" s="205"/>
      <c r="BD1445" s="98"/>
      <c r="BF1445" s="98"/>
      <c r="BG1445" s="205"/>
      <c r="BH1445" s="98"/>
      <c r="BI1445" s="121"/>
      <c r="BJ1445" s="98"/>
      <c r="BK1445" s="205"/>
      <c r="BL1445" s="98"/>
      <c r="BN1445" s="121"/>
      <c r="BO1445" s="121"/>
      <c r="BP1445" s="121"/>
      <c r="BQ1445" s="121"/>
      <c r="BR1445" s="121"/>
    </row>
    <row r="1446" spans="1:70" customFormat="1">
      <c r="A1446" s="84"/>
      <c r="B1446" s="363"/>
      <c r="C1446" s="121"/>
      <c r="D1446" s="121"/>
      <c r="E1446" s="121"/>
      <c r="F1446" s="121"/>
      <c r="G1446" s="121"/>
      <c r="H1446" s="121"/>
      <c r="I1446" s="121"/>
      <c r="J1446" s="121"/>
      <c r="K1446" s="121"/>
      <c r="L1446" s="10"/>
      <c r="M1446" s="9"/>
      <c r="N1446" s="90"/>
      <c r="R1446" s="205"/>
      <c r="S1446" s="205"/>
      <c r="T1446" s="205"/>
      <c r="V1446" s="205"/>
      <c r="W1446" s="205"/>
      <c r="X1446" s="205"/>
      <c r="Y1446" s="394"/>
      <c r="Z1446" s="98"/>
      <c r="AA1446" s="205"/>
      <c r="AB1446" s="98"/>
      <c r="AC1446" s="98"/>
      <c r="AD1446" s="98"/>
      <c r="AE1446" s="205"/>
      <c r="AF1446" s="98"/>
      <c r="AH1446" s="98"/>
      <c r="AI1446" s="205"/>
      <c r="AJ1446" s="98"/>
      <c r="AK1446" s="98"/>
      <c r="AL1446" s="98"/>
      <c r="AM1446" s="205"/>
      <c r="AN1446" s="98"/>
      <c r="AO1446" s="121"/>
      <c r="AP1446" s="98"/>
      <c r="AQ1446" s="205"/>
      <c r="AR1446" s="98"/>
      <c r="AT1446" s="98"/>
      <c r="AU1446" s="205"/>
      <c r="AV1446" s="98"/>
      <c r="AX1446" s="98"/>
      <c r="AY1446" s="205"/>
      <c r="AZ1446" s="98"/>
      <c r="BB1446" s="98"/>
      <c r="BC1446" s="205"/>
      <c r="BD1446" s="98"/>
      <c r="BF1446" s="98"/>
      <c r="BG1446" s="205"/>
      <c r="BH1446" s="98"/>
      <c r="BI1446" s="121"/>
      <c r="BJ1446" s="98"/>
      <c r="BK1446" s="205"/>
      <c r="BL1446" s="98"/>
      <c r="BN1446" s="121"/>
      <c r="BO1446" s="121"/>
      <c r="BP1446" s="121"/>
      <c r="BQ1446" s="121"/>
      <c r="BR1446" s="121"/>
    </row>
    <row r="1447" spans="1:70" customFormat="1">
      <c r="A1447" s="84"/>
      <c r="B1447" s="363"/>
      <c r="C1447" s="121"/>
      <c r="D1447" s="121"/>
      <c r="E1447" s="121"/>
      <c r="F1447" s="121"/>
      <c r="G1447" s="121"/>
      <c r="H1447" s="121"/>
      <c r="I1447" s="121"/>
      <c r="J1447" s="121"/>
      <c r="K1447" s="121"/>
      <c r="L1447" s="10"/>
      <c r="M1447" s="9"/>
      <c r="N1447" s="90"/>
      <c r="R1447" s="205"/>
      <c r="S1447" s="205"/>
      <c r="T1447" s="205"/>
      <c r="V1447" s="205"/>
      <c r="W1447" s="205"/>
      <c r="X1447" s="205"/>
      <c r="Y1447" s="394"/>
      <c r="Z1447" s="98"/>
      <c r="AA1447" s="205"/>
      <c r="AB1447" s="98"/>
      <c r="AC1447" s="98"/>
      <c r="AD1447" s="98"/>
      <c r="AE1447" s="205"/>
      <c r="AF1447" s="98"/>
      <c r="AH1447" s="98"/>
      <c r="AI1447" s="205"/>
      <c r="AJ1447" s="98"/>
      <c r="AK1447" s="98"/>
      <c r="AL1447" s="98"/>
      <c r="AM1447" s="205"/>
      <c r="AN1447" s="98"/>
      <c r="AO1447" s="121"/>
      <c r="AP1447" s="98"/>
      <c r="AQ1447" s="205"/>
      <c r="AR1447" s="98"/>
      <c r="AT1447" s="98"/>
      <c r="AU1447" s="205"/>
      <c r="AV1447" s="98"/>
      <c r="AX1447" s="98"/>
      <c r="AY1447" s="205"/>
      <c r="AZ1447" s="98"/>
      <c r="BB1447" s="98"/>
      <c r="BC1447" s="205"/>
      <c r="BD1447" s="98"/>
      <c r="BF1447" s="98"/>
      <c r="BG1447" s="205"/>
      <c r="BH1447" s="98"/>
      <c r="BI1447" s="121"/>
      <c r="BJ1447" s="98"/>
      <c r="BK1447" s="205"/>
      <c r="BL1447" s="98"/>
      <c r="BN1447" s="121"/>
      <c r="BO1447" s="121"/>
      <c r="BP1447" s="121"/>
      <c r="BQ1447" s="121"/>
      <c r="BR1447" s="121"/>
    </row>
    <row r="1448" spans="1:70" customFormat="1">
      <c r="A1448" s="84"/>
      <c r="B1448" s="363"/>
      <c r="C1448" s="121"/>
      <c r="D1448" s="121"/>
      <c r="E1448" s="121"/>
      <c r="F1448" s="121"/>
      <c r="G1448" s="121"/>
      <c r="H1448" s="121"/>
      <c r="I1448" s="121"/>
      <c r="J1448" s="121"/>
      <c r="K1448" s="121"/>
      <c r="L1448" s="10"/>
      <c r="M1448" s="9"/>
      <c r="N1448" s="90"/>
      <c r="R1448" s="205"/>
      <c r="S1448" s="205"/>
      <c r="T1448" s="205"/>
      <c r="V1448" s="205"/>
      <c r="W1448" s="205"/>
      <c r="X1448" s="205"/>
      <c r="Y1448" s="394"/>
      <c r="Z1448" s="98"/>
      <c r="AA1448" s="205"/>
      <c r="AB1448" s="98"/>
      <c r="AC1448" s="98"/>
      <c r="AD1448" s="98"/>
      <c r="AE1448" s="205"/>
      <c r="AF1448" s="98"/>
      <c r="AH1448" s="98"/>
      <c r="AI1448" s="205"/>
      <c r="AJ1448" s="98"/>
      <c r="AK1448" s="98"/>
      <c r="AL1448" s="98"/>
      <c r="AM1448" s="205"/>
      <c r="AN1448" s="98"/>
      <c r="AO1448" s="121"/>
      <c r="AP1448" s="98"/>
      <c r="AQ1448" s="205"/>
      <c r="AR1448" s="98"/>
      <c r="AT1448" s="98"/>
      <c r="AU1448" s="205"/>
      <c r="AV1448" s="98"/>
      <c r="AX1448" s="98"/>
      <c r="AY1448" s="205"/>
      <c r="AZ1448" s="98"/>
      <c r="BB1448" s="98"/>
      <c r="BC1448" s="205"/>
      <c r="BD1448" s="98"/>
      <c r="BF1448" s="98"/>
      <c r="BG1448" s="205"/>
      <c r="BH1448" s="98"/>
      <c r="BI1448" s="121"/>
      <c r="BJ1448" s="98"/>
      <c r="BK1448" s="205"/>
      <c r="BL1448" s="98"/>
      <c r="BN1448" s="121"/>
      <c r="BO1448" s="121"/>
      <c r="BP1448" s="121"/>
      <c r="BQ1448" s="121"/>
      <c r="BR1448" s="121"/>
    </row>
    <row r="1449" spans="1:70" customFormat="1">
      <c r="A1449" s="84"/>
      <c r="B1449" s="363"/>
      <c r="C1449" s="121"/>
      <c r="D1449" s="121"/>
      <c r="E1449" s="121"/>
      <c r="F1449" s="121"/>
      <c r="G1449" s="121"/>
      <c r="H1449" s="121"/>
      <c r="I1449" s="121"/>
      <c r="J1449" s="121"/>
      <c r="K1449" s="121"/>
      <c r="L1449" s="10"/>
      <c r="M1449" s="9"/>
      <c r="N1449" s="90"/>
      <c r="R1449" s="205"/>
      <c r="S1449" s="205"/>
      <c r="T1449" s="205"/>
      <c r="V1449" s="205"/>
      <c r="W1449" s="205"/>
      <c r="X1449" s="205"/>
      <c r="Y1449" s="394"/>
      <c r="Z1449" s="98"/>
      <c r="AA1449" s="205"/>
      <c r="AB1449" s="98"/>
      <c r="AC1449" s="98"/>
      <c r="AD1449" s="98"/>
      <c r="AE1449" s="205"/>
      <c r="AF1449" s="98"/>
      <c r="AH1449" s="98"/>
      <c r="AI1449" s="205"/>
      <c r="AJ1449" s="98"/>
      <c r="AK1449" s="98"/>
      <c r="AL1449" s="98"/>
      <c r="AM1449" s="205"/>
      <c r="AN1449" s="98"/>
      <c r="AO1449" s="121"/>
      <c r="AP1449" s="98"/>
      <c r="AQ1449" s="205"/>
      <c r="AR1449" s="98"/>
      <c r="AT1449" s="98"/>
      <c r="AU1449" s="205"/>
      <c r="AV1449" s="98"/>
      <c r="AX1449" s="98"/>
      <c r="AY1449" s="205"/>
      <c r="AZ1449" s="98"/>
      <c r="BB1449" s="98"/>
      <c r="BC1449" s="205"/>
      <c r="BD1449" s="98"/>
      <c r="BF1449" s="98"/>
      <c r="BG1449" s="205"/>
      <c r="BH1449" s="98"/>
      <c r="BI1449" s="121"/>
      <c r="BJ1449" s="98"/>
      <c r="BK1449" s="205"/>
      <c r="BL1449" s="98"/>
      <c r="BN1449" s="121"/>
      <c r="BO1449" s="121"/>
      <c r="BP1449" s="121"/>
      <c r="BQ1449" s="121"/>
      <c r="BR1449" s="121"/>
    </row>
    <row r="1450" spans="1:70" customFormat="1">
      <c r="A1450" s="84"/>
      <c r="B1450" s="363"/>
      <c r="C1450" s="121"/>
      <c r="D1450" s="121"/>
      <c r="E1450" s="121"/>
      <c r="F1450" s="121"/>
      <c r="G1450" s="121"/>
      <c r="H1450" s="121"/>
      <c r="I1450" s="121"/>
      <c r="J1450" s="121"/>
      <c r="K1450" s="121"/>
      <c r="L1450" s="10"/>
      <c r="M1450" s="9"/>
      <c r="N1450" s="90"/>
      <c r="R1450" s="205"/>
      <c r="S1450" s="205"/>
      <c r="T1450" s="205"/>
      <c r="V1450" s="205"/>
      <c r="W1450" s="205"/>
      <c r="X1450" s="205"/>
      <c r="Y1450" s="394"/>
      <c r="Z1450" s="98"/>
      <c r="AA1450" s="205"/>
      <c r="AB1450" s="98"/>
      <c r="AC1450" s="98"/>
      <c r="AD1450" s="98"/>
      <c r="AE1450" s="205"/>
      <c r="AF1450" s="98"/>
      <c r="AH1450" s="98"/>
      <c r="AI1450" s="205"/>
      <c r="AJ1450" s="98"/>
      <c r="AK1450" s="98"/>
      <c r="AL1450" s="98"/>
      <c r="AM1450" s="205"/>
      <c r="AN1450" s="98"/>
      <c r="AO1450" s="121"/>
      <c r="AP1450" s="98"/>
      <c r="AQ1450" s="205"/>
      <c r="AR1450" s="98"/>
      <c r="AT1450" s="98"/>
      <c r="AU1450" s="205"/>
      <c r="AV1450" s="98"/>
      <c r="AX1450" s="98"/>
      <c r="AY1450" s="205"/>
      <c r="AZ1450" s="98"/>
      <c r="BB1450" s="98"/>
      <c r="BC1450" s="205"/>
      <c r="BD1450" s="98"/>
      <c r="BF1450" s="98"/>
      <c r="BG1450" s="205"/>
      <c r="BH1450" s="98"/>
      <c r="BI1450" s="121"/>
      <c r="BJ1450" s="98"/>
      <c r="BK1450" s="205"/>
      <c r="BL1450" s="98"/>
      <c r="BN1450" s="121"/>
      <c r="BO1450" s="121"/>
      <c r="BP1450" s="121"/>
      <c r="BQ1450" s="121"/>
      <c r="BR1450" s="121"/>
    </row>
    <row r="1451" spans="1:70" customFormat="1">
      <c r="A1451" s="84"/>
      <c r="B1451" s="363"/>
      <c r="C1451" s="121"/>
      <c r="D1451" s="121"/>
      <c r="E1451" s="121"/>
      <c r="F1451" s="121"/>
      <c r="G1451" s="121"/>
      <c r="H1451" s="121"/>
      <c r="I1451" s="121"/>
      <c r="J1451" s="121"/>
      <c r="K1451" s="121"/>
      <c r="L1451" s="10"/>
      <c r="M1451" s="9"/>
      <c r="N1451" s="90"/>
      <c r="R1451" s="205"/>
      <c r="S1451" s="205"/>
      <c r="T1451" s="205"/>
      <c r="V1451" s="205"/>
      <c r="W1451" s="205"/>
      <c r="X1451" s="205"/>
      <c r="Y1451" s="394"/>
      <c r="Z1451" s="98"/>
      <c r="AA1451" s="205"/>
      <c r="AB1451" s="98"/>
      <c r="AC1451" s="98"/>
      <c r="AD1451" s="98"/>
      <c r="AE1451" s="205"/>
      <c r="AF1451" s="98"/>
      <c r="AH1451" s="98"/>
      <c r="AI1451" s="205"/>
      <c r="AJ1451" s="98"/>
      <c r="AK1451" s="98"/>
      <c r="AL1451" s="98"/>
      <c r="AM1451" s="205"/>
      <c r="AN1451" s="98"/>
      <c r="AO1451" s="121"/>
      <c r="AP1451" s="98"/>
      <c r="AQ1451" s="205"/>
      <c r="AR1451" s="98"/>
      <c r="AT1451" s="98"/>
      <c r="AU1451" s="205"/>
      <c r="AV1451" s="98"/>
      <c r="AX1451" s="98"/>
      <c r="AY1451" s="205"/>
      <c r="AZ1451" s="98"/>
      <c r="BB1451" s="98"/>
      <c r="BC1451" s="205"/>
      <c r="BD1451" s="98"/>
      <c r="BF1451" s="98"/>
      <c r="BG1451" s="205"/>
      <c r="BH1451" s="98"/>
      <c r="BI1451" s="121"/>
      <c r="BJ1451" s="98"/>
      <c r="BK1451" s="205"/>
      <c r="BL1451" s="98"/>
      <c r="BN1451" s="121"/>
      <c r="BO1451" s="121"/>
      <c r="BP1451" s="121"/>
      <c r="BQ1451" s="121"/>
      <c r="BR1451" s="121"/>
    </row>
    <row r="1452" spans="1:70" customFormat="1">
      <c r="A1452" s="84"/>
      <c r="B1452" s="363"/>
      <c r="C1452" s="121"/>
      <c r="D1452" s="121"/>
      <c r="E1452" s="121"/>
      <c r="F1452" s="121"/>
      <c r="G1452" s="121"/>
      <c r="H1452" s="121"/>
      <c r="I1452" s="121"/>
      <c r="J1452" s="121"/>
      <c r="K1452" s="121"/>
      <c r="L1452" s="10"/>
      <c r="M1452" s="9"/>
      <c r="N1452" s="90"/>
      <c r="R1452" s="205"/>
      <c r="S1452" s="205"/>
      <c r="T1452" s="205"/>
      <c r="V1452" s="205"/>
      <c r="W1452" s="205"/>
      <c r="X1452" s="205"/>
      <c r="Y1452" s="394"/>
      <c r="Z1452" s="98"/>
      <c r="AA1452" s="205"/>
      <c r="AB1452" s="98"/>
      <c r="AC1452" s="98"/>
      <c r="AD1452" s="98"/>
      <c r="AE1452" s="205"/>
      <c r="AF1452" s="98"/>
      <c r="AH1452" s="98"/>
      <c r="AI1452" s="205"/>
      <c r="AJ1452" s="98"/>
      <c r="AK1452" s="98"/>
      <c r="AL1452" s="98"/>
      <c r="AM1452" s="205"/>
      <c r="AN1452" s="98"/>
      <c r="AO1452" s="121"/>
      <c r="AP1452" s="98"/>
      <c r="AQ1452" s="205"/>
      <c r="AR1452" s="98"/>
      <c r="AT1452" s="98"/>
      <c r="AU1452" s="205"/>
      <c r="AV1452" s="98"/>
      <c r="AX1452" s="98"/>
      <c r="AY1452" s="205"/>
      <c r="AZ1452" s="98"/>
      <c r="BB1452" s="98"/>
      <c r="BC1452" s="205"/>
      <c r="BD1452" s="98"/>
      <c r="BF1452" s="98"/>
      <c r="BG1452" s="205"/>
      <c r="BH1452" s="98"/>
      <c r="BI1452" s="121"/>
      <c r="BJ1452" s="98"/>
      <c r="BK1452" s="205"/>
      <c r="BL1452" s="98"/>
      <c r="BN1452" s="121"/>
      <c r="BO1452" s="121"/>
      <c r="BP1452" s="121"/>
      <c r="BQ1452" s="121"/>
      <c r="BR1452" s="121"/>
    </row>
    <row r="1453" spans="1:70" customFormat="1">
      <c r="A1453" s="84"/>
      <c r="B1453" s="363"/>
      <c r="C1453" s="121"/>
      <c r="D1453" s="121"/>
      <c r="E1453" s="121"/>
      <c r="F1453" s="121"/>
      <c r="G1453" s="121"/>
      <c r="H1453" s="121"/>
      <c r="I1453" s="121"/>
      <c r="J1453" s="121"/>
      <c r="K1453" s="121"/>
      <c r="L1453" s="10"/>
      <c r="M1453" s="9"/>
      <c r="N1453" s="90"/>
      <c r="R1453" s="205"/>
      <c r="S1453" s="205"/>
      <c r="T1453" s="205"/>
      <c r="V1453" s="205"/>
      <c r="W1453" s="205"/>
      <c r="X1453" s="205"/>
      <c r="Y1453" s="394"/>
      <c r="Z1453" s="98"/>
      <c r="AA1453" s="205"/>
      <c r="AB1453" s="98"/>
      <c r="AC1453" s="98"/>
      <c r="AD1453" s="98"/>
      <c r="AE1453" s="205"/>
      <c r="AF1453" s="98"/>
      <c r="AH1453" s="98"/>
      <c r="AI1453" s="205"/>
      <c r="AJ1453" s="98"/>
      <c r="AK1453" s="98"/>
      <c r="AL1453" s="98"/>
      <c r="AM1453" s="205"/>
      <c r="AN1453" s="98"/>
      <c r="AO1453" s="121"/>
      <c r="AP1453" s="98"/>
      <c r="AQ1453" s="205"/>
      <c r="AR1453" s="98"/>
      <c r="AT1453" s="98"/>
      <c r="AU1453" s="205"/>
      <c r="AV1453" s="98"/>
      <c r="AX1453" s="98"/>
      <c r="AY1453" s="205"/>
      <c r="AZ1453" s="98"/>
      <c r="BB1453" s="98"/>
      <c r="BC1453" s="205"/>
      <c r="BD1453" s="98"/>
      <c r="BF1453" s="98"/>
      <c r="BG1453" s="205"/>
      <c r="BH1453" s="98"/>
      <c r="BI1453" s="121"/>
      <c r="BJ1453" s="98"/>
      <c r="BK1453" s="205"/>
      <c r="BL1453" s="98"/>
      <c r="BN1453" s="121"/>
      <c r="BO1453" s="121"/>
      <c r="BP1453" s="121"/>
      <c r="BQ1453" s="121"/>
      <c r="BR1453" s="121"/>
    </row>
    <row r="1454" spans="1:70" customFormat="1">
      <c r="A1454" s="84"/>
      <c r="B1454" s="363"/>
      <c r="C1454" s="121"/>
      <c r="D1454" s="121"/>
      <c r="E1454" s="121"/>
      <c r="F1454" s="121"/>
      <c r="G1454" s="121"/>
      <c r="H1454" s="121"/>
      <c r="I1454" s="121"/>
      <c r="J1454" s="121"/>
      <c r="K1454" s="121"/>
      <c r="L1454" s="10"/>
      <c r="M1454" s="9"/>
      <c r="N1454" s="90"/>
      <c r="R1454" s="205"/>
      <c r="S1454" s="205"/>
      <c r="T1454" s="205"/>
      <c r="V1454" s="205"/>
      <c r="W1454" s="205"/>
      <c r="X1454" s="205"/>
      <c r="Y1454" s="394"/>
      <c r="Z1454" s="98"/>
      <c r="AA1454" s="205"/>
      <c r="AB1454" s="98"/>
      <c r="AC1454" s="98"/>
      <c r="AD1454" s="98"/>
      <c r="AE1454" s="205"/>
      <c r="AF1454" s="98"/>
      <c r="AH1454" s="98"/>
      <c r="AI1454" s="205"/>
      <c r="AJ1454" s="98"/>
      <c r="AK1454" s="98"/>
      <c r="AL1454" s="98"/>
      <c r="AM1454" s="205"/>
      <c r="AN1454" s="98"/>
      <c r="AO1454" s="121"/>
      <c r="AP1454" s="98"/>
      <c r="AQ1454" s="205"/>
      <c r="AR1454" s="98"/>
      <c r="AT1454" s="98"/>
      <c r="AU1454" s="205"/>
      <c r="AV1454" s="98"/>
      <c r="AX1454" s="98"/>
      <c r="AY1454" s="205"/>
      <c r="AZ1454" s="98"/>
      <c r="BB1454" s="98"/>
      <c r="BC1454" s="205"/>
      <c r="BD1454" s="98"/>
      <c r="BF1454" s="98"/>
      <c r="BG1454" s="205"/>
      <c r="BH1454" s="98"/>
      <c r="BI1454" s="121"/>
      <c r="BJ1454" s="98"/>
      <c r="BK1454" s="205"/>
      <c r="BL1454" s="98"/>
      <c r="BN1454" s="121"/>
      <c r="BO1454" s="121"/>
      <c r="BP1454" s="121"/>
      <c r="BQ1454" s="121"/>
      <c r="BR1454" s="121"/>
    </row>
    <row r="1455" spans="1:70" customFormat="1">
      <c r="A1455" s="84"/>
      <c r="B1455" s="363"/>
      <c r="C1455" s="121"/>
      <c r="D1455" s="121"/>
      <c r="E1455" s="121"/>
      <c r="F1455" s="121"/>
      <c r="G1455" s="121"/>
      <c r="H1455" s="121"/>
      <c r="I1455" s="121"/>
      <c r="J1455" s="121"/>
      <c r="K1455" s="121"/>
      <c r="L1455" s="10"/>
      <c r="M1455" s="9"/>
      <c r="N1455" s="90"/>
      <c r="R1455" s="205"/>
      <c r="S1455" s="205"/>
      <c r="T1455" s="205"/>
      <c r="V1455" s="205"/>
      <c r="W1455" s="205"/>
      <c r="X1455" s="205"/>
      <c r="Y1455" s="394"/>
      <c r="Z1455" s="98"/>
      <c r="AA1455" s="205"/>
      <c r="AB1455" s="98"/>
      <c r="AC1455" s="98"/>
      <c r="AD1455" s="98"/>
      <c r="AE1455" s="205"/>
      <c r="AF1455" s="98"/>
      <c r="AH1455" s="98"/>
      <c r="AI1455" s="205"/>
      <c r="AJ1455" s="98"/>
      <c r="AK1455" s="98"/>
      <c r="AL1455" s="98"/>
      <c r="AM1455" s="205"/>
      <c r="AN1455" s="98"/>
      <c r="AO1455" s="121"/>
      <c r="AP1455" s="98"/>
      <c r="AQ1455" s="205"/>
      <c r="AR1455" s="98"/>
      <c r="AT1455" s="98"/>
      <c r="AU1455" s="205"/>
      <c r="AV1455" s="98"/>
      <c r="AX1455" s="98"/>
      <c r="AY1455" s="205"/>
      <c r="AZ1455" s="98"/>
      <c r="BB1455" s="98"/>
      <c r="BC1455" s="205"/>
      <c r="BD1455" s="98"/>
      <c r="BF1455" s="98"/>
      <c r="BG1455" s="205"/>
      <c r="BH1455" s="98"/>
      <c r="BI1455" s="121"/>
      <c r="BJ1455" s="98"/>
      <c r="BK1455" s="205"/>
      <c r="BL1455" s="98"/>
      <c r="BN1455" s="121"/>
      <c r="BO1455" s="121"/>
      <c r="BP1455" s="121"/>
      <c r="BQ1455" s="121"/>
      <c r="BR1455" s="121"/>
    </row>
    <row r="1456" spans="1:70" customFormat="1">
      <c r="A1456" s="84"/>
      <c r="B1456" s="363"/>
      <c r="C1456" s="121"/>
      <c r="D1456" s="121"/>
      <c r="E1456" s="121"/>
      <c r="F1456" s="121"/>
      <c r="G1456" s="121"/>
      <c r="H1456" s="121"/>
      <c r="I1456" s="121"/>
      <c r="J1456" s="121"/>
      <c r="K1456" s="121"/>
      <c r="L1456" s="10"/>
      <c r="M1456" s="9"/>
      <c r="N1456" s="90"/>
      <c r="R1456" s="205"/>
      <c r="S1456" s="205"/>
      <c r="T1456" s="205"/>
      <c r="V1456" s="205"/>
      <c r="W1456" s="205"/>
      <c r="X1456" s="205"/>
      <c r="Y1456" s="394"/>
      <c r="Z1456" s="98"/>
      <c r="AA1456" s="205"/>
      <c r="AB1456" s="98"/>
      <c r="AC1456" s="98"/>
      <c r="AD1456" s="98"/>
      <c r="AE1456" s="205"/>
      <c r="AF1456" s="98"/>
      <c r="AH1456" s="98"/>
      <c r="AI1456" s="205"/>
      <c r="AJ1456" s="98"/>
      <c r="AK1456" s="98"/>
      <c r="AL1456" s="98"/>
      <c r="AM1456" s="205"/>
      <c r="AN1456" s="98"/>
      <c r="AO1456" s="121"/>
      <c r="AP1456" s="98"/>
      <c r="AQ1456" s="205"/>
      <c r="AR1456" s="98"/>
      <c r="AT1456" s="98"/>
      <c r="AU1456" s="205"/>
      <c r="AV1456" s="98"/>
      <c r="AX1456" s="98"/>
      <c r="AY1456" s="205"/>
      <c r="AZ1456" s="98"/>
      <c r="BB1456" s="98"/>
      <c r="BC1456" s="205"/>
      <c r="BD1456" s="98"/>
      <c r="BF1456" s="98"/>
      <c r="BG1456" s="205"/>
      <c r="BH1456" s="98"/>
      <c r="BI1456" s="121"/>
      <c r="BJ1456" s="98"/>
      <c r="BK1456" s="205"/>
      <c r="BL1456" s="98"/>
      <c r="BN1456" s="121"/>
      <c r="BO1456" s="121"/>
      <c r="BP1456" s="121"/>
      <c r="BQ1456" s="121"/>
      <c r="BR1456" s="121"/>
    </row>
    <row r="1457" spans="1:70" customFormat="1">
      <c r="A1457" s="84"/>
      <c r="B1457" s="363"/>
      <c r="C1457" s="121"/>
      <c r="D1457" s="121"/>
      <c r="E1457" s="121"/>
      <c r="F1457" s="121"/>
      <c r="G1457" s="121"/>
      <c r="H1457" s="121"/>
      <c r="I1457" s="121"/>
      <c r="J1457" s="121"/>
      <c r="K1457" s="121"/>
      <c r="L1457" s="10"/>
      <c r="M1457" s="9"/>
      <c r="N1457" s="90"/>
      <c r="R1457" s="205"/>
      <c r="S1457" s="205"/>
      <c r="T1457" s="205"/>
      <c r="V1457" s="205"/>
      <c r="W1457" s="205"/>
      <c r="X1457" s="205"/>
      <c r="Y1457" s="394"/>
      <c r="Z1457" s="98"/>
      <c r="AA1457" s="205"/>
      <c r="AB1457" s="98"/>
      <c r="AC1457" s="98"/>
      <c r="AD1457" s="98"/>
      <c r="AE1457" s="205"/>
      <c r="AF1457" s="98"/>
      <c r="AH1457" s="98"/>
      <c r="AI1457" s="205"/>
      <c r="AJ1457" s="98"/>
      <c r="AK1457" s="98"/>
      <c r="AL1457" s="98"/>
      <c r="AM1457" s="205"/>
      <c r="AN1457" s="98"/>
      <c r="AO1457" s="121"/>
      <c r="AP1457" s="98"/>
      <c r="AQ1457" s="205"/>
      <c r="AR1457" s="98"/>
      <c r="AT1457" s="98"/>
      <c r="AU1457" s="205"/>
      <c r="AV1457" s="98"/>
      <c r="AX1457" s="98"/>
      <c r="AY1457" s="205"/>
      <c r="AZ1457" s="98"/>
      <c r="BB1457" s="98"/>
      <c r="BC1457" s="205"/>
      <c r="BD1457" s="98"/>
      <c r="BF1457" s="98"/>
      <c r="BG1457" s="205"/>
      <c r="BH1457" s="98"/>
      <c r="BI1457" s="121"/>
      <c r="BJ1457" s="98"/>
      <c r="BK1457" s="205"/>
      <c r="BL1457" s="98"/>
      <c r="BN1457" s="121"/>
      <c r="BO1457" s="121"/>
      <c r="BP1457" s="121"/>
      <c r="BQ1457" s="121"/>
      <c r="BR1457" s="121"/>
    </row>
    <row r="1458" spans="1:70" customFormat="1">
      <c r="A1458" s="84"/>
      <c r="B1458" s="363"/>
      <c r="C1458" s="121"/>
      <c r="D1458" s="121"/>
      <c r="E1458" s="121"/>
      <c r="F1458" s="121"/>
      <c r="G1458" s="121"/>
      <c r="H1458" s="121"/>
      <c r="I1458" s="121"/>
      <c r="J1458" s="121"/>
      <c r="K1458" s="121"/>
      <c r="L1458" s="10"/>
      <c r="M1458" s="9"/>
      <c r="N1458" s="90"/>
      <c r="R1458" s="205"/>
      <c r="S1458" s="205"/>
      <c r="T1458" s="205"/>
      <c r="V1458" s="205"/>
      <c r="W1458" s="205"/>
      <c r="X1458" s="205"/>
      <c r="Y1458" s="394"/>
      <c r="Z1458" s="98"/>
      <c r="AA1458" s="205"/>
      <c r="AB1458" s="98"/>
      <c r="AC1458" s="98"/>
      <c r="AD1458" s="98"/>
      <c r="AE1458" s="205"/>
      <c r="AF1458" s="98"/>
      <c r="AH1458" s="98"/>
      <c r="AI1458" s="205"/>
      <c r="AJ1458" s="98"/>
      <c r="AK1458" s="98"/>
      <c r="AL1458" s="98"/>
      <c r="AM1458" s="205"/>
      <c r="AN1458" s="98"/>
      <c r="AO1458" s="121"/>
      <c r="AP1458" s="98"/>
      <c r="AQ1458" s="205"/>
      <c r="AR1458" s="98"/>
      <c r="AT1458" s="98"/>
      <c r="AU1458" s="205"/>
      <c r="AV1458" s="98"/>
      <c r="AX1458" s="98"/>
      <c r="AY1458" s="205"/>
      <c r="AZ1458" s="98"/>
      <c r="BB1458" s="98"/>
      <c r="BC1458" s="205"/>
      <c r="BD1458" s="98"/>
      <c r="BF1458" s="98"/>
      <c r="BG1458" s="205"/>
      <c r="BH1458" s="98"/>
      <c r="BI1458" s="121"/>
      <c r="BJ1458" s="98"/>
      <c r="BK1458" s="205"/>
      <c r="BL1458" s="98"/>
      <c r="BN1458" s="121"/>
      <c r="BO1458" s="121"/>
      <c r="BP1458" s="121"/>
      <c r="BQ1458" s="121"/>
      <c r="BR1458" s="121"/>
    </row>
    <row r="1459" spans="1:70" customFormat="1">
      <c r="A1459" s="84"/>
      <c r="B1459" s="363"/>
      <c r="C1459" s="121"/>
      <c r="D1459" s="121"/>
      <c r="E1459" s="121"/>
      <c r="F1459" s="121"/>
      <c r="G1459" s="121"/>
      <c r="H1459" s="121"/>
      <c r="I1459" s="121"/>
      <c r="J1459" s="121"/>
      <c r="K1459" s="121"/>
      <c r="L1459" s="10"/>
      <c r="M1459" s="9"/>
      <c r="N1459" s="90"/>
      <c r="R1459" s="205"/>
      <c r="S1459" s="205"/>
      <c r="T1459" s="205"/>
      <c r="V1459" s="205"/>
      <c r="W1459" s="205"/>
      <c r="X1459" s="205"/>
      <c r="Y1459" s="394"/>
      <c r="Z1459" s="98"/>
      <c r="AA1459" s="205"/>
      <c r="AB1459" s="98"/>
      <c r="AC1459" s="98"/>
      <c r="AD1459" s="98"/>
      <c r="AE1459" s="205"/>
      <c r="AF1459" s="98"/>
      <c r="AH1459" s="98"/>
      <c r="AI1459" s="205"/>
      <c r="AJ1459" s="98"/>
      <c r="AK1459" s="98"/>
      <c r="AL1459" s="98"/>
      <c r="AM1459" s="205"/>
      <c r="AN1459" s="98"/>
      <c r="AO1459" s="121"/>
      <c r="AP1459" s="98"/>
      <c r="AQ1459" s="205"/>
      <c r="AR1459" s="98"/>
      <c r="AT1459" s="98"/>
      <c r="AU1459" s="205"/>
      <c r="AV1459" s="98"/>
      <c r="AX1459" s="98"/>
      <c r="AY1459" s="205"/>
      <c r="AZ1459" s="98"/>
      <c r="BB1459" s="98"/>
      <c r="BC1459" s="205"/>
      <c r="BD1459" s="98"/>
      <c r="BF1459" s="98"/>
      <c r="BG1459" s="205"/>
      <c r="BH1459" s="98"/>
      <c r="BI1459" s="121"/>
      <c r="BJ1459" s="98"/>
      <c r="BK1459" s="205"/>
      <c r="BL1459" s="98"/>
      <c r="BN1459" s="121"/>
      <c r="BO1459" s="121"/>
      <c r="BP1459" s="121"/>
      <c r="BQ1459" s="121"/>
      <c r="BR1459" s="121"/>
    </row>
    <row r="1460" spans="1:70" customFormat="1">
      <c r="A1460" s="84"/>
      <c r="B1460" s="363"/>
      <c r="C1460" s="121"/>
      <c r="D1460" s="121"/>
      <c r="E1460" s="121"/>
      <c r="F1460" s="121"/>
      <c r="G1460" s="121"/>
      <c r="H1460" s="121"/>
      <c r="I1460" s="121"/>
      <c r="J1460" s="121"/>
      <c r="K1460" s="121"/>
      <c r="L1460" s="10"/>
      <c r="M1460" s="9"/>
      <c r="N1460" s="90"/>
      <c r="R1460" s="205"/>
      <c r="S1460" s="205"/>
      <c r="T1460" s="205"/>
      <c r="V1460" s="205"/>
      <c r="W1460" s="205"/>
      <c r="X1460" s="205"/>
      <c r="Y1460" s="394"/>
      <c r="Z1460" s="98"/>
      <c r="AA1460" s="205"/>
      <c r="AB1460" s="98"/>
      <c r="AC1460" s="98"/>
      <c r="AD1460" s="98"/>
      <c r="AE1460" s="205"/>
      <c r="AF1460" s="98"/>
      <c r="AH1460" s="98"/>
      <c r="AI1460" s="205"/>
      <c r="AJ1460" s="98"/>
      <c r="AK1460" s="98"/>
      <c r="AL1460" s="98"/>
      <c r="AM1460" s="205"/>
      <c r="AN1460" s="98"/>
      <c r="AO1460" s="121"/>
      <c r="AP1460" s="98"/>
      <c r="AQ1460" s="205"/>
      <c r="AR1460" s="98"/>
      <c r="AT1460" s="98"/>
      <c r="AU1460" s="205"/>
      <c r="AV1460" s="98"/>
      <c r="AX1460" s="98"/>
      <c r="AY1460" s="205"/>
      <c r="AZ1460" s="98"/>
      <c r="BB1460" s="98"/>
      <c r="BC1460" s="205"/>
      <c r="BD1460" s="98"/>
      <c r="BF1460" s="98"/>
      <c r="BG1460" s="205"/>
      <c r="BH1460" s="98"/>
      <c r="BI1460" s="121"/>
      <c r="BJ1460" s="98"/>
      <c r="BK1460" s="205"/>
      <c r="BL1460" s="98"/>
      <c r="BN1460" s="121"/>
      <c r="BO1460" s="121"/>
      <c r="BP1460" s="121"/>
      <c r="BQ1460" s="121"/>
      <c r="BR1460" s="121"/>
    </row>
    <row r="1461" spans="1:70" customFormat="1">
      <c r="A1461" s="84"/>
      <c r="B1461" s="363"/>
      <c r="C1461" s="121"/>
      <c r="D1461" s="121"/>
      <c r="E1461" s="121"/>
      <c r="F1461" s="121"/>
      <c r="G1461" s="121"/>
      <c r="H1461" s="121"/>
      <c r="I1461" s="121"/>
      <c r="J1461" s="121"/>
      <c r="K1461" s="121"/>
      <c r="L1461" s="10"/>
      <c r="M1461" s="9"/>
      <c r="N1461" s="90"/>
      <c r="R1461" s="205"/>
      <c r="S1461" s="205"/>
      <c r="T1461" s="205"/>
      <c r="V1461" s="205"/>
      <c r="W1461" s="205"/>
      <c r="X1461" s="205"/>
      <c r="Y1461" s="394"/>
      <c r="Z1461" s="98"/>
      <c r="AA1461" s="205"/>
      <c r="AB1461" s="98"/>
      <c r="AC1461" s="98"/>
      <c r="AD1461" s="98"/>
      <c r="AE1461" s="205"/>
      <c r="AF1461" s="98"/>
      <c r="AH1461" s="98"/>
      <c r="AI1461" s="205"/>
      <c r="AJ1461" s="98"/>
      <c r="AK1461" s="98"/>
      <c r="AL1461" s="98"/>
      <c r="AM1461" s="205"/>
      <c r="AN1461" s="98"/>
      <c r="AO1461" s="121"/>
      <c r="AP1461" s="98"/>
      <c r="AQ1461" s="205"/>
      <c r="AR1461" s="98"/>
      <c r="AT1461" s="98"/>
      <c r="AU1461" s="205"/>
      <c r="AV1461" s="98"/>
      <c r="AX1461" s="98"/>
      <c r="AY1461" s="205"/>
      <c r="AZ1461" s="98"/>
      <c r="BB1461" s="98"/>
      <c r="BC1461" s="205"/>
      <c r="BD1461" s="98"/>
      <c r="BF1461" s="98"/>
      <c r="BG1461" s="205"/>
      <c r="BH1461" s="98"/>
      <c r="BI1461" s="121"/>
      <c r="BJ1461" s="98"/>
      <c r="BK1461" s="205"/>
      <c r="BL1461" s="98"/>
      <c r="BN1461" s="121"/>
      <c r="BO1461" s="121"/>
      <c r="BP1461" s="121"/>
      <c r="BQ1461" s="121"/>
      <c r="BR1461" s="121"/>
    </row>
    <row r="1462" spans="1:70" customFormat="1">
      <c r="A1462" s="84"/>
      <c r="B1462" s="363"/>
      <c r="C1462" s="121"/>
      <c r="D1462" s="121"/>
      <c r="E1462" s="121"/>
      <c r="F1462" s="121"/>
      <c r="G1462" s="121"/>
      <c r="H1462" s="121"/>
      <c r="I1462" s="121"/>
      <c r="J1462" s="121"/>
      <c r="K1462" s="121"/>
      <c r="L1462" s="10"/>
      <c r="M1462" s="9"/>
      <c r="N1462" s="90"/>
      <c r="R1462" s="205"/>
      <c r="S1462" s="205"/>
      <c r="T1462" s="205"/>
      <c r="V1462" s="205"/>
      <c r="W1462" s="205"/>
      <c r="X1462" s="205"/>
      <c r="Y1462" s="394"/>
      <c r="Z1462" s="98"/>
      <c r="AA1462" s="205"/>
      <c r="AB1462" s="98"/>
      <c r="AC1462" s="98"/>
      <c r="AD1462" s="98"/>
      <c r="AE1462" s="205"/>
      <c r="AF1462" s="98"/>
      <c r="AH1462" s="98"/>
      <c r="AI1462" s="205"/>
      <c r="AJ1462" s="98"/>
      <c r="AK1462" s="98"/>
      <c r="AL1462" s="98"/>
      <c r="AM1462" s="205"/>
      <c r="AN1462" s="98"/>
      <c r="AO1462" s="121"/>
      <c r="AP1462" s="98"/>
      <c r="AQ1462" s="205"/>
      <c r="AR1462" s="98"/>
      <c r="AT1462" s="98"/>
      <c r="AU1462" s="205"/>
      <c r="AV1462" s="98"/>
      <c r="AX1462" s="98"/>
      <c r="AY1462" s="205"/>
      <c r="AZ1462" s="98"/>
      <c r="BB1462" s="98"/>
      <c r="BC1462" s="205"/>
      <c r="BD1462" s="98"/>
      <c r="BF1462" s="98"/>
      <c r="BG1462" s="205"/>
      <c r="BH1462" s="98"/>
      <c r="BI1462" s="121"/>
      <c r="BJ1462" s="98"/>
      <c r="BK1462" s="205"/>
      <c r="BL1462" s="98"/>
      <c r="BN1462" s="121"/>
      <c r="BO1462" s="121"/>
      <c r="BP1462" s="121"/>
      <c r="BQ1462" s="121"/>
      <c r="BR1462" s="121"/>
    </row>
    <row r="1463" spans="1:70" customFormat="1">
      <c r="A1463" s="84"/>
      <c r="B1463" s="363"/>
      <c r="C1463" s="121"/>
      <c r="D1463" s="121"/>
      <c r="E1463" s="121"/>
      <c r="F1463" s="121"/>
      <c r="G1463" s="121"/>
      <c r="H1463" s="121"/>
      <c r="I1463" s="121"/>
      <c r="J1463" s="121"/>
      <c r="K1463" s="121"/>
      <c r="L1463" s="10"/>
      <c r="M1463" s="9"/>
      <c r="N1463" s="90"/>
      <c r="R1463" s="205"/>
      <c r="S1463" s="205"/>
      <c r="T1463" s="205"/>
      <c r="V1463" s="205"/>
      <c r="W1463" s="205"/>
      <c r="X1463" s="205"/>
      <c r="Y1463" s="394"/>
      <c r="Z1463" s="98"/>
      <c r="AA1463" s="205"/>
      <c r="AB1463" s="98"/>
      <c r="AC1463" s="98"/>
      <c r="AD1463" s="98"/>
      <c r="AE1463" s="205"/>
      <c r="AF1463" s="98"/>
      <c r="AH1463" s="98"/>
      <c r="AI1463" s="205"/>
      <c r="AJ1463" s="98"/>
      <c r="AK1463" s="98"/>
      <c r="AL1463" s="98"/>
      <c r="AM1463" s="205"/>
      <c r="AN1463" s="98"/>
      <c r="AO1463" s="121"/>
      <c r="AP1463" s="98"/>
      <c r="AQ1463" s="205"/>
      <c r="AR1463" s="98"/>
      <c r="AT1463" s="98"/>
      <c r="AU1463" s="205"/>
      <c r="AV1463" s="98"/>
      <c r="AX1463" s="98"/>
      <c r="AY1463" s="205"/>
      <c r="AZ1463" s="98"/>
      <c r="BB1463" s="98"/>
      <c r="BC1463" s="205"/>
      <c r="BD1463" s="98"/>
      <c r="BF1463" s="98"/>
      <c r="BG1463" s="205"/>
      <c r="BH1463" s="98"/>
      <c r="BI1463" s="121"/>
      <c r="BJ1463" s="98"/>
      <c r="BK1463" s="205"/>
      <c r="BL1463" s="98"/>
      <c r="BN1463" s="121"/>
      <c r="BO1463" s="121"/>
      <c r="BP1463" s="121"/>
      <c r="BQ1463" s="121"/>
      <c r="BR1463" s="121"/>
    </row>
    <row r="1464" spans="1:70" customFormat="1">
      <c r="A1464" s="84"/>
      <c r="B1464" s="363"/>
      <c r="C1464" s="121"/>
      <c r="D1464" s="121"/>
      <c r="E1464" s="121"/>
      <c r="F1464" s="121"/>
      <c r="G1464" s="121"/>
      <c r="H1464" s="121"/>
      <c r="I1464" s="121"/>
      <c r="J1464" s="121"/>
      <c r="K1464" s="121"/>
      <c r="L1464" s="10"/>
      <c r="M1464" s="9"/>
      <c r="N1464" s="90"/>
      <c r="R1464" s="205"/>
      <c r="S1464" s="205"/>
      <c r="T1464" s="205"/>
      <c r="V1464" s="205"/>
      <c r="W1464" s="205"/>
      <c r="X1464" s="205"/>
      <c r="Y1464" s="394"/>
      <c r="Z1464" s="98"/>
      <c r="AA1464" s="205"/>
      <c r="AB1464" s="98"/>
      <c r="AC1464" s="98"/>
      <c r="AD1464" s="98"/>
      <c r="AE1464" s="205"/>
      <c r="AF1464" s="98"/>
      <c r="AH1464" s="98"/>
      <c r="AI1464" s="205"/>
      <c r="AJ1464" s="98"/>
      <c r="AK1464" s="98"/>
      <c r="AL1464" s="98"/>
      <c r="AM1464" s="205"/>
      <c r="AN1464" s="98"/>
      <c r="AO1464" s="121"/>
      <c r="AP1464" s="98"/>
      <c r="AQ1464" s="205"/>
      <c r="AR1464" s="98"/>
      <c r="AT1464" s="98"/>
      <c r="AU1464" s="205"/>
      <c r="AV1464" s="98"/>
      <c r="AX1464" s="98"/>
      <c r="AY1464" s="205"/>
      <c r="AZ1464" s="98"/>
      <c r="BB1464" s="98"/>
      <c r="BC1464" s="205"/>
      <c r="BD1464" s="98"/>
      <c r="BF1464" s="98"/>
      <c r="BG1464" s="205"/>
      <c r="BH1464" s="98"/>
      <c r="BI1464" s="121"/>
      <c r="BJ1464" s="98"/>
      <c r="BK1464" s="205"/>
      <c r="BL1464" s="98"/>
      <c r="BN1464" s="121"/>
      <c r="BO1464" s="121"/>
      <c r="BP1464" s="121"/>
      <c r="BQ1464" s="121"/>
      <c r="BR1464" s="121"/>
    </row>
    <row r="1465" spans="1:70" customFormat="1">
      <c r="A1465" s="84"/>
      <c r="B1465" s="363"/>
      <c r="C1465" s="121"/>
      <c r="D1465" s="121"/>
      <c r="E1465" s="121"/>
      <c r="F1465" s="121"/>
      <c r="G1465" s="121"/>
      <c r="H1465" s="121"/>
      <c r="I1465" s="121"/>
      <c r="J1465" s="121"/>
      <c r="K1465" s="121"/>
      <c r="L1465" s="10"/>
      <c r="M1465" s="9"/>
      <c r="N1465" s="90"/>
      <c r="R1465" s="205"/>
      <c r="S1465" s="205"/>
      <c r="T1465" s="205"/>
      <c r="V1465" s="205"/>
      <c r="W1465" s="205"/>
      <c r="X1465" s="205"/>
      <c r="Y1465" s="394"/>
      <c r="Z1465" s="98"/>
      <c r="AA1465" s="205"/>
      <c r="AB1465" s="98"/>
      <c r="AC1465" s="98"/>
      <c r="AD1465" s="98"/>
      <c r="AE1465" s="205"/>
      <c r="AF1465" s="98"/>
      <c r="AH1465" s="98"/>
      <c r="AI1465" s="205"/>
      <c r="AJ1465" s="98"/>
      <c r="AK1465" s="98"/>
      <c r="AL1465" s="98"/>
      <c r="AM1465" s="205"/>
      <c r="AN1465" s="98"/>
      <c r="AO1465" s="121"/>
      <c r="AP1465" s="98"/>
      <c r="AQ1465" s="205"/>
      <c r="AR1465" s="98"/>
      <c r="AT1465" s="98"/>
      <c r="AU1465" s="205"/>
      <c r="AV1465" s="98"/>
      <c r="AX1465" s="98"/>
      <c r="AY1465" s="205"/>
      <c r="AZ1465" s="98"/>
      <c r="BB1465" s="98"/>
      <c r="BC1465" s="205"/>
      <c r="BD1465" s="98"/>
      <c r="BF1465" s="98"/>
      <c r="BG1465" s="205"/>
      <c r="BH1465" s="98"/>
      <c r="BI1465" s="121"/>
      <c r="BJ1465" s="98"/>
      <c r="BK1465" s="205"/>
      <c r="BL1465" s="98"/>
      <c r="BN1465" s="121"/>
      <c r="BO1465" s="121"/>
      <c r="BP1465" s="121"/>
      <c r="BQ1465" s="121"/>
      <c r="BR1465" s="121"/>
    </row>
    <row r="1466" spans="1:70" customFormat="1">
      <c r="A1466" s="84"/>
      <c r="B1466" s="363"/>
      <c r="C1466" s="121"/>
      <c r="D1466" s="121"/>
      <c r="E1466" s="121"/>
      <c r="F1466" s="121"/>
      <c r="G1466" s="121"/>
      <c r="H1466" s="121"/>
      <c r="I1466" s="121"/>
      <c r="J1466" s="121"/>
      <c r="K1466" s="121"/>
      <c r="L1466" s="10"/>
      <c r="M1466" s="9"/>
      <c r="N1466" s="90"/>
      <c r="R1466" s="205"/>
      <c r="S1466" s="205"/>
      <c r="T1466" s="205"/>
      <c r="V1466" s="205"/>
      <c r="W1466" s="205"/>
      <c r="X1466" s="205"/>
      <c r="Y1466" s="394"/>
      <c r="Z1466" s="98"/>
      <c r="AA1466" s="205"/>
      <c r="AB1466" s="98"/>
      <c r="AC1466" s="98"/>
      <c r="AD1466" s="98"/>
      <c r="AE1466" s="205"/>
      <c r="AF1466" s="98"/>
      <c r="AH1466" s="98"/>
      <c r="AI1466" s="205"/>
      <c r="AJ1466" s="98"/>
      <c r="AK1466" s="98"/>
      <c r="AL1466" s="98"/>
      <c r="AM1466" s="205"/>
      <c r="AN1466" s="98"/>
      <c r="AO1466" s="121"/>
      <c r="AP1466" s="98"/>
      <c r="AQ1466" s="205"/>
      <c r="AR1466" s="98"/>
      <c r="AT1466" s="98"/>
      <c r="AU1466" s="205"/>
      <c r="AV1466" s="98"/>
      <c r="AX1466" s="98"/>
      <c r="AY1466" s="205"/>
      <c r="AZ1466" s="98"/>
      <c r="BB1466" s="98"/>
      <c r="BC1466" s="205"/>
      <c r="BD1466" s="98"/>
      <c r="BF1466" s="98"/>
      <c r="BG1466" s="205"/>
      <c r="BH1466" s="98"/>
      <c r="BI1466" s="121"/>
      <c r="BJ1466" s="98"/>
      <c r="BK1466" s="205"/>
      <c r="BL1466" s="98"/>
      <c r="BN1466" s="121"/>
      <c r="BO1466" s="121"/>
      <c r="BP1466" s="121"/>
      <c r="BQ1466" s="121"/>
      <c r="BR1466" s="121"/>
    </row>
    <row r="1467" spans="1:70" customFormat="1">
      <c r="A1467" s="84"/>
      <c r="B1467" s="363"/>
      <c r="C1467" s="121"/>
      <c r="D1467" s="121"/>
      <c r="E1467" s="121"/>
      <c r="F1467" s="121"/>
      <c r="G1467" s="121"/>
      <c r="H1467" s="121"/>
      <c r="I1467" s="121"/>
      <c r="J1467" s="121"/>
      <c r="K1467" s="121"/>
      <c r="L1467" s="10"/>
      <c r="M1467" s="9"/>
      <c r="N1467" s="90"/>
      <c r="R1467" s="205"/>
      <c r="S1467" s="205"/>
      <c r="T1467" s="205"/>
      <c r="V1467" s="205"/>
      <c r="W1467" s="205"/>
      <c r="X1467" s="205"/>
      <c r="Y1467" s="394"/>
      <c r="Z1467" s="98"/>
      <c r="AA1467" s="205"/>
      <c r="AB1467" s="98"/>
      <c r="AC1467" s="98"/>
      <c r="AD1467" s="98"/>
      <c r="AE1467" s="205"/>
      <c r="AF1467" s="98"/>
      <c r="AH1467" s="98"/>
      <c r="AI1467" s="205"/>
      <c r="AJ1467" s="98"/>
      <c r="AK1467" s="98"/>
      <c r="AL1467" s="98"/>
      <c r="AM1467" s="205"/>
      <c r="AN1467" s="98"/>
      <c r="AO1467" s="121"/>
      <c r="AP1467" s="98"/>
      <c r="AQ1467" s="205"/>
      <c r="AR1467" s="98"/>
      <c r="AT1467" s="98"/>
      <c r="AU1467" s="205"/>
      <c r="AV1467" s="98"/>
      <c r="AX1467" s="98"/>
      <c r="AY1467" s="205"/>
      <c r="AZ1467" s="98"/>
      <c r="BB1467" s="98"/>
      <c r="BC1467" s="205"/>
      <c r="BD1467" s="98"/>
      <c r="BF1467" s="98"/>
      <c r="BG1467" s="205"/>
      <c r="BH1467" s="98"/>
      <c r="BI1467" s="121"/>
      <c r="BJ1467" s="98"/>
      <c r="BK1467" s="205"/>
      <c r="BL1467" s="98"/>
      <c r="BN1467" s="121"/>
      <c r="BO1467" s="121"/>
      <c r="BP1467" s="121"/>
      <c r="BQ1467" s="121"/>
      <c r="BR1467" s="121"/>
    </row>
    <row r="1468" spans="1:70" customFormat="1">
      <c r="A1468" s="84"/>
      <c r="B1468" s="363"/>
      <c r="C1468" s="121"/>
      <c r="D1468" s="121"/>
      <c r="E1468" s="121"/>
      <c r="F1468" s="121"/>
      <c r="G1468" s="121"/>
      <c r="H1468" s="121"/>
      <c r="I1468" s="121"/>
      <c r="J1468" s="121"/>
      <c r="K1468" s="121"/>
      <c r="L1468" s="10"/>
      <c r="M1468" s="9"/>
      <c r="N1468" s="90"/>
      <c r="R1468" s="205"/>
      <c r="S1468" s="205"/>
      <c r="T1468" s="205"/>
      <c r="V1468" s="205"/>
      <c r="W1468" s="205"/>
      <c r="X1468" s="205"/>
      <c r="Y1468" s="394"/>
      <c r="Z1468" s="98"/>
      <c r="AA1468" s="205"/>
      <c r="AB1468" s="98"/>
      <c r="AC1468" s="98"/>
      <c r="AD1468" s="98"/>
      <c r="AE1468" s="205"/>
      <c r="AF1468" s="98"/>
      <c r="AH1468" s="98"/>
      <c r="AI1468" s="205"/>
      <c r="AJ1468" s="98"/>
      <c r="AK1468" s="98"/>
      <c r="AL1468" s="98"/>
      <c r="AM1468" s="205"/>
      <c r="AN1468" s="98"/>
      <c r="AO1468" s="121"/>
      <c r="AP1468" s="98"/>
      <c r="AQ1468" s="205"/>
      <c r="AR1468" s="98"/>
      <c r="AT1468" s="98"/>
      <c r="AU1468" s="205"/>
      <c r="AV1468" s="98"/>
      <c r="AX1468" s="98"/>
      <c r="AY1468" s="205"/>
      <c r="AZ1468" s="98"/>
      <c r="BB1468" s="98"/>
      <c r="BC1468" s="205"/>
      <c r="BD1468" s="98"/>
      <c r="BF1468" s="98"/>
      <c r="BG1468" s="205"/>
      <c r="BH1468" s="98"/>
      <c r="BI1468" s="121"/>
      <c r="BJ1468" s="98"/>
      <c r="BK1468" s="205"/>
      <c r="BL1468" s="98"/>
      <c r="BN1468" s="121"/>
      <c r="BO1468" s="121"/>
      <c r="BP1468" s="121"/>
      <c r="BQ1468" s="121"/>
      <c r="BR1468" s="121"/>
    </row>
    <row r="1469" spans="1:70" customFormat="1">
      <c r="A1469" s="84"/>
      <c r="B1469" s="363"/>
      <c r="C1469" s="121"/>
      <c r="D1469" s="121"/>
      <c r="E1469" s="121"/>
      <c r="F1469" s="121"/>
      <c r="G1469" s="121"/>
      <c r="H1469" s="121"/>
      <c r="I1469" s="121"/>
      <c r="J1469" s="121"/>
      <c r="K1469" s="121"/>
      <c r="L1469" s="10"/>
      <c r="M1469" s="9"/>
      <c r="N1469" s="90"/>
      <c r="R1469" s="205"/>
      <c r="S1469" s="205"/>
      <c r="T1469" s="205"/>
      <c r="V1469" s="205"/>
      <c r="W1469" s="205"/>
      <c r="X1469" s="205"/>
      <c r="Y1469" s="394"/>
      <c r="Z1469" s="98"/>
      <c r="AA1469" s="205"/>
      <c r="AB1469" s="98"/>
      <c r="AC1469" s="98"/>
      <c r="AD1469" s="98"/>
      <c r="AE1469" s="205"/>
      <c r="AF1469" s="98"/>
      <c r="AH1469" s="98"/>
      <c r="AI1469" s="205"/>
      <c r="AJ1469" s="98"/>
      <c r="AK1469" s="98"/>
      <c r="AL1469" s="98"/>
      <c r="AM1469" s="205"/>
      <c r="AN1469" s="98"/>
      <c r="AO1469" s="121"/>
      <c r="AP1469" s="98"/>
      <c r="AQ1469" s="205"/>
      <c r="AR1469" s="98"/>
      <c r="AT1469" s="98"/>
      <c r="AU1469" s="205"/>
      <c r="AV1469" s="98"/>
      <c r="AX1469" s="98"/>
      <c r="AY1469" s="205"/>
      <c r="AZ1469" s="98"/>
      <c r="BB1469" s="98"/>
      <c r="BC1469" s="205"/>
      <c r="BD1469" s="98"/>
      <c r="BF1469" s="98"/>
      <c r="BG1469" s="205"/>
      <c r="BH1469" s="98"/>
      <c r="BI1469" s="121"/>
      <c r="BJ1469" s="98"/>
      <c r="BK1469" s="205"/>
      <c r="BL1469" s="98"/>
      <c r="BN1469" s="121"/>
      <c r="BO1469" s="121"/>
      <c r="BP1469" s="121"/>
      <c r="BQ1469" s="121"/>
      <c r="BR1469" s="121"/>
    </row>
    <row r="1470" spans="1:70" customFormat="1">
      <c r="A1470" s="84"/>
      <c r="B1470" s="363"/>
      <c r="C1470" s="121"/>
      <c r="D1470" s="121"/>
      <c r="E1470" s="121"/>
      <c r="F1470" s="121"/>
      <c r="G1470" s="121"/>
      <c r="H1470" s="121"/>
      <c r="I1470" s="121"/>
      <c r="J1470" s="121"/>
      <c r="K1470" s="121"/>
      <c r="L1470" s="10"/>
      <c r="M1470" s="9"/>
      <c r="N1470" s="90"/>
      <c r="R1470" s="205"/>
      <c r="S1470" s="205"/>
      <c r="T1470" s="205"/>
      <c r="V1470" s="205"/>
      <c r="W1470" s="205"/>
      <c r="X1470" s="205"/>
      <c r="Y1470" s="394"/>
      <c r="Z1470" s="98"/>
      <c r="AA1470" s="205"/>
      <c r="AB1470" s="98"/>
      <c r="AC1470" s="98"/>
      <c r="AD1470" s="98"/>
      <c r="AE1470" s="205"/>
      <c r="AF1470" s="98"/>
      <c r="AH1470" s="98"/>
      <c r="AI1470" s="205"/>
      <c r="AJ1470" s="98"/>
      <c r="AK1470" s="98"/>
      <c r="AL1470" s="98"/>
      <c r="AM1470" s="205"/>
      <c r="AN1470" s="98"/>
      <c r="AO1470" s="121"/>
      <c r="AP1470" s="98"/>
      <c r="AQ1470" s="205"/>
      <c r="AR1470" s="98"/>
      <c r="AT1470" s="98"/>
      <c r="AU1470" s="205"/>
      <c r="AV1470" s="98"/>
      <c r="AX1470" s="98"/>
      <c r="AY1470" s="205"/>
      <c r="AZ1470" s="98"/>
      <c r="BB1470" s="98"/>
      <c r="BC1470" s="205"/>
      <c r="BD1470" s="98"/>
      <c r="BF1470" s="98"/>
      <c r="BG1470" s="205"/>
      <c r="BH1470" s="98"/>
      <c r="BI1470" s="121"/>
      <c r="BJ1470" s="98"/>
      <c r="BK1470" s="205"/>
      <c r="BL1470" s="98"/>
      <c r="BN1470" s="121"/>
      <c r="BO1470" s="121"/>
      <c r="BP1470" s="121"/>
      <c r="BQ1470" s="121"/>
      <c r="BR1470" s="121"/>
    </row>
    <row r="1471" spans="1:70" customFormat="1">
      <c r="A1471" s="84"/>
      <c r="B1471" s="363"/>
      <c r="C1471" s="121"/>
      <c r="D1471" s="121"/>
      <c r="E1471" s="121"/>
      <c r="F1471" s="121"/>
      <c r="G1471" s="121"/>
      <c r="H1471" s="121"/>
      <c r="I1471" s="121"/>
      <c r="J1471" s="121"/>
      <c r="K1471" s="121"/>
      <c r="L1471" s="10"/>
      <c r="M1471" s="9"/>
      <c r="N1471" s="90"/>
      <c r="R1471" s="205"/>
      <c r="S1471" s="205"/>
      <c r="T1471" s="205"/>
      <c r="V1471" s="205"/>
      <c r="W1471" s="205"/>
      <c r="X1471" s="205"/>
      <c r="Y1471" s="394"/>
      <c r="Z1471" s="98"/>
      <c r="AA1471" s="205"/>
      <c r="AB1471" s="98"/>
      <c r="AC1471" s="98"/>
      <c r="AD1471" s="98"/>
      <c r="AE1471" s="205"/>
      <c r="AF1471" s="98"/>
      <c r="AH1471" s="98"/>
      <c r="AI1471" s="205"/>
      <c r="AJ1471" s="98"/>
      <c r="AK1471" s="98"/>
      <c r="AL1471" s="98"/>
      <c r="AM1471" s="205"/>
      <c r="AN1471" s="98"/>
      <c r="AO1471" s="121"/>
      <c r="AP1471" s="98"/>
      <c r="AQ1471" s="205"/>
      <c r="AR1471" s="98"/>
      <c r="AT1471" s="98"/>
      <c r="AU1471" s="205"/>
      <c r="AV1471" s="98"/>
      <c r="AX1471" s="98"/>
      <c r="AY1471" s="205"/>
      <c r="AZ1471" s="98"/>
      <c r="BB1471" s="98"/>
      <c r="BC1471" s="205"/>
      <c r="BD1471" s="98"/>
      <c r="BF1471" s="98"/>
      <c r="BG1471" s="205"/>
      <c r="BH1471" s="98"/>
      <c r="BI1471" s="121"/>
      <c r="BJ1471" s="98"/>
      <c r="BK1471" s="205"/>
      <c r="BL1471" s="98"/>
      <c r="BN1471" s="121"/>
      <c r="BO1471" s="121"/>
      <c r="BP1471" s="121"/>
      <c r="BQ1471" s="121"/>
      <c r="BR1471" s="121"/>
    </row>
    <row r="1472" spans="1:70" customFormat="1">
      <c r="A1472" s="84"/>
      <c r="B1472" s="363"/>
      <c r="C1472" s="121"/>
      <c r="D1472" s="121"/>
      <c r="E1472" s="121"/>
      <c r="F1472" s="121"/>
      <c r="G1472" s="121"/>
      <c r="H1472" s="121"/>
      <c r="I1472" s="121"/>
      <c r="J1472" s="121"/>
      <c r="K1472" s="121"/>
      <c r="L1472" s="10"/>
      <c r="M1472" s="9"/>
      <c r="N1472" s="90"/>
      <c r="R1472" s="205"/>
      <c r="S1472" s="205"/>
      <c r="T1472" s="205"/>
      <c r="V1472" s="205"/>
      <c r="W1472" s="205"/>
      <c r="X1472" s="205"/>
      <c r="Y1472" s="394"/>
      <c r="Z1472" s="98"/>
      <c r="AA1472" s="205"/>
      <c r="AB1472" s="98"/>
      <c r="AC1472" s="98"/>
      <c r="AD1472" s="98"/>
      <c r="AE1472" s="205"/>
      <c r="AF1472" s="98"/>
      <c r="AH1472" s="98"/>
      <c r="AI1472" s="205"/>
      <c r="AJ1472" s="98"/>
      <c r="AK1472" s="98"/>
      <c r="AL1472" s="98"/>
      <c r="AM1472" s="205"/>
      <c r="AN1472" s="98"/>
      <c r="AO1472" s="121"/>
      <c r="AP1472" s="98"/>
      <c r="AQ1472" s="205"/>
      <c r="AR1472" s="98"/>
      <c r="AT1472" s="98"/>
      <c r="AU1472" s="205"/>
      <c r="AV1472" s="98"/>
      <c r="AX1472" s="98"/>
      <c r="AY1472" s="205"/>
      <c r="AZ1472" s="98"/>
      <c r="BB1472" s="98"/>
      <c r="BC1472" s="205"/>
      <c r="BD1472" s="98"/>
      <c r="BF1472" s="98"/>
      <c r="BG1472" s="205"/>
      <c r="BH1472" s="98"/>
      <c r="BI1472" s="121"/>
      <c r="BJ1472" s="98"/>
      <c r="BK1472" s="205"/>
      <c r="BL1472" s="98"/>
      <c r="BN1472" s="121"/>
      <c r="BO1472" s="121"/>
      <c r="BP1472" s="121"/>
      <c r="BQ1472" s="121"/>
      <c r="BR1472" s="121"/>
    </row>
    <row r="1473" spans="1:70" customFormat="1">
      <c r="A1473" s="84"/>
      <c r="B1473" s="363"/>
      <c r="C1473" s="121"/>
      <c r="D1473" s="121"/>
      <c r="E1473" s="121"/>
      <c r="F1473" s="121"/>
      <c r="G1473" s="121"/>
      <c r="H1473" s="121"/>
      <c r="I1473" s="121"/>
      <c r="J1473" s="121"/>
      <c r="K1473" s="121"/>
      <c r="L1473" s="10"/>
      <c r="M1473" s="9"/>
      <c r="N1473" s="90"/>
      <c r="R1473" s="205"/>
      <c r="S1473" s="205"/>
      <c r="T1473" s="205"/>
      <c r="V1473" s="205"/>
      <c r="W1473" s="205"/>
      <c r="X1473" s="205"/>
      <c r="Y1473" s="394"/>
      <c r="Z1473" s="98"/>
      <c r="AA1473" s="205"/>
      <c r="AB1473" s="98"/>
      <c r="AC1473" s="98"/>
      <c r="AD1473" s="98"/>
      <c r="AE1473" s="205"/>
      <c r="AF1473" s="98"/>
      <c r="AH1473" s="98"/>
      <c r="AI1473" s="205"/>
      <c r="AJ1473" s="98"/>
      <c r="AK1473" s="98"/>
      <c r="AL1473" s="98"/>
      <c r="AM1473" s="205"/>
      <c r="AN1473" s="98"/>
      <c r="AO1473" s="121"/>
      <c r="AP1473" s="98"/>
      <c r="AQ1473" s="205"/>
      <c r="AR1473" s="98"/>
      <c r="AT1473" s="98"/>
      <c r="AU1473" s="205"/>
      <c r="AV1473" s="98"/>
      <c r="AX1473" s="98"/>
      <c r="AY1473" s="205"/>
      <c r="AZ1473" s="98"/>
      <c r="BB1473" s="98"/>
      <c r="BC1473" s="205"/>
      <c r="BD1473" s="98"/>
      <c r="BF1473" s="98"/>
      <c r="BG1473" s="205"/>
      <c r="BH1473" s="98"/>
      <c r="BI1473" s="121"/>
      <c r="BJ1473" s="98"/>
      <c r="BK1473" s="205"/>
      <c r="BL1473" s="98"/>
      <c r="BN1473" s="121"/>
      <c r="BO1473" s="121"/>
      <c r="BP1473" s="121"/>
      <c r="BQ1473" s="121"/>
      <c r="BR1473" s="121"/>
    </row>
    <row r="1474" spans="1:70" customFormat="1">
      <c r="A1474" s="84"/>
      <c r="B1474" s="363"/>
      <c r="C1474" s="121"/>
      <c r="D1474" s="121"/>
      <c r="E1474" s="121"/>
      <c r="F1474" s="121"/>
      <c r="G1474" s="121"/>
      <c r="H1474" s="121"/>
      <c r="I1474" s="121"/>
      <c r="J1474" s="121"/>
      <c r="K1474" s="121"/>
      <c r="L1474" s="10"/>
      <c r="M1474" s="9"/>
      <c r="N1474" s="90"/>
      <c r="R1474" s="205"/>
      <c r="S1474" s="205"/>
      <c r="T1474" s="205"/>
      <c r="V1474" s="205"/>
      <c r="W1474" s="205"/>
      <c r="X1474" s="205"/>
      <c r="Y1474" s="394"/>
      <c r="Z1474" s="98"/>
      <c r="AA1474" s="205"/>
      <c r="AB1474" s="98"/>
      <c r="AC1474" s="98"/>
      <c r="AD1474" s="98"/>
      <c r="AE1474" s="205"/>
      <c r="AF1474" s="98"/>
      <c r="AH1474" s="98"/>
      <c r="AI1474" s="205"/>
      <c r="AJ1474" s="98"/>
      <c r="AK1474" s="98"/>
      <c r="AL1474" s="98"/>
      <c r="AM1474" s="205"/>
      <c r="AN1474" s="98"/>
      <c r="AO1474" s="121"/>
      <c r="AP1474" s="98"/>
      <c r="AQ1474" s="205"/>
      <c r="AR1474" s="98"/>
      <c r="AT1474" s="98"/>
      <c r="AU1474" s="205"/>
      <c r="AV1474" s="98"/>
      <c r="AX1474" s="98"/>
      <c r="AY1474" s="205"/>
      <c r="AZ1474" s="98"/>
      <c r="BB1474" s="98"/>
      <c r="BC1474" s="205"/>
      <c r="BD1474" s="98"/>
      <c r="BF1474" s="98"/>
      <c r="BG1474" s="205"/>
      <c r="BH1474" s="98"/>
      <c r="BI1474" s="121"/>
      <c r="BJ1474" s="98"/>
      <c r="BK1474" s="205"/>
      <c r="BL1474" s="98"/>
      <c r="BN1474" s="121"/>
      <c r="BO1474" s="121"/>
      <c r="BP1474" s="121"/>
      <c r="BQ1474" s="121"/>
      <c r="BR1474" s="121"/>
    </row>
    <row r="1475" spans="1:70" customFormat="1">
      <c r="A1475" s="84"/>
      <c r="B1475" s="363"/>
      <c r="C1475" s="121"/>
      <c r="D1475" s="121"/>
      <c r="E1475" s="121"/>
      <c r="F1475" s="121"/>
      <c r="G1475" s="121"/>
      <c r="H1475" s="121"/>
      <c r="I1475" s="121"/>
      <c r="J1475" s="121"/>
      <c r="K1475" s="121"/>
      <c r="L1475" s="10"/>
      <c r="M1475" s="9"/>
      <c r="N1475" s="90"/>
      <c r="R1475" s="205"/>
      <c r="S1475" s="205"/>
      <c r="T1475" s="205"/>
      <c r="V1475" s="205"/>
      <c r="W1475" s="205"/>
      <c r="X1475" s="205"/>
      <c r="Y1475" s="394"/>
      <c r="Z1475" s="98"/>
      <c r="AA1475" s="205"/>
      <c r="AB1475" s="98"/>
      <c r="AC1475" s="98"/>
      <c r="AD1475" s="98"/>
      <c r="AE1475" s="205"/>
      <c r="AF1475" s="98"/>
      <c r="AH1475" s="98"/>
      <c r="AI1475" s="205"/>
      <c r="AJ1475" s="98"/>
      <c r="AK1475" s="98"/>
      <c r="AL1475" s="98"/>
      <c r="AM1475" s="205"/>
      <c r="AN1475" s="98"/>
      <c r="AO1475" s="121"/>
      <c r="AP1475" s="98"/>
      <c r="AQ1475" s="205"/>
      <c r="AR1475" s="98"/>
      <c r="AT1475" s="98"/>
      <c r="AU1475" s="205"/>
      <c r="AV1475" s="98"/>
      <c r="AX1475" s="98"/>
      <c r="AY1475" s="205"/>
      <c r="AZ1475" s="98"/>
      <c r="BB1475" s="98"/>
      <c r="BC1475" s="205"/>
      <c r="BD1475" s="98"/>
      <c r="BF1475" s="98"/>
      <c r="BG1475" s="205"/>
      <c r="BH1475" s="98"/>
      <c r="BI1475" s="121"/>
      <c r="BJ1475" s="98"/>
      <c r="BK1475" s="205"/>
      <c r="BL1475" s="98"/>
      <c r="BN1475" s="121"/>
      <c r="BO1475" s="121"/>
      <c r="BP1475" s="121"/>
      <c r="BQ1475" s="121"/>
      <c r="BR1475" s="121"/>
    </row>
    <row r="1476" spans="1:70" customFormat="1">
      <c r="A1476" s="84"/>
      <c r="B1476" s="363"/>
      <c r="C1476" s="121"/>
      <c r="D1476" s="121"/>
      <c r="E1476" s="121"/>
      <c r="F1476" s="121"/>
      <c r="G1476" s="121"/>
      <c r="H1476" s="121"/>
      <c r="I1476" s="121"/>
      <c r="J1476" s="121"/>
      <c r="K1476" s="121"/>
      <c r="L1476" s="10"/>
      <c r="M1476" s="9"/>
      <c r="N1476" s="90"/>
      <c r="R1476" s="205"/>
      <c r="S1476" s="205"/>
      <c r="T1476" s="205"/>
      <c r="V1476" s="205"/>
      <c r="W1476" s="205"/>
      <c r="X1476" s="205"/>
      <c r="Y1476" s="394"/>
      <c r="Z1476" s="98"/>
      <c r="AA1476" s="205"/>
      <c r="AB1476" s="98"/>
      <c r="AC1476" s="98"/>
      <c r="AD1476" s="98"/>
      <c r="AE1476" s="205"/>
      <c r="AF1476" s="98"/>
      <c r="AH1476" s="98"/>
      <c r="AI1476" s="205"/>
      <c r="AJ1476" s="98"/>
      <c r="AK1476" s="98"/>
      <c r="AL1476" s="98"/>
      <c r="AM1476" s="205"/>
      <c r="AN1476" s="98"/>
      <c r="AO1476" s="121"/>
      <c r="AP1476" s="98"/>
      <c r="AQ1476" s="205"/>
      <c r="AR1476" s="98"/>
      <c r="AT1476" s="98"/>
      <c r="AU1476" s="205"/>
      <c r="AV1476" s="98"/>
      <c r="AX1476" s="98"/>
      <c r="AY1476" s="205"/>
      <c r="AZ1476" s="98"/>
      <c r="BB1476" s="98"/>
      <c r="BC1476" s="205"/>
      <c r="BD1476" s="98"/>
      <c r="BF1476" s="98"/>
      <c r="BG1476" s="205"/>
      <c r="BH1476" s="98"/>
      <c r="BI1476" s="121"/>
      <c r="BJ1476" s="98"/>
      <c r="BK1476" s="205"/>
      <c r="BL1476" s="98"/>
      <c r="BN1476" s="121"/>
      <c r="BO1476" s="121"/>
      <c r="BP1476" s="121"/>
      <c r="BQ1476" s="121"/>
      <c r="BR1476" s="121"/>
    </row>
    <row r="1477" spans="1:70" customFormat="1">
      <c r="A1477" s="84"/>
      <c r="B1477" s="363"/>
      <c r="C1477" s="121"/>
      <c r="D1477" s="121"/>
      <c r="E1477" s="121"/>
      <c r="F1477" s="121"/>
      <c r="G1477" s="121"/>
      <c r="H1477" s="121"/>
      <c r="I1477" s="121"/>
      <c r="J1477" s="121"/>
      <c r="K1477" s="121"/>
      <c r="L1477" s="10"/>
      <c r="M1477" s="9"/>
      <c r="N1477" s="90"/>
      <c r="R1477" s="205"/>
      <c r="S1477" s="205"/>
      <c r="T1477" s="205"/>
      <c r="V1477" s="205"/>
      <c r="W1477" s="205"/>
      <c r="X1477" s="205"/>
      <c r="Y1477" s="394"/>
      <c r="Z1477" s="98"/>
      <c r="AA1477" s="205"/>
      <c r="AB1477" s="98"/>
      <c r="AC1477" s="98"/>
      <c r="AD1477" s="98"/>
      <c r="AE1477" s="205"/>
      <c r="AF1477" s="98"/>
      <c r="AH1477" s="98"/>
      <c r="AI1477" s="205"/>
      <c r="AJ1477" s="98"/>
      <c r="AK1477" s="98"/>
      <c r="AL1477" s="98"/>
      <c r="AM1477" s="205"/>
      <c r="AN1477" s="98"/>
      <c r="AO1477" s="121"/>
      <c r="AP1477" s="98"/>
      <c r="AQ1477" s="205"/>
      <c r="AR1477" s="98"/>
      <c r="AT1477" s="98"/>
      <c r="AU1477" s="205"/>
      <c r="AV1477" s="98"/>
      <c r="AX1477" s="98"/>
      <c r="AY1477" s="205"/>
      <c r="AZ1477" s="98"/>
      <c r="BB1477" s="98"/>
      <c r="BC1477" s="205"/>
      <c r="BD1477" s="98"/>
      <c r="BF1477" s="98"/>
      <c r="BG1477" s="205"/>
      <c r="BH1477" s="98"/>
      <c r="BI1477" s="121"/>
      <c r="BJ1477" s="98"/>
      <c r="BK1477" s="205"/>
      <c r="BL1477" s="98"/>
      <c r="BN1477" s="121"/>
      <c r="BO1477" s="121"/>
      <c r="BP1477" s="121"/>
      <c r="BQ1477" s="121"/>
      <c r="BR1477" s="121"/>
    </row>
    <row r="1478" spans="1:70" customFormat="1">
      <c r="A1478" s="84"/>
      <c r="B1478" s="363"/>
      <c r="C1478" s="121"/>
      <c r="D1478" s="121"/>
      <c r="E1478" s="121"/>
      <c r="F1478" s="121"/>
      <c r="G1478" s="121"/>
      <c r="H1478" s="121"/>
      <c r="I1478" s="121"/>
      <c r="J1478" s="121"/>
      <c r="K1478" s="121"/>
      <c r="L1478" s="10"/>
      <c r="M1478" s="9"/>
      <c r="N1478" s="90"/>
      <c r="R1478" s="205"/>
      <c r="S1478" s="205"/>
      <c r="T1478" s="205"/>
      <c r="V1478" s="205"/>
      <c r="W1478" s="205"/>
      <c r="X1478" s="205"/>
      <c r="Y1478" s="394"/>
      <c r="Z1478" s="98"/>
      <c r="AA1478" s="205"/>
      <c r="AB1478" s="98"/>
      <c r="AC1478" s="98"/>
      <c r="AD1478" s="98"/>
      <c r="AE1478" s="205"/>
      <c r="AF1478" s="98"/>
      <c r="AH1478" s="98"/>
      <c r="AI1478" s="205"/>
      <c r="AJ1478" s="98"/>
      <c r="AK1478" s="98"/>
      <c r="AL1478" s="98"/>
      <c r="AM1478" s="205"/>
      <c r="AN1478" s="98"/>
      <c r="AO1478" s="121"/>
      <c r="AP1478" s="98"/>
      <c r="AQ1478" s="205"/>
      <c r="AR1478" s="98"/>
      <c r="AT1478" s="98"/>
      <c r="AU1478" s="205"/>
      <c r="AV1478" s="98"/>
      <c r="AX1478" s="98"/>
      <c r="AY1478" s="205"/>
      <c r="AZ1478" s="98"/>
      <c r="BB1478" s="98"/>
      <c r="BC1478" s="205"/>
      <c r="BD1478" s="98"/>
      <c r="BF1478" s="98"/>
      <c r="BG1478" s="205"/>
      <c r="BH1478" s="98"/>
      <c r="BI1478" s="121"/>
      <c r="BJ1478" s="98"/>
      <c r="BK1478" s="205"/>
      <c r="BL1478" s="98"/>
      <c r="BN1478" s="121"/>
      <c r="BO1478" s="121"/>
      <c r="BP1478" s="121"/>
      <c r="BQ1478" s="121"/>
      <c r="BR1478" s="121"/>
    </row>
    <row r="1479" spans="1:70" customFormat="1">
      <c r="A1479" s="84"/>
      <c r="B1479" s="363"/>
      <c r="C1479" s="121"/>
      <c r="D1479" s="121"/>
      <c r="E1479" s="121"/>
      <c r="F1479" s="121"/>
      <c r="G1479" s="121"/>
      <c r="H1479" s="121"/>
      <c r="I1479" s="121"/>
      <c r="J1479" s="121"/>
      <c r="K1479" s="121"/>
      <c r="L1479" s="10"/>
      <c r="M1479" s="9"/>
      <c r="N1479" s="90"/>
      <c r="R1479" s="205"/>
      <c r="S1479" s="205"/>
      <c r="T1479" s="205"/>
      <c r="V1479" s="205"/>
      <c r="W1479" s="205"/>
      <c r="X1479" s="205"/>
      <c r="Y1479" s="394"/>
      <c r="Z1479" s="98"/>
      <c r="AA1479" s="205"/>
      <c r="AB1479" s="98"/>
      <c r="AC1479" s="98"/>
      <c r="AD1479" s="98"/>
      <c r="AE1479" s="205"/>
      <c r="AF1479" s="98"/>
      <c r="AH1479" s="98"/>
      <c r="AI1479" s="205"/>
      <c r="AJ1479" s="98"/>
      <c r="AK1479" s="98"/>
      <c r="AL1479" s="98"/>
      <c r="AM1479" s="205"/>
      <c r="AN1479" s="98"/>
      <c r="AO1479" s="121"/>
      <c r="AP1479" s="98"/>
      <c r="AQ1479" s="205"/>
      <c r="AR1479" s="98"/>
      <c r="AT1479" s="98"/>
      <c r="AU1479" s="205"/>
      <c r="AV1479" s="98"/>
      <c r="AX1479" s="98"/>
      <c r="AY1479" s="205"/>
      <c r="AZ1479" s="98"/>
      <c r="BB1479" s="98"/>
      <c r="BC1479" s="205"/>
      <c r="BD1479" s="98"/>
      <c r="BF1479" s="98"/>
      <c r="BG1479" s="205"/>
      <c r="BH1479" s="98"/>
      <c r="BI1479" s="121"/>
      <c r="BJ1479" s="98"/>
      <c r="BK1479" s="205"/>
      <c r="BL1479" s="98"/>
      <c r="BN1479" s="121"/>
      <c r="BO1479" s="121"/>
      <c r="BP1479" s="121"/>
      <c r="BQ1479" s="121"/>
      <c r="BR1479" s="121"/>
    </row>
    <row r="1480" spans="1:70" customFormat="1">
      <c r="A1480" s="84"/>
      <c r="B1480" s="363"/>
      <c r="C1480" s="121"/>
      <c r="D1480" s="121"/>
      <c r="E1480" s="121"/>
      <c r="F1480" s="121"/>
      <c r="G1480" s="121"/>
      <c r="H1480" s="121"/>
      <c r="I1480" s="121"/>
      <c r="J1480" s="121"/>
      <c r="K1480" s="121"/>
      <c r="L1480" s="10"/>
      <c r="M1480" s="9"/>
      <c r="N1480" s="90"/>
      <c r="R1480" s="205"/>
      <c r="S1480" s="205"/>
      <c r="T1480" s="205"/>
      <c r="V1480" s="205"/>
      <c r="W1480" s="205"/>
      <c r="X1480" s="205"/>
      <c r="Y1480" s="394"/>
      <c r="Z1480" s="98"/>
      <c r="AA1480" s="205"/>
      <c r="AB1480" s="98"/>
      <c r="AC1480" s="98"/>
      <c r="AD1480" s="98"/>
      <c r="AE1480" s="205"/>
      <c r="AF1480" s="98"/>
      <c r="AH1480" s="98"/>
      <c r="AI1480" s="205"/>
      <c r="AJ1480" s="98"/>
      <c r="AK1480" s="98"/>
      <c r="AL1480" s="98"/>
      <c r="AM1480" s="205"/>
      <c r="AN1480" s="98"/>
      <c r="AO1480" s="121"/>
      <c r="AP1480" s="98"/>
      <c r="AQ1480" s="205"/>
      <c r="AR1480" s="98"/>
      <c r="AT1480" s="98"/>
      <c r="AU1480" s="205"/>
      <c r="AV1480" s="98"/>
      <c r="AX1480" s="98"/>
      <c r="AY1480" s="205"/>
      <c r="AZ1480" s="98"/>
      <c r="BB1480" s="98"/>
      <c r="BC1480" s="205"/>
      <c r="BD1480" s="98"/>
      <c r="BF1480" s="98"/>
      <c r="BG1480" s="205"/>
      <c r="BH1480" s="98"/>
      <c r="BI1480" s="121"/>
      <c r="BJ1480" s="98"/>
      <c r="BK1480" s="205"/>
      <c r="BL1480" s="98"/>
      <c r="BN1480" s="121"/>
      <c r="BO1480" s="121"/>
      <c r="BP1480" s="121"/>
      <c r="BQ1480" s="121"/>
      <c r="BR1480" s="121"/>
    </row>
    <row r="1481" spans="1:70" customFormat="1">
      <c r="A1481" s="84"/>
      <c r="B1481" s="363"/>
      <c r="C1481" s="121"/>
      <c r="D1481" s="121"/>
      <c r="E1481" s="121"/>
      <c r="F1481" s="121"/>
      <c r="G1481" s="121"/>
      <c r="H1481" s="121"/>
      <c r="I1481" s="121"/>
      <c r="J1481" s="121"/>
      <c r="K1481" s="121"/>
      <c r="L1481" s="10"/>
      <c r="M1481" s="9"/>
      <c r="N1481" s="90"/>
      <c r="R1481" s="205"/>
      <c r="S1481" s="205"/>
      <c r="T1481" s="205"/>
      <c r="V1481" s="205"/>
      <c r="W1481" s="205"/>
      <c r="X1481" s="205"/>
      <c r="Y1481" s="394"/>
      <c r="Z1481" s="98"/>
      <c r="AA1481" s="205"/>
      <c r="AB1481" s="98"/>
      <c r="AC1481" s="98"/>
      <c r="AD1481" s="98"/>
      <c r="AE1481" s="205"/>
      <c r="AF1481" s="98"/>
      <c r="AH1481" s="98"/>
      <c r="AI1481" s="205"/>
      <c r="AJ1481" s="98"/>
      <c r="AK1481" s="98"/>
      <c r="AL1481" s="98"/>
      <c r="AM1481" s="205"/>
      <c r="AN1481" s="98"/>
      <c r="AO1481" s="121"/>
      <c r="AP1481" s="98"/>
      <c r="AQ1481" s="205"/>
      <c r="AR1481" s="98"/>
      <c r="AT1481" s="98"/>
      <c r="AU1481" s="205"/>
      <c r="AV1481" s="98"/>
      <c r="AX1481" s="98"/>
      <c r="AY1481" s="205"/>
      <c r="AZ1481" s="98"/>
      <c r="BB1481" s="98"/>
      <c r="BC1481" s="205"/>
      <c r="BD1481" s="98"/>
      <c r="BF1481" s="98"/>
      <c r="BG1481" s="205"/>
      <c r="BH1481" s="98"/>
      <c r="BI1481" s="121"/>
      <c r="BJ1481" s="98"/>
      <c r="BK1481" s="205"/>
      <c r="BL1481" s="98"/>
      <c r="BN1481" s="121"/>
      <c r="BO1481" s="121"/>
      <c r="BP1481" s="121"/>
      <c r="BQ1481" s="121"/>
      <c r="BR1481" s="121"/>
    </row>
    <row r="1482" spans="1:70" customFormat="1">
      <c r="A1482" s="84"/>
      <c r="B1482" s="363"/>
      <c r="C1482" s="121"/>
      <c r="D1482" s="121"/>
      <c r="E1482" s="121"/>
      <c r="F1482" s="121"/>
      <c r="G1482" s="121"/>
      <c r="H1482" s="121"/>
      <c r="I1482" s="121"/>
      <c r="J1482" s="121"/>
      <c r="K1482" s="121"/>
      <c r="L1482" s="10"/>
      <c r="M1482" s="9"/>
      <c r="N1482" s="90"/>
      <c r="R1482" s="205"/>
      <c r="S1482" s="205"/>
      <c r="T1482" s="205"/>
      <c r="V1482" s="205"/>
      <c r="W1482" s="205"/>
      <c r="X1482" s="205"/>
      <c r="Y1482" s="394"/>
      <c r="Z1482" s="98"/>
      <c r="AA1482" s="205"/>
      <c r="AB1482" s="98"/>
      <c r="AC1482" s="98"/>
      <c r="AD1482" s="98"/>
      <c r="AE1482" s="205"/>
      <c r="AF1482" s="98"/>
      <c r="AH1482" s="98"/>
      <c r="AI1482" s="205"/>
      <c r="AJ1482" s="98"/>
      <c r="AK1482" s="98"/>
      <c r="AL1482" s="98"/>
      <c r="AM1482" s="205"/>
      <c r="AN1482" s="98"/>
      <c r="AO1482" s="121"/>
      <c r="AP1482" s="98"/>
      <c r="AQ1482" s="205"/>
      <c r="AR1482" s="98"/>
      <c r="AT1482" s="98"/>
      <c r="AU1482" s="205"/>
      <c r="AV1482" s="98"/>
      <c r="AX1482" s="98"/>
      <c r="AY1482" s="205"/>
      <c r="AZ1482" s="98"/>
      <c r="BB1482" s="98"/>
      <c r="BC1482" s="205"/>
      <c r="BD1482" s="98"/>
      <c r="BF1482" s="98"/>
      <c r="BG1482" s="205"/>
      <c r="BH1482" s="98"/>
      <c r="BI1482" s="121"/>
      <c r="BJ1482" s="98"/>
      <c r="BK1482" s="205"/>
      <c r="BL1482" s="98"/>
      <c r="BN1482" s="121"/>
      <c r="BO1482" s="121"/>
      <c r="BP1482" s="121"/>
      <c r="BQ1482" s="121"/>
      <c r="BR1482" s="121"/>
    </row>
    <row r="1483" spans="1:70" customFormat="1">
      <c r="A1483" s="84"/>
      <c r="B1483" s="363"/>
      <c r="C1483" s="121"/>
      <c r="D1483" s="121"/>
      <c r="E1483" s="121"/>
      <c r="F1483" s="121"/>
      <c r="G1483" s="121"/>
      <c r="H1483" s="121"/>
      <c r="I1483" s="121"/>
      <c r="J1483" s="121"/>
      <c r="K1483" s="121"/>
      <c r="L1483" s="10"/>
      <c r="M1483" s="9"/>
      <c r="N1483" s="90"/>
      <c r="R1483" s="205"/>
      <c r="S1483" s="205"/>
      <c r="T1483" s="205"/>
      <c r="V1483" s="205"/>
      <c r="W1483" s="205"/>
      <c r="X1483" s="205"/>
      <c r="Y1483" s="394"/>
      <c r="Z1483" s="98"/>
      <c r="AA1483" s="205"/>
      <c r="AB1483" s="98"/>
      <c r="AC1483" s="98"/>
      <c r="AD1483" s="98"/>
      <c r="AE1483" s="205"/>
      <c r="AF1483" s="98"/>
      <c r="AH1483" s="98"/>
      <c r="AI1483" s="205"/>
      <c r="AJ1483" s="98"/>
      <c r="AK1483" s="98"/>
      <c r="AL1483" s="98"/>
      <c r="AM1483" s="205"/>
      <c r="AN1483" s="98"/>
      <c r="AO1483" s="121"/>
      <c r="AP1483" s="98"/>
      <c r="AQ1483" s="205"/>
      <c r="AR1483" s="98"/>
      <c r="AT1483" s="98"/>
      <c r="AU1483" s="205"/>
      <c r="AV1483" s="98"/>
      <c r="AX1483" s="98"/>
      <c r="AY1483" s="205"/>
      <c r="AZ1483" s="98"/>
      <c r="BB1483" s="98"/>
      <c r="BC1483" s="205"/>
      <c r="BD1483" s="98"/>
      <c r="BF1483" s="98"/>
      <c r="BG1483" s="205"/>
      <c r="BH1483" s="98"/>
      <c r="BI1483" s="121"/>
      <c r="BJ1483" s="98"/>
      <c r="BK1483" s="205"/>
      <c r="BL1483" s="98"/>
      <c r="BN1483" s="121"/>
      <c r="BO1483" s="121"/>
      <c r="BP1483" s="121"/>
      <c r="BQ1483" s="121"/>
      <c r="BR1483" s="121"/>
    </row>
    <row r="1484" spans="1:70" customFormat="1">
      <c r="A1484" s="84"/>
      <c r="B1484" s="363"/>
      <c r="C1484" s="121"/>
      <c r="D1484" s="121"/>
      <c r="E1484" s="121"/>
      <c r="F1484" s="121"/>
      <c r="G1484" s="121"/>
      <c r="H1484" s="121"/>
      <c r="I1484" s="121"/>
      <c r="J1484" s="121"/>
      <c r="K1484" s="121"/>
      <c r="L1484" s="10"/>
      <c r="M1484" s="9"/>
      <c r="N1484" s="90"/>
      <c r="R1484" s="205"/>
      <c r="S1484" s="205"/>
      <c r="T1484" s="205"/>
      <c r="V1484" s="205"/>
      <c r="W1484" s="205"/>
      <c r="X1484" s="205"/>
      <c r="Y1484" s="394"/>
      <c r="Z1484" s="98"/>
      <c r="AA1484" s="205"/>
      <c r="AB1484" s="98"/>
      <c r="AC1484" s="98"/>
      <c r="AD1484" s="98"/>
      <c r="AE1484" s="205"/>
      <c r="AF1484" s="98"/>
      <c r="AH1484" s="98"/>
      <c r="AI1484" s="205"/>
      <c r="AJ1484" s="98"/>
      <c r="AK1484" s="98"/>
      <c r="AL1484" s="98"/>
      <c r="AM1484" s="205"/>
      <c r="AN1484" s="98"/>
      <c r="AO1484" s="121"/>
      <c r="AP1484" s="98"/>
      <c r="AQ1484" s="205"/>
      <c r="AR1484" s="98"/>
      <c r="AT1484" s="98"/>
      <c r="AU1484" s="205"/>
      <c r="AV1484" s="98"/>
      <c r="AX1484" s="98"/>
      <c r="AY1484" s="205"/>
      <c r="AZ1484" s="98"/>
      <c r="BB1484" s="98"/>
      <c r="BC1484" s="205"/>
      <c r="BD1484" s="98"/>
      <c r="BF1484" s="98"/>
      <c r="BG1484" s="205"/>
      <c r="BH1484" s="98"/>
      <c r="BI1484" s="121"/>
      <c r="BJ1484" s="98"/>
      <c r="BK1484" s="205"/>
      <c r="BL1484" s="98"/>
      <c r="BN1484" s="121"/>
      <c r="BO1484" s="121"/>
      <c r="BP1484" s="121"/>
      <c r="BQ1484" s="121"/>
      <c r="BR1484" s="121"/>
    </row>
    <row r="1485" spans="1:70" customFormat="1">
      <c r="A1485" s="84"/>
      <c r="B1485" s="363"/>
      <c r="C1485" s="121"/>
      <c r="D1485" s="121"/>
      <c r="E1485" s="121"/>
      <c r="F1485" s="121"/>
      <c r="G1485" s="121"/>
      <c r="H1485" s="121"/>
      <c r="I1485" s="121"/>
      <c r="J1485" s="121"/>
      <c r="K1485" s="121"/>
      <c r="L1485" s="10"/>
      <c r="M1485" s="9"/>
      <c r="N1485" s="90"/>
      <c r="R1485" s="205"/>
      <c r="S1485" s="205"/>
      <c r="T1485" s="205"/>
      <c r="V1485" s="205"/>
      <c r="W1485" s="205"/>
      <c r="X1485" s="205"/>
      <c r="Y1485" s="394"/>
      <c r="Z1485" s="98"/>
      <c r="AA1485" s="205"/>
      <c r="AB1485" s="98"/>
      <c r="AC1485" s="98"/>
      <c r="AD1485" s="98"/>
      <c r="AE1485" s="205"/>
      <c r="AF1485" s="98"/>
      <c r="AH1485" s="98"/>
      <c r="AI1485" s="205"/>
      <c r="AJ1485" s="98"/>
      <c r="AK1485" s="98"/>
      <c r="AL1485" s="98"/>
      <c r="AM1485" s="205"/>
      <c r="AN1485" s="98"/>
      <c r="AO1485" s="121"/>
      <c r="AP1485" s="98"/>
      <c r="AQ1485" s="205"/>
      <c r="AR1485" s="98"/>
      <c r="AT1485" s="98"/>
      <c r="AU1485" s="205"/>
      <c r="AV1485" s="98"/>
      <c r="AX1485" s="98"/>
      <c r="AY1485" s="205"/>
      <c r="AZ1485" s="98"/>
      <c r="BB1485" s="98"/>
      <c r="BC1485" s="205"/>
      <c r="BD1485" s="98"/>
      <c r="BF1485" s="98"/>
      <c r="BG1485" s="205"/>
      <c r="BH1485" s="98"/>
      <c r="BI1485" s="121"/>
      <c r="BJ1485" s="98"/>
      <c r="BK1485" s="205"/>
      <c r="BL1485" s="98"/>
      <c r="BN1485" s="121"/>
      <c r="BO1485" s="121"/>
      <c r="BP1485" s="121"/>
      <c r="BQ1485" s="121"/>
      <c r="BR1485" s="121"/>
    </row>
    <row r="1486" spans="1:70" customFormat="1">
      <c r="A1486" s="84"/>
      <c r="B1486" s="363"/>
      <c r="C1486" s="121"/>
      <c r="D1486" s="121"/>
      <c r="E1486" s="121"/>
      <c r="F1486" s="121"/>
      <c r="G1486" s="121"/>
      <c r="H1486" s="121"/>
      <c r="I1486" s="121"/>
      <c r="J1486" s="121"/>
      <c r="K1486" s="121"/>
      <c r="L1486" s="10"/>
      <c r="M1486" s="9"/>
      <c r="N1486" s="90"/>
      <c r="R1486" s="205"/>
      <c r="S1486" s="205"/>
      <c r="T1486" s="205"/>
      <c r="V1486" s="205"/>
      <c r="W1486" s="205"/>
      <c r="X1486" s="205"/>
      <c r="Y1486" s="394"/>
      <c r="Z1486" s="98"/>
      <c r="AA1486" s="205"/>
      <c r="AB1486" s="98"/>
      <c r="AC1486" s="98"/>
      <c r="AD1486" s="98"/>
      <c r="AE1486" s="205"/>
      <c r="AF1486" s="98"/>
      <c r="AH1486" s="98"/>
      <c r="AI1486" s="205"/>
      <c r="AJ1486" s="98"/>
      <c r="AK1486" s="98"/>
      <c r="AL1486" s="98"/>
      <c r="AM1486" s="205"/>
      <c r="AN1486" s="98"/>
      <c r="AO1486" s="121"/>
      <c r="AP1486" s="98"/>
      <c r="AQ1486" s="205"/>
      <c r="AR1486" s="98"/>
      <c r="AT1486" s="98"/>
      <c r="AU1486" s="205"/>
      <c r="AV1486" s="98"/>
      <c r="AX1486" s="98"/>
      <c r="AY1486" s="205"/>
      <c r="AZ1486" s="98"/>
      <c r="BB1486" s="98"/>
      <c r="BC1486" s="205"/>
      <c r="BD1486" s="98"/>
      <c r="BF1486" s="98"/>
      <c r="BG1486" s="205"/>
      <c r="BH1486" s="98"/>
      <c r="BI1486" s="121"/>
      <c r="BJ1486" s="98"/>
      <c r="BK1486" s="205"/>
      <c r="BL1486" s="98"/>
      <c r="BN1486" s="121"/>
      <c r="BO1486" s="121"/>
      <c r="BP1486" s="121"/>
      <c r="BQ1486" s="121"/>
      <c r="BR1486" s="121"/>
    </row>
    <row r="1487" spans="1:70" customFormat="1">
      <c r="A1487" s="84"/>
      <c r="B1487" s="363"/>
      <c r="C1487" s="121"/>
      <c r="D1487" s="121"/>
      <c r="E1487" s="121"/>
      <c r="F1487" s="121"/>
      <c r="G1487" s="121"/>
      <c r="H1487" s="121"/>
      <c r="I1487" s="121"/>
      <c r="J1487" s="121"/>
      <c r="K1487" s="121"/>
      <c r="L1487" s="10"/>
      <c r="M1487" s="9"/>
      <c r="N1487" s="90"/>
      <c r="R1487" s="205"/>
      <c r="S1487" s="205"/>
      <c r="T1487" s="205"/>
      <c r="V1487" s="205"/>
      <c r="W1487" s="205"/>
      <c r="X1487" s="205"/>
      <c r="Y1487" s="394"/>
      <c r="Z1487" s="98"/>
      <c r="AA1487" s="205"/>
      <c r="AB1487" s="98"/>
      <c r="AC1487" s="98"/>
      <c r="AD1487" s="98"/>
      <c r="AE1487" s="205"/>
      <c r="AF1487" s="98"/>
      <c r="AH1487" s="98"/>
      <c r="AI1487" s="205"/>
      <c r="AJ1487" s="98"/>
      <c r="AK1487" s="98"/>
      <c r="AL1487" s="98"/>
      <c r="AM1487" s="205"/>
      <c r="AN1487" s="98"/>
      <c r="AO1487" s="121"/>
      <c r="AP1487" s="98"/>
      <c r="AQ1487" s="205"/>
      <c r="AR1487" s="98"/>
      <c r="AT1487" s="98"/>
      <c r="AU1487" s="205"/>
      <c r="AV1487" s="98"/>
      <c r="AX1487" s="98"/>
      <c r="AY1487" s="205"/>
      <c r="AZ1487" s="98"/>
      <c r="BB1487" s="98"/>
      <c r="BC1487" s="205"/>
      <c r="BD1487" s="98"/>
      <c r="BF1487" s="98"/>
      <c r="BG1487" s="205"/>
      <c r="BH1487" s="98"/>
      <c r="BI1487" s="121"/>
      <c r="BJ1487" s="98"/>
      <c r="BK1487" s="205"/>
      <c r="BL1487" s="98"/>
      <c r="BN1487" s="121"/>
      <c r="BO1487" s="121"/>
      <c r="BP1487" s="121"/>
      <c r="BQ1487" s="121"/>
      <c r="BR1487" s="121"/>
    </row>
    <row r="1488" spans="1:70" customFormat="1">
      <c r="A1488" s="84"/>
      <c r="B1488" s="363"/>
      <c r="C1488" s="121"/>
      <c r="D1488" s="121"/>
      <c r="E1488" s="121"/>
      <c r="F1488" s="121"/>
      <c r="G1488" s="121"/>
      <c r="H1488" s="121"/>
      <c r="I1488" s="121"/>
      <c r="J1488" s="121"/>
      <c r="K1488" s="121"/>
      <c r="L1488" s="10"/>
      <c r="M1488" s="9"/>
      <c r="N1488" s="90"/>
      <c r="R1488" s="205"/>
      <c r="S1488" s="205"/>
      <c r="T1488" s="205"/>
      <c r="V1488" s="205"/>
      <c r="W1488" s="205"/>
      <c r="X1488" s="205"/>
      <c r="Y1488" s="394"/>
      <c r="Z1488" s="98"/>
      <c r="AA1488" s="205"/>
      <c r="AB1488" s="98"/>
      <c r="AC1488" s="98"/>
      <c r="AD1488" s="98"/>
      <c r="AE1488" s="205"/>
      <c r="AF1488" s="98"/>
      <c r="AH1488" s="98"/>
      <c r="AI1488" s="205"/>
      <c r="AJ1488" s="98"/>
      <c r="AK1488" s="98"/>
      <c r="AL1488" s="98"/>
      <c r="AM1488" s="205"/>
      <c r="AN1488" s="98"/>
      <c r="AO1488" s="121"/>
      <c r="AP1488" s="98"/>
      <c r="AQ1488" s="205"/>
      <c r="AR1488" s="98"/>
      <c r="AT1488" s="98"/>
      <c r="AU1488" s="205"/>
      <c r="AV1488" s="98"/>
      <c r="AX1488" s="98"/>
      <c r="AY1488" s="205"/>
      <c r="AZ1488" s="98"/>
      <c r="BB1488" s="98"/>
      <c r="BC1488" s="205"/>
      <c r="BD1488" s="98"/>
      <c r="BF1488" s="98"/>
      <c r="BG1488" s="205"/>
      <c r="BH1488" s="98"/>
      <c r="BI1488" s="121"/>
      <c r="BJ1488" s="98"/>
      <c r="BK1488" s="205"/>
      <c r="BL1488" s="98"/>
      <c r="BN1488" s="121"/>
      <c r="BO1488" s="121"/>
      <c r="BP1488" s="121"/>
      <c r="BQ1488" s="121"/>
      <c r="BR1488" s="121"/>
    </row>
    <row r="1489" spans="1:70" customFormat="1">
      <c r="A1489" s="84"/>
      <c r="B1489" s="363"/>
      <c r="C1489" s="121"/>
      <c r="D1489" s="121"/>
      <c r="E1489" s="121"/>
      <c r="F1489" s="121"/>
      <c r="G1489" s="121"/>
      <c r="H1489" s="121"/>
      <c r="I1489" s="121"/>
      <c r="J1489" s="121"/>
      <c r="K1489" s="121"/>
      <c r="L1489" s="10"/>
      <c r="M1489" s="9"/>
      <c r="N1489" s="90"/>
      <c r="R1489" s="205"/>
      <c r="S1489" s="205"/>
      <c r="T1489" s="205"/>
      <c r="V1489" s="205"/>
      <c r="W1489" s="205"/>
      <c r="X1489" s="205"/>
      <c r="Y1489" s="394"/>
      <c r="Z1489" s="98"/>
      <c r="AA1489" s="205"/>
      <c r="AB1489" s="98"/>
      <c r="AC1489" s="98"/>
      <c r="AD1489" s="98"/>
      <c r="AE1489" s="205"/>
      <c r="AF1489" s="98"/>
      <c r="AH1489" s="98"/>
      <c r="AI1489" s="205"/>
      <c r="AJ1489" s="98"/>
      <c r="AK1489" s="98"/>
      <c r="AL1489" s="98"/>
      <c r="AM1489" s="205"/>
      <c r="AN1489" s="98"/>
      <c r="AO1489" s="121"/>
      <c r="AP1489" s="98"/>
      <c r="AQ1489" s="205"/>
      <c r="AR1489" s="98"/>
      <c r="AT1489" s="98"/>
      <c r="AU1489" s="205"/>
      <c r="AV1489" s="98"/>
      <c r="AX1489" s="98"/>
      <c r="AY1489" s="205"/>
      <c r="AZ1489" s="98"/>
      <c r="BB1489" s="98"/>
      <c r="BC1489" s="205"/>
      <c r="BD1489" s="98"/>
      <c r="BF1489" s="98"/>
      <c r="BG1489" s="205"/>
      <c r="BH1489" s="98"/>
      <c r="BI1489" s="121"/>
      <c r="BJ1489" s="98"/>
      <c r="BK1489" s="205"/>
      <c r="BL1489" s="98"/>
      <c r="BN1489" s="121"/>
      <c r="BO1489" s="121"/>
      <c r="BP1489" s="121"/>
      <c r="BQ1489" s="121"/>
      <c r="BR1489" s="121"/>
    </row>
    <row r="1490" spans="1:70" customFormat="1">
      <c r="A1490" s="84"/>
      <c r="B1490" s="363"/>
      <c r="C1490" s="121"/>
      <c r="D1490" s="121"/>
      <c r="E1490" s="121"/>
      <c r="F1490" s="121"/>
      <c r="G1490" s="121"/>
      <c r="H1490" s="121"/>
      <c r="I1490" s="121"/>
      <c r="J1490" s="121"/>
      <c r="K1490" s="121"/>
      <c r="L1490" s="10"/>
      <c r="M1490" s="9"/>
      <c r="N1490" s="90"/>
      <c r="R1490" s="205"/>
      <c r="S1490" s="205"/>
      <c r="T1490" s="205"/>
      <c r="V1490" s="205"/>
      <c r="W1490" s="205"/>
      <c r="X1490" s="205"/>
      <c r="Y1490" s="394"/>
      <c r="Z1490" s="98"/>
      <c r="AA1490" s="205"/>
      <c r="AB1490" s="98"/>
      <c r="AC1490" s="98"/>
      <c r="AD1490" s="98"/>
      <c r="AE1490" s="205"/>
      <c r="AF1490" s="98"/>
      <c r="AH1490" s="98"/>
      <c r="AI1490" s="205"/>
      <c r="AJ1490" s="98"/>
      <c r="AK1490" s="98"/>
      <c r="AL1490" s="98"/>
      <c r="AM1490" s="205"/>
      <c r="AN1490" s="98"/>
      <c r="AO1490" s="121"/>
      <c r="AP1490" s="98"/>
      <c r="AQ1490" s="205"/>
      <c r="AR1490" s="98"/>
      <c r="AT1490" s="98"/>
      <c r="AU1490" s="205"/>
      <c r="AV1490" s="98"/>
      <c r="AX1490" s="98"/>
      <c r="AY1490" s="205"/>
      <c r="AZ1490" s="98"/>
      <c r="BB1490" s="98"/>
      <c r="BC1490" s="205"/>
      <c r="BD1490" s="98"/>
      <c r="BF1490" s="98"/>
      <c r="BG1490" s="205"/>
      <c r="BH1490" s="98"/>
      <c r="BI1490" s="121"/>
      <c r="BJ1490" s="98"/>
      <c r="BK1490" s="205"/>
      <c r="BL1490" s="98"/>
      <c r="BN1490" s="121"/>
      <c r="BO1490" s="121"/>
      <c r="BP1490" s="121"/>
      <c r="BQ1490" s="121"/>
      <c r="BR1490" s="121"/>
    </row>
    <row r="1491" spans="1:70" customFormat="1">
      <c r="A1491" s="84"/>
      <c r="B1491" s="363"/>
      <c r="C1491" s="121"/>
      <c r="D1491" s="121"/>
      <c r="E1491" s="121"/>
      <c r="F1491" s="121"/>
      <c r="G1491" s="121"/>
      <c r="H1491" s="121"/>
      <c r="I1491" s="121"/>
      <c r="J1491" s="121"/>
      <c r="K1491" s="121"/>
      <c r="L1491" s="10"/>
      <c r="M1491" s="9"/>
      <c r="N1491" s="90"/>
      <c r="R1491" s="205"/>
      <c r="S1491" s="205"/>
      <c r="T1491" s="205"/>
      <c r="V1491" s="205"/>
      <c r="W1491" s="205"/>
      <c r="X1491" s="205"/>
      <c r="Y1491" s="394"/>
      <c r="Z1491" s="98"/>
      <c r="AA1491" s="205"/>
      <c r="AB1491" s="98"/>
      <c r="AC1491" s="98"/>
      <c r="AD1491" s="98"/>
      <c r="AE1491" s="205"/>
      <c r="AF1491" s="98"/>
      <c r="AH1491" s="98"/>
      <c r="AI1491" s="205"/>
      <c r="AJ1491" s="98"/>
      <c r="AK1491" s="98"/>
      <c r="AL1491" s="98"/>
      <c r="AM1491" s="205"/>
      <c r="AN1491" s="98"/>
      <c r="AO1491" s="121"/>
      <c r="AP1491" s="98"/>
      <c r="AQ1491" s="205"/>
      <c r="AR1491" s="98"/>
      <c r="AT1491" s="98"/>
      <c r="AU1491" s="205"/>
      <c r="AV1491" s="98"/>
      <c r="AX1491" s="98"/>
      <c r="AY1491" s="205"/>
      <c r="AZ1491" s="98"/>
      <c r="BB1491" s="98"/>
      <c r="BC1491" s="205"/>
      <c r="BD1491" s="98"/>
      <c r="BF1491" s="98"/>
      <c r="BG1491" s="205"/>
      <c r="BH1491" s="98"/>
      <c r="BI1491" s="121"/>
      <c r="BJ1491" s="98"/>
      <c r="BK1491" s="205"/>
      <c r="BL1491" s="98"/>
      <c r="BN1491" s="121"/>
      <c r="BO1491" s="121"/>
      <c r="BP1491" s="121"/>
      <c r="BQ1491" s="121"/>
      <c r="BR1491" s="121"/>
    </row>
    <row r="1492" spans="1:70" customFormat="1">
      <c r="A1492" s="84"/>
      <c r="B1492" s="363"/>
      <c r="C1492" s="121"/>
      <c r="D1492" s="121"/>
      <c r="E1492" s="121"/>
      <c r="F1492" s="121"/>
      <c r="G1492" s="121"/>
      <c r="H1492" s="121"/>
      <c r="I1492" s="121"/>
      <c r="J1492" s="121"/>
      <c r="K1492" s="121"/>
      <c r="L1492" s="10"/>
      <c r="M1492" s="9"/>
      <c r="N1492" s="90"/>
      <c r="R1492" s="205"/>
      <c r="S1492" s="205"/>
      <c r="T1492" s="205"/>
      <c r="V1492" s="205"/>
      <c r="W1492" s="205"/>
      <c r="X1492" s="205"/>
      <c r="Y1492" s="394"/>
      <c r="Z1492" s="98"/>
      <c r="AA1492" s="205"/>
      <c r="AB1492" s="98"/>
      <c r="AC1492" s="98"/>
      <c r="AD1492" s="98"/>
      <c r="AE1492" s="205"/>
      <c r="AF1492" s="98"/>
      <c r="AH1492" s="98"/>
      <c r="AI1492" s="205"/>
      <c r="AJ1492" s="98"/>
      <c r="AK1492" s="98"/>
      <c r="AL1492" s="98"/>
      <c r="AM1492" s="205"/>
      <c r="AN1492" s="98"/>
      <c r="AO1492" s="121"/>
      <c r="AP1492" s="98"/>
      <c r="AQ1492" s="205"/>
      <c r="AR1492" s="98"/>
      <c r="AT1492" s="98"/>
      <c r="AU1492" s="205"/>
      <c r="AV1492" s="98"/>
      <c r="AX1492" s="98"/>
      <c r="AY1492" s="205"/>
      <c r="AZ1492" s="98"/>
      <c r="BB1492" s="98"/>
      <c r="BC1492" s="205"/>
      <c r="BD1492" s="98"/>
      <c r="BF1492" s="98"/>
      <c r="BG1492" s="205"/>
      <c r="BH1492" s="98"/>
      <c r="BI1492" s="121"/>
      <c r="BJ1492" s="98"/>
      <c r="BK1492" s="205"/>
      <c r="BL1492" s="98"/>
      <c r="BN1492" s="121"/>
      <c r="BO1492" s="121"/>
      <c r="BP1492" s="121"/>
      <c r="BQ1492" s="121"/>
      <c r="BR1492" s="121"/>
    </row>
    <row r="1493" spans="1:70" customFormat="1">
      <c r="A1493" s="84"/>
      <c r="B1493" s="363"/>
      <c r="C1493" s="121"/>
      <c r="D1493" s="121"/>
      <c r="E1493" s="121"/>
      <c r="F1493" s="121"/>
      <c r="G1493" s="121"/>
      <c r="H1493" s="121"/>
      <c r="I1493" s="121"/>
      <c r="J1493" s="121"/>
      <c r="K1493" s="121"/>
      <c r="L1493" s="10"/>
      <c r="M1493" s="9"/>
      <c r="N1493" s="90"/>
      <c r="R1493" s="205"/>
      <c r="S1493" s="205"/>
      <c r="T1493" s="205"/>
      <c r="V1493" s="205"/>
      <c r="W1493" s="205"/>
      <c r="X1493" s="205"/>
      <c r="Y1493" s="394"/>
      <c r="Z1493" s="98"/>
      <c r="AA1493" s="205"/>
      <c r="AB1493" s="98"/>
      <c r="AC1493" s="98"/>
      <c r="AD1493" s="98"/>
      <c r="AE1493" s="205"/>
      <c r="AF1493" s="98"/>
      <c r="AH1493" s="98"/>
      <c r="AI1493" s="205"/>
      <c r="AJ1493" s="98"/>
      <c r="AK1493" s="98"/>
      <c r="AL1493" s="98"/>
      <c r="AM1493" s="205"/>
      <c r="AN1493" s="98"/>
      <c r="AO1493" s="121"/>
      <c r="AP1493" s="98"/>
      <c r="AQ1493" s="205"/>
      <c r="AR1493" s="98"/>
      <c r="AT1493" s="98"/>
      <c r="AU1493" s="205"/>
      <c r="AV1493" s="98"/>
      <c r="AX1493" s="98"/>
      <c r="AY1493" s="205"/>
      <c r="AZ1493" s="98"/>
      <c r="BB1493" s="98"/>
      <c r="BC1493" s="205"/>
      <c r="BD1493" s="98"/>
      <c r="BF1493" s="98"/>
      <c r="BG1493" s="205"/>
      <c r="BH1493" s="98"/>
      <c r="BI1493" s="121"/>
      <c r="BJ1493" s="98"/>
      <c r="BK1493" s="205"/>
      <c r="BL1493" s="98"/>
      <c r="BN1493" s="121"/>
      <c r="BO1493" s="121"/>
      <c r="BP1493" s="121"/>
      <c r="BQ1493" s="121"/>
      <c r="BR1493" s="121"/>
    </row>
    <row r="1494" spans="1:70" customFormat="1">
      <c r="A1494" s="84"/>
      <c r="B1494" s="363"/>
      <c r="C1494" s="121"/>
      <c r="D1494" s="121"/>
      <c r="E1494" s="121"/>
      <c r="F1494" s="121"/>
      <c r="G1494" s="121"/>
      <c r="H1494" s="121"/>
      <c r="I1494" s="121"/>
      <c r="J1494" s="121"/>
      <c r="K1494" s="121"/>
      <c r="L1494" s="10"/>
      <c r="M1494" s="9"/>
      <c r="N1494" s="90"/>
      <c r="R1494" s="205"/>
      <c r="S1494" s="205"/>
      <c r="T1494" s="205"/>
      <c r="V1494" s="205"/>
      <c r="W1494" s="205"/>
      <c r="X1494" s="205"/>
      <c r="Y1494" s="394"/>
      <c r="Z1494" s="98"/>
      <c r="AA1494" s="205"/>
      <c r="AB1494" s="98"/>
      <c r="AC1494" s="98"/>
      <c r="AD1494" s="98"/>
      <c r="AE1494" s="205"/>
      <c r="AF1494" s="98"/>
      <c r="AH1494" s="98"/>
      <c r="AI1494" s="205"/>
      <c r="AJ1494" s="98"/>
      <c r="AK1494" s="98"/>
      <c r="AL1494" s="98"/>
      <c r="AM1494" s="205"/>
      <c r="AN1494" s="98"/>
      <c r="AO1494" s="121"/>
      <c r="AP1494" s="98"/>
      <c r="AQ1494" s="205"/>
      <c r="AR1494" s="98"/>
      <c r="AT1494" s="98"/>
      <c r="AU1494" s="205"/>
      <c r="AV1494" s="98"/>
      <c r="AX1494" s="98"/>
      <c r="AY1494" s="205"/>
      <c r="AZ1494" s="98"/>
      <c r="BB1494" s="98"/>
      <c r="BC1494" s="205"/>
      <c r="BD1494" s="98"/>
      <c r="BF1494" s="98"/>
      <c r="BG1494" s="205"/>
      <c r="BH1494" s="98"/>
      <c r="BI1494" s="121"/>
      <c r="BJ1494" s="98"/>
      <c r="BK1494" s="205"/>
      <c r="BL1494" s="98"/>
      <c r="BN1494" s="121"/>
      <c r="BO1494" s="121"/>
      <c r="BP1494" s="121"/>
      <c r="BQ1494" s="121"/>
      <c r="BR1494" s="121"/>
    </row>
    <row r="1495" spans="1:70" customFormat="1">
      <c r="A1495" s="84"/>
      <c r="B1495" s="363"/>
      <c r="C1495" s="121"/>
      <c r="D1495" s="121"/>
      <c r="E1495" s="121"/>
      <c r="F1495" s="121"/>
      <c r="G1495" s="121"/>
      <c r="H1495" s="121"/>
      <c r="I1495" s="121"/>
      <c r="J1495" s="121"/>
      <c r="K1495" s="121"/>
      <c r="L1495" s="10"/>
      <c r="M1495" s="9"/>
      <c r="N1495" s="90"/>
      <c r="R1495" s="205"/>
      <c r="S1495" s="205"/>
      <c r="T1495" s="205"/>
      <c r="V1495" s="205"/>
      <c r="W1495" s="205"/>
      <c r="X1495" s="205"/>
      <c r="Y1495" s="394"/>
      <c r="Z1495" s="98"/>
      <c r="AA1495" s="205"/>
      <c r="AB1495" s="98"/>
      <c r="AC1495" s="98"/>
      <c r="AD1495" s="98"/>
      <c r="AE1495" s="205"/>
      <c r="AF1495" s="98"/>
      <c r="AH1495" s="98"/>
      <c r="AI1495" s="205"/>
      <c r="AJ1495" s="98"/>
      <c r="AK1495" s="98"/>
      <c r="AL1495" s="98"/>
      <c r="AM1495" s="205"/>
      <c r="AN1495" s="98"/>
      <c r="AO1495" s="121"/>
      <c r="AP1495" s="98"/>
      <c r="AQ1495" s="205"/>
      <c r="AR1495" s="98"/>
      <c r="AT1495" s="98"/>
      <c r="AU1495" s="205"/>
      <c r="AV1495" s="98"/>
      <c r="AX1495" s="98"/>
      <c r="AY1495" s="205"/>
      <c r="AZ1495" s="98"/>
      <c r="BB1495" s="98"/>
      <c r="BC1495" s="205"/>
      <c r="BD1495" s="98"/>
      <c r="BF1495" s="98"/>
      <c r="BG1495" s="205"/>
      <c r="BH1495" s="98"/>
      <c r="BI1495" s="121"/>
      <c r="BJ1495" s="98"/>
      <c r="BK1495" s="205"/>
      <c r="BL1495" s="98"/>
      <c r="BN1495" s="121"/>
      <c r="BO1495" s="121"/>
      <c r="BP1495" s="121"/>
      <c r="BQ1495" s="121"/>
      <c r="BR1495" s="121"/>
    </row>
    <row r="1496" spans="1:70" customFormat="1">
      <c r="A1496" s="84"/>
      <c r="B1496" s="363"/>
      <c r="C1496" s="121"/>
      <c r="D1496" s="121"/>
      <c r="E1496" s="121"/>
      <c r="F1496" s="121"/>
      <c r="G1496" s="121"/>
      <c r="H1496" s="121"/>
      <c r="I1496" s="121"/>
      <c r="J1496" s="121"/>
      <c r="K1496" s="121"/>
      <c r="L1496" s="10"/>
      <c r="M1496" s="9"/>
      <c r="N1496" s="90"/>
      <c r="R1496" s="205"/>
      <c r="S1496" s="205"/>
      <c r="T1496" s="205"/>
      <c r="V1496" s="205"/>
      <c r="W1496" s="205"/>
      <c r="X1496" s="205"/>
      <c r="Y1496" s="394"/>
      <c r="Z1496" s="98"/>
      <c r="AA1496" s="205"/>
      <c r="AB1496" s="98"/>
      <c r="AC1496" s="98"/>
      <c r="AD1496" s="98"/>
      <c r="AE1496" s="205"/>
      <c r="AF1496" s="98"/>
      <c r="AH1496" s="98"/>
      <c r="AI1496" s="205"/>
      <c r="AJ1496" s="98"/>
      <c r="AK1496" s="98"/>
      <c r="AL1496" s="98"/>
      <c r="AM1496" s="205"/>
      <c r="AN1496" s="98"/>
      <c r="AO1496" s="121"/>
      <c r="AP1496" s="98"/>
      <c r="AQ1496" s="205"/>
      <c r="AR1496" s="98"/>
      <c r="AT1496" s="98"/>
      <c r="AU1496" s="205"/>
      <c r="AV1496" s="98"/>
      <c r="AX1496" s="98"/>
      <c r="AY1496" s="205"/>
      <c r="AZ1496" s="98"/>
      <c r="BB1496" s="98"/>
      <c r="BC1496" s="205"/>
      <c r="BD1496" s="98"/>
      <c r="BF1496" s="98"/>
      <c r="BG1496" s="205"/>
      <c r="BH1496" s="98"/>
      <c r="BI1496" s="121"/>
      <c r="BJ1496" s="98"/>
      <c r="BK1496" s="205"/>
      <c r="BL1496" s="98"/>
      <c r="BN1496" s="121"/>
      <c r="BO1496" s="121"/>
      <c r="BP1496" s="121"/>
      <c r="BQ1496" s="121"/>
      <c r="BR1496" s="121"/>
    </row>
    <row r="1497" spans="1:70" customFormat="1">
      <c r="A1497" s="84"/>
      <c r="B1497" s="363"/>
      <c r="C1497" s="121"/>
      <c r="D1497" s="121"/>
      <c r="E1497" s="121"/>
      <c r="F1497" s="121"/>
      <c r="G1497" s="121"/>
      <c r="H1497" s="121"/>
      <c r="I1497" s="121"/>
      <c r="J1497" s="121"/>
      <c r="K1497" s="121"/>
      <c r="L1497" s="10"/>
      <c r="M1497" s="9"/>
      <c r="N1497" s="90"/>
      <c r="R1497" s="205"/>
      <c r="S1497" s="205"/>
      <c r="T1497" s="205"/>
      <c r="V1497" s="205"/>
      <c r="W1497" s="205"/>
      <c r="X1497" s="205"/>
      <c r="Y1497" s="394"/>
      <c r="Z1497" s="98"/>
      <c r="AA1497" s="205"/>
      <c r="AB1497" s="98"/>
      <c r="AC1497" s="98"/>
      <c r="AD1497" s="98"/>
      <c r="AE1497" s="205"/>
      <c r="AF1497" s="98"/>
      <c r="AH1497" s="98"/>
      <c r="AI1497" s="205"/>
      <c r="AJ1497" s="98"/>
      <c r="AK1497" s="98"/>
      <c r="AL1497" s="98"/>
      <c r="AM1497" s="205"/>
      <c r="AN1497" s="98"/>
      <c r="AO1497" s="121"/>
      <c r="AP1497" s="98"/>
      <c r="AQ1497" s="205"/>
      <c r="AR1497" s="98"/>
      <c r="AT1497" s="98"/>
      <c r="AU1497" s="205"/>
      <c r="AV1497" s="98"/>
      <c r="AX1497" s="98"/>
      <c r="AY1497" s="205"/>
      <c r="AZ1497" s="98"/>
      <c r="BB1497" s="98"/>
      <c r="BC1497" s="205"/>
      <c r="BD1497" s="98"/>
      <c r="BF1497" s="98"/>
      <c r="BG1497" s="205"/>
      <c r="BH1497" s="98"/>
      <c r="BI1497" s="121"/>
      <c r="BJ1497" s="98"/>
      <c r="BK1497" s="205"/>
      <c r="BL1497" s="98"/>
      <c r="BN1497" s="121"/>
      <c r="BO1497" s="121"/>
      <c r="BP1497" s="121"/>
      <c r="BQ1497" s="121"/>
      <c r="BR1497" s="121"/>
    </row>
    <row r="1498" spans="1:70" customFormat="1">
      <c r="A1498" s="84"/>
      <c r="B1498" s="363"/>
      <c r="C1498" s="121"/>
      <c r="D1498" s="121"/>
      <c r="E1498" s="121"/>
      <c r="F1498" s="121"/>
      <c r="G1498" s="121"/>
      <c r="H1498" s="121"/>
      <c r="I1498" s="121"/>
      <c r="J1498" s="121"/>
      <c r="K1498" s="121"/>
      <c r="L1498" s="10"/>
      <c r="M1498" s="9"/>
      <c r="N1498" s="90"/>
      <c r="R1498" s="205"/>
      <c r="S1498" s="205"/>
      <c r="T1498" s="205"/>
      <c r="V1498" s="205"/>
      <c r="W1498" s="205"/>
      <c r="X1498" s="205"/>
      <c r="Y1498" s="394"/>
      <c r="Z1498" s="98"/>
      <c r="AA1498" s="205"/>
      <c r="AB1498" s="98"/>
      <c r="AC1498" s="98"/>
      <c r="AD1498" s="98"/>
      <c r="AE1498" s="205"/>
      <c r="AF1498" s="98"/>
      <c r="AH1498" s="98"/>
      <c r="AI1498" s="205"/>
      <c r="AJ1498" s="98"/>
      <c r="AK1498" s="98"/>
      <c r="AL1498" s="98"/>
      <c r="AM1498" s="205"/>
      <c r="AN1498" s="98"/>
      <c r="AO1498" s="121"/>
      <c r="AP1498" s="98"/>
      <c r="AQ1498" s="205"/>
      <c r="AR1498" s="98"/>
      <c r="AT1498" s="98"/>
      <c r="AU1498" s="205"/>
      <c r="AV1498" s="98"/>
      <c r="AX1498" s="98"/>
      <c r="AY1498" s="205"/>
      <c r="AZ1498" s="98"/>
      <c r="BB1498" s="98"/>
      <c r="BC1498" s="205"/>
      <c r="BD1498" s="98"/>
      <c r="BF1498" s="98"/>
      <c r="BG1498" s="205"/>
      <c r="BH1498" s="98"/>
      <c r="BI1498" s="121"/>
      <c r="BJ1498" s="98"/>
      <c r="BK1498" s="205"/>
      <c r="BL1498" s="98"/>
      <c r="BN1498" s="121"/>
      <c r="BO1498" s="121"/>
      <c r="BP1498" s="121"/>
      <c r="BQ1498" s="121"/>
      <c r="BR1498" s="121"/>
    </row>
    <row r="1499" spans="1:70" customFormat="1">
      <c r="A1499" s="84"/>
      <c r="B1499" s="363"/>
      <c r="C1499" s="121"/>
      <c r="D1499" s="121"/>
      <c r="E1499" s="121"/>
      <c r="F1499" s="121"/>
      <c r="G1499" s="121"/>
      <c r="H1499" s="121"/>
      <c r="I1499" s="121"/>
      <c r="J1499" s="121"/>
      <c r="K1499" s="121"/>
      <c r="L1499" s="10"/>
      <c r="M1499" s="9"/>
      <c r="N1499" s="90"/>
      <c r="R1499" s="205"/>
      <c r="S1499" s="205"/>
      <c r="T1499" s="205"/>
      <c r="V1499" s="205"/>
      <c r="W1499" s="205"/>
      <c r="X1499" s="205"/>
      <c r="Y1499" s="394"/>
      <c r="Z1499" s="98"/>
      <c r="AA1499" s="205"/>
      <c r="AB1499" s="98"/>
      <c r="AC1499" s="98"/>
      <c r="AD1499" s="98"/>
      <c r="AE1499" s="205"/>
      <c r="AF1499" s="98"/>
      <c r="AH1499" s="98"/>
      <c r="AI1499" s="205"/>
      <c r="AJ1499" s="98"/>
      <c r="AK1499" s="98"/>
      <c r="AL1499" s="98"/>
      <c r="AM1499" s="205"/>
      <c r="AN1499" s="98"/>
      <c r="AO1499" s="121"/>
      <c r="AP1499" s="98"/>
      <c r="AQ1499" s="205"/>
      <c r="AR1499" s="98"/>
      <c r="AT1499" s="98"/>
      <c r="AU1499" s="205"/>
      <c r="AV1499" s="98"/>
      <c r="AX1499" s="98"/>
      <c r="AY1499" s="205"/>
      <c r="AZ1499" s="98"/>
      <c r="BB1499" s="98"/>
      <c r="BC1499" s="205"/>
      <c r="BD1499" s="98"/>
      <c r="BF1499" s="98"/>
      <c r="BG1499" s="205"/>
      <c r="BH1499" s="98"/>
      <c r="BI1499" s="121"/>
      <c r="BJ1499" s="98"/>
      <c r="BK1499" s="205"/>
      <c r="BL1499" s="98"/>
      <c r="BN1499" s="121"/>
      <c r="BO1499" s="121"/>
      <c r="BP1499" s="121"/>
      <c r="BQ1499" s="121"/>
      <c r="BR1499" s="121"/>
    </row>
    <row r="1500" spans="1:70" customFormat="1">
      <c r="A1500" s="84"/>
      <c r="B1500" s="363"/>
      <c r="C1500" s="121"/>
      <c r="D1500" s="121"/>
      <c r="E1500" s="121"/>
      <c r="F1500" s="121"/>
      <c r="G1500" s="121"/>
      <c r="H1500" s="121"/>
      <c r="I1500" s="121"/>
      <c r="J1500" s="121"/>
      <c r="K1500" s="121"/>
      <c r="L1500" s="10"/>
      <c r="M1500" s="9"/>
      <c r="N1500" s="90"/>
      <c r="R1500" s="205"/>
      <c r="S1500" s="205"/>
      <c r="T1500" s="205"/>
      <c r="V1500" s="205"/>
      <c r="W1500" s="205"/>
      <c r="X1500" s="205"/>
      <c r="Y1500" s="394"/>
      <c r="Z1500" s="98"/>
      <c r="AA1500" s="205"/>
      <c r="AB1500" s="98"/>
      <c r="AC1500" s="98"/>
      <c r="AD1500" s="98"/>
      <c r="AE1500" s="205"/>
      <c r="AF1500" s="98"/>
      <c r="AH1500" s="98"/>
      <c r="AI1500" s="205"/>
      <c r="AJ1500" s="98"/>
      <c r="AK1500" s="98"/>
      <c r="AL1500" s="98"/>
      <c r="AM1500" s="205"/>
      <c r="AN1500" s="98"/>
      <c r="AO1500" s="121"/>
      <c r="AP1500" s="98"/>
      <c r="AQ1500" s="205"/>
      <c r="AR1500" s="98"/>
      <c r="AT1500" s="98"/>
      <c r="AU1500" s="205"/>
      <c r="AV1500" s="98"/>
      <c r="AX1500" s="98"/>
      <c r="AY1500" s="205"/>
      <c r="AZ1500" s="98"/>
      <c r="BB1500" s="98"/>
      <c r="BC1500" s="205"/>
      <c r="BD1500" s="98"/>
      <c r="BF1500" s="98"/>
      <c r="BG1500" s="205"/>
      <c r="BH1500" s="98"/>
      <c r="BI1500" s="121"/>
      <c r="BJ1500" s="98"/>
      <c r="BK1500" s="205"/>
      <c r="BL1500" s="98"/>
      <c r="BN1500" s="121"/>
      <c r="BO1500" s="121"/>
      <c r="BP1500" s="121"/>
      <c r="BQ1500" s="121"/>
      <c r="BR1500" s="121"/>
    </row>
    <row r="1501" spans="1:70" customFormat="1">
      <c r="A1501" s="84"/>
      <c r="B1501" s="363"/>
      <c r="C1501" s="121"/>
      <c r="D1501" s="121"/>
      <c r="E1501" s="121"/>
      <c r="F1501" s="121"/>
      <c r="G1501" s="121"/>
      <c r="H1501" s="121"/>
      <c r="I1501" s="121"/>
      <c r="J1501" s="121"/>
      <c r="K1501" s="121"/>
      <c r="L1501" s="10"/>
      <c r="M1501" s="9"/>
      <c r="N1501" s="90"/>
      <c r="R1501" s="205"/>
      <c r="S1501" s="205"/>
      <c r="T1501" s="205"/>
      <c r="V1501" s="205"/>
      <c r="W1501" s="205"/>
      <c r="X1501" s="205"/>
      <c r="Y1501" s="394"/>
      <c r="Z1501" s="98"/>
      <c r="AA1501" s="205"/>
      <c r="AB1501" s="98"/>
      <c r="AC1501" s="98"/>
      <c r="AD1501" s="98"/>
      <c r="AE1501" s="205"/>
      <c r="AF1501" s="98"/>
      <c r="AH1501" s="98"/>
      <c r="AI1501" s="205"/>
      <c r="AJ1501" s="98"/>
      <c r="AK1501" s="98"/>
      <c r="AL1501" s="98"/>
      <c r="AM1501" s="205"/>
      <c r="AN1501" s="98"/>
      <c r="AO1501" s="121"/>
      <c r="AP1501" s="98"/>
      <c r="AQ1501" s="205"/>
      <c r="AR1501" s="98"/>
      <c r="AT1501" s="98"/>
      <c r="AU1501" s="205"/>
      <c r="AV1501" s="98"/>
      <c r="AX1501" s="98"/>
      <c r="AY1501" s="205"/>
      <c r="AZ1501" s="98"/>
      <c r="BB1501" s="98"/>
      <c r="BC1501" s="205"/>
      <c r="BD1501" s="98"/>
      <c r="BF1501" s="98"/>
      <c r="BG1501" s="205"/>
      <c r="BH1501" s="98"/>
      <c r="BI1501" s="121"/>
      <c r="BJ1501" s="98"/>
      <c r="BK1501" s="205"/>
      <c r="BL1501" s="98"/>
      <c r="BN1501" s="121"/>
      <c r="BO1501" s="121"/>
      <c r="BP1501" s="121"/>
      <c r="BQ1501" s="121"/>
      <c r="BR1501" s="121"/>
    </row>
    <row r="1502" spans="1:70" customFormat="1">
      <c r="A1502" s="84"/>
      <c r="B1502" s="363"/>
      <c r="C1502" s="121"/>
      <c r="D1502" s="121"/>
      <c r="E1502" s="121"/>
      <c r="F1502" s="121"/>
      <c r="G1502" s="121"/>
      <c r="H1502" s="121"/>
      <c r="I1502" s="121"/>
      <c r="J1502" s="121"/>
      <c r="K1502" s="121"/>
      <c r="L1502" s="10"/>
      <c r="M1502" s="9"/>
      <c r="N1502" s="90"/>
      <c r="R1502" s="205"/>
      <c r="S1502" s="205"/>
      <c r="T1502" s="205"/>
      <c r="V1502" s="205"/>
      <c r="W1502" s="205"/>
      <c r="X1502" s="205"/>
      <c r="Y1502" s="394"/>
      <c r="Z1502" s="98"/>
      <c r="AA1502" s="205"/>
      <c r="AB1502" s="98"/>
      <c r="AC1502" s="98"/>
      <c r="AD1502" s="98"/>
      <c r="AE1502" s="205"/>
      <c r="AF1502" s="98"/>
      <c r="AH1502" s="98"/>
      <c r="AI1502" s="205"/>
      <c r="AJ1502" s="98"/>
      <c r="AK1502" s="98"/>
      <c r="AL1502" s="98"/>
      <c r="AM1502" s="205"/>
      <c r="AN1502" s="98"/>
      <c r="AO1502" s="121"/>
      <c r="AP1502" s="98"/>
      <c r="AQ1502" s="205"/>
      <c r="AR1502" s="98"/>
      <c r="AT1502" s="98"/>
      <c r="AU1502" s="205"/>
      <c r="AV1502" s="98"/>
      <c r="AX1502" s="98"/>
      <c r="AY1502" s="205"/>
      <c r="AZ1502" s="98"/>
      <c r="BB1502" s="98"/>
      <c r="BC1502" s="205"/>
      <c r="BD1502" s="98"/>
      <c r="BF1502" s="98"/>
      <c r="BG1502" s="205"/>
      <c r="BH1502" s="98"/>
      <c r="BI1502" s="121"/>
      <c r="BJ1502" s="98"/>
      <c r="BK1502" s="205"/>
      <c r="BL1502" s="98"/>
      <c r="BN1502" s="121"/>
      <c r="BO1502" s="121"/>
      <c r="BP1502" s="121"/>
      <c r="BQ1502" s="121"/>
      <c r="BR1502" s="121"/>
    </row>
    <row r="1503" spans="1:70" customFormat="1">
      <c r="A1503" s="84"/>
      <c r="B1503" s="363"/>
      <c r="C1503" s="121"/>
      <c r="D1503" s="121"/>
      <c r="E1503" s="121"/>
      <c r="F1503" s="121"/>
      <c r="G1503" s="121"/>
      <c r="H1503" s="121"/>
      <c r="I1503" s="121"/>
      <c r="J1503" s="121"/>
      <c r="K1503" s="121"/>
      <c r="L1503" s="10"/>
      <c r="M1503" s="9"/>
      <c r="N1503" s="90"/>
      <c r="R1503" s="205"/>
      <c r="S1503" s="205"/>
      <c r="T1503" s="205"/>
      <c r="V1503" s="205"/>
      <c r="W1503" s="205"/>
      <c r="X1503" s="205"/>
      <c r="Y1503" s="394"/>
      <c r="Z1503" s="98"/>
      <c r="AA1503" s="205"/>
      <c r="AB1503" s="98"/>
      <c r="AC1503" s="98"/>
      <c r="AD1503" s="98"/>
      <c r="AE1503" s="205"/>
      <c r="AF1503" s="98"/>
      <c r="AH1503" s="98"/>
      <c r="AI1503" s="205"/>
      <c r="AJ1503" s="98"/>
      <c r="AK1503" s="98"/>
      <c r="AL1503" s="98"/>
      <c r="AM1503" s="205"/>
      <c r="AN1503" s="98"/>
      <c r="AO1503" s="121"/>
      <c r="AP1503" s="98"/>
      <c r="AQ1503" s="205"/>
      <c r="AR1503" s="98"/>
      <c r="AT1503" s="98"/>
      <c r="AU1503" s="205"/>
      <c r="AV1503" s="98"/>
      <c r="AX1503" s="98"/>
      <c r="AY1503" s="205"/>
      <c r="AZ1503" s="98"/>
      <c r="BB1503" s="98"/>
      <c r="BC1503" s="205"/>
      <c r="BD1503" s="98"/>
      <c r="BF1503" s="98"/>
      <c r="BG1503" s="205"/>
      <c r="BH1503" s="98"/>
      <c r="BI1503" s="121"/>
      <c r="BJ1503" s="98"/>
      <c r="BK1503" s="205"/>
      <c r="BL1503" s="98"/>
      <c r="BN1503" s="121"/>
      <c r="BO1503" s="121"/>
      <c r="BP1503" s="121"/>
      <c r="BQ1503" s="121"/>
      <c r="BR1503" s="121"/>
    </row>
    <row r="1504" spans="1:70" customFormat="1">
      <c r="A1504" s="84"/>
      <c r="B1504" s="363"/>
      <c r="C1504" s="121"/>
      <c r="D1504" s="121"/>
      <c r="E1504" s="121"/>
      <c r="F1504" s="121"/>
      <c r="G1504" s="121"/>
      <c r="H1504" s="121"/>
      <c r="I1504" s="121"/>
      <c r="J1504" s="121"/>
      <c r="K1504" s="121"/>
      <c r="L1504" s="10"/>
      <c r="M1504" s="9"/>
      <c r="N1504" s="90"/>
      <c r="R1504" s="205"/>
      <c r="S1504" s="205"/>
      <c r="T1504" s="205"/>
      <c r="V1504" s="205"/>
      <c r="W1504" s="205"/>
      <c r="X1504" s="205"/>
      <c r="Y1504" s="394"/>
      <c r="Z1504" s="98"/>
      <c r="AA1504" s="205"/>
      <c r="AB1504" s="98"/>
      <c r="AC1504" s="98"/>
      <c r="AD1504" s="98"/>
      <c r="AE1504" s="205"/>
      <c r="AF1504" s="98"/>
      <c r="AH1504" s="98"/>
      <c r="AI1504" s="205"/>
      <c r="AJ1504" s="98"/>
      <c r="AK1504" s="98"/>
      <c r="AL1504" s="98"/>
      <c r="AM1504" s="205"/>
      <c r="AN1504" s="98"/>
      <c r="AO1504" s="121"/>
      <c r="AP1504" s="98"/>
      <c r="AQ1504" s="205"/>
      <c r="AR1504" s="98"/>
      <c r="AT1504" s="98"/>
      <c r="AU1504" s="205"/>
      <c r="AV1504" s="98"/>
      <c r="AX1504" s="98"/>
      <c r="AY1504" s="205"/>
      <c r="AZ1504" s="98"/>
      <c r="BB1504" s="98"/>
      <c r="BC1504" s="205"/>
      <c r="BD1504" s="98"/>
      <c r="BF1504" s="98"/>
      <c r="BG1504" s="205"/>
      <c r="BH1504" s="98"/>
      <c r="BI1504" s="121"/>
      <c r="BJ1504" s="98"/>
      <c r="BK1504" s="205"/>
      <c r="BL1504" s="98"/>
      <c r="BN1504" s="121"/>
      <c r="BO1504" s="121"/>
      <c r="BP1504" s="121"/>
      <c r="BQ1504" s="121"/>
      <c r="BR1504" s="121"/>
    </row>
    <row r="1505" spans="1:70" customFormat="1">
      <c r="A1505" s="84"/>
      <c r="B1505" s="363"/>
      <c r="C1505" s="121"/>
      <c r="D1505" s="121"/>
      <c r="E1505" s="121"/>
      <c r="F1505" s="121"/>
      <c r="G1505" s="121"/>
      <c r="H1505" s="121"/>
      <c r="I1505" s="121"/>
      <c r="J1505" s="121"/>
      <c r="K1505" s="121"/>
      <c r="L1505" s="10"/>
      <c r="M1505" s="9"/>
      <c r="N1505" s="90"/>
      <c r="R1505" s="205"/>
      <c r="S1505" s="205"/>
      <c r="T1505" s="205"/>
      <c r="V1505" s="205"/>
      <c r="W1505" s="205"/>
      <c r="X1505" s="205"/>
      <c r="Y1505" s="394"/>
      <c r="Z1505" s="98"/>
      <c r="AA1505" s="205"/>
      <c r="AB1505" s="98"/>
      <c r="AC1505" s="98"/>
      <c r="AD1505" s="98"/>
      <c r="AE1505" s="205"/>
      <c r="AF1505" s="98"/>
      <c r="AH1505" s="98"/>
      <c r="AI1505" s="205"/>
      <c r="AJ1505" s="98"/>
      <c r="AK1505" s="98"/>
      <c r="AL1505" s="98"/>
      <c r="AM1505" s="205"/>
      <c r="AN1505" s="98"/>
      <c r="AO1505" s="121"/>
      <c r="AP1505" s="98"/>
      <c r="AQ1505" s="205"/>
      <c r="AR1505" s="98"/>
      <c r="AT1505" s="98"/>
      <c r="AU1505" s="205"/>
      <c r="AV1505" s="98"/>
      <c r="AX1505" s="98"/>
      <c r="AY1505" s="205"/>
      <c r="AZ1505" s="98"/>
      <c r="BB1505" s="98"/>
      <c r="BC1505" s="205"/>
      <c r="BD1505" s="98"/>
      <c r="BF1505" s="98"/>
      <c r="BG1505" s="205"/>
      <c r="BH1505" s="98"/>
      <c r="BI1505" s="121"/>
      <c r="BJ1505" s="98"/>
      <c r="BK1505" s="205"/>
      <c r="BL1505" s="98"/>
      <c r="BN1505" s="121"/>
      <c r="BO1505" s="121"/>
      <c r="BP1505" s="121"/>
      <c r="BQ1505" s="121"/>
      <c r="BR1505" s="121"/>
    </row>
    <row r="1506" spans="1:70" customFormat="1">
      <c r="A1506" s="84"/>
      <c r="B1506" s="363"/>
      <c r="C1506" s="121"/>
      <c r="D1506" s="121"/>
      <c r="E1506" s="121"/>
      <c r="F1506" s="121"/>
      <c r="G1506" s="121"/>
      <c r="H1506" s="121"/>
      <c r="I1506" s="121"/>
      <c r="J1506" s="121"/>
      <c r="K1506" s="121"/>
      <c r="L1506" s="10"/>
      <c r="M1506" s="9"/>
      <c r="N1506" s="90"/>
      <c r="R1506" s="205"/>
      <c r="S1506" s="205"/>
      <c r="T1506" s="205"/>
      <c r="V1506" s="205"/>
      <c r="W1506" s="205"/>
      <c r="X1506" s="205"/>
      <c r="Y1506" s="394"/>
      <c r="Z1506" s="98"/>
      <c r="AA1506" s="205"/>
      <c r="AB1506" s="98"/>
      <c r="AC1506" s="98"/>
      <c r="AD1506" s="98"/>
      <c r="AE1506" s="205"/>
      <c r="AF1506" s="98"/>
      <c r="AH1506" s="98"/>
      <c r="AI1506" s="205"/>
      <c r="AJ1506" s="98"/>
      <c r="AK1506" s="98"/>
      <c r="AL1506" s="98"/>
      <c r="AM1506" s="205"/>
      <c r="AN1506" s="98"/>
      <c r="AO1506" s="121"/>
      <c r="AP1506" s="98"/>
      <c r="AQ1506" s="205"/>
      <c r="AR1506" s="98"/>
      <c r="AT1506" s="98"/>
      <c r="AU1506" s="205"/>
      <c r="AV1506" s="98"/>
      <c r="AX1506" s="98"/>
      <c r="AY1506" s="205"/>
      <c r="AZ1506" s="98"/>
      <c r="BB1506" s="98"/>
      <c r="BC1506" s="205"/>
      <c r="BD1506" s="98"/>
      <c r="BF1506" s="98"/>
      <c r="BG1506" s="205"/>
      <c r="BH1506" s="98"/>
      <c r="BI1506" s="121"/>
      <c r="BJ1506" s="98"/>
      <c r="BK1506" s="205"/>
      <c r="BL1506" s="98"/>
      <c r="BN1506" s="121"/>
      <c r="BO1506" s="121"/>
      <c r="BP1506" s="121"/>
      <c r="BQ1506" s="121"/>
      <c r="BR1506" s="121"/>
    </row>
    <row r="1507" spans="1:70" customFormat="1">
      <c r="A1507" s="84"/>
      <c r="B1507" s="363"/>
      <c r="C1507" s="121"/>
      <c r="D1507" s="121"/>
      <c r="E1507" s="121"/>
      <c r="F1507" s="121"/>
      <c r="G1507" s="121"/>
      <c r="H1507" s="121"/>
      <c r="I1507" s="121"/>
      <c r="J1507" s="121"/>
      <c r="K1507" s="121"/>
      <c r="L1507" s="10"/>
      <c r="M1507" s="9"/>
      <c r="N1507" s="90"/>
      <c r="R1507" s="205"/>
      <c r="S1507" s="205"/>
      <c r="T1507" s="205"/>
      <c r="V1507" s="205"/>
      <c r="W1507" s="205"/>
      <c r="X1507" s="205"/>
      <c r="Y1507" s="394"/>
      <c r="Z1507" s="98"/>
      <c r="AA1507" s="205"/>
      <c r="AB1507" s="98"/>
      <c r="AC1507" s="98"/>
      <c r="AD1507" s="98"/>
      <c r="AE1507" s="205"/>
      <c r="AF1507" s="98"/>
      <c r="AH1507" s="98"/>
      <c r="AI1507" s="205"/>
      <c r="AJ1507" s="98"/>
      <c r="AK1507" s="98"/>
      <c r="AL1507" s="98"/>
      <c r="AM1507" s="205"/>
      <c r="AN1507" s="98"/>
      <c r="AO1507" s="121"/>
      <c r="AP1507" s="98"/>
      <c r="AQ1507" s="205"/>
      <c r="AR1507" s="98"/>
      <c r="AT1507" s="98"/>
      <c r="AU1507" s="205"/>
      <c r="AV1507" s="98"/>
      <c r="AX1507" s="98"/>
      <c r="AY1507" s="205"/>
      <c r="AZ1507" s="98"/>
      <c r="BB1507" s="98"/>
      <c r="BC1507" s="205"/>
      <c r="BD1507" s="98"/>
      <c r="BF1507" s="98"/>
      <c r="BG1507" s="205"/>
      <c r="BH1507" s="98"/>
      <c r="BI1507" s="121"/>
      <c r="BJ1507" s="98"/>
      <c r="BK1507" s="205"/>
      <c r="BL1507" s="98"/>
      <c r="BN1507" s="121"/>
      <c r="BO1507" s="121"/>
      <c r="BP1507" s="121"/>
      <c r="BQ1507" s="121"/>
      <c r="BR1507" s="121"/>
    </row>
    <row r="1508" spans="1:70" customFormat="1">
      <c r="A1508" s="84"/>
      <c r="B1508" s="363"/>
      <c r="C1508" s="121"/>
      <c r="D1508" s="121"/>
      <c r="E1508" s="121"/>
      <c r="F1508" s="121"/>
      <c r="G1508" s="121"/>
      <c r="H1508" s="121"/>
      <c r="I1508" s="121"/>
      <c r="J1508" s="121"/>
      <c r="K1508" s="121"/>
      <c r="L1508" s="10"/>
      <c r="M1508" s="9"/>
      <c r="N1508" s="90"/>
      <c r="R1508" s="205"/>
      <c r="S1508" s="205"/>
      <c r="T1508" s="205"/>
      <c r="V1508" s="205"/>
      <c r="W1508" s="205"/>
      <c r="X1508" s="205"/>
      <c r="Y1508" s="394"/>
      <c r="Z1508" s="98"/>
      <c r="AA1508" s="205"/>
      <c r="AB1508" s="98"/>
      <c r="AC1508" s="98"/>
      <c r="AD1508" s="98"/>
      <c r="AE1508" s="205"/>
      <c r="AF1508" s="98"/>
      <c r="AH1508" s="98"/>
      <c r="AI1508" s="205"/>
      <c r="AJ1508" s="98"/>
      <c r="AK1508" s="98"/>
      <c r="AL1508" s="98"/>
      <c r="AM1508" s="205"/>
      <c r="AN1508" s="98"/>
      <c r="AO1508" s="121"/>
      <c r="AP1508" s="98"/>
      <c r="AQ1508" s="205"/>
      <c r="AR1508" s="98"/>
      <c r="AT1508" s="98"/>
      <c r="AU1508" s="205"/>
      <c r="AV1508" s="98"/>
      <c r="AX1508" s="98"/>
      <c r="AY1508" s="205"/>
      <c r="AZ1508" s="98"/>
      <c r="BB1508" s="98"/>
      <c r="BC1508" s="205"/>
      <c r="BD1508" s="98"/>
      <c r="BF1508" s="98"/>
      <c r="BG1508" s="205"/>
      <c r="BH1508" s="98"/>
      <c r="BI1508" s="121"/>
      <c r="BJ1508" s="98"/>
      <c r="BK1508" s="205"/>
      <c r="BL1508" s="98"/>
      <c r="BN1508" s="121"/>
      <c r="BO1508" s="121"/>
      <c r="BP1508" s="121"/>
      <c r="BQ1508" s="121"/>
      <c r="BR1508" s="121"/>
    </row>
    <row r="1509" spans="1:70" customFormat="1">
      <c r="A1509" s="84"/>
      <c r="B1509" s="363"/>
      <c r="C1509" s="121"/>
      <c r="D1509" s="121"/>
      <c r="E1509" s="121"/>
      <c r="F1509" s="121"/>
      <c r="G1509" s="121"/>
      <c r="H1509" s="121"/>
      <c r="I1509" s="121"/>
      <c r="J1509" s="121"/>
      <c r="K1509" s="121"/>
      <c r="L1509" s="10"/>
      <c r="M1509" s="9"/>
      <c r="N1509" s="90"/>
      <c r="R1509" s="205"/>
      <c r="S1509" s="205"/>
      <c r="T1509" s="205"/>
      <c r="V1509" s="205"/>
      <c r="W1509" s="205"/>
      <c r="X1509" s="205"/>
      <c r="Y1509" s="394"/>
      <c r="Z1509" s="98"/>
      <c r="AA1509" s="205"/>
      <c r="AB1509" s="98"/>
      <c r="AC1509" s="98"/>
      <c r="AD1509" s="98"/>
      <c r="AE1509" s="205"/>
      <c r="AF1509" s="98"/>
      <c r="AH1509" s="98"/>
      <c r="AI1509" s="205"/>
      <c r="AJ1509" s="98"/>
      <c r="AK1509" s="98"/>
      <c r="AL1509" s="98"/>
      <c r="AM1509" s="205"/>
      <c r="AN1509" s="98"/>
      <c r="AO1509" s="121"/>
      <c r="AP1509" s="98"/>
      <c r="AQ1509" s="205"/>
      <c r="AR1509" s="98"/>
      <c r="AT1509" s="98"/>
      <c r="AU1509" s="205"/>
      <c r="AV1509" s="98"/>
      <c r="AX1509" s="98"/>
      <c r="AY1509" s="205"/>
      <c r="AZ1509" s="98"/>
      <c r="BB1509" s="98"/>
      <c r="BC1509" s="205"/>
      <c r="BD1509" s="98"/>
      <c r="BF1509" s="98"/>
      <c r="BG1509" s="205"/>
      <c r="BH1509" s="98"/>
      <c r="BI1509" s="121"/>
      <c r="BJ1509" s="98"/>
      <c r="BK1509" s="205"/>
      <c r="BL1509" s="98"/>
      <c r="BN1509" s="121"/>
      <c r="BO1509" s="121"/>
      <c r="BP1509" s="121"/>
      <c r="BQ1509" s="121"/>
      <c r="BR1509" s="121"/>
    </row>
    <row r="1510" spans="1:70" customFormat="1">
      <c r="A1510" s="84"/>
      <c r="B1510" s="363"/>
      <c r="C1510" s="121"/>
      <c r="D1510" s="121"/>
      <c r="E1510" s="121"/>
      <c r="F1510" s="121"/>
      <c r="G1510" s="121"/>
      <c r="H1510" s="121"/>
      <c r="I1510" s="121"/>
      <c r="J1510" s="121"/>
      <c r="K1510" s="121"/>
      <c r="L1510" s="10"/>
      <c r="M1510" s="9"/>
      <c r="N1510" s="90"/>
      <c r="R1510" s="205"/>
      <c r="S1510" s="205"/>
      <c r="T1510" s="205"/>
      <c r="V1510" s="205"/>
      <c r="W1510" s="205"/>
      <c r="X1510" s="205"/>
      <c r="Y1510" s="394"/>
      <c r="Z1510" s="98"/>
      <c r="AA1510" s="205"/>
      <c r="AB1510" s="98"/>
      <c r="AC1510" s="98"/>
      <c r="AD1510" s="98"/>
      <c r="AE1510" s="205"/>
      <c r="AF1510" s="98"/>
      <c r="AH1510" s="98"/>
      <c r="AI1510" s="205"/>
      <c r="AJ1510" s="98"/>
      <c r="AK1510" s="98"/>
      <c r="AL1510" s="98"/>
      <c r="AM1510" s="205"/>
      <c r="AN1510" s="98"/>
      <c r="AO1510" s="121"/>
      <c r="AP1510" s="98"/>
      <c r="AQ1510" s="205"/>
      <c r="AR1510" s="98"/>
      <c r="AT1510" s="98"/>
      <c r="AU1510" s="205"/>
      <c r="AV1510" s="98"/>
      <c r="AX1510" s="98"/>
      <c r="AY1510" s="205"/>
      <c r="AZ1510" s="98"/>
      <c r="BB1510" s="98"/>
      <c r="BC1510" s="205"/>
      <c r="BD1510" s="98"/>
      <c r="BF1510" s="98"/>
      <c r="BG1510" s="205"/>
      <c r="BH1510" s="98"/>
      <c r="BI1510" s="121"/>
      <c r="BJ1510" s="98"/>
      <c r="BK1510" s="205"/>
      <c r="BL1510" s="98"/>
      <c r="BN1510" s="121"/>
      <c r="BO1510" s="121"/>
      <c r="BP1510" s="121"/>
      <c r="BQ1510" s="121"/>
      <c r="BR1510" s="121"/>
    </row>
    <row r="1511" spans="1:70" customFormat="1">
      <c r="A1511" s="84"/>
      <c r="B1511" s="363"/>
      <c r="C1511" s="121"/>
      <c r="D1511" s="121"/>
      <c r="E1511" s="121"/>
      <c r="F1511" s="121"/>
      <c r="G1511" s="121"/>
      <c r="H1511" s="121"/>
      <c r="I1511" s="121"/>
      <c r="J1511" s="121"/>
      <c r="K1511" s="121"/>
      <c r="L1511" s="10"/>
      <c r="M1511" s="9"/>
      <c r="N1511" s="90"/>
      <c r="R1511" s="205"/>
      <c r="S1511" s="205"/>
      <c r="T1511" s="205"/>
      <c r="V1511" s="205"/>
      <c r="W1511" s="205"/>
      <c r="X1511" s="205"/>
      <c r="Y1511" s="394"/>
      <c r="Z1511" s="98"/>
      <c r="AA1511" s="205"/>
      <c r="AB1511" s="98"/>
      <c r="AC1511" s="98"/>
      <c r="AD1511" s="98"/>
      <c r="AE1511" s="205"/>
      <c r="AF1511" s="98"/>
      <c r="AH1511" s="98"/>
      <c r="AI1511" s="205"/>
      <c r="AJ1511" s="98"/>
      <c r="AK1511" s="98"/>
      <c r="AL1511" s="98"/>
      <c r="AM1511" s="205"/>
      <c r="AN1511" s="98"/>
      <c r="AO1511" s="121"/>
      <c r="AP1511" s="98"/>
      <c r="AQ1511" s="205"/>
      <c r="AR1511" s="98"/>
      <c r="AT1511" s="98"/>
      <c r="AU1511" s="205"/>
      <c r="AV1511" s="98"/>
      <c r="AX1511" s="98"/>
      <c r="AY1511" s="205"/>
      <c r="AZ1511" s="98"/>
      <c r="BB1511" s="98"/>
      <c r="BC1511" s="205"/>
      <c r="BD1511" s="98"/>
      <c r="BF1511" s="98"/>
      <c r="BG1511" s="205"/>
      <c r="BH1511" s="98"/>
      <c r="BI1511" s="121"/>
      <c r="BJ1511" s="98"/>
      <c r="BK1511" s="205"/>
      <c r="BL1511" s="98"/>
      <c r="BN1511" s="121"/>
      <c r="BO1511" s="121"/>
      <c r="BP1511" s="121"/>
      <c r="BQ1511" s="121"/>
      <c r="BR1511" s="121"/>
    </row>
    <row r="1512" spans="1:70" customFormat="1">
      <c r="A1512" s="84"/>
      <c r="B1512" s="363"/>
      <c r="C1512" s="121"/>
      <c r="D1512" s="121"/>
      <c r="E1512" s="121"/>
      <c r="F1512" s="121"/>
      <c r="G1512" s="121"/>
      <c r="H1512" s="121"/>
      <c r="I1512" s="121"/>
      <c r="J1512" s="121"/>
      <c r="K1512" s="121"/>
      <c r="L1512" s="10"/>
      <c r="M1512" s="9"/>
      <c r="N1512" s="90"/>
      <c r="R1512" s="205"/>
      <c r="S1512" s="205"/>
      <c r="T1512" s="205"/>
      <c r="V1512" s="205"/>
      <c r="W1512" s="205"/>
      <c r="X1512" s="205"/>
      <c r="Y1512" s="394"/>
      <c r="Z1512" s="98"/>
      <c r="AA1512" s="205"/>
      <c r="AB1512" s="98"/>
      <c r="AC1512" s="98"/>
      <c r="AD1512" s="98"/>
      <c r="AE1512" s="205"/>
      <c r="AF1512" s="98"/>
      <c r="AH1512" s="98"/>
      <c r="AI1512" s="205"/>
      <c r="AJ1512" s="98"/>
      <c r="AK1512" s="98"/>
      <c r="AL1512" s="98"/>
      <c r="AM1512" s="205"/>
      <c r="AN1512" s="98"/>
      <c r="AO1512" s="121"/>
      <c r="AP1512" s="98"/>
      <c r="AQ1512" s="205"/>
      <c r="AR1512" s="98"/>
      <c r="AT1512" s="98"/>
      <c r="AU1512" s="205"/>
      <c r="AV1512" s="98"/>
      <c r="AX1512" s="98"/>
      <c r="AY1512" s="205"/>
      <c r="AZ1512" s="98"/>
      <c r="BB1512" s="98"/>
      <c r="BC1512" s="205"/>
      <c r="BD1512" s="98"/>
      <c r="BF1512" s="98"/>
      <c r="BG1512" s="205"/>
      <c r="BH1512" s="98"/>
      <c r="BI1512" s="121"/>
      <c r="BJ1512" s="98"/>
      <c r="BK1512" s="205"/>
      <c r="BL1512" s="98"/>
      <c r="BN1512" s="121"/>
      <c r="BO1512" s="121"/>
      <c r="BP1512" s="121"/>
      <c r="BQ1512" s="121"/>
      <c r="BR1512" s="121"/>
    </row>
    <row r="1513" spans="1:70" customFormat="1">
      <c r="A1513" s="84"/>
      <c r="B1513" s="363"/>
      <c r="C1513" s="121"/>
      <c r="D1513" s="121"/>
      <c r="E1513" s="121"/>
      <c r="F1513" s="121"/>
      <c r="G1513" s="121"/>
      <c r="H1513" s="121"/>
      <c r="I1513" s="121"/>
      <c r="J1513" s="121"/>
      <c r="K1513" s="121"/>
      <c r="L1513" s="10"/>
      <c r="M1513" s="9"/>
      <c r="N1513" s="90"/>
      <c r="R1513" s="205"/>
      <c r="S1513" s="205"/>
      <c r="T1513" s="205"/>
      <c r="V1513" s="205"/>
      <c r="W1513" s="205"/>
      <c r="X1513" s="205"/>
      <c r="Y1513" s="394"/>
      <c r="Z1513" s="98"/>
      <c r="AA1513" s="205"/>
      <c r="AB1513" s="98"/>
      <c r="AC1513" s="98"/>
      <c r="AD1513" s="98"/>
      <c r="AE1513" s="205"/>
      <c r="AF1513" s="98"/>
      <c r="AH1513" s="98"/>
      <c r="AI1513" s="205"/>
      <c r="AJ1513" s="98"/>
      <c r="AK1513" s="98"/>
      <c r="AL1513" s="98"/>
      <c r="AM1513" s="205"/>
      <c r="AN1513" s="98"/>
      <c r="AO1513" s="121"/>
      <c r="AP1513" s="98"/>
      <c r="AQ1513" s="205"/>
      <c r="AR1513" s="98"/>
      <c r="AT1513" s="98"/>
      <c r="AU1513" s="205"/>
      <c r="AV1513" s="98"/>
      <c r="AX1513" s="98"/>
      <c r="AY1513" s="205"/>
      <c r="AZ1513" s="98"/>
      <c r="BB1513" s="98"/>
      <c r="BC1513" s="205"/>
      <c r="BD1513" s="98"/>
      <c r="BF1513" s="98"/>
      <c r="BG1513" s="205"/>
      <c r="BH1513" s="98"/>
      <c r="BI1513" s="121"/>
      <c r="BJ1513" s="98"/>
      <c r="BK1513" s="205"/>
      <c r="BL1513" s="98"/>
      <c r="BN1513" s="121"/>
      <c r="BO1513" s="121"/>
      <c r="BP1513" s="121"/>
      <c r="BQ1513" s="121"/>
      <c r="BR1513" s="121"/>
    </row>
    <row r="1514" spans="1:70" customFormat="1">
      <c r="A1514" s="84"/>
      <c r="B1514" s="363"/>
      <c r="C1514" s="121"/>
      <c r="D1514" s="121"/>
      <c r="E1514" s="121"/>
      <c r="F1514" s="121"/>
      <c r="G1514" s="121"/>
      <c r="H1514" s="121"/>
      <c r="I1514" s="121"/>
      <c r="J1514" s="121"/>
      <c r="K1514" s="121"/>
      <c r="L1514" s="10"/>
      <c r="M1514" s="9"/>
      <c r="N1514" s="90"/>
      <c r="R1514" s="205"/>
      <c r="S1514" s="205"/>
      <c r="T1514" s="205"/>
      <c r="V1514" s="205"/>
      <c r="W1514" s="205"/>
      <c r="X1514" s="205"/>
      <c r="Y1514" s="394"/>
      <c r="Z1514" s="98"/>
      <c r="AA1514" s="205"/>
      <c r="AB1514" s="98"/>
      <c r="AC1514" s="98"/>
      <c r="AD1514" s="98"/>
      <c r="AE1514" s="205"/>
      <c r="AF1514" s="98"/>
      <c r="AH1514" s="98"/>
      <c r="AI1514" s="205"/>
      <c r="AJ1514" s="98"/>
      <c r="AK1514" s="98"/>
      <c r="AL1514" s="98"/>
      <c r="AM1514" s="205"/>
      <c r="AN1514" s="98"/>
      <c r="AO1514" s="121"/>
      <c r="AP1514" s="98"/>
      <c r="AQ1514" s="205"/>
      <c r="AR1514" s="98"/>
      <c r="AT1514" s="98"/>
      <c r="AU1514" s="205"/>
      <c r="AV1514" s="98"/>
      <c r="AX1514" s="98"/>
      <c r="AY1514" s="205"/>
      <c r="AZ1514" s="98"/>
      <c r="BB1514" s="98"/>
      <c r="BC1514" s="205"/>
      <c r="BD1514" s="98"/>
      <c r="BF1514" s="98"/>
      <c r="BG1514" s="205"/>
      <c r="BH1514" s="98"/>
      <c r="BI1514" s="121"/>
      <c r="BJ1514" s="98"/>
      <c r="BK1514" s="205"/>
      <c r="BL1514" s="98"/>
      <c r="BN1514" s="121"/>
      <c r="BO1514" s="121"/>
      <c r="BP1514" s="121"/>
      <c r="BQ1514" s="121"/>
      <c r="BR1514" s="121"/>
    </row>
    <row r="1515" spans="1:70" customFormat="1">
      <c r="A1515" s="84"/>
      <c r="B1515" s="363"/>
      <c r="C1515" s="121"/>
      <c r="D1515" s="121"/>
      <c r="E1515" s="121"/>
      <c r="F1515" s="121"/>
      <c r="G1515" s="121"/>
      <c r="H1515" s="121"/>
      <c r="I1515" s="121"/>
      <c r="J1515" s="121"/>
      <c r="K1515" s="121"/>
      <c r="L1515" s="10"/>
      <c r="M1515" s="9"/>
      <c r="N1515" s="90"/>
      <c r="R1515" s="205"/>
      <c r="S1515" s="205"/>
      <c r="T1515" s="205"/>
      <c r="V1515" s="205"/>
      <c r="W1515" s="205"/>
      <c r="X1515" s="205"/>
      <c r="Y1515" s="394"/>
      <c r="Z1515" s="98"/>
      <c r="AA1515" s="205"/>
      <c r="AB1515" s="98"/>
      <c r="AC1515" s="98"/>
      <c r="AD1515" s="98"/>
      <c r="AE1515" s="205"/>
      <c r="AF1515" s="98"/>
      <c r="AH1515" s="98"/>
      <c r="AI1515" s="205"/>
      <c r="AJ1515" s="98"/>
      <c r="AK1515" s="98"/>
      <c r="AL1515" s="98"/>
      <c r="AM1515" s="205"/>
      <c r="AN1515" s="98"/>
      <c r="AO1515" s="121"/>
      <c r="AP1515" s="98"/>
      <c r="AQ1515" s="205"/>
      <c r="AR1515" s="98"/>
      <c r="AT1515" s="98"/>
      <c r="AU1515" s="205"/>
      <c r="AV1515" s="98"/>
      <c r="AX1515" s="98"/>
      <c r="AY1515" s="205"/>
      <c r="AZ1515" s="98"/>
      <c r="BB1515" s="98"/>
      <c r="BC1515" s="205"/>
      <c r="BD1515" s="98"/>
      <c r="BF1515" s="98"/>
      <c r="BG1515" s="205"/>
      <c r="BH1515" s="98"/>
      <c r="BI1515" s="121"/>
      <c r="BJ1515" s="98"/>
      <c r="BK1515" s="205"/>
      <c r="BL1515" s="98"/>
      <c r="BN1515" s="121"/>
      <c r="BO1515" s="121"/>
      <c r="BP1515" s="121"/>
      <c r="BQ1515" s="121"/>
      <c r="BR1515" s="121"/>
    </row>
    <row r="1516" spans="1:70" customFormat="1">
      <c r="A1516" s="84"/>
      <c r="B1516" s="363"/>
      <c r="C1516" s="121"/>
      <c r="D1516" s="121"/>
      <c r="E1516" s="121"/>
      <c r="F1516" s="121"/>
      <c r="G1516" s="121"/>
      <c r="H1516" s="121"/>
      <c r="I1516" s="121"/>
      <c r="J1516" s="121"/>
      <c r="K1516" s="121"/>
      <c r="L1516" s="10"/>
      <c r="M1516" s="9"/>
      <c r="N1516" s="90"/>
      <c r="R1516" s="205"/>
      <c r="S1516" s="205"/>
      <c r="T1516" s="205"/>
      <c r="V1516" s="205"/>
      <c r="W1516" s="205"/>
      <c r="X1516" s="205"/>
      <c r="Y1516" s="394"/>
      <c r="Z1516" s="98"/>
      <c r="AA1516" s="205"/>
      <c r="AB1516" s="98"/>
      <c r="AC1516" s="98"/>
      <c r="AD1516" s="98"/>
      <c r="AE1516" s="205"/>
      <c r="AF1516" s="98"/>
      <c r="AH1516" s="98"/>
      <c r="AI1516" s="205"/>
      <c r="AJ1516" s="98"/>
      <c r="AK1516" s="98"/>
      <c r="AL1516" s="98"/>
      <c r="AM1516" s="205"/>
      <c r="AN1516" s="98"/>
      <c r="AO1516" s="121"/>
      <c r="AP1516" s="98"/>
      <c r="AQ1516" s="205"/>
      <c r="AR1516" s="98"/>
      <c r="AT1516" s="98"/>
      <c r="AU1516" s="205"/>
      <c r="AV1516" s="98"/>
      <c r="AX1516" s="98"/>
      <c r="AY1516" s="205"/>
      <c r="AZ1516" s="98"/>
      <c r="BB1516" s="98"/>
      <c r="BC1516" s="205"/>
      <c r="BD1516" s="98"/>
      <c r="BF1516" s="98"/>
      <c r="BG1516" s="205"/>
      <c r="BH1516" s="98"/>
      <c r="BI1516" s="121"/>
      <c r="BJ1516" s="98"/>
      <c r="BK1516" s="205"/>
      <c r="BL1516" s="98"/>
      <c r="BN1516" s="121"/>
      <c r="BO1516" s="121"/>
      <c r="BP1516" s="121"/>
      <c r="BQ1516" s="121"/>
      <c r="BR1516" s="121"/>
    </row>
    <row r="1517" spans="1:70" customFormat="1">
      <c r="A1517" s="84"/>
      <c r="B1517" s="363"/>
      <c r="C1517" s="121"/>
      <c r="D1517" s="121"/>
      <c r="E1517" s="121"/>
      <c r="F1517" s="121"/>
      <c r="G1517" s="121"/>
      <c r="H1517" s="121"/>
      <c r="I1517" s="121"/>
      <c r="J1517" s="121"/>
      <c r="K1517" s="121"/>
      <c r="L1517" s="10"/>
      <c r="M1517" s="9"/>
      <c r="N1517" s="90"/>
      <c r="R1517" s="205"/>
      <c r="S1517" s="205"/>
      <c r="T1517" s="205"/>
      <c r="V1517" s="205"/>
      <c r="W1517" s="205"/>
      <c r="X1517" s="205"/>
      <c r="Y1517" s="394"/>
      <c r="Z1517" s="98"/>
      <c r="AA1517" s="205"/>
      <c r="AB1517" s="98"/>
      <c r="AC1517" s="98"/>
      <c r="AD1517" s="98"/>
      <c r="AE1517" s="205"/>
      <c r="AF1517" s="98"/>
      <c r="AH1517" s="98"/>
      <c r="AI1517" s="205"/>
      <c r="AJ1517" s="98"/>
      <c r="AK1517" s="98"/>
      <c r="AL1517" s="98"/>
      <c r="AM1517" s="205"/>
      <c r="AN1517" s="98"/>
      <c r="AO1517" s="121"/>
      <c r="AP1517" s="98"/>
      <c r="AQ1517" s="205"/>
      <c r="AR1517" s="98"/>
      <c r="AT1517" s="98"/>
      <c r="AU1517" s="205"/>
      <c r="AV1517" s="98"/>
      <c r="AX1517" s="98"/>
      <c r="AY1517" s="205"/>
      <c r="AZ1517" s="98"/>
      <c r="BB1517" s="98"/>
      <c r="BC1517" s="205"/>
      <c r="BD1517" s="98"/>
      <c r="BF1517" s="98"/>
      <c r="BG1517" s="205"/>
      <c r="BH1517" s="98"/>
      <c r="BI1517" s="121"/>
      <c r="BJ1517" s="98"/>
      <c r="BK1517" s="205"/>
      <c r="BL1517" s="98"/>
      <c r="BN1517" s="121"/>
      <c r="BO1517" s="121"/>
      <c r="BP1517" s="121"/>
      <c r="BQ1517" s="121"/>
      <c r="BR1517" s="121"/>
    </row>
    <row r="1518" spans="1:70" customFormat="1">
      <c r="A1518" s="84"/>
      <c r="B1518" s="363"/>
      <c r="C1518" s="121"/>
      <c r="D1518" s="121"/>
      <c r="E1518" s="121"/>
      <c r="F1518" s="121"/>
      <c r="G1518" s="121"/>
      <c r="H1518" s="121"/>
      <c r="I1518" s="121"/>
      <c r="J1518" s="121"/>
      <c r="K1518" s="121"/>
      <c r="L1518" s="10"/>
      <c r="M1518" s="9"/>
      <c r="N1518" s="90"/>
      <c r="R1518" s="205"/>
      <c r="S1518" s="205"/>
      <c r="T1518" s="205"/>
      <c r="V1518" s="205"/>
      <c r="W1518" s="205"/>
      <c r="X1518" s="205"/>
      <c r="Y1518" s="394"/>
      <c r="Z1518" s="98"/>
      <c r="AA1518" s="205"/>
      <c r="AB1518" s="98"/>
      <c r="AC1518" s="98"/>
      <c r="AD1518" s="98"/>
      <c r="AE1518" s="205"/>
      <c r="AF1518" s="98"/>
      <c r="AH1518" s="98"/>
      <c r="AI1518" s="205"/>
      <c r="AJ1518" s="98"/>
      <c r="AK1518" s="98"/>
      <c r="AL1518" s="98"/>
      <c r="AM1518" s="205"/>
      <c r="AN1518" s="98"/>
      <c r="AO1518" s="121"/>
      <c r="AP1518" s="98"/>
      <c r="AQ1518" s="205"/>
      <c r="AR1518" s="98"/>
      <c r="AT1518" s="98"/>
      <c r="AU1518" s="205"/>
      <c r="AV1518" s="98"/>
      <c r="AX1518" s="98"/>
      <c r="AY1518" s="205"/>
      <c r="AZ1518" s="98"/>
      <c r="BB1518" s="98"/>
      <c r="BC1518" s="205"/>
      <c r="BD1518" s="98"/>
      <c r="BF1518" s="98"/>
      <c r="BG1518" s="205"/>
      <c r="BH1518" s="98"/>
      <c r="BI1518" s="121"/>
      <c r="BJ1518" s="98"/>
      <c r="BK1518" s="205"/>
      <c r="BL1518" s="98"/>
      <c r="BN1518" s="121"/>
      <c r="BO1518" s="121"/>
      <c r="BP1518" s="121"/>
      <c r="BQ1518" s="121"/>
      <c r="BR1518" s="121"/>
    </row>
    <row r="1519" spans="1:70" customFormat="1">
      <c r="A1519" s="84"/>
      <c r="B1519" s="363"/>
      <c r="C1519" s="121"/>
      <c r="D1519" s="121"/>
      <c r="E1519" s="121"/>
      <c r="F1519" s="121"/>
      <c r="G1519" s="121"/>
      <c r="H1519" s="121"/>
      <c r="I1519" s="121"/>
      <c r="J1519" s="121"/>
      <c r="K1519" s="121"/>
      <c r="L1519" s="10"/>
      <c r="M1519" s="9"/>
      <c r="N1519" s="90"/>
      <c r="R1519" s="205"/>
      <c r="S1519" s="205"/>
      <c r="T1519" s="205"/>
      <c r="V1519" s="205"/>
      <c r="W1519" s="205"/>
      <c r="X1519" s="205"/>
      <c r="Y1519" s="394"/>
      <c r="Z1519" s="98"/>
      <c r="AA1519" s="205"/>
      <c r="AB1519" s="98"/>
      <c r="AC1519" s="98"/>
      <c r="AD1519" s="98"/>
      <c r="AE1519" s="205"/>
      <c r="AF1519" s="98"/>
      <c r="AH1519" s="98"/>
      <c r="AI1519" s="205"/>
      <c r="AJ1519" s="98"/>
      <c r="AK1519" s="98"/>
      <c r="AL1519" s="98"/>
      <c r="AM1519" s="205"/>
      <c r="AN1519" s="98"/>
      <c r="AO1519" s="121"/>
      <c r="AP1519" s="98"/>
      <c r="AQ1519" s="205"/>
      <c r="AR1519" s="98"/>
      <c r="AT1519" s="98"/>
      <c r="AU1519" s="205"/>
      <c r="AV1519" s="98"/>
      <c r="AX1519" s="98"/>
      <c r="AY1519" s="205"/>
      <c r="AZ1519" s="98"/>
      <c r="BB1519" s="98"/>
      <c r="BC1519" s="205"/>
      <c r="BD1519" s="98"/>
      <c r="BF1519" s="98"/>
      <c r="BG1519" s="205"/>
      <c r="BH1519" s="98"/>
      <c r="BI1519" s="121"/>
      <c r="BJ1519" s="98"/>
      <c r="BK1519" s="205"/>
      <c r="BL1519" s="98"/>
      <c r="BN1519" s="121"/>
      <c r="BO1519" s="121"/>
      <c r="BP1519" s="121"/>
      <c r="BQ1519" s="121"/>
      <c r="BR1519" s="121"/>
    </row>
    <row r="1520" spans="1:70" customFormat="1">
      <c r="A1520" s="84"/>
      <c r="B1520" s="363"/>
      <c r="C1520" s="121"/>
      <c r="D1520" s="121"/>
      <c r="E1520" s="121"/>
      <c r="F1520" s="121"/>
      <c r="G1520" s="121"/>
      <c r="H1520" s="121"/>
      <c r="I1520" s="121"/>
      <c r="J1520" s="121"/>
      <c r="K1520" s="121"/>
      <c r="L1520" s="10"/>
      <c r="M1520" s="9"/>
      <c r="N1520" s="90"/>
      <c r="R1520" s="205"/>
      <c r="S1520" s="205"/>
      <c r="T1520" s="205"/>
      <c r="V1520" s="205"/>
      <c r="W1520" s="205"/>
      <c r="X1520" s="205"/>
      <c r="Y1520" s="394"/>
      <c r="Z1520" s="98"/>
      <c r="AA1520" s="205"/>
      <c r="AB1520" s="98"/>
      <c r="AC1520" s="98"/>
      <c r="AD1520" s="98"/>
      <c r="AE1520" s="205"/>
      <c r="AF1520" s="98"/>
      <c r="AH1520" s="98"/>
      <c r="AI1520" s="205"/>
      <c r="AJ1520" s="98"/>
      <c r="AK1520" s="98"/>
      <c r="AL1520" s="98"/>
      <c r="AM1520" s="205"/>
      <c r="AN1520" s="98"/>
      <c r="AO1520" s="121"/>
      <c r="AP1520" s="98"/>
      <c r="AQ1520" s="205"/>
      <c r="AR1520" s="98"/>
      <c r="AT1520" s="98"/>
      <c r="AU1520" s="205"/>
      <c r="AV1520" s="98"/>
      <c r="AX1520" s="98"/>
      <c r="AY1520" s="205"/>
      <c r="AZ1520" s="98"/>
      <c r="BB1520" s="98"/>
      <c r="BC1520" s="205"/>
      <c r="BD1520" s="98"/>
      <c r="BF1520" s="98"/>
      <c r="BG1520" s="205"/>
      <c r="BH1520" s="98"/>
      <c r="BI1520" s="121"/>
      <c r="BJ1520" s="98"/>
      <c r="BK1520" s="205"/>
      <c r="BL1520" s="98"/>
      <c r="BN1520" s="121"/>
      <c r="BO1520" s="121"/>
      <c r="BP1520" s="121"/>
      <c r="BQ1520" s="121"/>
      <c r="BR1520" s="121"/>
    </row>
    <row r="1521" spans="1:70" customFormat="1">
      <c r="A1521" s="84"/>
      <c r="B1521" s="363"/>
      <c r="C1521" s="121"/>
      <c r="D1521" s="121"/>
      <c r="E1521" s="121"/>
      <c r="F1521" s="121"/>
      <c r="G1521" s="121"/>
      <c r="H1521" s="121"/>
      <c r="I1521" s="121"/>
      <c r="J1521" s="121"/>
      <c r="K1521" s="121"/>
      <c r="L1521" s="10"/>
      <c r="M1521" s="9"/>
      <c r="N1521" s="90"/>
      <c r="R1521" s="205"/>
      <c r="S1521" s="205"/>
      <c r="T1521" s="205"/>
      <c r="V1521" s="205"/>
      <c r="W1521" s="205"/>
      <c r="X1521" s="205"/>
      <c r="Y1521" s="394"/>
      <c r="Z1521" s="98"/>
      <c r="AA1521" s="205"/>
      <c r="AB1521" s="98"/>
      <c r="AC1521" s="98"/>
      <c r="AD1521" s="98"/>
      <c r="AE1521" s="205"/>
      <c r="AF1521" s="98"/>
      <c r="AH1521" s="98"/>
      <c r="AI1521" s="205"/>
      <c r="AJ1521" s="98"/>
      <c r="AK1521" s="98"/>
      <c r="AL1521" s="98"/>
      <c r="AM1521" s="205"/>
      <c r="AN1521" s="98"/>
      <c r="AO1521" s="121"/>
      <c r="AP1521" s="98"/>
      <c r="AQ1521" s="205"/>
      <c r="AR1521" s="98"/>
      <c r="AT1521" s="98"/>
      <c r="AU1521" s="205"/>
      <c r="AV1521" s="98"/>
      <c r="AX1521" s="98"/>
      <c r="AY1521" s="205"/>
      <c r="AZ1521" s="98"/>
      <c r="BB1521" s="98"/>
      <c r="BC1521" s="205"/>
      <c r="BD1521" s="98"/>
      <c r="BF1521" s="98"/>
      <c r="BG1521" s="205"/>
      <c r="BH1521" s="98"/>
      <c r="BI1521" s="121"/>
      <c r="BJ1521" s="98"/>
      <c r="BK1521" s="205"/>
      <c r="BL1521" s="98"/>
      <c r="BN1521" s="121"/>
      <c r="BO1521" s="121"/>
      <c r="BP1521" s="121"/>
      <c r="BQ1521" s="121"/>
      <c r="BR1521" s="121"/>
    </row>
    <row r="1522" spans="1:70" customFormat="1">
      <c r="A1522" s="84"/>
      <c r="B1522" s="363"/>
      <c r="C1522" s="121"/>
      <c r="D1522" s="121"/>
      <c r="E1522" s="121"/>
      <c r="F1522" s="121"/>
      <c r="G1522" s="121"/>
      <c r="H1522" s="121"/>
      <c r="I1522" s="121"/>
      <c r="J1522" s="121"/>
      <c r="K1522" s="121"/>
      <c r="L1522" s="10"/>
      <c r="M1522" s="9"/>
      <c r="N1522" s="90"/>
      <c r="R1522" s="205"/>
      <c r="S1522" s="205"/>
      <c r="T1522" s="205"/>
      <c r="V1522" s="205"/>
      <c r="W1522" s="205"/>
      <c r="X1522" s="205"/>
      <c r="Y1522" s="394"/>
      <c r="Z1522" s="98"/>
      <c r="AA1522" s="205"/>
      <c r="AB1522" s="98"/>
      <c r="AC1522" s="98"/>
      <c r="AD1522" s="98"/>
      <c r="AE1522" s="205"/>
      <c r="AF1522" s="98"/>
      <c r="AH1522" s="98"/>
      <c r="AI1522" s="205"/>
      <c r="AJ1522" s="98"/>
      <c r="AK1522" s="98"/>
      <c r="AL1522" s="98"/>
      <c r="AM1522" s="205"/>
      <c r="AN1522" s="98"/>
      <c r="AO1522" s="121"/>
      <c r="AP1522" s="98"/>
      <c r="AQ1522" s="205"/>
      <c r="AR1522" s="98"/>
      <c r="AT1522" s="98"/>
      <c r="AU1522" s="205"/>
      <c r="AV1522" s="98"/>
      <c r="AX1522" s="98"/>
      <c r="AY1522" s="205"/>
      <c r="AZ1522" s="98"/>
      <c r="BB1522" s="98"/>
      <c r="BC1522" s="205"/>
      <c r="BD1522" s="98"/>
      <c r="BF1522" s="98"/>
      <c r="BG1522" s="205"/>
      <c r="BH1522" s="98"/>
      <c r="BI1522" s="121"/>
      <c r="BJ1522" s="98"/>
      <c r="BK1522" s="205"/>
      <c r="BL1522" s="98"/>
      <c r="BN1522" s="121"/>
      <c r="BO1522" s="121"/>
      <c r="BP1522" s="121"/>
      <c r="BQ1522" s="121"/>
      <c r="BR1522" s="121"/>
    </row>
    <row r="1523" spans="1:70" customFormat="1">
      <c r="A1523" s="84"/>
      <c r="B1523" s="363"/>
      <c r="C1523" s="121"/>
      <c r="D1523" s="121"/>
      <c r="E1523" s="121"/>
      <c r="F1523" s="121"/>
      <c r="G1523" s="121"/>
      <c r="H1523" s="121"/>
      <c r="I1523" s="121"/>
      <c r="J1523" s="121"/>
      <c r="K1523" s="121"/>
      <c r="L1523" s="10"/>
      <c r="M1523" s="9"/>
      <c r="N1523" s="90"/>
      <c r="R1523" s="205"/>
      <c r="S1523" s="205"/>
      <c r="T1523" s="205"/>
      <c r="V1523" s="205"/>
      <c r="W1523" s="205"/>
      <c r="X1523" s="205"/>
      <c r="Y1523" s="394"/>
      <c r="Z1523" s="98"/>
      <c r="AA1523" s="205"/>
      <c r="AB1523" s="98"/>
      <c r="AC1523" s="98"/>
      <c r="AD1523" s="98"/>
      <c r="AE1523" s="205"/>
      <c r="AF1523" s="98"/>
      <c r="AH1523" s="98"/>
      <c r="AI1523" s="205"/>
      <c r="AJ1523" s="98"/>
      <c r="AK1523" s="98"/>
      <c r="AL1523" s="98"/>
      <c r="AM1523" s="205"/>
      <c r="AN1523" s="98"/>
      <c r="AO1523" s="121"/>
      <c r="AP1523" s="98"/>
      <c r="AQ1523" s="205"/>
      <c r="AR1523" s="98"/>
      <c r="AT1523" s="98"/>
      <c r="AU1523" s="205"/>
      <c r="AV1523" s="98"/>
      <c r="AX1523" s="98"/>
      <c r="AY1523" s="205"/>
      <c r="AZ1523" s="98"/>
      <c r="BB1523" s="98"/>
      <c r="BC1523" s="205"/>
      <c r="BD1523" s="98"/>
      <c r="BF1523" s="98"/>
      <c r="BG1523" s="205"/>
      <c r="BH1523" s="98"/>
      <c r="BI1523" s="121"/>
      <c r="BJ1523" s="98"/>
      <c r="BK1523" s="205"/>
      <c r="BL1523" s="98"/>
      <c r="BN1523" s="121"/>
      <c r="BO1523" s="121"/>
      <c r="BP1523" s="121"/>
      <c r="BQ1523" s="121"/>
      <c r="BR1523" s="121"/>
    </row>
    <row r="1524" spans="1:70" customFormat="1">
      <c r="A1524" s="84"/>
      <c r="B1524" s="363"/>
      <c r="C1524" s="121"/>
      <c r="D1524" s="121"/>
      <c r="E1524" s="121"/>
      <c r="F1524" s="121"/>
      <c r="G1524" s="121"/>
      <c r="H1524" s="121"/>
      <c r="I1524" s="121"/>
      <c r="J1524" s="121"/>
      <c r="K1524" s="121"/>
      <c r="L1524" s="10"/>
      <c r="M1524" s="9"/>
      <c r="N1524" s="90"/>
      <c r="R1524" s="205"/>
      <c r="S1524" s="205"/>
      <c r="T1524" s="205"/>
      <c r="V1524" s="205"/>
      <c r="W1524" s="205"/>
      <c r="X1524" s="205"/>
      <c r="Y1524" s="394"/>
      <c r="Z1524" s="98"/>
      <c r="AA1524" s="205"/>
      <c r="AB1524" s="98"/>
      <c r="AC1524" s="98"/>
      <c r="AD1524" s="98"/>
      <c r="AE1524" s="205"/>
      <c r="AF1524" s="98"/>
      <c r="AH1524" s="98"/>
      <c r="AI1524" s="205"/>
      <c r="AJ1524" s="98"/>
      <c r="AK1524" s="98"/>
      <c r="AL1524" s="98"/>
      <c r="AM1524" s="205"/>
      <c r="AN1524" s="98"/>
      <c r="AO1524" s="121"/>
      <c r="AP1524" s="98"/>
      <c r="AQ1524" s="205"/>
      <c r="AR1524" s="98"/>
      <c r="AT1524" s="98"/>
      <c r="AU1524" s="205"/>
      <c r="AV1524" s="98"/>
      <c r="AX1524" s="98"/>
      <c r="AY1524" s="205"/>
      <c r="AZ1524" s="98"/>
      <c r="BB1524" s="98"/>
      <c r="BC1524" s="205"/>
      <c r="BD1524" s="98"/>
      <c r="BF1524" s="98"/>
      <c r="BG1524" s="205"/>
      <c r="BH1524" s="98"/>
      <c r="BI1524" s="121"/>
      <c r="BJ1524" s="98"/>
      <c r="BK1524" s="205"/>
      <c r="BL1524" s="98"/>
      <c r="BN1524" s="121"/>
      <c r="BO1524" s="121"/>
      <c r="BP1524" s="121"/>
      <c r="BQ1524" s="121"/>
      <c r="BR1524" s="121"/>
    </row>
    <row r="1525" spans="1:70" customFormat="1">
      <c r="A1525" s="84"/>
      <c r="B1525" s="363"/>
      <c r="C1525" s="121"/>
      <c r="D1525" s="121"/>
      <c r="E1525" s="121"/>
      <c r="F1525" s="121"/>
      <c r="G1525" s="121"/>
      <c r="H1525" s="121"/>
      <c r="I1525" s="121"/>
      <c r="J1525" s="121"/>
      <c r="K1525" s="121"/>
      <c r="L1525" s="10"/>
      <c r="M1525" s="9"/>
      <c r="N1525" s="90"/>
      <c r="R1525" s="205"/>
      <c r="S1525" s="205"/>
      <c r="T1525" s="205"/>
      <c r="V1525" s="205"/>
      <c r="W1525" s="205"/>
      <c r="X1525" s="205"/>
      <c r="Y1525" s="394"/>
      <c r="Z1525" s="98"/>
      <c r="AA1525" s="205"/>
      <c r="AB1525" s="98"/>
      <c r="AC1525" s="98"/>
      <c r="AD1525" s="98"/>
      <c r="AE1525" s="205"/>
      <c r="AF1525" s="98"/>
      <c r="AH1525" s="98"/>
      <c r="AI1525" s="205"/>
      <c r="AJ1525" s="98"/>
      <c r="AK1525" s="98"/>
      <c r="AL1525" s="98"/>
      <c r="AM1525" s="205"/>
      <c r="AN1525" s="98"/>
      <c r="AO1525" s="121"/>
      <c r="AP1525" s="98"/>
      <c r="AQ1525" s="205"/>
      <c r="AR1525" s="98"/>
      <c r="AT1525" s="98"/>
      <c r="AU1525" s="205"/>
      <c r="AV1525" s="98"/>
      <c r="AX1525" s="98"/>
      <c r="AY1525" s="205"/>
      <c r="AZ1525" s="98"/>
      <c r="BB1525" s="98"/>
      <c r="BC1525" s="205"/>
      <c r="BD1525" s="98"/>
      <c r="BF1525" s="98"/>
      <c r="BG1525" s="205"/>
      <c r="BH1525" s="98"/>
      <c r="BI1525" s="121"/>
      <c r="BJ1525" s="98"/>
      <c r="BK1525" s="205"/>
      <c r="BL1525" s="98"/>
      <c r="BN1525" s="121"/>
      <c r="BO1525" s="121"/>
      <c r="BP1525" s="121"/>
      <c r="BQ1525" s="121"/>
      <c r="BR1525" s="121"/>
    </row>
    <row r="1526" spans="1:70" customFormat="1">
      <c r="A1526" s="84"/>
      <c r="B1526" s="363"/>
      <c r="C1526" s="121"/>
      <c r="D1526" s="121"/>
      <c r="E1526" s="121"/>
      <c r="F1526" s="121"/>
      <c r="G1526" s="121"/>
      <c r="H1526" s="121"/>
      <c r="I1526" s="121"/>
      <c r="J1526" s="121"/>
      <c r="K1526" s="121"/>
      <c r="L1526" s="10"/>
      <c r="M1526" s="9"/>
      <c r="N1526" s="90"/>
      <c r="R1526" s="205"/>
      <c r="S1526" s="205"/>
      <c r="T1526" s="205"/>
      <c r="V1526" s="205"/>
      <c r="W1526" s="205"/>
      <c r="X1526" s="205"/>
      <c r="Y1526" s="394"/>
      <c r="Z1526" s="98"/>
      <c r="AA1526" s="205"/>
      <c r="AB1526" s="98"/>
      <c r="AC1526" s="98"/>
      <c r="AD1526" s="98"/>
      <c r="AE1526" s="205"/>
      <c r="AF1526" s="98"/>
      <c r="AH1526" s="98"/>
      <c r="AI1526" s="205"/>
      <c r="AJ1526" s="98"/>
      <c r="AK1526" s="98"/>
      <c r="AL1526" s="98"/>
      <c r="AM1526" s="205"/>
      <c r="AN1526" s="98"/>
      <c r="AO1526" s="121"/>
      <c r="AP1526" s="98"/>
      <c r="AQ1526" s="205"/>
      <c r="AR1526" s="98"/>
      <c r="AT1526" s="98"/>
      <c r="AU1526" s="205"/>
      <c r="AV1526" s="98"/>
      <c r="AX1526" s="98"/>
      <c r="AY1526" s="205"/>
      <c r="AZ1526" s="98"/>
      <c r="BB1526" s="98"/>
      <c r="BC1526" s="205"/>
      <c r="BD1526" s="98"/>
      <c r="BF1526" s="98"/>
      <c r="BG1526" s="205"/>
      <c r="BH1526" s="98"/>
      <c r="BI1526" s="121"/>
      <c r="BJ1526" s="98"/>
      <c r="BK1526" s="205"/>
      <c r="BL1526" s="98"/>
      <c r="BN1526" s="121"/>
      <c r="BO1526" s="121"/>
      <c r="BP1526" s="121"/>
      <c r="BQ1526" s="121"/>
      <c r="BR1526" s="121"/>
    </row>
    <row r="1527" spans="1:70" customFormat="1">
      <c r="A1527" s="84"/>
      <c r="B1527" s="363"/>
      <c r="C1527" s="121"/>
      <c r="D1527" s="121"/>
      <c r="E1527" s="121"/>
      <c r="F1527" s="121"/>
      <c r="G1527" s="121"/>
      <c r="H1527" s="121"/>
      <c r="I1527" s="121"/>
      <c r="J1527" s="121"/>
      <c r="K1527" s="121"/>
      <c r="L1527" s="10"/>
      <c r="M1527" s="9"/>
      <c r="N1527" s="90"/>
      <c r="R1527" s="205"/>
      <c r="S1527" s="205"/>
      <c r="T1527" s="205"/>
      <c r="V1527" s="205"/>
      <c r="W1527" s="205"/>
      <c r="X1527" s="205"/>
      <c r="Y1527" s="394"/>
      <c r="Z1527" s="98"/>
      <c r="AA1527" s="205"/>
      <c r="AB1527" s="98"/>
      <c r="AC1527" s="98"/>
      <c r="AD1527" s="98"/>
      <c r="AE1527" s="205"/>
      <c r="AF1527" s="98"/>
      <c r="AH1527" s="98"/>
      <c r="AI1527" s="205"/>
      <c r="AJ1527" s="98"/>
      <c r="AK1527" s="98"/>
      <c r="AL1527" s="98"/>
      <c r="AM1527" s="205"/>
      <c r="AN1527" s="98"/>
      <c r="AO1527" s="121"/>
      <c r="AP1527" s="98"/>
      <c r="AQ1527" s="205"/>
      <c r="AR1527" s="98"/>
      <c r="AT1527" s="98"/>
      <c r="AU1527" s="205"/>
      <c r="AV1527" s="98"/>
      <c r="AX1527" s="98"/>
      <c r="AY1527" s="205"/>
      <c r="AZ1527" s="98"/>
      <c r="BB1527" s="98"/>
      <c r="BC1527" s="205"/>
      <c r="BD1527" s="98"/>
      <c r="BF1527" s="98"/>
      <c r="BG1527" s="205"/>
      <c r="BH1527" s="98"/>
      <c r="BI1527" s="121"/>
      <c r="BJ1527" s="98"/>
      <c r="BK1527" s="205"/>
      <c r="BL1527" s="98"/>
      <c r="BN1527" s="121"/>
      <c r="BO1527" s="121"/>
      <c r="BP1527" s="121"/>
      <c r="BQ1527" s="121"/>
      <c r="BR1527" s="121"/>
    </row>
    <row r="1528" spans="1:70" customFormat="1">
      <c r="A1528" s="84"/>
      <c r="B1528" s="363"/>
      <c r="C1528" s="121"/>
      <c r="D1528" s="121"/>
      <c r="E1528" s="121"/>
      <c r="F1528" s="121"/>
      <c r="G1528" s="121"/>
      <c r="H1528" s="121"/>
      <c r="I1528" s="121"/>
      <c r="J1528" s="121"/>
      <c r="K1528" s="121"/>
      <c r="L1528" s="10"/>
      <c r="M1528" s="9"/>
      <c r="N1528" s="90"/>
      <c r="R1528" s="205"/>
      <c r="S1528" s="205"/>
      <c r="T1528" s="205"/>
      <c r="V1528" s="205"/>
      <c r="W1528" s="205"/>
      <c r="X1528" s="205"/>
      <c r="Y1528" s="394"/>
      <c r="Z1528" s="98"/>
      <c r="AA1528" s="205"/>
      <c r="AB1528" s="98"/>
      <c r="AC1528" s="98"/>
      <c r="AD1528" s="98"/>
      <c r="AE1528" s="205"/>
      <c r="AF1528" s="98"/>
      <c r="AH1528" s="98"/>
      <c r="AI1528" s="205"/>
      <c r="AJ1528" s="98"/>
      <c r="AK1528" s="98"/>
      <c r="AL1528" s="98"/>
      <c r="AM1528" s="205"/>
      <c r="AN1528" s="98"/>
      <c r="AO1528" s="121"/>
      <c r="AP1528" s="98"/>
      <c r="AQ1528" s="205"/>
      <c r="AR1528" s="98"/>
      <c r="AT1528" s="98"/>
      <c r="AU1528" s="205"/>
      <c r="AV1528" s="98"/>
      <c r="AX1528" s="98"/>
      <c r="AY1528" s="205"/>
      <c r="AZ1528" s="98"/>
      <c r="BB1528" s="98"/>
      <c r="BC1528" s="205"/>
      <c r="BD1528" s="98"/>
      <c r="BF1528" s="98"/>
      <c r="BG1528" s="205"/>
      <c r="BH1528" s="98"/>
      <c r="BI1528" s="121"/>
      <c r="BJ1528" s="98"/>
      <c r="BK1528" s="205"/>
      <c r="BL1528" s="98"/>
      <c r="BN1528" s="121"/>
      <c r="BO1528" s="121"/>
      <c r="BP1528" s="121"/>
      <c r="BQ1528" s="121"/>
      <c r="BR1528" s="121"/>
    </row>
    <row r="1529" spans="1:70" customFormat="1">
      <c r="A1529" s="84"/>
      <c r="B1529" s="363"/>
      <c r="C1529" s="121"/>
      <c r="D1529" s="121"/>
      <c r="E1529" s="121"/>
      <c r="F1529" s="121"/>
      <c r="G1529" s="121"/>
      <c r="H1529" s="121"/>
      <c r="I1529" s="121"/>
      <c r="J1529" s="121"/>
      <c r="K1529" s="121"/>
      <c r="L1529" s="10"/>
      <c r="M1529" s="9"/>
      <c r="N1529" s="90"/>
      <c r="R1529" s="205"/>
      <c r="S1529" s="205"/>
      <c r="T1529" s="205"/>
      <c r="V1529" s="205"/>
      <c r="W1529" s="205"/>
      <c r="X1529" s="205"/>
      <c r="Y1529" s="394"/>
      <c r="Z1529" s="98"/>
      <c r="AA1529" s="205"/>
      <c r="AB1529" s="98"/>
      <c r="AC1529" s="98"/>
      <c r="AD1529" s="98"/>
      <c r="AE1529" s="205"/>
      <c r="AF1529" s="98"/>
      <c r="AH1529" s="98"/>
      <c r="AI1529" s="205"/>
      <c r="AJ1529" s="98"/>
      <c r="AK1529" s="98"/>
      <c r="AL1529" s="98"/>
      <c r="AM1529" s="205"/>
      <c r="AN1529" s="98"/>
      <c r="AO1529" s="121"/>
      <c r="AP1529" s="98"/>
      <c r="AQ1529" s="205"/>
      <c r="AR1529" s="98"/>
      <c r="AT1529" s="98"/>
      <c r="AU1529" s="205"/>
      <c r="AV1529" s="98"/>
      <c r="AX1529" s="98"/>
      <c r="AY1529" s="205"/>
      <c r="AZ1529" s="98"/>
      <c r="BB1529" s="98"/>
      <c r="BC1529" s="205"/>
      <c r="BD1529" s="98"/>
      <c r="BF1529" s="98"/>
      <c r="BG1529" s="205"/>
      <c r="BH1529" s="98"/>
      <c r="BI1529" s="121"/>
      <c r="BJ1529" s="98"/>
      <c r="BK1529" s="205"/>
      <c r="BL1529" s="98"/>
      <c r="BN1529" s="121"/>
      <c r="BO1529" s="121"/>
      <c r="BP1529" s="121"/>
      <c r="BQ1529" s="121"/>
      <c r="BR1529" s="121"/>
    </row>
    <row r="1530" spans="1:70" customFormat="1">
      <c r="A1530" s="84"/>
      <c r="B1530" s="363"/>
      <c r="C1530" s="121"/>
      <c r="D1530" s="121"/>
      <c r="E1530" s="121"/>
      <c r="F1530" s="121"/>
      <c r="G1530" s="121"/>
      <c r="H1530" s="121"/>
      <c r="I1530" s="121"/>
      <c r="J1530" s="121"/>
      <c r="K1530" s="121"/>
      <c r="L1530" s="10"/>
      <c r="M1530" s="9"/>
      <c r="N1530" s="90"/>
      <c r="R1530" s="205"/>
      <c r="S1530" s="205"/>
      <c r="T1530" s="205"/>
      <c r="V1530" s="205"/>
      <c r="W1530" s="205"/>
      <c r="X1530" s="205"/>
      <c r="Y1530" s="394"/>
      <c r="Z1530" s="98"/>
      <c r="AA1530" s="205"/>
      <c r="AB1530" s="98"/>
      <c r="AC1530" s="98"/>
      <c r="AD1530" s="98"/>
      <c r="AE1530" s="205"/>
      <c r="AF1530" s="98"/>
      <c r="AH1530" s="98"/>
      <c r="AI1530" s="205"/>
      <c r="AJ1530" s="98"/>
      <c r="AK1530" s="98"/>
      <c r="AL1530" s="98"/>
      <c r="AM1530" s="205"/>
      <c r="AN1530" s="98"/>
      <c r="AO1530" s="121"/>
      <c r="AP1530" s="98"/>
      <c r="AQ1530" s="205"/>
      <c r="AR1530" s="98"/>
      <c r="AT1530" s="98"/>
      <c r="AU1530" s="205"/>
      <c r="AV1530" s="98"/>
      <c r="AX1530" s="98"/>
      <c r="AY1530" s="205"/>
      <c r="AZ1530" s="98"/>
      <c r="BB1530" s="98"/>
      <c r="BC1530" s="205"/>
      <c r="BD1530" s="98"/>
      <c r="BF1530" s="98"/>
      <c r="BG1530" s="205"/>
      <c r="BH1530" s="98"/>
      <c r="BI1530" s="121"/>
      <c r="BJ1530" s="98"/>
      <c r="BK1530" s="205"/>
      <c r="BL1530" s="98"/>
      <c r="BN1530" s="121"/>
      <c r="BO1530" s="121"/>
      <c r="BP1530" s="121"/>
      <c r="BQ1530" s="121"/>
      <c r="BR1530" s="121"/>
    </row>
    <row r="1531" spans="1:70" customFormat="1">
      <c r="A1531" s="84"/>
      <c r="B1531" s="363"/>
      <c r="C1531" s="121"/>
      <c r="D1531" s="121"/>
      <c r="E1531" s="121"/>
      <c r="F1531" s="121"/>
      <c r="G1531" s="121"/>
      <c r="H1531" s="121"/>
      <c r="I1531" s="121"/>
      <c r="J1531" s="121"/>
      <c r="K1531" s="121"/>
      <c r="L1531" s="10"/>
      <c r="M1531" s="9"/>
      <c r="N1531" s="90"/>
      <c r="R1531" s="205"/>
      <c r="S1531" s="205"/>
      <c r="T1531" s="205"/>
      <c r="V1531" s="205"/>
      <c r="W1531" s="205"/>
      <c r="X1531" s="205"/>
      <c r="Y1531" s="394"/>
      <c r="Z1531" s="98"/>
      <c r="AA1531" s="205"/>
      <c r="AB1531" s="98"/>
      <c r="AC1531" s="98"/>
      <c r="AD1531" s="98"/>
      <c r="AE1531" s="205"/>
      <c r="AF1531" s="98"/>
      <c r="AH1531" s="98"/>
      <c r="AI1531" s="205"/>
      <c r="AJ1531" s="98"/>
      <c r="AK1531" s="98"/>
      <c r="AL1531" s="98"/>
      <c r="AM1531" s="205"/>
      <c r="AN1531" s="98"/>
      <c r="AO1531" s="121"/>
      <c r="AP1531" s="98"/>
      <c r="AQ1531" s="205"/>
      <c r="AR1531" s="98"/>
      <c r="AT1531" s="98"/>
      <c r="AU1531" s="205"/>
      <c r="AV1531" s="98"/>
      <c r="AX1531" s="98"/>
      <c r="AY1531" s="205"/>
      <c r="AZ1531" s="98"/>
      <c r="BB1531" s="98"/>
      <c r="BC1531" s="205"/>
      <c r="BD1531" s="98"/>
      <c r="BF1531" s="98"/>
      <c r="BG1531" s="205"/>
      <c r="BH1531" s="98"/>
      <c r="BI1531" s="121"/>
      <c r="BJ1531" s="98"/>
      <c r="BK1531" s="205"/>
      <c r="BL1531" s="98"/>
      <c r="BN1531" s="121"/>
      <c r="BO1531" s="121"/>
      <c r="BP1531" s="121"/>
      <c r="BQ1531" s="121"/>
      <c r="BR1531" s="121"/>
    </row>
    <row r="1532" spans="1:70" customFormat="1">
      <c r="A1532" s="84"/>
      <c r="B1532" s="363"/>
      <c r="C1532" s="121"/>
      <c r="D1532" s="121"/>
      <c r="E1532" s="121"/>
      <c r="F1532" s="121"/>
      <c r="G1532" s="121"/>
      <c r="H1532" s="121"/>
      <c r="I1532" s="121"/>
      <c r="J1532" s="121"/>
      <c r="K1532" s="121"/>
      <c r="L1532" s="10"/>
      <c r="M1532" s="9"/>
      <c r="N1532" s="90"/>
      <c r="R1532" s="205"/>
      <c r="S1532" s="205"/>
      <c r="T1532" s="205"/>
      <c r="V1532" s="205"/>
      <c r="W1532" s="205"/>
      <c r="X1532" s="205"/>
      <c r="Y1532" s="394"/>
      <c r="Z1532" s="98"/>
      <c r="AA1532" s="205"/>
      <c r="AB1532" s="98"/>
      <c r="AC1532" s="98"/>
      <c r="AD1532" s="98"/>
      <c r="AE1532" s="205"/>
      <c r="AF1532" s="98"/>
      <c r="AH1532" s="98"/>
      <c r="AI1532" s="205"/>
      <c r="AJ1532" s="98"/>
      <c r="AK1532" s="98"/>
      <c r="AL1532" s="98"/>
      <c r="AM1532" s="205"/>
      <c r="AN1532" s="98"/>
      <c r="AO1532" s="121"/>
      <c r="AP1532" s="98"/>
      <c r="AQ1532" s="205"/>
      <c r="AR1532" s="98"/>
      <c r="AT1532" s="98"/>
      <c r="AU1532" s="205"/>
      <c r="AV1532" s="98"/>
      <c r="AX1532" s="98"/>
      <c r="AY1532" s="205"/>
      <c r="AZ1532" s="98"/>
      <c r="BB1532" s="98"/>
      <c r="BC1532" s="205"/>
      <c r="BD1532" s="98"/>
      <c r="BF1532" s="98"/>
      <c r="BG1532" s="205"/>
      <c r="BH1532" s="98"/>
      <c r="BI1532" s="121"/>
      <c r="BJ1532" s="98"/>
      <c r="BK1532" s="205"/>
      <c r="BL1532" s="98"/>
      <c r="BN1532" s="121"/>
      <c r="BO1532" s="121"/>
      <c r="BP1532" s="121"/>
      <c r="BQ1532" s="121"/>
      <c r="BR1532" s="121"/>
    </row>
    <row r="1533" spans="1:70" customFormat="1">
      <c r="A1533" s="84"/>
      <c r="B1533" s="363"/>
      <c r="C1533" s="121"/>
      <c r="D1533" s="121"/>
      <c r="E1533" s="121"/>
      <c r="F1533" s="121"/>
      <c r="G1533" s="121"/>
      <c r="H1533" s="121"/>
      <c r="I1533" s="121"/>
      <c r="J1533" s="121"/>
      <c r="K1533" s="121"/>
      <c r="L1533" s="10"/>
      <c r="M1533" s="9"/>
      <c r="N1533" s="90"/>
      <c r="R1533" s="205"/>
      <c r="S1533" s="205"/>
      <c r="T1533" s="205"/>
      <c r="V1533" s="205"/>
      <c r="W1533" s="205"/>
      <c r="X1533" s="205"/>
      <c r="Y1533" s="394"/>
      <c r="Z1533" s="98"/>
      <c r="AA1533" s="205"/>
      <c r="AB1533" s="98"/>
      <c r="AC1533" s="98"/>
      <c r="AD1533" s="98"/>
      <c r="AE1533" s="205"/>
      <c r="AF1533" s="98"/>
      <c r="AH1533" s="98"/>
      <c r="AI1533" s="205"/>
      <c r="AJ1533" s="98"/>
      <c r="AK1533" s="98"/>
      <c r="AL1533" s="98"/>
      <c r="AM1533" s="205"/>
      <c r="AN1533" s="98"/>
      <c r="AO1533" s="121"/>
      <c r="AP1533" s="98"/>
      <c r="AQ1533" s="205"/>
      <c r="AR1533" s="98"/>
      <c r="AT1533" s="98"/>
      <c r="AU1533" s="205"/>
      <c r="AV1533" s="98"/>
      <c r="AX1533" s="98"/>
      <c r="AY1533" s="205"/>
      <c r="AZ1533" s="98"/>
      <c r="BB1533" s="98"/>
      <c r="BC1533" s="205"/>
      <c r="BD1533" s="98"/>
      <c r="BF1533" s="98"/>
      <c r="BG1533" s="205"/>
      <c r="BH1533" s="98"/>
      <c r="BI1533" s="121"/>
      <c r="BJ1533" s="98"/>
      <c r="BK1533" s="205"/>
      <c r="BL1533" s="98"/>
      <c r="BN1533" s="121"/>
      <c r="BO1533" s="121"/>
      <c r="BP1533" s="121"/>
      <c r="BQ1533" s="121"/>
      <c r="BR1533" s="121"/>
    </row>
    <row r="1534" spans="1:70" customFormat="1">
      <c r="A1534" s="84"/>
      <c r="B1534" s="363"/>
      <c r="C1534" s="121"/>
      <c r="D1534" s="121"/>
      <c r="E1534" s="121"/>
      <c r="F1534" s="121"/>
      <c r="G1534" s="121"/>
      <c r="H1534" s="121"/>
      <c r="I1534" s="121"/>
      <c r="J1534" s="121"/>
      <c r="K1534" s="121"/>
      <c r="L1534" s="10"/>
      <c r="M1534" s="9"/>
      <c r="N1534" s="90"/>
      <c r="R1534" s="205"/>
      <c r="S1534" s="205"/>
      <c r="T1534" s="205"/>
      <c r="V1534" s="205"/>
      <c r="W1534" s="205"/>
      <c r="X1534" s="205"/>
      <c r="Y1534" s="394"/>
      <c r="Z1534" s="98"/>
      <c r="AA1534" s="205"/>
      <c r="AB1534" s="98"/>
      <c r="AC1534" s="98"/>
      <c r="AD1534" s="98"/>
      <c r="AE1534" s="205"/>
      <c r="AF1534" s="98"/>
      <c r="AH1534" s="98"/>
      <c r="AI1534" s="205"/>
      <c r="AJ1534" s="98"/>
      <c r="AK1534" s="98"/>
      <c r="AL1534" s="98"/>
      <c r="AM1534" s="205"/>
      <c r="AN1534" s="98"/>
      <c r="AO1534" s="121"/>
      <c r="AP1534" s="98"/>
      <c r="AQ1534" s="205"/>
      <c r="AR1534" s="98"/>
      <c r="AT1534" s="98"/>
      <c r="AU1534" s="205"/>
      <c r="AV1534" s="98"/>
      <c r="AX1534" s="98"/>
      <c r="AY1534" s="205"/>
      <c r="AZ1534" s="98"/>
      <c r="BB1534" s="98"/>
      <c r="BC1534" s="205"/>
      <c r="BD1534" s="98"/>
      <c r="BF1534" s="98"/>
      <c r="BG1534" s="205"/>
      <c r="BH1534" s="98"/>
      <c r="BI1534" s="121"/>
      <c r="BJ1534" s="98"/>
      <c r="BK1534" s="205"/>
      <c r="BL1534" s="98"/>
      <c r="BN1534" s="121"/>
      <c r="BO1534" s="121"/>
      <c r="BP1534" s="121"/>
      <c r="BQ1534" s="121"/>
      <c r="BR1534" s="121"/>
    </row>
    <row r="1535" spans="1:70" customFormat="1">
      <c r="A1535" s="84"/>
      <c r="B1535" s="363"/>
      <c r="C1535" s="121"/>
      <c r="D1535" s="121"/>
      <c r="E1535" s="121"/>
      <c r="F1535" s="121"/>
      <c r="G1535" s="121"/>
      <c r="H1535" s="121"/>
      <c r="I1535" s="121"/>
      <c r="J1535" s="121"/>
      <c r="K1535" s="121"/>
      <c r="L1535" s="10"/>
      <c r="M1535" s="9"/>
      <c r="N1535" s="90"/>
      <c r="R1535" s="205"/>
      <c r="S1535" s="205"/>
      <c r="T1535" s="205"/>
      <c r="V1535" s="205"/>
      <c r="W1535" s="205"/>
      <c r="X1535" s="205"/>
      <c r="Y1535" s="394"/>
      <c r="Z1535" s="98"/>
      <c r="AA1535" s="205"/>
      <c r="AB1535" s="98"/>
      <c r="AC1535" s="98"/>
      <c r="AD1535" s="98"/>
      <c r="AE1535" s="205"/>
      <c r="AF1535" s="98"/>
      <c r="AH1535" s="98"/>
      <c r="AI1535" s="205"/>
      <c r="AJ1535" s="98"/>
      <c r="AK1535" s="98"/>
      <c r="AL1535" s="98"/>
      <c r="AM1535" s="205"/>
      <c r="AN1535" s="98"/>
      <c r="AO1535" s="121"/>
      <c r="AP1535" s="98"/>
      <c r="AQ1535" s="205"/>
      <c r="AR1535" s="98"/>
      <c r="AT1535" s="98"/>
      <c r="AU1535" s="205"/>
      <c r="AV1535" s="98"/>
      <c r="AX1535" s="98"/>
      <c r="AY1535" s="205"/>
      <c r="AZ1535" s="98"/>
      <c r="BB1535" s="98"/>
      <c r="BC1535" s="205"/>
      <c r="BD1535" s="98"/>
      <c r="BF1535" s="98"/>
      <c r="BG1535" s="205"/>
      <c r="BH1535" s="98"/>
      <c r="BI1535" s="121"/>
      <c r="BJ1535" s="98"/>
      <c r="BK1535" s="205"/>
      <c r="BL1535" s="98"/>
      <c r="BN1535" s="121"/>
      <c r="BO1535" s="121"/>
      <c r="BP1535" s="121"/>
      <c r="BQ1535" s="121"/>
      <c r="BR1535" s="121"/>
    </row>
    <row r="1536" spans="1:70" customFormat="1">
      <c r="A1536" s="84"/>
      <c r="B1536" s="363"/>
      <c r="C1536" s="121"/>
      <c r="D1536" s="121"/>
      <c r="E1536" s="121"/>
      <c r="F1536" s="121"/>
      <c r="G1536" s="121"/>
      <c r="H1536" s="121"/>
      <c r="I1536" s="121"/>
      <c r="J1536" s="121"/>
      <c r="K1536" s="121"/>
      <c r="L1536" s="10"/>
      <c r="M1536" s="9"/>
      <c r="N1536" s="90"/>
      <c r="R1536" s="205"/>
      <c r="S1536" s="205"/>
      <c r="T1536" s="205"/>
      <c r="V1536" s="205"/>
      <c r="W1536" s="205"/>
      <c r="X1536" s="205"/>
      <c r="Y1536" s="394"/>
      <c r="Z1536" s="98"/>
      <c r="AA1536" s="205"/>
      <c r="AB1536" s="98"/>
      <c r="AC1536" s="98"/>
      <c r="AD1536" s="98"/>
      <c r="AE1536" s="205"/>
      <c r="AF1536" s="98"/>
      <c r="AH1536" s="98"/>
      <c r="AI1536" s="205"/>
      <c r="AJ1536" s="98"/>
      <c r="AK1536" s="98"/>
      <c r="AL1536" s="98"/>
      <c r="AM1536" s="205"/>
      <c r="AN1536" s="98"/>
      <c r="AO1536" s="121"/>
      <c r="AP1536" s="98"/>
      <c r="AQ1536" s="205"/>
      <c r="AR1536" s="98"/>
      <c r="AT1536" s="98"/>
      <c r="AU1536" s="205"/>
      <c r="AV1536" s="98"/>
      <c r="AX1536" s="98"/>
      <c r="AY1536" s="205"/>
      <c r="AZ1536" s="98"/>
      <c r="BB1536" s="98"/>
      <c r="BC1536" s="205"/>
      <c r="BD1536" s="98"/>
      <c r="BF1536" s="98"/>
      <c r="BG1536" s="205"/>
      <c r="BH1536" s="98"/>
      <c r="BI1536" s="121"/>
      <c r="BJ1536" s="98"/>
      <c r="BK1536" s="205"/>
      <c r="BL1536" s="98"/>
      <c r="BN1536" s="121"/>
      <c r="BO1536" s="121"/>
      <c r="BP1536" s="121"/>
      <c r="BQ1536" s="121"/>
      <c r="BR1536" s="121"/>
    </row>
    <row r="1537" spans="1:70" customFormat="1">
      <c r="A1537" s="84"/>
      <c r="B1537" s="363"/>
      <c r="C1537" s="121"/>
      <c r="D1537" s="121"/>
      <c r="E1537" s="121"/>
      <c r="F1537" s="121"/>
      <c r="G1537" s="121"/>
      <c r="H1537" s="121"/>
      <c r="I1537" s="121"/>
      <c r="J1537" s="121"/>
      <c r="K1537" s="121"/>
      <c r="L1537" s="10"/>
      <c r="M1537" s="9"/>
      <c r="N1537" s="90"/>
      <c r="R1537" s="205"/>
      <c r="S1537" s="205"/>
      <c r="T1537" s="205"/>
      <c r="V1537" s="205"/>
      <c r="W1537" s="205"/>
      <c r="X1537" s="205"/>
      <c r="Y1537" s="394"/>
      <c r="Z1537" s="98"/>
      <c r="AA1537" s="205"/>
      <c r="AB1537" s="98"/>
      <c r="AC1537" s="98"/>
      <c r="AD1537" s="98"/>
      <c r="AE1537" s="205"/>
      <c r="AF1537" s="98"/>
      <c r="AH1537" s="98"/>
      <c r="AI1537" s="205"/>
      <c r="AJ1537" s="98"/>
      <c r="AK1537" s="98"/>
      <c r="AL1537" s="98"/>
      <c r="AM1537" s="205"/>
      <c r="AN1537" s="98"/>
      <c r="AO1537" s="121"/>
      <c r="AP1537" s="98"/>
      <c r="AQ1537" s="205"/>
      <c r="AR1537" s="98"/>
      <c r="AT1537" s="98"/>
      <c r="AU1537" s="205"/>
      <c r="AV1537" s="98"/>
      <c r="AX1537" s="98"/>
      <c r="AY1537" s="205"/>
      <c r="AZ1537" s="98"/>
      <c r="BB1537" s="98"/>
      <c r="BC1537" s="205"/>
      <c r="BD1537" s="98"/>
      <c r="BF1537" s="98"/>
      <c r="BG1537" s="205"/>
      <c r="BH1537" s="98"/>
      <c r="BI1537" s="121"/>
      <c r="BJ1537" s="98"/>
      <c r="BK1537" s="205"/>
      <c r="BL1537" s="98"/>
      <c r="BN1537" s="121"/>
      <c r="BO1537" s="121"/>
      <c r="BP1537" s="121"/>
      <c r="BQ1537" s="121"/>
      <c r="BR1537" s="121"/>
    </row>
    <row r="1538" spans="1:70" customFormat="1">
      <c r="A1538" s="84"/>
      <c r="B1538" s="363"/>
      <c r="C1538" s="121"/>
      <c r="D1538" s="121"/>
      <c r="E1538" s="121"/>
      <c r="F1538" s="121"/>
      <c r="G1538" s="121"/>
      <c r="H1538" s="121"/>
      <c r="I1538" s="121"/>
      <c r="J1538" s="121"/>
      <c r="K1538" s="121"/>
      <c r="L1538" s="10"/>
      <c r="M1538" s="9"/>
      <c r="N1538" s="90"/>
      <c r="R1538" s="205"/>
      <c r="S1538" s="205"/>
      <c r="T1538" s="205"/>
      <c r="V1538" s="205"/>
      <c r="W1538" s="205"/>
      <c r="X1538" s="205"/>
      <c r="Y1538" s="394"/>
      <c r="Z1538" s="98"/>
      <c r="AA1538" s="205"/>
      <c r="AB1538" s="98"/>
      <c r="AC1538" s="98"/>
      <c r="AD1538" s="98"/>
      <c r="AE1538" s="205"/>
      <c r="AF1538" s="98"/>
      <c r="AH1538" s="98"/>
      <c r="AI1538" s="205"/>
      <c r="AJ1538" s="98"/>
      <c r="AK1538" s="98"/>
      <c r="AL1538" s="98"/>
      <c r="AM1538" s="205"/>
      <c r="AN1538" s="98"/>
      <c r="AO1538" s="121"/>
      <c r="AP1538" s="98"/>
      <c r="AQ1538" s="205"/>
      <c r="AR1538" s="98"/>
      <c r="AT1538" s="98"/>
      <c r="AU1538" s="205"/>
      <c r="AV1538" s="98"/>
      <c r="AX1538" s="98"/>
      <c r="AY1538" s="205"/>
      <c r="AZ1538" s="98"/>
      <c r="BB1538" s="98"/>
      <c r="BC1538" s="205"/>
      <c r="BD1538" s="98"/>
      <c r="BF1538" s="98"/>
      <c r="BG1538" s="205"/>
      <c r="BH1538" s="98"/>
      <c r="BI1538" s="121"/>
      <c r="BJ1538" s="98"/>
      <c r="BK1538" s="205"/>
      <c r="BL1538" s="98"/>
      <c r="BN1538" s="121"/>
      <c r="BO1538" s="121"/>
      <c r="BP1538" s="121"/>
      <c r="BQ1538" s="121"/>
      <c r="BR1538" s="121"/>
    </row>
    <row r="1539" spans="1:70" customFormat="1">
      <c r="A1539" s="84"/>
      <c r="B1539" s="363"/>
      <c r="C1539" s="121"/>
      <c r="D1539" s="121"/>
      <c r="E1539" s="121"/>
      <c r="F1539" s="121"/>
      <c r="G1539" s="121"/>
      <c r="H1539" s="121"/>
      <c r="I1539" s="121"/>
      <c r="J1539" s="121"/>
      <c r="K1539" s="121"/>
      <c r="L1539" s="10"/>
      <c r="M1539" s="9"/>
      <c r="N1539" s="90"/>
      <c r="R1539" s="205"/>
      <c r="S1539" s="205"/>
      <c r="T1539" s="205"/>
      <c r="V1539" s="205"/>
      <c r="W1539" s="205"/>
      <c r="X1539" s="205"/>
      <c r="Y1539" s="394"/>
      <c r="Z1539" s="98"/>
      <c r="AA1539" s="205"/>
      <c r="AB1539" s="98"/>
      <c r="AC1539" s="98"/>
      <c r="AD1539" s="98"/>
      <c r="AE1539" s="205"/>
      <c r="AF1539" s="98"/>
      <c r="AH1539" s="98"/>
      <c r="AI1539" s="205"/>
      <c r="AJ1539" s="98"/>
      <c r="AK1539" s="98"/>
      <c r="AL1539" s="98"/>
      <c r="AM1539" s="205"/>
      <c r="AN1539" s="98"/>
      <c r="AO1539" s="121"/>
      <c r="AP1539" s="98"/>
      <c r="AQ1539" s="205"/>
      <c r="AR1539" s="98"/>
      <c r="AT1539" s="98"/>
      <c r="AU1539" s="205"/>
      <c r="AV1539" s="98"/>
      <c r="AX1539" s="98"/>
      <c r="AY1539" s="205"/>
      <c r="AZ1539" s="98"/>
      <c r="BB1539" s="98"/>
      <c r="BC1539" s="205"/>
      <c r="BD1539" s="98"/>
      <c r="BF1539" s="98"/>
      <c r="BG1539" s="205"/>
      <c r="BH1539" s="98"/>
      <c r="BI1539" s="121"/>
      <c r="BJ1539" s="98"/>
      <c r="BK1539" s="205"/>
      <c r="BL1539" s="98"/>
      <c r="BN1539" s="121"/>
      <c r="BO1539" s="121"/>
      <c r="BP1539" s="121"/>
      <c r="BQ1539" s="121"/>
      <c r="BR1539" s="121"/>
    </row>
    <row r="1540" spans="1:70" customFormat="1">
      <c r="A1540" s="84"/>
      <c r="B1540" s="363"/>
      <c r="C1540" s="121"/>
      <c r="D1540" s="121"/>
      <c r="E1540" s="121"/>
      <c r="F1540" s="121"/>
      <c r="G1540" s="121"/>
      <c r="H1540" s="121"/>
      <c r="I1540" s="121"/>
      <c r="J1540" s="121"/>
      <c r="K1540" s="121"/>
      <c r="L1540" s="10"/>
      <c r="M1540" s="9"/>
      <c r="N1540" s="90"/>
      <c r="R1540" s="205"/>
      <c r="S1540" s="205"/>
      <c r="T1540" s="205"/>
      <c r="V1540" s="205"/>
      <c r="W1540" s="205"/>
      <c r="X1540" s="205"/>
      <c r="Y1540" s="394"/>
      <c r="Z1540" s="98"/>
      <c r="AA1540" s="205"/>
      <c r="AB1540" s="98"/>
      <c r="AC1540" s="98"/>
      <c r="AD1540" s="98"/>
      <c r="AE1540" s="205"/>
      <c r="AF1540" s="98"/>
      <c r="AH1540" s="98"/>
      <c r="AI1540" s="205"/>
      <c r="AJ1540" s="98"/>
      <c r="AK1540" s="98"/>
      <c r="AL1540" s="98"/>
      <c r="AM1540" s="205"/>
      <c r="AN1540" s="98"/>
      <c r="AO1540" s="121"/>
      <c r="AP1540" s="98"/>
      <c r="AQ1540" s="205"/>
      <c r="AR1540" s="98"/>
      <c r="AT1540" s="98"/>
      <c r="AU1540" s="205"/>
      <c r="AV1540" s="98"/>
      <c r="AX1540" s="98"/>
      <c r="AY1540" s="205"/>
      <c r="AZ1540" s="98"/>
      <c r="BB1540" s="98"/>
      <c r="BC1540" s="205"/>
      <c r="BD1540" s="98"/>
      <c r="BF1540" s="98"/>
      <c r="BG1540" s="205"/>
      <c r="BH1540" s="98"/>
      <c r="BI1540" s="121"/>
      <c r="BJ1540" s="98"/>
      <c r="BK1540" s="205"/>
      <c r="BL1540" s="98"/>
      <c r="BN1540" s="121"/>
      <c r="BO1540" s="121"/>
      <c r="BP1540" s="121"/>
      <c r="BQ1540" s="121"/>
      <c r="BR1540" s="121"/>
    </row>
    <row r="1541" spans="1:70" customFormat="1">
      <c r="A1541" s="84"/>
      <c r="B1541" s="363"/>
      <c r="C1541" s="121"/>
      <c r="D1541" s="121"/>
      <c r="E1541" s="121"/>
      <c r="F1541" s="121"/>
      <c r="G1541" s="121"/>
      <c r="H1541" s="121"/>
      <c r="I1541" s="121"/>
      <c r="J1541" s="121"/>
      <c r="K1541" s="121"/>
      <c r="L1541" s="10"/>
      <c r="M1541" s="9"/>
      <c r="N1541" s="90"/>
      <c r="R1541" s="205"/>
      <c r="S1541" s="205"/>
      <c r="T1541" s="205"/>
      <c r="V1541" s="205"/>
      <c r="W1541" s="205"/>
      <c r="X1541" s="205"/>
      <c r="Y1541" s="394"/>
      <c r="Z1541" s="98"/>
      <c r="AA1541" s="205"/>
      <c r="AB1541" s="98"/>
      <c r="AC1541" s="98"/>
      <c r="AD1541" s="98"/>
      <c r="AE1541" s="205"/>
      <c r="AF1541" s="98"/>
      <c r="AH1541" s="98"/>
      <c r="AI1541" s="205"/>
      <c r="AJ1541" s="98"/>
      <c r="AK1541" s="98"/>
      <c r="AL1541" s="98"/>
      <c r="AM1541" s="205"/>
      <c r="AN1541" s="98"/>
      <c r="AO1541" s="121"/>
      <c r="AP1541" s="98"/>
      <c r="AQ1541" s="205"/>
      <c r="AR1541" s="98"/>
      <c r="AT1541" s="98"/>
      <c r="AU1541" s="205"/>
      <c r="AV1541" s="98"/>
      <c r="AX1541" s="98"/>
      <c r="AY1541" s="205"/>
      <c r="AZ1541" s="98"/>
      <c r="BB1541" s="98"/>
      <c r="BC1541" s="205"/>
      <c r="BD1541" s="98"/>
      <c r="BF1541" s="98"/>
      <c r="BG1541" s="205"/>
      <c r="BH1541" s="98"/>
      <c r="BI1541" s="121"/>
      <c r="BJ1541" s="98"/>
      <c r="BK1541" s="205"/>
      <c r="BL1541" s="98"/>
      <c r="BN1541" s="121"/>
      <c r="BO1541" s="121"/>
      <c r="BP1541" s="121"/>
      <c r="BQ1541" s="121"/>
      <c r="BR1541" s="121"/>
    </row>
    <row r="1542" spans="1:70" customFormat="1">
      <c r="A1542" s="84"/>
      <c r="B1542" s="363"/>
      <c r="C1542" s="121"/>
      <c r="D1542" s="121"/>
      <c r="E1542" s="121"/>
      <c r="F1542" s="121"/>
      <c r="G1542" s="121"/>
      <c r="H1542" s="121"/>
      <c r="I1542" s="121"/>
      <c r="J1542" s="121"/>
      <c r="K1542" s="121"/>
      <c r="L1542" s="10"/>
      <c r="M1542" s="9"/>
      <c r="N1542" s="90"/>
      <c r="R1542" s="205"/>
      <c r="S1542" s="205"/>
      <c r="T1542" s="205"/>
      <c r="V1542" s="205"/>
      <c r="W1542" s="205"/>
      <c r="X1542" s="205"/>
      <c r="Y1542" s="394"/>
      <c r="Z1542" s="98"/>
      <c r="AA1542" s="205"/>
      <c r="AB1542" s="98"/>
      <c r="AC1542" s="98"/>
      <c r="AD1542" s="98"/>
      <c r="AE1542" s="205"/>
      <c r="AF1542" s="98"/>
      <c r="AH1542" s="98"/>
      <c r="AI1542" s="205"/>
      <c r="AJ1542" s="98"/>
      <c r="AK1542" s="98"/>
      <c r="AL1542" s="98"/>
      <c r="AM1542" s="205"/>
      <c r="AN1542" s="98"/>
      <c r="AO1542" s="121"/>
      <c r="AP1542" s="98"/>
      <c r="AQ1542" s="205"/>
      <c r="AR1542" s="98"/>
      <c r="AT1542" s="98"/>
      <c r="AU1542" s="205"/>
      <c r="AV1542" s="98"/>
      <c r="AX1542" s="98"/>
      <c r="AY1542" s="205"/>
      <c r="AZ1542" s="98"/>
      <c r="BB1542" s="98"/>
      <c r="BC1542" s="205"/>
      <c r="BD1542" s="98"/>
      <c r="BF1542" s="98"/>
      <c r="BG1542" s="205"/>
      <c r="BH1542" s="98"/>
      <c r="BI1542" s="121"/>
      <c r="BJ1542" s="98"/>
      <c r="BK1542" s="205"/>
      <c r="BL1542" s="98"/>
      <c r="BN1542" s="121"/>
      <c r="BO1542" s="121"/>
      <c r="BP1542" s="121"/>
      <c r="BQ1542" s="121"/>
      <c r="BR1542" s="121"/>
    </row>
    <row r="1543" spans="1:70" customFormat="1">
      <c r="A1543" s="84"/>
      <c r="B1543" s="363"/>
      <c r="C1543" s="121"/>
      <c r="D1543" s="121"/>
      <c r="E1543" s="121"/>
      <c r="F1543" s="121"/>
      <c r="G1543" s="121"/>
      <c r="H1543" s="121"/>
      <c r="I1543" s="121"/>
      <c r="J1543" s="121"/>
      <c r="K1543" s="121"/>
      <c r="L1543" s="10"/>
      <c r="M1543" s="9"/>
      <c r="N1543" s="90"/>
      <c r="R1543" s="205"/>
      <c r="S1543" s="205"/>
      <c r="T1543" s="205"/>
      <c r="V1543" s="205"/>
      <c r="W1543" s="205"/>
      <c r="X1543" s="205"/>
      <c r="Y1543" s="394"/>
      <c r="Z1543" s="98"/>
      <c r="AA1543" s="205"/>
      <c r="AB1543" s="98"/>
      <c r="AC1543" s="98"/>
      <c r="AD1543" s="98"/>
      <c r="AE1543" s="205"/>
      <c r="AF1543" s="98"/>
      <c r="AH1543" s="98"/>
      <c r="AI1543" s="205"/>
      <c r="AJ1543" s="98"/>
      <c r="AK1543" s="98"/>
      <c r="AL1543" s="98"/>
      <c r="AM1543" s="205"/>
      <c r="AN1543" s="98"/>
      <c r="AO1543" s="121"/>
      <c r="AP1543" s="98"/>
      <c r="AQ1543" s="205"/>
      <c r="AR1543" s="98"/>
      <c r="AT1543" s="98"/>
      <c r="AU1543" s="205"/>
      <c r="AV1543" s="98"/>
      <c r="AX1543" s="98"/>
      <c r="AY1543" s="205"/>
      <c r="AZ1543" s="98"/>
      <c r="BB1543" s="98"/>
      <c r="BC1543" s="205"/>
      <c r="BD1543" s="98"/>
      <c r="BF1543" s="98"/>
      <c r="BG1543" s="205"/>
      <c r="BH1543" s="98"/>
      <c r="BI1543" s="121"/>
      <c r="BJ1543" s="98"/>
      <c r="BK1543" s="205"/>
      <c r="BL1543" s="98"/>
      <c r="BN1543" s="121"/>
      <c r="BO1543" s="121"/>
      <c r="BP1543" s="121"/>
      <c r="BQ1543" s="121"/>
      <c r="BR1543" s="121"/>
    </row>
    <row r="1544" spans="1:70" customFormat="1">
      <c r="A1544" s="84"/>
      <c r="B1544" s="363"/>
      <c r="C1544" s="121"/>
      <c r="D1544" s="121"/>
      <c r="E1544" s="121"/>
      <c r="F1544" s="121"/>
      <c r="G1544" s="121"/>
      <c r="H1544" s="121"/>
      <c r="I1544" s="121"/>
      <c r="J1544" s="121"/>
      <c r="K1544" s="121"/>
      <c r="L1544" s="10"/>
      <c r="M1544" s="9"/>
      <c r="N1544" s="90"/>
      <c r="R1544" s="205"/>
      <c r="S1544" s="205"/>
      <c r="T1544" s="205"/>
      <c r="V1544" s="205"/>
      <c r="W1544" s="205"/>
      <c r="X1544" s="205"/>
      <c r="Y1544" s="394"/>
      <c r="Z1544" s="98"/>
      <c r="AA1544" s="205"/>
      <c r="AB1544" s="98"/>
      <c r="AC1544" s="98"/>
      <c r="AD1544" s="98"/>
      <c r="AE1544" s="205"/>
      <c r="AF1544" s="98"/>
      <c r="AH1544" s="98"/>
      <c r="AI1544" s="205"/>
      <c r="AJ1544" s="98"/>
      <c r="AK1544" s="98"/>
      <c r="AL1544" s="98"/>
      <c r="AM1544" s="205"/>
      <c r="AN1544" s="98"/>
      <c r="AO1544" s="121"/>
      <c r="AP1544" s="98"/>
      <c r="AQ1544" s="205"/>
      <c r="AR1544" s="98"/>
      <c r="AT1544" s="98"/>
      <c r="AU1544" s="205"/>
      <c r="AV1544" s="98"/>
      <c r="AX1544" s="98"/>
      <c r="AY1544" s="205"/>
      <c r="AZ1544" s="98"/>
      <c r="BB1544" s="98"/>
      <c r="BC1544" s="205"/>
      <c r="BD1544" s="98"/>
      <c r="BF1544" s="98"/>
      <c r="BG1544" s="205"/>
      <c r="BH1544" s="98"/>
      <c r="BI1544" s="121"/>
      <c r="BJ1544" s="98"/>
      <c r="BK1544" s="205"/>
      <c r="BL1544" s="98"/>
      <c r="BN1544" s="121"/>
      <c r="BO1544" s="121"/>
      <c r="BP1544" s="121"/>
      <c r="BQ1544" s="121"/>
      <c r="BR1544" s="121"/>
    </row>
    <row r="1545" spans="1:70" customFormat="1">
      <c r="A1545" s="84"/>
      <c r="B1545" s="363"/>
      <c r="C1545" s="121"/>
      <c r="D1545" s="121"/>
      <c r="E1545" s="121"/>
      <c r="F1545" s="121"/>
      <c r="G1545" s="121"/>
      <c r="H1545" s="121"/>
      <c r="I1545" s="121"/>
      <c r="J1545" s="121"/>
      <c r="K1545" s="121"/>
      <c r="L1545" s="10"/>
      <c r="M1545" s="9"/>
      <c r="N1545" s="90"/>
      <c r="R1545" s="205"/>
      <c r="S1545" s="205"/>
      <c r="T1545" s="205"/>
      <c r="V1545" s="205"/>
      <c r="W1545" s="205"/>
      <c r="X1545" s="205"/>
      <c r="Y1545" s="394"/>
      <c r="Z1545" s="98"/>
      <c r="AA1545" s="205"/>
      <c r="AB1545" s="98"/>
      <c r="AC1545" s="98"/>
      <c r="AD1545" s="98"/>
      <c r="AE1545" s="205"/>
      <c r="AF1545" s="98"/>
      <c r="AH1545" s="98"/>
      <c r="AI1545" s="205"/>
      <c r="AJ1545" s="98"/>
      <c r="AK1545" s="98"/>
      <c r="AL1545" s="98"/>
      <c r="AM1545" s="205"/>
      <c r="AN1545" s="98"/>
      <c r="AO1545" s="121"/>
      <c r="AP1545" s="98"/>
      <c r="AQ1545" s="205"/>
      <c r="AR1545" s="98"/>
      <c r="AT1545" s="98"/>
      <c r="AU1545" s="205"/>
      <c r="AV1545" s="98"/>
      <c r="AX1545" s="98"/>
      <c r="AY1545" s="205"/>
      <c r="AZ1545" s="98"/>
      <c r="BB1545" s="98"/>
      <c r="BC1545" s="205"/>
      <c r="BD1545" s="98"/>
      <c r="BF1545" s="98"/>
      <c r="BG1545" s="205"/>
      <c r="BH1545" s="98"/>
      <c r="BI1545" s="121"/>
      <c r="BJ1545" s="98"/>
      <c r="BK1545" s="205"/>
      <c r="BL1545" s="98"/>
      <c r="BN1545" s="121"/>
      <c r="BO1545" s="121"/>
      <c r="BP1545" s="121"/>
      <c r="BQ1545" s="121"/>
      <c r="BR1545" s="121"/>
    </row>
    <row r="1546" spans="1:70" customFormat="1">
      <c r="A1546" s="84"/>
      <c r="B1546" s="363"/>
      <c r="C1546" s="121"/>
      <c r="D1546" s="121"/>
      <c r="E1546" s="121"/>
      <c r="F1546" s="121"/>
      <c r="G1546" s="121"/>
      <c r="H1546" s="121"/>
      <c r="I1546" s="121"/>
      <c r="J1546" s="121"/>
      <c r="K1546" s="121"/>
      <c r="L1546" s="10"/>
      <c r="M1546" s="9"/>
      <c r="N1546" s="90"/>
      <c r="R1546" s="205"/>
      <c r="S1546" s="205"/>
      <c r="T1546" s="205"/>
      <c r="V1546" s="205"/>
      <c r="W1546" s="205"/>
      <c r="X1546" s="205"/>
      <c r="Y1546" s="394"/>
      <c r="Z1546" s="98"/>
      <c r="AA1546" s="205"/>
      <c r="AB1546" s="98"/>
      <c r="AC1546" s="98"/>
      <c r="AD1546" s="98"/>
      <c r="AE1546" s="205"/>
      <c r="AF1546" s="98"/>
      <c r="AH1546" s="98"/>
      <c r="AI1546" s="205"/>
      <c r="AJ1546" s="98"/>
      <c r="AK1546" s="98"/>
      <c r="AL1546" s="98"/>
      <c r="AM1546" s="205"/>
      <c r="AN1546" s="98"/>
      <c r="AO1546" s="121"/>
      <c r="AP1546" s="98"/>
      <c r="AQ1546" s="205"/>
      <c r="AR1546" s="98"/>
      <c r="AT1546" s="98"/>
      <c r="AU1546" s="205"/>
      <c r="AV1546" s="98"/>
      <c r="AX1546" s="98"/>
      <c r="AY1546" s="205"/>
      <c r="AZ1546" s="98"/>
      <c r="BB1546" s="98"/>
      <c r="BC1546" s="205"/>
      <c r="BD1546" s="98"/>
      <c r="BF1546" s="98"/>
      <c r="BG1546" s="205"/>
      <c r="BH1546" s="98"/>
      <c r="BI1546" s="121"/>
      <c r="BJ1546" s="98"/>
      <c r="BK1546" s="205"/>
      <c r="BL1546" s="98"/>
      <c r="BN1546" s="121"/>
      <c r="BO1546" s="121"/>
      <c r="BP1546" s="121"/>
      <c r="BQ1546" s="121"/>
      <c r="BR1546" s="121"/>
    </row>
    <row r="1547" spans="1:70" customFormat="1">
      <c r="A1547" s="84"/>
      <c r="B1547" s="363"/>
      <c r="C1547" s="121"/>
      <c r="D1547" s="121"/>
      <c r="E1547" s="121"/>
      <c r="F1547" s="121"/>
      <c r="G1547" s="121"/>
      <c r="H1547" s="121"/>
      <c r="I1547" s="121"/>
      <c r="J1547" s="121"/>
      <c r="K1547" s="121"/>
      <c r="L1547" s="10"/>
      <c r="M1547" s="9"/>
      <c r="N1547" s="90"/>
      <c r="R1547" s="205"/>
      <c r="S1547" s="205"/>
      <c r="T1547" s="205"/>
      <c r="V1547" s="205"/>
      <c r="W1547" s="205"/>
      <c r="X1547" s="205"/>
      <c r="Y1547" s="394"/>
      <c r="Z1547" s="98"/>
      <c r="AA1547" s="205"/>
      <c r="AB1547" s="98"/>
      <c r="AC1547" s="98"/>
      <c r="AD1547" s="98"/>
      <c r="AE1547" s="205"/>
      <c r="AF1547" s="98"/>
      <c r="AH1547" s="98"/>
      <c r="AI1547" s="205"/>
      <c r="AJ1547" s="98"/>
      <c r="AK1547" s="98"/>
      <c r="AL1547" s="98"/>
      <c r="AM1547" s="205"/>
      <c r="AN1547" s="98"/>
      <c r="AO1547" s="121"/>
      <c r="AP1547" s="98"/>
      <c r="AQ1547" s="205"/>
      <c r="AR1547" s="98"/>
      <c r="AT1547" s="98"/>
      <c r="AU1547" s="205"/>
      <c r="AV1547" s="98"/>
      <c r="AX1547" s="98"/>
      <c r="AY1547" s="205"/>
      <c r="AZ1547" s="98"/>
      <c r="BB1547" s="98"/>
      <c r="BC1547" s="205"/>
      <c r="BD1547" s="98"/>
      <c r="BF1547" s="98"/>
      <c r="BG1547" s="205"/>
      <c r="BH1547" s="98"/>
      <c r="BI1547" s="121"/>
      <c r="BJ1547" s="98"/>
      <c r="BK1547" s="205"/>
      <c r="BL1547" s="98"/>
      <c r="BN1547" s="121"/>
      <c r="BO1547" s="121"/>
      <c r="BP1547" s="121"/>
      <c r="BQ1547" s="121"/>
      <c r="BR1547" s="121"/>
    </row>
    <row r="1548" spans="1:70" customFormat="1">
      <c r="A1548" s="84"/>
      <c r="B1548" s="363"/>
      <c r="C1548" s="121"/>
      <c r="D1548" s="121"/>
      <c r="E1548" s="121"/>
      <c r="F1548" s="121"/>
      <c r="G1548" s="121"/>
      <c r="H1548" s="121"/>
      <c r="I1548" s="121"/>
      <c r="J1548" s="121"/>
      <c r="K1548" s="121"/>
      <c r="L1548" s="10"/>
      <c r="M1548" s="9"/>
      <c r="N1548" s="90"/>
      <c r="R1548" s="205"/>
      <c r="S1548" s="205"/>
      <c r="T1548" s="205"/>
      <c r="V1548" s="205"/>
      <c r="W1548" s="205"/>
      <c r="X1548" s="205"/>
      <c r="Y1548" s="394"/>
      <c r="Z1548" s="98"/>
      <c r="AA1548" s="205"/>
      <c r="AB1548" s="98"/>
      <c r="AC1548" s="98"/>
      <c r="AD1548" s="98"/>
      <c r="AE1548" s="205"/>
      <c r="AF1548" s="98"/>
      <c r="AH1548" s="98"/>
      <c r="AI1548" s="205"/>
      <c r="AJ1548" s="98"/>
      <c r="AK1548" s="98"/>
      <c r="AL1548" s="98"/>
      <c r="AM1548" s="205"/>
      <c r="AN1548" s="98"/>
      <c r="AO1548" s="121"/>
      <c r="AP1548" s="98"/>
      <c r="AQ1548" s="205"/>
      <c r="AR1548" s="98"/>
      <c r="AT1548" s="98"/>
      <c r="AU1548" s="205"/>
      <c r="AV1548" s="98"/>
      <c r="AX1548" s="98"/>
      <c r="AY1548" s="205"/>
      <c r="AZ1548" s="98"/>
      <c r="BB1548" s="98"/>
      <c r="BC1548" s="205"/>
      <c r="BD1548" s="98"/>
      <c r="BF1548" s="98"/>
      <c r="BG1548" s="205"/>
      <c r="BH1548" s="98"/>
      <c r="BI1548" s="121"/>
      <c r="BJ1548" s="98"/>
      <c r="BK1548" s="205"/>
      <c r="BL1548" s="98"/>
      <c r="BN1548" s="121"/>
      <c r="BO1548" s="121"/>
      <c r="BP1548" s="121"/>
      <c r="BQ1548" s="121"/>
      <c r="BR1548" s="121"/>
    </row>
    <row r="1549" spans="1:70" customFormat="1">
      <c r="A1549" s="84"/>
      <c r="B1549" s="363"/>
      <c r="C1549" s="121"/>
      <c r="D1549" s="121"/>
      <c r="E1549" s="121"/>
      <c r="F1549" s="121"/>
      <c r="G1549" s="121"/>
      <c r="H1549" s="121"/>
      <c r="I1549" s="121"/>
      <c r="J1549" s="121"/>
      <c r="K1549" s="121"/>
      <c r="L1549" s="10"/>
      <c r="M1549" s="9"/>
      <c r="N1549" s="90"/>
      <c r="R1549" s="205"/>
      <c r="S1549" s="205"/>
      <c r="T1549" s="205"/>
      <c r="V1549" s="205"/>
      <c r="W1549" s="205"/>
      <c r="X1549" s="205"/>
      <c r="Y1549" s="394"/>
      <c r="Z1549" s="98"/>
      <c r="AA1549" s="205"/>
      <c r="AB1549" s="98"/>
      <c r="AC1549" s="98"/>
      <c r="AD1549" s="98"/>
      <c r="AE1549" s="205"/>
      <c r="AF1549" s="98"/>
      <c r="AH1549" s="98"/>
      <c r="AI1549" s="205"/>
      <c r="AJ1549" s="98"/>
      <c r="AK1549" s="98"/>
      <c r="AL1549" s="98"/>
      <c r="AM1549" s="205"/>
      <c r="AN1549" s="98"/>
      <c r="AO1549" s="121"/>
      <c r="AP1549" s="98"/>
      <c r="AQ1549" s="205"/>
      <c r="AR1549" s="98"/>
      <c r="AT1549" s="98"/>
      <c r="AU1549" s="205"/>
      <c r="AV1549" s="98"/>
      <c r="AX1549" s="98"/>
      <c r="AY1549" s="205"/>
      <c r="AZ1549" s="98"/>
      <c r="BB1549" s="98"/>
      <c r="BC1549" s="205"/>
      <c r="BD1549" s="98"/>
      <c r="BF1549" s="98"/>
      <c r="BG1549" s="205"/>
      <c r="BH1549" s="98"/>
      <c r="BI1549" s="121"/>
      <c r="BJ1549" s="98"/>
      <c r="BK1549" s="205"/>
      <c r="BL1549" s="98"/>
      <c r="BN1549" s="121"/>
      <c r="BO1549" s="121"/>
      <c r="BP1549" s="121"/>
      <c r="BQ1549" s="121"/>
      <c r="BR1549" s="121"/>
    </row>
    <row r="1550" spans="1:70" customFormat="1">
      <c r="A1550" s="84"/>
      <c r="B1550" s="363"/>
      <c r="C1550" s="121"/>
      <c r="D1550" s="121"/>
      <c r="E1550" s="121"/>
      <c r="F1550" s="121"/>
      <c r="G1550" s="121"/>
      <c r="H1550" s="121"/>
      <c r="I1550" s="121"/>
      <c r="J1550" s="121"/>
      <c r="K1550" s="121"/>
      <c r="L1550" s="10"/>
      <c r="M1550" s="9"/>
      <c r="N1550" s="90"/>
      <c r="R1550" s="205"/>
      <c r="S1550" s="205"/>
      <c r="T1550" s="205"/>
      <c r="V1550" s="205"/>
      <c r="W1550" s="205"/>
      <c r="X1550" s="205"/>
      <c r="Y1550" s="394"/>
      <c r="Z1550" s="98"/>
      <c r="AA1550" s="205"/>
      <c r="AB1550" s="98"/>
      <c r="AC1550" s="98"/>
      <c r="AD1550" s="98"/>
      <c r="AE1550" s="205"/>
      <c r="AF1550" s="98"/>
      <c r="AH1550" s="98"/>
      <c r="AI1550" s="205"/>
      <c r="AJ1550" s="98"/>
      <c r="AK1550" s="98"/>
      <c r="AL1550" s="98"/>
      <c r="AM1550" s="205"/>
      <c r="AN1550" s="98"/>
      <c r="AO1550" s="121"/>
      <c r="AP1550" s="98"/>
      <c r="AQ1550" s="205"/>
      <c r="AR1550" s="98"/>
      <c r="AT1550" s="98"/>
      <c r="AU1550" s="205"/>
      <c r="AV1550" s="98"/>
      <c r="AX1550" s="98"/>
      <c r="AY1550" s="205"/>
      <c r="AZ1550" s="98"/>
      <c r="BB1550" s="98"/>
      <c r="BC1550" s="205"/>
      <c r="BD1550" s="98"/>
      <c r="BF1550" s="98"/>
      <c r="BG1550" s="205"/>
      <c r="BH1550" s="98"/>
      <c r="BI1550" s="121"/>
      <c r="BJ1550" s="98"/>
      <c r="BK1550" s="205"/>
      <c r="BL1550" s="98"/>
      <c r="BN1550" s="121"/>
      <c r="BO1550" s="121"/>
      <c r="BP1550" s="121"/>
      <c r="BQ1550" s="121"/>
      <c r="BR1550" s="121"/>
    </row>
    <row r="1551" spans="1:70" customFormat="1">
      <c r="A1551" s="84"/>
      <c r="B1551" s="363"/>
      <c r="C1551" s="121"/>
      <c r="D1551" s="121"/>
      <c r="E1551" s="121"/>
      <c r="F1551" s="121"/>
      <c r="G1551" s="121"/>
      <c r="H1551" s="121"/>
      <c r="I1551" s="121"/>
      <c r="J1551" s="121"/>
      <c r="K1551" s="121"/>
      <c r="L1551" s="10"/>
      <c r="M1551" s="9"/>
      <c r="N1551" s="90"/>
      <c r="R1551" s="205"/>
      <c r="S1551" s="205"/>
      <c r="T1551" s="205"/>
      <c r="V1551" s="205"/>
      <c r="W1551" s="205"/>
      <c r="X1551" s="205"/>
      <c r="Y1551" s="394"/>
      <c r="Z1551" s="98"/>
      <c r="AA1551" s="205"/>
      <c r="AB1551" s="98"/>
      <c r="AC1551" s="98"/>
      <c r="AD1551" s="98"/>
      <c r="AE1551" s="205"/>
      <c r="AF1551" s="98"/>
      <c r="AH1551" s="98"/>
      <c r="AI1551" s="205"/>
      <c r="AJ1551" s="98"/>
      <c r="AK1551" s="98"/>
      <c r="AL1551" s="98"/>
      <c r="AM1551" s="205"/>
      <c r="AN1551" s="98"/>
      <c r="AO1551" s="121"/>
      <c r="AP1551" s="98"/>
      <c r="AQ1551" s="205"/>
      <c r="AR1551" s="98"/>
      <c r="AT1551" s="98"/>
      <c r="AU1551" s="205"/>
      <c r="AV1551" s="98"/>
      <c r="AX1551" s="98"/>
      <c r="AY1551" s="205"/>
      <c r="AZ1551" s="98"/>
      <c r="BB1551" s="98"/>
      <c r="BC1551" s="205"/>
      <c r="BD1551" s="98"/>
      <c r="BF1551" s="98"/>
      <c r="BG1551" s="205"/>
      <c r="BH1551" s="98"/>
      <c r="BI1551" s="121"/>
      <c r="BJ1551" s="98"/>
      <c r="BK1551" s="205"/>
      <c r="BL1551" s="98"/>
      <c r="BN1551" s="121"/>
      <c r="BO1551" s="121"/>
      <c r="BP1551" s="121"/>
      <c r="BQ1551" s="121"/>
      <c r="BR1551" s="121"/>
    </row>
    <row r="1552" spans="1:70" customFormat="1">
      <c r="A1552" s="84"/>
      <c r="B1552" s="363"/>
      <c r="C1552" s="121"/>
      <c r="D1552" s="121"/>
      <c r="E1552" s="121"/>
      <c r="F1552" s="121"/>
      <c r="G1552" s="121"/>
      <c r="H1552" s="121"/>
      <c r="I1552" s="121"/>
      <c r="J1552" s="121"/>
      <c r="K1552" s="121"/>
      <c r="L1552" s="10"/>
      <c r="M1552" s="9"/>
      <c r="N1552" s="90"/>
      <c r="R1552" s="205"/>
      <c r="S1552" s="205"/>
      <c r="T1552" s="205"/>
      <c r="V1552" s="205"/>
      <c r="W1552" s="205"/>
      <c r="X1552" s="205"/>
      <c r="Y1552" s="394"/>
      <c r="Z1552" s="98"/>
      <c r="AA1552" s="205"/>
      <c r="AB1552" s="98"/>
      <c r="AC1552" s="98"/>
      <c r="AD1552" s="98"/>
      <c r="AE1552" s="205"/>
      <c r="AF1552" s="98"/>
      <c r="AH1552" s="98"/>
      <c r="AI1552" s="205"/>
      <c r="AJ1552" s="98"/>
      <c r="AK1552" s="98"/>
      <c r="AL1552" s="98"/>
      <c r="AM1552" s="205"/>
      <c r="AN1552" s="98"/>
      <c r="AO1552" s="121"/>
      <c r="AP1552" s="98"/>
      <c r="AQ1552" s="205"/>
      <c r="AR1552" s="98"/>
      <c r="AT1552" s="98"/>
      <c r="AU1552" s="205"/>
      <c r="AV1552" s="98"/>
      <c r="AX1552" s="98"/>
      <c r="AY1552" s="205"/>
      <c r="AZ1552" s="98"/>
      <c r="BB1552" s="98"/>
      <c r="BC1552" s="205"/>
      <c r="BD1552" s="98"/>
      <c r="BF1552" s="98"/>
      <c r="BG1552" s="205"/>
      <c r="BH1552" s="98"/>
      <c r="BI1552" s="121"/>
      <c r="BJ1552" s="98"/>
      <c r="BK1552" s="205"/>
      <c r="BL1552" s="98"/>
      <c r="BN1552" s="121"/>
      <c r="BO1552" s="121"/>
      <c r="BP1552" s="121"/>
      <c r="BQ1552" s="121"/>
      <c r="BR1552" s="121"/>
    </row>
    <row r="1553" spans="1:70" customFormat="1">
      <c r="A1553" s="84"/>
      <c r="B1553" s="363"/>
      <c r="C1553" s="121"/>
      <c r="D1553" s="121"/>
      <c r="E1553" s="121"/>
      <c r="F1553" s="121"/>
      <c r="G1553" s="121"/>
      <c r="H1553" s="121"/>
      <c r="I1553" s="121"/>
      <c r="J1553" s="121"/>
      <c r="K1553" s="121"/>
      <c r="L1553" s="10"/>
      <c r="M1553" s="9"/>
      <c r="N1553" s="90"/>
      <c r="R1553" s="205"/>
      <c r="S1553" s="205"/>
      <c r="T1553" s="205"/>
      <c r="V1553" s="205"/>
      <c r="W1553" s="205"/>
      <c r="X1553" s="205"/>
      <c r="Y1553" s="394"/>
      <c r="Z1553" s="98"/>
      <c r="AA1553" s="205"/>
      <c r="AB1553" s="98"/>
      <c r="AC1553" s="98"/>
      <c r="AD1553" s="98"/>
      <c r="AE1553" s="205"/>
      <c r="AF1553" s="98"/>
      <c r="AH1553" s="98"/>
      <c r="AI1553" s="205"/>
      <c r="AJ1553" s="98"/>
      <c r="AK1553" s="98"/>
      <c r="AL1553" s="98"/>
      <c r="AM1553" s="205"/>
      <c r="AN1553" s="98"/>
      <c r="AO1553" s="121"/>
      <c r="AP1553" s="98"/>
      <c r="AQ1553" s="205"/>
      <c r="AR1553" s="98"/>
      <c r="AT1553" s="98"/>
      <c r="AU1553" s="205"/>
      <c r="AV1553" s="98"/>
      <c r="AX1553" s="98"/>
      <c r="AY1553" s="205"/>
      <c r="AZ1553" s="98"/>
      <c r="BB1553" s="98"/>
      <c r="BC1553" s="205"/>
      <c r="BD1553" s="98"/>
      <c r="BF1553" s="98"/>
      <c r="BG1553" s="205"/>
      <c r="BH1553" s="98"/>
      <c r="BI1553" s="121"/>
      <c r="BJ1553" s="98"/>
      <c r="BK1553" s="205"/>
      <c r="BL1553" s="98"/>
      <c r="BN1553" s="121"/>
      <c r="BO1553" s="121"/>
      <c r="BP1553" s="121"/>
      <c r="BQ1553" s="121"/>
      <c r="BR1553" s="121"/>
    </row>
    <row r="1554" spans="1:70" customFormat="1">
      <c r="A1554" s="84"/>
      <c r="B1554" s="363"/>
      <c r="C1554" s="121"/>
      <c r="D1554" s="121"/>
      <c r="E1554" s="121"/>
      <c r="F1554" s="121"/>
      <c r="G1554" s="121"/>
      <c r="H1554" s="121"/>
      <c r="I1554" s="121"/>
      <c r="J1554" s="121"/>
      <c r="K1554" s="121"/>
      <c r="L1554" s="10"/>
      <c r="M1554" s="9"/>
      <c r="N1554" s="90"/>
      <c r="R1554" s="205"/>
      <c r="S1554" s="205"/>
      <c r="T1554" s="205"/>
      <c r="V1554" s="205"/>
      <c r="W1554" s="205"/>
      <c r="X1554" s="205"/>
      <c r="Y1554" s="394"/>
      <c r="Z1554" s="98"/>
      <c r="AA1554" s="205"/>
      <c r="AB1554" s="98"/>
      <c r="AC1554" s="98"/>
      <c r="AD1554" s="98"/>
      <c r="AE1554" s="205"/>
      <c r="AF1554" s="98"/>
      <c r="AH1554" s="98"/>
      <c r="AI1554" s="205"/>
      <c r="AJ1554" s="98"/>
      <c r="AK1554" s="98"/>
      <c r="AL1554" s="98"/>
      <c r="AM1554" s="205"/>
      <c r="AN1554" s="98"/>
      <c r="AO1554" s="121"/>
      <c r="AP1554" s="98"/>
      <c r="AQ1554" s="205"/>
      <c r="AR1554" s="98"/>
      <c r="AT1554" s="98"/>
      <c r="AU1554" s="205"/>
      <c r="AV1554" s="98"/>
      <c r="AX1554" s="98"/>
      <c r="AY1554" s="205"/>
      <c r="AZ1554" s="98"/>
      <c r="BB1554" s="98"/>
      <c r="BC1554" s="205"/>
      <c r="BD1554" s="98"/>
      <c r="BF1554" s="98"/>
      <c r="BG1554" s="205"/>
      <c r="BH1554" s="98"/>
      <c r="BI1554" s="121"/>
      <c r="BJ1554" s="98"/>
      <c r="BK1554" s="205"/>
      <c r="BL1554" s="98"/>
      <c r="BN1554" s="121"/>
      <c r="BO1554" s="121"/>
      <c r="BP1554" s="121"/>
      <c r="BQ1554" s="121"/>
      <c r="BR1554" s="121"/>
    </row>
    <row r="1555" spans="1:70" customFormat="1">
      <c r="A1555" s="84"/>
      <c r="B1555" s="363"/>
      <c r="C1555" s="121"/>
      <c r="D1555" s="121"/>
      <c r="E1555" s="121"/>
      <c r="F1555" s="121"/>
      <c r="G1555" s="121"/>
      <c r="H1555" s="121"/>
      <c r="I1555" s="121"/>
      <c r="J1555" s="121"/>
      <c r="K1555" s="121"/>
      <c r="L1555" s="10"/>
      <c r="M1555" s="9"/>
      <c r="N1555" s="90"/>
      <c r="R1555" s="205"/>
      <c r="S1555" s="205"/>
      <c r="T1555" s="205"/>
      <c r="V1555" s="205"/>
      <c r="W1555" s="205"/>
      <c r="X1555" s="205"/>
      <c r="Y1555" s="394"/>
      <c r="Z1555" s="98"/>
      <c r="AA1555" s="205"/>
      <c r="AB1555" s="98"/>
      <c r="AC1555" s="98"/>
      <c r="AD1555" s="98"/>
      <c r="AE1555" s="205"/>
      <c r="AF1555" s="98"/>
      <c r="AH1555" s="98"/>
      <c r="AI1555" s="205"/>
      <c r="AJ1555" s="98"/>
      <c r="AK1555" s="98"/>
      <c r="AL1555" s="98"/>
      <c r="AM1555" s="205"/>
      <c r="AN1555" s="98"/>
      <c r="AO1555" s="121"/>
      <c r="AP1555" s="98"/>
      <c r="AQ1555" s="205"/>
      <c r="AR1555" s="98"/>
      <c r="AT1555" s="98"/>
      <c r="AU1555" s="205"/>
      <c r="AV1555" s="98"/>
      <c r="AX1555" s="98"/>
      <c r="AY1555" s="205"/>
      <c r="AZ1555" s="98"/>
      <c r="BB1555" s="98"/>
      <c r="BC1555" s="205"/>
      <c r="BD1555" s="98"/>
      <c r="BF1555" s="98"/>
      <c r="BG1555" s="205"/>
      <c r="BH1555" s="98"/>
      <c r="BI1555" s="121"/>
      <c r="BJ1555" s="98"/>
      <c r="BK1555" s="205"/>
      <c r="BL1555" s="98"/>
      <c r="BN1555" s="121"/>
      <c r="BO1555" s="121"/>
      <c r="BP1555" s="121"/>
      <c r="BQ1555" s="121"/>
      <c r="BR1555" s="121"/>
    </row>
    <row r="1556" spans="1:70" customFormat="1">
      <c r="A1556" s="84"/>
      <c r="B1556" s="363"/>
      <c r="C1556" s="121"/>
      <c r="D1556" s="121"/>
      <c r="E1556" s="121"/>
      <c r="F1556" s="121"/>
      <c r="G1556" s="121"/>
      <c r="H1556" s="121"/>
      <c r="I1556" s="121"/>
      <c r="J1556" s="121"/>
      <c r="K1556" s="121"/>
      <c r="L1556" s="10"/>
      <c r="M1556" s="9"/>
      <c r="N1556" s="90"/>
      <c r="R1556" s="205"/>
      <c r="S1556" s="205"/>
      <c r="T1556" s="205"/>
      <c r="V1556" s="205"/>
      <c r="W1556" s="205"/>
      <c r="X1556" s="205"/>
      <c r="Y1556" s="394"/>
      <c r="Z1556" s="98"/>
      <c r="AA1556" s="205"/>
      <c r="AB1556" s="98"/>
      <c r="AC1556" s="98"/>
      <c r="AD1556" s="98"/>
      <c r="AE1556" s="205"/>
      <c r="AF1556" s="98"/>
      <c r="AH1556" s="98"/>
      <c r="AI1556" s="205"/>
      <c r="AJ1556" s="98"/>
      <c r="AK1556" s="98"/>
      <c r="AL1556" s="98"/>
      <c r="AM1556" s="205"/>
      <c r="AN1556" s="98"/>
      <c r="AO1556" s="121"/>
      <c r="AP1556" s="98"/>
      <c r="AQ1556" s="205"/>
      <c r="AR1556" s="98"/>
      <c r="AT1556" s="98"/>
      <c r="AU1556" s="205"/>
      <c r="AV1556" s="98"/>
      <c r="AX1556" s="98"/>
      <c r="AY1556" s="205"/>
      <c r="AZ1556" s="98"/>
      <c r="BB1556" s="98"/>
      <c r="BC1556" s="205"/>
      <c r="BD1556" s="98"/>
      <c r="BF1556" s="98"/>
      <c r="BG1556" s="205"/>
      <c r="BH1556" s="98"/>
      <c r="BI1556" s="121"/>
      <c r="BJ1556" s="98"/>
      <c r="BK1556" s="205"/>
      <c r="BL1556" s="98"/>
      <c r="BN1556" s="121"/>
      <c r="BO1556" s="121"/>
      <c r="BP1556" s="121"/>
      <c r="BQ1556" s="121"/>
      <c r="BR1556" s="121"/>
    </row>
    <row r="1557" spans="1:70" customFormat="1">
      <c r="A1557" s="84"/>
      <c r="B1557" s="363"/>
      <c r="C1557" s="121"/>
      <c r="D1557" s="121"/>
      <c r="E1557" s="121"/>
      <c r="F1557" s="121"/>
      <c r="G1557" s="121"/>
      <c r="H1557" s="121"/>
      <c r="I1557" s="121"/>
      <c r="J1557" s="121"/>
      <c r="K1557" s="121"/>
      <c r="L1557" s="10"/>
      <c r="M1557" s="9"/>
      <c r="N1557" s="90"/>
      <c r="R1557" s="205"/>
      <c r="S1557" s="205"/>
      <c r="T1557" s="205"/>
      <c r="V1557" s="205"/>
      <c r="W1557" s="205"/>
      <c r="X1557" s="205"/>
      <c r="Y1557" s="394"/>
      <c r="Z1557" s="98"/>
      <c r="AA1557" s="205"/>
      <c r="AB1557" s="98"/>
      <c r="AC1557" s="98"/>
      <c r="AD1557" s="98"/>
      <c r="AE1557" s="205"/>
      <c r="AF1557" s="98"/>
      <c r="AH1557" s="98"/>
      <c r="AI1557" s="205"/>
      <c r="AJ1557" s="98"/>
      <c r="AK1557" s="98"/>
      <c r="AL1557" s="98"/>
      <c r="AM1557" s="205"/>
      <c r="AN1557" s="98"/>
      <c r="AO1557" s="121"/>
      <c r="AP1557" s="98"/>
      <c r="AQ1557" s="205"/>
      <c r="AR1557" s="98"/>
      <c r="AT1557" s="98"/>
      <c r="AU1557" s="205"/>
      <c r="AV1557" s="98"/>
      <c r="AX1557" s="98"/>
      <c r="AY1557" s="205"/>
      <c r="AZ1557" s="98"/>
      <c r="BB1557" s="98"/>
      <c r="BC1557" s="205"/>
      <c r="BD1557" s="98"/>
      <c r="BF1557" s="98"/>
      <c r="BG1557" s="205"/>
      <c r="BH1557" s="98"/>
      <c r="BI1557" s="121"/>
      <c r="BJ1557" s="98"/>
      <c r="BK1557" s="205"/>
      <c r="BL1557" s="98"/>
      <c r="BN1557" s="121"/>
      <c r="BO1557" s="121"/>
      <c r="BP1557" s="121"/>
      <c r="BQ1557" s="121"/>
      <c r="BR1557" s="121"/>
    </row>
    <row r="1558" spans="1:70" customFormat="1">
      <c r="A1558" s="84"/>
      <c r="B1558" s="363"/>
      <c r="C1558" s="121"/>
      <c r="D1558" s="121"/>
      <c r="E1558" s="121"/>
      <c r="F1558" s="121"/>
      <c r="G1558" s="121"/>
      <c r="H1558" s="121"/>
      <c r="I1558" s="121"/>
      <c r="J1558" s="121"/>
      <c r="K1558" s="121"/>
      <c r="L1558" s="10"/>
      <c r="M1558" s="9"/>
      <c r="N1558" s="90"/>
      <c r="R1558" s="205"/>
      <c r="S1558" s="205"/>
      <c r="T1558" s="205"/>
      <c r="V1558" s="205"/>
      <c r="W1558" s="205"/>
      <c r="X1558" s="205"/>
      <c r="Y1558" s="394"/>
      <c r="Z1558" s="98"/>
      <c r="AA1558" s="205"/>
      <c r="AB1558" s="98"/>
      <c r="AC1558" s="98"/>
      <c r="AD1558" s="98"/>
      <c r="AE1558" s="205"/>
      <c r="AF1558" s="98"/>
      <c r="AH1558" s="98"/>
      <c r="AI1558" s="205"/>
      <c r="AJ1558" s="98"/>
      <c r="AK1558" s="98"/>
      <c r="AL1558" s="98"/>
      <c r="AM1558" s="205"/>
      <c r="AN1558" s="98"/>
      <c r="AO1558" s="121"/>
      <c r="AP1558" s="98"/>
      <c r="AQ1558" s="205"/>
      <c r="AR1558" s="98"/>
      <c r="AT1558" s="98"/>
      <c r="AU1558" s="205"/>
      <c r="AV1558" s="98"/>
      <c r="AX1558" s="98"/>
      <c r="AY1558" s="205"/>
      <c r="AZ1558" s="98"/>
      <c r="BB1558" s="98"/>
      <c r="BC1558" s="205"/>
      <c r="BD1558" s="98"/>
      <c r="BF1558" s="98"/>
      <c r="BG1558" s="205"/>
      <c r="BH1558" s="98"/>
      <c r="BI1558" s="121"/>
      <c r="BJ1558" s="98"/>
      <c r="BK1558" s="205"/>
      <c r="BL1558" s="98"/>
      <c r="BN1558" s="121"/>
      <c r="BO1558" s="121"/>
      <c r="BP1558" s="121"/>
      <c r="BQ1558" s="121"/>
      <c r="BR1558" s="121"/>
    </row>
    <row r="1559" spans="1:70" customFormat="1">
      <c r="A1559" s="84"/>
      <c r="B1559" s="363"/>
      <c r="C1559" s="121"/>
      <c r="D1559" s="121"/>
      <c r="E1559" s="121"/>
      <c r="F1559" s="121"/>
      <c r="G1559" s="121"/>
      <c r="H1559" s="121"/>
      <c r="I1559" s="121"/>
      <c r="J1559" s="121"/>
      <c r="K1559" s="121"/>
      <c r="L1559" s="10"/>
      <c r="M1559" s="9"/>
      <c r="N1559" s="90"/>
      <c r="R1559" s="205"/>
      <c r="S1559" s="205"/>
      <c r="T1559" s="205"/>
      <c r="V1559" s="205"/>
      <c r="W1559" s="205"/>
      <c r="X1559" s="205"/>
      <c r="Y1559" s="394"/>
      <c r="Z1559" s="98"/>
      <c r="AA1559" s="205"/>
      <c r="AB1559" s="98"/>
      <c r="AC1559" s="98"/>
      <c r="AD1559" s="98"/>
      <c r="AE1559" s="205"/>
      <c r="AF1559" s="98"/>
      <c r="AH1559" s="98"/>
      <c r="AI1559" s="205"/>
      <c r="AJ1559" s="98"/>
      <c r="AK1559" s="98"/>
      <c r="AL1559" s="98"/>
      <c r="AM1559" s="205"/>
      <c r="AN1559" s="98"/>
      <c r="AO1559" s="121"/>
      <c r="AP1559" s="98"/>
      <c r="AQ1559" s="205"/>
      <c r="AR1559" s="98"/>
      <c r="AT1559" s="98"/>
      <c r="AU1559" s="205"/>
      <c r="AV1559" s="98"/>
      <c r="AX1559" s="98"/>
      <c r="AY1559" s="205"/>
      <c r="AZ1559" s="98"/>
      <c r="BB1559" s="98"/>
      <c r="BC1559" s="205"/>
      <c r="BD1559" s="98"/>
      <c r="BF1559" s="98"/>
      <c r="BG1559" s="205"/>
      <c r="BH1559" s="98"/>
      <c r="BI1559" s="121"/>
      <c r="BJ1559" s="98"/>
      <c r="BK1559" s="205"/>
      <c r="BL1559" s="98"/>
      <c r="BN1559" s="121"/>
      <c r="BO1559" s="121"/>
      <c r="BP1559" s="121"/>
      <c r="BQ1559" s="121"/>
      <c r="BR1559" s="121"/>
    </row>
    <row r="1560" spans="1:70" customFormat="1">
      <c r="A1560" s="84"/>
      <c r="B1560" s="363"/>
      <c r="C1560" s="121"/>
      <c r="D1560" s="121"/>
      <c r="E1560" s="121"/>
      <c r="F1560" s="121"/>
      <c r="G1560" s="121"/>
      <c r="H1560" s="121"/>
      <c r="I1560" s="121"/>
      <c r="J1560" s="121"/>
      <c r="K1560" s="121"/>
      <c r="L1560" s="10"/>
      <c r="M1560" s="9"/>
      <c r="N1560" s="90"/>
      <c r="R1560" s="205"/>
      <c r="S1560" s="205"/>
      <c r="T1560" s="205"/>
      <c r="V1560" s="205"/>
      <c r="W1560" s="205"/>
      <c r="X1560" s="205"/>
      <c r="Y1560" s="394"/>
      <c r="Z1560" s="98"/>
      <c r="AA1560" s="205"/>
      <c r="AB1560" s="98"/>
      <c r="AC1560" s="98"/>
      <c r="AD1560" s="98"/>
      <c r="AE1560" s="205"/>
      <c r="AF1560" s="98"/>
      <c r="AH1560" s="98"/>
      <c r="AI1560" s="205"/>
      <c r="AJ1560" s="98"/>
      <c r="AK1560" s="98"/>
      <c r="AL1560" s="98"/>
      <c r="AM1560" s="205"/>
      <c r="AN1560" s="98"/>
      <c r="AO1560" s="121"/>
      <c r="AP1560" s="98"/>
      <c r="AQ1560" s="205"/>
      <c r="AR1560" s="98"/>
      <c r="AT1560" s="98"/>
      <c r="AU1560" s="205"/>
      <c r="AV1560" s="98"/>
      <c r="AX1560" s="98"/>
      <c r="AY1560" s="205"/>
      <c r="AZ1560" s="98"/>
      <c r="BB1560" s="98"/>
      <c r="BC1560" s="205"/>
      <c r="BD1560" s="98"/>
      <c r="BF1560" s="98"/>
      <c r="BG1560" s="205"/>
      <c r="BH1560" s="98"/>
      <c r="BI1560" s="121"/>
      <c r="BJ1560" s="98"/>
      <c r="BK1560" s="205"/>
      <c r="BL1560" s="98"/>
      <c r="BN1560" s="121"/>
      <c r="BO1560" s="121"/>
      <c r="BP1560" s="121"/>
      <c r="BQ1560" s="121"/>
      <c r="BR1560" s="121"/>
    </row>
    <row r="1561" spans="1:70" customFormat="1">
      <c r="A1561" s="84"/>
      <c r="B1561" s="363"/>
      <c r="C1561" s="121"/>
      <c r="D1561" s="121"/>
      <c r="E1561" s="121"/>
      <c r="F1561" s="121"/>
      <c r="G1561" s="121"/>
      <c r="H1561" s="121"/>
      <c r="I1561" s="121"/>
      <c r="J1561" s="121"/>
      <c r="K1561" s="121"/>
      <c r="L1561" s="10"/>
      <c r="M1561" s="9"/>
      <c r="N1561" s="90"/>
      <c r="R1561" s="205"/>
      <c r="S1561" s="205"/>
      <c r="T1561" s="205"/>
      <c r="V1561" s="205"/>
      <c r="W1561" s="205"/>
      <c r="X1561" s="205"/>
      <c r="Y1561" s="394"/>
      <c r="Z1561" s="98"/>
      <c r="AA1561" s="205"/>
      <c r="AB1561" s="98"/>
      <c r="AC1561" s="98"/>
      <c r="AD1561" s="98"/>
      <c r="AE1561" s="205"/>
      <c r="AF1561" s="98"/>
      <c r="AH1561" s="98"/>
      <c r="AI1561" s="205"/>
      <c r="AJ1561" s="98"/>
      <c r="AK1561" s="98"/>
      <c r="AL1561" s="98"/>
      <c r="AM1561" s="205"/>
      <c r="AN1561" s="98"/>
      <c r="AO1561" s="121"/>
      <c r="AP1561" s="98"/>
      <c r="AQ1561" s="205"/>
      <c r="AR1561" s="98"/>
      <c r="AT1561" s="98"/>
      <c r="AU1561" s="205"/>
      <c r="AV1561" s="98"/>
      <c r="AX1561" s="98"/>
      <c r="AY1561" s="205"/>
      <c r="AZ1561" s="98"/>
      <c r="BB1561" s="98"/>
      <c r="BC1561" s="205"/>
      <c r="BD1561" s="98"/>
      <c r="BF1561" s="98"/>
      <c r="BG1561" s="205"/>
      <c r="BH1561" s="98"/>
      <c r="BI1561" s="121"/>
      <c r="BJ1561" s="98"/>
      <c r="BK1561" s="205"/>
      <c r="BL1561" s="98"/>
      <c r="BN1561" s="121"/>
      <c r="BO1561" s="121"/>
      <c r="BP1561" s="121"/>
      <c r="BQ1561" s="121"/>
      <c r="BR1561" s="121"/>
    </row>
    <row r="1562" spans="1:70" customFormat="1">
      <c r="A1562" s="84"/>
      <c r="B1562" s="363"/>
      <c r="C1562" s="121"/>
      <c r="D1562" s="121"/>
      <c r="E1562" s="121"/>
      <c r="F1562" s="121"/>
      <c r="G1562" s="121"/>
      <c r="H1562" s="121"/>
      <c r="I1562" s="121"/>
      <c r="J1562" s="121"/>
      <c r="K1562" s="121"/>
      <c r="L1562" s="10"/>
      <c r="M1562" s="9"/>
      <c r="N1562" s="90"/>
      <c r="R1562" s="205"/>
      <c r="S1562" s="205"/>
      <c r="T1562" s="205"/>
      <c r="V1562" s="205"/>
      <c r="W1562" s="205"/>
      <c r="X1562" s="205"/>
      <c r="Y1562" s="394"/>
      <c r="Z1562" s="98"/>
      <c r="AA1562" s="205"/>
      <c r="AB1562" s="98"/>
      <c r="AC1562" s="98"/>
      <c r="AD1562" s="98"/>
      <c r="AE1562" s="205"/>
      <c r="AF1562" s="98"/>
      <c r="AH1562" s="98"/>
      <c r="AI1562" s="205"/>
      <c r="AJ1562" s="98"/>
      <c r="AK1562" s="98"/>
      <c r="AL1562" s="98"/>
      <c r="AM1562" s="205"/>
      <c r="AN1562" s="98"/>
      <c r="AO1562" s="121"/>
      <c r="AP1562" s="98"/>
      <c r="AQ1562" s="205"/>
      <c r="AR1562" s="98"/>
      <c r="AT1562" s="98"/>
      <c r="AU1562" s="205"/>
      <c r="AV1562" s="98"/>
      <c r="AX1562" s="98"/>
      <c r="AY1562" s="205"/>
      <c r="AZ1562" s="98"/>
      <c r="BB1562" s="98"/>
      <c r="BC1562" s="205"/>
      <c r="BD1562" s="98"/>
      <c r="BF1562" s="98"/>
      <c r="BG1562" s="205"/>
      <c r="BH1562" s="98"/>
      <c r="BI1562" s="121"/>
      <c r="BJ1562" s="98"/>
      <c r="BK1562" s="205"/>
      <c r="BL1562" s="98"/>
      <c r="BN1562" s="121"/>
      <c r="BO1562" s="121"/>
      <c r="BP1562" s="121"/>
      <c r="BQ1562" s="121"/>
      <c r="BR1562" s="121"/>
    </row>
    <row r="1563" spans="1:70" customFormat="1">
      <c r="A1563" s="84"/>
      <c r="B1563" s="363"/>
      <c r="C1563" s="121"/>
      <c r="D1563" s="121"/>
      <c r="E1563" s="121"/>
      <c r="F1563" s="121"/>
      <c r="G1563" s="121"/>
      <c r="H1563" s="121"/>
      <c r="I1563" s="121"/>
      <c r="J1563" s="121"/>
      <c r="K1563" s="121"/>
      <c r="L1563" s="10"/>
      <c r="M1563" s="9"/>
      <c r="N1563" s="90"/>
      <c r="R1563" s="205"/>
      <c r="S1563" s="205"/>
      <c r="T1563" s="205"/>
      <c r="V1563" s="205"/>
      <c r="W1563" s="205"/>
      <c r="X1563" s="205"/>
      <c r="Y1563" s="394"/>
      <c r="Z1563" s="98"/>
      <c r="AA1563" s="205"/>
      <c r="AB1563" s="98"/>
      <c r="AC1563" s="98"/>
      <c r="AD1563" s="98"/>
      <c r="AE1563" s="205"/>
      <c r="AF1563" s="98"/>
      <c r="AH1563" s="98"/>
      <c r="AI1563" s="205"/>
      <c r="AJ1563" s="98"/>
      <c r="AK1563" s="98"/>
      <c r="AL1563" s="98"/>
      <c r="AM1563" s="205"/>
      <c r="AN1563" s="98"/>
      <c r="AO1563" s="121"/>
      <c r="AP1563" s="98"/>
      <c r="AQ1563" s="205"/>
      <c r="AR1563" s="98"/>
      <c r="AT1563" s="98"/>
      <c r="AU1563" s="205"/>
      <c r="AV1563" s="98"/>
      <c r="AX1563" s="98"/>
      <c r="AY1563" s="205"/>
      <c r="AZ1563" s="98"/>
      <c r="BB1563" s="98"/>
      <c r="BC1563" s="205"/>
      <c r="BD1563" s="98"/>
      <c r="BF1563" s="98"/>
      <c r="BG1563" s="205"/>
      <c r="BH1563" s="98"/>
      <c r="BI1563" s="121"/>
      <c r="BJ1563" s="98"/>
      <c r="BK1563" s="205"/>
      <c r="BL1563" s="98"/>
      <c r="BN1563" s="121"/>
      <c r="BO1563" s="121"/>
      <c r="BP1563" s="121"/>
      <c r="BQ1563" s="121"/>
      <c r="BR1563" s="121"/>
    </row>
    <row r="1564" spans="1:70" customFormat="1">
      <c r="A1564" s="84"/>
      <c r="B1564" s="363"/>
      <c r="C1564" s="121"/>
      <c r="D1564" s="121"/>
      <c r="E1564" s="121"/>
      <c r="F1564" s="121"/>
      <c r="G1564" s="121"/>
      <c r="H1564" s="121"/>
      <c r="I1564" s="121"/>
      <c r="J1564" s="121"/>
      <c r="K1564" s="121"/>
      <c r="L1564" s="10"/>
      <c r="M1564" s="9"/>
      <c r="N1564" s="90"/>
      <c r="R1564" s="205"/>
      <c r="S1564" s="205"/>
      <c r="T1564" s="205"/>
      <c r="V1564" s="205"/>
      <c r="W1564" s="205"/>
      <c r="X1564" s="205"/>
      <c r="Y1564" s="394"/>
      <c r="Z1564" s="98"/>
      <c r="AA1564" s="205"/>
      <c r="AB1564" s="98"/>
      <c r="AC1564" s="98"/>
      <c r="AD1564" s="98"/>
      <c r="AE1564" s="205"/>
      <c r="AF1564" s="98"/>
      <c r="AH1564" s="98"/>
      <c r="AI1564" s="205"/>
      <c r="AJ1564" s="98"/>
      <c r="AK1564" s="98"/>
      <c r="AL1564" s="98"/>
      <c r="AM1564" s="205"/>
      <c r="AN1564" s="98"/>
      <c r="AO1564" s="121"/>
      <c r="AP1564" s="98"/>
      <c r="AQ1564" s="205"/>
      <c r="AR1564" s="98"/>
      <c r="AT1564" s="98"/>
      <c r="AU1564" s="205"/>
      <c r="AV1564" s="98"/>
      <c r="AX1564" s="98"/>
      <c r="AY1564" s="205"/>
      <c r="AZ1564" s="98"/>
      <c r="BB1564" s="98"/>
      <c r="BC1564" s="205"/>
      <c r="BD1564" s="98"/>
      <c r="BF1564" s="98"/>
      <c r="BG1564" s="205"/>
      <c r="BH1564" s="98"/>
      <c r="BI1564" s="121"/>
      <c r="BJ1564" s="98"/>
      <c r="BK1564" s="205"/>
      <c r="BL1564" s="98"/>
      <c r="BN1564" s="121"/>
      <c r="BO1564" s="121"/>
      <c r="BP1564" s="121"/>
      <c r="BQ1564" s="121"/>
      <c r="BR1564" s="121"/>
    </row>
    <row r="1565" spans="1:70" customFormat="1">
      <c r="A1565" s="84"/>
      <c r="B1565" s="363"/>
      <c r="C1565" s="121"/>
      <c r="D1565" s="121"/>
      <c r="E1565" s="121"/>
      <c r="F1565" s="121"/>
      <c r="G1565" s="121"/>
      <c r="H1565" s="121"/>
      <c r="I1565" s="121"/>
      <c r="J1565" s="121"/>
      <c r="K1565" s="121"/>
      <c r="L1565" s="10"/>
      <c r="M1565" s="9"/>
      <c r="N1565" s="90"/>
      <c r="R1565" s="205"/>
      <c r="S1565" s="205"/>
      <c r="T1565" s="205"/>
      <c r="V1565" s="205"/>
      <c r="W1565" s="205"/>
      <c r="X1565" s="205"/>
      <c r="Y1565" s="394"/>
      <c r="Z1565" s="98"/>
      <c r="AA1565" s="205"/>
      <c r="AB1565" s="98"/>
      <c r="AC1565" s="98"/>
      <c r="AD1565" s="98"/>
      <c r="AE1565" s="205"/>
      <c r="AF1565" s="98"/>
      <c r="AH1565" s="98"/>
      <c r="AI1565" s="205"/>
      <c r="AJ1565" s="98"/>
      <c r="AK1565" s="98"/>
      <c r="AL1565" s="98"/>
      <c r="AM1565" s="205"/>
      <c r="AN1565" s="98"/>
      <c r="AO1565" s="121"/>
      <c r="AP1565" s="98"/>
      <c r="AQ1565" s="205"/>
      <c r="AR1565" s="98"/>
      <c r="AT1565" s="98"/>
      <c r="AU1565" s="205"/>
      <c r="AV1565" s="98"/>
      <c r="AX1565" s="98"/>
      <c r="AY1565" s="205"/>
      <c r="AZ1565" s="98"/>
      <c r="BB1565" s="98"/>
      <c r="BC1565" s="205"/>
      <c r="BD1565" s="98"/>
      <c r="BF1565" s="98"/>
      <c r="BG1565" s="205"/>
      <c r="BH1565" s="98"/>
      <c r="BI1565" s="121"/>
      <c r="BJ1565" s="98"/>
      <c r="BK1565" s="205"/>
      <c r="BL1565" s="98"/>
      <c r="BN1565" s="121"/>
      <c r="BO1565" s="121"/>
      <c r="BP1565" s="121"/>
      <c r="BQ1565" s="121"/>
      <c r="BR1565" s="121"/>
    </row>
    <row r="1566" spans="1:70" customFormat="1">
      <c r="A1566" s="84"/>
      <c r="B1566" s="363"/>
      <c r="C1566" s="121"/>
      <c r="D1566" s="121"/>
      <c r="E1566" s="121"/>
      <c r="F1566" s="121"/>
      <c r="G1566" s="121"/>
      <c r="H1566" s="121"/>
      <c r="I1566" s="121"/>
      <c r="J1566" s="121"/>
      <c r="K1566" s="121"/>
      <c r="L1566" s="10"/>
      <c r="M1566" s="9"/>
      <c r="N1566" s="90"/>
      <c r="R1566" s="205"/>
      <c r="S1566" s="205"/>
      <c r="T1566" s="205"/>
      <c r="V1566" s="205"/>
      <c r="W1566" s="205"/>
      <c r="X1566" s="205"/>
      <c r="Y1566" s="394"/>
      <c r="Z1566" s="98"/>
      <c r="AA1566" s="205"/>
      <c r="AB1566" s="98"/>
      <c r="AC1566" s="98"/>
      <c r="AD1566" s="98"/>
      <c r="AE1566" s="205"/>
      <c r="AF1566" s="98"/>
      <c r="AH1566" s="98"/>
      <c r="AI1566" s="205"/>
      <c r="AJ1566" s="98"/>
      <c r="AK1566" s="98"/>
      <c r="AL1566" s="98"/>
      <c r="AM1566" s="205"/>
      <c r="AN1566" s="98"/>
      <c r="AO1566" s="121"/>
      <c r="AP1566" s="98"/>
      <c r="AQ1566" s="205"/>
      <c r="AR1566" s="98"/>
      <c r="AT1566" s="98"/>
      <c r="AU1566" s="205"/>
      <c r="AV1566" s="98"/>
      <c r="AX1566" s="98"/>
      <c r="AY1566" s="205"/>
      <c r="AZ1566" s="98"/>
      <c r="BB1566" s="98"/>
      <c r="BC1566" s="205"/>
      <c r="BD1566" s="98"/>
      <c r="BF1566" s="98"/>
      <c r="BG1566" s="205"/>
      <c r="BH1566" s="98"/>
      <c r="BI1566" s="121"/>
      <c r="BJ1566" s="98"/>
      <c r="BK1566" s="205"/>
      <c r="BL1566" s="98"/>
      <c r="BN1566" s="121"/>
      <c r="BO1566" s="121"/>
      <c r="BP1566" s="121"/>
      <c r="BQ1566" s="121"/>
      <c r="BR1566" s="121"/>
    </row>
    <row r="1567" spans="1:70" customFormat="1">
      <c r="A1567" s="84"/>
      <c r="B1567" s="363"/>
      <c r="C1567" s="121"/>
      <c r="D1567" s="121"/>
      <c r="E1567" s="121"/>
      <c r="F1567" s="121"/>
      <c r="G1567" s="121"/>
      <c r="H1567" s="121"/>
      <c r="I1567" s="121"/>
      <c r="J1567" s="121"/>
      <c r="K1567" s="121"/>
      <c r="L1567" s="10"/>
      <c r="M1567" s="9"/>
      <c r="N1567" s="90"/>
      <c r="R1567" s="205"/>
      <c r="S1567" s="205"/>
      <c r="T1567" s="205"/>
      <c r="V1567" s="205"/>
      <c r="W1567" s="205"/>
      <c r="X1567" s="205"/>
      <c r="Y1567" s="394"/>
      <c r="Z1567" s="98"/>
      <c r="AA1567" s="205"/>
      <c r="AB1567" s="98"/>
      <c r="AC1567" s="98"/>
      <c r="AD1567" s="98"/>
      <c r="AE1567" s="205"/>
      <c r="AF1567" s="98"/>
      <c r="AH1567" s="98"/>
      <c r="AI1567" s="205"/>
      <c r="AJ1567" s="98"/>
      <c r="AK1567" s="98"/>
      <c r="AL1567" s="98"/>
      <c r="AM1567" s="205"/>
      <c r="AN1567" s="98"/>
      <c r="AO1567" s="121"/>
      <c r="AP1567" s="98"/>
      <c r="AQ1567" s="205"/>
      <c r="AR1567" s="98"/>
      <c r="AT1567" s="98"/>
      <c r="AU1567" s="205"/>
      <c r="AV1567" s="98"/>
      <c r="AX1567" s="98"/>
      <c r="AY1567" s="205"/>
      <c r="AZ1567" s="98"/>
      <c r="BB1567" s="98"/>
      <c r="BC1567" s="205"/>
      <c r="BD1567" s="98"/>
      <c r="BF1567" s="98"/>
      <c r="BG1567" s="205"/>
      <c r="BH1567" s="98"/>
      <c r="BI1567" s="121"/>
      <c r="BJ1567" s="98"/>
      <c r="BK1567" s="205"/>
      <c r="BL1567" s="98"/>
      <c r="BN1567" s="121"/>
      <c r="BO1567" s="121"/>
      <c r="BP1567" s="121"/>
      <c r="BQ1567" s="121"/>
      <c r="BR1567" s="121"/>
    </row>
    <row r="1568" spans="1:70" customFormat="1">
      <c r="A1568" s="84"/>
      <c r="B1568" s="363"/>
      <c r="C1568" s="121"/>
      <c r="D1568" s="121"/>
      <c r="E1568" s="121"/>
      <c r="F1568" s="121"/>
      <c r="G1568" s="121"/>
      <c r="H1568" s="121"/>
      <c r="I1568" s="121"/>
      <c r="J1568" s="121"/>
      <c r="K1568" s="121"/>
      <c r="L1568" s="10"/>
      <c r="M1568" s="9"/>
      <c r="N1568" s="90"/>
      <c r="R1568" s="205"/>
      <c r="S1568" s="205"/>
      <c r="T1568" s="205"/>
      <c r="V1568" s="205"/>
      <c r="W1568" s="205"/>
      <c r="X1568" s="205"/>
      <c r="Y1568" s="394"/>
      <c r="Z1568" s="98"/>
      <c r="AA1568" s="205"/>
      <c r="AB1568" s="98"/>
      <c r="AC1568" s="98"/>
      <c r="AD1568" s="98"/>
      <c r="AE1568" s="205"/>
      <c r="AF1568" s="98"/>
      <c r="AH1568" s="98"/>
      <c r="AI1568" s="205"/>
      <c r="AJ1568" s="98"/>
      <c r="AK1568" s="98"/>
      <c r="AL1568" s="98"/>
      <c r="AM1568" s="205"/>
      <c r="AN1568" s="98"/>
      <c r="AO1568" s="121"/>
      <c r="AP1568" s="98"/>
      <c r="AQ1568" s="205"/>
      <c r="AR1568" s="98"/>
      <c r="AT1568" s="98"/>
      <c r="AU1568" s="205"/>
      <c r="AV1568" s="98"/>
      <c r="AX1568" s="98"/>
      <c r="AY1568" s="205"/>
      <c r="AZ1568" s="98"/>
      <c r="BB1568" s="98"/>
      <c r="BC1568" s="205"/>
      <c r="BD1568" s="98"/>
      <c r="BF1568" s="98"/>
      <c r="BG1568" s="205"/>
      <c r="BH1568" s="98"/>
      <c r="BI1568" s="121"/>
      <c r="BJ1568" s="98"/>
      <c r="BK1568" s="205"/>
      <c r="BL1568" s="98"/>
      <c r="BN1568" s="121"/>
      <c r="BO1568" s="121"/>
      <c r="BP1568" s="121"/>
      <c r="BQ1568" s="121"/>
      <c r="BR1568" s="121"/>
    </row>
    <row r="1569" spans="1:70" customFormat="1">
      <c r="A1569" s="84"/>
      <c r="B1569" s="363"/>
      <c r="C1569" s="121"/>
      <c r="D1569" s="121"/>
      <c r="E1569" s="121"/>
      <c r="F1569" s="121"/>
      <c r="G1569" s="121"/>
      <c r="H1569" s="121"/>
      <c r="I1569" s="121"/>
      <c r="J1569" s="121"/>
      <c r="K1569" s="121"/>
      <c r="L1569" s="10"/>
      <c r="M1569" s="9"/>
      <c r="N1569" s="90"/>
      <c r="R1569" s="205"/>
      <c r="S1569" s="205"/>
      <c r="T1569" s="205"/>
      <c r="V1569" s="205"/>
      <c r="W1569" s="205"/>
      <c r="X1569" s="205"/>
      <c r="Y1569" s="394"/>
      <c r="Z1569" s="98"/>
      <c r="AA1569" s="205"/>
      <c r="AB1569" s="98"/>
      <c r="AC1569" s="98"/>
      <c r="AD1569" s="98"/>
      <c r="AE1569" s="205"/>
      <c r="AF1569" s="98"/>
      <c r="AH1569" s="98"/>
      <c r="AI1569" s="205"/>
      <c r="AJ1569" s="98"/>
      <c r="AK1569" s="98"/>
      <c r="AL1569" s="98"/>
      <c r="AM1569" s="205"/>
      <c r="AN1569" s="98"/>
      <c r="AO1569" s="121"/>
      <c r="AP1569" s="98"/>
      <c r="AQ1569" s="205"/>
      <c r="AR1569" s="98"/>
      <c r="AT1569" s="98"/>
      <c r="AU1569" s="205"/>
      <c r="AV1569" s="98"/>
      <c r="AX1569" s="98"/>
      <c r="AY1569" s="205"/>
      <c r="AZ1569" s="98"/>
      <c r="BB1569" s="98"/>
      <c r="BC1569" s="205"/>
      <c r="BD1569" s="98"/>
      <c r="BF1569" s="98"/>
      <c r="BG1569" s="205"/>
      <c r="BH1569" s="98"/>
      <c r="BI1569" s="121"/>
      <c r="BJ1569" s="98"/>
      <c r="BK1569" s="205"/>
      <c r="BL1569" s="98"/>
      <c r="BN1569" s="121"/>
      <c r="BO1569" s="121"/>
      <c r="BP1569" s="121"/>
      <c r="BQ1569" s="121"/>
      <c r="BR1569" s="121"/>
    </row>
    <row r="1570" spans="1:70" customFormat="1">
      <c r="A1570" s="84"/>
      <c r="B1570" s="363"/>
      <c r="C1570" s="121"/>
      <c r="D1570" s="121"/>
      <c r="E1570" s="121"/>
      <c r="F1570" s="121"/>
      <c r="G1570" s="121"/>
      <c r="H1570" s="121"/>
      <c r="I1570" s="121"/>
      <c r="J1570" s="121"/>
      <c r="K1570" s="121"/>
      <c r="L1570" s="10"/>
      <c r="M1570" s="9"/>
      <c r="N1570" s="90"/>
      <c r="R1570" s="205"/>
      <c r="S1570" s="205"/>
      <c r="T1570" s="205"/>
      <c r="V1570" s="205"/>
      <c r="W1570" s="205"/>
      <c r="X1570" s="205"/>
      <c r="Y1570" s="394"/>
      <c r="Z1570" s="98"/>
      <c r="AA1570" s="205"/>
      <c r="AB1570" s="98"/>
      <c r="AC1570" s="98"/>
      <c r="AD1570" s="98"/>
      <c r="AE1570" s="205"/>
      <c r="AF1570" s="98"/>
      <c r="AH1570" s="98"/>
      <c r="AI1570" s="205"/>
      <c r="AJ1570" s="98"/>
      <c r="AK1570" s="98"/>
      <c r="AL1570" s="98"/>
      <c r="AM1570" s="205"/>
      <c r="AN1570" s="98"/>
      <c r="AO1570" s="121"/>
      <c r="AP1570" s="98"/>
      <c r="AQ1570" s="205"/>
      <c r="AR1570" s="98"/>
      <c r="AT1570" s="98"/>
      <c r="AU1570" s="205"/>
      <c r="AV1570" s="98"/>
      <c r="AX1570" s="98"/>
      <c r="AY1570" s="205"/>
      <c r="AZ1570" s="98"/>
      <c r="BB1570" s="98"/>
      <c r="BC1570" s="205"/>
      <c r="BD1570" s="98"/>
      <c r="BF1570" s="98"/>
      <c r="BG1570" s="205"/>
      <c r="BH1570" s="98"/>
      <c r="BI1570" s="121"/>
      <c r="BJ1570" s="98"/>
      <c r="BK1570" s="205"/>
      <c r="BL1570" s="98"/>
      <c r="BN1570" s="121"/>
      <c r="BO1570" s="121"/>
      <c r="BP1570" s="121"/>
      <c r="BQ1570" s="121"/>
      <c r="BR1570" s="121"/>
    </row>
    <row r="1571" spans="1:70" customFormat="1">
      <c r="A1571" s="84"/>
      <c r="B1571" s="363"/>
      <c r="C1571" s="121"/>
      <c r="D1571" s="121"/>
      <c r="E1571" s="121"/>
      <c r="F1571" s="121"/>
      <c r="G1571" s="121"/>
      <c r="H1571" s="121"/>
      <c r="I1571" s="121"/>
      <c r="J1571" s="121"/>
      <c r="K1571" s="121"/>
      <c r="L1571" s="10"/>
      <c r="M1571" s="9"/>
      <c r="N1571" s="90"/>
      <c r="R1571" s="205"/>
      <c r="S1571" s="205"/>
      <c r="T1571" s="205"/>
      <c r="V1571" s="205"/>
      <c r="W1571" s="205"/>
      <c r="X1571" s="205"/>
      <c r="Y1571" s="394"/>
      <c r="Z1571" s="98"/>
      <c r="AA1571" s="205"/>
      <c r="AB1571" s="98"/>
      <c r="AC1571" s="98"/>
      <c r="AD1571" s="98"/>
      <c r="AE1571" s="205"/>
      <c r="AF1571" s="98"/>
      <c r="AH1571" s="98"/>
      <c r="AI1571" s="205"/>
      <c r="AJ1571" s="98"/>
      <c r="AK1571" s="98"/>
      <c r="AL1571" s="98"/>
      <c r="AM1571" s="205"/>
      <c r="AN1571" s="98"/>
      <c r="AO1571" s="121"/>
      <c r="AP1571" s="98"/>
      <c r="AQ1571" s="205"/>
      <c r="AR1571" s="98"/>
      <c r="AT1571" s="98"/>
      <c r="AU1571" s="205"/>
      <c r="AV1571" s="98"/>
      <c r="AX1571" s="98"/>
      <c r="AY1571" s="205"/>
      <c r="AZ1571" s="98"/>
      <c r="BB1571" s="98"/>
      <c r="BC1571" s="205"/>
      <c r="BD1571" s="98"/>
      <c r="BF1571" s="98"/>
      <c r="BG1571" s="205"/>
      <c r="BH1571" s="98"/>
      <c r="BI1571" s="121"/>
      <c r="BJ1571" s="98"/>
      <c r="BK1571" s="205"/>
      <c r="BL1571" s="98"/>
      <c r="BN1571" s="121"/>
      <c r="BO1571" s="121"/>
      <c r="BP1571" s="121"/>
      <c r="BQ1571" s="121"/>
      <c r="BR1571" s="121"/>
    </row>
    <row r="1572" spans="1:70" customFormat="1">
      <c r="A1572" s="84"/>
      <c r="B1572" s="363"/>
      <c r="C1572" s="121"/>
      <c r="D1572" s="121"/>
      <c r="E1572" s="121"/>
      <c r="F1572" s="121"/>
      <c r="G1572" s="121"/>
      <c r="H1572" s="121"/>
      <c r="I1572" s="121"/>
      <c r="J1572" s="121"/>
      <c r="K1572" s="121"/>
      <c r="L1572" s="10"/>
      <c r="M1572" s="9"/>
      <c r="N1572" s="90"/>
      <c r="R1572" s="205"/>
      <c r="S1572" s="205"/>
      <c r="T1572" s="205"/>
      <c r="V1572" s="205"/>
      <c r="W1572" s="205"/>
      <c r="X1572" s="205"/>
      <c r="Y1572" s="394"/>
      <c r="Z1572" s="98"/>
      <c r="AA1572" s="205"/>
      <c r="AB1572" s="98"/>
      <c r="AC1572" s="98"/>
      <c r="AD1572" s="98"/>
      <c r="AE1572" s="205"/>
      <c r="AF1572" s="98"/>
      <c r="AH1572" s="98"/>
      <c r="AI1572" s="205"/>
      <c r="AJ1572" s="98"/>
      <c r="AK1572" s="98"/>
      <c r="AL1572" s="98"/>
      <c r="AM1572" s="205"/>
      <c r="AN1572" s="98"/>
      <c r="AO1572" s="121"/>
      <c r="AP1572" s="98"/>
      <c r="AQ1572" s="205"/>
      <c r="AR1572" s="98"/>
      <c r="AT1572" s="98"/>
      <c r="AU1572" s="205"/>
      <c r="AV1572" s="98"/>
      <c r="AX1572" s="98"/>
      <c r="AY1572" s="205"/>
      <c r="AZ1572" s="98"/>
      <c r="BB1572" s="98"/>
      <c r="BC1572" s="205"/>
      <c r="BD1572" s="98"/>
      <c r="BF1572" s="98"/>
      <c r="BG1572" s="205"/>
      <c r="BH1572" s="98"/>
      <c r="BI1572" s="121"/>
      <c r="BJ1572" s="98"/>
      <c r="BK1572" s="205"/>
      <c r="BL1572" s="98"/>
      <c r="BN1572" s="121"/>
      <c r="BO1572" s="121"/>
      <c r="BP1572" s="121"/>
      <c r="BQ1572" s="121"/>
      <c r="BR1572" s="121"/>
    </row>
    <row r="1573" spans="1:70" customFormat="1">
      <c r="A1573" s="84"/>
      <c r="B1573" s="363"/>
      <c r="C1573" s="121"/>
      <c r="D1573" s="121"/>
      <c r="E1573" s="121"/>
      <c r="F1573" s="121"/>
      <c r="G1573" s="121"/>
      <c r="H1573" s="121"/>
      <c r="I1573" s="121"/>
      <c r="J1573" s="121"/>
      <c r="K1573" s="121"/>
      <c r="L1573" s="10"/>
      <c r="M1573" s="9"/>
      <c r="N1573" s="90"/>
      <c r="R1573" s="205"/>
      <c r="S1573" s="205"/>
      <c r="T1573" s="205"/>
      <c r="V1573" s="205"/>
      <c r="W1573" s="205"/>
      <c r="X1573" s="205"/>
      <c r="Y1573" s="394"/>
      <c r="Z1573" s="98"/>
      <c r="AA1573" s="205"/>
      <c r="AB1573" s="98"/>
      <c r="AC1573" s="98"/>
      <c r="AD1573" s="98"/>
      <c r="AE1573" s="205"/>
      <c r="AF1573" s="98"/>
      <c r="AH1573" s="98"/>
      <c r="AI1573" s="205"/>
      <c r="AJ1573" s="98"/>
      <c r="AK1573" s="98"/>
      <c r="AL1573" s="98"/>
      <c r="AM1573" s="205"/>
      <c r="AN1573" s="98"/>
      <c r="AO1573" s="121"/>
      <c r="AP1573" s="98"/>
      <c r="AQ1573" s="205"/>
      <c r="AR1573" s="98"/>
      <c r="AT1573" s="98"/>
      <c r="AU1573" s="205"/>
      <c r="AV1573" s="98"/>
      <c r="AX1573" s="98"/>
      <c r="AY1573" s="205"/>
      <c r="AZ1573" s="98"/>
      <c r="BB1573" s="98"/>
      <c r="BC1573" s="205"/>
      <c r="BD1573" s="98"/>
      <c r="BF1573" s="98"/>
      <c r="BG1573" s="205"/>
      <c r="BH1573" s="98"/>
      <c r="BI1573" s="121"/>
      <c r="BJ1573" s="98"/>
      <c r="BK1573" s="205"/>
      <c r="BL1573" s="98"/>
      <c r="BN1573" s="121"/>
      <c r="BO1573" s="121"/>
      <c r="BP1573" s="121"/>
      <c r="BQ1573" s="121"/>
      <c r="BR1573" s="121"/>
    </row>
    <row r="1574" spans="1:70" customFormat="1">
      <c r="A1574" s="84"/>
      <c r="B1574" s="363"/>
      <c r="C1574" s="121"/>
      <c r="D1574" s="121"/>
      <c r="E1574" s="121"/>
      <c r="F1574" s="121"/>
      <c r="G1574" s="121"/>
      <c r="H1574" s="121"/>
      <c r="I1574" s="121"/>
      <c r="J1574" s="121"/>
      <c r="K1574" s="121"/>
      <c r="L1574" s="10"/>
      <c r="M1574" s="9"/>
      <c r="N1574" s="90"/>
      <c r="R1574" s="205"/>
      <c r="S1574" s="205"/>
      <c r="T1574" s="205"/>
      <c r="V1574" s="205"/>
      <c r="W1574" s="205"/>
      <c r="X1574" s="205"/>
      <c r="Y1574" s="394"/>
      <c r="Z1574" s="98"/>
      <c r="AA1574" s="205"/>
      <c r="AB1574" s="98"/>
      <c r="AC1574" s="98"/>
      <c r="AD1574" s="98"/>
      <c r="AE1574" s="205"/>
      <c r="AF1574" s="98"/>
      <c r="AH1574" s="98"/>
      <c r="AI1574" s="205"/>
      <c r="AJ1574" s="98"/>
      <c r="AK1574" s="98"/>
      <c r="AL1574" s="98"/>
      <c r="AM1574" s="205"/>
      <c r="AN1574" s="98"/>
      <c r="AO1574" s="121"/>
      <c r="AP1574" s="98"/>
      <c r="AQ1574" s="205"/>
      <c r="AR1574" s="98"/>
      <c r="AT1574" s="98"/>
      <c r="AU1574" s="205"/>
      <c r="AV1574" s="98"/>
      <c r="AX1574" s="98"/>
      <c r="AY1574" s="205"/>
      <c r="AZ1574" s="98"/>
      <c r="BB1574" s="98"/>
      <c r="BC1574" s="205"/>
      <c r="BD1574" s="98"/>
      <c r="BF1574" s="98"/>
      <c r="BG1574" s="205"/>
      <c r="BH1574" s="98"/>
      <c r="BI1574" s="121"/>
      <c r="BJ1574" s="98"/>
      <c r="BK1574" s="205"/>
      <c r="BL1574" s="98"/>
      <c r="BN1574" s="121"/>
      <c r="BO1574" s="121"/>
      <c r="BP1574" s="121"/>
      <c r="BQ1574" s="121"/>
      <c r="BR1574" s="121"/>
    </row>
    <row r="1575" spans="1:70" customFormat="1">
      <c r="A1575" s="84"/>
      <c r="B1575" s="363"/>
      <c r="C1575" s="121"/>
      <c r="D1575" s="121"/>
      <c r="E1575" s="121"/>
      <c r="F1575" s="121"/>
      <c r="G1575" s="121"/>
      <c r="H1575" s="121"/>
      <c r="I1575" s="121"/>
      <c r="J1575" s="121"/>
      <c r="K1575" s="121"/>
      <c r="L1575" s="10"/>
      <c r="M1575" s="9"/>
      <c r="N1575" s="90"/>
      <c r="R1575" s="205"/>
      <c r="S1575" s="205"/>
      <c r="T1575" s="205"/>
      <c r="V1575" s="205"/>
      <c r="W1575" s="205"/>
      <c r="X1575" s="205"/>
      <c r="Y1575" s="394"/>
      <c r="Z1575" s="98"/>
      <c r="AA1575" s="205"/>
      <c r="AB1575" s="98"/>
      <c r="AC1575" s="98"/>
      <c r="AD1575" s="98"/>
      <c r="AE1575" s="205"/>
      <c r="AF1575" s="98"/>
      <c r="AH1575" s="98"/>
      <c r="AI1575" s="205"/>
      <c r="AJ1575" s="98"/>
      <c r="AK1575" s="98"/>
      <c r="AL1575" s="98"/>
      <c r="AM1575" s="205"/>
      <c r="AN1575" s="98"/>
      <c r="AO1575" s="121"/>
      <c r="AP1575" s="98"/>
      <c r="AQ1575" s="205"/>
      <c r="AR1575" s="98"/>
      <c r="AT1575" s="98"/>
      <c r="AU1575" s="205"/>
      <c r="AV1575" s="98"/>
      <c r="AX1575" s="98"/>
      <c r="AY1575" s="205"/>
      <c r="AZ1575" s="98"/>
      <c r="BB1575" s="98"/>
      <c r="BC1575" s="205"/>
      <c r="BD1575" s="98"/>
      <c r="BF1575" s="98"/>
      <c r="BG1575" s="205"/>
      <c r="BH1575" s="98"/>
      <c r="BI1575" s="121"/>
      <c r="BJ1575" s="98"/>
      <c r="BK1575" s="205"/>
      <c r="BL1575" s="98"/>
      <c r="BN1575" s="121"/>
      <c r="BO1575" s="121"/>
      <c r="BP1575" s="121"/>
      <c r="BQ1575" s="121"/>
      <c r="BR1575" s="121"/>
    </row>
    <row r="1576" spans="1:70" customFormat="1">
      <c r="A1576" s="84"/>
      <c r="B1576" s="363"/>
      <c r="C1576" s="121"/>
      <c r="D1576" s="121"/>
      <c r="E1576" s="121"/>
      <c r="F1576" s="121"/>
      <c r="G1576" s="121"/>
      <c r="H1576" s="121"/>
      <c r="I1576" s="121"/>
      <c r="J1576" s="121"/>
      <c r="K1576" s="121"/>
      <c r="L1576" s="10"/>
      <c r="M1576" s="9"/>
      <c r="N1576" s="90"/>
      <c r="R1576" s="205"/>
      <c r="S1576" s="205"/>
      <c r="T1576" s="205"/>
      <c r="V1576" s="205"/>
      <c r="W1576" s="205"/>
      <c r="X1576" s="205"/>
      <c r="Y1576" s="394"/>
      <c r="Z1576" s="98"/>
      <c r="AA1576" s="205"/>
      <c r="AB1576" s="98"/>
      <c r="AC1576" s="98"/>
      <c r="AD1576" s="98"/>
      <c r="AE1576" s="205"/>
      <c r="AF1576" s="98"/>
      <c r="AH1576" s="98"/>
      <c r="AI1576" s="205"/>
      <c r="AJ1576" s="98"/>
      <c r="AK1576" s="98"/>
      <c r="AL1576" s="98"/>
      <c r="AM1576" s="205"/>
      <c r="AN1576" s="98"/>
      <c r="AO1576" s="121"/>
      <c r="AP1576" s="98"/>
      <c r="AQ1576" s="205"/>
      <c r="AR1576" s="98"/>
      <c r="AT1576" s="98"/>
      <c r="AU1576" s="205"/>
      <c r="AV1576" s="98"/>
      <c r="AX1576" s="98"/>
      <c r="AY1576" s="205"/>
      <c r="AZ1576" s="98"/>
      <c r="BB1576" s="98"/>
      <c r="BC1576" s="205"/>
      <c r="BD1576" s="98"/>
      <c r="BF1576" s="98"/>
      <c r="BG1576" s="205"/>
      <c r="BH1576" s="98"/>
      <c r="BI1576" s="121"/>
      <c r="BJ1576" s="98"/>
      <c r="BK1576" s="205"/>
      <c r="BL1576" s="98"/>
      <c r="BN1576" s="121"/>
      <c r="BO1576" s="121"/>
      <c r="BP1576" s="121"/>
      <c r="BQ1576" s="121"/>
      <c r="BR1576" s="121"/>
    </row>
    <row r="1577" spans="1:70" customFormat="1">
      <c r="A1577" s="84"/>
      <c r="B1577" s="363"/>
      <c r="C1577" s="121"/>
      <c r="D1577" s="121"/>
      <c r="E1577" s="121"/>
      <c r="F1577" s="121"/>
      <c r="G1577" s="121"/>
      <c r="H1577" s="121"/>
      <c r="I1577" s="121"/>
      <c r="J1577" s="121"/>
      <c r="K1577" s="121"/>
      <c r="L1577" s="10"/>
      <c r="M1577" s="9"/>
      <c r="N1577" s="90"/>
      <c r="R1577" s="205"/>
      <c r="S1577" s="205"/>
      <c r="T1577" s="205"/>
      <c r="V1577" s="205"/>
      <c r="W1577" s="205"/>
      <c r="X1577" s="205"/>
      <c r="Y1577" s="394"/>
      <c r="Z1577" s="98"/>
      <c r="AA1577" s="205"/>
      <c r="AB1577" s="98"/>
      <c r="AC1577" s="98"/>
      <c r="AD1577" s="98"/>
      <c r="AE1577" s="205"/>
      <c r="AF1577" s="98"/>
      <c r="AH1577" s="98"/>
      <c r="AI1577" s="205"/>
      <c r="AJ1577" s="98"/>
      <c r="AK1577" s="98"/>
      <c r="AL1577" s="98"/>
      <c r="AM1577" s="205"/>
      <c r="AN1577" s="98"/>
      <c r="AO1577" s="121"/>
      <c r="AP1577" s="98"/>
      <c r="AQ1577" s="205"/>
      <c r="AR1577" s="98"/>
      <c r="AT1577" s="98"/>
      <c r="AU1577" s="205"/>
      <c r="AV1577" s="98"/>
      <c r="AX1577" s="98"/>
      <c r="AY1577" s="205"/>
      <c r="AZ1577" s="98"/>
      <c r="BB1577" s="98"/>
      <c r="BC1577" s="205"/>
      <c r="BD1577" s="98"/>
      <c r="BF1577" s="98"/>
      <c r="BG1577" s="205"/>
      <c r="BH1577" s="98"/>
      <c r="BI1577" s="121"/>
      <c r="BJ1577" s="98"/>
      <c r="BK1577" s="205"/>
      <c r="BL1577" s="98"/>
      <c r="BN1577" s="121"/>
      <c r="BO1577" s="121"/>
      <c r="BP1577" s="121"/>
      <c r="BQ1577" s="121"/>
      <c r="BR1577" s="121"/>
    </row>
    <row r="1578" spans="1:70" customFormat="1">
      <c r="A1578" s="84"/>
      <c r="B1578" s="363"/>
      <c r="C1578" s="121"/>
      <c r="D1578" s="121"/>
      <c r="E1578" s="121"/>
      <c r="F1578" s="121"/>
      <c r="G1578" s="121"/>
      <c r="H1578" s="121"/>
      <c r="I1578" s="121"/>
      <c r="J1578" s="121"/>
      <c r="K1578" s="121"/>
      <c r="L1578" s="10"/>
      <c r="M1578" s="9"/>
      <c r="N1578" s="90"/>
      <c r="R1578" s="205"/>
      <c r="S1578" s="205"/>
      <c r="T1578" s="205"/>
      <c r="V1578" s="205"/>
      <c r="W1578" s="205"/>
      <c r="X1578" s="205"/>
      <c r="Y1578" s="394"/>
      <c r="Z1578" s="98"/>
      <c r="AA1578" s="205"/>
      <c r="AB1578" s="98"/>
      <c r="AC1578" s="98"/>
      <c r="AD1578" s="98"/>
      <c r="AE1578" s="205"/>
      <c r="AF1578" s="98"/>
      <c r="AH1578" s="98"/>
      <c r="AI1578" s="205"/>
      <c r="AJ1578" s="98"/>
      <c r="AK1578" s="98"/>
      <c r="AL1578" s="98"/>
      <c r="AM1578" s="205"/>
      <c r="AN1578" s="98"/>
      <c r="AO1578" s="121"/>
      <c r="AP1578" s="98"/>
      <c r="AQ1578" s="205"/>
      <c r="AR1578" s="98"/>
      <c r="AT1578" s="98"/>
      <c r="AU1578" s="205"/>
      <c r="AV1578" s="98"/>
      <c r="AX1578" s="98"/>
      <c r="AY1578" s="205"/>
      <c r="AZ1578" s="98"/>
      <c r="BB1578" s="98"/>
      <c r="BC1578" s="205"/>
      <c r="BD1578" s="98"/>
      <c r="BF1578" s="98"/>
      <c r="BG1578" s="205"/>
      <c r="BH1578" s="98"/>
      <c r="BI1578" s="121"/>
      <c r="BJ1578" s="98"/>
      <c r="BK1578" s="205"/>
      <c r="BL1578" s="98"/>
      <c r="BN1578" s="121"/>
      <c r="BO1578" s="121"/>
      <c r="BP1578" s="121"/>
      <c r="BQ1578" s="121"/>
      <c r="BR1578" s="121"/>
    </row>
    <row r="1579" spans="1:70" customFormat="1">
      <c r="A1579" s="84"/>
      <c r="B1579" s="363"/>
      <c r="C1579" s="121"/>
      <c r="D1579" s="121"/>
      <c r="E1579" s="121"/>
      <c r="F1579" s="121"/>
      <c r="G1579" s="121"/>
      <c r="H1579" s="121"/>
      <c r="I1579" s="121"/>
      <c r="J1579" s="121"/>
      <c r="K1579" s="121"/>
      <c r="L1579" s="10"/>
      <c r="M1579" s="9"/>
      <c r="N1579" s="90"/>
      <c r="R1579" s="205"/>
      <c r="S1579" s="205"/>
      <c r="T1579" s="205"/>
      <c r="V1579" s="205"/>
      <c r="W1579" s="205"/>
      <c r="X1579" s="205"/>
      <c r="Y1579" s="394"/>
      <c r="Z1579" s="98"/>
      <c r="AA1579" s="205"/>
      <c r="AB1579" s="98"/>
      <c r="AC1579" s="98"/>
      <c r="AD1579" s="98"/>
      <c r="AE1579" s="205"/>
      <c r="AF1579" s="98"/>
      <c r="AH1579" s="98"/>
      <c r="AI1579" s="205"/>
      <c r="AJ1579" s="98"/>
      <c r="AK1579" s="98"/>
      <c r="AL1579" s="98"/>
      <c r="AM1579" s="205"/>
      <c r="AN1579" s="98"/>
      <c r="AO1579" s="121"/>
      <c r="AP1579" s="98"/>
      <c r="AQ1579" s="205"/>
      <c r="AR1579" s="98"/>
      <c r="AT1579" s="98"/>
      <c r="AU1579" s="205"/>
      <c r="AV1579" s="98"/>
      <c r="AX1579" s="98"/>
      <c r="AY1579" s="205"/>
      <c r="AZ1579" s="98"/>
      <c r="BB1579" s="98"/>
      <c r="BC1579" s="205"/>
      <c r="BD1579" s="98"/>
      <c r="BF1579" s="98"/>
      <c r="BG1579" s="205"/>
      <c r="BH1579" s="98"/>
      <c r="BI1579" s="121"/>
      <c r="BJ1579" s="98"/>
      <c r="BK1579" s="205"/>
      <c r="BL1579" s="98"/>
      <c r="BN1579" s="121"/>
      <c r="BO1579" s="121"/>
      <c r="BP1579" s="121"/>
      <c r="BQ1579" s="121"/>
      <c r="BR1579" s="121"/>
    </row>
    <row r="1580" spans="1:70" customFormat="1">
      <c r="A1580" s="84"/>
      <c r="B1580" s="363"/>
      <c r="C1580" s="121"/>
      <c r="D1580" s="121"/>
      <c r="E1580" s="121"/>
      <c r="F1580" s="121"/>
      <c r="G1580" s="121"/>
      <c r="H1580" s="121"/>
      <c r="I1580" s="121"/>
      <c r="J1580" s="121"/>
      <c r="K1580" s="121"/>
      <c r="L1580" s="10"/>
      <c r="M1580" s="9"/>
      <c r="N1580" s="90"/>
      <c r="R1580" s="205"/>
      <c r="S1580" s="205"/>
      <c r="T1580" s="205"/>
      <c r="V1580" s="205"/>
      <c r="W1580" s="205"/>
      <c r="X1580" s="205"/>
      <c r="Y1580" s="394"/>
      <c r="Z1580" s="98"/>
      <c r="AA1580" s="205"/>
      <c r="AB1580" s="98"/>
      <c r="AC1580" s="98"/>
      <c r="AD1580" s="98"/>
      <c r="AE1580" s="205"/>
      <c r="AF1580" s="98"/>
      <c r="AH1580" s="98"/>
      <c r="AI1580" s="205"/>
      <c r="AJ1580" s="98"/>
      <c r="AK1580" s="98"/>
      <c r="AL1580" s="98"/>
      <c r="AM1580" s="205"/>
      <c r="AN1580" s="98"/>
      <c r="AO1580" s="121"/>
      <c r="AP1580" s="98"/>
      <c r="AQ1580" s="205"/>
      <c r="AR1580" s="98"/>
      <c r="AT1580" s="98"/>
      <c r="AU1580" s="205"/>
      <c r="AV1580" s="98"/>
      <c r="AX1580" s="98"/>
      <c r="AY1580" s="205"/>
      <c r="AZ1580" s="98"/>
      <c r="BB1580" s="98"/>
      <c r="BC1580" s="205"/>
      <c r="BD1580" s="98"/>
      <c r="BF1580" s="98"/>
      <c r="BG1580" s="205"/>
      <c r="BH1580" s="98"/>
      <c r="BI1580" s="121"/>
      <c r="BJ1580" s="98"/>
      <c r="BK1580" s="205"/>
      <c r="BL1580" s="98"/>
      <c r="BN1580" s="121"/>
      <c r="BO1580" s="121"/>
      <c r="BP1580" s="121"/>
      <c r="BQ1580" s="121"/>
      <c r="BR1580" s="121"/>
    </row>
    <row r="1581" spans="1:70" customFormat="1">
      <c r="A1581" s="84"/>
      <c r="B1581" s="363"/>
      <c r="C1581" s="121"/>
      <c r="D1581" s="121"/>
      <c r="E1581" s="121"/>
      <c r="F1581" s="121"/>
      <c r="G1581" s="121"/>
      <c r="H1581" s="121"/>
      <c r="I1581" s="121"/>
      <c r="J1581" s="121"/>
      <c r="K1581" s="121"/>
      <c r="L1581" s="10"/>
      <c r="M1581" s="9"/>
      <c r="N1581" s="90"/>
      <c r="R1581" s="205"/>
      <c r="S1581" s="205"/>
      <c r="T1581" s="205"/>
      <c r="V1581" s="205"/>
      <c r="W1581" s="205"/>
      <c r="X1581" s="205"/>
      <c r="Y1581" s="394"/>
      <c r="Z1581" s="98"/>
      <c r="AA1581" s="205"/>
      <c r="AB1581" s="98"/>
      <c r="AC1581" s="98"/>
      <c r="AD1581" s="98"/>
      <c r="AE1581" s="205"/>
      <c r="AF1581" s="98"/>
      <c r="AH1581" s="98"/>
      <c r="AI1581" s="205"/>
      <c r="AJ1581" s="98"/>
      <c r="AK1581" s="98"/>
      <c r="AL1581" s="98"/>
      <c r="AM1581" s="205"/>
      <c r="AN1581" s="98"/>
      <c r="AO1581" s="121"/>
      <c r="AP1581" s="98"/>
      <c r="AQ1581" s="205"/>
      <c r="AR1581" s="98"/>
      <c r="AT1581" s="98"/>
      <c r="AU1581" s="205"/>
      <c r="AV1581" s="98"/>
      <c r="AX1581" s="98"/>
      <c r="AY1581" s="205"/>
      <c r="AZ1581" s="98"/>
      <c r="BB1581" s="98"/>
      <c r="BC1581" s="205"/>
      <c r="BD1581" s="98"/>
      <c r="BF1581" s="98"/>
      <c r="BG1581" s="205"/>
      <c r="BH1581" s="98"/>
      <c r="BI1581" s="121"/>
      <c r="BJ1581" s="98"/>
      <c r="BK1581" s="205"/>
      <c r="BL1581" s="98"/>
      <c r="BN1581" s="121"/>
      <c r="BO1581" s="121"/>
      <c r="BP1581" s="121"/>
      <c r="BQ1581" s="121"/>
      <c r="BR1581" s="121"/>
    </row>
    <row r="1582" spans="1:70" customFormat="1">
      <c r="A1582" s="84"/>
      <c r="B1582" s="363"/>
      <c r="C1582" s="121"/>
      <c r="D1582" s="121"/>
      <c r="E1582" s="121"/>
      <c r="F1582" s="121"/>
      <c r="G1582" s="121"/>
      <c r="H1582" s="121"/>
      <c r="I1582" s="121"/>
      <c r="J1582" s="121"/>
      <c r="K1582" s="121"/>
      <c r="L1582" s="10"/>
      <c r="M1582" s="9"/>
      <c r="N1582" s="90"/>
      <c r="R1582" s="205"/>
      <c r="S1582" s="205"/>
      <c r="T1582" s="205"/>
      <c r="V1582" s="205"/>
      <c r="W1582" s="205"/>
      <c r="X1582" s="205"/>
      <c r="Y1582" s="394"/>
      <c r="Z1582" s="98"/>
      <c r="AA1582" s="205"/>
      <c r="AB1582" s="98"/>
      <c r="AC1582" s="98"/>
      <c r="AD1582" s="98"/>
      <c r="AE1582" s="205"/>
      <c r="AF1582" s="98"/>
      <c r="AH1582" s="98"/>
      <c r="AI1582" s="205"/>
      <c r="AJ1582" s="98"/>
      <c r="AK1582" s="98"/>
      <c r="AL1582" s="98"/>
      <c r="AM1582" s="205"/>
      <c r="AN1582" s="98"/>
      <c r="AO1582" s="121"/>
      <c r="AP1582" s="98"/>
      <c r="AQ1582" s="205"/>
      <c r="AR1582" s="98"/>
      <c r="AT1582" s="98"/>
      <c r="AU1582" s="205"/>
      <c r="AV1582" s="98"/>
      <c r="AX1582" s="98"/>
      <c r="AY1582" s="205"/>
      <c r="AZ1582" s="98"/>
      <c r="BB1582" s="98"/>
      <c r="BC1582" s="205"/>
      <c r="BD1582" s="98"/>
      <c r="BF1582" s="98"/>
      <c r="BG1582" s="205"/>
      <c r="BH1582" s="98"/>
      <c r="BI1582" s="121"/>
      <c r="BJ1582" s="98"/>
      <c r="BK1582" s="205"/>
      <c r="BL1582" s="98"/>
      <c r="BN1582" s="121"/>
      <c r="BO1582" s="121"/>
      <c r="BP1582" s="121"/>
      <c r="BQ1582" s="121"/>
      <c r="BR1582" s="121"/>
    </row>
    <row r="1583" spans="1:70" customFormat="1">
      <c r="A1583" s="84"/>
      <c r="B1583" s="363"/>
      <c r="C1583" s="121"/>
      <c r="D1583" s="121"/>
      <c r="E1583" s="121"/>
      <c r="F1583" s="121"/>
      <c r="G1583" s="121"/>
      <c r="H1583" s="121"/>
      <c r="I1583" s="121"/>
      <c r="J1583" s="121"/>
      <c r="K1583" s="121"/>
      <c r="L1583" s="10"/>
      <c r="M1583" s="9"/>
      <c r="N1583" s="90"/>
      <c r="R1583" s="205"/>
      <c r="S1583" s="205"/>
      <c r="T1583" s="205"/>
      <c r="V1583" s="205"/>
      <c r="W1583" s="205"/>
      <c r="X1583" s="205"/>
      <c r="Y1583" s="394"/>
      <c r="Z1583" s="98"/>
      <c r="AA1583" s="205"/>
      <c r="AB1583" s="98"/>
      <c r="AC1583" s="98"/>
      <c r="AD1583" s="98"/>
      <c r="AE1583" s="205"/>
      <c r="AF1583" s="98"/>
      <c r="AH1583" s="98"/>
      <c r="AI1583" s="205"/>
      <c r="AJ1583" s="98"/>
      <c r="AK1583" s="98"/>
      <c r="AL1583" s="98"/>
      <c r="AM1583" s="205"/>
      <c r="AN1583" s="98"/>
      <c r="AO1583" s="121"/>
      <c r="AP1583" s="98"/>
      <c r="AQ1583" s="205"/>
      <c r="AR1583" s="98"/>
      <c r="AT1583" s="98"/>
      <c r="AU1583" s="205"/>
      <c r="AV1583" s="98"/>
      <c r="AX1583" s="98"/>
      <c r="AY1583" s="205"/>
      <c r="AZ1583" s="98"/>
      <c r="BB1583" s="98"/>
      <c r="BC1583" s="205"/>
      <c r="BD1583" s="98"/>
      <c r="BF1583" s="98"/>
      <c r="BG1583" s="205"/>
      <c r="BH1583" s="98"/>
      <c r="BI1583" s="121"/>
      <c r="BJ1583" s="98"/>
      <c r="BK1583" s="205"/>
      <c r="BL1583" s="98"/>
      <c r="BN1583" s="121"/>
      <c r="BO1583" s="121"/>
      <c r="BP1583" s="121"/>
      <c r="BQ1583" s="121"/>
      <c r="BR1583" s="121"/>
    </row>
    <row r="1584" spans="1:70" customFormat="1">
      <c r="A1584" s="84"/>
      <c r="B1584" s="363"/>
      <c r="C1584" s="121"/>
      <c r="D1584" s="121"/>
      <c r="E1584" s="121"/>
      <c r="F1584" s="121"/>
      <c r="G1584" s="121"/>
      <c r="H1584" s="121"/>
      <c r="I1584" s="121"/>
      <c r="J1584" s="121"/>
      <c r="K1584" s="121"/>
      <c r="L1584" s="10"/>
      <c r="M1584" s="9"/>
      <c r="N1584" s="90"/>
      <c r="R1584" s="205"/>
      <c r="S1584" s="205"/>
      <c r="T1584" s="205"/>
      <c r="V1584" s="205"/>
      <c r="W1584" s="205"/>
      <c r="X1584" s="205"/>
      <c r="Y1584" s="394"/>
      <c r="Z1584" s="98"/>
      <c r="AA1584" s="205"/>
      <c r="AB1584" s="98"/>
      <c r="AC1584" s="98"/>
      <c r="AD1584" s="98"/>
      <c r="AE1584" s="205"/>
      <c r="AF1584" s="98"/>
      <c r="AH1584" s="98"/>
      <c r="AI1584" s="205"/>
      <c r="AJ1584" s="98"/>
      <c r="AK1584" s="98"/>
      <c r="AL1584" s="98"/>
      <c r="AM1584" s="205"/>
      <c r="AN1584" s="98"/>
      <c r="AO1584" s="121"/>
      <c r="AP1584" s="98"/>
      <c r="AQ1584" s="205"/>
      <c r="AR1584" s="98"/>
      <c r="AT1584" s="98"/>
      <c r="AU1584" s="205"/>
      <c r="AV1584" s="98"/>
      <c r="AX1584" s="98"/>
      <c r="AY1584" s="205"/>
      <c r="AZ1584" s="98"/>
      <c r="BB1584" s="98"/>
      <c r="BC1584" s="205"/>
      <c r="BD1584" s="98"/>
      <c r="BF1584" s="98"/>
      <c r="BG1584" s="205"/>
      <c r="BH1584" s="98"/>
      <c r="BI1584" s="121"/>
      <c r="BJ1584" s="98"/>
      <c r="BK1584" s="205"/>
      <c r="BL1584" s="98"/>
      <c r="BN1584" s="121"/>
      <c r="BO1584" s="121"/>
      <c r="BP1584" s="121"/>
      <c r="BQ1584" s="121"/>
      <c r="BR1584" s="121"/>
    </row>
    <row r="1585" spans="1:70" customFormat="1">
      <c r="A1585" s="84"/>
      <c r="B1585" s="363"/>
      <c r="C1585" s="121"/>
      <c r="D1585" s="121"/>
      <c r="E1585" s="121"/>
      <c r="F1585" s="121"/>
      <c r="G1585" s="121"/>
      <c r="H1585" s="121"/>
      <c r="I1585" s="121"/>
      <c r="J1585" s="121"/>
      <c r="K1585" s="121"/>
      <c r="L1585" s="10"/>
      <c r="M1585" s="9"/>
      <c r="N1585" s="90"/>
      <c r="R1585" s="205"/>
      <c r="S1585" s="205"/>
      <c r="T1585" s="205"/>
      <c r="V1585" s="205"/>
      <c r="W1585" s="205"/>
      <c r="X1585" s="205"/>
      <c r="Y1585" s="394"/>
      <c r="Z1585" s="98"/>
      <c r="AA1585" s="205"/>
      <c r="AB1585" s="98"/>
      <c r="AC1585" s="98"/>
      <c r="AD1585" s="98"/>
      <c r="AE1585" s="205"/>
      <c r="AF1585" s="98"/>
      <c r="AH1585" s="98"/>
      <c r="AI1585" s="205"/>
      <c r="AJ1585" s="98"/>
      <c r="AK1585" s="98"/>
      <c r="AL1585" s="98"/>
      <c r="AM1585" s="205"/>
      <c r="AN1585" s="98"/>
      <c r="AO1585" s="121"/>
      <c r="AP1585" s="98"/>
      <c r="AQ1585" s="205"/>
      <c r="AR1585" s="98"/>
      <c r="AT1585" s="98"/>
      <c r="AU1585" s="205"/>
      <c r="AV1585" s="98"/>
      <c r="AX1585" s="98"/>
      <c r="AY1585" s="205"/>
      <c r="AZ1585" s="98"/>
      <c r="BB1585" s="98"/>
      <c r="BC1585" s="205"/>
      <c r="BD1585" s="98"/>
      <c r="BF1585" s="98"/>
      <c r="BG1585" s="205"/>
      <c r="BH1585" s="98"/>
      <c r="BI1585" s="121"/>
      <c r="BJ1585" s="98"/>
      <c r="BK1585" s="205"/>
      <c r="BL1585" s="98"/>
      <c r="BN1585" s="121"/>
      <c r="BO1585" s="121"/>
      <c r="BP1585" s="121"/>
      <c r="BQ1585" s="121"/>
      <c r="BR1585" s="121"/>
    </row>
    <row r="1586" spans="1:70" customFormat="1">
      <c r="A1586" s="84"/>
      <c r="B1586" s="363"/>
      <c r="C1586" s="121"/>
      <c r="D1586" s="121"/>
      <c r="E1586" s="121"/>
      <c r="F1586" s="121"/>
      <c r="G1586" s="121"/>
      <c r="H1586" s="121"/>
      <c r="I1586" s="121"/>
      <c r="J1586" s="121"/>
      <c r="K1586" s="121"/>
      <c r="L1586" s="10"/>
      <c r="M1586" s="9"/>
      <c r="N1586" s="90"/>
      <c r="R1586" s="205"/>
      <c r="S1586" s="205"/>
      <c r="T1586" s="205"/>
      <c r="V1586" s="205"/>
      <c r="W1586" s="205"/>
      <c r="X1586" s="205"/>
      <c r="Y1586" s="394"/>
      <c r="Z1586" s="98"/>
      <c r="AA1586" s="205"/>
      <c r="AB1586" s="98"/>
      <c r="AC1586" s="98"/>
      <c r="AD1586" s="98"/>
      <c r="AE1586" s="205"/>
      <c r="AF1586" s="98"/>
      <c r="AH1586" s="98"/>
      <c r="AI1586" s="205"/>
      <c r="AJ1586" s="98"/>
      <c r="AK1586" s="98"/>
      <c r="AL1586" s="98"/>
      <c r="AM1586" s="205"/>
      <c r="AN1586" s="98"/>
      <c r="AO1586" s="121"/>
      <c r="AP1586" s="98"/>
      <c r="AQ1586" s="205"/>
      <c r="AR1586" s="98"/>
      <c r="AT1586" s="98"/>
      <c r="AU1586" s="205"/>
      <c r="AV1586" s="98"/>
      <c r="AX1586" s="98"/>
      <c r="AY1586" s="205"/>
      <c r="AZ1586" s="98"/>
      <c r="BB1586" s="98"/>
      <c r="BC1586" s="205"/>
      <c r="BD1586" s="98"/>
      <c r="BF1586" s="98"/>
      <c r="BG1586" s="205"/>
      <c r="BH1586" s="98"/>
      <c r="BI1586" s="121"/>
      <c r="BJ1586" s="98"/>
      <c r="BK1586" s="205"/>
      <c r="BL1586" s="98"/>
      <c r="BN1586" s="121"/>
      <c r="BO1586" s="121"/>
      <c r="BP1586" s="121"/>
      <c r="BQ1586" s="121"/>
      <c r="BR1586" s="121"/>
    </row>
    <row r="1587" spans="1:70" customFormat="1">
      <c r="A1587" s="84"/>
      <c r="B1587" s="363"/>
      <c r="C1587" s="121"/>
      <c r="D1587" s="121"/>
      <c r="E1587" s="121"/>
      <c r="F1587" s="121"/>
      <c r="G1587" s="121"/>
      <c r="H1587" s="121"/>
      <c r="I1587" s="121"/>
      <c r="J1587" s="121"/>
      <c r="K1587" s="121"/>
      <c r="L1587" s="10"/>
      <c r="M1587" s="9"/>
      <c r="N1587" s="90"/>
      <c r="R1587" s="205"/>
      <c r="S1587" s="205"/>
      <c r="T1587" s="205"/>
      <c r="V1587" s="205"/>
      <c r="W1587" s="205"/>
      <c r="X1587" s="205"/>
      <c r="Y1587" s="394"/>
      <c r="Z1587" s="98"/>
      <c r="AA1587" s="205"/>
      <c r="AB1587" s="98"/>
      <c r="AC1587" s="98"/>
      <c r="AD1587" s="98"/>
      <c r="AE1587" s="205"/>
      <c r="AF1587" s="98"/>
      <c r="AH1587" s="98"/>
      <c r="AI1587" s="205"/>
      <c r="AJ1587" s="98"/>
      <c r="AK1587" s="98"/>
      <c r="AL1587" s="98"/>
      <c r="AM1587" s="205"/>
      <c r="AN1587" s="98"/>
      <c r="AO1587" s="121"/>
      <c r="AP1587" s="98"/>
      <c r="AQ1587" s="205"/>
      <c r="AR1587" s="98"/>
      <c r="AT1587" s="98"/>
      <c r="AU1587" s="205"/>
      <c r="AV1587" s="98"/>
      <c r="AX1587" s="98"/>
      <c r="AY1587" s="205"/>
      <c r="AZ1587" s="98"/>
      <c r="BB1587" s="98"/>
      <c r="BC1587" s="205"/>
      <c r="BD1587" s="98"/>
      <c r="BF1587" s="98"/>
      <c r="BG1587" s="205"/>
      <c r="BH1587" s="98"/>
      <c r="BI1587" s="121"/>
      <c r="BJ1587" s="98"/>
      <c r="BK1587" s="205"/>
      <c r="BL1587" s="98"/>
      <c r="BN1587" s="121"/>
      <c r="BO1587" s="121"/>
      <c r="BP1587" s="121"/>
      <c r="BQ1587" s="121"/>
      <c r="BR1587" s="121"/>
    </row>
    <row r="1588" spans="1:70" customFormat="1">
      <c r="A1588" s="84"/>
      <c r="B1588" s="363"/>
      <c r="C1588" s="121"/>
      <c r="D1588" s="121"/>
      <c r="E1588" s="121"/>
      <c r="F1588" s="121"/>
      <c r="G1588" s="121"/>
      <c r="H1588" s="121"/>
      <c r="I1588" s="121"/>
      <c r="J1588" s="121"/>
      <c r="K1588" s="121"/>
      <c r="L1588" s="10"/>
      <c r="M1588" s="9"/>
      <c r="N1588" s="90"/>
      <c r="R1588" s="205"/>
      <c r="S1588" s="205"/>
      <c r="T1588" s="205"/>
      <c r="V1588" s="205"/>
      <c r="W1588" s="205"/>
      <c r="X1588" s="205"/>
      <c r="Y1588" s="394"/>
      <c r="Z1588" s="98"/>
      <c r="AA1588" s="205"/>
      <c r="AB1588" s="98"/>
      <c r="AC1588" s="98"/>
      <c r="AD1588" s="98"/>
      <c r="AE1588" s="205"/>
      <c r="AF1588" s="98"/>
      <c r="AH1588" s="98"/>
      <c r="AI1588" s="205"/>
      <c r="AJ1588" s="98"/>
      <c r="AK1588" s="98"/>
      <c r="AL1588" s="98"/>
      <c r="AM1588" s="205"/>
      <c r="AN1588" s="98"/>
      <c r="AO1588" s="121"/>
      <c r="AP1588" s="98"/>
      <c r="AQ1588" s="205"/>
      <c r="AR1588" s="98"/>
      <c r="AT1588" s="98"/>
      <c r="AU1588" s="205"/>
      <c r="AV1588" s="98"/>
      <c r="AX1588" s="98"/>
      <c r="AY1588" s="205"/>
      <c r="AZ1588" s="98"/>
      <c r="BB1588" s="98"/>
      <c r="BC1588" s="205"/>
      <c r="BD1588" s="98"/>
      <c r="BF1588" s="98"/>
      <c r="BG1588" s="205"/>
      <c r="BH1588" s="98"/>
      <c r="BI1588" s="121"/>
      <c r="BJ1588" s="98"/>
      <c r="BK1588" s="205"/>
      <c r="BL1588" s="98"/>
      <c r="BN1588" s="121"/>
      <c r="BO1588" s="121"/>
      <c r="BP1588" s="121"/>
      <c r="BQ1588" s="121"/>
      <c r="BR1588" s="121"/>
    </row>
    <row r="1589" spans="1:70" customFormat="1">
      <c r="A1589" s="84"/>
      <c r="B1589" s="363"/>
      <c r="C1589" s="121"/>
      <c r="D1589" s="121"/>
      <c r="E1589" s="121"/>
      <c r="F1589" s="121"/>
      <c r="G1589" s="121"/>
      <c r="H1589" s="121"/>
      <c r="I1589" s="121"/>
      <c r="J1589" s="121"/>
      <c r="K1589" s="121"/>
      <c r="L1589" s="10"/>
      <c r="M1589" s="9"/>
      <c r="N1589" s="90"/>
      <c r="R1589" s="205"/>
      <c r="S1589" s="205"/>
      <c r="T1589" s="205"/>
      <c r="V1589" s="205"/>
      <c r="W1589" s="205"/>
      <c r="X1589" s="205"/>
      <c r="Y1589" s="394"/>
      <c r="Z1589" s="98"/>
      <c r="AA1589" s="205"/>
      <c r="AB1589" s="98"/>
      <c r="AC1589" s="98"/>
      <c r="AD1589" s="98"/>
      <c r="AE1589" s="205"/>
      <c r="AF1589" s="98"/>
      <c r="AH1589" s="98"/>
      <c r="AI1589" s="205"/>
      <c r="AJ1589" s="98"/>
      <c r="AK1589" s="98"/>
      <c r="AL1589" s="98"/>
      <c r="AM1589" s="205"/>
      <c r="AN1589" s="98"/>
      <c r="AO1589" s="121"/>
      <c r="AP1589" s="98"/>
      <c r="AQ1589" s="205"/>
      <c r="AR1589" s="98"/>
      <c r="AT1589" s="98"/>
      <c r="AU1589" s="205"/>
      <c r="AV1589" s="98"/>
      <c r="AX1589" s="98"/>
      <c r="AY1589" s="205"/>
      <c r="AZ1589" s="98"/>
      <c r="BB1589" s="98"/>
      <c r="BC1589" s="205"/>
      <c r="BD1589" s="98"/>
      <c r="BF1589" s="98"/>
      <c r="BG1589" s="205"/>
      <c r="BH1589" s="98"/>
      <c r="BI1589" s="121"/>
      <c r="BJ1589" s="98"/>
      <c r="BK1589" s="205"/>
      <c r="BL1589" s="98"/>
      <c r="BN1589" s="121"/>
      <c r="BO1589" s="121"/>
      <c r="BP1589" s="121"/>
      <c r="BQ1589" s="121"/>
      <c r="BR1589" s="121"/>
    </row>
    <row r="1590" spans="1:70" customFormat="1">
      <c r="A1590" s="84"/>
      <c r="B1590" s="363"/>
      <c r="C1590" s="121"/>
      <c r="D1590" s="121"/>
      <c r="E1590" s="121"/>
      <c r="F1590" s="121"/>
      <c r="G1590" s="121"/>
      <c r="H1590" s="121"/>
      <c r="I1590" s="121"/>
      <c r="J1590" s="121"/>
      <c r="K1590" s="121"/>
      <c r="L1590" s="10"/>
      <c r="M1590" s="9"/>
      <c r="N1590" s="90"/>
      <c r="R1590" s="205"/>
      <c r="S1590" s="205"/>
      <c r="T1590" s="205"/>
      <c r="V1590" s="205"/>
      <c r="W1590" s="205"/>
      <c r="X1590" s="205"/>
      <c r="Y1590" s="394"/>
      <c r="Z1590" s="98"/>
      <c r="AA1590" s="205"/>
      <c r="AB1590" s="98"/>
      <c r="AC1590" s="98"/>
      <c r="AD1590" s="98"/>
      <c r="AE1590" s="205"/>
      <c r="AF1590" s="98"/>
      <c r="AH1590" s="98"/>
      <c r="AI1590" s="205"/>
      <c r="AJ1590" s="98"/>
      <c r="AK1590" s="98"/>
      <c r="AL1590" s="98"/>
      <c r="AM1590" s="205"/>
      <c r="AN1590" s="98"/>
      <c r="AO1590" s="121"/>
      <c r="AP1590" s="98"/>
      <c r="AQ1590" s="205"/>
      <c r="AR1590" s="98"/>
      <c r="AT1590" s="98"/>
      <c r="AU1590" s="205"/>
      <c r="AV1590" s="98"/>
      <c r="AX1590" s="98"/>
      <c r="AY1590" s="205"/>
      <c r="AZ1590" s="98"/>
      <c r="BB1590" s="98"/>
      <c r="BC1590" s="205"/>
      <c r="BD1590" s="98"/>
      <c r="BF1590" s="98"/>
      <c r="BG1590" s="205"/>
      <c r="BH1590" s="98"/>
      <c r="BI1590" s="121"/>
      <c r="BJ1590" s="98"/>
      <c r="BK1590" s="205"/>
      <c r="BL1590" s="98"/>
      <c r="BN1590" s="121"/>
      <c r="BO1590" s="121"/>
      <c r="BP1590" s="121"/>
      <c r="BQ1590" s="121"/>
      <c r="BR1590" s="121"/>
    </row>
    <row r="1591" spans="1:70" customFormat="1">
      <c r="A1591" s="84"/>
      <c r="B1591" s="363"/>
      <c r="C1591" s="121"/>
      <c r="D1591" s="121"/>
      <c r="E1591" s="121"/>
      <c r="F1591" s="121"/>
      <c r="G1591" s="121"/>
      <c r="H1591" s="121"/>
      <c r="I1591" s="121"/>
      <c r="J1591" s="121"/>
      <c r="K1591" s="121"/>
      <c r="L1591" s="10"/>
      <c r="M1591" s="9"/>
      <c r="N1591" s="90"/>
      <c r="R1591" s="205"/>
      <c r="S1591" s="205"/>
      <c r="T1591" s="205"/>
      <c r="V1591" s="205"/>
      <c r="W1591" s="205"/>
      <c r="X1591" s="205"/>
      <c r="Y1591" s="394"/>
      <c r="Z1591" s="98"/>
      <c r="AA1591" s="205"/>
      <c r="AB1591" s="98"/>
      <c r="AC1591" s="98"/>
      <c r="AD1591" s="98"/>
      <c r="AE1591" s="205"/>
      <c r="AF1591" s="98"/>
      <c r="AH1591" s="98"/>
      <c r="AI1591" s="205"/>
      <c r="AJ1591" s="98"/>
      <c r="AK1591" s="98"/>
      <c r="AL1591" s="98"/>
      <c r="AM1591" s="205"/>
      <c r="AN1591" s="98"/>
      <c r="AO1591" s="121"/>
      <c r="AP1591" s="98"/>
      <c r="AQ1591" s="205"/>
      <c r="AR1591" s="98"/>
      <c r="AT1591" s="98"/>
      <c r="AU1591" s="205"/>
      <c r="AV1591" s="98"/>
      <c r="AX1591" s="98"/>
      <c r="AY1591" s="205"/>
      <c r="AZ1591" s="98"/>
      <c r="BB1591" s="98"/>
      <c r="BC1591" s="205"/>
      <c r="BD1591" s="98"/>
      <c r="BF1591" s="98"/>
      <c r="BG1591" s="205"/>
      <c r="BH1591" s="98"/>
      <c r="BI1591" s="121"/>
      <c r="BJ1591" s="98"/>
      <c r="BK1591" s="205"/>
      <c r="BL1591" s="98"/>
      <c r="BN1591" s="121"/>
      <c r="BO1591" s="121"/>
      <c r="BP1591" s="121"/>
      <c r="BQ1591" s="121"/>
      <c r="BR1591" s="121"/>
    </row>
    <row r="1592" spans="1:70" customFormat="1">
      <c r="A1592" s="84"/>
      <c r="B1592" s="363"/>
      <c r="C1592" s="121"/>
      <c r="D1592" s="121"/>
      <c r="E1592" s="121"/>
      <c r="F1592" s="121"/>
      <c r="G1592" s="121"/>
      <c r="H1592" s="121"/>
      <c r="I1592" s="121"/>
      <c r="J1592" s="121"/>
      <c r="K1592" s="121"/>
      <c r="L1592" s="10"/>
      <c r="M1592" s="9"/>
      <c r="N1592" s="90"/>
      <c r="R1592" s="205"/>
      <c r="S1592" s="205"/>
      <c r="T1592" s="205"/>
      <c r="V1592" s="205"/>
      <c r="W1592" s="205"/>
      <c r="X1592" s="205"/>
      <c r="Y1592" s="394"/>
      <c r="Z1592" s="98"/>
      <c r="AA1592" s="205"/>
      <c r="AB1592" s="98"/>
      <c r="AC1592" s="98"/>
      <c r="AD1592" s="98"/>
      <c r="AE1592" s="205"/>
      <c r="AF1592" s="98"/>
      <c r="AH1592" s="98"/>
      <c r="AI1592" s="205"/>
      <c r="AJ1592" s="98"/>
      <c r="AK1592" s="98"/>
      <c r="AL1592" s="98"/>
      <c r="AM1592" s="205"/>
      <c r="AN1592" s="98"/>
      <c r="AO1592" s="121"/>
      <c r="AP1592" s="98"/>
      <c r="AQ1592" s="205"/>
      <c r="AR1592" s="98"/>
      <c r="AT1592" s="98"/>
      <c r="AU1592" s="205"/>
      <c r="AV1592" s="98"/>
      <c r="AX1592" s="98"/>
      <c r="AY1592" s="205"/>
      <c r="AZ1592" s="98"/>
      <c r="BB1592" s="98"/>
      <c r="BC1592" s="205"/>
      <c r="BD1592" s="98"/>
      <c r="BF1592" s="98"/>
      <c r="BG1592" s="205"/>
      <c r="BH1592" s="98"/>
      <c r="BI1592" s="121"/>
      <c r="BJ1592" s="98"/>
      <c r="BK1592" s="205"/>
      <c r="BL1592" s="98"/>
      <c r="BN1592" s="121"/>
      <c r="BO1592" s="121"/>
      <c r="BP1592" s="121"/>
      <c r="BQ1592" s="121"/>
      <c r="BR1592" s="121"/>
    </row>
    <row r="1593" spans="1:70" customFormat="1">
      <c r="A1593" s="84"/>
      <c r="B1593" s="363"/>
      <c r="C1593" s="121"/>
      <c r="D1593" s="121"/>
      <c r="E1593" s="121"/>
      <c r="F1593" s="121"/>
      <c r="G1593" s="121"/>
      <c r="H1593" s="121"/>
      <c r="I1593" s="121"/>
      <c r="J1593" s="121"/>
      <c r="K1593" s="121"/>
      <c r="L1593" s="10"/>
      <c r="M1593" s="9"/>
      <c r="N1593" s="90"/>
      <c r="R1593" s="205"/>
      <c r="S1593" s="205"/>
      <c r="T1593" s="205"/>
      <c r="V1593" s="205"/>
      <c r="W1593" s="205"/>
      <c r="X1593" s="205"/>
      <c r="Y1593" s="394"/>
      <c r="Z1593" s="98"/>
      <c r="AA1593" s="205"/>
      <c r="AB1593" s="98"/>
      <c r="AC1593" s="98"/>
      <c r="AD1593" s="98"/>
      <c r="AE1593" s="205"/>
      <c r="AF1593" s="98"/>
      <c r="AH1593" s="98"/>
      <c r="AI1593" s="205"/>
      <c r="AJ1593" s="98"/>
      <c r="AK1593" s="98"/>
      <c r="AL1593" s="98"/>
      <c r="AM1593" s="205"/>
      <c r="AN1593" s="98"/>
      <c r="AO1593" s="121"/>
      <c r="AP1593" s="98"/>
      <c r="AQ1593" s="205"/>
      <c r="AR1593" s="98"/>
      <c r="AT1593" s="98"/>
      <c r="AU1593" s="205"/>
      <c r="AV1593" s="98"/>
      <c r="AX1593" s="98"/>
      <c r="AY1593" s="205"/>
      <c r="AZ1593" s="98"/>
      <c r="BB1593" s="98"/>
      <c r="BC1593" s="205"/>
      <c r="BD1593" s="98"/>
      <c r="BF1593" s="98"/>
      <c r="BG1593" s="205"/>
      <c r="BH1593" s="98"/>
      <c r="BI1593" s="121"/>
      <c r="BJ1593" s="98"/>
      <c r="BK1593" s="205"/>
      <c r="BL1593" s="98"/>
      <c r="BN1593" s="121"/>
      <c r="BO1593" s="121"/>
      <c r="BP1593" s="121"/>
      <c r="BQ1593" s="121"/>
      <c r="BR1593" s="121"/>
    </row>
    <row r="1594" spans="1:70" customFormat="1">
      <c r="A1594" s="84"/>
      <c r="B1594" s="363"/>
      <c r="C1594" s="121"/>
      <c r="D1594" s="121"/>
      <c r="E1594" s="121"/>
      <c r="F1594" s="121"/>
      <c r="G1594" s="121"/>
      <c r="H1594" s="121"/>
      <c r="I1594" s="121"/>
      <c r="J1594" s="121"/>
      <c r="K1594" s="121"/>
      <c r="L1594" s="10"/>
      <c r="M1594" s="9"/>
      <c r="N1594" s="90"/>
      <c r="R1594" s="205"/>
      <c r="S1594" s="205"/>
      <c r="T1594" s="205"/>
      <c r="V1594" s="205"/>
      <c r="W1594" s="205"/>
      <c r="X1594" s="205"/>
      <c r="Y1594" s="394"/>
      <c r="Z1594" s="98"/>
      <c r="AA1594" s="205"/>
      <c r="AB1594" s="98"/>
      <c r="AC1594" s="98"/>
      <c r="AD1594" s="98"/>
      <c r="AE1594" s="205"/>
      <c r="AF1594" s="98"/>
      <c r="AH1594" s="98"/>
      <c r="AI1594" s="205"/>
      <c r="AJ1594" s="98"/>
      <c r="AK1594" s="98"/>
      <c r="AL1594" s="98"/>
      <c r="AM1594" s="205"/>
      <c r="AN1594" s="98"/>
      <c r="AO1594" s="121"/>
      <c r="AP1594" s="98"/>
      <c r="AQ1594" s="205"/>
      <c r="AR1594" s="98"/>
      <c r="AT1594" s="98"/>
      <c r="AU1594" s="205"/>
      <c r="AV1594" s="98"/>
      <c r="AX1594" s="98"/>
      <c r="AY1594" s="205"/>
      <c r="AZ1594" s="98"/>
      <c r="BB1594" s="98"/>
      <c r="BC1594" s="205"/>
      <c r="BD1594" s="98"/>
      <c r="BF1594" s="98"/>
      <c r="BG1594" s="205"/>
      <c r="BH1594" s="98"/>
      <c r="BI1594" s="121"/>
      <c r="BJ1594" s="98"/>
      <c r="BK1594" s="205"/>
      <c r="BL1594" s="98"/>
      <c r="BN1594" s="121"/>
      <c r="BO1594" s="121"/>
      <c r="BP1594" s="121"/>
      <c r="BQ1594" s="121"/>
      <c r="BR1594" s="121"/>
    </row>
    <row r="1595" spans="1:70" customFormat="1">
      <c r="A1595" s="84"/>
      <c r="B1595" s="363"/>
      <c r="C1595" s="121"/>
      <c r="D1595" s="121"/>
      <c r="E1595" s="121"/>
      <c r="F1595" s="121"/>
      <c r="G1595" s="121"/>
      <c r="H1595" s="121"/>
      <c r="I1595" s="121"/>
      <c r="J1595" s="121"/>
      <c r="K1595" s="121"/>
      <c r="L1595" s="10"/>
      <c r="M1595" s="9"/>
      <c r="N1595" s="90"/>
      <c r="R1595" s="205"/>
      <c r="S1595" s="205"/>
      <c r="T1595" s="205"/>
      <c r="V1595" s="205"/>
      <c r="W1595" s="205"/>
      <c r="X1595" s="205"/>
      <c r="Y1595" s="394"/>
      <c r="Z1595" s="98"/>
      <c r="AA1595" s="205"/>
      <c r="AB1595" s="98"/>
      <c r="AC1595" s="98"/>
      <c r="AD1595" s="98"/>
      <c r="AE1595" s="205"/>
      <c r="AF1595" s="98"/>
      <c r="AH1595" s="98"/>
      <c r="AI1595" s="205"/>
      <c r="AJ1595" s="98"/>
      <c r="AK1595" s="98"/>
      <c r="AL1595" s="98"/>
      <c r="AM1595" s="205"/>
      <c r="AN1595" s="98"/>
      <c r="AO1595" s="121"/>
      <c r="AP1595" s="98"/>
      <c r="AQ1595" s="205"/>
      <c r="AR1595" s="98"/>
      <c r="AT1595" s="98"/>
      <c r="AU1595" s="205"/>
      <c r="AV1595" s="98"/>
      <c r="AX1595" s="98"/>
      <c r="AY1595" s="205"/>
      <c r="AZ1595" s="98"/>
      <c r="BB1595" s="98"/>
      <c r="BC1595" s="205"/>
      <c r="BD1595" s="98"/>
      <c r="BF1595" s="98"/>
      <c r="BG1595" s="205"/>
      <c r="BH1595" s="98"/>
      <c r="BI1595" s="121"/>
      <c r="BJ1595" s="98"/>
      <c r="BK1595" s="205"/>
      <c r="BL1595" s="98"/>
      <c r="BN1595" s="121"/>
      <c r="BO1595" s="121"/>
      <c r="BP1595" s="121"/>
      <c r="BQ1595" s="121"/>
      <c r="BR1595" s="121"/>
    </row>
    <row r="1596" spans="1:70" customFormat="1">
      <c r="A1596" s="84"/>
      <c r="B1596" s="363"/>
      <c r="C1596" s="121"/>
      <c r="D1596" s="121"/>
      <c r="E1596" s="121"/>
      <c r="F1596" s="121"/>
      <c r="G1596" s="121"/>
      <c r="H1596" s="121"/>
      <c r="I1596" s="121"/>
      <c r="J1596" s="121"/>
      <c r="K1596" s="121"/>
      <c r="L1596" s="10"/>
      <c r="M1596" s="9"/>
      <c r="N1596" s="90"/>
      <c r="R1596" s="205"/>
      <c r="S1596" s="205"/>
      <c r="T1596" s="205"/>
      <c r="V1596" s="205"/>
      <c r="W1596" s="205"/>
      <c r="X1596" s="205"/>
      <c r="Y1596" s="394"/>
      <c r="Z1596" s="98"/>
      <c r="AA1596" s="205"/>
      <c r="AB1596" s="98"/>
      <c r="AC1596" s="98"/>
      <c r="AD1596" s="98"/>
      <c r="AE1596" s="205"/>
      <c r="AF1596" s="98"/>
      <c r="AH1596" s="98"/>
      <c r="AI1596" s="205"/>
      <c r="AJ1596" s="98"/>
      <c r="AK1596" s="98"/>
      <c r="AL1596" s="98"/>
      <c r="AM1596" s="205"/>
      <c r="AN1596" s="98"/>
      <c r="AO1596" s="121"/>
      <c r="AP1596" s="98"/>
      <c r="AQ1596" s="205"/>
      <c r="AR1596" s="98"/>
      <c r="AT1596" s="98"/>
      <c r="AU1596" s="205"/>
      <c r="AV1596" s="98"/>
      <c r="AX1596" s="98"/>
      <c r="AY1596" s="205"/>
      <c r="AZ1596" s="98"/>
      <c r="BB1596" s="98"/>
      <c r="BC1596" s="205"/>
      <c r="BD1596" s="98"/>
      <c r="BF1596" s="98"/>
      <c r="BG1596" s="205"/>
      <c r="BH1596" s="98"/>
      <c r="BI1596" s="121"/>
      <c r="BJ1596" s="98"/>
      <c r="BK1596" s="205"/>
      <c r="BL1596" s="98"/>
      <c r="BN1596" s="121"/>
      <c r="BO1596" s="121"/>
      <c r="BP1596" s="121"/>
      <c r="BQ1596" s="121"/>
      <c r="BR1596" s="121"/>
    </row>
    <row r="1597" spans="1:70" customFormat="1">
      <c r="A1597" s="84"/>
      <c r="B1597" s="363"/>
      <c r="C1597" s="121"/>
      <c r="D1597" s="121"/>
      <c r="E1597" s="121"/>
      <c r="F1597" s="121"/>
      <c r="G1597" s="121"/>
      <c r="H1597" s="121"/>
      <c r="I1597" s="121"/>
      <c r="J1597" s="121"/>
      <c r="K1597" s="121"/>
      <c r="L1597" s="10"/>
      <c r="M1597" s="9"/>
      <c r="N1597" s="90"/>
      <c r="R1597" s="205"/>
      <c r="S1597" s="205"/>
      <c r="T1597" s="205"/>
      <c r="V1597" s="205"/>
      <c r="W1597" s="205"/>
      <c r="X1597" s="205"/>
      <c r="Y1597" s="394"/>
      <c r="Z1597" s="98"/>
      <c r="AA1597" s="205"/>
      <c r="AB1597" s="98"/>
      <c r="AC1597" s="98"/>
      <c r="AD1597" s="98"/>
      <c r="AE1597" s="205"/>
      <c r="AF1597" s="98"/>
      <c r="AH1597" s="98"/>
      <c r="AI1597" s="205"/>
      <c r="AJ1597" s="98"/>
      <c r="AK1597" s="98"/>
      <c r="AL1597" s="98"/>
      <c r="AM1597" s="205"/>
      <c r="AN1597" s="98"/>
      <c r="AO1597" s="121"/>
      <c r="AP1597" s="98"/>
      <c r="AQ1597" s="205"/>
      <c r="AR1597" s="98"/>
      <c r="AT1597" s="98"/>
      <c r="AU1597" s="205"/>
      <c r="AV1597" s="98"/>
      <c r="AX1597" s="98"/>
      <c r="AY1597" s="205"/>
      <c r="AZ1597" s="98"/>
      <c r="BB1597" s="98"/>
      <c r="BC1597" s="205"/>
      <c r="BD1597" s="98"/>
      <c r="BF1597" s="98"/>
      <c r="BG1597" s="205"/>
      <c r="BH1597" s="98"/>
      <c r="BI1597" s="121"/>
      <c r="BJ1597" s="98"/>
      <c r="BK1597" s="205"/>
      <c r="BL1597" s="98"/>
      <c r="BN1597" s="121"/>
      <c r="BO1597" s="121"/>
      <c r="BP1597" s="121"/>
      <c r="BQ1597" s="121"/>
      <c r="BR1597" s="121"/>
    </row>
    <row r="1598" spans="1:70" customFormat="1">
      <c r="A1598" s="84"/>
      <c r="B1598" s="363"/>
      <c r="C1598" s="121"/>
      <c r="D1598" s="121"/>
      <c r="E1598" s="121"/>
      <c r="F1598" s="121"/>
      <c r="G1598" s="121"/>
      <c r="H1598" s="121"/>
      <c r="I1598" s="121"/>
      <c r="J1598" s="121"/>
      <c r="K1598" s="121"/>
      <c r="L1598" s="10"/>
      <c r="M1598" s="9"/>
      <c r="N1598" s="90"/>
      <c r="R1598" s="205"/>
      <c r="S1598" s="205"/>
      <c r="T1598" s="205"/>
      <c r="V1598" s="205"/>
      <c r="W1598" s="205"/>
      <c r="X1598" s="205"/>
      <c r="Y1598" s="394"/>
      <c r="Z1598" s="98"/>
      <c r="AA1598" s="205"/>
      <c r="AB1598" s="98"/>
      <c r="AC1598" s="98"/>
      <c r="AD1598" s="98"/>
      <c r="AE1598" s="205"/>
      <c r="AF1598" s="98"/>
      <c r="AH1598" s="98"/>
      <c r="AI1598" s="205"/>
      <c r="AJ1598" s="98"/>
      <c r="AK1598" s="98"/>
      <c r="AL1598" s="98"/>
      <c r="AM1598" s="205"/>
      <c r="AN1598" s="98"/>
      <c r="AO1598" s="121"/>
      <c r="AP1598" s="98"/>
      <c r="AQ1598" s="205"/>
      <c r="AR1598" s="98"/>
      <c r="AT1598" s="98"/>
      <c r="AU1598" s="205"/>
      <c r="AV1598" s="98"/>
      <c r="AX1598" s="98"/>
      <c r="AY1598" s="205"/>
      <c r="AZ1598" s="98"/>
      <c r="BB1598" s="98"/>
      <c r="BC1598" s="205"/>
      <c r="BD1598" s="98"/>
      <c r="BF1598" s="98"/>
      <c r="BG1598" s="205"/>
      <c r="BH1598" s="98"/>
      <c r="BI1598" s="121"/>
      <c r="BJ1598" s="98"/>
      <c r="BK1598" s="205"/>
      <c r="BL1598" s="98"/>
      <c r="BN1598" s="121"/>
      <c r="BO1598" s="121"/>
      <c r="BP1598" s="121"/>
      <c r="BQ1598" s="121"/>
      <c r="BR1598" s="121"/>
    </row>
    <row r="1599" spans="1:70" customFormat="1">
      <c r="A1599" s="84"/>
      <c r="B1599" s="363"/>
      <c r="C1599" s="121"/>
      <c r="D1599" s="121"/>
      <c r="E1599" s="121"/>
      <c r="F1599" s="121"/>
      <c r="G1599" s="121"/>
      <c r="H1599" s="121"/>
      <c r="I1599" s="121"/>
      <c r="J1599" s="121"/>
      <c r="K1599" s="121"/>
      <c r="L1599" s="10"/>
      <c r="M1599" s="9"/>
      <c r="N1599" s="90"/>
      <c r="R1599" s="205"/>
      <c r="S1599" s="205"/>
      <c r="T1599" s="205"/>
      <c r="V1599" s="205"/>
      <c r="W1599" s="205"/>
      <c r="X1599" s="205"/>
      <c r="Y1599" s="394"/>
      <c r="Z1599" s="98"/>
      <c r="AA1599" s="205"/>
      <c r="AB1599" s="98"/>
      <c r="AC1599" s="98"/>
      <c r="AD1599" s="98"/>
      <c r="AE1599" s="205"/>
      <c r="AF1599" s="98"/>
      <c r="AH1599" s="98"/>
      <c r="AI1599" s="205"/>
      <c r="AJ1599" s="98"/>
      <c r="AK1599" s="98"/>
      <c r="AL1599" s="98"/>
      <c r="AM1599" s="205"/>
      <c r="AN1599" s="98"/>
      <c r="AO1599" s="121"/>
      <c r="AP1599" s="98"/>
      <c r="AQ1599" s="205"/>
      <c r="AR1599" s="98"/>
      <c r="AT1599" s="98"/>
      <c r="AU1599" s="205"/>
      <c r="AV1599" s="98"/>
      <c r="AX1599" s="98"/>
      <c r="AY1599" s="205"/>
      <c r="AZ1599" s="98"/>
      <c r="BB1599" s="98"/>
      <c r="BC1599" s="205"/>
      <c r="BD1599" s="98"/>
      <c r="BF1599" s="98"/>
      <c r="BG1599" s="205"/>
      <c r="BH1599" s="98"/>
      <c r="BI1599" s="121"/>
      <c r="BJ1599" s="98"/>
      <c r="BK1599" s="205"/>
      <c r="BL1599" s="98"/>
      <c r="BN1599" s="121"/>
      <c r="BO1599" s="121"/>
      <c r="BP1599" s="121"/>
      <c r="BQ1599" s="121"/>
      <c r="BR1599" s="121"/>
    </row>
    <row r="1600" spans="1:70" customFormat="1">
      <c r="A1600" s="84"/>
      <c r="B1600" s="363"/>
      <c r="C1600" s="121"/>
      <c r="D1600" s="121"/>
      <c r="E1600" s="121"/>
      <c r="F1600" s="121"/>
      <c r="G1600" s="121"/>
      <c r="H1600" s="121"/>
      <c r="I1600" s="121"/>
      <c r="J1600" s="121"/>
      <c r="K1600" s="121"/>
      <c r="L1600" s="10"/>
      <c r="M1600" s="9"/>
      <c r="N1600" s="90"/>
      <c r="R1600" s="205"/>
      <c r="S1600" s="205"/>
      <c r="T1600" s="205"/>
      <c r="V1600" s="205"/>
      <c r="W1600" s="205"/>
      <c r="X1600" s="205"/>
      <c r="Y1600" s="394"/>
      <c r="Z1600" s="98"/>
      <c r="AA1600" s="205"/>
      <c r="AB1600" s="98"/>
      <c r="AC1600" s="98"/>
      <c r="AD1600" s="98"/>
      <c r="AE1600" s="205"/>
      <c r="AF1600" s="98"/>
      <c r="AH1600" s="98"/>
      <c r="AI1600" s="205"/>
      <c r="AJ1600" s="98"/>
      <c r="AK1600" s="98"/>
      <c r="AL1600" s="98"/>
      <c r="AM1600" s="205"/>
      <c r="AN1600" s="98"/>
      <c r="AO1600" s="121"/>
      <c r="AP1600" s="98"/>
      <c r="AQ1600" s="205"/>
      <c r="AR1600" s="98"/>
      <c r="AT1600" s="98"/>
      <c r="AU1600" s="205"/>
      <c r="AV1600" s="98"/>
      <c r="AX1600" s="98"/>
      <c r="AY1600" s="205"/>
      <c r="AZ1600" s="98"/>
      <c r="BB1600" s="98"/>
      <c r="BC1600" s="205"/>
      <c r="BD1600" s="98"/>
      <c r="BF1600" s="98"/>
      <c r="BG1600" s="205"/>
      <c r="BH1600" s="98"/>
      <c r="BI1600" s="121"/>
      <c r="BJ1600" s="98"/>
      <c r="BK1600" s="205"/>
      <c r="BL1600" s="98"/>
      <c r="BN1600" s="121"/>
      <c r="BO1600" s="121"/>
      <c r="BP1600" s="121"/>
      <c r="BQ1600" s="121"/>
      <c r="BR1600" s="121"/>
    </row>
    <row r="1601" spans="1:70" customFormat="1">
      <c r="A1601" s="84"/>
      <c r="B1601" s="363"/>
      <c r="C1601" s="121"/>
      <c r="D1601" s="121"/>
      <c r="E1601" s="121"/>
      <c r="F1601" s="121"/>
      <c r="G1601" s="121"/>
      <c r="H1601" s="121"/>
      <c r="I1601" s="121"/>
      <c r="J1601" s="121"/>
      <c r="K1601" s="121"/>
      <c r="L1601" s="10"/>
      <c r="M1601" s="9"/>
      <c r="N1601" s="90"/>
      <c r="R1601" s="205"/>
      <c r="S1601" s="205"/>
      <c r="T1601" s="205"/>
      <c r="V1601" s="205"/>
      <c r="W1601" s="205"/>
      <c r="X1601" s="205"/>
      <c r="Y1601" s="394"/>
      <c r="Z1601" s="98"/>
      <c r="AA1601" s="205"/>
      <c r="AB1601" s="98"/>
      <c r="AC1601" s="98"/>
      <c r="AD1601" s="98"/>
      <c r="AE1601" s="205"/>
      <c r="AF1601" s="98"/>
      <c r="AH1601" s="98"/>
      <c r="AI1601" s="205"/>
      <c r="AJ1601" s="98"/>
      <c r="AK1601" s="98"/>
      <c r="AL1601" s="98"/>
      <c r="AM1601" s="205"/>
      <c r="AN1601" s="98"/>
      <c r="AO1601" s="121"/>
      <c r="AP1601" s="98"/>
      <c r="AQ1601" s="205"/>
      <c r="AR1601" s="98"/>
      <c r="AT1601" s="98"/>
      <c r="AU1601" s="205"/>
      <c r="AV1601" s="98"/>
      <c r="AX1601" s="98"/>
      <c r="AY1601" s="205"/>
      <c r="AZ1601" s="98"/>
      <c r="BB1601" s="98"/>
      <c r="BC1601" s="205"/>
      <c r="BD1601" s="98"/>
      <c r="BF1601" s="98"/>
      <c r="BG1601" s="205"/>
      <c r="BH1601" s="98"/>
      <c r="BI1601" s="121"/>
      <c r="BJ1601" s="98"/>
      <c r="BK1601" s="205"/>
      <c r="BL1601" s="98"/>
      <c r="BN1601" s="121"/>
      <c r="BO1601" s="121"/>
      <c r="BP1601" s="121"/>
      <c r="BQ1601" s="121"/>
      <c r="BR1601" s="121"/>
    </row>
    <row r="1602" spans="1:70" customFormat="1">
      <c r="A1602" s="84"/>
      <c r="B1602" s="363"/>
      <c r="C1602" s="121"/>
      <c r="D1602" s="121"/>
      <c r="E1602" s="121"/>
      <c r="F1602" s="121"/>
      <c r="G1602" s="121"/>
      <c r="H1602" s="121"/>
      <c r="I1602" s="121"/>
      <c r="J1602" s="121"/>
      <c r="K1602" s="121"/>
      <c r="L1602" s="10"/>
      <c r="M1602" s="9"/>
      <c r="N1602" s="90"/>
      <c r="R1602" s="205"/>
      <c r="S1602" s="205"/>
      <c r="T1602" s="205"/>
      <c r="V1602" s="205"/>
      <c r="W1602" s="205"/>
      <c r="X1602" s="205"/>
      <c r="Y1602" s="394"/>
      <c r="Z1602" s="98"/>
      <c r="AA1602" s="205"/>
      <c r="AB1602" s="98"/>
      <c r="AC1602" s="98"/>
      <c r="AD1602" s="98"/>
      <c r="AE1602" s="205"/>
      <c r="AF1602" s="98"/>
      <c r="AH1602" s="98"/>
      <c r="AI1602" s="205"/>
      <c r="AJ1602" s="98"/>
      <c r="AK1602" s="98"/>
      <c r="AL1602" s="98"/>
      <c r="AM1602" s="205"/>
      <c r="AN1602" s="98"/>
      <c r="AO1602" s="121"/>
      <c r="AP1602" s="98"/>
      <c r="AQ1602" s="205"/>
      <c r="AR1602" s="98"/>
      <c r="AT1602" s="98"/>
      <c r="AU1602" s="205"/>
      <c r="AV1602" s="98"/>
      <c r="AX1602" s="98"/>
      <c r="AY1602" s="205"/>
      <c r="AZ1602" s="98"/>
      <c r="BB1602" s="98"/>
      <c r="BC1602" s="205"/>
      <c r="BD1602" s="98"/>
      <c r="BF1602" s="98"/>
      <c r="BG1602" s="205"/>
      <c r="BH1602" s="98"/>
      <c r="BI1602" s="121"/>
      <c r="BJ1602" s="98"/>
      <c r="BK1602" s="205"/>
      <c r="BL1602" s="98"/>
      <c r="BN1602" s="121"/>
      <c r="BO1602" s="121"/>
      <c r="BP1602" s="121"/>
      <c r="BQ1602" s="121"/>
      <c r="BR1602" s="121"/>
    </row>
    <row r="1603" spans="1:70" customFormat="1">
      <c r="A1603" s="84"/>
      <c r="B1603" s="363"/>
      <c r="C1603" s="121"/>
      <c r="D1603" s="121"/>
      <c r="E1603" s="121"/>
      <c r="F1603" s="121"/>
      <c r="G1603" s="121"/>
      <c r="H1603" s="121"/>
      <c r="I1603" s="121"/>
      <c r="J1603" s="121"/>
      <c r="K1603" s="121"/>
      <c r="L1603" s="10"/>
      <c r="M1603" s="9"/>
      <c r="N1603" s="90"/>
      <c r="R1603" s="205"/>
      <c r="S1603" s="205"/>
      <c r="T1603" s="205"/>
      <c r="V1603" s="205"/>
      <c r="W1603" s="205"/>
      <c r="X1603" s="205"/>
      <c r="Y1603" s="394"/>
      <c r="Z1603" s="98"/>
      <c r="AA1603" s="205"/>
      <c r="AB1603" s="98"/>
      <c r="AC1603" s="98"/>
      <c r="AD1603" s="98"/>
      <c r="AE1603" s="205"/>
      <c r="AF1603" s="98"/>
      <c r="AH1603" s="98"/>
      <c r="AI1603" s="205"/>
      <c r="AJ1603" s="98"/>
      <c r="AK1603" s="98"/>
      <c r="AL1603" s="98"/>
      <c r="AM1603" s="205"/>
      <c r="AN1603" s="98"/>
      <c r="AO1603" s="121"/>
      <c r="AP1603" s="98"/>
      <c r="AQ1603" s="205"/>
      <c r="AR1603" s="98"/>
      <c r="AT1603" s="98"/>
      <c r="AU1603" s="205"/>
      <c r="AV1603" s="98"/>
      <c r="AX1603" s="98"/>
      <c r="AY1603" s="205"/>
      <c r="AZ1603" s="98"/>
      <c r="BB1603" s="98"/>
      <c r="BC1603" s="205"/>
      <c r="BD1603" s="98"/>
      <c r="BF1603" s="98"/>
      <c r="BG1603" s="205"/>
      <c r="BH1603" s="98"/>
      <c r="BI1603" s="121"/>
      <c r="BJ1603" s="98"/>
      <c r="BK1603" s="205"/>
      <c r="BL1603" s="98"/>
      <c r="BN1603" s="121"/>
      <c r="BO1603" s="121"/>
      <c r="BP1603" s="121"/>
      <c r="BQ1603" s="121"/>
      <c r="BR1603" s="121"/>
    </row>
    <row r="1604" spans="1:70" customFormat="1">
      <c r="A1604" s="84"/>
      <c r="B1604" s="363"/>
      <c r="C1604" s="121"/>
      <c r="D1604" s="121"/>
      <c r="E1604" s="121"/>
      <c r="F1604" s="121"/>
      <c r="G1604" s="121"/>
      <c r="H1604" s="121"/>
      <c r="I1604" s="121"/>
      <c r="J1604" s="121"/>
      <c r="K1604" s="121"/>
      <c r="L1604" s="10"/>
      <c r="M1604" s="9"/>
      <c r="N1604" s="90"/>
      <c r="R1604" s="205"/>
      <c r="S1604" s="205"/>
      <c r="T1604" s="205"/>
      <c r="V1604" s="205"/>
      <c r="W1604" s="205"/>
      <c r="X1604" s="205"/>
      <c r="Y1604" s="394"/>
      <c r="Z1604" s="98"/>
      <c r="AA1604" s="205"/>
      <c r="AB1604" s="98"/>
      <c r="AC1604" s="98"/>
      <c r="AD1604" s="98"/>
      <c r="AE1604" s="205"/>
      <c r="AF1604" s="98"/>
      <c r="AH1604" s="98"/>
      <c r="AI1604" s="205"/>
      <c r="AJ1604" s="98"/>
      <c r="AK1604" s="98"/>
      <c r="AL1604" s="98"/>
      <c r="AM1604" s="205"/>
      <c r="AN1604" s="98"/>
      <c r="AO1604" s="121"/>
      <c r="AP1604" s="98"/>
      <c r="AQ1604" s="205"/>
      <c r="AR1604" s="98"/>
      <c r="AT1604" s="98"/>
      <c r="AU1604" s="205"/>
      <c r="AV1604" s="98"/>
      <c r="AX1604" s="98"/>
      <c r="AY1604" s="205"/>
      <c r="AZ1604" s="98"/>
      <c r="BB1604" s="98"/>
      <c r="BC1604" s="205"/>
      <c r="BD1604" s="98"/>
      <c r="BF1604" s="98"/>
      <c r="BG1604" s="205"/>
      <c r="BH1604" s="98"/>
      <c r="BI1604" s="121"/>
      <c r="BJ1604" s="98"/>
      <c r="BK1604" s="205"/>
      <c r="BL1604" s="98"/>
      <c r="BN1604" s="121"/>
      <c r="BO1604" s="121"/>
      <c r="BP1604" s="121"/>
      <c r="BQ1604" s="121"/>
      <c r="BR1604" s="121"/>
    </row>
    <row r="1605" spans="1:70" customFormat="1">
      <c r="A1605" s="84"/>
      <c r="B1605" s="363"/>
      <c r="C1605" s="121"/>
      <c r="D1605" s="121"/>
      <c r="E1605" s="121"/>
      <c r="F1605" s="121"/>
      <c r="G1605" s="121"/>
      <c r="H1605" s="121"/>
      <c r="I1605" s="121"/>
      <c r="J1605" s="121"/>
      <c r="K1605" s="121"/>
      <c r="L1605" s="10"/>
      <c r="M1605" s="9"/>
      <c r="N1605" s="90"/>
      <c r="R1605" s="205"/>
      <c r="S1605" s="205"/>
      <c r="T1605" s="205"/>
      <c r="V1605" s="205"/>
      <c r="W1605" s="205"/>
      <c r="X1605" s="205"/>
      <c r="Y1605" s="394"/>
      <c r="Z1605" s="98"/>
      <c r="AA1605" s="205"/>
      <c r="AB1605" s="98"/>
      <c r="AC1605" s="98"/>
      <c r="AD1605" s="98"/>
      <c r="AE1605" s="205"/>
      <c r="AF1605" s="98"/>
      <c r="AH1605" s="98"/>
      <c r="AI1605" s="205"/>
      <c r="AJ1605" s="98"/>
      <c r="AK1605" s="98"/>
      <c r="AL1605" s="98"/>
      <c r="AM1605" s="205"/>
      <c r="AN1605" s="98"/>
      <c r="AO1605" s="121"/>
      <c r="AP1605" s="98"/>
      <c r="AQ1605" s="205"/>
      <c r="AR1605" s="98"/>
      <c r="AT1605" s="98"/>
      <c r="AU1605" s="205"/>
      <c r="AV1605" s="98"/>
      <c r="AX1605" s="98"/>
      <c r="AY1605" s="205"/>
      <c r="AZ1605" s="98"/>
      <c r="BB1605" s="98"/>
      <c r="BC1605" s="205"/>
      <c r="BD1605" s="98"/>
      <c r="BF1605" s="98"/>
      <c r="BG1605" s="205"/>
      <c r="BH1605" s="98"/>
      <c r="BI1605" s="121"/>
      <c r="BJ1605" s="98"/>
      <c r="BK1605" s="205"/>
      <c r="BL1605" s="98"/>
      <c r="BN1605" s="121"/>
      <c r="BO1605" s="121"/>
      <c r="BP1605" s="121"/>
      <c r="BQ1605" s="121"/>
      <c r="BR1605" s="121"/>
    </row>
    <row r="1606" spans="1:70" customFormat="1">
      <c r="A1606" s="84"/>
      <c r="B1606" s="363"/>
      <c r="C1606" s="121"/>
      <c r="D1606" s="121"/>
      <c r="E1606" s="121"/>
      <c r="F1606" s="121"/>
      <c r="G1606" s="121"/>
      <c r="H1606" s="121"/>
      <c r="I1606" s="121"/>
      <c r="J1606" s="121"/>
      <c r="K1606" s="121"/>
      <c r="L1606" s="10"/>
      <c r="M1606" s="9"/>
      <c r="N1606" s="90"/>
      <c r="R1606" s="205"/>
      <c r="S1606" s="205"/>
      <c r="T1606" s="205"/>
      <c r="V1606" s="205"/>
      <c r="W1606" s="205"/>
      <c r="X1606" s="205"/>
      <c r="Y1606" s="394"/>
      <c r="Z1606" s="98"/>
      <c r="AA1606" s="205"/>
      <c r="AB1606" s="98"/>
      <c r="AC1606" s="98"/>
      <c r="AD1606" s="98"/>
      <c r="AE1606" s="205"/>
      <c r="AF1606" s="98"/>
      <c r="AH1606" s="98"/>
      <c r="AI1606" s="205"/>
      <c r="AJ1606" s="98"/>
      <c r="AK1606" s="98"/>
      <c r="AL1606" s="98"/>
      <c r="AM1606" s="205"/>
      <c r="AN1606" s="98"/>
      <c r="AO1606" s="121"/>
      <c r="AP1606" s="98"/>
      <c r="AQ1606" s="205"/>
      <c r="AR1606" s="98"/>
      <c r="AT1606" s="98"/>
      <c r="AU1606" s="205"/>
      <c r="AV1606" s="98"/>
      <c r="AX1606" s="98"/>
      <c r="AY1606" s="205"/>
      <c r="AZ1606" s="98"/>
      <c r="BB1606" s="98"/>
      <c r="BC1606" s="205"/>
      <c r="BD1606" s="98"/>
      <c r="BF1606" s="98"/>
      <c r="BG1606" s="205"/>
      <c r="BH1606" s="98"/>
      <c r="BI1606" s="121"/>
      <c r="BJ1606" s="98"/>
      <c r="BK1606" s="205"/>
      <c r="BL1606" s="98"/>
      <c r="BN1606" s="121"/>
      <c r="BO1606" s="121"/>
      <c r="BP1606" s="121"/>
      <c r="BQ1606" s="121"/>
      <c r="BR1606" s="121"/>
    </row>
    <row r="1607" spans="1:70" customFormat="1">
      <c r="A1607" s="84"/>
      <c r="B1607" s="363"/>
      <c r="C1607" s="121"/>
      <c r="D1607" s="121"/>
      <c r="E1607" s="121"/>
      <c r="F1607" s="121"/>
      <c r="G1607" s="121"/>
      <c r="H1607" s="121"/>
      <c r="I1607" s="121"/>
      <c r="J1607" s="121"/>
      <c r="K1607" s="121"/>
      <c r="L1607" s="10"/>
      <c r="M1607" s="9"/>
      <c r="N1607" s="90"/>
      <c r="R1607" s="205"/>
      <c r="S1607" s="205"/>
      <c r="T1607" s="205"/>
      <c r="V1607" s="205"/>
      <c r="W1607" s="205"/>
      <c r="X1607" s="205"/>
      <c r="Y1607" s="394"/>
      <c r="Z1607" s="98"/>
      <c r="AA1607" s="205"/>
      <c r="AB1607" s="98"/>
      <c r="AC1607" s="98"/>
      <c r="AD1607" s="98"/>
      <c r="AE1607" s="205"/>
      <c r="AF1607" s="98"/>
      <c r="AH1607" s="98"/>
      <c r="AI1607" s="205"/>
      <c r="AJ1607" s="98"/>
      <c r="AK1607" s="98"/>
      <c r="AL1607" s="98"/>
      <c r="AM1607" s="205"/>
      <c r="AN1607" s="98"/>
      <c r="AO1607" s="121"/>
      <c r="AP1607" s="98"/>
      <c r="AQ1607" s="205"/>
      <c r="AR1607" s="98"/>
      <c r="AT1607" s="98"/>
      <c r="AU1607" s="205"/>
      <c r="AV1607" s="98"/>
      <c r="AX1607" s="98"/>
      <c r="AY1607" s="205"/>
      <c r="AZ1607" s="98"/>
      <c r="BB1607" s="98"/>
      <c r="BC1607" s="205"/>
      <c r="BD1607" s="98"/>
      <c r="BF1607" s="98"/>
      <c r="BG1607" s="205"/>
      <c r="BH1607" s="98"/>
      <c r="BI1607" s="121"/>
      <c r="BJ1607" s="98"/>
      <c r="BK1607" s="205"/>
      <c r="BL1607" s="98"/>
      <c r="BN1607" s="121"/>
      <c r="BO1607" s="121"/>
      <c r="BP1607" s="121"/>
      <c r="BQ1607" s="121"/>
      <c r="BR1607" s="121"/>
    </row>
    <row r="1608" spans="1:70" customFormat="1">
      <c r="A1608" s="84"/>
      <c r="B1608" s="363"/>
      <c r="C1608" s="121"/>
      <c r="D1608" s="121"/>
      <c r="E1608" s="121"/>
      <c r="F1608" s="121"/>
      <c r="G1608" s="121"/>
      <c r="H1608" s="121"/>
      <c r="I1608" s="121"/>
      <c r="J1608" s="121"/>
      <c r="K1608" s="121"/>
      <c r="L1608" s="10"/>
      <c r="M1608" s="9"/>
      <c r="N1608" s="90"/>
      <c r="R1608" s="205"/>
      <c r="S1608" s="205"/>
      <c r="T1608" s="205"/>
      <c r="V1608" s="205"/>
      <c r="W1608" s="205"/>
      <c r="X1608" s="205"/>
      <c r="Y1608" s="394"/>
      <c r="Z1608" s="98"/>
      <c r="AA1608" s="205"/>
      <c r="AB1608" s="98"/>
      <c r="AC1608" s="98"/>
      <c r="AD1608" s="98"/>
      <c r="AE1608" s="205"/>
      <c r="AF1608" s="98"/>
      <c r="AH1608" s="98"/>
      <c r="AI1608" s="205"/>
      <c r="AJ1608" s="98"/>
      <c r="AK1608" s="98"/>
      <c r="AL1608" s="98"/>
      <c r="AM1608" s="205"/>
      <c r="AN1608" s="98"/>
      <c r="AO1608" s="121"/>
      <c r="AP1608" s="98"/>
      <c r="AQ1608" s="205"/>
      <c r="AR1608" s="98"/>
      <c r="AT1608" s="98"/>
      <c r="AU1608" s="205"/>
      <c r="AV1608" s="98"/>
      <c r="AX1608" s="98"/>
      <c r="AY1608" s="205"/>
      <c r="AZ1608" s="98"/>
      <c r="BB1608" s="98"/>
      <c r="BC1608" s="205"/>
      <c r="BD1608" s="98"/>
      <c r="BF1608" s="98"/>
      <c r="BG1608" s="205"/>
      <c r="BH1608" s="98"/>
      <c r="BI1608" s="121"/>
      <c r="BJ1608" s="98"/>
      <c r="BK1608" s="205"/>
      <c r="BL1608" s="98"/>
      <c r="BN1608" s="121"/>
      <c r="BO1608" s="121"/>
      <c r="BP1608" s="121"/>
      <c r="BQ1608" s="121"/>
      <c r="BR1608" s="121"/>
    </row>
    <row r="1609" spans="1:70" customFormat="1">
      <c r="A1609" s="84"/>
      <c r="B1609" s="363"/>
      <c r="C1609" s="121"/>
      <c r="D1609" s="121"/>
      <c r="E1609" s="121"/>
      <c r="F1609" s="121"/>
      <c r="G1609" s="121"/>
      <c r="H1609" s="121"/>
      <c r="I1609" s="121"/>
      <c r="J1609" s="121"/>
      <c r="K1609" s="121"/>
      <c r="L1609" s="10"/>
      <c r="M1609" s="9"/>
      <c r="N1609" s="90"/>
      <c r="R1609" s="205"/>
      <c r="S1609" s="205"/>
      <c r="T1609" s="205"/>
      <c r="V1609" s="205"/>
      <c r="W1609" s="205"/>
      <c r="X1609" s="205"/>
      <c r="Y1609" s="394"/>
      <c r="Z1609" s="98"/>
      <c r="AA1609" s="205"/>
      <c r="AB1609" s="98"/>
      <c r="AC1609" s="98"/>
      <c r="AD1609" s="98"/>
      <c r="AE1609" s="205"/>
      <c r="AF1609" s="98"/>
      <c r="AH1609" s="98"/>
      <c r="AI1609" s="205"/>
      <c r="AJ1609" s="98"/>
      <c r="AK1609" s="98"/>
      <c r="AL1609" s="98"/>
      <c r="AM1609" s="205"/>
      <c r="AN1609" s="98"/>
      <c r="AO1609" s="121"/>
      <c r="AP1609" s="98"/>
      <c r="AQ1609" s="205"/>
      <c r="AR1609" s="98"/>
      <c r="AT1609" s="98"/>
      <c r="AU1609" s="205"/>
      <c r="AV1609" s="98"/>
      <c r="AX1609" s="98"/>
      <c r="AY1609" s="205"/>
      <c r="AZ1609" s="98"/>
      <c r="BB1609" s="98"/>
      <c r="BC1609" s="205"/>
      <c r="BD1609" s="98"/>
      <c r="BF1609" s="98"/>
      <c r="BG1609" s="205"/>
      <c r="BH1609" s="98"/>
      <c r="BI1609" s="121"/>
      <c r="BJ1609" s="98"/>
      <c r="BK1609" s="205"/>
      <c r="BL1609" s="98"/>
      <c r="BN1609" s="121"/>
      <c r="BO1609" s="121"/>
      <c r="BP1609" s="121"/>
      <c r="BQ1609" s="121"/>
      <c r="BR1609" s="121"/>
    </row>
    <row r="1610" spans="1:70" customFormat="1">
      <c r="A1610" s="84"/>
      <c r="B1610" s="363"/>
      <c r="C1610" s="121"/>
      <c r="D1610" s="121"/>
      <c r="E1610" s="121"/>
      <c r="F1610" s="121"/>
      <c r="G1610" s="121"/>
      <c r="H1610" s="121"/>
      <c r="I1610" s="121"/>
      <c r="J1610" s="121"/>
      <c r="K1610" s="121"/>
      <c r="L1610" s="10"/>
      <c r="M1610" s="9"/>
      <c r="N1610" s="90"/>
      <c r="R1610" s="205"/>
      <c r="S1610" s="205"/>
      <c r="T1610" s="205"/>
      <c r="V1610" s="205"/>
      <c r="W1610" s="205"/>
      <c r="X1610" s="205"/>
      <c r="Y1610" s="394"/>
      <c r="Z1610" s="98"/>
      <c r="AA1610" s="205"/>
      <c r="AB1610" s="98"/>
      <c r="AC1610" s="98"/>
      <c r="AD1610" s="98"/>
      <c r="AE1610" s="205"/>
      <c r="AF1610" s="98"/>
      <c r="AH1610" s="98"/>
      <c r="AI1610" s="205"/>
      <c r="AJ1610" s="98"/>
      <c r="AK1610" s="98"/>
      <c r="AL1610" s="98"/>
      <c r="AM1610" s="205"/>
      <c r="AN1610" s="98"/>
      <c r="AO1610" s="121"/>
      <c r="AP1610" s="98"/>
      <c r="AQ1610" s="205"/>
      <c r="AR1610" s="98"/>
      <c r="AT1610" s="98"/>
      <c r="AU1610" s="205"/>
      <c r="AV1610" s="98"/>
      <c r="AX1610" s="98"/>
      <c r="AY1610" s="205"/>
      <c r="AZ1610" s="98"/>
      <c r="BB1610" s="98"/>
      <c r="BC1610" s="205"/>
      <c r="BD1610" s="98"/>
      <c r="BF1610" s="98"/>
      <c r="BG1610" s="205"/>
      <c r="BH1610" s="98"/>
      <c r="BI1610" s="121"/>
      <c r="BJ1610" s="98"/>
      <c r="BK1610" s="205"/>
      <c r="BL1610" s="98"/>
      <c r="BN1610" s="121"/>
      <c r="BO1610" s="121"/>
      <c r="BP1610" s="121"/>
      <c r="BQ1610" s="121"/>
      <c r="BR1610" s="121"/>
    </row>
    <row r="1611" spans="1:70" customFormat="1">
      <c r="A1611" s="84"/>
      <c r="B1611" s="363"/>
      <c r="C1611" s="121"/>
      <c r="D1611" s="121"/>
      <c r="E1611" s="121"/>
      <c r="F1611" s="121"/>
      <c r="G1611" s="121"/>
      <c r="H1611" s="121"/>
      <c r="I1611" s="121"/>
      <c r="J1611" s="121"/>
      <c r="K1611" s="121"/>
      <c r="L1611" s="10"/>
      <c r="M1611" s="9"/>
      <c r="N1611" s="90"/>
      <c r="R1611" s="205"/>
      <c r="S1611" s="205"/>
      <c r="T1611" s="205"/>
      <c r="V1611" s="205"/>
      <c r="W1611" s="205"/>
      <c r="X1611" s="205"/>
      <c r="Y1611" s="394"/>
      <c r="Z1611" s="98"/>
      <c r="AA1611" s="205"/>
      <c r="AB1611" s="98"/>
      <c r="AC1611" s="98"/>
      <c r="AD1611" s="98"/>
      <c r="AE1611" s="205"/>
      <c r="AF1611" s="98"/>
      <c r="AH1611" s="98"/>
      <c r="AI1611" s="205"/>
      <c r="AJ1611" s="98"/>
      <c r="AK1611" s="98"/>
      <c r="AL1611" s="98"/>
      <c r="AM1611" s="205"/>
      <c r="AN1611" s="98"/>
      <c r="AO1611" s="121"/>
      <c r="AP1611" s="98"/>
      <c r="AQ1611" s="205"/>
      <c r="AR1611" s="98"/>
      <c r="AT1611" s="98"/>
      <c r="AU1611" s="205"/>
      <c r="AV1611" s="98"/>
      <c r="AX1611" s="98"/>
      <c r="AY1611" s="205"/>
      <c r="AZ1611" s="98"/>
      <c r="BB1611" s="98"/>
      <c r="BC1611" s="205"/>
      <c r="BD1611" s="98"/>
      <c r="BF1611" s="98"/>
      <c r="BG1611" s="205"/>
      <c r="BH1611" s="98"/>
      <c r="BI1611" s="121"/>
      <c r="BJ1611" s="98"/>
      <c r="BK1611" s="205"/>
      <c r="BL1611" s="98"/>
      <c r="BN1611" s="121"/>
      <c r="BO1611" s="121"/>
      <c r="BP1611" s="121"/>
      <c r="BQ1611" s="121"/>
      <c r="BR1611" s="121"/>
    </row>
    <row r="1612" spans="1:70" customFormat="1">
      <c r="A1612" s="84"/>
      <c r="B1612" s="363"/>
      <c r="C1612" s="121"/>
      <c r="D1612" s="121"/>
      <c r="E1612" s="121"/>
      <c r="F1612" s="121"/>
      <c r="G1612" s="121"/>
      <c r="H1612" s="121"/>
      <c r="I1612" s="121"/>
      <c r="J1612" s="121"/>
      <c r="K1612" s="121"/>
      <c r="L1612" s="10"/>
      <c r="M1612" s="9"/>
      <c r="N1612" s="90"/>
      <c r="R1612" s="205"/>
      <c r="S1612" s="205"/>
      <c r="T1612" s="205"/>
      <c r="V1612" s="205"/>
      <c r="W1612" s="205"/>
      <c r="X1612" s="205"/>
      <c r="Y1612" s="394"/>
      <c r="Z1612" s="98"/>
      <c r="AA1612" s="205"/>
      <c r="AB1612" s="98"/>
      <c r="AC1612" s="98"/>
      <c r="AD1612" s="98"/>
      <c r="AE1612" s="205"/>
      <c r="AF1612" s="98"/>
      <c r="AH1612" s="98"/>
      <c r="AI1612" s="205"/>
      <c r="AJ1612" s="98"/>
      <c r="AK1612" s="98"/>
      <c r="AL1612" s="98"/>
      <c r="AM1612" s="205"/>
      <c r="AN1612" s="98"/>
      <c r="AO1612" s="121"/>
      <c r="AP1612" s="98"/>
      <c r="AQ1612" s="205"/>
      <c r="AR1612" s="98"/>
      <c r="AT1612" s="98"/>
      <c r="AU1612" s="205"/>
      <c r="AV1612" s="98"/>
      <c r="AX1612" s="98"/>
      <c r="AY1612" s="205"/>
      <c r="AZ1612" s="98"/>
      <c r="BB1612" s="98"/>
      <c r="BC1612" s="205"/>
      <c r="BD1612" s="98"/>
      <c r="BF1612" s="98"/>
      <c r="BG1612" s="205"/>
      <c r="BH1612" s="98"/>
      <c r="BI1612" s="121"/>
      <c r="BJ1612" s="98"/>
      <c r="BK1612" s="205"/>
      <c r="BL1612" s="98"/>
      <c r="BN1612" s="121"/>
      <c r="BO1612" s="121"/>
      <c r="BP1612" s="121"/>
      <c r="BQ1612" s="121"/>
      <c r="BR1612" s="121"/>
    </row>
    <row r="1613" spans="1:70" customFormat="1">
      <c r="A1613" s="84"/>
      <c r="B1613" s="363"/>
      <c r="C1613" s="121"/>
      <c r="D1613" s="121"/>
      <c r="E1613" s="121"/>
      <c r="F1613" s="121"/>
      <c r="G1613" s="121"/>
      <c r="H1613" s="121"/>
      <c r="I1613" s="121"/>
      <c r="J1613" s="121"/>
      <c r="K1613" s="121"/>
      <c r="L1613" s="10"/>
      <c r="M1613" s="9"/>
      <c r="N1613" s="90"/>
      <c r="R1613" s="205"/>
      <c r="S1613" s="205"/>
      <c r="T1613" s="205"/>
      <c r="V1613" s="205"/>
      <c r="W1613" s="205"/>
      <c r="X1613" s="205"/>
      <c r="Y1613" s="394"/>
      <c r="Z1613" s="98"/>
      <c r="AA1613" s="205"/>
      <c r="AB1613" s="98"/>
      <c r="AC1613" s="98"/>
      <c r="AD1613" s="98"/>
      <c r="AE1613" s="205"/>
      <c r="AF1613" s="98"/>
      <c r="AH1613" s="98"/>
      <c r="AI1613" s="205"/>
      <c r="AJ1613" s="98"/>
      <c r="AK1613" s="98"/>
      <c r="AL1613" s="98"/>
      <c r="AM1613" s="205"/>
      <c r="AN1613" s="98"/>
      <c r="AO1613" s="121"/>
      <c r="AP1613" s="98"/>
      <c r="AQ1613" s="205"/>
      <c r="AR1613" s="98"/>
      <c r="AT1613" s="98"/>
      <c r="AU1613" s="205"/>
      <c r="AV1613" s="98"/>
      <c r="AX1613" s="98"/>
      <c r="AY1613" s="205"/>
      <c r="AZ1613" s="98"/>
      <c r="BB1613" s="98"/>
      <c r="BC1613" s="205"/>
      <c r="BD1613" s="98"/>
      <c r="BF1613" s="98"/>
      <c r="BG1613" s="205"/>
      <c r="BH1613" s="98"/>
      <c r="BI1613" s="121"/>
      <c r="BJ1613" s="98"/>
      <c r="BK1613" s="205"/>
      <c r="BL1613" s="98"/>
      <c r="BN1613" s="121"/>
      <c r="BO1613" s="121"/>
      <c r="BP1613" s="121"/>
      <c r="BQ1613" s="121"/>
      <c r="BR1613" s="121"/>
    </row>
    <row r="1614" spans="1:70" customFormat="1">
      <c r="A1614" s="84"/>
      <c r="B1614" s="363"/>
      <c r="C1614" s="121"/>
      <c r="D1614" s="121"/>
      <c r="E1614" s="121"/>
      <c r="F1614" s="121"/>
      <c r="G1614" s="121"/>
      <c r="H1614" s="121"/>
      <c r="I1614" s="121"/>
      <c r="J1614" s="121"/>
      <c r="K1614" s="121"/>
      <c r="L1614" s="10"/>
      <c r="M1614" s="9"/>
      <c r="N1614" s="90"/>
      <c r="R1614" s="205"/>
      <c r="S1614" s="205"/>
      <c r="T1614" s="205"/>
      <c r="V1614" s="205"/>
      <c r="W1614" s="205"/>
      <c r="X1614" s="205"/>
      <c r="Y1614" s="394"/>
      <c r="Z1614" s="98"/>
      <c r="AA1614" s="205"/>
      <c r="AB1614" s="98"/>
      <c r="AC1614" s="98"/>
      <c r="AD1614" s="98"/>
      <c r="AE1614" s="205"/>
      <c r="AF1614" s="98"/>
      <c r="AH1614" s="98"/>
      <c r="AI1614" s="205"/>
      <c r="AJ1614" s="98"/>
      <c r="AK1614" s="98"/>
      <c r="AL1614" s="98"/>
      <c r="AM1614" s="205"/>
      <c r="AN1614" s="98"/>
      <c r="AO1614" s="121"/>
      <c r="AP1614" s="98"/>
      <c r="AQ1614" s="205"/>
      <c r="AR1614" s="98"/>
      <c r="AT1614" s="98"/>
      <c r="AU1614" s="205"/>
      <c r="AV1614" s="98"/>
      <c r="AX1614" s="98"/>
      <c r="AY1614" s="205"/>
      <c r="AZ1614" s="98"/>
      <c r="BB1614" s="98"/>
      <c r="BC1614" s="205"/>
      <c r="BD1614" s="98"/>
      <c r="BF1614" s="98"/>
      <c r="BG1614" s="205"/>
      <c r="BH1614" s="98"/>
      <c r="BI1614" s="121"/>
      <c r="BJ1614" s="98"/>
      <c r="BK1614" s="205"/>
      <c r="BL1614" s="98"/>
      <c r="BN1614" s="121"/>
      <c r="BO1614" s="121"/>
      <c r="BP1614" s="121"/>
      <c r="BQ1614" s="121"/>
      <c r="BR1614" s="121"/>
    </row>
    <row r="1615" spans="1:70" customFormat="1">
      <c r="A1615" s="84"/>
      <c r="B1615" s="363"/>
      <c r="C1615" s="121"/>
      <c r="D1615" s="121"/>
      <c r="E1615" s="121"/>
      <c r="F1615" s="121"/>
      <c r="G1615" s="121"/>
      <c r="H1615" s="121"/>
      <c r="I1615" s="121"/>
      <c r="J1615" s="121"/>
      <c r="K1615" s="121"/>
      <c r="L1615" s="10"/>
      <c r="M1615" s="9"/>
      <c r="N1615" s="90"/>
      <c r="R1615" s="205"/>
      <c r="S1615" s="205"/>
      <c r="T1615" s="205"/>
      <c r="V1615" s="205"/>
      <c r="W1615" s="205"/>
      <c r="X1615" s="205"/>
      <c r="Y1615" s="394"/>
      <c r="Z1615" s="98"/>
      <c r="AA1615" s="205"/>
      <c r="AB1615" s="98"/>
      <c r="AC1615" s="98"/>
      <c r="AD1615" s="98"/>
      <c r="AE1615" s="205"/>
      <c r="AF1615" s="98"/>
      <c r="AH1615" s="98"/>
      <c r="AI1615" s="205"/>
      <c r="AJ1615" s="98"/>
      <c r="AK1615" s="98"/>
      <c r="AL1615" s="98"/>
      <c r="AM1615" s="205"/>
      <c r="AN1615" s="98"/>
      <c r="AO1615" s="121"/>
      <c r="AP1615" s="98"/>
      <c r="AQ1615" s="205"/>
      <c r="AR1615" s="98"/>
      <c r="AT1615" s="98"/>
      <c r="AU1615" s="205"/>
      <c r="AV1615" s="98"/>
      <c r="AX1615" s="98"/>
      <c r="AY1615" s="205"/>
      <c r="AZ1615" s="98"/>
      <c r="BB1615" s="98"/>
      <c r="BC1615" s="205"/>
      <c r="BD1615" s="98"/>
      <c r="BF1615" s="98"/>
      <c r="BG1615" s="205"/>
      <c r="BH1615" s="98"/>
      <c r="BI1615" s="121"/>
      <c r="BJ1615" s="98"/>
      <c r="BK1615" s="205"/>
      <c r="BL1615" s="98"/>
      <c r="BN1615" s="121"/>
      <c r="BO1615" s="121"/>
      <c r="BP1615" s="121"/>
      <c r="BQ1615" s="121"/>
      <c r="BR1615" s="121"/>
    </row>
    <row r="1616" spans="1:70" customFormat="1" ht="15.75">
      <c r="A1616" s="84"/>
      <c r="B1616" s="363"/>
      <c r="C1616" s="121"/>
      <c r="D1616" s="121"/>
      <c r="E1616" s="121"/>
      <c r="F1616" s="121"/>
      <c r="G1616" s="121"/>
      <c r="H1616" s="121"/>
      <c r="I1616" s="121"/>
      <c r="J1616" s="121"/>
      <c r="K1616" s="121"/>
      <c r="L1616" s="10"/>
      <c r="M1616" s="225"/>
      <c r="N1616" s="230"/>
      <c r="R1616" s="205"/>
      <c r="S1616" s="205"/>
      <c r="T1616" s="205"/>
      <c r="V1616" s="205"/>
      <c r="W1616" s="205"/>
      <c r="X1616" s="205"/>
      <c r="Y1616" s="394"/>
      <c r="Z1616" s="250"/>
      <c r="AA1616" s="205"/>
      <c r="AB1616" s="250"/>
      <c r="AC1616" s="250"/>
      <c r="AD1616" s="250"/>
      <c r="AE1616" s="205"/>
      <c r="AF1616" s="250"/>
      <c r="AH1616" s="250"/>
      <c r="AI1616" s="205"/>
      <c r="AJ1616" s="250"/>
      <c r="AK1616" s="250"/>
      <c r="AL1616" s="250"/>
      <c r="AM1616" s="205"/>
      <c r="AN1616" s="250"/>
      <c r="AO1616" s="121"/>
      <c r="AP1616" s="250"/>
      <c r="AQ1616" s="205"/>
      <c r="AR1616" s="250"/>
      <c r="AT1616" s="250"/>
      <c r="AU1616" s="205"/>
      <c r="AV1616" s="250"/>
      <c r="AX1616" s="250"/>
      <c r="AY1616" s="205"/>
      <c r="AZ1616" s="250"/>
      <c r="BB1616" s="250"/>
      <c r="BC1616" s="205"/>
      <c r="BD1616" s="250"/>
      <c r="BF1616" s="250"/>
      <c r="BG1616" s="205"/>
      <c r="BH1616" s="250"/>
      <c r="BI1616" s="121"/>
      <c r="BJ1616" s="250"/>
      <c r="BK1616" s="205"/>
      <c r="BL1616" s="250"/>
      <c r="BN1616" s="121"/>
      <c r="BO1616" s="121"/>
      <c r="BP1616" s="121"/>
      <c r="BQ1616" s="121"/>
      <c r="BR1616" s="121"/>
    </row>
    <row r="1617" spans="1:70" customFormat="1" ht="15.75">
      <c r="A1617" s="84"/>
      <c r="B1617" s="363"/>
      <c r="C1617" s="121"/>
      <c r="D1617" s="121"/>
      <c r="E1617" s="121"/>
      <c r="F1617" s="121"/>
      <c r="G1617" s="121"/>
      <c r="H1617" s="121"/>
      <c r="I1617" s="121"/>
      <c r="J1617" s="121"/>
      <c r="K1617" s="121"/>
      <c r="L1617" s="10"/>
      <c r="M1617" s="225"/>
      <c r="N1617" s="230"/>
      <c r="R1617" s="205"/>
      <c r="S1617" s="205"/>
      <c r="T1617" s="205"/>
      <c r="V1617" s="205"/>
      <c r="W1617" s="205"/>
      <c r="X1617" s="205"/>
      <c r="Y1617" s="394"/>
      <c r="Z1617" s="250"/>
      <c r="AA1617" s="205"/>
      <c r="AB1617" s="250"/>
      <c r="AC1617" s="250"/>
      <c r="AD1617" s="250"/>
      <c r="AE1617" s="205"/>
      <c r="AF1617" s="250"/>
      <c r="AH1617" s="250"/>
      <c r="AI1617" s="205"/>
      <c r="AJ1617" s="250"/>
      <c r="AK1617" s="250"/>
      <c r="AL1617" s="250"/>
      <c r="AM1617" s="205"/>
      <c r="AN1617" s="250"/>
      <c r="AO1617" s="121"/>
      <c r="AP1617" s="250"/>
      <c r="AQ1617" s="205"/>
      <c r="AR1617" s="250"/>
      <c r="AT1617" s="250"/>
      <c r="AU1617" s="205"/>
      <c r="AV1617" s="250"/>
      <c r="AX1617" s="250"/>
      <c r="AY1617" s="205"/>
      <c r="AZ1617" s="250"/>
      <c r="BB1617" s="250"/>
      <c r="BC1617" s="205"/>
      <c r="BD1617" s="250"/>
      <c r="BF1617" s="250"/>
      <c r="BG1617" s="205"/>
      <c r="BH1617" s="250"/>
      <c r="BI1617" s="121"/>
      <c r="BJ1617" s="250"/>
      <c r="BK1617" s="205"/>
      <c r="BL1617" s="250"/>
      <c r="BN1617" s="121"/>
      <c r="BO1617" s="121"/>
      <c r="BP1617" s="121"/>
      <c r="BQ1617" s="121"/>
      <c r="BR1617" s="121"/>
    </row>
    <row r="1618" spans="1:70" customFormat="1" ht="15.75">
      <c r="A1618" s="84"/>
      <c r="B1618" s="363"/>
      <c r="C1618" s="121"/>
      <c r="D1618" s="121"/>
      <c r="E1618" s="121"/>
      <c r="F1618" s="121"/>
      <c r="G1618" s="121"/>
      <c r="H1618" s="121"/>
      <c r="I1618" s="121"/>
      <c r="J1618" s="121"/>
      <c r="K1618" s="121"/>
      <c r="L1618" s="10"/>
      <c r="M1618" s="225"/>
      <c r="N1618" s="230"/>
      <c r="R1618" s="205"/>
      <c r="S1618" s="205"/>
      <c r="T1618" s="205"/>
      <c r="V1618" s="205"/>
      <c r="W1618" s="205"/>
      <c r="X1618" s="205"/>
      <c r="Y1618" s="394"/>
      <c r="Z1618" s="250"/>
      <c r="AA1618" s="205"/>
      <c r="AB1618" s="250"/>
      <c r="AC1618" s="250"/>
      <c r="AD1618" s="250"/>
      <c r="AE1618" s="205"/>
      <c r="AF1618" s="250"/>
      <c r="AH1618" s="250"/>
      <c r="AI1618" s="205"/>
      <c r="AJ1618" s="250"/>
      <c r="AK1618" s="250"/>
      <c r="AL1618" s="250"/>
      <c r="AM1618" s="205"/>
      <c r="AN1618" s="250"/>
      <c r="AO1618" s="121"/>
      <c r="AP1618" s="250"/>
      <c r="AQ1618" s="205"/>
      <c r="AR1618" s="250"/>
      <c r="AT1618" s="250"/>
      <c r="AU1618" s="205"/>
      <c r="AV1618" s="250"/>
      <c r="AX1618" s="250"/>
      <c r="AY1618" s="205"/>
      <c r="AZ1618" s="250"/>
      <c r="BB1618" s="250"/>
      <c r="BC1618" s="205"/>
      <c r="BD1618" s="250"/>
      <c r="BF1618" s="250"/>
      <c r="BG1618" s="205"/>
      <c r="BH1618" s="250"/>
      <c r="BI1618" s="121"/>
      <c r="BJ1618" s="250"/>
      <c r="BK1618" s="205"/>
      <c r="BL1618" s="250"/>
      <c r="BN1618" s="121"/>
      <c r="BO1618" s="121"/>
      <c r="BP1618" s="121"/>
      <c r="BQ1618" s="121"/>
      <c r="BR1618" s="121"/>
    </row>
    <row r="1619" spans="1:70" customFormat="1" ht="15.75">
      <c r="A1619" s="84"/>
      <c r="B1619" s="363"/>
      <c r="C1619" s="121"/>
      <c r="D1619" s="121"/>
      <c r="E1619" s="121"/>
      <c r="F1619" s="121"/>
      <c r="G1619" s="121"/>
      <c r="H1619" s="121"/>
      <c r="I1619" s="121"/>
      <c r="J1619" s="121"/>
      <c r="K1619" s="121"/>
      <c r="L1619" s="10"/>
      <c r="M1619" s="225"/>
      <c r="N1619" s="230"/>
      <c r="R1619" s="205"/>
      <c r="S1619" s="205"/>
      <c r="T1619" s="205"/>
      <c r="V1619" s="205"/>
      <c r="W1619" s="205"/>
      <c r="X1619" s="205"/>
      <c r="Y1619" s="394"/>
      <c r="Z1619" s="250"/>
      <c r="AA1619" s="205"/>
      <c r="AB1619" s="250"/>
      <c r="AC1619" s="250"/>
      <c r="AD1619" s="250"/>
      <c r="AE1619" s="205"/>
      <c r="AF1619" s="250"/>
      <c r="AH1619" s="250"/>
      <c r="AI1619" s="205"/>
      <c r="AJ1619" s="250"/>
      <c r="AK1619" s="250"/>
      <c r="AL1619" s="250"/>
      <c r="AM1619" s="205"/>
      <c r="AN1619" s="250"/>
      <c r="AO1619" s="121"/>
      <c r="AP1619" s="250"/>
      <c r="AQ1619" s="205"/>
      <c r="AR1619" s="250"/>
      <c r="AT1619" s="250"/>
      <c r="AU1619" s="205"/>
      <c r="AV1619" s="250"/>
      <c r="AX1619" s="250"/>
      <c r="AY1619" s="205"/>
      <c r="AZ1619" s="250"/>
      <c r="BB1619" s="250"/>
      <c r="BC1619" s="205"/>
      <c r="BD1619" s="250"/>
      <c r="BF1619" s="250"/>
      <c r="BG1619" s="205"/>
      <c r="BH1619" s="250"/>
      <c r="BI1619" s="121"/>
      <c r="BJ1619" s="250"/>
      <c r="BK1619" s="205"/>
      <c r="BL1619" s="250"/>
      <c r="BN1619" s="121"/>
      <c r="BO1619" s="121"/>
      <c r="BP1619" s="121"/>
      <c r="BQ1619" s="121"/>
      <c r="BR1619" s="121"/>
    </row>
    <row r="1620" spans="1:70" customFormat="1" ht="15.75">
      <c r="A1620" s="84"/>
      <c r="B1620" s="363"/>
      <c r="C1620" s="121"/>
      <c r="D1620" s="121"/>
      <c r="E1620" s="121"/>
      <c r="F1620" s="121"/>
      <c r="G1620" s="121"/>
      <c r="H1620" s="121"/>
      <c r="I1620" s="121"/>
      <c r="J1620" s="121"/>
      <c r="K1620" s="121"/>
      <c r="L1620" s="10"/>
      <c r="M1620" s="225"/>
      <c r="N1620" s="230"/>
      <c r="R1620" s="205"/>
      <c r="S1620" s="205"/>
      <c r="T1620" s="205"/>
      <c r="V1620" s="205"/>
      <c r="W1620" s="205"/>
      <c r="X1620" s="205"/>
      <c r="Y1620" s="394"/>
      <c r="Z1620" s="250"/>
      <c r="AA1620" s="205"/>
      <c r="AB1620" s="250"/>
      <c r="AC1620" s="250"/>
      <c r="AD1620" s="250"/>
      <c r="AE1620" s="205"/>
      <c r="AF1620" s="250"/>
      <c r="AH1620" s="250"/>
      <c r="AI1620" s="205"/>
      <c r="AJ1620" s="250"/>
      <c r="AK1620" s="250"/>
      <c r="AL1620" s="250"/>
      <c r="AM1620" s="205"/>
      <c r="AN1620" s="250"/>
      <c r="AO1620" s="121"/>
      <c r="AP1620" s="250"/>
      <c r="AQ1620" s="205"/>
      <c r="AR1620" s="250"/>
      <c r="AT1620" s="250"/>
      <c r="AU1620" s="205"/>
      <c r="AV1620" s="250"/>
      <c r="AX1620" s="250"/>
      <c r="AY1620" s="205"/>
      <c r="AZ1620" s="250"/>
      <c r="BB1620" s="250"/>
      <c r="BC1620" s="205"/>
      <c r="BD1620" s="250"/>
      <c r="BF1620" s="250"/>
      <c r="BG1620" s="205"/>
      <c r="BH1620" s="250"/>
      <c r="BI1620" s="121"/>
      <c r="BJ1620" s="250"/>
      <c r="BK1620" s="205"/>
      <c r="BL1620" s="250"/>
      <c r="BN1620" s="121"/>
      <c r="BO1620" s="121"/>
      <c r="BP1620" s="121"/>
      <c r="BQ1620" s="121"/>
      <c r="BR1620" s="121"/>
    </row>
    <row r="1621" spans="1:70" customFormat="1" ht="15.75">
      <c r="A1621" s="84"/>
      <c r="B1621" s="363"/>
      <c r="C1621" s="121"/>
      <c r="D1621" s="121"/>
      <c r="E1621" s="121"/>
      <c r="F1621" s="121"/>
      <c r="G1621" s="121"/>
      <c r="H1621" s="121"/>
      <c r="I1621" s="121"/>
      <c r="J1621" s="121"/>
      <c r="K1621" s="121"/>
      <c r="L1621" s="10"/>
      <c r="M1621" s="225"/>
      <c r="N1621" s="230"/>
      <c r="R1621" s="205"/>
      <c r="S1621" s="205"/>
      <c r="T1621" s="205"/>
      <c r="V1621" s="205"/>
      <c r="W1621" s="205"/>
      <c r="X1621" s="205"/>
      <c r="Y1621" s="394"/>
      <c r="Z1621" s="250"/>
      <c r="AA1621" s="205"/>
      <c r="AB1621" s="250"/>
      <c r="AC1621" s="250"/>
      <c r="AD1621" s="250"/>
      <c r="AE1621" s="205"/>
      <c r="AF1621" s="250"/>
      <c r="AH1621" s="250"/>
      <c r="AI1621" s="205"/>
      <c r="AJ1621" s="250"/>
      <c r="AK1621" s="250"/>
      <c r="AL1621" s="250"/>
      <c r="AM1621" s="205"/>
      <c r="AN1621" s="250"/>
      <c r="AO1621" s="121"/>
      <c r="AP1621" s="250"/>
      <c r="AQ1621" s="205"/>
      <c r="AR1621" s="250"/>
      <c r="AT1621" s="250"/>
      <c r="AU1621" s="205"/>
      <c r="AV1621" s="250"/>
      <c r="AX1621" s="250"/>
      <c r="AY1621" s="205"/>
      <c r="AZ1621" s="250"/>
      <c r="BB1621" s="250"/>
      <c r="BC1621" s="205"/>
      <c r="BD1621" s="250"/>
      <c r="BF1621" s="250"/>
      <c r="BG1621" s="205"/>
      <c r="BH1621" s="250"/>
      <c r="BI1621" s="121"/>
      <c r="BJ1621" s="250"/>
      <c r="BK1621" s="205"/>
      <c r="BL1621" s="250"/>
      <c r="BN1621" s="121"/>
      <c r="BO1621" s="121"/>
      <c r="BP1621" s="121"/>
      <c r="BQ1621" s="121"/>
      <c r="BR1621" s="121"/>
    </row>
    <row r="1622" spans="1:70" customFormat="1" ht="15.75">
      <c r="A1622" s="84"/>
      <c r="B1622" s="363"/>
      <c r="C1622" s="121"/>
      <c r="D1622" s="121"/>
      <c r="E1622" s="121"/>
      <c r="F1622" s="121"/>
      <c r="G1622" s="121"/>
      <c r="H1622" s="121"/>
      <c r="I1622" s="121"/>
      <c r="J1622" s="121"/>
      <c r="K1622" s="121"/>
      <c r="L1622" s="10"/>
      <c r="M1622" s="225"/>
      <c r="N1622" s="230"/>
      <c r="R1622" s="205"/>
      <c r="S1622" s="205"/>
      <c r="T1622" s="205"/>
      <c r="V1622" s="205"/>
      <c r="W1622" s="205"/>
      <c r="X1622" s="205"/>
      <c r="Y1622" s="394"/>
      <c r="Z1622" s="250"/>
      <c r="AA1622" s="205"/>
      <c r="AB1622" s="250"/>
      <c r="AC1622" s="250"/>
      <c r="AD1622" s="250"/>
      <c r="AE1622" s="205"/>
      <c r="AF1622" s="250"/>
      <c r="AH1622" s="250"/>
      <c r="AI1622" s="205"/>
      <c r="AJ1622" s="250"/>
      <c r="AK1622" s="250"/>
      <c r="AL1622" s="250"/>
      <c r="AM1622" s="205"/>
      <c r="AN1622" s="250"/>
      <c r="AO1622" s="121"/>
      <c r="AP1622" s="250"/>
      <c r="AQ1622" s="205"/>
      <c r="AR1622" s="250"/>
      <c r="AT1622" s="250"/>
      <c r="AU1622" s="205"/>
      <c r="AV1622" s="250"/>
      <c r="AX1622" s="250"/>
      <c r="AY1622" s="205"/>
      <c r="AZ1622" s="250"/>
      <c r="BB1622" s="250"/>
      <c r="BC1622" s="205"/>
      <c r="BD1622" s="250"/>
      <c r="BF1622" s="250"/>
      <c r="BG1622" s="205"/>
      <c r="BH1622" s="250"/>
      <c r="BI1622" s="121"/>
      <c r="BJ1622" s="250"/>
      <c r="BK1622" s="205"/>
      <c r="BL1622" s="250"/>
      <c r="BN1622" s="121"/>
      <c r="BO1622" s="121"/>
      <c r="BP1622" s="121"/>
      <c r="BQ1622" s="121"/>
      <c r="BR1622" s="121"/>
    </row>
    <row r="1623" spans="1:70" customFormat="1" ht="15.75">
      <c r="A1623" s="84"/>
      <c r="B1623" s="363"/>
      <c r="C1623" s="121"/>
      <c r="D1623" s="121"/>
      <c r="E1623" s="121"/>
      <c r="F1623" s="121"/>
      <c r="G1623" s="121"/>
      <c r="H1623" s="121"/>
      <c r="I1623" s="121"/>
      <c r="J1623" s="121"/>
      <c r="K1623" s="121"/>
      <c r="L1623" s="10"/>
      <c r="M1623" s="225"/>
      <c r="N1623" s="230"/>
      <c r="R1623" s="205"/>
      <c r="S1623" s="205"/>
      <c r="T1623" s="205"/>
      <c r="V1623" s="205"/>
      <c r="W1623" s="205"/>
      <c r="X1623" s="205"/>
      <c r="Y1623" s="394"/>
      <c r="Z1623" s="250"/>
      <c r="AA1623" s="205"/>
      <c r="AB1623" s="250"/>
      <c r="AC1623" s="250"/>
      <c r="AD1623" s="250"/>
      <c r="AE1623" s="205"/>
      <c r="AF1623" s="250"/>
      <c r="AH1623" s="250"/>
      <c r="AI1623" s="205"/>
      <c r="AJ1623" s="250"/>
      <c r="AK1623" s="250"/>
      <c r="AL1623" s="250"/>
      <c r="AM1623" s="205"/>
      <c r="AN1623" s="250"/>
      <c r="AO1623" s="121"/>
      <c r="AP1623" s="250"/>
      <c r="AQ1623" s="205"/>
      <c r="AR1623" s="250"/>
      <c r="AT1623" s="250"/>
      <c r="AU1623" s="205"/>
      <c r="AV1623" s="250"/>
      <c r="AX1623" s="250"/>
      <c r="AY1623" s="205"/>
      <c r="AZ1623" s="250"/>
      <c r="BB1623" s="250"/>
      <c r="BC1623" s="205"/>
      <c r="BD1623" s="250"/>
      <c r="BF1623" s="250"/>
      <c r="BG1623" s="205"/>
      <c r="BH1623" s="250"/>
      <c r="BI1623" s="121"/>
      <c r="BJ1623" s="250"/>
      <c r="BK1623" s="205"/>
      <c r="BL1623" s="250"/>
      <c r="BN1623" s="121"/>
      <c r="BO1623" s="121"/>
      <c r="BP1623" s="121"/>
      <c r="BQ1623" s="121"/>
      <c r="BR1623" s="121"/>
    </row>
    <row r="1624" spans="1:70" customFormat="1" ht="15.75">
      <c r="A1624" s="84"/>
      <c r="B1624" s="363"/>
      <c r="C1624" s="121"/>
      <c r="D1624" s="121"/>
      <c r="E1624" s="121"/>
      <c r="F1624" s="121"/>
      <c r="G1624" s="121"/>
      <c r="H1624" s="121"/>
      <c r="I1624" s="121"/>
      <c r="J1624" s="121"/>
      <c r="K1624" s="121"/>
      <c r="L1624" s="10"/>
      <c r="M1624" s="225"/>
      <c r="N1624" s="230"/>
      <c r="R1624" s="205"/>
      <c r="S1624" s="205"/>
      <c r="T1624" s="205"/>
      <c r="V1624" s="205"/>
      <c r="W1624" s="205"/>
      <c r="X1624" s="205"/>
      <c r="Y1624" s="394"/>
      <c r="Z1624" s="250"/>
      <c r="AA1624" s="205"/>
      <c r="AB1624" s="250"/>
      <c r="AC1624" s="250"/>
      <c r="AD1624" s="250"/>
      <c r="AE1624" s="205"/>
      <c r="AF1624" s="250"/>
      <c r="AH1624" s="250"/>
      <c r="AI1624" s="205"/>
      <c r="AJ1624" s="250"/>
      <c r="AK1624" s="250"/>
      <c r="AL1624" s="250"/>
      <c r="AM1624" s="205"/>
      <c r="AN1624" s="250"/>
      <c r="AO1624" s="121"/>
      <c r="AP1624" s="250"/>
      <c r="AQ1624" s="205"/>
      <c r="AR1624" s="250"/>
      <c r="AT1624" s="250"/>
      <c r="AU1624" s="205"/>
      <c r="AV1624" s="250"/>
      <c r="AX1624" s="250"/>
      <c r="AY1624" s="205"/>
      <c r="AZ1624" s="250"/>
      <c r="BB1624" s="250"/>
      <c r="BC1624" s="205"/>
      <c r="BD1624" s="250"/>
      <c r="BF1624" s="250"/>
      <c r="BG1624" s="205"/>
      <c r="BH1624" s="250"/>
      <c r="BI1624" s="121"/>
      <c r="BJ1624" s="250"/>
      <c r="BK1624" s="205"/>
      <c r="BL1624" s="250"/>
      <c r="BN1624" s="121"/>
      <c r="BO1624" s="121"/>
      <c r="BP1624" s="121"/>
      <c r="BQ1624" s="121"/>
      <c r="BR1624" s="121"/>
    </row>
    <row r="1625" spans="1:70" customFormat="1" ht="15.75">
      <c r="A1625" s="84"/>
      <c r="B1625" s="363"/>
      <c r="C1625" s="121"/>
      <c r="D1625" s="121"/>
      <c r="E1625" s="121"/>
      <c r="F1625" s="121"/>
      <c r="G1625" s="121"/>
      <c r="H1625" s="121"/>
      <c r="I1625" s="121"/>
      <c r="J1625" s="121"/>
      <c r="K1625" s="121"/>
      <c r="L1625" s="10"/>
      <c r="M1625" s="225"/>
      <c r="N1625" s="230"/>
      <c r="R1625" s="205"/>
      <c r="S1625" s="205"/>
      <c r="T1625" s="205"/>
      <c r="V1625" s="205"/>
      <c r="W1625" s="205"/>
      <c r="X1625" s="205"/>
      <c r="Y1625" s="394"/>
      <c r="Z1625" s="250"/>
      <c r="AA1625" s="205"/>
      <c r="AB1625" s="250"/>
      <c r="AC1625" s="250"/>
      <c r="AD1625" s="250"/>
      <c r="AE1625" s="205"/>
      <c r="AF1625" s="250"/>
      <c r="AH1625" s="250"/>
      <c r="AI1625" s="205"/>
      <c r="AJ1625" s="250"/>
      <c r="AK1625" s="250"/>
      <c r="AL1625" s="250"/>
      <c r="AM1625" s="205"/>
      <c r="AN1625" s="250"/>
      <c r="AO1625" s="121"/>
      <c r="AP1625" s="250"/>
      <c r="AQ1625" s="205"/>
      <c r="AR1625" s="250"/>
      <c r="AT1625" s="250"/>
      <c r="AU1625" s="205"/>
      <c r="AV1625" s="250"/>
      <c r="AX1625" s="250"/>
      <c r="AY1625" s="205"/>
      <c r="AZ1625" s="250"/>
      <c r="BB1625" s="250"/>
      <c r="BC1625" s="205"/>
      <c r="BD1625" s="250"/>
      <c r="BF1625" s="250"/>
      <c r="BG1625" s="205"/>
      <c r="BH1625" s="250"/>
      <c r="BI1625" s="121"/>
      <c r="BJ1625" s="250"/>
      <c r="BK1625" s="205"/>
      <c r="BL1625" s="250"/>
      <c r="BN1625" s="121"/>
      <c r="BO1625" s="121"/>
      <c r="BP1625" s="121"/>
      <c r="BQ1625" s="121"/>
      <c r="BR1625" s="121"/>
    </row>
    <row r="1626" spans="1:70" customFormat="1" ht="15.75">
      <c r="A1626" s="84"/>
      <c r="B1626" s="363"/>
      <c r="C1626" s="121"/>
      <c r="D1626" s="121"/>
      <c r="E1626" s="121"/>
      <c r="F1626" s="121"/>
      <c r="G1626" s="121"/>
      <c r="H1626" s="121"/>
      <c r="I1626" s="121"/>
      <c r="J1626" s="121"/>
      <c r="K1626" s="121"/>
      <c r="L1626" s="10"/>
      <c r="M1626" s="225"/>
      <c r="N1626" s="230"/>
      <c r="R1626" s="205"/>
      <c r="S1626" s="205"/>
      <c r="T1626" s="205"/>
      <c r="V1626" s="205"/>
      <c r="W1626" s="205"/>
      <c r="X1626" s="205"/>
      <c r="Y1626" s="394"/>
      <c r="Z1626" s="250"/>
      <c r="AA1626" s="205"/>
      <c r="AB1626" s="250"/>
      <c r="AC1626" s="250"/>
      <c r="AD1626" s="250"/>
      <c r="AE1626" s="205"/>
      <c r="AF1626" s="250"/>
      <c r="AH1626" s="250"/>
      <c r="AI1626" s="205"/>
      <c r="AJ1626" s="250"/>
      <c r="AK1626" s="250"/>
      <c r="AL1626" s="250"/>
      <c r="AM1626" s="205"/>
      <c r="AN1626" s="250"/>
      <c r="AO1626" s="121"/>
      <c r="AP1626" s="250"/>
      <c r="AQ1626" s="205"/>
      <c r="AR1626" s="250"/>
      <c r="AT1626" s="250"/>
      <c r="AU1626" s="205"/>
      <c r="AV1626" s="250"/>
      <c r="AX1626" s="250"/>
      <c r="AY1626" s="205"/>
      <c r="AZ1626" s="250"/>
      <c r="BB1626" s="250"/>
      <c r="BC1626" s="205"/>
      <c r="BD1626" s="250"/>
      <c r="BF1626" s="250"/>
      <c r="BG1626" s="205"/>
      <c r="BH1626" s="250"/>
      <c r="BI1626" s="121"/>
      <c r="BJ1626" s="250"/>
      <c r="BK1626" s="205"/>
      <c r="BL1626" s="250"/>
      <c r="BN1626" s="121"/>
      <c r="BO1626" s="121"/>
      <c r="BP1626" s="121"/>
      <c r="BQ1626" s="121"/>
      <c r="BR1626" s="121"/>
    </row>
    <row r="1627" spans="1:70" customFormat="1" ht="15.75">
      <c r="A1627" s="84"/>
      <c r="B1627" s="363"/>
      <c r="C1627" s="121"/>
      <c r="D1627" s="121"/>
      <c r="E1627" s="121"/>
      <c r="F1627" s="121"/>
      <c r="G1627" s="121"/>
      <c r="H1627" s="121"/>
      <c r="I1627" s="121"/>
      <c r="J1627" s="121"/>
      <c r="K1627" s="121"/>
      <c r="L1627" s="10"/>
      <c r="M1627" s="225"/>
      <c r="N1627" s="230"/>
      <c r="R1627" s="205"/>
      <c r="S1627" s="205"/>
      <c r="T1627" s="205"/>
      <c r="V1627" s="205"/>
      <c r="W1627" s="205"/>
      <c r="X1627" s="205"/>
      <c r="Y1627" s="394"/>
      <c r="Z1627" s="250"/>
      <c r="AA1627" s="205"/>
      <c r="AB1627" s="250"/>
      <c r="AC1627" s="250"/>
      <c r="AD1627" s="250"/>
      <c r="AE1627" s="205"/>
      <c r="AF1627" s="250"/>
      <c r="AH1627" s="250"/>
      <c r="AI1627" s="205"/>
      <c r="AJ1627" s="250"/>
      <c r="AK1627" s="250"/>
      <c r="AL1627" s="250"/>
      <c r="AM1627" s="205"/>
      <c r="AN1627" s="250"/>
      <c r="AO1627" s="121"/>
      <c r="AP1627" s="250"/>
      <c r="AQ1627" s="205"/>
      <c r="AR1627" s="250"/>
      <c r="AT1627" s="250"/>
      <c r="AU1627" s="205"/>
      <c r="AV1627" s="250"/>
      <c r="AX1627" s="250"/>
      <c r="AY1627" s="205"/>
      <c r="AZ1627" s="250"/>
      <c r="BB1627" s="250"/>
      <c r="BC1627" s="205"/>
      <c r="BD1627" s="250"/>
      <c r="BF1627" s="250"/>
      <c r="BG1627" s="205"/>
      <c r="BH1627" s="250"/>
      <c r="BI1627" s="121"/>
      <c r="BJ1627" s="250"/>
      <c r="BK1627" s="205"/>
      <c r="BL1627" s="250"/>
      <c r="BN1627" s="121"/>
      <c r="BO1627" s="121"/>
      <c r="BP1627" s="121"/>
      <c r="BQ1627" s="121"/>
      <c r="BR1627" s="121"/>
    </row>
    <row r="1628" spans="1:70" customFormat="1" ht="15.75">
      <c r="A1628" s="84"/>
      <c r="B1628" s="363"/>
      <c r="C1628" s="121"/>
      <c r="D1628" s="121"/>
      <c r="E1628" s="121"/>
      <c r="F1628" s="121"/>
      <c r="G1628" s="121"/>
      <c r="H1628" s="121"/>
      <c r="I1628" s="121"/>
      <c r="J1628" s="121"/>
      <c r="K1628" s="121"/>
      <c r="L1628" s="10"/>
      <c r="M1628" s="225"/>
      <c r="N1628" s="230"/>
      <c r="R1628" s="205"/>
      <c r="S1628" s="205"/>
      <c r="T1628" s="205"/>
      <c r="V1628" s="205"/>
      <c r="W1628" s="205"/>
      <c r="X1628" s="205"/>
      <c r="Y1628" s="394"/>
      <c r="Z1628" s="250"/>
      <c r="AA1628" s="205"/>
      <c r="AB1628" s="250"/>
      <c r="AC1628" s="250"/>
      <c r="AD1628" s="250"/>
      <c r="AE1628" s="205"/>
      <c r="AF1628" s="250"/>
      <c r="AH1628" s="250"/>
      <c r="AI1628" s="205"/>
      <c r="AJ1628" s="250"/>
      <c r="AK1628" s="250"/>
      <c r="AL1628" s="250"/>
      <c r="AM1628" s="205"/>
      <c r="AN1628" s="250"/>
      <c r="AO1628" s="121"/>
      <c r="AP1628" s="250"/>
      <c r="AQ1628" s="205"/>
      <c r="AR1628" s="250"/>
      <c r="AT1628" s="250"/>
      <c r="AU1628" s="205"/>
      <c r="AV1628" s="250"/>
      <c r="AX1628" s="250"/>
      <c r="AY1628" s="205"/>
      <c r="AZ1628" s="250"/>
      <c r="BB1628" s="250"/>
      <c r="BC1628" s="205"/>
      <c r="BD1628" s="250"/>
      <c r="BF1628" s="250"/>
      <c r="BG1628" s="205"/>
      <c r="BH1628" s="250"/>
      <c r="BI1628" s="121"/>
      <c r="BJ1628" s="250"/>
      <c r="BK1628" s="205"/>
      <c r="BL1628" s="250"/>
      <c r="BN1628" s="121"/>
      <c r="BO1628" s="121"/>
      <c r="BP1628" s="121"/>
      <c r="BQ1628" s="121"/>
      <c r="BR1628" s="121"/>
    </row>
    <row r="1629" spans="1:70" customFormat="1" ht="15.75">
      <c r="A1629" s="84"/>
      <c r="B1629" s="363"/>
      <c r="C1629" s="121"/>
      <c r="D1629" s="121"/>
      <c r="E1629" s="121"/>
      <c r="F1629" s="121"/>
      <c r="G1629" s="121"/>
      <c r="H1629" s="121"/>
      <c r="I1629" s="121"/>
      <c r="J1629" s="121"/>
      <c r="K1629" s="121"/>
      <c r="L1629" s="10"/>
      <c r="M1629" s="225"/>
      <c r="N1629" s="230"/>
      <c r="R1629" s="205"/>
      <c r="S1629" s="205"/>
      <c r="T1629" s="205"/>
      <c r="V1629" s="205"/>
      <c r="W1629" s="205"/>
      <c r="X1629" s="205"/>
      <c r="Y1629" s="394"/>
      <c r="Z1629" s="250"/>
      <c r="AA1629" s="205"/>
      <c r="AB1629" s="250"/>
      <c r="AC1629" s="250"/>
      <c r="AD1629" s="250"/>
      <c r="AE1629" s="205"/>
      <c r="AF1629" s="250"/>
      <c r="AH1629" s="250"/>
      <c r="AI1629" s="205"/>
      <c r="AJ1629" s="250"/>
      <c r="AK1629" s="250"/>
      <c r="AL1629" s="250"/>
      <c r="AM1629" s="205"/>
      <c r="AN1629" s="250"/>
      <c r="AO1629" s="121"/>
      <c r="AP1629" s="250"/>
      <c r="AQ1629" s="205"/>
      <c r="AR1629" s="250"/>
      <c r="AT1629" s="250"/>
      <c r="AU1629" s="205"/>
      <c r="AV1629" s="250"/>
      <c r="AX1629" s="250"/>
      <c r="AY1629" s="205"/>
      <c r="AZ1629" s="250"/>
      <c r="BB1629" s="250"/>
      <c r="BC1629" s="205"/>
      <c r="BD1629" s="250"/>
      <c r="BF1629" s="250"/>
      <c r="BG1629" s="205"/>
      <c r="BH1629" s="250"/>
      <c r="BI1629" s="121"/>
      <c r="BJ1629" s="250"/>
      <c r="BK1629" s="205"/>
      <c r="BL1629" s="250"/>
      <c r="BN1629" s="121"/>
      <c r="BO1629" s="121"/>
      <c r="BP1629" s="121"/>
      <c r="BQ1629" s="121"/>
      <c r="BR1629" s="121"/>
    </row>
    <row r="1630" spans="1:70" customFormat="1" ht="15.75">
      <c r="A1630" s="84"/>
      <c r="B1630" s="363"/>
      <c r="C1630" s="121"/>
      <c r="D1630" s="121"/>
      <c r="E1630" s="121"/>
      <c r="F1630" s="121"/>
      <c r="G1630" s="121"/>
      <c r="H1630" s="121"/>
      <c r="I1630" s="121"/>
      <c r="J1630" s="121"/>
      <c r="K1630" s="121"/>
      <c r="L1630" s="10"/>
      <c r="M1630" s="225"/>
      <c r="N1630" s="230"/>
      <c r="R1630" s="205"/>
      <c r="S1630" s="205"/>
      <c r="T1630" s="205"/>
      <c r="V1630" s="205"/>
      <c r="W1630" s="205"/>
      <c r="X1630" s="205"/>
      <c r="Y1630" s="394"/>
      <c r="Z1630" s="250"/>
      <c r="AA1630" s="205"/>
      <c r="AB1630" s="250"/>
      <c r="AC1630" s="250"/>
      <c r="AD1630" s="250"/>
      <c r="AE1630" s="205"/>
      <c r="AF1630" s="250"/>
      <c r="AH1630" s="250"/>
      <c r="AI1630" s="205"/>
      <c r="AJ1630" s="250"/>
      <c r="AK1630" s="250"/>
      <c r="AL1630" s="250"/>
      <c r="AM1630" s="205"/>
      <c r="AN1630" s="250"/>
      <c r="AO1630" s="121"/>
      <c r="AP1630" s="250"/>
      <c r="AQ1630" s="205"/>
      <c r="AR1630" s="250"/>
      <c r="AT1630" s="250"/>
      <c r="AU1630" s="205"/>
      <c r="AV1630" s="250"/>
      <c r="AX1630" s="250"/>
      <c r="AY1630" s="205"/>
      <c r="AZ1630" s="250"/>
      <c r="BB1630" s="250"/>
      <c r="BC1630" s="205"/>
      <c r="BD1630" s="250"/>
      <c r="BF1630" s="250"/>
      <c r="BG1630" s="205"/>
      <c r="BH1630" s="250"/>
      <c r="BI1630" s="121"/>
      <c r="BJ1630" s="250"/>
      <c r="BK1630" s="205"/>
      <c r="BL1630" s="250"/>
      <c r="BN1630" s="121"/>
      <c r="BO1630" s="121"/>
      <c r="BP1630" s="121"/>
      <c r="BQ1630" s="121"/>
      <c r="BR1630" s="121"/>
    </row>
    <row r="1631" spans="1:70" customFormat="1" ht="15.75">
      <c r="A1631" s="84"/>
      <c r="B1631" s="363"/>
      <c r="C1631" s="121"/>
      <c r="D1631" s="121"/>
      <c r="E1631" s="121"/>
      <c r="F1631" s="121"/>
      <c r="G1631" s="121"/>
      <c r="H1631" s="121"/>
      <c r="I1631" s="121"/>
      <c r="J1631" s="121"/>
      <c r="K1631" s="121"/>
      <c r="L1631" s="10"/>
      <c r="M1631" s="225"/>
      <c r="N1631" s="230"/>
      <c r="R1631" s="205"/>
      <c r="S1631" s="205"/>
      <c r="T1631" s="205"/>
      <c r="V1631" s="205"/>
      <c r="W1631" s="205"/>
      <c r="X1631" s="205"/>
      <c r="Y1631" s="394"/>
      <c r="Z1631" s="250"/>
      <c r="AA1631" s="205"/>
      <c r="AB1631" s="250"/>
      <c r="AC1631" s="250"/>
      <c r="AD1631" s="250"/>
      <c r="AE1631" s="205"/>
      <c r="AF1631" s="250"/>
      <c r="AH1631" s="250"/>
      <c r="AI1631" s="205"/>
      <c r="AJ1631" s="250"/>
      <c r="AK1631" s="250"/>
      <c r="AL1631" s="250"/>
      <c r="AM1631" s="205"/>
      <c r="AN1631" s="250"/>
      <c r="AO1631" s="121"/>
      <c r="AP1631" s="250"/>
      <c r="AQ1631" s="205"/>
      <c r="AR1631" s="250"/>
      <c r="AT1631" s="250"/>
      <c r="AU1631" s="205"/>
      <c r="AV1631" s="250"/>
      <c r="AX1631" s="250"/>
      <c r="AY1631" s="205"/>
      <c r="AZ1631" s="250"/>
      <c r="BB1631" s="250"/>
      <c r="BC1631" s="205"/>
      <c r="BD1631" s="250"/>
      <c r="BF1631" s="250"/>
      <c r="BG1631" s="205"/>
      <c r="BH1631" s="250"/>
      <c r="BI1631" s="121"/>
      <c r="BJ1631" s="250"/>
      <c r="BK1631" s="205"/>
      <c r="BL1631" s="250"/>
      <c r="BN1631" s="121"/>
      <c r="BO1631" s="121"/>
      <c r="BP1631" s="121"/>
      <c r="BQ1631" s="121"/>
      <c r="BR1631" s="121"/>
    </row>
    <row r="1632" spans="1:70" customFormat="1" ht="15.75">
      <c r="A1632" s="84"/>
      <c r="B1632" s="363"/>
      <c r="C1632" s="121"/>
      <c r="D1632" s="121"/>
      <c r="E1632" s="121"/>
      <c r="F1632" s="121"/>
      <c r="G1632" s="121"/>
      <c r="H1632" s="121"/>
      <c r="I1632" s="121"/>
      <c r="J1632" s="121"/>
      <c r="K1632" s="121"/>
      <c r="L1632" s="10"/>
      <c r="M1632" s="225"/>
      <c r="N1632" s="230"/>
      <c r="R1632" s="205"/>
      <c r="S1632" s="205"/>
      <c r="T1632" s="205"/>
      <c r="V1632" s="205"/>
      <c r="W1632" s="205"/>
      <c r="X1632" s="205"/>
      <c r="Y1632" s="394"/>
      <c r="Z1632" s="250"/>
      <c r="AA1632" s="205"/>
      <c r="AB1632" s="250"/>
      <c r="AC1632" s="250"/>
      <c r="AD1632" s="250"/>
      <c r="AE1632" s="205"/>
      <c r="AF1632" s="250"/>
      <c r="AH1632" s="250"/>
      <c r="AI1632" s="205"/>
      <c r="AJ1632" s="250"/>
      <c r="AK1632" s="250"/>
      <c r="AL1632" s="250"/>
      <c r="AM1632" s="205"/>
      <c r="AN1632" s="250"/>
      <c r="AO1632" s="121"/>
      <c r="AP1632" s="250"/>
      <c r="AQ1632" s="205"/>
      <c r="AR1632" s="250"/>
      <c r="AT1632" s="250"/>
      <c r="AU1632" s="205"/>
      <c r="AV1632" s="250"/>
      <c r="AX1632" s="250"/>
      <c r="AY1632" s="205"/>
      <c r="AZ1632" s="250"/>
      <c r="BB1632" s="250"/>
      <c r="BC1632" s="205"/>
      <c r="BD1632" s="250"/>
      <c r="BF1632" s="250"/>
      <c r="BG1632" s="205"/>
      <c r="BH1632" s="250"/>
      <c r="BI1632" s="121"/>
      <c r="BJ1632" s="250"/>
      <c r="BK1632" s="205"/>
      <c r="BL1632" s="250"/>
      <c r="BN1632" s="121"/>
      <c r="BO1632" s="121"/>
      <c r="BP1632" s="121"/>
      <c r="BQ1632" s="121"/>
      <c r="BR1632" s="121"/>
    </row>
    <row r="1633" spans="1:70" customFormat="1" ht="15.75">
      <c r="A1633" s="84"/>
      <c r="B1633" s="363"/>
      <c r="C1633" s="121"/>
      <c r="D1633" s="121"/>
      <c r="E1633" s="121"/>
      <c r="F1633" s="121"/>
      <c r="G1633" s="121"/>
      <c r="H1633" s="121"/>
      <c r="I1633" s="121"/>
      <c r="J1633" s="121"/>
      <c r="K1633" s="121"/>
      <c r="L1633" s="10"/>
      <c r="M1633" s="225"/>
      <c r="N1633" s="230"/>
      <c r="R1633" s="205"/>
      <c r="S1633" s="205"/>
      <c r="T1633" s="205"/>
      <c r="V1633" s="205"/>
      <c r="W1633" s="205"/>
      <c r="X1633" s="205"/>
      <c r="Y1633" s="394"/>
      <c r="Z1633" s="250"/>
      <c r="AA1633" s="205"/>
      <c r="AB1633" s="250"/>
      <c r="AC1633" s="250"/>
      <c r="AD1633" s="250"/>
      <c r="AE1633" s="205"/>
      <c r="AF1633" s="250"/>
      <c r="AH1633" s="250"/>
      <c r="AI1633" s="205"/>
      <c r="AJ1633" s="250"/>
      <c r="AK1633" s="250"/>
      <c r="AL1633" s="250"/>
      <c r="AM1633" s="205"/>
      <c r="AN1633" s="250"/>
      <c r="AO1633" s="121"/>
      <c r="AP1633" s="250"/>
      <c r="AQ1633" s="205"/>
      <c r="AR1633" s="250"/>
      <c r="AT1633" s="250"/>
      <c r="AU1633" s="205"/>
      <c r="AV1633" s="250"/>
      <c r="AX1633" s="250"/>
      <c r="AY1633" s="205"/>
      <c r="AZ1633" s="250"/>
      <c r="BB1633" s="250"/>
      <c r="BC1633" s="205"/>
      <c r="BD1633" s="250"/>
      <c r="BF1633" s="250"/>
      <c r="BG1633" s="205"/>
      <c r="BH1633" s="250"/>
      <c r="BI1633" s="121"/>
      <c r="BJ1633" s="250"/>
      <c r="BK1633" s="205"/>
      <c r="BL1633" s="250"/>
      <c r="BN1633" s="121"/>
      <c r="BO1633" s="121"/>
      <c r="BP1633" s="121"/>
      <c r="BQ1633" s="121"/>
      <c r="BR1633" s="121"/>
    </row>
    <row r="1634" spans="1:70" customFormat="1" ht="15.75">
      <c r="A1634" s="84"/>
      <c r="B1634" s="363"/>
      <c r="C1634" s="121"/>
      <c r="D1634" s="121"/>
      <c r="E1634" s="121"/>
      <c r="F1634" s="121"/>
      <c r="G1634" s="121"/>
      <c r="H1634" s="121"/>
      <c r="I1634" s="121"/>
      <c r="J1634" s="121"/>
      <c r="K1634" s="121"/>
      <c r="L1634" s="10"/>
      <c r="M1634" s="225"/>
      <c r="N1634" s="230"/>
      <c r="R1634" s="205"/>
      <c r="S1634" s="205"/>
      <c r="T1634" s="205"/>
      <c r="V1634" s="205"/>
      <c r="W1634" s="205"/>
      <c r="X1634" s="205"/>
      <c r="Y1634" s="394"/>
      <c r="Z1634" s="250"/>
      <c r="AA1634" s="205"/>
      <c r="AB1634" s="250"/>
      <c r="AC1634" s="250"/>
      <c r="AD1634" s="250"/>
      <c r="AE1634" s="205"/>
      <c r="AF1634" s="250"/>
      <c r="AH1634" s="250"/>
      <c r="AI1634" s="205"/>
      <c r="AJ1634" s="250"/>
      <c r="AK1634" s="250"/>
      <c r="AL1634" s="250"/>
      <c r="AM1634" s="205"/>
      <c r="AN1634" s="250"/>
      <c r="AO1634" s="121"/>
      <c r="AP1634" s="250"/>
      <c r="AQ1634" s="205"/>
      <c r="AR1634" s="250"/>
      <c r="AT1634" s="250"/>
      <c r="AU1634" s="205"/>
      <c r="AV1634" s="250"/>
      <c r="AX1634" s="250"/>
      <c r="AY1634" s="205"/>
      <c r="AZ1634" s="250"/>
      <c r="BB1634" s="250"/>
      <c r="BC1634" s="205"/>
      <c r="BD1634" s="250"/>
      <c r="BF1634" s="250"/>
      <c r="BG1634" s="205"/>
      <c r="BH1634" s="250"/>
      <c r="BI1634" s="121"/>
      <c r="BJ1634" s="250"/>
      <c r="BK1634" s="205"/>
      <c r="BL1634" s="250"/>
      <c r="BN1634" s="121"/>
      <c r="BO1634" s="121"/>
      <c r="BP1634" s="121"/>
      <c r="BQ1634" s="121"/>
      <c r="BR1634" s="121"/>
    </row>
    <row r="1635" spans="1:70" customFormat="1" ht="15.75">
      <c r="A1635" s="84"/>
      <c r="B1635" s="363"/>
      <c r="C1635" s="121"/>
      <c r="D1635" s="121"/>
      <c r="E1635" s="121"/>
      <c r="F1635" s="121"/>
      <c r="G1635" s="121"/>
      <c r="H1635" s="121"/>
      <c r="I1635" s="121"/>
      <c r="J1635" s="121"/>
      <c r="K1635" s="121"/>
      <c r="L1635" s="10"/>
      <c r="M1635" s="225"/>
      <c r="N1635" s="230"/>
      <c r="R1635" s="205"/>
      <c r="S1635" s="205"/>
      <c r="T1635" s="205"/>
      <c r="V1635" s="205"/>
      <c r="W1635" s="205"/>
      <c r="X1635" s="205"/>
      <c r="Y1635" s="394"/>
      <c r="Z1635" s="250"/>
      <c r="AA1635" s="205"/>
      <c r="AB1635" s="250"/>
      <c r="AC1635" s="250"/>
      <c r="AD1635" s="250"/>
      <c r="AE1635" s="205"/>
      <c r="AF1635" s="250"/>
      <c r="AH1635" s="250"/>
      <c r="AI1635" s="205"/>
      <c r="AJ1635" s="250"/>
      <c r="AK1635" s="250"/>
      <c r="AL1635" s="250"/>
      <c r="AM1635" s="205"/>
      <c r="AN1635" s="250"/>
      <c r="AO1635" s="121"/>
      <c r="AP1635" s="250"/>
      <c r="AQ1635" s="205"/>
      <c r="AR1635" s="250"/>
      <c r="AT1635" s="250"/>
      <c r="AU1635" s="205"/>
      <c r="AV1635" s="250"/>
      <c r="AX1635" s="250"/>
      <c r="AY1635" s="205"/>
      <c r="AZ1635" s="250"/>
      <c r="BB1635" s="250"/>
      <c r="BC1635" s="205"/>
      <c r="BD1635" s="250"/>
      <c r="BF1635" s="250"/>
      <c r="BG1635" s="205"/>
      <c r="BH1635" s="250"/>
      <c r="BI1635" s="121"/>
      <c r="BJ1635" s="250"/>
      <c r="BK1635" s="205"/>
      <c r="BL1635" s="250"/>
      <c r="BN1635" s="121"/>
      <c r="BO1635" s="121"/>
      <c r="BP1635" s="121"/>
      <c r="BQ1635" s="121"/>
      <c r="BR1635" s="121"/>
    </row>
    <row r="1636" spans="1:70" customFormat="1" ht="15.75">
      <c r="A1636" s="84"/>
      <c r="B1636" s="363"/>
      <c r="C1636" s="121"/>
      <c r="D1636" s="121"/>
      <c r="E1636" s="121"/>
      <c r="F1636" s="121"/>
      <c r="G1636" s="121"/>
      <c r="H1636" s="121"/>
      <c r="I1636" s="121"/>
      <c r="J1636" s="121"/>
      <c r="K1636" s="121"/>
      <c r="L1636" s="10"/>
      <c r="M1636" s="225"/>
      <c r="N1636" s="230"/>
      <c r="R1636" s="205"/>
      <c r="S1636" s="205"/>
      <c r="T1636" s="205"/>
      <c r="V1636" s="205"/>
      <c r="W1636" s="205"/>
      <c r="X1636" s="205"/>
      <c r="Y1636" s="394"/>
      <c r="Z1636" s="250"/>
      <c r="AA1636" s="205"/>
      <c r="AB1636" s="250"/>
      <c r="AC1636" s="250"/>
      <c r="AD1636" s="250"/>
      <c r="AE1636" s="205"/>
      <c r="AF1636" s="250"/>
      <c r="AH1636" s="250"/>
      <c r="AI1636" s="205"/>
      <c r="AJ1636" s="250"/>
      <c r="AK1636" s="250"/>
      <c r="AL1636" s="250"/>
      <c r="AM1636" s="205"/>
      <c r="AN1636" s="250"/>
      <c r="AO1636" s="121"/>
      <c r="AP1636" s="250"/>
      <c r="AQ1636" s="205"/>
      <c r="AR1636" s="250"/>
      <c r="AT1636" s="250"/>
      <c r="AU1636" s="205"/>
      <c r="AV1636" s="250"/>
      <c r="AX1636" s="250"/>
      <c r="AY1636" s="205"/>
      <c r="AZ1636" s="250"/>
      <c r="BB1636" s="250"/>
      <c r="BC1636" s="205"/>
      <c r="BD1636" s="250"/>
      <c r="BF1636" s="250"/>
      <c r="BG1636" s="205"/>
      <c r="BH1636" s="250"/>
      <c r="BI1636" s="121"/>
      <c r="BJ1636" s="250"/>
      <c r="BK1636" s="205"/>
      <c r="BL1636" s="250"/>
      <c r="BN1636" s="121"/>
      <c r="BO1636" s="121"/>
      <c r="BP1636" s="121"/>
      <c r="BQ1636" s="121"/>
      <c r="BR1636" s="121"/>
    </row>
    <row r="1637" spans="1:70" customFormat="1" ht="15.75">
      <c r="A1637" s="84"/>
      <c r="B1637" s="363"/>
      <c r="C1637" s="121"/>
      <c r="D1637" s="121"/>
      <c r="E1637" s="121"/>
      <c r="F1637" s="121"/>
      <c r="G1637" s="121"/>
      <c r="H1637" s="121"/>
      <c r="I1637" s="121"/>
      <c r="J1637" s="121"/>
      <c r="K1637" s="121"/>
      <c r="L1637" s="10"/>
      <c r="M1637" s="225"/>
      <c r="N1637" s="230"/>
      <c r="R1637" s="205"/>
      <c r="S1637" s="205"/>
      <c r="T1637" s="205"/>
      <c r="V1637" s="205"/>
      <c r="W1637" s="205"/>
      <c r="X1637" s="205"/>
      <c r="Y1637" s="394"/>
      <c r="Z1637" s="250"/>
      <c r="AA1637" s="205"/>
      <c r="AB1637" s="250"/>
      <c r="AC1637" s="250"/>
      <c r="AD1637" s="250"/>
      <c r="AE1637" s="205"/>
      <c r="AF1637" s="250"/>
      <c r="AH1637" s="250"/>
      <c r="AI1637" s="205"/>
      <c r="AJ1637" s="250"/>
      <c r="AK1637" s="250"/>
      <c r="AL1637" s="250"/>
      <c r="AM1637" s="205"/>
      <c r="AN1637" s="250"/>
      <c r="AO1637" s="121"/>
      <c r="AP1637" s="250"/>
      <c r="AQ1637" s="205"/>
      <c r="AR1637" s="250"/>
      <c r="AT1637" s="250"/>
      <c r="AU1637" s="205"/>
      <c r="AV1637" s="250"/>
      <c r="AX1637" s="250"/>
      <c r="AY1637" s="205"/>
      <c r="AZ1637" s="250"/>
      <c r="BB1637" s="250"/>
      <c r="BC1637" s="205"/>
      <c r="BD1637" s="250"/>
      <c r="BF1637" s="250"/>
      <c r="BG1637" s="205"/>
      <c r="BH1637" s="250"/>
      <c r="BI1637" s="121"/>
      <c r="BJ1637" s="250"/>
      <c r="BK1637" s="205"/>
      <c r="BL1637" s="250"/>
      <c r="BN1637" s="121"/>
      <c r="BO1637" s="121"/>
      <c r="BP1637" s="121"/>
      <c r="BQ1637" s="121"/>
      <c r="BR1637" s="121"/>
    </row>
    <row r="1638" spans="1:70" customFormat="1" ht="15.75">
      <c r="A1638" s="84"/>
      <c r="B1638" s="363"/>
      <c r="C1638" s="121"/>
      <c r="D1638" s="121"/>
      <c r="E1638" s="121"/>
      <c r="F1638" s="121"/>
      <c r="G1638" s="121"/>
      <c r="H1638" s="121"/>
      <c r="I1638" s="121"/>
      <c r="J1638" s="121"/>
      <c r="K1638" s="121"/>
      <c r="L1638" s="10"/>
      <c r="M1638" s="225"/>
      <c r="N1638" s="230"/>
      <c r="R1638" s="205"/>
      <c r="S1638" s="205"/>
      <c r="T1638" s="205"/>
      <c r="V1638" s="205"/>
      <c r="W1638" s="205"/>
      <c r="X1638" s="205"/>
      <c r="Y1638" s="394"/>
      <c r="Z1638" s="250"/>
      <c r="AA1638" s="205"/>
      <c r="AB1638" s="250"/>
      <c r="AC1638" s="250"/>
      <c r="AD1638" s="250"/>
      <c r="AE1638" s="205"/>
      <c r="AF1638" s="250"/>
      <c r="AH1638" s="250"/>
      <c r="AI1638" s="205"/>
      <c r="AJ1638" s="250"/>
      <c r="AK1638" s="250"/>
      <c r="AL1638" s="250"/>
      <c r="AM1638" s="205"/>
      <c r="AN1638" s="250"/>
      <c r="AO1638" s="121"/>
      <c r="AP1638" s="250"/>
      <c r="AQ1638" s="205"/>
      <c r="AR1638" s="250"/>
      <c r="AT1638" s="250"/>
      <c r="AU1638" s="205"/>
      <c r="AV1638" s="250"/>
      <c r="AX1638" s="250"/>
      <c r="AY1638" s="205"/>
      <c r="AZ1638" s="250"/>
      <c r="BB1638" s="250"/>
      <c r="BC1638" s="205"/>
      <c r="BD1638" s="250"/>
      <c r="BF1638" s="250"/>
      <c r="BG1638" s="205"/>
      <c r="BH1638" s="250"/>
      <c r="BI1638" s="121"/>
      <c r="BJ1638" s="250"/>
      <c r="BK1638" s="205"/>
      <c r="BL1638" s="250"/>
      <c r="BN1638" s="121"/>
      <c r="BO1638" s="121"/>
      <c r="BP1638" s="121"/>
      <c r="BQ1638" s="121"/>
      <c r="BR1638" s="121"/>
    </row>
    <row r="1639" spans="1:70" customFormat="1" ht="15.75">
      <c r="A1639" s="84"/>
      <c r="B1639" s="363"/>
      <c r="C1639" s="121"/>
      <c r="D1639" s="121"/>
      <c r="E1639" s="121"/>
      <c r="F1639" s="121"/>
      <c r="G1639" s="121"/>
      <c r="H1639" s="121"/>
      <c r="I1639" s="121"/>
      <c r="J1639" s="121"/>
      <c r="K1639" s="121"/>
      <c r="L1639" s="10"/>
      <c r="M1639" s="225"/>
      <c r="N1639" s="230"/>
      <c r="R1639" s="205"/>
      <c r="S1639" s="205"/>
      <c r="T1639" s="205"/>
      <c r="V1639" s="205"/>
      <c r="W1639" s="205"/>
      <c r="X1639" s="205"/>
      <c r="Y1639" s="394"/>
      <c r="Z1639" s="250"/>
      <c r="AA1639" s="205"/>
      <c r="AB1639" s="250"/>
      <c r="AC1639" s="250"/>
      <c r="AD1639" s="250"/>
      <c r="AE1639" s="205"/>
      <c r="AF1639" s="250"/>
      <c r="AH1639" s="250"/>
      <c r="AI1639" s="205"/>
      <c r="AJ1639" s="250"/>
      <c r="AK1639" s="250"/>
      <c r="AL1639" s="250"/>
      <c r="AM1639" s="205"/>
      <c r="AN1639" s="250"/>
      <c r="AO1639" s="121"/>
      <c r="AP1639" s="250"/>
      <c r="AQ1639" s="205"/>
      <c r="AR1639" s="250"/>
      <c r="AT1639" s="250"/>
      <c r="AU1639" s="205"/>
      <c r="AV1639" s="250"/>
      <c r="AX1639" s="250"/>
      <c r="AY1639" s="205"/>
      <c r="AZ1639" s="250"/>
      <c r="BB1639" s="250"/>
      <c r="BC1639" s="205"/>
      <c r="BD1639" s="250"/>
      <c r="BF1639" s="250"/>
      <c r="BG1639" s="205"/>
      <c r="BH1639" s="250"/>
      <c r="BI1639" s="121"/>
      <c r="BJ1639" s="250"/>
      <c r="BK1639" s="205"/>
      <c r="BL1639" s="250"/>
      <c r="BN1639" s="121"/>
      <c r="BO1639" s="121"/>
      <c r="BP1639" s="121"/>
      <c r="BQ1639" s="121"/>
      <c r="BR1639" s="121"/>
    </row>
    <row r="1640" spans="1:70" customFormat="1" ht="15.75">
      <c r="A1640" s="84"/>
      <c r="B1640" s="363"/>
      <c r="C1640" s="121"/>
      <c r="D1640" s="121"/>
      <c r="E1640" s="121"/>
      <c r="F1640" s="121"/>
      <c r="G1640" s="121"/>
      <c r="H1640" s="121"/>
      <c r="I1640" s="121"/>
      <c r="J1640" s="121"/>
      <c r="K1640" s="121"/>
      <c r="L1640" s="10"/>
      <c r="M1640" s="225"/>
      <c r="N1640" s="230"/>
      <c r="R1640" s="205"/>
      <c r="S1640" s="205"/>
      <c r="T1640" s="205"/>
      <c r="V1640" s="205"/>
      <c r="W1640" s="205"/>
      <c r="X1640" s="205"/>
      <c r="Y1640" s="394"/>
      <c r="Z1640" s="250"/>
      <c r="AA1640" s="205"/>
      <c r="AB1640" s="250"/>
      <c r="AC1640" s="250"/>
      <c r="AD1640" s="250"/>
      <c r="AE1640" s="205"/>
      <c r="AF1640" s="250"/>
      <c r="AH1640" s="250"/>
      <c r="AI1640" s="205"/>
      <c r="AJ1640" s="250"/>
      <c r="AK1640" s="250"/>
      <c r="AL1640" s="250"/>
      <c r="AM1640" s="205"/>
      <c r="AN1640" s="250"/>
      <c r="AO1640" s="121"/>
      <c r="AP1640" s="250"/>
      <c r="AQ1640" s="205"/>
      <c r="AR1640" s="250"/>
      <c r="AT1640" s="250"/>
      <c r="AU1640" s="205"/>
      <c r="AV1640" s="250"/>
      <c r="AX1640" s="250"/>
      <c r="AY1640" s="205"/>
      <c r="AZ1640" s="250"/>
      <c r="BB1640" s="250"/>
      <c r="BC1640" s="205"/>
      <c r="BD1640" s="250"/>
      <c r="BF1640" s="250"/>
      <c r="BG1640" s="205"/>
      <c r="BH1640" s="250"/>
      <c r="BI1640" s="121"/>
      <c r="BJ1640" s="250"/>
      <c r="BK1640" s="205"/>
      <c r="BL1640" s="250"/>
      <c r="BN1640" s="121"/>
      <c r="BO1640" s="121"/>
      <c r="BP1640" s="121"/>
      <c r="BQ1640" s="121"/>
      <c r="BR1640" s="121"/>
    </row>
    <row r="1641" spans="1:70" customFormat="1" ht="15.75">
      <c r="A1641" s="84"/>
      <c r="B1641" s="363"/>
      <c r="C1641" s="121"/>
      <c r="D1641" s="121"/>
      <c r="E1641" s="121"/>
      <c r="F1641" s="121"/>
      <c r="G1641" s="121"/>
      <c r="H1641" s="121"/>
      <c r="I1641" s="121"/>
      <c r="J1641" s="121"/>
      <c r="K1641" s="121"/>
      <c r="L1641" s="10"/>
      <c r="M1641" s="225"/>
      <c r="N1641" s="230"/>
      <c r="R1641" s="205"/>
      <c r="S1641" s="205"/>
      <c r="T1641" s="205"/>
      <c r="V1641" s="205"/>
      <c r="W1641" s="205"/>
      <c r="X1641" s="205"/>
      <c r="Y1641" s="394"/>
      <c r="Z1641" s="250"/>
      <c r="AA1641" s="205"/>
      <c r="AB1641" s="250"/>
      <c r="AC1641" s="250"/>
      <c r="AD1641" s="250"/>
      <c r="AE1641" s="205"/>
      <c r="AF1641" s="250"/>
      <c r="AH1641" s="250"/>
      <c r="AI1641" s="205"/>
      <c r="AJ1641" s="250"/>
      <c r="AK1641" s="250"/>
      <c r="AL1641" s="250"/>
      <c r="AM1641" s="205"/>
      <c r="AN1641" s="250"/>
      <c r="AO1641" s="121"/>
      <c r="AP1641" s="250"/>
      <c r="AQ1641" s="205"/>
      <c r="AR1641" s="250"/>
      <c r="AT1641" s="250"/>
      <c r="AU1641" s="205"/>
      <c r="AV1641" s="250"/>
      <c r="AX1641" s="250"/>
      <c r="AY1641" s="205"/>
      <c r="AZ1641" s="250"/>
      <c r="BB1641" s="250"/>
      <c r="BC1641" s="205"/>
      <c r="BD1641" s="250"/>
      <c r="BF1641" s="250"/>
      <c r="BG1641" s="205"/>
      <c r="BH1641" s="250"/>
      <c r="BI1641" s="121"/>
      <c r="BJ1641" s="250"/>
      <c r="BK1641" s="205"/>
      <c r="BL1641" s="250"/>
      <c r="BN1641" s="121"/>
      <c r="BO1641" s="121"/>
      <c r="BP1641" s="121"/>
      <c r="BQ1641" s="121"/>
      <c r="BR1641" s="121"/>
    </row>
    <row r="1642" spans="1:70" customFormat="1" ht="15.75">
      <c r="A1642" s="84"/>
      <c r="B1642" s="363"/>
      <c r="C1642" s="121"/>
      <c r="D1642" s="121"/>
      <c r="E1642" s="121"/>
      <c r="F1642" s="121"/>
      <c r="G1642" s="121"/>
      <c r="H1642" s="121"/>
      <c r="I1642" s="121"/>
      <c r="J1642" s="121"/>
      <c r="K1642" s="121"/>
      <c r="L1642" s="10"/>
      <c r="M1642" s="225"/>
      <c r="N1642" s="230"/>
      <c r="R1642" s="205"/>
      <c r="S1642" s="205"/>
      <c r="T1642" s="205"/>
      <c r="V1642" s="205"/>
      <c r="W1642" s="205"/>
      <c r="X1642" s="205"/>
      <c r="Y1642" s="394"/>
      <c r="Z1642" s="250"/>
      <c r="AA1642" s="205"/>
      <c r="AB1642" s="250"/>
      <c r="AC1642" s="250"/>
      <c r="AD1642" s="250"/>
      <c r="AE1642" s="205"/>
      <c r="AF1642" s="250"/>
      <c r="AH1642" s="250"/>
      <c r="AI1642" s="205"/>
      <c r="AJ1642" s="250"/>
      <c r="AK1642" s="250"/>
      <c r="AL1642" s="250"/>
      <c r="AM1642" s="205"/>
      <c r="AN1642" s="250"/>
      <c r="AO1642" s="121"/>
      <c r="AP1642" s="250"/>
      <c r="AQ1642" s="205"/>
      <c r="AR1642" s="250"/>
      <c r="AT1642" s="250"/>
      <c r="AU1642" s="205"/>
      <c r="AV1642" s="250"/>
      <c r="AX1642" s="250"/>
      <c r="AY1642" s="205"/>
      <c r="AZ1642" s="250"/>
      <c r="BB1642" s="250"/>
      <c r="BC1642" s="205"/>
      <c r="BD1642" s="250"/>
      <c r="BF1642" s="250"/>
      <c r="BG1642" s="205"/>
      <c r="BH1642" s="250"/>
      <c r="BI1642" s="121"/>
      <c r="BJ1642" s="250"/>
      <c r="BK1642" s="205"/>
      <c r="BL1642" s="250"/>
      <c r="BN1642" s="121"/>
      <c r="BO1642" s="121"/>
      <c r="BP1642" s="121"/>
      <c r="BQ1642" s="121"/>
      <c r="BR1642" s="121"/>
    </row>
    <row r="1643" spans="1:70" customFormat="1" ht="15.75">
      <c r="A1643" s="84"/>
      <c r="B1643" s="363"/>
      <c r="C1643" s="121"/>
      <c r="D1643" s="121"/>
      <c r="E1643" s="121"/>
      <c r="F1643" s="121"/>
      <c r="G1643" s="121"/>
      <c r="H1643" s="121"/>
      <c r="I1643" s="121"/>
      <c r="J1643" s="121"/>
      <c r="K1643" s="121"/>
      <c r="L1643" s="10"/>
      <c r="M1643" s="225"/>
      <c r="N1643" s="230"/>
      <c r="R1643" s="205"/>
      <c r="S1643" s="205"/>
      <c r="T1643" s="205"/>
      <c r="V1643" s="205"/>
      <c r="W1643" s="205"/>
      <c r="X1643" s="205"/>
      <c r="Y1643" s="394"/>
      <c r="Z1643" s="250"/>
      <c r="AA1643" s="205"/>
      <c r="AB1643" s="250"/>
      <c r="AC1643" s="250"/>
      <c r="AD1643" s="250"/>
      <c r="AE1643" s="205"/>
      <c r="AF1643" s="250"/>
      <c r="AH1643" s="250"/>
      <c r="AI1643" s="205"/>
      <c r="AJ1643" s="250"/>
      <c r="AK1643" s="250"/>
      <c r="AL1643" s="250"/>
      <c r="AM1643" s="205"/>
      <c r="AN1643" s="250"/>
      <c r="AO1643" s="121"/>
      <c r="AP1643" s="250"/>
      <c r="AQ1643" s="205"/>
      <c r="AR1643" s="250"/>
      <c r="AT1643" s="250"/>
      <c r="AU1643" s="205"/>
      <c r="AV1643" s="250"/>
      <c r="AX1643" s="250"/>
      <c r="AY1643" s="205"/>
      <c r="AZ1643" s="250"/>
      <c r="BB1643" s="250"/>
      <c r="BC1643" s="205"/>
      <c r="BD1643" s="250"/>
      <c r="BF1643" s="250"/>
      <c r="BG1643" s="205"/>
      <c r="BH1643" s="250"/>
      <c r="BI1643" s="121"/>
      <c r="BJ1643" s="250"/>
      <c r="BK1643" s="205"/>
      <c r="BL1643" s="250"/>
      <c r="BN1643" s="121"/>
      <c r="BO1643" s="121"/>
      <c r="BP1643" s="121"/>
      <c r="BQ1643" s="121"/>
      <c r="BR1643" s="121"/>
    </row>
    <row r="1644" spans="1:70" customFormat="1" ht="15.75">
      <c r="A1644" s="84"/>
      <c r="B1644" s="363"/>
      <c r="C1644" s="121"/>
      <c r="D1644" s="121"/>
      <c r="E1644" s="121"/>
      <c r="F1644" s="121"/>
      <c r="G1644" s="121"/>
      <c r="H1644" s="121"/>
      <c r="I1644" s="121"/>
      <c r="J1644" s="121"/>
      <c r="K1644" s="121"/>
      <c r="L1644" s="10"/>
      <c r="M1644" s="225"/>
      <c r="N1644" s="230"/>
      <c r="R1644" s="205"/>
      <c r="S1644" s="205"/>
      <c r="T1644" s="205"/>
      <c r="V1644" s="205"/>
      <c r="W1644" s="205"/>
      <c r="X1644" s="205"/>
      <c r="Y1644" s="394"/>
      <c r="Z1644" s="250"/>
      <c r="AA1644" s="205"/>
      <c r="AB1644" s="250"/>
      <c r="AC1644" s="250"/>
      <c r="AD1644" s="250"/>
      <c r="AE1644" s="205"/>
      <c r="AF1644" s="250"/>
      <c r="AH1644" s="250"/>
      <c r="AI1644" s="205"/>
      <c r="AJ1644" s="250"/>
      <c r="AK1644" s="250"/>
      <c r="AL1644" s="250"/>
      <c r="AM1644" s="205"/>
      <c r="AN1644" s="250"/>
      <c r="AO1644" s="121"/>
      <c r="AP1644" s="250"/>
      <c r="AQ1644" s="205"/>
      <c r="AR1644" s="250"/>
      <c r="AT1644" s="250"/>
      <c r="AU1644" s="205"/>
      <c r="AV1644" s="250"/>
      <c r="AX1644" s="250"/>
      <c r="AY1644" s="205"/>
      <c r="AZ1644" s="250"/>
      <c r="BB1644" s="250"/>
      <c r="BC1644" s="205"/>
      <c r="BD1644" s="250"/>
      <c r="BF1644" s="250"/>
      <c r="BG1644" s="205"/>
      <c r="BH1644" s="250"/>
      <c r="BI1644" s="121"/>
      <c r="BJ1644" s="250"/>
      <c r="BK1644" s="205"/>
      <c r="BL1644" s="250"/>
      <c r="BN1644" s="121"/>
      <c r="BO1644" s="121"/>
      <c r="BP1644" s="121"/>
      <c r="BQ1644" s="121"/>
      <c r="BR1644" s="121"/>
    </row>
    <row r="1645" spans="1:70" customFormat="1" ht="15.75">
      <c r="A1645" s="84"/>
      <c r="B1645" s="363"/>
      <c r="C1645" s="121"/>
      <c r="D1645" s="121"/>
      <c r="E1645" s="121"/>
      <c r="F1645" s="121"/>
      <c r="G1645" s="121"/>
      <c r="H1645" s="121"/>
      <c r="I1645" s="121"/>
      <c r="J1645" s="121"/>
      <c r="K1645" s="121"/>
      <c r="L1645" s="10"/>
      <c r="M1645" s="225"/>
      <c r="N1645" s="230"/>
      <c r="R1645" s="205"/>
      <c r="S1645" s="205"/>
      <c r="T1645" s="205"/>
      <c r="V1645" s="205"/>
      <c r="W1645" s="205"/>
      <c r="X1645" s="205"/>
      <c r="Y1645" s="394"/>
      <c r="Z1645" s="250"/>
      <c r="AA1645" s="205"/>
      <c r="AB1645" s="250"/>
      <c r="AC1645" s="250"/>
      <c r="AD1645" s="250"/>
      <c r="AE1645" s="205"/>
      <c r="AF1645" s="250"/>
      <c r="AH1645" s="250"/>
      <c r="AI1645" s="205"/>
      <c r="AJ1645" s="250"/>
      <c r="AK1645" s="250"/>
      <c r="AL1645" s="250"/>
      <c r="AM1645" s="205"/>
      <c r="AN1645" s="250"/>
      <c r="AO1645" s="121"/>
      <c r="AP1645" s="250"/>
      <c r="AQ1645" s="205"/>
      <c r="AR1645" s="250"/>
      <c r="AT1645" s="250"/>
      <c r="AU1645" s="205"/>
      <c r="AV1645" s="250"/>
      <c r="AX1645" s="250"/>
      <c r="AY1645" s="205"/>
      <c r="AZ1645" s="250"/>
      <c r="BB1645" s="250"/>
      <c r="BC1645" s="205"/>
      <c r="BD1645" s="250"/>
      <c r="BF1645" s="250"/>
      <c r="BG1645" s="205"/>
      <c r="BH1645" s="250"/>
      <c r="BI1645" s="121"/>
      <c r="BJ1645" s="250"/>
      <c r="BK1645" s="205"/>
      <c r="BL1645" s="250"/>
      <c r="BN1645" s="121"/>
      <c r="BO1645" s="121"/>
      <c r="BP1645" s="121"/>
      <c r="BQ1645" s="121"/>
      <c r="BR1645" s="121"/>
    </row>
    <row r="1646" spans="1:70" customFormat="1" ht="15.75">
      <c r="A1646" s="84"/>
      <c r="B1646" s="363"/>
      <c r="C1646" s="121"/>
      <c r="D1646" s="121"/>
      <c r="E1646" s="121"/>
      <c r="F1646" s="121"/>
      <c r="G1646" s="121"/>
      <c r="H1646" s="121"/>
      <c r="I1646" s="121"/>
      <c r="J1646" s="121"/>
      <c r="K1646" s="121"/>
      <c r="L1646" s="10"/>
      <c r="M1646" s="225"/>
      <c r="N1646" s="230"/>
      <c r="R1646" s="205"/>
      <c r="S1646" s="205"/>
      <c r="T1646" s="205"/>
      <c r="V1646" s="205"/>
      <c r="W1646" s="205"/>
      <c r="X1646" s="205"/>
      <c r="Y1646" s="394"/>
      <c r="Z1646" s="250"/>
      <c r="AA1646" s="205"/>
      <c r="AB1646" s="250"/>
      <c r="AC1646" s="250"/>
      <c r="AD1646" s="250"/>
      <c r="AE1646" s="205"/>
      <c r="AF1646" s="250"/>
      <c r="AH1646" s="250"/>
      <c r="AI1646" s="205"/>
      <c r="AJ1646" s="250"/>
      <c r="AK1646" s="250"/>
      <c r="AL1646" s="250"/>
      <c r="AM1646" s="205"/>
      <c r="AN1646" s="250"/>
      <c r="AO1646" s="121"/>
      <c r="AP1646" s="250"/>
      <c r="AQ1646" s="205"/>
      <c r="AR1646" s="250"/>
      <c r="AT1646" s="250"/>
      <c r="AU1646" s="205"/>
      <c r="AV1646" s="250"/>
      <c r="AX1646" s="250"/>
      <c r="AY1646" s="205"/>
      <c r="AZ1646" s="250"/>
      <c r="BB1646" s="250"/>
      <c r="BC1646" s="205"/>
      <c r="BD1646" s="250"/>
      <c r="BF1646" s="250"/>
      <c r="BG1646" s="205"/>
      <c r="BH1646" s="250"/>
      <c r="BI1646" s="121"/>
      <c r="BJ1646" s="250"/>
      <c r="BK1646" s="205"/>
      <c r="BL1646" s="250"/>
      <c r="BN1646" s="121"/>
      <c r="BO1646" s="121"/>
      <c r="BP1646" s="121"/>
      <c r="BQ1646" s="121"/>
      <c r="BR1646" s="121"/>
    </row>
    <row r="1647" spans="1:70" customFormat="1" ht="15.75">
      <c r="A1647" s="84"/>
      <c r="B1647" s="363"/>
      <c r="C1647" s="121"/>
      <c r="D1647" s="121"/>
      <c r="E1647" s="121"/>
      <c r="F1647" s="121"/>
      <c r="G1647" s="121"/>
      <c r="H1647" s="121"/>
      <c r="I1647" s="121"/>
      <c r="J1647" s="121"/>
      <c r="K1647" s="121"/>
      <c r="L1647" s="10"/>
      <c r="M1647" s="225"/>
      <c r="N1647" s="230"/>
      <c r="R1647" s="205"/>
      <c r="S1647" s="205"/>
      <c r="T1647" s="205"/>
      <c r="V1647" s="205"/>
      <c r="W1647" s="205"/>
      <c r="X1647" s="205"/>
      <c r="Y1647" s="394"/>
      <c r="Z1647" s="250"/>
      <c r="AA1647" s="205"/>
      <c r="AB1647" s="250"/>
      <c r="AC1647" s="250"/>
      <c r="AD1647" s="250"/>
      <c r="AE1647" s="205"/>
      <c r="AF1647" s="250"/>
      <c r="AH1647" s="250"/>
      <c r="AI1647" s="205"/>
      <c r="AJ1647" s="250"/>
      <c r="AK1647" s="250"/>
      <c r="AL1647" s="250"/>
      <c r="AM1647" s="205"/>
      <c r="AN1647" s="250"/>
      <c r="AO1647" s="121"/>
      <c r="AP1647" s="250"/>
      <c r="AQ1647" s="205"/>
      <c r="AR1647" s="250"/>
      <c r="AT1647" s="250"/>
      <c r="AU1647" s="205"/>
      <c r="AV1647" s="250"/>
      <c r="AX1647" s="250"/>
      <c r="AY1647" s="205"/>
      <c r="AZ1647" s="250"/>
      <c r="BB1647" s="250"/>
      <c r="BC1647" s="205"/>
      <c r="BD1647" s="250"/>
      <c r="BF1647" s="250"/>
      <c r="BG1647" s="205"/>
      <c r="BH1647" s="250"/>
      <c r="BI1647" s="121"/>
      <c r="BJ1647" s="250"/>
      <c r="BK1647" s="205"/>
      <c r="BL1647" s="250"/>
      <c r="BN1647" s="121"/>
      <c r="BO1647" s="121"/>
      <c r="BP1647" s="121"/>
      <c r="BQ1647" s="121"/>
      <c r="BR1647" s="121"/>
    </row>
    <row r="1648" spans="1:70" customFormat="1" ht="15.75">
      <c r="A1648" s="84"/>
      <c r="B1648" s="363"/>
      <c r="C1648" s="121"/>
      <c r="D1648" s="121"/>
      <c r="E1648" s="121"/>
      <c r="F1648" s="121"/>
      <c r="G1648" s="121"/>
      <c r="H1648" s="121"/>
      <c r="I1648" s="121"/>
      <c r="J1648" s="121"/>
      <c r="K1648" s="121"/>
      <c r="L1648" s="10"/>
      <c r="M1648" s="225"/>
      <c r="N1648" s="230"/>
      <c r="R1648" s="205"/>
      <c r="S1648" s="205"/>
      <c r="T1648" s="205"/>
      <c r="V1648" s="205"/>
      <c r="W1648" s="205"/>
      <c r="X1648" s="205"/>
      <c r="Y1648" s="394"/>
      <c r="Z1648" s="250"/>
      <c r="AA1648" s="205"/>
      <c r="AB1648" s="250"/>
      <c r="AC1648" s="250"/>
      <c r="AD1648" s="250"/>
      <c r="AE1648" s="205"/>
      <c r="AF1648" s="250"/>
      <c r="AH1648" s="250"/>
      <c r="AI1648" s="205"/>
      <c r="AJ1648" s="250"/>
      <c r="AK1648" s="250"/>
      <c r="AL1648" s="250"/>
      <c r="AM1648" s="205"/>
      <c r="AN1648" s="250"/>
      <c r="AO1648" s="121"/>
      <c r="AP1648" s="250"/>
      <c r="AQ1648" s="205"/>
      <c r="AR1648" s="250"/>
      <c r="AT1648" s="250"/>
      <c r="AU1648" s="205"/>
      <c r="AV1648" s="250"/>
      <c r="AX1648" s="250"/>
      <c r="AY1648" s="205"/>
      <c r="AZ1648" s="250"/>
      <c r="BB1648" s="250"/>
      <c r="BC1648" s="205"/>
      <c r="BD1648" s="250"/>
      <c r="BF1648" s="250"/>
      <c r="BG1648" s="205"/>
      <c r="BH1648" s="250"/>
      <c r="BI1648" s="121"/>
      <c r="BJ1648" s="250"/>
      <c r="BK1648" s="205"/>
      <c r="BL1648" s="250"/>
      <c r="BN1648" s="121"/>
      <c r="BO1648" s="121"/>
      <c r="BP1648" s="121"/>
      <c r="BQ1648" s="121"/>
      <c r="BR1648" s="121"/>
    </row>
    <row r="1649" spans="1:70" customFormat="1" ht="15.75">
      <c r="A1649" s="84"/>
      <c r="B1649" s="363"/>
      <c r="C1649" s="121"/>
      <c r="D1649" s="121"/>
      <c r="E1649" s="121"/>
      <c r="F1649" s="121"/>
      <c r="G1649" s="121"/>
      <c r="H1649" s="121"/>
      <c r="I1649" s="121"/>
      <c r="J1649" s="121"/>
      <c r="K1649" s="121"/>
      <c r="L1649" s="10"/>
      <c r="M1649" s="225"/>
      <c r="N1649" s="230"/>
      <c r="R1649" s="205"/>
      <c r="S1649" s="205"/>
      <c r="T1649" s="205"/>
      <c r="V1649" s="205"/>
      <c r="W1649" s="205"/>
      <c r="X1649" s="205"/>
      <c r="Y1649" s="394"/>
      <c r="Z1649" s="250"/>
      <c r="AA1649" s="205"/>
      <c r="AB1649" s="250"/>
      <c r="AC1649" s="250"/>
      <c r="AD1649" s="250"/>
      <c r="AE1649" s="205"/>
      <c r="AF1649" s="250"/>
      <c r="AH1649" s="250"/>
      <c r="AI1649" s="205"/>
      <c r="AJ1649" s="250"/>
      <c r="AK1649" s="250"/>
      <c r="AL1649" s="250"/>
      <c r="AM1649" s="205"/>
      <c r="AN1649" s="250"/>
      <c r="AO1649" s="121"/>
      <c r="AP1649" s="250"/>
      <c r="AQ1649" s="205"/>
      <c r="AR1649" s="250"/>
      <c r="AT1649" s="250"/>
      <c r="AU1649" s="205"/>
      <c r="AV1649" s="250"/>
      <c r="AX1649" s="250"/>
      <c r="AY1649" s="205"/>
      <c r="AZ1649" s="250"/>
      <c r="BB1649" s="250"/>
      <c r="BC1649" s="205"/>
      <c r="BD1649" s="250"/>
      <c r="BF1649" s="250"/>
      <c r="BG1649" s="205"/>
      <c r="BH1649" s="250"/>
      <c r="BI1649" s="121"/>
      <c r="BJ1649" s="250"/>
      <c r="BK1649" s="205"/>
      <c r="BL1649" s="250"/>
      <c r="BN1649" s="121"/>
      <c r="BO1649" s="121"/>
      <c r="BP1649" s="121"/>
      <c r="BQ1649" s="121"/>
      <c r="BR1649" s="121"/>
    </row>
    <row r="1650" spans="1:70" customFormat="1" ht="15.75">
      <c r="A1650" s="84"/>
      <c r="B1650" s="363"/>
      <c r="C1650" s="121"/>
      <c r="D1650" s="121"/>
      <c r="E1650" s="121"/>
      <c r="F1650" s="121"/>
      <c r="G1650" s="121"/>
      <c r="H1650" s="121"/>
      <c r="I1650" s="121"/>
      <c r="J1650" s="121"/>
      <c r="K1650" s="121"/>
      <c r="L1650" s="10"/>
      <c r="M1650" s="225"/>
      <c r="N1650" s="230"/>
      <c r="R1650" s="205"/>
      <c r="S1650" s="205"/>
      <c r="T1650" s="205"/>
      <c r="V1650" s="205"/>
      <c r="W1650" s="205"/>
      <c r="X1650" s="205"/>
      <c r="Y1650" s="394"/>
      <c r="Z1650" s="250"/>
      <c r="AA1650" s="205"/>
      <c r="AB1650" s="250"/>
      <c r="AC1650" s="250"/>
      <c r="AD1650" s="250"/>
      <c r="AE1650" s="205"/>
      <c r="AF1650" s="250"/>
      <c r="AH1650" s="250"/>
      <c r="AI1650" s="205"/>
      <c r="AJ1650" s="250"/>
      <c r="AK1650" s="250"/>
      <c r="AL1650" s="250"/>
      <c r="AM1650" s="205"/>
      <c r="AN1650" s="250"/>
      <c r="AO1650" s="121"/>
      <c r="AP1650" s="250"/>
      <c r="AQ1650" s="205"/>
      <c r="AR1650" s="250"/>
      <c r="AT1650" s="250"/>
      <c r="AU1650" s="205"/>
      <c r="AV1650" s="250"/>
      <c r="AX1650" s="250"/>
      <c r="AY1650" s="205"/>
      <c r="AZ1650" s="250"/>
      <c r="BB1650" s="250"/>
      <c r="BC1650" s="205"/>
      <c r="BD1650" s="250"/>
      <c r="BF1650" s="250"/>
      <c r="BG1650" s="205"/>
      <c r="BH1650" s="250"/>
      <c r="BI1650" s="121"/>
      <c r="BJ1650" s="250"/>
      <c r="BK1650" s="205"/>
      <c r="BL1650" s="250"/>
      <c r="BN1650" s="121"/>
      <c r="BO1650" s="121"/>
      <c r="BP1650" s="121"/>
      <c r="BQ1650" s="121"/>
      <c r="BR1650" s="121"/>
    </row>
    <row r="1651" spans="1:70" customFormat="1" ht="15.75">
      <c r="A1651" s="84"/>
      <c r="B1651" s="363"/>
      <c r="C1651" s="121"/>
      <c r="D1651" s="121"/>
      <c r="E1651" s="121"/>
      <c r="F1651" s="121"/>
      <c r="G1651" s="121"/>
      <c r="H1651" s="121"/>
      <c r="I1651" s="121"/>
      <c r="J1651" s="121"/>
      <c r="K1651" s="121"/>
      <c r="L1651" s="10"/>
      <c r="M1651" s="225"/>
      <c r="N1651" s="230"/>
      <c r="R1651" s="205"/>
      <c r="S1651" s="205"/>
      <c r="T1651" s="205"/>
      <c r="V1651" s="205"/>
      <c r="W1651" s="205"/>
      <c r="X1651" s="205"/>
      <c r="Y1651" s="394"/>
      <c r="Z1651" s="250"/>
      <c r="AA1651" s="205"/>
      <c r="AB1651" s="250"/>
      <c r="AC1651" s="250"/>
      <c r="AD1651" s="250"/>
      <c r="AE1651" s="205"/>
      <c r="AF1651" s="250"/>
      <c r="AH1651" s="250"/>
      <c r="AI1651" s="205"/>
      <c r="AJ1651" s="250"/>
      <c r="AK1651" s="250"/>
      <c r="AL1651" s="250"/>
      <c r="AM1651" s="205"/>
      <c r="AN1651" s="250"/>
      <c r="AO1651" s="121"/>
      <c r="AP1651" s="250"/>
      <c r="AQ1651" s="205"/>
      <c r="AR1651" s="250"/>
      <c r="AT1651" s="250"/>
      <c r="AU1651" s="205"/>
      <c r="AV1651" s="250"/>
      <c r="AX1651" s="250"/>
      <c r="AY1651" s="205"/>
      <c r="AZ1651" s="250"/>
      <c r="BB1651" s="250"/>
      <c r="BC1651" s="205"/>
      <c r="BD1651" s="250"/>
      <c r="BF1651" s="250"/>
      <c r="BG1651" s="205"/>
      <c r="BH1651" s="250"/>
      <c r="BI1651" s="121"/>
      <c r="BJ1651" s="250"/>
      <c r="BK1651" s="205"/>
      <c r="BL1651" s="250"/>
      <c r="BN1651" s="121"/>
      <c r="BO1651" s="121"/>
      <c r="BP1651" s="121"/>
      <c r="BQ1651" s="121"/>
      <c r="BR1651" s="121"/>
    </row>
    <row r="1652" spans="1:70" customFormat="1" ht="15.75">
      <c r="A1652" s="84"/>
      <c r="B1652" s="363"/>
      <c r="C1652" s="121"/>
      <c r="D1652" s="121"/>
      <c r="E1652" s="121"/>
      <c r="F1652" s="121"/>
      <c r="G1652" s="121"/>
      <c r="H1652" s="121"/>
      <c r="I1652" s="121"/>
      <c r="J1652" s="121"/>
      <c r="K1652" s="121"/>
      <c r="L1652" s="10"/>
      <c r="M1652" s="225"/>
      <c r="N1652" s="230"/>
      <c r="R1652" s="205"/>
      <c r="S1652" s="205"/>
      <c r="T1652" s="205"/>
      <c r="V1652" s="205"/>
      <c r="W1652" s="205"/>
      <c r="X1652" s="205"/>
      <c r="Y1652" s="394"/>
      <c r="Z1652" s="250"/>
      <c r="AA1652" s="205"/>
      <c r="AB1652" s="250"/>
      <c r="AC1652" s="250"/>
      <c r="AD1652" s="250"/>
      <c r="AE1652" s="205"/>
      <c r="AF1652" s="250"/>
      <c r="AH1652" s="250"/>
      <c r="AI1652" s="205"/>
      <c r="AJ1652" s="250"/>
      <c r="AK1652" s="250"/>
      <c r="AL1652" s="250"/>
      <c r="AM1652" s="205"/>
      <c r="AN1652" s="250"/>
      <c r="AO1652" s="121"/>
      <c r="AP1652" s="250"/>
      <c r="AQ1652" s="205"/>
      <c r="AR1652" s="250"/>
      <c r="AT1652" s="250"/>
      <c r="AU1652" s="205"/>
      <c r="AV1652" s="250"/>
      <c r="AX1652" s="250"/>
      <c r="AY1652" s="205"/>
      <c r="AZ1652" s="250"/>
      <c r="BB1652" s="250"/>
      <c r="BC1652" s="205"/>
      <c r="BD1652" s="250"/>
      <c r="BF1652" s="250"/>
      <c r="BG1652" s="205"/>
      <c r="BH1652" s="250"/>
      <c r="BI1652" s="121"/>
      <c r="BJ1652" s="250"/>
      <c r="BK1652" s="205"/>
      <c r="BL1652" s="250"/>
      <c r="BN1652" s="121"/>
      <c r="BO1652" s="121"/>
      <c r="BP1652" s="121"/>
      <c r="BQ1652" s="121"/>
      <c r="BR1652" s="121"/>
    </row>
    <row r="1653" spans="1:70" customFormat="1" ht="15.75">
      <c r="A1653" s="84"/>
      <c r="B1653" s="363"/>
      <c r="C1653" s="121"/>
      <c r="D1653" s="121"/>
      <c r="E1653" s="121"/>
      <c r="F1653" s="121"/>
      <c r="G1653" s="121"/>
      <c r="H1653" s="121"/>
      <c r="I1653" s="121"/>
      <c r="J1653" s="121"/>
      <c r="K1653" s="121"/>
      <c r="L1653" s="10"/>
      <c r="M1653" s="225"/>
      <c r="N1653" s="230"/>
      <c r="R1653" s="205"/>
      <c r="S1653" s="205"/>
      <c r="T1653" s="205"/>
      <c r="V1653" s="205"/>
      <c r="W1653" s="205"/>
      <c r="X1653" s="205"/>
      <c r="Y1653" s="394"/>
      <c r="Z1653" s="250"/>
      <c r="AA1653" s="205"/>
      <c r="AB1653" s="250"/>
      <c r="AC1653" s="250"/>
      <c r="AD1653" s="250"/>
      <c r="AE1653" s="205"/>
      <c r="AF1653" s="250"/>
      <c r="AH1653" s="250"/>
      <c r="AI1653" s="205"/>
      <c r="AJ1653" s="250"/>
      <c r="AK1653" s="250"/>
      <c r="AL1653" s="250"/>
      <c r="AM1653" s="205"/>
      <c r="AN1653" s="250"/>
      <c r="AO1653" s="121"/>
      <c r="AP1653" s="250"/>
      <c r="AQ1653" s="205"/>
      <c r="AR1653" s="250"/>
      <c r="AT1653" s="250"/>
      <c r="AU1653" s="205"/>
      <c r="AV1653" s="250"/>
      <c r="AX1653" s="250"/>
      <c r="AY1653" s="205"/>
      <c r="AZ1653" s="250"/>
      <c r="BB1653" s="250"/>
      <c r="BC1653" s="205"/>
      <c r="BD1653" s="250"/>
      <c r="BF1653" s="250"/>
      <c r="BG1653" s="205"/>
      <c r="BH1653" s="250"/>
      <c r="BI1653" s="121"/>
      <c r="BJ1653" s="250"/>
      <c r="BK1653" s="205"/>
      <c r="BL1653" s="250"/>
      <c r="BN1653" s="121"/>
      <c r="BO1653" s="121"/>
      <c r="BP1653" s="121"/>
      <c r="BQ1653" s="121"/>
      <c r="BR1653" s="121"/>
    </row>
    <row r="1654" spans="1:70" customFormat="1" ht="15.75">
      <c r="A1654" s="84"/>
      <c r="B1654" s="363"/>
      <c r="C1654" s="121"/>
      <c r="D1654" s="121"/>
      <c r="E1654" s="121"/>
      <c r="F1654" s="121"/>
      <c r="G1654" s="121"/>
      <c r="H1654" s="121"/>
      <c r="I1654" s="121"/>
      <c r="J1654" s="121"/>
      <c r="K1654" s="121"/>
      <c r="L1654" s="10"/>
      <c r="M1654" s="225"/>
      <c r="N1654" s="230"/>
      <c r="R1654" s="205"/>
      <c r="S1654" s="205"/>
      <c r="T1654" s="205"/>
      <c r="V1654" s="205"/>
      <c r="W1654" s="205"/>
      <c r="X1654" s="205"/>
      <c r="Y1654" s="394"/>
      <c r="Z1654" s="250"/>
      <c r="AA1654" s="205"/>
      <c r="AB1654" s="250"/>
      <c r="AC1654" s="250"/>
      <c r="AD1654" s="250"/>
      <c r="AE1654" s="205"/>
      <c r="AF1654" s="250"/>
      <c r="AH1654" s="250"/>
      <c r="AI1654" s="205"/>
      <c r="AJ1654" s="250"/>
      <c r="AK1654" s="250"/>
      <c r="AL1654" s="250"/>
      <c r="AM1654" s="205"/>
      <c r="AN1654" s="250"/>
      <c r="AO1654" s="121"/>
      <c r="AP1654" s="250"/>
      <c r="AQ1654" s="205"/>
      <c r="AR1654" s="250"/>
      <c r="AT1654" s="250"/>
      <c r="AU1654" s="205"/>
      <c r="AV1654" s="250"/>
      <c r="AX1654" s="250"/>
      <c r="AY1654" s="205"/>
      <c r="AZ1654" s="250"/>
      <c r="BB1654" s="250"/>
      <c r="BC1654" s="205"/>
      <c r="BD1654" s="250"/>
      <c r="BF1654" s="250"/>
      <c r="BG1654" s="205"/>
      <c r="BH1654" s="250"/>
      <c r="BI1654" s="121"/>
      <c r="BJ1654" s="250"/>
      <c r="BK1654" s="205"/>
      <c r="BL1654" s="250"/>
      <c r="BN1654" s="121"/>
      <c r="BO1654" s="121"/>
      <c r="BP1654" s="121"/>
      <c r="BQ1654" s="121"/>
      <c r="BR1654" s="121"/>
    </row>
    <row r="1655" spans="1:70" customFormat="1" ht="15.75">
      <c r="A1655" s="84"/>
      <c r="B1655" s="363"/>
      <c r="C1655" s="121"/>
      <c r="D1655" s="121"/>
      <c r="E1655" s="121"/>
      <c r="F1655" s="121"/>
      <c r="G1655" s="121"/>
      <c r="H1655" s="121"/>
      <c r="I1655" s="121"/>
      <c r="J1655" s="121"/>
      <c r="K1655" s="121"/>
      <c r="L1655" s="10"/>
      <c r="M1655" s="225"/>
      <c r="N1655" s="230"/>
      <c r="R1655" s="205"/>
      <c r="S1655" s="205"/>
      <c r="T1655" s="205"/>
      <c r="V1655" s="205"/>
      <c r="W1655" s="205"/>
      <c r="X1655" s="205"/>
      <c r="Y1655" s="394"/>
      <c r="Z1655" s="250"/>
      <c r="AA1655" s="205"/>
      <c r="AB1655" s="250"/>
      <c r="AC1655" s="250"/>
      <c r="AD1655" s="250"/>
      <c r="AE1655" s="205"/>
      <c r="AF1655" s="250"/>
      <c r="AH1655" s="250"/>
      <c r="AI1655" s="205"/>
      <c r="AJ1655" s="250"/>
      <c r="AK1655" s="250"/>
      <c r="AL1655" s="250"/>
      <c r="AM1655" s="205"/>
      <c r="AN1655" s="250"/>
      <c r="AO1655" s="121"/>
      <c r="AP1655" s="250"/>
      <c r="AQ1655" s="205"/>
      <c r="AR1655" s="250"/>
      <c r="AT1655" s="250"/>
      <c r="AU1655" s="205"/>
      <c r="AV1655" s="250"/>
      <c r="AX1655" s="250"/>
      <c r="AY1655" s="205"/>
      <c r="AZ1655" s="250"/>
      <c r="BB1655" s="250"/>
      <c r="BC1655" s="205"/>
      <c r="BD1655" s="250"/>
      <c r="BF1655" s="250"/>
      <c r="BG1655" s="205"/>
      <c r="BH1655" s="250"/>
      <c r="BI1655" s="121"/>
      <c r="BJ1655" s="250"/>
      <c r="BK1655" s="205"/>
      <c r="BL1655" s="250"/>
      <c r="BN1655" s="121"/>
      <c r="BO1655" s="121"/>
      <c r="BP1655" s="121"/>
      <c r="BQ1655" s="121"/>
      <c r="BR1655" s="121"/>
    </row>
    <row r="1656" spans="1:70" customFormat="1" ht="15.75">
      <c r="A1656" s="84"/>
      <c r="B1656" s="363"/>
      <c r="C1656" s="121"/>
      <c r="D1656" s="121"/>
      <c r="E1656" s="121"/>
      <c r="F1656" s="121"/>
      <c r="G1656" s="121"/>
      <c r="H1656" s="121"/>
      <c r="I1656" s="121"/>
      <c r="J1656" s="121"/>
      <c r="K1656" s="121"/>
      <c r="L1656" s="10"/>
      <c r="M1656" s="225"/>
      <c r="N1656" s="230"/>
      <c r="R1656" s="205"/>
      <c r="S1656" s="205"/>
      <c r="T1656" s="205"/>
      <c r="V1656" s="205"/>
      <c r="W1656" s="205"/>
      <c r="X1656" s="205"/>
      <c r="Y1656" s="394"/>
      <c r="Z1656" s="250"/>
      <c r="AA1656" s="205"/>
      <c r="AB1656" s="250"/>
      <c r="AC1656" s="250"/>
      <c r="AD1656" s="250"/>
      <c r="AE1656" s="205"/>
      <c r="AF1656" s="250"/>
      <c r="AH1656" s="250"/>
      <c r="AI1656" s="205"/>
      <c r="AJ1656" s="250"/>
      <c r="AK1656" s="250"/>
      <c r="AL1656" s="250"/>
      <c r="AM1656" s="205"/>
      <c r="AN1656" s="250"/>
      <c r="AO1656" s="121"/>
      <c r="AP1656" s="250"/>
      <c r="AQ1656" s="205"/>
      <c r="AR1656" s="250"/>
      <c r="AT1656" s="250"/>
      <c r="AU1656" s="205"/>
      <c r="AV1656" s="250"/>
      <c r="AX1656" s="250"/>
      <c r="AY1656" s="205"/>
      <c r="AZ1656" s="250"/>
      <c r="BB1656" s="250"/>
      <c r="BC1656" s="205"/>
      <c r="BD1656" s="250"/>
      <c r="BF1656" s="250"/>
      <c r="BG1656" s="205"/>
      <c r="BH1656" s="250"/>
      <c r="BI1656" s="121"/>
      <c r="BJ1656" s="250"/>
      <c r="BK1656" s="205"/>
      <c r="BL1656" s="250"/>
      <c r="BN1656" s="121"/>
      <c r="BO1656" s="121"/>
      <c r="BP1656" s="121"/>
      <c r="BQ1656" s="121"/>
      <c r="BR1656" s="121"/>
    </row>
    <row r="1657" spans="1:70" customFormat="1" ht="15.75">
      <c r="A1657" s="84"/>
      <c r="B1657" s="363"/>
      <c r="C1657" s="121"/>
      <c r="D1657" s="121"/>
      <c r="E1657" s="121"/>
      <c r="F1657" s="121"/>
      <c r="G1657" s="121"/>
      <c r="H1657" s="121"/>
      <c r="I1657" s="121"/>
      <c r="J1657" s="121"/>
      <c r="K1657" s="121"/>
      <c r="L1657" s="10"/>
      <c r="M1657" s="225"/>
      <c r="N1657" s="230"/>
      <c r="R1657" s="205"/>
      <c r="S1657" s="205"/>
      <c r="T1657" s="205"/>
      <c r="V1657" s="205"/>
      <c r="W1657" s="205"/>
      <c r="X1657" s="205"/>
      <c r="Y1657" s="394"/>
      <c r="Z1657" s="250"/>
      <c r="AA1657" s="205"/>
      <c r="AB1657" s="250"/>
      <c r="AC1657" s="250"/>
      <c r="AD1657" s="250"/>
      <c r="AE1657" s="205"/>
      <c r="AF1657" s="250"/>
      <c r="AH1657" s="250"/>
      <c r="AI1657" s="205"/>
      <c r="AJ1657" s="250"/>
      <c r="AK1657" s="250"/>
      <c r="AL1657" s="250"/>
      <c r="AM1657" s="205"/>
      <c r="AN1657" s="250"/>
      <c r="AO1657" s="121"/>
      <c r="AP1657" s="250"/>
      <c r="AQ1657" s="205"/>
      <c r="AR1657" s="250"/>
      <c r="AT1657" s="250"/>
      <c r="AU1657" s="205"/>
      <c r="AV1657" s="250"/>
      <c r="AX1657" s="250"/>
      <c r="AY1657" s="205"/>
      <c r="AZ1657" s="250"/>
      <c r="BB1657" s="250"/>
      <c r="BC1657" s="205"/>
      <c r="BD1657" s="250"/>
      <c r="BF1657" s="250"/>
      <c r="BG1657" s="205"/>
      <c r="BH1657" s="250"/>
      <c r="BI1657" s="121"/>
      <c r="BJ1657" s="250"/>
      <c r="BK1657" s="205"/>
      <c r="BL1657" s="250"/>
      <c r="BN1657" s="121"/>
      <c r="BO1657" s="121"/>
      <c r="BP1657" s="121"/>
      <c r="BQ1657" s="121"/>
      <c r="BR1657" s="121"/>
    </row>
    <row r="1658" spans="1:70" customFormat="1" ht="15.75">
      <c r="A1658" s="84"/>
      <c r="B1658" s="363"/>
      <c r="C1658" s="121"/>
      <c r="D1658" s="121"/>
      <c r="E1658" s="121"/>
      <c r="F1658" s="121"/>
      <c r="G1658" s="121"/>
      <c r="H1658" s="121"/>
      <c r="I1658" s="121"/>
      <c r="J1658" s="121"/>
      <c r="K1658" s="121"/>
      <c r="L1658" s="10"/>
      <c r="M1658" s="225"/>
      <c r="N1658" s="230"/>
      <c r="R1658" s="205"/>
      <c r="S1658" s="205"/>
      <c r="T1658" s="205"/>
      <c r="V1658" s="205"/>
      <c r="W1658" s="205"/>
      <c r="X1658" s="205"/>
      <c r="Y1658" s="394"/>
      <c r="Z1658" s="250"/>
      <c r="AA1658" s="205"/>
      <c r="AB1658" s="250"/>
      <c r="AC1658" s="250"/>
      <c r="AD1658" s="250"/>
      <c r="AE1658" s="205"/>
      <c r="AF1658" s="250"/>
      <c r="AH1658" s="250"/>
      <c r="AI1658" s="205"/>
      <c r="AJ1658" s="250"/>
      <c r="AK1658" s="250"/>
      <c r="AL1658" s="250"/>
      <c r="AM1658" s="205"/>
      <c r="AN1658" s="250"/>
      <c r="AO1658" s="121"/>
      <c r="AP1658" s="250"/>
      <c r="AQ1658" s="205"/>
      <c r="AR1658" s="250"/>
      <c r="AT1658" s="250"/>
      <c r="AU1658" s="205"/>
      <c r="AV1658" s="250"/>
      <c r="AX1658" s="250"/>
      <c r="AY1658" s="205"/>
      <c r="AZ1658" s="250"/>
      <c r="BB1658" s="250"/>
      <c r="BC1658" s="205"/>
      <c r="BD1658" s="250"/>
      <c r="BF1658" s="250"/>
      <c r="BG1658" s="205"/>
      <c r="BH1658" s="250"/>
      <c r="BI1658" s="121"/>
      <c r="BJ1658" s="250"/>
      <c r="BK1658" s="205"/>
      <c r="BL1658" s="250"/>
      <c r="BN1658" s="121"/>
      <c r="BO1658" s="121"/>
      <c r="BP1658" s="121"/>
      <c r="BQ1658" s="121"/>
      <c r="BR1658" s="121"/>
    </row>
    <row r="1659" spans="1:70" customFormat="1" ht="15.75">
      <c r="A1659" s="84"/>
      <c r="B1659" s="363"/>
      <c r="C1659" s="121"/>
      <c r="D1659" s="121"/>
      <c r="E1659" s="121"/>
      <c r="F1659" s="121"/>
      <c r="G1659" s="121"/>
      <c r="H1659" s="121"/>
      <c r="I1659" s="121"/>
      <c r="J1659" s="121"/>
      <c r="K1659" s="121"/>
      <c r="L1659" s="10"/>
      <c r="M1659" s="225"/>
      <c r="N1659" s="230"/>
      <c r="R1659" s="205"/>
      <c r="S1659" s="205"/>
      <c r="T1659" s="205"/>
      <c r="V1659" s="205"/>
      <c r="W1659" s="205"/>
      <c r="X1659" s="205"/>
      <c r="Y1659" s="394"/>
      <c r="Z1659" s="250"/>
      <c r="AA1659" s="205"/>
      <c r="AB1659" s="250"/>
      <c r="AC1659" s="250"/>
      <c r="AD1659" s="250"/>
      <c r="AE1659" s="205"/>
      <c r="AF1659" s="250"/>
      <c r="AH1659" s="250"/>
      <c r="AI1659" s="205"/>
      <c r="AJ1659" s="250"/>
      <c r="AK1659" s="250"/>
      <c r="AL1659" s="250"/>
      <c r="AM1659" s="205"/>
      <c r="AN1659" s="250"/>
      <c r="AO1659" s="121"/>
      <c r="AP1659" s="250"/>
      <c r="AQ1659" s="205"/>
      <c r="AR1659" s="250"/>
      <c r="AT1659" s="250"/>
      <c r="AU1659" s="205"/>
      <c r="AV1659" s="250"/>
      <c r="AX1659" s="250"/>
      <c r="AY1659" s="205"/>
      <c r="AZ1659" s="250"/>
      <c r="BB1659" s="250"/>
      <c r="BC1659" s="205"/>
      <c r="BD1659" s="250"/>
      <c r="BF1659" s="250"/>
      <c r="BG1659" s="205"/>
      <c r="BH1659" s="250"/>
      <c r="BI1659" s="121"/>
      <c r="BJ1659" s="250"/>
      <c r="BK1659" s="205"/>
      <c r="BL1659" s="250"/>
      <c r="BN1659" s="121"/>
      <c r="BO1659" s="121"/>
      <c r="BP1659" s="121"/>
      <c r="BQ1659" s="121"/>
      <c r="BR1659" s="121"/>
    </row>
    <row r="1660" spans="1:70" customFormat="1" ht="15.75">
      <c r="A1660" s="84"/>
      <c r="B1660" s="363"/>
      <c r="C1660" s="121"/>
      <c r="D1660" s="121"/>
      <c r="E1660" s="121"/>
      <c r="F1660" s="121"/>
      <c r="G1660" s="121"/>
      <c r="H1660" s="121"/>
      <c r="I1660" s="121"/>
      <c r="J1660" s="121"/>
      <c r="K1660" s="121"/>
      <c r="L1660" s="10"/>
      <c r="M1660" s="225"/>
      <c r="N1660" s="230"/>
      <c r="R1660" s="205"/>
      <c r="S1660" s="205"/>
      <c r="T1660" s="205"/>
      <c r="V1660" s="205"/>
      <c r="W1660" s="205"/>
      <c r="X1660" s="205"/>
      <c r="Y1660" s="394"/>
      <c r="Z1660" s="250"/>
      <c r="AA1660" s="205"/>
      <c r="AB1660" s="250"/>
      <c r="AC1660" s="250"/>
      <c r="AD1660" s="250"/>
      <c r="AE1660" s="205"/>
      <c r="AF1660" s="250"/>
      <c r="AH1660" s="250"/>
      <c r="AI1660" s="205"/>
      <c r="AJ1660" s="250"/>
      <c r="AK1660" s="250"/>
      <c r="AL1660" s="250"/>
      <c r="AM1660" s="205"/>
      <c r="AN1660" s="250"/>
      <c r="AO1660" s="121"/>
      <c r="AP1660" s="250"/>
      <c r="AQ1660" s="205"/>
      <c r="AR1660" s="250"/>
      <c r="AT1660" s="250"/>
      <c r="AU1660" s="205"/>
      <c r="AV1660" s="250"/>
      <c r="AX1660" s="250"/>
      <c r="AY1660" s="205"/>
      <c r="AZ1660" s="250"/>
      <c r="BB1660" s="250"/>
      <c r="BC1660" s="205"/>
      <c r="BD1660" s="250"/>
      <c r="BF1660" s="250"/>
      <c r="BG1660" s="205"/>
      <c r="BH1660" s="250"/>
      <c r="BI1660" s="121"/>
      <c r="BJ1660" s="250"/>
      <c r="BK1660" s="205"/>
      <c r="BL1660" s="250"/>
      <c r="BN1660" s="121"/>
      <c r="BO1660" s="121"/>
      <c r="BP1660" s="121"/>
      <c r="BQ1660" s="121"/>
      <c r="BR1660" s="121"/>
    </row>
    <row r="1661" spans="1:70" customFormat="1" ht="15.75">
      <c r="A1661" s="84"/>
      <c r="B1661" s="363"/>
      <c r="C1661" s="121"/>
      <c r="D1661" s="121"/>
      <c r="E1661" s="121"/>
      <c r="F1661" s="121"/>
      <c r="G1661" s="121"/>
      <c r="H1661" s="121"/>
      <c r="I1661" s="121"/>
      <c r="J1661" s="121"/>
      <c r="K1661" s="121"/>
      <c r="L1661" s="10"/>
      <c r="M1661" s="225"/>
      <c r="N1661" s="230"/>
      <c r="R1661" s="205"/>
      <c r="S1661" s="205"/>
      <c r="T1661" s="205"/>
      <c r="V1661" s="205"/>
      <c r="W1661" s="205"/>
      <c r="X1661" s="205"/>
      <c r="Y1661" s="394"/>
      <c r="Z1661" s="250"/>
      <c r="AA1661" s="205"/>
      <c r="AB1661" s="250"/>
      <c r="AC1661" s="250"/>
      <c r="AD1661" s="250"/>
      <c r="AE1661" s="205"/>
      <c r="AF1661" s="250"/>
      <c r="AH1661" s="250"/>
      <c r="AI1661" s="205"/>
      <c r="AJ1661" s="250"/>
      <c r="AK1661" s="250"/>
      <c r="AL1661" s="250"/>
      <c r="AM1661" s="205"/>
      <c r="AN1661" s="250"/>
      <c r="AO1661" s="121"/>
      <c r="AP1661" s="250"/>
      <c r="AQ1661" s="205"/>
      <c r="AR1661" s="250"/>
      <c r="AT1661" s="250"/>
      <c r="AU1661" s="205"/>
      <c r="AV1661" s="250"/>
      <c r="AX1661" s="250"/>
      <c r="AY1661" s="205"/>
      <c r="AZ1661" s="250"/>
      <c r="BB1661" s="250"/>
      <c r="BC1661" s="205"/>
      <c r="BD1661" s="250"/>
      <c r="BF1661" s="250"/>
      <c r="BG1661" s="205"/>
      <c r="BH1661" s="250"/>
      <c r="BI1661" s="121"/>
      <c r="BJ1661" s="250"/>
      <c r="BK1661" s="205"/>
      <c r="BL1661" s="250"/>
      <c r="BN1661" s="121"/>
      <c r="BO1661" s="121"/>
      <c r="BP1661" s="121"/>
      <c r="BQ1661" s="121"/>
      <c r="BR1661" s="121"/>
    </row>
    <row r="1662" spans="1:70" customFormat="1" ht="15.75">
      <c r="A1662" s="84"/>
      <c r="B1662" s="363"/>
      <c r="C1662" s="121"/>
      <c r="D1662" s="121"/>
      <c r="E1662" s="121"/>
      <c r="F1662" s="121"/>
      <c r="G1662" s="121"/>
      <c r="H1662" s="121"/>
      <c r="I1662" s="121"/>
      <c r="J1662" s="121"/>
      <c r="K1662" s="121"/>
      <c r="L1662" s="10"/>
      <c r="M1662" s="225"/>
      <c r="N1662" s="230"/>
      <c r="R1662" s="205"/>
      <c r="S1662" s="205"/>
      <c r="T1662" s="205"/>
      <c r="V1662" s="205"/>
      <c r="W1662" s="205"/>
      <c r="X1662" s="205"/>
      <c r="Y1662" s="394"/>
      <c r="Z1662" s="250"/>
      <c r="AA1662" s="205"/>
      <c r="AB1662" s="250"/>
      <c r="AC1662" s="250"/>
      <c r="AD1662" s="250"/>
      <c r="AE1662" s="205"/>
      <c r="AF1662" s="250"/>
      <c r="AH1662" s="250"/>
      <c r="AI1662" s="205"/>
      <c r="AJ1662" s="250"/>
      <c r="AK1662" s="250"/>
      <c r="AL1662" s="250"/>
      <c r="AM1662" s="205"/>
      <c r="AN1662" s="250"/>
      <c r="AO1662" s="121"/>
      <c r="AP1662" s="250"/>
      <c r="AQ1662" s="205"/>
      <c r="AR1662" s="250"/>
      <c r="AT1662" s="250"/>
      <c r="AU1662" s="205"/>
      <c r="AV1662" s="250"/>
      <c r="AX1662" s="250"/>
      <c r="AY1662" s="205"/>
      <c r="AZ1662" s="250"/>
      <c r="BB1662" s="250"/>
      <c r="BC1662" s="205"/>
      <c r="BD1662" s="250"/>
      <c r="BF1662" s="250"/>
      <c r="BG1662" s="205"/>
      <c r="BH1662" s="250"/>
      <c r="BI1662" s="121"/>
      <c r="BJ1662" s="250"/>
      <c r="BK1662" s="205"/>
      <c r="BL1662" s="250"/>
      <c r="BN1662" s="121"/>
      <c r="BO1662" s="121"/>
      <c r="BP1662" s="121"/>
      <c r="BQ1662" s="121"/>
      <c r="BR1662" s="121"/>
    </row>
    <row r="1663" spans="1:70" customFormat="1" ht="15.75">
      <c r="A1663" s="84"/>
      <c r="B1663" s="363"/>
      <c r="C1663" s="121"/>
      <c r="D1663" s="121"/>
      <c r="E1663" s="121"/>
      <c r="F1663" s="121"/>
      <c r="G1663" s="121"/>
      <c r="H1663" s="121"/>
      <c r="I1663" s="121"/>
      <c r="J1663" s="121"/>
      <c r="K1663" s="121"/>
      <c r="L1663" s="10"/>
      <c r="M1663" s="225"/>
      <c r="N1663" s="230"/>
      <c r="R1663" s="205"/>
      <c r="S1663" s="205"/>
      <c r="T1663" s="205"/>
      <c r="V1663" s="205"/>
      <c r="W1663" s="205"/>
      <c r="X1663" s="205"/>
      <c r="Y1663" s="394"/>
      <c r="Z1663" s="250"/>
      <c r="AA1663" s="205"/>
      <c r="AB1663" s="250"/>
      <c r="AC1663" s="250"/>
      <c r="AD1663" s="250"/>
      <c r="AE1663" s="205"/>
      <c r="AF1663" s="250"/>
      <c r="AH1663" s="250"/>
      <c r="AI1663" s="205"/>
      <c r="AJ1663" s="250"/>
      <c r="AK1663" s="250"/>
      <c r="AL1663" s="250"/>
      <c r="AM1663" s="205"/>
      <c r="AN1663" s="250"/>
      <c r="AO1663" s="121"/>
      <c r="AP1663" s="250"/>
      <c r="AQ1663" s="205"/>
      <c r="AR1663" s="250"/>
      <c r="AT1663" s="250"/>
      <c r="AU1663" s="205"/>
      <c r="AV1663" s="250"/>
      <c r="AX1663" s="250"/>
      <c r="AY1663" s="205"/>
      <c r="AZ1663" s="250"/>
      <c r="BB1663" s="250"/>
      <c r="BC1663" s="205"/>
      <c r="BD1663" s="250"/>
      <c r="BF1663" s="250"/>
      <c r="BG1663" s="205"/>
      <c r="BH1663" s="250"/>
      <c r="BI1663" s="121"/>
      <c r="BJ1663" s="250"/>
      <c r="BK1663" s="205"/>
      <c r="BL1663" s="250"/>
      <c r="BN1663" s="121"/>
      <c r="BO1663" s="121"/>
      <c r="BP1663" s="121"/>
      <c r="BQ1663" s="121"/>
      <c r="BR1663" s="121"/>
    </row>
    <row r="1664" spans="1:70" customFormat="1" ht="15.75">
      <c r="A1664" s="84"/>
      <c r="B1664" s="363"/>
      <c r="C1664" s="121"/>
      <c r="D1664" s="121"/>
      <c r="E1664" s="121"/>
      <c r="F1664" s="121"/>
      <c r="G1664" s="121"/>
      <c r="H1664" s="121"/>
      <c r="I1664" s="121"/>
      <c r="J1664" s="121"/>
      <c r="K1664" s="121"/>
      <c r="L1664" s="10"/>
      <c r="M1664" s="225"/>
      <c r="N1664" s="230"/>
      <c r="R1664" s="205"/>
      <c r="S1664" s="205"/>
      <c r="T1664" s="205"/>
      <c r="V1664" s="205"/>
      <c r="W1664" s="205"/>
      <c r="X1664" s="205"/>
      <c r="Y1664" s="394"/>
      <c r="Z1664" s="250"/>
      <c r="AA1664" s="205"/>
      <c r="AB1664" s="250"/>
      <c r="AC1664" s="250"/>
      <c r="AD1664" s="250"/>
      <c r="AE1664" s="205"/>
      <c r="AF1664" s="250"/>
      <c r="AH1664" s="250"/>
      <c r="AI1664" s="205"/>
      <c r="AJ1664" s="250"/>
      <c r="AK1664" s="250"/>
      <c r="AL1664" s="250"/>
      <c r="AM1664" s="205"/>
      <c r="AN1664" s="250"/>
      <c r="AO1664" s="121"/>
      <c r="AP1664" s="250"/>
      <c r="AQ1664" s="205"/>
      <c r="AR1664" s="250"/>
      <c r="AT1664" s="250"/>
      <c r="AU1664" s="205"/>
      <c r="AV1664" s="250"/>
      <c r="AX1664" s="250"/>
      <c r="AY1664" s="205"/>
      <c r="AZ1664" s="250"/>
      <c r="BB1664" s="250"/>
      <c r="BC1664" s="205"/>
      <c r="BD1664" s="250"/>
      <c r="BF1664" s="250"/>
      <c r="BG1664" s="205"/>
      <c r="BH1664" s="250"/>
      <c r="BI1664" s="121"/>
      <c r="BJ1664" s="250"/>
      <c r="BK1664" s="205"/>
      <c r="BL1664" s="250"/>
      <c r="BN1664" s="121"/>
      <c r="BO1664" s="121"/>
      <c r="BP1664" s="121"/>
      <c r="BQ1664" s="121"/>
      <c r="BR1664" s="121"/>
    </row>
    <row r="1665" spans="1:70" customFormat="1" ht="15.75">
      <c r="A1665" s="84"/>
      <c r="B1665" s="363"/>
      <c r="C1665" s="121"/>
      <c r="D1665" s="121"/>
      <c r="E1665" s="121"/>
      <c r="F1665" s="121"/>
      <c r="G1665" s="121"/>
      <c r="H1665" s="121"/>
      <c r="I1665" s="121"/>
      <c r="J1665" s="121"/>
      <c r="K1665" s="121"/>
      <c r="L1665" s="10"/>
      <c r="M1665" s="225"/>
      <c r="N1665" s="230"/>
      <c r="R1665" s="205"/>
      <c r="S1665" s="205"/>
      <c r="T1665" s="205"/>
      <c r="V1665" s="205"/>
      <c r="W1665" s="205"/>
      <c r="X1665" s="205"/>
      <c r="Y1665" s="394"/>
      <c r="Z1665" s="250"/>
      <c r="AA1665" s="205"/>
      <c r="AB1665" s="250"/>
      <c r="AC1665" s="250"/>
      <c r="AD1665" s="250"/>
      <c r="AE1665" s="205"/>
      <c r="AF1665" s="250"/>
      <c r="AH1665" s="250"/>
      <c r="AI1665" s="205"/>
      <c r="AJ1665" s="250"/>
      <c r="AK1665" s="250"/>
      <c r="AL1665" s="250"/>
      <c r="AM1665" s="205"/>
      <c r="AN1665" s="250"/>
      <c r="AO1665" s="121"/>
      <c r="AP1665" s="250"/>
      <c r="AQ1665" s="205"/>
      <c r="AR1665" s="250"/>
      <c r="AT1665" s="250"/>
      <c r="AU1665" s="205"/>
      <c r="AV1665" s="250"/>
      <c r="AX1665" s="250"/>
      <c r="AY1665" s="205"/>
      <c r="AZ1665" s="250"/>
      <c r="BB1665" s="250"/>
      <c r="BC1665" s="205"/>
      <c r="BD1665" s="250"/>
      <c r="BF1665" s="250"/>
      <c r="BG1665" s="205"/>
      <c r="BH1665" s="250"/>
      <c r="BI1665" s="121"/>
      <c r="BJ1665" s="250"/>
      <c r="BK1665" s="205"/>
      <c r="BL1665" s="250"/>
      <c r="BN1665" s="121"/>
      <c r="BO1665" s="121"/>
      <c r="BP1665" s="121"/>
      <c r="BQ1665" s="121"/>
      <c r="BR1665" s="121"/>
    </row>
    <row r="1666" spans="1:70" customFormat="1" ht="15.75">
      <c r="A1666" s="84"/>
      <c r="B1666" s="363"/>
      <c r="C1666" s="121"/>
      <c r="D1666" s="121"/>
      <c r="E1666" s="121"/>
      <c r="F1666" s="121"/>
      <c r="G1666" s="121"/>
      <c r="H1666" s="121"/>
      <c r="I1666" s="121"/>
      <c r="J1666" s="121"/>
      <c r="K1666" s="121"/>
      <c r="L1666" s="10"/>
      <c r="M1666" s="225"/>
      <c r="N1666" s="230"/>
      <c r="R1666" s="205"/>
      <c r="S1666" s="205"/>
      <c r="T1666" s="205"/>
      <c r="V1666" s="205"/>
      <c r="W1666" s="205"/>
      <c r="X1666" s="205"/>
      <c r="Y1666" s="394"/>
      <c r="Z1666" s="250"/>
      <c r="AA1666" s="205"/>
      <c r="AB1666" s="250"/>
      <c r="AC1666" s="250"/>
      <c r="AD1666" s="250"/>
      <c r="AE1666" s="205"/>
      <c r="AF1666" s="250"/>
      <c r="AH1666" s="250"/>
      <c r="AI1666" s="205"/>
      <c r="AJ1666" s="250"/>
      <c r="AK1666" s="250"/>
      <c r="AL1666" s="250"/>
      <c r="AM1666" s="205"/>
      <c r="AN1666" s="250"/>
      <c r="AO1666" s="121"/>
      <c r="AP1666" s="250"/>
      <c r="AQ1666" s="205"/>
      <c r="AR1666" s="250"/>
      <c r="AT1666" s="250"/>
      <c r="AU1666" s="205"/>
      <c r="AV1666" s="250"/>
      <c r="AX1666" s="250"/>
      <c r="AY1666" s="205"/>
      <c r="AZ1666" s="250"/>
      <c r="BB1666" s="250"/>
      <c r="BC1666" s="205"/>
      <c r="BD1666" s="250"/>
      <c r="BF1666" s="250"/>
      <c r="BG1666" s="205"/>
      <c r="BH1666" s="250"/>
      <c r="BI1666" s="121"/>
      <c r="BJ1666" s="250"/>
      <c r="BK1666" s="205"/>
      <c r="BL1666" s="250"/>
      <c r="BN1666" s="121"/>
      <c r="BO1666" s="121"/>
      <c r="BP1666" s="121"/>
      <c r="BQ1666" s="121"/>
      <c r="BR1666" s="121"/>
    </row>
    <row r="1667" spans="1:70" customFormat="1" ht="15.75">
      <c r="A1667" s="84"/>
      <c r="B1667" s="363"/>
      <c r="C1667" s="121"/>
      <c r="D1667" s="121"/>
      <c r="E1667" s="121"/>
      <c r="F1667" s="121"/>
      <c r="G1667" s="121"/>
      <c r="H1667" s="121"/>
      <c r="I1667" s="121"/>
      <c r="J1667" s="121"/>
      <c r="K1667" s="121"/>
      <c r="L1667" s="10"/>
      <c r="M1667" s="225"/>
      <c r="N1667" s="230"/>
      <c r="R1667" s="205"/>
      <c r="S1667" s="205"/>
      <c r="T1667" s="205"/>
      <c r="V1667" s="205"/>
      <c r="W1667" s="205"/>
      <c r="X1667" s="205"/>
      <c r="Y1667" s="394"/>
      <c r="Z1667" s="250"/>
      <c r="AA1667" s="205"/>
      <c r="AB1667" s="250"/>
      <c r="AC1667" s="250"/>
      <c r="AD1667" s="250"/>
      <c r="AE1667" s="205"/>
      <c r="AF1667" s="250"/>
      <c r="AH1667" s="250"/>
      <c r="AI1667" s="205"/>
      <c r="AJ1667" s="250"/>
      <c r="AK1667" s="250"/>
      <c r="AL1667" s="250"/>
      <c r="AM1667" s="205"/>
      <c r="AN1667" s="250"/>
      <c r="AO1667" s="121"/>
      <c r="AP1667" s="250"/>
      <c r="AQ1667" s="205"/>
      <c r="AR1667" s="250"/>
      <c r="AT1667" s="250"/>
      <c r="AU1667" s="205"/>
      <c r="AV1667" s="250"/>
      <c r="AX1667" s="250"/>
      <c r="AY1667" s="205"/>
      <c r="AZ1667" s="250"/>
      <c r="BB1667" s="250"/>
      <c r="BC1667" s="205"/>
      <c r="BD1667" s="250"/>
      <c r="BF1667" s="250"/>
      <c r="BG1667" s="205"/>
      <c r="BH1667" s="250"/>
      <c r="BI1667" s="121"/>
      <c r="BJ1667" s="250"/>
      <c r="BK1667" s="205"/>
      <c r="BL1667" s="250"/>
      <c r="BN1667" s="121"/>
      <c r="BO1667" s="121"/>
      <c r="BP1667" s="121"/>
      <c r="BQ1667" s="121"/>
      <c r="BR1667" s="121"/>
    </row>
    <row r="1668" spans="1:70" customFormat="1" ht="15.75">
      <c r="A1668" s="84"/>
      <c r="B1668" s="363"/>
      <c r="C1668" s="121"/>
      <c r="D1668" s="121"/>
      <c r="E1668" s="121"/>
      <c r="F1668" s="121"/>
      <c r="G1668" s="121"/>
      <c r="H1668" s="121"/>
      <c r="I1668" s="121"/>
      <c r="J1668" s="121"/>
      <c r="K1668" s="121"/>
      <c r="L1668" s="10"/>
      <c r="M1668" s="225"/>
      <c r="N1668" s="230"/>
      <c r="R1668" s="205"/>
      <c r="S1668" s="205"/>
      <c r="T1668" s="205"/>
      <c r="V1668" s="205"/>
      <c r="W1668" s="205"/>
      <c r="X1668" s="205"/>
      <c r="Y1668" s="394"/>
      <c r="Z1668" s="250"/>
      <c r="AA1668" s="205"/>
      <c r="AB1668" s="250"/>
      <c r="AC1668" s="250"/>
      <c r="AD1668" s="250"/>
      <c r="AE1668" s="205"/>
      <c r="AF1668" s="250"/>
      <c r="AH1668" s="250"/>
      <c r="AI1668" s="205"/>
      <c r="AJ1668" s="250"/>
      <c r="AK1668" s="250"/>
      <c r="AL1668" s="250"/>
      <c r="AM1668" s="205"/>
      <c r="AN1668" s="250"/>
      <c r="AO1668" s="121"/>
      <c r="AP1668" s="250"/>
      <c r="AQ1668" s="205"/>
      <c r="AR1668" s="250"/>
      <c r="AT1668" s="250"/>
      <c r="AU1668" s="205"/>
      <c r="AV1668" s="250"/>
      <c r="AX1668" s="250"/>
      <c r="AY1668" s="205"/>
      <c r="AZ1668" s="250"/>
      <c r="BB1668" s="250"/>
      <c r="BC1668" s="205"/>
      <c r="BD1668" s="250"/>
      <c r="BF1668" s="250"/>
      <c r="BG1668" s="205"/>
      <c r="BH1668" s="250"/>
      <c r="BI1668" s="121"/>
      <c r="BJ1668" s="250"/>
      <c r="BK1668" s="205"/>
      <c r="BL1668" s="250"/>
      <c r="BN1668" s="121"/>
      <c r="BO1668" s="121"/>
      <c r="BP1668" s="121"/>
      <c r="BQ1668" s="121"/>
      <c r="BR1668" s="121"/>
    </row>
    <row r="1669" spans="1:70" customFormat="1" ht="15.75">
      <c r="A1669" s="84"/>
      <c r="B1669" s="363"/>
      <c r="C1669" s="121"/>
      <c r="D1669" s="121"/>
      <c r="E1669" s="121"/>
      <c r="F1669" s="121"/>
      <c r="G1669" s="121"/>
      <c r="H1669" s="121"/>
      <c r="I1669" s="121"/>
      <c r="J1669" s="121"/>
      <c r="K1669" s="121"/>
      <c r="L1669" s="10"/>
      <c r="M1669" s="225"/>
      <c r="N1669" s="230"/>
      <c r="R1669" s="205"/>
      <c r="S1669" s="205"/>
      <c r="T1669" s="205"/>
      <c r="V1669" s="205"/>
      <c r="W1669" s="205"/>
      <c r="X1669" s="205"/>
      <c r="Y1669" s="394"/>
      <c r="Z1669" s="250"/>
      <c r="AA1669" s="205"/>
      <c r="AB1669" s="250"/>
      <c r="AC1669" s="250"/>
      <c r="AD1669" s="250"/>
      <c r="AE1669" s="205"/>
      <c r="AF1669" s="250"/>
      <c r="AH1669" s="250"/>
      <c r="AI1669" s="205"/>
      <c r="AJ1669" s="250"/>
      <c r="AK1669" s="250"/>
      <c r="AL1669" s="250"/>
      <c r="AM1669" s="205"/>
      <c r="AN1669" s="250"/>
      <c r="AO1669" s="121"/>
      <c r="AP1669" s="250"/>
      <c r="AQ1669" s="205"/>
      <c r="AR1669" s="250"/>
      <c r="AT1669" s="250"/>
      <c r="AU1669" s="205"/>
      <c r="AV1669" s="250"/>
      <c r="AX1669" s="250"/>
      <c r="AY1669" s="205"/>
      <c r="AZ1669" s="250"/>
      <c r="BB1669" s="250"/>
      <c r="BC1669" s="205"/>
      <c r="BD1669" s="250"/>
      <c r="BF1669" s="250"/>
      <c r="BG1669" s="205"/>
      <c r="BH1669" s="250"/>
      <c r="BI1669" s="121"/>
      <c r="BJ1669" s="250"/>
      <c r="BK1669" s="205"/>
      <c r="BL1669" s="250"/>
      <c r="BN1669" s="121"/>
      <c r="BO1669" s="121"/>
      <c r="BP1669" s="121"/>
      <c r="BQ1669" s="121"/>
      <c r="BR1669" s="121"/>
    </row>
    <row r="1670" spans="1:70" customFormat="1" ht="15.75">
      <c r="A1670" s="84"/>
      <c r="B1670" s="363"/>
      <c r="C1670" s="121"/>
      <c r="D1670" s="121"/>
      <c r="E1670" s="121"/>
      <c r="F1670" s="121"/>
      <c r="G1670" s="121"/>
      <c r="H1670" s="121"/>
      <c r="I1670" s="121"/>
      <c r="J1670" s="121"/>
      <c r="K1670" s="121"/>
      <c r="L1670" s="10"/>
      <c r="M1670" s="225"/>
      <c r="N1670" s="230"/>
      <c r="R1670" s="205"/>
      <c r="S1670" s="205"/>
      <c r="T1670" s="205"/>
      <c r="V1670" s="205"/>
      <c r="W1670" s="205"/>
      <c r="X1670" s="205"/>
      <c r="Y1670" s="394"/>
      <c r="Z1670" s="250"/>
      <c r="AA1670" s="205"/>
      <c r="AB1670" s="250"/>
      <c r="AC1670" s="250"/>
      <c r="AD1670" s="250"/>
      <c r="AE1670" s="205"/>
      <c r="AF1670" s="250"/>
      <c r="AH1670" s="250"/>
      <c r="AI1670" s="205"/>
      <c r="AJ1670" s="250"/>
      <c r="AK1670" s="250"/>
      <c r="AL1670" s="250"/>
      <c r="AM1670" s="205"/>
      <c r="AN1670" s="250"/>
      <c r="AO1670" s="121"/>
      <c r="AP1670" s="250"/>
      <c r="AQ1670" s="205"/>
      <c r="AR1670" s="250"/>
      <c r="AT1670" s="250"/>
      <c r="AU1670" s="205"/>
      <c r="AV1670" s="250"/>
      <c r="AX1670" s="250"/>
      <c r="AY1670" s="205"/>
      <c r="AZ1670" s="250"/>
      <c r="BB1670" s="250"/>
      <c r="BC1670" s="205"/>
      <c r="BD1670" s="250"/>
      <c r="BF1670" s="250"/>
      <c r="BG1670" s="205"/>
      <c r="BH1670" s="250"/>
      <c r="BI1670" s="121"/>
      <c r="BJ1670" s="250"/>
      <c r="BK1670" s="205"/>
      <c r="BL1670" s="250"/>
      <c r="BN1670" s="121"/>
      <c r="BO1670" s="121"/>
      <c r="BP1670" s="121"/>
      <c r="BQ1670" s="121"/>
      <c r="BR1670" s="121"/>
    </row>
    <row r="1671" spans="1:70" customFormat="1" ht="15.75">
      <c r="A1671" s="84"/>
      <c r="B1671" s="363"/>
      <c r="C1671" s="121"/>
      <c r="D1671" s="121"/>
      <c r="E1671" s="121"/>
      <c r="F1671" s="121"/>
      <c r="G1671" s="121"/>
      <c r="H1671" s="121"/>
      <c r="I1671" s="121"/>
      <c r="J1671" s="121"/>
      <c r="K1671" s="121"/>
      <c r="L1671" s="10"/>
      <c r="M1671" s="225"/>
      <c r="N1671" s="230"/>
      <c r="R1671" s="205"/>
      <c r="S1671" s="205"/>
      <c r="T1671" s="205"/>
      <c r="V1671" s="205"/>
      <c r="W1671" s="205"/>
      <c r="X1671" s="205"/>
      <c r="Y1671" s="394"/>
      <c r="Z1671" s="250"/>
      <c r="AA1671" s="205"/>
      <c r="AB1671" s="250"/>
      <c r="AC1671" s="250"/>
      <c r="AD1671" s="250"/>
      <c r="AE1671" s="205"/>
      <c r="AF1671" s="250"/>
      <c r="AH1671" s="250"/>
      <c r="AI1671" s="205"/>
      <c r="AJ1671" s="250"/>
      <c r="AK1671" s="250"/>
      <c r="AL1671" s="250"/>
      <c r="AM1671" s="205"/>
      <c r="AN1671" s="250"/>
      <c r="AO1671" s="121"/>
      <c r="AP1671" s="250"/>
      <c r="AQ1671" s="205"/>
      <c r="AR1671" s="250"/>
      <c r="AT1671" s="250"/>
      <c r="AU1671" s="205"/>
      <c r="AV1671" s="250"/>
      <c r="AX1671" s="250"/>
      <c r="AY1671" s="205"/>
      <c r="AZ1671" s="250"/>
      <c r="BB1671" s="250"/>
      <c r="BC1671" s="205"/>
      <c r="BD1671" s="250"/>
      <c r="BF1671" s="250"/>
      <c r="BG1671" s="205"/>
      <c r="BH1671" s="250"/>
      <c r="BI1671" s="121"/>
      <c r="BJ1671" s="250"/>
      <c r="BK1671" s="205"/>
      <c r="BL1671" s="250"/>
      <c r="BN1671" s="121"/>
      <c r="BO1671" s="121"/>
      <c r="BP1671" s="121"/>
      <c r="BQ1671" s="121"/>
      <c r="BR1671" s="121"/>
    </row>
    <row r="1672" spans="1:70" customFormat="1" ht="15.75">
      <c r="A1672" s="84"/>
      <c r="B1672" s="363"/>
      <c r="C1672" s="121"/>
      <c r="D1672" s="121"/>
      <c r="E1672" s="121"/>
      <c r="F1672" s="121"/>
      <c r="G1672" s="121"/>
      <c r="H1672" s="121"/>
      <c r="I1672" s="121"/>
      <c r="J1672" s="121"/>
      <c r="K1672" s="121"/>
      <c r="L1672" s="10"/>
      <c r="M1672" s="225"/>
      <c r="N1672" s="230"/>
      <c r="R1672" s="205"/>
      <c r="S1672" s="205"/>
      <c r="T1672" s="205"/>
      <c r="V1672" s="205"/>
      <c r="W1672" s="205"/>
      <c r="X1672" s="205"/>
      <c r="Y1672" s="394"/>
      <c r="Z1672" s="250"/>
      <c r="AA1672" s="205"/>
      <c r="AB1672" s="250"/>
      <c r="AC1672" s="250"/>
      <c r="AD1672" s="250"/>
      <c r="AE1672" s="205"/>
      <c r="AF1672" s="250"/>
      <c r="AH1672" s="250"/>
      <c r="AI1672" s="205"/>
      <c r="AJ1672" s="250"/>
      <c r="AK1672" s="250"/>
      <c r="AL1672" s="250"/>
      <c r="AM1672" s="205"/>
      <c r="AN1672" s="250"/>
      <c r="AO1672" s="121"/>
      <c r="AP1672" s="250"/>
      <c r="AQ1672" s="205"/>
      <c r="AR1672" s="250"/>
      <c r="AT1672" s="250"/>
      <c r="AU1672" s="205"/>
      <c r="AV1672" s="250"/>
      <c r="AX1672" s="250"/>
      <c r="AY1672" s="205"/>
      <c r="AZ1672" s="250"/>
      <c r="BB1672" s="250"/>
      <c r="BC1672" s="205"/>
      <c r="BD1672" s="250"/>
      <c r="BF1672" s="250"/>
      <c r="BG1672" s="205"/>
      <c r="BH1672" s="250"/>
      <c r="BI1672" s="121"/>
      <c r="BJ1672" s="250"/>
      <c r="BK1672" s="205"/>
      <c r="BL1672" s="250"/>
      <c r="BN1672" s="121"/>
      <c r="BO1672" s="121"/>
      <c r="BP1672" s="121"/>
      <c r="BQ1672" s="121"/>
      <c r="BR1672" s="121"/>
    </row>
    <row r="1673" spans="1:70" customFormat="1" ht="15.75">
      <c r="A1673" s="84"/>
      <c r="B1673" s="363"/>
      <c r="C1673" s="121"/>
      <c r="D1673" s="121"/>
      <c r="E1673" s="121"/>
      <c r="F1673" s="121"/>
      <c r="G1673" s="121"/>
      <c r="H1673" s="121"/>
      <c r="I1673" s="121"/>
      <c r="J1673" s="121"/>
      <c r="K1673" s="121"/>
      <c r="L1673" s="10"/>
      <c r="M1673" s="225"/>
      <c r="N1673" s="230"/>
      <c r="R1673" s="205"/>
      <c r="S1673" s="205"/>
      <c r="T1673" s="205"/>
      <c r="V1673" s="205"/>
      <c r="W1673" s="205"/>
      <c r="X1673" s="205"/>
      <c r="Y1673" s="394"/>
      <c r="Z1673" s="250"/>
      <c r="AA1673" s="205"/>
      <c r="AB1673" s="250"/>
      <c r="AC1673" s="250"/>
      <c r="AD1673" s="250"/>
      <c r="AE1673" s="205"/>
      <c r="AF1673" s="250"/>
      <c r="AH1673" s="250"/>
      <c r="AI1673" s="205"/>
      <c r="AJ1673" s="250"/>
      <c r="AK1673" s="250"/>
      <c r="AL1673" s="250"/>
      <c r="AM1673" s="205"/>
      <c r="AN1673" s="250"/>
      <c r="AO1673" s="121"/>
      <c r="AP1673" s="250"/>
      <c r="AQ1673" s="205"/>
      <c r="AR1673" s="250"/>
      <c r="AT1673" s="250"/>
      <c r="AU1673" s="205"/>
      <c r="AV1673" s="250"/>
      <c r="AX1673" s="250"/>
      <c r="AY1673" s="205"/>
      <c r="AZ1673" s="250"/>
      <c r="BB1673" s="250"/>
      <c r="BC1673" s="205"/>
      <c r="BD1673" s="250"/>
      <c r="BF1673" s="250"/>
      <c r="BG1673" s="205"/>
      <c r="BH1673" s="250"/>
      <c r="BI1673" s="121"/>
      <c r="BJ1673" s="250"/>
      <c r="BK1673" s="205"/>
      <c r="BL1673" s="250"/>
      <c r="BN1673" s="121"/>
      <c r="BO1673" s="121"/>
      <c r="BP1673" s="121"/>
      <c r="BQ1673" s="121"/>
      <c r="BR1673" s="121"/>
    </row>
    <row r="1674" spans="1:70" customFormat="1" ht="15.75">
      <c r="A1674" s="84"/>
      <c r="B1674" s="363"/>
      <c r="C1674" s="121"/>
      <c r="D1674" s="121"/>
      <c r="E1674" s="121"/>
      <c r="F1674" s="121"/>
      <c r="G1674" s="121"/>
      <c r="H1674" s="121"/>
      <c r="I1674" s="121"/>
      <c r="J1674" s="121"/>
      <c r="K1674" s="121"/>
      <c r="L1674" s="10"/>
      <c r="M1674" s="225"/>
      <c r="N1674" s="230"/>
      <c r="R1674" s="205"/>
      <c r="S1674" s="205"/>
      <c r="T1674" s="205"/>
      <c r="V1674" s="205"/>
      <c r="W1674" s="205"/>
      <c r="X1674" s="205"/>
      <c r="Y1674" s="394"/>
      <c r="Z1674" s="250"/>
      <c r="AA1674" s="205"/>
      <c r="AB1674" s="250"/>
      <c r="AC1674" s="250"/>
      <c r="AD1674" s="250"/>
      <c r="AE1674" s="205"/>
      <c r="AF1674" s="250"/>
      <c r="AH1674" s="250"/>
      <c r="AI1674" s="205"/>
      <c r="AJ1674" s="250"/>
      <c r="AK1674" s="250"/>
      <c r="AL1674" s="250"/>
      <c r="AM1674" s="205"/>
      <c r="AN1674" s="250"/>
      <c r="AO1674" s="121"/>
      <c r="AP1674" s="250"/>
      <c r="AQ1674" s="205"/>
      <c r="AR1674" s="250"/>
      <c r="AT1674" s="250"/>
      <c r="AU1674" s="205"/>
      <c r="AV1674" s="250"/>
      <c r="AX1674" s="250"/>
      <c r="AY1674" s="205"/>
      <c r="AZ1674" s="250"/>
      <c r="BB1674" s="250"/>
      <c r="BC1674" s="205"/>
      <c r="BD1674" s="250"/>
      <c r="BF1674" s="250"/>
      <c r="BG1674" s="205"/>
      <c r="BH1674" s="250"/>
      <c r="BI1674" s="121"/>
      <c r="BJ1674" s="250"/>
      <c r="BK1674" s="205"/>
      <c r="BL1674" s="250"/>
      <c r="BN1674" s="121"/>
      <c r="BO1674" s="121"/>
      <c r="BP1674" s="121"/>
      <c r="BQ1674" s="121"/>
      <c r="BR1674" s="121"/>
    </row>
    <row r="1675" spans="1:70" customFormat="1" ht="15.75">
      <c r="A1675" s="84"/>
      <c r="B1675" s="363"/>
      <c r="C1675" s="121"/>
      <c r="D1675" s="121"/>
      <c r="E1675" s="121"/>
      <c r="F1675" s="121"/>
      <c r="G1675" s="121"/>
      <c r="H1675" s="121"/>
      <c r="I1675" s="121"/>
      <c r="J1675" s="121"/>
      <c r="K1675" s="121"/>
      <c r="L1675" s="10"/>
      <c r="M1675" s="225"/>
      <c r="N1675" s="230"/>
      <c r="R1675" s="205"/>
      <c r="S1675" s="205"/>
      <c r="T1675" s="205"/>
      <c r="V1675" s="205"/>
      <c r="W1675" s="205"/>
      <c r="X1675" s="205"/>
      <c r="Y1675" s="394"/>
      <c r="Z1675" s="250"/>
      <c r="AA1675" s="205"/>
      <c r="AB1675" s="250"/>
      <c r="AC1675" s="250"/>
      <c r="AD1675" s="250"/>
      <c r="AE1675" s="205"/>
      <c r="AF1675" s="250"/>
      <c r="AH1675" s="250"/>
      <c r="AI1675" s="205"/>
      <c r="AJ1675" s="250"/>
      <c r="AK1675" s="250"/>
      <c r="AL1675" s="250"/>
      <c r="AM1675" s="205"/>
      <c r="AN1675" s="250"/>
      <c r="AO1675" s="121"/>
      <c r="AP1675" s="250"/>
      <c r="AQ1675" s="205"/>
      <c r="AR1675" s="250"/>
      <c r="AT1675" s="250"/>
      <c r="AU1675" s="205"/>
      <c r="AV1675" s="250"/>
      <c r="AX1675" s="250"/>
      <c r="AY1675" s="205"/>
      <c r="AZ1675" s="250"/>
      <c r="BB1675" s="250"/>
      <c r="BC1675" s="205"/>
      <c r="BD1675" s="250"/>
      <c r="BF1675" s="250"/>
      <c r="BG1675" s="205"/>
      <c r="BH1675" s="250"/>
      <c r="BI1675" s="121"/>
      <c r="BJ1675" s="250"/>
      <c r="BK1675" s="205"/>
      <c r="BL1675" s="250"/>
      <c r="BN1675" s="121"/>
      <c r="BO1675" s="121"/>
      <c r="BP1675" s="121"/>
      <c r="BQ1675" s="121"/>
      <c r="BR1675" s="121"/>
    </row>
    <row r="1676" spans="1:70" customFormat="1" ht="15.75">
      <c r="A1676" s="84"/>
      <c r="B1676" s="363"/>
      <c r="C1676" s="121"/>
      <c r="D1676" s="121"/>
      <c r="E1676" s="121"/>
      <c r="F1676" s="121"/>
      <c r="G1676" s="121"/>
      <c r="H1676" s="121"/>
      <c r="I1676" s="121"/>
      <c r="J1676" s="121"/>
      <c r="K1676" s="121"/>
      <c r="L1676" s="10"/>
      <c r="M1676" s="225"/>
      <c r="N1676" s="230"/>
      <c r="R1676" s="205"/>
      <c r="S1676" s="205"/>
      <c r="T1676" s="205"/>
      <c r="V1676" s="205"/>
      <c r="W1676" s="205"/>
      <c r="X1676" s="205"/>
      <c r="Y1676" s="394"/>
      <c r="Z1676" s="250"/>
      <c r="AA1676" s="205"/>
      <c r="AB1676" s="250"/>
      <c r="AC1676" s="250"/>
      <c r="AD1676" s="250"/>
      <c r="AE1676" s="205"/>
      <c r="AF1676" s="250"/>
      <c r="AH1676" s="250"/>
      <c r="AI1676" s="205"/>
      <c r="AJ1676" s="250"/>
      <c r="AK1676" s="250"/>
      <c r="AL1676" s="250"/>
      <c r="AM1676" s="205"/>
      <c r="AN1676" s="250"/>
      <c r="AO1676" s="121"/>
      <c r="AP1676" s="250"/>
      <c r="AQ1676" s="205"/>
      <c r="AR1676" s="250"/>
      <c r="AT1676" s="250"/>
      <c r="AU1676" s="205"/>
      <c r="AV1676" s="250"/>
      <c r="AX1676" s="250"/>
      <c r="AY1676" s="205"/>
      <c r="AZ1676" s="250"/>
      <c r="BB1676" s="250"/>
      <c r="BC1676" s="205"/>
      <c r="BD1676" s="250"/>
      <c r="BF1676" s="250"/>
      <c r="BG1676" s="205"/>
      <c r="BH1676" s="250"/>
      <c r="BI1676" s="121"/>
      <c r="BJ1676" s="250"/>
      <c r="BK1676" s="205"/>
      <c r="BL1676" s="250"/>
      <c r="BN1676" s="121"/>
      <c r="BO1676" s="121"/>
      <c r="BP1676" s="121"/>
      <c r="BQ1676" s="121"/>
      <c r="BR1676" s="121"/>
    </row>
    <row r="1677" spans="1:70" customFormat="1" ht="15.75">
      <c r="A1677" s="84"/>
      <c r="B1677" s="363"/>
      <c r="C1677" s="121"/>
      <c r="D1677" s="121"/>
      <c r="E1677" s="121"/>
      <c r="F1677" s="121"/>
      <c r="G1677" s="121"/>
      <c r="H1677" s="121"/>
      <c r="I1677" s="121"/>
      <c r="J1677" s="121"/>
      <c r="K1677" s="121"/>
      <c r="L1677" s="10"/>
      <c r="M1677" s="225"/>
      <c r="N1677" s="230"/>
      <c r="R1677" s="205"/>
      <c r="S1677" s="205"/>
      <c r="T1677" s="205"/>
      <c r="V1677" s="205"/>
      <c r="W1677" s="205"/>
      <c r="X1677" s="205"/>
      <c r="Y1677" s="394"/>
      <c r="Z1677" s="250"/>
      <c r="AA1677" s="205"/>
      <c r="AB1677" s="250"/>
      <c r="AC1677" s="250"/>
      <c r="AD1677" s="250"/>
      <c r="AE1677" s="205"/>
      <c r="AF1677" s="250"/>
      <c r="AH1677" s="250"/>
      <c r="AI1677" s="205"/>
      <c r="AJ1677" s="250"/>
      <c r="AK1677" s="250"/>
      <c r="AL1677" s="250"/>
      <c r="AM1677" s="205"/>
      <c r="AN1677" s="250"/>
      <c r="AO1677" s="121"/>
      <c r="AP1677" s="250"/>
      <c r="AQ1677" s="205"/>
      <c r="AR1677" s="250"/>
      <c r="AT1677" s="250"/>
      <c r="AU1677" s="205"/>
      <c r="AV1677" s="250"/>
      <c r="AX1677" s="250"/>
      <c r="AY1677" s="205"/>
      <c r="AZ1677" s="250"/>
      <c r="BB1677" s="250"/>
      <c r="BC1677" s="205"/>
      <c r="BD1677" s="250"/>
      <c r="BF1677" s="250"/>
      <c r="BG1677" s="205"/>
      <c r="BH1677" s="250"/>
      <c r="BI1677" s="121"/>
      <c r="BJ1677" s="250"/>
      <c r="BK1677" s="205"/>
      <c r="BL1677" s="250"/>
      <c r="BN1677" s="121"/>
      <c r="BO1677" s="121"/>
      <c r="BP1677" s="121"/>
      <c r="BQ1677" s="121"/>
      <c r="BR1677" s="121"/>
    </row>
    <row r="1678" spans="1:70" customFormat="1" ht="15.75">
      <c r="A1678" s="84"/>
      <c r="B1678" s="363"/>
      <c r="C1678" s="121"/>
      <c r="D1678" s="121"/>
      <c r="E1678" s="121"/>
      <c r="F1678" s="121"/>
      <c r="G1678" s="121"/>
      <c r="H1678" s="121"/>
      <c r="I1678" s="121"/>
      <c r="J1678" s="121"/>
      <c r="K1678" s="121"/>
      <c r="L1678" s="10"/>
      <c r="M1678" s="225"/>
      <c r="N1678" s="230"/>
      <c r="R1678" s="205"/>
      <c r="S1678" s="205"/>
      <c r="T1678" s="205"/>
      <c r="V1678" s="205"/>
      <c r="W1678" s="205"/>
      <c r="X1678" s="205"/>
      <c r="Y1678" s="394"/>
      <c r="Z1678" s="250"/>
      <c r="AA1678" s="205"/>
      <c r="AB1678" s="250"/>
      <c r="AC1678" s="250"/>
      <c r="AD1678" s="250"/>
      <c r="AE1678" s="205"/>
      <c r="AF1678" s="250"/>
      <c r="AH1678" s="250"/>
      <c r="AI1678" s="205"/>
      <c r="AJ1678" s="250"/>
      <c r="AK1678" s="250"/>
      <c r="AL1678" s="250"/>
      <c r="AM1678" s="205"/>
      <c r="AN1678" s="250"/>
      <c r="AO1678" s="121"/>
      <c r="AP1678" s="250"/>
      <c r="AQ1678" s="205"/>
      <c r="AR1678" s="250"/>
      <c r="AT1678" s="250"/>
      <c r="AU1678" s="205"/>
      <c r="AV1678" s="250"/>
      <c r="AX1678" s="250"/>
      <c r="AY1678" s="205"/>
      <c r="AZ1678" s="250"/>
      <c r="BB1678" s="250"/>
      <c r="BC1678" s="205"/>
      <c r="BD1678" s="250"/>
      <c r="BF1678" s="250"/>
      <c r="BG1678" s="205"/>
      <c r="BH1678" s="250"/>
      <c r="BI1678" s="121"/>
      <c r="BJ1678" s="250"/>
      <c r="BK1678" s="205"/>
      <c r="BL1678" s="250"/>
      <c r="BN1678" s="121"/>
      <c r="BO1678" s="121"/>
      <c r="BP1678" s="121"/>
      <c r="BQ1678" s="121"/>
      <c r="BR1678" s="121"/>
    </row>
    <row r="1679" spans="1:70" customFormat="1" ht="15.75">
      <c r="A1679" s="84"/>
      <c r="B1679" s="363"/>
      <c r="C1679" s="121"/>
      <c r="D1679" s="121"/>
      <c r="E1679" s="121"/>
      <c r="F1679" s="121"/>
      <c r="G1679" s="121"/>
      <c r="H1679" s="121"/>
      <c r="I1679" s="121"/>
      <c r="J1679" s="121"/>
      <c r="K1679" s="121"/>
      <c r="L1679" s="10"/>
      <c r="M1679" s="225"/>
      <c r="N1679" s="230"/>
      <c r="R1679" s="205"/>
      <c r="S1679" s="205"/>
      <c r="T1679" s="205"/>
      <c r="V1679" s="205"/>
      <c r="W1679" s="205"/>
      <c r="X1679" s="205"/>
      <c r="Y1679" s="394"/>
      <c r="Z1679" s="250"/>
      <c r="AA1679" s="205"/>
      <c r="AB1679" s="250"/>
      <c r="AC1679" s="250"/>
      <c r="AD1679" s="250"/>
      <c r="AE1679" s="205"/>
      <c r="AF1679" s="250"/>
      <c r="AH1679" s="250"/>
      <c r="AI1679" s="205"/>
      <c r="AJ1679" s="250"/>
      <c r="AK1679" s="250"/>
      <c r="AL1679" s="250"/>
      <c r="AM1679" s="205"/>
      <c r="AN1679" s="250"/>
      <c r="AO1679" s="121"/>
      <c r="AP1679" s="250"/>
      <c r="AQ1679" s="205"/>
      <c r="AR1679" s="250"/>
      <c r="AT1679" s="250"/>
      <c r="AU1679" s="205"/>
      <c r="AV1679" s="250"/>
      <c r="AX1679" s="250"/>
      <c r="AY1679" s="205"/>
      <c r="AZ1679" s="250"/>
      <c r="BB1679" s="250"/>
      <c r="BC1679" s="205"/>
      <c r="BD1679" s="250"/>
      <c r="BF1679" s="250"/>
      <c r="BG1679" s="205"/>
      <c r="BH1679" s="250"/>
      <c r="BI1679" s="121"/>
      <c r="BJ1679" s="250"/>
      <c r="BK1679" s="205"/>
      <c r="BL1679" s="250"/>
      <c r="BN1679" s="121"/>
      <c r="BO1679" s="121"/>
      <c r="BP1679" s="121"/>
      <c r="BQ1679" s="121"/>
      <c r="BR1679" s="121"/>
    </row>
    <row r="1680" spans="1:70" customFormat="1" ht="15.75">
      <c r="A1680" s="84"/>
      <c r="B1680" s="363"/>
      <c r="C1680" s="121"/>
      <c r="D1680" s="121"/>
      <c r="E1680" s="121"/>
      <c r="F1680" s="121"/>
      <c r="G1680" s="121"/>
      <c r="H1680" s="121"/>
      <c r="I1680" s="121"/>
      <c r="J1680" s="121"/>
      <c r="K1680" s="121"/>
      <c r="L1680" s="10"/>
      <c r="M1680" s="225"/>
      <c r="N1680" s="230"/>
      <c r="R1680" s="205"/>
      <c r="S1680" s="205"/>
      <c r="T1680" s="205"/>
      <c r="V1680" s="205"/>
      <c r="W1680" s="205"/>
      <c r="X1680" s="205"/>
      <c r="Y1680" s="394"/>
      <c r="Z1680" s="250"/>
      <c r="AA1680" s="205"/>
      <c r="AB1680" s="250"/>
      <c r="AC1680" s="250"/>
      <c r="AD1680" s="250"/>
      <c r="AE1680" s="205"/>
      <c r="AF1680" s="250"/>
      <c r="AH1680" s="250"/>
      <c r="AI1680" s="205"/>
      <c r="AJ1680" s="250"/>
      <c r="AK1680" s="250"/>
      <c r="AL1680" s="250"/>
      <c r="AM1680" s="205"/>
      <c r="AN1680" s="250"/>
      <c r="AO1680" s="121"/>
      <c r="AP1680" s="250"/>
      <c r="AQ1680" s="205"/>
      <c r="AR1680" s="250"/>
      <c r="AT1680" s="250"/>
      <c r="AU1680" s="205"/>
      <c r="AV1680" s="250"/>
      <c r="AX1680" s="250"/>
      <c r="AY1680" s="205"/>
      <c r="AZ1680" s="250"/>
      <c r="BB1680" s="250"/>
      <c r="BC1680" s="205"/>
      <c r="BD1680" s="250"/>
      <c r="BF1680" s="250"/>
      <c r="BG1680" s="205"/>
      <c r="BH1680" s="250"/>
      <c r="BI1680" s="121"/>
      <c r="BJ1680" s="250"/>
      <c r="BK1680" s="205"/>
      <c r="BL1680" s="250"/>
      <c r="BN1680" s="121"/>
      <c r="BO1680" s="121"/>
      <c r="BP1680" s="121"/>
      <c r="BQ1680" s="121"/>
      <c r="BR1680" s="121"/>
    </row>
    <row r="1681" spans="1:70" customFormat="1" ht="15.75">
      <c r="A1681" s="84"/>
      <c r="B1681" s="363"/>
      <c r="C1681" s="121"/>
      <c r="D1681" s="121"/>
      <c r="E1681" s="121"/>
      <c r="F1681" s="121"/>
      <c r="G1681" s="121"/>
      <c r="H1681" s="121"/>
      <c r="I1681" s="121"/>
      <c r="J1681" s="121"/>
      <c r="K1681" s="121"/>
      <c r="L1681" s="10"/>
      <c r="M1681" s="225"/>
      <c r="N1681" s="230"/>
      <c r="R1681" s="205"/>
      <c r="S1681" s="205"/>
      <c r="T1681" s="205"/>
      <c r="V1681" s="205"/>
      <c r="W1681" s="205"/>
      <c r="X1681" s="205"/>
      <c r="Y1681" s="394"/>
      <c r="Z1681" s="250"/>
      <c r="AA1681" s="205"/>
      <c r="AB1681" s="250"/>
      <c r="AC1681" s="250"/>
      <c r="AD1681" s="250"/>
      <c r="AE1681" s="205"/>
      <c r="AF1681" s="250"/>
      <c r="AH1681" s="250"/>
      <c r="AI1681" s="205"/>
      <c r="AJ1681" s="250"/>
      <c r="AK1681" s="250"/>
      <c r="AL1681" s="250"/>
      <c r="AM1681" s="205"/>
      <c r="AN1681" s="250"/>
      <c r="AO1681" s="121"/>
      <c r="AP1681" s="250"/>
      <c r="AQ1681" s="205"/>
      <c r="AR1681" s="250"/>
      <c r="AT1681" s="250"/>
      <c r="AU1681" s="205"/>
      <c r="AV1681" s="250"/>
      <c r="AX1681" s="250"/>
      <c r="AY1681" s="205"/>
      <c r="AZ1681" s="250"/>
      <c r="BB1681" s="250"/>
      <c r="BC1681" s="205"/>
      <c r="BD1681" s="250"/>
      <c r="BF1681" s="250"/>
      <c r="BG1681" s="205"/>
      <c r="BH1681" s="250"/>
      <c r="BI1681" s="121"/>
      <c r="BJ1681" s="250"/>
      <c r="BK1681" s="205"/>
      <c r="BL1681" s="250"/>
      <c r="BN1681" s="121"/>
      <c r="BO1681" s="121"/>
      <c r="BP1681" s="121"/>
      <c r="BQ1681" s="121"/>
      <c r="BR1681" s="121"/>
    </row>
    <row r="1682" spans="1:70" customFormat="1" ht="15.75">
      <c r="A1682" s="84"/>
      <c r="B1682" s="363"/>
      <c r="C1682" s="121"/>
      <c r="D1682" s="121"/>
      <c r="E1682" s="121"/>
      <c r="F1682" s="121"/>
      <c r="G1682" s="121"/>
      <c r="H1682" s="121"/>
      <c r="I1682" s="121"/>
      <c r="J1682" s="121"/>
      <c r="K1682" s="121"/>
      <c r="L1682" s="10"/>
      <c r="M1682" s="225"/>
      <c r="N1682" s="230"/>
      <c r="R1682" s="205"/>
      <c r="S1682" s="205"/>
      <c r="T1682" s="205"/>
      <c r="V1682" s="205"/>
      <c r="W1682" s="205"/>
      <c r="X1682" s="205"/>
      <c r="Y1682" s="394"/>
      <c r="Z1682" s="250"/>
      <c r="AA1682" s="205"/>
      <c r="AB1682" s="250"/>
      <c r="AC1682" s="250"/>
      <c r="AD1682" s="250"/>
      <c r="AE1682" s="205"/>
      <c r="AF1682" s="250"/>
      <c r="AH1682" s="250"/>
      <c r="AI1682" s="205"/>
      <c r="AJ1682" s="250"/>
      <c r="AK1682" s="250"/>
      <c r="AL1682" s="250"/>
      <c r="AM1682" s="205"/>
      <c r="AN1682" s="250"/>
      <c r="AO1682" s="121"/>
      <c r="AP1682" s="250"/>
      <c r="AQ1682" s="205"/>
      <c r="AR1682" s="250"/>
      <c r="AT1682" s="250"/>
      <c r="AU1682" s="205"/>
      <c r="AV1682" s="250"/>
      <c r="AX1682" s="250"/>
      <c r="AY1682" s="205"/>
      <c r="AZ1682" s="250"/>
      <c r="BB1682" s="250"/>
      <c r="BC1682" s="205"/>
      <c r="BD1682" s="250"/>
      <c r="BF1682" s="250"/>
      <c r="BG1682" s="205"/>
      <c r="BH1682" s="250"/>
      <c r="BI1682" s="121"/>
      <c r="BJ1682" s="250"/>
      <c r="BK1682" s="205"/>
      <c r="BL1682" s="250"/>
      <c r="BN1682" s="121"/>
      <c r="BO1682" s="121"/>
      <c r="BP1682" s="121"/>
      <c r="BQ1682" s="121"/>
      <c r="BR1682" s="121"/>
    </row>
    <row r="1683" spans="1:70" customFormat="1" ht="15.75">
      <c r="A1683" s="84"/>
      <c r="B1683" s="363"/>
      <c r="C1683" s="121"/>
      <c r="D1683" s="121"/>
      <c r="E1683" s="121"/>
      <c r="F1683" s="121"/>
      <c r="G1683" s="121"/>
      <c r="H1683" s="121"/>
      <c r="I1683" s="121"/>
      <c r="J1683" s="121"/>
      <c r="K1683" s="121"/>
      <c r="L1683" s="10"/>
      <c r="M1683" s="225"/>
      <c r="N1683" s="230"/>
      <c r="R1683" s="205"/>
      <c r="S1683" s="205"/>
      <c r="T1683" s="205"/>
      <c r="V1683" s="205"/>
      <c r="W1683" s="205"/>
      <c r="X1683" s="205"/>
      <c r="Y1683" s="394"/>
      <c r="Z1683" s="250"/>
      <c r="AA1683" s="205"/>
      <c r="AB1683" s="250"/>
      <c r="AC1683" s="250"/>
      <c r="AD1683" s="250"/>
      <c r="AE1683" s="205"/>
      <c r="AF1683" s="250"/>
      <c r="AH1683" s="250"/>
      <c r="AI1683" s="205"/>
      <c r="AJ1683" s="250"/>
      <c r="AK1683" s="250"/>
      <c r="AL1683" s="250"/>
      <c r="AM1683" s="205"/>
      <c r="AN1683" s="250"/>
      <c r="AO1683" s="121"/>
      <c r="AP1683" s="250"/>
      <c r="AQ1683" s="205"/>
      <c r="AR1683" s="250"/>
      <c r="AT1683" s="250"/>
      <c r="AU1683" s="205"/>
      <c r="AV1683" s="250"/>
      <c r="AX1683" s="250"/>
      <c r="AY1683" s="205"/>
      <c r="AZ1683" s="250"/>
      <c r="BB1683" s="250"/>
      <c r="BC1683" s="205"/>
      <c r="BD1683" s="250"/>
      <c r="BF1683" s="250"/>
      <c r="BG1683" s="205"/>
      <c r="BH1683" s="250"/>
      <c r="BI1683" s="121"/>
      <c r="BJ1683" s="250"/>
      <c r="BK1683" s="205"/>
      <c r="BL1683" s="250"/>
      <c r="BN1683" s="121"/>
      <c r="BO1683" s="121"/>
      <c r="BP1683" s="121"/>
      <c r="BQ1683" s="121"/>
      <c r="BR1683" s="121"/>
    </row>
    <row r="1684" spans="1:70" customFormat="1" ht="15.75">
      <c r="A1684" s="84"/>
      <c r="B1684" s="363"/>
      <c r="C1684" s="121"/>
      <c r="D1684" s="121"/>
      <c r="E1684" s="121"/>
      <c r="F1684" s="121"/>
      <c r="G1684" s="121"/>
      <c r="H1684" s="121"/>
      <c r="I1684" s="121"/>
      <c r="J1684" s="121"/>
      <c r="K1684" s="121"/>
      <c r="L1684" s="10"/>
      <c r="M1684" s="225"/>
      <c r="N1684" s="230"/>
      <c r="R1684" s="205"/>
      <c r="S1684" s="205"/>
      <c r="T1684" s="205"/>
      <c r="V1684" s="205"/>
      <c r="W1684" s="205"/>
      <c r="X1684" s="205"/>
      <c r="Y1684" s="394"/>
      <c r="Z1684" s="250"/>
      <c r="AA1684" s="205"/>
      <c r="AB1684" s="250"/>
      <c r="AC1684" s="250"/>
      <c r="AD1684" s="250"/>
      <c r="AE1684" s="205"/>
      <c r="AF1684" s="250"/>
      <c r="AH1684" s="250"/>
      <c r="AI1684" s="205"/>
      <c r="AJ1684" s="250"/>
      <c r="AK1684" s="250"/>
      <c r="AL1684" s="250"/>
      <c r="AM1684" s="205"/>
      <c r="AN1684" s="250"/>
      <c r="AO1684" s="121"/>
      <c r="AP1684" s="250"/>
      <c r="AQ1684" s="205"/>
      <c r="AR1684" s="250"/>
      <c r="AT1684" s="250"/>
      <c r="AU1684" s="205"/>
      <c r="AV1684" s="250"/>
      <c r="AX1684" s="250"/>
      <c r="AY1684" s="205"/>
      <c r="AZ1684" s="250"/>
      <c r="BB1684" s="250"/>
      <c r="BC1684" s="205"/>
      <c r="BD1684" s="250"/>
      <c r="BF1684" s="250"/>
      <c r="BG1684" s="205"/>
      <c r="BH1684" s="250"/>
      <c r="BI1684" s="121"/>
      <c r="BJ1684" s="250"/>
      <c r="BK1684" s="205"/>
      <c r="BL1684" s="250"/>
      <c r="BN1684" s="121"/>
      <c r="BO1684" s="121"/>
      <c r="BP1684" s="121"/>
      <c r="BQ1684" s="121"/>
      <c r="BR1684" s="121"/>
    </row>
    <row r="1685" spans="1:70" customFormat="1" ht="15.75">
      <c r="A1685" s="84"/>
      <c r="B1685" s="363"/>
      <c r="C1685" s="121"/>
      <c r="D1685" s="121"/>
      <c r="E1685" s="121"/>
      <c r="F1685" s="121"/>
      <c r="G1685" s="121"/>
      <c r="H1685" s="121"/>
      <c r="I1685" s="121"/>
      <c r="J1685" s="121"/>
      <c r="K1685" s="121"/>
      <c r="L1685" s="10"/>
      <c r="M1685" s="225"/>
      <c r="N1685" s="230"/>
      <c r="R1685" s="205"/>
      <c r="S1685" s="205"/>
      <c r="T1685" s="205"/>
      <c r="V1685" s="205"/>
      <c r="W1685" s="205"/>
      <c r="X1685" s="205"/>
      <c r="Y1685" s="394"/>
      <c r="Z1685" s="250"/>
      <c r="AA1685" s="205"/>
      <c r="AB1685" s="250"/>
      <c r="AC1685" s="250"/>
      <c r="AD1685" s="250"/>
      <c r="AE1685" s="205"/>
      <c r="AF1685" s="250"/>
      <c r="AH1685" s="250"/>
      <c r="AI1685" s="205"/>
      <c r="AJ1685" s="250"/>
      <c r="AK1685" s="250"/>
      <c r="AL1685" s="250"/>
      <c r="AM1685" s="205"/>
      <c r="AN1685" s="250"/>
      <c r="AO1685" s="121"/>
      <c r="AP1685" s="250"/>
      <c r="AQ1685" s="205"/>
      <c r="AR1685" s="250"/>
      <c r="AT1685" s="250"/>
      <c r="AU1685" s="205"/>
      <c r="AV1685" s="250"/>
      <c r="AX1685" s="250"/>
      <c r="AY1685" s="205"/>
      <c r="AZ1685" s="250"/>
      <c r="BB1685" s="250"/>
      <c r="BC1685" s="205"/>
      <c r="BD1685" s="250"/>
      <c r="BF1685" s="250"/>
      <c r="BG1685" s="205"/>
      <c r="BH1685" s="250"/>
      <c r="BI1685" s="121"/>
      <c r="BJ1685" s="250"/>
      <c r="BK1685" s="205"/>
      <c r="BL1685" s="250"/>
      <c r="BN1685" s="121"/>
      <c r="BO1685" s="121"/>
      <c r="BP1685" s="121"/>
      <c r="BQ1685" s="121"/>
      <c r="BR1685" s="121"/>
    </row>
    <row r="1686" spans="1:70" customFormat="1" ht="15.75">
      <c r="A1686" s="84"/>
      <c r="B1686" s="363"/>
      <c r="C1686" s="121"/>
      <c r="D1686" s="121"/>
      <c r="E1686" s="121"/>
      <c r="F1686" s="121"/>
      <c r="G1686" s="121"/>
      <c r="H1686" s="121"/>
      <c r="I1686" s="121"/>
      <c r="J1686" s="121"/>
      <c r="K1686" s="121"/>
      <c r="L1686" s="10"/>
      <c r="M1686" s="225"/>
      <c r="N1686" s="230"/>
      <c r="R1686" s="205"/>
      <c r="S1686" s="205"/>
      <c r="T1686" s="205"/>
      <c r="V1686" s="205"/>
      <c r="W1686" s="205"/>
      <c r="X1686" s="205"/>
      <c r="Y1686" s="394"/>
      <c r="Z1686" s="250"/>
      <c r="AA1686" s="205"/>
      <c r="AB1686" s="250"/>
      <c r="AC1686" s="250"/>
      <c r="AD1686" s="250"/>
      <c r="AE1686" s="205"/>
      <c r="AF1686" s="250"/>
      <c r="AH1686" s="250"/>
      <c r="AI1686" s="205"/>
      <c r="AJ1686" s="250"/>
      <c r="AK1686" s="250"/>
      <c r="AL1686" s="250"/>
      <c r="AM1686" s="205"/>
      <c r="AN1686" s="250"/>
      <c r="AO1686" s="121"/>
      <c r="AP1686" s="250"/>
      <c r="AQ1686" s="205"/>
      <c r="AR1686" s="250"/>
      <c r="AT1686" s="250"/>
      <c r="AU1686" s="205"/>
      <c r="AV1686" s="250"/>
      <c r="AX1686" s="250"/>
      <c r="AY1686" s="205"/>
      <c r="AZ1686" s="250"/>
      <c r="BB1686" s="250"/>
      <c r="BC1686" s="205"/>
      <c r="BD1686" s="250"/>
      <c r="BF1686" s="250"/>
      <c r="BG1686" s="205"/>
      <c r="BH1686" s="250"/>
      <c r="BI1686" s="121"/>
      <c r="BJ1686" s="250"/>
      <c r="BK1686" s="205"/>
      <c r="BL1686" s="250"/>
      <c r="BN1686" s="121"/>
      <c r="BO1686" s="121"/>
      <c r="BP1686" s="121"/>
      <c r="BQ1686" s="121"/>
      <c r="BR1686" s="121"/>
    </row>
    <row r="1687" spans="1:70" customFormat="1" ht="15.75">
      <c r="A1687" s="84"/>
      <c r="B1687" s="363"/>
      <c r="C1687" s="121"/>
      <c r="D1687" s="121"/>
      <c r="E1687" s="121"/>
      <c r="F1687" s="121"/>
      <c r="G1687" s="121"/>
      <c r="H1687" s="121"/>
      <c r="I1687" s="121"/>
      <c r="J1687" s="121"/>
      <c r="K1687" s="121"/>
      <c r="L1687" s="10"/>
      <c r="M1687" s="225"/>
      <c r="N1687" s="230"/>
      <c r="R1687" s="205"/>
      <c r="S1687" s="205"/>
      <c r="T1687" s="205"/>
      <c r="V1687" s="205"/>
      <c r="W1687" s="205"/>
      <c r="X1687" s="205"/>
      <c r="Y1687" s="394"/>
      <c r="Z1687" s="250"/>
      <c r="AA1687" s="205"/>
      <c r="AB1687" s="250"/>
      <c r="AC1687" s="250"/>
      <c r="AD1687" s="250"/>
      <c r="AE1687" s="205"/>
      <c r="AF1687" s="250"/>
      <c r="AH1687" s="250"/>
      <c r="AI1687" s="205"/>
      <c r="AJ1687" s="250"/>
      <c r="AK1687" s="250"/>
      <c r="AL1687" s="250"/>
      <c r="AM1687" s="205"/>
      <c r="AN1687" s="250"/>
      <c r="AO1687" s="121"/>
      <c r="AP1687" s="250"/>
      <c r="AQ1687" s="205"/>
      <c r="AR1687" s="250"/>
      <c r="AT1687" s="250"/>
      <c r="AU1687" s="205"/>
      <c r="AV1687" s="250"/>
      <c r="AX1687" s="250"/>
      <c r="AY1687" s="205"/>
      <c r="AZ1687" s="250"/>
      <c r="BB1687" s="250"/>
      <c r="BC1687" s="205"/>
      <c r="BD1687" s="250"/>
      <c r="BF1687" s="250"/>
      <c r="BG1687" s="205"/>
      <c r="BH1687" s="250"/>
      <c r="BI1687" s="121"/>
      <c r="BJ1687" s="250"/>
      <c r="BK1687" s="205"/>
      <c r="BL1687" s="250"/>
      <c r="BN1687" s="121"/>
      <c r="BO1687" s="121"/>
      <c r="BP1687" s="121"/>
      <c r="BQ1687" s="121"/>
      <c r="BR1687" s="121"/>
    </row>
    <row r="1688" spans="1:70" customFormat="1" ht="15.75">
      <c r="A1688" s="84"/>
      <c r="B1688" s="363"/>
      <c r="C1688" s="121"/>
      <c r="D1688" s="121"/>
      <c r="E1688" s="121"/>
      <c r="F1688" s="121"/>
      <c r="G1688" s="121"/>
      <c r="H1688" s="121"/>
      <c r="I1688" s="121"/>
      <c r="J1688" s="121"/>
      <c r="K1688" s="121"/>
      <c r="L1688" s="10"/>
      <c r="M1688" s="225"/>
      <c r="N1688" s="230"/>
      <c r="R1688" s="205"/>
      <c r="S1688" s="205"/>
      <c r="T1688" s="205"/>
      <c r="V1688" s="205"/>
      <c r="W1688" s="205"/>
      <c r="X1688" s="205"/>
      <c r="Y1688" s="394"/>
      <c r="Z1688" s="250"/>
      <c r="AA1688" s="205"/>
      <c r="AB1688" s="250"/>
      <c r="AC1688" s="250"/>
      <c r="AD1688" s="250"/>
      <c r="AE1688" s="205"/>
      <c r="AF1688" s="250"/>
      <c r="AH1688" s="250"/>
      <c r="AI1688" s="205"/>
      <c r="AJ1688" s="250"/>
      <c r="AK1688" s="250"/>
      <c r="AL1688" s="250"/>
      <c r="AM1688" s="205"/>
      <c r="AN1688" s="250"/>
      <c r="AO1688" s="121"/>
      <c r="AP1688" s="250"/>
      <c r="AQ1688" s="205"/>
      <c r="AR1688" s="250"/>
      <c r="AT1688" s="250"/>
      <c r="AU1688" s="205"/>
      <c r="AV1688" s="250"/>
      <c r="AX1688" s="250"/>
      <c r="AY1688" s="205"/>
      <c r="AZ1688" s="250"/>
      <c r="BB1688" s="250"/>
      <c r="BC1688" s="205"/>
      <c r="BD1688" s="250"/>
      <c r="BF1688" s="250"/>
      <c r="BG1688" s="205"/>
      <c r="BH1688" s="250"/>
      <c r="BI1688" s="121"/>
      <c r="BJ1688" s="250"/>
      <c r="BK1688" s="205"/>
      <c r="BL1688" s="250"/>
      <c r="BN1688" s="121"/>
      <c r="BO1688" s="121"/>
      <c r="BP1688" s="121"/>
      <c r="BQ1688" s="121"/>
      <c r="BR1688" s="121"/>
    </row>
    <row r="1689" spans="1:70" customFormat="1" ht="15.75">
      <c r="A1689" s="84"/>
      <c r="B1689" s="363"/>
      <c r="C1689" s="121"/>
      <c r="D1689" s="121"/>
      <c r="E1689" s="121"/>
      <c r="F1689" s="121"/>
      <c r="G1689" s="121"/>
      <c r="H1689" s="121"/>
      <c r="I1689" s="121"/>
      <c r="J1689" s="121"/>
      <c r="K1689" s="121"/>
      <c r="L1689" s="10"/>
      <c r="M1689" s="225"/>
      <c r="N1689" s="230"/>
      <c r="R1689" s="205"/>
      <c r="S1689" s="205"/>
      <c r="T1689" s="205"/>
      <c r="V1689" s="205"/>
      <c r="W1689" s="205"/>
      <c r="X1689" s="205"/>
      <c r="Y1689" s="394"/>
      <c r="Z1689" s="250"/>
      <c r="AA1689" s="205"/>
      <c r="AB1689" s="250"/>
      <c r="AC1689" s="250"/>
      <c r="AD1689" s="250"/>
      <c r="AE1689" s="205"/>
      <c r="AF1689" s="250"/>
      <c r="AH1689" s="250"/>
      <c r="AI1689" s="205"/>
      <c r="AJ1689" s="250"/>
      <c r="AK1689" s="250"/>
      <c r="AL1689" s="250"/>
      <c r="AM1689" s="205"/>
      <c r="AN1689" s="250"/>
      <c r="AO1689" s="121"/>
      <c r="AP1689" s="250"/>
      <c r="AQ1689" s="205"/>
      <c r="AR1689" s="250"/>
      <c r="AT1689" s="250"/>
      <c r="AU1689" s="205"/>
      <c r="AV1689" s="250"/>
      <c r="AX1689" s="250"/>
      <c r="AY1689" s="205"/>
      <c r="AZ1689" s="250"/>
      <c r="BB1689" s="250"/>
      <c r="BC1689" s="205"/>
      <c r="BD1689" s="250"/>
      <c r="BF1689" s="250"/>
      <c r="BG1689" s="205"/>
      <c r="BH1689" s="250"/>
      <c r="BI1689" s="121"/>
      <c r="BJ1689" s="250"/>
      <c r="BK1689" s="205"/>
      <c r="BL1689" s="250"/>
      <c r="BN1689" s="121"/>
      <c r="BO1689" s="121"/>
      <c r="BP1689" s="121"/>
      <c r="BQ1689" s="121"/>
      <c r="BR1689" s="121"/>
    </row>
    <row r="1690" spans="1:70" customFormat="1" ht="15.75">
      <c r="A1690" s="84"/>
      <c r="B1690" s="363"/>
      <c r="C1690" s="121"/>
      <c r="D1690" s="121"/>
      <c r="E1690" s="121"/>
      <c r="F1690" s="121"/>
      <c r="G1690" s="121"/>
      <c r="H1690" s="121"/>
      <c r="I1690" s="121"/>
      <c r="J1690" s="121"/>
      <c r="K1690" s="121"/>
      <c r="L1690" s="10"/>
      <c r="M1690" s="225"/>
      <c r="N1690" s="230"/>
      <c r="R1690" s="205"/>
      <c r="S1690" s="205"/>
      <c r="T1690" s="205"/>
      <c r="V1690" s="205"/>
      <c r="W1690" s="205"/>
      <c r="X1690" s="205"/>
      <c r="Y1690" s="394"/>
      <c r="Z1690" s="250"/>
      <c r="AA1690" s="205"/>
      <c r="AB1690" s="250"/>
      <c r="AC1690" s="250"/>
      <c r="AD1690" s="250"/>
      <c r="AE1690" s="205"/>
      <c r="AF1690" s="250"/>
      <c r="AH1690" s="250"/>
      <c r="AI1690" s="205"/>
      <c r="AJ1690" s="250"/>
      <c r="AK1690" s="250"/>
      <c r="AL1690" s="250"/>
      <c r="AM1690" s="205"/>
      <c r="AN1690" s="250"/>
      <c r="AO1690" s="121"/>
      <c r="AP1690" s="250"/>
      <c r="AQ1690" s="205"/>
      <c r="AR1690" s="250"/>
      <c r="AT1690" s="250"/>
      <c r="AU1690" s="205"/>
      <c r="AV1690" s="250"/>
      <c r="AX1690" s="250"/>
      <c r="AY1690" s="205"/>
      <c r="AZ1690" s="250"/>
      <c r="BB1690" s="250"/>
      <c r="BC1690" s="205"/>
      <c r="BD1690" s="250"/>
      <c r="BF1690" s="250"/>
      <c r="BG1690" s="205"/>
      <c r="BH1690" s="250"/>
      <c r="BI1690" s="121"/>
      <c r="BJ1690" s="250"/>
      <c r="BK1690" s="205"/>
      <c r="BL1690" s="250"/>
      <c r="BN1690" s="121"/>
      <c r="BO1690" s="121"/>
      <c r="BP1690" s="121"/>
      <c r="BQ1690" s="121"/>
      <c r="BR1690" s="121"/>
    </row>
    <row r="1691" spans="1:70" customFormat="1" ht="15.75">
      <c r="A1691" s="84"/>
      <c r="B1691" s="363"/>
      <c r="C1691" s="121"/>
      <c r="D1691" s="121"/>
      <c r="E1691" s="121"/>
      <c r="F1691" s="121"/>
      <c r="G1691" s="121"/>
      <c r="H1691" s="121"/>
      <c r="I1691" s="121"/>
      <c r="J1691" s="121"/>
      <c r="K1691" s="121"/>
      <c r="L1691" s="10"/>
      <c r="M1691" s="225"/>
      <c r="N1691" s="230"/>
      <c r="R1691" s="205"/>
      <c r="S1691" s="205"/>
      <c r="T1691" s="205"/>
      <c r="V1691" s="205"/>
      <c r="W1691" s="205"/>
      <c r="X1691" s="205"/>
      <c r="Y1691" s="394"/>
      <c r="Z1691" s="250"/>
      <c r="AA1691" s="205"/>
      <c r="AB1691" s="250"/>
      <c r="AC1691" s="250"/>
      <c r="AD1691" s="250"/>
      <c r="AE1691" s="205"/>
      <c r="AF1691" s="250"/>
      <c r="AH1691" s="250"/>
      <c r="AI1691" s="205"/>
      <c r="AJ1691" s="250"/>
      <c r="AK1691" s="250"/>
      <c r="AL1691" s="250"/>
      <c r="AM1691" s="205"/>
      <c r="AN1691" s="250"/>
      <c r="AO1691" s="121"/>
      <c r="AP1691" s="250"/>
      <c r="AQ1691" s="205"/>
      <c r="AR1691" s="250"/>
      <c r="AT1691" s="250"/>
      <c r="AU1691" s="205"/>
      <c r="AV1691" s="250"/>
      <c r="AX1691" s="250"/>
      <c r="AY1691" s="205"/>
      <c r="AZ1691" s="250"/>
      <c r="BB1691" s="250"/>
      <c r="BC1691" s="205"/>
      <c r="BD1691" s="250"/>
      <c r="BF1691" s="250"/>
      <c r="BG1691" s="205"/>
      <c r="BH1691" s="250"/>
      <c r="BI1691" s="121"/>
      <c r="BJ1691" s="250"/>
      <c r="BK1691" s="205"/>
      <c r="BL1691" s="250"/>
      <c r="BN1691" s="121"/>
      <c r="BO1691" s="121"/>
      <c r="BP1691" s="121"/>
      <c r="BQ1691" s="121"/>
      <c r="BR1691" s="121"/>
    </row>
    <row r="1692" spans="1:70" customFormat="1" ht="15.75">
      <c r="A1692" s="84"/>
      <c r="B1692" s="363"/>
      <c r="C1692" s="121"/>
      <c r="D1692" s="121"/>
      <c r="E1692" s="121"/>
      <c r="F1692" s="121"/>
      <c r="G1692" s="121"/>
      <c r="H1692" s="121"/>
      <c r="I1692" s="121"/>
      <c r="J1692" s="121"/>
      <c r="K1692" s="121"/>
      <c r="L1692" s="10"/>
      <c r="M1692" s="225"/>
      <c r="N1692" s="230"/>
      <c r="R1692" s="205"/>
      <c r="S1692" s="205"/>
      <c r="T1692" s="205"/>
      <c r="V1692" s="205"/>
      <c r="W1692" s="205"/>
      <c r="X1692" s="205"/>
      <c r="Y1692" s="394"/>
      <c r="Z1692" s="250"/>
      <c r="AA1692" s="205"/>
      <c r="AB1692" s="250"/>
      <c r="AC1692" s="250"/>
      <c r="AD1692" s="250"/>
      <c r="AE1692" s="205"/>
      <c r="AF1692" s="250"/>
      <c r="AH1692" s="250"/>
      <c r="AI1692" s="205"/>
      <c r="AJ1692" s="250"/>
      <c r="AK1692" s="250"/>
      <c r="AL1692" s="250"/>
      <c r="AM1692" s="205"/>
      <c r="AN1692" s="250"/>
      <c r="AO1692" s="121"/>
      <c r="AP1692" s="250"/>
      <c r="AQ1692" s="205"/>
      <c r="AR1692" s="250"/>
      <c r="AT1692" s="250"/>
      <c r="AU1692" s="205"/>
      <c r="AV1692" s="250"/>
      <c r="AX1692" s="250"/>
      <c r="AY1692" s="205"/>
      <c r="AZ1692" s="250"/>
      <c r="BB1692" s="250"/>
      <c r="BC1692" s="205"/>
      <c r="BD1692" s="250"/>
      <c r="BF1692" s="250"/>
      <c r="BG1692" s="205"/>
      <c r="BH1692" s="250"/>
      <c r="BI1692" s="121"/>
      <c r="BJ1692" s="250"/>
      <c r="BK1692" s="205"/>
      <c r="BL1692" s="250"/>
      <c r="BN1692" s="121"/>
      <c r="BO1692" s="121"/>
      <c r="BP1692" s="121"/>
      <c r="BQ1692" s="121"/>
      <c r="BR1692" s="121"/>
    </row>
    <row r="1693" spans="1:70" customFormat="1" ht="15.75">
      <c r="A1693" s="84"/>
      <c r="B1693" s="363"/>
      <c r="C1693" s="121"/>
      <c r="D1693" s="121"/>
      <c r="E1693" s="121"/>
      <c r="F1693" s="121"/>
      <c r="G1693" s="121"/>
      <c r="H1693" s="121"/>
      <c r="I1693" s="121"/>
      <c r="J1693" s="121"/>
      <c r="K1693" s="121"/>
      <c r="L1693" s="10"/>
      <c r="M1693" s="225"/>
      <c r="N1693" s="230"/>
      <c r="R1693" s="205"/>
      <c r="S1693" s="205"/>
      <c r="T1693" s="205"/>
      <c r="V1693" s="205"/>
      <c r="W1693" s="205"/>
      <c r="X1693" s="205"/>
      <c r="Y1693" s="394"/>
      <c r="Z1693" s="250"/>
      <c r="AA1693" s="205"/>
      <c r="AB1693" s="250"/>
      <c r="AC1693" s="250"/>
      <c r="AD1693" s="250"/>
      <c r="AE1693" s="205"/>
      <c r="AF1693" s="250"/>
      <c r="AH1693" s="250"/>
      <c r="AI1693" s="205"/>
      <c r="AJ1693" s="250"/>
      <c r="AK1693" s="250"/>
      <c r="AL1693" s="250"/>
      <c r="AM1693" s="205"/>
      <c r="AN1693" s="250"/>
      <c r="AO1693" s="121"/>
      <c r="AP1693" s="250"/>
      <c r="AQ1693" s="205"/>
      <c r="AR1693" s="250"/>
      <c r="AT1693" s="250"/>
      <c r="AU1693" s="205"/>
      <c r="AV1693" s="250"/>
      <c r="AX1693" s="250"/>
      <c r="AY1693" s="205"/>
      <c r="AZ1693" s="250"/>
      <c r="BB1693" s="250"/>
      <c r="BC1693" s="205"/>
      <c r="BD1693" s="250"/>
      <c r="BF1693" s="250"/>
      <c r="BG1693" s="205"/>
      <c r="BH1693" s="250"/>
      <c r="BI1693" s="121"/>
      <c r="BJ1693" s="250"/>
      <c r="BK1693" s="205"/>
      <c r="BL1693" s="250"/>
      <c r="BN1693" s="121"/>
      <c r="BO1693" s="121"/>
      <c r="BP1693" s="121"/>
      <c r="BQ1693" s="121"/>
      <c r="BR1693" s="121"/>
    </row>
    <row r="1694" spans="1:70" customFormat="1" ht="15.75">
      <c r="A1694" s="84"/>
      <c r="B1694" s="363"/>
      <c r="C1694" s="121"/>
      <c r="D1694" s="121"/>
      <c r="E1694" s="121"/>
      <c r="F1694" s="121"/>
      <c r="G1694" s="121"/>
      <c r="H1694" s="121"/>
      <c r="I1694" s="121"/>
      <c r="J1694" s="121"/>
      <c r="K1694" s="121"/>
      <c r="L1694" s="10"/>
      <c r="M1694" s="225"/>
      <c r="N1694" s="230"/>
      <c r="R1694" s="205"/>
      <c r="S1694" s="205"/>
      <c r="T1694" s="205"/>
      <c r="V1694" s="205"/>
      <c r="W1694" s="205"/>
      <c r="X1694" s="205"/>
      <c r="Y1694" s="394"/>
      <c r="Z1694" s="250"/>
      <c r="AA1694" s="205"/>
      <c r="AB1694" s="250"/>
      <c r="AC1694" s="250"/>
      <c r="AD1694" s="250"/>
      <c r="AE1694" s="205"/>
      <c r="AF1694" s="250"/>
      <c r="AH1694" s="250"/>
      <c r="AI1694" s="205"/>
      <c r="AJ1694" s="250"/>
      <c r="AK1694" s="250"/>
      <c r="AL1694" s="250"/>
      <c r="AM1694" s="205"/>
      <c r="AN1694" s="250"/>
      <c r="AO1694" s="121"/>
      <c r="AP1694" s="250"/>
      <c r="AQ1694" s="205"/>
      <c r="AR1694" s="250"/>
      <c r="AT1694" s="250"/>
      <c r="AU1694" s="205"/>
      <c r="AV1694" s="250"/>
      <c r="AX1694" s="250"/>
      <c r="AY1694" s="205"/>
      <c r="AZ1694" s="250"/>
      <c r="BB1694" s="250"/>
      <c r="BC1694" s="205"/>
      <c r="BD1694" s="250"/>
      <c r="BF1694" s="250"/>
      <c r="BG1694" s="205"/>
      <c r="BH1694" s="250"/>
      <c r="BI1694" s="121"/>
      <c r="BJ1694" s="250"/>
      <c r="BK1694" s="205"/>
      <c r="BL1694" s="250"/>
      <c r="BN1694" s="121"/>
      <c r="BO1694" s="121"/>
      <c r="BP1694" s="121"/>
      <c r="BQ1694" s="121"/>
      <c r="BR1694" s="121"/>
    </row>
    <row r="1695" spans="1:70" customFormat="1" ht="15.75">
      <c r="A1695" s="84"/>
      <c r="B1695" s="363"/>
      <c r="C1695" s="121"/>
      <c r="D1695" s="121"/>
      <c r="E1695" s="121"/>
      <c r="F1695" s="121"/>
      <c r="G1695" s="121"/>
      <c r="H1695" s="121"/>
      <c r="I1695" s="121"/>
      <c r="J1695" s="121"/>
      <c r="K1695" s="121"/>
      <c r="L1695" s="10"/>
      <c r="M1695" s="225"/>
      <c r="N1695" s="230"/>
      <c r="R1695" s="205"/>
      <c r="S1695" s="205"/>
      <c r="T1695" s="205"/>
      <c r="V1695" s="205"/>
      <c r="W1695" s="205"/>
      <c r="X1695" s="205"/>
      <c r="Y1695" s="394"/>
      <c r="Z1695" s="250"/>
      <c r="AA1695" s="205"/>
      <c r="AB1695" s="250"/>
      <c r="AC1695" s="250"/>
      <c r="AD1695" s="250"/>
      <c r="AE1695" s="205"/>
      <c r="AF1695" s="250"/>
      <c r="AH1695" s="250"/>
      <c r="AI1695" s="205"/>
      <c r="AJ1695" s="250"/>
      <c r="AK1695" s="250"/>
      <c r="AL1695" s="250"/>
      <c r="AM1695" s="205"/>
      <c r="AN1695" s="250"/>
      <c r="AO1695" s="121"/>
      <c r="AP1695" s="250"/>
      <c r="AQ1695" s="205"/>
      <c r="AR1695" s="250"/>
      <c r="AT1695" s="250"/>
      <c r="AU1695" s="205"/>
      <c r="AV1695" s="250"/>
      <c r="AX1695" s="250"/>
      <c r="AY1695" s="205"/>
      <c r="AZ1695" s="250"/>
      <c r="BB1695" s="250"/>
      <c r="BC1695" s="205"/>
      <c r="BD1695" s="250"/>
      <c r="BF1695" s="250"/>
      <c r="BG1695" s="205"/>
      <c r="BH1695" s="250"/>
      <c r="BI1695" s="121"/>
      <c r="BJ1695" s="250"/>
      <c r="BK1695" s="205"/>
      <c r="BL1695" s="250"/>
      <c r="BN1695" s="121"/>
      <c r="BO1695" s="121"/>
      <c r="BP1695" s="121"/>
      <c r="BQ1695" s="121"/>
      <c r="BR1695" s="121"/>
    </row>
    <row r="1696" spans="1:70" customFormat="1" ht="15.75">
      <c r="A1696" s="84"/>
      <c r="B1696" s="363"/>
      <c r="C1696" s="121"/>
      <c r="D1696" s="121"/>
      <c r="E1696" s="121"/>
      <c r="F1696" s="121"/>
      <c r="G1696" s="121"/>
      <c r="H1696" s="121"/>
      <c r="I1696" s="121"/>
      <c r="J1696" s="121"/>
      <c r="K1696" s="121"/>
      <c r="L1696" s="10"/>
      <c r="M1696" s="225"/>
      <c r="N1696" s="230"/>
      <c r="R1696" s="205"/>
      <c r="S1696" s="205"/>
      <c r="T1696" s="205"/>
      <c r="V1696" s="205"/>
      <c r="W1696" s="205"/>
      <c r="X1696" s="205"/>
      <c r="Y1696" s="394"/>
      <c r="Z1696" s="250"/>
      <c r="AA1696" s="205"/>
      <c r="AB1696" s="250"/>
      <c r="AC1696" s="250"/>
      <c r="AD1696" s="250"/>
      <c r="AE1696" s="205"/>
      <c r="AF1696" s="250"/>
      <c r="AH1696" s="250"/>
      <c r="AI1696" s="205"/>
      <c r="AJ1696" s="250"/>
      <c r="AK1696" s="250"/>
      <c r="AL1696" s="250"/>
      <c r="AM1696" s="205"/>
      <c r="AN1696" s="250"/>
      <c r="AO1696" s="121"/>
      <c r="AP1696" s="250"/>
      <c r="AQ1696" s="205"/>
      <c r="AR1696" s="250"/>
      <c r="AT1696" s="250"/>
      <c r="AU1696" s="205"/>
      <c r="AV1696" s="250"/>
      <c r="AX1696" s="250"/>
      <c r="AY1696" s="205"/>
      <c r="AZ1696" s="250"/>
      <c r="BB1696" s="250"/>
      <c r="BC1696" s="205"/>
      <c r="BD1696" s="250"/>
      <c r="BF1696" s="250"/>
      <c r="BG1696" s="205"/>
      <c r="BH1696" s="250"/>
      <c r="BI1696" s="121"/>
      <c r="BJ1696" s="250"/>
      <c r="BK1696" s="205"/>
      <c r="BL1696" s="250"/>
      <c r="BN1696" s="121"/>
      <c r="BO1696" s="121"/>
      <c r="BP1696" s="121"/>
      <c r="BQ1696" s="121"/>
      <c r="BR1696" s="121"/>
    </row>
    <row r="1697" spans="1:70" customFormat="1" ht="15.75">
      <c r="A1697" s="84"/>
      <c r="B1697" s="363"/>
      <c r="C1697" s="121"/>
      <c r="D1697" s="121"/>
      <c r="E1697" s="121"/>
      <c r="F1697" s="121"/>
      <c r="G1697" s="121"/>
      <c r="H1697" s="121"/>
      <c r="I1697" s="121"/>
      <c r="J1697" s="121"/>
      <c r="K1697" s="121"/>
      <c r="L1697" s="10"/>
      <c r="M1697" s="225"/>
      <c r="N1697" s="230"/>
      <c r="R1697" s="205"/>
      <c r="S1697" s="205"/>
      <c r="T1697" s="205"/>
      <c r="V1697" s="205"/>
      <c r="W1697" s="205"/>
      <c r="X1697" s="205"/>
      <c r="Y1697" s="394"/>
      <c r="Z1697" s="250"/>
      <c r="AA1697" s="205"/>
      <c r="AB1697" s="250"/>
      <c r="AC1697" s="250"/>
      <c r="AD1697" s="250"/>
      <c r="AE1697" s="205"/>
      <c r="AF1697" s="250"/>
      <c r="AH1697" s="250"/>
      <c r="AI1697" s="205"/>
      <c r="AJ1697" s="250"/>
      <c r="AK1697" s="250"/>
      <c r="AL1697" s="250"/>
      <c r="AM1697" s="205"/>
      <c r="AN1697" s="250"/>
      <c r="AO1697" s="121"/>
      <c r="AP1697" s="250"/>
      <c r="AQ1697" s="205"/>
      <c r="AR1697" s="250"/>
      <c r="AT1697" s="250"/>
      <c r="AU1697" s="205"/>
      <c r="AV1697" s="250"/>
      <c r="AX1697" s="250"/>
      <c r="AY1697" s="205"/>
      <c r="AZ1697" s="250"/>
      <c r="BB1697" s="250"/>
      <c r="BC1697" s="205"/>
      <c r="BD1697" s="250"/>
      <c r="BF1697" s="250"/>
      <c r="BG1697" s="205"/>
      <c r="BH1697" s="250"/>
      <c r="BI1697" s="121"/>
      <c r="BJ1697" s="250"/>
      <c r="BK1697" s="205"/>
      <c r="BL1697" s="250"/>
      <c r="BN1697" s="121"/>
      <c r="BO1697" s="121"/>
      <c r="BP1697" s="121"/>
      <c r="BQ1697" s="121"/>
      <c r="BR1697" s="121"/>
    </row>
    <row r="1698" spans="1:70" customFormat="1" ht="15.75">
      <c r="A1698" s="84"/>
      <c r="B1698" s="363"/>
      <c r="C1698" s="121"/>
      <c r="D1698" s="121"/>
      <c r="E1698" s="121"/>
      <c r="F1698" s="121"/>
      <c r="G1698" s="121"/>
      <c r="H1698" s="121"/>
      <c r="I1698" s="121"/>
      <c r="J1698" s="121"/>
      <c r="K1698" s="121"/>
      <c r="L1698" s="10"/>
      <c r="M1698" s="225"/>
      <c r="N1698" s="230"/>
      <c r="R1698" s="205"/>
      <c r="S1698" s="205"/>
      <c r="T1698" s="205"/>
      <c r="V1698" s="205"/>
      <c r="W1698" s="205"/>
      <c r="X1698" s="205"/>
      <c r="Y1698" s="394"/>
      <c r="Z1698" s="250"/>
      <c r="AA1698" s="205"/>
      <c r="AB1698" s="250"/>
      <c r="AC1698" s="250"/>
      <c r="AD1698" s="250"/>
      <c r="AE1698" s="205"/>
      <c r="AF1698" s="250"/>
      <c r="AH1698" s="250"/>
      <c r="AI1698" s="205"/>
      <c r="AJ1698" s="250"/>
      <c r="AK1698" s="250"/>
      <c r="AL1698" s="250"/>
      <c r="AM1698" s="205"/>
      <c r="AN1698" s="250"/>
      <c r="AO1698" s="121"/>
      <c r="AP1698" s="250"/>
      <c r="AQ1698" s="205"/>
      <c r="AR1698" s="250"/>
      <c r="AT1698" s="250"/>
      <c r="AU1698" s="205"/>
      <c r="AV1698" s="250"/>
      <c r="AX1698" s="250"/>
      <c r="AY1698" s="205"/>
      <c r="AZ1698" s="250"/>
      <c r="BB1698" s="250"/>
      <c r="BC1698" s="205"/>
      <c r="BD1698" s="250"/>
      <c r="BF1698" s="250"/>
      <c r="BG1698" s="205"/>
      <c r="BH1698" s="250"/>
      <c r="BI1698" s="121"/>
      <c r="BJ1698" s="250"/>
      <c r="BK1698" s="205"/>
      <c r="BL1698" s="250"/>
      <c r="BN1698" s="121"/>
      <c r="BO1698" s="121"/>
      <c r="BP1698" s="121"/>
      <c r="BQ1698" s="121"/>
      <c r="BR1698" s="121"/>
    </row>
    <row r="1699" spans="1:70" customFormat="1" ht="15.75">
      <c r="A1699" s="84"/>
      <c r="B1699" s="363"/>
      <c r="C1699" s="121"/>
      <c r="D1699" s="121"/>
      <c r="E1699" s="121"/>
      <c r="F1699" s="121"/>
      <c r="G1699" s="121"/>
      <c r="H1699" s="121"/>
      <c r="I1699" s="121"/>
      <c r="J1699" s="121"/>
      <c r="K1699" s="121"/>
      <c r="L1699" s="10"/>
      <c r="M1699" s="225"/>
      <c r="N1699" s="230"/>
      <c r="R1699" s="205"/>
      <c r="S1699" s="205"/>
      <c r="T1699" s="205"/>
      <c r="V1699" s="205"/>
      <c r="W1699" s="205"/>
      <c r="X1699" s="205"/>
      <c r="Y1699" s="394"/>
      <c r="Z1699" s="250"/>
      <c r="AA1699" s="205"/>
      <c r="AB1699" s="250"/>
      <c r="AC1699" s="250"/>
      <c r="AD1699" s="250"/>
      <c r="AE1699" s="205"/>
      <c r="AF1699" s="250"/>
      <c r="AH1699" s="250"/>
      <c r="AI1699" s="205"/>
      <c r="AJ1699" s="250"/>
      <c r="AK1699" s="250"/>
      <c r="AL1699" s="250"/>
      <c r="AM1699" s="205"/>
      <c r="AN1699" s="250"/>
      <c r="AO1699" s="121"/>
      <c r="AP1699" s="250"/>
      <c r="AQ1699" s="205"/>
      <c r="AR1699" s="250"/>
      <c r="AT1699" s="250"/>
      <c r="AU1699" s="205"/>
      <c r="AV1699" s="250"/>
      <c r="AX1699" s="250"/>
      <c r="AY1699" s="205"/>
      <c r="AZ1699" s="250"/>
      <c r="BB1699" s="250"/>
      <c r="BC1699" s="205"/>
      <c r="BD1699" s="250"/>
      <c r="BF1699" s="250"/>
      <c r="BG1699" s="205"/>
      <c r="BH1699" s="250"/>
      <c r="BI1699" s="121"/>
      <c r="BJ1699" s="250"/>
      <c r="BK1699" s="205"/>
      <c r="BL1699" s="250"/>
      <c r="BN1699" s="121"/>
      <c r="BO1699" s="121"/>
      <c r="BP1699" s="121"/>
      <c r="BQ1699" s="121"/>
      <c r="BR1699" s="121"/>
    </row>
    <row r="1700" spans="1:70" customFormat="1" ht="15.75">
      <c r="A1700" s="84"/>
      <c r="B1700" s="363"/>
      <c r="C1700" s="121"/>
      <c r="D1700" s="121"/>
      <c r="E1700" s="121"/>
      <c r="F1700" s="121"/>
      <c r="G1700" s="121"/>
      <c r="H1700" s="121"/>
      <c r="I1700" s="121"/>
      <c r="J1700" s="121"/>
      <c r="K1700" s="121"/>
      <c r="L1700" s="10"/>
      <c r="M1700" s="225"/>
      <c r="N1700" s="230"/>
      <c r="R1700" s="205"/>
      <c r="S1700" s="205"/>
      <c r="T1700" s="205"/>
      <c r="V1700" s="205"/>
      <c r="W1700" s="205"/>
      <c r="X1700" s="205"/>
      <c r="Y1700" s="394"/>
      <c r="Z1700" s="250"/>
      <c r="AA1700" s="205"/>
      <c r="AB1700" s="250"/>
      <c r="AC1700" s="250"/>
      <c r="AD1700" s="250"/>
      <c r="AE1700" s="205"/>
      <c r="AF1700" s="250"/>
      <c r="AH1700" s="250"/>
      <c r="AI1700" s="205"/>
      <c r="AJ1700" s="250"/>
      <c r="AK1700" s="250"/>
      <c r="AL1700" s="250"/>
      <c r="AM1700" s="205"/>
      <c r="AN1700" s="250"/>
      <c r="AO1700" s="121"/>
      <c r="AP1700" s="250"/>
      <c r="AQ1700" s="205"/>
      <c r="AR1700" s="250"/>
      <c r="AT1700" s="250"/>
      <c r="AU1700" s="205"/>
      <c r="AV1700" s="250"/>
      <c r="AX1700" s="250"/>
      <c r="AY1700" s="205"/>
      <c r="AZ1700" s="250"/>
      <c r="BB1700" s="250"/>
      <c r="BC1700" s="205"/>
      <c r="BD1700" s="250"/>
      <c r="BF1700" s="250"/>
      <c r="BG1700" s="205"/>
      <c r="BH1700" s="250"/>
      <c r="BI1700" s="121"/>
      <c r="BJ1700" s="250"/>
      <c r="BK1700" s="205"/>
      <c r="BL1700" s="250"/>
      <c r="BN1700" s="121"/>
      <c r="BO1700" s="121"/>
      <c r="BP1700" s="121"/>
      <c r="BQ1700" s="121"/>
      <c r="BR1700" s="121"/>
    </row>
    <row r="1701" spans="1:70" customFormat="1" ht="15.75">
      <c r="A1701" s="84"/>
      <c r="B1701" s="363"/>
      <c r="C1701" s="121"/>
      <c r="D1701" s="121"/>
      <c r="E1701" s="121"/>
      <c r="F1701" s="121"/>
      <c r="G1701" s="121"/>
      <c r="H1701" s="121"/>
      <c r="I1701" s="121"/>
      <c r="J1701" s="121"/>
      <c r="K1701" s="121"/>
      <c r="L1701" s="10"/>
      <c r="M1701" s="225"/>
      <c r="N1701" s="230"/>
      <c r="R1701" s="205"/>
      <c r="S1701" s="205"/>
      <c r="T1701" s="205"/>
      <c r="V1701" s="205"/>
      <c r="W1701" s="205"/>
      <c r="X1701" s="205"/>
      <c r="Y1701" s="394"/>
      <c r="Z1701" s="250"/>
      <c r="AA1701" s="205"/>
      <c r="AB1701" s="250"/>
      <c r="AC1701" s="250"/>
      <c r="AD1701" s="250"/>
      <c r="AE1701" s="205"/>
      <c r="AF1701" s="250"/>
      <c r="AH1701" s="250"/>
      <c r="AI1701" s="205"/>
      <c r="AJ1701" s="250"/>
      <c r="AK1701" s="250"/>
      <c r="AL1701" s="250"/>
      <c r="AM1701" s="205"/>
      <c r="AN1701" s="250"/>
      <c r="AO1701" s="121"/>
      <c r="AP1701" s="250"/>
      <c r="AQ1701" s="205"/>
      <c r="AR1701" s="250"/>
      <c r="AT1701" s="250"/>
      <c r="AU1701" s="205"/>
      <c r="AV1701" s="250"/>
      <c r="AX1701" s="250"/>
      <c r="AY1701" s="205"/>
      <c r="AZ1701" s="250"/>
      <c r="BB1701" s="250"/>
      <c r="BC1701" s="205"/>
      <c r="BD1701" s="250"/>
      <c r="BF1701" s="250"/>
      <c r="BG1701" s="205"/>
      <c r="BH1701" s="250"/>
      <c r="BI1701" s="121"/>
      <c r="BJ1701" s="250"/>
      <c r="BK1701" s="205"/>
      <c r="BL1701" s="250"/>
      <c r="BN1701" s="121"/>
      <c r="BO1701" s="121"/>
      <c r="BP1701" s="121"/>
      <c r="BQ1701" s="121"/>
      <c r="BR1701" s="121"/>
    </row>
    <row r="1702" spans="1:70" customFormat="1" ht="15.75">
      <c r="A1702" s="84"/>
      <c r="B1702" s="363"/>
      <c r="C1702" s="121"/>
      <c r="D1702" s="121"/>
      <c r="E1702" s="121"/>
      <c r="F1702" s="121"/>
      <c r="G1702" s="121"/>
      <c r="H1702" s="121"/>
      <c r="I1702" s="121"/>
      <c r="J1702" s="121"/>
      <c r="K1702" s="121"/>
      <c r="L1702" s="10"/>
      <c r="M1702" s="225"/>
      <c r="N1702" s="230"/>
      <c r="R1702" s="205"/>
      <c r="S1702" s="205"/>
      <c r="T1702" s="205"/>
      <c r="V1702" s="205"/>
      <c r="W1702" s="205"/>
      <c r="X1702" s="205"/>
      <c r="Y1702" s="394"/>
      <c r="Z1702" s="250"/>
      <c r="AA1702" s="205"/>
      <c r="AB1702" s="250"/>
      <c r="AC1702" s="250"/>
      <c r="AD1702" s="250"/>
      <c r="AE1702" s="205"/>
      <c r="AF1702" s="250"/>
      <c r="AH1702" s="250"/>
      <c r="AI1702" s="205"/>
      <c r="AJ1702" s="250"/>
      <c r="AK1702" s="250"/>
      <c r="AL1702" s="250"/>
      <c r="AM1702" s="205"/>
      <c r="AN1702" s="250"/>
      <c r="AO1702" s="121"/>
      <c r="AP1702" s="250"/>
      <c r="AQ1702" s="205"/>
      <c r="AR1702" s="250"/>
      <c r="AT1702" s="250"/>
      <c r="AU1702" s="205"/>
      <c r="AV1702" s="250"/>
      <c r="AX1702" s="250"/>
      <c r="AY1702" s="205"/>
      <c r="AZ1702" s="250"/>
      <c r="BB1702" s="250"/>
      <c r="BC1702" s="205"/>
      <c r="BD1702" s="250"/>
      <c r="BF1702" s="250"/>
      <c r="BG1702" s="205"/>
      <c r="BH1702" s="250"/>
      <c r="BI1702" s="121"/>
      <c r="BJ1702" s="250"/>
      <c r="BK1702" s="205"/>
      <c r="BL1702" s="250"/>
      <c r="BN1702" s="121"/>
      <c r="BO1702" s="121"/>
      <c r="BP1702" s="121"/>
      <c r="BQ1702" s="121"/>
      <c r="BR1702" s="121"/>
    </row>
    <row r="1703" spans="1:70" customFormat="1" ht="15.75">
      <c r="A1703" s="84"/>
      <c r="B1703" s="363"/>
      <c r="C1703" s="121"/>
      <c r="D1703" s="121"/>
      <c r="E1703" s="121"/>
      <c r="F1703" s="121"/>
      <c r="G1703" s="121"/>
      <c r="H1703" s="121"/>
      <c r="I1703" s="121"/>
      <c r="J1703" s="121"/>
      <c r="K1703" s="121"/>
      <c r="L1703" s="10"/>
      <c r="M1703" s="225"/>
      <c r="N1703" s="230"/>
      <c r="R1703" s="205"/>
      <c r="S1703" s="205"/>
      <c r="T1703" s="205"/>
      <c r="V1703" s="205"/>
      <c r="W1703" s="205"/>
      <c r="X1703" s="205"/>
      <c r="Y1703" s="394"/>
      <c r="Z1703" s="250"/>
      <c r="AA1703" s="205"/>
      <c r="AB1703" s="250"/>
      <c r="AC1703" s="250"/>
      <c r="AD1703" s="250"/>
      <c r="AE1703" s="205"/>
      <c r="AF1703" s="250"/>
      <c r="AH1703" s="250"/>
      <c r="AI1703" s="205"/>
      <c r="AJ1703" s="250"/>
      <c r="AK1703" s="250"/>
      <c r="AL1703" s="250"/>
      <c r="AM1703" s="205"/>
      <c r="AN1703" s="250"/>
      <c r="AO1703" s="121"/>
      <c r="AP1703" s="250"/>
      <c r="AQ1703" s="205"/>
      <c r="AR1703" s="250"/>
      <c r="AT1703" s="250"/>
      <c r="AU1703" s="205"/>
      <c r="AV1703" s="250"/>
      <c r="AX1703" s="250"/>
      <c r="AY1703" s="205"/>
      <c r="AZ1703" s="250"/>
      <c r="BB1703" s="250"/>
      <c r="BC1703" s="205"/>
      <c r="BD1703" s="250"/>
      <c r="BF1703" s="250"/>
      <c r="BG1703" s="205"/>
      <c r="BH1703" s="250"/>
      <c r="BI1703" s="121"/>
      <c r="BJ1703" s="250"/>
      <c r="BK1703" s="205"/>
      <c r="BL1703" s="250"/>
      <c r="BN1703" s="121"/>
      <c r="BO1703" s="121"/>
      <c r="BP1703" s="121"/>
      <c r="BQ1703" s="121"/>
      <c r="BR1703" s="121"/>
    </row>
    <row r="1704" spans="1:70" customFormat="1" ht="15.75">
      <c r="A1704" s="84"/>
      <c r="B1704" s="363"/>
      <c r="C1704" s="121"/>
      <c r="D1704" s="121"/>
      <c r="E1704" s="121"/>
      <c r="F1704" s="121"/>
      <c r="G1704" s="121"/>
      <c r="H1704" s="121"/>
      <c r="I1704" s="121"/>
      <c r="J1704" s="121"/>
      <c r="K1704" s="121"/>
      <c r="L1704" s="10"/>
      <c r="M1704" s="225"/>
      <c r="N1704" s="230"/>
      <c r="R1704" s="205"/>
      <c r="S1704" s="205"/>
      <c r="T1704" s="205"/>
      <c r="V1704" s="205"/>
      <c r="W1704" s="205"/>
      <c r="X1704" s="205"/>
      <c r="Y1704" s="394"/>
      <c r="Z1704" s="250"/>
      <c r="AA1704" s="205"/>
      <c r="AB1704" s="250"/>
      <c r="AC1704" s="250"/>
      <c r="AD1704" s="250"/>
      <c r="AE1704" s="205"/>
      <c r="AF1704" s="250"/>
      <c r="AH1704" s="250"/>
      <c r="AI1704" s="205"/>
      <c r="AJ1704" s="250"/>
      <c r="AK1704" s="250"/>
      <c r="AL1704" s="250"/>
      <c r="AM1704" s="205"/>
      <c r="AN1704" s="250"/>
      <c r="AO1704" s="121"/>
      <c r="AP1704" s="250"/>
      <c r="AQ1704" s="205"/>
      <c r="AR1704" s="250"/>
      <c r="AT1704" s="250"/>
      <c r="AU1704" s="205"/>
      <c r="AV1704" s="250"/>
      <c r="AX1704" s="250"/>
      <c r="AY1704" s="205"/>
      <c r="AZ1704" s="250"/>
      <c r="BB1704" s="250"/>
      <c r="BC1704" s="205"/>
      <c r="BD1704" s="250"/>
      <c r="BF1704" s="250"/>
      <c r="BG1704" s="205"/>
      <c r="BH1704" s="250"/>
      <c r="BI1704" s="121"/>
      <c r="BJ1704" s="250"/>
      <c r="BK1704" s="205"/>
      <c r="BL1704" s="250"/>
      <c r="BN1704" s="121"/>
      <c r="BO1704" s="121"/>
      <c r="BP1704" s="121"/>
      <c r="BQ1704" s="121"/>
      <c r="BR1704" s="121"/>
    </row>
    <row r="1705" spans="1:70" customFormat="1" ht="15.75">
      <c r="A1705" s="84"/>
      <c r="B1705" s="363"/>
      <c r="C1705" s="121"/>
      <c r="D1705" s="121"/>
      <c r="E1705" s="121"/>
      <c r="F1705" s="121"/>
      <c r="G1705" s="121"/>
      <c r="H1705" s="121"/>
      <c r="I1705" s="121"/>
      <c r="J1705" s="121"/>
      <c r="K1705" s="121"/>
      <c r="L1705" s="10"/>
      <c r="M1705" s="225"/>
      <c r="N1705" s="230"/>
      <c r="R1705" s="205"/>
      <c r="S1705" s="205"/>
      <c r="T1705" s="205"/>
      <c r="V1705" s="205"/>
      <c r="W1705" s="205"/>
      <c r="X1705" s="205"/>
      <c r="Y1705" s="394"/>
      <c r="Z1705" s="250"/>
      <c r="AA1705" s="205"/>
      <c r="AB1705" s="250"/>
      <c r="AC1705" s="250"/>
      <c r="AD1705" s="250"/>
      <c r="AE1705" s="205"/>
      <c r="AF1705" s="250"/>
      <c r="AH1705" s="250"/>
      <c r="AI1705" s="205"/>
      <c r="AJ1705" s="250"/>
      <c r="AK1705" s="250"/>
      <c r="AL1705" s="250"/>
      <c r="AM1705" s="205"/>
      <c r="AN1705" s="250"/>
      <c r="AO1705" s="121"/>
      <c r="AP1705" s="250"/>
      <c r="AQ1705" s="205"/>
      <c r="AR1705" s="250"/>
      <c r="AT1705" s="250"/>
      <c r="AU1705" s="205"/>
      <c r="AV1705" s="250"/>
      <c r="AX1705" s="250"/>
      <c r="AY1705" s="205"/>
      <c r="AZ1705" s="250"/>
      <c r="BB1705" s="250"/>
      <c r="BC1705" s="205"/>
      <c r="BD1705" s="250"/>
      <c r="BF1705" s="250"/>
      <c r="BG1705" s="205"/>
      <c r="BH1705" s="250"/>
      <c r="BI1705" s="121"/>
      <c r="BJ1705" s="250"/>
      <c r="BK1705" s="205"/>
      <c r="BL1705" s="250"/>
      <c r="BN1705" s="121"/>
      <c r="BO1705" s="121"/>
      <c r="BP1705" s="121"/>
      <c r="BQ1705" s="121"/>
      <c r="BR1705" s="121"/>
    </row>
    <row r="1706" spans="1:70" customFormat="1" ht="15.75">
      <c r="A1706" s="84"/>
      <c r="B1706" s="363"/>
      <c r="C1706" s="121"/>
      <c r="D1706" s="121"/>
      <c r="E1706" s="121"/>
      <c r="F1706" s="121"/>
      <c r="G1706" s="121"/>
      <c r="H1706" s="121"/>
      <c r="I1706" s="121"/>
      <c r="J1706" s="121"/>
      <c r="K1706" s="121"/>
      <c r="L1706" s="10"/>
      <c r="M1706" s="225"/>
      <c r="N1706" s="230"/>
      <c r="R1706" s="205"/>
      <c r="S1706" s="205"/>
      <c r="T1706" s="205"/>
      <c r="V1706" s="205"/>
      <c r="W1706" s="205"/>
      <c r="X1706" s="205"/>
      <c r="Y1706" s="394"/>
      <c r="Z1706" s="250"/>
      <c r="AA1706" s="205"/>
      <c r="AB1706" s="250"/>
      <c r="AC1706" s="250"/>
      <c r="AD1706" s="250"/>
      <c r="AE1706" s="205"/>
      <c r="AF1706" s="250"/>
      <c r="AH1706" s="250"/>
      <c r="AI1706" s="205"/>
      <c r="AJ1706" s="250"/>
      <c r="AK1706" s="250"/>
      <c r="AL1706" s="250"/>
      <c r="AM1706" s="205"/>
      <c r="AN1706" s="250"/>
      <c r="AO1706" s="121"/>
      <c r="AP1706" s="250"/>
      <c r="AQ1706" s="205"/>
      <c r="AR1706" s="250"/>
      <c r="AT1706" s="250"/>
      <c r="AU1706" s="205"/>
      <c r="AV1706" s="250"/>
      <c r="AX1706" s="250"/>
      <c r="AY1706" s="205"/>
      <c r="AZ1706" s="250"/>
      <c r="BB1706" s="250"/>
      <c r="BC1706" s="205"/>
      <c r="BD1706" s="250"/>
      <c r="BF1706" s="250"/>
      <c r="BG1706" s="205"/>
      <c r="BH1706" s="250"/>
      <c r="BI1706" s="121"/>
      <c r="BJ1706" s="250"/>
      <c r="BK1706" s="205"/>
      <c r="BL1706" s="250"/>
      <c r="BN1706" s="121"/>
      <c r="BO1706" s="121"/>
      <c r="BP1706" s="121"/>
      <c r="BQ1706" s="121"/>
      <c r="BR1706" s="121"/>
    </row>
    <row r="1707" spans="1:70" customFormat="1" ht="15.75">
      <c r="A1707" s="84"/>
      <c r="B1707" s="363"/>
      <c r="C1707" s="121"/>
      <c r="D1707" s="121"/>
      <c r="E1707" s="121"/>
      <c r="F1707" s="121"/>
      <c r="G1707" s="121"/>
      <c r="H1707" s="121"/>
      <c r="I1707" s="121"/>
      <c r="J1707" s="121"/>
      <c r="K1707" s="121"/>
      <c r="L1707" s="10"/>
      <c r="M1707" s="225"/>
      <c r="N1707" s="230"/>
      <c r="R1707" s="205"/>
      <c r="S1707" s="205"/>
      <c r="T1707" s="205"/>
      <c r="V1707" s="205"/>
      <c r="W1707" s="205"/>
      <c r="X1707" s="205"/>
      <c r="Y1707" s="394"/>
      <c r="Z1707" s="250"/>
      <c r="AA1707" s="205"/>
      <c r="AB1707" s="250"/>
      <c r="AC1707" s="250"/>
      <c r="AD1707" s="250"/>
      <c r="AE1707" s="205"/>
      <c r="AF1707" s="250"/>
      <c r="AH1707" s="250"/>
      <c r="AI1707" s="205"/>
      <c r="AJ1707" s="250"/>
      <c r="AK1707" s="250"/>
      <c r="AL1707" s="250"/>
      <c r="AM1707" s="205"/>
      <c r="AN1707" s="250"/>
      <c r="AO1707" s="121"/>
      <c r="AP1707" s="250"/>
      <c r="AQ1707" s="205"/>
      <c r="AR1707" s="250"/>
      <c r="AT1707" s="250"/>
      <c r="AU1707" s="205"/>
      <c r="AV1707" s="250"/>
      <c r="AX1707" s="250"/>
      <c r="AY1707" s="205"/>
      <c r="AZ1707" s="250"/>
      <c r="BB1707" s="250"/>
      <c r="BC1707" s="205"/>
      <c r="BD1707" s="250"/>
      <c r="BF1707" s="250"/>
      <c r="BG1707" s="205"/>
      <c r="BH1707" s="250"/>
      <c r="BI1707" s="121"/>
      <c r="BJ1707" s="250"/>
      <c r="BK1707" s="205"/>
      <c r="BL1707" s="250"/>
      <c r="BN1707" s="121"/>
      <c r="BO1707" s="121"/>
      <c r="BP1707" s="121"/>
      <c r="BQ1707" s="121"/>
      <c r="BR1707" s="121"/>
    </row>
    <row r="1708" spans="1:70" customFormat="1" ht="15.75">
      <c r="A1708" s="84"/>
      <c r="B1708" s="363"/>
      <c r="C1708" s="121"/>
      <c r="D1708" s="121"/>
      <c r="E1708" s="121"/>
      <c r="F1708" s="121"/>
      <c r="G1708" s="121"/>
      <c r="H1708" s="121"/>
      <c r="I1708" s="121"/>
      <c r="J1708" s="121"/>
      <c r="K1708" s="121"/>
      <c r="L1708" s="10"/>
      <c r="M1708" s="225"/>
      <c r="N1708" s="230"/>
      <c r="R1708" s="205"/>
      <c r="S1708" s="205"/>
      <c r="T1708" s="205"/>
      <c r="V1708" s="205"/>
      <c r="W1708" s="205"/>
      <c r="X1708" s="205"/>
      <c r="Y1708" s="394"/>
      <c r="Z1708" s="250"/>
      <c r="AA1708" s="205"/>
      <c r="AB1708" s="250"/>
      <c r="AC1708" s="250"/>
      <c r="AD1708" s="250"/>
      <c r="AE1708" s="205"/>
      <c r="AF1708" s="250"/>
      <c r="AH1708" s="250"/>
      <c r="AI1708" s="205"/>
      <c r="AJ1708" s="250"/>
      <c r="AK1708" s="250"/>
      <c r="AL1708" s="250"/>
      <c r="AM1708" s="205"/>
      <c r="AN1708" s="250"/>
      <c r="AO1708" s="121"/>
      <c r="AP1708" s="250"/>
      <c r="AQ1708" s="205"/>
      <c r="AR1708" s="250"/>
      <c r="AT1708" s="250"/>
      <c r="AU1708" s="205"/>
      <c r="AV1708" s="250"/>
      <c r="AX1708" s="250"/>
      <c r="AY1708" s="205"/>
      <c r="AZ1708" s="250"/>
      <c r="BB1708" s="250"/>
      <c r="BC1708" s="205"/>
      <c r="BD1708" s="250"/>
      <c r="BF1708" s="250"/>
      <c r="BG1708" s="205"/>
      <c r="BH1708" s="250"/>
      <c r="BI1708" s="121"/>
      <c r="BJ1708" s="250"/>
      <c r="BK1708" s="205"/>
      <c r="BL1708" s="250"/>
      <c r="BN1708" s="121"/>
      <c r="BO1708" s="121"/>
      <c r="BP1708" s="121"/>
      <c r="BQ1708" s="121"/>
      <c r="BR1708" s="121"/>
    </row>
    <row r="1709" spans="1:70" customFormat="1" ht="15.75">
      <c r="A1709" s="84"/>
      <c r="B1709" s="363"/>
      <c r="C1709" s="121"/>
      <c r="D1709" s="121"/>
      <c r="E1709" s="121"/>
      <c r="F1709" s="121"/>
      <c r="G1709" s="121"/>
      <c r="H1709" s="121"/>
      <c r="I1709" s="121"/>
      <c r="J1709" s="121"/>
      <c r="K1709" s="121"/>
      <c r="L1709" s="10"/>
      <c r="M1709" s="225"/>
      <c r="N1709" s="230"/>
      <c r="R1709" s="205"/>
      <c r="S1709" s="205"/>
      <c r="T1709" s="205"/>
      <c r="V1709" s="205"/>
      <c r="W1709" s="205"/>
      <c r="X1709" s="205"/>
      <c r="Y1709" s="394"/>
      <c r="Z1709" s="250"/>
      <c r="AA1709" s="205"/>
      <c r="AB1709" s="250"/>
      <c r="AC1709" s="250"/>
      <c r="AD1709" s="250"/>
      <c r="AE1709" s="205"/>
      <c r="AF1709" s="250"/>
      <c r="AH1709" s="250"/>
      <c r="AI1709" s="205"/>
      <c r="AJ1709" s="250"/>
      <c r="AK1709" s="250"/>
      <c r="AL1709" s="250"/>
      <c r="AM1709" s="205"/>
      <c r="AN1709" s="250"/>
      <c r="AO1709" s="121"/>
      <c r="AP1709" s="250"/>
      <c r="AQ1709" s="205"/>
      <c r="AR1709" s="250"/>
      <c r="AT1709" s="250"/>
      <c r="AU1709" s="205"/>
      <c r="AV1709" s="250"/>
      <c r="AX1709" s="250"/>
      <c r="AY1709" s="205"/>
      <c r="AZ1709" s="250"/>
      <c r="BB1709" s="250"/>
      <c r="BC1709" s="205"/>
      <c r="BD1709" s="250"/>
      <c r="BF1709" s="250"/>
      <c r="BG1709" s="205"/>
      <c r="BH1709" s="250"/>
      <c r="BI1709" s="121"/>
      <c r="BJ1709" s="250"/>
      <c r="BK1709" s="205"/>
      <c r="BL1709" s="250"/>
      <c r="BN1709" s="121"/>
      <c r="BO1709" s="121"/>
      <c r="BP1709" s="121"/>
      <c r="BQ1709" s="121"/>
      <c r="BR1709" s="121"/>
    </row>
    <row r="1710" spans="1:70" customFormat="1" ht="15.75">
      <c r="A1710" s="84"/>
      <c r="B1710" s="363"/>
      <c r="C1710" s="121"/>
      <c r="D1710" s="121"/>
      <c r="E1710" s="121"/>
      <c r="F1710" s="121"/>
      <c r="G1710" s="121"/>
      <c r="H1710" s="121"/>
      <c r="I1710" s="121"/>
      <c r="J1710" s="121"/>
      <c r="K1710" s="121"/>
      <c r="L1710" s="10"/>
      <c r="M1710" s="225"/>
      <c r="N1710" s="230"/>
      <c r="R1710" s="205"/>
      <c r="S1710" s="205"/>
      <c r="T1710" s="205"/>
      <c r="V1710" s="205"/>
      <c r="W1710" s="205"/>
      <c r="X1710" s="205"/>
      <c r="Y1710" s="394"/>
      <c r="Z1710" s="250"/>
      <c r="AA1710" s="205"/>
      <c r="AB1710" s="250"/>
      <c r="AC1710" s="250"/>
      <c r="AD1710" s="250"/>
      <c r="AE1710" s="205"/>
      <c r="AF1710" s="250"/>
      <c r="AH1710" s="250"/>
      <c r="AI1710" s="205"/>
      <c r="AJ1710" s="250"/>
      <c r="AK1710" s="250"/>
      <c r="AL1710" s="250"/>
      <c r="AM1710" s="205"/>
      <c r="AN1710" s="250"/>
      <c r="AO1710" s="121"/>
      <c r="AP1710" s="250"/>
      <c r="AQ1710" s="205"/>
      <c r="AR1710" s="250"/>
      <c r="AT1710" s="250"/>
      <c r="AU1710" s="205"/>
      <c r="AV1710" s="250"/>
      <c r="AX1710" s="250"/>
      <c r="AY1710" s="205"/>
      <c r="AZ1710" s="250"/>
      <c r="BB1710" s="250"/>
      <c r="BC1710" s="205"/>
      <c r="BD1710" s="250"/>
      <c r="BF1710" s="250"/>
      <c r="BG1710" s="205"/>
      <c r="BH1710" s="250"/>
      <c r="BI1710" s="121"/>
      <c r="BJ1710" s="250"/>
      <c r="BK1710" s="205"/>
      <c r="BL1710" s="250"/>
      <c r="BN1710" s="121"/>
      <c r="BO1710" s="121"/>
      <c r="BP1710" s="121"/>
      <c r="BQ1710" s="121"/>
      <c r="BR1710" s="121"/>
    </row>
    <row r="1711" spans="1:70" customFormat="1" ht="15.75">
      <c r="A1711" s="84"/>
      <c r="B1711" s="363"/>
      <c r="C1711" s="121"/>
      <c r="D1711" s="121"/>
      <c r="E1711" s="121"/>
      <c r="F1711" s="121"/>
      <c r="G1711" s="121"/>
      <c r="H1711" s="121"/>
      <c r="I1711" s="121"/>
      <c r="J1711" s="121"/>
      <c r="K1711" s="121"/>
      <c r="L1711" s="10"/>
      <c r="M1711" s="225"/>
      <c r="N1711" s="230"/>
      <c r="R1711" s="205"/>
      <c r="S1711" s="205"/>
      <c r="T1711" s="205"/>
      <c r="V1711" s="205"/>
      <c r="W1711" s="205"/>
      <c r="X1711" s="205"/>
      <c r="Y1711" s="394"/>
      <c r="Z1711" s="250"/>
      <c r="AA1711" s="205"/>
      <c r="AB1711" s="250"/>
      <c r="AC1711" s="250"/>
      <c r="AD1711" s="250"/>
      <c r="AE1711" s="205"/>
      <c r="AF1711" s="250"/>
      <c r="AH1711" s="250"/>
      <c r="AI1711" s="205"/>
      <c r="AJ1711" s="250"/>
      <c r="AK1711" s="250"/>
      <c r="AL1711" s="250"/>
      <c r="AM1711" s="205"/>
      <c r="AN1711" s="250"/>
      <c r="AO1711" s="121"/>
      <c r="AP1711" s="250"/>
      <c r="AQ1711" s="205"/>
      <c r="AR1711" s="250"/>
      <c r="AT1711" s="250"/>
      <c r="AU1711" s="205"/>
      <c r="AV1711" s="250"/>
      <c r="AX1711" s="250"/>
      <c r="AY1711" s="205"/>
      <c r="AZ1711" s="250"/>
      <c r="BB1711" s="250"/>
      <c r="BC1711" s="205"/>
      <c r="BD1711" s="250"/>
      <c r="BF1711" s="250"/>
      <c r="BG1711" s="205"/>
      <c r="BH1711" s="250"/>
      <c r="BI1711" s="121"/>
      <c r="BJ1711" s="250"/>
      <c r="BK1711" s="205"/>
      <c r="BL1711" s="250"/>
      <c r="BN1711" s="121"/>
      <c r="BO1711" s="121"/>
      <c r="BP1711" s="121"/>
      <c r="BQ1711" s="121"/>
      <c r="BR1711" s="121"/>
    </row>
    <row r="1712" spans="1:70" customFormat="1" ht="15.75">
      <c r="A1712" s="84"/>
      <c r="B1712" s="363"/>
      <c r="C1712" s="121"/>
      <c r="D1712" s="121"/>
      <c r="E1712" s="121"/>
      <c r="F1712" s="121"/>
      <c r="G1712" s="121"/>
      <c r="H1712" s="121"/>
      <c r="I1712" s="121"/>
      <c r="J1712" s="121"/>
      <c r="K1712" s="121"/>
      <c r="L1712" s="10"/>
      <c r="M1712" s="225"/>
      <c r="N1712" s="230"/>
      <c r="R1712" s="205"/>
      <c r="S1712" s="205"/>
      <c r="T1712" s="205"/>
      <c r="V1712" s="205"/>
      <c r="W1712" s="205"/>
      <c r="X1712" s="205"/>
      <c r="Y1712" s="394"/>
      <c r="Z1712" s="250"/>
      <c r="AA1712" s="205"/>
      <c r="AB1712" s="250"/>
      <c r="AC1712" s="250"/>
      <c r="AD1712" s="250"/>
      <c r="AE1712" s="205"/>
      <c r="AF1712" s="250"/>
      <c r="AH1712" s="250"/>
      <c r="AI1712" s="205"/>
      <c r="AJ1712" s="250"/>
      <c r="AK1712" s="250"/>
      <c r="AL1712" s="250"/>
      <c r="AM1712" s="205"/>
      <c r="AN1712" s="250"/>
      <c r="AO1712" s="121"/>
      <c r="AP1712" s="250"/>
      <c r="AQ1712" s="205"/>
      <c r="AR1712" s="250"/>
      <c r="AT1712" s="250"/>
      <c r="AU1712" s="205"/>
      <c r="AV1712" s="250"/>
      <c r="AX1712" s="250"/>
      <c r="AY1712" s="205"/>
      <c r="AZ1712" s="250"/>
      <c r="BB1712" s="250"/>
      <c r="BC1712" s="205"/>
      <c r="BD1712" s="250"/>
      <c r="BF1712" s="250"/>
      <c r="BG1712" s="205"/>
      <c r="BH1712" s="250"/>
      <c r="BI1712" s="121"/>
      <c r="BJ1712" s="250"/>
      <c r="BK1712" s="205"/>
      <c r="BL1712" s="250"/>
      <c r="BN1712" s="121"/>
      <c r="BO1712" s="121"/>
      <c r="BP1712" s="121"/>
      <c r="BQ1712" s="121"/>
      <c r="BR1712" s="121"/>
    </row>
    <row r="1713" spans="1:70" customFormat="1" ht="15.75">
      <c r="A1713" s="84"/>
      <c r="B1713" s="363"/>
      <c r="C1713" s="121"/>
      <c r="D1713" s="121"/>
      <c r="E1713" s="121"/>
      <c r="F1713" s="121"/>
      <c r="G1713" s="121"/>
      <c r="H1713" s="121"/>
      <c r="I1713" s="121"/>
      <c r="J1713" s="121"/>
      <c r="K1713" s="121"/>
      <c r="L1713" s="10"/>
      <c r="M1713" s="225"/>
      <c r="N1713" s="230"/>
      <c r="R1713" s="205"/>
      <c r="S1713" s="205"/>
      <c r="T1713" s="205"/>
      <c r="V1713" s="205"/>
      <c r="W1713" s="205"/>
      <c r="X1713" s="205"/>
      <c r="Y1713" s="394"/>
      <c r="Z1713" s="250"/>
      <c r="AA1713" s="205"/>
      <c r="AB1713" s="250"/>
      <c r="AC1713" s="250"/>
      <c r="AD1713" s="250"/>
      <c r="AE1713" s="205"/>
      <c r="AF1713" s="250"/>
      <c r="AH1713" s="250"/>
      <c r="AI1713" s="205"/>
      <c r="AJ1713" s="250"/>
      <c r="AK1713" s="250"/>
      <c r="AL1713" s="250"/>
      <c r="AM1713" s="205"/>
      <c r="AN1713" s="250"/>
      <c r="AO1713" s="121"/>
      <c r="AP1713" s="250"/>
      <c r="AQ1713" s="205"/>
      <c r="AR1713" s="250"/>
      <c r="AT1713" s="250"/>
      <c r="AU1713" s="205"/>
      <c r="AV1713" s="250"/>
      <c r="AX1713" s="250"/>
      <c r="AY1713" s="205"/>
      <c r="AZ1713" s="250"/>
      <c r="BB1713" s="250"/>
      <c r="BC1713" s="205"/>
      <c r="BD1713" s="250"/>
      <c r="BF1713" s="250"/>
      <c r="BG1713" s="205"/>
      <c r="BH1713" s="250"/>
      <c r="BI1713" s="121"/>
      <c r="BJ1713" s="250"/>
      <c r="BK1713" s="205"/>
      <c r="BL1713" s="250"/>
      <c r="BN1713" s="121"/>
      <c r="BO1713" s="121"/>
      <c r="BP1713" s="121"/>
      <c r="BQ1713" s="121"/>
      <c r="BR1713" s="121"/>
    </row>
    <row r="1714" spans="1:70" customFormat="1" ht="15.75">
      <c r="A1714" s="84"/>
      <c r="B1714" s="363"/>
      <c r="C1714" s="121"/>
      <c r="D1714" s="121"/>
      <c r="E1714" s="121"/>
      <c r="F1714" s="121"/>
      <c r="G1714" s="121"/>
      <c r="H1714" s="121"/>
      <c r="I1714" s="121"/>
      <c r="J1714" s="121"/>
      <c r="K1714" s="121"/>
      <c r="L1714" s="10"/>
      <c r="M1714" s="225"/>
      <c r="N1714" s="230"/>
      <c r="R1714" s="205"/>
      <c r="S1714" s="205"/>
      <c r="T1714" s="205"/>
      <c r="V1714" s="205"/>
      <c r="W1714" s="205"/>
      <c r="X1714" s="205"/>
      <c r="Y1714" s="394"/>
      <c r="Z1714" s="250"/>
      <c r="AA1714" s="205"/>
      <c r="AB1714" s="250"/>
      <c r="AC1714" s="250"/>
      <c r="AD1714" s="250"/>
      <c r="AE1714" s="205"/>
      <c r="AF1714" s="250"/>
      <c r="AH1714" s="250"/>
      <c r="AI1714" s="205"/>
      <c r="AJ1714" s="250"/>
      <c r="AK1714" s="250"/>
      <c r="AL1714" s="250"/>
      <c r="AM1714" s="205"/>
      <c r="AN1714" s="250"/>
      <c r="AO1714" s="121"/>
      <c r="AP1714" s="250"/>
      <c r="AQ1714" s="205"/>
      <c r="AR1714" s="250"/>
      <c r="AT1714" s="250"/>
      <c r="AU1714" s="205"/>
      <c r="AV1714" s="250"/>
      <c r="AX1714" s="250"/>
      <c r="AY1714" s="205"/>
      <c r="AZ1714" s="250"/>
      <c r="BB1714" s="250"/>
      <c r="BC1714" s="205"/>
      <c r="BD1714" s="250"/>
      <c r="BF1714" s="250"/>
      <c r="BG1714" s="205"/>
      <c r="BH1714" s="250"/>
      <c r="BI1714" s="121"/>
      <c r="BJ1714" s="250"/>
      <c r="BK1714" s="205"/>
      <c r="BL1714" s="250"/>
      <c r="BN1714" s="121"/>
      <c r="BO1714" s="121"/>
      <c r="BP1714" s="121"/>
      <c r="BQ1714" s="121"/>
      <c r="BR1714" s="121"/>
    </row>
    <row r="1715" spans="1:70" customFormat="1" ht="15.75">
      <c r="A1715" s="84"/>
      <c r="B1715" s="363"/>
      <c r="C1715" s="121"/>
      <c r="D1715" s="121"/>
      <c r="E1715" s="121"/>
      <c r="F1715" s="121"/>
      <c r="G1715" s="121"/>
      <c r="H1715" s="121"/>
      <c r="I1715" s="121"/>
      <c r="J1715" s="121"/>
      <c r="K1715" s="121"/>
      <c r="L1715" s="10"/>
      <c r="M1715" s="225"/>
      <c r="N1715" s="230"/>
      <c r="R1715" s="205"/>
      <c r="S1715" s="205"/>
      <c r="T1715" s="205"/>
      <c r="V1715" s="205"/>
      <c r="W1715" s="205"/>
      <c r="X1715" s="205"/>
      <c r="Y1715" s="394"/>
      <c r="Z1715" s="250"/>
      <c r="AA1715" s="205"/>
      <c r="AB1715" s="250"/>
      <c r="AC1715" s="250"/>
      <c r="AD1715" s="250"/>
      <c r="AE1715" s="205"/>
      <c r="AF1715" s="250"/>
      <c r="AH1715" s="250"/>
      <c r="AI1715" s="205"/>
      <c r="AJ1715" s="250"/>
      <c r="AK1715" s="250"/>
      <c r="AL1715" s="250"/>
      <c r="AM1715" s="205"/>
      <c r="AN1715" s="250"/>
      <c r="AO1715" s="121"/>
      <c r="AP1715" s="250"/>
      <c r="AQ1715" s="205"/>
      <c r="AR1715" s="250"/>
      <c r="AT1715" s="250"/>
      <c r="AU1715" s="205"/>
      <c r="AV1715" s="250"/>
      <c r="AX1715" s="250"/>
      <c r="AY1715" s="205"/>
      <c r="AZ1715" s="250"/>
      <c r="BB1715" s="250"/>
      <c r="BC1715" s="205"/>
      <c r="BD1715" s="250"/>
      <c r="BF1715" s="250"/>
      <c r="BG1715" s="205"/>
      <c r="BH1715" s="250"/>
      <c r="BI1715" s="121"/>
      <c r="BJ1715" s="250"/>
      <c r="BK1715" s="205"/>
      <c r="BL1715" s="250"/>
      <c r="BN1715" s="121"/>
      <c r="BO1715" s="121"/>
      <c r="BP1715" s="121"/>
      <c r="BQ1715" s="121"/>
      <c r="BR1715" s="121"/>
    </row>
    <row r="1716" spans="1:70" customFormat="1" ht="15.75">
      <c r="A1716" s="84"/>
      <c r="B1716" s="363"/>
      <c r="C1716" s="121"/>
      <c r="D1716" s="121"/>
      <c r="E1716" s="121"/>
      <c r="F1716" s="121"/>
      <c r="G1716" s="121"/>
      <c r="H1716" s="121"/>
      <c r="I1716" s="121"/>
      <c r="J1716" s="121"/>
      <c r="K1716" s="121"/>
      <c r="L1716" s="10"/>
      <c r="M1716" s="225"/>
      <c r="N1716" s="230"/>
      <c r="R1716" s="205"/>
      <c r="S1716" s="205"/>
      <c r="T1716" s="205"/>
      <c r="V1716" s="205"/>
      <c r="W1716" s="205"/>
      <c r="X1716" s="205"/>
      <c r="Y1716" s="394"/>
      <c r="Z1716" s="250"/>
      <c r="AA1716" s="205"/>
      <c r="AB1716" s="250"/>
      <c r="AC1716" s="250"/>
      <c r="AD1716" s="250"/>
      <c r="AE1716" s="205"/>
      <c r="AF1716" s="250"/>
      <c r="AH1716" s="250"/>
      <c r="AI1716" s="205"/>
      <c r="AJ1716" s="250"/>
      <c r="AK1716" s="250"/>
      <c r="AL1716" s="250"/>
      <c r="AM1716" s="205"/>
      <c r="AN1716" s="250"/>
      <c r="AO1716" s="121"/>
      <c r="AP1716" s="250"/>
      <c r="AQ1716" s="205"/>
      <c r="AR1716" s="250"/>
      <c r="AT1716" s="250"/>
      <c r="AU1716" s="205"/>
      <c r="AV1716" s="250"/>
      <c r="AX1716" s="250"/>
      <c r="AY1716" s="205"/>
      <c r="AZ1716" s="250"/>
      <c r="BB1716" s="250"/>
      <c r="BC1716" s="205"/>
      <c r="BD1716" s="250"/>
      <c r="BF1716" s="250"/>
      <c r="BG1716" s="205"/>
      <c r="BH1716" s="250"/>
      <c r="BI1716" s="121"/>
      <c r="BJ1716" s="250"/>
      <c r="BK1716" s="205"/>
      <c r="BL1716" s="250"/>
      <c r="BN1716" s="121"/>
      <c r="BO1716" s="121"/>
      <c r="BP1716" s="121"/>
      <c r="BQ1716" s="121"/>
      <c r="BR1716" s="121"/>
    </row>
    <row r="1717" spans="1:70" customFormat="1" ht="15.75">
      <c r="A1717" s="84"/>
      <c r="B1717" s="363"/>
      <c r="C1717" s="121"/>
      <c r="D1717" s="121"/>
      <c r="E1717" s="121"/>
      <c r="F1717" s="121"/>
      <c r="G1717" s="121"/>
      <c r="H1717" s="121"/>
      <c r="I1717" s="121"/>
      <c r="J1717" s="121"/>
      <c r="K1717" s="121"/>
      <c r="L1717" s="10"/>
      <c r="M1717" s="225"/>
      <c r="N1717" s="230"/>
      <c r="R1717" s="205"/>
      <c r="S1717" s="205"/>
      <c r="T1717" s="205"/>
      <c r="V1717" s="205"/>
      <c r="W1717" s="205"/>
      <c r="X1717" s="205"/>
      <c r="Y1717" s="394"/>
      <c r="Z1717" s="250"/>
      <c r="AA1717" s="205"/>
      <c r="AB1717" s="250"/>
      <c r="AC1717" s="250"/>
      <c r="AD1717" s="250"/>
      <c r="AE1717" s="205"/>
      <c r="AF1717" s="250"/>
      <c r="AH1717" s="250"/>
      <c r="AI1717" s="205"/>
      <c r="AJ1717" s="250"/>
      <c r="AK1717" s="250"/>
      <c r="AL1717" s="250"/>
      <c r="AM1717" s="205"/>
      <c r="AN1717" s="250"/>
      <c r="AO1717" s="121"/>
      <c r="AP1717" s="250"/>
      <c r="AQ1717" s="205"/>
      <c r="AR1717" s="250"/>
      <c r="AT1717" s="250"/>
      <c r="AU1717" s="205"/>
      <c r="AV1717" s="250"/>
      <c r="AX1717" s="250"/>
      <c r="AY1717" s="205"/>
      <c r="AZ1717" s="250"/>
      <c r="BB1717" s="250"/>
      <c r="BC1717" s="205"/>
      <c r="BD1717" s="250"/>
      <c r="BF1717" s="250"/>
      <c r="BG1717" s="205"/>
      <c r="BH1717" s="250"/>
      <c r="BI1717" s="121"/>
      <c r="BJ1717" s="250"/>
      <c r="BK1717" s="205"/>
      <c r="BL1717" s="250"/>
      <c r="BN1717" s="121"/>
      <c r="BO1717" s="121"/>
      <c r="BP1717" s="121"/>
      <c r="BQ1717" s="121"/>
      <c r="BR1717" s="121"/>
    </row>
    <row r="1718" spans="1:70" customFormat="1" ht="15.75">
      <c r="A1718" s="84"/>
      <c r="B1718" s="363"/>
      <c r="C1718" s="121"/>
      <c r="D1718" s="121"/>
      <c r="E1718" s="121"/>
      <c r="F1718" s="121"/>
      <c r="G1718" s="121"/>
      <c r="H1718" s="121"/>
      <c r="I1718" s="121"/>
      <c r="J1718" s="121"/>
      <c r="K1718" s="121"/>
      <c r="L1718" s="10"/>
      <c r="M1718" s="225"/>
      <c r="N1718" s="230"/>
      <c r="R1718" s="205"/>
      <c r="S1718" s="205"/>
      <c r="T1718" s="205"/>
      <c r="V1718" s="205"/>
      <c r="W1718" s="205"/>
      <c r="X1718" s="205"/>
      <c r="Y1718" s="394"/>
      <c r="Z1718" s="250"/>
      <c r="AA1718" s="205"/>
      <c r="AB1718" s="250"/>
      <c r="AC1718" s="250"/>
      <c r="AD1718" s="250"/>
      <c r="AE1718" s="205"/>
      <c r="AF1718" s="250"/>
      <c r="AH1718" s="250"/>
      <c r="AI1718" s="205"/>
      <c r="AJ1718" s="250"/>
      <c r="AK1718" s="250"/>
      <c r="AL1718" s="250"/>
      <c r="AM1718" s="205"/>
      <c r="AN1718" s="250"/>
      <c r="AO1718" s="121"/>
      <c r="AP1718" s="250"/>
      <c r="AQ1718" s="205"/>
      <c r="AR1718" s="250"/>
      <c r="AT1718" s="250"/>
      <c r="AU1718" s="205"/>
      <c r="AV1718" s="250"/>
      <c r="AX1718" s="250"/>
      <c r="AY1718" s="205"/>
      <c r="AZ1718" s="250"/>
      <c r="BB1718" s="250"/>
      <c r="BC1718" s="205"/>
      <c r="BD1718" s="250"/>
      <c r="BF1718" s="250"/>
      <c r="BG1718" s="205"/>
      <c r="BH1718" s="250"/>
      <c r="BI1718" s="121"/>
      <c r="BJ1718" s="250"/>
      <c r="BK1718" s="205"/>
      <c r="BL1718" s="250"/>
      <c r="BN1718" s="121"/>
      <c r="BO1718" s="121"/>
      <c r="BP1718" s="121"/>
      <c r="BQ1718" s="121"/>
      <c r="BR1718" s="121"/>
    </row>
    <row r="1719" spans="1:70" customFormat="1" ht="15.75">
      <c r="A1719" s="84"/>
      <c r="B1719" s="363"/>
      <c r="C1719" s="121"/>
      <c r="D1719" s="121"/>
      <c r="E1719" s="121"/>
      <c r="F1719" s="121"/>
      <c r="G1719" s="121"/>
      <c r="H1719" s="121"/>
      <c r="I1719" s="121"/>
      <c r="J1719" s="121"/>
      <c r="K1719" s="121"/>
      <c r="L1719" s="10"/>
      <c r="M1719" s="225"/>
      <c r="N1719" s="230"/>
      <c r="R1719" s="205"/>
      <c r="S1719" s="205"/>
      <c r="T1719" s="205"/>
      <c r="V1719" s="205"/>
      <c r="W1719" s="205"/>
      <c r="X1719" s="205"/>
      <c r="Y1719" s="394"/>
      <c r="Z1719" s="250"/>
      <c r="AA1719" s="205"/>
      <c r="AB1719" s="250"/>
      <c r="AC1719" s="250"/>
      <c r="AD1719" s="250"/>
      <c r="AE1719" s="205"/>
      <c r="AF1719" s="250"/>
      <c r="AH1719" s="250"/>
      <c r="AI1719" s="205"/>
      <c r="AJ1719" s="250"/>
      <c r="AK1719" s="250"/>
      <c r="AL1719" s="250"/>
      <c r="AM1719" s="205"/>
      <c r="AN1719" s="250"/>
      <c r="AO1719" s="121"/>
      <c r="AP1719" s="250"/>
      <c r="AQ1719" s="205"/>
      <c r="AR1719" s="250"/>
      <c r="AT1719" s="250"/>
      <c r="AU1719" s="205"/>
      <c r="AV1719" s="250"/>
      <c r="AX1719" s="250"/>
      <c r="AY1719" s="205"/>
      <c r="AZ1719" s="250"/>
      <c r="BB1719" s="250"/>
      <c r="BC1719" s="205"/>
      <c r="BD1719" s="250"/>
      <c r="BF1719" s="250"/>
      <c r="BG1719" s="205"/>
      <c r="BH1719" s="250"/>
      <c r="BI1719" s="121"/>
      <c r="BJ1719" s="250"/>
      <c r="BK1719" s="205"/>
      <c r="BL1719" s="250"/>
      <c r="BN1719" s="121"/>
      <c r="BO1719" s="121"/>
      <c r="BP1719" s="121"/>
      <c r="BQ1719" s="121"/>
      <c r="BR1719" s="121"/>
    </row>
    <row r="1720" spans="1:70" customFormat="1" ht="15.75">
      <c r="A1720" s="84"/>
      <c r="B1720" s="363"/>
      <c r="C1720" s="121"/>
      <c r="D1720" s="121"/>
      <c r="E1720" s="121"/>
      <c r="F1720" s="121"/>
      <c r="G1720" s="121"/>
      <c r="H1720" s="121"/>
      <c r="I1720" s="121"/>
      <c r="J1720" s="121"/>
      <c r="K1720" s="121"/>
      <c r="L1720" s="10"/>
      <c r="M1720" s="225"/>
      <c r="N1720" s="230"/>
      <c r="R1720" s="205"/>
      <c r="S1720" s="205"/>
      <c r="T1720" s="205"/>
      <c r="V1720" s="205"/>
      <c r="W1720" s="205"/>
      <c r="X1720" s="205"/>
      <c r="Y1720" s="394"/>
      <c r="Z1720" s="250"/>
      <c r="AA1720" s="205"/>
      <c r="AB1720" s="250"/>
      <c r="AC1720" s="250"/>
      <c r="AD1720" s="250"/>
      <c r="AE1720" s="205"/>
      <c r="AF1720" s="250"/>
      <c r="AH1720" s="250"/>
      <c r="AI1720" s="205"/>
      <c r="AJ1720" s="250"/>
      <c r="AK1720" s="250"/>
      <c r="AL1720" s="250"/>
      <c r="AM1720" s="205"/>
      <c r="AN1720" s="250"/>
      <c r="AO1720" s="121"/>
      <c r="AP1720" s="250"/>
      <c r="AQ1720" s="205"/>
      <c r="AR1720" s="250"/>
      <c r="AT1720" s="250"/>
      <c r="AU1720" s="205"/>
      <c r="AV1720" s="250"/>
      <c r="AX1720" s="250"/>
      <c r="AY1720" s="205"/>
      <c r="AZ1720" s="250"/>
      <c r="BB1720" s="250"/>
      <c r="BC1720" s="205"/>
      <c r="BD1720" s="250"/>
      <c r="BF1720" s="250"/>
      <c r="BG1720" s="205"/>
      <c r="BH1720" s="250"/>
      <c r="BI1720" s="121"/>
      <c r="BJ1720" s="250"/>
      <c r="BK1720" s="205"/>
      <c r="BL1720" s="250"/>
      <c r="BN1720" s="121"/>
      <c r="BO1720" s="121"/>
      <c r="BP1720" s="121"/>
      <c r="BQ1720" s="121"/>
      <c r="BR1720" s="121"/>
    </row>
    <row r="1721" spans="1:70" customFormat="1" ht="15.75">
      <c r="A1721" s="84"/>
      <c r="B1721" s="363"/>
      <c r="C1721" s="121"/>
      <c r="D1721" s="121"/>
      <c r="E1721" s="121"/>
      <c r="F1721" s="121"/>
      <c r="G1721" s="121"/>
      <c r="H1721" s="121"/>
      <c r="I1721" s="121"/>
      <c r="J1721" s="121"/>
      <c r="K1721" s="121"/>
      <c r="L1721" s="10"/>
      <c r="M1721" s="225"/>
      <c r="N1721" s="230"/>
      <c r="R1721" s="205"/>
      <c r="S1721" s="205"/>
      <c r="T1721" s="205"/>
      <c r="V1721" s="205"/>
      <c r="W1721" s="205"/>
      <c r="X1721" s="205"/>
      <c r="Y1721" s="394"/>
      <c r="Z1721" s="250"/>
      <c r="AA1721" s="205"/>
      <c r="AB1721" s="250"/>
      <c r="AC1721" s="250"/>
      <c r="AD1721" s="250"/>
      <c r="AE1721" s="205"/>
      <c r="AF1721" s="250"/>
      <c r="AH1721" s="250"/>
      <c r="AI1721" s="205"/>
      <c r="AJ1721" s="250"/>
      <c r="AK1721" s="250"/>
      <c r="AL1721" s="250"/>
      <c r="AM1721" s="205"/>
      <c r="AN1721" s="250"/>
      <c r="AO1721" s="121"/>
      <c r="AP1721" s="250"/>
      <c r="AQ1721" s="205"/>
      <c r="AR1721" s="250"/>
      <c r="AT1721" s="250"/>
      <c r="AU1721" s="205"/>
      <c r="AV1721" s="250"/>
      <c r="AX1721" s="250"/>
      <c r="AY1721" s="205"/>
      <c r="AZ1721" s="250"/>
      <c r="BB1721" s="250"/>
      <c r="BC1721" s="205"/>
      <c r="BD1721" s="250"/>
      <c r="BF1721" s="250"/>
      <c r="BG1721" s="205"/>
      <c r="BH1721" s="250"/>
      <c r="BI1721" s="121"/>
      <c r="BJ1721" s="250"/>
      <c r="BK1721" s="205"/>
      <c r="BL1721" s="250"/>
      <c r="BN1721" s="121"/>
      <c r="BO1721" s="121"/>
      <c r="BP1721" s="121"/>
      <c r="BQ1721" s="121"/>
      <c r="BR1721" s="121"/>
    </row>
    <row r="1722" spans="1:70" customFormat="1" ht="15.75">
      <c r="A1722" s="84"/>
      <c r="B1722" s="363"/>
      <c r="C1722" s="121"/>
      <c r="D1722" s="121"/>
      <c r="E1722" s="121"/>
      <c r="F1722" s="121"/>
      <c r="G1722" s="121"/>
      <c r="H1722" s="121"/>
      <c r="I1722" s="121"/>
      <c r="J1722" s="121"/>
      <c r="K1722" s="121"/>
      <c r="L1722" s="10"/>
      <c r="M1722" s="225"/>
      <c r="N1722" s="230"/>
      <c r="R1722" s="205"/>
      <c r="S1722" s="205"/>
      <c r="T1722" s="205"/>
      <c r="V1722" s="205"/>
      <c r="W1722" s="205"/>
      <c r="X1722" s="205"/>
      <c r="Y1722" s="394"/>
      <c r="Z1722" s="250"/>
      <c r="AA1722" s="205"/>
      <c r="AB1722" s="250"/>
      <c r="AC1722" s="250"/>
      <c r="AD1722" s="250"/>
      <c r="AE1722" s="205"/>
      <c r="AF1722" s="250"/>
      <c r="AH1722" s="250"/>
      <c r="AI1722" s="205"/>
      <c r="AJ1722" s="250"/>
      <c r="AK1722" s="250"/>
      <c r="AL1722" s="250"/>
      <c r="AM1722" s="205"/>
      <c r="AN1722" s="250"/>
      <c r="AO1722" s="121"/>
      <c r="AP1722" s="250"/>
      <c r="AQ1722" s="205"/>
      <c r="AR1722" s="250"/>
      <c r="AT1722" s="250"/>
      <c r="AU1722" s="205"/>
      <c r="AV1722" s="250"/>
      <c r="AX1722" s="250"/>
      <c r="AY1722" s="205"/>
      <c r="AZ1722" s="250"/>
      <c r="BB1722" s="250"/>
      <c r="BC1722" s="205"/>
      <c r="BD1722" s="250"/>
      <c r="BF1722" s="250"/>
      <c r="BG1722" s="205"/>
      <c r="BH1722" s="250"/>
      <c r="BI1722" s="121"/>
      <c r="BJ1722" s="250"/>
      <c r="BK1722" s="205"/>
      <c r="BL1722" s="250"/>
      <c r="BN1722" s="121"/>
      <c r="BO1722" s="121"/>
      <c r="BP1722" s="121"/>
      <c r="BQ1722" s="121"/>
      <c r="BR1722" s="121"/>
    </row>
    <row r="1723" spans="1:70" customFormat="1" ht="15.75">
      <c r="A1723" s="84"/>
      <c r="B1723" s="363"/>
      <c r="C1723" s="121"/>
      <c r="D1723" s="121"/>
      <c r="E1723" s="121"/>
      <c r="F1723" s="121"/>
      <c r="G1723" s="121"/>
      <c r="H1723" s="121"/>
      <c r="I1723" s="121"/>
      <c r="J1723" s="121"/>
      <c r="K1723" s="121"/>
      <c r="L1723" s="10"/>
      <c r="M1723" s="225"/>
      <c r="N1723" s="230"/>
      <c r="R1723" s="205"/>
      <c r="S1723" s="205"/>
      <c r="T1723" s="205"/>
      <c r="V1723" s="205"/>
      <c r="W1723" s="205"/>
      <c r="X1723" s="205"/>
      <c r="Y1723" s="394"/>
      <c r="Z1723" s="250"/>
      <c r="AA1723" s="205"/>
      <c r="AB1723" s="250"/>
      <c r="AC1723" s="250"/>
      <c r="AD1723" s="250"/>
      <c r="AE1723" s="205"/>
      <c r="AF1723" s="250"/>
      <c r="AH1723" s="250"/>
      <c r="AI1723" s="205"/>
      <c r="AJ1723" s="250"/>
      <c r="AK1723" s="250"/>
      <c r="AL1723" s="250"/>
      <c r="AM1723" s="205"/>
      <c r="AN1723" s="250"/>
      <c r="AO1723" s="121"/>
      <c r="AP1723" s="250"/>
      <c r="AQ1723" s="205"/>
      <c r="AR1723" s="250"/>
      <c r="AT1723" s="250"/>
      <c r="AU1723" s="205"/>
      <c r="AV1723" s="250"/>
      <c r="AX1723" s="250"/>
      <c r="AY1723" s="205"/>
      <c r="AZ1723" s="250"/>
      <c r="BB1723" s="250"/>
      <c r="BC1723" s="205"/>
      <c r="BD1723" s="250"/>
      <c r="BF1723" s="250"/>
      <c r="BG1723" s="205"/>
      <c r="BH1723" s="250"/>
      <c r="BI1723" s="121"/>
      <c r="BJ1723" s="250"/>
      <c r="BK1723" s="205"/>
      <c r="BL1723" s="250"/>
      <c r="BN1723" s="121"/>
      <c r="BO1723" s="121"/>
      <c r="BP1723" s="121"/>
      <c r="BQ1723" s="121"/>
      <c r="BR1723" s="121"/>
    </row>
    <row r="1724" spans="1:70" customFormat="1" ht="15.75">
      <c r="A1724" s="84"/>
      <c r="B1724" s="363"/>
      <c r="C1724" s="121"/>
      <c r="D1724" s="121"/>
      <c r="E1724" s="121"/>
      <c r="F1724" s="121"/>
      <c r="G1724" s="121"/>
      <c r="H1724" s="121"/>
      <c r="I1724" s="121"/>
      <c r="J1724" s="121"/>
      <c r="K1724" s="121"/>
      <c r="L1724" s="10"/>
      <c r="M1724" s="225"/>
      <c r="N1724" s="230"/>
      <c r="R1724" s="205"/>
      <c r="S1724" s="205"/>
      <c r="T1724" s="205"/>
      <c r="V1724" s="205"/>
      <c r="W1724" s="205"/>
      <c r="X1724" s="205"/>
      <c r="Y1724" s="394"/>
      <c r="Z1724" s="250"/>
      <c r="AA1724" s="205"/>
      <c r="AB1724" s="250"/>
      <c r="AC1724" s="250"/>
      <c r="AD1724" s="250"/>
      <c r="AE1724" s="205"/>
      <c r="AF1724" s="250"/>
      <c r="AH1724" s="250"/>
      <c r="AI1724" s="205"/>
      <c r="AJ1724" s="250"/>
      <c r="AK1724" s="250"/>
      <c r="AL1724" s="250"/>
      <c r="AM1724" s="205"/>
      <c r="AN1724" s="250"/>
      <c r="AO1724" s="121"/>
      <c r="AP1724" s="250"/>
      <c r="AQ1724" s="205"/>
      <c r="AR1724" s="250"/>
      <c r="AT1724" s="250"/>
      <c r="AU1724" s="205"/>
      <c r="AV1724" s="250"/>
      <c r="AX1724" s="250"/>
      <c r="AY1724" s="205"/>
      <c r="AZ1724" s="250"/>
      <c r="BB1724" s="250"/>
      <c r="BC1724" s="205"/>
      <c r="BD1724" s="250"/>
      <c r="BF1724" s="250"/>
      <c r="BG1724" s="205"/>
      <c r="BH1724" s="250"/>
      <c r="BI1724" s="121"/>
      <c r="BJ1724" s="250"/>
      <c r="BK1724" s="205"/>
      <c r="BL1724" s="250"/>
      <c r="BN1724" s="121"/>
      <c r="BO1724" s="121"/>
      <c r="BP1724" s="121"/>
      <c r="BQ1724" s="121"/>
      <c r="BR1724" s="121"/>
    </row>
    <row r="1725" spans="1:70" customFormat="1" ht="15.75">
      <c r="A1725" s="84"/>
      <c r="B1725" s="363"/>
      <c r="C1725" s="121"/>
      <c r="D1725" s="121"/>
      <c r="E1725" s="121"/>
      <c r="F1725" s="121"/>
      <c r="G1725" s="121"/>
      <c r="H1725" s="121"/>
      <c r="I1725" s="121"/>
      <c r="J1725" s="121"/>
      <c r="K1725" s="121"/>
      <c r="L1725" s="10"/>
      <c r="M1725" s="225"/>
      <c r="N1725" s="230"/>
      <c r="R1725" s="205"/>
      <c r="S1725" s="205"/>
      <c r="T1725" s="205"/>
      <c r="V1725" s="205"/>
      <c r="W1725" s="205"/>
      <c r="X1725" s="205"/>
      <c r="Y1725" s="394"/>
      <c r="Z1725" s="250"/>
      <c r="AA1725" s="205"/>
      <c r="AB1725" s="250"/>
      <c r="AC1725" s="250"/>
      <c r="AD1725" s="250"/>
      <c r="AE1725" s="205"/>
      <c r="AF1725" s="250"/>
      <c r="AH1725" s="250"/>
      <c r="AI1725" s="205"/>
      <c r="AJ1725" s="250"/>
      <c r="AK1725" s="250"/>
      <c r="AL1725" s="250"/>
      <c r="AM1725" s="205"/>
      <c r="AN1725" s="250"/>
      <c r="AO1725" s="121"/>
      <c r="AP1725" s="250"/>
      <c r="AQ1725" s="205"/>
      <c r="AR1725" s="250"/>
      <c r="AT1725" s="250"/>
      <c r="AU1725" s="205"/>
      <c r="AV1725" s="250"/>
      <c r="AX1725" s="250"/>
      <c r="AY1725" s="205"/>
      <c r="AZ1725" s="250"/>
      <c r="BB1725" s="250"/>
      <c r="BC1725" s="205"/>
      <c r="BD1725" s="250"/>
      <c r="BF1725" s="250"/>
      <c r="BG1725" s="205"/>
      <c r="BH1725" s="250"/>
      <c r="BI1725" s="121"/>
      <c r="BJ1725" s="250"/>
      <c r="BK1725" s="205"/>
      <c r="BL1725" s="250"/>
      <c r="BN1725" s="121"/>
      <c r="BO1725" s="121"/>
      <c r="BP1725" s="121"/>
      <c r="BQ1725" s="121"/>
      <c r="BR1725" s="121"/>
    </row>
    <row r="1726" spans="1:70" customFormat="1" ht="15.75">
      <c r="A1726" s="84"/>
      <c r="B1726" s="363"/>
      <c r="C1726" s="121"/>
      <c r="D1726" s="121"/>
      <c r="E1726" s="121"/>
      <c r="F1726" s="121"/>
      <c r="G1726" s="121"/>
      <c r="H1726" s="121"/>
      <c r="I1726" s="121"/>
      <c r="J1726" s="121"/>
      <c r="K1726" s="121"/>
      <c r="L1726" s="10"/>
      <c r="M1726" s="225"/>
      <c r="N1726" s="230"/>
      <c r="R1726" s="205"/>
      <c r="S1726" s="205"/>
      <c r="T1726" s="205"/>
      <c r="V1726" s="205"/>
      <c r="W1726" s="205"/>
      <c r="X1726" s="205"/>
      <c r="Y1726" s="394"/>
      <c r="Z1726" s="250"/>
      <c r="AA1726" s="205"/>
      <c r="AB1726" s="250"/>
      <c r="AC1726" s="250"/>
      <c r="AD1726" s="250"/>
      <c r="AE1726" s="205"/>
      <c r="AF1726" s="250"/>
      <c r="AH1726" s="250"/>
      <c r="AI1726" s="205"/>
      <c r="AJ1726" s="250"/>
      <c r="AK1726" s="250"/>
      <c r="AL1726" s="250"/>
      <c r="AM1726" s="205"/>
      <c r="AN1726" s="250"/>
      <c r="AO1726" s="121"/>
      <c r="AP1726" s="250"/>
      <c r="AQ1726" s="205"/>
      <c r="AR1726" s="250"/>
      <c r="AT1726" s="250"/>
      <c r="AU1726" s="205"/>
      <c r="AV1726" s="250"/>
      <c r="AX1726" s="250"/>
      <c r="AY1726" s="205"/>
      <c r="AZ1726" s="250"/>
      <c r="BB1726" s="250"/>
      <c r="BC1726" s="205"/>
      <c r="BD1726" s="250"/>
      <c r="BF1726" s="250"/>
      <c r="BG1726" s="205"/>
      <c r="BH1726" s="250"/>
      <c r="BI1726" s="121"/>
      <c r="BJ1726" s="250"/>
      <c r="BK1726" s="205"/>
      <c r="BL1726" s="250"/>
      <c r="BN1726" s="121"/>
      <c r="BO1726" s="121"/>
      <c r="BP1726" s="121"/>
      <c r="BQ1726" s="121"/>
      <c r="BR1726" s="121"/>
    </row>
    <row r="1727" spans="1:70" customFormat="1" ht="15.75">
      <c r="A1727" s="84"/>
      <c r="B1727" s="363"/>
      <c r="C1727" s="121"/>
      <c r="D1727" s="121"/>
      <c r="E1727" s="121"/>
      <c r="F1727" s="121"/>
      <c r="G1727" s="121"/>
      <c r="H1727" s="121"/>
      <c r="I1727" s="121"/>
      <c r="J1727" s="121"/>
      <c r="K1727" s="121"/>
      <c r="L1727" s="10"/>
      <c r="M1727" s="225"/>
      <c r="N1727" s="230"/>
      <c r="R1727" s="205"/>
      <c r="S1727" s="205"/>
      <c r="T1727" s="205"/>
      <c r="V1727" s="205"/>
      <c r="W1727" s="205"/>
      <c r="X1727" s="205"/>
      <c r="Y1727" s="394"/>
      <c r="Z1727" s="250"/>
      <c r="AA1727" s="205"/>
      <c r="AB1727" s="250"/>
      <c r="AC1727" s="250"/>
      <c r="AD1727" s="250"/>
      <c r="AE1727" s="205"/>
      <c r="AF1727" s="250"/>
      <c r="AH1727" s="250"/>
      <c r="AI1727" s="205"/>
      <c r="AJ1727" s="250"/>
      <c r="AK1727" s="250"/>
      <c r="AL1727" s="250"/>
      <c r="AM1727" s="205"/>
      <c r="AN1727" s="250"/>
      <c r="AO1727" s="121"/>
      <c r="AP1727" s="250"/>
      <c r="AQ1727" s="205"/>
      <c r="AR1727" s="250"/>
      <c r="AT1727" s="250"/>
      <c r="AU1727" s="205"/>
      <c r="AV1727" s="250"/>
      <c r="AX1727" s="250"/>
      <c r="AY1727" s="205"/>
      <c r="AZ1727" s="250"/>
      <c r="BB1727" s="250"/>
      <c r="BC1727" s="205"/>
      <c r="BD1727" s="250"/>
      <c r="BF1727" s="250"/>
      <c r="BG1727" s="205"/>
      <c r="BH1727" s="250"/>
      <c r="BI1727" s="121"/>
      <c r="BJ1727" s="250"/>
      <c r="BK1727" s="205"/>
      <c r="BL1727" s="250"/>
      <c r="BN1727" s="121"/>
      <c r="BO1727" s="121"/>
      <c r="BP1727" s="121"/>
      <c r="BQ1727" s="121"/>
      <c r="BR1727" s="121"/>
    </row>
    <row r="1728" spans="1:70" customFormat="1" ht="15.75">
      <c r="A1728" s="84"/>
      <c r="B1728" s="363"/>
      <c r="C1728" s="121"/>
      <c r="D1728" s="121"/>
      <c r="E1728" s="121"/>
      <c r="F1728" s="121"/>
      <c r="G1728" s="121"/>
      <c r="H1728" s="121"/>
      <c r="I1728" s="121"/>
      <c r="J1728" s="121"/>
      <c r="K1728" s="121"/>
      <c r="L1728" s="10"/>
      <c r="M1728" s="225"/>
      <c r="N1728" s="230"/>
      <c r="R1728" s="205"/>
      <c r="S1728" s="205"/>
      <c r="T1728" s="205"/>
      <c r="V1728" s="205"/>
      <c r="W1728" s="205"/>
      <c r="X1728" s="205"/>
      <c r="Y1728" s="394"/>
      <c r="Z1728" s="250"/>
      <c r="AA1728" s="205"/>
      <c r="AB1728" s="250"/>
      <c r="AC1728" s="250"/>
      <c r="AD1728" s="250"/>
      <c r="AE1728" s="205"/>
      <c r="AF1728" s="250"/>
      <c r="AH1728" s="250"/>
      <c r="AI1728" s="205"/>
      <c r="AJ1728" s="250"/>
      <c r="AK1728" s="250"/>
      <c r="AL1728" s="250"/>
      <c r="AM1728" s="205"/>
      <c r="AN1728" s="250"/>
      <c r="AO1728" s="121"/>
      <c r="AP1728" s="250"/>
      <c r="AQ1728" s="205"/>
      <c r="AR1728" s="250"/>
      <c r="AT1728" s="250"/>
      <c r="AU1728" s="205"/>
      <c r="AV1728" s="250"/>
      <c r="AX1728" s="250"/>
      <c r="AY1728" s="205"/>
      <c r="AZ1728" s="250"/>
      <c r="BB1728" s="250"/>
      <c r="BC1728" s="205"/>
      <c r="BD1728" s="250"/>
      <c r="BF1728" s="250"/>
      <c r="BG1728" s="205"/>
      <c r="BH1728" s="250"/>
      <c r="BI1728" s="121"/>
      <c r="BJ1728" s="250"/>
      <c r="BK1728" s="205"/>
      <c r="BL1728" s="250"/>
      <c r="BN1728" s="121"/>
      <c r="BO1728" s="121"/>
      <c r="BP1728" s="121"/>
      <c r="BQ1728" s="121"/>
      <c r="BR1728" s="121"/>
    </row>
    <row r="1729" spans="1:70" customFormat="1" ht="15.75">
      <c r="A1729" s="84"/>
      <c r="B1729" s="363"/>
      <c r="C1729" s="121"/>
      <c r="D1729" s="121"/>
      <c r="E1729" s="121"/>
      <c r="F1729" s="121"/>
      <c r="G1729" s="121"/>
      <c r="H1729" s="121"/>
      <c r="I1729" s="121"/>
      <c r="J1729" s="121"/>
      <c r="K1729" s="121"/>
      <c r="L1729" s="10"/>
      <c r="M1729" s="225"/>
      <c r="N1729" s="230"/>
      <c r="R1729" s="205"/>
      <c r="S1729" s="205"/>
      <c r="T1729" s="205"/>
      <c r="V1729" s="205"/>
      <c r="W1729" s="205"/>
      <c r="X1729" s="205"/>
      <c r="Y1729" s="394"/>
      <c r="Z1729" s="250"/>
      <c r="AA1729" s="205"/>
      <c r="AB1729" s="250"/>
      <c r="AC1729" s="250"/>
      <c r="AD1729" s="250"/>
      <c r="AE1729" s="205"/>
      <c r="AF1729" s="250"/>
      <c r="AH1729" s="250"/>
      <c r="AI1729" s="205"/>
      <c r="AJ1729" s="250"/>
      <c r="AK1729" s="250"/>
      <c r="AL1729" s="250"/>
      <c r="AM1729" s="205"/>
      <c r="AN1729" s="250"/>
      <c r="AO1729" s="121"/>
      <c r="AP1729" s="250"/>
      <c r="AQ1729" s="205"/>
      <c r="AR1729" s="250"/>
      <c r="AT1729" s="250"/>
      <c r="AU1729" s="205"/>
      <c r="AV1729" s="250"/>
      <c r="AX1729" s="250"/>
      <c r="AY1729" s="205"/>
      <c r="AZ1729" s="250"/>
      <c r="BB1729" s="250"/>
      <c r="BC1729" s="205"/>
      <c r="BD1729" s="250"/>
      <c r="BF1729" s="250"/>
      <c r="BG1729" s="205"/>
      <c r="BH1729" s="250"/>
      <c r="BI1729" s="121"/>
      <c r="BJ1729" s="250"/>
      <c r="BK1729" s="205"/>
      <c r="BL1729" s="250"/>
      <c r="BN1729" s="121"/>
      <c r="BO1729" s="121"/>
      <c r="BP1729" s="121"/>
      <c r="BQ1729" s="121"/>
      <c r="BR1729" s="121"/>
    </row>
    <row r="1730" spans="1:70" customFormat="1" ht="15.75">
      <c r="A1730" s="84"/>
      <c r="B1730" s="363"/>
      <c r="C1730" s="121"/>
      <c r="D1730" s="121"/>
      <c r="E1730" s="121"/>
      <c r="F1730" s="121"/>
      <c r="G1730" s="121"/>
      <c r="H1730" s="121"/>
      <c r="I1730" s="121"/>
      <c r="J1730" s="121"/>
      <c r="K1730" s="121"/>
      <c r="L1730" s="10"/>
      <c r="M1730" s="225"/>
      <c r="N1730" s="230"/>
      <c r="R1730" s="205"/>
      <c r="S1730" s="205"/>
      <c r="T1730" s="205"/>
      <c r="V1730" s="205"/>
      <c r="W1730" s="205"/>
      <c r="X1730" s="205"/>
      <c r="Y1730" s="394"/>
      <c r="Z1730" s="250"/>
      <c r="AA1730" s="205"/>
      <c r="AB1730" s="250"/>
      <c r="AC1730" s="250"/>
      <c r="AD1730" s="250"/>
      <c r="AE1730" s="205"/>
      <c r="AF1730" s="250"/>
      <c r="AH1730" s="250"/>
      <c r="AI1730" s="205"/>
      <c r="AJ1730" s="250"/>
      <c r="AK1730" s="250"/>
      <c r="AL1730" s="250"/>
      <c r="AM1730" s="205"/>
      <c r="AN1730" s="250"/>
      <c r="AO1730" s="121"/>
      <c r="AP1730" s="250"/>
      <c r="AQ1730" s="205"/>
      <c r="AR1730" s="250"/>
      <c r="AT1730" s="250"/>
      <c r="AU1730" s="205"/>
      <c r="AV1730" s="250"/>
      <c r="AX1730" s="250"/>
      <c r="AY1730" s="205"/>
      <c r="AZ1730" s="250"/>
      <c r="BB1730" s="250"/>
      <c r="BC1730" s="205"/>
      <c r="BD1730" s="250"/>
      <c r="BF1730" s="250"/>
      <c r="BG1730" s="205"/>
      <c r="BH1730" s="250"/>
      <c r="BI1730" s="121"/>
      <c r="BJ1730" s="250"/>
      <c r="BK1730" s="205"/>
      <c r="BL1730" s="250"/>
      <c r="BN1730" s="121"/>
      <c r="BO1730" s="121"/>
      <c r="BP1730" s="121"/>
      <c r="BQ1730" s="121"/>
      <c r="BR1730" s="121"/>
    </row>
    <row r="1731" spans="1:70" customFormat="1" ht="15.75">
      <c r="A1731" s="84"/>
      <c r="B1731" s="363"/>
      <c r="C1731" s="121"/>
      <c r="D1731" s="121"/>
      <c r="E1731" s="121"/>
      <c r="F1731" s="121"/>
      <c r="G1731" s="121"/>
      <c r="H1731" s="121"/>
      <c r="I1731" s="121"/>
      <c r="J1731" s="121"/>
      <c r="K1731" s="121"/>
      <c r="L1731" s="10"/>
      <c r="M1731" s="225"/>
      <c r="N1731" s="230"/>
      <c r="R1731" s="205"/>
      <c r="S1731" s="205"/>
      <c r="T1731" s="205"/>
      <c r="V1731" s="205"/>
      <c r="W1731" s="205"/>
      <c r="X1731" s="205"/>
      <c r="Y1731" s="394"/>
      <c r="Z1731" s="250"/>
      <c r="AA1731" s="205"/>
      <c r="AB1731" s="250"/>
      <c r="AC1731" s="250"/>
      <c r="AD1731" s="250"/>
      <c r="AE1731" s="205"/>
      <c r="AF1731" s="250"/>
      <c r="AH1731" s="250"/>
      <c r="AI1731" s="205"/>
      <c r="AJ1731" s="250"/>
      <c r="AK1731" s="250"/>
      <c r="AL1731" s="250"/>
      <c r="AM1731" s="205"/>
      <c r="AN1731" s="250"/>
      <c r="AO1731" s="121"/>
      <c r="AP1731" s="250"/>
      <c r="AQ1731" s="205"/>
      <c r="AR1731" s="250"/>
      <c r="AT1731" s="250"/>
      <c r="AU1731" s="205"/>
      <c r="AV1731" s="250"/>
      <c r="AX1731" s="250"/>
      <c r="AY1731" s="205"/>
      <c r="AZ1731" s="250"/>
      <c r="BB1731" s="250"/>
      <c r="BC1731" s="205"/>
      <c r="BD1731" s="250"/>
      <c r="BF1731" s="250"/>
      <c r="BG1731" s="205"/>
      <c r="BH1731" s="250"/>
      <c r="BI1731" s="121"/>
      <c r="BJ1731" s="250"/>
      <c r="BK1731" s="205"/>
      <c r="BL1731" s="250"/>
      <c r="BN1731" s="121"/>
      <c r="BO1731" s="121"/>
      <c r="BP1731" s="121"/>
      <c r="BQ1731" s="121"/>
      <c r="BR1731" s="121"/>
    </row>
    <row r="1732" spans="1:70" customFormat="1" ht="15.75">
      <c r="A1732" s="84"/>
      <c r="B1732" s="363"/>
      <c r="C1732" s="121"/>
      <c r="D1732" s="121"/>
      <c r="E1732" s="121"/>
      <c r="F1732" s="121"/>
      <c r="G1732" s="121"/>
      <c r="H1732" s="121"/>
      <c r="I1732" s="121"/>
      <c r="J1732" s="121"/>
      <c r="K1732" s="121"/>
      <c r="L1732" s="10"/>
      <c r="M1732" s="225"/>
      <c r="N1732" s="230"/>
      <c r="R1732" s="205"/>
      <c r="S1732" s="205"/>
      <c r="T1732" s="205"/>
      <c r="V1732" s="205"/>
      <c r="W1732" s="205"/>
      <c r="X1732" s="205"/>
      <c r="Y1732" s="394"/>
      <c r="Z1732" s="250"/>
      <c r="AA1732" s="205"/>
      <c r="AB1732" s="250"/>
      <c r="AC1732" s="250"/>
      <c r="AD1732" s="250"/>
      <c r="AE1732" s="205"/>
      <c r="AF1732" s="250"/>
      <c r="AH1732" s="250"/>
      <c r="AI1732" s="205"/>
      <c r="AJ1732" s="250"/>
      <c r="AK1732" s="250"/>
      <c r="AL1732" s="250"/>
      <c r="AM1732" s="205"/>
      <c r="AN1732" s="250"/>
      <c r="AO1732" s="121"/>
      <c r="AP1732" s="250"/>
      <c r="AQ1732" s="205"/>
      <c r="AR1732" s="250"/>
      <c r="AT1732" s="250"/>
      <c r="AU1732" s="205"/>
      <c r="AV1732" s="250"/>
      <c r="AX1732" s="250"/>
      <c r="AY1732" s="205"/>
      <c r="AZ1732" s="250"/>
      <c r="BB1732" s="250"/>
      <c r="BC1732" s="205"/>
      <c r="BD1732" s="250"/>
      <c r="BF1732" s="250"/>
      <c r="BG1732" s="205"/>
      <c r="BH1732" s="250"/>
      <c r="BI1732" s="121"/>
      <c r="BJ1732" s="250"/>
      <c r="BK1732" s="205"/>
      <c r="BL1732" s="250"/>
      <c r="BN1732" s="121"/>
      <c r="BO1732" s="121"/>
      <c r="BP1732" s="121"/>
      <c r="BQ1732" s="121"/>
      <c r="BR1732" s="121"/>
    </row>
    <row r="1733" spans="1:70" customFormat="1" ht="15.75">
      <c r="A1733" s="84"/>
      <c r="B1733" s="363"/>
      <c r="C1733" s="121"/>
      <c r="D1733" s="121"/>
      <c r="E1733" s="121"/>
      <c r="F1733" s="121"/>
      <c r="G1733" s="121"/>
      <c r="H1733" s="121"/>
      <c r="I1733" s="121"/>
      <c r="J1733" s="121"/>
      <c r="K1733" s="121"/>
      <c r="L1733" s="10"/>
      <c r="M1733" s="225"/>
      <c r="N1733" s="230"/>
      <c r="R1733" s="205"/>
      <c r="S1733" s="205"/>
      <c r="T1733" s="205"/>
      <c r="V1733" s="205"/>
      <c r="W1733" s="205"/>
      <c r="X1733" s="205"/>
      <c r="Y1733" s="394"/>
      <c r="Z1733" s="250"/>
      <c r="AA1733" s="205"/>
      <c r="AB1733" s="250"/>
      <c r="AC1733" s="250"/>
      <c r="AD1733" s="250"/>
      <c r="AE1733" s="205"/>
      <c r="AF1733" s="250"/>
      <c r="AH1733" s="250"/>
      <c r="AI1733" s="205"/>
      <c r="AJ1733" s="250"/>
      <c r="AK1733" s="250"/>
      <c r="AL1733" s="250"/>
      <c r="AM1733" s="205"/>
      <c r="AN1733" s="250"/>
      <c r="AO1733" s="121"/>
      <c r="AP1733" s="250"/>
      <c r="AQ1733" s="205"/>
      <c r="AR1733" s="250"/>
      <c r="AT1733" s="250"/>
      <c r="AU1733" s="205"/>
      <c r="AV1733" s="250"/>
      <c r="AX1733" s="250"/>
      <c r="AY1733" s="205"/>
      <c r="AZ1733" s="250"/>
      <c r="BB1733" s="250"/>
      <c r="BC1733" s="205"/>
      <c r="BD1733" s="250"/>
      <c r="BF1733" s="250"/>
      <c r="BG1733" s="205"/>
      <c r="BH1733" s="250"/>
      <c r="BI1733" s="121"/>
      <c r="BJ1733" s="250"/>
      <c r="BK1733" s="205"/>
      <c r="BL1733" s="250"/>
      <c r="BN1733" s="121"/>
      <c r="BO1733" s="121"/>
      <c r="BP1733" s="121"/>
      <c r="BQ1733" s="121"/>
      <c r="BR1733" s="121"/>
    </row>
    <row r="1734" spans="1:70" customFormat="1" ht="15.75">
      <c r="A1734" s="84"/>
      <c r="B1734" s="363"/>
      <c r="C1734" s="121"/>
      <c r="D1734" s="121"/>
      <c r="E1734" s="121"/>
      <c r="F1734" s="121"/>
      <c r="G1734" s="121"/>
      <c r="H1734" s="121"/>
      <c r="I1734" s="121"/>
      <c r="J1734" s="121"/>
      <c r="K1734" s="121"/>
      <c r="L1734" s="10"/>
      <c r="M1734" s="225"/>
      <c r="N1734" s="230"/>
      <c r="R1734" s="205"/>
      <c r="S1734" s="205"/>
      <c r="T1734" s="205"/>
      <c r="V1734" s="205"/>
      <c r="W1734" s="205"/>
      <c r="X1734" s="205"/>
      <c r="Y1734" s="394"/>
      <c r="Z1734" s="250"/>
      <c r="AA1734" s="205"/>
      <c r="AB1734" s="250"/>
      <c r="AC1734" s="250"/>
      <c r="AD1734" s="250"/>
      <c r="AE1734" s="205"/>
      <c r="AF1734" s="250"/>
      <c r="AH1734" s="250"/>
      <c r="AI1734" s="205"/>
      <c r="AJ1734" s="250"/>
      <c r="AK1734" s="250"/>
      <c r="AL1734" s="250"/>
      <c r="AM1734" s="205"/>
      <c r="AN1734" s="250"/>
      <c r="AO1734" s="121"/>
      <c r="AP1734" s="250"/>
      <c r="AQ1734" s="205"/>
      <c r="AR1734" s="250"/>
      <c r="AT1734" s="250"/>
      <c r="AU1734" s="205"/>
      <c r="AV1734" s="250"/>
      <c r="AX1734" s="250"/>
      <c r="AY1734" s="205"/>
      <c r="AZ1734" s="250"/>
      <c r="BB1734" s="250"/>
      <c r="BC1734" s="205"/>
      <c r="BD1734" s="250"/>
      <c r="BF1734" s="250"/>
      <c r="BG1734" s="205"/>
      <c r="BH1734" s="250"/>
      <c r="BI1734" s="121"/>
      <c r="BJ1734" s="250"/>
      <c r="BK1734" s="205"/>
      <c r="BL1734" s="250"/>
      <c r="BN1734" s="121"/>
      <c r="BO1734" s="121"/>
      <c r="BP1734" s="121"/>
      <c r="BQ1734" s="121"/>
      <c r="BR1734" s="121"/>
    </row>
    <row r="1735" spans="1:70" customFormat="1" ht="15.75">
      <c r="A1735" s="84"/>
      <c r="B1735" s="363"/>
      <c r="C1735" s="121"/>
      <c r="D1735" s="121"/>
      <c r="E1735" s="121"/>
      <c r="F1735" s="121"/>
      <c r="G1735" s="121"/>
      <c r="H1735" s="121"/>
      <c r="I1735" s="121"/>
      <c r="J1735" s="121"/>
      <c r="K1735" s="121"/>
      <c r="L1735" s="10"/>
      <c r="M1735" s="225"/>
      <c r="N1735" s="230"/>
      <c r="R1735" s="205"/>
      <c r="S1735" s="205"/>
      <c r="T1735" s="205"/>
      <c r="V1735" s="205"/>
      <c r="W1735" s="205"/>
      <c r="X1735" s="205"/>
      <c r="Y1735" s="394"/>
      <c r="Z1735" s="250"/>
      <c r="AA1735" s="205"/>
      <c r="AB1735" s="250"/>
      <c r="AC1735" s="250"/>
      <c r="AD1735" s="250"/>
      <c r="AE1735" s="205"/>
      <c r="AF1735" s="250"/>
      <c r="AH1735" s="250"/>
      <c r="AI1735" s="205"/>
      <c r="AJ1735" s="250"/>
      <c r="AK1735" s="250"/>
      <c r="AL1735" s="250"/>
      <c r="AM1735" s="205"/>
      <c r="AN1735" s="250"/>
      <c r="AO1735" s="121"/>
      <c r="AP1735" s="250"/>
      <c r="AQ1735" s="205"/>
      <c r="AR1735" s="250"/>
      <c r="AT1735" s="250"/>
      <c r="AU1735" s="205"/>
      <c r="AV1735" s="250"/>
      <c r="AX1735" s="250"/>
      <c r="AY1735" s="205"/>
      <c r="AZ1735" s="250"/>
      <c r="BB1735" s="250"/>
      <c r="BC1735" s="205"/>
      <c r="BD1735" s="250"/>
      <c r="BF1735" s="250"/>
      <c r="BG1735" s="205"/>
      <c r="BH1735" s="250"/>
      <c r="BI1735" s="121"/>
      <c r="BJ1735" s="250"/>
      <c r="BK1735" s="205"/>
      <c r="BL1735" s="250"/>
      <c r="BN1735" s="121"/>
      <c r="BO1735" s="121"/>
      <c r="BP1735" s="121"/>
      <c r="BQ1735" s="121"/>
      <c r="BR1735" s="121"/>
    </row>
    <row r="1736" spans="1:70" customFormat="1" ht="15.75">
      <c r="A1736" s="84"/>
      <c r="B1736" s="363"/>
      <c r="C1736" s="121"/>
      <c r="D1736" s="121"/>
      <c r="E1736" s="121"/>
      <c r="F1736" s="121"/>
      <c r="G1736" s="121"/>
      <c r="H1736" s="121"/>
      <c r="I1736" s="121"/>
      <c r="J1736" s="121"/>
      <c r="K1736" s="121"/>
      <c r="L1736" s="10"/>
      <c r="M1736" s="225"/>
      <c r="N1736" s="230"/>
      <c r="R1736" s="205"/>
      <c r="S1736" s="205"/>
      <c r="T1736" s="205"/>
      <c r="V1736" s="205"/>
      <c r="W1736" s="205"/>
      <c r="X1736" s="205"/>
      <c r="Y1736" s="394"/>
      <c r="Z1736" s="250"/>
      <c r="AA1736" s="205"/>
      <c r="AB1736" s="250"/>
      <c r="AC1736" s="250"/>
      <c r="AD1736" s="250"/>
      <c r="AE1736" s="205"/>
      <c r="AF1736" s="250"/>
      <c r="AH1736" s="250"/>
      <c r="AI1736" s="205"/>
      <c r="AJ1736" s="250"/>
      <c r="AK1736" s="250"/>
      <c r="AL1736" s="250"/>
      <c r="AM1736" s="205"/>
      <c r="AN1736" s="250"/>
      <c r="AO1736" s="121"/>
      <c r="AP1736" s="250"/>
      <c r="AQ1736" s="205"/>
      <c r="AR1736" s="250"/>
      <c r="AT1736" s="250"/>
      <c r="AU1736" s="205"/>
      <c r="AV1736" s="250"/>
      <c r="AX1736" s="250"/>
      <c r="AY1736" s="205"/>
      <c r="AZ1736" s="250"/>
      <c r="BB1736" s="250"/>
      <c r="BC1736" s="205"/>
      <c r="BD1736" s="250"/>
      <c r="BF1736" s="250"/>
      <c r="BG1736" s="205"/>
      <c r="BH1736" s="250"/>
      <c r="BI1736" s="121"/>
      <c r="BJ1736" s="250"/>
      <c r="BK1736" s="205"/>
      <c r="BL1736" s="250"/>
      <c r="BN1736" s="121"/>
      <c r="BO1736" s="121"/>
      <c r="BP1736" s="121"/>
      <c r="BQ1736" s="121"/>
      <c r="BR1736" s="121"/>
    </row>
    <row r="1737" spans="1:70" customFormat="1" ht="15.75">
      <c r="A1737" s="84"/>
      <c r="B1737" s="363"/>
      <c r="C1737" s="121"/>
      <c r="D1737" s="121"/>
      <c r="E1737" s="121"/>
      <c r="F1737" s="121"/>
      <c r="G1737" s="121"/>
      <c r="H1737" s="121"/>
      <c r="I1737" s="121"/>
      <c r="J1737" s="121"/>
      <c r="K1737" s="121"/>
      <c r="L1737" s="10"/>
      <c r="M1737" s="225"/>
      <c r="N1737" s="230"/>
      <c r="R1737" s="205"/>
      <c r="S1737" s="205"/>
      <c r="T1737" s="205"/>
      <c r="V1737" s="205"/>
      <c r="W1737" s="205"/>
      <c r="X1737" s="205"/>
      <c r="Y1737" s="394"/>
      <c r="Z1737" s="250"/>
      <c r="AA1737" s="205"/>
      <c r="AB1737" s="250"/>
      <c r="AC1737" s="250"/>
      <c r="AD1737" s="250"/>
      <c r="AE1737" s="205"/>
      <c r="AF1737" s="250"/>
      <c r="AH1737" s="250"/>
      <c r="AI1737" s="205"/>
      <c r="AJ1737" s="250"/>
      <c r="AK1737" s="250"/>
      <c r="AL1737" s="250"/>
      <c r="AM1737" s="205"/>
      <c r="AN1737" s="250"/>
      <c r="AO1737" s="121"/>
      <c r="AP1737" s="250"/>
      <c r="AQ1737" s="205"/>
      <c r="AR1737" s="250"/>
      <c r="AT1737" s="250"/>
      <c r="AU1737" s="205"/>
      <c r="AV1737" s="250"/>
      <c r="AX1737" s="250"/>
      <c r="AY1737" s="205"/>
      <c r="AZ1737" s="250"/>
      <c r="BB1737" s="250"/>
      <c r="BC1737" s="205"/>
      <c r="BD1737" s="250"/>
      <c r="BF1737" s="250"/>
      <c r="BG1737" s="205"/>
      <c r="BH1737" s="250"/>
      <c r="BI1737" s="121"/>
      <c r="BJ1737" s="250"/>
      <c r="BK1737" s="205"/>
      <c r="BL1737" s="250"/>
      <c r="BN1737" s="121"/>
      <c r="BO1737" s="121"/>
      <c r="BP1737" s="121"/>
      <c r="BQ1737" s="121"/>
      <c r="BR1737" s="121"/>
    </row>
    <row r="1738" spans="1:70" customFormat="1" ht="15.75">
      <c r="A1738" s="84"/>
      <c r="B1738" s="363"/>
      <c r="C1738" s="121"/>
      <c r="D1738" s="121"/>
      <c r="E1738" s="121"/>
      <c r="F1738" s="121"/>
      <c r="G1738" s="121"/>
      <c r="H1738" s="121"/>
      <c r="I1738" s="121"/>
      <c r="J1738" s="121"/>
      <c r="K1738" s="121"/>
      <c r="L1738" s="10"/>
      <c r="M1738" s="225"/>
      <c r="N1738" s="230"/>
      <c r="R1738" s="205"/>
      <c r="S1738" s="205"/>
      <c r="T1738" s="205"/>
      <c r="V1738" s="205"/>
      <c r="W1738" s="205"/>
      <c r="X1738" s="205"/>
      <c r="Y1738" s="394"/>
      <c r="Z1738" s="250"/>
      <c r="AA1738" s="205"/>
      <c r="AB1738" s="250"/>
      <c r="AC1738" s="250"/>
      <c r="AD1738" s="250"/>
      <c r="AE1738" s="205"/>
      <c r="AF1738" s="250"/>
      <c r="AH1738" s="250"/>
      <c r="AI1738" s="205"/>
      <c r="AJ1738" s="250"/>
      <c r="AK1738" s="250"/>
      <c r="AL1738" s="250"/>
      <c r="AM1738" s="205"/>
      <c r="AN1738" s="250"/>
      <c r="AO1738" s="121"/>
      <c r="AP1738" s="250"/>
      <c r="AQ1738" s="205"/>
      <c r="AR1738" s="250"/>
      <c r="AT1738" s="250"/>
      <c r="AU1738" s="205"/>
      <c r="AV1738" s="250"/>
      <c r="AX1738" s="250"/>
      <c r="AY1738" s="205"/>
      <c r="AZ1738" s="250"/>
      <c r="BB1738" s="250"/>
      <c r="BC1738" s="205"/>
      <c r="BD1738" s="250"/>
      <c r="BF1738" s="250"/>
      <c r="BG1738" s="205"/>
      <c r="BH1738" s="250"/>
      <c r="BI1738" s="121"/>
      <c r="BJ1738" s="250"/>
      <c r="BK1738" s="205"/>
      <c r="BL1738" s="250"/>
      <c r="BN1738" s="121"/>
      <c r="BO1738" s="121"/>
      <c r="BP1738" s="121"/>
      <c r="BQ1738" s="121"/>
      <c r="BR1738" s="121"/>
    </row>
    <row r="1739" spans="1:70" customFormat="1" ht="15.75">
      <c r="A1739" s="84"/>
      <c r="B1739" s="363"/>
      <c r="C1739" s="121"/>
      <c r="D1739" s="121"/>
      <c r="E1739" s="121"/>
      <c r="F1739" s="121"/>
      <c r="G1739" s="121"/>
      <c r="H1739" s="121"/>
      <c r="I1739" s="121"/>
      <c r="J1739" s="121"/>
      <c r="K1739" s="121"/>
      <c r="L1739" s="10"/>
      <c r="M1739" s="225"/>
      <c r="N1739" s="230"/>
      <c r="R1739" s="205"/>
      <c r="S1739" s="205"/>
      <c r="T1739" s="205"/>
      <c r="V1739" s="205"/>
      <c r="W1739" s="205"/>
      <c r="X1739" s="205"/>
      <c r="Y1739" s="394"/>
      <c r="Z1739" s="250"/>
      <c r="AA1739" s="205"/>
      <c r="AB1739" s="250"/>
      <c r="AC1739" s="250"/>
      <c r="AD1739" s="250"/>
      <c r="AE1739" s="205"/>
      <c r="AF1739" s="250"/>
      <c r="AH1739" s="250"/>
      <c r="AI1739" s="205"/>
      <c r="AJ1739" s="250"/>
      <c r="AK1739" s="250"/>
      <c r="AL1739" s="250"/>
      <c r="AM1739" s="205"/>
      <c r="AN1739" s="250"/>
      <c r="AO1739" s="121"/>
      <c r="AP1739" s="250"/>
      <c r="AQ1739" s="205"/>
      <c r="AR1739" s="250"/>
      <c r="AT1739" s="250"/>
      <c r="AU1739" s="205"/>
      <c r="AV1739" s="250"/>
      <c r="AX1739" s="250"/>
      <c r="AY1739" s="205"/>
      <c r="AZ1739" s="250"/>
      <c r="BB1739" s="250"/>
      <c r="BC1739" s="205"/>
      <c r="BD1739" s="250"/>
      <c r="BF1739" s="250"/>
      <c r="BG1739" s="205"/>
      <c r="BH1739" s="250"/>
      <c r="BI1739" s="121"/>
      <c r="BJ1739" s="250"/>
      <c r="BK1739" s="205"/>
      <c r="BL1739" s="250"/>
      <c r="BN1739" s="121"/>
      <c r="BO1739" s="121"/>
      <c r="BP1739" s="121"/>
      <c r="BQ1739" s="121"/>
      <c r="BR1739" s="121"/>
    </row>
    <row r="1740" spans="1:70" customFormat="1" ht="15.75">
      <c r="A1740" s="84"/>
      <c r="B1740" s="363"/>
      <c r="C1740" s="121"/>
      <c r="D1740" s="121"/>
      <c r="E1740" s="121"/>
      <c r="F1740" s="121"/>
      <c r="G1740" s="121"/>
      <c r="H1740" s="121"/>
      <c r="I1740" s="121"/>
      <c r="J1740" s="121"/>
      <c r="K1740" s="121"/>
      <c r="L1740" s="10"/>
      <c r="M1740" s="225"/>
      <c r="N1740" s="230"/>
      <c r="R1740" s="205"/>
      <c r="S1740" s="205"/>
      <c r="T1740" s="205"/>
      <c r="V1740" s="205"/>
      <c r="W1740" s="205"/>
      <c r="X1740" s="205"/>
      <c r="Y1740" s="394"/>
      <c r="Z1740" s="250"/>
      <c r="AA1740" s="205"/>
      <c r="AB1740" s="250"/>
      <c r="AC1740" s="250"/>
      <c r="AD1740" s="250"/>
      <c r="AE1740" s="205"/>
      <c r="AF1740" s="250"/>
      <c r="AH1740" s="250"/>
      <c r="AI1740" s="205"/>
      <c r="AJ1740" s="250"/>
      <c r="AK1740" s="250"/>
      <c r="AL1740" s="250"/>
      <c r="AM1740" s="205"/>
      <c r="AN1740" s="250"/>
      <c r="AO1740" s="121"/>
      <c r="AP1740" s="250"/>
      <c r="AQ1740" s="205"/>
      <c r="AR1740" s="250"/>
      <c r="AT1740" s="250"/>
      <c r="AU1740" s="205"/>
      <c r="AV1740" s="250"/>
      <c r="AX1740" s="250"/>
      <c r="AY1740" s="205"/>
      <c r="AZ1740" s="250"/>
      <c r="BB1740" s="250"/>
      <c r="BC1740" s="205"/>
      <c r="BD1740" s="250"/>
      <c r="BF1740" s="250"/>
      <c r="BG1740" s="205"/>
      <c r="BH1740" s="250"/>
      <c r="BI1740" s="121"/>
      <c r="BJ1740" s="250"/>
      <c r="BK1740" s="205"/>
      <c r="BL1740" s="250"/>
      <c r="BN1740" s="121"/>
      <c r="BO1740" s="121"/>
      <c r="BP1740" s="121"/>
      <c r="BQ1740" s="121"/>
      <c r="BR1740" s="121"/>
    </row>
    <row r="1741" spans="1:70" customFormat="1" ht="15.75">
      <c r="A1741" s="84"/>
      <c r="B1741" s="363"/>
      <c r="C1741" s="121"/>
      <c r="D1741" s="121"/>
      <c r="E1741" s="121"/>
      <c r="F1741" s="121"/>
      <c r="G1741" s="121"/>
      <c r="H1741" s="121"/>
      <c r="I1741" s="121"/>
      <c r="J1741" s="121"/>
      <c r="K1741" s="121"/>
      <c r="L1741" s="10"/>
      <c r="M1741" s="225"/>
      <c r="N1741" s="230"/>
      <c r="R1741" s="205"/>
      <c r="S1741" s="205"/>
      <c r="T1741" s="205"/>
      <c r="V1741" s="205"/>
      <c r="W1741" s="205"/>
      <c r="X1741" s="205"/>
      <c r="Y1741" s="394"/>
      <c r="Z1741" s="250"/>
      <c r="AA1741" s="205"/>
      <c r="AB1741" s="250"/>
      <c r="AC1741" s="250"/>
      <c r="AD1741" s="250"/>
      <c r="AE1741" s="205"/>
      <c r="AF1741" s="250"/>
      <c r="AH1741" s="250"/>
      <c r="AI1741" s="205"/>
      <c r="AJ1741" s="250"/>
      <c r="AK1741" s="250"/>
      <c r="AL1741" s="250"/>
      <c r="AM1741" s="205"/>
      <c r="AN1741" s="250"/>
      <c r="AO1741" s="121"/>
      <c r="AP1741" s="250"/>
      <c r="AQ1741" s="205"/>
      <c r="AR1741" s="250"/>
      <c r="AT1741" s="250"/>
      <c r="AU1741" s="205"/>
      <c r="AV1741" s="250"/>
      <c r="AX1741" s="250"/>
      <c r="AY1741" s="205"/>
      <c r="AZ1741" s="250"/>
      <c r="BB1741" s="250"/>
      <c r="BC1741" s="205"/>
      <c r="BD1741" s="250"/>
      <c r="BF1741" s="250"/>
      <c r="BG1741" s="205"/>
      <c r="BH1741" s="250"/>
      <c r="BI1741" s="121"/>
      <c r="BJ1741" s="250"/>
      <c r="BK1741" s="205"/>
      <c r="BL1741" s="250"/>
      <c r="BN1741" s="121"/>
      <c r="BO1741" s="121"/>
      <c r="BP1741" s="121"/>
      <c r="BQ1741" s="121"/>
      <c r="BR1741" s="121"/>
    </row>
    <row r="1742" spans="1:70" customFormat="1" ht="15.75">
      <c r="A1742" s="84"/>
      <c r="B1742" s="363"/>
      <c r="C1742" s="121"/>
      <c r="D1742" s="121"/>
      <c r="E1742" s="121"/>
      <c r="F1742" s="121"/>
      <c r="G1742" s="121"/>
      <c r="H1742" s="121"/>
      <c r="I1742" s="121"/>
      <c r="J1742" s="121"/>
      <c r="K1742" s="121"/>
      <c r="L1742" s="10"/>
      <c r="M1742" s="225"/>
      <c r="N1742" s="230"/>
      <c r="R1742" s="205"/>
      <c r="S1742" s="205"/>
      <c r="T1742" s="205"/>
      <c r="V1742" s="205"/>
      <c r="W1742" s="205"/>
      <c r="X1742" s="205"/>
      <c r="Y1742" s="394"/>
      <c r="Z1742" s="250"/>
      <c r="AA1742" s="205"/>
      <c r="AB1742" s="250"/>
      <c r="AC1742" s="250"/>
      <c r="AD1742" s="250"/>
      <c r="AE1742" s="205"/>
      <c r="AF1742" s="250"/>
      <c r="AH1742" s="250"/>
      <c r="AI1742" s="205"/>
      <c r="AJ1742" s="250"/>
      <c r="AK1742" s="250"/>
      <c r="AL1742" s="250"/>
      <c r="AM1742" s="205"/>
      <c r="AN1742" s="250"/>
      <c r="AO1742" s="121"/>
      <c r="AP1742" s="250"/>
      <c r="AQ1742" s="205"/>
      <c r="AR1742" s="250"/>
      <c r="AT1742" s="250"/>
      <c r="AU1742" s="205"/>
      <c r="AV1742" s="250"/>
      <c r="AX1742" s="250"/>
      <c r="AY1742" s="205"/>
      <c r="AZ1742" s="250"/>
      <c r="BB1742" s="250"/>
      <c r="BC1742" s="205"/>
      <c r="BD1742" s="250"/>
      <c r="BF1742" s="250"/>
      <c r="BG1742" s="205"/>
      <c r="BH1742" s="250"/>
      <c r="BI1742" s="121"/>
      <c r="BJ1742" s="250"/>
      <c r="BK1742" s="205"/>
      <c r="BL1742" s="250"/>
      <c r="BN1742" s="121"/>
      <c r="BO1742" s="121"/>
      <c r="BP1742" s="121"/>
      <c r="BQ1742" s="121"/>
      <c r="BR1742" s="121"/>
    </row>
    <row r="1743" spans="1:70" customFormat="1" ht="15.75">
      <c r="A1743" s="84"/>
      <c r="B1743" s="363"/>
      <c r="C1743" s="121"/>
      <c r="D1743" s="121"/>
      <c r="E1743" s="121"/>
      <c r="F1743" s="121"/>
      <c r="G1743" s="121"/>
      <c r="H1743" s="121"/>
      <c r="I1743" s="121"/>
      <c r="J1743" s="121"/>
      <c r="K1743" s="121"/>
      <c r="L1743" s="10"/>
      <c r="M1743" s="225"/>
      <c r="N1743" s="230"/>
      <c r="R1743" s="205"/>
      <c r="S1743" s="205"/>
      <c r="T1743" s="205"/>
      <c r="V1743" s="205"/>
      <c r="W1743" s="205"/>
      <c r="X1743" s="205"/>
      <c r="Y1743" s="394"/>
      <c r="Z1743" s="250"/>
      <c r="AA1743" s="205"/>
      <c r="AB1743" s="250"/>
      <c r="AC1743" s="250"/>
      <c r="AD1743" s="250"/>
      <c r="AE1743" s="205"/>
      <c r="AF1743" s="250"/>
      <c r="AH1743" s="250"/>
      <c r="AI1743" s="205"/>
      <c r="AJ1743" s="250"/>
      <c r="AK1743" s="250"/>
      <c r="AL1743" s="250"/>
      <c r="AM1743" s="205"/>
      <c r="AN1743" s="250"/>
      <c r="AO1743" s="121"/>
      <c r="AP1743" s="250"/>
      <c r="AQ1743" s="205"/>
      <c r="AR1743" s="250"/>
      <c r="AT1743" s="250"/>
      <c r="AU1743" s="205"/>
      <c r="AV1743" s="250"/>
      <c r="AX1743" s="250"/>
      <c r="AY1743" s="205"/>
      <c r="AZ1743" s="250"/>
      <c r="BB1743" s="250"/>
      <c r="BC1743" s="205"/>
      <c r="BD1743" s="250"/>
      <c r="BF1743" s="250"/>
      <c r="BG1743" s="205"/>
      <c r="BH1743" s="250"/>
      <c r="BI1743" s="121"/>
      <c r="BJ1743" s="250"/>
      <c r="BK1743" s="205"/>
      <c r="BL1743" s="250"/>
      <c r="BN1743" s="121"/>
      <c r="BO1743" s="121"/>
      <c r="BP1743" s="121"/>
      <c r="BQ1743" s="121"/>
      <c r="BR1743" s="121"/>
    </row>
    <row r="1744" spans="1:70" customFormat="1" ht="15.75">
      <c r="A1744" s="84"/>
      <c r="B1744" s="363"/>
      <c r="C1744" s="121"/>
      <c r="D1744" s="121"/>
      <c r="E1744" s="121"/>
      <c r="F1744" s="121"/>
      <c r="G1744" s="121"/>
      <c r="H1744" s="121"/>
      <c r="I1744" s="121"/>
      <c r="J1744" s="121"/>
      <c r="K1744" s="121"/>
      <c r="L1744" s="10"/>
      <c r="M1744" s="225"/>
      <c r="N1744" s="230"/>
      <c r="R1744" s="205"/>
      <c r="S1744" s="205"/>
      <c r="T1744" s="205"/>
      <c r="V1744" s="205"/>
      <c r="W1744" s="205"/>
      <c r="X1744" s="205"/>
      <c r="Y1744" s="394"/>
      <c r="Z1744" s="250"/>
      <c r="AA1744" s="205"/>
      <c r="AB1744" s="250"/>
      <c r="AC1744" s="250"/>
      <c r="AD1744" s="250"/>
      <c r="AE1744" s="205"/>
      <c r="AF1744" s="250"/>
      <c r="AH1744" s="250"/>
      <c r="AI1744" s="205"/>
      <c r="AJ1744" s="250"/>
      <c r="AK1744" s="250"/>
      <c r="AL1744" s="250"/>
      <c r="AM1744" s="205"/>
      <c r="AN1744" s="250"/>
      <c r="AO1744" s="121"/>
      <c r="AP1744" s="250"/>
      <c r="AQ1744" s="205"/>
      <c r="AR1744" s="250"/>
      <c r="AT1744" s="250"/>
      <c r="AU1744" s="205"/>
      <c r="AV1744" s="250"/>
      <c r="AX1744" s="250"/>
      <c r="AY1744" s="205"/>
      <c r="AZ1744" s="250"/>
      <c r="BB1744" s="250"/>
      <c r="BC1744" s="205"/>
      <c r="BD1744" s="250"/>
      <c r="BF1744" s="250"/>
      <c r="BG1744" s="205"/>
      <c r="BH1744" s="250"/>
      <c r="BI1744" s="121"/>
      <c r="BJ1744" s="250"/>
      <c r="BK1744" s="205"/>
      <c r="BL1744" s="250"/>
      <c r="BN1744" s="121"/>
      <c r="BO1744" s="121"/>
      <c r="BP1744" s="121"/>
      <c r="BQ1744" s="121"/>
      <c r="BR1744" s="121"/>
    </row>
    <row r="1745" spans="1:70" customFormat="1" ht="15.75">
      <c r="A1745" s="84"/>
      <c r="B1745" s="363"/>
      <c r="C1745" s="121"/>
      <c r="D1745" s="121"/>
      <c r="E1745" s="121"/>
      <c r="F1745" s="121"/>
      <c r="G1745" s="121"/>
      <c r="H1745" s="121"/>
      <c r="I1745" s="121"/>
      <c r="J1745" s="121"/>
      <c r="K1745" s="121"/>
      <c r="L1745" s="10"/>
      <c r="M1745" s="225"/>
      <c r="N1745" s="230"/>
      <c r="R1745" s="205"/>
      <c r="S1745" s="205"/>
      <c r="T1745" s="205"/>
      <c r="V1745" s="205"/>
      <c r="W1745" s="205"/>
      <c r="X1745" s="205"/>
      <c r="Y1745" s="394"/>
      <c r="Z1745" s="250"/>
      <c r="AA1745" s="205"/>
      <c r="AB1745" s="250"/>
      <c r="AC1745" s="250"/>
      <c r="AD1745" s="250"/>
      <c r="AE1745" s="205"/>
      <c r="AF1745" s="250"/>
      <c r="AH1745" s="250"/>
      <c r="AI1745" s="205"/>
      <c r="AJ1745" s="250"/>
      <c r="AK1745" s="250"/>
      <c r="AL1745" s="250"/>
      <c r="AM1745" s="205"/>
      <c r="AN1745" s="250"/>
      <c r="AO1745" s="121"/>
      <c r="AP1745" s="250"/>
      <c r="AQ1745" s="205"/>
      <c r="AR1745" s="250"/>
      <c r="AT1745" s="250"/>
      <c r="AU1745" s="205"/>
      <c r="AV1745" s="250"/>
      <c r="AX1745" s="250"/>
      <c r="AY1745" s="205"/>
      <c r="AZ1745" s="250"/>
      <c r="BB1745" s="250"/>
      <c r="BC1745" s="205"/>
      <c r="BD1745" s="250"/>
      <c r="BF1745" s="250"/>
      <c r="BG1745" s="205"/>
      <c r="BH1745" s="250"/>
      <c r="BI1745" s="121"/>
      <c r="BJ1745" s="250"/>
      <c r="BK1745" s="205"/>
      <c r="BL1745" s="250"/>
      <c r="BN1745" s="121"/>
      <c r="BO1745" s="121"/>
      <c r="BP1745" s="121"/>
      <c r="BQ1745" s="121"/>
      <c r="BR1745" s="121"/>
    </row>
    <row r="1746" spans="1:70" customFormat="1" ht="15.75">
      <c r="A1746" s="84"/>
      <c r="B1746" s="363"/>
      <c r="C1746" s="121"/>
      <c r="D1746" s="121"/>
      <c r="E1746" s="121"/>
      <c r="F1746" s="121"/>
      <c r="G1746" s="121"/>
      <c r="H1746" s="121"/>
      <c r="I1746" s="121"/>
      <c r="J1746" s="121"/>
      <c r="K1746" s="121"/>
      <c r="L1746" s="10"/>
      <c r="M1746" s="225"/>
      <c r="N1746" s="230"/>
      <c r="R1746" s="205"/>
      <c r="S1746" s="205"/>
      <c r="T1746" s="205"/>
      <c r="V1746" s="205"/>
      <c r="W1746" s="205"/>
      <c r="X1746" s="205"/>
      <c r="Y1746" s="394"/>
      <c r="Z1746" s="250"/>
      <c r="AA1746" s="205"/>
      <c r="AB1746" s="250"/>
      <c r="AC1746" s="250"/>
      <c r="AD1746" s="250"/>
      <c r="AE1746" s="205"/>
      <c r="AF1746" s="250"/>
      <c r="AH1746" s="250"/>
      <c r="AI1746" s="205"/>
      <c r="AJ1746" s="250"/>
      <c r="AK1746" s="250"/>
      <c r="AL1746" s="250"/>
      <c r="AM1746" s="205"/>
      <c r="AN1746" s="250"/>
      <c r="AO1746" s="121"/>
      <c r="AP1746" s="250"/>
      <c r="AQ1746" s="205"/>
      <c r="AR1746" s="250"/>
      <c r="AT1746" s="250"/>
      <c r="AU1746" s="205"/>
      <c r="AV1746" s="250"/>
      <c r="AX1746" s="250"/>
      <c r="AY1746" s="205"/>
      <c r="AZ1746" s="250"/>
      <c r="BB1746" s="250"/>
      <c r="BC1746" s="205"/>
      <c r="BD1746" s="250"/>
      <c r="BF1746" s="250"/>
      <c r="BG1746" s="205"/>
      <c r="BH1746" s="250"/>
      <c r="BI1746" s="121"/>
      <c r="BJ1746" s="250"/>
      <c r="BK1746" s="205"/>
      <c r="BL1746" s="250"/>
      <c r="BN1746" s="121"/>
      <c r="BO1746" s="121"/>
      <c r="BP1746" s="121"/>
      <c r="BQ1746" s="121"/>
      <c r="BR1746" s="121"/>
    </row>
    <row r="1747" spans="1:70" customFormat="1" ht="15.75">
      <c r="A1747" s="84"/>
      <c r="B1747" s="363"/>
      <c r="C1747" s="121"/>
      <c r="D1747" s="121"/>
      <c r="E1747" s="121"/>
      <c r="F1747" s="121"/>
      <c r="G1747" s="121"/>
      <c r="H1747" s="121"/>
      <c r="I1747" s="121"/>
      <c r="J1747" s="121"/>
      <c r="K1747" s="121"/>
      <c r="L1747" s="10"/>
      <c r="M1747" s="225"/>
      <c r="N1747" s="230"/>
      <c r="R1747" s="205"/>
      <c r="S1747" s="205"/>
      <c r="T1747" s="205"/>
      <c r="V1747" s="205"/>
      <c r="W1747" s="205"/>
      <c r="X1747" s="205"/>
      <c r="Y1747" s="394"/>
      <c r="Z1747" s="250"/>
      <c r="AA1747" s="205"/>
      <c r="AB1747" s="250"/>
      <c r="AC1747" s="250"/>
      <c r="AD1747" s="250"/>
      <c r="AE1747" s="205"/>
      <c r="AF1747" s="250"/>
      <c r="AH1747" s="250"/>
      <c r="AI1747" s="205"/>
      <c r="AJ1747" s="250"/>
      <c r="AK1747" s="250"/>
      <c r="AL1747" s="250"/>
      <c r="AM1747" s="205"/>
      <c r="AN1747" s="250"/>
      <c r="AO1747" s="121"/>
      <c r="AP1747" s="250"/>
      <c r="AQ1747" s="205"/>
      <c r="AR1747" s="250"/>
      <c r="AT1747" s="250"/>
      <c r="AU1747" s="205"/>
      <c r="AV1747" s="250"/>
      <c r="AX1747" s="250"/>
      <c r="AY1747" s="205"/>
      <c r="AZ1747" s="250"/>
      <c r="BB1747" s="250"/>
      <c r="BC1747" s="205"/>
      <c r="BD1747" s="250"/>
      <c r="BF1747" s="250"/>
      <c r="BG1747" s="205"/>
      <c r="BH1747" s="250"/>
      <c r="BI1747" s="121"/>
      <c r="BJ1747" s="250"/>
      <c r="BK1747" s="205"/>
      <c r="BL1747" s="250"/>
      <c r="BN1747" s="121"/>
      <c r="BO1747" s="121"/>
      <c r="BP1747" s="121"/>
      <c r="BQ1747" s="121"/>
      <c r="BR1747" s="121"/>
    </row>
    <row r="1748" spans="1:70" customFormat="1" ht="15.75">
      <c r="A1748" s="84"/>
      <c r="B1748" s="363"/>
      <c r="C1748" s="121"/>
      <c r="D1748" s="121"/>
      <c r="E1748" s="121"/>
      <c r="F1748" s="121"/>
      <c r="G1748" s="121"/>
      <c r="H1748" s="121"/>
      <c r="I1748" s="121"/>
      <c r="J1748" s="121"/>
      <c r="K1748" s="121"/>
      <c r="L1748" s="10"/>
      <c r="M1748" s="225"/>
      <c r="N1748" s="230"/>
      <c r="R1748" s="205"/>
      <c r="S1748" s="205"/>
      <c r="T1748" s="205"/>
      <c r="V1748" s="205"/>
      <c r="W1748" s="205"/>
      <c r="X1748" s="205"/>
      <c r="Y1748" s="394"/>
      <c r="Z1748" s="250"/>
      <c r="AA1748" s="205"/>
      <c r="AB1748" s="250"/>
      <c r="AC1748" s="250"/>
      <c r="AD1748" s="250"/>
      <c r="AE1748" s="205"/>
      <c r="AF1748" s="250"/>
      <c r="AH1748" s="250"/>
      <c r="AI1748" s="205"/>
      <c r="AJ1748" s="250"/>
      <c r="AK1748" s="250"/>
      <c r="AL1748" s="250"/>
      <c r="AM1748" s="205"/>
      <c r="AN1748" s="250"/>
      <c r="AO1748" s="121"/>
      <c r="AP1748" s="250"/>
      <c r="AQ1748" s="205"/>
      <c r="AR1748" s="250"/>
      <c r="AT1748" s="250"/>
      <c r="AU1748" s="205"/>
      <c r="AV1748" s="250"/>
      <c r="AX1748" s="250"/>
      <c r="AY1748" s="205"/>
      <c r="AZ1748" s="250"/>
      <c r="BB1748" s="250"/>
      <c r="BC1748" s="205"/>
      <c r="BD1748" s="250"/>
      <c r="BF1748" s="250"/>
      <c r="BG1748" s="205"/>
      <c r="BH1748" s="250"/>
      <c r="BI1748" s="121"/>
      <c r="BJ1748" s="250"/>
      <c r="BK1748" s="205"/>
      <c r="BL1748" s="250"/>
      <c r="BN1748" s="121"/>
      <c r="BO1748" s="121"/>
      <c r="BP1748" s="121"/>
      <c r="BQ1748" s="121"/>
      <c r="BR1748" s="121"/>
    </row>
    <row r="1749" spans="1:70" customFormat="1" ht="15.75">
      <c r="A1749" s="84"/>
      <c r="B1749" s="363"/>
      <c r="C1749" s="121"/>
      <c r="D1749" s="121"/>
      <c r="E1749" s="121"/>
      <c r="F1749" s="121"/>
      <c r="G1749" s="121"/>
      <c r="H1749" s="121"/>
      <c r="I1749" s="121"/>
      <c r="J1749" s="121"/>
      <c r="K1749" s="121"/>
      <c r="L1749" s="10"/>
      <c r="M1749" s="225"/>
      <c r="N1749" s="230"/>
      <c r="R1749" s="205"/>
      <c r="S1749" s="205"/>
      <c r="T1749" s="205"/>
      <c r="V1749" s="205"/>
      <c r="W1749" s="205"/>
      <c r="X1749" s="205"/>
      <c r="Y1749" s="394"/>
      <c r="Z1749" s="250"/>
      <c r="AA1749" s="205"/>
      <c r="AB1749" s="250"/>
      <c r="AC1749" s="250"/>
      <c r="AD1749" s="250"/>
      <c r="AE1749" s="205"/>
      <c r="AF1749" s="250"/>
      <c r="AH1749" s="250"/>
      <c r="AI1749" s="205"/>
      <c r="AJ1749" s="250"/>
      <c r="AK1749" s="250"/>
      <c r="AL1749" s="250"/>
      <c r="AM1749" s="205"/>
      <c r="AN1749" s="250"/>
      <c r="AO1749" s="121"/>
      <c r="AP1749" s="250"/>
      <c r="AQ1749" s="205"/>
      <c r="AR1749" s="250"/>
      <c r="AT1749" s="250"/>
      <c r="AU1749" s="205"/>
      <c r="AV1749" s="250"/>
      <c r="AX1749" s="250"/>
      <c r="AY1749" s="205"/>
      <c r="AZ1749" s="250"/>
      <c r="BB1749" s="250"/>
      <c r="BC1749" s="205"/>
      <c r="BD1749" s="250"/>
      <c r="BF1749" s="250"/>
      <c r="BG1749" s="205"/>
      <c r="BH1749" s="250"/>
      <c r="BI1749" s="121"/>
      <c r="BJ1749" s="250"/>
      <c r="BK1749" s="205"/>
      <c r="BL1749" s="250"/>
      <c r="BN1749" s="121"/>
      <c r="BO1749" s="121"/>
      <c r="BP1749" s="121"/>
      <c r="BQ1749" s="121"/>
      <c r="BR1749" s="121"/>
    </row>
    <row r="1750" spans="1:70" customFormat="1" ht="15.75">
      <c r="A1750" s="84"/>
      <c r="B1750" s="363"/>
      <c r="C1750" s="121"/>
      <c r="D1750" s="121"/>
      <c r="E1750" s="121"/>
      <c r="F1750" s="121"/>
      <c r="G1750" s="121"/>
      <c r="H1750" s="121"/>
      <c r="I1750" s="121"/>
      <c r="J1750" s="121"/>
      <c r="K1750" s="121"/>
      <c r="L1750" s="10"/>
      <c r="M1750" s="225"/>
      <c r="N1750" s="230"/>
      <c r="R1750" s="205"/>
      <c r="S1750" s="205"/>
      <c r="T1750" s="205"/>
      <c r="V1750" s="205"/>
      <c r="W1750" s="205"/>
      <c r="X1750" s="205"/>
      <c r="Y1750" s="394"/>
      <c r="Z1750" s="250"/>
      <c r="AA1750" s="205"/>
      <c r="AB1750" s="250"/>
      <c r="AC1750" s="250"/>
      <c r="AD1750" s="250"/>
      <c r="AE1750" s="205"/>
      <c r="AF1750" s="250"/>
      <c r="AH1750" s="250"/>
      <c r="AI1750" s="205"/>
      <c r="AJ1750" s="250"/>
      <c r="AK1750" s="250"/>
      <c r="AL1750" s="250"/>
      <c r="AM1750" s="205"/>
      <c r="AN1750" s="250"/>
      <c r="AO1750" s="121"/>
      <c r="AP1750" s="250"/>
      <c r="AQ1750" s="205"/>
      <c r="AR1750" s="250"/>
      <c r="AT1750" s="250"/>
      <c r="AU1750" s="205"/>
      <c r="AV1750" s="250"/>
      <c r="AX1750" s="250"/>
      <c r="AY1750" s="205"/>
      <c r="AZ1750" s="250"/>
      <c r="BB1750" s="250"/>
      <c r="BC1750" s="205"/>
      <c r="BD1750" s="250"/>
      <c r="BF1750" s="250"/>
      <c r="BG1750" s="205"/>
      <c r="BH1750" s="250"/>
      <c r="BI1750" s="121"/>
      <c r="BJ1750" s="250"/>
      <c r="BK1750" s="205"/>
      <c r="BL1750" s="250"/>
      <c r="BN1750" s="121"/>
      <c r="BO1750" s="121"/>
      <c r="BP1750" s="121"/>
      <c r="BQ1750" s="121"/>
      <c r="BR1750" s="121"/>
    </row>
    <row r="1751" spans="1:70" customFormat="1" ht="15.75">
      <c r="A1751" s="84"/>
      <c r="B1751" s="363"/>
      <c r="C1751" s="121"/>
      <c r="D1751" s="121"/>
      <c r="E1751" s="121"/>
      <c r="F1751" s="121"/>
      <c r="G1751" s="121"/>
      <c r="H1751" s="121"/>
      <c r="I1751" s="121"/>
      <c r="J1751" s="121"/>
      <c r="K1751" s="121"/>
      <c r="L1751" s="10"/>
      <c r="M1751" s="225"/>
      <c r="N1751" s="230"/>
      <c r="R1751" s="205"/>
      <c r="S1751" s="205"/>
      <c r="T1751" s="205"/>
      <c r="V1751" s="205"/>
      <c r="W1751" s="205"/>
      <c r="X1751" s="205"/>
      <c r="Y1751" s="394"/>
      <c r="Z1751" s="250"/>
      <c r="AA1751" s="205"/>
      <c r="AB1751" s="250"/>
      <c r="AC1751" s="250"/>
      <c r="AD1751" s="250"/>
      <c r="AE1751" s="205"/>
      <c r="AF1751" s="250"/>
      <c r="AH1751" s="250"/>
      <c r="AI1751" s="205"/>
      <c r="AJ1751" s="250"/>
      <c r="AK1751" s="250"/>
      <c r="AL1751" s="250"/>
      <c r="AM1751" s="205"/>
      <c r="AN1751" s="250"/>
      <c r="AO1751" s="121"/>
      <c r="AP1751" s="250"/>
      <c r="AQ1751" s="205"/>
      <c r="AR1751" s="250"/>
      <c r="AT1751" s="250"/>
      <c r="AU1751" s="205"/>
      <c r="AV1751" s="250"/>
      <c r="AX1751" s="250"/>
      <c r="AY1751" s="205"/>
      <c r="AZ1751" s="250"/>
      <c r="BB1751" s="250"/>
      <c r="BC1751" s="205"/>
      <c r="BD1751" s="250"/>
      <c r="BF1751" s="250"/>
      <c r="BG1751" s="205"/>
      <c r="BH1751" s="250"/>
      <c r="BI1751" s="121"/>
      <c r="BJ1751" s="250"/>
      <c r="BK1751" s="205"/>
      <c r="BL1751" s="250"/>
      <c r="BN1751" s="121"/>
      <c r="BO1751" s="121"/>
      <c r="BP1751" s="121"/>
      <c r="BQ1751" s="121"/>
      <c r="BR1751" s="121"/>
    </row>
    <row r="1752" spans="1:70" customFormat="1" ht="15.75">
      <c r="A1752" s="84"/>
      <c r="B1752" s="363"/>
      <c r="C1752" s="121"/>
      <c r="D1752" s="121"/>
      <c r="E1752" s="121"/>
      <c r="F1752" s="121"/>
      <c r="G1752" s="121"/>
      <c r="H1752" s="121"/>
      <c r="I1752" s="121"/>
      <c r="J1752" s="121"/>
      <c r="K1752" s="121"/>
      <c r="L1752" s="10"/>
      <c r="M1752" s="225"/>
      <c r="N1752" s="230"/>
      <c r="R1752" s="205"/>
      <c r="S1752" s="205"/>
      <c r="T1752" s="205"/>
      <c r="V1752" s="205"/>
      <c r="W1752" s="205"/>
      <c r="X1752" s="205"/>
      <c r="Y1752" s="394"/>
      <c r="Z1752" s="250"/>
      <c r="AA1752" s="205"/>
      <c r="AB1752" s="250"/>
      <c r="AC1752" s="250"/>
      <c r="AD1752" s="250"/>
      <c r="AE1752" s="205"/>
      <c r="AF1752" s="250"/>
      <c r="AH1752" s="250"/>
      <c r="AI1752" s="205"/>
      <c r="AJ1752" s="250"/>
      <c r="AK1752" s="250"/>
      <c r="AL1752" s="250"/>
      <c r="AM1752" s="205"/>
      <c r="AN1752" s="250"/>
      <c r="AO1752" s="121"/>
      <c r="AP1752" s="250"/>
      <c r="AQ1752" s="205"/>
      <c r="AR1752" s="250"/>
      <c r="AT1752" s="250"/>
      <c r="AU1752" s="205"/>
      <c r="AV1752" s="250"/>
      <c r="AX1752" s="250"/>
      <c r="AY1752" s="205"/>
      <c r="AZ1752" s="250"/>
      <c r="BB1752" s="250"/>
      <c r="BC1752" s="205"/>
      <c r="BD1752" s="250"/>
      <c r="BF1752" s="250"/>
      <c r="BG1752" s="205"/>
      <c r="BH1752" s="250"/>
      <c r="BI1752" s="121"/>
      <c r="BJ1752" s="250"/>
      <c r="BK1752" s="205"/>
      <c r="BL1752" s="250"/>
      <c r="BN1752" s="121"/>
      <c r="BO1752" s="121"/>
      <c r="BP1752" s="121"/>
      <c r="BQ1752" s="121"/>
      <c r="BR1752" s="121"/>
    </row>
    <row r="1753" spans="1:70" customFormat="1" ht="15.75">
      <c r="A1753" s="84"/>
      <c r="B1753" s="363"/>
      <c r="C1753" s="121"/>
      <c r="D1753" s="121"/>
      <c r="E1753" s="121"/>
      <c r="F1753" s="121"/>
      <c r="G1753" s="121"/>
      <c r="H1753" s="121"/>
      <c r="I1753" s="121"/>
      <c r="J1753" s="121"/>
      <c r="K1753" s="121"/>
      <c r="L1753" s="10"/>
      <c r="M1753" s="225"/>
      <c r="N1753" s="230"/>
      <c r="R1753" s="205"/>
      <c r="S1753" s="205"/>
      <c r="T1753" s="205"/>
      <c r="V1753" s="205"/>
      <c r="W1753" s="205"/>
      <c r="X1753" s="205"/>
      <c r="Y1753" s="394"/>
      <c r="Z1753" s="250"/>
      <c r="AA1753" s="205"/>
      <c r="AB1753" s="250"/>
      <c r="AC1753" s="250"/>
      <c r="AD1753" s="250"/>
      <c r="AE1753" s="205"/>
      <c r="AF1753" s="250"/>
      <c r="AH1753" s="250"/>
      <c r="AI1753" s="205"/>
      <c r="AJ1753" s="250"/>
      <c r="AK1753" s="250"/>
      <c r="AL1753" s="250"/>
      <c r="AM1753" s="205"/>
      <c r="AN1753" s="250"/>
      <c r="AO1753" s="121"/>
      <c r="AP1753" s="250"/>
      <c r="AQ1753" s="205"/>
      <c r="AR1753" s="250"/>
      <c r="AT1753" s="250"/>
      <c r="AU1753" s="205"/>
      <c r="AV1753" s="250"/>
      <c r="AX1753" s="250"/>
      <c r="AY1753" s="205"/>
      <c r="AZ1753" s="250"/>
      <c r="BB1753" s="250"/>
      <c r="BC1753" s="205"/>
      <c r="BD1753" s="250"/>
      <c r="BF1753" s="250"/>
      <c r="BG1753" s="205"/>
      <c r="BH1753" s="250"/>
      <c r="BI1753" s="121"/>
      <c r="BJ1753" s="250"/>
      <c r="BK1753" s="205"/>
      <c r="BL1753" s="250"/>
      <c r="BN1753" s="121"/>
      <c r="BO1753" s="121"/>
      <c r="BP1753" s="121"/>
      <c r="BQ1753" s="121"/>
      <c r="BR1753" s="121"/>
    </row>
    <row r="1754" spans="1:70" customFormat="1" ht="15.75">
      <c r="A1754" s="84"/>
      <c r="B1754" s="363"/>
      <c r="C1754" s="121"/>
      <c r="D1754" s="121"/>
      <c r="E1754" s="121"/>
      <c r="F1754" s="121"/>
      <c r="G1754" s="121"/>
      <c r="H1754" s="121"/>
      <c r="I1754" s="121"/>
      <c r="J1754" s="121"/>
      <c r="K1754" s="121"/>
      <c r="L1754" s="10"/>
      <c r="M1754" s="225"/>
      <c r="N1754" s="230"/>
      <c r="R1754" s="205"/>
      <c r="S1754" s="205"/>
      <c r="T1754" s="205"/>
      <c r="V1754" s="205"/>
      <c r="W1754" s="205"/>
      <c r="X1754" s="205"/>
      <c r="Y1754" s="394"/>
      <c r="Z1754" s="250"/>
      <c r="AA1754" s="205"/>
      <c r="AB1754" s="250"/>
      <c r="AC1754" s="250"/>
      <c r="AD1754" s="250"/>
      <c r="AE1754" s="205"/>
      <c r="AF1754" s="250"/>
      <c r="AH1754" s="250"/>
      <c r="AI1754" s="205"/>
      <c r="AJ1754" s="250"/>
      <c r="AK1754" s="250"/>
      <c r="AL1754" s="250"/>
      <c r="AM1754" s="205"/>
      <c r="AN1754" s="250"/>
      <c r="AO1754" s="121"/>
      <c r="AP1754" s="250"/>
      <c r="AQ1754" s="205"/>
      <c r="AR1754" s="250"/>
      <c r="AT1754" s="250"/>
      <c r="AU1754" s="205"/>
      <c r="AV1754" s="250"/>
      <c r="AX1754" s="250"/>
      <c r="AY1754" s="205"/>
      <c r="AZ1754" s="250"/>
      <c r="BB1754" s="250"/>
      <c r="BC1754" s="205"/>
      <c r="BD1754" s="250"/>
      <c r="BF1754" s="250"/>
      <c r="BG1754" s="205"/>
      <c r="BH1754" s="250"/>
      <c r="BI1754" s="121"/>
      <c r="BJ1754" s="250"/>
      <c r="BK1754" s="205"/>
      <c r="BL1754" s="250"/>
      <c r="BN1754" s="121"/>
      <c r="BO1754" s="121"/>
      <c r="BP1754" s="121"/>
      <c r="BQ1754" s="121"/>
      <c r="BR1754" s="121"/>
    </row>
    <row r="1755" spans="1:70" customFormat="1" ht="15.75">
      <c r="A1755" s="84"/>
      <c r="B1755" s="363"/>
      <c r="C1755" s="121"/>
      <c r="D1755" s="121"/>
      <c r="E1755" s="121"/>
      <c r="F1755" s="121"/>
      <c r="G1755" s="121"/>
      <c r="H1755" s="121"/>
      <c r="I1755" s="121"/>
      <c r="J1755" s="121"/>
      <c r="K1755" s="121"/>
      <c r="L1755" s="10"/>
      <c r="M1755" s="225"/>
      <c r="N1755" s="230"/>
      <c r="R1755" s="205"/>
      <c r="S1755" s="205"/>
      <c r="T1755" s="205"/>
      <c r="V1755" s="205"/>
      <c r="W1755" s="205"/>
      <c r="X1755" s="205"/>
      <c r="Y1755" s="394"/>
      <c r="Z1755" s="250"/>
      <c r="AA1755" s="205"/>
      <c r="AB1755" s="250"/>
      <c r="AC1755" s="250"/>
      <c r="AD1755" s="250"/>
      <c r="AE1755" s="205"/>
      <c r="AF1755" s="250"/>
      <c r="AH1755" s="250"/>
      <c r="AI1755" s="205"/>
      <c r="AJ1755" s="250"/>
      <c r="AK1755" s="250"/>
      <c r="AL1755" s="250"/>
      <c r="AM1755" s="205"/>
      <c r="AN1755" s="250"/>
      <c r="AO1755" s="121"/>
      <c r="AP1755" s="250"/>
      <c r="AQ1755" s="205"/>
      <c r="AR1755" s="250"/>
      <c r="AT1755" s="250"/>
      <c r="AU1755" s="205"/>
      <c r="AV1755" s="250"/>
      <c r="AX1755" s="250"/>
      <c r="AY1755" s="205"/>
      <c r="AZ1755" s="250"/>
      <c r="BB1755" s="250"/>
      <c r="BC1755" s="205"/>
      <c r="BD1755" s="250"/>
      <c r="BF1755" s="250"/>
      <c r="BG1755" s="205"/>
      <c r="BH1755" s="250"/>
      <c r="BI1755" s="121"/>
      <c r="BJ1755" s="250"/>
      <c r="BK1755" s="205"/>
      <c r="BL1755" s="250"/>
      <c r="BN1755" s="121"/>
      <c r="BO1755" s="121"/>
      <c r="BP1755" s="121"/>
      <c r="BQ1755" s="121"/>
      <c r="BR1755" s="121"/>
    </row>
    <row r="1756" spans="1:70" customFormat="1" ht="15.75">
      <c r="A1756" s="84"/>
      <c r="B1756" s="363"/>
      <c r="C1756" s="121"/>
      <c r="D1756" s="121"/>
      <c r="E1756" s="121"/>
      <c r="F1756" s="121"/>
      <c r="G1756" s="121"/>
      <c r="H1756" s="121"/>
      <c r="I1756" s="121"/>
      <c r="J1756" s="121"/>
      <c r="K1756" s="121"/>
      <c r="L1756" s="10"/>
      <c r="M1756" s="225"/>
      <c r="N1756" s="230"/>
      <c r="R1756" s="205"/>
      <c r="S1756" s="205"/>
      <c r="T1756" s="205"/>
      <c r="V1756" s="205"/>
      <c r="W1756" s="205"/>
      <c r="X1756" s="205"/>
      <c r="Y1756" s="394"/>
      <c r="Z1756" s="250"/>
      <c r="AA1756" s="205"/>
      <c r="AB1756" s="250"/>
      <c r="AC1756" s="250"/>
      <c r="AD1756" s="250"/>
      <c r="AE1756" s="205"/>
      <c r="AF1756" s="250"/>
      <c r="AH1756" s="250"/>
      <c r="AI1756" s="205"/>
      <c r="AJ1756" s="250"/>
      <c r="AK1756" s="250"/>
      <c r="AL1756" s="250"/>
      <c r="AM1756" s="205"/>
      <c r="AN1756" s="250"/>
      <c r="AO1756" s="121"/>
      <c r="AP1756" s="250"/>
      <c r="AQ1756" s="205"/>
      <c r="AR1756" s="250"/>
      <c r="AT1756" s="250"/>
      <c r="AU1756" s="205"/>
      <c r="AV1756" s="250"/>
      <c r="AX1756" s="250"/>
      <c r="AY1756" s="205"/>
      <c r="AZ1756" s="250"/>
      <c r="BB1756" s="250"/>
      <c r="BC1756" s="205"/>
      <c r="BD1756" s="250"/>
      <c r="BF1756" s="250"/>
      <c r="BG1756" s="205"/>
      <c r="BH1756" s="250"/>
      <c r="BI1756" s="121"/>
      <c r="BJ1756" s="250"/>
      <c r="BK1756" s="205"/>
      <c r="BL1756" s="250"/>
      <c r="BN1756" s="121"/>
      <c r="BO1756" s="121"/>
      <c r="BP1756" s="121"/>
      <c r="BQ1756" s="121"/>
      <c r="BR1756" s="121"/>
    </row>
    <row r="1757" spans="1:70" customFormat="1" ht="15.75">
      <c r="A1757" s="84"/>
      <c r="B1757" s="363"/>
      <c r="C1757" s="121"/>
      <c r="D1757" s="121"/>
      <c r="E1757" s="121"/>
      <c r="F1757" s="121"/>
      <c r="G1757" s="121"/>
      <c r="H1757" s="121"/>
      <c r="I1757" s="121"/>
      <c r="J1757" s="121"/>
      <c r="K1757" s="121"/>
      <c r="L1757" s="10"/>
      <c r="M1757" s="225"/>
      <c r="N1757" s="230"/>
      <c r="R1757" s="205"/>
      <c r="S1757" s="205"/>
      <c r="T1757" s="205"/>
      <c r="V1757" s="205"/>
      <c r="W1757" s="205"/>
      <c r="X1757" s="205"/>
      <c r="Y1757" s="394"/>
      <c r="Z1757" s="250"/>
      <c r="AA1757" s="205"/>
      <c r="AB1757" s="250"/>
      <c r="AC1757" s="250"/>
      <c r="AD1757" s="250"/>
      <c r="AE1757" s="205"/>
      <c r="AF1757" s="250"/>
      <c r="AH1757" s="250"/>
      <c r="AI1757" s="205"/>
      <c r="AJ1757" s="250"/>
      <c r="AK1757" s="250"/>
      <c r="AL1757" s="250"/>
      <c r="AM1757" s="205"/>
      <c r="AN1757" s="250"/>
      <c r="AO1757" s="121"/>
      <c r="AP1757" s="250"/>
      <c r="AQ1757" s="205"/>
      <c r="AR1757" s="250"/>
      <c r="AT1757" s="250"/>
      <c r="AU1757" s="205"/>
      <c r="AV1757" s="250"/>
      <c r="AX1757" s="250"/>
      <c r="AY1757" s="205"/>
      <c r="AZ1757" s="250"/>
      <c r="BB1757" s="250"/>
      <c r="BC1757" s="205"/>
      <c r="BD1757" s="250"/>
      <c r="BF1757" s="250"/>
      <c r="BG1757" s="205"/>
      <c r="BH1757" s="250"/>
      <c r="BI1757" s="121"/>
      <c r="BJ1757" s="250"/>
      <c r="BK1757" s="205"/>
      <c r="BL1757" s="250"/>
      <c r="BN1757" s="121"/>
      <c r="BO1757" s="121"/>
      <c r="BP1757" s="121"/>
      <c r="BQ1757" s="121"/>
      <c r="BR1757" s="121"/>
    </row>
    <row r="1758" spans="1:70" customFormat="1" ht="15.75">
      <c r="A1758" s="84"/>
      <c r="B1758" s="363"/>
      <c r="C1758" s="121"/>
      <c r="D1758" s="121"/>
      <c r="E1758" s="121"/>
      <c r="F1758" s="121"/>
      <c r="G1758" s="121"/>
      <c r="H1758" s="121"/>
      <c r="I1758" s="121"/>
      <c r="J1758" s="121"/>
      <c r="K1758" s="121"/>
      <c r="L1758" s="10"/>
      <c r="M1758" s="225"/>
      <c r="N1758" s="230"/>
      <c r="R1758" s="205"/>
      <c r="S1758" s="205"/>
      <c r="T1758" s="205"/>
      <c r="V1758" s="205"/>
      <c r="W1758" s="205"/>
      <c r="X1758" s="205"/>
      <c r="Y1758" s="394"/>
      <c r="Z1758" s="250"/>
      <c r="AA1758" s="205"/>
      <c r="AB1758" s="250"/>
      <c r="AC1758" s="250"/>
      <c r="AD1758" s="250"/>
      <c r="AE1758" s="205"/>
      <c r="AF1758" s="250"/>
      <c r="AH1758" s="250"/>
      <c r="AI1758" s="205"/>
      <c r="AJ1758" s="250"/>
      <c r="AK1758" s="250"/>
      <c r="AL1758" s="250"/>
      <c r="AM1758" s="205"/>
      <c r="AN1758" s="250"/>
      <c r="AO1758" s="121"/>
      <c r="AP1758" s="250"/>
      <c r="AQ1758" s="205"/>
      <c r="AR1758" s="250"/>
      <c r="AT1758" s="250"/>
      <c r="AU1758" s="205"/>
      <c r="AV1758" s="250"/>
      <c r="AX1758" s="250"/>
      <c r="AY1758" s="205"/>
      <c r="AZ1758" s="250"/>
      <c r="BB1758" s="250"/>
      <c r="BC1758" s="205"/>
      <c r="BD1758" s="250"/>
      <c r="BF1758" s="250"/>
      <c r="BG1758" s="205"/>
      <c r="BH1758" s="250"/>
      <c r="BI1758" s="121"/>
      <c r="BJ1758" s="250"/>
      <c r="BK1758" s="205"/>
      <c r="BL1758" s="250"/>
      <c r="BN1758" s="121"/>
      <c r="BO1758" s="121"/>
      <c r="BP1758" s="121"/>
      <c r="BQ1758" s="121"/>
      <c r="BR1758" s="121"/>
    </row>
    <row r="1759" spans="1:70" customFormat="1" ht="15.75">
      <c r="A1759" s="84"/>
      <c r="B1759" s="363"/>
      <c r="C1759" s="121"/>
      <c r="D1759" s="121"/>
      <c r="E1759" s="121"/>
      <c r="F1759" s="121"/>
      <c r="G1759" s="121"/>
      <c r="H1759" s="121"/>
      <c r="I1759" s="121"/>
      <c r="J1759" s="121"/>
      <c r="K1759" s="121"/>
      <c r="L1759" s="10"/>
      <c r="M1759" s="225"/>
      <c r="N1759" s="230"/>
      <c r="R1759" s="205"/>
      <c r="S1759" s="205"/>
      <c r="T1759" s="205"/>
      <c r="V1759" s="205"/>
      <c r="W1759" s="205"/>
      <c r="X1759" s="205"/>
      <c r="Y1759" s="394"/>
      <c r="Z1759" s="250"/>
      <c r="AA1759" s="205"/>
      <c r="AB1759" s="250"/>
      <c r="AC1759" s="250"/>
      <c r="AD1759" s="250"/>
      <c r="AE1759" s="205"/>
      <c r="AF1759" s="250"/>
      <c r="AH1759" s="250"/>
      <c r="AI1759" s="205"/>
      <c r="AJ1759" s="250"/>
      <c r="AK1759" s="250"/>
      <c r="AL1759" s="250"/>
      <c r="AM1759" s="205"/>
      <c r="AN1759" s="250"/>
      <c r="AO1759" s="121"/>
      <c r="AP1759" s="250"/>
      <c r="AQ1759" s="205"/>
      <c r="AR1759" s="250"/>
      <c r="AT1759" s="250"/>
      <c r="AU1759" s="205"/>
      <c r="AV1759" s="250"/>
      <c r="AX1759" s="250"/>
      <c r="AY1759" s="205"/>
      <c r="AZ1759" s="250"/>
      <c r="BB1759" s="250"/>
      <c r="BC1759" s="205"/>
      <c r="BD1759" s="250"/>
      <c r="BF1759" s="250"/>
      <c r="BG1759" s="205"/>
      <c r="BH1759" s="250"/>
      <c r="BI1759" s="121"/>
      <c r="BJ1759" s="250"/>
      <c r="BK1759" s="205"/>
      <c r="BL1759" s="250"/>
      <c r="BN1759" s="121"/>
      <c r="BO1759" s="121"/>
      <c r="BP1759" s="121"/>
      <c r="BQ1759" s="121"/>
      <c r="BR1759" s="121"/>
    </row>
    <row r="1760" spans="1:70" customFormat="1" ht="15.75">
      <c r="A1760" s="84"/>
      <c r="B1760" s="363"/>
      <c r="C1760" s="121"/>
      <c r="D1760" s="121"/>
      <c r="E1760" s="121"/>
      <c r="F1760" s="121"/>
      <c r="G1760" s="121"/>
      <c r="H1760" s="121"/>
      <c r="I1760" s="121"/>
      <c r="J1760" s="121"/>
      <c r="K1760" s="121"/>
      <c r="L1760" s="10"/>
      <c r="M1760" s="225"/>
      <c r="N1760" s="230"/>
      <c r="R1760" s="205"/>
      <c r="S1760" s="205"/>
      <c r="T1760" s="205"/>
      <c r="V1760" s="205"/>
      <c r="W1760" s="205"/>
      <c r="X1760" s="205"/>
      <c r="Y1760" s="394"/>
      <c r="Z1760" s="250"/>
      <c r="AA1760" s="205"/>
      <c r="AB1760" s="250"/>
      <c r="AC1760" s="250"/>
      <c r="AD1760" s="250"/>
      <c r="AE1760" s="205"/>
      <c r="AF1760" s="250"/>
      <c r="AH1760" s="250"/>
      <c r="AI1760" s="205"/>
      <c r="AJ1760" s="250"/>
      <c r="AK1760" s="250"/>
      <c r="AL1760" s="250"/>
      <c r="AM1760" s="205"/>
      <c r="AN1760" s="250"/>
      <c r="AO1760" s="121"/>
      <c r="AP1760" s="250"/>
      <c r="AQ1760" s="205"/>
      <c r="AR1760" s="250"/>
      <c r="AT1760" s="250"/>
      <c r="AU1760" s="205"/>
      <c r="AV1760" s="250"/>
      <c r="AX1760" s="250"/>
      <c r="AY1760" s="205"/>
      <c r="AZ1760" s="250"/>
      <c r="BB1760" s="250"/>
      <c r="BC1760" s="205"/>
      <c r="BD1760" s="250"/>
      <c r="BF1760" s="250"/>
      <c r="BG1760" s="205"/>
      <c r="BH1760" s="250"/>
      <c r="BI1760" s="121"/>
      <c r="BJ1760" s="250"/>
      <c r="BK1760" s="205"/>
      <c r="BL1760" s="250"/>
      <c r="BN1760" s="121"/>
      <c r="BO1760" s="121"/>
      <c r="BP1760" s="121"/>
      <c r="BQ1760" s="121"/>
      <c r="BR1760" s="121"/>
    </row>
    <row r="1761" spans="1:70" customFormat="1" ht="15.75">
      <c r="A1761" s="84"/>
      <c r="B1761" s="363"/>
      <c r="C1761" s="121"/>
      <c r="D1761" s="121"/>
      <c r="E1761" s="121"/>
      <c r="F1761" s="121"/>
      <c r="G1761" s="121"/>
      <c r="H1761" s="121"/>
      <c r="I1761" s="121"/>
      <c r="J1761" s="121"/>
      <c r="K1761" s="121"/>
      <c r="L1761" s="10"/>
      <c r="M1761" s="225"/>
      <c r="N1761" s="230"/>
      <c r="R1761" s="205"/>
      <c r="S1761" s="205"/>
      <c r="T1761" s="205"/>
      <c r="V1761" s="205"/>
      <c r="W1761" s="205"/>
      <c r="X1761" s="205"/>
      <c r="Y1761" s="394"/>
      <c r="Z1761" s="250"/>
      <c r="AA1761" s="205"/>
      <c r="AB1761" s="250"/>
      <c r="AC1761" s="250"/>
      <c r="AD1761" s="250"/>
      <c r="AE1761" s="205"/>
      <c r="AF1761" s="250"/>
      <c r="AH1761" s="250"/>
      <c r="AI1761" s="205"/>
      <c r="AJ1761" s="250"/>
      <c r="AK1761" s="250"/>
      <c r="AL1761" s="250"/>
      <c r="AM1761" s="205"/>
      <c r="AN1761" s="250"/>
      <c r="AO1761" s="121"/>
      <c r="AP1761" s="250"/>
      <c r="AQ1761" s="205"/>
      <c r="AR1761" s="250"/>
      <c r="AT1761" s="250"/>
      <c r="AU1761" s="205"/>
      <c r="AV1761" s="250"/>
      <c r="AX1761" s="250"/>
      <c r="AY1761" s="205"/>
      <c r="AZ1761" s="250"/>
      <c r="BB1761" s="250"/>
      <c r="BC1761" s="205"/>
      <c r="BD1761" s="250"/>
      <c r="BF1761" s="250"/>
      <c r="BG1761" s="205"/>
      <c r="BH1761" s="250"/>
      <c r="BI1761" s="121"/>
      <c r="BJ1761" s="250"/>
      <c r="BK1761" s="205"/>
      <c r="BL1761" s="250"/>
      <c r="BN1761" s="121"/>
      <c r="BO1761" s="121"/>
      <c r="BP1761" s="121"/>
      <c r="BQ1761" s="121"/>
      <c r="BR1761" s="121"/>
    </row>
    <row r="1762" spans="1:70" customFormat="1" ht="15.75">
      <c r="A1762" s="84"/>
      <c r="B1762" s="363"/>
      <c r="C1762" s="121"/>
      <c r="D1762" s="121"/>
      <c r="E1762" s="121"/>
      <c r="F1762" s="121"/>
      <c r="G1762" s="121"/>
      <c r="H1762" s="121"/>
      <c r="I1762" s="121"/>
      <c r="J1762" s="121"/>
      <c r="K1762" s="121"/>
      <c r="L1762" s="10"/>
      <c r="M1762" s="225"/>
      <c r="N1762" s="230"/>
      <c r="R1762" s="205"/>
      <c r="S1762" s="205"/>
      <c r="T1762" s="205"/>
      <c r="V1762" s="205"/>
      <c r="W1762" s="205"/>
      <c r="X1762" s="205"/>
      <c r="Y1762" s="394"/>
      <c r="Z1762" s="250"/>
      <c r="AA1762" s="205"/>
      <c r="AB1762" s="250"/>
      <c r="AC1762" s="250"/>
      <c r="AD1762" s="250"/>
      <c r="AE1762" s="205"/>
      <c r="AF1762" s="250"/>
      <c r="AH1762" s="250"/>
      <c r="AI1762" s="205"/>
      <c r="AJ1762" s="250"/>
      <c r="AK1762" s="250"/>
      <c r="AL1762" s="250"/>
      <c r="AM1762" s="205"/>
      <c r="AN1762" s="250"/>
      <c r="AO1762" s="121"/>
      <c r="AP1762" s="250"/>
      <c r="AQ1762" s="205"/>
      <c r="AR1762" s="250"/>
      <c r="AT1762" s="250"/>
      <c r="AU1762" s="205"/>
      <c r="AV1762" s="250"/>
      <c r="AX1762" s="250"/>
      <c r="AY1762" s="205"/>
      <c r="AZ1762" s="250"/>
      <c r="BB1762" s="250"/>
      <c r="BC1762" s="205"/>
      <c r="BD1762" s="250"/>
      <c r="BF1762" s="250"/>
      <c r="BG1762" s="205"/>
      <c r="BH1762" s="250"/>
      <c r="BI1762" s="121"/>
      <c r="BJ1762" s="250"/>
      <c r="BK1762" s="205"/>
      <c r="BL1762" s="250"/>
      <c r="BN1762" s="121"/>
      <c r="BO1762" s="121"/>
      <c r="BP1762" s="121"/>
      <c r="BQ1762" s="121"/>
      <c r="BR1762" s="121"/>
    </row>
    <row r="1763" spans="1:70" customFormat="1" ht="15.75">
      <c r="A1763" s="84"/>
      <c r="B1763" s="363"/>
      <c r="C1763" s="121"/>
      <c r="D1763" s="121"/>
      <c r="E1763" s="121"/>
      <c r="F1763" s="121"/>
      <c r="G1763" s="121"/>
      <c r="H1763" s="121"/>
      <c r="I1763" s="121"/>
      <c r="J1763" s="121"/>
      <c r="K1763" s="121"/>
      <c r="L1763" s="10"/>
      <c r="M1763" s="225"/>
      <c r="N1763" s="230"/>
      <c r="R1763" s="205"/>
      <c r="S1763" s="205"/>
      <c r="T1763" s="205"/>
      <c r="V1763" s="205"/>
      <c r="W1763" s="205"/>
      <c r="X1763" s="205"/>
      <c r="Y1763" s="394"/>
      <c r="Z1763" s="250"/>
      <c r="AA1763" s="205"/>
      <c r="AB1763" s="250"/>
      <c r="AC1763" s="250"/>
      <c r="AD1763" s="250"/>
      <c r="AE1763" s="205"/>
      <c r="AF1763" s="250"/>
      <c r="AH1763" s="250"/>
      <c r="AI1763" s="205"/>
      <c r="AJ1763" s="250"/>
      <c r="AK1763" s="250"/>
      <c r="AL1763" s="250"/>
      <c r="AM1763" s="205"/>
      <c r="AN1763" s="250"/>
      <c r="AO1763" s="121"/>
      <c r="AP1763" s="250"/>
      <c r="AQ1763" s="205"/>
      <c r="AR1763" s="250"/>
      <c r="AT1763" s="250"/>
      <c r="AU1763" s="205"/>
      <c r="AV1763" s="250"/>
      <c r="AX1763" s="250"/>
      <c r="AY1763" s="205"/>
      <c r="AZ1763" s="250"/>
      <c r="BB1763" s="250"/>
      <c r="BC1763" s="205"/>
      <c r="BD1763" s="250"/>
      <c r="BF1763" s="250"/>
      <c r="BG1763" s="205"/>
      <c r="BH1763" s="250"/>
      <c r="BI1763" s="121"/>
      <c r="BJ1763" s="250"/>
      <c r="BK1763" s="205"/>
      <c r="BL1763" s="250"/>
      <c r="BN1763" s="121"/>
      <c r="BO1763" s="121"/>
      <c r="BP1763" s="121"/>
      <c r="BQ1763" s="121"/>
      <c r="BR1763" s="121"/>
    </row>
    <row r="1764" spans="1:70" customFormat="1" ht="15.75">
      <c r="A1764" s="84"/>
      <c r="B1764" s="363"/>
      <c r="C1764" s="121"/>
      <c r="D1764" s="121"/>
      <c r="E1764" s="121"/>
      <c r="F1764" s="121"/>
      <c r="G1764" s="121"/>
      <c r="H1764" s="121"/>
      <c r="I1764" s="121"/>
      <c r="J1764" s="121"/>
      <c r="K1764" s="121"/>
      <c r="L1764" s="10"/>
      <c r="M1764" s="225"/>
      <c r="N1764" s="230"/>
      <c r="R1764" s="205"/>
      <c r="S1764" s="205"/>
      <c r="T1764" s="205"/>
      <c r="V1764" s="205"/>
      <c r="W1764" s="205"/>
      <c r="X1764" s="205"/>
      <c r="Y1764" s="394"/>
      <c r="Z1764" s="250"/>
      <c r="AA1764" s="205"/>
      <c r="AB1764" s="250"/>
      <c r="AC1764" s="250"/>
      <c r="AD1764" s="250"/>
      <c r="AE1764" s="205"/>
      <c r="AF1764" s="250"/>
      <c r="AH1764" s="250"/>
      <c r="AI1764" s="205"/>
      <c r="AJ1764" s="250"/>
      <c r="AK1764" s="250"/>
      <c r="AL1764" s="250"/>
      <c r="AM1764" s="205"/>
      <c r="AN1764" s="250"/>
      <c r="AO1764" s="121"/>
      <c r="AP1764" s="250"/>
      <c r="AQ1764" s="205"/>
      <c r="AR1764" s="250"/>
      <c r="AT1764" s="250"/>
      <c r="AU1764" s="205"/>
      <c r="AV1764" s="250"/>
      <c r="AX1764" s="250"/>
      <c r="AY1764" s="205"/>
      <c r="AZ1764" s="250"/>
      <c r="BB1764" s="250"/>
      <c r="BC1764" s="205"/>
      <c r="BD1764" s="250"/>
      <c r="BF1764" s="250"/>
      <c r="BG1764" s="205"/>
      <c r="BH1764" s="250"/>
      <c r="BI1764" s="121"/>
      <c r="BJ1764" s="250"/>
      <c r="BK1764" s="205"/>
      <c r="BL1764" s="250"/>
      <c r="BN1764" s="121"/>
      <c r="BO1764" s="121"/>
      <c r="BP1764" s="121"/>
      <c r="BQ1764" s="121"/>
      <c r="BR1764" s="121"/>
    </row>
    <row r="1765" spans="1:70" customFormat="1" ht="15.75">
      <c r="A1765" s="84"/>
      <c r="B1765" s="363"/>
      <c r="C1765" s="121"/>
      <c r="D1765" s="121"/>
      <c r="E1765" s="121"/>
      <c r="F1765" s="121"/>
      <c r="G1765" s="121"/>
      <c r="H1765" s="121"/>
      <c r="I1765" s="121"/>
      <c r="J1765" s="121"/>
      <c r="K1765" s="121"/>
      <c r="L1765" s="10"/>
      <c r="M1765" s="225"/>
      <c r="N1765" s="230"/>
      <c r="R1765" s="205"/>
      <c r="S1765" s="205"/>
      <c r="T1765" s="205"/>
      <c r="V1765" s="205"/>
      <c r="W1765" s="205"/>
      <c r="X1765" s="205"/>
      <c r="Y1765" s="394"/>
      <c r="Z1765" s="250"/>
      <c r="AA1765" s="205"/>
      <c r="AB1765" s="250"/>
      <c r="AC1765" s="250"/>
      <c r="AD1765" s="250"/>
      <c r="AE1765" s="205"/>
      <c r="AF1765" s="250"/>
      <c r="AH1765" s="250"/>
      <c r="AI1765" s="205"/>
      <c r="AJ1765" s="250"/>
      <c r="AK1765" s="250"/>
      <c r="AL1765" s="250"/>
      <c r="AM1765" s="205"/>
      <c r="AN1765" s="250"/>
      <c r="AO1765" s="121"/>
      <c r="AP1765" s="250"/>
      <c r="AQ1765" s="205"/>
      <c r="AR1765" s="250"/>
      <c r="AT1765" s="250"/>
      <c r="AU1765" s="205"/>
      <c r="AV1765" s="250"/>
      <c r="AX1765" s="250"/>
      <c r="AY1765" s="205"/>
      <c r="AZ1765" s="250"/>
      <c r="BB1765" s="250"/>
      <c r="BC1765" s="205"/>
      <c r="BD1765" s="250"/>
      <c r="BF1765" s="250"/>
      <c r="BG1765" s="205"/>
      <c r="BH1765" s="250"/>
      <c r="BI1765" s="121"/>
      <c r="BJ1765" s="250"/>
      <c r="BK1765" s="205"/>
      <c r="BL1765" s="250"/>
      <c r="BN1765" s="121"/>
      <c r="BO1765" s="121"/>
      <c r="BP1765" s="121"/>
      <c r="BQ1765" s="121"/>
      <c r="BR1765" s="121"/>
    </row>
    <row r="1766" spans="1:70" customFormat="1" ht="15.75">
      <c r="A1766" s="84"/>
      <c r="B1766" s="363"/>
      <c r="C1766" s="121"/>
      <c r="D1766" s="121"/>
      <c r="E1766" s="121"/>
      <c r="F1766" s="121"/>
      <c r="G1766" s="121"/>
      <c r="H1766" s="121"/>
      <c r="I1766" s="121"/>
      <c r="J1766" s="121"/>
      <c r="K1766" s="121"/>
      <c r="L1766" s="10"/>
      <c r="M1766" s="225"/>
      <c r="N1766" s="230"/>
      <c r="R1766" s="205"/>
      <c r="S1766" s="205"/>
      <c r="T1766" s="205"/>
      <c r="V1766" s="205"/>
      <c r="W1766" s="205"/>
      <c r="X1766" s="205"/>
      <c r="Y1766" s="394"/>
      <c r="Z1766" s="250"/>
      <c r="AA1766" s="205"/>
      <c r="AB1766" s="250"/>
      <c r="AC1766" s="250"/>
      <c r="AD1766" s="250"/>
      <c r="AE1766" s="205"/>
      <c r="AF1766" s="250"/>
      <c r="AH1766" s="250"/>
      <c r="AI1766" s="205"/>
      <c r="AJ1766" s="250"/>
      <c r="AK1766" s="250"/>
      <c r="AL1766" s="250"/>
      <c r="AM1766" s="205"/>
      <c r="AN1766" s="250"/>
      <c r="AO1766" s="121"/>
      <c r="AP1766" s="250"/>
      <c r="AQ1766" s="205"/>
      <c r="AR1766" s="250"/>
      <c r="AT1766" s="250"/>
      <c r="AU1766" s="205"/>
      <c r="AV1766" s="250"/>
      <c r="AX1766" s="250"/>
      <c r="AY1766" s="205"/>
      <c r="AZ1766" s="250"/>
      <c r="BB1766" s="250"/>
      <c r="BC1766" s="205"/>
      <c r="BD1766" s="250"/>
      <c r="BF1766" s="250"/>
      <c r="BG1766" s="205"/>
      <c r="BH1766" s="250"/>
      <c r="BI1766" s="121"/>
      <c r="BJ1766" s="250"/>
      <c r="BK1766" s="205"/>
      <c r="BL1766" s="250"/>
      <c r="BN1766" s="121"/>
      <c r="BO1766" s="121"/>
      <c r="BP1766" s="121"/>
      <c r="BQ1766" s="121"/>
      <c r="BR1766" s="121"/>
    </row>
    <row r="1767" spans="1:70" customFormat="1" ht="15.75">
      <c r="A1767" s="84"/>
      <c r="B1767" s="363"/>
      <c r="C1767" s="121"/>
      <c r="D1767" s="121"/>
      <c r="E1767" s="121"/>
      <c r="F1767" s="121"/>
      <c r="G1767" s="121"/>
      <c r="H1767" s="121"/>
      <c r="I1767" s="121"/>
      <c r="J1767" s="121"/>
      <c r="K1767" s="121"/>
      <c r="L1767" s="10"/>
      <c r="M1767" s="225"/>
      <c r="N1767" s="230"/>
      <c r="R1767" s="205"/>
      <c r="S1767" s="205"/>
      <c r="T1767" s="205"/>
      <c r="V1767" s="205"/>
      <c r="W1767" s="205"/>
      <c r="X1767" s="205"/>
      <c r="Y1767" s="394"/>
      <c r="Z1767" s="250"/>
      <c r="AA1767" s="205"/>
      <c r="AB1767" s="250"/>
      <c r="AC1767" s="250"/>
      <c r="AD1767" s="250"/>
      <c r="AE1767" s="205"/>
      <c r="AF1767" s="250"/>
      <c r="AH1767" s="250"/>
      <c r="AI1767" s="205"/>
      <c r="AJ1767" s="250"/>
      <c r="AK1767" s="250"/>
      <c r="AL1767" s="250"/>
      <c r="AM1767" s="205"/>
      <c r="AN1767" s="250"/>
      <c r="AO1767" s="121"/>
      <c r="AP1767" s="250"/>
      <c r="AQ1767" s="205"/>
      <c r="AR1767" s="250"/>
      <c r="AT1767" s="250"/>
      <c r="AU1767" s="205"/>
      <c r="AV1767" s="250"/>
      <c r="AX1767" s="250"/>
      <c r="AY1767" s="205"/>
      <c r="AZ1767" s="250"/>
      <c r="BB1767" s="250"/>
      <c r="BC1767" s="205"/>
      <c r="BD1767" s="250"/>
      <c r="BF1767" s="250"/>
      <c r="BG1767" s="205"/>
      <c r="BH1767" s="250"/>
      <c r="BI1767" s="121"/>
      <c r="BJ1767" s="250"/>
      <c r="BK1767" s="205"/>
      <c r="BL1767" s="250"/>
      <c r="BN1767" s="121"/>
      <c r="BO1767" s="121"/>
      <c r="BP1767" s="121"/>
      <c r="BQ1767" s="121"/>
      <c r="BR1767" s="121"/>
    </row>
    <row r="1768" spans="1:70" customFormat="1" ht="15.75">
      <c r="A1768" s="84"/>
      <c r="B1768" s="363"/>
      <c r="C1768" s="121"/>
      <c r="D1768" s="121"/>
      <c r="E1768" s="121"/>
      <c r="F1768" s="121"/>
      <c r="G1768" s="121"/>
      <c r="H1768" s="121"/>
      <c r="I1768" s="121"/>
      <c r="J1768" s="121"/>
      <c r="K1768" s="121"/>
      <c r="L1768" s="10"/>
      <c r="M1768" s="225"/>
      <c r="N1768" s="230"/>
      <c r="R1768" s="205"/>
      <c r="S1768" s="205"/>
      <c r="T1768" s="205"/>
      <c r="V1768" s="205"/>
      <c r="W1768" s="205"/>
      <c r="X1768" s="205"/>
      <c r="Y1768" s="394"/>
      <c r="Z1768" s="250"/>
      <c r="AA1768" s="205"/>
      <c r="AB1768" s="250"/>
      <c r="AC1768" s="250"/>
      <c r="AD1768" s="250"/>
      <c r="AE1768" s="205"/>
      <c r="AF1768" s="250"/>
      <c r="AH1768" s="250"/>
      <c r="AI1768" s="205"/>
      <c r="AJ1768" s="250"/>
      <c r="AK1768" s="250"/>
      <c r="AL1768" s="250"/>
      <c r="AM1768" s="205"/>
      <c r="AN1768" s="250"/>
      <c r="AO1768" s="121"/>
      <c r="AP1768" s="250"/>
      <c r="AQ1768" s="205"/>
      <c r="AR1768" s="250"/>
      <c r="AT1768" s="250"/>
      <c r="AU1768" s="205"/>
      <c r="AV1768" s="250"/>
      <c r="AX1768" s="250"/>
      <c r="AY1768" s="205"/>
      <c r="AZ1768" s="250"/>
      <c r="BB1768" s="250"/>
      <c r="BC1768" s="205"/>
      <c r="BD1768" s="250"/>
      <c r="BF1768" s="250"/>
      <c r="BG1768" s="205"/>
      <c r="BH1768" s="250"/>
      <c r="BI1768" s="121"/>
      <c r="BJ1768" s="250"/>
      <c r="BK1768" s="205"/>
      <c r="BL1768" s="250"/>
      <c r="BN1768" s="121"/>
      <c r="BO1768" s="121"/>
      <c r="BP1768" s="121"/>
      <c r="BQ1768" s="121"/>
      <c r="BR1768" s="121"/>
    </row>
    <row r="1769" spans="1:70" customFormat="1" ht="15.75">
      <c r="A1769" s="84"/>
      <c r="B1769" s="363"/>
      <c r="C1769" s="121"/>
      <c r="D1769" s="121"/>
      <c r="E1769" s="121"/>
      <c r="F1769" s="121"/>
      <c r="G1769" s="121"/>
      <c r="H1769" s="121"/>
      <c r="I1769" s="121"/>
      <c r="J1769" s="121"/>
      <c r="K1769" s="121"/>
      <c r="L1769" s="10"/>
      <c r="M1769" s="225"/>
      <c r="N1769" s="230"/>
      <c r="R1769" s="205"/>
      <c r="S1769" s="205"/>
      <c r="T1769" s="205"/>
      <c r="V1769" s="205"/>
      <c r="W1769" s="205"/>
      <c r="X1769" s="205"/>
      <c r="Y1769" s="394"/>
      <c r="Z1769" s="250"/>
      <c r="AA1769" s="205"/>
      <c r="AB1769" s="250"/>
      <c r="AC1769" s="250"/>
      <c r="AD1769" s="250"/>
      <c r="AE1769" s="205"/>
      <c r="AF1769" s="250"/>
      <c r="AH1769" s="250"/>
      <c r="AI1769" s="205"/>
      <c r="AJ1769" s="250"/>
      <c r="AK1769" s="250"/>
      <c r="AL1769" s="250"/>
      <c r="AM1769" s="205"/>
      <c r="AN1769" s="250"/>
      <c r="AO1769" s="121"/>
      <c r="AP1769" s="250"/>
      <c r="AQ1769" s="205"/>
      <c r="AR1769" s="250"/>
      <c r="AT1769" s="250"/>
      <c r="AU1769" s="205"/>
      <c r="AV1769" s="250"/>
      <c r="AX1769" s="250"/>
      <c r="AY1769" s="205"/>
      <c r="AZ1769" s="250"/>
      <c r="BB1769" s="250"/>
      <c r="BC1769" s="205"/>
      <c r="BD1769" s="250"/>
      <c r="BF1769" s="250"/>
      <c r="BG1769" s="205"/>
      <c r="BH1769" s="250"/>
      <c r="BI1769" s="121"/>
      <c r="BJ1769" s="250"/>
      <c r="BK1769" s="205"/>
      <c r="BL1769" s="250"/>
      <c r="BN1769" s="121"/>
      <c r="BO1769" s="121"/>
      <c r="BP1769" s="121"/>
      <c r="BQ1769" s="121"/>
      <c r="BR1769" s="121"/>
    </row>
    <row r="1770" spans="1:70" customFormat="1" ht="15.75">
      <c r="A1770" s="84"/>
      <c r="B1770" s="363"/>
      <c r="C1770" s="121"/>
      <c r="D1770" s="121"/>
      <c r="E1770" s="121"/>
      <c r="F1770" s="121"/>
      <c r="G1770" s="121"/>
      <c r="H1770" s="121"/>
      <c r="I1770" s="121"/>
      <c r="J1770" s="121"/>
      <c r="K1770" s="121"/>
      <c r="L1770" s="10"/>
      <c r="M1770" s="225"/>
      <c r="N1770" s="230"/>
      <c r="R1770" s="205"/>
      <c r="S1770" s="205"/>
      <c r="T1770" s="205"/>
      <c r="V1770" s="205"/>
      <c r="W1770" s="205"/>
      <c r="X1770" s="205"/>
      <c r="Y1770" s="394"/>
      <c r="Z1770" s="250"/>
      <c r="AA1770" s="205"/>
      <c r="AB1770" s="250"/>
      <c r="AC1770" s="250"/>
      <c r="AD1770" s="250"/>
      <c r="AE1770" s="205"/>
      <c r="AF1770" s="250"/>
      <c r="AH1770" s="250"/>
      <c r="AI1770" s="205"/>
      <c r="AJ1770" s="250"/>
      <c r="AK1770" s="250"/>
      <c r="AL1770" s="250"/>
      <c r="AM1770" s="205"/>
      <c r="AN1770" s="250"/>
      <c r="AO1770" s="121"/>
      <c r="AP1770" s="250"/>
      <c r="AQ1770" s="205"/>
      <c r="AR1770" s="250"/>
      <c r="AT1770" s="250"/>
      <c r="AU1770" s="205"/>
      <c r="AV1770" s="250"/>
      <c r="AX1770" s="250"/>
      <c r="AY1770" s="205"/>
      <c r="AZ1770" s="250"/>
      <c r="BB1770" s="250"/>
      <c r="BC1770" s="205"/>
      <c r="BD1770" s="250"/>
      <c r="BF1770" s="250"/>
      <c r="BG1770" s="205"/>
      <c r="BH1770" s="250"/>
      <c r="BI1770" s="121"/>
      <c r="BJ1770" s="250"/>
      <c r="BK1770" s="205"/>
      <c r="BL1770" s="250"/>
      <c r="BN1770" s="121"/>
      <c r="BO1770" s="121"/>
      <c r="BP1770" s="121"/>
      <c r="BQ1770" s="121"/>
      <c r="BR1770" s="121"/>
    </row>
    <row r="1771" spans="1:70" customFormat="1" ht="15.75">
      <c r="A1771" s="84"/>
      <c r="B1771" s="363"/>
      <c r="C1771" s="121"/>
      <c r="D1771" s="121"/>
      <c r="E1771" s="121"/>
      <c r="F1771" s="121"/>
      <c r="G1771" s="121"/>
      <c r="H1771" s="121"/>
      <c r="I1771" s="121"/>
      <c r="J1771" s="121"/>
      <c r="K1771" s="121"/>
      <c r="L1771" s="10"/>
      <c r="M1771" s="225"/>
      <c r="N1771" s="230"/>
      <c r="R1771" s="205"/>
      <c r="S1771" s="205"/>
      <c r="T1771" s="205"/>
      <c r="V1771" s="205"/>
      <c r="W1771" s="205"/>
      <c r="X1771" s="205"/>
      <c r="Y1771" s="394"/>
      <c r="Z1771" s="250"/>
      <c r="AA1771" s="205"/>
      <c r="AB1771" s="250"/>
      <c r="AC1771" s="250"/>
      <c r="AD1771" s="250"/>
      <c r="AE1771" s="205"/>
      <c r="AF1771" s="250"/>
      <c r="AH1771" s="250"/>
      <c r="AI1771" s="205"/>
      <c r="AJ1771" s="250"/>
      <c r="AK1771" s="250"/>
      <c r="AL1771" s="250"/>
      <c r="AM1771" s="205"/>
      <c r="AN1771" s="250"/>
      <c r="AO1771" s="121"/>
      <c r="AP1771" s="250"/>
      <c r="AQ1771" s="205"/>
      <c r="AR1771" s="250"/>
      <c r="AT1771" s="250"/>
      <c r="AU1771" s="205"/>
      <c r="AV1771" s="250"/>
      <c r="AX1771" s="250"/>
      <c r="AY1771" s="205"/>
      <c r="AZ1771" s="250"/>
      <c r="BB1771" s="250"/>
      <c r="BC1771" s="205"/>
      <c r="BD1771" s="250"/>
      <c r="BF1771" s="250"/>
      <c r="BG1771" s="205"/>
      <c r="BH1771" s="250"/>
      <c r="BI1771" s="121"/>
      <c r="BJ1771" s="250"/>
      <c r="BK1771" s="205"/>
      <c r="BL1771" s="250"/>
      <c r="BN1771" s="121"/>
      <c r="BO1771" s="121"/>
      <c r="BP1771" s="121"/>
      <c r="BQ1771" s="121"/>
      <c r="BR1771" s="121"/>
    </row>
    <row r="1772" spans="1:70" customFormat="1" ht="15.75">
      <c r="A1772" s="84"/>
      <c r="B1772" s="363"/>
      <c r="C1772" s="121"/>
      <c r="D1772" s="121"/>
      <c r="E1772" s="121"/>
      <c r="F1772" s="121"/>
      <c r="G1772" s="121"/>
      <c r="H1772" s="121"/>
      <c r="I1772" s="121"/>
      <c r="J1772" s="121"/>
      <c r="K1772" s="121"/>
      <c r="L1772" s="10"/>
      <c r="M1772" s="225"/>
      <c r="N1772" s="230"/>
      <c r="R1772" s="205"/>
      <c r="S1772" s="205"/>
      <c r="T1772" s="205"/>
      <c r="V1772" s="205"/>
      <c r="W1772" s="205"/>
      <c r="X1772" s="205"/>
      <c r="Y1772" s="394"/>
      <c r="Z1772" s="250"/>
      <c r="AA1772" s="205"/>
      <c r="AB1772" s="250"/>
      <c r="AC1772" s="250"/>
      <c r="AD1772" s="250"/>
      <c r="AE1772" s="205"/>
      <c r="AF1772" s="250"/>
      <c r="AH1772" s="250"/>
      <c r="AI1772" s="205"/>
      <c r="AJ1772" s="250"/>
      <c r="AK1772" s="250"/>
      <c r="AL1772" s="250"/>
      <c r="AM1772" s="205"/>
      <c r="AN1772" s="250"/>
      <c r="AO1772" s="121"/>
      <c r="AP1772" s="250"/>
      <c r="AQ1772" s="205"/>
      <c r="AR1772" s="250"/>
      <c r="AT1772" s="250"/>
      <c r="AU1772" s="205"/>
      <c r="AV1772" s="250"/>
      <c r="AX1772" s="250"/>
      <c r="AY1772" s="205"/>
      <c r="AZ1772" s="250"/>
      <c r="BB1772" s="250"/>
      <c r="BC1772" s="205"/>
      <c r="BD1772" s="250"/>
      <c r="BF1772" s="250"/>
      <c r="BG1772" s="205"/>
      <c r="BH1772" s="250"/>
      <c r="BI1772" s="121"/>
      <c r="BJ1772" s="250"/>
      <c r="BK1772" s="205"/>
      <c r="BL1772" s="250"/>
      <c r="BN1772" s="121"/>
      <c r="BO1772" s="121"/>
      <c r="BP1772" s="121"/>
      <c r="BQ1772" s="121"/>
      <c r="BR1772" s="121"/>
    </row>
    <row r="1773" spans="1:70" customFormat="1" ht="15.75">
      <c r="A1773" s="84"/>
      <c r="B1773" s="363"/>
      <c r="C1773" s="121"/>
      <c r="D1773" s="121"/>
      <c r="E1773" s="121"/>
      <c r="F1773" s="121"/>
      <c r="G1773" s="121"/>
      <c r="H1773" s="121"/>
      <c r="I1773" s="121"/>
      <c r="J1773" s="121"/>
      <c r="K1773" s="121"/>
      <c r="L1773" s="10"/>
      <c r="M1773" s="225"/>
      <c r="N1773" s="230"/>
      <c r="R1773" s="205"/>
      <c r="S1773" s="205"/>
      <c r="T1773" s="205"/>
      <c r="V1773" s="205"/>
      <c r="W1773" s="205"/>
      <c r="X1773" s="205"/>
      <c r="Y1773" s="394"/>
      <c r="Z1773" s="250"/>
      <c r="AA1773" s="205"/>
      <c r="AB1773" s="250"/>
      <c r="AC1773" s="250"/>
      <c r="AD1773" s="250"/>
      <c r="AE1773" s="205"/>
      <c r="AF1773" s="250"/>
      <c r="AH1773" s="250"/>
      <c r="AI1773" s="205"/>
      <c r="AJ1773" s="250"/>
      <c r="AK1773" s="250"/>
      <c r="AL1773" s="250"/>
      <c r="AM1773" s="205"/>
      <c r="AN1773" s="250"/>
      <c r="AO1773" s="121"/>
      <c r="AP1773" s="250"/>
      <c r="AQ1773" s="205"/>
      <c r="AR1773" s="250"/>
      <c r="AT1773" s="250"/>
      <c r="AU1773" s="205"/>
      <c r="AV1773" s="250"/>
      <c r="AX1773" s="250"/>
      <c r="AY1773" s="205"/>
      <c r="AZ1773" s="250"/>
      <c r="BB1773" s="250"/>
      <c r="BC1773" s="205"/>
      <c r="BD1773" s="250"/>
      <c r="BF1773" s="250"/>
      <c r="BG1773" s="205"/>
      <c r="BH1773" s="250"/>
      <c r="BI1773" s="121"/>
      <c r="BJ1773" s="250"/>
      <c r="BK1773" s="205"/>
      <c r="BL1773" s="250"/>
      <c r="BN1773" s="121"/>
      <c r="BO1773" s="121"/>
      <c r="BP1773" s="121"/>
      <c r="BQ1773" s="121"/>
      <c r="BR1773" s="121"/>
    </row>
    <row r="1774" spans="1:70" customFormat="1" ht="15.75">
      <c r="A1774" s="84"/>
      <c r="B1774" s="363"/>
      <c r="C1774" s="121"/>
      <c r="D1774" s="121"/>
      <c r="E1774" s="121"/>
      <c r="F1774" s="121"/>
      <c r="G1774" s="121"/>
      <c r="H1774" s="121"/>
      <c r="I1774" s="121"/>
      <c r="J1774" s="121"/>
      <c r="K1774" s="121"/>
      <c r="L1774" s="10"/>
      <c r="M1774" s="225"/>
      <c r="N1774" s="230"/>
      <c r="R1774" s="205"/>
      <c r="S1774" s="205"/>
      <c r="T1774" s="205"/>
      <c r="V1774" s="205"/>
      <c r="W1774" s="205"/>
      <c r="X1774" s="205"/>
      <c r="Y1774" s="394"/>
      <c r="Z1774" s="250"/>
      <c r="AA1774" s="205"/>
      <c r="AB1774" s="250"/>
      <c r="AC1774" s="250"/>
      <c r="AD1774" s="250"/>
      <c r="AE1774" s="205"/>
      <c r="AF1774" s="250"/>
      <c r="AH1774" s="250"/>
      <c r="AI1774" s="205"/>
      <c r="AJ1774" s="250"/>
      <c r="AK1774" s="250"/>
      <c r="AL1774" s="250"/>
      <c r="AM1774" s="205"/>
      <c r="AN1774" s="250"/>
      <c r="AO1774" s="121"/>
      <c r="AP1774" s="250"/>
      <c r="AQ1774" s="205"/>
      <c r="AR1774" s="250"/>
      <c r="AT1774" s="250"/>
      <c r="AU1774" s="205"/>
      <c r="AV1774" s="250"/>
      <c r="AX1774" s="250"/>
      <c r="AY1774" s="205"/>
      <c r="AZ1774" s="250"/>
      <c r="BB1774" s="250"/>
      <c r="BC1774" s="205"/>
      <c r="BD1774" s="250"/>
      <c r="BF1774" s="250"/>
      <c r="BG1774" s="205"/>
      <c r="BH1774" s="250"/>
      <c r="BI1774" s="121"/>
      <c r="BJ1774" s="250"/>
      <c r="BK1774" s="205"/>
      <c r="BL1774" s="250"/>
      <c r="BN1774" s="121"/>
      <c r="BO1774" s="121"/>
      <c r="BP1774" s="121"/>
      <c r="BQ1774" s="121"/>
      <c r="BR1774" s="121"/>
    </row>
    <row r="1775" spans="1:70" customFormat="1" ht="15.75">
      <c r="A1775" s="84"/>
      <c r="B1775" s="363"/>
      <c r="C1775" s="121"/>
      <c r="D1775" s="121"/>
      <c r="E1775" s="121"/>
      <c r="F1775" s="121"/>
      <c r="G1775" s="121"/>
      <c r="H1775" s="121"/>
      <c r="I1775" s="121"/>
      <c r="J1775" s="121"/>
      <c r="K1775" s="121"/>
      <c r="L1775" s="10"/>
      <c r="M1775" s="225"/>
      <c r="N1775" s="230"/>
      <c r="R1775" s="205"/>
      <c r="S1775" s="205"/>
      <c r="T1775" s="205"/>
      <c r="V1775" s="205"/>
      <c r="W1775" s="205"/>
      <c r="X1775" s="205"/>
      <c r="Y1775" s="394"/>
      <c r="Z1775" s="250"/>
      <c r="AA1775" s="205"/>
      <c r="AB1775" s="250"/>
      <c r="AC1775" s="250"/>
      <c r="AD1775" s="250"/>
      <c r="AE1775" s="205"/>
      <c r="AF1775" s="250"/>
      <c r="AH1775" s="250"/>
      <c r="AI1775" s="205"/>
      <c r="AJ1775" s="250"/>
      <c r="AK1775" s="250"/>
      <c r="AL1775" s="250"/>
      <c r="AM1775" s="205"/>
      <c r="AN1775" s="250"/>
      <c r="AO1775" s="121"/>
      <c r="AP1775" s="250"/>
      <c r="AQ1775" s="205"/>
      <c r="AR1775" s="250"/>
      <c r="AT1775" s="250"/>
      <c r="AU1775" s="205"/>
      <c r="AV1775" s="250"/>
      <c r="AX1775" s="250"/>
      <c r="AY1775" s="205"/>
      <c r="AZ1775" s="250"/>
      <c r="BB1775" s="250"/>
      <c r="BC1775" s="205"/>
      <c r="BD1775" s="250"/>
      <c r="BF1775" s="250"/>
      <c r="BG1775" s="205"/>
      <c r="BH1775" s="250"/>
      <c r="BI1775" s="121"/>
      <c r="BJ1775" s="250"/>
      <c r="BK1775" s="205"/>
      <c r="BL1775" s="250"/>
      <c r="BN1775" s="121"/>
      <c r="BO1775" s="121"/>
      <c r="BP1775" s="121"/>
      <c r="BQ1775" s="121"/>
      <c r="BR1775" s="121"/>
    </row>
    <row r="1776" spans="1:70" customFormat="1" ht="15.75">
      <c r="A1776" s="84"/>
      <c r="B1776" s="363"/>
      <c r="C1776" s="121"/>
      <c r="D1776" s="121"/>
      <c r="E1776" s="121"/>
      <c r="F1776" s="121"/>
      <c r="G1776" s="121"/>
      <c r="H1776" s="121"/>
      <c r="I1776" s="121"/>
      <c r="J1776" s="121"/>
      <c r="K1776" s="121"/>
      <c r="L1776" s="10"/>
      <c r="M1776" s="225"/>
      <c r="N1776" s="230"/>
      <c r="R1776" s="205"/>
      <c r="S1776" s="205"/>
      <c r="T1776" s="205"/>
      <c r="V1776" s="205"/>
      <c r="W1776" s="205"/>
      <c r="X1776" s="205"/>
      <c r="Y1776" s="394"/>
      <c r="Z1776" s="250"/>
      <c r="AA1776" s="205"/>
      <c r="AB1776" s="250"/>
      <c r="AC1776" s="250"/>
      <c r="AD1776" s="250"/>
      <c r="AE1776" s="205"/>
      <c r="AF1776" s="250"/>
      <c r="AH1776" s="250"/>
      <c r="AI1776" s="205"/>
      <c r="AJ1776" s="250"/>
      <c r="AK1776" s="250"/>
      <c r="AL1776" s="250"/>
      <c r="AM1776" s="205"/>
      <c r="AN1776" s="250"/>
      <c r="AO1776" s="121"/>
      <c r="AP1776" s="250"/>
      <c r="AQ1776" s="205"/>
      <c r="AR1776" s="250"/>
      <c r="AT1776" s="250"/>
      <c r="AU1776" s="205"/>
      <c r="AV1776" s="250"/>
      <c r="AX1776" s="250"/>
      <c r="AY1776" s="205"/>
      <c r="AZ1776" s="250"/>
      <c r="BB1776" s="250"/>
      <c r="BC1776" s="205"/>
      <c r="BD1776" s="250"/>
      <c r="BF1776" s="250"/>
      <c r="BG1776" s="205"/>
      <c r="BH1776" s="250"/>
      <c r="BI1776" s="121"/>
      <c r="BJ1776" s="250"/>
      <c r="BK1776" s="205"/>
      <c r="BL1776" s="250"/>
      <c r="BN1776" s="121"/>
      <c r="BO1776" s="121"/>
      <c r="BP1776" s="121"/>
      <c r="BQ1776" s="121"/>
      <c r="BR1776" s="121"/>
    </row>
    <row r="1777" spans="1:70" customFormat="1" ht="15.75">
      <c r="A1777" s="84"/>
      <c r="B1777" s="363"/>
      <c r="C1777" s="121"/>
      <c r="D1777" s="121"/>
      <c r="E1777" s="121"/>
      <c r="F1777" s="121"/>
      <c r="G1777" s="121"/>
      <c r="H1777" s="121"/>
      <c r="I1777" s="121"/>
      <c r="J1777" s="121"/>
      <c r="K1777" s="121"/>
      <c r="L1777" s="10"/>
      <c r="M1777" s="225"/>
      <c r="N1777" s="230"/>
      <c r="R1777" s="205"/>
      <c r="S1777" s="205"/>
      <c r="T1777" s="205"/>
      <c r="V1777" s="205"/>
      <c r="W1777" s="205"/>
      <c r="X1777" s="205"/>
      <c r="Y1777" s="394"/>
      <c r="Z1777" s="250"/>
      <c r="AA1777" s="205"/>
      <c r="AB1777" s="250"/>
      <c r="AC1777" s="250"/>
      <c r="AD1777" s="250"/>
      <c r="AE1777" s="205"/>
      <c r="AF1777" s="250"/>
      <c r="AH1777" s="250"/>
      <c r="AI1777" s="205"/>
      <c r="AJ1777" s="250"/>
      <c r="AK1777" s="250"/>
      <c r="AL1777" s="250"/>
      <c r="AM1777" s="205"/>
      <c r="AN1777" s="250"/>
      <c r="AO1777" s="121"/>
      <c r="AP1777" s="250"/>
      <c r="AQ1777" s="205"/>
      <c r="AR1777" s="250"/>
      <c r="AT1777" s="250"/>
      <c r="AU1777" s="205"/>
      <c r="AV1777" s="250"/>
      <c r="AX1777" s="250"/>
      <c r="AY1777" s="205"/>
      <c r="AZ1777" s="250"/>
      <c r="BB1777" s="250"/>
      <c r="BC1777" s="205"/>
      <c r="BD1777" s="250"/>
      <c r="BF1777" s="250"/>
      <c r="BG1777" s="205"/>
      <c r="BH1777" s="250"/>
      <c r="BI1777" s="121"/>
      <c r="BJ1777" s="250"/>
      <c r="BK1777" s="205"/>
      <c r="BL1777" s="250"/>
      <c r="BN1777" s="121"/>
      <c r="BO1777" s="121"/>
      <c r="BP1777" s="121"/>
      <c r="BQ1777" s="121"/>
      <c r="BR1777" s="121"/>
    </row>
    <row r="1778" spans="1:70" customFormat="1" ht="15.75">
      <c r="A1778" s="84"/>
      <c r="B1778" s="363"/>
      <c r="C1778" s="121"/>
      <c r="D1778" s="121"/>
      <c r="E1778" s="121"/>
      <c r="F1778" s="121"/>
      <c r="G1778" s="121"/>
      <c r="H1778" s="121"/>
      <c r="I1778" s="121"/>
      <c r="J1778" s="121"/>
      <c r="K1778" s="121"/>
      <c r="L1778" s="10"/>
      <c r="M1778" s="225"/>
      <c r="N1778" s="230"/>
      <c r="R1778" s="205"/>
      <c r="S1778" s="205"/>
      <c r="T1778" s="205"/>
      <c r="V1778" s="205"/>
      <c r="W1778" s="205"/>
      <c r="X1778" s="205"/>
      <c r="Y1778" s="394"/>
      <c r="Z1778" s="250"/>
      <c r="AA1778" s="205"/>
      <c r="AB1778" s="250"/>
      <c r="AC1778" s="250"/>
      <c r="AD1778" s="250"/>
      <c r="AE1778" s="205"/>
      <c r="AF1778" s="250"/>
      <c r="AH1778" s="250"/>
      <c r="AI1778" s="205"/>
      <c r="AJ1778" s="250"/>
      <c r="AK1778" s="250"/>
      <c r="AL1778" s="250"/>
      <c r="AM1778" s="205"/>
      <c r="AN1778" s="250"/>
      <c r="AO1778" s="121"/>
      <c r="AP1778" s="250"/>
      <c r="AQ1778" s="205"/>
      <c r="AR1778" s="250"/>
      <c r="AT1778" s="250"/>
      <c r="AU1778" s="205"/>
      <c r="AV1778" s="250"/>
      <c r="AX1778" s="250"/>
      <c r="AY1778" s="205"/>
      <c r="AZ1778" s="250"/>
      <c r="BB1778" s="250"/>
      <c r="BC1778" s="205"/>
      <c r="BD1778" s="250"/>
      <c r="BF1778" s="250"/>
      <c r="BG1778" s="205"/>
      <c r="BH1778" s="250"/>
      <c r="BI1778" s="121"/>
      <c r="BJ1778" s="250"/>
      <c r="BK1778" s="205"/>
      <c r="BL1778" s="250"/>
      <c r="BN1778" s="121"/>
      <c r="BO1778" s="121"/>
      <c r="BP1778" s="121"/>
      <c r="BQ1778" s="121"/>
      <c r="BR1778" s="121"/>
    </row>
    <row r="1779" spans="1:70" customFormat="1" ht="15.75">
      <c r="A1779" s="84"/>
      <c r="B1779" s="363"/>
      <c r="C1779" s="121"/>
      <c r="D1779" s="121"/>
      <c r="E1779" s="121"/>
      <c r="F1779" s="121"/>
      <c r="G1779" s="121"/>
      <c r="H1779" s="121"/>
      <c r="I1779" s="121"/>
      <c r="J1779" s="121"/>
      <c r="K1779" s="121"/>
      <c r="L1779" s="10"/>
      <c r="M1779" s="225"/>
      <c r="N1779" s="230"/>
      <c r="R1779" s="205"/>
      <c r="S1779" s="205"/>
      <c r="T1779" s="205"/>
      <c r="V1779" s="205"/>
      <c r="W1779" s="205"/>
      <c r="X1779" s="205"/>
      <c r="Y1779" s="394"/>
      <c r="Z1779" s="250"/>
      <c r="AA1779" s="205"/>
      <c r="AB1779" s="250"/>
      <c r="AC1779" s="250"/>
      <c r="AD1779" s="250"/>
      <c r="AE1779" s="205"/>
      <c r="AF1779" s="250"/>
      <c r="AH1779" s="250"/>
      <c r="AI1779" s="205"/>
      <c r="AJ1779" s="250"/>
      <c r="AK1779" s="250"/>
      <c r="AL1779" s="250"/>
      <c r="AM1779" s="205"/>
      <c r="AN1779" s="250"/>
      <c r="AO1779" s="121"/>
      <c r="AP1779" s="250"/>
      <c r="AQ1779" s="205"/>
      <c r="AR1779" s="250"/>
      <c r="AT1779" s="250"/>
      <c r="AU1779" s="205"/>
      <c r="AV1779" s="250"/>
      <c r="AX1779" s="250"/>
      <c r="AY1779" s="205"/>
      <c r="AZ1779" s="250"/>
      <c r="BB1779" s="250"/>
      <c r="BC1779" s="205"/>
      <c r="BD1779" s="250"/>
      <c r="BF1779" s="250"/>
      <c r="BG1779" s="205"/>
      <c r="BH1779" s="250"/>
      <c r="BI1779" s="121"/>
      <c r="BJ1779" s="250"/>
      <c r="BK1779" s="205"/>
      <c r="BL1779" s="250"/>
      <c r="BN1779" s="121"/>
      <c r="BO1779" s="121"/>
      <c r="BP1779" s="121"/>
      <c r="BQ1779" s="121"/>
      <c r="BR1779" s="121"/>
    </row>
    <row r="1780" spans="1:70" customFormat="1" ht="15.75">
      <c r="A1780" s="84"/>
      <c r="B1780" s="363"/>
      <c r="C1780" s="121"/>
      <c r="D1780" s="121"/>
      <c r="E1780" s="121"/>
      <c r="F1780" s="121"/>
      <c r="G1780" s="121"/>
      <c r="H1780" s="121"/>
      <c r="I1780" s="121"/>
      <c r="J1780" s="121"/>
      <c r="K1780" s="121"/>
      <c r="L1780" s="10"/>
      <c r="M1780" s="225"/>
      <c r="N1780" s="230"/>
      <c r="R1780" s="205"/>
      <c r="S1780" s="205"/>
      <c r="T1780" s="205"/>
      <c r="V1780" s="205"/>
      <c r="W1780" s="205"/>
      <c r="X1780" s="205"/>
      <c r="Y1780" s="394"/>
      <c r="Z1780" s="250"/>
      <c r="AA1780" s="205"/>
      <c r="AB1780" s="250"/>
      <c r="AC1780" s="250"/>
      <c r="AD1780" s="250"/>
      <c r="AE1780" s="205"/>
      <c r="AF1780" s="250"/>
      <c r="AH1780" s="250"/>
      <c r="AI1780" s="205"/>
      <c r="AJ1780" s="250"/>
      <c r="AK1780" s="250"/>
      <c r="AL1780" s="250"/>
      <c r="AM1780" s="205"/>
      <c r="AN1780" s="250"/>
      <c r="AO1780" s="121"/>
      <c r="AP1780" s="250"/>
      <c r="AQ1780" s="205"/>
      <c r="AR1780" s="250"/>
      <c r="AT1780" s="250"/>
      <c r="AU1780" s="205"/>
      <c r="AV1780" s="250"/>
      <c r="AX1780" s="250"/>
      <c r="AY1780" s="205"/>
      <c r="AZ1780" s="250"/>
      <c r="BB1780" s="250"/>
      <c r="BC1780" s="205"/>
      <c r="BD1780" s="250"/>
      <c r="BF1780" s="250"/>
      <c r="BG1780" s="205"/>
      <c r="BH1780" s="250"/>
      <c r="BI1780" s="121"/>
      <c r="BJ1780" s="250"/>
      <c r="BK1780" s="205"/>
      <c r="BL1780" s="250"/>
      <c r="BN1780" s="121"/>
      <c r="BO1780" s="121"/>
      <c r="BP1780" s="121"/>
      <c r="BQ1780" s="121"/>
      <c r="BR1780" s="121"/>
    </row>
    <row r="1781" spans="1:70" customFormat="1" ht="15.75">
      <c r="A1781" s="84"/>
      <c r="B1781" s="363"/>
      <c r="C1781" s="121"/>
      <c r="D1781" s="121"/>
      <c r="E1781" s="121"/>
      <c r="F1781" s="121"/>
      <c r="G1781" s="121"/>
      <c r="H1781" s="121"/>
      <c r="I1781" s="121"/>
      <c r="J1781" s="121"/>
      <c r="K1781" s="121"/>
      <c r="L1781" s="10"/>
      <c r="M1781" s="225"/>
      <c r="N1781" s="230"/>
      <c r="R1781" s="205"/>
      <c r="S1781" s="205"/>
      <c r="T1781" s="205"/>
      <c r="V1781" s="205"/>
      <c r="W1781" s="205"/>
      <c r="X1781" s="205"/>
      <c r="Y1781" s="394"/>
      <c r="Z1781" s="250"/>
      <c r="AA1781" s="205"/>
      <c r="AB1781" s="250"/>
      <c r="AC1781" s="250"/>
      <c r="AD1781" s="250"/>
      <c r="AE1781" s="205"/>
      <c r="AF1781" s="250"/>
      <c r="AH1781" s="250"/>
      <c r="AI1781" s="205"/>
      <c r="AJ1781" s="250"/>
      <c r="AK1781" s="250"/>
      <c r="AL1781" s="250"/>
      <c r="AM1781" s="205"/>
      <c r="AN1781" s="250"/>
      <c r="AO1781" s="121"/>
      <c r="AP1781" s="250"/>
      <c r="AQ1781" s="205"/>
      <c r="AR1781" s="250"/>
      <c r="AT1781" s="250"/>
      <c r="AU1781" s="205"/>
      <c r="AV1781" s="250"/>
      <c r="AX1781" s="250"/>
      <c r="AY1781" s="205"/>
      <c r="AZ1781" s="250"/>
      <c r="BB1781" s="250"/>
      <c r="BC1781" s="205"/>
      <c r="BD1781" s="250"/>
      <c r="BF1781" s="250"/>
      <c r="BG1781" s="205"/>
      <c r="BH1781" s="250"/>
      <c r="BI1781" s="121"/>
      <c r="BJ1781" s="250"/>
      <c r="BK1781" s="205"/>
      <c r="BL1781" s="250"/>
      <c r="BN1781" s="121"/>
      <c r="BO1781" s="121"/>
      <c r="BP1781" s="121"/>
      <c r="BQ1781" s="121"/>
      <c r="BR1781" s="121"/>
    </row>
    <row r="1782" spans="1:70" customFormat="1" ht="15.75">
      <c r="A1782" s="84"/>
      <c r="B1782" s="363"/>
      <c r="C1782" s="121"/>
      <c r="D1782" s="121"/>
      <c r="E1782" s="121"/>
      <c r="F1782" s="121"/>
      <c r="G1782" s="121"/>
      <c r="H1782" s="121"/>
      <c r="I1782" s="121"/>
      <c r="J1782" s="121"/>
      <c r="K1782" s="121"/>
      <c r="L1782" s="10"/>
      <c r="M1782" s="225"/>
      <c r="N1782" s="230"/>
      <c r="R1782" s="205"/>
      <c r="S1782" s="205"/>
      <c r="T1782" s="205"/>
      <c r="V1782" s="205"/>
      <c r="W1782" s="205"/>
      <c r="X1782" s="205"/>
      <c r="Y1782" s="394"/>
      <c r="Z1782" s="250"/>
      <c r="AA1782" s="205"/>
      <c r="AB1782" s="250"/>
      <c r="AC1782" s="250"/>
      <c r="AD1782" s="250"/>
      <c r="AE1782" s="205"/>
      <c r="AF1782" s="250"/>
      <c r="AH1782" s="250"/>
      <c r="AI1782" s="205"/>
      <c r="AJ1782" s="250"/>
      <c r="AK1782" s="250"/>
      <c r="AL1782" s="250"/>
      <c r="AM1782" s="205"/>
      <c r="AN1782" s="250"/>
      <c r="AO1782" s="121"/>
      <c r="AP1782" s="250"/>
      <c r="AQ1782" s="205"/>
      <c r="AR1782" s="250"/>
      <c r="AT1782" s="250"/>
      <c r="AU1782" s="205"/>
      <c r="AV1782" s="250"/>
      <c r="AX1782" s="250"/>
      <c r="AY1782" s="205"/>
      <c r="AZ1782" s="250"/>
      <c r="BB1782" s="250"/>
      <c r="BC1782" s="205"/>
      <c r="BD1782" s="250"/>
      <c r="BF1782" s="250"/>
      <c r="BG1782" s="205"/>
      <c r="BH1782" s="250"/>
      <c r="BI1782" s="121"/>
      <c r="BJ1782" s="250"/>
      <c r="BK1782" s="205"/>
      <c r="BL1782" s="250"/>
      <c r="BN1782" s="121"/>
      <c r="BO1782" s="121"/>
      <c r="BP1782" s="121"/>
      <c r="BQ1782" s="121"/>
      <c r="BR1782" s="121"/>
    </row>
    <row r="1783" spans="1:70" customFormat="1" ht="15.75">
      <c r="A1783" s="84"/>
      <c r="B1783" s="363"/>
      <c r="C1783" s="121"/>
      <c r="D1783" s="121"/>
      <c r="E1783" s="121"/>
      <c r="F1783" s="121"/>
      <c r="G1783" s="121"/>
      <c r="H1783" s="121"/>
      <c r="I1783" s="121"/>
      <c r="J1783" s="121"/>
      <c r="K1783" s="121"/>
      <c r="L1783" s="10"/>
      <c r="M1783" s="225"/>
      <c r="N1783" s="230"/>
      <c r="R1783" s="205"/>
      <c r="S1783" s="205"/>
      <c r="T1783" s="205"/>
      <c r="V1783" s="205"/>
      <c r="W1783" s="205"/>
      <c r="X1783" s="205"/>
      <c r="Y1783" s="394"/>
      <c r="Z1783" s="250"/>
      <c r="AA1783" s="205"/>
      <c r="AB1783" s="250"/>
      <c r="AC1783" s="250"/>
      <c r="AD1783" s="250"/>
      <c r="AE1783" s="205"/>
      <c r="AF1783" s="250"/>
      <c r="AH1783" s="250"/>
      <c r="AI1783" s="205"/>
      <c r="AJ1783" s="250"/>
      <c r="AK1783" s="250"/>
      <c r="AL1783" s="250"/>
      <c r="AM1783" s="205"/>
      <c r="AN1783" s="250"/>
      <c r="AO1783" s="121"/>
      <c r="AP1783" s="250"/>
      <c r="AQ1783" s="205"/>
      <c r="AR1783" s="250"/>
      <c r="AT1783" s="250"/>
      <c r="AU1783" s="205"/>
      <c r="AV1783" s="250"/>
      <c r="AX1783" s="250"/>
      <c r="AY1783" s="205"/>
      <c r="AZ1783" s="250"/>
      <c r="BB1783" s="250"/>
      <c r="BC1783" s="205"/>
      <c r="BD1783" s="250"/>
      <c r="BF1783" s="250"/>
      <c r="BG1783" s="205"/>
      <c r="BH1783" s="250"/>
      <c r="BI1783" s="121"/>
      <c r="BJ1783" s="250"/>
      <c r="BK1783" s="205"/>
      <c r="BL1783" s="250"/>
      <c r="BN1783" s="121"/>
      <c r="BO1783" s="121"/>
      <c r="BP1783" s="121"/>
      <c r="BQ1783" s="121"/>
      <c r="BR1783" s="121"/>
    </row>
    <row r="1784" spans="1:70" customFormat="1" ht="15.75">
      <c r="A1784" s="84"/>
      <c r="B1784" s="363"/>
      <c r="C1784" s="121"/>
      <c r="D1784" s="121"/>
      <c r="E1784" s="121"/>
      <c r="F1784" s="121"/>
      <c r="G1784" s="121"/>
      <c r="H1784" s="121"/>
      <c r="I1784" s="121"/>
      <c r="J1784" s="121"/>
      <c r="K1784" s="121"/>
      <c r="L1784" s="10"/>
      <c r="M1784" s="225"/>
      <c r="N1784" s="230"/>
      <c r="R1784" s="205"/>
      <c r="S1784" s="205"/>
      <c r="T1784" s="205"/>
      <c r="V1784" s="205"/>
      <c r="W1784" s="205"/>
      <c r="X1784" s="205"/>
      <c r="Y1784" s="394"/>
      <c r="Z1784" s="250"/>
      <c r="AA1784" s="205"/>
      <c r="AB1784" s="250"/>
      <c r="AC1784" s="250"/>
      <c r="AD1784" s="250"/>
      <c r="AE1784" s="205"/>
      <c r="AF1784" s="250"/>
      <c r="AH1784" s="250"/>
      <c r="AI1784" s="205"/>
      <c r="AJ1784" s="250"/>
      <c r="AK1784" s="250"/>
      <c r="AL1784" s="250"/>
      <c r="AM1784" s="205"/>
      <c r="AN1784" s="250"/>
      <c r="AO1784" s="121"/>
      <c r="AP1784" s="250"/>
      <c r="AQ1784" s="205"/>
      <c r="AR1784" s="250"/>
      <c r="AT1784" s="250"/>
      <c r="AU1784" s="205"/>
      <c r="AV1784" s="250"/>
      <c r="AX1784" s="250"/>
      <c r="AY1784" s="205"/>
      <c r="AZ1784" s="250"/>
      <c r="BB1784" s="250"/>
      <c r="BC1784" s="205"/>
      <c r="BD1784" s="250"/>
      <c r="BF1784" s="250"/>
      <c r="BG1784" s="205"/>
      <c r="BH1784" s="250"/>
      <c r="BI1784" s="121"/>
      <c r="BJ1784" s="250"/>
      <c r="BK1784" s="205"/>
      <c r="BL1784" s="250"/>
      <c r="BN1784" s="121"/>
      <c r="BO1784" s="121"/>
      <c r="BP1784" s="121"/>
      <c r="BQ1784" s="121"/>
      <c r="BR1784" s="121"/>
    </row>
    <row r="1785" spans="1:70" customFormat="1" ht="15.75">
      <c r="A1785" s="84"/>
      <c r="B1785" s="363"/>
      <c r="C1785" s="121"/>
      <c r="D1785" s="121"/>
      <c r="E1785" s="121"/>
      <c r="F1785" s="121"/>
      <c r="G1785" s="121"/>
      <c r="H1785" s="121"/>
      <c r="I1785" s="121"/>
      <c r="J1785" s="121"/>
      <c r="K1785" s="121"/>
      <c r="L1785" s="10"/>
      <c r="M1785" s="225"/>
      <c r="N1785" s="230"/>
      <c r="R1785" s="205"/>
      <c r="S1785" s="205"/>
      <c r="T1785" s="205"/>
      <c r="V1785" s="205"/>
      <c r="W1785" s="205"/>
      <c r="X1785" s="205"/>
      <c r="Y1785" s="394"/>
      <c r="Z1785" s="250"/>
      <c r="AA1785" s="205"/>
      <c r="AB1785" s="250"/>
      <c r="AC1785" s="250"/>
      <c r="AD1785" s="250"/>
      <c r="AE1785" s="205"/>
      <c r="AF1785" s="250"/>
      <c r="AH1785" s="250"/>
      <c r="AI1785" s="205"/>
      <c r="AJ1785" s="250"/>
      <c r="AK1785" s="250"/>
      <c r="AL1785" s="250"/>
      <c r="AM1785" s="205"/>
      <c r="AN1785" s="250"/>
      <c r="AO1785" s="121"/>
      <c r="AP1785" s="250"/>
      <c r="AQ1785" s="205"/>
      <c r="AR1785" s="250"/>
      <c r="AT1785" s="250"/>
      <c r="AU1785" s="205"/>
      <c r="AV1785" s="250"/>
      <c r="AX1785" s="250"/>
      <c r="AY1785" s="205"/>
      <c r="AZ1785" s="250"/>
      <c r="BB1785" s="250"/>
      <c r="BC1785" s="205"/>
      <c r="BD1785" s="250"/>
      <c r="BF1785" s="250"/>
      <c r="BG1785" s="205"/>
      <c r="BH1785" s="250"/>
      <c r="BI1785" s="121"/>
      <c r="BJ1785" s="250"/>
      <c r="BK1785" s="205"/>
      <c r="BL1785" s="250"/>
      <c r="BN1785" s="121"/>
      <c r="BO1785" s="121"/>
      <c r="BP1785" s="121"/>
      <c r="BQ1785" s="121"/>
      <c r="BR1785" s="121"/>
    </row>
    <row r="1786" spans="1:70" customFormat="1" ht="15.75">
      <c r="A1786" s="84"/>
      <c r="B1786" s="363"/>
      <c r="C1786" s="121"/>
      <c r="D1786" s="121"/>
      <c r="E1786" s="121"/>
      <c r="F1786" s="121"/>
      <c r="G1786" s="121"/>
      <c r="H1786" s="121"/>
      <c r="I1786" s="121"/>
      <c r="J1786" s="121"/>
      <c r="K1786" s="121"/>
      <c r="L1786" s="10"/>
      <c r="M1786" s="225"/>
      <c r="N1786" s="230"/>
      <c r="R1786" s="205"/>
      <c r="S1786" s="205"/>
      <c r="T1786" s="205"/>
      <c r="V1786" s="205"/>
      <c r="W1786" s="205"/>
      <c r="X1786" s="205"/>
      <c r="Y1786" s="394"/>
      <c r="Z1786" s="250"/>
      <c r="AA1786" s="205"/>
      <c r="AB1786" s="250"/>
      <c r="AC1786" s="250"/>
      <c r="AD1786" s="250"/>
      <c r="AE1786" s="205"/>
      <c r="AF1786" s="250"/>
      <c r="AH1786" s="250"/>
      <c r="AI1786" s="205"/>
      <c r="AJ1786" s="250"/>
      <c r="AK1786" s="250"/>
      <c r="AL1786" s="250"/>
      <c r="AM1786" s="205"/>
      <c r="AN1786" s="250"/>
      <c r="AO1786" s="121"/>
      <c r="AP1786" s="250"/>
      <c r="AQ1786" s="205"/>
      <c r="AR1786" s="250"/>
      <c r="AT1786" s="250"/>
      <c r="AU1786" s="205"/>
      <c r="AV1786" s="250"/>
      <c r="AX1786" s="250"/>
      <c r="AY1786" s="205"/>
      <c r="AZ1786" s="250"/>
      <c r="BB1786" s="250"/>
      <c r="BC1786" s="205"/>
      <c r="BD1786" s="250"/>
      <c r="BF1786" s="250"/>
      <c r="BG1786" s="205"/>
      <c r="BH1786" s="250"/>
      <c r="BI1786" s="121"/>
      <c r="BJ1786" s="250"/>
      <c r="BK1786" s="205"/>
      <c r="BL1786" s="250"/>
      <c r="BN1786" s="121"/>
      <c r="BO1786" s="121"/>
      <c r="BP1786" s="121"/>
      <c r="BQ1786" s="121"/>
      <c r="BR1786" s="121"/>
    </row>
    <row r="1787" spans="1:70" customFormat="1" ht="15.75">
      <c r="A1787" s="84"/>
      <c r="B1787" s="363"/>
      <c r="C1787" s="121"/>
      <c r="D1787" s="121"/>
      <c r="E1787" s="121"/>
      <c r="F1787" s="121"/>
      <c r="G1787" s="121"/>
      <c r="H1787" s="121"/>
      <c r="I1787" s="121"/>
      <c r="J1787" s="121"/>
      <c r="K1787" s="121"/>
      <c r="L1787" s="10"/>
      <c r="M1787" s="225"/>
      <c r="N1787" s="230"/>
      <c r="R1787" s="205"/>
      <c r="S1787" s="205"/>
      <c r="T1787" s="205"/>
      <c r="V1787" s="205"/>
      <c r="W1787" s="205"/>
      <c r="X1787" s="205"/>
      <c r="Y1787" s="394"/>
      <c r="Z1787" s="250"/>
      <c r="AA1787" s="205"/>
      <c r="AB1787" s="250"/>
      <c r="AC1787" s="250"/>
      <c r="AD1787" s="250"/>
      <c r="AE1787" s="205"/>
      <c r="AF1787" s="250"/>
      <c r="AH1787" s="250"/>
      <c r="AI1787" s="205"/>
      <c r="AJ1787" s="250"/>
      <c r="AK1787" s="250"/>
      <c r="AL1787" s="250"/>
      <c r="AM1787" s="205"/>
      <c r="AN1787" s="250"/>
      <c r="AO1787" s="121"/>
      <c r="AP1787" s="250"/>
      <c r="AQ1787" s="205"/>
      <c r="AR1787" s="250"/>
      <c r="AT1787" s="250"/>
      <c r="AU1787" s="205"/>
      <c r="AV1787" s="250"/>
      <c r="AX1787" s="250"/>
      <c r="AY1787" s="205"/>
      <c r="AZ1787" s="250"/>
      <c r="BB1787" s="250"/>
      <c r="BC1787" s="205"/>
      <c r="BD1787" s="250"/>
      <c r="BF1787" s="250"/>
      <c r="BG1787" s="205"/>
      <c r="BH1787" s="250"/>
      <c r="BI1787" s="121"/>
      <c r="BJ1787" s="250"/>
      <c r="BK1787" s="205"/>
      <c r="BL1787" s="250"/>
      <c r="BN1787" s="121"/>
      <c r="BO1787" s="121"/>
      <c r="BP1787" s="121"/>
      <c r="BQ1787" s="121"/>
      <c r="BR1787" s="121"/>
    </row>
    <row r="1788" spans="1:70" customFormat="1" ht="15.75">
      <c r="A1788" s="84"/>
      <c r="B1788" s="363"/>
      <c r="C1788" s="121"/>
      <c r="D1788" s="121"/>
      <c r="E1788" s="121"/>
      <c r="F1788" s="121"/>
      <c r="G1788" s="121"/>
      <c r="H1788" s="121"/>
      <c r="I1788" s="121"/>
      <c r="J1788" s="121"/>
      <c r="K1788" s="121"/>
      <c r="L1788" s="10"/>
      <c r="M1788" s="225"/>
      <c r="N1788" s="230"/>
      <c r="R1788" s="205"/>
      <c r="S1788" s="205"/>
      <c r="T1788" s="205"/>
      <c r="V1788" s="205"/>
      <c r="W1788" s="205"/>
      <c r="X1788" s="205"/>
      <c r="Y1788" s="394"/>
      <c r="Z1788" s="250"/>
      <c r="AA1788" s="205"/>
      <c r="AB1788" s="250"/>
      <c r="AC1788" s="250"/>
      <c r="AD1788" s="250"/>
      <c r="AE1788" s="205"/>
      <c r="AF1788" s="250"/>
      <c r="AH1788" s="250"/>
      <c r="AI1788" s="205"/>
      <c r="AJ1788" s="250"/>
      <c r="AK1788" s="250"/>
      <c r="AL1788" s="250"/>
      <c r="AM1788" s="205"/>
      <c r="AN1788" s="250"/>
      <c r="AO1788" s="121"/>
      <c r="AP1788" s="250"/>
      <c r="AQ1788" s="205"/>
      <c r="AR1788" s="250"/>
      <c r="AT1788" s="250"/>
      <c r="AU1788" s="205"/>
      <c r="AV1788" s="250"/>
      <c r="AX1788" s="250"/>
      <c r="AY1788" s="205"/>
      <c r="AZ1788" s="250"/>
      <c r="BB1788" s="250"/>
      <c r="BC1788" s="205"/>
      <c r="BD1788" s="250"/>
      <c r="BF1788" s="250"/>
      <c r="BG1788" s="205"/>
      <c r="BH1788" s="250"/>
      <c r="BI1788" s="121"/>
      <c r="BJ1788" s="250"/>
      <c r="BK1788" s="205"/>
      <c r="BL1788" s="250"/>
      <c r="BN1788" s="121"/>
      <c r="BO1788" s="121"/>
      <c r="BP1788" s="121"/>
      <c r="BQ1788" s="121"/>
      <c r="BR1788" s="121"/>
    </row>
    <row r="1789" spans="1:70" customFormat="1" ht="15.75">
      <c r="A1789" s="84"/>
      <c r="B1789" s="363"/>
      <c r="C1789" s="121"/>
      <c r="D1789" s="121"/>
      <c r="E1789" s="121"/>
      <c r="F1789" s="121"/>
      <c r="G1789" s="121"/>
      <c r="H1789" s="121"/>
      <c r="I1789" s="121"/>
      <c r="J1789" s="121"/>
      <c r="K1789" s="121"/>
      <c r="L1789" s="10"/>
      <c r="M1789" s="225"/>
      <c r="N1789" s="230"/>
      <c r="R1789" s="205"/>
      <c r="S1789" s="205"/>
      <c r="T1789" s="205"/>
      <c r="V1789" s="205"/>
      <c r="W1789" s="205"/>
      <c r="X1789" s="205"/>
      <c r="Y1789" s="394"/>
      <c r="Z1789" s="250"/>
      <c r="AA1789" s="205"/>
      <c r="AB1789" s="250"/>
      <c r="AC1789" s="250"/>
      <c r="AD1789" s="250"/>
      <c r="AE1789" s="205"/>
      <c r="AF1789" s="250"/>
      <c r="AH1789" s="250"/>
      <c r="AI1789" s="205"/>
      <c r="AJ1789" s="250"/>
      <c r="AK1789" s="250"/>
      <c r="AL1789" s="250"/>
      <c r="AM1789" s="205"/>
      <c r="AN1789" s="250"/>
      <c r="AO1789" s="121"/>
      <c r="AP1789" s="250"/>
      <c r="AQ1789" s="205"/>
      <c r="AR1789" s="250"/>
      <c r="AT1789" s="250"/>
      <c r="AU1789" s="205"/>
      <c r="AV1789" s="250"/>
      <c r="AX1789" s="250"/>
      <c r="AY1789" s="205"/>
      <c r="AZ1789" s="250"/>
      <c r="BB1789" s="250"/>
      <c r="BC1789" s="205"/>
      <c r="BD1789" s="250"/>
      <c r="BF1789" s="250"/>
      <c r="BG1789" s="205"/>
      <c r="BH1789" s="250"/>
      <c r="BI1789" s="121"/>
      <c r="BJ1789" s="250"/>
      <c r="BK1789" s="205"/>
      <c r="BL1789" s="250"/>
      <c r="BN1789" s="121"/>
      <c r="BO1789" s="121"/>
      <c r="BP1789" s="121"/>
      <c r="BQ1789" s="121"/>
      <c r="BR1789" s="121"/>
    </row>
    <row r="1790" spans="1:70" customFormat="1" ht="15.75">
      <c r="A1790" s="84"/>
      <c r="B1790" s="363"/>
      <c r="C1790" s="121"/>
      <c r="D1790" s="121"/>
      <c r="E1790" s="121"/>
      <c r="F1790" s="121"/>
      <c r="G1790" s="121"/>
      <c r="H1790" s="121"/>
      <c r="I1790" s="121"/>
      <c r="J1790" s="121"/>
      <c r="K1790" s="121"/>
      <c r="L1790" s="10"/>
      <c r="M1790" s="225"/>
      <c r="N1790" s="230"/>
      <c r="R1790" s="205"/>
      <c r="S1790" s="205"/>
      <c r="T1790" s="205"/>
      <c r="V1790" s="205"/>
      <c r="W1790" s="205"/>
      <c r="X1790" s="205"/>
      <c r="Y1790" s="394"/>
      <c r="Z1790" s="250"/>
      <c r="AA1790" s="205"/>
      <c r="AB1790" s="250"/>
      <c r="AC1790" s="250"/>
      <c r="AD1790" s="250"/>
      <c r="AE1790" s="205"/>
      <c r="AF1790" s="250"/>
      <c r="AH1790" s="250"/>
      <c r="AI1790" s="205"/>
      <c r="AJ1790" s="250"/>
      <c r="AK1790" s="250"/>
      <c r="AL1790" s="250"/>
      <c r="AM1790" s="205"/>
      <c r="AN1790" s="250"/>
      <c r="AO1790" s="121"/>
      <c r="AP1790" s="250"/>
      <c r="AQ1790" s="205"/>
      <c r="AR1790" s="250"/>
      <c r="AT1790" s="250"/>
      <c r="AU1790" s="205"/>
      <c r="AV1790" s="250"/>
      <c r="AX1790" s="250"/>
      <c r="AY1790" s="205"/>
      <c r="AZ1790" s="250"/>
      <c r="BB1790" s="250"/>
      <c r="BC1790" s="205"/>
      <c r="BD1790" s="250"/>
      <c r="BF1790" s="250"/>
      <c r="BG1790" s="205"/>
      <c r="BH1790" s="250"/>
      <c r="BI1790" s="121"/>
      <c r="BJ1790" s="250"/>
      <c r="BK1790" s="205"/>
      <c r="BL1790" s="250"/>
      <c r="BN1790" s="121"/>
      <c r="BO1790" s="121"/>
      <c r="BP1790" s="121"/>
      <c r="BQ1790" s="121"/>
      <c r="BR1790" s="121"/>
    </row>
    <row r="1791" spans="1:70" customFormat="1" ht="15.75">
      <c r="A1791" s="84"/>
      <c r="B1791" s="363"/>
      <c r="C1791" s="121"/>
      <c r="D1791" s="121"/>
      <c r="E1791" s="121"/>
      <c r="F1791" s="121"/>
      <c r="G1791" s="121"/>
      <c r="H1791" s="121"/>
      <c r="I1791" s="121"/>
      <c r="J1791" s="121"/>
      <c r="K1791" s="121"/>
      <c r="L1791" s="10"/>
      <c r="M1791" s="225"/>
      <c r="N1791" s="230"/>
      <c r="R1791" s="205"/>
      <c r="S1791" s="205"/>
      <c r="T1791" s="205"/>
      <c r="V1791" s="205"/>
      <c r="W1791" s="205"/>
      <c r="X1791" s="205"/>
      <c r="Y1791" s="394"/>
      <c r="Z1791" s="250"/>
      <c r="AA1791" s="205"/>
      <c r="AB1791" s="250"/>
      <c r="AC1791" s="250"/>
      <c r="AD1791" s="250"/>
      <c r="AE1791" s="205"/>
      <c r="AF1791" s="250"/>
      <c r="AH1791" s="250"/>
      <c r="AI1791" s="205"/>
      <c r="AJ1791" s="250"/>
      <c r="AK1791" s="250"/>
      <c r="AL1791" s="250"/>
      <c r="AM1791" s="205"/>
      <c r="AN1791" s="250"/>
      <c r="AO1791" s="121"/>
      <c r="AP1791" s="250"/>
      <c r="AQ1791" s="205"/>
      <c r="AR1791" s="250"/>
      <c r="AT1791" s="250"/>
      <c r="AU1791" s="205"/>
      <c r="AV1791" s="250"/>
      <c r="AX1791" s="250"/>
      <c r="AY1791" s="205"/>
      <c r="AZ1791" s="250"/>
      <c r="BB1791" s="250"/>
      <c r="BC1791" s="205"/>
      <c r="BD1791" s="250"/>
      <c r="BF1791" s="250"/>
      <c r="BG1791" s="205"/>
      <c r="BH1791" s="250"/>
      <c r="BI1791" s="121"/>
      <c r="BJ1791" s="250"/>
      <c r="BK1791" s="205"/>
      <c r="BL1791" s="250"/>
      <c r="BN1791" s="121"/>
      <c r="BO1791" s="121"/>
      <c r="BP1791" s="121"/>
      <c r="BQ1791" s="121"/>
      <c r="BR1791" s="121"/>
    </row>
    <row r="1792" spans="1:70" customFormat="1" ht="15.75">
      <c r="A1792" s="84"/>
      <c r="B1792" s="363"/>
      <c r="C1792" s="121"/>
      <c r="D1792" s="121"/>
      <c r="E1792" s="121"/>
      <c r="F1792" s="121"/>
      <c r="G1792" s="121"/>
      <c r="H1792" s="121"/>
      <c r="I1792" s="121"/>
      <c r="J1792" s="121"/>
      <c r="K1792" s="121"/>
      <c r="L1792" s="10"/>
      <c r="M1792" s="225"/>
      <c r="N1792" s="230"/>
      <c r="R1792" s="205"/>
      <c r="S1792" s="205"/>
      <c r="T1792" s="205"/>
      <c r="V1792" s="205"/>
      <c r="W1792" s="205"/>
      <c r="X1792" s="205"/>
      <c r="Y1792" s="394"/>
      <c r="Z1792" s="250"/>
      <c r="AA1792" s="205"/>
      <c r="AB1792" s="250"/>
      <c r="AC1792" s="250"/>
      <c r="AD1792" s="250"/>
      <c r="AE1792" s="205"/>
      <c r="AF1792" s="250"/>
      <c r="AH1792" s="250"/>
      <c r="AI1792" s="205"/>
      <c r="AJ1792" s="250"/>
      <c r="AK1792" s="250"/>
      <c r="AL1792" s="250"/>
      <c r="AM1792" s="205"/>
      <c r="AN1792" s="250"/>
      <c r="AO1792" s="121"/>
      <c r="AP1792" s="250"/>
      <c r="AQ1792" s="205"/>
      <c r="AR1792" s="250"/>
      <c r="AT1792" s="250"/>
      <c r="AU1792" s="205"/>
      <c r="AV1792" s="250"/>
      <c r="AX1792" s="250"/>
      <c r="AY1792" s="205"/>
      <c r="AZ1792" s="250"/>
      <c r="BB1792" s="250"/>
      <c r="BC1792" s="205"/>
      <c r="BD1792" s="250"/>
      <c r="BF1792" s="250"/>
      <c r="BG1792" s="205"/>
      <c r="BH1792" s="250"/>
      <c r="BI1792" s="121"/>
      <c r="BJ1792" s="250"/>
      <c r="BK1792" s="205"/>
      <c r="BL1792" s="250"/>
      <c r="BN1792" s="121"/>
      <c r="BO1792" s="121"/>
      <c r="BP1792" s="121"/>
      <c r="BQ1792" s="121"/>
      <c r="BR1792" s="121"/>
    </row>
    <row r="1793" spans="1:70" customFormat="1" ht="15.75">
      <c r="A1793" s="84"/>
      <c r="B1793" s="363"/>
      <c r="C1793" s="121"/>
      <c r="D1793" s="121"/>
      <c r="E1793" s="121"/>
      <c r="F1793" s="121"/>
      <c r="G1793" s="121"/>
      <c r="H1793" s="121"/>
      <c r="I1793" s="121"/>
      <c r="J1793" s="121"/>
      <c r="K1793" s="121"/>
      <c r="L1793" s="10"/>
      <c r="M1793" s="225"/>
      <c r="N1793" s="230"/>
      <c r="R1793" s="205"/>
      <c r="S1793" s="205"/>
      <c r="T1793" s="205"/>
      <c r="V1793" s="205"/>
      <c r="W1793" s="205"/>
      <c r="X1793" s="205"/>
      <c r="Y1793" s="394"/>
      <c r="Z1793" s="250"/>
      <c r="AA1793" s="205"/>
      <c r="AB1793" s="250"/>
      <c r="AC1793" s="250"/>
      <c r="AD1793" s="250"/>
      <c r="AE1793" s="205"/>
      <c r="AF1793" s="250"/>
      <c r="AH1793" s="250"/>
      <c r="AI1793" s="205"/>
      <c r="AJ1793" s="250"/>
      <c r="AK1793" s="250"/>
      <c r="AL1793" s="250"/>
      <c r="AM1793" s="205"/>
      <c r="AN1793" s="250"/>
      <c r="AO1793" s="121"/>
      <c r="AP1793" s="250"/>
      <c r="AQ1793" s="205"/>
      <c r="AR1793" s="250"/>
      <c r="AT1793" s="250"/>
      <c r="AU1793" s="205"/>
      <c r="AV1793" s="250"/>
      <c r="AX1793" s="250"/>
      <c r="AY1793" s="205"/>
      <c r="AZ1793" s="250"/>
      <c r="BB1793" s="250"/>
      <c r="BC1793" s="205"/>
      <c r="BD1793" s="250"/>
      <c r="BF1793" s="250"/>
      <c r="BG1793" s="205"/>
      <c r="BH1793" s="250"/>
      <c r="BI1793" s="121"/>
      <c r="BJ1793" s="250"/>
      <c r="BK1793" s="205"/>
      <c r="BL1793" s="250"/>
      <c r="BN1793" s="121"/>
      <c r="BO1793" s="121"/>
      <c r="BP1793" s="121"/>
      <c r="BQ1793" s="121"/>
      <c r="BR1793" s="121"/>
    </row>
    <row r="1794" spans="1:70" customFormat="1" ht="15.75">
      <c r="A1794" s="84"/>
      <c r="B1794" s="363"/>
      <c r="C1794" s="121"/>
      <c r="D1794" s="121"/>
      <c r="E1794" s="121"/>
      <c r="F1794" s="121"/>
      <c r="G1794" s="121"/>
      <c r="H1794" s="121"/>
      <c r="I1794" s="121"/>
      <c r="J1794" s="121"/>
      <c r="K1794" s="121"/>
      <c r="L1794" s="10"/>
      <c r="M1794" s="225"/>
      <c r="N1794" s="230"/>
      <c r="R1794" s="205"/>
      <c r="S1794" s="205"/>
      <c r="T1794" s="205"/>
      <c r="V1794" s="205"/>
      <c r="W1794" s="205"/>
      <c r="X1794" s="205"/>
      <c r="Y1794" s="394"/>
      <c r="Z1794" s="250"/>
      <c r="AA1794" s="205"/>
      <c r="AB1794" s="250"/>
      <c r="AC1794" s="250"/>
      <c r="AD1794" s="250"/>
      <c r="AE1794" s="205"/>
      <c r="AF1794" s="250"/>
      <c r="AH1794" s="250"/>
      <c r="AI1794" s="205"/>
      <c r="AJ1794" s="250"/>
      <c r="AK1794" s="250"/>
      <c r="AL1794" s="250"/>
      <c r="AM1794" s="205"/>
      <c r="AN1794" s="250"/>
      <c r="AO1794" s="121"/>
      <c r="AP1794" s="250"/>
      <c r="AQ1794" s="205"/>
      <c r="AR1794" s="250"/>
      <c r="AT1794" s="250"/>
      <c r="AU1794" s="205"/>
      <c r="AV1794" s="250"/>
      <c r="AX1794" s="250"/>
      <c r="AY1794" s="205"/>
      <c r="AZ1794" s="250"/>
      <c r="BB1794" s="250"/>
      <c r="BC1794" s="205"/>
      <c r="BD1794" s="250"/>
      <c r="BF1794" s="250"/>
      <c r="BG1794" s="205"/>
      <c r="BH1794" s="250"/>
      <c r="BI1794" s="121"/>
      <c r="BJ1794" s="250"/>
      <c r="BK1794" s="205"/>
      <c r="BL1794" s="250"/>
      <c r="BN1794" s="121"/>
      <c r="BO1794" s="121"/>
      <c r="BP1794" s="121"/>
      <c r="BQ1794" s="121"/>
      <c r="BR1794" s="121"/>
    </row>
    <row r="1795" spans="1:70" customFormat="1" ht="15.75">
      <c r="A1795" s="84"/>
      <c r="B1795" s="363"/>
      <c r="C1795" s="121"/>
      <c r="D1795" s="121"/>
      <c r="E1795" s="121"/>
      <c r="F1795" s="121"/>
      <c r="G1795" s="121"/>
      <c r="H1795" s="121"/>
      <c r="I1795" s="121"/>
      <c r="J1795" s="121"/>
      <c r="K1795" s="121"/>
      <c r="L1795" s="10"/>
      <c r="M1795" s="225"/>
      <c r="N1795" s="230"/>
      <c r="R1795" s="205"/>
      <c r="S1795" s="205"/>
      <c r="T1795" s="205"/>
      <c r="V1795" s="205"/>
      <c r="W1795" s="205"/>
      <c r="X1795" s="205"/>
      <c r="Y1795" s="394"/>
      <c r="Z1795" s="250"/>
      <c r="AA1795" s="205"/>
      <c r="AB1795" s="250"/>
      <c r="AC1795" s="250"/>
      <c r="AD1795" s="250"/>
      <c r="AE1795" s="205"/>
      <c r="AF1795" s="250"/>
      <c r="AH1795" s="250"/>
      <c r="AI1795" s="205"/>
      <c r="AJ1795" s="250"/>
      <c r="AK1795" s="250"/>
      <c r="AL1795" s="250"/>
      <c r="AM1795" s="205"/>
      <c r="AN1795" s="250"/>
      <c r="AO1795" s="121"/>
      <c r="AP1795" s="250"/>
      <c r="AQ1795" s="205"/>
      <c r="AR1795" s="250"/>
      <c r="AT1795" s="250"/>
      <c r="AU1795" s="205"/>
      <c r="AV1795" s="250"/>
      <c r="AX1795" s="250"/>
      <c r="AY1795" s="205"/>
      <c r="AZ1795" s="250"/>
      <c r="BB1795" s="250"/>
      <c r="BC1795" s="205"/>
      <c r="BD1795" s="250"/>
      <c r="BF1795" s="250"/>
      <c r="BG1795" s="205"/>
      <c r="BH1795" s="250"/>
      <c r="BI1795" s="121"/>
      <c r="BJ1795" s="250"/>
      <c r="BK1795" s="205"/>
      <c r="BL1795" s="250"/>
      <c r="BN1795" s="121"/>
      <c r="BO1795" s="121"/>
      <c r="BP1795" s="121"/>
      <c r="BQ1795" s="121"/>
      <c r="BR1795" s="121"/>
    </row>
    <row r="1796" spans="1:70" customFormat="1" ht="15.75">
      <c r="A1796" s="84"/>
      <c r="B1796" s="363"/>
      <c r="C1796" s="121"/>
      <c r="D1796" s="121"/>
      <c r="E1796" s="121"/>
      <c r="F1796" s="121"/>
      <c r="G1796" s="121"/>
      <c r="H1796" s="121"/>
      <c r="I1796" s="121"/>
      <c r="J1796" s="121"/>
      <c r="K1796" s="121"/>
      <c r="L1796" s="10"/>
      <c r="M1796" s="225"/>
      <c r="N1796" s="230"/>
      <c r="R1796" s="205"/>
      <c r="S1796" s="205"/>
      <c r="T1796" s="205"/>
      <c r="V1796" s="205"/>
      <c r="W1796" s="205"/>
      <c r="X1796" s="205"/>
      <c r="Y1796" s="394"/>
      <c r="Z1796" s="250"/>
      <c r="AA1796" s="205"/>
      <c r="AB1796" s="250"/>
      <c r="AC1796" s="250"/>
      <c r="AD1796" s="250"/>
      <c r="AE1796" s="205"/>
      <c r="AF1796" s="250"/>
      <c r="AH1796" s="250"/>
      <c r="AI1796" s="205"/>
      <c r="AJ1796" s="250"/>
      <c r="AK1796" s="250"/>
      <c r="AL1796" s="250"/>
      <c r="AM1796" s="205"/>
      <c r="AN1796" s="250"/>
      <c r="AO1796" s="121"/>
      <c r="AP1796" s="250"/>
      <c r="AQ1796" s="205"/>
      <c r="AR1796" s="250"/>
      <c r="AT1796" s="250"/>
      <c r="AU1796" s="205"/>
      <c r="AV1796" s="250"/>
      <c r="AX1796" s="250"/>
      <c r="AY1796" s="205"/>
      <c r="AZ1796" s="250"/>
      <c r="BB1796" s="250"/>
      <c r="BC1796" s="205"/>
      <c r="BD1796" s="250"/>
      <c r="BF1796" s="250"/>
      <c r="BG1796" s="205"/>
      <c r="BH1796" s="250"/>
      <c r="BI1796" s="121"/>
      <c r="BJ1796" s="250"/>
      <c r="BK1796" s="205"/>
      <c r="BL1796" s="250"/>
      <c r="BN1796" s="121"/>
      <c r="BO1796" s="121"/>
      <c r="BP1796" s="121"/>
      <c r="BQ1796" s="121"/>
      <c r="BR1796" s="121"/>
    </row>
    <row r="1797" spans="1:70" customFormat="1" ht="15.75">
      <c r="A1797" s="84"/>
      <c r="B1797" s="363"/>
      <c r="C1797" s="121"/>
      <c r="D1797" s="121"/>
      <c r="E1797" s="121"/>
      <c r="F1797" s="121"/>
      <c r="G1797" s="121"/>
      <c r="H1797" s="121"/>
      <c r="I1797" s="121"/>
      <c r="J1797" s="121"/>
      <c r="K1797" s="121"/>
      <c r="L1797" s="10"/>
      <c r="M1797" s="225"/>
      <c r="N1797" s="230"/>
      <c r="R1797" s="205"/>
      <c r="S1797" s="205"/>
      <c r="T1797" s="205"/>
      <c r="V1797" s="205"/>
      <c r="W1797" s="205"/>
      <c r="X1797" s="205"/>
      <c r="Y1797" s="394"/>
      <c r="Z1797" s="250"/>
      <c r="AA1797" s="205"/>
      <c r="AB1797" s="250"/>
      <c r="AC1797" s="250"/>
      <c r="AD1797" s="250"/>
      <c r="AE1797" s="205"/>
      <c r="AF1797" s="250"/>
      <c r="AH1797" s="250"/>
      <c r="AI1797" s="205"/>
      <c r="AJ1797" s="250"/>
      <c r="AK1797" s="250"/>
      <c r="AL1797" s="250"/>
      <c r="AM1797" s="205"/>
      <c r="AN1797" s="250"/>
      <c r="AO1797" s="121"/>
      <c r="AP1797" s="250"/>
      <c r="AQ1797" s="205"/>
      <c r="AR1797" s="250"/>
      <c r="AT1797" s="250"/>
      <c r="AU1797" s="205"/>
      <c r="AV1797" s="250"/>
      <c r="AX1797" s="250"/>
      <c r="AY1797" s="205"/>
      <c r="AZ1797" s="250"/>
      <c r="BB1797" s="250"/>
      <c r="BC1797" s="205"/>
      <c r="BD1797" s="250"/>
      <c r="BF1797" s="250"/>
      <c r="BG1797" s="205"/>
      <c r="BH1797" s="250"/>
      <c r="BI1797" s="121"/>
      <c r="BJ1797" s="250"/>
      <c r="BK1797" s="205"/>
      <c r="BL1797" s="250"/>
      <c r="BN1797" s="121"/>
      <c r="BO1797" s="121"/>
      <c r="BP1797" s="121"/>
      <c r="BQ1797" s="121"/>
      <c r="BR1797" s="121"/>
    </row>
    <row r="1798" spans="1:70" customFormat="1" ht="15.75">
      <c r="A1798" s="84"/>
      <c r="B1798" s="363"/>
      <c r="C1798" s="121"/>
      <c r="D1798" s="121"/>
      <c r="E1798" s="121"/>
      <c r="F1798" s="121"/>
      <c r="G1798" s="121"/>
      <c r="H1798" s="121"/>
      <c r="I1798" s="121"/>
      <c r="J1798" s="121"/>
      <c r="K1798" s="121"/>
      <c r="L1798" s="10"/>
      <c r="M1798" s="225"/>
      <c r="N1798" s="230"/>
      <c r="R1798" s="205"/>
      <c r="S1798" s="205"/>
      <c r="T1798" s="205"/>
      <c r="V1798" s="205"/>
      <c r="W1798" s="205"/>
      <c r="X1798" s="205"/>
      <c r="Y1798" s="394"/>
      <c r="Z1798" s="250"/>
      <c r="AA1798" s="205"/>
      <c r="AB1798" s="250"/>
      <c r="AC1798" s="250"/>
      <c r="AD1798" s="250"/>
      <c r="AE1798" s="205"/>
      <c r="AF1798" s="250"/>
      <c r="AH1798" s="250"/>
      <c r="AI1798" s="205"/>
      <c r="AJ1798" s="250"/>
      <c r="AK1798" s="250"/>
      <c r="AL1798" s="250"/>
      <c r="AM1798" s="205"/>
      <c r="AN1798" s="250"/>
      <c r="AO1798" s="121"/>
      <c r="AP1798" s="250"/>
      <c r="AQ1798" s="205"/>
      <c r="AR1798" s="250"/>
      <c r="AT1798" s="250"/>
      <c r="AU1798" s="205"/>
      <c r="AV1798" s="250"/>
      <c r="AX1798" s="250"/>
      <c r="AY1798" s="205"/>
      <c r="AZ1798" s="250"/>
      <c r="BB1798" s="250"/>
      <c r="BC1798" s="205"/>
      <c r="BD1798" s="250"/>
      <c r="BF1798" s="250"/>
      <c r="BG1798" s="205"/>
      <c r="BH1798" s="250"/>
      <c r="BI1798" s="121"/>
      <c r="BJ1798" s="250"/>
      <c r="BK1798" s="205"/>
      <c r="BL1798" s="250"/>
      <c r="BN1798" s="121"/>
      <c r="BO1798" s="121"/>
      <c r="BP1798" s="121"/>
      <c r="BQ1798" s="121"/>
      <c r="BR1798" s="121"/>
    </row>
    <row r="1799" spans="1:70" customFormat="1" ht="15.75">
      <c r="A1799" s="84"/>
      <c r="B1799" s="363"/>
      <c r="C1799" s="121"/>
      <c r="D1799" s="121"/>
      <c r="E1799" s="121"/>
      <c r="F1799" s="121"/>
      <c r="G1799" s="121"/>
      <c r="H1799" s="121"/>
      <c r="I1799" s="121"/>
      <c r="J1799" s="121"/>
      <c r="K1799" s="121"/>
      <c r="L1799" s="10"/>
      <c r="M1799" s="225"/>
      <c r="N1799" s="230"/>
      <c r="R1799" s="205"/>
      <c r="S1799" s="205"/>
      <c r="T1799" s="205"/>
      <c r="V1799" s="205"/>
      <c r="W1799" s="205"/>
      <c r="X1799" s="205"/>
      <c r="Y1799" s="394"/>
      <c r="Z1799" s="250"/>
      <c r="AA1799" s="205"/>
      <c r="AB1799" s="250"/>
      <c r="AC1799" s="250"/>
      <c r="AD1799" s="250"/>
      <c r="AE1799" s="205"/>
      <c r="AF1799" s="250"/>
      <c r="AH1799" s="250"/>
      <c r="AI1799" s="205"/>
      <c r="AJ1799" s="250"/>
      <c r="AK1799" s="250"/>
      <c r="AL1799" s="250"/>
      <c r="AM1799" s="205"/>
      <c r="AN1799" s="250"/>
      <c r="AO1799" s="121"/>
      <c r="AP1799" s="250"/>
      <c r="AQ1799" s="205"/>
      <c r="AR1799" s="250"/>
      <c r="AT1799" s="250"/>
      <c r="AU1799" s="205"/>
      <c r="AV1799" s="250"/>
      <c r="AX1799" s="250"/>
      <c r="AY1799" s="205"/>
      <c r="AZ1799" s="250"/>
      <c r="BB1799" s="250"/>
      <c r="BC1799" s="205"/>
      <c r="BD1799" s="250"/>
      <c r="BF1799" s="250"/>
      <c r="BG1799" s="205"/>
      <c r="BH1799" s="250"/>
      <c r="BI1799" s="121"/>
      <c r="BJ1799" s="250"/>
      <c r="BK1799" s="205"/>
      <c r="BL1799" s="250"/>
      <c r="BN1799" s="121"/>
      <c r="BO1799" s="121"/>
      <c r="BP1799" s="121"/>
      <c r="BQ1799" s="121"/>
      <c r="BR1799" s="121"/>
    </row>
    <row r="1800" spans="1:70" customFormat="1" ht="15.75">
      <c r="A1800" s="84"/>
      <c r="B1800" s="363"/>
      <c r="C1800" s="121"/>
      <c r="D1800" s="121"/>
      <c r="E1800" s="121"/>
      <c r="F1800" s="121"/>
      <c r="G1800" s="121"/>
      <c r="H1800" s="121"/>
      <c r="I1800" s="121"/>
      <c r="J1800" s="121"/>
      <c r="K1800" s="121"/>
      <c r="L1800" s="10"/>
      <c r="M1800" s="225"/>
      <c r="N1800" s="230"/>
      <c r="R1800" s="205"/>
      <c r="S1800" s="205"/>
      <c r="T1800" s="205"/>
      <c r="V1800" s="205"/>
      <c r="W1800" s="205"/>
      <c r="X1800" s="205"/>
      <c r="Y1800" s="394"/>
      <c r="Z1800" s="250"/>
      <c r="AA1800" s="205"/>
      <c r="AB1800" s="250"/>
      <c r="AC1800" s="250"/>
      <c r="AD1800" s="250"/>
      <c r="AE1800" s="205"/>
      <c r="AF1800" s="250"/>
      <c r="AH1800" s="250"/>
      <c r="AI1800" s="205"/>
      <c r="AJ1800" s="250"/>
      <c r="AK1800" s="250"/>
      <c r="AL1800" s="250"/>
      <c r="AM1800" s="205"/>
      <c r="AN1800" s="250"/>
      <c r="AO1800" s="121"/>
      <c r="AP1800" s="250"/>
      <c r="AQ1800" s="205"/>
      <c r="AR1800" s="250"/>
      <c r="AT1800" s="250"/>
      <c r="AU1800" s="205"/>
      <c r="AV1800" s="250"/>
      <c r="AX1800" s="250"/>
      <c r="AY1800" s="205"/>
      <c r="AZ1800" s="250"/>
      <c r="BB1800" s="250"/>
      <c r="BC1800" s="205"/>
      <c r="BD1800" s="250"/>
      <c r="BF1800" s="250"/>
      <c r="BG1800" s="205"/>
      <c r="BH1800" s="250"/>
      <c r="BI1800" s="121"/>
      <c r="BJ1800" s="250"/>
      <c r="BK1800" s="205"/>
      <c r="BL1800" s="250"/>
      <c r="BN1800" s="121"/>
      <c r="BO1800" s="121"/>
      <c r="BP1800" s="121"/>
      <c r="BQ1800" s="121"/>
      <c r="BR1800" s="121"/>
    </row>
    <row r="1801" spans="1:70" customFormat="1" ht="15.75">
      <c r="A1801" s="84"/>
      <c r="B1801" s="363"/>
      <c r="C1801" s="121"/>
      <c r="D1801" s="121"/>
      <c r="E1801" s="121"/>
      <c r="F1801" s="121"/>
      <c r="G1801" s="121"/>
      <c r="H1801" s="121"/>
      <c r="I1801" s="121"/>
      <c r="J1801" s="121"/>
      <c r="K1801" s="121"/>
      <c r="L1801" s="10"/>
      <c r="M1801" s="225"/>
      <c r="N1801" s="230"/>
      <c r="R1801" s="205"/>
      <c r="S1801" s="205"/>
      <c r="T1801" s="205"/>
      <c r="V1801" s="205"/>
      <c r="W1801" s="205"/>
      <c r="X1801" s="205"/>
      <c r="Y1801" s="394"/>
      <c r="Z1801" s="250"/>
      <c r="AA1801" s="205"/>
      <c r="AB1801" s="250"/>
      <c r="AC1801" s="250"/>
      <c r="AD1801" s="250"/>
      <c r="AE1801" s="205"/>
      <c r="AF1801" s="250"/>
      <c r="AH1801" s="250"/>
      <c r="AI1801" s="205"/>
      <c r="AJ1801" s="250"/>
      <c r="AK1801" s="250"/>
      <c r="AL1801" s="250"/>
      <c r="AM1801" s="205"/>
      <c r="AN1801" s="250"/>
      <c r="AO1801" s="121"/>
      <c r="AP1801" s="250"/>
      <c r="AQ1801" s="205"/>
      <c r="AR1801" s="250"/>
      <c r="AT1801" s="250"/>
      <c r="AU1801" s="205"/>
      <c r="AV1801" s="250"/>
      <c r="AX1801" s="250"/>
      <c r="AY1801" s="205"/>
      <c r="AZ1801" s="250"/>
      <c r="BB1801" s="250"/>
      <c r="BC1801" s="205"/>
      <c r="BD1801" s="250"/>
      <c r="BF1801" s="250"/>
      <c r="BG1801" s="205"/>
      <c r="BH1801" s="250"/>
      <c r="BI1801" s="121"/>
      <c r="BJ1801" s="250"/>
      <c r="BK1801" s="205"/>
      <c r="BL1801" s="250"/>
      <c r="BN1801" s="121"/>
      <c r="BO1801" s="121"/>
      <c r="BP1801" s="121"/>
      <c r="BQ1801" s="121"/>
      <c r="BR1801" s="121"/>
    </row>
    <row r="1802" spans="1:70" customFormat="1" ht="15.75">
      <c r="A1802" s="84"/>
      <c r="B1802" s="363"/>
      <c r="C1802" s="121"/>
      <c r="D1802" s="121"/>
      <c r="E1802" s="121"/>
      <c r="F1802" s="121"/>
      <c r="G1802" s="121"/>
      <c r="H1802" s="121"/>
      <c r="I1802" s="121"/>
      <c r="J1802" s="121"/>
      <c r="K1802" s="121"/>
      <c r="L1802" s="10"/>
      <c r="M1802" s="225"/>
      <c r="N1802" s="230"/>
      <c r="R1802" s="205"/>
      <c r="S1802" s="205"/>
      <c r="T1802" s="205"/>
      <c r="V1802" s="205"/>
      <c r="W1802" s="205"/>
      <c r="X1802" s="205"/>
      <c r="Y1802" s="394"/>
      <c r="Z1802" s="250"/>
      <c r="AA1802" s="205"/>
      <c r="AB1802" s="250"/>
      <c r="AC1802" s="250"/>
      <c r="AD1802" s="250"/>
      <c r="AE1802" s="205"/>
      <c r="AF1802" s="250"/>
      <c r="AH1802" s="250"/>
      <c r="AI1802" s="205"/>
      <c r="AJ1802" s="250"/>
      <c r="AK1802" s="250"/>
      <c r="AL1802" s="250"/>
      <c r="AM1802" s="205"/>
      <c r="AN1802" s="250"/>
      <c r="AO1802" s="121"/>
      <c r="AP1802" s="250"/>
      <c r="AQ1802" s="205"/>
      <c r="AR1802" s="250"/>
      <c r="AT1802" s="250"/>
      <c r="AU1802" s="205"/>
      <c r="AV1802" s="250"/>
      <c r="AX1802" s="250"/>
      <c r="AY1802" s="205"/>
      <c r="AZ1802" s="250"/>
      <c r="BB1802" s="250"/>
      <c r="BC1802" s="205"/>
      <c r="BD1802" s="250"/>
      <c r="BF1802" s="250"/>
      <c r="BG1802" s="205"/>
      <c r="BH1802" s="250"/>
      <c r="BI1802" s="121"/>
      <c r="BJ1802" s="250"/>
      <c r="BK1802" s="205"/>
      <c r="BL1802" s="250"/>
      <c r="BN1802" s="121"/>
      <c r="BO1802" s="121"/>
      <c r="BP1802" s="121"/>
      <c r="BQ1802" s="121"/>
      <c r="BR1802" s="121"/>
    </row>
    <row r="1803" spans="1:70" customFormat="1" ht="15.75">
      <c r="A1803" s="84"/>
      <c r="B1803" s="363"/>
      <c r="C1803" s="121"/>
      <c r="D1803" s="121"/>
      <c r="E1803" s="121"/>
      <c r="F1803" s="121"/>
      <c r="G1803" s="121"/>
      <c r="H1803" s="121"/>
      <c r="I1803" s="121"/>
      <c r="J1803" s="121"/>
      <c r="K1803" s="121"/>
      <c r="L1803" s="10"/>
      <c r="M1803" s="225"/>
      <c r="N1803" s="230"/>
      <c r="R1803" s="205"/>
      <c r="S1803" s="205"/>
      <c r="T1803" s="205"/>
      <c r="V1803" s="205"/>
      <c r="W1803" s="205"/>
      <c r="X1803" s="205"/>
      <c r="Y1803" s="394"/>
      <c r="Z1803" s="250"/>
      <c r="AA1803" s="205"/>
      <c r="AB1803" s="250"/>
      <c r="AC1803" s="250"/>
      <c r="AD1803" s="250"/>
      <c r="AE1803" s="205"/>
      <c r="AF1803" s="250"/>
      <c r="AH1803" s="250"/>
      <c r="AI1803" s="205"/>
      <c r="AJ1803" s="250"/>
      <c r="AK1803" s="250"/>
      <c r="AL1803" s="250"/>
      <c r="AM1803" s="205"/>
      <c r="AN1803" s="250"/>
      <c r="AO1803" s="121"/>
      <c r="AP1803" s="250"/>
      <c r="AQ1803" s="205"/>
      <c r="AR1803" s="250"/>
      <c r="AT1803" s="250"/>
      <c r="AU1803" s="205"/>
      <c r="AV1803" s="250"/>
      <c r="AX1803" s="250"/>
      <c r="AY1803" s="205"/>
      <c r="AZ1803" s="250"/>
      <c r="BB1803" s="250"/>
      <c r="BC1803" s="205"/>
      <c r="BD1803" s="250"/>
      <c r="BF1803" s="250"/>
      <c r="BG1803" s="205"/>
      <c r="BH1803" s="250"/>
      <c r="BI1803" s="121"/>
      <c r="BJ1803" s="250"/>
      <c r="BK1803" s="205"/>
      <c r="BL1803" s="250"/>
      <c r="BN1803" s="121"/>
      <c r="BO1803" s="121"/>
      <c r="BP1803" s="121"/>
      <c r="BQ1803" s="121"/>
      <c r="BR1803" s="121"/>
    </row>
    <row r="1804" spans="1:70" customFormat="1" ht="15.75">
      <c r="A1804" s="84"/>
      <c r="B1804" s="363"/>
      <c r="C1804" s="121"/>
      <c r="D1804" s="121"/>
      <c r="E1804" s="121"/>
      <c r="F1804" s="121"/>
      <c r="G1804" s="121"/>
      <c r="H1804" s="121"/>
      <c r="I1804" s="121"/>
      <c r="J1804" s="121"/>
      <c r="K1804" s="121"/>
      <c r="L1804" s="10"/>
      <c r="M1804" s="225"/>
      <c r="N1804" s="230"/>
      <c r="R1804" s="205"/>
      <c r="S1804" s="205"/>
      <c r="T1804" s="205"/>
      <c r="V1804" s="205"/>
      <c r="W1804" s="205"/>
      <c r="X1804" s="205"/>
      <c r="Y1804" s="394"/>
      <c r="Z1804" s="250"/>
      <c r="AA1804" s="205"/>
      <c r="AB1804" s="250"/>
      <c r="AC1804" s="250"/>
      <c r="AD1804" s="250"/>
      <c r="AE1804" s="205"/>
      <c r="AF1804" s="250"/>
      <c r="AH1804" s="250"/>
      <c r="AI1804" s="205"/>
      <c r="AJ1804" s="250"/>
      <c r="AK1804" s="250"/>
      <c r="AL1804" s="250"/>
      <c r="AM1804" s="205"/>
      <c r="AN1804" s="250"/>
      <c r="AO1804" s="121"/>
      <c r="AP1804" s="250"/>
      <c r="AQ1804" s="205"/>
      <c r="AR1804" s="250"/>
      <c r="AT1804" s="250"/>
      <c r="AU1804" s="205"/>
      <c r="AV1804" s="250"/>
      <c r="AX1804" s="250"/>
      <c r="AY1804" s="205"/>
      <c r="AZ1804" s="250"/>
      <c r="BB1804" s="250"/>
      <c r="BC1804" s="205"/>
      <c r="BD1804" s="250"/>
      <c r="BF1804" s="250"/>
      <c r="BG1804" s="205"/>
      <c r="BH1804" s="250"/>
      <c r="BI1804" s="121"/>
      <c r="BJ1804" s="250"/>
      <c r="BK1804" s="205"/>
      <c r="BL1804" s="250"/>
      <c r="BN1804" s="121"/>
      <c r="BO1804" s="121"/>
      <c r="BP1804" s="121"/>
      <c r="BQ1804" s="121"/>
      <c r="BR1804" s="121"/>
    </row>
    <row r="1805" spans="1:70" customFormat="1" ht="15.75">
      <c r="A1805" s="84"/>
      <c r="B1805" s="363"/>
      <c r="C1805" s="121"/>
      <c r="D1805" s="121"/>
      <c r="E1805" s="121"/>
      <c r="F1805" s="121"/>
      <c r="G1805" s="121"/>
      <c r="H1805" s="121"/>
      <c r="I1805" s="121"/>
      <c r="J1805" s="121"/>
      <c r="K1805" s="121"/>
      <c r="L1805" s="10"/>
      <c r="M1805" s="225"/>
      <c r="N1805" s="230"/>
      <c r="R1805" s="205"/>
      <c r="S1805" s="205"/>
      <c r="T1805" s="205"/>
      <c r="V1805" s="205"/>
      <c r="W1805" s="205"/>
      <c r="X1805" s="205"/>
      <c r="Y1805" s="394"/>
      <c r="Z1805" s="250"/>
      <c r="AA1805" s="205"/>
      <c r="AB1805" s="250"/>
      <c r="AC1805" s="250"/>
      <c r="AD1805" s="250"/>
      <c r="AE1805" s="205"/>
      <c r="AF1805" s="250"/>
      <c r="AH1805" s="250"/>
      <c r="AI1805" s="205"/>
      <c r="AJ1805" s="250"/>
      <c r="AK1805" s="250"/>
      <c r="AL1805" s="250"/>
      <c r="AM1805" s="205"/>
      <c r="AN1805" s="250"/>
      <c r="AO1805" s="121"/>
      <c r="AP1805" s="250"/>
      <c r="AQ1805" s="205"/>
      <c r="AR1805" s="250"/>
      <c r="AT1805" s="250"/>
      <c r="AU1805" s="205"/>
      <c r="AV1805" s="250"/>
      <c r="AX1805" s="250"/>
      <c r="AY1805" s="205"/>
      <c r="AZ1805" s="250"/>
      <c r="BB1805" s="250"/>
      <c r="BC1805" s="205"/>
      <c r="BD1805" s="250"/>
      <c r="BF1805" s="250"/>
      <c r="BG1805" s="205"/>
      <c r="BH1805" s="250"/>
      <c r="BI1805" s="121"/>
      <c r="BJ1805" s="250"/>
      <c r="BK1805" s="205"/>
      <c r="BL1805" s="250"/>
      <c r="BN1805" s="121"/>
      <c r="BO1805" s="121"/>
      <c r="BP1805" s="121"/>
      <c r="BQ1805" s="121"/>
      <c r="BR1805" s="121"/>
    </row>
    <row r="1806" spans="1:70" customFormat="1" ht="15.75">
      <c r="A1806" s="84"/>
      <c r="B1806" s="363"/>
      <c r="C1806" s="121"/>
      <c r="D1806" s="121"/>
      <c r="E1806" s="121"/>
      <c r="F1806" s="121"/>
      <c r="G1806" s="121"/>
      <c r="H1806" s="121"/>
      <c r="I1806" s="121"/>
      <c r="J1806" s="121"/>
      <c r="K1806" s="121"/>
      <c r="L1806" s="10"/>
      <c r="M1806" s="225"/>
      <c r="N1806" s="230"/>
      <c r="R1806" s="205"/>
      <c r="S1806" s="205"/>
      <c r="T1806" s="205"/>
      <c r="V1806" s="205"/>
      <c r="W1806" s="205"/>
      <c r="X1806" s="205"/>
      <c r="Y1806" s="394"/>
      <c r="Z1806" s="250"/>
      <c r="AA1806" s="205"/>
      <c r="AB1806" s="250"/>
      <c r="AC1806" s="250"/>
      <c r="AD1806" s="250"/>
      <c r="AE1806" s="205"/>
      <c r="AF1806" s="250"/>
      <c r="AH1806" s="250"/>
      <c r="AI1806" s="205"/>
      <c r="AJ1806" s="250"/>
      <c r="AK1806" s="250"/>
      <c r="AL1806" s="250"/>
      <c r="AM1806" s="205"/>
      <c r="AN1806" s="250"/>
      <c r="AO1806" s="121"/>
      <c r="AP1806" s="250"/>
      <c r="AQ1806" s="205"/>
      <c r="AR1806" s="250"/>
      <c r="AT1806" s="250"/>
      <c r="AU1806" s="205"/>
      <c r="AV1806" s="250"/>
      <c r="AX1806" s="250"/>
      <c r="AY1806" s="205"/>
      <c r="AZ1806" s="250"/>
      <c r="BB1806" s="250"/>
      <c r="BC1806" s="205"/>
      <c r="BD1806" s="250"/>
      <c r="BF1806" s="250"/>
      <c r="BG1806" s="205"/>
      <c r="BH1806" s="250"/>
      <c r="BI1806" s="121"/>
      <c r="BJ1806" s="250"/>
      <c r="BK1806" s="205"/>
      <c r="BL1806" s="250"/>
      <c r="BN1806" s="121"/>
      <c r="BO1806" s="121"/>
      <c r="BP1806" s="121"/>
      <c r="BQ1806" s="121"/>
      <c r="BR1806" s="121"/>
    </row>
    <row r="1807" spans="1:70" customFormat="1" ht="15.75">
      <c r="A1807" s="84"/>
      <c r="B1807" s="363"/>
      <c r="C1807" s="121"/>
      <c r="D1807" s="121"/>
      <c r="E1807" s="121"/>
      <c r="F1807" s="121"/>
      <c r="G1807" s="121"/>
      <c r="H1807" s="121"/>
      <c r="I1807" s="121"/>
      <c r="J1807" s="121"/>
      <c r="K1807" s="121"/>
      <c r="L1807" s="10"/>
      <c r="M1807" s="225"/>
      <c r="N1807" s="230"/>
      <c r="R1807" s="205"/>
      <c r="S1807" s="205"/>
      <c r="T1807" s="205"/>
      <c r="V1807" s="205"/>
      <c r="W1807" s="205"/>
      <c r="X1807" s="205"/>
      <c r="Y1807" s="394"/>
      <c r="Z1807" s="250"/>
      <c r="AA1807" s="205"/>
      <c r="AB1807" s="250"/>
      <c r="AC1807" s="250"/>
      <c r="AD1807" s="250"/>
      <c r="AE1807" s="205"/>
      <c r="AF1807" s="250"/>
      <c r="AH1807" s="250"/>
      <c r="AI1807" s="205"/>
      <c r="AJ1807" s="250"/>
      <c r="AK1807" s="250"/>
      <c r="AL1807" s="250"/>
      <c r="AM1807" s="205"/>
      <c r="AN1807" s="250"/>
      <c r="AO1807" s="121"/>
      <c r="AP1807" s="250"/>
      <c r="AQ1807" s="205"/>
      <c r="AR1807" s="250"/>
      <c r="AT1807" s="250"/>
      <c r="AU1807" s="205"/>
      <c r="AV1807" s="250"/>
      <c r="AX1807" s="250"/>
      <c r="AY1807" s="205"/>
      <c r="AZ1807" s="250"/>
      <c r="BB1807" s="250"/>
      <c r="BC1807" s="205"/>
      <c r="BD1807" s="250"/>
      <c r="BF1807" s="250"/>
      <c r="BG1807" s="205"/>
      <c r="BH1807" s="250"/>
      <c r="BI1807" s="121"/>
      <c r="BJ1807" s="250"/>
      <c r="BK1807" s="205"/>
      <c r="BL1807" s="250"/>
      <c r="BN1807" s="121"/>
      <c r="BO1807" s="121"/>
      <c r="BP1807" s="121"/>
      <c r="BQ1807" s="121"/>
      <c r="BR1807" s="121"/>
    </row>
    <row r="1808" spans="1:70" customFormat="1" ht="15.75">
      <c r="A1808" s="84"/>
      <c r="B1808" s="363"/>
      <c r="C1808" s="121"/>
      <c r="D1808" s="121"/>
      <c r="E1808" s="121"/>
      <c r="F1808" s="121"/>
      <c r="G1808" s="121"/>
      <c r="H1808" s="121"/>
      <c r="I1808" s="121"/>
      <c r="J1808" s="121"/>
      <c r="K1808" s="121"/>
      <c r="L1808" s="10"/>
      <c r="M1808" s="225"/>
      <c r="N1808" s="230"/>
      <c r="R1808" s="205"/>
      <c r="S1808" s="205"/>
      <c r="T1808" s="205"/>
      <c r="V1808" s="205"/>
      <c r="W1808" s="205"/>
      <c r="X1808" s="205"/>
      <c r="Y1808" s="394"/>
      <c r="Z1808" s="250"/>
      <c r="AA1808" s="205"/>
      <c r="AB1808" s="250"/>
      <c r="AC1808" s="250"/>
      <c r="AD1808" s="250"/>
      <c r="AE1808" s="205"/>
      <c r="AF1808" s="250"/>
      <c r="AH1808" s="250"/>
      <c r="AI1808" s="205"/>
      <c r="AJ1808" s="250"/>
      <c r="AK1808" s="250"/>
      <c r="AL1808" s="250"/>
      <c r="AM1808" s="205"/>
      <c r="AN1808" s="250"/>
      <c r="AO1808" s="121"/>
      <c r="AP1808" s="250"/>
      <c r="AQ1808" s="205"/>
      <c r="AR1808" s="250"/>
      <c r="AT1808" s="250"/>
      <c r="AU1808" s="205"/>
      <c r="AV1808" s="250"/>
      <c r="AX1808" s="250"/>
      <c r="AY1808" s="205"/>
      <c r="AZ1808" s="250"/>
      <c r="BB1808" s="250"/>
      <c r="BC1808" s="205"/>
      <c r="BD1808" s="250"/>
      <c r="BF1808" s="250"/>
      <c r="BG1808" s="205"/>
      <c r="BH1808" s="250"/>
      <c r="BI1808" s="121"/>
      <c r="BJ1808" s="250"/>
      <c r="BK1808" s="205"/>
      <c r="BL1808" s="250"/>
      <c r="BN1808" s="121"/>
      <c r="BO1808" s="121"/>
      <c r="BP1808" s="121"/>
      <c r="BQ1808" s="121"/>
      <c r="BR1808" s="121"/>
    </row>
    <row r="1809" spans="1:70" customFormat="1" ht="15.75">
      <c r="A1809" s="84"/>
      <c r="B1809" s="363"/>
      <c r="C1809" s="121"/>
      <c r="D1809" s="121"/>
      <c r="E1809" s="121"/>
      <c r="F1809" s="121"/>
      <c r="G1809" s="121"/>
      <c r="H1809" s="121"/>
      <c r="I1809" s="121"/>
      <c r="J1809" s="121"/>
      <c r="K1809" s="121"/>
      <c r="L1809" s="10"/>
      <c r="M1809" s="225"/>
      <c r="N1809" s="230"/>
      <c r="R1809" s="205"/>
      <c r="S1809" s="205"/>
      <c r="T1809" s="205"/>
      <c r="V1809" s="205"/>
      <c r="W1809" s="205"/>
      <c r="X1809" s="205"/>
      <c r="Y1809" s="394"/>
      <c r="Z1809" s="250"/>
      <c r="AA1809" s="205"/>
      <c r="AB1809" s="250"/>
      <c r="AC1809" s="250"/>
      <c r="AD1809" s="250"/>
      <c r="AE1809" s="205"/>
      <c r="AF1809" s="250"/>
      <c r="AH1809" s="250"/>
      <c r="AI1809" s="205"/>
      <c r="AJ1809" s="250"/>
      <c r="AK1809" s="250"/>
      <c r="AL1809" s="250"/>
      <c r="AM1809" s="205"/>
      <c r="AN1809" s="250"/>
      <c r="AO1809" s="121"/>
      <c r="AP1809" s="250"/>
      <c r="AQ1809" s="205"/>
      <c r="AR1809" s="250"/>
      <c r="AT1809" s="250"/>
      <c r="AU1809" s="205"/>
      <c r="AV1809" s="250"/>
      <c r="AX1809" s="250"/>
      <c r="AY1809" s="205"/>
      <c r="AZ1809" s="250"/>
      <c r="BB1809" s="250"/>
      <c r="BC1809" s="205"/>
      <c r="BD1809" s="250"/>
      <c r="BF1809" s="250"/>
      <c r="BG1809" s="205"/>
      <c r="BH1809" s="250"/>
      <c r="BI1809" s="121"/>
      <c r="BJ1809" s="250"/>
      <c r="BK1809" s="205"/>
      <c r="BL1809" s="250"/>
      <c r="BN1809" s="121"/>
      <c r="BO1809" s="121"/>
      <c r="BP1809" s="121"/>
      <c r="BQ1809" s="121"/>
      <c r="BR1809" s="121"/>
    </row>
    <row r="1810" spans="1:70" customFormat="1" ht="15.75">
      <c r="A1810" s="84"/>
      <c r="B1810" s="363"/>
      <c r="C1810" s="121"/>
      <c r="D1810" s="121"/>
      <c r="E1810" s="121"/>
      <c r="F1810" s="121"/>
      <c r="G1810" s="121"/>
      <c r="H1810" s="121"/>
      <c r="I1810" s="121"/>
      <c r="J1810" s="121"/>
      <c r="K1810" s="121"/>
      <c r="L1810" s="10"/>
      <c r="M1810" s="225"/>
      <c r="N1810" s="230"/>
      <c r="R1810" s="205"/>
      <c r="S1810" s="205"/>
      <c r="T1810" s="205"/>
      <c r="V1810" s="205"/>
      <c r="W1810" s="205"/>
      <c r="X1810" s="205"/>
      <c r="Y1810" s="394"/>
      <c r="Z1810" s="250"/>
      <c r="AA1810" s="205"/>
      <c r="AB1810" s="250"/>
      <c r="AC1810" s="250"/>
      <c r="AD1810" s="250"/>
      <c r="AE1810" s="205"/>
      <c r="AF1810" s="250"/>
      <c r="AH1810" s="250"/>
      <c r="AI1810" s="205"/>
      <c r="AJ1810" s="250"/>
      <c r="AK1810" s="250"/>
      <c r="AL1810" s="250"/>
      <c r="AM1810" s="205"/>
      <c r="AN1810" s="250"/>
      <c r="AO1810" s="121"/>
      <c r="AP1810" s="250"/>
      <c r="AQ1810" s="205"/>
      <c r="AR1810" s="250"/>
      <c r="AT1810" s="250"/>
      <c r="AU1810" s="205"/>
      <c r="AV1810" s="250"/>
      <c r="AX1810" s="250"/>
      <c r="AY1810" s="205"/>
      <c r="AZ1810" s="250"/>
      <c r="BB1810" s="250"/>
      <c r="BC1810" s="205"/>
      <c r="BD1810" s="250"/>
      <c r="BF1810" s="250"/>
      <c r="BG1810" s="205"/>
      <c r="BH1810" s="250"/>
      <c r="BI1810" s="121"/>
      <c r="BJ1810" s="250"/>
      <c r="BK1810" s="205"/>
      <c r="BL1810" s="250"/>
      <c r="BN1810" s="121"/>
      <c r="BO1810" s="121"/>
      <c r="BP1810" s="121"/>
      <c r="BQ1810" s="121"/>
      <c r="BR1810" s="121"/>
    </row>
    <row r="1811" spans="1:70" customFormat="1" ht="15.75">
      <c r="A1811" s="84"/>
      <c r="B1811" s="363"/>
      <c r="C1811" s="121"/>
      <c r="D1811" s="121"/>
      <c r="E1811" s="121"/>
      <c r="F1811" s="121"/>
      <c r="G1811" s="121"/>
      <c r="H1811" s="121"/>
      <c r="I1811" s="121"/>
      <c r="J1811" s="121"/>
      <c r="K1811" s="121"/>
      <c r="L1811" s="10"/>
      <c r="M1811" s="225"/>
      <c r="N1811" s="225"/>
      <c r="R1811" s="205"/>
      <c r="S1811" s="205"/>
      <c r="T1811" s="205"/>
      <c r="V1811" s="205"/>
      <c r="W1811" s="205"/>
      <c r="X1811" s="205"/>
      <c r="Y1811" s="394"/>
      <c r="Z1811" s="250"/>
      <c r="AA1811" s="205"/>
      <c r="AB1811" s="250"/>
      <c r="AC1811" s="250"/>
      <c r="AD1811" s="250"/>
      <c r="AE1811" s="205"/>
      <c r="AF1811" s="250"/>
      <c r="AH1811" s="250"/>
      <c r="AI1811" s="205"/>
      <c r="AJ1811" s="250"/>
      <c r="AK1811" s="250"/>
      <c r="AL1811" s="250"/>
      <c r="AM1811" s="205"/>
      <c r="AN1811" s="250"/>
      <c r="AO1811" s="121"/>
      <c r="AP1811" s="250"/>
      <c r="AQ1811" s="205"/>
      <c r="AR1811" s="250"/>
      <c r="AT1811" s="250"/>
      <c r="AU1811" s="205"/>
      <c r="AV1811" s="250"/>
      <c r="AX1811" s="250"/>
      <c r="AY1811" s="205"/>
      <c r="AZ1811" s="250"/>
      <c r="BB1811" s="250"/>
      <c r="BC1811" s="205"/>
      <c r="BD1811" s="250"/>
      <c r="BF1811" s="250"/>
      <c r="BG1811" s="205"/>
      <c r="BH1811" s="250"/>
      <c r="BI1811" s="121"/>
      <c r="BJ1811" s="250"/>
      <c r="BK1811" s="205"/>
      <c r="BL1811" s="250"/>
      <c r="BN1811" s="121"/>
      <c r="BO1811" s="121"/>
      <c r="BP1811" s="121"/>
      <c r="BQ1811" s="121"/>
      <c r="BR1811" s="121"/>
    </row>
    <row r="1812" spans="1:70" customFormat="1" ht="15.75">
      <c r="A1812" s="84"/>
      <c r="B1812" s="363"/>
      <c r="C1812" s="121"/>
      <c r="D1812" s="121"/>
      <c r="E1812" s="121"/>
      <c r="F1812" s="121"/>
      <c r="G1812" s="121"/>
      <c r="H1812" s="121"/>
      <c r="I1812" s="121"/>
      <c r="J1812" s="121"/>
      <c r="K1812" s="121"/>
      <c r="L1812" s="10"/>
      <c r="M1812" s="225"/>
      <c r="N1812" s="225"/>
      <c r="R1812" s="205"/>
      <c r="S1812" s="205"/>
      <c r="T1812" s="205"/>
      <c r="V1812" s="205"/>
      <c r="W1812" s="205"/>
      <c r="X1812" s="205"/>
      <c r="Y1812" s="394"/>
      <c r="Z1812" s="250"/>
      <c r="AA1812" s="205"/>
      <c r="AB1812" s="250"/>
      <c r="AC1812" s="250"/>
      <c r="AD1812" s="250"/>
      <c r="AE1812" s="205"/>
      <c r="AF1812" s="250"/>
      <c r="AH1812" s="250"/>
      <c r="AI1812" s="205"/>
      <c r="AJ1812" s="250"/>
      <c r="AK1812" s="250"/>
      <c r="AL1812" s="250"/>
      <c r="AM1812" s="205"/>
      <c r="AN1812" s="250"/>
      <c r="AO1812" s="121"/>
      <c r="AP1812" s="250"/>
      <c r="AQ1812" s="205"/>
      <c r="AR1812" s="250"/>
      <c r="AT1812" s="250"/>
      <c r="AU1812" s="205"/>
      <c r="AV1812" s="250"/>
      <c r="AX1812" s="250"/>
      <c r="AY1812" s="205"/>
      <c r="AZ1812" s="250"/>
      <c r="BB1812" s="250"/>
      <c r="BC1812" s="205"/>
      <c r="BD1812" s="250"/>
      <c r="BF1812" s="250"/>
      <c r="BG1812" s="205"/>
      <c r="BH1812" s="250"/>
      <c r="BI1812" s="121"/>
      <c r="BJ1812" s="250"/>
      <c r="BK1812" s="205"/>
      <c r="BL1812" s="250"/>
      <c r="BN1812" s="121"/>
      <c r="BO1812" s="121"/>
      <c r="BP1812" s="121"/>
      <c r="BQ1812" s="121"/>
      <c r="BR1812" s="121"/>
    </row>
    <row r="1813" spans="1:70" customFormat="1" ht="15.75">
      <c r="A1813" s="84"/>
      <c r="B1813" s="363"/>
      <c r="C1813" s="121"/>
      <c r="D1813" s="121"/>
      <c r="E1813" s="121"/>
      <c r="F1813" s="121"/>
      <c r="G1813" s="121"/>
      <c r="H1813" s="121"/>
      <c r="I1813" s="121"/>
      <c r="J1813" s="121"/>
      <c r="K1813" s="121"/>
      <c r="L1813" s="10"/>
      <c r="M1813" s="225"/>
      <c r="N1813" s="225"/>
      <c r="R1813" s="205"/>
      <c r="S1813" s="205"/>
      <c r="T1813" s="205"/>
      <c r="V1813" s="205"/>
      <c r="W1813" s="205"/>
      <c r="X1813" s="205"/>
      <c r="Y1813" s="394"/>
      <c r="Z1813" s="250"/>
      <c r="AA1813" s="205"/>
      <c r="AB1813" s="250"/>
      <c r="AC1813" s="250"/>
      <c r="AD1813" s="250"/>
      <c r="AE1813" s="205"/>
      <c r="AF1813" s="250"/>
      <c r="AH1813" s="250"/>
      <c r="AI1813" s="205"/>
      <c r="AJ1813" s="250"/>
      <c r="AK1813" s="250"/>
      <c r="AL1813" s="250"/>
      <c r="AM1813" s="205"/>
      <c r="AN1813" s="250"/>
      <c r="AO1813" s="121"/>
      <c r="AP1813" s="250"/>
      <c r="AQ1813" s="205"/>
      <c r="AR1813" s="250"/>
      <c r="AT1813" s="250"/>
      <c r="AU1813" s="205"/>
      <c r="AV1813" s="250"/>
      <c r="AX1813" s="250"/>
      <c r="AY1813" s="205"/>
      <c r="AZ1813" s="250"/>
      <c r="BB1813" s="250"/>
      <c r="BC1813" s="205"/>
      <c r="BD1813" s="250"/>
      <c r="BF1813" s="250"/>
      <c r="BG1813" s="205"/>
      <c r="BH1813" s="250"/>
      <c r="BI1813" s="121"/>
      <c r="BJ1813" s="250"/>
      <c r="BK1813" s="205"/>
      <c r="BL1813" s="250"/>
      <c r="BN1813" s="121"/>
      <c r="BO1813" s="121"/>
      <c r="BP1813" s="121"/>
      <c r="BQ1813" s="121"/>
      <c r="BR1813" s="121"/>
    </row>
    <row r="1814" spans="1:70" customFormat="1" ht="15.75">
      <c r="A1814" s="84"/>
      <c r="B1814" s="363"/>
      <c r="C1814" s="121"/>
      <c r="D1814" s="121"/>
      <c r="E1814" s="121"/>
      <c r="F1814" s="121"/>
      <c r="G1814" s="121"/>
      <c r="H1814" s="121"/>
      <c r="I1814" s="121"/>
      <c r="J1814" s="121"/>
      <c r="K1814" s="121"/>
      <c r="L1814" s="10"/>
      <c r="M1814" s="225"/>
      <c r="N1814" s="225"/>
      <c r="R1814" s="205"/>
      <c r="S1814" s="205"/>
      <c r="T1814" s="205"/>
      <c r="V1814" s="205"/>
      <c r="W1814" s="205"/>
      <c r="X1814" s="205"/>
      <c r="Y1814" s="394"/>
      <c r="Z1814" s="250"/>
      <c r="AA1814" s="205"/>
      <c r="AB1814" s="250"/>
      <c r="AC1814" s="250"/>
      <c r="AD1814" s="250"/>
      <c r="AE1814" s="205"/>
      <c r="AF1814" s="250"/>
      <c r="AH1814" s="250"/>
      <c r="AI1814" s="205"/>
      <c r="AJ1814" s="250"/>
      <c r="AK1814" s="250"/>
      <c r="AL1814" s="250"/>
      <c r="AM1814" s="205"/>
      <c r="AN1814" s="250"/>
      <c r="AO1814" s="121"/>
      <c r="AP1814" s="250"/>
      <c r="AQ1814" s="205"/>
      <c r="AR1814" s="250"/>
      <c r="AT1814" s="250"/>
      <c r="AU1814" s="205"/>
      <c r="AV1814" s="250"/>
      <c r="AX1814" s="250"/>
      <c r="AY1814" s="205"/>
      <c r="AZ1814" s="250"/>
      <c r="BB1814" s="250"/>
      <c r="BC1814" s="205"/>
      <c r="BD1814" s="250"/>
      <c r="BF1814" s="250"/>
      <c r="BG1814" s="205"/>
      <c r="BH1814" s="250"/>
      <c r="BI1814" s="121"/>
      <c r="BJ1814" s="250"/>
      <c r="BK1814" s="205"/>
      <c r="BL1814" s="250"/>
      <c r="BN1814" s="121"/>
      <c r="BO1814" s="121"/>
      <c r="BP1814" s="121"/>
      <c r="BQ1814" s="121"/>
      <c r="BR1814" s="121"/>
    </row>
    <row r="1815" spans="1:70" customFormat="1" ht="15.75">
      <c r="A1815" s="84"/>
      <c r="B1815" s="363"/>
      <c r="C1815" s="121"/>
      <c r="D1815" s="121"/>
      <c r="E1815" s="121"/>
      <c r="F1815" s="121"/>
      <c r="G1815" s="121"/>
      <c r="H1815" s="121"/>
      <c r="I1815" s="121"/>
      <c r="J1815" s="121"/>
      <c r="K1815" s="121"/>
      <c r="L1815" s="10"/>
      <c r="M1815" s="225"/>
      <c r="N1815" s="225"/>
      <c r="R1815" s="205"/>
      <c r="S1815" s="205"/>
      <c r="T1815" s="205"/>
      <c r="V1815" s="205"/>
      <c r="W1815" s="205"/>
      <c r="X1815" s="205"/>
      <c r="Y1815" s="394"/>
      <c r="Z1815" s="250"/>
      <c r="AA1815" s="205"/>
      <c r="AB1815" s="250"/>
      <c r="AC1815" s="250"/>
      <c r="AD1815" s="250"/>
      <c r="AE1815" s="205"/>
      <c r="AF1815" s="250"/>
      <c r="AH1815" s="250"/>
      <c r="AI1815" s="205"/>
      <c r="AJ1815" s="250"/>
      <c r="AK1815" s="250"/>
      <c r="AL1815" s="250"/>
      <c r="AM1815" s="205"/>
      <c r="AN1815" s="250"/>
      <c r="AO1815" s="121"/>
      <c r="AP1815" s="250"/>
      <c r="AQ1815" s="205"/>
      <c r="AR1815" s="250"/>
      <c r="AT1815" s="250"/>
      <c r="AU1815" s="205"/>
      <c r="AV1815" s="250"/>
      <c r="AX1815" s="250"/>
      <c r="AY1815" s="205"/>
      <c r="AZ1815" s="250"/>
      <c r="BB1815" s="250"/>
      <c r="BC1815" s="205"/>
      <c r="BD1815" s="250"/>
      <c r="BF1815" s="250"/>
      <c r="BG1815" s="205"/>
      <c r="BH1815" s="250"/>
      <c r="BI1815" s="121"/>
      <c r="BJ1815" s="250"/>
      <c r="BK1815" s="205"/>
      <c r="BL1815" s="250"/>
      <c r="BN1815" s="121"/>
      <c r="BO1815" s="121"/>
      <c r="BP1815" s="121"/>
      <c r="BQ1815" s="121"/>
      <c r="BR1815" s="121"/>
    </row>
    <row r="1816" spans="1:70" customFormat="1" ht="15.75">
      <c r="A1816" s="84"/>
      <c r="B1816" s="363"/>
      <c r="C1816" s="121"/>
      <c r="D1816" s="121"/>
      <c r="E1816" s="121"/>
      <c r="F1816" s="121"/>
      <c r="G1816" s="121"/>
      <c r="H1816" s="121"/>
      <c r="I1816" s="121"/>
      <c r="J1816" s="121"/>
      <c r="K1816" s="121"/>
      <c r="L1816" s="10"/>
      <c r="M1816" s="225"/>
      <c r="N1816" s="225"/>
      <c r="R1816" s="205"/>
      <c r="S1816" s="205"/>
      <c r="T1816" s="205"/>
      <c r="V1816" s="205"/>
      <c r="W1816" s="205"/>
      <c r="X1816" s="205"/>
      <c r="Y1816" s="394"/>
      <c r="Z1816" s="250"/>
      <c r="AA1816" s="205"/>
      <c r="AB1816" s="250"/>
      <c r="AC1816" s="250"/>
      <c r="AD1816" s="250"/>
      <c r="AE1816" s="205"/>
      <c r="AF1816" s="250"/>
      <c r="AH1816" s="250"/>
      <c r="AI1816" s="205"/>
      <c r="AJ1816" s="250"/>
      <c r="AK1816" s="250"/>
      <c r="AL1816" s="250"/>
      <c r="AM1816" s="205"/>
      <c r="AN1816" s="250"/>
      <c r="AO1816" s="121"/>
      <c r="AP1816" s="250"/>
      <c r="AQ1816" s="205"/>
      <c r="AR1816" s="250"/>
      <c r="AT1816" s="250"/>
      <c r="AU1816" s="205"/>
      <c r="AV1816" s="250"/>
      <c r="AX1816" s="250"/>
      <c r="AY1816" s="205"/>
      <c r="AZ1816" s="250"/>
      <c r="BB1816" s="250"/>
      <c r="BC1816" s="205"/>
      <c r="BD1816" s="250"/>
      <c r="BF1816" s="250"/>
      <c r="BG1816" s="205"/>
      <c r="BH1816" s="250"/>
      <c r="BI1816" s="121"/>
      <c r="BJ1816" s="250"/>
      <c r="BK1816" s="205"/>
      <c r="BL1816" s="250"/>
      <c r="BN1816" s="121"/>
      <c r="BO1816" s="121"/>
      <c r="BP1816" s="121"/>
      <c r="BQ1816" s="121"/>
      <c r="BR1816" s="121"/>
    </row>
    <row r="1817" spans="1:70" customFormat="1" ht="15.75">
      <c r="A1817" s="84"/>
      <c r="B1817" s="363"/>
      <c r="C1817" s="121"/>
      <c r="D1817" s="121"/>
      <c r="E1817" s="121"/>
      <c r="F1817" s="121"/>
      <c r="G1817" s="121"/>
      <c r="H1817" s="121"/>
      <c r="I1817" s="121"/>
      <c r="J1817" s="121"/>
      <c r="K1817" s="121"/>
      <c r="L1817" s="10"/>
      <c r="M1817" s="225"/>
      <c r="N1817" s="225"/>
      <c r="R1817" s="205"/>
      <c r="S1817" s="205"/>
      <c r="T1817" s="205"/>
      <c r="V1817" s="205"/>
      <c r="W1817" s="205"/>
      <c r="X1817" s="205"/>
      <c r="Y1817" s="394"/>
      <c r="Z1817" s="250"/>
      <c r="AA1817" s="205"/>
      <c r="AB1817" s="250"/>
      <c r="AC1817" s="250"/>
      <c r="AD1817" s="250"/>
      <c r="AE1817" s="205"/>
      <c r="AF1817" s="250"/>
      <c r="AH1817" s="250"/>
      <c r="AI1817" s="205"/>
      <c r="AJ1817" s="250"/>
      <c r="AK1817" s="250"/>
      <c r="AL1817" s="250"/>
      <c r="AM1817" s="205"/>
      <c r="AN1817" s="250"/>
      <c r="AO1817" s="121"/>
      <c r="AP1817" s="250"/>
      <c r="AQ1817" s="205"/>
      <c r="AR1817" s="250"/>
      <c r="AT1817" s="250"/>
      <c r="AU1817" s="205"/>
      <c r="AV1817" s="250"/>
      <c r="AX1817" s="250"/>
      <c r="AY1817" s="205"/>
      <c r="AZ1817" s="250"/>
      <c r="BB1817" s="250"/>
      <c r="BC1817" s="205"/>
      <c r="BD1817" s="250"/>
      <c r="BF1817" s="250"/>
      <c r="BG1817" s="205"/>
      <c r="BH1817" s="250"/>
      <c r="BI1817" s="121"/>
      <c r="BJ1817" s="250"/>
      <c r="BK1817" s="205"/>
      <c r="BL1817" s="250"/>
      <c r="BN1817" s="121"/>
      <c r="BO1817" s="121"/>
      <c r="BP1817" s="121"/>
      <c r="BQ1817" s="121"/>
      <c r="BR1817" s="121"/>
    </row>
    <row r="1818" spans="1:70" customFormat="1" ht="15.75">
      <c r="A1818" s="84"/>
      <c r="B1818" s="363"/>
      <c r="C1818" s="121"/>
      <c r="D1818" s="121"/>
      <c r="E1818" s="121"/>
      <c r="F1818" s="121"/>
      <c r="G1818" s="121"/>
      <c r="H1818" s="121"/>
      <c r="I1818" s="121"/>
      <c r="J1818" s="121"/>
      <c r="K1818" s="121"/>
      <c r="L1818" s="10"/>
      <c r="M1818" s="225"/>
      <c r="N1818" s="225"/>
      <c r="R1818" s="205"/>
      <c r="S1818" s="205"/>
      <c r="T1818" s="205"/>
      <c r="V1818" s="205"/>
      <c r="W1818" s="205"/>
      <c r="X1818" s="205"/>
      <c r="Y1818" s="394"/>
      <c r="Z1818" s="250"/>
      <c r="AA1818" s="205"/>
      <c r="AB1818" s="250"/>
      <c r="AC1818" s="250"/>
      <c r="AD1818" s="250"/>
      <c r="AE1818" s="205"/>
      <c r="AF1818" s="250"/>
      <c r="AH1818" s="250"/>
      <c r="AI1818" s="205"/>
      <c r="AJ1818" s="250"/>
      <c r="AK1818" s="250"/>
      <c r="AL1818" s="250"/>
      <c r="AM1818" s="205"/>
      <c r="AN1818" s="250"/>
      <c r="AO1818" s="121"/>
      <c r="AP1818" s="250"/>
      <c r="AQ1818" s="205"/>
      <c r="AR1818" s="250"/>
      <c r="AT1818" s="250"/>
      <c r="AU1818" s="205"/>
      <c r="AV1818" s="250"/>
      <c r="AX1818" s="250"/>
      <c r="AY1818" s="205"/>
      <c r="AZ1818" s="250"/>
      <c r="BB1818" s="250"/>
      <c r="BC1818" s="205"/>
      <c r="BD1818" s="250"/>
      <c r="BF1818" s="250"/>
      <c r="BG1818" s="205"/>
      <c r="BH1818" s="250"/>
      <c r="BI1818" s="121"/>
      <c r="BJ1818" s="250"/>
      <c r="BK1818" s="205"/>
      <c r="BL1818" s="250"/>
      <c r="BN1818" s="121"/>
      <c r="BO1818" s="121"/>
      <c r="BP1818" s="121"/>
      <c r="BQ1818" s="121"/>
      <c r="BR1818" s="121"/>
    </row>
    <row r="1819" spans="1:70" customFormat="1" ht="15.75">
      <c r="A1819" s="84"/>
      <c r="B1819" s="363"/>
      <c r="C1819" s="121"/>
      <c r="D1819" s="121"/>
      <c r="E1819" s="121"/>
      <c r="F1819" s="121"/>
      <c r="G1819" s="121"/>
      <c r="H1819" s="121"/>
      <c r="I1819" s="121"/>
      <c r="J1819" s="121"/>
      <c r="K1819" s="121"/>
      <c r="L1819" s="10"/>
      <c r="M1819" s="225"/>
      <c r="N1819" s="225"/>
      <c r="R1819" s="205"/>
      <c r="S1819" s="205"/>
      <c r="T1819" s="205"/>
      <c r="V1819" s="205"/>
      <c r="W1819" s="205"/>
      <c r="X1819" s="205"/>
      <c r="Y1819" s="394"/>
      <c r="Z1819" s="250"/>
      <c r="AA1819" s="205"/>
      <c r="AB1819" s="250"/>
      <c r="AC1819" s="250"/>
      <c r="AD1819" s="250"/>
      <c r="AE1819" s="205"/>
      <c r="AF1819" s="250"/>
      <c r="AH1819" s="250"/>
      <c r="AI1819" s="205"/>
      <c r="AJ1819" s="250"/>
      <c r="AK1819" s="250"/>
      <c r="AL1819" s="250"/>
      <c r="AM1819" s="205"/>
      <c r="AN1819" s="250"/>
      <c r="AO1819" s="121"/>
      <c r="AP1819" s="250"/>
      <c r="AQ1819" s="205"/>
      <c r="AR1819" s="250"/>
      <c r="AT1819" s="250"/>
      <c r="AU1819" s="205"/>
      <c r="AV1819" s="250"/>
      <c r="AX1819" s="250"/>
      <c r="AY1819" s="205"/>
      <c r="AZ1819" s="250"/>
      <c r="BB1819" s="250"/>
      <c r="BC1819" s="205"/>
      <c r="BD1819" s="250"/>
      <c r="BF1819" s="250"/>
      <c r="BG1819" s="205"/>
      <c r="BH1819" s="250"/>
      <c r="BI1819" s="121"/>
      <c r="BJ1819" s="250"/>
      <c r="BK1819" s="205"/>
      <c r="BL1819" s="250"/>
      <c r="BN1819" s="121"/>
      <c r="BO1819" s="121"/>
      <c r="BP1819" s="121"/>
      <c r="BQ1819" s="121"/>
      <c r="BR1819" s="121"/>
    </row>
    <row r="1820" spans="1:70" customFormat="1" ht="15.75">
      <c r="A1820" s="84"/>
      <c r="B1820" s="363"/>
      <c r="C1820" s="121"/>
      <c r="D1820" s="121"/>
      <c r="E1820" s="121"/>
      <c r="F1820" s="121"/>
      <c r="G1820" s="121"/>
      <c r="H1820" s="121"/>
      <c r="I1820" s="121"/>
      <c r="J1820" s="121"/>
      <c r="K1820" s="121"/>
      <c r="L1820" s="10"/>
      <c r="M1820" s="225"/>
      <c r="N1820" s="225"/>
      <c r="R1820" s="205"/>
      <c r="S1820" s="205"/>
      <c r="T1820" s="205"/>
      <c r="V1820" s="205"/>
      <c r="W1820" s="205"/>
      <c r="X1820" s="205"/>
      <c r="Y1820" s="394"/>
      <c r="Z1820" s="250"/>
      <c r="AA1820" s="205"/>
      <c r="AB1820" s="250"/>
      <c r="AC1820" s="250"/>
      <c r="AD1820" s="250"/>
      <c r="AE1820" s="205"/>
      <c r="AF1820" s="250"/>
      <c r="AH1820" s="250"/>
      <c r="AI1820" s="205"/>
      <c r="AJ1820" s="250"/>
      <c r="AK1820" s="250"/>
      <c r="AL1820" s="250"/>
      <c r="AM1820" s="205"/>
      <c r="AN1820" s="250"/>
      <c r="AO1820" s="121"/>
      <c r="AP1820" s="250"/>
      <c r="AQ1820" s="205"/>
      <c r="AR1820" s="250"/>
      <c r="AT1820" s="250"/>
      <c r="AU1820" s="205"/>
      <c r="AV1820" s="250"/>
      <c r="AX1820" s="250"/>
      <c r="AY1820" s="205"/>
      <c r="AZ1820" s="250"/>
      <c r="BB1820" s="250"/>
      <c r="BC1820" s="205"/>
      <c r="BD1820" s="250"/>
      <c r="BF1820" s="250"/>
      <c r="BG1820" s="205"/>
      <c r="BH1820" s="250"/>
      <c r="BI1820" s="121"/>
      <c r="BJ1820" s="250"/>
      <c r="BK1820" s="205"/>
      <c r="BL1820" s="250"/>
      <c r="BN1820" s="121"/>
      <c r="BO1820" s="121"/>
      <c r="BP1820" s="121"/>
      <c r="BQ1820" s="121"/>
      <c r="BR1820" s="121"/>
    </row>
    <row r="1821" spans="1:70" customFormat="1" ht="15.75">
      <c r="A1821" s="84"/>
      <c r="B1821" s="363"/>
      <c r="C1821" s="121"/>
      <c r="D1821" s="121"/>
      <c r="E1821" s="121"/>
      <c r="F1821" s="121"/>
      <c r="G1821" s="121"/>
      <c r="H1821" s="121"/>
      <c r="I1821" s="121"/>
      <c r="J1821" s="121"/>
      <c r="K1821" s="121"/>
      <c r="L1821" s="10"/>
      <c r="M1821" s="225"/>
      <c r="N1821" s="225"/>
      <c r="R1821" s="205"/>
      <c r="S1821" s="205"/>
      <c r="T1821" s="205"/>
      <c r="V1821" s="205"/>
      <c r="W1821" s="205"/>
      <c r="X1821" s="205"/>
      <c r="Y1821" s="394"/>
      <c r="Z1821" s="250"/>
      <c r="AA1821" s="205"/>
      <c r="AB1821" s="250"/>
      <c r="AC1821" s="250"/>
      <c r="AD1821" s="250"/>
      <c r="AE1821" s="205"/>
      <c r="AF1821" s="250"/>
      <c r="AH1821" s="250"/>
      <c r="AI1821" s="205"/>
      <c r="AJ1821" s="250"/>
      <c r="AK1821" s="250"/>
      <c r="AL1821" s="250"/>
      <c r="AM1821" s="205"/>
      <c r="AN1821" s="250"/>
      <c r="AO1821" s="121"/>
      <c r="AP1821" s="250"/>
      <c r="AQ1821" s="205"/>
      <c r="AR1821" s="250"/>
      <c r="AT1821" s="250"/>
      <c r="AU1821" s="205"/>
      <c r="AV1821" s="250"/>
      <c r="AX1821" s="250"/>
      <c r="AY1821" s="205"/>
      <c r="AZ1821" s="250"/>
      <c r="BB1821" s="250"/>
      <c r="BC1821" s="205"/>
      <c r="BD1821" s="250"/>
      <c r="BF1821" s="250"/>
      <c r="BG1821" s="205"/>
      <c r="BH1821" s="250"/>
      <c r="BI1821" s="121"/>
      <c r="BJ1821" s="250"/>
      <c r="BK1821" s="205"/>
      <c r="BL1821" s="250"/>
      <c r="BN1821" s="121"/>
      <c r="BO1821" s="121"/>
      <c r="BP1821" s="121"/>
      <c r="BQ1821" s="121"/>
      <c r="BR1821" s="121"/>
    </row>
    <row r="1822" spans="1:70" customFormat="1" ht="15.75">
      <c r="A1822" s="84"/>
      <c r="B1822" s="363"/>
      <c r="C1822" s="121"/>
      <c r="D1822" s="121"/>
      <c r="E1822" s="121"/>
      <c r="F1822" s="121"/>
      <c r="G1822" s="121"/>
      <c r="H1822" s="121"/>
      <c r="I1822" s="121"/>
      <c r="J1822" s="121"/>
      <c r="K1822" s="121"/>
      <c r="L1822" s="10"/>
      <c r="M1822" s="225"/>
      <c r="N1822" s="225"/>
      <c r="R1822" s="205"/>
      <c r="S1822" s="205"/>
      <c r="T1822" s="205"/>
      <c r="V1822" s="205"/>
      <c r="W1822" s="205"/>
      <c r="X1822" s="205"/>
      <c r="Y1822" s="394"/>
      <c r="Z1822" s="250"/>
      <c r="AA1822" s="205"/>
      <c r="AB1822" s="250"/>
      <c r="AC1822" s="250"/>
      <c r="AD1822" s="250"/>
      <c r="AE1822" s="205"/>
      <c r="AF1822" s="250"/>
      <c r="AH1822" s="250"/>
      <c r="AI1822" s="205"/>
      <c r="AJ1822" s="250"/>
      <c r="AK1822" s="250"/>
      <c r="AL1822" s="250"/>
      <c r="AM1822" s="205"/>
      <c r="AN1822" s="250"/>
      <c r="AO1822" s="121"/>
      <c r="AP1822" s="250"/>
      <c r="AQ1822" s="205"/>
      <c r="AR1822" s="250"/>
      <c r="AT1822" s="250"/>
      <c r="AU1822" s="205"/>
      <c r="AV1822" s="250"/>
      <c r="AX1822" s="250"/>
      <c r="AY1822" s="205"/>
      <c r="AZ1822" s="250"/>
      <c r="BB1822" s="250"/>
      <c r="BC1822" s="205"/>
      <c r="BD1822" s="250"/>
      <c r="BF1822" s="250"/>
      <c r="BG1822" s="205"/>
      <c r="BH1822" s="250"/>
      <c r="BI1822" s="121"/>
      <c r="BJ1822" s="250"/>
      <c r="BK1822" s="205"/>
      <c r="BL1822" s="250"/>
      <c r="BN1822" s="121"/>
      <c r="BO1822" s="121"/>
      <c r="BP1822" s="121"/>
      <c r="BQ1822" s="121"/>
      <c r="BR1822" s="121"/>
    </row>
    <row r="1823" spans="1:70" customFormat="1" ht="15.75">
      <c r="A1823" s="84"/>
      <c r="B1823" s="363"/>
      <c r="C1823" s="121"/>
      <c r="D1823" s="121"/>
      <c r="E1823" s="121"/>
      <c r="F1823" s="121"/>
      <c r="G1823" s="121"/>
      <c r="H1823" s="121"/>
      <c r="I1823" s="121"/>
      <c r="J1823" s="121"/>
      <c r="K1823" s="121"/>
      <c r="L1823" s="10"/>
      <c r="M1823" s="225"/>
      <c r="N1823" s="225"/>
      <c r="R1823" s="205"/>
      <c r="S1823" s="205"/>
      <c r="T1823" s="205"/>
      <c r="V1823" s="205"/>
      <c r="W1823" s="205"/>
      <c r="X1823" s="205"/>
      <c r="Y1823" s="394"/>
      <c r="Z1823" s="250"/>
      <c r="AA1823" s="205"/>
      <c r="AB1823" s="250"/>
      <c r="AC1823" s="250"/>
      <c r="AD1823" s="250"/>
      <c r="AE1823" s="205"/>
      <c r="AF1823" s="250"/>
      <c r="AH1823" s="250"/>
      <c r="AI1823" s="205"/>
      <c r="AJ1823" s="250"/>
      <c r="AK1823" s="250"/>
      <c r="AL1823" s="250"/>
      <c r="AM1823" s="205"/>
      <c r="AN1823" s="250"/>
      <c r="AO1823" s="121"/>
      <c r="AP1823" s="250"/>
      <c r="AQ1823" s="205"/>
      <c r="AR1823" s="250"/>
      <c r="AT1823" s="250"/>
      <c r="AU1823" s="205"/>
      <c r="AV1823" s="250"/>
      <c r="AX1823" s="250"/>
      <c r="AY1823" s="205"/>
      <c r="AZ1823" s="250"/>
      <c r="BB1823" s="250"/>
      <c r="BC1823" s="205"/>
      <c r="BD1823" s="250"/>
      <c r="BF1823" s="250"/>
      <c r="BG1823" s="205"/>
      <c r="BH1823" s="250"/>
      <c r="BI1823" s="121"/>
      <c r="BJ1823" s="250"/>
      <c r="BK1823" s="205"/>
      <c r="BL1823" s="250"/>
      <c r="BN1823" s="121"/>
      <c r="BO1823" s="121"/>
      <c r="BP1823" s="121"/>
      <c r="BQ1823" s="121"/>
      <c r="BR1823" s="121"/>
    </row>
    <row r="1824" spans="1:70" customFormat="1" ht="15.75">
      <c r="A1824" s="84"/>
      <c r="B1824" s="363"/>
      <c r="C1824" s="121"/>
      <c r="D1824" s="121"/>
      <c r="E1824" s="121"/>
      <c r="F1824" s="121"/>
      <c r="G1824" s="121"/>
      <c r="H1824" s="121"/>
      <c r="I1824" s="121"/>
      <c r="J1824" s="121"/>
      <c r="K1824" s="121"/>
      <c r="L1824" s="10"/>
      <c r="M1824" s="225"/>
      <c r="N1824" s="225"/>
      <c r="R1824" s="205"/>
      <c r="S1824" s="205"/>
      <c r="T1824" s="205"/>
      <c r="V1824" s="205"/>
      <c r="W1824" s="205"/>
      <c r="X1824" s="205"/>
      <c r="Y1824" s="394"/>
      <c r="Z1824" s="250"/>
      <c r="AA1824" s="205"/>
      <c r="AB1824" s="250"/>
      <c r="AC1824" s="250"/>
      <c r="AD1824" s="250"/>
      <c r="AE1824" s="205"/>
      <c r="AF1824" s="250"/>
      <c r="AH1824" s="250"/>
      <c r="AI1824" s="205"/>
      <c r="AJ1824" s="250"/>
      <c r="AK1824" s="250"/>
      <c r="AL1824" s="250"/>
      <c r="AM1824" s="205"/>
      <c r="AN1824" s="250"/>
      <c r="AO1824" s="121"/>
      <c r="AP1824" s="250"/>
      <c r="AQ1824" s="205"/>
      <c r="AR1824" s="250"/>
      <c r="AT1824" s="250"/>
      <c r="AU1824" s="205"/>
      <c r="AV1824" s="250"/>
      <c r="AX1824" s="250"/>
      <c r="AY1824" s="205"/>
      <c r="AZ1824" s="250"/>
      <c r="BB1824" s="250"/>
      <c r="BC1824" s="205"/>
      <c r="BD1824" s="250"/>
      <c r="BF1824" s="250"/>
      <c r="BG1824" s="205"/>
      <c r="BH1824" s="250"/>
      <c r="BI1824" s="121"/>
      <c r="BJ1824" s="250"/>
      <c r="BK1824" s="205"/>
      <c r="BL1824" s="250"/>
      <c r="BN1824" s="121"/>
      <c r="BO1824" s="121"/>
      <c r="BP1824" s="121"/>
      <c r="BQ1824" s="121"/>
      <c r="BR1824" s="121"/>
    </row>
    <row r="1825" spans="1:70" customFormat="1" ht="15.75">
      <c r="A1825" s="84"/>
      <c r="B1825" s="363"/>
      <c r="C1825" s="121"/>
      <c r="D1825" s="121"/>
      <c r="E1825" s="121"/>
      <c r="F1825" s="121"/>
      <c r="G1825" s="121"/>
      <c r="H1825" s="121"/>
      <c r="I1825" s="121"/>
      <c r="J1825" s="121"/>
      <c r="K1825" s="121"/>
      <c r="L1825" s="10"/>
      <c r="M1825" s="225"/>
      <c r="N1825" s="225"/>
      <c r="R1825" s="205"/>
      <c r="S1825" s="205"/>
      <c r="T1825" s="205"/>
      <c r="V1825" s="205"/>
      <c r="W1825" s="205"/>
      <c r="X1825" s="205"/>
      <c r="Y1825" s="394"/>
      <c r="Z1825" s="250"/>
      <c r="AA1825" s="205"/>
      <c r="AB1825" s="250"/>
      <c r="AC1825" s="250"/>
      <c r="AD1825" s="250"/>
      <c r="AE1825" s="205"/>
      <c r="AF1825" s="250"/>
      <c r="AH1825" s="250"/>
      <c r="AI1825" s="205"/>
      <c r="AJ1825" s="250"/>
      <c r="AK1825" s="250"/>
      <c r="AL1825" s="250"/>
      <c r="AM1825" s="205"/>
      <c r="AN1825" s="250"/>
      <c r="AO1825" s="121"/>
      <c r="AP1825" s="250"/>
      <c r="AQ1825" s="205"/>
      <c r="AR1825" s="250"/>
      <c r="AT1825" s="250"/>
      <c r="AU1825" s="205"/>
      <c r="AV1825" s="250"/>
      <c r="AX1825" s="250"/>
      <c r="AY1825" s="205"/>
      <c r="AZ1825" s="250"/>
      <c r="BB1825" s="250"/>
      <c r="BC1825" s="205"/>
      <c r="BD1825" s="250"/>
      <c r="BF1825" s="250"/>
      <c r="BG1825" s="205"/>
      <c r="BH1825" s="250"/>
      <c r="BI1825" s="121"/>
      <c r="BJ1825" s="250"/>
      <c r="BK1825" s="205"/>
      <c r="BL1825" s="250"/>
      <c r="BN1825" s="121"/>
      <c r="BO1825" s="121"/>
      <c r="BP1825" s="121"/>
      <c r="BQ1825" s="121"/>
      <c r="BR1825" s="121"/>
    </row>
    <row r="1826" spans="1:70" customFormat="1" ht="15.75">
      <c r="A1826" s="84"/>
      <c r="B1826" s="363"/>
      <c r="C1826" s="121"/>
      <c r="D1826" s="121"/>
      <c r="E1826" s="121"/>
      <c r="F1826" s="121"/>
      <c r="G1826" s="121"/>
      <c r="H1826" s="121"/>
      <c r="I1826" s="121"/>
      <c r="J1826" s="121"/>
      <c r="K1826" s="121"/>
      <c r="L1826" s="10"/>
      <c r="M1826" s="225"/>
      <c r="N1826" s="225"/>
      <c r="R1826" s="205"/>
      <c r="S1826" s="205"/>
      <c r="T1826" s="205"/>
      <c r="V1826" s="205"/>
      <c r="W1826" s="205"/>
      <c r="X1826" s="205"/>
      <c r="Y1826" s="394"/>
      <c r="Z1826" s="250"/>
      <c r="AA1826" s="205"/>
      <c r="AB1826" s="250"/>
      <c r="AC1826" s="250"/>
      <c r="AD1826" s="250"/>
      <c r="AE1826" s="205"/>
      <c r="AF1826" s="250"/>
      <c r="AH1826" s="250"/>
      <c r="AI1826" s="205"/>
      <c r="AJ1826" s="250"/>
      <c r="AK1826" s="250"/>
      <c r="AL1826" s="250"/>
      <c r="AM1826" s="205"/>
      <c r="AN1826" s="250"/>
      <c r="AO1826" s="121"/>
      <c r="AP1826" s="250"/>
      <c r="AQ1826" s="205"/>
      <c r="AR1826" s="250"/>
      <c r="AT1826" s="250"/>
      <c r="AU1826" s="205"/>
      <c r="AV1826" s="250"/>
      <c r="AX1826" s="250"/>
      <c r="AY1826" s="205"/>
      <c r="AZ1826" s="250"/>
      <c r="BB1826" s="250"/>
      <c r="BC1826" s="205"/>
      <c r="BD1826" s="250"/>
      <c r="BF1826" s="250"/>
      <c r="BG1826" s="205"/>
      <c r="BH1826" s="250"/>
      <c r="BI1826" s="121"/>
      <c r="BJ1826" s="250"/>
      <c r="BK1826" s="205"/>
      <c r="BL1826" s="250"/>
      <c r="BN1826" s="121"/>
      <c r="BO1826" s="121"/>
      <c r="BP1826" s="121"/>
      <c r="BQ1826" s="121"/>
      <c r="BR1826" s="121"/>
    </row>
    <row r="1827" spans="1:70" customFormat="1" ht="15.75">
      <c r="A1827" s="84"/>
      <c r="B1827" s="363"/>
      <c r="C1827" s="121"/>
      <c r="D1827" s="121"/>
      <c r="E1827" s="121"/>
      <c r="F1827" s="121"/>
      <c r="G1827" s="121"/>
      <c r="H1827" s="121"/>
      <c r="I1827" s="121"/>
      <c r="J1827" s="121"/>
      <c r="K1827" s="121"/>
      <c r="L1827" s="10"/>
      <c r="M1827" s="225"/>
      <c r="N1827" s="225"/>
      <c r="R1827" s="205"/>
      <c r="S1827" s="205"/>
      <c r="T1827" s="205"/>
      <c r="V1827" s="205"/>
      <c r="W1827" s="205"/>
      <c r="X1827" s="205"/>
      <c r="Y1827" s="394"/>
      <c r="Z1827" s="250"/>
      <c r="AA1827" s="205"/>
      <c r="AB1827" s="250"/>
      <c r="AC1827" s="250"/>
      <c r="AD1827" s="250"/>
      <c r="AE1827" s="205"/>
      <c r="AF1827" s="250"/>
      <c r="AH1827" s="250"/>
      <c r="AI1827" s="205"/>
      <c r="AJ1827" s="250"/>
      <c r="AK1827" s="250"/>
      <c r="AL1827" s="250"/>
      <c r="AM1827" s="205"/>
      <c r="AN1827" s="250"/>
      <c r="AO1827" s="121"/>
      <c r="AP1827" s="250"/>
      <c r="AQ1827" s="205"/>
      <c r="AR1827" s="250"/>
      <c r="AT1827" s="250"/>
      <c r="AU1827" s="205"/>
      <c r="AV1827" s="250"/>
      <c r="AX1827" s="250"/>
      <c r="AY1827" s="205"/>
      <c r="AZ1827" s="250"/>
      <c r="BB1827" s="250"/>
      <c r="BC1827" s="205"/>
      <c r="BD1827" s="250"/>
      <c r="BF1827" s="250"/>
      <c r="BG1827" s="205"/>
      <c r="BH1827" s="250"/>
      <c r="BI1827" s="121"/>
      <c r="BJ1827" s="250"/>
      <c r="BK1827" s="205"/>
      <c r="BL1827" s="250"/>
      <c r="BN1827" s="121"/>
      <c r="BO1827" s="121"/>
      <c r="BP1827" s="121"/>
      <c r="BQ1827" s="121"/>
      <c r="BR1827" s="121"/>
    </row>
    <row r="1828" spans="1:70" customFormat="1" ht="15.75">
      <c r="A1828" s="84"/>
      <c r="B1828" s="363"/>
      <c r="C1828" s="121"/>
      <c r="D1828" s="121"/>
      <c r="E1828" s="121"/>
      <c r="F1828" s="121"/>
      <c r="G1828" s="121"/>
      <c r="H1828" s="121"/>
      <c r="I1828" s="121"/>
      <c r="J1828" s="121"/>
      <c r="K1828" s="121"/>
      <c r="L1828" s="10"/>
      <c r="M1828" s="225"/>
      <c r="N1828" s="225"/>
      <c r="R1828" s="205"/>
      <c r="S1828" s="205"/>
      <c r="T1828" s="205"/>
      <c r="V1828" s="205"/>
      <c r="W1828" s="205"/>
      <c r="X1828" s="205"/>
      <c r="Y1828" s="394"/>
      <c r="Z1828" s="250"/>
      <c r="AA1828" s="205"/>
      <c r="AB1828" s="250"/>
      <c r="AC1828" s="250"/>
      <c r="AD1828" s="250"/>
      <c r="AE1828" s="205"/>
      <c r="AF1828" s="250"/>
      <c r="AH1828" s="250"/>
      <c r="AI1828" s="205"/>
      <c r="AJ1828" s="250"/>
      <c r="AK1828" s="250"/>
      <c r="AL1828" s="250"/>
      <c r="AM1828" s="205"/>
      <c r="AN1828" s="250"/>
      <c r="AO1828" s="121"/>
      <c r="AP1828" s="250"/>
      <c r="AQ1828" s="205"/>
      <c r="AR1828" s="250"/>
      <c r="AT1828" s="250"/>
      <c r="AU1828" s="205"/>
      <c r="AV1828" s="250"/>
      <c r="AX1828" s="250"/>
      <c r="AY1828" s="205"/>
      <c r="AZ1828" s="250"/>
      <c r="BB1828" s="250"/>
      <c r="BC1828" s="205"/>
      <c r="BD1828" s="250"/>
      <c r="BF1828" s="250"/>
      <c r="BG1828" s="205"/>
      <c r="BH1828" s="250"/>
      <c r="BI1828" s="121"/>
      <c r="BJ1828" s="250"/>
      <c r="BK1828" s="205"/>
      <c r="BL1828" s="250"/>
      <c r="BN1828" s="121"/>
      <c r="BO1828" s="121"/>
      <c r="BP1828" s="121"/>
      <c r="BQ1828" s="121"/>
      <c r="BR1828" s="121"/>
    </row>
    <row r="1829" spans="1:70" customFormat="1" ht="15.75">
      <c r="A1829" s="84"/>
      <c r="B1829" s="363"/>
      <c r="C1829" s="121"/>
      <c r="D1829" s="121"/>
      <c r="E1829" s="121"/>
      <c r="F1829" s="121"/>
      <c r="G1829" s="121"/>
      <c r="H1829" s="121"/>
      <c r="I1829" s="121"/>
      <c r="J1829" s="121"/>
      <c r="K1829" s="121"/>
      <c r="L1829" s="10"/>
      <c r="M1829" s="225"/>
      <c r="N1829" s="225"/>
      <c r="R1829" s="205"/>
      <c r="S1829" s="205"/>
      <c r="T1829" s="205"/>
      <c r="V1829" s="205"/>
      <c r="W1829" s="205"/>
      <c r="X1829" s="205"/>
      <c r="Y1829" s="394"/>
      <c r="Z1829" s="250"/>
      <c r="AA1829" s="205"/>
      <c r="AB1829" s="250"/>
      <c r="AC1829" s="250"/>
      <c r="AD1829" s="250"/>
      <c r="AE1829" s="205"/>
      <c r="AF1829" s="250"/>
      <c r="AH1829" s="250"/>
      <c r="AI1829" s="205"/>
      <c r="AJ1829" s="250"/>
      <c r="AK1829" s="250"/>
      <c r="AL1829" s="250"/>
      <c r="AM1829" s="205"/>
      <c r="AN1829" s="250"/>
      <c r="AO1829" s="121"/>
      <c r="AP1829" s="250"/>
      <c r="AQ1829" s="205"/>
      <c r="AR1829" s="250"/>
      <c r="AT1829" s="250"/>
      <c r="AU1829" s="205"/>
      <c r="AV1829" s="250"/>
      <c r="AX1829" s="250"/>
      <c r="AY1829" s="205"/>
      <c r="AZ1829" s="250"/>
      <c r="BB1829" s="250"/>
      <c r="BC1829" s="205"/>
      <c r="BD1829" s="250"/>
      <c r="BF1829" s="250"/>
      <c r="BG1829" s="205"/>
      <c r="BH1829" s="250"/>
      <c r="BI1829" s="121"/>
      <c r="BJ1829" s="250"/>
      <c r="BK1829" s="205"/>
      <c r="BL1829" s="250"/>
      <c r="BN1829" s="121"/>
      <c r="BO1829" s="121"/>
      <c r="BP1829" s="121"/>
      <c r="BQ1829" s="121"/>
      <c r="BR1829" s="121"/>
    </row>
    <row r="1830" spans="1:70" customFormat="1" ht="15.75">
      <c r="A1830" s="84"/>
      <c r="B1830" s="363"/>
      <c r="C1830" s="121"/>
      <c r="D1830" s="121"/>
      <c r="E1830" s="121"/>
      <c r="F1830" s="121"/>
      <c r="G1830" s="121"/>
      <c r="H1830" s="121"/>
      <c r="I1830" s="121"/>
      <c r="J1830" s="121"/>
      <c r="K1830" s="121"/>
      <c r="L1830" s="10"/>
      <c r="M1830" s="225"/>
      <c r="N1830" s="225"/>
      <c r="R1830" s="205"/>
      <c r="S1830" s="205"/>
      <c r="T1830" s="205"/>
      <c r="V1830" s="205"/>
      <c r="W1830" s="205"/>
      <c r="X1830" s="205"/>
      <c r="Y1830" s="394"/>
      <c r="Z1830" s="250"/>
      <c r="AA1830" s="205"/>
      <c r="AB1830" s="250"/>
      <c r="AC1830" s="250"/>
      <c r="AD1830" s="250"/>
      <c r="AE1830" s="205"/>
      <c r="AF1830" s="250"/>
      <c r="AH1830" s="250"/>
      <c r="AI1830" s="205"/>
      <c r="AJ1830" s="250"/>
      <c r="AK1830" s="250"/>
      <c r="AL1830" s="250"/>
      <c r="AM1830" s="205"/>
      <c r="AN1830" s="250"/>
      <c r="AO1830" s="121"/>
      <c r="AP1830" s="250"/>
      <c r="AQ1830" s="205"/>
      <c r="AR1830" s="250"/>
      <c r="AT1830" s="250"/>
      <c r="AU1830" s="205"/>
      <c r="AV1830" s="250"/>
      <c r="AX1830" s="250"/>
      <c r="AY1830" s="205"/>
      <c r="AZ1830" s="250"/>
      <c r="BB1830" s="250"/>
      <c r="BC1830" s="205"/>
      <c r="BD1830" s="250"/>
      <c r="BF1830" s="250"/>
      <c r="BG1830" s="205"/>
      <c r="BH1830" s="250"/>
      <c r="BI1830" s="121"/>
      <c r="BJ1830" s="250"/>
      <c r="BK1830" s="205"/>
      <c r="BL1830" s="250"/>
      <c r="BN1830" s="121"/>
      <c r="BO1830" s="121"/>
      <c r="BP1830" s="121"/>
      <c r="BQ1830" s="121"/>
      <c r="BR1830" s="121"/>
    </row>
    <row r="1831" spans="1:70" customFormat="1" ht="15.75">
      <c r="A1831" s="84"/>
      <c r="B1831" s="363"/>
      <c r="C1831" s="121"/>
      <c r="D1831" s="121"/>
      <c r="E1831" s="121"/>
      <c r="F1831" s="121"/>
      <c r="G1831" s="121"/>
      <c r="H1831" s="121"/>
      <c r="I1831" s="121"/>
      <c r="J1831" s="121"/>
      <c r="K1831" s="121"/>
      <c r="L1831" s="10"/>
      <c r="M1831" s="225"/>
      <c r="N1831" s="225"/>
      <c r="R1831" s="205"/>
      <c r="S1831" s="205"/>
      <c r="T1831" s="205"/>
      <c r="V1831" s="205"/>
      <c r="W1831" s="205"/>
      <c r="X1831" s="205"/>
      <c r="Y1831" s="394"/>
      <c r="Z1831" s="250"/>
      <c r="AA1831" s="205"/>
      <c r="AB1831" s="250"/>
      <c r="AC1831" s="250"/>
      <c r="AD1831" s="250"/>
      <c r="AE1831" s="205"/>
      <c r="AF1831" s="250"/>
      <c r="AH1831" s="250"/>
      <c r="AI1831" s="205"/>
      <c r="AJ1831" s="250"/>
      <c r="AK1831" s="250"/>
      <c r="AL1831" s="250"/>
      <c r="AM1831" s="205"/>
      <c r="AN1831" s="250"/>
      <c r="AO1831" s="121"/>
      <c r="AP1831" s="250"/>
      <c r="AQ1831" s="205"/>
      <c r="AR1831" s="250"/>
      <c r="AT1831" s="250"/>
      <c r="AU1831" s="205"/>
      <c r="AV1831" s="250"/>
      <c r="AX1831" s="250"/>
      <c r="AY1831" s="205"/>
      <c r="AZ1831" s="250"/>
      <c r="BB1831" s="250"/>
      <c r="BC1831" s="205"/>
      <c r="BD1831" s="250"/>
      <c r="BF1831" s="250"/>
      <c r="BG1831" s="205"/>
      <c r="BH1831" s="250"/>
      <c r="BI1831" s="121"/>
      <c r="BJ1831" s="250"/>
      <c r="BK1831" s="205"/>
      <c r="BL1831" s="250"/>
      <c r="BN1831" s="121"/>
      <c r="BO1831" s="121"/>
      <c r="BP1831" s="121"/>
      <c r="BQ1831" s="121"/>
      <c r="BR1831" s="121"/>
    </row>
    <row r="1832" spans="1:70" customFormat="1" ht="15.75">
      <c r="A1832" s="84"/>
      <c r="B1832" s="363"/>
      <c r="C1832" s="121"/>
      <c r="D1832" s="121"/>
      <c r="E1832" s="121"/>
      <c r="F1832" s="121"/>
      <c r="G1832" s="121"/>
      <c r="H1832" s="121"/>
      <c r="I1832" s="121"/>
      <c r="J1832" s="121"/>
      <c r="K1832" s="121"/>
      <c r="L1832" s="10"/>
      <c r="M1832" s="225"/>
      <c r="N1832" s="225"/>
      <c r="R1832" s="205"/>
      <c r="S1832" s="205"/>
      <c r="T1832" s="205"/>
      <c r="V1832" s="205"/>
      <c r="W1832" s="205"/>
      <c r="X1832" s="205"/>
      <c r="Y1832" s="394"/>
      <c r="Z1832" s="250"/>
      <c r="AA1832" s="205"/>
      <c r="AB1832" s="250"/>
      <c r="AC1832" s="250"/>
      <c r="AD1832" s="250"/>
      <c r="AE1832" s="205"/>
      <c r="AF1832" s="250"/>
      <c r="AH1832" s="250"/>
      <c r="AI1832" s="205"/>
      <c r="AJ1832" s="250"/>
      <c r="AK1832" s="250"/>
      <c r="AL1832" s="250"/>
      <c r="AM1832" s="205"/>
      <c r="AN1832" s="250"/>
      <c r="AO1832" s="121"/>
      <c r="AP1832" s="250"/>
      <c r="AQ1832" s="205"/>
      <c r="AR1832" s="250"/>
      <c r="AT1832" s="250"/>
      <c r="AU1832" s="205"/>
      <c r="AV1832" s="250"/>
      <c r="AX1832" s="250"/>
      <c r="AY1832" s="205"/>
      <c r="AZ1832" s="250"/>
      <c r="BB1832" s="250"/>
      <c r="BC1832" s="205"/>
      <c r="BD1832" s="250"/>
      <c r="BF1832" s="250"/>
      <c r="BG1832" s="205"/>
      <c r="BH1832" s="250"/>
      <c r="BI1832" s="121"/>
      <c r="BJ1832" s="250"/>
      <c r="BK1832" s="205"/>
      <c r="BL1832" s="250"/>
      <c r="BN1832" s="121"/>
      <c r="BO1832" s="121"/>
      <c r="BP1832" s="121"/>
      <c r="BQ1832" s="121"/>
      <c r="BR1832" s="121"/>
    </row>
    <row r="1833" spans="1:70" customFormat="1" ht="15.75">
      <c r="A1833" s="84"/>
      <c r="B1833" s="363"/>
      <c r="C1833" s="121"/>
      <c r="D1833" s="121"/>
      <c r="E1833" s="121"/>
      <c r="F1833" s="121"/>
      <c r="G1833" s="121"/>
      <c r="H1833" s="121"/>
      <c r="I1833" s="121"/>
      <c r="J1833" s="121"/>
      <c r="K1833" s="121"/>
      <c r="L1833" s="10"/>
      <c r="M1833" s="225"/>
      <c r="N1833" s="225"/>
      <c r="R1833" s="205"/>
      <c r="S1833" s="205"/>
      <c r="T1833" s="205"/>
      <c r="V1833" s="205"/>
      <c r="W1833" s="205"/>
      <c r="X1833" s="205"/>
      <c r="Y1833" s="394"/>
      <c r="Z1833" s="250"/>
      <c r="AA1833" s="205"/>
      <c r="AB1833" s="250"/>
      <c r="AC1833" s="250"/>
      <c r="AD1833" s="250"/>
      <c r="AE1833" s="205"/>
      <c r="AF1833" s="250"/>
      <c r="AH1833" s="250"/>
      <c r="AI1833" s="205"/>
      <c r="AJ1833" s="250"/>
      <c r="AK1833" s="250"/>
      <c r="AL1833" s="250"/>
      <c r="AM1833" s="205"/>
      <c r="AN1833" s="250"/>
      <c r="AO1833" s="121"/>
      <c r="AP1833" s="250"/>
      <c r="AQ1833" s="205"/>
      <c r="AR1833" s="250"/>
      <c r="AT1833" s="250"/>
      <c r="AU1833" s="205"/>
      <c r="AV1833" s="250"/>
      <c r="AX1833" s="250"/>
      <c r="AY1833" s="205"/>
      <c r="AZ1833" s="250"/>
      <c r="BB1833" s="250"/>
      <c r="BC1833" s="205"/>
      <c r="BD1833" s="250"/>
      <c r="BF1833" s="250"/>
      <c r="BG1833" s="205"/>
      <c r="BH1833" s="250"/>
      <c r="BI1833" s="121"/>
      <c r="BJ1833" s="250"/>
      <c r="BK1833" s="205"/>
      <c r="BL1833" s="250"/>
      <c r="BN1833" s="121"/>
      <c r="BO1833" s="121"/>
      <c r="BP1833" s="121"/>
      <c r="BQ1833" s="121"/>
      <c r="BR1833" s="121"/>
    </row>
    <row r="1834" spans="1:70" customFormat="1" ht="15.75">
      <c r="A1834" s="84"/>
      <c r="B1834" s="363"/>
      <c r="C1834" s="121"/>
      <c r="D1834" s="121"/>
      <c r="E1834" s="121"/>
      <c r="F1834" s="121"/>
      <c r="G1834" s="121"/>
      <c r="H1834" s="121"/>
      <c r="I1834" s="121"/>
      <c r="J1834" s="121"/>
      <c r="K1834" s="121"/>
      <c r="L1834" s="10"/>
      <c r="M1834" s="225"/>
      <c r="N1834" s="225"/>
      <c r="R1834" s="205"/>
      <c r="S1834" s="205"/>
      <c r="T1834" s="205"/>
      <c r="V1834" s="205"/>
      <c r="W1834" s="205"/>
      <c r="X1834" s="205"/>
      <c r="Y1834" s="394"/>
      <c r="Z1834" s="250"/>
      <c r="AA1834" s="205"/>
      <c r="AB1834" s="250"/>
      <c r="AC1834" s="250"/>
      <c r="AD1834" s="250"/>
      <c r="AE1834" s="205"/>
      <c r="AF1834" s="250"/>
      <c r="AH1834" s="250"/>
      <c r="AI1834" s="205"/>
      <c r="AJ1834" s="250"/>
      <c r="AK1834" s="250"/>
      <c r="AL1834" s="250"/>
      <c r="AM1834" s="205"/>
      <c r="AN1834" s="250"/>
      <c r="AO1834" s="121"/>
      <c r="AP1834" s="250"/>
      <c r="AQ1834" s="205"/>
      <c r="AR1834" s="250"/>
      <c r="AT1834" s="250"/>
      <c r="AU1834" s="205"/>
      <c r="AV1834" s="250"/>
      <c r="AX1834" s="250"/>
      <c r="AY1834" s="205"/>
      <c r="AZ1834" s="250"/>
      <c r="BB1834" s="250"/>
      <c r="BC1834" s="205"/>
      <c r="BD1834" s="250"/>
      <c r="BF1834" s="250"/>
      <c r="BG1834" s="205"/>
      <c r="BH1834" s="250"/>
      <c r="BI1834" s="121"/>
      <c r="BJ1834" s="250"/>
      <c r="BK1834" s="205"/>
      <c r="BL1834" s="250"/>
      <c r="BN1834" s="121"/>
      <c r="BO1834" s="121"/>
      <c r="BP1834" s="121"/>
      <c r="BQ1834" s="121"/>
      <c r="BR1834" s="121"/>
    </row>
    <row r="1835" spans="1:70" customFormat="1" ht="15.75">
      <c r="A1835" s="84"/>
      <c r="B1835" s="363"/>
      <c r="C1835" s="121"/>
      <c r="D1835" s="121"/>
      <c r="E1835" s="121"/>
      <c r="F1835" s="121"/>
      <c r="G1835" s="121"/>
      <c r="H1835" s="121"/>
      <c r="I1835" s="121"/>
      <c r="J1835" s="121"/>
      <c r="K1835" s="121"/>
      <c r="L1835" s="10"/>
      <c r="M1835" s="225"/>
      <c r="N1835" s="225"/>
      <c r="R1835" s="205"/>
      <c r="S1835" s="205"/>
      <c r="T1835" s="205"/>
      <c r="V1835" s="205"/>
      <c r="W1835" s="205"/>
      <c r="X1835" s="205"/>
      <c r="Y1835" s="394"/>
      <c r="Z1835" s="250"/>
      <c r="AA1835" s="205"/>
      <c r="AB1835" s="250"/>
      <c r="AC1835" s="250"/>
      <c r="AD1835" s="250"/>
      <c r="AE1835" s="205"/>
      <c r="AF1835" s="250"/>
      <c r="AH1835" s="250"/>
      <c r="AI1835" s="205"/>
      <c r="AJ1835" s="250"/>
      <c r="AK1835" s="250"/>
      <c r="AL1835" s="250"/>
      <c r="AM1835" s="205"/>
      <c r="AN1835" s="250"/>
      <c r="AO1835" s="121"/>
      <c r="AP1835" s="250"/>
      <c r="AQ1835" s="205"/>
      <c r="AR1835" s="250"/>
      <c r="AT1835" s="250"/>
      <c r="AU1835" s="205"/>
      <c r="AV1835" s="250"/>
      <c r="AX1835" s="250"/>
      <c r="AY1835" s="205"/>
      <c r="AZ1835" s="250"/>
      <c r="BB1835" s="250"/>
      <c r="BC1835" s="205"/>
      <c r="BD1835" s="250"/>
      <c r="BF1835" s="250"/>
      <c r="BG1835" s="205"/>
      <c r="BH1835" s="250"/>
      <c r="BI1835" s="121"/>
      <c r="BJ1835" s="250"/>
      <c r="BK1835" s="205"/>
      <c r="BL1835" s="250"/>
      <c r="BN1835" s="121"/>
      <c r="BO1835" s="121"/>
      <c r="BP1835" s="121"/>
      <c r="BQ1835" s="121"/>
      <c r="BR1835" s="121"/>
    </row>
    <row r="1836" spans="1:70" customFormat="1" ht="15.75">
      <c r="A1836" s="84"/>
      <c r="B1836" s="363"/>
      <c r="C1836" s="121"/>
      <c r="D1836" s="121"/>
      <c r="E1836" s="121"/>
      <c r="F1836" s="121"/>
      <c r="G1836" s="121"/>
      <c r="H1836" s="121"/>
      <c r="I1836" s="121"/>
      <c r="J1836" s="121"/>
      <c r="K1836" s="121"/>
      <c r="L1836" s="10"/>
      <c r="M1836" s="225"/>
      <c r="N1836" s="225"/>
      <c r="R1836" s="205"/>
      <c r="S1836" s="205"/>
      <c r="T1836" s="205"/>
      <c r="V1836" s="205"/>
      <c r="W1836" s="205"/>
      <c r="X1836" s="205"/>
      <c r="Y1836" s="394"/>
      <c r="Z1836" s="250"/>
      <c r="AA1836" s="205"/>
      <c r="AB1836" s="250"/>
      <c r="AC1836" s="250"/>
      <c r="AD1836" s="250"/>
      <c r="AE1836" s="205"/>
      <c r="AF1836" s="250"/>
      <c r="AH1836" s="250"/>
      <c r="AI1836" s="205"/>
      <c r="AJ1836" s="250"/>
      <c r="AK1836" s="250"/>
      <c r="AL1836" s="250"/>
      <c r="AM1836" s="205"/>
      <c r="AN1836" s="250"/>
      <c r="AO1836" s="121"/>
      <c r="AP1836" s="250"/>
      <c r="AQ1836" s="205"/>
      <c r="AR1836" s="250"/>
      <c r="AT1836" s="250"/>
      <c r="AU1836" s="205"/>
      <c r="AV1836" s="250"/>
      <c r="AX1836" s="250"/>
      <c r="AY1836" s="205"/>
      <c r="AZ1836" s="250"/>
      <c r="BB1836" s="250"/>
      <c r="BC1836" s="205"/>
      <c r="BD1836" s="250"/>
      <c r="BF1836" s="250"/>
      <c r="BG1836" s="205"/>
      <c r="BH1836" s="250"/>
      <c r="BI1836" s="121"/>
      <c r="BJ1836" s="250"/>
      <c r="BK1836" s="205"/>
      <c r="BL1836" s="250"/>
      <c r="BN1836" s="121"/>
      <c r="BO1836" s="121"/>
      <c r="BP1836" s="121"/>
      <c r="BQ1836" s="121"/>
      <c r="BR1836" s="121"/>
    </row>
    <row r="1837" spans="1:70" customFormat="1" ht="15.75">
      <c r="A1837" s="84"/>
      <c r="B1837" s="363"/>
      <c r="C1837" s="121"/>
      <c r="D1837" s="121"/>
      <c r="E1837" s="121"/>
      <c r="F1837" s="121"/>
      <c r="G1837" s="121"/>
      <c r="H1837" s="121"/>
      <c r="I1837" s="121"/>
      <c r="J1837" s="121"/>
      <c r="K1837" s="121"/>
      <c r="L1837" s="10"/>
      <c r="M1837" s="225"/>
      <c r="N1837" s="225"/>
      <c r="R1837" s="205"/>
      <c r="S1837" s="205"/>
      <c r="T1837" s="205"/>
      <c r="V1837" s="205"/>
      <c r="W1837" s="205"/>
      <c r="X1837" s="205"/>
      <c r="Y1837" s="394"/>
      <c r="Z1837" s="250"/>
      <c r="AA1837" s="205"/>
      <c r="AB1837" s="250"/>
      <c r="AC1837" s="250"/>
      <c r="AD1837" s="250"/>
      <c r="AE1837" s="205"/>
      <c r="AF1837" s="250"/>
      <c r="AH1837" s="250"/>
      <c r="AI1837" s="205"/>
      <c r="AJ1837" s="250"/>
      <c r="AK1837" s="250"/>
      <c r="AL1837" s="250"/>
      <c r="AM1837" s="205"/>
      <c r="AN1837" s="250"/>
      <c r="AO1837" s="121"/>
      <c r="AP1837" s="250"/>
      <c r="AQ1837" s="205"/>
      <c r="AR1837" s="250"/>
      <c r="AT1837" s="250"/>
      <c r="AU1837" s="205"/>
      <c r="AV1837" s="250"/>
      <c r="AX1837" s="250"/>
      <c r="AY1837" s="205"/>
      <c r="AZ1837" s="250"/>
      <c r="BB1837" s="250"/>
      <c r="BC1837" s="205"/>
      <c r="BD1837" s="250"/>
      <c r="BF1837" s="250"/>
      <c r="BG1837" s="205"/>
      <c r="BH1837" s="250"/>
      <c r="BI1837" s="121"/>
      <c r="BJ1837" s="250"/>
      <c r="BK1837" s="205"/>
      <c r="BL1837" s="250"/>
      <c r="BN1837" s="121"/>
      <c r="BO1837" s="121"/>
      <c r="BP1837" s="121"/>
      <c r="BQ1837" s="121"/>
      <c r="BR1837" s="121"/>
    </row>
    <row r="1838" spans="1:70" customFormat="1" ht="15.75">
      <c r="A1838" s="84"/>
      <c r="B1838" s="363"/>
      <c r="C1838" s="121"/>
      <c r="D1838" s="121"/>
      <c r="E1838" s="121"/>
      <c r="F1838" s="121"/>
      <c r="G1838" s="121"/>
      <c r="H1838" s="121"/>
      <c r="I1838" s="121"/>
      <c r="J1838" s="121"/>
      <c r="K1838" s="121"/>
      <c r="L1838" s="10"/>
      <c r="M1838" s="225"/>
      <c r="N1838" s="225"/>
      <c r="R1838" s="205"/>
      <c r="S1838" s="205"/>
      <c r="T1838" s="205"/>
      <c r="V1838" s="205"/>
      <c r="W1838" s="205"/>
      <c r="X1838" s="205"/>
      <c r="Y1838" s="394"/>
      <c r="Z1838" s="250"/>
      <c r="AA1838" s="205"/>
      <c r="AB1838" s="250"/>
      <c r="AC1838" s="250"/>
      <c r="AD1838" s="250"/>
      <c r="AE1838" s="205"/>
      <c r="AF1838" s="250"/>
      <c r="AH1838" s="250"/>
      <c r="AI1838" s="205"/>
      <c r="AJ1838" s="250"/>
      <c r="AK1838" s="250"/>
      <c r="AL1838" s="250"/>
      <c r="AM1838" s="205"/>
      <c r="AN1838" s="250"/>
      <c r="AO1838" s="121"/>
      <c r="AP1838" s="250"/>
      <c r="AQ1838" s="205"/>
      <c r="AR1838" s="250"/>
      <c r="AT1838" s="250"/>
      <c r="AU1838" s="205"/>
      <c r="AV1838" s="250"/>
      <c r="AX1838" s="250"/>
      <c r="AY1838" s="205"/>
      <c r="AZ1838" s="250"/>
      <c r="BB1838" s="250"/>
      <c r="BC1838" s="205"/>
      <c r="BD1838" s="250"/>
      <c r="BF1838" s="250"/>
      <c r="BG1838" s="205"/>
      <c r="BH1838" s="250"/>
      <c r="BI1838" s="121"/>
      <c r="BJ1838" s="250"/>
      <c r="BK1838" s="205"/>
      <c r="BL1838" s="250"/>
      <c r="BN1838" s="121"/>
      <c r="BO1838" s="121"/>
      <c r="BP1838" s="121"/>
      <c r="BQ1838" s="121"/>
      <c r="BR1838" s="121"/>
    </row>
    <row r="1839" spans="1:70" customFormat="1" ht="15.75">
      <c r="A1839" s="84"/>
      <c r="B1839" s="363"/>
      <c r="C1839" s="121"/>
      <c r="D1839" s="121"/>
      <c r="E1839" s="121"/>
      <c r="F1839" s="121"/>
      <c r="G1839" s="121"/>
      <c r="H1839" s="121"/>
      <c r="I1839" s="121"/>
      <c r="J1839" s="121"/>
      <c r="K1839" s="121"/>
      <c r="L1839" s="10"/>
      <c r="M1839" s="225"/>
      <c r="N1839" s="225"/>
      <c r="R1839" s="205"/>
      <c r="S1839" s="205"/>
      <c r="T1839" s="205"/>
      <c r="V1839" s="205"/>
      <c r="W1839" s="205"/>
      <c r="X1839" s="205"/>
      <c r="Y1839" s="394"/>
      <c r="Z1839" s="250"/>
      <c r="AA1839" s="205"/>
      <c r="AB1839" s="250"/>
      <c r="AC1839" s="250"/>
      <c r="AD1839" s="250"/>
      <c r="AE1839" s="205"/>
      <c r="AF1839" s="250"/>
      <c r="AH1839" s="250"/>
      <c r="AI1839" s="205"/>
      <c r="AJ1839" s="250"/>
      <c r="AK1839" s="250"/>
      <c r="AL1839" s="250"/>
      <c r="AM1839" s="205"/>
      <c r="AN1839" s="250"/>
      <c r="AO1839" s="121"/>
      <c r="AP1839" s="250"/>
      <c r="AQ1839" s="205"/>
      <c r="AR1839" s="250"/>
      <c r="AT1839" s="250"/>
      <c r="AU1839" s="205"/>
      <c r="AV1839" s="250"/>
      <c r="AX1839" s="250"/>
      <c r="AY1839" s="205"/>
      <c r="AZ1839" s="250"/>
      <c r="BB1839" s="250"/>
      <c r="BC1839" s="205"/>
      <c r="BD1839" s="250"/>
      <c r="BF1839" s="250"/>
      <c r="BG1839" s="205"/>
      <c r="BH1839" s="250"/>
      <c r="BI1839" s="121"/>
      <c r="BJ1839" s="250"/>
      <c r="BK1839" s="205"/>
      <c r="BL1839" s="250"/>
      <c r="BN1839" s="121"/>
      <c r="BO1839" s="121"/>
      <c r="BP1839" s="121"/>
      <c r="BQ1839" s="121"/>
      <c r="BR1839" s="121"/>
    </row>
    <row r="1840" spans="1:70" customFormat="1" ht="15.75">
      <c r="A1840" s="84"/>
      <c r="B1840" s="363"/>
      <c r="C1840" s="121"/>
      <c r="D1840" s="121"/>
      <c r="E1840" s="121"/>
      <c r="F1840" s="121"/>
      <c r="G1840" s="121"/>
      <c r="H1840" s="121"/>
      <c r="I1840" s="121"/>
      <c r="J1840" s="121"/>
      <c r="K1840" s="121"/>
      <c r="L1840" s="10"/>
      <c r="M1840" s="225"/>
      <c r="N1840" s="225"/>
      <c r="R1840" s="205"/>
      <c r="S1840" s="205"/>
      <c r="T1840" s="205"/>
      <c r="V1840" s="205"/>
      <c r="W1840" s="205"/>
      <c r="X1840" s="205"/>
      <c r="Y1840" s="394"/>
      <c r="Z1840" s="250"/>
      <c r="AA1840" s="205"/>
      <c r="AB1840" s="250"/>
      <c r="AC1840" s="250"/>
      <c r="AD1840" s="250"/>
      <c r="AE1840" s="205"/>
      <c r="AF1840" s="250"/>
      <c r="AH1840" s="250"/>
      <c r="AI1840" s="205"/>
      <c r="AJ1840" s="250"/>
      <c r="AK1840" s="250"/>
      <c r="AL1840" s="250"/>
      <c r="AM1840" s="205"/>
      <c r="AN1840" s="250"/>
      <c r="AO1840" s="121"/>
      <c r="AP1840" s="250"/>
      <c r="AQ1840" s="205"/>
      <c r="AR1840" s="250"/>
      <c r="AT1840" s="250"/>
      <c r="AU1840" s="205"/>
      <c r="AV1840" s="250"/>
      <c r="AX1840" s="250"/>
      <c r="AY1840" s="205"/>
      <c r="AZ1840" s="250"/>
      <c r="BB1840" s="250"/>
      <c r="BC1840" s="205"/>
      <c r="BD1840" s="250"/>
      <c r="BF1840" s="250"/>
      <c r="BG1840" s="205"/>
      <c r="BH1840" s="250"/>
      <c r="BI1840" s="121"/>
      <c r="BJ1840" s="250"/>
      <c r="BK1840" s="205"/>
      <c r="BL1840" s="250"/>
      <c r="BN1840" s="121"/>
      <c r="BO1840" s="121"/>
      <c r="BP1840" s="121"/>
      <c r="BQ1840" s="121"/>
      <c r="BR1840" s="121"/>
    </row>
    <row r="1841" spans="1:70" customFormat="1" ht="15.75">
      <c r="A1841" s="84"/>
      <c r="B1841" s="363"/>
      <c r="C1841" s="121"/>
      <c r="D1841" s="121"/>
      <c r="E1841" s="121"/>
      <c r="F1841" s="121"/>
      <c r="G1841" s="121"/>
      <c r="H1841" s="121"/>
      <c r="I1841" s="121"/>
      <c r="J1841" s="121"/>
      <c r="K1841" s="121"/>
      <c r="L1841" s="10"/>
      <c r="M1841" s="225"/>
      <c r="N1841" s="225"/>
      <c r="R1841" s="205"/>
      <c r="S1841" s="205"/>
      <c r="T1841" s="205"/>
      <c r="V1841" s="205"/>
      <c r="W1841" s="205"/>
      <c r="X1841" s="205"/>
      <c r="Y1841" s="394"/>
      <c r="Z1841" s="250"/>
      <c r="AA1841" s="205"/>
      <c r="AB1841" s="250"/>
      <c r="AC1841" s="250"/>
      <c r="AD1841" s="250"/>
      <c r="AE1841" s="205"/>
      <c r="AF1841" s="250"/>
      <c r="AH1841" s="250"/>
      <c r="AI1841" s="205"/>
      <c r="AJ1841" s="250"/>
      <c r="AK1841" s="250"/>
      <c r="AL1841" s="250"/>
      <c r="AM1841" s="205"/>
      <c r="AN1841" s="250"/>
      <c r="AO1841" s="121"/>
      <c r="AP1841" s="250"/>
      <c r="AQ1841" s="205"/>
      <c r="AR1841" s="250"/>
      <c r="AT1841" s="250"/>
      <c r="AU1841" s="205"/>
      <c r="AV1841" s="250"/>
      <c r="AX1841" s="250"/>
      <c r="AY1841" s="205"/>
      <c r="AZ1841" s="250"/>
      <c r="BB1841" s="250"/>
      <c r="BC1841" s="205"/>
      <c r="BD1841" s="250"/>
      <c r="BF1841" s="250"/>
      <c r="BG1841" s="205"/>
      <c r="BH1841" s="250"/>
      <c r="BI1841" s="121"/>
      <c r="BJ1841" s="250"/>
      <c r="BK1841" s="205"/>
      <c r="BL1841" s="250"/>
      <c r="BN1841" s="121"/>
      <c r="BO1841" s="121"/>
      <c r="BP1841" s="121"/>
      <c r="BQ1841" s="121"/>
      <c r="BR1841" s="121"/>
    </row>
    <row r="1842" spans="1:70" customFormat="1" ht="15.75">
      <c r="A1842" s="84"/>
      <c r="B1842" s="363"/>
      <c r="C1842" s="121"/>
      <c r="D1842" s="121"/>
      <c r="E1842" s="121"/>
      <c r="F1842" s="121"/>
      <c r="G1842" s="121"/>
      <c r="H1842" s="121"/>
      <c r="I1842" s="121"/>
      <c r="J1842" s="121"/>
      <c r="K1842" s="121"/>
      <c r="L1842" s="10"/>
      <c r="M1842" s="225"/>
      <c r="N1842" s="225"/>
      <c r="R1842" s="205"/>
      <c r="S1842" s="205"/>
      <c r="T1842" s="205"/>
      <c r="V1842" s="205"/>
      <c r="W1842" s="205"/>
      <c r="X1842" s="205"/>
      <c r="Y1842" s="394"/>
      <c r="Z1842" s="250"/>
      <c r="AA1842" s="205"/>
      <c r="AB1842" s="250"/>
      <c r="AC1842" s="250"/>
      <c r="AD1842" s="250"/>
      <c r="AE1842" s="205"/>
      <c r="AF1842" s="250"/>
      <c r="AH1842" s="250"/>
      <c r="AI1842" s="205"/>
      <c r="AJ1842" s="250"/>
      <c r="AK1842" s="250"/>
      <c r="AL1842" s="250"/>
      <c r="AM1842" s="205"/>
      <c r="AN1842" s="250"/>
      <c r="AO1842" s="121"/>
      <c r="AP1842" s="250"/>
      <c r="AQ1842" s="205"/>
      <c r="AR1842" s="250"/>
      <c r="AT1842" s="250"/>
      <c r="AU1842" s="205"/>
      <c r="AV1842" s="250"/>
      <c r="AX1842" s="250"/>
      <c r="AY1842" s="205"/>
      <c r="AZ1842" s="250"/>
      <c r="BB1842" s="250"/>
      <c r="BC1842" s="205"/>
      <c r="BD1842" s="250"/>
      <c r="BF1842" s="250"/>
      <c r="BG1842" s="205"/>
      <c r="BH1842" s="250"/>
      <c r="BI1842" s="121"/>
      <c r="BJ1842" s="250"/>
      <c r="BK1842" s="205"/>
      <c r="BL1842" s="250"/>
      <c r="BN1842" s="121"/>
      <c r="BO1842" s="121"/>
      <c r="BP1842" s="121"/>
      <c r="BQ1842" s="121"/>
      <c r="BR1842" s="121"/>
    </row>
    <row r="1843" spans="1:70" customFormat="1" ht="15.75">
      <c r="A1843" s="84"/>
      <c r="B1843" s="363"/>
      <c r="C1843" s="121"/>
      <c r="D1843" s="121"/>
      <c r="E1843" s="121"/>
      <c r="F1843" s="121"/>
      <c r="G1843" s="121"/>
      <c r="H1843" s="121"/>
      <c r="I1843" s="121"/>
      <c r="J1843" s="121"/>
      <c r="K1843" s="121"/>
      <c r="L1843" s="10"/>
      <c r="M1843" s="225"/>
      <c r="N1843" s="225"/>
      <c r="R1843" s="205"/>
      <c r="S1843" s="205"/>
      <c r="T1843" s="205"/>
      <c r="V1843" s="205"/>
      <c r="W1843" s="205"/>
      <c r="X1843" s="205"/>
      <c r="Y1843" s="394"/>
      <c r="Z1843" s="250"/>
      <c r="AA1843" s="205"/>
      <c r="AB1843" s="250"/>
      <c r="AC1843" s="250"/>
      <c r="AD1843" s="250"/>
      <c r="AE1843" s="205"/>
      <c r="AF1843" s="250"/>
      <c r="AH1843" s="250"/>
      <c r="AI1843" s="205"/>
      <c r="AJ1843" s="250"/>
      <c r="AK1843" s="250"/>
      <c r="AL1843" s="250"/>
      <c r="AM1843" s="205"/>
      <c r="AN1843" s="250"/>
      <c r="AO1843" s="121"/>
      <c r="AP1843" s="250"/>
      <c r="AQ1843" s="205"/>
      <c r="AR1843" s="250"/>
      <c r="AT1843" s="250"/>
      <c r="AU1843" s="205"/>
      <c r="AV1843" s="250"/>
      <c r="AX1843" s="250"/>
      <c r="AY1843" s="205"/>
      <c r="AZ1843" s="250"/>
      <c r="BB1843" s="250"/>
      <c r="BC1843" s="205"/>
      <c r="BD1843" s="250"/>
      <c r="BF1843" s="250"/>
      <c r="BG1843" s="205"/>
      <c r="BH1843" s="250"/>
      <c r="BI1843" s="121"/>
      <c r="BJ1843" s="250"/>
      <c r="BK1843" s="205"/>
      <c r="BL1843" s="250"/>
      <c r="BN1843" s="121"/>
      <c r="BO1843" s="121"/>
      <c r="BP1843" s="121"/>
      <c r="BQ1843" s="121"/>
      <c r="BR1843" s="121"/>
    </row>
    <row r="1844" spans="1:70" customFormat="1" ht="15.75">
      <c r="A1844" s="84"/>
      <c r="B1844" s="363"/>
      <c r="C1844" s="121"/>
      <c r="D1844" s="121"/>
      <c r="E1844" s="121"/>
      <c r="F1844" s="121"/>
      <c r="G1844" s="121"/>
      <c r="H1844" s="121"/>
      <c r="I1844" s="121"/>
      <c r="J1844" s="121"/>
      <c r="K1844" s="121"/>
      <c r="L1844" s="10"/>
      <c r="M1844" s="225"/>
      <c r="N1844" s="225"/>
      <c r="R1844" s="205"/>
      <c r="S1844" s="205"/>
      <c r="T1844" s="205"/>
      <c r="V1844" s="205"/>
      <c r="W1844" s="205"/>
      <c r="X1844" s="205"/>
      <c r="Y1844" s="394"/>
      <c r="Z1844" s="250"/>
      <c r="AA1844" s="205"/>
      <c r="AB1844" s="250"/>
      <c r="AC1844" s="250"/>
      <c r="AD1844" s="250"/>
      <c r="AE1844" s="205"/>
      <c r="AF1844" s="250"/>
      <c r="AH1844" s="250"/>
      <c r="AI1844" s="205"/>
      <c r="AJ1844" s="250"/>
      <c r="AK1844" s="250"/>
      <c r="AL1844" s="250"/>
      <c r="AM1844" s="205"/>
      <c r="AN1844" s="250"/>
      <c r="AO1844" s="121"/>
      <c r="AP1844" s="250"/>
      <c r="AQ1844" s="205"/>
      <c r="AR1844" s="250"/>
      <c r="AT1844" s="250"/>
      <c r="AU1844" s="205"/>
      <c r="AV1844" s="250"/>
      <c r="AX1844" s="250"/>
      <c r="AY1844" s="205"/>
      <c r="AZ1844" s="250"/>
      <c r="BB1844" s="250"/>
      <c r="BC1844" s="205"/>
      <c r="BD1844" s="250"/>
      <c r="BF1844" s="250"/>
      <c r="BG1844" s="205"/>
      <c r="BH1844" s="250"/>
      <c r="BI1844" s="121"/>
      <c r="BJ1844" s="250"/>
      <c r="BK1844" s="205"/>
      <c r="BL1844" s="250"/>
      <c r="BN1844" s="121"/>
      <c r="BO1844" s="121"/>
      <c r="BP1844" s="121"/>
      <c r="BQ1844" s="121"/>
      <c r="BR1844" s="121"/>
    </row>
    <row r="1845" spans="1:70" customFormat="1" ht="15.75">
      <c r="A1845" s="84"/>
      <c r="B1845" s="363"/>
      <c r="C1845" s="121"/>
      <c r="D1845" s="121"/>
      <c r="E1845" s="121"/>
      <c r="F1845" s="121"/>
      <c r="G1845" s="121"/>
      <c r="H1845" s="121"/>
      <c r="I1845" s="121"/>
      <c r="J1845" s="121"/>
      <c r="K1845" s="121"/>
      <c r="L1845" s="10"/>
      <c r="M1845" s="225"/>
      <c r="N1845" s="225"/>
      <c r="R1845" s="205"/>
      <c r="S1845" s="205"/>
      <c r="T1845" s="205"/>
      <c r="V1845" s="205"/>
      <c r="W1845" s="205"/>
      <c r="X1845" s="205"/>
      <c r="Y1845" s="394"/>
      <c r="Z1845" s="250"/>
      <c r="AA1845" s="205"/>
      <c r="AB1845" s="250"/>
      <c r="AC1845" s="250"/>
      <c r="AD1845" s="250"/>
      <c r="AE1845" s="205"/>
      <c r="AF1845" s="250"/>
      <c r="AH1845" s="250"/>
      <c r="AI1845" s="205"/>
      <c r="AJ1845" s="250"/>
      <c r="AK1845" s="250"/>
      <c r="AL1845" s="250"/>
      <c r="AM1845" s="205"/>
      <c r="AN1845" s="250"/>
      <c r="AO1845" s="121"/>
      <c r="AP1845" s="250"/>
      <c r="AQ1845" s="205"/>
      <c r="AR1845" s="250"/>
      <c r="AT1845" s="250"/>
      <c r="AU1845" s="205"/>
      <c r="AV1845" s="250"/>
      <c r="AX1845" s="250"/>
      <c r="AY1845" s="205"/>
      <c r="AZ1845" s="250"/>
      <c r="BB1845" s="250"/>
      <c r="BC1845" s="205"/>
      <c r="BD1845" s="250"/>
      <c r="BF1845" s="250"/>
      <c r="BG1845" s="205"/>
      <c r="BH1845" s="250"/>
      <c r="BI1845" s="121"/>
      <c r="BJ1845" s="250"/>
      <c r="BK1845" s="205"/>
      <c r="BL1845" s="250"/>
      <c r="BN1845" s="121"/>
      <c r="BO1845" s="121"/>
      <c r="BP1845" s="121"/>
      <c r="BQ1845" s="121"/>
      <c r="BR1845" s="121"/>
    </row>
    <row r="1846" spans="1:70" customFormat="1" ht="15.75">
      <c r="A1846" s="84"/>
      <c r="B1846" s="363"/>
      <c r="C1846" s="121"/>
      <c r="D1846" s="121"/>
      <c r="E1846" s="121"/>
      <c r="F1846" s="121"/>
      <c r="G1846" s="121"/>
      <c r="H1846" s="121"/>
      <c r="I1846" s="121"/>
      <c r="J1846" s="121"/>
      <c r="K1846" s="121"/>
      <c r="L1846" s="10"/>
      <c r="M1846" s="225"/>
      <c r="N1846" s="225"/>
      <c r="R1846" s="205"/>
      <c r="S1846" s="205"/>
      <c r="T1846" s="205"/>
      <c r="V1846" s="205"/>
      <c r="W1846" s="205"/>
      <c r="X1846" s="205"/>
      <c r="Y1846" s="394"/>
      <c r="Z1846" s="250"/>
      <c r="AA1846" s="205"/>
      <c r="AB1846" s="250"/>
      <c r="AC1846" s="250"/>
      <c r="AD1846" s="250"/>
      <c r="AE1846" s="205"/>
      <c r="AF1846" s="250"/>
      <c r="AH1846" s="250"/>
      <c r="AI1846" s="205"/>
      <c r="AJ1846" s="250"/>
      <c r="AK1846" s="250"/>
      <c r="AL1846" s="250"/>
      <c r="AM1846" s="205"/>
      <c r="AN1846" s="250"/>
      <c r="AO1846" s="121"/>
      <c r="AP1846" s="250"/>
      <c r="AQ1846" s="205"/>
      <c r="AR1846" s="250"/>
      <c r="AT1846" s="250"/>
      <c r="AU1846" s="205"/>
      <c r="AV1846" s="250"/>
      <c r="AX1846" s="250"/>
      <c r="AY1846" s="205"/>
      <c r="AZ1846" s="250"/>
      <c r="BB1846" s="250"/>
      <c r="BC1846" s="205"/>
      <c r="BD1846" s="250"/>
      <c r="BF1846" s="250"/>
      <c r="BG1846" s="205"/>
      <c r="BH1846" s="250"/>
      <c r="BI1846" s="121"/>
      <c r="BJ1846" s="250"/>
      <c r="BK1846" s="205"/>
      <c r="BL1846" s="250"/>
      <c r="BN1846" s="121"/>
      <c r="BO1846" s="121"/>
      <c r="BP1846" s="121"/>
      <c r="BQ1846" s="121"/>
      <c r="BR1846" s="121"/>
    </row>
    <row r="1847" spans="1:70" customFormat="1" ht="15.75">
      <c r="A1847" s="84"/>
      <c r="B1847" s="363"/>
      <c r="C1847" s="121"/>
      <c r="D1847" s="121"/>
      <c r="E1847" s="121"/>
      <c r="F1847" s="121"/>
      <c r="G1847" s="121"/>
      <c r="H1847" s="121"/>
      <c r="I1847" s="121"/>
      <c r="J1847" s="121"/>
      <c r="K1847" s="121"/>
      <c r="L1847" s="10"/>
      <c r="M1847" s="225"/>
      <c r="N1847" s="225"/>
      <c r="R1847" s="205"/>
      <c r="S1847" s="205"/>
      <c r="T1847" s="205"/>
      <c r="V1847" s="205"/>
      <c r="W1847" s="205"/>
      <c r="X1847" s="205"/>
      <c r="Y1847" s="394"/>
      <c r="Z1847" s="250"/>
      <c r="AA1847" s="205"/>
      <c r="AB1847" s="250"/>
      <c r="AC1847" s="250"/>
      <c r="AD1847" s="250"/>
      <c r="AE1847" s="205"/>
      <c r="AF1847" s="250"/>
      <c r="AH1847" s="250"/>
      <c r="AI1847" s="205"/>
      <c r="AJ1847" s="250"/>
      <c r="AK1847" s="250"/>
      <c r="AL1847" s="250"/>
      <c r="AM1847" s="205"/>
      <c r="AN1847" s="250"/>
      <c r="AO1847" s="121"/>
      <c r="AP1847" s="250"/>
      <c r="AQ1847" s="205"/>
      <c r="AR1847" s="250"/>
      <c r="AT1847" s="250"/>
      <c r="AU1847" s="205"/>
      <c r="AV1847" s="250"/>
      <c r="AX1847" s="250"/>
      <c r="AY1847" s="205"/>
      <c r="AZ1847" s="250"/>
      <c r="BB1847" s="250"/>
      <c r="BC1847" s="205"/>
      <c r="BD1847" s="250"/>
      <c r="BF1847" s="250"/>
      <c r="BG1847" s="205"/>
      <c r="BH1847" s="250"/>
      <c r="BI1847" s="121"/>
      <c r="BJ1847" s="250"/>
      <c r="BK1847" s="205"/>
      <c r="BL1847" s="250"/>
      <c r="BN1847" s="121"/>
      <c r="BO1847" s="121"/>
      <c r="BP1847" s="121"/>
      <c r="BQ1847" s="121"/>
      <c r="BR1847" s="121"/>
    </row>
    <row r="1848" spans="1:70" customFormat="1" ht="15.75">
      <c r="A1848" s="84"/>
      <c r="B1848" s="363"/>
      <c r="C1848" s="121"/>
      <c r="D1848" s="121"/>
      <c r="E1848" s="121"/>
      <c r="F1848" s="121"/>
      <c r="G1848" s="121"/>
      <c r="H1848" s="121"/>
      <c r="I1848" s="121"/>
      <c r="J1848" s="121"/>
      <c r="K1848" s="121"/>
      <c r="L1848" s="10"/>
      <c r="M1848" s="225"/>
      <c r="N1848" s="225"/>
      <c r="R1848" s="205"/>
      <c r="S1848" s="205"/>
      <c r="T1848" s="205"/>
      <c r="V1848" s="205"/>
      <c r="W1848" s="205"/>
      <c r="X1848" s="205"/>
      <c r="Y1848" s="394"/>
      <c r="Z1848" s="250"/>
      <c r="AA1848" s="205"/>
      <c r="AB1848" s="250"/>
      <c r="AC1848" s="250"/>
      <c r="AD1848" s="250"/>
      <c r="AE1848" s="205"/>
      <c r="AF1848" s="250"/>
      <c r="AH1848" s="250"/>
      <c r="AI1848" s="205"/>
      <c r="AJ1848" s="250"/>
      <c r="AK1848" s="250"/>
      <c r="AL1848" s="250"/>
      <c r="AM1848" s="205"/>
      <c r="AN1848" s="250"/>
      <c r="AO1848" s="121"/>
      <c r="AP1848" s="250"/>
      <c r="AQ1848" s="205"/>
      <c r="AR1848" s="250"/>
      <c r="AT1848" s="250"/>
      <c r="AU1848" s="205"/>
      <c r="AV1848" s="250"/>
      <c r="AX1848" s="250"/>
      <c r="AY1848" s="205"/>
      <c r="AZ1848" s="250"/>
      <c r="BB1848" s="250"/>
      <c r="BC1848" s="205"/>
      <c r="BD1848" s="250"/>
      <c r="BF1848" s="250"/>
      <c r="BG1848" s="205"/>
      <c r="BH1848" s="250"/>
      <c r="BI1848" s="121"/>
      <c r="BJ1848" s="250"/>
      <c r="BK1848" s="205"/>
      <c r="BL1848" s="250"/>
      <c r="BN1848" s="121"/>
      <c r="BO1848" s="121"/>
      <c r="BP1848" s="121"/>
      <c r="BQ1848" s="121"/>
      <c r="BR1848" s="121"/>
    </row>
    <row r="1849" spans="1:70" customFormat="1" ht="15.75">
      <c r="A1849" s="84"/>
      <c r="B1849" s="363"/>
      <c r="C1849" s="121"/>
      <c r="D1849" s="121"/>
      <c r="E1849" s="121"/>
      <c r="F1849" s="121"/>
      <c r="G1849" s="121"/>
      <c r="H1849" s="121"/>
      <c r="I1849" s="121"/>
      <c r="J1849" s="121"/>
      <c r="K1849" s="121"/>
      <c r="L1849" s="10"/>
      <c r="M1849" s="225"/>
      <c r="N1849" s="225"/>
      <c r="R1849" s="205"/>
      <c r="S1849" s="205"/>
      <c r="T1849" s="205"/>
      <c r="V1849" s="205"/>
      <c r="W1849" s="205"/>
      <c r="X1849" s="205"/>
      <c r="Y1849" s="394"/>
      <c r="Z1849" s="250"/>
      <c r="AA1849" s="205"/>
      <c r="AB1849" s="250"/>
      <c r="AC1849" s="250"/>
      <c r="AD1849" s="250"/>
      <c r="AE1849" s="205"/>
      <c r="AF1849" s="250"/>
      <c r="AH1849" s="250"/>
      <c r="AI1849" s="205"/>
      <c r="AJ1849" s="250"/>
      <c r="AK1849" s="250"/>
      <c r="AL1849" s="250"/>
      <c r="AM1849" s="205"/>
      <c r="AN1849" s="250"/>
      <c r="AO1849" s="121"/>
      <c r="AP1849" s="250"/>
      <c r="AQ1849" s="205"/>
      <c r="AR1849" s="250"/>
      <c r="AT1849" s="250"/>
      <c r="AU1849" s="205"/>
      <c r="AV1849" s="250"/>
      <c r="AX1849" s="250"/>
      <c r="AY1849" s="205"/>
      <c r="AZ1849" s="250"/>
      <c r="BB1849" s="250"/>
      <c r="BC1849" s="205"/>
      <c r="BD1849" s="250"/>
      <c r="BF1849" s="250"/>
      <c r="BG1849" s="205"/>
      <c r="BH1849" s="250"/>
      <c r="BI1849" s="121"/>
      <c r="BJ1849" s="250"/>
      <c r="BK1849" s="205"/>
      <c r="BL1849" s="250"/>
      <c r="BN1849" s="121"/>
      <c r="BO1849" s="121"/>
      <c r="BP1849" s="121"/>
      <c r="BQ1849" s="121"/>
      <c r="BR1849" s="121"/>
    </row>
    <row r="1850" spans="1:70" customFormat="1" ht="15.75">
      <c r="A1850" s="84"/>
      <c r="B1850" s="363"/>
      <c r="C1850" s="121"/>
      <c r="D1850" s="121"/>
      <c r="E1850" s="121"/>
      <c r="F1850" s="121"/>
      <c r="G1850" s="121"/>
      <c r="H1850" s="121"/>
      <c r="I1850" s="121"/>
      <c r="J1850" s="121"/>
      <c r="K1850" s="121"/>
      <c r="L1850" s="10"/>
      <c r="M1850" s="225"/>
      <c r="N1850" s="225"/>
      <c r="R1850" s="205"/>
      <c r="S1850" s="205"/>
      <c r="T1850" s="205"/>
      <c r="V1850" s="205"/>
      <c r="W1850" s="205"/>
      <c r="X1850" s="205"/>
      <c r="Y1850" s="394"/>
      <c r="Z1850" s="250"/>
      <c r="AA1850" s="205"/>
      <c r="AB1850" s="250"/>
      <c r="AC1850" s="250"/>
      <c r="AD1850" s="250"/>
      <c r="AE1850" s="205"/>
      <c r="AF1850" s="250"/>
      <c r="AH1850" s="250"/>
      <c r="AI1850" s="205"/>
      <c r="AJ1850" s="250"/>
      <c r="AK1850" s="250"/>
      <c r="AL1850" s="250"/>
      <c r="AM1850" s="205"/>
      <c r="AN1850" s="250"/>
      <c r="AO1850" s="121"/>
      <c r="AP1850" s="250"/>
      <c r="AQ1850" s="205"/>
      <c r="AR1850" s="250"/>
      <c r="AT1850" s="250"/>
      <c r="AU1850" s="205"/>
      <c r="AV1850" s="250"/>
      <c r="AX1850" s="250"/>
      <c r="AY1850" s="205"/>
      <c r="AZ1850" s="250"/>
      <c r="BB1850" s="250"/>
      <c r="BC1850" s="205"/>
      <c r="BD1850" s="250"/>
      <c r="BF1850" s="250"/>
      <c r="BG1850" s="205"/>
      <c r="BH1850" s="250"/>
      <c r="BI1850" s="121"/>
      <c r="BJ1850" s="250"/>
      <c r="BK1850" s="205"/>
      <c r="BL1850" s="250"/>
      <c r="BN1850" s="121"/>
      <c r="BO1850" s="121"/>
      <c r="BP1850" s="121"/>
      <c r="BQ1850" s="121"/>
      <c r="BR1850" s="121"/>
    </row>
    <row r="1851" spans="1:70" customFormat="1" ht="15.75">
      <c r="A1851" s="84"/>
      <c r="B1851" s="363"/>
      <c r="C1851" s="121"/>
      <c r="D1851" s="121"/>
      <c r="E1851" s="121"/>
      <c r="F1851" s="121"/>
      <c r="G1851" s="121"/>
      <c r="H1851" s="121"/>
      <c r="I1851" s="121"/>
      <c r="J1851" s="121"/>
      <c r="K1851" s="121"/>
      <c r="L1851" s="10"/>
      <c r="M1851" s="225"/>
      <c r="N1851" s="225"/>
      <c r="R1851" s="205"/>
      <c r="S1851" s="205"/>
      <c r="T1851" s="205"/>
      <c r="V1851" s="205"/>
      <c r="W1851" s="205"/>
      <c r="X1851" s="205"/>
      <c r="Y1851" s="394"/>
      <c r="Z1851" s="250"/>
      <c r="AA1851" s="205"/>
      <c r="AB1851" s="250"/>
      <c r="AC1851" s="250"/>
      <c r="AD1851" s="250"/>
      <c r="AE1851" s="205"/>
      <c r="AF1851" s="250"/>
      <c r="AH1851" s="250"/>
      <c r="AI1851" s="205"/>
      <c r="AJ1851" s="250"/>
      <c r="AK1851" s="250"/>
      <c r="AL1851" s="250"/>
      <c r="AM1851" s="205"/>
      <c r="AN1851" s="250"/>
      <c r="AO1851" s="121"/>
      <c r="AP1851" s="250"/>
      <c r="AQ1851" s="205"/>
      <c r="AR1851" s="250"/>
      <c r="AT1851" s="250"/>
      <c r="AU1851" s="205"/>
      <c r="AV1851" s="250"/>
      <c r="AX1851" s="250"/>
      <c r="AY1851" s="205"/>
      <c r="AZ1851" s="250"/>
      <c r="BB1851" s="250"/>
      <c r="BC1851" s="205"/>
      <c r="BD1851" s="250"/>
      <c r="BF1851" s="250"/>
      <c r="BG1851" s="205"/>
      <c r="BH1851" s="250"/>
      <c r="BI1851" s="121"/>
      <c r="BJ1851" s="250"/>
      <c r="BK1851" s="205"/>
      <c r="BL1851" s="250"/>
      <c r="BN1851" s="121"/>
      <c r="BO1851" s="121"/>
      <c r="BP1851" s="121"/>
      <c r="BQ1851" s="121"/>
      <c r="BR1851" s="121"/>
    </row>
    <row r="1852" spans="1:70" customFormat="1" ht="15.75">
      <c r="A1852" s="84"/>
      <c r="B1852" s="363"/>
      <c r="C1852" s="121"/>
      <c r="D1852" s="121"/>
      <c r="E1852" s="121"/>
      <c r="F1852" s="121"/>
      <c r="G1852" s="121"/>
      <c r="H1852" s="121"/>
      <c r="I1852" s="121"/>
      <c r="J1852" s="121"/>
      <c r="K1852" s="121"/>
      <c r="L1852" s="10"/>
      <c r="M1852" s="225"/>
      <c r="N1852" s="225"/>
      <c r="R1852" s="205"/>
      <c r="S1852" s="205"/>
      <c r="T1852" s="205"/>
      <c r="V1852" s="205"/>
      <c r="W1852" s="205"/>
      <c r="X1852" s="205"/>
      <c r="Y1852" s="394"/>
      <c r="Z1852" s="250"/>
      <c r="AA1852" s="205"/>
      <c r="AB1852" s="250"/>
      <c r="AC1852" s="250"/>
      <c r="AD1852" s="250"/>
      <c r="AE1852" s="205"/>
      <c r="AF1852" s="250"/>
      <c r="AH1852" s="250"/>
      <c r="AI1852" s="205"/>
      <c r="AJ1852" s="250"/>
      <c r="AK1852" s="250"/>
      <c r="AL1852" s="250"/>
      <c r="AM1852" s="205"/>
      <c r="AN1852" s="250"/>
      <c r="AO1852" s="121"/>
      <c r="AP1852" s="250"/>
      <c r="AQ1852" s="205"/>
      <c r="AR1852" s="250"/>
      <c r="AT1852" s="250"/>
      <c r="AU1852" s="205"/>
      <c r="AV1852" s="250"/>
      <c r="AX1852" s="250"/>
      <c r="AY1852" s="205"/>
      <c r="AZ1852" s="250"/>
      <c r="BB1852" s="250"/>
      <c r="BC1852" s="205"/>
      <c r="BD1852" s="250"/>
      <c r="BF1852" s="250"/>
      <c r="BG1852" s="205"/>
      <c r="BH1852" s="250"/>
      <c r="BI1852" s="121"/>
      <c r="BJ1852" s="250"/>
      <c r="BK1852" s="205"/>
      <c r="BL1852" s="250"/>
      <c r="BN1852" s="121"/>
      <c r="BO1852" s="121"/>
      <c r="BP1852" s="121"/>
      <c r="BQ1852" s="121"/>
      <c r="BR1852" s="121"/>
    </row>
    <row r="1853" spans="1:70" customFormat="1" ht="15.75">
      <c r="A1853" s="84"/>
      <c r="B1853" s="363"/>
      <c r="C1853" s="121"/>
      <c r="D1853" s="121"/>
      <c r="E1853" s="121"/>
      <c r="F1853" s="121"/>
      <c r="G1853" s="121"/>
      <c r="H1853" s="121"/>
      <c r="I1853" s="121"/>
      <c r="J1853" s="121"/>
      <c r="K1853" s="121"/>
      <c r="L1853" s="10"/>
      <c r="M1853" s="225"/>
      <c r="N1853" s="225"/>
      <c r="R1853" s="205"/>
      <c r="S1853" s="205"/>
      <c r="T1853" s="205"/>
      <c r="V1853" s="205"/>
      <c r="W1853" s="205"/>
      <c r="X1853" s="205"/>
      <c r="Y1853" s="394"/>
      <c r="Z1853" s="250"/>
      <c r="AA1853" s="205"/>
      <c r="AB1853" s="250"/>
      <c r="AC1853" s="250"/>
      <c r="AD1853" s="250"/>
      <c r="AE1853" s="205"/>
      <c r="AF1853" s="250"/>
      <c r="AH1853" s="250"/>
      <c r="AI1853" s="205"/>
      <c r="AJ1853" s="250"/>
      <c r="AK1853" s="250"/>
      <c r="AL1853" s="250"/>
      <c r="AM1853" s="205"/>
      <c r="AN1853" s="250"/>
      <c r="AO1853" s="121"/>
      <c r="AP1853" s="250"/>
      <c r="AQ1853" s="205"/>
      <c r="AR1853" s="250"/>
      <c r="AT1853" s="250"/>
      <c r="AU1853" s="205"/>
      <c r="AV1853" s="250"/>
      <c r="AX1853" s="250"/>
      <c r="AY1853" s="205"/>
      <c r="AZ1853" s="250"/>
      <c r="BB1853" s="250"/>
      <c r="BC1853" s="205"/>
      <c r="BD1853" s="250"/>
      <c r="BF1853" s="250"/>
      <c r="BG1853" s="205"/>
      <c r="BH1853" s="250"/>
      <c r="BI1853" s="121"/>
      <c r="BJ1853" s="250"/>
      <c r="BK1853" s="205"/>
      <c r="BL1853" s="250"/>
      <c r="BN1853" s="121"/>
      <c r="BO1853" s="121"/>
      <c r="BP1853" s="121"/>
      <c r="BQ1853" s="121"/>
      <c r="BR1853" s="121"/>
    </row>
    <row r="1854" spans="1:70" customFormat="1" ht="15.75">
      <c r="A1854" s="84"/>
      <c r="B1854" s="363"/>
      <c r="C1854" s="121"/>
      <c r="D1854" s="121"/>
      <c r="E1854" s="121"/>
      <c r="F1854" s="121"/>
      <c r="G1854" s="121"/>
      <c r="H1854" s="121"/>
      <c r="I1854" s="121"/>
      <c r="J1854" s="121"/>
      <c r="K1854" s="121"/>
      <c r="L1854" s="10"/>
      <c r="M1854" s="225"/>
      <c r="N1854" s="225"/>
      <c r="R1854" s="205"/>
      <c r="S1854" s="205"/>
      <c r="T1854" s="205"/>
      <c r="V1854" s="205"/>
      <c r="W1854" s="205"/>
      <c r="X1854" s="205"/>
      <c r="Y1854" s="394"/>
      <c r="Z1854" s="250"/>
      <c r="AA1854" s="205"/>
      <c r="AB1854" s="250"/>
      <c r="AC1854" s="250"/>
      <c r="AD1854" s="250"/>
      <c r="AE1854" s="205"/>
      <c r="AF1854" s="250"/>
      <c r="AH1854" s="250"/>
      <c r="AI1854" s="205"/>
      <c r="AJ1854" s="250"/>
      <c r="AK1854" s="250"/>
      <c r="AL1854" s="250"/>
      <c r="AM1854" s="205"/>
      <c r="AN1854" s="250"/>
      <c r="AO1854" s="121"/>
      <c r="AP1854" s="250"/>
      <c r="AQ1854" s="205"/>
      <c r="AR1854" s="250"/>
      <c r="AT1854" s="250"/>
      <c r="AU1854" s="205"/>
      <c r="AV1854" s="250"/>
      <c r="AX1854" s="250"/>
      <c r="AY1854" s="205"/>
      <c r="AZ1854" s="250"/>
      <c r="BB1854" s="250"/>
      <c r="BC1854" s="205"/>
      <c r="BD1854" s="250"/>
      <c r="BF1854" s="250"/>
      <c r="BG1854" s="205"/>
      <c r="BH1854" s="250"/>
      <c r="BI1854" s="121"/>
      <c r="BJ1854" s="250"/>
      <c r="BK1854" s="205"/>
      <c r="BL1854" s="250"/>
      <c r="BN1854" s="121"/>
      <c r="BO1854" s="121"/>
      <c r="BP1854" s="121"/>
      <c r="BQ1854" s="121"/>
      <c r="BR1854" s="121"/>
    </row>
    <row r="1855" spans="1:70" customFormat="1" ht="15.75">
      <c r="A1855" s="84"/>
      <c r="B1855" s="363"/>
      <c r="C1855" s="121"/>
      <c r="D1855" s="121"/>
      <c r="E1855" s="121"/>
      <c r="F1855" s="121"/>
      <c r="G1855" s="121"/>
      <c r="H1855" s="121"/>
      <c r="I1855" s="121"/>
      <c r="J1855" s="121"/>
      <c r="K1855" s="121"/>
      <c r="L1855" s="10"/>
      <c r="M1855" s="225"/>
      <c r="N1855" s="225"/>
      <c r="R1855" s="205"/>
      <c r="S1855" s="205"/>
      <c r="T1855" s="205"/>
      <c r="V1855" s="205"/>
      <c r="W1855" s="205"/>
      <c r="X1855" s="205"/>
      <c r="Y1855" s="394"/>
      <c r="Z1855" s="250"/>
      <c r="AA1855" s="205"/>
      <c r="AB1855" s="250"/>
      <c r="AC1855" s="250"/>
      <c r="AD1855" s="250"/>
      <c r="AE1855" s="205"/>
      <c r="AF1855" s="250"/>
      <c r="AH1855" s="250"/>
      <c r="AI1855" s="205"/>
      <c r="AJ1855" s="250"/>
      <c r="AK1855" s="250"/>
      <c r="AL1855" s="250"/>
      <c r="AM1855" s="205"/>
      <c r="AN1855" s="250"/>
      <c r="AO1855" s="121"/>
      <c r="AP1855" s="250"/>
      <c r="AQ1855" s="205"/>
      <c r="AR1855" s="250"/>
      <c r="AT1855" s="250"/>
      <c r="AU1855" s="205"/>
      <c r="AV1855" s="250"/>
      <c r="AX1855" s="250"/>
      <c r="AY1855" s="205"/>
      <c r="AZ1855" s="250"/>
      <c r="BB1855" s="250"/>
      <c r="BC1855" s="205"/>
      <c r="BD1855" s="250"/>
      <c r="BF1855" s="250"/>
      <c r="BG1855" s="205"/>
      <c r="BH1855" s="250"/>
      <c r="BI1855" s="121"/>
      <c r="BJ1855" s="250"/>
      <c r="BK1855" s="205"/>
      <c r="BL1855" s="250"/>
      <c r="BN1855" s="121"/>
      <c r="BO1855" s="121"/>
      <c r="BP1855" s="121"/>
      <c r="BQ1855" s="121"/>
      <c r="BR1855" s="121"/>
    </row>
    <row r="1856" spans="1:70" customFormat="1" ht="15.75">
      <c r="A1856" s="84"/>
      <c r="B1856" s="363"/>
      <c r="C1856" s="121"/>
      <c r="D1856" s="121"/>
      <c r="E1856" s="121"/>
      <c r="F1856" s="121"/>
      <c r="G1856" s="121"/>
      <c r="H1856" s="121"/>
      <c r="I1856" s="121"/>
      <c r="J1856" s="121"/>
      <c r="K1856" s="121"/>
      <c r="L1856" s="10"/>
      <c r="M1856" s="225"/>
      <c r="N1856" s="225"/>
      <c r="R1856" s="205"/>
      <c r="S1856" s="205"/>
      <c r="T1856" s="205"/>
      <c r="V1856" s="205"/>
      <c r="W1856" s="205"/>
      <c r="X1856" s="205"/>
      <c r="Y1856" s="394"/>
      <c r="Z1856" s="250"/>
      <c r="AA1856" s="205"/>
      <c r="AB1856" s="250"/>
      <c r="AC1856" s="250"/>
      <c r="AD1856" s="250"/>
      <c r="AE1856" s="205"/>
      <c r="AF1856" s="250"/>
      <c r="AH1856" s="250"/>
      <c r="AI1856" s="205"/>
      <c r="AJ1856" s="250"/>
      <c r="AK1856" s="250"/>
      <c r="AL1856" s="250"/>
      <c r="AM1856" s="205"/>
      <c r="AN1856" s="250"/>
      <c r="AO1856" s="121"/>
      <c r="AP1856" s="250"/>
      <c r="AQ1856" s="205"/>
      <c r="AR1856" s="250"/>
      <c r="AT1856" s="250"/>
      <c r="AU1856" s="205"/>
      <c r="AV1856" s="250"/>
      <c r="AX1856" s="250"/>
      <c r="AY1856" s="205"/>
      <c r="AZ1856" s="250"/>
      <c r="BB1856" s="250"/>
      <c r="BC1856" s="205"/>
      <c r="BD1856" s="250"/>
      <c r="BF1856" s="250"/>
      <c r="BG1856" s="205"/>
      <c r="BH1856" s="250"/>
      <c r="BI1856" s="121"/>
      <c r="BJ1856" s="250"/>
      <c r="BK1856" s="205"/>
      <c r="BL1856" s="250"/>
      <c r="BN1856" s="121"/>
      <c r="BO1856" s="121"/>
      <c r="BP1856" s="121"/>
      <c r="BQ1856" s="121"/>
      <c r="BR1856" s="121"/>
    </row>
    <row r="1857" spans="1:70" customFormat="1" ht="15.75">
      <c r="A1857" s="84"/>
      <c r="B1857" s="363"/>
      <c r="C1857" s="121"/>
      <c r="D1857" s="121"/>
      <c r="E1857" s="121"/>
      <c r="F1857" s="121"/>
      <c r="G1857" s="121"/>
      <c r="H1857" s="121"/>
      <c r="I1857" s="121"/>
      <c r="J1857" s="121"/>
      <c r="K1857" s="121"/>
      <c r="L1857" s="10"/>
      <c r="M1857" s="225"/>
      <c r="N1857" s="225"/>
      <c r="R1857" s="205"/>
      <c r="S1857" s="205"/>
      <c r="T1857" s="205"/>
      <c r="V1857" s="205"/>
      <c r="W1857" s="205"/>
      <c r="X1857" s="205"/>
      <c r="Y1857" s="394"/>
      <c r="Z1857" s="250"/>
      <c r="AA1857" s="205"/>
      <c r="AB1857" s="250"/>
      <c r="AC1857" s="250"/>
      <c r="AD1857" s="250"/>
      <c r="AE1857" s="205"/>
      <c r="AF1857" s="250"/>
      <c r="AH1857" s="250"/>
      <c r="AI1857" s="205"/>
      <c r="AJ1857" s="250"/>
      <c r="AK1857" s="250"/>
      <c r="AL1857" s="250"/>
      <c r="AM1857" s="205"/>
      <c r="AN1857" s="250"/>
      <c r="AO1857" s="121"/>
      <c r="AP1857" s="250"/>
      <c r="AQ1857" s="205"/>
      <c r="AR1857" s="250"/>
      <c r="AT1857" s="250"/>
      <c r="AU1857" s="205"/>
      <c r="AV1857" s="250"/>
      <c r="AX1857" s="250"/>
      <c r="AY1857" s="205"/>
      <c r="AZ1857" s="250"/>
      <c r="BB1857" s="250"/>
      <c r="BC1857" s="205"/>
      <c r="BD1857" s="250"/>
      <c r="BF1857" s="250"/>
      <c r="BG1857" s="205"/>
      <c r="BH1857" s="250"/>
      <c r="BI1857" s="121"/>
      <c r="BJ1857" s="250"/>
      <c r="BK1857" s="205"/>
      <c r="BL1857" s="250"/>
      <c r="BN1857" s="121"/>
      <c r="BO1857" s="121"/>
      <c r="BP1857" s="121"/>
      <c r="BQ1857" s="121"/>
      <c r="BR1857" s="121"/>
    </row>
    <row r="1858" spans="1:70" customFormat="1" ht="15.75">
      <c r="A1858" s="84"/>
      <c r="B1858" s="363"/>
      <c r="C1858" s="121"/>
      <c r="D1858" s="121"/>
      <c r="E1858" s="121"/>
      <c r="F1858" s="121"/>
      <c r="G1858" s="121"/>
      <c r="H1858" s="121"/>
      <c r="I1858" s="121"/>
      <c r="J1858" s="121"/>
      <c r="K1858" s="121"/>
      <c r="L1858" s="10"/>
      <c r="M1858" s="225"/>
      <c r="N1858" s="225"/>
      <c r="R1858" s="205"/>
      <c r="S1858" s="205"/>
      <c r="T1858" s="205"/>
      <c r="V1858" s="205"/>
      <c r="W1858" s="205"/>
      <c r="X1858" s="205"/>
      <c r="Y1858" s="394"/>
      <c r="Z1858" s="250"/>
      <c r="AA1858" s="205"/>
      <c r="AB1858" s="250"/>
      <c r="AC1858" s="250"/>
      <c r="AD1858" s="250"/>
      <c r="AE1858" s="205"/>
      <c r="AF1858" s="250"/>
      <c r="AH1858" s="250"/>
      <c r="AI1858" s="205"/>
      <c r="AJ1858" s="250"/>
      <c r="AK1858" s="250"/>
      <c r="AL1858" s="250"/>
      <c r="AM1858" s="205"/>
      <c r="AN1858" s="250"/>
      <c r="AO1858" s="121"/>
      <c r="AP1858" s="250"/>
      <c r="AQ1858" s="205"/>
      <c r="AR1858" s="250"/>
      <c r="AT1858" s="250"/>
      <c r="AU1858" s="205"/>
      <c r="AV1858" s="250"/>
      <c r="AX1858" s="250"/>
      <c r="AY1858" s="205"/>
      <c r="AZ1858" s="250"/>
      <c r="BB1858" s="250"/>
      <c r="BC1858" s="205"/>
      <c r="BD1858" s="250"/>
      <c r="BF1858" s="250"/>
      <c r="BG1858" s="205"/>
      <c r="BH1858" s="250"/>
      <c r="BI1858" s="121"/>
      <c r="BJ1858" s="250"/>
      <c r="BK1858" s="205"/>
      <c r="BL1858" s="250"/>
      <c r="BN1858" s="121"/>
      <c r="BO1858" s="121"/>
      <c r="BP1858" s="121"/>
      <c r="BQ1858" s="121"/>
      <c r="BR1858" s="121"/>
    </row>
    <row r="1859" spans="1:70" customFormat="1" ht="15.75">
      <c r="A1859" s="84"/>
      <c r="B1859" s="363"/>
      <c r="C1859" s="121"/>
      <c r="D1859" s="121"/>
      <c r="E1859" s="121"/>
      <c r="F1859" s="121"/>
      <c r="G1859" s="121"/>
      <c r="H1859" s="121"/>
      <c r="I1859" s="121"/>
      <c r="J1859" s="121"/>
      <c r="K1859" s="121"/>
      <c r="L1859" s="10"/>
      <c r="M1859" s="225"/>
      <c r="N1859" s="225"/>
      <c r="R1859" s="205"/>
      <c r="S1859" s="205"/>
      <c r="T1859" s="205"/>
      <c r="V1859" s="205"/>
      <c r="W1859" s="205"/>
      <c r="X1859" s="205"/>
      <c r="Y1859" s="394"/>
      <c r="Z1859" s="250"/>
      <c r="AA1859" s="205"/>
      <c r="AB1859" s="250"/>
      <c r="AC1859" s="250"/>
      <c r="AD1859" s="250"/>
      <c r="AE1859" s="205"/>
      <c r="AF1859" s="250"/>
      <c r="AH1859" s="250"/>
      <c r="AI1859" s="205"/>
      <c r="AJ1859" s="250"/>
      <c r="AK1859" s="250"/>
      <c r="AL1859" s="250"/>
      <c r="AM1859" s="205"/>
      <c r="AN1859" s="250"/>
      <c r="AO1859" s="121"/>
      <c r="AP1859" s="250"/>
      <c r="AQ1859" s="205"/>
      <c r="AR1859" s="250"/>
      <c r="AT1859" s="250"/>
      <c r="AU1859" s="205"/>
      <c r="AV1859" s="250"/>
      <c r="AX1859" s="250"/>
      <c r="AY1859" s="205"/>
      <c r="AZ1859" s="250"/>
      <c r="BB1859" s="250"/>
      <c r="BC1859" s="205"/>
      <c r="BD1859" s="250"/>
      <c r="BF1859" s="250"/>
      <c r="BG1859" s="205"/>
      <c r="BH1859" s="250"/>
      <c r="BI1859" s="121"/>
      <c r="BJ1859" s="250"/>
      <c r="BK1859" s="205"/>
      <c r="BL1859" s="250"/>
      <c r="BN1859" s="121"/>
      <c r="BO1859" s="121"/>
      <c r="BP1859" s="121"/>
      <c r="BQ1859" s="121"/>
      <c r="BR1859" s="121"/>
    </row>
    <row r="1860" spans="1:70" customFormat="1" ht="15.75">
      <c r="A1860" s="84"/>
      <c r="B1860" s="363"/>
      <c r="C1860" s="121"/>
      <c r="D1860" s="121"/>
      <c r="E1860" s="121"/>
      <c r="F1860" s="121"/>
      <c r="G1860" s="121"/>
      <c r="H1860" s="121"/>
      <c r="I1860" s="121"/>
      <c r="J1860" s="121"/>
      <c r="K1860" s="121"/>
      <c r="L1860" s="10"/>
      <c r="M1860" s="225"/>
      <c r="N1860" s="225"/>
      <c r="R1860" s="205"/>
      <c r="S1860" s="205"/>
      <c r="T1860" s="205"/>
      <c r="V1860" s="205"/>
      <c r="W1860" s="205"/>
      <c r="X1860" s="205"/>
      <c r="Y1860" s="394"/>
      <c r="Z1860" s="250"/>
      <c r="AA1860" s="205"/>
      <c r="AB1860" s="250"/>
      <c r="AC1860" s="250"/>
      <c r="AD1860" s="250"/>
      <c r="AE1860" s="205"/>
      <c r="AF1860" s="250"/>
      <c r="AH1860" s="250"/>
      <c r="AI1860" s="205"/>
      <c r="AJ1860" s="250"/>
      <c r="AK1860" s="250"/>
      <c r="AL1860" s="250"/>
      <c r="AM1860" s="205"/>
      <c r="AN1860" s="250"/>
      <c r="AO1860" s="121"/>
      <c r="AP1860" s="250"/>
      <c r="AQ1860" s="205"/>
      <c r="AR1860" s="250"/>
      <c r="AT1860" s="250"/>
      <c r="AU1860" s="205"/>
      <c r="AV1860" s="250"/>
      <c r="AX1860" s="250"/>
      <c r="AY1860" s="205"/>
      <c r="AZ1860" s="250"/>
      <c r="BB1860" s="250"/>
      <c r="BC1860" s="205"/>
      <c r="BD1860" s="250"/>
      <c r="BF1860" s="250"/>
      <c r="BG1860" s="205"/>
      <c r="BH1860" s="250"/>
      <c r="BI1860" s="121"/>
      <c r="BJ1860" s="250"/>
      <c r="BK1860" s="205"/>
      <c r="BL1860" s="250"/>
      <c r="BN1860" s="121"/>
      <c r="BO1860" s="121"/>
      <c r="BP1860" s="121"/>
      <c r="BQ1860" s="121"/>
      <c r="BR1860" s="121"/>
    </row>
    <row r="1861" spans="1:70" customFormat="1" ht="15.75">
      <c r="A1861" s="84"/>
      <c r="B1861" s="363"/>
      <c r="C1861" s="121"/>
      <c r="D1861" s="121"/>
      <c r="E1861" s="121"/>
      <c r="F1861" s="121"/>
      <c r="G1861" s="121"/>
      <c r="H1861" s="121"/>
      <c r="I1861" s="121"/>
      <c r="J1861" s="121"/>
      <c r="K1861" s="121"/>
      <c r="L1861" s="10"/>
      <c r="M1861" s="225"/>
      <c r="N1861" s="225"/>
      <c r="R1861" s="205"/>
      <c r="S1861" s="205"/>
      <c r="T1861" s="205"/>
      <c r="V1861" s="205"/>
      <c r="W1861" s="205"/>
      <c r="X1861" s="205"/>
      <c r="Y1861" s="394"/>
      <c r="Z1861" s="250"/>
      <c r="AA1861" s="205"/>
      <c r="AB1861" s="250"/>
      <c r="AC1861" s="250"/>
      <c r="AD1861" s="250"/>
      <c r="AE1861" s="205"/>
      <c r="AF1861" s="250"/>
      <c r="AH1861" s="250"/>
      <c r="AI1861" s="205"/>
      <c r="AJ1861" s="250"/>
      <c r="AK1861" s="250"/>
      <c r="AL1861" s="250"/>
      <c r="AM1861" s="205"/>
      <c r="AN1861" s="250"/>
      <c r="AO1861" s="121"/>
      <c r="AP1861" s="250"/>
      <c r="AQ1861" s="205"/>
      <c r="AR1861" s="250"/>
      <c r="AT1861" s="250"/>
      <c r="AU1861" s="205"/>
      <c r="AV1861" s="250"/>
      <c r="AX1861" s="250"/>
      <c r="AY1861" s="205"/>
      <c r="AZ1861" s="250"/>
      <c r="BB1861" s="250"/>
      <c r="BC1861" s="205"/>
      <c r="BD1861" s="250"/>
      <c r="BF1861" s="250"/>
      <c r="BG1861" s="205"/>
      <c r="BH1861" s="250"/>
      <c r="BI1861" s="121"/>
      <c r="BJ1861" s="250"/>
      <c r="BK1861" s="205"/>
      <c r="BL1861" s="250"/>
      <c r="BN1861" s="121"/>
      <c r="BO1861" s="121"/>
      <c r="BP1861" s="121"/>
      <c r="BQ1861" s="121"/>
      <c r="BR1861" s="121"/>
    </row>
    <row r="1862" spans="1:70" customFormat="1" ht="15.75">
      <c r="A1862" s="84"/>
      <c r="B1862" s="363"/>
      <c r="C1862" s="121"/>
      <c r="D1862" s="121"/>
      <c r="E1862" s="121"/>
      <c r="F1862" s="121"/>
      <c r="G1862" s="121"/>
      <c r="H1862" s="121"/>
      <c r="I1862" s="121"/>
      <c r="J1862" s="121"/>
      <c r="K1862" s="121"/>
      <c r="L1862" s="10"/>
      <c r="M1862" s="225"/>
      <c r="N1862" s="225"/>
      <c r="R1862" s="205"/>
      <c r="S1862" s="205"/>
      <c r="T1862" s="205"/>
      <c r="V1862" s="205"/>
      <c r="W1862" s="205"/>
      <c r="X1862" s="205"/>
      <c r="Y1862" s="394"/>
      <c r="Z1862" s="250"/>
      <c r="AA1862" s="205"/>
      <c r="AB1862" s="250"/>
      <c r="AC1862" s="250"/>
      <c r="AD1862" s="250"/>
      <c r="AE1862" s="205"/>
      <c r="AF1862" s="250"/>
      <c r="AH1862" s="250"/>
      <c r="AI1862" s="205"/>
      <c r="AJ1862" s="250"/>
      <c r="AK1862" s="250"/>
      <c r="AL1862" s="250"/>
      <c r="AM1862" s="205"/>
      <c r="AN1862" s="250"/>
      <c r="AO1862" s="121"/>
      <c r="AP1862" s="250"/>
      <c r="AQ1862" s="205"/>
      <c r="AR1862" s="250"/>
      <c r="AT1862" s="250"/>
      <c r="AU1862" s="205"/>
      <c r="AV1862" s="250"/>
      <c r="AX1862" s="250"/>
      <c r="AY1862" s="205"/>
      <c r="AZ1862" s="250"/>
      <c r="BB1862" s="250"/>
      <c r="BC1862" s="205"/>
      <c r="BD1862" s="250"/>
      <c r="BF1862" s="250"/>
      <c r="BG1862" s="205"/>
      <c r="BH1862" s="250"/>
      <c r="BI1862" s="121"/>
      <c r="BJ1862" s="250"/>
      <c r="BK1862" s="205"/>
      <c r="BL1862" s="250"/>
      <c r="BN1862" s="121"/>
      <c r="BO1862" s="121"/>
      <c r="BP1862" s="121"/>
      <c r="BQ1862" s="121"/>
      <c r="BR1862" s="121"/>
    </row>
    <row r="1863" spans="1:70" customFormat="1" ht="15.75">
      <c r="A1863" s="84"/>
      <c r="B1863" s="363"/>
      <c r="C1863" s="121"/>
      <c r="D1863" s="121"/>
      <c r="E1863" s="121"/>
      <c r="F1863" s="121"/>
      <c r="G1863" s="121"/>
      <c r="H1863" s="121"/>
      <c r="I1863" s="121"/>
      <c r="J1863" s="121"/>
      <c r="K1863" s="121"/>
      <c r="L1863" s="10"/>
      <c r="M1863" s="225"/>
      <c r="N1863" s="225"/>
      <c r="R1863" s="205"/>
      <c r="S1863" s="205"/>
      <c r="T1863" s="205"/>
      <c r="V1863" s="205"/>
      <c r="W1863" s="205"/>
      <c r="X1863" s="205"/>
      <c r="Y1863" s="394"/>
      <c r="Z1863" s="250"/>
      <c r="AA1863" s="205"/>
      <c r="AB1863" s="250"/>
      <c r="AC1863" s="250"/>
      <c r="AD1863" s="250"/>
      <c r="AE1863" s="205"/>
      <c r="AF1863" s="250"/>
      <c r="AH1863" s="250"/>
      <c r="AI1863" s="205"/>
      <c r="AJ1863" s="250"/>
      <c r="AK1863" s="250"/>
      <c r="AL1863" s="250"/>
      <c r="AM1863" s="205"/>
      <c r="AN1863" s="250"/>
      <c r="AO1863" s="121"/>
      <c r="AP1863" s="250"/>
      <c r="AQ1863" s="205"/>
      <c r="AR1863" s="250"/>
      <c r="AT1863" s="250"/>
      <c r="AU1863" s="205"/>
      <c r="AV1863" s="250"/>
      <c r="AX1863" s="250"/>
      <c r="AY1863" s="205"/>
      <c r="AZ1863" s="250"/>
      <c r="BB1863" s="250"/>
      <c r="BC1863" s="205"/>
      <c r="BD1863" s="250"/>
      <c r="BF1863" s="250"/>
      <c r="BG1863" s="205"/>
      <c r="BH1863" s="250"/>
      <c r="BI1863" s="121"/>
      <c r="BJ1863" s="250"/>
      <c r="BK1863" s="205"/>
      <c r="BL1863" s="250"/>
      <c r="BN1863" s="121"/>
      <c r="BO1863" s="121"/>
      <c r="BP1863" s="121"/>
      <c r="BQ1863" s="121"/>
      <c r="BR1863" s="121"/>
    </row>
    <row r="1864" spans="1:70" customFormat="1" ht="15.75">
      <c r="A1864" s="84"/>
      <c r="B1864" s="363"/>
      <c r="C1864" s="121"/>
      <c r="D1864" s="121"/>
      <c r="E1864" s="121"/>
      <c r="F1864" s="121"/>
      <c r="G1864" s="121"/>
      <c r="H1864" s="121"/>
      <c r="I1864" s="121"/>
      <c r="J1864" s="121"/>
      <c r="K1864" s="121"/>
      <c r="L1864" s="10"/>
      <c r="M1864" s="225"/>
      <c r="N1864" s="225"/>
      <c r="R1864" s="205"/>
      <c r="S1864" s="205"/>
      <c r="T1864" s="205"/>
      <c r="V1864" s="205"/>
      <c r="W1864" s="205"/>
      <c r="X1864" s="205"/>
      <c r="Y1864" s="394"/>
      <c r="Z1864" s="250"/>
      <c r="AA1864" s="205"/>
      <c r="AB1864" s="250"/>
      <c r="AC1864" s="250"/>
      <c r="AD1864" s="250"/>
      <c r="AE1864" s="205"/>
      <c r="AF1864" s="250"/>
      <c r="AH1864" s="250"/>
      <c r="AI1864" s="205"/>
      <c r="AJ1864" s="250"/>
      <c r="AK1864" s="250"/>
      <c r="AL1864" s="250"/>
      <c r="AM1864" s="205"/>
      <c r="AN1864" s="250"/>
      <c r="AO1864" s="121"/>
      <c r="AP1864" s="250"/>
      <c r="AQ1864" s="205"/>
      <c r="AR1864" s="250"/>
      <c r="AT1864" s="250"/>
      <c r="AU1864" s="205"/>
      <c r="AV1864" s="250"/>
      <c r="AX1864" s="250"/>
      <c r="AY1864" s="205"/>
      <c r="AZ1864" s="250"/>
      <c r="BB1864" s="250"/>
      <c r="BC1864" s="205"/>
      <c r="BD1864" s="250"/>
      <c r="BF1864" s="250"/>
      <c r="BG1864" s="205"/>
      <c r="BH1864" s="250"/>
      <c r="BI1864" s="121"/>
      <c r="BJ1864" s="250"/>
      <c r="BK1864" s="205"/>
      <c r="BL1864" s="250"/>
      <c r="BN1864" s="121"/>
      <c r="BO1864" s="121"/>
      <c r="BP1864" s="121"/>
      <c r="BQ1864" s="121"/>
      <c r="BR1864" s="121"/>
    </row>
    <row r="1865" spans="1:70" customFormat="1" ht="15.75">
      <c r="A1865" s="84"/>
      <c r="B1865" s="363"/>
      <c r="C1865" s="121"/>
      <c r="D1865" s="121"/>
      <c r="E1865" s="121"/>
      <c r="F1865" s="121"/>
      <c r="G1865" s="121"/>
      <c r="H1865" s="121"/>
      <c r="I1865" s="121"/>
      <c r="J1865" s="121"/>
      <c r="K1865" s="121"/>
      <c r="L1865" s="10"/>
      <c r="M1865" s="225"/>
      <c r="N1865" s="225"/>
      <c r="R1865" s="205"/>
      <c r="S1865" s="205"/>
      <c r="T1865" s="205"/>
      <c r="V1865" s="205"/>
      <c r="W1865" s="205"/>
      <c r="X1865" s="205"/>
      <c r="Y1865" s="394"/>
      <c r="Z1865" s="250"/>
      <c r="AA1865" s="205"/>
      <c r="AB1865" s="250"/>
      <c r="AC1865" s="250"/>
      <c r="AD1865" s="250"/>
      <c r="AE1865" s="205"/>
      <c r="AF1865" s="250"/>
      <c r="AH1865" s="250"/>
      <c r="AI1865" s="205"/>
      <c r="AJ1865" s="250"/>
      <c r="AK1865" s="250"/>
      <c r="AL1865" s="250"/>
      <c r="AM1865" s="205"/>
      <c r="AN1865" s="250"/>
      <c r="AO1865" s="121"/>
      <c r="AP1865" s="250"/>
      <c r="AQ1865" s="205"/>
      <c r="AR1865" s="250"/>
      <c r="AT1865" s="250"/>
      <c r="AU1865" s="205"/>
      <c r="AV1865" s="250"/>
      <c r="AX1865" s="250"/>
      <c r="AY1865" s="205"/>
      <c r="AZ1865" s="250"/>
      <c r="BB1865" s="250"/>
      <c r="BC1865" s="205"/>
      <c r="BD1865" s="250"/>
      <c r="BF1865" s="250"/>
      <c r="BG1865" s="205"/>
      <c r="BH1865" s="250"/>
      <c r="BI1865" s="121"/>
      <c r="BJ1865" s="250"/>
      <c r="BK1865" s="205"/>
      <c r="BL1865" s="250"/>
      <c r="BN1865" s="121"/>
      <c r="BO1865" s="121"/>
      <c r="BP1865" s="121"/>
      <c r="BQ1865" s="121"/>
      <c r="BR1865" s="121"/>
    </row>
    <row r="1866" spans="1:70" customFormat="1" ht="15.75">
      <c r="A1866" s="84"/>
      <c r="B1866" s="363"/>
      <c r="C1866" s="121"/>
      <c r="D1866" s="121"/>
      <c r="E1866" s="121"/>
      <c r="F1866" s="121"/>
      <c r="G1866" s="121"/>
      <c r="H1866" s="121"/>
      <c r="I1866" s="121"/>
      <c r="J1866" s="121"/>
      <c r="K1866" s="121"/>
      <c r="L1866" s="10"/>
      <c r="M1866" s="225"/>
      <c r="N1866" s="225"/>
      <c r="R1866" s="205"/>
      <c r="S1866" s="205"/>
      <c r="T1866" s="205"/>
      <c r="V1866" s="205"/>
      <c r="W1866" s="205"/>
      <c r="X1866" s="205"/>
      <c r="Y1866" s="394"/>
      <c r="Z1866" s="250"/>
      <c r="AA1866" s="205"/>
      <c r="AB1866" s="250"/>
      <c r="AC1866" s="250"/>
      <c r="AD1866" s="250"/>
      <c r="AE1866" s="205"/>
      <c r="AF1866" s="250"/>
      <c r="AH1866" s="250"/>
      <c r="AI1866" s="205"/>
      <c r="AJ1866" s="250"/>
      <c r="AK1866" s="250"/>
      <c r="AL1866" s="250"/>
      <c r="AM1866" s="205"/>
      <c r="AN1866" s="250"/>
      <c r="AO1866" s="121"/>
      <c r="AP1866" s="250"/>
      <c r="AQ1866" s="205"/>
      <c r="AR1866" s="250"/>
      <c r="AT1866" s="250"/>
      <c r="AU1866" s="205"/>
      <c r="AV1866" s="250"/>
      <c r="AX1866" s="250"/>
      <c r="AY1866" s="205"/>
      <c r="AZ1866" s="250"/>
      <c r="BB1866" s="250"/>
      <c r="BC1866" s="205"/>
      <c r="BD1866" s="250"/>
      <c r="BF1866" s="250"/>
      <c r="BG1866" s="205"/>
      <c r="BH1866" s="250"/>
      <c r="BI1866" s="121"/>
      <c r="BJ1866" s="250"/>
      <c r="BK1866" s="205"/>
      <c r="BL1866" s="250"/>
      <c r="BN1866" s="121"/>
      <c r="BO1866" s="121"/>
      <c r="BP1866" s="121"/>
      <c r="BQ1866" s="121"/>
      <c r="BR1866" s="121"/>
    </row>
    <row r="1867" spans="1:70" customFormat="1" ht="15.75">
      <c r="A1867" s="84"/>
      <c r="B1867" s="363"/>
      <c r="C1867" s="121"/>
      <c r="D1867" s="121"/>
      <c r="E1867" s="121"/>
      <c r="F1867" s="121"/>
      <c r="G1867" s="121"/>
      <c r="H1867" s="121"/>
      <c r="I1867" s="121"/>
      <c r="J1867" s="121"/>
      <c r="K1867" s="121"/>
      <c r="L1867" s="10"/>
      <c r="M1867" s="225"/>
      <c r="N1867" s="225"/>
      <c r="R1867" s="205"/>
      <c r="S1867" s="205"/>
      <c r="T1867" s="205"/>
      <c r="V1867" s="205"/>
      <c r="W1867" s="205"/>
      <c r="X1867" s="205"/>
      <c r="Y1867" s="394"/>
      <c r="Z1867" s="250"/>
      <c r="AA1867" s="205"/>
      <c r="AB1867" s="250"/>
      <c r="AC1867" s="250"/>
      <c r="AD1867" s="250"/>
      <c r="AE1867" s="205"/>
      <c r="AF1867" s="250"/>
      <c r="AH1867" s="250"/>
      <c r="AI1867" s="205"/>
      <c r="AJ1867" s="250"/>
      <c r="AK1867" s="250"/>
      <c r="AL1867" s="250"/>
      <c r="AM1867" s="205"/>
      <c r="AN1867" s="250"/>
      <c r="AO1867" s="121"/>
      <c r="AP1867" s="250"/>
      <c r="AQ1867" s="205"/>
      <c r="AR1867" s="250"/>
      <c r="AT1867" s="250"/>
      <c r="AU1867" s="205"/>
      <c r="AV1867" s="250"/>
      <c r="AX1867" s="250"/>
      <c r="AY1867" s="205"/>
      <c r="AZ1867" s="250"/>
      <c r="BB1867" s="250"/>
      <c r="BC1867" s="205"/>
      <c r="BD1867" s="250"/>
      <c r="BF1867" s="250"/>
      <c r="BG1867" s="205"/>
      <c r="BH1867" s="250"/>
      <c r="BI1867" s="121"/>
      <c r="BJ1867" s="250"/>
      <c r="BK1867" s="205"/>
      <c r="BL1867" s="250"/>
      <c r="BN1867" s="121"/>
      <c r="BO1867" s="121"/>
      <c r="BP1867" s="121"/>
      <c r="BQ1867" s="121"/>
      <c r="BR1867" s="121"/>
    </row>
    <row r="1868" spans="1:70" customFormat="1" ht="15.75">
      <c r="A1868" s="84"/>
      <c r="B1868" s="363"/>
      <c r="C1868" s="121"/>
      <c r="D1868" s="121"/>
      <c r="E1868" s="121"/>
      <c r="F1868" s="121"/>
      <c r="G1868" s="121"/>
      <c r="H1868" s="121"/>
      <c r="I1868" s="121"/>
      <c r="J1868" s="121"/>
      <c r="K1868" s="121"/>
      <c r="L1868" s="10"/>
      <c r="M1868" s="225"/>
      <c r="N1868" s="225"/>
      <c r="R1868" s="205"/>
      <c r="S1868" s="205"/>
      <c r="T1868" s="205"/>
      <c r="V1868" s="205"/>
      <c r="W1868" s="205"/>
      <c r="X1868" s="205"/>
      <c r="Y1868" s="394"/>
      <c r="Z1868" s="250"/>
      <c r="AA1868" s="205"/>
      <c r="AB1868" s="250"/>
      <c r="AC1868" s="250"/>
      <c r="AD1868" s="250"/>
      <c r="AE1868" s="205"/>
      <c r="AF1868" s="250"/>
      <c r="AH1868" s="250"/>
      <c r="AI1868" s="205"/>
      <c r="AJ1868" s="250"/>
      <c r="AK1868" s="250"/>
      <c r="AL1868" s="250"/>
      <c r="AM1868" s="205"/>
      <c r="AN1868" s="250"/>
      <c r="AO1868" s="121"/>
      <c r="AP1868" s="250"/>
      <c r="AQ1868" s="205"/>
      <c r="AR1868" s="250"/>
      <c r="AT1868" s="250"/>
      <c r="AU1868" s="205"/>
      <c r="AV1868" s="250"/>
      <c r="AX1868" s="250"/>
      <c r="AY1868" s="205"/>
      <c r="AZ1868" s="250"/>
      <c r="BB1868" s="250"/>
      <c r="BC1868" s="205"/>
      <c r="BD1868" s="250"/>
      <c r="BF1868" s="250"/>
      <c r="BG1868" s="205"/>
      <c r="BH1868" s="250"/>
      <c r="BI1868" s="121"/>
      <c r="BJ1868" s="250"/>
      <c r="BK1868" s="205"/>
      <c r="BL1868" s="250"/>
      <c r="BN1868" s="121"/>
      <c r="BO1868" s="121"/>
      <c r="BP1868" s="121"/>
      <c r="BQ1868" s="121"/>
      <c r="BR1868" s="121"/>
    </row>
    <row r="1869" spans="1:70" customFormat="1" ht="15.75">
      <c r="A1869" s="84"/>
      <c r="B1869" s="363"/>
      <c r="C1869" s="121"/>
      <c r="D1869" s="121"/>
      <c r="E1869" s="121"/>
      <c r="F1869" s="121"/>
      <c r="G1869" s="121"/>
      <c r="H1869" s="121"/>
      <c r="I1869" s="121"/>
      <c r="J1869" s="121"/>
      <c r="K1869" s="121"/>
      <c r="L1869" s="10"/>
      <c r="M1869" s="225"/>
      <c r="N1869" s="225"/>
      <c r="R1869" s="205"/>
      <c r="S1869" s="205"/>
      <c r="T1869" s="205"/>
      <c r="V1869" s="205"/>
      <c r="W1869" s="205"/>
      <c r="X1869" s="205"/>
      <c r="Y1869" s="394"/>
      <c r="Z1869" s="250"/>
      <c r="AA1869" s="205"/>
      <c r="AB1869" s="250"/>
      <c r="AC1869" s="250"/>
      <c r="AD1869" s="250"/>
      <c r="AE1869" s="205"/>
      <c r="AF1869" s="250"/>
      <c r="AH1869" s="250"/>
      <c r="AI1869" s="205"/>
      <c r="AJ1869" s="250"/>
      <c r="AK1869" s="250"/>
      <c r="AL1869" s="250"/>
      <c r="AM1869" s="205"/>
      <c r="AN1869" s="250"/>
      <c r="AO1869" s="121"/>
      <c r="AP1869" s="250"/>
      <c r="AQ1869" s="205"/>
      <c r="AR1869" s="250"/>
      <c r="AT1869" s="250"/>
      <c r="AU1869" s="205"/>
      <c r="AV1869" s="250"/>
      <c r="AX1869" s="250"/>
      <c r="AY1869" s="205"/>
      <c r="AZ1869" s="250"/>
      <c r="BB1869" s="250"/>
      <c r="BC1869" s="205"/>
      <c r="BD1869" s="250"/>
      <c r="BF1869" s="250"/>
      <c r="BG1869" s="205"/>
      <c r="BH1869" s="250"/>
      <c r="BI1869" s="121"/>
      <c r="BJ1869" s="250"/>
      <c r="BK1869" s="205"/>
      <c r="BL1869" s="250"/>
      <c r="BN1869" s="121"/>
      <c r="BO1869" s="121"/>
      <c r="BP1869" s="121"/>
      <c r="BQ1869" s="121"/>
      <c r="BR1869" s="121"/>
    </row>
    <row r="1870" spans="1:70" customFormat="1" ht="15.75">
      <c r="A1870" s="84"/>
      <c r="B1870" s="363"/>
      <c r="C1870" s="121"/>
      <c r="D1870" s="121"/>
      <c r="E1870" s="121"/>
      <c r="F1870" s="121"/>
      <c r="G1870" s="121"/>
      <c r="H1870" s="121"/>
      <c r="I1870" s="121"/>
      <c r="J1870" s="121"/>
      <c r="K1870" s="121"/>
      <c r="L1870" s="10"/>
      <c r="M1870" s="225"/>
      <c r="N1870" s="225"/>
      <c r="R1870" s="205"/>
      <c r="S1870" s="205"/>
      <c r="T1870" s="205"/>
      <c r="V1870" s="205"/>
      <c r="W1870" s="205"/>
      <c r="X1870" s="205"/>
      <c r="Y1870" s="394"/>
      <c r="Z1870" s="250"/>
      <c r="AA1870" s="205"/>
      <c r="AB1870" s="250"/>
      <c r="AC1870" s="250"/>
      <c r="AD1870" s="250"/>
      <c r="AE1870" s="205"/>
      <c r="AF1870" s="250"/>
      <c r="AH1870" s="250"/>
      <c r="AI1870" s="205"/>
      <c r="AJ1870" s="250"/>
      <c r="AK1870" s="250"/>
      <c r="AL1870" s="250"/>
      <c r="AM1870" s="205"/>
      <c r="AN1870" s="250"/>
      <c r="AO1870" s="121"/>
      <c r="AP1870" s="250"/>
      <c r="AQ1870" s="205"/>
      <c r="AR1870" s="250"/>
      <c r="AT1870" s="250"/>
      <c r="AU1870" s="205"/>
      <c r="AV1870" s="250"/>
      <c r="AX1870" s="250"/>
      <c r="AY1870" s="205"/>
      <c r="AZ1870" s="250"/>
      <c r="BB1870" s="250"/>
      <c r="BC1870" s="205"/>
      <c r="BD1870" s="250"/>
      <c r="BF1870" s="250"/>
      <c r="BG1870" s="205"/>
      <c r="BH1870" s="250"/>
      <c r="BI1870" s="121"/>
      <c r="BJ1870" s="250"/>
      <c r="BK1870" s="205"/>
      <c r="BL1870" s="250"/>
      <c r="BN1870" s="121"/>
      <c r="BO1870" s="121"/>
      <c r="BP1870" s="121"/>
      <c r="BQ1870" s="121"/>
      <c r="BR1870" s="121"/>
    </row>
    <row r="1871" spans="1:70" customFormat="1" ht="15.75">
      <c r="A1871" s="84"/>
      <c r="B1871" s="363"/>
      <c r="C1871" s="121"/>
      <c r="D1871" s="121"/>
      <c r="E1871" s="121"/>
      <c r="F1871" s="121"/>
      <c r="G1871" s="121"/>
      <c r="H1871" s="121"/>
      <c r="I1871" s="121"/>
      <c r="J1871" s="121"/>
      <c r="K1871" s="121"/>
      <c r="L1871" s="10"/>
      <c r="M1871" s="225"/>
      <c r="N1871" s="225"/>
      <c r="R1871" s="205"/>
      <c r="S1871" s="205"/>
      <c r="T1871" s="205"/>
      <c r="V1871" s="205"/>
      <c r="W1871" s="205"/>
      <c r="X1871" s="205"/>
      <c r="Y1871" s="394"/>
      <c r="Z1871" s="250"/>
      <c r="AA1871" s="205"/>
      <c r="AB1871" s="250"/>
      <c r="AC1871" s="250"/>
      <c r="AD1871" s="250"/>
      <c r="AE1871" s="205"/>
      <c r="AF1871" s="250"/>
      <c r="AH1871" s="250"/>
      <c r="AI1871" s="205"/>
      <c r="AJ1871" s="250"/>
      <c r="AK1871" s="250"/>
      <c r="AL1871" s="250"/>
      <c r="AM1871" s="205"/>
      <c r="AN1871" s="250"/>
      <c r="AO1871" s="121"/>
      <c r="AP1871" s="250"/>
      <c r="AQ1871" s="205"/>
      <c r="AR1871" s="250"/>
      <c r="AT1871" s="250"/>
      <c r="AU1871" s="205"/>
      <c r="AV1871" s="250"/>
      <c r="AX1871" s="250"/>
      <c r="AY1871" s="205"/>
      <c r="AZ1871" s="250"/>
      <c r="BB1871" s="250"/>
      <c r="BC1871" s="205"/>
      <c r="BD1871" s="250"/>
      <c r="BF1871" s="250"/>
      <c r="BG1871" s="205"/>
      <c r="BH1871" s="250"/>
      <c r="BI1871" s="121"/>
      <c r="BJ1871" s="250"/>
      <c r="BK1871" s="205"/>
      <c r="BL1871" s="250"/>
      <c r="BN1871" s="121"/>
      <c r="BO1871" s="121"/>
      <c r="BP1871" s="121"/>
      <c r="BQ1871" s="121"/>
      <c r="BR1871" s="121"/>
    </row>
    <row r="1872" spans="1:70" customFormat="1" ht="15.75">
      <c r="A1872" s="84"/>
      <c r="B1872" s="363"/>
      <c r="C1872" s="121"/>
      <c r="D1872" s="121"/>
      <c r="E1872" s="121"/>
      <c r="F1872" s="121"/>
      <c r="G1872" s="121"/>
      <c r="H1872" s="121"/>
      <c r="I1872" s="121"/>
      <c r="J1872" s="121"/>
      <c r="K1872" s="121"/>
      <c r="L1872" s="10"/>
      <c r="M1872" s="225"/>
      <c r="N1872" s="225"/>
      <c r="R1872" s="205"/>
      <c r="S1872" s="205"/>
      <c r="T1872" s="205"/>
      <c r="V1872" s="205"/>
      <c r="W1872" s="205"/>
      <c r="X1872" s="205"/>
      <c r="Y1872" s="394"/>
      <c r="Z1872" s="250"/>
      <c r="AA1872" s="205"/>
      <c r="AB1872" s="250"/>
      <c r="AC1872" s="250"/>
      <c r="AD1872" s="250"/>
      <c r="AE1872" s="205"/>
      <c r="AF1872" s="250"/>
      <c r="AH1872" s="250"/>
      <c r="AI1872" s="205"/>
      <c r="AJ1872" s="250"/>
      <c r="AK1872" s="250"/>
      <c r="AL1872" s="250"/>
      <c r="AM1872" s="205"/>
      <c r="AN1872" s="250"/>
      <c r="AO1872" s="121"/>
      <c r="AP1872" s="250"/>
      <c r="AQ1872" s="205"/>
      <c r="AR1872" s="250"/>
      <c r="AT1872" s="250"/>
      <c r="AU1872" s="205"/>
      <c r="AV1872" s="250"/>
      <c r="AX1872" s="250"/>
      <c r="AY1872" s="205"/>
      <c r="AZ1872" s="250"/>
      <c r="BB1872" s="250"/>
      <c r="BC1872" s="205"/>
      <c r="BD1872" s="250"/>
      <c r="BF1872" s="250"/>
      <c r="BG1872" s="205"/>
      <c r="BH1872" s="250"/>
      <c r="BI1872" s="121"/>
      <c r="BJ1872" s="250"/>
      <c r="BK1872" s="205"/>
      <c r="BL1872" s="250"/>
      <c r="BN1872" s="121"/>
      <c r="BO1872" s="121"/>
      <c r="BP1872" s="121"/>
      <c r="BQ1872" s="121"/>
      <c r="BR1872" s="121"/>
    </row>
    <row r="1873" spans="1:70" customFormat="1" ht="15.75">
      <c r="A1873" s="84"/>
      <c r="B1873" s="363"/>
      <c r="C1873" s="121"/>
      <c r="D1873" s="121"/>
      <c r="E1873" s="121"/>
      <c r="F1873" s="121"/>
      <c r="G1873" s="121"/>
      <c r="H1873" s="121"/>
      <c r="I1873" s="121"/>
      <c r="J1873" s="121"/>
      <c r="K1873" s="121"/>
      <c r="L1873" s="10"/>
      <c r="M1873" s="225"/>
      <c r="N1873" s="225"/>
      <c r="R1873" s="205"/>
      <c r="S1873" s="205"/>
      <c r="T1873" s="205"/>
      <c r="V1873" s="205"/>
      <c r="W1873" s="205"/>
      <c r="X1873" s="205"/>
      <c r="Y1873" s="394"/>
      <c r="Z1873" s="250"/>
      <c r="AA1873" s="205"/>
      <c r="AB1873" s="250"/>
      <c r="AC1873" s="250"/>
      <c r="AD1873" s="250"/>
      <c r="AE1873" s="205"/>
      <c r="AF1873" s="250"/>
      <c r="AH1873" s="250"/>
      <c r="AI1873" s="205"/>
      <c r="AJ1873" s="250"/>
      <c r="AK1873" s="250"/>
      <c r="AL1873" s="250"/>
      <c r="AM1873" s="205"/>
      <c r="AN1873" s="250"/>
      <c r="AO1873" s="121"/>
      <c r="AP1873" s="250"/>
      <c r="AQ1873" s="205"/>
      <c r="AR1873" s="250"/>
      <c r="AT1873" s="250"/>
      <c r="AU1873" s="205"/>
      <c r="AV1873" s="250"/>
      <c r="AX1873" s="250"/>
      <c r="AY1873" s="205"/>
      <c r="AZ1873" s="250"/>
      <c r="BB1873" s="250"/>
      <c r="BC1873" s="205"/>
      <c r="BD1873" s="250"/>
      <c r="BF1873" s="250"/>
      <c r="BG1873" s="205"/>
      <c r="BH1873" s="250"/>
      <c r="BI1873" s="121"/>
      <c r="BJ1873" s="250"/>
      <c r="BK1873" s="205"/>
      <c r="BL1873" s="250"/>
      <c r="BN1873" s="121"/>
      <c r="BO1873" s="121"/>
      <c r="BP1873" s="121"/>
      <c r="BQ1873" s="121"/>
      <c r="BR1873" s="121"/>
    </row>
    <row r="1874" spans="1:70" customFormat="1" ht="15.75">
      <c r="A1874" s="84"/>
      <c r="B1874" s="363"/>
      <c r="C1874" s="121"/>
      <c r="D1874" s="121"/>
      <c r="E1874" s="121"/>
      <c r="F1874" s="121"/>
      <c r="G1874" s="121"/>
      <c r="H1874" s="121"/>
      <c r="I1874" s="121"/>
      <c r="J1874" s="121"/>
      <c r="K1874" s="121"/>
      <c r="L1874" s="10"/>
      <c r="M1874" s="225"/>
      <c r="N1874" s="225"/>
      <c r="R1874" s="205"/>
      <c r="S1874" s="205"/>
      <c r="T1874" s="205"/>
      <c r="V1874" s="205"/>
      <c r="W1874" s="205"/>
      <c r="X1874" s="205"/>
      <c r="Y1874" s="394"/>
      <c r="Z1874" s="250"/>
      <c r="AA1874" s="205"/>
      <c r="AB1874" s="250"/>
      <c r="AC1874" s="250"/>
      <c r="AD1874" s="250"/>
      <c r="AE1874" s="205"/>
      <c r="AF1874" s="250"/>
      <c r="AH1874" s="250"/>
      <c r="AI1874" s="205"/>
      <c r="AJ1874" s="250"/>
      <c r="AK1874" s="250"/>
      <c r="AL1874" s="250"/>
      <c r="AM1874" s="205"/>
      <c r="AN1874" s="250"/>
      <c r="AO1874" s="121"/>
      <c r="AP1874" s="250"/>
      <c r="AQ1874" s="205"/>
      <c r="AR1874" s="250"/>
      <c r="AT1874" s="250"/>
      <c r="AU1874" s="205"/>
      <c r="AV1874" s="250"/>
      <c r="AX1874" s="250"/>
      <c r="AY1874" s="205"/>
      <c r="AZ1874" s="250"/>
      <c r="BB1874" s="250"/>
      <c r="BC1874" s="205"/>
      <c r="BD1874" s="250"/>
      <c r="BF1874" s="250"/>
      <c r="BG1874" s="205"/>
      <c r="BH1874" s="250"/>
      <c r="BI1874" s="121"/>
      <c r="BJ1874" s="250"/>
      <c r="BK1874" s="205"/>
      <c r="BL1874" s="250"/>
      <c r="BN1874" s="121"/>
      <c r="BO1874" s="121"/>
      <c r="BP1874" s="121"/>
      <c r="BQ1874" s="121"/>
      <c r="BR1874" s="121"/>
    </row>
    <row r="1875" spans="1:70" customFormat="1" ht="15.75">
      <c r="A1875" s="84"/>
      <c r="B1875" s="363"/>
      <c r="C1875" s="121"/>
      <c r="D1875" s="121"/>
      <c r="E1875" s="121"/>
      <c r="F1875" s="121"/>
      <c r="G1875" s="121"/>
      <c r="H1875" s="121"/>
      <c r="I1875" s="121"/>
      <c r="J1875" s="121"/>
      <c r="K1875" s="121"/>
      <c r="L1875" s="10"/>
      <c r="M1875" s="225"/>
      <c r="N1875" s="225"/>
      <c r="R1875" s="205"/>
      <c r="S1875" s="205"/>
      <c r="T1875" s="205"/>
      <c r="V1875" s="205"/>
      <c r="W1875" s="205"/>
      <c r="X1875" s="205"/>
      <c r="Y1875" s="394"/>
      <c r="Z1875" s="250"/>
      <c r="AA1875" s="205"/>
      <c r="AB1875" s="250"/>
      <c r="AC1875" s="250"/>
      <c r="AD1875" s="250"/>
      <c r="AE1875" s="205"/>
      <c r="AF1875" s="250"/>
      <c r="AH1875" s="250"/>
      <c r="AI1875" s="205"/>
      <c r="AJ1875" s="250"/>
      <c r="AK1875" s="250"/>
      <c r="AL1875" s="250"/>
      <c r="AM1875" s="205"/>
      <c r="AN1875" s="250"/>
      <c r="AO1875" s="121"/>
      <c r="AP1875" s="250"/>
      <c r="AQ1875" s="205"/>
      <c r="AR1875" s="250"/>
      <c r="AT1875" s="250"/>
      <c r="AU1875" s="205"/>
      <c r="AV1875" s="250"/>
      <c r="AX1875" s="250"/>
      <c r="AY1875" s="205"/>
      <c r="AZ1875" s="250"/>
      <c r="BB1875" s="250"/>
      <c r="BC1875" s="205"/>
      <c r="BD1875" s="250"/>
      <c r="BF1875" s="250"/>
      <c r="BG1875" s="205"/>
      <c r="BH1875" s="250"/>
      <c r="BI1875" s="121"/>
      <c r="BJ1875" s="250"/>
      <c r="BK1875" s="205"/>
      <c r="BL1875" s="250"/>
      <c r="BN1875" s="121"/>
      <c r="BO1875" s="121"/>
      <c r="BP1875" s="121"/>
      <c r="BQ1875" s="121"/>
      <c r="BR1875" s="121"/>
    </row>
    <row r="1876" spans="1:70" customFormat="1" ht="15.75">
      <c r="A1876" s="84"/>
      <c r="B1876" s="363"/>
      <c r="C1876" s="121"/>
      <c r="D1876" s="121"/>
      <c r="E1876" s="121"/>
      <c r="F1876" s="121"/>
      <c r="G1876" s="121"/>
      <c r="H1876" s="121"/>
      <c r="I1876" s="121"/>
      <c r="J1876" s="121"/>
      <c r="K1876" s="121"/>
      <c r="L1876" s="10"/>
      <c r="M1876" s="225"/>
      <c r="N1876" s="225"/>
      <c r="R1876" s="205"/>
      <c r="S1876" s="205"/>
      <c r="T1876" s="205"/>
      <c r="V1876" s="205"/>
      <c r="W1876" s="205"/>
      <c r="X1876" s="205"/>
      <c r="Y1876" s="394"/>
      <c r="Z1876" s="250"/>
      <c r="AA1876" s="205"/>
      <c r="AB1876" s="250"/>
      <c r="AC1876" s="250"/>
      <c r="AD1876" s="250"/>
      <c r="AE1876" s="205"/>
      <c r="AF1876" s="250"/>
      <c r="AH1876" s="250"/>
      <c r="AI1876" s="205"/>
      <c r="AJ1876" s="250"/>
      <c r="AK1876" s="250"/>
      <c r="AL1876" s="250"/>
      <c r="AM1876" s="205"/>
      <c r="AN1876" s="250"/>
      <c r="AO1876" s="121"/>
      <c r="AP1876" s="250"/>
      <c r="AQ1876" s="205"/>
      <c r="AR1876" s="250"/>
      <c r="AT1876" s="250"/>
      <c r="AU1876" s="205"/>
      <c r="AV1876" s="250"/>
      <c r="AX1876" s="250"/>
      <c r="AY1876" s="205"/>
      <c r="AZ1876" s="250"/>
      <c r="BB1876" s="250"/>
      <c r="BC1876" s="205"/>
      <c r="BD1876" s="250"/>
      <c r="BF1876" s="250"/>
      <c r="BG1876" s="205"/>
      <c r="BH1876" s="250"/>
      <c r="BI1876" s="121"/>
      <c r="BJ1876" s="250"/>
      <c r="BK1876" s="205"/>
      <c r="BL1876" s="250"/>
      <c r="BN1876" s="121"/>
      <c r="BO1876" s="121"/>
      <c r="BP1876" s="121"/>
      <c r="BQ1876" s="121"/>
      <c r="BR1876" s="121"/>
    </row>
    <row r="1877" spans="1:70" customFormat="1" ht="15.75">
      <c r="A1877" s="84"/>
      <c r="B1877" s="363"/>
      <c r="C1877" s="121"/>
      <c r="D1877" s="121"/>
      <c r="E1877" s="121"/>
      <c r="F1877" s="121"/>
      <c r="G1877" s="121"/>
      <c r="H1877" s="121"/>
      <c r="I1877" s="121"/>
      <c r="J1877" s="121"/>
      <c r="K1877" s="121"/>
      <c r="L1877" s="10"/>
      <c r="M1877" s="225"/>
      <c r="N1877" s="225"/>
      <c r="R1877" s="205"/>
      <c r="S1877" s="205"/>
      <c r="T1877" s="205"/>
      <c r="V1877" s="205"/>
      <c r="W1877" s="205"/>
      <c r="X1877" s="205"/>
      <c r="Y1877" s="394"/>
      <c r="Z1877" s="250"/>
      <c r="AA1877" s="205"/>
      <c r="AB1877" s="250"/>
      <c r="AC1877" s="250"/>
      <c r="AD1877" s="250"/>
      <c r="AE1877" s="205"/>
      <c r="AF1877" s="250"/>
      <c r="AH1877" s="250"/>
      <c r="AI1877" s="205"/>
      <c r="AJ1877" s="250"/>
      <c r="AK1877" s="250"/>
      <c r="AL1877" s="250"/>
      <c r="AM1877" s="205"/>
      <c r="AN1877" s="250"/>
      <c r="AO1877" s="121"/>
      <c r="AP1877" s="250"/>
      <c r="AQ1877" s="205"/>
      <c r="AR1877" s="250"/>
      <c r="AT1877" s="250"/>
      <c r="AU1877" s="205"/>
      <c r="AV1877" s="250"/>
      <c r="AX1877" s="250"/>
      <c r="AY1877" s="205"/>
      <c r="AZ1877" s="250"/>
      <c r="BB1877" s="250"/>
      <c r="BC1877" s="205"/>
      <c r="BD1877" s="250"/>
      <c r="BF1877" s="250"/>
      <c r="BG1877" s="205"/>
      <c r="BH1877" s="250"/>
      <c r="BI1877" s="121"/>
      <c r="BJ1877" s="250"/>
      <c r="BK1877" s="205"/>
      <c r="BL1877" s="250"/>
      <c r="BN1877" s="121"/>
      <c r="BO1877" s="121"/>
      <c r="BP1877" s="121"/>
      <c r="BQ1877" s="121"/>
      <c r="BR1877" s="121"/>
    </row>
    <row r="1878" spans="1:70" customFormat="1" ht="15.75">
      <c r="A1878" s="84"/>
      <c r="B1878" s="363"/>
      <c r="C1878" s="121"/>
      <c r="D1878" s="121"/>
      <c r="E1878" s="121"/>
      <c r="F1878" s="121"/>
      <c r="G1878" s="121"/>
      <c r="H1878" s="121"/>
      <c r="I1878" s="121"/>
      <c r="J1878" s="121"/>
      <c r="K1878" s="121"/>
      <c r="L1878" s="10"/>
      <c r="M1878" s="225"/>
      <c r="N1878" s="225"/>
      <c r="R1878" s="205"/>
      <c r="S1878" s="205"/>
      <c r="T1878" s="205"/>
      <c r="V1878" s="205"/>
      <c r="W1878" s="205"/>
      <c r="X1878" s="205"/>
      <c r="Y1878" s="394"/>
      <c r="Z1878" s="250"/>
      <c r="AA1878" s="205"/>
      <c r="AB1878" s="250"/>
      <c r="AC1878" s="250"/>
      <c r="AD1878" s="250"/>
      <c r="AE1878" s="205"/>
      <c r="AF1878" s="250"/>
      <c r="AH1878" s="250"/>
      <c r="AI1878" s="205"/>
      <c r="AJ1878" s="250"/>
      <c r="AK1878" s="250"/>
      <c r="AL1878" s="250"/>
      <c r="AM1878" s="205"/>
      <c r="AN1878" s="250"/>
      <c r="AO1878" s="121"/>
      <c r="AP1878" s="250"/>
      <c r="AQ1878" s="205"/>
      <c r="AR1878" s="250"/>
      <c r="AT1878" s="250"/>
      <c r="AU1878" s="205"/>
      <c r="AV1878" s="250"/>
      <c r="AX1878" s="250"/>
      <c r="AY1878" s="205"/>
      <c r="AZ1878" s="250"/>
      <c r="BB1878" s="250"/>
      <c r="BC1878" s="205"/>
      <c r="BD1878" s="250"/>
      <c r="BF1878" s="250"/>
      <c r="BG1878" s="205"/>
      <c r="BH1878" s="250"/>
      <c r="BI1878" s="121"/>
      <c r="BJ1878" s="250"/>
      <c r="BK1878" s="205"/>
      <c r="BL1878" s="250"/>
      <c r="BN1878" s="121"/>
      <c r="BO1878" s="121"/>
      <c r="BP1878" s="121"/>
      <c r="BQ1878" s="121"/>
      <c r="BR1878" s="121"/>
    </row>
    <row r="1879" spans="1:70" customFormat="1" ht="15.75">
      <c r="A1879" s="84"/>
      <c r="B1879" s="363"/>
      <c r="C1879" s="121"/>
      <c r="D1879" s="121"/>
      <c r="E1879" s="121"/>
      <c r="F1879" s="121"/>
      <c r="G1879" s="121"/>
      <c r="H1879" s="121"/>
      <c r="I1879" s="121"/>
      <c r="J1879" s="121"/>
      <c r="K1879" s="121"/>
      <c r="L1879" s="10"/>
      <c r="M1879" s="225"/>
      <c r="N1879" s="225"/>
      <c r="R1879" s="205"/>
      <c r="S1879" s="205"/>
      <c r="T1879" s="205"/>
      <c r="V1879" s="205"/>
      <c r="W1879" s="205"/>
      <c r="X1879" s="205"/>
      <c r="Y1879" s="394"/>
      <c r="Z1879" s="250"/>
      <c r="AA1879" s="205"/>
      <c r="AB1879" s="250"/>
      <c r="AC1879" s="250"/>
      <c r="AD1879" s="250"/>
      <c r="AE1879" s="205"/>
      <c r="AF1879" s="250"/>
      <c r="AH1879" s="250"/>
      <c r="AI1879" s="205"/>
      <c r="AJ1879" s="250"/>
      <c r="AK1879" s="250"/>
      <c r="AL1879" s="250"/>
      <c r="AM1879" s="205"/>
      <c r="AN1879" s="250"/>
      <c r="AO1879" s="121"/>
      <c r="AP1879" s="250"/>
      <c r="AQ1879" s="205"/>
      <c r="AR1879" s="250"/>
      <c r="AT1879" s="250"/>
      <c r="AU1879" s="205"/>
      <c r="AV1879" s="250"/>
      <c r="AX1879" s="250"/>
      <c r="AY1879" s="205"/>
      <c r="AZ1879" s="250"/>
      <c r="BB1879" s="250"/>
      <c r="BC1879" s="205"/>
      <c r="BD1879" s="250"/>
      <c r="BF1879" s="250"/>
      <c r="BG1879" s="205"/>
      <c r="BH1879" s="250"/>
      <c r="BI1879" s="121"/>
      <c r="BJ1879" s="250"/>
      <c r="BK1879" s="205"/>
      <c r="BL1879" s="250"/>
      <c r="BN1879" s="121"/>
      <c r="BO1879" s="121"/>
      <c r="BP1879" s="121"/>
      <c r="BQ1879" s="121"/>
      <c r="BR1879" s="121"/>
    </row>
    <row r="1880" spans="1:70" customFormat="1" ht="15.75">
      <c r="A1880" s="84"/>
      <c r="B1880" s="363"/>
      <c r="C1880" s="121"/>
      <c r="D1880" s="121"/>
      <c r="E1880" s="121"/>
      <c r="F1880" s="121"/>
      <c r="G1880" s="121"/>
      <c r="H1880" s="121"/>
      <c r="I1880" s="121"/>
      <c r="J1880" s="121"/>
      <c r="K1880" s="121"/>
      <c r="L1880" s="10"/>
      <c r="M1880" s="225"/>
      <c r="N1880" s="225"/>
      <c r="R1880" s="205"/>
      <c r="S1880" s="205"/>
      <c r="T1880" s="205"/>
      <c r="V1880" s="205"/>
      <c r="W1880" s="205"/>
      <c r="X1880" s="205"/>
      <c r="Y1880" s="394"/>
      <c r="Z1880" s="250"/>
      <c r="AA1880" s="205"/>
      <c r="AB1880" s="250"/>
      <c r="AC1880" s="250"/>
      <c r="AD1880" s="250"/>
      <c r="AE1880" s="205"/>
      <c r="AF1880" s="250"/>
      <c r="AH1880" s="250"/>
      <c r="AI1880" s="205"/>
      <c r="AJ1880" s="250"/>
      <c r="AK1880" s="250"/>
      <c r="AL1880" s="250"/>
      <c r="AM1880" s="205"/>
      <c r="AN1880" s="250"/>
      <c r="AO1880" s="121"/>
      <c r="AP1880" s="250"/>
      <c r="AQ1880" s="205"/>
      <c r="AR1880" s="250"/>
      <c r="AT1880" s="250"/>
      <c r="AU1880" s="205"/>
      <c r="AV1880" s="250"/>
      <c r="AX1880" s="250"/>
      <c r="AY1880" s="205"/>
      <c r="AZ1880" s="250"/>
      <c r="BB1880" s="250"/>
      <c r="BC1880" s="205"/>
      <c r="BD1880" s="250"/>
      <c r="BF1880" s="250"/>
      <c r="BG1880" s="205"/>
      <c r="BH1880" s="250"/>
      <c r="BI1880" s="121"/>
      <c r="BJ1880" s="250"/>
      <c r="BK1880" s="205"/>
      <c r="BL1880" s="250"/>
      <c r="BN1880" s="121"/>
      <c r="BO1880" s="121"/>
      <c r="BP1880" s="121"/>
      <c r="BQ1880" s="121"/>
      <c r="BR1880" s="121"/>
    </row>
    <row r="1881" spans="1:70" customFormat="1" ht="15.75">
      <c r="A1881" s="84"/>
      <c r="B1881" s="363"/>
      <c r="C1881" s="121"/>
      <c r="D1881" s="121"/>
      <c r="E1881" s="121"/>
      <c r="F1881" s="121"/>
      <c r="G1881" s="121"/>
      <c r="H1881" s="121"/>
      <c r="I1881" s="121"/>
      <c r="J1881" s="121"/>
      <c r="K1881" s="121"/>
      <c r="L1881" s="10"/>
      <c r="M1881" s="225"/>
      <c r="N1881" s="225"/>
      <c r="R1881" s="205"/>
      <c r="S1881" s="205"/>
      <c r="T1881" s="205"/>
      <c r="V1881" s="205"/>
      <c r="W1881" s="205"/>
      <c r="X1881" s="205"/>
      <c r="Y1881" s="394"/>
      <c r="Z1881" s="250"/>
      <c r="AA1881" s="205"/>
      <c r="AB1881" s="250"/>
      <c r="AC1881" s="250"/>
      <c r="AD1881" s="250"/>
      <c r="AE1881" s="205"/>
      <c r="AF1881" s="250"/>
      <c r="AH1881" s="250"/>
      <c r="AI1881" s="205"/>
      <c r="AJ1881" s="250"/>
      <c r="AK1881" s="250"/>
      <c r="AL1881" s="250"/>
      <c r="AM1881" s="205"/>
      <c r="AN1881" s="250"/>
      <c r="AO1881" s="121"/>
      <c r="AP1881" s="250"/>
      <c r="AQ1881" s="205"/>
      <c r="AR1881" s="250"/>
      <c r="AT1881" s="250"/>
      <c r="AU1881" s="205"/>
      <c r="AV1881" s="250"/>
      <c r="AX1881" s="250"/>
      <c r="AY1881" s="205"/>
      <c r="AZ1881" s="250"/>
      <c r="BB1881" s="250"/>
      <c r="BC1881" s="205"/>
      <c r="BD1881" s="250"/>
      <c r="BF1881" s="250"/>
      <c r="BG1881" s="205"/>
      <c r="BH1881" s="250"/>
      <c r="BI1881" s="121"/>
      <c r="BJ1881" s="250"/>
      <c r="BK1881" s="205"/>
      <c r="BL1881" s="250"/>
      <c r="BN1881" s="121"/>
      <c r="BO1881" s="121"/>
      <c r="BP1881" s="121"/>
      <c r="BQ1881" s="121"/>
      <c r="BR1881" s="121"/>
    </row>
    <row r="1882" spans="1:70" customFormat="1" ht="15.75">
      <c r="A1882" s="84"/>
      <c r="B1882" s="363"/>
      <c r="C1882" s="121"/>
      <c r="D1882" s="121"/>
      <c r="E1882" s="121"/>
      <c r="F1882" s="121"/>
      <c r="G1882" s="121"/>
      <c r="H1882" s="121"/>
      <c r="I1882" s="121"/>
      <c r="J1882" s="121"/>
      <c r="K1882" s="121"/>
      <c r="L1882" s="10"/>
      <c r="M1882" s="225"/>
      <c r="N1882" s="225"/>
      <c r="R1882" s="205"/>
      <c r="S1882" s="205"/>
      <c r="T1882" s="205"/>
      <c r="V1882" s="205"/>
      <c r="W1882" s="205"/>
      <c r="X1882" s="205"/>
      <c r="Y1882" s="394"/>
      <c r="Z1882" s="250"/>
      <c r="AA1882" s="205"/>
      <c r="AB1882" s="250"/>
      <c r="AC1882" s="250"/>
      <c r="AD1882" s="250"/>
      <c r="AE1882" s="205"/>
      <c r="AF1882" s="250"/>
      <c r="AH1882" s="250"/>
      <c r="AI1882" s="205"/>
      <c r="AJ1882" s="250"/>
      <c r="AK1882" s="250"/>
      <c r="AL1882" s="250"/>
      <c r="AM1882" s="205"/>
      <c r="AN1882" s="250"/>
      <c r="AO1882" s="121"/>
      <c r="AP1882" s="250"/>
      <c r="AQ1882" s="205"/>
      <c r="AR1882" s="250"/>
      <c r="AT1882" s="250"/>
      <c r="AU1882" s="205"/>
      <c r="AV1882" s="250"/>
      <c r="AX1882" s="250"/>
      <c r="AY1882" s="205"/>
      <c r="AZ1882" s="250"/>
      <c r="BB1882" s="250"/>
      <c r="BC1882" s="205"/>
      <c r="BD1882" s="250"/>
      <c r="BF1882" s="250"/>
      <c r="BG1882" s="205"/>
      <c r="BH1882" s="250"/>
      <c r="BI1882" s="121"/>
      <c r="BJ1882" s="250"/>
      <c r="BK1882" s="205"/>
      <c r="BL1882" s="250"/>
      <c r="BN1882" s="121"/>
      <c r="BO1882" s="121"/>
      <c r="BP1882" s="121"/>
      <c r="BQ1882" s="121"/>
      <c r="BR1882" s="121"/>
    </row>
    <row r="1883" spans="1:70" customFormat="1" ht="15.75">
      <c r="A1883" s="84"/>
      <c r="B1883" s="363"/>
      <c r="C1883" s="121"/>
      <c r="D1883" s="121"/>
      <c r="E1883" s="121"/>
      <c r="F1883" s="121"/>
      <c r="G1883" s="121"/>
      <c r="H1883" s="121"/>
      <c r="I1883" s="121"/>
      <c r="J1883" s="121"/>
      <c r="K1883" s="121"/>
      <c r="L1883" s="10"/>
      <c r="M1883" s="225"/>
      <c r="N1883" s="225"/>
      <c r="R1883" s="205"/>
      <c r="S1883" s="205"/>
      <c r="T1883" s="205"/>
      <c r="V1883" s="205"/>
      <c r="W1883" s="205"/>
      <c r="X1883" s="205"/>
      <c r="Y1883" s="394"/>
      <c r="Z1883" s="250"/>
      <c r="AA1883" s="205"/>
      <c r="AB1883" s="250"/>
      <c r="AC1883" s="250"/>
      <c r="AD1883" s="250"/>
      <c r="AE1883" s="205"/>
      <c r="AF1883" s="250"/>
      <c r="AH1883" s="250"/>
      <c r="AI1883" s="205"/>
      <c r="AJ1883" s="250"/>
      <c r="AK1883" s="250"/>
      <c r="AL1883" s="250"/>
      <c r="AM1883" s="205"/>
      <c r="AN1883" s="250"/>
      <c r="AO1883" s="121"/>
      <c r="AP1883" s="250"/>
      <c r="AQ1883" s="205"/>
      <c r="AR1883" s="250"/>
      <c r="AT1883" s="250"/>
      <c r="AU1883" s="205"/>
      <c r="AV1883" s="250"/>
      <c r="AX1883" s="250"/>
      <c r="AY1883" s="205"/>
      <c r="AZ1883" s="250"/>
      <c r="BB1883" s="250"/>
      <c r="BC1883" s="205"/>
      <c r="BD1883" s="250"/>
      <c r="BF1883" s="250"/>
      <c r="BG1883" s="205"/>
      <c r="BH1883" s="250"/>
      <c r="BI1883" s="121"/>
      <c r="BJ1883" s="250"/>
      <c r="BK1883" s="205"/>
      <c r="BL1883" s="250"/>
      <c r="BN1883" s="121"/>
      <c r="BO1883" s="121"/>
      <c r="BP1883" s="121"/>
      <c r="BQ1883" s="121"/>
      <c r="BR1883" s="121"/>
    </row>
    <row r="1884" spans="1:70" customFormat="1" ht="15.75">
      <c r="A1884" s="84"/>
      <c r="B1884" s="363"/>
      <c r="C1884" s="121"/>
      <c r="D1884" s="121"/>
      <c r="E1884" s="121"/>
      <c r="F1884" s="121"/>
      <c r="G1884" s="121"/>
      <c r="H1884" s="121"/>
      <c r="I1884" s="121"/>
      <c r="J1884" s="121"/>
      <c r="K1884" s="121"/>
      <c r="L1884" s="10"/>
      <c r="M1884" s="225"/>
      <c r="N1884" s="225"/>
      <c r="R1884" s="205"/>
      <c r="S1884" s="205"/>
      <c r="T1884" s="205"/>
      <c r="V1884" s="205"/>
      <c r="W1884" s="205"/>
      <c r="X1884" s="205"/>
      <c r="Y1884" s="394"/>
      <c r="Z1884" s="250"/>
      <c r="AA1884" s="205"/>
      <c r="AB1884" s="250"/>
      <c r="AC1884" s="250"/>
      <c r="AD1884" s="250"/>
      <c r="AE1884" s="205"/>
      <c r="AF1884" s="250"/>
      <c r="AH1884" s="250"/>
      <c r="AI1884" s="205"/>
      <c r="AJ1884" s="250"/>
      <c r="AK1884" s="250"/>
      <c r="AL1884" s="250"/>
      <c r="AM1884" s="205"/>
      <c r="AN1884" s="250"/>
      <c r="AO1884" s="121"/>
      <c r="AP1884" s="250"/>
      <c r="AQ1884" s="205"/>
      <c r="AR1884" s="250"/>
      <c r="AT1884" s="250"/>
      <c r="AU1884" s="205"/>
      <c r="AV1884" s="250"/>
      <c r="AX1884" s="250"/>
      <c r="AY1884" s="205"/>
      <c r="AZ1884" s="250"/>
      <c r="BB1884" s="250"/>
      <c r="BC1884" s="205"/>
      <c r="BD1884" s="250"/>
      <c r="BF1884" s="250"/>
      <c r="BG1884" s="205"/>
      <c r="BH1884" s="250"/>
      <c r="BI1884" s="121"/>
      <c r="BJ1884" s="250"/>
      <c r="BK1884" s="205"/>
      <c r="BL1884" s="250"/>
      <c r="BN1884" s="121"/>
      <c r="BO1884" s="121"/>
      <c r="BP1884" s="121"/>
      <c r="BQ1884" s="121"/>
      <c r="BR1884" s="121"/>
    </row>
    <row r="1885" spans="1:70" customFormat="1" ht="15.75">
      <c r="A1885" s="84"/>
      <c r="B1885" s="363"/>
      <c r="C1885" s="121"/>
      <c r="D1885" s="121"/>
      <c r="E1885" s="121"/>
      <c r="F1885" s="121"/>
      <c r="G1885" s="121"/>
      <c r="H1885" s="121"/>
      <c r="I1885" s="121"/>
      <c r="J1885" s="121"/>
      <c r="K1885" s="121"/>
      <c r="L1885" s="10"/>
      <c r="M1885" s="225"/>
      <c r="N1885" s="225"/>
      <c r="R1885" s="205"/>
      <c r="S1885" s="205"/>
      <c r="T1885" s="205"/>
      <c r="V1885" s="205"/>
      <c r="W1885" s="205"/>
      <c r="X1885" s="205"/>
      <c r="Y1885" s="394"/>
      <c r="Z1885" s="250"/>
      <c r="AA1885" s="205"/>
      <c r="AB1885" s="250"/>
      <c r="AC1885" s="250"/>
      <c r="AD1885" s="250"/>
      <c r="AE1885" s="205"/>
      <c r="AF1885" s="250"/>
      <c r="AH1885" s="250"/>
      <c r="AI1885" s="205"/>
      <c r="AJ1885" s="250"/>
      <c r="AK1885" s="250"/>
      <c r="AL1885" s="250"/>
      <c r="AM1885" s="205"/>
      <c r="AN1885" s="250"/>
      <c r="AO1885" s="121"/>
      <c r="AP1885" s="250"/>
      <c r="AQ1885" s="205"/>
      <c r="AR1885" s="250"/>
      <c r="AT1885" s="250"/>
      <c r="AU1885" s="205"/>
      <c r="AV1885" s="250"/>
      <c r="AX1885" s="250"/>
      <c r="AY1885" s="205"/>
      <c r="AZ1885" s="250"/>
      <c r="BB1885" s="250"/>
      <c r="BC1885" s="205"/>
      <c r="BD1885" s="250"/>
      <c r="BF1885" s="250"/>
      <c r="BG1885" s="205"/>
      <c r="BH1885" s="250"/>
      <c r="BI1885" s="121"/>
      <c r="BJ1885" s="250"/>
      <c r="BK1885" s="205"/>
      <c r="BL1885" s="250"/>
      <c r="BN1885" s="121"/>
      <c r="BO1885" s="121"/>
      <c r="BP1885" s="121"/>
      <c r="BQ1885" s="121"/>
      <c r="BR1885" s="121"/>
    </row>
    <row r="1886" spans="1:70" customFormat="1" ht="15.75">
      <c r="A1886" s="84"/>
      <c r="B1886" s="363"/>
      <c r="C1886" s="121"/>
      <c r="D1886" s="121"/>
      <c r="E1886" s="121"/>
      <c r="F1886" s="121"/>
      <c r="G1886" s="121"/>
      <c r="H1886" s="121"/>
      <c r="I1886" s="121"/>
      <c r="J1886" s="121"/>
      <c r="K1886" s="121"/>
      <c r="L1886" s="10"/>
      <c r="M1886" s="225"/>
      <c r="N1886" s="225"/>
      <c r="R1886" s="205"/>
      <c r="S1886" s="205"/>
      <c r="T1886" s="205"/>
      <c r="V1886" s="205"/>
      <c r="W1886" s="205"/>
      <c r="X1886" s="205"/>
      <c r="Y1886" s="394"/>
      <c r="Z1886" s="250"/>
      <c r="AA1886" s="205"/>
      <c r="AB1886" s="250"/>
      <c r="AC1886" s="250"/>
      <c r="AD1886" s="250"/>
      <c r="AE1886" s="205"/>
      <c r="AF1886" s="250"/>
      <c r="AH1886" s="250"/>
      <c r="AI1886" s="205"/>
      <c r="AJ1886" s="250"/>
      <c r="AK1886" s="250"/>
      <c r="AL1886" s="250"/>
      <c r="AM1886" s="205"/>
      <c r="AN1886" s="250"/>
      <c r="AO1886" s="121"/>
      <c r="AP1886" s="250"/>
      <c r="AQ1886" s="205"/>
      <c r="AR1886" s="250"/>
      <c r="AT1886" s="250"/>
      <c r="AU1886" s="205"/>
      <c r="AV1886" s="250"/>
      <c r="AX1886" s="250"/>
      <c r="AY1886" s="205"/>
      <c r="AZ1886" s="250"/>
      <c r="BB1886" s="250"/>
      <c r="BC1886" s="205"/>
      <c r="BD1886" s="250"/>
      <c r="BF1886" s="250"/>
      <c r="BG1886" s="205"/>
      <c r="BH1886" s="250"/>
      <c r="BI1886" s="121"/>
      <c r="BJ1886" s="250"/>
      <c r="BK1886" s="205"/>
      <c r="BL1886" s="250"/>
      <c r="BN1886" s="121"/>
      <c r="BO1886" s="121"/>
      <c r="BP1886" s="121"/>
      <c r="BQ1886" s="121"/>
      <c r="BR1886" s="121"/>
    </row>
    <row r="1887" spans="1:70" customFormat="1" ht="15.75">
      <c r="A1887" s="84"/>
      <c r="B1887" s="363"/>
      <c r="C1887" s="121"/>
      <c r="D1887" s="121"/>
      <c r="E1887" s="121"/>
      <c r="F1887" s="121"/>
      <c r="G1887" s="121"/>
      <c r="H1887" s="121"/>
      <c r="I1887" s="121"/>
      <c r="J1887" s="121"/>
      <c r="K1887" s="121"/>
      <c r="L1887" s="10"/>
      <c r="M1887" s="225"/>
      <c r="N1887" s="225"/>
      <c r="R1887" s="205"/>
      <c r="S1887" s="205"/>
      <c r="T1887" s="205"/>
      <c r="V1887" s="205"/>
      <c r="W1887" s="205"/>
      <c r="X1887" s="205"/>
      <c r="Y1887" s="394"/>
      <c r="Z1887" s="250"/>
      <c r="AA1887" s="205"/>
      <c r="AB1887" s="250"/>
      <c r="AC1887" s="250"/>
      <c r="AD1887" s="250"/>
      <c r="AE1887" s="205"/>
      <c r="AF1887" s="250"/>
      <c r="AH1887" s="250"/>
      <c r="AI1887" s="205"/>
      <c r="AJ1887" s="250"/>
      <c r="AK1887" s="250"/>
      <c r="AL1887" s="250"/>
      <c r="AM1887" s="205"/>
      <c r="AN1887" s="250"/>
      <c r="AO1887" s="121"/>
      <c r="AP1887" s="250"/>
      <c r="AQ1887" s="205"/>
      <c r="AR1887" s="250"/>
      <c r="AT1887" s="250"/>
      <c r="AU1887" s="205"/>
      <c r="AV1887" s="250"/>
      <c r="AX1887" s="250"/>
      <c r="AY1887" s="205"/>
      <c r="AZ1887" s="250"/>
      <c r="BB1887" s="250"/>
      <c r="BC1887" s="205"/>
      <c r="BD1887" s="250"/>
      <c r="BF1887" s="250"/>
      <c r="BG1887" s="205"/>
      <c r="BH1887" s="250"/>
      <c r="BI1887" s="121"/>
      <c r="BJ1887" s="250"/>
      <c r="BK1887" s="205"/>
      <c r="BL1887" s="250"/>
      <c r="BN1887" s="121"/>
      <c r="BO1887" s="121"/>
      <c r="BP1887" s="121"/>
      <c r="BQ1887" s="121"/>
      <c r="BR1887" s="121"/>
    </row>
    <row r="1888" spans="1:70" customFormat="1" ht="15.75">
      <c r="A1888" s="84"/>
      <c r="B1888" s="363"/>
      <c r="C1888" s="121"/>
      <c r="D1888" s="121"/>
      <c r="E1888" s="121"/>
      <c r="F1888" s="121"/>
      <c r="G1888" s="121"/>
      <c r="H1888" s="121"/>
      <c r="I1888" s="121"/>
      <c r="J1888" s="121"/>
      <c r="K1888" s="121"/>
      <c r="L1888" s="10"/>
      <c r="M1888" s="225"/>
      <c r="N1888" s="225"/>
      <c r="R1888" s="205"/>
      <c r="S1888" s="205"/>
      <c r="T1888" s="205"/>
      <c r="V1888" s="205"/>
      <c r="W1888" s="205"/>
      <c r="X1888" s="205"/>
      <c r="Y1888" s="394"/>
      <c r="Z1888" s="250"/>
      <c r="AA1888" s="205"/>
      <c r="AB1888" s="250"/>
      <c r="AC1888" s="250"/>
      <c r="AD1888" s="250"/>
      <c r="AE1888" s="205"/>
      <c r="AF1888" s="250"/>
      <c r="AH1888" s="250"/>
      <c r="AI1888" s="205"/>
      <c r="AJ1888" s="250"/>
      <c r="AK1888" s="250"/>
      <c r="AL1888" s="250"/>
      <c r="AM1888" s="205"/>
      <c r="AN1888" s="250"/>
      <c r="AO1888" s="121"/>
      <c r="AP1888" s="250"/>
      <c r="AQ1888" s="205"/>
      <c r="AR1888" s="250"/>
      <c r="AT1888" s="250"/>
      <c r="AU1888" s="205"/>
      <c r="AV1888" s="250"/>
      <c r="AX1888" s="250"/>
      <c r="AY1888" s="205"/>
      <c r="AZ1888" s="250"/>
      <c r="BB1888" s="250"/>
      <c r="BC1888" s="205"/>
      <c r="BD1888" s="250"/>
      <c r="BF1888" s="250"/>
      <c r="BG1888" s="205"/>
      <c r="BH1888" s="250"/>
      <c r="BI1888" s="121"/>
      <c r="BJ1888" s="250"/>
      <c r="BK1888" s="205"/>
      <c r="BL1888" s="250"/>
      <c r="BN1888" s="121"/>
      <c r="BO1888" s="121"/>
      <c r="BP1888" s="121"/>
      <c r="BQ1888" s="121"/>
      <c r="BR1888" s="121"/>
    </row>
    <row r="1889" spans="1:70" customFormat="1" ht="15.75">
      <c r="A1889" s="84"/>
      <c r="B1889" s="363"/>
      <c r="C1889" s="121"/>
      <c r="D1889" s="121"/>
      <c r="E1889" s="121"/>
      <c r="F1889" s="121"/>
      <c r="G1889" s="121"/>
      <c r="H1889" s="121"/>
      <c r="I1889" s="121"/>
      <c r="J1889" s="121"/>
      <c r="K1889" s="121"/>
      <c r="L1889" s="10"/>
      <c r="M1889" s="225"/>
      <c r="N1889" s="225"/>
      <c r="R1889" s="205"/>
      <c r="S1889" s="205"/>
      <c r="T1889" s="205"/>
      <c r="V1889" s="205"/>
      <c r="W1889" s="205"/>
      <c r="X1889" s="205"/>
      <c r="Y1889" s="394"/>
      <c r="Z1889" s="250"/>
      <c r="AA1889" s="205"/>
      <c r="AB1889" s="250"/>
      <c r="AC1889" s="250"/>
      <c r="AD1889" s="250"/>
      <c r="AE1889" s="205"/>
      <c r="AF1889" s="250"/>
      <c r="AH1889" s="250"/>
      <c r="AI1889" s="205"/>
      <c r="AJ1889" s="250"/>
      <c r="AK1889" s="250"/>
      <c r="AL1889" s="250"/>
      <c r="AM1889" s="205"/>
      <c r="AN1889" s="250"/>
      <c r="AO1889" s="121"/>
      <c r="AP1889" s="250"/>
      <c r="AQ1889" s="205"/>
      <c r="AR1889" s="250"/>
      <c r="AT1889" s="250"/>
      <c r="AU1889" s="205"/>
      <c r="AV1889" s="250"/>
      <c r="AX1889" s="250"/>
      <c r="AY1889" s="205"/>
      <c r="AZ1889" s="250"/>
      <c r="BB1889" s="250"/>
      <c r="BC1889" s="205"/>
      <c r="BD1889" s="250"/>
      <c r="BF1889" s="250"/>
      <c r="BG1889" s="205"/>
      <c r="BH1889" s="250"/>
      <c r="BI1889" s="121"/>
      <c r="BJ1889" s="250"/>
      <c r="BK1889" s="205"/>
      <c r="BL1889" s="250"/>
      <c r="BN1889" s="121"/>
      <c r="BO1889" s="121"/>
      <c r="BP1889" s="121"/>
      <c r="BQ1889" s="121"/>
      <c r="BR1889" s="121"/>
    </row>
    <row r="1890" spans="1:70" customFormat="1" ht="15.75">
      <c r="A1890" s="84"/>
      <c r="B1890" s="363"/>
      <c r="C1890" s="121"/>
      <c r="D1890" s="121"/>
      <c r="E1890" s="121"/>
      <c r="F1890" s="121"/>
      <c r="G1890" s="121"/>
      <c r="H1890" s="121"/>
      <c r="I1890" s="121"/>
      <c r="J1890" s="121"/>
      <c r="K1890" s="121"/>
      <c r="L1890" s="10"/>
      <c r="M1890" s="225"/>
      <c r="N1890" s="225"/>
      <c r="R1890" s="205"/>
      <c r="S1890" s="205"/>
      <c r="T1890" s="205"/>
      <c r="V1890" s="205"/>
      <c r="W1890" s="205"/>
      <c r="X1890" s="205"/>
      <c r="Y1890" s="394"/>
      <c r="Z1890" s="250"/>
      <c r="AA1890" s="205"/>
      <c r="AB1890" s="250"/>
      <c r="AC1890" s="250"/>
      <c r="AD1890" s="250"/>
      <c r="AE1890" s="205"/>
      <c r="AF1890" s="250"/>
      <c r="AH1890" s="250"/>
      <c r="AI1890" s="205"/>
      <c r="AJ1890" s="250"/>
      <c r="AK1890" s="250"/>
      <c r="AL1890" s="250"/>
      <c r="AM1890" s="205"/>
      <c r="AN1890" s="250"/>
      <c r="AO1890" s="121"/>
      <c r="AP1890" s="250"/>
      <c r="AQ1890" s="205"/>
      <c r="AR1890" s="250"/>
      <c r="AT1890" s="250"/>
      <c r="AU1890" s="205"/>
      <c r="AV1890" s="250"/>
      <c r="AX1890" s="250"/>
      <c r="AY1890" s="205"/>
      <c r="AZ1890" s="250"/>
      <c r="BB1890" s="250"/>
      <c r="BC1890" s="205"/>
      <c r="BD1890" s="250"/>
      <c r="BF1890" s="250"/>
      <c r="BG1890" s="205"/>
      <c r="BH1890" s="250"/>
      <c r="BI1890" s="121"/>
      <c r="BJ1890" s="250"/>
      <c r="BK1890" s="205"/>
      <c r="BL1890" s="250"/>
      <c r="BN1890" s="121"/>
      <c r="BO1890" s="121"/>
      <c r="BP1890" s="121"/>
      <c r="BQ1890" s="121"/>
      <c r="BR1890" s="121"/>
    </row>
    <row r="1891" spans="1:70" customFormat="1" ht="15.75">
      <c r="A1891" s="84"/>
      <c r="B1891" s="363"/>
      <c r="C1891" s="121"/>
      <c r="D1891" s="121"/>
      <c r="E1891" s="121"/>
      <c r="F1891" s="121"/>
      <c r="G1891" s="121"/>
      <c r="H1891" s="121"/>
      <c r="I1891" s="121"/>
      <c r="J1891" s="121"/>
      <c r="K1891" s="121"/>
      <c r="L1891" s="10"/>
      <c r="M1891" s="225"/>
      <c r="N1891" s="225"/>
      <c r="R1891" s="205"/>
      <c r="S1891" s="205"/>
      <c r="T1891" s="205"/>
      <c r="V1891" s="205"/>
      <c r="W1891" s="205"/>
      <c r="X1891" s="205"/>
      <c r="Y1891" s="394"/>
      <c r="Z1891" s="250"/>
      <c r="AA1891" s="205"/>
      <c r="AB1891" s="250"/>
      <c r="AC1891" s="250"/>
      <c r="AD1891" s="250"/>
      <c r="AE1891" s="205"/>
      <c r="AF1891" s="250"/>
      <c r="AH1891" s="250"/>
      <c r="AI1891" s="205"/>
      <c r="AJ1891" s="250"/>
      <c r="AK1891" s="250"/>
      <c r="AL1891" s="250"/>
      <c r="AM1891" s="205"/>
      <c r="AN1891" s="250"/>
      <c r="AO1891" s="121"/>
      <c r="AP1891" s="250"/>
      <c r="AQ1891" s="205"/>
      <c r="AR1891" s="250"/>
      <c r="AT1891" s="250"/>
      <c r="AU1891" s="205"/>
      <c r="AV1891" s="250"/>
      <c r="AX1891" s="250"/>
      <c r="AY1891" s="205"/>
      <c r="AZ1891" s="250"/>
      <c r="BB1891" s="250"/>
      <c r="BC1891" s="205"/>
      <c r="BD1891" s="250"/>
      <c r="BF1891" s="250"/>
      <c r="BG1891" s="205"/>
      <c r="BH1891" s="250"/>
      <c r="BI1891" s="121"/>
      <c r="BJ1891" s="250"/>
      <c r="BK1891" s="205"/>
      <c r="BL1891" s="250"/>
      <c r="BN1891" s="121"/>
      <c r="BO1891" s="121"/>
      <c r="BP1891" s="121"/>
      <c r="BQ1891" s="121"/>
      <c r="BR1891" s="121"/>
    </row>
    <row r="1892" spans="1:70" customFormat="1" ht="15.75">
      <c r="A1892" s="84"/>
      <c r="B1892" s="363"/>
      <c r="C1892" s="121"/>
      <c r="D1892" s="121"/>
      <c r="E1892" s="121"/>
      <c r="F1892" s="121"/>
      <c r="G1892" s="121"/>
      <c r="H1892" s="121"/>
      <c r="I1892" s="121"/>
      <c r="J1892" s="121"/>
      <c r="K1892" s="121"/>
      <c r="L1892" s="10"/>
      <c r="M1892" s="225"/>
      <c r="N1892" s="225"/>
      <c r="R1892" s="205"/>
      <c r="S1892" s="205"/>
      <c r="T1892" s="205"/>
      <c r="V1892" s="205"/>
      <c r="W1892" s="205"/>
      <c r="X1892" s="205"/>
      <c r="Y1892" s="394"/>
      <c r="Z1892" s="250"/>
      <c r="AA1892" s="205"/>
      <c r="AB1892" s="250"/>
      <c r="AC1892" s="250"/>
      <c r="AD1892" s="250"/>
      <c r="AE1892" s="205"/>
      <c r="AF1892" s="250"/>
      <c r="AH1892" s="250"/>
      <c r="AI1892" s="205"/>
      <c r="AJ1892" s="250"/>
      <c r="AK1892" s="250"/>
      <c r="AL1892" s="250"/>
      <c r="AM1892" s="205"/>
      <c r="AN1892" s="250"/>
      <c r="AO1892" s="121"/>
      <c r="AP1892" s="250"/>
      <c r="AQ1892" s="205"/>
      <c r="AR1892" s="250"/>
      <c r="AT1892" s="250"/>
      <c r="AU1892" s="205"/>
      <c r="AV1892" s="250"/>
      <c r="AX1892" s="250"/>
      <c r="AY1892" s="205"/>
      <c r="AZ1892" s="250"/>
      <c r="BB1892" s="250"/>
      <c r="BC1892" s="205"/>
      <c r="BD1892" s="250"/>
      <c r="BF1892" s="250"/>
      <c r="BG1892" s="205"/>
      <c r="BH1892" s="250"/>
      <c r="BI1892" s="121"/>
      <c r="BJ1892" s="250"/>
      <c r="BK1892" s="205"/>
      <c r="BL1892" s="250"/>
      <c r="BN1892" s="121"/>
      <c r="BO1892" s="121"/>
      <c r="BP1892" s="121"/>
      <c r="BQ1892" s="121"/>
      <c r="BR1892" s="121"/>
    </row>
    <row r="1893" spans="1:70" customFormat="1" ht="15.75">
      <c r="A1893" s="84"/>
      <c r="B1893" s="363"/>
      <c r="C1893" s="121"/>
      <c r="D1893" s="121"/>
      <c r="E1893" s="121"/>
      <c r="F1893" s="121"/>
      <c r="G1893" s="121"/>
      <c r="H1893" s="121"/>
      <c r="I1893" s="121"/>
      <c r="J1893" s="121"/>
      <c r="K1893" s="121"/>
      <c r="L1893" s="10"/>
      <c r="M1893" s="225"/>
      <c r="N1893" s="225"/>
      <c r="R1893" s="205"/>
      <c r="S1893" s="205"/>
      <c r="T1893" s="205"/>
      <c r="V1893" s="205"/>
      <c r="W1893" s="205"/>
      <c r="X1893" s="205"/>
      <c r="Y1893" s="394"/>
      <c r="Z1893" s="250"/>
      <c r="AA1893" s="205"/>
      <c r="AB1893" s="250"/>
      <c r="AC1893" s="250"/>
      <c r="AD1893" s="250"/>
      <c r="AE1893" s="205"/>
      <c r="AF1893" s="250"/>
      <c r="AH1893" s="250"/>
      <c r="AI1893" s="205"/>
      <c r="AJ1893" s="250"/>
      <c r="AK1893" s="250"/>
      <c r="AL1893" s="250"/>
      <c r="AM1893" s="205"/>
      <c r="AN1893" s="250"/>
      <c r="AO1893" s="121"/>
      <c r="AP1893" s="250"/>
      <c r="AQ1893" s="205"/>
      <c r="AR1893" s="250"/>
      <c r="AT1893" s="250"/>
      <c r="AU1893" s="205"/>
      <c r="AV1893" s="250"/>
      <c r="AX1893" s="250"/>
      <c r="AY1893" s="205"/>
      <c r="AZ1893" s="250"/>
      <c r="BB1893" s="250"/>
      <c r="BC1893" s="205"/>
      <c r="BD1893" s="250"/>
      <c r="BF1893" s="250"/>
      <c r="BG1893" s="205"/>
      <c r="BH1893" s="250"/>
      <c r="BI1893" s="121"/>
      <c r="BJ1893" s="250"/>
      <c r="BK1893" s="205"/>
      <c r="BL1893" s="250"/>
      <c r="BN1893" s="121"/>
      <c r="BO1893" s="121"/>
      <c r="BP1893" s="121"/>
      <c r="BQ1893" s="121"/>
      <c r="BR1893" s="121"/>
    </row>
    <row r="1894" spans="1:70" customFormat="1" ht="15.75">
      <c r="A1894" s="84"/>
      <c r="B1894" s="363"/>
      <c r="C1894" s="121"/>
      <c r="D1894" s="121"/>
      <c r="E1894" s="121"/>
      <c r="F1894" s="121"/>
      <c r="G1894" s="121"/>
      <c r="H1894" s="121"/>
      <c r="I1894" s="121"/>
      <c r="J1894" s="121"/>
      <c r="K1894" s="121"/>
      <c r="L1894" s="10"/>
      <c r="M1894" s="225"/>
      <c r="N1894" s="225"/>
      <c r="R1894" s="205"/>
      <c r="S1894" s="205"/>
      <c r="T1894" s="205"/>
      <c r="V1894" s="205"/>
      <c r="W1894" s="205"/>
      <c r="X1894" s="205"/>
      <c r="Y1894" s="394"/>
      <c r="Z1894" s="250"/>
      <c r="AA1894" s="205"/>
      <c r="AB1894" s="250"/>
      <c r="AC1894" s="250"/>
      <c r="AD1894" s="250"/>
      <c r="AE1894" s="205"/>
      <c r="AF1894" s="250"/>
      <c r="AH1894" s="250"/>
      <c r="AI1894" s="205"/>
      <c r="AJ1894" s="250"/>
      <c r="AK1894" s="250"/>
      <c r="AL1894" s="250"/>
      <c r="AM1894" s="205"/>
      <c r="AN1894" s="250"/>
      <c r="AO1894" s="121"/>
      <c r="AP1894" s="250"/>
      <c r="AQ1894" s="205"/>
      <c r="AR1894" s="250"/>
      <c r="AT1894" s="250"/>
      <c r="AU1894" s="205"/>
      <c r="AV1894" s="250"/>
      <c r="AX1894" s="250"/>
      <c r="AY1894" s="205"/>
      <c r="AZ1894" s="250"/>
      <c r="BB1894" s="250"/>
      <c r="BC1894" s="205"/>
      <c r="BD1894" s="250"/>
      <c r="BF1894" s="250"/>
      <c r="BG1894" s="205"/>
      <c r="BH1894" s="250"/>
      <c r="BI1894" s="121"/>
      <c r="BJ1894" s="250"/>
      <c r="BK1894" s="205"/>
      <c r="BL1894" s="250"/>
      <c r="BN1894" s="121"/>
      <c r="BO1894" s="121"/>
      <c r="BP1894" s="121"/>
      <c r="BQ1894" s="121"/>
      <c r="BR1894" s="121"/>
    </row>
    <row r="1895" spans="1:70" customFormat="1" ht="15.75">
      <c r="A1895" s="84"/>
      <c r="B1895" s="363"/>
      <c r="C1895" s="121"/>
      <c r="D1895" s="121"/>
      <c r="E1895" s="121"/>
      <c r="F1895" s="121"/>
      <c r="G1895" s="121"/>
      <c r="H1895" s="121"/>
      <c r="I1895" s="121"/>
      <c r="J1895" s="121"/>
      <c r="K1895" s="121"/>
      <c r="L1895" s="10"/>
      <c r="M1895" s="225"/>
      <c r="N1895" s="225"/>
      <c r="R1895" s="205"/>
      <c r="S1895" s="205"/>
      <c r="T1895" s="205"/>
      <c r="V1895" s="205"/>
      <c r="W1895" s="205"/>
      <c r="X1895" s="205"/>
      <c r="Y1895" s="394"/>
      <c r="Z1895" s="250"/>
      <c r="AA1895" s="205"/>
      <c r="AB1895" s="250"/>
      <c r="AC1895" s="250"/>
      <c r="AD1895" s="250"/>
      <c r="AE1895" s="205"/>
      <c r="AF1895" s="250"/>
      <c r="AH1895" s="250"/>
      <c r="AI1895" s="205"/>
      <c r="AJ1895" s="250"/>
      <c r="AK1895" s="250"/>
      <c r="AL1895" s="250"/>
      <c r="AM1895" s="205"/>
      <c r="AN1895" s="250"/>
      <c r="AO1895" s="121"/>
      <c r="AP1895" s="250"/>
      <c r="AQ1895" s="205"/>
      <c r="AR1895" s="250"/>
      <c r="AT1895" s="250"/>
      <c r="AU1895" s="205"/>
      <c r="AV1895" s="250"/>
      <c r="AX1895" s="250"/>
      <c r="AY1895" s="205"/>
      <c r="AZ1895" s="250"/>
      <c r="BB1895" s="250"/>
      <c r="BC1895" s="205"/>
      <c r="BD1895" s="250"/>
      <c r="BF1895" s="250"/>
      <c r="BG1895" s="205"/>
      <c r="BH1895" s="250"/>
      <c r="BI1895" s="121"/>
      <c r="BJ1895" s="250"/>
      <c r="BK1895" s="205"/>
      <c r="BL1895" s="250"/>
      <c r="BN1895" s="121"/>
      <c r="BO1895" s="121"/>
      <c r="BP1895" s="121"/>
      <c r="BQ1895" s="121"/>
      <c r="BR1895" s="121"/>
    </row>
    <row r="1896" spans="1:70" customFormat="1" ht="15.75">
      <c r="A1896" s="84"/>
      <c r="B1896" s="363"/>
      <c r="C1896" s="121"/>
      <c r="D1896" s="121"/>
      <c r="E1896" s="121"/>
      <c r="F1896" s="121"/>
      <c r="G1896" s="121"/>
      <c r="H1896" s="121"/>
      <c r="I1896" s="121"/>
      <c r="J1896" s="121"/>
      <c r="K1896" s="121"/>
      <c r="L1896" s="10"/>
      <c r="M1896" s="225"/>
      <c r="N1896" s="225"/>
      <c r="R1896" s="205"/>
      <c r="S1896" s="205"/>
      <c r="T1896" s="205"/>
      <c r="V1896" s="205"/>
      <c r="W1896" s="205"/>
      <c r="X1896" s="205"/>
      <c r="Y1896" s="394"/>
      <c r="Z1896" s="250"/>
      <c r="AA1896" s="205"/>
      <c r="AB1896" s="250"/>
      <c r="AC1896" s="250"/>
      <c r="AD1896" s="250"/>
      <c r="AE1896" s="205"/>
      <c r="AF1896" s="250"/>
      <c r="AH1896" s="250"/>
      <c r="AI1896" s="205"/>
      <c r="AJ1896" s="250"/>
      <c r="AK1896" s="250"/>
      <c r="AL1896" s="250"/>
      <c r="AM1896" s="205"/>
      <c r="AN1896" s="250"/>
      <c r="AO1896" s="121"/>
      <c r="AP1896" s="250"/>
      <c r="AQ1896" s="205"/>
      <c r="AR1896" s="250"/>
      <c r="AT1896" s="250"/>
      <c r="AU1896" s="205"/>
      <c r="AV1896" s="250"/>
      <c r="AX1896" s="250"/>
      <c r="AY1896" s="205"/>
      <c r="AZ1896" s="250"/>
      <c r="BB1896" s="250"/>
      <c r="BC1896" s="205"/>
      <c r="BD1896" s="250"/>
      <c r="BF1896" s="250"/>
      <c r="BG1896" s="205"/>
      <c r="BH1896" s="250"/>
      <c r="BI1896" s="121"/>
      <c r="BJ1896" s="250"/>
      <c r="BK1896" s="205"/>
      <c r="BL1896" s="250"/>
      <c r="BN1896" s="121"/>
      <c r="BO1896" s="121"/>
      <c r="BP1896" s="121"/>
      <c r="BQ1896" s="121"/>
      <c r="BR1896" s="121"/>
    </row>
    <row r="1897" spans="1:70" customFormat="1" ht="15.75">
      <c r="A1897" s="84"/>
      <c r="B1897" s="363"/>
      <c r="C1897" s="121"/>
      <c r="D1897" s="121"/>
      <c r="E1897" s="121"/>
      <c r="F1897" s="121"/>
      <c r="G1897" s="121"/>
      <c r="H1897" s="121"/>
      <c r="I1897" s="121"/>
      <c r="J1897" s="121"/>
      <c r="K1897" s="121"/>
      <c r="L1897" s="10"/>
      <c r="M1897" s="225"/>
      <c r="N1897" s="225"/>
      <c r="R1897" s="205"/>
      <c r="S1897" s="205"/>
      <c r="T1897" s="205"/>
      <c r="V1897" s="205"/>
      <c r="W1897" s="205"/>
      <c r="X1897" s="205"/>
      <c r="Y1897" s="394"/>
      <c r="Z1897" s="250"/>
      <c r="AA1897" s="205"/>
      <c r="AB1897" s="250"/>
      <c r="AC1897" s="250"/>
      <c r="AD1897" s="250"/>
      <c r="AE1897" s="205"/>
      <c r="AF1897" s="250"/>
      <c r="AH1897" s="250"/>
      <c r="AI1897" s="205"/>
      <c r="AJ1897" s="250"/>
      <c r="AK1897" s="250"/>
      <c r="AL1897" s="250"/>
      <c r="AM1897" s="205"/>
      <c r="AN1897" s="250"/>
      <c r="AO1897" s="121"/>
      <c r="AP1897" s="250"/>
      <c r="AQ1897" s="205"/>
      <c r="AR1897" s="250"/>
      <c r="AT1897" s="250"/>
      <c r="AU1897" s="205"/>
      <c r="AV1897" s="250"/>
      <c r="AX1897" s="250"/>
      <c r="AY1897" s="205"/>
      <c r="AZ1897" s="250"/>
      <c r="BB1897" s="250"/>
      <c r="BC1897" s="205"/>
      <c r="BD1897" s="250"/>
      <c r="BF1897" s="250"/>
      <c r="BG1897" s="205"/>
      <c r="BH1897" s="250"/>
      <c r="BI1897" s="121"/>
      <c r="BJ1897" s="250"/>
      <c r="BK1897" s="205"/>
      <c r="BL1897" s="250"/>
      <c r="BN1897" s="121"/>
      <c r="BO1897" s="121"/>
      <c r="BP1897" s="121"/>
      <c r="BQ1897" s="121"/>
      <c r="BR1897" s="121"/>
    </row>
    <row r="1898" spans="1:70" customFormat="1" ht="15.75">
      <c r="A1898" s="84"/>
      <c r="B1898" s="363"/>
      <c r="C1898" s="121"/>
      <c r="D1898" s="121"/>
      <c r="E1898" s="121"/>
      <c r="F1898" s="121"/>
      <c r="G1898" s="121"/>
      <c r="H1898" s="121"/>
      <c r="I1898" s="121"/>
      <c r="J1898" s="121"/>
      <c r="K1898" s="121"/>
      <c r="L1898" s="10"/>
      <c r="M1898" s="225"/>
      <c r="N1898" s="225"/>
      <c r="R1898" s="205"/>
      <c r="S1898" s="205"/>
      <c r="T1898" s="205"/>
      <c r="V1898" s="205"/>
      <c r="W1898" s="205"/>
      <c r="X1898" s="205"/>
      <c r="Y1898" s="394"/>
      <c r="Z1898" s="250"/>
      <c r="AA1898" s="205"/>
      <c r="AB1898" s="250"/>
      <c r="AC1898" s="250"/>
      <c r="AD1898" s="250"/>
      <c r="AE1898" s="205"/>
      <c r="AF1898" s="250"/>
      <c r="AH1898" s="250"/>
      <c r="AI1898" s="205"/>
      <c r="AJ1898" s="250"/>
      <c r="AK1898" s="250"/>
      <c r="AL1898" s="250"/>
      <c r="AM1898" s="205"/>
      <c r="AN1898" s="250"/>
      <c r="AO1898" s="121"/>
      <c r="AP1898" s="250"/>
      <c r="AQ1898" s="205"/>
      <c r="AR1898" s="250"/>
      <c r="AT1898" s="250"/>
      <c r="AU1898" s="205"/>
      <c r="AV1898" s="250"/>
      <c r="AX1898" s="250"/>
      <c r="AY1898" s="205"/>
      <c r="AZ1898" s="250"/>
      <c r="BB1898" s="250"/>
      <c r="BC1898" s="205"/>
      <c r="BD1898" s="250"/>
      <c r="BF1898" s="250"/>
      <c r="BG1898" s="205"/>
      <c r="BH1898" s="250"/>
      <c r="BI1898" s="121"/>
      <c r="BJ1898" s="250"/>
      <c r="BK1898" s="205"/>
      <c r="BL1898" s="250"/>
      <c r="BN1898" s="121"/>
      <c r="BO1898" s="121"/>
      <c r="BP1898" s="121"/>
      <c r="BQ1898" s="121"/>
      <c r="BR1898" s="121"/>
    </row>
    <row r="1899" spans="1:70" customFormat="1" ht="15.75">
      <c r="A1899" s="84"/>
      <c r="B1899" s="363"/>
      <c r="C1899" s="121"/>
      <c r="D1899" s="121"/>
      <c r="E1899" s="121"/>
      <c r="F1899" s="121"/>
      <c r="G1899" s="121"/>
      <c r="H1899" s="121"/>
      <c r="I1899" s="121"/>
      <c r="J1899" s="121"/>
      <c r="K1899" s="121"/>
      <c r="L1899" s="10"/>
      <c r="M1899" s="225"/>
      <c r="N1899" s="225"/>
      <c r="R1899" s="205"/>
      <c r="S1899" s="205"/>
      <c r="T1899" s="205"/>
      <c r="V1899" s="205"/>
      <c r="W1899" s="205"/>
      <c r="X1899" s="205"/>
      <c r="Y1899" s="394"/>
      <c r="Z1899" s="250"/>
      <c r="AA1899" s="205"/>
      <c r="AB1899" s="250"/>
      <c r="AC1899" s="250"/>
      <c r="AD1899" s="250"/>
      <c r="AE1899" s="205"/>
      <c r="AF1899" s="250"/>
      <c r="AH1899" s="250"/>
      <c r="AI1899" s="205"/>
      <c r="AJ1899" s="250"/>
      <c r="AK1899" s="250"/>
      <c r="AL1899" s="250"/>
      <c r="AM1899" s="205"/>
      <c r="AN1899" s="250"/>
      <c r="AO1899" s="121"/>
      <c r="AP1899" s="250"/>
      <c r="AQ1899" s="205"/>
      <c r="AR1899" s="250"/>
      <c r="AT1899" s="250"/>
      <c r="AU1899" s="205"/>
      <c r="AV1899" s="250"/>
      <c r="AX1899" s="250"/>
      <c r="AY1899" s="205"/>
      <c r="AZ1899" s="250"/>
      <c r="BB1899" s="250"/>
      <c r="BC1899" s="205"/>
      <c r="BD1899" s="250"/>
      <c r="BF1899" s="250"/>
      <c r="BG1899" s="205"/>
      <c r="BH1899" s="250"/>
      <c r="BI1899" s="121"/>
      <c r="BJ1899" s="250"/>
      <c r="BK1899" s="205"/>
      <c r="BL1899" s="250"/>
      <c r="BN1899" s="121"/>
      <c r="BO1899" s="121"/>
      <c r="BP1899" s="121"/>
      <c r="BQ1899" s="121"/>
      <c r="BR1899" s="121"/>
    </row>
    <row r="1900" spans="1:70" customFormat="1" ht="15.75">
      <c r="A1900" s="84"/>
      <c r="B1900" s="363"/>
      <c r="C1900" s="121"/>
      <c r="D1900" s="121"/>
      <c r="E1900" s="121"/>
      <c r="F1900" s="121"/>
      <c r="G1900" s="121"/>
      <c r="H1900" s="121"/>
      <c r="I1900" s="121"/>
      <c r="J1900" s="121"/>
      <c r="K1900" s="121"/>
      <c r="L1900" s="10"/>
      <c r="M1900" s="225"/>
      <c r="N1900" s="225"/>
      <c r="R1900" s="205"/>
      <c r="S1900" s="205"/>
      <c r="T1900" s="205"/>
      <c r="V1900" s="205"/>
      <c r="W1900" s="205"/>
      <c r="X1900" s="205"/>
      <c r="Y1900" s="394"/>
      <c r="Z1900" s="250"/>
      <c r="AA1900" s="205"/>
      <c r="AB1900" s="250"/>
      <c r="AC1900" s="250"/>
      <c r="AD1900" s="250"/>
      <c r="AE1900" s="205"/>
      <c r="AF1900" s="250"/>
      <c r="AH1900" s="250"/>
      <c r="AI1900" s="205"/>
      <c r="AJ1900" s="250"/>
      <c r="AK1900" s="250"/>
      <c r="AL1900" s="250"/>
      <c r="AM1900" s="205"/>
      <c r="AN1900" s="250"/>
      <c r="AO1900" s="121"/>
      <c r="AP1900" s="250"/>
      <c r="AQ1900" s="205"/>
      <c r="AR1900" s="250"/>
      <c r="AT1900" s="250"/>
      <c r="AU1900" s="205"/>
      <c r="AV1900" s="250"/>
      <c r="AX1900" s="250"/>
      <c r="AY1900" s="205"/>
      <c r="AZ1900" s="250"/>
      <c r="BB1900" s="250"/>
      <c r="BC1900" s="205"/>
      <c r="BD1900" s="250"/>
      <c r="BF1900" s="250"/>
      <c r="BG1900" s="205"/>
      <c r="BH1900" s="250"/>
      <c r="BI1900" s="121"/>
      <c r="BJ1900" s="250"/>
      <c r="BK1900" s="205"/>
      <c r="BL1900" s="250"/>
      <c r="BN1900" s="121"/>
      <c r="BO1900" s="121"/>
      <c r="BP1900" s="121"/>
      <c r="BQ1900" s="121"/>
      <c r="BR1900" s="121"/>
    </row>
    <row r="1901" spans="1:70" customFormat="1" ht="15.75">
      <c r="A1901" s="84"/>
      <c r="B1901" s="363"/>
      <c r="C1901" s="121"/>
      <c r="D1901" s="121"/>
      <c r="E1901" s="121"/>
      <c r="F1901" s="121"/>
      <c r="G1901" s="121"/>
      <c r="H1901" s="121"/>
      <c r="I1901" s="121"/>
      <c r="J1901" s="121"/>
      <c r="K1901" s="121"/>
      <c r="L1901" s="10"/>
      <c r="M1901" s="225"/>
      <c r="N1901" s="225"/>
      <c r="R1901" s="205"/>
      <c r="S1901" s="205"/>
      <c r="T1901" s="205"/>
      <c r="V1901" s="205"/>
      <c r="W1901" s="205"/>
      <c r="X1901" s="205"/>
      <c r="Y1901" s="394"/>
      <c r="Z1901" s="250"/>
      <c r="AA1901" s="205"/>
      <c r="AB1901" s="250"/>
      <c r="AC1901" s="250"/>
      <c r="AD1901" s="250"/>
      <c r="AE1901" s="205"/>
      <c r="AF1901" s="250"/>
      <c r="AH1901" s="250"/>
      <c r="AI1901" s="205"/>
      <c r="AJ1901" s="250"/>
      <c r="AK1901" s="250"/>
      <c r="AL1901" s="250"/>
      <c r="AM1901" s="205"/>
      <c r="AN1901" s="250"/>
      <c r="AO1901" s="121"/>
      <c r="AP1901" s="250"/>
      <c r="AQ1901" s="205"/>
      <c r="AR1901" s="250"/>
      <c r="AT1901" s="250"/>
      <c r="AU1901" s="205"/>
      <c r="AV1901" s="250"/>
      <c r="AX1901" s="250"/>
      <c r="AY1901" s="205"/>
      <c r="AZ1901" s="250"/>
      <c r="BB1901" s="250"/>
      <c r="BC1901" s="205"/>
      <c r="BD1901" s="250"/>
      <c r="BF1901" s="250"/>
      <c r="BG1901" s="205"/>
      <c r="BH1901" s="250"/>
      <c r="BI1901" s="121"/>
      <c r="BJ1901" s="250"/>
      <c r="BK1901" s="205"/>
      <c r="BL1901" s="250"/>
      <c r="BN1901" s="121"/>
      <c r="BO1901" s="121"/>
      <c r="BP1901" s="121"/>
      <c r="BQ1901" s="121"/>
      <c r="BR1901" s="121"/>
    </row>
    <row r="1902" spans="1:70" customFormat="1" ht="15.75">
      <c r="A1902" s="84"/>
      <c r="B1902" s="363"/>
      <c r="C1902" s="121"/>
      <c r="D1902" s="121"/>
      <c r="E1902" s="121"/>
      <c r="F1902" s="121"/>
      <c r="G1902" s="121"/>
      <c r="H1902" s="121"/>
      <c r="I1902" s="121"/>
      <c r="J1902" s="121"/>
      <c r="K1902" s="121"/>
      <c r="L1902" s="10"/>
      <c r="M1902" s="225"/>
      <c r="N1902" s="225"/>
      <c r="R1902" s="205"/>
      <c r="S1902" s="205"/>
      <c r="T1902" s="205"/>
      <c r="V1902" s="205"/>
      <c r="W1902" s="205"/>
      <c r="X1902" s="205"/>
      <c r="Y1902" s="394"/>
      <c r="Z1902" s="250"/>
      <c r="AA1902" s="205"/>
      <c r="AB1902" s="250"/>
      <c r="AC1902" s="250"/>
      <c r="AD1902" s="250"/>
      <c r="AE1902" s="205"/>
      <c r="AF1902" s="250"/>
      <c r="AH1902" s="250"/>
      <c r="AI1902" s="205"/>
      <c r="AJ1902" s="250"/>
      <c r="AK1902" s="250"/>
      <c r="AL1902" s="250"/>
      <c r="AM1902" s="205"/>
      <c r="AN1902" s="250"/>
      <c r="AO1902" s="121"/>
      <c r="AP1902" s="250"/>
      <c r="AQ1902" s="205"/>
      <c r="AR1902" s="250"/>
      <c r="AT1902" s="250"/>
      <c r="AU1902" s="205"/>
      <c r="AV1902" s="250"/>
      <c r="AX1902" s="250"/>
      <c r="AY1902" s="205"/>
      <c r="AZ1902" s="250"/>
      <c r="BB1902" s="250"/>
      <c r="BC1902" s="205"/>
      <c r="BD1902" s="250"/>
      <c r="BF1902" s="250"/>
      <c r="BG1902" s="205"/>
      <c r="BH1902" s="250"/>
      <c r="BI1902" s="121"/>
      <c r="BJ1902" s="250"/>
      <c r="BK1902" s="205"/>
      <c r="BL1902" s="250"/>
      <c r="BN1902" s="121"/>
      <c r="BO1902" s="121"/>
      <c r="BP1902" s="121"/>
      <c r="BQ1902" s="121"/>
      <c r="BR1902" s="121"/>
    </row>
    <row r="1903" spans="1:70" customFormat="1" ht="15.75">
      <c r="A1903" s="84"/>
      <c r="B1903" s="363"/>
      <c r="C1903" s="121"/>
      <c r="D1903" s="121"/>
      <c r="E1903" s="121"/>
      <c r="F1903" s="121"/>
      <c r="G1903" s="121"/>
      <c r="H1903" s="121"/>
      <c r="I1903" s="121"/>
      <c r="J1903" s="121"/>
      <c r="K1903" s="121"/>
      <c r="L1903" s="10"/>
      <c r="M1903" s="225"/>
      <c r="N1903" s="225"/>
      <c r="R1903" s="205"/>
      <c r="S1903" s="205"/>
      <c r="T1903" s="205"/>
      <c r="V1903" s="205"/>
      <c r="W1903" s="205"/>
      <c r="X1903" s="205"/>
      <c r="Y1903" s="394"/>
      <c r="Z1903" s="250"/>
      <c r="AA1903" s="205"/>
      <c r="AB1903" s="250"/>
      <c r="AC1903" s="250"/>
      <c r="AD1903" s="250"/>
      <c r="AE1903" s="205"/>
      <c r="AF1903" s="250"/>
      <c r="AH1903" s="250"/>
      <c r="AI1903" s="205"/>
      <c r="AJ1903" s="250"/>
      <c r="AK1903" s="250"/>
      <c r="AL1903" s="250"/>
      <c r="AM1903" s="205"/>
      <c r="AN1903" s="250"/>
      <c r="AO1903" s="121"/>
      <c r="AP1903" s="250"/>
      <c r="AQ1903" s="205"/>
      <c r="AR1903" s="250"/>
      <c r="AT1903" s="250"/>
      <c r="AU1903" s="205"/>
      <c r="AV1903" s="250"/>
      <c r="AX1903" s="250"/>
      <c r="AY1903" s="205"/>
      <c r="AZ1903" s="250"/>
      <c r="BB1903" s="250"/>
      <c r="BC1903" s="205"/>
      <c r="BD1903" s="250"/>
      <c r="BF1903" s="250"/>
      <c r="BG1903" s="205"/>
      <c r="BH1903" s="250"/>
      <c r="BI1903" s="121"/>
      <c r="BJ1903" s="250"/>
      <c r="BK1903" s="205"/>
      <c r="BL1903" s="250"/>
      <c r="BN1903" s="121"/>
      <c r="BO1903" s="121"/>
      <c r="BP1903" s="121"/>
      <c r="BQ1903" s="121"/>
      <c r="BR1903" s="121"/>
    </row>
    <row r="1904" spans="1:70" customFormat="1" ht="15.75">
      <c r="A1904" s="84"/>
      <c r="B1904" s="363"/>
      <c r="C1904" s="121"/>
      <c r="D1904" s="121"/>
      <c r="E1904" s="121"/>
      <c r="F1904" s="121"/>
      <c r="G1904" s="121"/>
      <c r="H1904" s="121"/>
      <c r="I1904" s="121"/>
      <c r="J1904" s="121"/>
      <c r="K1904" s="121"/>
      <c r="L1904" s="10"/>
      <c r="M1904" s="225"/>
      <c r="N1904" s="225"/>
      <c r="R1904" s="205"/>
      <c r="S1904" s="205"/>
      <c r="T1904" s="205"/>
      <c r="V1904" s="205"/>
      <c r="W1904" s="205"/>
      <c r="X1904" s="205"/>
      <c r="Y1904" s="394"/>
      <c r="Z1904" s="250"/>
      <c r="AA1904" s="205"/>
      <c r="AB1904" s="250"/>
      <c r="AC1904" s="250"/>
      <c r="AD1904" s="250"/>
      <c r="AE1904" s="205"/>
      <c r="AF1904" s="250"/>
      <c r="AH1904" s="250"/>
      <c r="AI1904" s="205"/>
      <c r="AJ1904" s="250"/>
      <c r="AK1904" s="250"/>
      <c r="AL1904" s="250"/>
      <c r="AM1904" s="205"/>
      <c r="AN1904" s="250"/>
      <c r="AO1904" s="121"/>
      <c r="AP1904" s="250"/>
      <c r="AQ1904" s="205"/>
      <c r="AR1904" s="250"/>
      <c r="AT1904" s="250"/>
      <c r="AU1904" s="205"/>
      <c r="AV1904" s="250"/>
      <c r="AX1904" s="250"/>
      <c r="AY1904" s="205"/>
      <c r="AZ1904" s="250"/>
      <c r="BB1904" s="250"/>
      <c r="BC1904" s="205"/>
      <c r="BD1904" s="250"/>
      <c r="BF1904" s="250"/>
      <c r="BG1904" s="205"/>
      <c r="BH1904" s="250"/>
      <c r="BI1904" s="121"/>
      <c r="BJ1904" s="250"/>
      <c r="BK1904" s="205"/>
      <c r="BL1904" s="250"/>
      <c r="BN1904" s="121"/>
      <c r="BO1904" s="121"/>
      <c r="BP1904" s="121"/>
      <c r="BQ1904" s="121"/>
      <c r="BR1904" s="121"/>
    </row>
    <row r="1905" spans="1:70" customFormat="1" ht="15.75">
      <c r="A1905" s="84"/>
      <c r="B1905" s="363"/>
      <c r="C1905" s="121"/>
      <c r="D1905" s="121"/>
      <c r="E1905" s="121"/>
      <c r="F1905" s="121"/>
      <c r="G1905" s="121"/>
      <c r="H1905" s="121"/>
      <c r="I1905" s="121"/>
      <c r="J1905" s="121"/>
      <c r="K1905" s="121"/>
      <c r="L1905" s="10"/>
      <c r="M1905" s="225"/>
      <c r="N1905" s="225"/>
      <c r="R1905" s="205"/>
      <c r="S1905" s="205"/>
      <c r="T1905" s="205"/>
      <c r="V1905" s="205"/>
      <c r="W1905" s="205"/>
      <c r="X1905" s="205"/>
      <c r="Y1905" s="394"/>
      <c r="Z1905" s="250"/>
      <c r="AA1905" s="205"/>
      <c r="AB1905" s="250"/>
      <c r="AC1905" s="250"/>
      <c r="AD1905" s="250"/>
      <c r="AE1905" s="205"/>
      <c r="AF1905" s="250"/>
      <c r="AH1905" s="250"/>
      <c r="AI1905" s="205"/>
      <c r="AJ1905" s="250"/>
      <c r="AK1905" s="250"/>
      <c r="AL1905" s="250"/>
      <c r="AM1905" s="205"/>
      <c r="AN1905" s="250"/>
      <c r="AO1905" s="121"/>
      <c r="AP1905" s="250"/>
      <c r="AQ1905" s="205"/>
      <c r="AR1905" s="250"/>
      <c r="AT1905" s="250"/>
      <c r="AU1905" s="205"/>
      <c r="AV1905" s="250"/>
      <c r="AX1905" s="250"/>
      <c r="AY1905" s="205"/>
      <c r="AZ1905" s="250"/>
      <c r="BB1905" s="250"/>
      <c r="BC1905" s="205"/>
      <c r="BD1905" s="250"/>
      <c r="BF1905" s="250"/>
      <c r="BG1905" s="205"/>
      <c r="BH1905" s="250"/>
      <c r="BI1905" s="121"/>
      <c r="BJ1905" s="250"/>
      <c r="BK1905" s="205"/>
      <c r="BL1905" s="250"/>
      <c r="BN1905" s="121"/>
      <c r="BO1905" s="121"/>
      <c r="BP1905" s="121"/>
      <c r="BQ1905" s="121"/>
      <c r="BR1905" s="121"/>
    </row>
    <row r="1906" spans="1:70" customFormat="1" ht="15.75">
      <c r="A1906" s="84"/>
      <c r="B1906" s="363"/>
      <c r="C1906" s="121"/>
      <c r="D1906" s="121"/>
      <c r="E1906" s="121"/>
      <c r="F1906" s="121"/>
      <c r="G1906" s="121"/>
      <c r="H1906" s="121"/>
      <c r="I1906" s="121"/>
      <c r="J1906" s="121"/>
      <c r="K1906" s="121"/>
      <c r="L1906" s="10"/>
      <c r="M1906" s="225"/>
      <c r="N1906" s="225"/>
      <c r="R1906" s="205"/>
      <c r="S1906" s="205"/>
      <c r="T1906" s="205"/>
      <c r="V1906" s="205"/>
      <c r="W1906" s="205"/>
      <c r="X1906" s="205"/>
      <c r="Y1906" s="394"/>
      <c r="Z1906" s="250"/>
      <c r="AA1906" s="205"/>
      <c r="AB1906" s="250"/>
      <c r="AC1906" s="250"/>
      <c r="AD1906" s="250"/>
      <c r="AE1906" s="205"/>
      <c r="AF1906" s="250"/>
      <c r="AH1906" s="250"/>
      <c r="AI1906" s="205"/>
      <c r="AJ1906" s="250"/>
      <c r="AK1906" s="250"/>
      <c r="AL1906" s="250"/>
      <c r="AM1906" s="205"/>
      <c r="AN1906" s="250"/>
      <c r="AO1906" s="121"/>
      <c r="AP1906" s="250"/>
      <c r="AQ1906" s="205"/>
      <c r="AR1906" s="250"/>
      <c r="AT1906" s="250"/>
      <c r="AU1906" s="205"/>
      <c r="AV1906" s="250"/>
      <c r="AX1906" s="250"/>
      <c r="AY1906" s="205"/>
      <c r="AZ1906" s="250"/>
      <c r="BB1906" s="250"/>
      <c r="BC1906" s="205"/>
      <c r="BD1906" s="250"/>
      <c r="BF1906" s="250"/>
      <c r="BG1906" s="205"/>
      <c r="BH1906" s="250"/>
      <c r="BI1906" s="121"/>
      <c r="BJ1906" s="250"/>
      <c r="BK1906" s="205"/>
      <c r="BL1906" s="250"/>
      <c r="BN1906" s="121"/>
      <c r="BO1906" s="121"/>
      <c r="BP1906" s="121"/>
      <c r="BQ1906" s="121"/>
      <c r="BR1906" s="121"/>
    </row>
    <row r="1907" spans="1:70" customFormat="1" ht="15.75">
      <c r="A1907" s="84"/>
      <c r="B1907" s="363"/>
      <c r="C1907" s="121"/>
      <c r="D1907" s="121"/>
      <c r="E1907" s="121"/>
      <c r="F1907" s="121"/>
      <c r="G1907" s="121"/>
      <c r="H1907" s="121"/>
      <c r="I1907" s="121"/>
      <c r="J1907" s="121"/>
      <c r="K1907" s="121"/>
      <c r="L1907" s="10"/>
      <c r="M1907" s="225"/>
      <c r="N1907" s="225"/>
      <c r="R1907" s="205"/>
      <c r="S1907" s="205"/>
      <c r="T1907" s="205"/>
      <c r="V1907" s="205"/>
      <c r="W1907" s="205"/>
      <c r="X1907" s="205"/>
      <c r="Y1907" s="394"/>
      <c r="Z1907" s="250"/>
      <c r="AA1907" s="205"/>
      <c r="AB1907" s="250"/>
      <c r="AC1907" s="250"/>
      <c r="AD1907" s="250"/>
      <c r="AE1907" s="205"/>
      <c r="AF1907" s="250"/>
      <c r="AH1907" s="250"/>
      <c r="AI1907" s="205"/>
      <c r="AJ1907" s="250"/>
      <c r="AK1907" s="250"/>
      <c r="AL1907" s="250"/>
      <c r="AM1907" s="205"/>
      <c r="AN1907" s="250"/>
      <c r="AO1907" s="121"/>
      <c r="AP1907" s="250"/>
      <c r="AQ1907" s="205"/>
      <c r="AR1907" s="250"/>
      <c r="AT1907" s="250"/>
      <c r="AU1907" s="205"/>
      <c r="AV1907" s="250"/>
      <c r="AX1907" s="250"/>
      <c r="AY1907" s="205"/>
      <c r="AZ1907" s="250"/>
      <c r="BB1907" s="250"/>
      <c r="BC1907" s="205"/>
      <c r="BD1907" s="250"/>
      <c r="BF1907" s="250"/>
      <c r="BG1907" s="205"/>
      <c r="BH1907" s="250"/>
      <c r="BI1907" s="121"/>
      <c r="BJ1907" s="250"/>
      <c r="BK1907" s="205"/>
      <c r="BL1907" s="250"/>
      <c r="BN1907" s="121"/>
      <c r="BO1907" s="121"/>
      <c r="BP1907" s="121"/>
      <c r="BQ1907" s="121"/>
      <c r="BR1907" s="121"/>
    </row>
    <row r="1908" spans="1:70" customFormat="1" ht="15.75">
      <c r="A1908" s="84"/>
      <c r="B1908" s="363"/>
      <c r="C1908" s="121"/>
      <c r="D1908" s="121"/>
      <c r="E1908" s="121"/>
      <c r="F1908" s="121"/>
      <c r="G1908" s="121"/>
      <c r="H1908" s="121"/>
      <c r="I1908" s="121"/>
      <c r="J1908" s="121"/>
      <c r="K1908" s="121"/>
      <c r="L1908" s="10"/>
      <c r="M1908" s="225"/>
      <c r="N1908" s="225"/>
      <c r="R1908" s="205"/>
      <c r="S1908" s="205"/>
      <c r="T1908" s="205"/>
      <c r="V1908" s="205"/>
      <c r="W1908" s="205"/>
      <c r="X1908" s="205"/>
      <c r="Y1908" s="394"/>
      <c r="Z1908" s="250"/>
      <c r="AA1908" s="205"/>
      <c r="AB1908" s="250"/>
      <c r="AC1908" s="250"/>
      <c r="AD1908" s="250"/>
      <c r="AE1908" s="205"/>
      <c r="AF1908" s="250"/>
      <c r="AH1908" s="250"/>
      <c r="AI1908" s="205"/>
      <c r="AJ1908" s="250"/>
      <c r="AK1908" s="250"/>
      <c r="AL1908" s="250"/>
      <c r="AM1908" s="205"/>
      <c r="AN1908" s="250"/>
      <c r="AO1908" s="121"/>
      <c r="AP1908" s="250"/>
      <c r="AQ1908" s="205"/>
      <c r="AR1908" s="250"/>
      <c r="AT1908" s="250"/>
      <c r="AU1908" s="205"/>
      <c r="AV1908" s="250"/>
      <c r="AX1908" s="250"/>
      <c r="AY1908" s="205"/>
      <c r="AZ1908" s="250"/>
      <c r="BB1908" s="250"/>
      <c r="BC1908" s="205"/>
      <c r="BD1908" s="250"/>
      <c r="BF1908" s="250"/>
      <c r="BG1908" s="205"/>
      <c r="BH1908" s="250"/>
      <c r="BI1908" s="121"/>
      <c r="BJ1908" s="250"/>
      <c r="BK1908" s="205"/>
      <c r="BL1908" s="250"/>
      <c r="BN1908" s="121"/>
      <c r="BO1908" s="121"/>
      <c r="BP1908" s="121"/>
      <c r="BQ1908" s="121"/>
      <c r="BR1908" s="121"/>
    </row>
    <row r="1909" spans="1:70" customFormat="1" ht="15.75">
      <c r="A1909" s="84"/>
      <c r="B1909" s="363"/>
      <c r="C1909" s="121"/>
      <c r="D1909" s="121"/>
      <c r="E1909" s="121"/>
      <c r="F1909" s="121"/>
      <c r="G1909" s="121"/>
      <c r="H1909" s="121"/>
      <c r="I1909" s="121"/>
      <c r="J1909" s="121"/>
      <c r="K1909" s="121"/>
      <c r="L1909" s="10"/>
      <c r="M1909" s="225"/>
      <c r="N1909" s="225"/>
      <c r="R1909" s="205"/>
      <c r="S1909" s="205"/>
      <c r="T1909" s="205"/>
      <c r="V1909" s="205"/>
      <c r="W1909" s="205"/>
      <c r="X1909" s="205"/>
      <c r="Y1909" s="394"/>
      <c r="Z1909" s="250"/>
      <c r="AA1909" s="205"/>
      <c r="AB1909" s="250"/>
      <c r="AC1909" s="250"/>
      <c r="AD1909" s="250"/>
      <c r="AE1909" s="205"/>
      <c r="AF1909" s="250"/>
      <c r="AH1909" s="250"/>
      <c r="AI1909" s="205"/>
      <c r="AJ1909" s="250"/>
      <c r="AK1909" s="250"/>
      <c r="AL1909" s="250"/>
      <c r="AM1909" s="205"/>
      <c r="AN1909" s="250"/>
      <c r="AO1909" s="121"/>
      <c r="AP1909" s="250"/>
      <c r="AQ1909" s="205"/>
      <c r="AR1909" s="250"/>
      <c r="AT1909" s="250"/>
      <c r="AU1909" s="205"/>
      <c r="AV1909" s="250"/>
      <c r="AX1909" s="250"/>
      <c r="AY1909" s="205"/>
      <c r="AZ1909" s="250"/>
      <c r="BB1909" s="250"/>
      <c r="BC1909" s="205"/>
      <c r="BD1909" s="250"/>
      <c r="BF1909" s="250"/>
      <c r="BG1909" s="205"/>
      <c r="BH1909" s="250"/>
      <c r="BI1909" s="121"/>
      <c r="BJ1909" s="250"/>
      <c r="BK1909" s="205"/>
      <c r="BL1909" s="250"/>
      <c r="BN1909" s="121"/>
      <c r="BO1909" s="121"/>
      <c r="BP1909" s="121"/>
      <c r="BQ1909" s="121"/>
      <c r="BR1909" s="121"/>
    </row>
    <row r="1910" spans="1:70" customFormat="1" ht="15.75">
      <c r="A1910" s="84"/>
      <c r="B1910" s="363"/>
      <c r="C1910" s="121"/>
      <c r="D1910" s="121"/>
      <c r="E1910" s="121"/>
      <c r="F1910" s="121"/>
      <c r="G1910" s="121"/>
      <c r="H1910" s="121"/>
      <c r="I1910" s="121"/>
      <c r="J1910" s="121"/>
      <c r="K1910" s="121"/>
      <c r="L1910" s="10"/>
      <c r="M1910" s="225"/>
      <c r="N1910" s="225"/>
      <c r="R1910" s="205"/>
      <c r="S1910" s="205"/>
      <c r="T1910" s="205"/>
      <c r="V1910" s="205"/>
      <c r="W1910" s="205"/>
      <c r="X1910" s="205"/>
      <c r="Y1910" s="394"/>
      <c r="Z1910" s="250"/>
      <c r="AA1910" s="205"/>
      <c r="AB1910" s="250"/>
      <c r="AC1910" s="250"/>
      <c r="AD1910" s="250"/>
      <c r="AE1910" s="205"/>
      <c r="AF1910" s="250"/>
      <c r="AH1910" s="250"/>
      <c r="AI1910" s="205"/>
      <c r="AJ1910" s="250"/>
      <c r="AK1910" s="250"/>
      <c r="AL1910" s="250"/>
      <c r="AM1910" s="205"/>
      <c r="AN1910" s="250"/>
      <c r="AO1910" s="121"/>
      <c r="AP1910" s="250"/>
      <c r="AQ1910" s="205"/>
      <c r="AR1910" s="250"/>
      <c r="AT1910" s="250"/>
      <c r="AU1910" s="205"/>
      <c r="AV1910" s="250"/>
      <c r="AX1910" s="250"/>
      <c r="AY1910" s="205"/>
      <c r="AZ1910" s="250"/>
      <c r="BB1910" s="250"/>
      <c r="BC1910" s="205"/>
      <c r="BD1910" s="250"/>
      <c r="BF1910" s="250"/>
      <c r="BG1910" s="205"/>
      <c r="BH1910" s="250"/>
      <c r="BI1910" s="121"/>
      <c r="BJ1910" s="250"/>
      <c r="BK1910" s="205"/>
      <c r="BL1910" s="250"/>
      <c r="BN1910" s="121"/>
      <c r="BO1910" s="121"/>
      <c r="BP1910" s="121"/>
      <c r="BQ1910" s="121"/>
      <c r="BR1910" s="121"/>
    </row>
    <row r="1911" spans="1:70" customFormat="1" ht="15.75">
      <c r="A1911" s="84"/>
      <c r="B1911" s="363"/>
      <c r="C1911" s="121"/>
      <c r="D1911" s="121"/>
      <c r="E1911" s="121"/>
      <c r="F1911" s="121"/>
      <c r="G1911" s="121"/>
      <c r="H1911" s="121"/>
      <c r="I1911" s="121"/>
      <c r="J1911" s="121"/>
      <c r="K1911" s="121"/>
      <c r="L1911" s="10"/>
      <c r="M1911" s="225"/>
      <c r="N1911" s="225"/>
      <c r="R1911" s="205"/>
      <c r="S1911" s="205"/>
      <c r="T1911" s="205"/>
      <c r="V1911" s="205"/>
      <c r="W1911" s="205"/>
      <c r="X1911" s="205"/>
      <c r="Y1911" s="394"/>
      <c r="Z1911" s="250"/>
      <c r="AA1911" s="205"/>
      <c r="AB1911" s="250"/>
      <c r="AC1911" s="250"/>
      <c r="AD1911" s="250"/>
      <c r="AE1911" s="205"/>
      <c r="AF1911" s="250"/>
      <c r="AH1911" s="250"/>
      <c r="AI1911" s="205"/>
      <c r="AJ1911" s="250"/>
      <c r="AK1911" s="250"/>
      <c r="AL1911" s="250"/>
      <c r="AM1911" s="205"/>
      <c r="AN1911" s="250"/>
      <c r="AO1911" s="121"/>
      <c r="AP1911" s="250"/>
      <c r="AQ1911" s="205"/>
      <c r="AR1911" s="250"/>
      <c r="AT1911" s="250"/>
      <c r="AU1911" s="205"/>
      <c r="AV1911" s="250"/>
      <c r="AX1911" s="250"/>
      <c r="AY1911" s="205"/>
      <c r="AZ1911" s="250"/>
      <c r="BB1911" s="250"/>
      <c r="BC1911" s="205"/>
      <c r="BD1911" s="250"/>
      <c r="BF1911" s="250"/>
      <c r="BG1911" s="205"/>
      <c r="BH1911" s="250"/>
      <c r="BI1911" s="121"/>
      <c r="BJ1911" s="250"/>
      <c r="BK1911" s="205"/>
      <c r="BL1911" s="250"/>
      <c r="BN1911" s="121"/>
      <c r="BO1911" s="121"/>
      <c r="BP1911" s="121"/>
      <c r="BQ1911" s="121"/>
      <c r="BR1911" s="121"/>
    </row>
    <row r="1912" spans="1:70" customFormat="1" ht="15.75">
      <c r="A1912" s="84"/>
      <c r="B1912" s="363"/>
      <c r="C1912" s="121"/>
      <c r="D1912" s="121"/>
      <c r="E1912" s="121"/>
      <c r="F1912" s="121"/>
      <c r="G1912" s="121"/>
      <c r="H1912" s="121"/>
      <c r="I1912" s="121"/>
      <c r="J1912" s="121"/>
      <c r="K1912" s="121"/>
      <c r="L1912" s="10"/>
      <c r="M1912" s="225"/>
      <c r="N1912" s="225"/>
      <c r="R1912" s="205"/>
      <c r="S1912" s="205"/>
      <c r="T1912" s="205"/>
      <c r="V1912" s="205"/>
      <c r="W1912" s="205"/>
      <c r="X1912" s="205"/>
      <c r="Y1912" s="394"/>
      <c r="Z1912" s="250"/>
      <c r="AA1912" s="205"/>
      <c r="AB1912" s="250"/>
      <c r="AC1912" s="250"/>
      <c r="AD1912" s="250"/>
      <c r="AE1912" s="205"/>
      <c r="AF1912" s="250"/>
      <c r="AH1912" s="250"/>
      <c r="AI1912" s="205"/>
      <c r="AJ1912" s="250"/>
      <c r="AK1912" s="250"/>
      <c r="AL1912" s="250"/>
      <c r="AM1912" s="205"/>
      <c r="AN1912" s="250"/>
      <c r="AO1912" s="121"/>
      <c r="AP1912" s="250"/>
      <c r="AQ1912" s="205"/>
      <c r="AR1912" s="250"/>
      <c r="AT1912" s="250"/>
      <c r="AU1912" s="205"/>
      <c r="AV1912" s="250"/>
      <c r="AX1912" s="250"/>
      <c r="AY1912" s="205"/>
      <c r="AZ1912" s="250"/>
      <c r="BB1912" s="250"/>
      <c r="BC1912" s="205"/>
      <c r="BD1912" s="250"/>
      <c r="BF1912" s="250"/>
      <c r="BG1912" s="205"/>
      <c r="BH1912" s="250"/>
      <c r="BI1912" s="121"/>
      <c r="BJ1912" s="250"/>
      <c r="BK1912" s="205"/>
      <c r="BL1912" s="250"/>
      <c r="BN1912" s="121"/>
      <c r="BO1912" s="121"/>
      <c r="BP1912" s="121"/>
      <c r="BQ1912" s="121"/>
      <c r="BR1912" s="121"/>
    </row>
    <row r="1913" spans="1:70" customFormat="1" ht="15.75">
      <c r="A1913" s="84"/>
      <c r="B1913" s="363"/>
      <c r="C1913" s="121"/>
      <c r="D1913" s="121"/>
      <c r="E1913" s="121"/>
      <c r="F1913" s="121"/>
      <c r="G1913" s="121"/>
      <c r="H1913" s="121"/>
      <c r="I1913" s="121"/>
      <c r="J1913" s="121"/>
      <c r="K1913" s="121"/>
      <c r="L1913" s="10"/>
      <c r="M1913" s="225"/>
      <c r="N1913" s="225"/>
      <c r="R1913" s="205"/>
      <c r="S1913" s="205"/>
      <c r="T1913" s="205"/>
      <c r="V1913" s="205"/>
      <c r="W1913" s="205"/>
      <c r="X1913" s="205"/>
      <c r="Y1913" s="394"/>
      <c r="Z1913" s="250"/>
      <c r="AA1913" s="205"/>
      <c r="AB1913" s="250"/>
      <c r="AC1913" s="250"/>
      <c r="AD1913" s="250"/>
      <c r="AE1913" s="205"/>
      <c r="AF1913" s="250"/>
      <c r="AH1913" s="250"/>
      <c r="AI1913" s="205"/>
      <c r="AJ1913" s="250"/>
      <c r="AK1913" s="250"/>
      <c r="AL1913" s="250"/>
      <c r="AM1913" s="205"/>
      <c r="AN1913" s="250"/>
      <c r="AO1913" s="121"/>
      <c r="AP1913" s="250"/>
      <c r="AQ1913" s="205"/>
      <c r="AR1913" s="250"/>
      <c r="AT1913" s="250"/>
      <c r="AU1913" s="205"/>
      <c r="AV1913" s="250"/>
      <c r="AX1913" s="250"/>
      <c r="AY1913" s="205"/>
      <c r="AZ1913" s="250"/>
      <c r="BB1913" s="250"/>
      <c r="BC1913" s="205"/>
      <c r="BD1913" s="250"/>
      <c r="BF1913" s="250"/>
      <c r="BG1913" s="205"/>
      <c r="BH1913" s="250"/>
      <c r="BI1913" s="121"/>
      <c r="BJ1913" s="250"/>
      <c r="BK1913" s="205"/>
      <c r="BL1913" s="250"/>
      <c r="BN1913" s="121"/>
      <c r="BO1913" s="121"/>
      <c r="BP1913" s="121"/>
      <c r="BQ1913" s="121"/>
      <c r="BR1913" s="121"/>
    </row>
    <row r="1914" spans="1:70" customFormat="1" ht="15.75">
      <c r="A1914" s="84"/>
      <c r="B1914" s="363"/>
      <c r="C1914" s="121"/>
      <c r="D1914" s="121"/>
      <c r="E1914" s="121"/>
      <c r="F1914" s="121"/>
      <c r="G1914" s="121"/>
      <c r="H1914" s="121"/>
      <c r="I1914" s="121"/>
      <c r="J1914" s="121"/>
      <c r="K1914" s="121"/>
      <c r="L1914" s="10"/>
      <c r="M1914" s="225"/>
      <c r="N1914" s="225"/>
      <c r="R1914" s="205"/>
      <c r="S1914" s="205"/>
      <c r="T1914" s="205"/>
      <c r="V1914" s="205"/>
      <c r="W1914" s="205"/>
      <c r="X1914" s="205"/>
      <c r="Y1914" s="394"/>
      <c r="Z1914" s="250"/>
      <c r="AA1914" s="205"/>
      <c r="AB1914" s="250"/>
      <c r="AC1914" s="250"/>
      <c r="AD1914" s="250"/>
      <c r="AE1914" s="205"/>
      <c r="AF1914" s="250"/>
      <c r="AH1914" s="250"/>
      <c r="AI1914" s="205"/>
      <c r="AJ1914" s="250"/>
      <c r="AK1914" s="250"/>
      <c r="AL1914" s="250"/>
      <c r="AM1914" s="205"/>
      <c r="AN1914" s="250"/>
      <c r="AO1914" s="121"/>
      <c r="AP1914" s="250"/>
      <c r="AQ1914" s="205"/>
      <c r="AR1914" s="250"/>
      <c r="AT1914" s="250"/>
      <c r="AU1914" s="205"/>
      <c r="AV1914" s="250"/>
      <c r="AX1914" s="250"/>
      <c r="AY1914" s="205"/>
      <c r="AZ1914" s="250"/>
      <c r="BB1914" s="250"/>
      <c r="BC1914" s="205"/>
      <c r="BD1914" s="250"/>
      <c r="BF1914" s="250"/>
      <c r="BG1914" s="205"/>
      <c r="BH1914" s="250"/>
      <c r="BI1914" s="121"/>
      <c r="BJ1914" s="250"/>
      <c r="BK1914" s="205"/>
      <c r="BL1914" s="250"/>
      <c r="BN1914" s="121"/>
      <c r="BO1914" s="121"/>
      <c r="BP1914" s="121"/>
      <c r="BQ1914" s="121"/>
      <c r="BR1914" s="121"/>
    </row>
    <row r="1915" spans="1:70" customFormat="1" ht="15.75">
      <c r="A1915" s="84"/>
      <c r="B1915" s="363"/>
      <c r="C1915" s="121"/>
      <c r="D1915" s="121"/>
      <c r="E1915" s="121"/>
      <c r="F1915" s="121"/>
      <c r="G1915" s="121"/>
      <c r="H1915" s="121"/>
      <c r="I1915" s="121"/>
      <c r="J1915" s="121"/>
      <c r="K1915" s="121"/>
      <c r="L1915" s="10"/>
      <c r="M1915" s="225"/>
      <c r="N1915" s="225"/>
      <c r="R1915" s="205"/>
      <c r="S1915" s="205"/>
      <c r="T1915" s="205"/>
      <c r="V1915" s="205"/>
      <c r="W1915" s="205"/>
      <c r="X1915" s="205"/>
      <c r="Y1915" s="394"/>
      <c r="Z1915" s="250"/>
      <c r="AA1915" s="205"/>
      <c r="AB1915" s="250"/>
      <c r="AC1915" s="250"/>
      <c r="AD1915" s="250"/>
      <c r="AE1915" s="205"/>
      <c r="AF1915" s="250"/>
      <c r="AH1915" s="250"/>
      <c r="AI1915" s="205"/>
      <c r="AJ1915" s="250"/>
      <c r="AK1915" s="250"/>
      <c r="AL1915" s="250"/>
      <c r="AM1915" s="205"/>
      <c r="AN1915" s="250"/>
      <c r="AO1915" s="121"/>
      <c r="AP1915" s="250"/>
      <c r="AQ1915" s="205"/>
      <c r="AR1915" s="250"/>
      <c r="AT1915" s="250"/>
      <c r="AU1915" s="205"/>
      <c r="AV1915" s="250"/>
      <c r="AX1915" s="250"/>
      <c r="AY1915" s="205"/>
      <c r="AZ1915" s="250"/>
      <c r="BB1915" s="250"/>
      <c r="BC1915" s="205"/>
      <c r="BD1915" s="250"/>
      <c r="BF1915" s="250"/>
      <c r="BG1915" s="205"/>
      <c r="BH1915" s="250"/>
      <c r="BI1915" s="121"/>
      <c r="BJ1915" s="250"/>
      <c r="BK1915" s="205"/>
      <c r="BL1915" s="250"/>
      <c r="BN1915" s="121"/>
      <c r="BO1915" s="121"/>
      <c r="BP1915" s="121"/>
      <c r="BQ1915" s="121"/>
      <c r="BR1915" s="121"/>
    </row>
    <row r="1916" spans="1:70" customFormat="1" ht="15.75">
      <c r="A1916" s="84"/>
      <c r="B1916" s="363"/>
      <c r="C1916" s="121"/>
      <c r="D1916" s="121"/>
      <c r="E1916" s="121"/>
      <c r="F1916" s="121"/>
      <c r="G1916" s="121"/>
      <c r="H1916" s="121"/>
      <c r="I1916" s="121"/>
      <c r="J1916" s="121"/>
      <c r="K1916" s="121"/>
      <c r="L1916" s="10"/>
      <c r="M1916" s="225"/>
      <c r="N1916" s="225"/>
      <c r="R1916" s="205"/>
      <c r="S1916" s="205"/>
      <c r="T1916" s="205"/>
      <c r="V1916" s="205"/>
      <c r="W1916" s="205"/>
      <c r="X1916" s="205"/>
      <c r="Y1916" s="394"/>
      <c r="Z1916" s="250"/>
      <c r="AA1916" s="205"/>
      <c r="AB1916" s="250"/>
      <c r="AC1916" s="250"/>
      <c r="AD1916" s="250"/>
      <c r="AE1916" s="205"/>
      <c r="AF1916" s="250"/>
      <c r="AH1916" s="250"/>
      <c r="AI1916" s="205"/>
      <c r="AJ1916" s="250"/>
      <c r="AK1916" s="250"/>
      <c r="AL1916" s="250"/>
      <c r="AM1916" s="205"/>
      <c r="AN1916" s="250"/>
      <c r="AO1916" s="121"/>
      <c r="AP1916" s="250"/>
      <c r="AQ1916" s="205"/>
      <c r="AR1916" s="250"/>
      <c r="AT1916" s="250"/>
      <c r="AU1916" s="205"/>
      <c r="AV1916" s="250"/>
      <c r="AX1916" s="250"/>
      <c r="AY1916" s="205"/>
      <c r="AZ1916" s="250"/>
      <c r="BB1916" s="250"/>
      <c r="BC1916" s="205"/>
      <c r="BD1916" s="250"/>
      <c r="BF1916" s="250"/>
      <c r="BG1916" s="205"/>
      <c r="BH1916" s="250"/>
      <c r="BI1916" s="121"/>
      <c r="BJ1916" s="250"/>
      <c r="BK1916" s="205"/>
      <c r="BL1916" s="250"/>
      <c r="BN1916" s="121"/>
      <c r="BO1916" s="121"/>
      <c r="BP1916" s="121"/>
      <c r="BQ1916" s="121"/>
      <c r="BR1916" s="121"/>
    </row>
    <row r="1917" spans="1:70" customFormat="1" ht="15.75">
      <c r="A1917" s="84"/>
      <c r="B1917" s="363"/>
      <c r="C1917" s="121"/>
      <c r="D1917" s="121"/>
      <c r="E1917" s="121"/>
      <c r="F1917" s="121"/>
      <c r="G1917" s="121"/>
      <c r="H1917" s="121"/>
      <c r="I1917" s="121"/>
      <c r="J1917" s="121"/>
      <c r="K1917" s="121"/>
      <c r="L1917" s="10"/>
      <c r="M1917" s="225"/>
      <c r="N1917" s="225"/>
      <c r="R1917" s="205"/>
      <c r="S1917" s="205"/>
      <c r="T1917" s="205"/>
      <c r="V1917" s="205"/>
      <c r="W1917" s="205"/>
      <c r="X1917" s="205"/>
      <c r="Y1917" s="394"/>
      <c r="Z1917" s="250"/>
      <c r="AA1917" s="205"/>
      <c r="AB1917" s="250"/>
      <c r="AC1917" s="250"/>
      <c r="AD1917" s="250"/>
      <c r="AE1917" s="205"/>
      <c r="AF1917" s="250"/>
      <c r="AH1917" s="250"/>
      <c r="AI1917" s="205"/>
      <c r="AJ1917" s="250"/>
      <c r="AK1917" s="250"/>
      <c r="AL1917" s="250"/>
      <c r="AM1917" s="205"/>
      <c r="AN1917" s="250"/>
      <c r="AO1917" s="121"/>
      <c r="AP1917" s="250"/>
      <c r="AQ1917" s="205"/>
      <c r="AR1917" s="250"/>
      <c r="AT1917" s="250"/>
      <c r="AU1917" s="205"/>
      <c r="AV1917" s="250"/>
      <c r="AX1917" s="250"/>
      <c r="AY1917" s="205"/>
      <c r="AZ1917" s="250"/>
      <c r="BB1917" s="250"/>
      <c r="BC1917" s="205"/>
      <c r="BD1917" s="250"/>
      <c r="BF1917" s="250"/>
      <c r="BG1917" s="205"/>
      <c r="BH1917" s="250"/>
      <c r="BI1917" s="121"/>
      <c r="BJ1917" s="250"/>
      <c r="BK1917" s="205"/>
      <c r="BL1917" s="250"/>
      <c r="BN1917" s="121"/>
      <c r="BO1917" s="121"/>
      <c r="BP1917" s="121"/>
      <c r="BQ1917" s="121"/>
      <c r="BR1917" s="121"/>
    </row>
    <row r="1918" spans="1:70" customFormat="1" ht="15.75">
      <c r="A1918" s="84"/>
      <c r="B1918" s="363"/>
      <c r="C1918" s="121"/>
      <c r="D1918" s="121"/>
      <c r="E1918" s="121"/>
      <c r="F1918" s="121"/>
      <c r="G1918" s="121"/>
      <c r="H1918" s="121"/>
      <c r="I1918" s="121"/>
      <c r="J1918" s="121"/>
      <c r="K1918" s="121"/>
      <c r="L1918" s="10"/>
      <c r="M1918" s="225"/>
      <c r="N1918" s="225"/>
      <c r="R1918" s="205"/>
      <c r="S1918" s="205"/>
      <c r="T1918" s="205"/>
      <c r="V1918" s="205"/>
      <c r="W1918" s="205"/>
      <c r="X1918" s="205"/>
      <c r="Y1918" s="394"/>
      <c r="Z1918" s="250"/>
      <c r="AA1918" s="205"/>
      <c r="AB1918" s="250"/>
      <c r="AC1918" s="250"/>
      <c r="AD1918" s="250"/>
      <c r="AE1918" s="205"/>
      <c r="AF1918" s="250"/>
      <c r="AH1918" s="250"/>
      <c r="AI1918" s="205"/>
      <c r="AJ1918" s="250"/>
      <c r="AK1918" s="250"/>
      <c r="AL1918" s="250"/>
      <c r="AM1918" s="205"/>
      <c r="AN1918" s="250"/>
      <c r="AO1918" s="121"/>
      <c r="AP1918" s="250"/>
      <c r="AQ1918" s="205"/>
      <c r="AR1918" s="250"/>
      <c r="AT1918" s="250"/>
      <c r="AU1918" s="205"/>
      <c r="AV1918" s="250"/>
      <c r="AX1918" s="250"/>
      <c r="AY1918" s="205"/>
      <c r="AZ1918" s="250"/>
      <c r="BB1918" s="250"/>
      <c r="BC1918" s="205"/>
      <c r="BD1918" s="250"/>
      <c r="BF1918" s="250"/>
      <c r="BG1918" s="205"/>
      <c r="BH1918" s="250"/>
      <c r="BI1918" s="121"/>
      <c r="BJ1918" s="250"/>
      <c r="BK1918" s="205"/>
      <c r="BL1918" s="250"/>
      <c r="BN1918" s="121"/>
      <c r="BO1918" s="121"/>
      <c r="BP1918" s="121"/>
      <c r="BQ1918" s="121"/>
      <c r="BR1918" s="121"/>
    </row>
    <row r="1919" spans="1:70" customFormat="1" ht="15.75">
      <c r="A1919" s="84"/>
      <c r="B1919" s="363"/>
      <c r="C1919" s="121"/>
      <c r="D1919" s="121"/>
      <c r="E1919" s="121"/>
      <c r="F1919" s="121"/>
      <c r="G1919" s="121"/>
      <c r="H1919" s="121"/>
      <c r="I1919" s="121"/>
      <c r="J1919" s="121"/>
      <c r="K1919" s="121"/>
      <c r="L1919" s="10"/>
      <c r="M1919" s="225"/>
      <c r="N1919" s="225"/>
      <c r="R1919" s="205"/>
      <c r="S1919" s="205"/>
      <c r="T1919" s="205"/>
      <c r="V1919" s="205"/>
      <c r="W1919" s="205"/>
      <c r="X1919" s="205"/>
      <c r="Y1919" s="394"/>
      <c r="Z1919" s="250"/>
      <c r="AA1919" s="205"/>
      <c r="AB1919" s="250"/>
      <c r="AC1919" s="250"/>
      <c r="AD1919" s="250"/>
      <c r="AE1919" s="205"/>
      <c r="AF1919" s="250"/>
      <c r="AH1919" s="250"/>
      <c r="AI1919" s="205"/>
      <c r="AJ1919" s="250"/>
      <c r="AK1919" s="250"/>
      <c r="AL1919" s="250"/>
      <c r="AM1919" s="205"/>
      <c r="AN1919" s="250"/>
      <c r="AO1919" s="121"/>
      <c r="AP1919" s="250"/>
      <c r="AQ1919" s="205"/>
      <c r="AR1919" s="250"/>
      <c r="AT1919" s="250"/>
      <c r="AU1919" s="205"/>
      <c r="AV1919" s="250"/>
      <c r="AX1919" s="250"/>
      <c r="AY1919" s="205"/>
      <c r="AZ1919" s="250"/>
      <c r="BB1919" s="250"/>
      <c r="BC1919" s="205"/>
      <c r="BD1919" s="250"/>
      <c r="BF1919" s="250"/>
      <c r="BG1919" s="205"/>
      <c r="BH1919" s="250"/>
      <c r="BI1919" s="121"/>
      <c r="BJ1919" s="250"/>
      <c r="BK1919" s="205"/>
      <c r="BL1919" s="250"/>
      <c r="BN1919" s="121"/>
      <c r="BO1919" s="121"/>
      <c r="BP1919" s="121"/>
      <c r="BQ1919" s="121"/>
      <c r="BR1919" s="121"/>
    </row>
    <row r="1920" spans="1:70" customFormat="1" ht="15.75">
      <c r="A1920" s="84"/>
      <c r="B1920" s="363"/>
      <c r="C1920" s="121"/>
      <c r="D1920" s="121"/>
      <c r="E1920" s="121"/>
      <c r="F1920" s="121"/>
      <c r="G1920" s="121"/>
      <c r="H1920" s="121"/>
      <c r="I1920" s="121"/>
      <c r="J1920" s="121"/>
      <c r="K1920" s="121"/>
      <c r="L1920" s="10"/>
      <c r="M1920" s="225"/>
      <c r="N1920" s="225"/>
      <c r="R1920" s="205"/>
      <c r="S1920" s="205"/>
      <c r="T1920" s="205"/>
      <c r="V1920" s="205"/>
      <c r="W1920" s="205"/>
      <c r="X1920" s="205"/>
      <c r="Y1920" s="394"/>
      <c r="Z1920" s="250"/>
      <c r="AA1920" s="205"/>
      <c r="AB1920" s="250"/>
      <c r="AC1920" s="250"/>
      <c r="AD1920" s="250"/>
      <c r="AE1920" s="205"/>
      <c r="AF1920" s="250"/>
      <c r="AH1920" s="250"/>
      <c r="AI1920" s="205"/>
      <c r="AJ1920" s="250"/>
      <c r="AK1920" s="250"/>
      <c r="AL1920" s="250"/>
      <c r="AM1920" s="205"/>
      <c r="AN1920" s="250"/>
      <c r="AO1920" s="121"/>
      <c r="AP1920" s="250"/>
      <c r="AQ1920" s="205"/>
      <c r="AR1920" s="250"/>
      <c r="AT1920" s="250"/>
      <c r="AU1920" s="205"/>
      <c r="AV1920" s="250"/>
      <c r="AX1920" s="250"/>
      <c r="AY1920" s="205"/>
      <c r="AZ1920" s="250"/>
      <c r="BB1920" s="250"/>
      <c r="BC1920" s="205"/>
      <c r="BD1920" s="250"/>
      <c r="BF1920" s="250"/>
      <c r="BG1920" s="205"/>
      <c r="BH1920" s="250"/>
      <c r="BI1920" s="121"/>
      <c r="BJ1920" s="250"/>
      <c r="BK1920" s="205"/>
      <c r="BL1920" s="250"/>
      <c r="BN1920" s="121"/>
      <c r="BO1920" s="121"/>
      <c r="BP1920" s="121"/>
      <c r="BQ1920" s="121"/>
      <c r="BR1920" s="121"/>
    </row>
    <row r="1921" spans="1:70" customFormat="1" ht="15.75">
      <c r="A1921" s="84"/>
      <c r="B1921" s="363"/>
      <c r="C1921" s="121"/>
      <c r="D1921" s="121"/>
      <c r="E1921" s="121"/>
      <c r="F1921" s="121"/>
      <c r="G1921" s="121"/>
      <c r="H1921" s="121"/>
      <c r="I1921" s="121"/>
      <c r="J1921" s="121"/>
      <c r="K1921" s="121"/>
      <c r="L1921" s="10"/>
      <c r="M1921" s="225"/>
      <c r="N1921" s="225"/>
      <c r="R1921" s="205"/>
      <c r="S1921" s="205"/>
      <c r="T1921" s="205"/>
      <c r="V1921" s="205"/>
      <c r="W1921" s="205"/>
      <c r="X1921" s="205"/>
      <c r="Y1921" s="394"/>
      <c r="Z1921" s="250"/>
      <c r="AA1921" s="205"/>
      <c r="AB1921" s="250"/>
      <c r="AC1921" s="250"/>
      <c r="AD1921" s="250"/>
      <c r="AE1921" s="205"/>
      <c r="AF1921" s="250"/>
      <c r="AH1921" s="250"/>
      <c r="AI1921" s="205"/>
      <c r="AJ1921" s="250"/>
      <c r="AK1921" s="250"/>
      <c r="AL1921" s="250"/>
      <c r="AM1921" s="205"/>
      <c r="AN1921" s="250"/>
      <c r="AO1921" s="121"/>
      <c r="AP1921" s="250"/>
      <c r="AQ1921" s="205"/>
      <c r="AR1921" s="250"/>
      <c r="AT1921" s="250"/>
      <c r="AU1921" s="205"/>
      <c r="AV1921" s="250"/>
      <c r="AX1921" s="250"/>
      <c r="AY1921" s="205"/>
      <c r="AZ1921" s="250"/>
      <c r="BB1921" s="250"/>
      <c r="BC1921" s="205"/>
      <c r="BD1921" s="250"/>
      <c r="BF1921" s="250"/>
      <c r="BG1921" s="205"/>
      <c r="BH1921" s="250"/>
      <c r="BI1921" s="121"/>
      <c r="BJ1921" s="250"/>
      <c r="BK1921" s="205"/>
      <c r="BL1921" s="250"/>
      <c r="BN1921" s="121"/>
      <c r="BO1921" s="121"/>
      <c r="BP1921" s="121"/>
      <c r="BQ1921" s="121"/>
      <c r="BR1921" s="121"/>
    </row>
    <row r="1922" spans="1:70" customFormat="1" ht="15.75">
      <c r="A1922" s="84"/>
      <c r="B1922" s="363"/>
      <c r="C1922" s="121"/>
      <c r="D1922" s="121"/>
      <c r="E1922" s="121"/>
      <c r="F1922" s="121"/>
      <c r="G1922" s="121"/>
      <c r="H1922" s="121"/>
      <c r="I1922" s="121"/>
      <c r="J1922" s="121"/>
      <c r="K1922" s="121"/>
      <c r="L1922" s="10"/>
      <c r="M1922" s="225"/>
      <c r="N1922" s="225"/>
      <c r="R1922" s="205"/>
      <c r="S1922" s="205"/>
      <c r="T1922" s="205"/>
      <c r="V1922" s="205"/>
      <c r="W1922" s="205"/>
      <c r="X1922" s="205"/>
      <c r="Y1922" s="394"/>
      <c r="Z1922" s="250"/>
      <c r="AA1922" s="205"/>
      <c r="AB1922" s="250"/>
      <c r="AC1922" s="250"/>
      <c r="AD1922" s="250"/>
      <c r="AE1922" s="205"/>
      <c r="AF1922" s="250"/>
      <c r="AH1922" s="250"/>
      <c r="AI1922" s="205"/>
      <c r="AJ1922" s="250"/>
      <c r="AK1922" s="250"/>
      <c r="AL1922" s="250"/>
      <c r="AM1922" s="205"/>
      <c r="AN1922" s="250"/>
      <c r="AO1922" s="121"/>
      <c r="AP1922" s="250"/>
      <c r="AQ1922" s="205"/>
      <c r="AR1922" s="250"/>
      <c r="AT1922" s="250"/>
      <c r="AU1922" s="205"/>
      <c r="AV1922" s="250"/>
      <c r="AX1922" s="250"/>
      <c r="AY1922" s="205"/>
      <c r="AZ1922" s="250"/>
      <c r="BB1922" s="250"/>
      <c r="BC1922" s="205"/>
      <c r="BD1922" s="250"/>
      <c r="BF1922" s="250"/>
      <c r="BG1922" s="205"/>
      <c r="BH1922" s="250"/>
      <c r="BI1922" s="121"/>
      <c r="BJ1922" s="250"/>
      <c r="BK1922" s="205"/>
      <c r="BL1922" s="250"/>
      <c r="BN1922" s="121"/>
      <c r="BO1922" s="121"/>
      <c r="BP1922" s="121"/>
      <c r="BQ1922" s="121"/>
      <c r="BR1922" s="121"/>
    </row>
    <row r="1923" spans="1:70" customFormat="1" ht="15.75">
      <c r="A1923" s="84"/>
      <c r="B1923" s="363"/>
      <c r="C1923" s="121"/>
      <c r="D1923" s="121"/>
      <c r="E1923" s="121"/>
      <c r="F1923" s="121"/>
      <c r="G1923" s="121"/>
      <c r="H1923" s="121"/>
      <c r="I1923" s="121"/>
      <c r="J1923" s="121"/>
      <c r="K1923" s="121"/>
      <c r="L1923" s="10"/>
      <c r="M1923" s="225"/>
      <c r="N1923" s="225"/>
      <c r="R1923" s="205"/>
      <c r="S1923" s="205"/>
      <c r="T1923" s="205"/>
      <c r="V1923" s="205"/>
      <c r="W1923" s="205"/>
      <c r="X1923" s="205"/>
      <c r="Y1923" s="394"/>
      <c r="Z1923" s="250"/>
      <c r="AA1923" s="205"/>
      <c r="AB1923" s="250"/>
      <c r="AC1923" s="250"/>
      <c r="AD1923" s="250"/>
      <c r="AE1923" s="205"/>
      <c r="AF1923" s="250"/>
      <c r="AH1923" s="250"/>
      <c r="AI1923" s="205"/>
      <c r="AJ1923" s="250"/>
      <c r="AK1923" s="250"/>
      <c r="AL1923" s="250"/>
      <c r="AM1923" s="205"/>
      <c r="AN1923" s="250"/>
      <c r="AO1923" s="121"/>
      <c r="AP1923" s="250"/>
      <c r="AQ1923" s="205"/>
      <c r="AR1923" s="250"/>
      <c r="AT1923" s="250"/>
      <c r="AU1923" s="205"/>
      <c r="AV1923" s="250"/>
      <c r="AX1923" s="250"/>
      <c r="AY1923" s="205"/>
      <c r="AZ1923" s="250"/>
      <c r="BB1923" s="250"/>
      <c r="BC1923" s="205"/>
      <c r="BD1923" s="250"/>
      <c r="BF1923" s="250"/>
      <c r="BG1923" s="205"/>
      <c r="BH1923" s="250"/>
      <c r="BI1923" s="121"/>
      <c r="BJ1923" s="250"/>
      <c r="BK1923" s="205"/>
      <c r="BL1923" s="250"/>
      <c r="BN1923" s="121"/>
      <c r="BO1923" s="121"/>
      <c r="BP1923" s="121"/>
      <c r="BQ1923" s="121"/>
      <c r="BR1923" s="121"/>
    </row>
    <row r="1924" spans="1:70" customFormat="1" ht="15.75">
      <c r="A1924" s="84"/>
      <c r="B1924" s="363"/>
      <c r="C1924" s="121"/>
      <c r="D1924" s="121"/>
      <c r="E1924" s="121"/>
      <c r="F1924" s="121"/>
      <c r="G1924" s="121"/>
      <c r="H1924" s="121"/>
      <c r="I1924" s="121"/>
      <c r="J1924" s="121"/>
      <c r="K1924" s="121"/>
      <c r="L1924" s="10"/>
      <c r="M1924" s="225"/>
      <c r="N1924" s="225"/>
      <c r="R1924" s="205"/>
      <c r="S1924" s="205"/>
      <c r="T1924" s="205"/>
      <c r="V1924" s="205"/>
      <c r="W1924" s="205"/>
      <c r="X1924" s="205"/>
      <c r="Y1924" s="394"/>
      <c r="Z1924" s="250"/>
      <c r="AA1924" s="205"/>
      <c r="AB1924" s="250"/>
      <c r="AC1924" s="250"/>
      <c r="AD1924" s="250"/>
      <c r="AE1924" s="205"/>
      <c r="AF1924" s="250"/>
      <c r="AH1924" s="250"/>
      <c r="AI1924" s="205"/>
      <c r="AJ1924" s="250"/>
      <c r="AK1924" s="250"/>
      <c r="AL1924" s="250"/>
      <c r="AM1924" s="205"/>
      <c r="AN1924" s="250"/>
      <c r="AO1924" s="121"/>
      <c r="AP1924" s="250"/>
      <c r="AQ1924" s="205"/>
      <c r="AR1924" s="250"/>
      <c r="AT1924" s="250"/>
      <c r="AU1924" s="205"/>
      <c r="AV1924" s="250"/>
      <c r="AX1924" s="250"/>
      <c r="AY1924" s="205"/>
      <c r="AZ1924" s="250"/>
      <c r="BB1924" s="250"/>
      <c r="BC1924" s="205"/>
      <c r="BD1924" s="250"/>
      <c r="BF1924" s="250"/>
      <c r="BG1924" s="205"/>
      <c r="BH1924" s="250"/>
      <c r="BI1924" s="121"/>
      <c r="BJ1924" s="250"/>
      <c r="BK1924" s="205"/>
      <c r="BL1924" s="250"/>
      <c r="BN1924" s="121"/>
      <c r="BO1924" s="121"/>
      <c r="BP1924" s="121"/>
      <c r="BQ1924" s="121"/>
      <c r="BR1924" s="121"/>
    </row>
    <row r="1925" spans="1:70" customFormat="1" ht="15.75">
      <c r="A1925" s="84"/>
      <c r="B1925" s="363"/>
      <c r="C1925" s="121"/>
      <c r="D1925" s="121"/>
      <c r="E1925" s="121"/>
      <c r="F1925" s="121"/>
      <c r="G1925" s="121"/>
      <c r="H1925" s="121"/>
      <c r="I1925" s="121"/>
      <c r="J1925" s="121"/>
      <c r="K1925" s="121"/>
      <c r="L1925" s="10"/>
      <c r="M1925" s="225"/>
      <c r="N1925" s="225"/>
      <c r="R1925" s="205"/>
      <c r="S1925" s="205"/>
      <c r="T1925" s="205"/>
      <c r="V1925" s="205"/>
      <c r="W1925" s="205"/>
      <c r="X1925" s="205"/>
      <c r="Y1925" s="394"/>
      <c r="Z1925" s="250"/>
      <c r="AA1925" s="205"/>
      <c r="AB1925" s="250"/>
      <c r="AC1925" s="250"/>
      <c r="AD1925" s="250"/>
      <c r="AE1925" s="205"/>
      <c r="AF1925" s="250"/>
      <c r="AH1925" s="250"/>
      <c r="AI1925" s="205"/>
      <c r="AJ1925" s="250"/>
      <c r="AK1925" s="250"/>
      <c r="AL1925" s="250"/>
      <c r="AM1925" s="205"/>
      <c r="AN1925" s="250"/>
      <c r="AO1925" s="121"/>
      <c r="AP1925" s="250"/>
      <c r="AQ1925" s="205"/>
      <c r="AR1925" s="250"/>
      <c r="AT1925" s="250"/>
      <c r="AU1925" s="205"/>
      <c r="AV1925" s="250"/>
      <c r="AX1925" s="250"/>
      <c r="AY1925" s="205"/>
      <c r="AZ1925" s="250"/>
      <c r="BB1925" s="250"/>
      <c r="BC1925" s="205"/>
      <c r="BD1925" s="250"/>
      <c r="BF1925" s="250"/>
      <c r="BG1925" s="205"/>
      <c r="BH1925" s="250"/>
      <c r="BI1925" s="121"/>
      <c r="BJ1925" s="250"/>
      <c r="BK1925" s="205"/>
      <c r="BL1925" s="250"/>
      <c r="BN1925" s="121"/>
      <c r="BO1925" s="121"/>
      <c r="BP1925" s="121"/>
      <c r="BQ1925" s="121"/>
      <c r="BR1925" s="121"/>
    </row>
    <row r="1926" spans="1:70" customFormat="1" ht="15.75">
      <c r="A1926" s="84"/>
      <c r="B1926" s="363"/>
      <c r="C1926" s="121"/>
      <c r="D1926" s="121"/>
      <c r="E1926" s="121"/>
      <c r="F1926" s="121"/>
      <c r="G1926" s="121"/>
      <c r="H1926" s="121"/>
      <c r="I1926" s="121"/>
      <c r="J1926" s="121"/>
      <c r="K1926" s="121"/>
      <c r="L1926" s="10"/>
      <c r="M1926" s="225"/>
      <c r="N1926" s="225"/>
      <c r="R1926" s="205"/>
      <c r="S1926" s="205"/>
      <c r="T1926" s="205"/>
      <c r="V1926" s="205"/>
      <c r="W1926" s="205"/>
      <c r="X1926" s="205"/>
      <c r="Y1926" s="394"/>
      <c r="Z1926" s="250"/>
      <c r="AA1926" s="205"/>
      <c r="AB1926" s="250"/>
      <c r="AC1926" s="250"/>
      <c r="AD1926" s="250"/>
      <c r="AE1926" s="205"/>
      <c r="AF1926" s="250"/>
      <c r="AH1926" s="250"/>
      <c r="AI1926" s="205"/>
      <c r="AJ1926" s="250"/>
      <c r="AK1926" s="250"/>
      <c r="AL1926" s="250"/>
      <c r="AM1926" s="205"/>
      <c r="AN1926" s="250"/>
      <c r="AO1926" s="121"/>
      <c r="AP1926" s="250"/>
      <c r="AQ1926" s="205"/>
      <c r="AR1926" s="250"/>
      <c r="AT1926" s="250"/>
      <c r="AU1926" s="205"/>
      <c r="AV1926" s="250"/>
      <c r="AX1926" s="250"/>
      <c r="AY1926" s="205"/>
      <c r="AZ1926" s="250"/>
      <c r="BB1926" s="250"/>
      <c r="BC1926" s="205"/>
      <c r="BD1926" s="250"/>
      <c r="BF1926" s="250"/>
      <c r="BG1926" s="205"/>
      <c r="BH1926" s="250"/>
      <c r="BI1926" s="121"/>
      <c r="BJ1926" s="250"/>
      <c r="BK1926" s="205"/>
      <c r="BL1926" s="250"/>
      <c r="BN1926" s="121"/>
      <c r="BO1926" s="121"/>
      <c r="BP1926" s="121"/>
      <c r="BQ1926" s="121"/>
      <c r="BR1926" s="121"/>
    </row>
    <row r="1927" spans="1:70" customFormat="1" ht="15.75">
      <c r="A1927" s="84"/>
      <c r="B1927" s="363"/>
      <c r="C1927" s="121"/>
      <c r="D1927" s="121"/>
      <c r="E1927" s="121"/>
      <c r="F1927" s="121"/>
      <c r="G1927" s="121"/>
      <c r="H1927" s="121"/>
      <c r="I1927" s="121"/>
      <c r="J1927" s="121"/>
      <c r="K1927" s="121"/>
      <c r="L1927" s="10"/>
      <c r="M1927" s="225"/>
      <c r="N1927" s="225"/>
      <c r="R1927" s="205"/>
      <c r="S1927" s="205"/>
      <c r="T1927" s="205"/>
      <c r="V1927" s="205"/>
      <c r="W1927" s="205"/>
      <c r="X1927" s="205"/>
      <c r="Y1927" s="394"/>
      <c r="Z1927" s="250"/>
      <c r="AA1927" s="205"/>
      <c r="AB1927" s="250"/>
      <c r="AC1927" s="250"/>
      <c r="AD1927" s="250"/>
      <c r="AE1927" s="205"/>
      <c r="AF1927" s="250"/>
      <c r="AH1927" s="250"/>
      <c r="AI1927" s="205"/>
      <c r="AJ1927" s="250"/>
      <c r="AK1927" s="250"/>
      <c r="AL1927" s="250"/>
      <c r="AM1927" s="205"/>
      <c r="AN1927" s="250"/>
      <c r="AO1927" s="121"/>
      <c r="AP1927" s="250"/>
      <c r="AQ1927" s="205"/>
      <c r="AR1927" s="250"/>
      <c r="AT1927" s="250"/>
      <c r="AU1927" s="205"/>
      <c r="AV1927" s="250"/>
      <c r="AX1927" s="250"/>
      <c r="AY1927" s="205"/>
      <c r="AZ1927" s="250"/>
      <c r="BB1927" s="250"/>
      <c r="BC1927" s="205"/>
      <c r="BD1927" s="250"/>
      <c r="BF1927" s="250"/>
      <c r="BG1927" s="205"/>
      <c r="BH1927" s="250"/>
      <c r="BI1927" s="121"/>
      <c r="BJ1927" s="250"/>
      <c r="BK1927" s="205"/>
      <c r="BL1927" s="250"/>
      <c r="BN1927" s="121"/>
      <c r="BO1927" s="121"/>
      <c r="BP1927" s="121"/>
      <c r="BQ1927" s="121"/>
      <c r="BR1927" s="121"/>
    </row>
    <row r="1928" spans="1:70" customFormat="1" ht="15.75">
      <c r="A1928" s="84"/>
      <c r="B1928" s="363"/>
      <c r="C1928" s="121"/>
      <c r="D1928" s="121"/>
      <c r="E1928" s="121"/>
      <c r="F1928" s="121"/>
      <c r="G1928" s="121"/>
      <c r="H1928" s="121"/>
      <c r="I1928" s="121"/>
      <c r="J1928" s="121"/>
      <c r="K1928" s="121"/>
      <c r="L1928" s="10"/>
      <c r="M1928" s="225"/>
      <c r="N1928" s="225"/>
      <c r="R1928" s="205"/>
      <c r="S1928" s="205"/>
      <c r="T1928" s="205"/>
      <c r="V1928" s="205"/>
      <c r="W1928" s="205"/>
      <c r="X1928" s="205"/>
      <c r="Y1928" s="394"/>
      <c r="Z1928" s="250"/>
      <c r="AA1928" s="205"/>
      <c r="AB1928" s="250"/>
      <c r="AC1928" s="250"/>
      <c r="AD1928" s="250"/>
      <c r="AE1928" s="205"/>
      <c r="AF1928" s="250"/>
      <c r="AH1928" s="250"/>
      <c r="AI1928" s="205"/>
      <c r="AJ1928" s="250"/>
      <c r="AK1928" s="250"/>
      <c r="AL1928" s="250"/>
      <c r="AM1928" s="205"/>
      <c r="AN1928" s="250"/>
      <c r="AO1928" s="121"/>
      <c r="AP1928" s="250"/>
      <c r="AQ1928" s="205"/>
      <c r="AR1928" s="250"/>
      <c r="AT1928" s="250"/>
      <c r="AU1928" s="205"/>
      <c r="AV1928" s="250"/>
      <c r="AX1928" s="250"/>
      <c r="AY1928" s="205"/>
      <c r="AZ1928" s="250"/>
      <c r="BB1928" s="250"/>
      <c r="BC1928" s="205"/>
      <c r="BD1928" s="250"/>
      <c r="BF1928" s="250"/>
      <c r="BG1928" s="205"/>
      <c r="BH1928" s="250"/>
      <c r="BI1928" s="121"/>
      <c r="BJ1928" s="250"/>
      <c r="BK1928" s="205"/>
      <c r="BL1928" s="250"/>
      <c r="BN1928" s="121"/>
      <c r="BO1928" s="121"/>
      <c r="BP1928" s="121"/>
      <c r="BQ1928" s="121"/>
      <c r="BR1928" s="121"/>
    </row>
    <row r="1929" spans="1:70" customFormat="1" ht="15.75">
      <c r="A1929" s="84"/>
      <c r="B1929" s="363"/>
      <c r="C1929" s="121"/>
      <c r="D1929" s="121"/>
      <c r="E1929" s="121"/>
      <c r="F1929" s="121"/>
      <c r="G1929" s="121"/>
      <c r="H1929" s="121"/>
      <c r="I1929" s="121"/>
      <c r="J1929" s="121"/>
      <c r="K1929" s="121"/>
      <c r="L1929" s="10"/>
      <c r="M1929" s="225"/>
      <c r="N1929" s="225"/>
      <c r="R1929" s="205"/>
      <c r="S1929" s="205"/>
      <c r="T1929" s="205"/>
      <c r="V1929" s="205"/>
      <c r="W1929" s="205"/>
      <c r="X1929" s="205"/>
      <c r="Y1929" s="394"/>
      <c r="Z1929" s="250"/>
      <c r="AA1929" s="205"/>
      <c r="AB1929" s="250"/>
      <c r="AC1929" s="250"/>
      <c r="AD1929" s="250"/>
      <c r="AE1929" s="205"/>
      <c r="AF1929" s="250"/>
      <c r="AH1929" s="250"/>
      <c r="AI1929" s="205"/>
      <c r="AJ1929" s="250"/>
      <c r="AK1929" s="250"/>
      <c r="AL1929" s="250"/>
      <c r="AM1929" s="205"/>
      <c r="AN1929" s="250"/>
      <c r="AO1929" s="121"/>
      <c r="AP1929" s="250"/>
      <c r="AQ1929" s="205"/>
      <c r="AR1929" s="250"/>
      <c r="AT1929" s="250"/>
      <c r="AU1929" s="205"/>
      <c r="AV1929" s="250"/>
      <c r="AX1929" s="250"/>
      <c r="AY1929" s="205"/>
      <c r="AZ1929" s="250"/>
      <c r="BB1929" s="250"/>
      <c r="BC1929" s="205"/>
      <c r="BD1929" s="250"/>
      <c r="BF1929" s="250"/>
      <c r="BG1929" s="205"/>
      <c r="BH1929" s="250"/>
      <c r="BI1929" s="121"/>
      <c r="BJ1929" s="250"/>
      <c r="BK1929" s="205"/>
      <c r="BL1929" s="250"/>
      <c r="BN1929" s="121"/>
      <c r="BO1929" s="121"/>
      <c r="BP1929" s="121"/>
      <c r="BQ1929" s="121"/>
      <c r="BR1929" s="121"/>
    </row>
    <row r="1930" spans="1:70" customFormat="1" ht="15.75">
      <c r="A1930" s="84"/>
      <c r="B1930" s="363"/>
      <c r="C1930" s="121"/>
      <c r="D1930" s="121"/>
      <c r="E1930" s="121"/>
      <c r="F1930" s="121"/>
      <c r="G1930" s="121"/>
      <c r="H1930" s="121"/>
      <c r="I1930" s="121"/>
      <c r="J1930" s="121"/>
      <c r="K1930" s="121"/>
      <c r="L1930" s="10"/>
      <c r="M1930" s="225"/>
      <c r="N1930" s="225"/>
      <c r="R1930" s="205"/>
      <c r="S1930" s="205"/>
      <c r="T1930" s="205"/>
      <c r="V1930" s="205"/>
      <c r="W1930" s="205"/>
      <c r="X1930" s="205"/>
      <c r="Y1930" s="394"/>
      <c r="Z1930" s="250"/>
      <c r="AA1930" s="205"/>
      <c r="AB1930" s="250"/>
      <c r="AC1930" s="250"/>
      <c r="AD1930" s="250"/>
      <c r="AE1930" s="205"/>
      <c r="AF1930" s="250"/>
      <c r="AH1930" s="250"/>
      <c r="AI1930" s="205"/>
      <c r="AJ1930" s="250"/>
      <c r="AK1930" s="250"/>
      <c r="AL1930" s="250"/>
      <c r="AM1930" s="205"/>
      <c r="AN1930" s="250"/>
      <c r="AO1930" s="121"/>
      <c r="AP1930" s="250"/>
      <c r="AQ1930" s="205"/>
      <c r="AR1930" s="250"/>
      <c r="AT1930" s="250"/>
      <c r="AU1930" s="205"/>
      <c r="AV1930" s="250"/>
      <c r="AX1930" s="250"/>
      <c r="AY1930" s="205"/>
      <c r="AZ1930" s="250"/>
      <c r="BB1930" s="250"/>
      <c r="BC1930" s="205"/>
      <c r="BD1930" s="250"/>
      <c r="BF1930" s="250"/>
      <c r="BG1930" s="205"/>
      <c r="BH1930" s="250"/>
      <c r="BI1930" s="121"/>
      <c r="BJ1930" s="250"/>
      <c r="BK1930" s="205"/>
      <c r="BL1930" s="250"/>
      <c r="BN1930" s="121"/>
      <c r="BO1930" s="121"/>
      <c r="BP1930" s="121"/>
      <c r="BQ1930" s="121"/>
      <c r="BR1930" s="121"/>
    </row>
    <row r="1931" spans="1:70" customFormat="1" ht="15.75">
      <c r="A1931" s="84"/>
      <c r="B1931" s="363"/>
      <c r="C1931" s="121"/>
      <c r="D1931" s="121"/>
      <c r="E1931" s="121"/>
      <c r="F1931" s="121"/>
      <c r="G1931" s="121"/>
      <c r="H1931" s="121"/>
      <c r="I1931" s="121"/>
      <c r="J1931" s="121"/>
      <c r="K1931" s="121"/>
      <c r="L1931" s="10"/>
      <c r="M1931" s="225"/>
      <c r="N1931" s="225"/>
      <c r="R1931" s="205"/>
      <c r="S1931" s="205"/>
      <c r="T1931" s="205"/>
      <c r="V1931" s="205"/>
      <c r="W1931" s="205"/>
      <c r="X1931" s="205"/>
      <c r="Y1931" s="394"/>
      <c r="Z1931" s="250"/>
      <c r="AA1931" s="205"/>
      <c r="AB1931" s="250"/>
      <c r="AC1931" s="250"/>
      <c r="AD1931" s="250"/>
      <c r="AE1931" s="205"/>
      <c r="AF1931" s="250"/>
      <c r="AH1931" s="250"/>
      <c r="AI1931" s="205"/>
      <c r="AJ1931" s="250"/>
      <c r="AK1931" s="250"/>
      <c r="AL1931" s="250"/>
      <c r="AM1931" s="205"/>
      <c r="AN1931" s="250"/>
      <c r="AO1931" s="121"/>
      <c r="AP1931" s="250"/>
      <c r="AQ1931" s="205"/>
      <c r="AR1931" s="250"/>
      <c r="AT1931" s="250"/>
      <c r="AU1931" s="205"/>
      <c r="AV1931" s="250"/>
      <c r="AX1931" s="250"/>
      <c r="AY1931" s="205"/>
      <c r="AZ1931" s="250"/>
      <c r="BB1931" s="250"/>
      <c r="BC1931" s="205"/>
      <c r="BD1931" s="250"/>
      <c r="BF1931" s="250"/>
      <c r="BG1931" s="205"/>
      <c r="BH1931" s="250"/>
      <c r="BI1931" s="121"/>
      <c r="BJ1931" s="250"/>
      <c r="BK1931" s="205"/>
      <c r="BL1931" s="250"/>
      <c r="BN1931" s="121"/>
      <c r="BO1931" s="121"/>
      <c r="BP1931" s="121"/>
      <c r="BQ1931" s="121"/>
      <c r="BR1931" s="121"/>
    </row>
    <row r="1932" spans="1:70" customFormat="1" ht="15.75">
      <c r="A1932" s="84"/>
      <c r="B1932" s="363"/>
      <c r="C1932" s="121"/>
      <c r="D1932" s="121"/>
      <c r="E1932" s="121"/>
      <c r="F1932" s="121"/>
      <c r="G1932" s="121"/>
      <c r="H1932" s="121"/>
      <c r="I1932" s="121"/>
      <c r="J1932" s="121"/>
      <c r="K1932" s="121"/>
      <c r="L1932" s="10"/>
      <c r="M1932" s="225"/>
      <c r="N1932" s="225"/>
      <c r="R1932" s="205"/>
      <c r="S1932" s="205"/>
      <c r="T1932" s="205"/>
      <c r="V1932" s="205"/>
      <c r="W1932" s="205"/>
      <c r="X1932" s="205"/>
      <c r="Y1932" s="394"/>
      <c r="Z1932" s="250"/>
      <c r="AA1932" s="205"/>
      <c r="AB1932" s="250"/>
      <c r="AC1932" s="250"/>
      <c r="AD1932" s="250"/>
      <c r="AE1932" s="205"/>
      <c r="AF1932" s="250"/>
      <c r="AH1932" s="250"/>
      <c r="AI1932" s="205"/>
      <c r="AJ1932" s="250"/>
      <c r="AK1932" s="250"/>
      <c r="AL1932" s="250"/>
      <c r="AM1932" s="205"/>
      <c r="AN1932" s="250"/>
      <c r="AO1932" s="121"/>
      <c r="AP1932" s="250"/>
      <c r="AQ1932" s="205"/>
      <c r="AR1932" s="250"/>
      <c r="AT1932" s="250"/>
      <c r="AU1932" s="205"/>
      <c r="AV1932" s="250"/>
      <c r="AX1932" s="250"/>
      <c r="AY1932" s="205"/>
      <c r="AZ1932" s="250"/>
      <c r="BB1932" s="250"/>
      <c r="BC1932" s="205"/>
      <c r="BD1932" s="250"/>
      <c r="BF1932" s="250"/>
      <c r="BG1932" s="205"/>
      <c r="BH1932" s="250"/>
      <c r="BI1932" s="121"/>
      <c r="BJ1932" s="250"/>
      <c r="BK1932" s="205"/>
      <c r="BL1932" s="250"/>
      <c r="BN1932" s="121"/>
      <c r="BO1932" s="121"/>
      <c r="BP1932" s="121"/>
      <c r="BQ1932" s="121"/>
      <c r="BR1932" s="121"/>
    </row>
    <row r="1933" spans="1:70" customFormat="1" ht="15.75">
      <c r="A1933" s="84"/>
      <c r="B1933" s="363"/>
      <c r="C1933" s="121"/>
      <c r="D1933" s="121"/>
      <c r="E1933" s="121"/>
      <c r="F1933" s="121"/>
      <c r="G1933" s="121"/>
      <c r="H1933" s="121"/>
      <c r="I1933" s="121"/>
      <c r="J1933" s="121"/>
      <c r="K1933" s="121"/>
      <c r="L1933" s="10"/>
      <c r="M1933" s="225"/>
      <c r="N1933" s="225"/>
      <c r="R1933" s="205"/>
      <c r="S1933" s="205"/>
      <c r="T1933" s="205"/>
      <c r="V1933" s="205"/>
      <c r="W1933" s="205"/>
      <c r="X1933" s="205"/>
      <c r="Y1933" s="394"/>
      <c r="Z1933" s="250"/>
      <c r="AA1933" s="205"/>
      <c r="AB1933" s="250"/>
      <c r="AC1933" s="250"/>
      <c r="AD1933" s="250"/>
      <c r="AE1933" s="205"/>
      <c r="AF1933" s="250"/>
      <c r="AH1933" s="250"/>
      <c r="AI1933" s="205"/>
      <c r="AJ1933" s="250"/>
      <c r="AK1933" s="250"/>
      <c r="AL1933" s="250"/>
      <c r="AM1933" s="205"/>
      <c r="AN1933" s="250"/>
      <c r="AO1933" s="121"/>
      <c r="AP1933" s="250"/>
      <c r="AQ1933" s="205"/>
      <c r="AR1933" s="250"/>
      <c r="AT1933" s="250"/>
      <c r="AU1933" s="205"/>
      <c r="AV1933" s="250"/>
      <c r="AX1933" s="250"/>
      <c r="AY1933" s="205"/>
      <c r="AZ1933" s="250"/>
      <c r="BB1933" s="250"/>
      <c r="BC1933" s="205"/>
      <c r="BD1933" s="250"/>
      <c r="BF1933" s="250"/>
      <c r="BG1933" s="205"/>
      <c r="BH1933" s="250"/>
      <c r="BI1933" s="121"/>
      <c r="BJ1933" s="250"/>
      <c r="BK1933" s="205"/>
      <c r="BL1933" s="250"/>
      <c r="BN1933" s="121"/>
      <c r="BO1933" s="121"/>
      <c r="BP1933" s="121"/>
      <c r="BQ1933" s="121"/>
      <c r="BR1933" s="121"/>
    </row>
    <row r="1934" spans="1:70" customFormat="1" ht="15.75">
      <c r="A1934" s="84"/>
      <c r="B1934" s="363"/>
      <c r="C1934" s="121"/>
      <c r="D1934" s="121"/>
      <c r="E1934" s="121"/>
      <c r="F1934" s="121"/>
      <c r="G1934" s="121"/>
      <c r="H1934" s="121"/>
      <c r="I1934" s="121"/>
      <c r="J1934" s="121"/>
      <c r="K1934" s="121"/>
      <c r="L1934" s="10"/>
      <c r="M1934" s="225"/>
      <c r="N1934" s="225"/>
      <c r="R1934" s="205"/>
      <c r="S1934" s="205"/>
      <c r="T1934" s="205"/>
      <c r="V1934" s="205"/>
      <c r="W1934" s="205"/>
      <c r="X1934" s="205"/>
      <c r="Y1934" s="394"/>
      <c r="Z1934" s="250"/>
      <c r="AA1934" s="205"/>
      <c r="AB1934" s="250"/>
      <c r="AC1934" s="250"/>
      <c r="AD1934" s="250"/>
      <c r="AE1934" s="205"/>
      <c r="AF1934" s="250"/>
      <c r="AH1934" s="250"/>
      <c r="AI1934" s="205"/>
      <c r="AJ1934" s="250"/>
      <c r="AK1934" s="250"/>
      <c r="AL1934" s="250"/>
      <c r="AM1934" s="205"/>
      <c r="AN1934" s="250"/>
      <c r="AO1934" s="121"/>
      <c r="AP1934" s="250"/>
      <c r="AQ1934" s="205"/>
      <c r="AR1934" s="250"/>
      <c r="AT1934" s="250"/>
      <c r="AU1934" s="205"/>
      <c r="AV1934" s="250"/>
      <c r="AX1934" s="250"/>
      <c r="AY1934" s="205"/>
      <c r="AZ1934" s="250"/>
      <c r="BB1934" s="250"/>
      <c r="BC1934" s="205"/>
      <c r="BD1934" s="250"/>
      <c r="BF1934" s="250"/>
      <c r="BG1934" s="205"/>
      <c r="BH1934" s="250"/>
      <c r="BI1934" s="121"/>
      <c r="BJ1934" s="250"/>
      <c r="BK1934" s="205"/>
      <c r="BL1934" s="250"/>
      <c r="BN1934" s="121"/>
      <c r="BO1934" s="121"/>
      <c r="BP1934" s="121"/>
      <c r="BQ1934" s="121"/>
      <c r="BR1934" s="121"/>
    </row>
    <row r="1935" spans="1:70" customFormat="1" ht="15.75">
      <c r="A1935" s="84"/>
      <c r="B1935" s="363"/>
      <c r="C1935" s="121"/>
      <c r="D1935" s="121"/>
      <c r="E1935" s="121"/>
      <c r="F1935" s="121"/>
      <c r="G1935" s="121"/>
      <c r="H1935" s="121"/>
      <c r="I1935" s="121"/>
      <c r="J1935" s="121"/>
      <c r="K1935" s="121"/>
      <c r="L1935" s="10"/>
      <c r="M1935" s="225"/>
      <c r="N1935" s="225"/>
      <c r="R1935" s="205"/>
      <c r="S1935" s="205"/>
      <c r="T1935" s="205"/>
      <c r="V1935" s="205"/>
      <c r="W1935" s="205"/>
      <c r="X1935" s="205"/>
      <c r="Y1935" s="394"/>
      <c r="Z1935" s="250"/>
      <c r="AA1935" s="205"/>
      <c r="AB1935" s="250"/>
      <c r="AC1935" s="250"/>
      <c r="AD1935" s="250"/>
      <c r="AE1935" s="205"/>
      <c r="AF1935" s="250"/>
      <c r="AH1935" s="250"/>
      <c r="AI1935" s="205"/>
      <c r="AJ1935" s="250"/>
      <c r="AK1935" s="250"/>
      <c r="AL1935" s="250"/>
      <c r="AM1935" s="205"/>
      <c r="AN1935" s="250"/>
      <c r="AO1935" s="121"/>
      <c r="AP1935" s="250"/>
      <c r="AQ1935" s="205"/>
      <c r="AR1935" s="250"/>
      <c r="AT1935" s="250"/>
      <c r="AU1935" s="205"/>
      <c r="AV1935" s="250"/>
      <c r="AX1935" s="250"/>
      <c r="AY1935" s="205"/>
      <c r="AZ1935" s="250"/>
      <c r="BB1935" s="250"/>
      <c r="BC1935" s="205"/>
      <c r="BD1935" s="250"/>
      <c r="BF1935" s="250"/>
      <c r="BG1935" s="205"/>
      <c r="BH1935" s="250"/>
      <c r="BI1935" s="121"/>
      <c r="BJ1935" s="250"/>
      <c r="BK1935" s="205"/>
      <c r="BL1935" s="250"/>
      <c r="BN1935" s="121"/>
      <c r="BO1935" s="121"/>
      <c r="BP1935" s="121"/>
      <c r="BQ1935" s="121"/>
      <c r="BR1935" s="121"/>
    </row>
    <row r="1936" spans="1:70" customFormat="1" ht="15.75">
      <c r="A1936" s="84"/>
      <c r="B1936" s="363"/>
      <c r="C1936" s="121"/>
      <c r="D1936" s="121"/>
      <c r="E1936" s="121"/>
      <c r="F1936" s="121"/>
      <c r="G1936" s="121"/>
      <c r="H1936" s="121"/>
      <c r="I1936" s="121"/>
      <c r="J1936" s="121"/>
      <c r="K1936" s="121"/>
      <c r="L1936" s="10"/>
      <c r="M1936" s="225"/>
      <c r="N1936" s="225"/>
      <c r="R1936" s="205"/>
      <c r="S1936" s="205"/>
      <c r="T1936" s="205"/>
      <c r="V1936" s="205"/>
      <c r="W1936" s="205"/>
      <c r="X1936" s="205"/>
      <c r="Y1936" s="394"/>
      <c r="Z1936" s="250"/>
      <c r="AA1936" s="205"/>
      <c r="AB1936" s="250"/>
      <c r="AC1936" s="250"/>
      <c r="AD1936" s="250"/>
      <c r="AE1936" s="205"/>
      <c r="AF1936" s="250"/>
      <c r="AH1936" s="250"/>
      <c r="AI1936" s="205"/>
      <c r="AJ1936" s="250"/>
      <c r="AK1936" s="250"/>
      <c r="AL1936" s="250"/>
      <c r="AM1936" s="205"/>
      <c r="AN1936" s="250"/>
      <c r="AO1936" s="121"/>
      <c r="AP1936" s="250"/>
      <c r="AQ1936" s="205"/>
      <c r="AR1936" s="250"/>
      <c r="AT1936" s="250"/>
      <c r="AU1936" s="205"/>
      <c r="AV1936" s="250"/>
      <c r="AX1936" s="250"/>
      <c r="AY1936" s="205"/>
      <c r="AZ1936" s="250"/>
      <c r="BB1936" s="250"/>
      <c r="BC1936" s="205"/>
      <c r="BD1936" s="250"/>
      <c r="BF1936" s="250"/>
      <c r="BG1936" s="205"/>
      <c r="BH1936" s="250"/>
      <c r="BI1936" s="121"/>
      <c r="BJ1936" s="250"/>
      <c r="BK1936" s="205"/>
      <c r="BL1936" s="250"/>
      <c r="BN1936" s="121"/>
      <c r="BO1936" s="121"/>
      <c r="BP1936" s="121"/>
      <c r="BQ1936" s="121"/>
      <c r="BR1936" s="121"/>
    </row>
    <row r="1937" spans="1:70" customFormat="1" ht="15.75">
      <c r="A1937" s="84"/>
      <c r="B1937" s="363"/>
      <c r="C1937" s="121"/>
      <c r="D1937" s="121"/>
      <c r="E1937" s="121"/>
      <c r="F1937" s="121"/>
      <c r="G1937" s="121"/>
      <c r="H1937" s="121"/>
      <c r="I1937" s="121"/>
      <c r="J1937" s="121"/>
      <c r="K1937" s="121"/>
      <c r="L1937" s="10"/>
      <c r="M1937" s="225"/>
      <c r="N1937" s="225"/>
      <c r="R1937" s="205"/>
      <c r="S1937" s="205"/>
      <c r="T1937" s="205"/>
      <c r="V1937" s="205"/>
      <c r="W1937" s="205"/>
      <c r="X1937" s="205"/>
      <c r="Y1937" s="394"/>
      <c r="Z1937" s="250"/>
      <c r="AA1937" s="205"/>
      <c r="AB1937" s="250"/>
      <c r="AC1937" s="250"/>
      <c r="AD1937" s="250"/>
      <c r="AE1937" s="205"/>
      <c r="AF1937" s="250"/>
      <c r="AH1937" s="250"/>
      <c r="AI1937" s="205"/>
      <c r="AJ1937" s="250"/>
      <c r="AK1937" s="250"/>
      <c r="AL1937" s="250"/>
      <c r="AM1937" s="205"/>
      <c r="AN1937" s="250"/>
      <c r="AO1937" s="121"/>
      <c r="AP1937" s="250"/>
      <c r="AQ1937" s="205"/>
      <c r="AR1937" s="250"/>
      <c r="AT1937" s="250"/>
      <c r="AU1937" s="205"/>
      <c r="AV1937" s="250"/>
      <c r="AX1937" s="250"/>
      <c r="AY1937" s="205"/>
      <c r="AZ1937" s="250"/>
      <c r="BB1937" s="250"/>
      <c r="BC1937" s="205"/>
      <c r="BD1937" s="250"/>
      <c r="BF1937" s="250"/>
      <c r="BG1937" s="205"/>
      <c r="BH1937" s="250"/>
      <c r="BI1937" s="121"/>
      <c r="BJ1937" s="250"/>
      <c r="BK1937" s="205"/>
      <c r="BL1937" s="250"/>
      <c r="BN1937" s="121"/>
      <c r="BO1937" s="121"/>
      <c r="BP1937" s="121"/>
      <c r="BQ1937" s="121"/>
      <c r="BR1937" s="121"/>
    </row>
    <row r="1938" spans="1:70" customFormat="1" ht="15.75">
      <c r="A1938" s="84"/>
      <c r="B1938" s="363"/>
      <c r="C1938" s="121"/>
      <c r="D1938" s="121"/>
      <c r="E1938" s="121"/>
      <c r="F1938" s="121"/>
      <c r="G1938" s="121"/>
      <c r="H1938" s="121"/>
      <c r="I1938" s="121"/>
      <c r="J1938" s="121"/>
      <c r="K1938" s="121"/>
      <c r="L1938" s="10"/>
      <c r="M1938" s="225"/>
      <c r="N1938" s="225"/>
      <c r="R1938" s="205"/>
      <c r="S1938" s="205"/>
      <c r="T1938" s="205"/>
      <c r="V1938" s="205"/>
      <c r="W1938" s="205"/>
      <c r="X1938" s="205"/>
      <c r="Y1938" s="394"/>
      <c r="Z1938" s="250"/>
      <c r="AA1938" s="205"/>
      <c r="AB1938" s="250"/>
      <c r="AC1938" s="250"/>
      <c r="AD1938" s="250"/>
      <c r="AE1938" s="205"/>
      <c r="AF1938" s="250"/>
      <c r="AH1938" s="250"/>
      <c r="AI1938" s="205"/>
      <c r="AJ1938" s="250"/>
      <c r="AK1938" s="250"/>
      <c r="AL1938" s="250"/>
      <c r="AM1938" s="205"/>
      <c r="AN1938" s="250"/>
      <c r="AO1938" s="121"/>
      <c r="AP1938" s="250"/>
      <c r="AQ1938" s="205"/>
      <c r="AR1938" s="250"/>
      <c r="AT1938" s="250"/>
      <c r="AU1938" s="205"/>
      <c r="AV1938" s="250"/>
      <c r="AX1938" s="250"/>
      <c r="AY1938" s="205"/>
      <c r="AZ1938" s="250"/>
      <c r="BB1938" s="250"/>
      <c r="BC1938" s="205"/>
      <c r="BD1938" s="250"/>
      <c r="BF1938" s="250"/>
      <c r="BG1938" s="205"/>
      <c r="BH1938" s="250"/>
      <c r="BI1938" s="121"/>
      <c r="BJ1938" s="250"/>
      <c r="BK1938" s="205"/>
      <c r="BL1938" s="250"/>
      <c r="BN1938" s="121"/>
      <c r="BO1938" s="121"/>
      <c r="BP1938" s="121"/>
      <c r="BQ1938" s="121"/>
      <c r="BR1938" s="121"/>
    </row>
    <row r="1939" spans="1:70" customFormat="1" ht="15.75">
      <c r="A1939" s="84"/>
      <c r="B1939" s="363"/>
      <c r="C1939" s="121"/>
      <c r="D1939" s="121"/>
      <c r="E1939" s="121"/>
      <c r="F1939" s="121"/>
      <c r="G1939" s="121"/>
      <c r="H1939" s="121"/>
      <c r="I1939" s="121"/>
      <c r="J1939" s="121"/>
      <c r="K1939" s="121"/>
      <c r="L1939" s="10"/>
      <c r="M1939" s="225"/>
      <c r="N1939" s="225"/>
      <c r="R1939" s="205"/>
      <c r="S1939" s="205"/>
      <c r="T1939" s="205"/>
      <c r="V1939" s="205"/>
      <c r="W1939" s="205"/>
      <c r="X1939" s="205"/>
      <c r="Y1939" s="394"/>
      <c r="Z1939" s="250"/>
      <c r="AA1939" s="205"/>
      <c r="AB1939" s="250"/>
      <c r="AC1939" s="250"/>
      <c r="AD1939" s="250"/>
      <c r="AE1939" s="205"/>
      <c r="AF1939" s="250"/>
      <c r="AH1939" s="250"/>
      <c r="AI1939" s="205"/>
      <c r="AJ1939" s="250"/>
      <c r="AK1939" s="250"/>
      <c r="AL1939" s="250"/>
      <c r="AM1939" s="205"/>
      <c r="AN1939" s="250"/>
      <c r="AO1939" s="121"/>
      <c r="AP1939" s="250"/>
      <c r="AQ1939" s="205"/>
      <c r="AR1939" s="250"/>
      <c r="AT1939" s="250"/>
      <c r="AU1939" s="205"/>
      <c r="AV1939" s="250"/>
      <c r="AX1939" s="250"/>
      <c r="AY1939" s="205"/>
      <c r="AZ1939" s="250"/>
      <c r="BB1939" s="250"/>
      <c r="BC1939" s="205"/>
      <c r="BD1939" s="250"/>
      <c r="BF1939" s="250"/>
      <c r="BG1939" s="205"/>
      <c r="BH1939" s="250"/>
      <c r="BI1939" s="121"/>
      <c r="BJ1939" s="250"/>
      <c r="BK1939" s="205"/>
      <c r="BL1939" s="250"/>
      <c r="BN1939" s="121"/>
      <c r="BO1939" s="121"/>
      <c r="BP1939" s="121"/>
      <c r="BQ1939" s="121"/>
      <c r="BR1939" s="121"/>
    </row>
    <row r="1940" spans="1:70" customFormat="1" ht="15.75">
      <c r="A1940" s="84"/>
      <c r="B1940" s="363"/>
      <c r="C1940" s="121"/>
      <c r="D1940" s="121"/>
      <c r="E1940" s="121"/>
      <c r="F1940" s="121"/>
      <c r="G1940" s="121"/>
      <c r="H1940" s="121"/>
      <c r="I1940" s="121"/>
      <c r="J1940" s="121"/>
      <c r="K1940" s="121"/>
      <c r="L1940" s="10"/>
      <c r="M1940" s="225"/>
      <c r="N1940" s="225"/>
      <c r="R1940" s="205"/>
      <c r="S1940" s="205"/>
      <c r="T1940" s="205"/>
      <c r="V1940" s="205"/>
      <c r="W1940" s="205"/>
      <c r="X1940" s="205"/>
      <c r="Y1940" s="394"/>
      <c r="Z1940" s="250"/>
      <c r="AA1940" s="205"/>
      <c r="AB1940" s="250"/>
      <c r="AC1940" s="250"/>
      <c r="AD1940" s="250"/>
      <c r="AE1940" s="205"/>
      <c r="AF1940" s="250"/>
      <c r="AH1940" s="250"/>
      <c r="AI1940" s="205"/>
      <c r="AJ1940" s="250"/>
      <c r="AK1940" s="250"/>
      <c r="AL1940" s="250"/>
      <c r="AM1940" s="205"/>
      <c r="AN1940" s="250"/>
      <c r="AO1940" s="121"/>
      <c r="AP1940" s="250"/>
      <c r="AQ1940" s="205"/>
      <c r="AR1940" s="250"/>
      <c r="AT1940" s="250"/>
      <c r="AU1940" s="205"/>
      <c r="AV1940" s="250"/>
      <c r="AX1940" s="250"/>
      <c r="AY1940" s="205"/>
      <c r="AZ1940" s="250"/>
      <c r="BB1940" s="250"/>
      <c r="BC1940" s="205"/>
      <c r="BD1940" s="250"/>
      <c r="BF1940" s="250"/>
      <c r="BG1940" s="205"/>
      <c r="BH1940" s="250"/>
      <c r="BI1940" s="121"/>
      <c r="BJ1940" s="250"/>
      <c r="BK1940" s="205"/>
      <c r="BL1940" s="250"/>
      <c r="BN1940" s="121"/>
      <c r="BO1940" s="121"/>
      <c r="BP1940" s="121"/>
      <c r="BQ1940" s="121"/>
      <c r="BR1940" s="121"/>
    </row>
    <row r="1941" spans="1:70" customFormat="1" ht="15.75">
      <c r="A1941" s="84"/>
      <c r="B1941" s="363"/>
      <c r="C1941" s="121"/>
      <c r="D1941" s="121"/>
      <c r="E1941" s="121"/>
      <c r="F1941" s="121"/>
      <c r="G1941" s="121"/>
      <c r="H1941" s="121"/>
      <c r="I1941" s="121"/>
      <c r="J1941" s="121"/>
      <c r="K1941" s="121"/>
      <c r="L1941" s="10"/>
      <c r="M1941" s="225"/>
      <c r="N1941" s="225"/>
      <c r="R1941" s="205"/>
      <c r="S1941" s="205"/>
      <c r="T1941" s="205"/>
      <c r="V1941" s="205"/>
      <c r="W1941" s="205"/>
      <c r="X1941" s="205"/>
      <c r="Y1941" s="394"/>
      <c r="Z1941" s="250"/>
      <c r="AA1941" s="205"/>
      <c r="AB1941" s="250"/>
      <c r="AC1941" s="250"/>
      <c r="AD1941" s="250"/>
      <c r="AE1941" s="205"/>
      <c r="AF1941" s="250"/>
      <c r="AH1941" s="250"/>
      <c r="AI1941" s="205"/>
      <c r="AJ1941" s="250"/>
      <c r="AK1941" s="250"/>
      <c r="AL1941" s="250"/>
      <c r="AM1941" s="205"/>
      <c r="AN1941" s="250"/>
      <c r="AO1941" s="121"/>
      <c r="AP1941" s="250"/>
      <c r="AQ1941" s="205"/>
      <c r="AR1941" s="250"/>
      <c r="AT1941" s="250"/>
      <c r="AU1941" s="205"/>
      <c r="AV1941" s="250"/>
      <c r="AX1941" s="250"/>
      <c r="AY1941" s="205"/>
      <c r="AZ1941" s="250"/>
      <c r="BB1941" s="250"/>
      <c r="BC1941" s="205"/>
      <c r="BD1941" s="250"/>
      <c r="BF1941" s="250"/>
      <c r="BG1941" s="205"/>
      <c r="BH1941" s="250"/>
      <c r="BI1941" s="121"/>
      <c r="BJ1941" s="250"/>
      <c r="BK1941" s="205"/>
      <c r="BL1941" s="250"/>
      <c r="BN1941" s="121"/>
      <c r="BO1941" s="121"/>
      <c r="BP1941" s="121"/>
      <c r="BQ1941" s="121"/>
      <c r="BR1941" s="121"/>
    </row>
    <row r="1942" spans="1:70" customFormat="1" ht="15.75">
      <c r="A1942" s="84"/>
      <c r="B1942" s="363"/>
      <c r="C1942" s="121"/>
      <c r="D1942" s="121"/>
      <c r="E1942" s="121"/>
      <c r="F1942" s="121"/>
      <c r="G1942" s="121"/>
      <c r="H1942" s="121"/>
      <c r="I1942" s="121"/>
      <c r="J1942" s="121"/>
      <c r="K1942" s="121"/>
      <c r="L1942" s="10"/>
      <c r="M1942" s="225"/>
      <c r="N1942" s="225"/>
      <c r="R1942" s="205"/>
      <c r="S1942" s="205"/>
      <c r="T1942" s="205"/>
      <c r="V1942" s="205"/>
      <c r="W1942" s="205"/>
      <c r="X1942" s="205"/>
      <c r="Y1942" s="394"/>
      <c r="Z1942" s="250"/>
      <c r="AA1942" s="205"/>
      <c r="AB1942" s="250"/>
      <c r="AC1942" s="250"/>
      <c r="AD1942" s="250"/>
      <c r="AE1942" s="205"/>
      <c r="AF1942" s="250"/>
      <c r="AH1942" s="250"/>
      <c r="AI1942" s="205"/>
      <c r="AJ1942" s="250"/>
      <c r="AK1942" s="250"/>
      <c r="AL1942" s="250"/>
      <c r="AM1942" s="205"/>
      <c r="AN1942" s="250"/>
      <c r="AO1942" s="121"/>
      <c r="AP1942" s="250"/>
      <c r="AQ1942" s="205"/>
      <c r="AR1942" s="250"/>
      <c r="AT1942" s="250"/>
      <c r="AU1942" s="205"/>
      <c r="AV1942" s="250"/>
      <c r="AX1942" s="250"/>
      <c r="AY1942" s="205"/>
      <c r="AZ1942" s="250"/>
      <c r="BB1942" s="250"/>
      <c r="BC1942" s="205"/>
      <c r="BD1942" s="250"/>
      <c r="BF1942" s="250"/>
      <c r="BG1942" s="205"/>
      <c r="BH1942" s="250"/>
      <c r="BI1942" s="121"/>
      <c r="BJ1942" s="250"/>
      <c r="BK1942" s="205"/>
      <c r="BL1942" s="250"/>
      <c r="BN1942" s="121"/>
      <c r="BO1942" s="121"/>
      <c r="BP1942" s="121"/>
      <c r="BQ1942" s="121"/>
      <c r="BR1942" s="121"/>
    </row>
    <row r="1943" spans="1:70" customFormat="1" ht="15.75">
      <c r="A1943" s="84"/>
      <c r="B1943" s="363"/>
      <c r="C1943" s="121"/>
      <c r="D1943" s="121"/>
      <c r="E1943" s="121"/>
      <c r="F1943" s="121"/>
      <c r="G1943" s="121"/>
      <c r="H1943" s="121"/>
      <c r="I1943" s="121"/>
      <c r="J1943" s="121"/>
      <c r="K1943" s="121"/>
      <c r="L1943" s="10"/>
      <c r="M1943" s="225"/>
      <c r="N1943" s="225"/>
      <c r="R1943" s="205"/>
      <c r="S1943" s="205"/>
      <c r="T1943" s="205"/>
      <c r="V1943" s="205"/>
      <c r="W1943" s="205"/>
      <c r="X1943" s="205"/>
      <c r="Y1943" s="394"/>
      <c r="Z1943" s="250"/>
      <c r="AA1943" s="205"/>
      <c r="AB1943" s="250"/>
      <c r="AC1943" s="250"/>
      <c r="AD1943" s="250"/>
      <c r="AE1943" s="205"/>
      <c r="AF1943" s="250"/>
      <c r="AH1943" s="250"/>
      <c r="AI1943" s="205"/>
      <c r="AJ1943" s="250"/>
      <c r="AK1943" s="250"/>
      <c r="AL1943" s="250"/>
      <c r="AM1943" s="205"/>
      <c r="AN1943" s="250"/>
      <c r="AO1943" s="121"/>
      <c r="AP1943" s="250"/>
      <c r="AQ1943" s="205"/>
      <c r="AR1943" s="250"/>
      <c r="AT1943" s="250"/>
      <c r="AU1943" s="205"/>
      <c r="AV1943" s="250"/>
      <c r="AX1943" s="250"/>
      <c r="AY1943" s="205"/>
      <c r="AZ1943" s="250"/>
      <c r="BB1943" s="250"/>
      <c r="BC1943" s="205"/>
      <c r="BD1943" s="250"/>
      <c r="BF1943" s="250"/>
      <c r="BG1943" s="205"/>
      <c r="BH1943" s="250"/>
      <c r="BI1943" s="121"/>
      <c r="BJ1943" s="250"/>
      <c r="BK1943" s="205"/>
      <c r="BL1943" s="250"/>
      <c r="BN1943" s="121"/>
      <c r="BO1943" s="121"/>
      <c r="BP1943" s="121"/>
      <c r="BQ1943" s="121"/>
      <c r="BR1943" s="121"/>
    </row>
    <row r="1944" spans="1:70" customFormat="1" ht="15.75">
      <c r="A1944" s="84"/>
      <c r="B1944" s="363"/>
      <c r="C1944" s="121"/>
      <c r="D1944" s="121"/>
      <c r="E1944" s="121"/>
      <c r="F1944" s="121"/>
      <c r="G1944" s="121"/>
      <c r="H1944" s="121"/>
      <c r="I1944" s="121"/>
      <c r="J1944" s="121"/>
      <c r="K1944" s="121"/>
      <c r="L1944" s="10"/>
      <c r="M1944" s="225"/>
      <c r="N1944" s="225"/>
      <c r="R1944" s="205"/>
      <c r="S1944" s="205"/>
      <c r="T1944" s="205"/>
      <c r="V1944" s="205"/>
      <c r="W1944" s="205"/>
      <c r="X1944" s="205"/>
      <c r="Y1944" s="394"/>
      <c r="Z1944" s="250"/>
      <c r="AA1944" s="205"/>
      <c r="AB1944" s="250"/>
      <c r="AC1944" s="250"/>
      <c r="AD1944" s="250"/>
      <c r="AE1944" s="205"/>
      <c r="AF1944" s="250"/>
      <c r="AH1944" s="250"/>
      <c r="AI1944" s="205"/>
      <c r="AJ1944" s="250"/>
      <c r="AK1944" s="250"/>
      <c r="AL1944" s="250"/>
      <c r="AM1944" s="205"/>
      <c r="AN1944" s="250"/>
      <c r="AO1944" s="121"/>
      <c r="AP1944" s="250"/>
      <c r="AQ1944" s="205"/>
      <c r="AR1944" s="250"/>
      <c r="AT1944" s="250"/>
      <c r="AU1944" s="205"/>
      <c r="AV1944" s="250"/>
      <c r="AX1944" s="250"/>
      <c r="AY1944" s="205"/>
      <c r="AZ1944" s="250"/>
      <c r="BB1944" s="250"/>
      <c r="BC1944" s="205"/>
      <c r="BD1944" s="250"/>
      <c r="BF1944" s="250"/>
      <c r="BG1944" s="205"/>
      <c r="BH1944" s="250"/>
      <c r="BI1944" s="121"/>
      <c r="BJ1944" s="250"/>
      <c r="BK1944" s="205"/>
      <c r="BL1944" s="250"/>
      <c r="BN1944" s="121"/>
      <c r="BO1944" s="121"/>
      <c r="BP1944" s="121"/>
      <c r="BQ1944" s="121"/>
      <c r="BR1944" s="121"/>
    </row>
    <row r="1945" spans="1:70" customFormat="1" ht="15.75">
      <c r="A1945" s="84"/>
      <c r="B1945" s="363"/>
      <c r="C1945" s="121"/>
      <c r="D1945" s="121"/>
      <c r="E1945" s="121"/>
      <c r="F1945" s="121"/>
      <c r="G1945" s="121"/>
      <c r="H1945" s="121"/>
      <c r="I1945" s="121"/>
      <c r="J1945" s="121"/>
      <c r="K1945" s="121"/>
      <c r="L1945" s="10"/>
      <c r="M1945" s="225"/>
      <c r="N1945" s="225"/>
      <c r="R1945" s="205"/>
      <c r="S1945" s="205"/>
      <c r="T1945" s="205"/>
      <c r="V1945" s="205"/>
      <c r="W1945" s="205"/>
      <c r="X1945" s="205"/>
      <c r="Y1945" s="394"/>
      <c r="Z1945" s="250"/>
      <c r="AA1945" s="205"/>
      <c r="AB1945" s="250"/>
      <c r="AC1945" s="250"/>
      <c r="AD1945" s="250"/>
      <c r="AE1945" s="205"/>
      <c r="AF1945" s="250"/>
      <c r="AH1945" s="250"/>
      <c r="AI1945" s="205"/>
      <c r="AJ1945" s="250"/>
      <c r="AK1945" s="250"/>
      <c r="AL1945" s="250"/>
      <c r="AM1945" s="205"/>
      <c r="AN1945" s="250"/>
      <c r="AO1945" s="121"/>
      <c r="AP1945" s="250"/>
      <c r="AQ1945" s="205"/>
      <c r="AR1945" s="250"/>
      <c r="AT1945" s="250"/>
      <c r="AU1945" s="205"/>
      <c r="AV1945" s="250"/>
      <c r="AX1945" s="250"/>
      <c r="AY1945" s="205"/>
      <c r="AZ1945" s="250"/>
      <c r="BB1945" s="250"/>
      <c r="BC1945" s="205"/>
      <c r="BD1945" s="250"/>
      <c r="BF1945" s="250"/>
      <c r="BG1945" s="205"/>
      <c r="BH1945" s="250"/>
      <c r="BI1945" s="121"/>
      <c r="BJ1945" s="250"/>
      <c r="BK1945" s="205"/>
      <c r="BL1945" s="250"/>
      <c r="BN1945" s="121"/>
      <c r="BO1945" s="121"/>
      <c r="BP1945" s="121"/>
      <c r="BQ1945" s="121"/>
      <c r="BR1945" s="121"/>
    </row>
    <row r="1946" spans="1:70" customFormat="1" ht="15.75">
      <c r="A1946" s="84"/>
      <c r="B1946" s="363"/>
      <c r="C1946" s="121"/>
      <c r="D1946" s="121"/>
      <c r="E1946" s="121"/>
      <c r="F1946" s="121"/>
      <c r="G1946" s="121"/>
      <c r="H1946" s="121"/>
      <c r="I1946" s="121"/>
      <c r="J1946" s="121"/>
      <c r="K1946" s="121"/>
      <c r="L1946" s="10"/>
      <c r="M1946" s="225"/>
      <c r="N1946" s="225"/>
      <c r="R1946" s="205"/>
      <c r="S1946" s="205"/>
      <c r="T1946" s="205"/>
      <c r="V1946" s="205"/>
      <c r="W1946" s="205"/>
      <c r="X1946" s="205"/>
      <c r="Y1946" s="394"/>
      <c r="Z1946" s="250"/>
      <c r="AA1946" s="205"/>
      <c r="AB1946" s="250"/>
      <c r="AC1946" s="250"/>
      <c r="AD1946" s="250"/>
      <c r="AE1946" s="205"/>
      <c r="AF1946" s="250"/>
      <c r="AH1946" s="250"/>
      <c r="AI1946" s="205"/>
      <c r="AJ1946" s="250"/>
      <c r="AK1946" s="250"/>
      <c r="AL1946" s="250"/>
      <c r="AM1946" s="205"/>
      <c r="AN1946" s="250"/>
      <c r="AO1946" s="121"/>
      <c r="AP1946" s="250"/>
      <c r="AQ1946" s="205"/>
      <c r="AR1946" s="250"/>
      <c r="AT1946" s="250"/>
      <c r="AU1946" s="205"/>
      <c r="AV1946" s="250"/>
      <c r="AX1946" s="250"/>
      <c r="AY1946" s="205"/>
      <c r="AZ1946" s="250"/>
      <c r="BB1946" s="250"/>
      <c r="BC1946" s="205"/>
      <c r="BD1946" s="250"/>
      <c r="BF1946" s="250"/>
      <c r="BG1946" s="205"/>
      <c r="BH1946" s="250"/>
      <c r="BI1946" s="121"/>
      <c r="BJ1946" s="250"/>
      <c r="BK1946" s="205"/>
      <c r="BL1946" s="250"/>
      <c r="BN1946" s="121"/>
      <c r="BO1946" s="121"/>
      <c r="BP1946" s="121"/>
      <c r="BQ1946" s="121"/>
      <c r="BR1946" s="121"/>
    </row>
    <row r="1947" spans="1:70" customFormat="1" ht="15.75">
      <c r="A1947" s="84"/>
      <c r="B1947" s="363"/>
      <c r="C1947" s="121"/>
      <c r="D1947" s="121"/>
      <c r="E1947" s="121"/>
      <c r="F1947" s="121"/>
      <c r="G1947" s="121"/>
      <c r="H1947" s="121"/>
      <c r="I1947" s="121"/>
      <c r="J1947" s="121"/>
      <c r="K1947" s="121"/>
      <c r="L1947" s="10"/>
      <c r="M1947" s="225"/>
      <c r="N1947" s="225"/>
      <c r="R1947" s="205"/>
      <c r="S1947" s="205"/>
      <c r="T1947" s="205"/>
      <c r="V1947" s="205"/>
      <c r="W1947" s="205"/>
      <c r="X1947" s="205"/>
      <c r="Y1947" s="394"/>
      <c r="Z1947" s="250"/>
      <c r="AA1947" s="205"/>
      <c r="AB1947" s="250"/>
      <c r="AC1947" s="250"/>
      <c r="AD1947" s="250"/>
      <c r="AE1947" s="205"/>
      <c r="AF1947" s="250"/>
      <c r="AH1947" s="250"/>
      <c r="AI1947" s="205"/>
      <c r="AJ1947" s="250"/>
      <c r="AK1947" s="250"/>
      <c r="AL1947" s="250"/>
      <c r="AM1947" s="205"/>
      <c r="AN1947" s="250"/>
      <c r="AO1947" s="121"/>
      <c r="AP1947" s="250"/>
      <c r="AQ1947" s="205"/>
      <c r="AR1947" s="250"/>
      <c r="AT1947" s="250"/>
      <c r="AU1947" s="205"/>
      <c r="AV1947" s="250"/>
      <c r="AX1947" s="250"/>
      <c r="AY1947" s="205"/>
      <c r="AZ1947" s="250"/>
      <c r="BB1947" s="250"/>
      <c r="BC1947" s="205"/>
      <c r="BD1947" s="250"/>
      <c r="BF1947" s="250"/>
      <c r="BG1947" s="205"/>
      <c r="BH1947" s="250"/>
      <c r="BI1947" s="121"/>
      <c r="BJ1947" s="250"/>
      <c r="BK1947" s="205"/>
      <c r="BL1947" s="250"/>
      <c r="BN1947" s="121"/>
      <c r="BO1947" s="121"/>
      <c r="BP1947" s="121"/>
      <c r="BQ1947" s="121"/>
      <c r="BR1947" s="121"/>
    </row>
    <row r="1948" spans="1:70" customFormat="1" ht="15.75">
      <c r="A1948" s="84"/>
      <c r="B1948" s="363"/>
      <c r="C1948" s="121"/>
      <c r="D1948" s="121"/>
      <c r="E1948" s="121"/>
      <c r="F1948" s="121"/>
      <c r="G1948" s="121"/>
      <c r="H1948" s="121"/>
      <c r="I1948" s="121"/>
      <c r="J1948" s="121"/>
      <c r="K1948" s="121"/>
      <c r="L1948" s="10"/>
      <c r="M1948" s="225"/>
      <c r="N1948" s="225"/>
      <c r="R1948" s="205"/>
      <c r="S1948" s="205"/>
      <c r="T1948" s="205"/>
      <c r="V1948" s="205"/>
      <c r="W1948" s="205"/>
      <c r="X1948" s="205"/>
      <c r="Y1948" s="394"/>
      <c r="Z1948" s="250"/>
      <c r="AA1948" s="205"/>
      <c r="AB1948" s="250"/>
      <c r="AC1948" s="250"/>
      <c r="AD1948" s="250"/>
      <c r="AE1948" s="205"/>
      <c r="AF1948" s="250"/>
      <c r="AH1948" s="250"/>
      <c r="AI1948" s="205"/>
      <c r="AJ1948" s="250"/>
      <c r="AK1948" s="250"/>
      <c r="AL1948" s="250"/>
      <c r="AM1948" s="205"/>
      <c r="AN1948" s="250"/>
      <c r="AO1948" s="121"/>
      <c r="AP1948" s="250"/>
      <c r="AQ1948" s="205"/>
      <c r="AR1948" s="250"/>
      <c r="AT1948" s="250"/>
      <c r="AU1948" s="205"/>
      <c r="AV1948" s="250"/>
      <c r="AX1948" s="250"/>
      <c r="AY1948" s="205"/>
      <c r="AZ1948" s="250"/>
      <c r="BB1948" s="250"/>
      <c r="BC1948" s="205"/>
      <c r="BD1948" s="250"/>
      <c r="BF1948" s="250"/>
      <c r="BG1948" s="205"/>
      <c r="BH1948" s="250"/>
      <c r="BI1948" s="121"/>
      <c r="BJ1948" s="250"/>
      <c r="BK1948" s="205"/>
      <c r="BL1948" s="250"/>
      <c r="BN1948" s="121"/>
      <c r="BO1948" s="121"/>
      <c r="BP1948" s="121"/>
      <c r="BQ1948" s="121"/>
      <c r="BR1948" s="121"/>
    </row>
    <row r="1949" spans="1:70" customFormat="1" ht="15.75">
      <c r="A1949" s="84"/>
      <c r="B1949" s="363"/>
      <c r="C1949" s="121"/>
      <c r="D1949" s="121"/>
      <c r="E1949" s="121"/>
      <c r="F1949" s="121"/>
      <c r="G1949" s="121"/>
      <c r="H1949" s="121"/>
      <c r="I1949" s="121"/>
      <c r="J1949" s="121"/>
      <c r="K1949" s="121"/>
      <c r="L1949" s="10"/>
      <c r="M1949" s="225"/>
      <c r="N1949" s="225"/>
      <c r="R1949" s="205"/>
      <c r="S1949" s="205"/>
      <c r="T1949" s="205"/>
      <c r="V1949" s="205"/>
      <c r="W1949" s="205"/>
      <c r="X1949" s="205"/>
      <c r="Y1949" s="394"/>
      <c r="Z1949" s="250"/>
      <c r="AA1949" s="205"/>
      <c r="AB1949" s="250"/>
      <c r="AC1949" s="250"/>
      <c r="AD1949" s="250"/>
      <c r="AE1949" s="205"/>
      <c r="AF1949" s="250"/>
      <c r="AH1949" s="250"/>
      <c r="AI1949" s="205"/>
      <c r="AJ1949" s="250"/>
      <c r="AK1949" s="250"/>
      <c r="AL1949" s="250"/>
      <c r="AM1949" s="205"/>
      <c r="AN1949" s="250"/>
      <c r="AO1949" s="121"/>
      <c r="AP1949" s="250"/>
      <c r="AQ1949" s="205"/>
      <c r="AR1949" s="250"/>
      <c r="AT1949" s="250"/>
      <c r="AU1949" s="205"/>
      <c r="AV1949" s="250"/>
      <c r="AX1949" s="250"/>
      <c r="AY1949" s="205"/>
      <c r="AZ1949" s="250"/>
      <c r="BB1949" s="250"/>
      <c r="BC1949" s="205"/>
      <c r="BD1949" s="250"/>
      <c r="BF1949" s="250"/>
      <c r="BG1949" s="205"/>
      <c r="BH1949" s="250"/>
      <c r="BI1949" s="121"/>
      <c r="BJ1949" s="250"/>
      <c r="BK1949" s="205"/>
      <c r="BL1949" s="250"/>
      <c r="BN1949" s="121"/>
      <c r="BO1949" s="121"/>
      <c r="BP1949" s="121"/>
      <c r="BQ1949" s="121"/>
      <c r="BR1949" s="121"/>
    </row>
    <row r="1950" spans="1:70" customFormat="1" ht="15.75">
      <c r="A1950" s="84"/>
      <c r="B1950" s="363"/>
      <c r="C1950" s="121"/>
      <c r="D1950" s="121"/>
      <c r="E1950" s="121"/>
      <c r="F1950" s="121"/>
      <c r="G1950" s="121"/>
      <c r="H1950" s="121"/>
      <c r="I1950" s="121"/>
      <c r="J1950" s="121"/>
      <c r="K1950" s="121"/>
      <c r="L1950" s="10"/>
      <c r="M1950" s="225"/>
      <c r="N1950" s="225"/>
      <c r="R1950" s="205"/>
      <c r="S1950" s="205"/>
      <c r="T1950" s="205"/>
      <c r="V1950" s="205"/>
      <c r="W1950" s="205"/>
      <c r="X1950" s="205"/>
      <c r="Y1950" s="394"/>
      <c r="Z1950" s="250"/>
      <c r="AA1950" s="205"/>
      <c r="AB1950" s="250"/>
      <c r="AC1950" s="250"/>
      <c r="AD1950" s="250"/>
      <c r="AE1950" s="205"/>
      <c r="AF1950" s="250"/>
      <c r="AH1950" s="250"/>
      <c r="AI1950" s="205"/>
      <c r="AJ1950" s="250"/>
      <c r="AK1950" s="250"/>
      <c r="AL1950" s="250"/>
      <c r="AM1950" s="205"/>
      <c r="AN1950" s="250"/>
      <c r="AO1950" s="121"/>
      <c r="AP1950" s="250"/>
      <c r="AQ1950" s="205"/>
      <c r="AR1950" s="250"/>
      <c r="AT1950" s="250"/>
      <c r="AU1950" s="205"/>
      <c r="AV1950" s="250"/>
      <c r="AX1950" s="250"/>
      <c r="AY1950" s="205"/>
      <c r="AZ1950" s="250"/>
      <c r="BB1950" s="250"/>
      <c r="BC1950" s="205"/>
      <c r="BD1950" s="250"/>
      <c r="BF1950" s="250"/>
      <c r="BG1950" s="205"/>
      <c r="BH1950" s="250"/>
      <c r="BI1950" s="121"/>
      <c r="BJ1950" s="250"/>
      <c r="BK1950" s="205"/>
      <c r="BL1950" s="250"/>
      <c r="BN1950" s="121"/>
      <c r="BO1950" s="121"/>
      <c r="BP1950" s="121"/>
      <c r="BQ1950" s="121"/>
      <c r="BR1950" s="121"/>
    </row>
    <row r="1951" spans="1:70" customFormat="1" ht="15.75">
      <c r="A1951" s="84"/>
      <c r="B1951" s="363"/>
      <c r="C1951" s="121"/>
      <c r="D1951" s="121"/>
      <c r="E1951" s="121"/>
      <c r="F1951" s="121"/>
      <c r="G1951" s="121"/>
      <c r="H1951" s="121"/>
      <c r="I1951" s="121"/>
      <c r="J1951" s="121"/>
      <c r="K1951" s="121"/>
      <c r="L1951" s="10"/>
      <c r="M1951" s="225"/>
      <c r="N1951" s="225"/>
      <c r="R1951" s="205"/>
      <c r="S1951" s="205"/>
      <c r="T1951" s="205"/>
      <c r="V1951" s="205"/>
      <c r="W1951" s="205"/>
      <c r="X1951" s="205"/>
      <c r="Y1951" s="394"/>
      <c r="Z1951" s="250"/>
      <c r="AA1951" s="205"/>
      <c r="AB1951" s="250"/>
      <c r="AC1951" s="250"/>
      <c r="AD1951" s="250"/>
      <c r="AE1951" s="205"/>
      <c r="AF1951" s="250"/>
      <c r="AH1951" s="250"/>
      <c r="AI1951" s="205"/>
      <c r="AJ1951" s="250"/>
      <c r="AK1951" s="250"/>
      <c r="AL1951" s="250"/>
      <c r="AM1951" s="205"/>
      <c r="AN1951" s="250"/>
      <c r="AO1951" s="121"/>
      <c r="AP1951" s="250"/>
      <c r="AQ1951" s="205"/>
      <c r="AR1951" s="250"/>
      <c r="AT1951" s="250"/>
      <c r="AU1951" s="205"/>
      <c r="AV1951" s="250"/>
      <c r="AX1951" s="250"/>
      <c r="AY1951" s="205"/>
      <c r="AZ1951" s="250"/>
      <c r="BB1951" s="250"/>
      <c r="BC1951" s="205"/>
      <c r="BD1951" s="250"/>
      <c r="BF1951" s="250"/>
      <c r="BG1951" s="205"/>
      <c r="BH1951" s="250"/>
      <c r="BI1951" s="121"/>
      <c r="BJ1951" s="250"/>
      <c r="BK1951" s="205"/>
      <c r="BL1951" s="250"/>
      <c r="BN1951" s="121"/>
      <c r="BO1951" s="121"/>
      <c r="BP1951" s="121"/>
      <c r="BQ1951" s="121"/>
      <c r="BR1951" s="121"/>
    </row>
    <row r="1952" spans="1:70" customFormat="1" ht="15.75">
      <c r="A1952" s="84"/>
      <c r="B1952" s="363"/>
      <c r="C1952" s="121"/>
      <c r="D1952" s="121"/>
      <c r="E1952" s="121"/>
      <c r="F1952" s="121"/>
      <c r="G1952" s="121"/>
      <c r="H1952" s="121"/>
      <c r="I1952" s="121"/>
      <c r="J1952" s="121"/>
      <c r="K1952" s="121"/>
      <c r="L1952" s="10"/>
      <c r="M1952" s="225"/>
      <c r="N1952" s="225"/>
      <c r="R1952" s="205"/>
      <c r="S1952" s="205"/>
      <c r="T1952" s="205"/>
      <c r="V1952" s="205"/>
      <c r="W1952" s="205"/>
      <c r="X1952" s="205"/>
      <c r="Y1952" s="394"/>
      <c r="Z1952" s="250"/>
      <c r="AA1952" s="205"/>
      <c r="AB1952" s="250"/>
      <c r="AC1952" s="250"/>
      <c r="AD1952" s="250"/>
      <c r="AE1952" s="205"/>
      <c r="AF1952" s="250"/>
      <c r="AH1952" s="250"/>
      <c r="AI1952" s="205"/>
      <c r="AJ1952" s="250"/>
      <c r="AK1952" s="250"/>
      <c r="AL1952" s="250"/>
      <c r="AM1952" s="205"/>
      <c r="AN1952" s="250"/>
      <c r="AO1952" s="121"/>
      <c r="AP1952" s="250"/>
      <c r="AQ1952" s="205"/>
      <c r="AR1952" s="250"/>
      <c r="AT1952" s="250"/>
      <c r="AU1952" s="205"/>
      <c r="AV1952" s="250"/>
      <c r="AX1952" s="250"/>
      <c r="AY1952" s="205"/>
      <c r="AZ1952" s="250"/>
      <c r="BB1952" s="250"/>
      <c r="BC1952" s="205"/>
      <c r="BD1952" s="250"/>
      <c r="BF1952" s="250"/>
      <c r="BG1952" s="205"/>
      <c r="BH1952" s="250"/>
      <c r="BI1952" s="121"/>
      <c r="BJ1952" s="250"/>
      <c r="BK1952" s="205"/>
      <c r="BL1952" s="250"/>
      <c r="BN1952" s="121"/>
      <c r="BO1952" s="121"/>
      <c r="BP1952" s="121"/>
      <c r="BQ1952" s="121"/>
      <c r="BR1952" s="121"/>
    </row>
    <row r="1953" spans="1:70" customFormat="1" ht="15.75">
      <c r="A1953" s="84"/>
      <c r="B1953" s="363"/>
      <c r="C1953" s="121"/>
      <c r="D1953" s="121"/>
      <c r="E1953" s="121"/>
      <c r="F1953" s="121"/>
      <c r="G1953" s="121"/>
      <c r="H1953" s="121"/>
      <c r="I1953" s="121"/>
      <c r="J1953" s="121"/>
      <c r="K1953" s="121"/>
      <c r="L1953" s="10"/>
      <c r="M1953" s="225"/>
      <c r="N1953" s="225"/>
      <c r="R1953" s="205"/>
      <c r="S1953" s="205"/>
      <c r="T1953" s="205"/>
      <c r="V1953" s="205"/>
      <c r="W1953" s="205"/>
      <c r="X1953" s="205"/>
      <c r="Y1953" s="394"/>
      <c r="Z1953" s="250"/>
      <c r="AA1953" s="205"/>
      <c r="AB1953" s="250"/>
      <c r="AC1953" s="250"/>
      <c r="AD1953" s="250"/>
      <c r="AE1953" s="205"/>
      <c r="AF1953" s="250"/>
      <c r="AH1953" s="250"/>
      <c r="AI1953" s="205"/>
      <c r="AJ1953" s="250"/>
      <c r="AK1953" s="250"/>
      <c r="AL1953" s="250"/>
      <c r="AM1953" s="205"/>
      <c r="AN1953" s="250"/>
      <c r="AO1953" s="121"/>
      <c r="AP1953" s="250"/>
      <c r="AQ1953" s="205"/>
      <c r="AR1953" s="250"/>
      <c r="AT1953" s="250"/>
      <c r="AU1953" s="205"/>
      <c r="AV1953" s="250"/>
      <c r="AX1953" s="250"/>
      <c r="AY1953" s="205"/>
      <c r="AZ1953" s="250"/>
      <c r="BB1953" s="250"/>
      <c r="BC1953" s="205"/>
      <c r="BD1953" s="250"/>
      <c r="BF1953" s="250"/>
      <c r="BG1953" s="205"/>
      <c r="BH1953" s="250"/>
      <c r="BI1953" s="121"/>
      <c r="BJ1953" s="250"/>
      <c r="BK1953" s="205"/>
      <c r="BL1953" s="250"/>
      <c r="BN1953" s="121"/>
      <c r="BO1953" s="121"/>
      <c r="BP1953" s="121"/>
      <c r="BQ1953" s="121"/>
      <c r="BR1953" s="121"/>
    </row>
    <row r="1954" spans="1:70" customFormat="1" ht="15.75">
      <c r="A1954" s="84"/>
      <c r="B1954" s="363"/>
      <c r="C1954" s="121"/>
      <c r="D1954" s="121"/>
      <c r="E1954" s="121"/>
      <c r="F1954" s="121"/>
      <c r="G1954" s="121"/>
      <c r="H1954" s="121"/>
      <c r="I1954" s="121"/>
      <c r="J1954" s="121"/>
      <c r="K1954" s="121"/>
      <c r="L1954" s="10"/>
      <c r="M1954" s="225"/>
      <c r="N1954" s="225"/>
      <c r="R1954" s="205"/>
      <c r="S1954" s="205"/>
      <c r="T1954" s="205"/>
      <c r="V1954" s="205"/>
      <c r="W1954" s="205"/>
      <c r="X1954" s="205"/>
      <c r="Y1954" s="394"/>
      <c r="Z1954" s="250"/>
      <c r="AA1954" s="205"/>
      <c r="AB1954" s="250"/>
      <c r="AC1954" s="250"/>
      <c r="AD1954" s="250"/>
      <c r="AE1954" s="205"/>
      <c r="AF1954" s="250"/>
      <c r="AH1954" s="250"/>
      <c r="AI1954" s="205"/>
      <c r="AJ1954" s="250"/>
      <c r="AK1954" s="250"/>
      <c r="AL1954" s="250"/>
      <c r="AM1954" s="205"/>
      <c r="AN1954" s="250"/>
      <c r="AO1954" s="121"/>
      <c r="AP1954" s="250"/>
      <c r="AQ1954" s="205"/>
      <c r="AR1954" s="250"/>
      <c r="AT1954" s="250"/>
      <c r="AU1954" s="205"/>
      <c r="AV1954" s="250"/>
      <c r="AX1954" s="250"/>
      <c r="AY1954" s="205"/>
      <c r="AZ1954" s="250"/>
      <c r="BB1954" s="250"/>
      <c r="BC1954" s="205"/>
      <c r="BD1954" s="250"/>
      <c r="BF1954" s="250"/>
      <c r="BG1954" s="205"/>
      <c r="BH1954" s="250"/>
      <c r="BI1954" s="121"/>
      <c r="BJ1954" s="250"/>
      <c r="BK1954" s="205"/>
      <c r="BL1954" s="250"/>
      <c r="BN1954" s="121"/>
      <c r="BO1954" s="121"/>
      <c r="BP1954" s="121"/>
      <c r="BQ1954" s="121"/>
      <c r="BR1954" s="121"/>
    </row>
    <row r="1955" spans="1:70" customFormat="1" ht="15.75">
      <c r="A1955" s="84"/>
      <c r="B1955" s="363"/>
      <c r="C1955" s="121"/>
      <c r="D1955" s="121"/>
      <c r="E1955" s="121"/>
      <c r="F1955" s="121"/>
      <c r="G1955" s="121"/>
      <c r="H1955" s="121"/>
      <c r="I1955" s="121"/>
      <c r="J1955" s="121"/>
      <c r="K1955" s="121"/>
      <c r="L1955" s="10"/>
      <c r="M1955" s="225"/>
      <c r="N1955" s="225"/>
      <c r="R1955" s="205"/>
      <c r="S1955" s="205"/>
      <c r="T1955" s="205"/>
      <c r="V1955" s="205"/>
      <c r="W1955" s="205"/>
      <c r="X1955" s="205"/>
      <c r="Y1955" s="394"/>
      <c r="Z1955" s="250"/>
      <c r="AA1955" s="205"/>
      <c r="AB1955" s="250"/>
      <c r="AC1955" s="250"/>
      <c r="AD1955" s="250"/>
      <c r="AE1955" s="205"/>
      <c r="AF1955" s="250"/>
      <c r="AH1955" s="250"/>
      <c r="AI1955" s="205"/>
      <c r="AJ1955" s="250"/>
      <c r="AK1955" s="250"/>
      <c r="AL1955" s="250"/>
      <c r="AM1955" s="205"/>
      <c r="AN1955" s="250"/>
      <c r="AO1955" s="121"/>
      <c r="AP1955" s="250"/>
      <c r="AQ1955" s="205"/>
      <c r="AR1955" s="250"/>
      <c r="AT1955" s="250"/>
      <c r="AU1955" s="205"/>
      <c r="AV1955" s="250"/>
      <c r="AX1955" s="250"/>
      <c r="AY1955" s="205"/>
      <c r="AZ1955" s="250"/>
      <c r="BB1955" s="250"/>
      <c r="BC1955" s="205"/>
      <c r="BD1955" s="250"/>
      <c r="BF1955" s="250"/>
      <c r="BG1955" s="205"/>
      <c r="BH1955" s="250"/>
      <c r="BI1955" s="121"/>
      <c r="BJ1955" s="250"/>
      <c r="BK1955" s="205"/>
      <c r="BL1955" s="250"/>
      <c r="BN1955" s="121"/>
      <c r="BO1955" s="121"/>
      <c r="BP1955" s="121"/>
      <c r="BQ1955" s="121"/>
      <c r="BR1955" s="121"/>
    </row>
    <row r="1956" spans="1:70" customFormat="1" ht="15.75">
      <c r="A1956" s="84"/>
      <c r="B1956" s="363"/>
      <c r="C1956" s="121"/>
      <c r="D1956" s="121"/>
      <c r="E1956" s="121"/>
      <c r="F1956" s="121"/>
      <c r="G1956" s="121"/>
      <c r="H1956" s="121"/>
      <c r="I1956" s="121"/>
      <c r="J1956" s="121"/>
      <c r="K1956" s="121"/>
      <c r="L1956" s="10"/>
      <c r="M1956" s="225"/>
      <c r="N1956" s="225"/>
      <c r="R1956" s="205"/>
      <c r="S1956" s="205"/>
      <c r="T1956" s="205"/>
      <c r="V1956" s="205"/>
      <c r="W1956" s="205"/>
      <c r="X1956" s="205"/>
      <c r="Y1956" s="394"/>
      <c r="Z1956" s="250"/>
      <c r="AA1956" s="205"/>
      <c r="AB1956" s="250"/>
      <c r="AC1956" s="250"/>
      <c r="AD1956" s="250"/>
      <c r="AE1956" s="205"/>
      <c r="AF1956" s="250"/>
      <c r="AH1956" s="250"/>
      <c r="AI1956" s="205"/>
      <c r="AJ1956" s="250"/>
      <c r="AK1956" s="250"/>
      <c r="AL1956" s="250"/>
      <c r="AM1956" s="205"/>
      <c r="AN1956" s="250"/>
      <c r="AO1956" s="121"/>
      <c r="AP1956" s="250"/>
      <c r="AQ1956" s="205"/>
      <c r="AR1956" s="250"/>
      <c r="AT1956" s="250"/>
      <c r="AU1956" s="205"/>
      <c r="AV1956" s="250"/>
      <c r="AX1956" s="250"/>
      <c r="AY1956" s="205"/>
      <c r="AZ1956" s="250"/>
      <c r="BB1956" s="250"/>
      <c r="BC1956" s="205"/>
      <c r="BD1956" s="250"/>
      <c r="BF1956" s="250"/>
      <c r="BG1956" s="205"/>
      <c r="BH1956" s="250"/>
      <c r="BI1956" s="121"/>
      <c r="BJ1956" s="250"/>
      <c r="BK1956" s="205"/>
      <c r="BL1956" s="250"/>
      <c r="BN1956" s="121"/>
      <c r="BO1956" s="121"/>
      <c r="BP1956" s="121"/>
      <c r="BQ1956" s="121"/>
      <c r="BR1956" s="121"/>
    </row>
    <row r="1957" spans="1:70" customFormat="1" ht="15.75">
      <c r="A1957" s="84"/>
      <c r="B1957" s="363"/>
      <c r="C1957" s="121"/>
      <c r="D1957" s="121"/>
      <c r="E1957" s="121"/>
      <c r="F1957" s="121"/>
      <c r="G1957" s="121"/>
      <c r="H1957" s="121"/>
      <c r="I1957" s="121"/>
      <c r="J1957" s="121"/>
      <c r="K1957" s="121"/>
      <c r="L1957" s="10"/>
      <c r="M1957" s="225"/>
      <c r="N1957" s="225"/>
      <c r="R1957" s="205"/>
      <c r="S1957" s="205"/>
      <c r="T1957" s="205"/>
      <c r="V1957" s="205"/>
      <c r="W1957" s="205"/>
      <c r="X1957" s="205"/>
      <c r="Y1957" s="394"/>
      <c r="Z1957" s="250"/>
      <c r="AA1957" s="205"/>
      <c r="AB1957" s="250"/>
      <c r="AC1957" s="250"/>
      <c r="AD1957" s="250"/>
      <c r="AE1957" s="205"/>
      <c r="AF1957" s="250"/>
      <c r="AH1957" s="250"/>
      <c r="AI1957" s="205"/>
      <c r="AJ1957" s="250"/>
      <c r="AK1957" s="250"/>
      <c r="AL1957" s="250"/>
      <c r="AM1957" s="205"/>
      <c r="AN1957" s="250"/>
      <c r="AO1957" s="121"/>
      <c r="AP1957" s="250"/>
      <c r="AQ1957" s="205"/>
      <c r="AR1957" s="250"/>
      <c r="AT1957" s="250"/>
      <c r="AU1957" s="205"/>
      <c r="AV1957" s="250"/>
      <c r="AX1957" s="250"/>
      <c r="AY1957" s="205"/>
      <c r="AZ1957" s="250"/>
      <c r="BB1957" s="250"/>
      <c r="BC1957" s="205"/>
      <c r="BD1957" s="250"/>
      <c r="BF1957" s="250"/>
      <c r="BG1957" s="205"/>
      <c r="BH1957" s="250"/>
      <c r="BI1957" s="121"/>
      <c r="BJ1957" s="250"/>
      <c r="BK1957" s="205"/>
      <c r="BL1957" s="250"/>
      <c r="BN1957" s="121"/>
      <c r="BO1957" s="121"/>
      <c r="BP1957" s="121"/>
      <c r="BQ1957" s="121"/>
      <c r="BR1957" s="121"/>
    </row>
    <row r="1958" spans="1:70" customFormat="1" ht="15.75">
      <c r="A1958" s="84"/>
      <c r="B1958" s="363"/>
      <c r="C1958" s="121"/>
      <c r="D1958" s="121"/>
      <c r="E1958" s="121"/>
      <c r="F1958" s="121"/>
      <c r="G1958" s="121"/>
      <c r="H1958" s="121"/>
      <c r="I1958" s="121"/>
      <c r="J1958" s="121"/>
      <c r="K1958" s="121"/>
      <c r="L1958" s="10"/>
      <c r="M1958" s="225"/>
      <c r="N1958" s="225"/>
      <c r="R1958" s="205"/>
      <c r="S1958" s="205"/>
      <c r="T1958" s="205"/>
      <c r="V1958" s="205"/>
      <c r="W1958" s="205"/>
      <c r="X1958" s="205"/>
      <c r="Y1958" s="394"/>
      <c r="Z1958" s="250"/>
      <c r="AA1958" s="205"/>
      <c r="AB1958" s="250"/>
      <c r="AC1958" s="250"/>
      <c r="AD1958" s="250"/>
      <c r="AE1958" s="205"/>
      <c r="AF1958" s="250"/>
      <c r="AH1958" s="250"/>
      <c r="AI1958" s="205"/>
      <c r="AJ1958" s="250"/>
      <c r="AK1958" s="250"/>
      <c r="AL1958" s="250"/>
      <c r="AM1958" s="205"/>
      <c r="AN1958" s="250"/>
      <c r="AO1958" s="121"/>
      <c r="AP1958" s="250"/>
      <c r="AQ1958" s="205"/>
      <c r="AR1958" s="250"/>
      <c r="AT1958" s="250"/>
      <c r="AU1958" s="205"/>
      <c r="AV1958" s="250"/>
      <c r="AX1958" s="250"/>
      <c r="AY1958" s="205"/>
      <c r="AZ1958" s="250"/>
      <c r="BB1958" s="250"/>
      <c r="BC1958" s="205"/>
      <c r="BD1958" s="250"/>
      <c r="BF1958" s="250"/>
      <c r="BG1958" s="205"/>
      <c r="BH1958" s="250"/>
      <c r="BI1958" s="121"/>
      <c r="BJ1958" s="250"/>
      <c r="BK1958" s="205"/>
      <c r="BL1958" s="250"/>
      <c r="BN1958" s="121"/>
      <c r="BO1958" s="121"/>
      <c r="BP1958" s="121"/>
      <c r="BQ1958" s="121"/>
      <c r="BR1958" s="121"/>
    </row>
    <row r="1959" spans="1:70" customFormat="1" ht="15.75">
      <c r="A1959" s="84"/>
      <c r="B1959" s="363"/>
      <c r="C1959" s="121"/>
      <c r="D1959" s="121"/>
      <c r="E1959" s="121"/>
      <c r="F1959" s="121"/>
      <c r="G1959" s="121"/>
      <c r="H1959" s="121"/>
      <c r="I1959" s="121"/>
      <c r="J1959" s="121"/>
      <c r="K1959" s="121"/>
      <c r="L1959" s="10"/>
      <c r="M1959" s="225"/>
      <c r="N1959" s="225"/>
      <c r="R1959" s="205"/>
      <c r="S1959" s="205"/>
      <c r="T1959" s="205"/>
      <c r="V1959" s="205"/>
      <c r="W1959" s="205"/>
      <c r="X1959" s="205"/>
      <c r="Y1959" s="394"/>
      <c r="Z1959" s="250"/>
      <c r="AA1959" s="205"/>
      <c r="AB1959" s="250"/>
      <c r="AC1959" s="250"/>
      <c r="AD1959" s="250"/>
      <c r="AE1959" s="205"/>
      <c r="AF1959" s="250"/>
      <c r="AH1959" s="250"/>
      <c r="AI1959" s="205"/>
      <c r="AJ1959" s="250"/>
      <c r="AK1959" s="250"/>
      <c r="AL1959" s="250"/>
      <c r="AM1959" s="205"/>
      <c r="AN1959" s="250"/>
      <c r="AO1959" s="121"/>
      <c r="AP1959" s="250"/>
      <c r="AQ1959" s="205"/>
      <c r="AR1959" s="250"/>
      <c r="AT1959" s="250"/>
      <c r="AU1959" s="205"/>
      <c r="AV1959" s="250"/>
      <c r="AX1959" s="250"/>
      <c r="AY1959" s="205"/>
      <c r="AZ1959" s="250"/>
      <c r="BB1959" s="250"/>
      <c r="BC1959" s="205"/>
      <c r="BD1959" s="250"/>
      <c r="BF1959" s="250"/>
      <c r="BG1959" s="205"/>
      <c r="BH1959" s="250"/>
      <c r="BI1959" s="121"/>
      <c r="BJ1959" s="250"/>
      <c r="BK1959" s="205"/>
      <c r="BL1959" s="250"/>
      <c r="BN1959" s="121"/>
      <c r="BO1959" s="121"/>
      <c r="BP1959" s="121"/>
      <c r="BQ1959" s="121"/>
      <c r="BR1959" s="121"/>
    </row>
    <row r="1960" spans="1:70" customFormat="1" ht="15.75">
      <c r="A1960" s="84"/>
      <c r="B1960" s="363"/>
      <c r="C1960" s="121"/>
      <c r="D1960" s="121"/>
      <c r="E1960" s="121"/>
      <c r="F1960" s="121"/>
      <c r="G1960" s="121"/>
      <c r="H1960" s="121"/>
      <c r="I1960" s="121"/>
      <c r="J1960" s="121"/>
      <c r="K1960" s="121"/>
      <c r="L1960" s="10"/>
      <c r="M1960" s="225"/>
      <c r="N1960" s="225"/>
      <c r="R1960" s="205"/>
      <c r="S1960" s="205"/>
      <c r="T1960" s="205"/>
      <c r="V1960" s="205"/>
      <c r="W1960" s="205"/>
      <c r="X1960" s="205"/>
      <c r="Y1960" s="394"/>
      <c r="Z1960" s="250"/>
      <c r="AA1960" s="205"/>
      <c r="AB1960" s="250"/>
      <c r="AC1960" s="250"/>
      <c r="AD1960" s="250"/>
      <c r="AE1960" s="205"/>
      <c r="AF1960" s="250"/>
      <c r="AH1960" s="250"/>
      <c r="AI1960" s="205"/>
      <c r="AJ1960" s="250"/>
      <c r="AK1960" s="250"/>
      <c r="AL1960" s="250"/>
      <c r="AM1960" s="205"/>
      <c r="AN1960" s="250"/>
      <c r="AO1960" s="121"/>
      <c r="AP1960" s="250"/>
      <c r="AQ1960" s="205"/>
      <c r="AR1960" s="250"/>
      <c r="AT1960" s="250"/>
      <c r="AU1960" s="205"/>
      <c r="AV1960" s="250"/>
      <c r="AX1960" s="250"/>
      <c r="AY1960" s="205"/>
      <c r="AZ1960" s="250"/>
      <c r="BB1960" s="250"/>
      <c r="BC1960" s="205"/>
      <c r="BD1960" s="250"/>
      <c r="BF1960" s="250"/>
      <c r="BG1960" s="205"/>
      <c r="BH1960" s="250"/>
      <c r="BI1960" s="121"/>
      <c r="BJ1960" s="250"/>
      <c r="BK1960" s="205"/>
      <c r="BL1960" s="250"/>
      <c r="BN1960" s="121"/>
      <c r="BO1960" s="121"/>
      <c r="BP1960" s="121"/>
      <c r="BQ1960" s="121"/>
      <c r="BR1960" s="121"/>
    </row>
    <row r="1961" spans="1:70" customFormat="1" ht="15.75">
      <c r="A1961" s="84"/>
      <c r="B1961" s="363"/>
      <c r="C1961" s="121"/>
      <c r="D1961" s="121"/>
      <c r="E1961" s="121"/>
      <c r="F1961" s="121"/>
      <c r="G1961" s="121"/>
      <c r="H1961" s="121"/>
      <c r="I1961" s="121"/>
      <c r="J1961" s="121"/>
      <c r="K1961" s="121"/>
      <c r="L1961" s="10"/>
      <c r="M1961" s="225"/>
      <c r="N1961" s="225"/>
      <c r="R1961" s="205"/>
      <c r="S1961" s="205"/>
      <c r="T1961" s="205"/>
      <c r="V1961" s="205"/>
      <c r="W1961" s="205"/>
      <c r="X1961" s="205"/>
      <c r="Y1961" s="394"/>
      <c r="Z1961" s="250"/>
      <c r="AA1961" s="205"/>
      <c r="AB1961" s="250"/>
      <c r="AC1961" s="250"/>
      <c r="AD1961" s="250"/>
      <c r="AE1961" s="205"/>
      <c r="AF1961" s="250"/>
      <c r="AH1961" s="250"/>
      <c r="AI1961" s="205"/>
      <c r="AJ1961" s="250"/>
      <c r="AK1961" s="250"/>
      <c r="AL1961" s="250"/>
      <c r="AM1961" s="205"/>
      <c r="AN1961" s="250"/>
      <c r="AO1961" s="121"/>
      <c r="AP1961" s="250"/>
      <c r="AQ1961" s="205"/>
      <c r="AR1961" s="250"/>
      <c r="AT1961" s="250"/>
      <c r="AU1961" s="205"/>
      <c r="AV1961" s="250"/>
      <c r="AX1961" s="250"/>
      <c r="AY1961" s="205"/>
      <c r="AZ1961" s="250"/>
      <c r="BB1961" s="250"/>
      <c r="BC1961" s="205"/>
      <c r="BD1961" s="250"/>
      <c r="BF1961" s="250"/>
      <c r="BG1961" s="205"/>
      <c r="BH1961" s="250"/>
      <c r="BI1961" s="121"/>
      <c r="BJ1961" s="250"/>
      <c r="BK1961" s="205"/>
      <c r="BL1961" s="250"/>
      <c r="BN1961" s="121"/>
      <c r="BO1961" s="121"/>
      <c r="BP1961" s="121"/>
      <c r="BQ1961" s="121"/>
      <c r="BR1961" s="121"/>
    </row>
    <row r="1962" spans="1:70" customFormat="1" ht="15.75">
      <c r="A1962" s="84"/>
      <c r="B1962" s="363"/>
      <c r="C1962" s="121"/>
      <c r="D1962" s="121"/>
      <c r="E1962" s="121"/>
      <c r="F1962" s="121"/>
      <c r="G1962" s="121"/>
      <c r="H1962" s="121"/>
      <c r="I1962" s="121"/>
      <c r="J1962" s="121"/>
      <c r="K1962" s="121"/>
      <c r="L1962" s="10"/>
      <c r="M1962" s="225"/>
      <c r="N1962" s="225"/>
      <c r="R1962" s="205"/>
      <c r="S1962" s="205"/>
      <c r="T1962" s="205"/>
      <c r="V1962" s="205"/>
      <c r="W1962" s="205"/>
      <c r="X1962" s="205"/>
      <c r="Y1962" s="394"/>
      <c r="Z1962" s="250"/>
      <c r="AA1962" s="205"/>
      <c r="AB1962" s="250"/>
      <c r="AC1962" s="250"/>
      <c r="AD1962" s="250"/>
      <c r="AE1962" s="205"/>
      <c r="AF1962" s="250"/>
      <c r="AH1962" s="250"/>
      <c r="AI1962" s="205"/>
      <c r="AJ1962" s="250"/>
      <c r="AK1962" s="250"/>
      <c r="AL1962" s="250"/>
      <c r="AM1962" s="205"/>
      <c r="AN1962" s="250"/>
      <c r="AO1962" s="121"/>
      <c r="AP1962" s="250"/>
      <c r="AQ1962" s="205"/>
      <c r="AR1962" s="250"/>
      <c r="AT1962" s="250"/>
      <c r="AU1962" s="205"/>
      <c r="AV1962" s="250"/>
      <c r="AX1962" s="250"/>
      <c r="AY1962" s="205"/>
      <c r="AZ1962" s="250"/>
      <c r="BB1962" s="250"/>
      <c r="BC1962" s="205"/>
      <c r="BD1962" s="250"/>
      <c r="BF1962" s="250"/>
      <c r="BG1962" s="205"/>
      <c r="BH1962" s="250"/>
      <c r="BI1962" s="121"/>
      <c r="BJ1962" s="250"/>
      <c r="BK1962" s="205"/>
      <c r="BL1962" s="250"/>
      <c r="BN1962" s="121"/>
      <c r="BO1962" s="121"/>
      <c r="BP1962" s="121"/>
      <c r="BQ1962" s="121"/>
      <c r="BR1962" s="121"/>
    </row>
    <row r="1963" spans="1:70" customFormat="1" ht="15.75">
      <c r="A1963" s="84"/>
      <c r="B1963" s="363"/>
      <c r="C1963" s="121"/>
      <c r="D1963" s="121"/>
      <c r="E1963" s="121"/>
      <c r="F1963" s="121"/>
      <c r="G1963" s="121"/>
      <c r="H1963" s="121"/>
      <c r="I1963" s="121"/>
      <c r="J1963" s="121"/>
      <c r="K1963" s="121"/>
      <c r="L1963" s="10"/>
      <c r="M1963" s="225"/>
      <c r="N1963" s="225"/>
      <c r="R1963" s="205"/>
      <c r="S1963" s="205"/>
      <c r="T1963" s="205"/>
      <c r="V1963" s="205"/>
      <c r="W1963" s="205"/>
      <c r="X1963" s="205"/>
      <c r="Y1963" s="394"/>
      <c r="Z1963" s="250"/>
      <c r="AA1963" s="205"/>
      <c r="AB1963" s="250"/>
      <c r="AC1963" s="250"/>
      <c r="AD1963" s="250"/>
      <c r="AE1963" s="205"/>
      <c r="AF1963" s="250"/>
      <c r="AH1963" s="250"/>
      <c r="AI1963" s="205"/>
      <c r="AJ1963" s="250"/>
      <c r="AK1963" s="250"/>
      <c r="AL1963" s="250"/>
      <c r="AM1963" s="205"/>
      <c r="AN1963" s="250"/>
      <c r="AO1963" s="121"/>
      <c r="AP1963" s="250"/>
      <c r="AQ1963" s="205"/>
      <c r="AR1963" s="250"/>
      <c r="AT1963" s="250"/>
      <c r="AU1963" s="205"/>
      <c r="AV1963" s="250"/>
      <c r="AX1963" s="250"/>
      <c r="AY1963" s="205"/>
      <c r="AZ1963" s="250"/>
      <c r="BB1963" s="250"/>
      <c r="BC1963" s="205"/>
      <c r="BD1963" s="250"/>
      <c r="BF1963" s="250"/>
      <c r="BG1963" s="205"/>
      <c r="BH1963" s="250"/>
      <c r="BI1963" s="121"/>
      <c r="BJ1963" s="250"/>
      <c r="BK1963" s="205"/>
      <c r="BL1963" s="250"/>
      <c r="BN1963" s="121"/>
      <c r="BO1963" s="121"/>
      <c r="BP1963" s="121"/>
      <c r="BQ1963" s="121"/>
      <c r="BR1963" s="121"/>
    </row>
    <row r="1964" spans="1:70" customFormat="1" ht="15.75">
      <c r="A1964" s="84"/>
      <c r="B1964" s="363"/>
      <c r="C1964" s="121"/>
      <c r="D1964" s="121"/>
      <c r="E1964" s="121"/>
      <c r="F1964" s="121"/>
      <c r="G1964" s="121"/>
      <c r="H1964" s="121"/>
      <c r="I1964" s="121"/>
      <c r="J1964" s="121"/>
      <c r="K1964" s="121"/>
      <c r="L1964" s="10"/>
      <c r="M1964" s="225"/>
      <c r="N1964" s="225"/>
      <c r="R1964" s="205"/>
      <c r="S1964" s="205"/>
      <c r="T1964" s="205"/>
      <c r="V1964" s="205"/>
      <c r="W1964" s="205"/>
      <c r="X1964" s="205"/>
      <c r="Y1964" s="394"/>
      <c r="Z1964" s="250"/>
      <c r="AA1964" s="205"/>
      <c r="AB1964" s="250"/>
      <c r="AC1964" s="250"/>
      <c r="AD1964" s="250"/>
      <c r="AE1964" s="205"/>
      <c r="AF1964" s="250"/>
      <c r="AH1964" s="250"/>
      <c r="AI1964" s="205"/>
      <c r="AJ1964" s="250"/>
      <c r="AK1964" s="250"/>
      <c r="AL1964" s="250"/>
      <c r="AM1964" s="205"/>
      <c r="AN1964" s="250"/>
      <c r="AO1964" s="121"/>
      <c r="AP1964" s="250"/>
      <c r="AQ1964" s="205"/>
      <c r="AR1964" s="250"/>
      <c r="AT1964" s="250"/>
      <c r="AU1964" s="205"/>
      <c r="AV1964" s="250"/>
      <c r="AX1964" s="250"/>
      <c r="AY1964" s="205"/>
      <c r="AZ1964" s="250"/>
      <c r="BB1964" s="250"/>
      <c r="BC1964" s="205"/>
      <c r="BD1964" s="250"/>
      <c r="BF1964" s="250"/>
      <c r="BG1964" s="205"/>
      <c r="BH1964" s="250"/>
      <c r="BI1964" s="121"/>
      <c r="BJ1964" s="250"/>
      <c r="BK1964" s="205"/>
      <c r="BL1964" s="250"/>
      <c r="BN1964" s="121"/>
      <c r="BO1964" s="121"/>
      <c r="BP1964" s="121"/>
      <c r="BQ1964" s="121"/>
      <c r="BR1964" s="121"/>
    </row>
    <row r="1965" spans="1:70" customFormat="1" ht="15.75">
      <c r="A1965" s="84"/>
      <c r="B1965" s="363"/>
      <c r="C1965" s="121"/>
      <c r="D1965" s="121"/>
      <c r="E1965" s="121"/>
      <c r="F1965" s="121"/>
      <c r="G1965" s="121"/>
      <c r="H1965" s="121"/>
      <c r="I1965" s="121"/>
      <c r="J1965" s="121"/>
      <c r="K1965" s="121"/>
      <c r="L1965" s="10"/>
      <c r="M1965" s="225"/>
      <c r="N1965" s="225"/>
      <c r="R1965" s="205"/>
      <c r="S1965" s="205"/>
      <c r="T1965" s="205"/>
      <c r="V1965" s="205"/>
      <c r="W1965" s="205"/>
      <c r="X1965" s="205"/>
      <c r="Y1965" s="394"/>
      <c r="Z1965" s="250"/>
      <c r="AA1965" s="205"/>
      <c r="AB1965" s="250"/>
      <c r="AC1965" s="250"/>
      <c r="AD1965" s="250"/>
      <c r="AE1965" s="205"/>
      <c r="AF1965" s="250"/>
      <c r="AH1965" s="250"/>
      <c r="AI1965" s="205"/>
      <c r="AJ1965" s="250"/>
      <c r="AK1965" s="250"/>
      <c r="AL1965" s="250"/>
      <c r="AM1965" s="205"/>
      <c r="AN1965" s="250"/>
      <c r="AO1965" s="121"/>
      <c r="AP1965" s="250"/>
      <c r="AQ1965" s="205"/>
      <c r="AR1965" s="250"/>
      <c r="AT1965" s="250"/>
      <c r="AU1965" s="205"/>
      <c r="AV1965" s="250"/>
      <c r="AX1965" s="250"/>
      <c r="AY1965" s="205"/>
      <c r="AZ1965" s="250"/>
      <c r="BB1965" s="250"/>
      <c r="BC1965" s="205"/>
      <c r="BD1965" s="250"/>
      <c r="BF1965" s="250"/>
      <c r="BG1965" s="205"/>
      <c r="BH1965" s="250"/>
      <c r="BI1965" s="121"/>
      <c r="BJ1965" s="250"/>
      <c r="BK1965" s="205"/>
      <c r="BL1965" s="250"/>
      <c r="BN1965" s="121"/>
      <c r="BO1965" s="121"/>
      <c r="BP1965" s="121"/>
      <c r="BQ1965" s="121"/>
      <c r="BR1965" s="121"/>
    </row>
    <row r="1966" spans="1:70" customFormat="1" ht="15.75">
      <c r="A1966" s="84"/>
      <c r="B1966" s="363"/>
      <c r="C1966" s="121"/>
      <c r="D1966" s="121"/>
      <c r="E1966" s="121"/>
      <c r="F1966" s="121"/>
      <c r="G1966" s="121"/>
      <c r="H1966" s="121"/>
      <c r="I1966" s="121"/>
      <c r="J1966" s="121"/>
      <c r="K1966" s="121"/>
      <c r="L1966" s="10"/>
      <c r="M1966" s="225"/>
      <c r="N1966" s="225"/>
      <c r="R1966" s="205"/>
      <c r="S1966" s="205"/>
      <c r="T1966" s="205"/>
      <c r="V1966" s="205"/>
      <c r="W1966" s="205"/>
      <c r="X1966" s="205"/>
      <c r="Y1966" s="394"/>
      <c r="Z1966" s="250"/>
      <c r="AA1966" s="205"/>
      <c r="AB1966" s="250"/>
      <c r="AC1966" s="250"/>
      <c r="AD1966" s="250"/>
      <c r="AE1966" s="205"/>
      <c r="AF1966" s="250"/>
      <c r="AH1966" s="250"/>
      <c r="AI1966" s="205"/>
      <c r="AJ1966" s="250"/>
      <c r="AK1966" s="250"/>
      <c r="AL1966" s="250"/>
      <c r="AM1966" s="205"/>
      <c r="AN1966" s="250"/>
      <c r="AO1966" s="121"/>
      <c r="AP1966" s="250"/>
      <c r="AQ1966" s="205"/>
      <c r="AR1966" s="250"/>
      <c r="AT1966" s="250"/>
      <c r="AU1966" s="205"/>
      <c r="AV1966" s="250"/>
      <c r="AX1966" s="250"/>
      <c r="AY1966" s="205"/>
      <c r="AZ1966" s="250"/>
      <c r="BB1966" s="250"/>
      <c r="BC1966" s="205"/>
      <c r="BD1966" s="250"/>
      <c r="BF1966" s="250"/>
      <c r="BG1966" s="205"/>
      <c r="BH1966" s="250"/>
      <c r="BI1966" s="121"/>
      <c r="BJ1966" s="250"/>
      <c r="BK1966" s="205"/>
      <c r="BL1966" s="250"/>
      <c r="BN1966" s="121"/>
      <c r="BO1966" s="121"/>
      <c r="BP1966" s="121"/>
      <c r="BQ1966" s="121"/>
      <c r="BR1966" s="121"/>
    </row>
    <row r="1967" spans="1:70" customFormat="1" ht="15.75">
      <c r="A1967" s="84"/>
      <c r="B1967" s="363"/>
      <c r="C1967" s="121"/>
      <c r="D1967" s="121"/>
      <c r="E1967" s="121"/>
      <c r="F1967" s="121"/>
      <c r="G1967" s="121"/>
      <c r="H1967" s="121"/>
      <c r="I1967" s="121"/>
      <c r="J1967" s="121"/>
      <c r="K1967" s="121"/>
      <c r="L1967" s="10"/>
      <c r="M1967" s="225"/>
      <c r="N1967" s="225"/>
      <c r="R1967" s="205"/>
      <c r="S1967" s="205"/>
      <c r="T1967" s="205"/>
      <c r="V1967" s="205"/>
      <c r="W1967" s="205"/>
      <c r="X1967" s="205"/>
      <c r="Y1967" s="394"/>
      <c r="Z1967" s="250"/>
      <c r="AA1967" s="205"/>
      <c r="AB1967" s="250"/>
      <c r="AC1967" s="250"/>
      <c r="AD1967" s="250"/>
      <c r="AE1967" s="205"/>
      <c r="AF1967" s="250"/>
      <c r="AH1967" s="250"/>
      <c r="AI1967" s="205"/>
      <c r="AJ1967" s="250"/>
      <c r="AK1967" s="250"/>
      <c r="AL1967" s="250"/>
      <c r="AM1967" s="205"/>
      <c r="AN1967" s="250"/>
      <c r="AO1967" s="121"/>
      <c r="AP1967" s="250"/>
      <c r="AQ1967" s="205"/>
      <c r="AR1967" s="250"/>
      <c r="AT1967" s="250"/>
      <c r="AU1967" s="205"/>
      <c r="AV1967" s="250"/>
      <c r="AX1967" s="250"/>
      <c r="AY1967" s="205"/>
      <c r="AZ1967" s="250"/>
      <c r="BB1967" s="250"/>
      <c r="BC1967" s="205"/>
      <c r="BD1967" s="250"/>
      <c r="BF1967" s="250"/>
      <c r="BG1967" s="205"/>
      <c r="BH1967" s="250"/>
      <c r="BI1967" s="121"/>
      <c r="BJ1967" s="250"/>
      <c r="BK1967" s="205"/>
      <c r="BL1967" s="250"/>
      <c r="BN1967" s="121"/>
      <c r="BO1967" s="121"/>
      <c r="BP1967" s="121"/>
      <c r="BQ1967" s="121"/>
      <c r="BR1967" s="121"/>
    </row>
    <row r="1968" spans="1:70" customFormat="1" ht="15.75">
      <c r="A1968" s="84"/>
      <c r="B1968" s="363"/>
      <c r="C1968" s="121"/>
      <c r="D1968" s="121"/>
      <c r="E1968" s="121"/>
      <c r="F1968" s="121"/>
      <c r="G1968" s="121"/>
      <c r="H1968" s="121"/>
      <c r="I1968" s="121"/>
      <c r="J1968" s="121"/>
      <c r="K1968" s="121"/>
      <c r="L1968" s="10"/>
      <c r="M1968" s="225"/>
      <c r="N1968" s="225"/>
      <c r="R1968" s="205"/>
      <c r="S1968" s="205"/>
      <c r="T1968" s="205"/>
      <c r="V1968" s="205"/>
      <c r="W1968" s="205"/>
      <c r="X1968" s="205"/>
      <c r="Y1968" s="394"/>
      <c r="Z1968" s="250"/>
      <c r="AA1968" s="205"/>
      <c r="AB1968" s="250"/>
      <c r="AC1968" s="250"/>
      <c r="AD1968" s="250"/>
      <c r="AE1968" s="205"/>
      <c r="AF1968" s="250"/>
      <c r="AH1968" s="250"/>
      <c r="AI1968" s="205"/>
      <c r="AJ1968" s="250"/>
      <c r="AK1968" s="250"/>
      <c r="AL1968" s="250"/>
      <c r="AM1968" s="205"/>
      <c r="AN1968" s="250"/>
      <c r="AO1968" s="121"/>
      <c r="AP1968" s="250"/>
      <c r="AQ1968" s="205"/>
      <c r="AR1968" s="250"/>
      <c r="AT1968" s="250"/>
      <c r="AU1968" s="205"/>
      <c r="AV1968" s="250"/>
      <c r="AX1968" s="250"/>
      <c r="AY1968" s="205"/>
      <c r="AZ1968" s="250"/>
      <c r="BB1968" s="250"/>
      <c r="BC1968" s="205"/>
      <c r="BD1968" s="250"/>
      <c r="BF1968" s="250"/>
      <c r="BG1968" s="205"/>
      <c r="BH1968" s="250"/>
      <c r="BI1968" s="121"/>
      <c r="BJ1968" s="250"/>
      <c r="BK1968" s="205"/>
      <c r="BL1968" s="250"/>
      <c r="BN1968" s="121"/>
      <c r="BO1968" s="121"/>
      <c r="BP1968" s="121"/>
      <c r="BQ1968" s="121"/>
      <c r="BR1968" s="121"/>
    </row>
    <row r="1969" spans="1:70" customFormat="1" ht="15.75">
      <c r="A1969" s="84"/>
      <c r="B1969" s="363"/>
      <c r="C1969" s="121"/>
      <c r="D1969" s="121"/>
      <c r="E1969" s="121"/>
      <c r="F1969" s="121"/>
      <c r="G1969" s="121"/>
      <c r="H1969" s="121"/>
      <c r="I1969" s="121"/>
      <c r="J1969" s="121"/>
      <c r="K1969" s="121"/>
      <c r="L1969" s="10"/>
      <c r="M1969" s="225"/>
      <c r="N1969" s="225"/>
      <c r="R1969" s="205"/>
      <c r="S1969" s="205"/>
      <c r="T1969" s="205"/>
      <c r="V1969" s="205"/>
      <c r="W1969" s="205"/>
      <c r="X1969" s="205"/>
      <c r="Y1969" s="394"/>
      <c r="Z1969" s="250"/>
      <c r="AA1969" s="205"/>
      <c r="AB1969" s="250"/>
      <c r="AC1969" s="250"/>
      <c r="AD1969" s="250"/>
      <c r="AE1969" s="205"/>
      <c r="AF1969" s="250"/>
      <c r="AH1969" s="250"/>
      <c r="AI1969" s="205"/>
      <c r="AJ1969" s="250"/>
      <c r="AK1969" s="250"/>
      <c r="AL1969" s="250"/>
      <c r="AM1969" s="205"/>
      <c r="AN1969" s="250"/>
      <c r="AO1969" s="121"/>
      <c r="AP1969" s="250"/>
      <c r="AQ1969" s="205"/>
      <c r="AR1969" s="250"/>
      <c r="AT1969" s="250"/>
      <c r="AU1969" s="205"/>
      <c r="AV1969" s="250"/>
      <c r="AX1969" s="250"/>
      <c r="AY1969" s="205"/>
      <c r="AZ1969" s="250"/>
      <c r="BB1969" s="250"/>
      <c r="BC1969" s="205"/>
      <c r="BD1969" s="250"/>
      <c r="BF1969" s="250"/>
      <c r="BG1969" s="205"/>
      <c r="BH1969" s="250"/>
      <c r="BI1969" s="121"/>
      <c r="BJ1969" s="250"/>
      <c r="BK1969" s="205"/>
      <c r="BL1969" s="250"/>
      <c r="BN1969" s="121"/>
      <c r="BO1969" s="121"/>
      <c r="BP1969" s="121"/>
      <c r="BQ1969" s="121"/>
      <c r="BR1969" s="121"/>
    </row>
    <row r="1970" spans="1:70" customFormat="1" ht="15.75">
      <c r="A1970" s="84"/>
      <c r="B1970" s="363"/>
      <c r="C1970" s="121"/>
      <c r="D1970" s="121"/>
      <c r="E1970" s="121"/>
      <c r="F1970" s="121"/>
      <c r="G1970" s="121"/>
      <c r="H1970" s="121"/>
      <c r="I1970" s="121"/>
      <c r="J1970" s="121"/>
      <c r="K1970" s="121"/>
      <c r="L1970" s="10"/>
      <c r="M1970" s="225"/>
      <c r="N1970" s="225"/>
      <c r="R1970" s="205"/>
      <c r="S1970" s="205"/>
      <c r="T1970" s="205"/>
      <c r="V1970" s="205"/>
      <c r="W1970" s="205"/>
      <c r="X1970" s="205"/>
      <c r="Y1970" s="394"/>
      <c r="Z1970" s="250"/>
      <c r="AA1970" s="205"/>
      <c r="AB1970" s="250"/>
      <c r="AC1970" s="250"/>
      <c r="AD1970" s="250"/>
      <c r="AE1970" s="205"/>
      <c r="AF1970" s="250"/>
      <c r="AH1970" s="250"/>
      <c r="AI1970" s="205"/>
      <c r="AJ1970" s="250"/>
      <c r="AK1970" s="250"/>
      <c r="AL1970" s="250"/>
      <c r="AM1970" s="205"/>
      <c r="AN1970" s="250"/>
      <c r="AO1970" s="121"/>
      <c r="AP1970" s="250"/>
      <c r="AQ1970" s="205"/>
      <c r="AR1970" s="250"/>
      <c r="AT1970" s="250"/>
      <c r="AU1970" s="205"/>
      <c r="AV1970" s="250"/>
      <c r="AX1970" s="250"/>
      <c r="AY1970" s="205"/>
      <c r="AZ1970" s="250"/>
      <c r="BB1970" s="250"/>
      <c r="BC1970" s="205"/>
      <c r="BD1970" s="250"/>
      <c r="BF1970" s="250"/>
      <c r="BG1970" s="205"/>
      <c r="BH1970" s="250"/>
      <c r="BI1970" s="121"/>
      <c r="BJ1970" s="250"/>
      <c r="BK1970" s="205"/>
      <c r="BL1970" s="250"/>
      <c r="BN1970" s="121"/>
      <c r="BO1970" s="121"/>
      <c r="BP1970" s="121"/>
      <c r="BQ1970" s="121"/>
      <c r="BR1970" s="121"/>
    </row>
    <row r="1971" spans="1:70" customFormat="1" ht="15.75">
      <c r="A1971" s="84"/>
      <c r="B1971" s="363"/>
      <c r="C1971" s="121"/>
      <c r="D1971" s="121"/>
      <c r="E1971" s="121"/>
      <c r="F1971" s="121"/>
      <c r="G1971" s="121"/>
      <c r="H1971" s="121"/>
      <c r="I1971" s="121"/>
      <c r="J1971" s="121"/>
      <c r="K1971" s="121"/>
      <c r="L1971" s="10"/>
      <c r="M1971" s="225"/>
      <c r="N1971" s="225"/>
      <c r="R1971" s="205"/>
      <c r="S1971" s="205"/>
      <c r="T1971" s="205"/>
      <c r="V1971" s="205"/>
      <c r="W1971" s="205"/>
      <c r="X1971" s="205"/>
      <c r="Y1971" s="394"/>
      <c r="Z1971" s="250"/>
      <c r="AA1971" s="205"/>
      <c r="AB1971" s="250"/>
      <c r="AC1971" s="250"/>
      <c r="AD1971" s="250"/>
      <c r="AE1971" s="205"/>
      <c r="AF1971" s="250"/>
      <c r="AH1971" s="250"/>
      <c r="AI1971" s="205"/>
      <c r="AJ1971" s="250"/>
      <c r="AK1971" s="250"/>
      <c r="AL1971" s="250"/>
      <c r="AM1971" s="205"/>
      <c r="AN1971" s="250"/>
      <c r="AO1971" s="121"/>
      <c r="AP1971" s="250"/>
      <c r="AQ1971" s="205"/>
      <c r="AR1971" s="250"/>
      <c r="AT1971" s="250"/>
      <c r="AU1971" s="205"/>
      <c r="AV1971" s="250"/>
      <c r="AX1971" s="250"/>
      <c r="AY1971" s="205"/>
      <c r="AZ1971" s="250"/>
      <c r="BB1971" s="250"/>
      <c r="BC1971" s="205"/>
      <c r="BD1971" s="250"/>
      <c r="BF1971" s="250"/>
      <c r="BG1971" s="205"/>
      <c r="BH1971" s="250"/>
      <c r="BI1971" s="121"/>
      <c r="BJ1971" s="250"/>
      <c r="BK1971" s="205"/>
      <c r="BL1971" s="250"/>
      <c r="BN1971" s="121"/>
      <c r="BO1971" s="121"/>
      <c r="BP1971" s="121"/>
      <c r="BQ1971" s="121"/>
      <c r="BR1971" s="121"/>
    </row>
    <row r="1972" spans="1:70" customFormat="1" ht="15.75">
      <c r="A1972" s="84"/>
      <c r="B1972" s="363"/>
      <c r="C1972" s="121"/>
      <c r="D1972" s="121"/>
      <c r="E1972" s="121"/>
      <c r="F1972" s="121"/>
      <c r="G1972" s="121"/>
      <c r="H1972" s="121"/>
      <c r="I1972" s="121"/>
      <c r="J1972" s="121"/>
      <c r="K1972" s="121"/>
      <c r="L1972" s="10"/>
      <c r="M1972" s="225"/>
      <c r="N1972" s="225"/>
      <c r="R1972" s="205"/>
      <c r="S1972" s="205"/>
      <c r="T1972" s="205"/>
      <c r="V1972" s="205"/>
      <c r="W1972" s="205"/>
      <c r="X1972" s="205"/>
      <c r="Y1972" s="394"/>
      <c r="Z1972" s="250"/>
      <c r="AA1972" s="205"/>
      <c r="AB1972" s="250"/>
      <c r="AC1972" s="250"/>
      <c r="AD1972" s="250"/>
      <c r="AE1972" s="205"/>
      <c r="AF1972" s="250"/>
      <c r="AH1972" s="250"/>
      <c r="AI1972" s="205"/>
      <c r="AJ1972" s="250"/>
      <c r="AK1972" s="250"/>
      <c r="AL1972" s="250"/>
      <c r="AM1972" s="205"/>
      <c r="AN1972" s="250"/>
      <c r="AO1972" s="121"/>
      <c r="AP1972" s="250"/>
      <c r="AQ1972" s="205"/>
      <c r="AR1972" s="250"/>
      <c r="AT1972" s="250"/>
      <c r="AU1972" s="205"/>
      <c r="AV1972" s="250"/>
      <c r="AX1972" s="250"/>
      <c r="AY1972" s="205"/>
      <c r="AZ1972" s="250"/>
      <c r="BB1972" s="250"/>
      <c r="BC1972" s="205"/>
      <c r="BD1972" s="250"/>
      <c r="BF1972" s="250"/>
      <c r="BG1972" s="205"/>
      <c r="BH1972" s="250"/>
      <c r="BI1972" s="121"/>
      <c r="BJ1972" s="250"/>
      <c r="BK1972" s="205"/>
      <c r="BL1972" s="250"/>
      <c r="BN1972" s="121"/>
      <c r="BO1972" s="121"/>
      <c r="BP1972" s="121"/>
      <c r="BQ1972" s="121"/>
      <c r="BR1972" s="121"/>
    </row>
    <row r="1973" spans="1:70" customFormat="1" ht="15.75">
      <c r="A1973" s="84"/>
      <c r="B1973" s="363"/>
      <c r="C1973" s="121"/>
      <c r="D1973" s="121"/>
      <c r="E1973" s="121"/>
      <c r="F1973" s="121"/>
      <c r="G1973" s="121"/>
      <c r="H1973" s="121"/>
      <c r="I1973" s="121"/>
      <c r="J1973" s="121"/>
      <c r="K1973" s="121"/>
      <c r="L1973" s="10"/>
      <c r="M1973" s="225"/>
      <c r="N1973" s="225"/>
      <c r="R1973" s="205"/>
      <c r="S1973" s="205"/>
      <c r="T1973" s="205"/>
      <c r="V1973" s="205"/>
      <c r="W1973" s="205"/>
      <c r="X1973" s="205"/>
      <c r="Y1973" s="394"/>
      <c r="Z1973" s="250"/>
      <c r="AA1973" s="205"/>
      <c r="AB1973" s="250"/>
      <c r="AC1973" s="250"/>
      <c r="AD1973" s="250"/>
      <c r="AE1973" s="205"/>
      <c r="AF1973" s="250"/>
      <c r="AH1973" s="250"/>
      <c r="AI1973" s="205"/>
      <c r="AJ1973" s="250"/>
      <c r="AK1973" s="250"/>
      <c r="AL1973" s="250"/>
      <c r="AM1973" s="205"/>
      <c r="AN1973" s="250"/>
      <c r="AO1973" s="121"/>
      <c r="AP1973" s="250"/>
      <c r="AQ1973" s="205"/>
      <c r="AR1973" s="250"/>
      <c r="AT1973" s="250"/>
      <c r="AU1973" s="205"/>
      <c r="AV1973" s="250"/>
      <c r="AX1973" s="250"/>
      <c r="AY1973" s="205"/>
      <c r="AZ1973" s="250"/>
      <c r="BB1973" s="250"/>
      <c r="BC1973" s="205"/>
      <c r="BD1973" s="250"/>
      <c r="BF1973" s="250"/>
      <c r="BG1973" s="205"/>
      <c r="BH1973" s="250"/>
      <c r="BI1973" s="121"/>
      <c r="BJ1973" s="250"/>
      <c r="BK1973" s="205"/>
      <c r="BL1973" s="250"/>
      <c r="BN1973" s="121"/>
      <c r="BO1973" s="121"/>
      <c r="BP1973" s="121"/>
      <c r="BQ1973" s="121"/>
      <c r="BR1973" s="121"/>
    </row>
    <row r="1974" spans="1:70" customFormat="1" ht="15.75">
      <c r="A1974" s="84"/>
      <c r="B1974" s="363"/>
      <c r="C1974" s="121"/>
      <c r="D1974" s="121"/>
      <c r="E1974" s="121"/>
      <c r="F1974" s="121"/>
      <c r="G1974" s="121"/>
      <c r="H1974" s="121"/>
      <c r="I1974" s="121"/>
      <c r="J1974" s="121"/>
      <c r="K1974" s="121"/>
      <c r="L1974" s="10"/>
      <c r="M1974" s="225"/>
      <c r="N1974" s="225"/>
      <c r="R1974" s="205"/>
      <c r="S1974" s="205"/>
      <c r="T1974" s="205"/>
      <c r="V1974" s="205"/>
      <c r="W1974" s="205"/>
      <c r="X1974" s="205"/>
      <c r="Y1974" s="394"/>
      <c r="Z1974" s="250"/>
      <c r="AA1974" s="205"/>
      <c r="AB1974" s="250"/>
      <c r="AC1974" s="250"/>
      <c r="AD1974" s="250"/>
      <c r="AE1974" s="205"/>
      <c r="AF1974" s="250"/>
      <c r="AH1974" s="250"/>
      <c r="AI1974" s="205"/>
      <c r="AJ1974" s="250"/>
      <c r="AK1974" s="250"/>
      <c r="AL1974" s="250"/>
      <c r="AM1974" s="205"/>
      <c r="AN1974" s="250"/>
      <c r="AO1974" s="121"/>
      <c r="AP1974" s="250"/>
      <c r="AQ1974" s="205"/>
      <c r="AR1974" s="250"/>
      <c r="AT1974" s="250"/>
      <c r="AU1974" s="205"/>
      <c r="AV1974" s="250"/>
      <c r="AX1974" s="250"/>
      <c r="AY1974" s="205"/>
      <c r="AZ1974" s="250"/>
      <c r="BB1974" s="250"/>
      <c r="BC1974" s="205"/>
      <c r="BD1974" s="250"/>
      <c r="BF1974" s="250"/>
      <c r="BG1974" s="205"/>
      <c r="BH1974" s="250"/>
      <c r="BI1974" s="121"/>
      <c r="BJ1974" s="250"/>
      <c r="BK1974" s="205"/>
      <c r="BL1974" s="250"/>
      <c r="BN1974" s="121"/>
      <c r="BO1974" s="121"/>
      <c r="BP1974" s="121"/>
      <c r="BQ1974" s="121"/>
      <c r="BR1974" s="121"/>
    </row>
    <row r="1975" spans="1:70" customFormat="1" ht="15.75">
      <c r="A1975" s="84"/>
      <c r="B1975" s="363"/>
      <c r="C1975" s="121"/>
      <c r="D1975" s="121"/>
      <c r="E1975" s="121"/>
      <c r="F1975" s="121"/>
      <c r="G1975" s="121"/>
      <c r="H1975" s="121"/>
      <c r="I1975" s="121"/>
      <c r="J1975" s="121"/>
      <c r="K1975" s="121"/>
      <c r="L1975" s="10"/>
      <c r="M1975" s="225"/>
      <c r="N1975" s="225"/>
      <c r="R1975" s="205"/>
      <c r="S1975" s="205"/>
      <c r="T1975" s="205"/>
      <c r="V1975" s="205"/>
      <c r="W1975" s="205"/>
      <c r="X1975" s="205"/>
      <c r="Y1975" s="394"/>
      <c r="Z1975" s="250"/>
      <c r="AA1975" s="205"/>
      <c r="AB1975" s="250"/>
      <c r="AC1975" s="250"/>
      <c r="AD1975" s="250"/>
      <c r="AE1975" s="205"/>
      <c r="AF1975" s="250"/>
      <c r="AH1975" s="250"/>
      <c r="AI1975" s="205"/>
      <c r="AJ1975" s="250"/>
      <c r="AK1975" s="250"/>
      <c r="AL1975" s="250"/>
      <c r="AM1975" s="205"/>
      <c r="AN1975" s="250"/>
      <c r="AO1975" s="121"/>
      <c r="AP1975" s="250"/>
      <c r="AQ1975" s="205"/>
      <c r="AR1975" s="250"/>
      <c r="AT1975" s="250"/>
      <c r="AU1975" s="205"/>
      <c r="AV1975" s="250"/>
      <c r="AX1975" s="250"/>
      <c r="AY1975" s="205"/>
      <c r="AZ1975" s="250"/>
      <c r="BB1975" s="250"/>
      <c r="BC1975" s="205"/>
      <c r="BD1975" s="250"/>
      <c r="BF1975" s="250"/>
      <c r="BG1975" s="205"/>
      <c r="BH1975" s="250"/>
      <c r="BI1975" s="121"/>
      <c r="BJ1975" s="250"/>
      <c r="BK1975" s="205"/>
      <c r="BL1975" s="250"/>
      <c r="BN1975" s="121"/>
      <c r="BO1975" s="121"/>
      <c r="BP1975" s="121"/>
      <c r="BQ1975" s="121"/>
      <c r="BR1975" s="121"/>
    </row>
    <row r="1976" spans="1:70" customFormat="1" ht="15.75">
      <c r="A1976" s="84"/>
      <c r="B1976" s="363"/>
      <c r="C1976" s="121"/>
      <c r="D1976" s="121"/>
      <c r="E1976" s="121"/>
      <c r="F1976" s="121"/>
      <c r="G1976" s="121"/>
      <c r="H1976" s="121"/>
      <c r="I1976" s="121"/>
      <c r="J1976" s="121"/>
      <c r="K1976" s="121"/>
      <c r="L1976" s="10"/>
      <c r="M1976" s="225"/>
      <c r="N1976" s="225"/>
      <c r="R1976" s="205"/>
      <c r="S1976" s="205"/>
      <c r="T1976" s="205"/>
      <c r="V1976" s="205"/>
      <c r="W1976" s="205"/>
      <c r="X1976" s="205"/>
      <c r="Y1976" s="394"/>
      <c r="Z1976" s="250"/>
      <c r="AA1976" s="205"/>
      <c r="AB1976" s="250"/>
      <c r="AC1976" s="250"/>
      <c r="AD1976" s="250"/>
      <c r="AE1976" s="205"/>
      <c r="AF1976" s="250"/>
      <c r="AH1976" s="250"/>
      <c r="AI1976" s="205"/>
      <c r="AJ1976" s="250"/>
      <c r="AK1976" s="250"/>
      <c r="AL1976" s="250"/>
      <c r="AM1976" s="205"/>
      <c r="AN1976" s="250"/>
      <c r="AO1976" s="121"/>
      <c r="AP1976" s="250"/>
      <c r="AQ1976" s="205"/>
      <c r="AR1976" s="250"/>
      <c r="AT1976" s="250"/>
      <c r="AU1976" s="205"/>
      <c r="AV1976" s="250"/>
      <c r="AX1976" s="250"/>
      <c r="AY1976" s="205"/>
      <c r="AZ1976" s="250"/>
      <c r="BB1976" s="250"/>
      <c r="BC1976" s="205"/>
      <c r="BD1976" s="250"/>
      <c r="BF1976" s="250"/>
      <c r="BG1976" s="205"/>
      <c r="BH1976" s="250"/>
      <c r="BI1976" s="121"/>
      <c r="BJ1976" s="250"/>
      <c r="BK1976" s="205"/>
      <c r="BL1976" s="250"/>
      <c r="BN1976" s="121"/>
      <c r="BO1976" s="121"/>
      <c r="BP1976" s="121"/>
      <c r="BQ1976" s="121"/>
      <c r="BR1976" s="121"/>
    </row>
    <row r="1977" spans="1:70" customFormat="1" ht="15.75">
      <c r="A1977" s="84"/>
      <c r="B1977" s="363"/>
      <c r="C1977" s="121"/>
      <c r="D1977" s="121"/>
      <c r="E1977" s="121"/>
      <c r="F1977" s="121"/>
      <c r="G1977" s="121"/>
      <c r="H1977" s="121"/>
      <c r="I1977" s="121"/>
      <c r="J1977" s="121"/>
      <c r="K1977" s="121"/>
      <c r="L1977" s="10"/>
      <c r="M1977" s="225"/>
      <c r="N1977" s="225"/>
      <c r="R1977" s="205"/>
      <c r="S1977" s="205"/>
      <c r="T1977" s="205"/>
      <c r="V1977" s="205"/>
      <c r="W1977" s="205"/>
      <c r="X1977" s="205"/>
      <c r="Y1977" s="394"/>
      <c r="Z1977" s="250"/>
      <c r="AA1977" s="205"/>
      <c r="AB1977" s="250"/>
      <c r="AC1977" s="250"/>
      <c r="AD1977" s="250"/>
      <c r="AE1977" s="205"/>
      <c r="AF1977" s="250"/>
      <c r="AH1977" s="250"/>
      <c r="AI1977" s="205"/>
      <c r="AJ1977" s="250"/>
      <c r="AK1977" s="250"/>
      <c r="AL1977" s="250"/>
      <c r="AM1977" s="205"/>
      <c r="AN1977" s="250"/>
      <c r="AO1977" s="121"/>
      <c r="AP1977" s="250"/>
      <c r="AQ1977" s="205"/>
      <c r="AR1977" s="250"/>
      <c r="AT1977" s="250"/>
      <c r="AU1977" s="205"/>
      <c r="AV1977" s="250"/>
      <c r="AX1977" s="250"/>
      <c r="AY1977" s="205"/>
      <c r="AZ1977" s="250"/>
      <c r="BB1977" s="250"/>
      <c r="BC1977" s="205"/>
      <c r="BD1977" s="250"/>
      <c r="BF1977" s="250"/>
      <c r="BG1977" s="205"/>
      <c r="BH1977" s="250"/>
      <c r="BI1977" s="121"/>
      <c r="BJ1977" s="250"/>
      <c r="BK1977" s="205"/>
      <c r="BL1977" s="250"/>
      <c r="BN1977" s="121"/>
      <c r="BO1977" s="121"/>
      <c r="BP1977" s="121"/>
      <c r="BQ1977" s="121"/>
      <c r="BR1977" s="121"/>
    </row>
    <row r="1978" spans="1:70" customFormat="1" ht="15.75">
      <c r="A1978" s="84"/>
      <c r="B1978" s="363"/>
      <c r="C1978" s="121"/>
      <c r="D1978" s="121"/>
      <c r="E1978" s="121"/>
      <c r="F1978" s="121"/>
      <c r="G1978" s="121"/>
      <c r="H1978" s="121"/>
      <c r="I1978" s="121"/>
      <c r="J1978" s="121"/>
      <c r="K1978" s="121"/>
      <c r="L1978" s="10"/>
      <c r="M1978" s="225"/>
      <c r="N1978" s="225"/>
      <c r="R1978" s="205"/>
      <c r="S1978" s="205"/>
      <c r="T1978" s="205"/>
      <c r="V1978" s="205"/>
      <c r="W1978" s="205"/>
      <c r="X1978" s="205"/>
      <c r="Y1978" s="394"/>
      <c r="Z1978" s="250"/>
      <c r="AA1978" s="205"/>
      <c r="AB1978" s="250"/>
      <c r="AC1978" s="250"/>
      <c r="AD1978" s="250"/>
      <c r="AE1978" s="205"/>
      <c r="AF1978" s="250"/>
      <c r="AH1978" s="250"/>
      <c r="AI1978" s="205"/>
      <c r="AJ1978" s="250"/>
      <c r="AK1978" s="250"/>
      <c r="AL1978" s="250"/>
      <c r="AM1978" s="205"/>
      <c r="AN1978" s="250"/>
      <c r="AO1978" s="121"/>
      <c r="AP1978" s="250"/>
      <c r="AQ1978" s="205"/>
      <c r="AR1978" s="250"/>
      <c r="AT1978" s="250"/>
      <c r="AU1978" s="205"/>
      <c r="AV1978" s="250"/>
      <c r="AX1978" s="250"/>
      <c r="AY1978" s="205"/>
      <c r="AZ1978" s="250"/>
      <c r="BB1978" s="250"/>
      <c r="BC1978" s="205"/>
      <c r="BD1978" s="250"/>
      <c r="BF1978" s="250"/>
      <c r="BG1978" s="205"/>
      <c r="BH1978" s="250"/>
      <c r="BI1978" s="121"/>
      <c r="BJ1978" s="250"/>
      <c r="BK1978" s="205"/>
      <c r="BL1978" s="250"/>
      <c r="BN1978" s="121"/>
      <c r="BO1978" s="121"/>
      <c r="BP1978" s="121"/>
      <c r="BQ1978" s="121"/>
      <c r="BR1978" s="121"/>
    </row>
    <row r="1979" spans="1:70" customFormat="1" ht="15.75">
      <c r="A1979" s="84"/>
      <c r="B1979" s="363"/>
      <c r="C1979" s="121"/>
      <c r="D1979" s="121"/>
      <c r="E1979" s="121"/>
      <c r="F1979" s="121"/>
      <c r="G1979" s="121"/>
      <c r="H1979" s="121"/>
      <c r="I1979" s="121"/>
      <c r="J1979" s="121"/>
      <c r="K1979" s="121"/>
      <c r="L1979" s="10"/>
      <c r="M1979" s="225"/>
      <c r="N1979" s="225"/>
      <c r="R1979" s="205"/>
      <c r="S1979" s="205"/>
      <c r="T1979" s="205"/>
      <c r="V1979" s="205"/>
      <c r="W1979" s="205"/>
      <c r="X1979" s="205"/>
      <c r="Y1979" s="394"/>
      <c r="Z1979" s="250"/>
      <c r="AA1979" s="205"/>
      <c r="AB1979" s="250"/>
      <c r="AC1979" s="250"/>
      <c r="AD1979" s="250"/>
      <c r="AE1979" s="205"/>
      <c r="AF1979" s="250"/>
      <c r="AH1979" s="250"/>
      <c r="AI1979" s="205"/>
      <c r="AJ1979" s="250"/>
      <c r="AK1979" s="250"/>
      <c r="AL1979" s="250"/>
      <c r="AM1979" s="205"/>
      <c r="AN1979" s="250"/>
      <c r="AO1979" s="121"/>
      <c r="AP1979" s="250"/>
      <c r="AQ1979" s="205"/>
      <c r="AR1979" s="250"/>
      <c r="AT1979" s="250"/>
      <c r="AU1979" s="205"/>
      <c r="AV1979" s="250"/>
      <c r="AX1979" s="250"/>
      <c r="AY1979" s="205"/>
      <c r="AZ1979" s="250"/>
      <c r="BB1979" s="250"/>
      <c r="BC1979" s="205"/>
      <c r="BD1979" s="250"/>
      <c r="BF1979" s="250"/>
      <c r="BG1979" s="205"/>
      <c r="BH1979" s="250"/>
      <c r="BI1979" s="121"/>
      <c r="BJ1979" s="250"/>
      <c r="BK1979" s="205"/>
      <c r="BL1979" s="250"/>
      <c r="BN1979" s="121"/>
      <c r="BO1979" s="121"/>
      <c r="BP1979" s="121"/>
      <c r="BQ1979" s="121"/>
      <c r="BR1979" s="121"/>
    </row>
    <row r="1980" spans="1:70" customFormat="1" ht="15.75">
      <c r="A1980" s="84"/>
      <c r="B1980" s="363"/>
      <c r="C1980" s="121"/>
      <c r="D1980" s="121"/>
      <c r="E1980" s="121"/>
      <c r="F1980" s="121"/>
      <c r="G1980" s="121"/>
      <c r="H1980" s="121"/>
      <c r="I1980" s="121"/>
      <c r="J1980" s="121"/>
      <c r="K1980" s="121"/>
      <c r="L1980" s="10"/>
      <c r="M1980" s="225"/>
      <c r="N1980" s="225"/>
      <c r="R1980" s="205"/>
      <c r="S1980" s="205"/>
      <c r="T1980" s="205"/>
      <c r="V1980" s="205"/>
      <c r="W1980" s="205"/>
      <c r="X1980" s="205"/>
      <c r="Y1980" s="394"/>
      <c r="Z1980" s="250"/>
      <c r="AA1980" s="205"/>
      <c r="AB1980" s="250"/>
      <c r="AC1980" s="250"/>
      <c r="AD1980" s="250"/>
      <c r="AE1980" s="205"/>
      <c r="AF1980" s="250"/>
      <c r="AH1980" s="250"/>
      <c r="AI1980" s="205"/>
      <c r="AJ1980" s="250"/>
      <c r="AK1980" s="250"/>
      <c r="AL1980" s="250"/>
      <c r="AM1980" s="205"/>
      <c r="AN1980" s="250"/>
      <c r="AO1980" s="121"/>
      <c r="AP1980" s="250"/>
      <c r="AQ1980" s="205"/>
      <c r="AR1980" s="250"/>
      <c r="AT1980" s="250"/>
      <c r="AU1980" s="205"/>
      <c r="AV1980" s="250"/>
      <c r="AX1980" s="250"/>
      <c r="AY1980" s="205"/>
      <c r="AZ1980" s="250"/>
      <c r="BB1980" s="250"/>
      <c r="BC1980" s="205"/>
      <c r="BD1980" s="250"/>
      <c r="BF1980" s="250"/>
      <c r="BG1980" s="205"/>
      <c r="BH1980" s="250"/>
      <c r="BI1980" s="121"/>
      <c r="BJ1980" s="250"/>
      <c r="BK1980" s="205"/>
      <c r="BL1980" s="250"/>
      <c r="BN1980" s="121"/>
      <c r="BO1980" s="121"/>
      <c r="BP1980" s="121"/>
      <c r="BQ1980" s="121"/>
      <c r="BR1980" s="121"/>
    </row>
    <row r="1981" spans="1:70" customFormat="1" ht="15.75">
      <c r="A1981" s="84"/>
      <c r="B1981" s="363"/>
      <c r="C1981" s="121"/>
      <c r="D1981" s="121"/>
      <c r="E1981" s="121"/>
      <c r="F1981" s="121"/>
      <c r="G1981" s="121"/>
      <c r="H1981" s="121"/>
      <c r="I1981" s="121"/>
      <c r="J1981" s="121"/>
      <c r="K1981" s="121"/>
      <c r="L1981" s="10"/>
      <c r="M1981" s="225"/>
      <c r="N1981" s="225"/>
      <c r="R1981" s="205"/>
      <c r="S1981" s="205"/>
      <c r="T1981" s="205"/>
      <c r="V1981" s="205"/>
      <c r="W1981" s="205"/>
      <c r="X1981" s="205"/>
      <c r="Y1981" s="394"/>
      <c r="Z1981" s="250"/>
      <c r="AA1981" s="205"/>
      <c r="AB1981" s="250"/>
      <c r="AC1981" s="250"/>
      <c r="AD1981" s="250"/>
      <c r="AE1981" s="205"/>
      <c r="AF1981" s="250"/>
      <c r="AH1981" s="250"/>
      <c r="AI1981" s="205"/>
      <c r="AJ1981" s="250"/>
      <c r="AK1981" s="250"/>
      <c r="AL1981" s="250"/>
      <c r="AM1981" s="205"/>
      <c r="AN1981" s="250"/>
      <c r="AO1981" s="121"/>
      <c r="AP1981" s="250"/>
      <c r="AQ1981" s="205"/>
      <c r="AR1981" s="250"/>
      <c r="AT1981" s="250"/>
      <c r="AU1981" s="205"/>
      <c r="AV1981" s="250"/>
      <c r="AX1981" s="250"/>
      <c r="AY1981" s="205"/>
      <c r="AZ1981" s="250"/>
      <c r="BB1981" s="250"/>
      <c r="BC1981" s="205"/>
      <c r="BD1981" s="250"/>
      <c r="BF1981" s="250"/>
      <c r="BG1981" s="205"/>
      <c r="BH1981" s="250"/>
      <c r="BI1981" s="121"/>
      <c r="BJ1981" s="250"/>
      <c r="BK1981" s="205"/>
      <c r="BL1981" s="250"/>
      <c r="BN1981" s="121"/>
      <c r="BO1981" s="121"/>
      <c r="BP1981" s="121"/>
      <c r="BQ1981" s="121"/>
      <c r="BR1981" s="121"/>
    </row>
    <row r="1982" spans="1:70" customFormat="1" ht="15.75">
      <c r="A1982" s="84"/>
      <c r="B1982" s="363"/>
      <c r="C1982" s="121"/>
      <c r="D1982" s="121"/>
      <c r="E1982" s="121"/>
      <c r="F1982" s="121"/>
      <c r="G1982" s="121"/>
      <c r="H1982" s="121"/>
      <c r="I1982" s="121"/>
      <c r="J1982" s="121"/>
      <c r="K1982" s="121"/>
      <c r="L1982" s="10"/>
      <c r="M1982" s="225"/>
      <c r="N1982" s="225"/>
      <c r="R1982" s="205"/>
      <c r="S1982" s="205"/>
      <c r="T1982" s="205"/>
      <c r="V1982" s="205"/>
      <c r="W1982" s="205"/>
      <c r="X1982" s="205"/>
      <c r="Y1982" s="394"/>
      <c r="Z1982" s="250"/>
      <c r="AA1982" s="205"/>
      <c r="AB1982" s="250"/>
      <c r="AC1982" s="250"/>
      <c r="AD1982" s="250"/>
      <c r="AE1982" s="205"/>
      <c r="AF1982" s="250"/>
      <c r="AH1982" s="250"/>
      <c r="AI1982" s="205"/>
      <c r="AJ1982" s="250"/>
      <c r="AK1982" s="250"/>
      <c r="AL1982" s="250"/>
      <c r="AM1982" s="205"/>
      <c r="AN1982" s="250"/>
      <c r="AO1982" s="121"/>
      <c r="AP1982" s="250"/>
      <c r="AQ1982" s="205"/>
      <c r="AR1982" s="250"/>
      <c r="AT1982" s="250"/>
      <c r="AU1982" s="205"/>
      <c r="AV1982" s="250"/>
      <c r="AX1982" s="250"/>
      <c r="AY1982" s="205"/>
      <c r="AZ1982" s="250"/>
      <c r="BB1982" s="250"/>
      <c r="BC1982" s="205"/>
      <c r="BD1982" s="250"/>
      <c r="BF1982" s="250"/>
      <c r="BG1982" s="205"/>
      <c r="BH1982" s="250"/>
      <c r="BI1982" s="121"/>
      <c r="BJ1982" s="250"/>
      <c r="BK1982" s="205"/>
      <c r="BL1982" s="250"/>
      <c r="BN1982" s="121"/>
      <c r="BO1982" s="121"/>
      <c r="BP1982" s="121"/>
      <c r="BQ1982" s="121"/>
      <c r="BR1982" s="121"/>
    </row>
    <row r="1983" spans="1:70" customFormat="1" ht="15.75">
      <c r="A1983" s="84"/>
      <c r="B1983" s="363"/>
      <c r="C1983" s="121"/>
      <c r="D1983" s="121"/>
      <c r="E1983" s="121"/>
      <c r="F1983" s="121"/>
      <c r="G1983" s="121"/>
      <c r="H1983" s="121"/>
      <c r="I1983" s="121"/>
      <c r="J1983" s="121"/>
      <c r="K1983" s="121"/>
      <c r="L1983" s="10"/>
      <c r="M1983" s="225"/>
      <c r="N1983" s="225"/>
      <c r="R1983" s="205"/>
      <c r="S1983" s="205"/>
      <c r="T1983" s="205"/>
      <c r="V1983" s="205"/>
      <c r="W1983" s="205"/>
      <c r="X1983" s="205"/>
      <c r="Y1983" s="394"/>
      <c r="Z1983" s="250"/>
      <c r="AA1983" s="205"/>
      <c r="AB1983" s="250"/>
      <c r="AC1983" s="250"/>
      <c r="AD1983" s="250"/>
      <c r="AE1983" s="205"/>
      <c r="AF1983" s="250"/>
      <c r="AH1983" s="250"/>
      <c r="AI1983" s="205"/>
      <c r="AJ1983" s="250"/>
      <c r="AK1983" s="250"/>
      <c r="AL1983" s="250"/>
      <c r="AM1983" s="205"/>
      <c r="AN1983" s="250"/>
      <c r="AO1983" s="121"/>
      <c r="AP1983" s="250"/>
      <c r="AQ1983" s="205"/>
      <c r="AR1983" s="250"/>
      <c r="AT1983" s="250"/>
      <c r="AU1983" s="205"/>
      <c r="AV1983" s="250"/>
      <c r="AX1983" s="250"/>
      <c r="AY1983" s="205"/>
      <c r="AZ1983" s="250"/>
      <c r="BB1983" s="250"/>
      <c r="BC1983" s="205"/>
      <c r="BD1983" s="250"/>
      <c r="BF1983" s="250"/>
      <c r="BG1983" s="205"/>
      <c r="BH1983" s="250"/>
      <c r="BI1983" s="121"/>
      <c r="BJ1983" s="250"/>
      <c r="BK1983" s="205"/>
      <c r="BL1983" s="250"/>
      <c r="BN1983" s="121"/>
      <c r="BO1983" s="121"/>
      <c r="BP1983" s="121"/>
      <c r="BQ1983" s="121"/>
      <c r="BR1983" s="121"/>
    </row>
    <row r="1984" spans="1:70" customFormat="1" ht="15.75">
      <c r="A1984" s="84"/>
      <c r="B1984" s="363"/>
      <c r="C1984" s="121"/>
      <c r="D1984" s="121"/>
      <c r="E1984" s="121"/>
      <c r="F1984" s="121"/>
      <c r="G1984" s="121"/>
      <c r="H1984" s="121"/>
      <c r="I1984" s="121"/>
      <c r="J1984" s="121"/>
      <c r="K1984" s="121"/>
      <c r="L1984" s="10"/>
      <c r="M1984" s="225"/>
      <c r="N1984" s="225"/>
      <c r="R1984" s="205"/>
      <c r="S1984" s="205"/>
      <c r="T1984" s="205"/>
      <c r="V1984" s="205"/>
      <c r="W1984" s="205"/>
      <c r="X1984" s="205"/>
      <c r="Y1984" s="394"/>
      <c r="Z1984" s="250"/>
      <c r="AA1984" s="205"/>
      <c r="AB1984" s="250"/>
      <c r="AC1984" s="250"/>
      <c r="AD1984" s="250"/>
      <c r="AE1984" s="205"/>
      <c r="AF1984" s="250"/>
      <c r="AH1984" s="250"/>
      <c r="AI1984" s="205"/>
      <c r="AJ1984" s="250"/>
      <c r="AK1984" s="250"/>
      <c r="AL1984" s="250"/>
      <c r="AM1984" s="205"/>
      <c r="AN1984" s="250"/>
      <c r="AO1984" s="121"/>
      <c r="AP1984" s="250"/>
      <c r="AQ1984" s="205"/>
      <c r="AR1984" s="250"/>
      <c r="AT1984" s="250"/>
      <c r="AU1984" s="205"/>
      <c r="AV1984" s="250"/>
      <c r="AX1984" s="250"/>
      <c r="AY1984" s="205"/>
      <c r="AZ1984" s="250"/>
      <c r="BB1984" s="250"/>
      <c r="BC1984" s="205"/>
      <c r="BD1984" s="250"/>
      <c r="BF1984" s="250"/>
      <c r="BG1984" s="205"/>
      <c r="BH1984" s="250"/>
      <c r="BI1984" s="121"/>
      <c r="BJ1984" s="250"/>
      <c r="BK1984" s="205"/>
      <c r="BL1984" s="250"/>
      <c r="BN1984" s="121"/>
      <c r="BO1984" s="121"/>
      <c r="BP1984" s="121"/>
      <c r="BQ1984" s="121"/>
      <c r="BR1984" s="121"/>
    </row>
    <row r="1985" spans="1:70" customFormat="1" ht="15.75">
      <c r="A1985" s="84"/>
      <c r="B1985" s="363"/>
      <c r="C1985" s="121"/>
      <c r="D1985" s="121"/>
      <c r="E1985" s="121"/>
      <c r="F1985" s="121"/>
      <c r="G1985" s="121"/>
      <c r="H1985" s="121"/>
      <c r="I1985" s="121"/>
      <c r="J1985" s="121"/>
      <c r="K1985" s="121"/>
      <c r="L1985" s="10"/>
      <c r="M1985" s="225"/>
      <c r="N1985" s="225"/>
      <c r="R1985" s="205"/>
      <c r="S1985" s="205"/>
      <c r="T1985" s="205"/>
      <c r="V1985" s="205"/>
      <c r="W1985" s="205"/>
      <c r="X1985" s="205"/>
      <c r="Y1985" s="394"/>
      <c r="Z1985" s="250"/>
      <c r="AA1985" s="205"/>
      <c r="AB1985" s="250"/>
      <c r="AC1985" s="250"/>
      <c r="AD1985" s="250"/>
      <c r="AE1985" s="205"/>
      <c r="AF1985" s="250"/>
      <c r="AH1985" s="250"/>
      <c r="AI1985" s="205"/>
      <c r="AJ1985" s="250"/>
      <c r="AK1985" s="250"/>
      <c r="AL1985" s="250"/>
      <c r="AM1985" s="205"/>
      <c r="AN1985" s="250"/>
      <c r="AO1985" s="121"/>
      <c r="AP1985" s="250"/>
      <c r="AQ1985" s="205"/>
      <c r="AR1985" s="250"/>
      <c r="AT1985" s="250"/>
      <c r="AU1985" s="205"/>
      <c r="AV1985" s="250"/>
      <c r="AX1985" s="250"/>
      <c r="AY1985" s="205"/>
      <c r="AZ1985" s="250"/>
      <c r="BB1985" s="250"/>
      <c r="BC1985" s="205"/>
      <c r="BD1985" s="250"/>
      <c r="BF1985" s="250"/>
      <c r="BG1985" s="205"/>
      <c r="BH1985" s="250"/>
      <c r="BI1985" s="121"/>
      <c r="BJ1985" s="250"/>
      <c r="BK1985" s="205"/>
      <c r="BL1985" s="250"/>
      <c r="BN1985" s="121"/>
      <c r="BO1985" s="121"/>
      <c r="BP1985" s="121"/>
      <c r="BQ1985" s="121"/>
      <c r="BR1985" s="121"/>
    </row>
    <row r="1986" spans="1:70" customFormat="1" ht="15.75">
      <c r="A1986" s="84"/>
      <c r="B1986" s="363"/>
      <c r="C1986" s="121"/>
      <c r="D1986" s="121"/>
      <c r="E1986" s="121"/>
      <c r="F1986" s="121"/>
      <c r="G1986" s="121"/>
      <c r="H1986" s="121"/>
      <c r="I1986" s="121"/>
      <c r="J1986" s="121"/>
      <c r="K1986" s="121"/>
      <c r="L1986" s="10"/>
      <c r="M1986" s="225"/>
      <c r="N1986" s="225"/>
      <c r="R1986" s="205"/>
      <c r="S1986" s="205"/>
      <c r="T1986" s="205"/>
      <c r="V1986" s="205"/>
      <c r="W1986" s="205"/>
      <c r="X1986" s="205"/>
      <c r="Y1986" s="394"/>
      <c r="Z1986" s="250"/>
      <c r="AA1986" s="205"/>
      <c r="AB1986" s="250"/>
      <c r="AC1986" s="250"/>
      <c r="AD1986" s="250"/>
      <c r="AE1986" s="205"/>
      <c r="AF1986" s="250"/>
      <c r="AH1986" s="250"/>
      <c r="AI1986" s="205"/>
      <c r="AJ1986" s="250"/>
      <c r="AK1986" s="250"/>
      <c r="AL1986" s="250"/>
      <c r="AM1986" s="205"/>
      <c r="AN1986" s="250"/>
      <c r="AO1986" s="121"/>
      <c r="AP1986" s="250"/>
      <c r="AQ1986" s="205"/>
      <c r="AR1986" s="250"/>
      <c r="AT1986" s="250"/>
      <c r="AU1986" s="205"/>
      <c r="AV1986" s="250"/>
      <c r="AX1986" s="250"/>
      <c r="AY1986" s="205"/>
      <c r="AZ1986" s="250"/>
      <c r="BB1986" s="250"/>
      <c r="BC1986" s="205"/>
      <c r="BD1986" s="250"/>
      <c r="BF1986" s="250"/>
      <c r="BG1986" s="205"/>
      <c r="BH1986" s="250"/>
      <c r="BI1986" s="121"/>
      <c r="BJ1986" s="250"/>
      <c r="BK1986" s="205"/>
      <c r="BL1986" s="250"/>
      <c r="BN1986" s="121"/>
      <c r="BO1986" s="121"/>
      <c r="BP1986" s="121"/>
      <c r="BQ1986" s="121"/>
      <c r="BR1986" s="121"/>
    </row>
    <row r="1987" spans="1:70" customFormat="1" ht="15.75">
      <c r="A1987" s="84"/>
      <c r="B1987" s="363"/>
      <c r="C1987" s="121"/>
      <c r="D1987" s="121"/>
      <c r="E1987" s="121"/>
      <c r="F1987" s="121"/>
      <c r="G1987" s="121"/>
      <c r="H1987" s="121"/>
      <c r="I1987" s="121"/>
      <c r="J1987" s="121"/>
      <c r="K1987" s="121"/>
      <c r="L1987" s="10"/>
      <c r="M1987" s="225"/>
      <c r="N1987" s="225"/>
      <c r="R1987" s="205"/>
      <c r="S1987" s="205"/>
      <c r="T1987" s="205"/>
      <c r="V1987" s="205"/>
      <c r="W1987" s="205"/>
      <c r="X1987" s="205"/>
      <c r="Y1987" s="394"/>
      <c r="Z1987" s="250"/>
      <c r="AA1987" s="205"/>
      <c r="AB1987" s="250"/>
      <c r="AC1987" s="250"/>
      <c r="AD1987" s="250"/>
      <c r="AE1987" s="205"/>
      <c r="AF1987" s="250"/>
      <c r="AH1987" s="250"/>
      <c r="AI1987" s="205"/>
      <c r="AJ1987" s="250"/>
      <c r="AK1987" s="250"/>
      <c r="AL1987" s="250"/>
      <c r="AM1987" s="205"/>
      <c r="AN1987" s="250"/>
      <c r="AO1987" s="121"/>
      <c r="AP1987" s="250"/>
      <c r="AQ1987" s="205"/>
      <c r="AR1987" s="250"/>
      <c r="AT1987" s="250"/>
      <c r="AU1987" s="205"/>
      <c r="AV1987" s="250"/>
      <c r="AX1987" s="250"/>
      <c r="AY1987" s="205"/>
      <c r="AZ1987" s="250"/>
      <c r="BB1987" s="250"/>
      <c r="BC1987" s="205"/>
      <c r="BD1987" s="250"/>
      <c r="BF1987" s="250"/>
      <c r="BG1987" s="205"/>
      <c r="BH1987" s="250"/>
      <c r="BI1987" s="121"/>
      <c r="BJ1987" s="250"/>
      <c r="BK1987" s="205"/>
      <c r="BL1987" s="250"/>
      <c r="BN1987" s="121"/>
      <c r="BO1987" s="121"/>
      <c r="BP1987" s="121"/>
      <c r="BQ1987" s="121"/>
      <c r="BR1987" s="121"/>
    </row>
    <row r="1988" spans="1:70" customFormat="1" ht="15.75">
      <c r="A1988" s="84"/>
      <c r="B1988" s="363"/>
      <c r="C1988" s="121"/>
      <c r="D1988" s="121"/>
      <c r="E1988" s="121"/>
      <c r="F1988" s="121"/>
      <c r="G1988" s="121"/>
      <c r="H1988" s="121"/>
      <c r="I1988" s="121"/>
      <c r="J1988" s="121"/>
      <c r="K1988" s="121"/>
      <c r="L1988" s="10"/>
      <c r="M1988" s="225"/>
      <c r="N1988" s="225"/>
      <c r="R1988" s="205"/>
      <c r="S1988" s="205"/>
      <c r="T1988" s="205"/>
      <c r="V1988" s="205"/>
      <c r="W1988" s="205"/>
      <c r="X1988" s="205"/>
      <c r="Y1988" s="394"/>
      <c r="Z1988" s="250"/>
      <c r="AA1988" s="205"/>
      <c r="AB1988" s="250"/>
      <c r="AC1988" s="250"/>
      <c r="AD1988" s="250"/>
      <c r="AE1988" s="205"/>
      <c r="AF1988" s="250"/>
      <c r="AH1988" s="250"/>
      <c r="AI1988" s="205"/>
      <c r="AJ1988" s="250"/>
      <c r="AK1988" s="250"/>
      <c r="AL1988" s="250"/>
      <c r="AM1988" s="205"/>
      <c r="AN1988" s="250"/>
      <c r="AO1988" s="121"/>
      <c r="AP1988" s="250"/>
      <c r="AQ1988" s="205"/>
      <c r="AR1988" s="250"/>
      <c r="AT1988" s="250"/>
      <c r="AU1988" s="205"/>
      <c r="AV1988" s="250"/>
      <c r="AX1988" s="250"/>
      <c r="AY1988" s="205"/>
      <c r="AZ1988" s="250"/>
      <c r="BB1988" s="250"/>
      <c r="BC1988" s="205"/>
      <c r="BD1988" s="250"/>
      <c r="BF1988" s="250"/>
      <c r="BG1988" s="205"/>
      <c r="BH1988" s="250"/>
      <c r="BI1988" s="121"/>
      <c r="BJ1988" s="250"/>
      <c r="BK1988" s="205"/>
      <c r="BL1988" s="250"/>
      <c r="BN1988" s="121"/>
      <c r="BO1988" s="121"/>
      <c r="BP1988" s="121"/>
      <c r="BQ1988" s="121"/>
      <c r="BR1988" s="121"/>
    </row>
    <row r="1989" spans="1:70" customFormat="1" ht="15.75">
      <c r="A1989" s="84"/>
      <c r="B1989" s="363"/>
      <c r="C1989" s="121"/>
      <c r="D1989" s="121"/>
      <c r="E1989" s="121"/>
      <c r="F1989" s="121"/>
      <c r="G1989" s="121"/>
      <c r="H1989" s="121"/>
      <c r="I1989" s="121"/>
      <c r="J1989" s="121"/>
      <c r="K1989" s="121"/>
      <c r="L1989" s="10"/>
      <c r="M1989" s="225"/>
      <c r="N1989" s="225"/>
      <c r="R1989" s="205"/>
      <c r="S1989" s="205"/>
      <c r="T1989" s="205"/>
      <c r="V1989" s="205"/>
      <c r="W1989" s="205"/>
      <c r="X1989" s="205"/>
      <c r="Y1989" s="394"/>
      <c r="Z1989" s="250"/>
      <c r="AA1989" s="205"/>
      <c r="AB1989" s="250"/>
      <c r="AC1989" s="250"/>
      <c r="AD1989" s="250"/>
      <c r="AE1989" s="205"/>
      <c r="AF1989" s="250"/>
      <c r="AH1989" s="250"/>
      <c r="AI1989" s="205"/>
      <c r="AJ1989" s="250"/>
      <c r="AK1989" s="250"/>
      <c r="AL1989" s="250"/>
      <c r="AM1989" s="205"/>
      <c r="AN1989" s="250"/>
      <c r="AO1989" s="121"/>
      <c r="AP1989" s="250"/>
      <c r="AQ1989" s="205"/>
      <c r="AR1989" s="250"/>
      <c r="AT1989" s="250"/>
      <c r="AU1989" s="205"/>
      <c r="AV1989" s="250"/>
      <c r="AX1989" s="250"/>
      <c r="AY1989" s="205"/>
      <c r="AZ1989" s="250"/>
      <c r="BB1989" s="250"/>
      <c r="BC1989" s="205"/>
      <c r="BD1989" s="250"/>
      <c r="BF1989" s="250"/>
      <c r="BG1989" s="205"/>
      <c r="BH1989" s="250"/>
      <c r="BI1989" s="121"/>
      <c r="BJ1989" s="250"/>
      <c r="BK1989" s="205"/>
      <c r="BL1989" s="250"/>
      <c r="BN1989" s="121"/>
      <c r="BO1989" s="121"/>
      <c r="BP1989" s="121"/>
      <c r="BQ1989" s="121"/>
      <c r="BR1989" s="121"/>
    </row>
    <row r="1990" spans="1:70" customFormat="1" ht="15.75">
      <c r="A1990" s="84"/>
      <c r="B1990" s="363"/>
      <c r="C1990" s="121"/>
      <c r="D1990" s="121"/>
      <c r="E1990" s="121"/>
      <c r="F1990" s="121"/>
      <c r="G1990" s="121"/>
      <c r="H1990" s="121"/>
      <c r="I1990" s="121"/>
      <c r="J1990" s="121"/>
      <c r="K1990" s="121"/>
      <c r="L1990" s="10"/>
      <c r="M1990" s="225"/>
      <c r="N1990" s="225"/>
      <c r="R1990" s="205"/>
      <c r="S1990" s="205"/>
      <c r="T1990" s="205"/>
      <c r="V1990" s="205"/>
      <c r="W1990" s="205"/>
      <c r="X1990" s="205"/>
      <c r="Y1990" s="394"/>
      <c r="Z1990" s="250"/>
      <c r="AA1990" s="205"/>
      <c r="AB1990" s="250"/>
      <c r="AC1990" s="250"/>
      <c r="AD1990" s="250"/>
      <c r="AE1990" s="205"/>
      <c r="AF1990" s="250"/>
      <c r="AH1990" s="250"/>
      <c r="AI1990" s="205"/>
      <c r="AJ1990" s="250"/>
      <c r="AK1990" s="250"/>
      <c r="AL1990" s="250"/>
      <c r="AM1990" s="205"/>
      <c r="AN1990" s="250"/>
      <c r="AO1990" s="121"/>
      <c r="AP1990" s="250"/>
      <c r="AQ1990" s="205"/>
      <c r="AR1990" s="250"/>
      <c r="AT1990" s="250"/>
      <c r="AU1990" s="205"/>
      <c r="AV1990" s="250"/>
      <c r="AX1990" s="250"/>
      <c r="AY1990" s="205"/>
      <c r="AZ1990" s="250"/>
      <c r="BB1990" s="250"/>
      <c r="BC1990" s="205"/>
      <c r="BD1990" s="250"/>
      <c r="BF1990" s="250"/>
      <c r="BG1990" s="205"/>
      <c r="BH1990" s="250"/>
      <c r="BI1990" s="121"/>
      <c r="BJ1990" s="250"/>
      <c r="BK1990" s="205"/>
      <c r="BL1990" s="250"/>
      <c r="BN1990" s="121"/>
      <c r="BO1990" s="121"/>
      <c r="BP1990" s="121"/>
      <c r="BQ1990" s="121"/>
      <c r="BR1990" s="121"/>
    </row>
    <row r="1991" spans="1:70" customFormat="1" ht="15.75">
      <c r="A1991" s="84"/>
      <c r="B1991" s="363"/>
      <c r="C1991" s="121"/>
      <c r="D1991" s="121"/>
      <c r="E1991" s="121"/>
      <c r="F1991" s="121"/>
      <c r="G1991" s="121"/>
      <c r="H1991" s="121"/>
      <c r="I1991" s="121"/>
      <c r="J1991" s="121"/>
      <c r="K1991" s="121"/>
      <c r="L1991" s="10"/>
      <c r="M1991" s="225"/>
      <c r="N1991" s="225"/>
      <c r="R1991" s="205"/>
      <c r="S1991" s="205"/>
      <c r="T1991" s="205"/>
      <c r="V1991" s="205"/>
      <c r="W1991" s="205"/>
      <c r="X1991" s="205"/>
      <c r="Y1991" s="394"/>
      <c r="Z1991" s="250"/>
      <c r="AA1991" s="205"/>
      <c r="AB1991" s="250"/>
      <c r="AC1991" s="250"/>
      <c r="AD1991" s="250"/>
      <c r="AE1991" s="205"/>
      <c r="AF1991" s="250"/>
      <c r="AH1991" s="250"/>
      <c r="AI1991" s="205"/>
      <c r="AJ1991" s="250"/>
      <c r="AK1991" s="250"/>
      <c r="AL1991" s="250"/>
      <c r="AM1991" s="205"/>
      <c r="AN1991" s="250"/>
      <c r="AO1991" s="121"/>
      <c r="AP1991" s="250"/>
      <c r="AQ1991" s="205"/>
      <c r="AR1991" s="250"/>
      <c r="AT1991" s="250"/>
      <c r="AU1991" s="205"/>
      <c r="AV1991" s="250"/>
      <c r="AX1991" s="250"/>
      <c r="AY1991" s="205"/>
      <c r="AZ1991" s="250"/>
      <c r="BB1991" s="250"/>
      <c r="BC1991" s="205"/>
      <c r="BD1991" s="250"/>
      <c r="BF1991" s="250"/>
      <c r="BG1991" s="205"/>
      <c r="BH1991" s="250"/>
      <c r="BI1991" s="121"/>
      <c r="BJ1991" s="250"/>
      <c r="BK1991" s="205"/>
      <c r="BL1991" s="250"/>
      <c r="BN1991" s="121"/>
      <c r="BO1991" s="121"/>
      <c r="BP1991" s="121"/>
      <c r="BQ1991" s="121"/>
      <c r="BR1991" s="121"/>
    </row>
    <row r="1992" spans="1:70" customFormat="1" ht="15.75">
      <c r="A1992" s="84"/>
      <c r="B1992" s="363"/>
      <c r="C1992" s="121"/>
      <c r="D1992" s="121"/>
      <c r="E1992" s="121"/>
      <c r="F1992" s="121"/>
      <c r="G1992" s="121"/>
      <c r="H1992" s="121"/>
      <c r="I1992" s="121"/>
      <c r="J1992" s="121"/>
      <c r="K1992" s="121"/>
      <c r="L1992" s="10"/>
      <c r="M1992" s="225"/>
      <c r="N1992" s="225"/>
      <c r="R1992" s="205"/>
      <c r="S1992" s="205"/>
      <c r="T1992" s="205"/>
      <c r="V1992" s="205"/>
      <c r="W1992" s="205"/>
      <c r="X1992" s="205"/>
      <c r="Y1992" s="394"/>
      <c r="Z1992" s="250"/>
      <c r="AA1992" s="205"/>
      <c r="AB1992" s="250"/>
      <c r="AC1992" s="250"/>
      <c r="AD1992" s="250"/>
      <c r="AE1992" s="205"/>
      <c r="AF1992" s="250"/>
      <c r="AH1992" s="250"/>
      <c r="AI1992" s="205"/>
      <c r="AJ1992" s="250"/>
      <c r="AK1992" s="250"/>
      <c r="AL1992" s="250"/>
      <c r="AM1992" s="205"/>
      <c r="AN1992" s="250"/>
      <c r="AO1992" s="121"/>
      <c r="AP1992" s="250"/>
      <c r="AQ1992" s="205"/>
      <c r="AR1992" s="250"/>
      <c r="AT1992" s="250"/>
      <c r="AU1992" s="205"/>
      <c r="AV1992" s="250"/>
      <c r="AX1992" s="250"/>
      <c r="AY1992" s="205"/>
      <c r="AZ1992" s="250"/>
      <c r="BB1992" s="250"/>
      <c r="BC1992" s="205"/>
      <c r="BD1992" s="250"/>
      <c r="BF1992" s="250"/>
      <c r="BG1992" s="205"/>
      <c r="BH1992" s="250"/>
      <c r="BI1992" s="121"/>
      <c r="BJ1992" s="250"/>
      <c r="BK1992" s="205"/>
      <c r="BL1992" s="250"/>
      <c r="BN1992" s="121"/>
      <c r="BO1992" s="121"/>
      <c r="BP1992" s="121"/>
      <c r="BQ1992" s="121"/>
      <c r="BR1992" s="121"/>
    </row>
    <row r="1993" spans="1:70" customFormat="1" ht="15.75">
      <c r="A1993" s="84"/>
      <c r="B1993" s="363"/>
      <c r="C1993" s="121"/>
      <c r="D1993" s="121"/>
      <c r="E1993" s="121"/>
      <c r="F1993" s="121"/>
      <c r="G1993" s="121"/>
      <c r="H1993" s="121"/>
      <c r="I1993" s="121"/>
      <c r="J1993" s="121"/>
      <c r="K1993" s="121"/>
      <c r="L1993" s="10"/>
      <c r="M1993" s="225"/>
      <c r="N1993" s="225"/>
      <c r="R1993" s="205"/>
      <c r="S1993" s="205"/>
      <c r="T1993" s="205"/>
      <c r="V1993" s="205"/>
      <c r="W1993" s="205"/>
      <c r="X1993" s="205"/>
      <c r="Y1993" s="394"/>
      <c r="Z1993" s="250"/>
      <c r="AA1993" s="205"/>
      <c r="AB1993" s="250"/>
      <c r="AC1993" s="250"/>
      <c r="AD1993" s="250"/>
      <c r="AE1993" s="205"/>
      <c r="AF1993" s="250"/>
      <c r="AH1993" s="250"/>
      <c r="AI1993" s="205"/>
      <c r="AJ1993" s="250"/>
      <c r="AK1993" s="250"/>
      <c r="AL1993" s="250"/>
      <c r="AM1993" s="205"/>
      <c r="AN1993" s="250"/>
      <c r="AO1993" s="121"/>
      <c r="AP1993" s="250"/>
      <c r="AQ1993" s="205"/>
      <c r="AR1993" s="250"/>
      <c r="AT1993" s="250"/>
      <c r="AU1993" s="205"/>
      <c r="AV1993" s="250"/>
      <c r="AX1993" s="250"/>
      <c r="AY1993" s="205"/>
      <c r="AZ1993" s="250"/>
      <c r="BB1993" s="250"/>
      <c r="BC1993" s="205"/>
      <c r="BD1993" s="250"/>
      <c r="BF1993" s="250"/>
      <c r="BG1993" s="205"/>
      <c r="BH1993" s="250"/>
      <c r="BI1993" s="121"/>
      <c r="BJ1993" s="250"/>
      <c r="BK1993" s="205"/>
      <c r="BL1993" s="250"/>
      <c r="BN1993" s="121"/>
      <c r="BO1993" s="121"/>
      <c r="BP1993" s="121"/>
      <c r="BQ1993" s="121"/>
      <c r="BR1993" s="121"/>
    </row>
    <row r="1994" spans="1:70" customFormat="1" ht="15.75">
      <c r="A1994" s="84"/>
      <c r="B1994" s="363"/>
      <c r="C1994" s="121"/>
      <c r="D1994" s="121"/>
      <c r="E1994" s="121"/>
      <c r="F1994" s="121"/>
      <c r="G1994" s="121"/>
      <c r="H1994" s="121"/>
      <c r="I1994" s="121"/>
      <c r="J1994" s="121"/>
      <c r="K1994" s="121"/>
      <c r="L1994" s="10"/>
      <c r="M1994" s="225"/>
      <c r="N1994" s="225"/>
      <c r="R1994" s="205"/>
      <c r="S1994" s="205"/>
      <c r="T1994" s="205"/>
      <c r="V1994" s="205"/>
      <c r="W1994" s="205"/>
      <c r="X1994" s="205"/>
      <c r="Y1994" s="394"/>
      <c r="Z1994" s="250"/>
      <c r="AA1994" s="205"/>
      <c r="AB1994" s="250"/>
      <c r="AC1994" s="250"/>
      <c r="AD1994" s="250"/>
      <c r="AE1994" s="205"/>
      <c r="AF1994" s="250"/>
      <c r="AH1994" s="250"/>
      <c r="AI1994" s="205"/>
      <c r="AJ1994" s="250"/>
      <c r="AK1994" s="250"/>
      <c r="AL1994" s="250"/>
      <c r="AM1994" s="205"/>
      <c r="AN1994" s="250"/>
      <c r="AO1994" s="121"/>
      <c r="AP1994" s="250"/>
      <c r="AQ1994" s="205"/>
      <c r="AR1994" s="250"/>
      <c r="AT1994" s="250"/>
      <c r="AU1994" s="205"/>
      <c r="AV1994" s="250"/>
      <c r="AX1994" s="250"/>
      <c r="AY1994" s="205"/>
      <c r="AZ1994" s="250"/>
      <c r="BB1994" s="250"/>
      <c r="BC1994" s="205"/>
      <c r="BD1994" s="250"/>
      <c r="BF1994" s="250"/>
      <c r="BG1994" s="205"/>
      <c r="BH1994" s="250"/>
      <c r="BI1994" s="121"/>
      <c r="BJ1994" s="250"/>
      <c r="BK1994" s="205"/>
      <c r="BL1994" s="250"/>
      <c r="BN1994" s="121"/>
      <c r="BO1994" s="121"/>
      <c r="BP1994" s="121"/>
      <c r="BQ1994" s="121"/>
      <c r="BR1994" s="121"/>
    </row>
    <row r="1995" spans="1:70" customFormat="1" ht="15.75">
      <c r="A1995" s="84"/>
      <c r="B1995" s="363"/>
      <c r="C1995" s="121"/>
      <c r="D1995" s="121"/>
      <c r="E1995" s="121"/>
      <c r="F1995" s="121"/>
      <c r="G1995" s="121"/>
      <c r="H1995" s="121"/>
      <c r="I1995" s="121"/>
      <c r="J1995" s="121"/>
      <c r="K1995" s="121"/>
      <c r="L1995" s="10"/>
      <c r="M1995" s="225"/>
      <c r="N1995" s="225"/>
      <c r="R1995" s="205"/>
      <c r="S1995" s="205"/>
      <c r="T1995" s="205"/>
      <c r="V1995" s="205"/>
      <c r="W1995" s="205"/>
      <c r="X1995" s="205"/>
      <c r="Y1995" s="394"/>
      <c r="Z1995" s="250"/>
      <c r="AA1995" s="205"/>
      <c r="AB1995" s="250"/>
      <c r="AC1995" s="250"/>
      <c r="AD1995" s="250"/>
      <c r="AE1995" s="205"/>
      <c r="AF1995" s="250"/>
      <c r="AH1995" s="250"/>
      <c r="AI1995" s="205"/>
      <c r="AJ1995" s="250"/>
      <c r="AK1995" s="250"/>
      <c r="AL1995" s="250"/>
      <c r="AM1995" s="205"/>
      <c r="AN1995" s="250"/>
      <c r="AO1995" s="121"/>
      <c r="AP1995" s="250"/>
      <c r="AQ1995" s="205"/>
      <c r="AR1995" s="250"/>
      <c r="AT1995" s="250"/>
      <c r="AU1995" s="205"/>
      <c r="AV1995" s="250"/>
      <c r="AX1995" s="250"/>
      <c r="AY1995" s="205"/>
      <c r="AZ1995" s="250"/>
      <c r="BB1995" s="250"/>
      <c r="BC1995" s="205"/>
      <c r="BD1995" s="250"/>
      <c r="BF1995" s="250"/>
      <c r="BG1995" s="205"/>
      <c r="BH1995" s="250"/>
      <c r="BI1995" s="121"/>
      <c r="BJ1995" s="250"/>
      <c r="BK1995" s="205"/>
      <c r="BL1995" s="250"/>
      <c r="BN1995" s="121"/>
      <c r="BO1995" s="121"/>
      <c r="BP1995" s="121"/>
      <c r="BQ1995" s="121"/>
      <c r="BR1995" s="121"/>
    </row>
    <row r="1996" spans="1:70" customFormat="1" ht="15.75">
      <c r="A1996" s="84"/>
      <c r="B1996" s="363"/>
      <c r="C1996" s="121"/>
      <c r="D1996" s="121"/>
      <c r="E1996" s="121"/>
      <c r="F1996" s="121"/>
      <c r="G1996" s="121"/>
      <c r="H1996" s="121"/>
      <c r="I1996" s="121"/>
      <c r="J1996" s="121"/>
      <c r="K1996" s="121"/>
      <c r="L1996" s="10"/>
      <c r="M1996" s="225"/>
      <c r="N1996" s="225"/>
      <c r="R1996" s="205"/>
      <c r="S1996" s="205"/>
      <c r="T1996" s="205"/>
      <c r="V1996" s="205"/>
      <c r="W1996" s="205"/>
      <c r="X1996" s="205"/>
      <c r="Y1996" s="394"/>
      <c r="Z1996" s="250"/>
      <c r="AA1996" s="205"/>
      <c r="AB1996" s="250"/>
      <c r="AC1996" s="250"/>
      <c r="AD1996" s="250"/>
      <c r="AE1996" s="205"/>
      <c r="AF1996" s="250"/>
      <c r="AH1996" s="250"/>
      <c r="AI1996" s="205"/>
      <c r="AJ1996" s="250"/>
      <c r="AK1996" s="250"/>
      <c r="AL1996" s="250"/>
      <c r="AM1996" s="205"/>
      <c r="AN1996" s="250"/>
      <c r="AO1996" s="121"/>
      <c r="AP1996" s="250"/>
      <c r="AQ1996" s="205"/>
      <c r="AR1996" s="250"/>
      <c r="AT1996" s="250"/>
      <c r="AU1996" s="205"/>
      <c r="AV1996" s="250"/>
      <c r="AX1996" s="250"/>
      <c r="AY1996" s="205"/>
      <c r="AZ1996" s="250"/>
      <c r="BB1996" s="250"/>
      <c r="BC1996" s="205"/>
      <c r="BD1996" s="250"/>
      <c r="BF1996" s="250"/>
      <c r="BG1996" s="205"/>
      <c r="BH1996" s="250"/>
      <c r="BI1996" s="121"/>
      <c r="BJ1996" s="250"/>
      <c r="BK1996" s="205"/>
      <c r="BL1996" s="250"/>
      <c r="BN1996" s="121"/>
      <c r="BO1996" s="121"/>
      <c r="BP1996" s="121"/>
      <c r="BQ1996" s="121"/>
      <c r="BR1996" s="121"/>
    </row>
    <row r="1997" spans="1:70" customFormat="1" ht="15.75">
      <c r="A1997" s="84"/>
      <c r="B1997" s="363"/>
      <c r="C1997" s="121"/>
      <c r="D1997" s="121"/>
      <c r="E1997" s="121"/>
      <c r="F1997" s="121"/>
      <c r="G1997" s="121"/>
      <c r="H1997" s="121"/>
      <c r="I1997" s="121"/>
      <c r="J1997" s="121"/>
      <c r="K1997" s="121"/>
      <c r="L1997" s="10"/>
      <c r="M1997" s="225"/>
      <c r="N1997" s="225"/>
      <c r="R1997" s="205"/>
      <c r="S1997" s="205"/>
      <c r="T1997" s="205"/>
      <c r="V1997" s="205"/>
      <c r="W1997" s="205"/>
      <c r="X1997" s="205"/>
      <c r="Y1997" s="394"/>
      <c r="Z1997" s="250"/>
      <c r="AA1997" s="205"/>
      <c r="AB1997" s="250"/>
      <c r="AC1997" s="250"/>
      <c r="AD1997" s="250"/>
      <c r="AE1997" s="205"/>
      <c r="AF1997" s="250"/>
      <c r="AH1997" s="250"/>
      <c r="AI1997" s="205"/>
      <c r="AJ1997" s="250"/>
      <c r="AK1997" s="250"/>
      <c r="AL1997" s="250"/>
      <c r="AM1997" s="205"/>
      <c r="AN1997" s="250"/>
      <c r="AO1997" s="121"/>
      <c r="AP1997" s="250"/>
      <c r="AQ1997" s="205"/>
      <c r="AR1997" s="250"/>
      <c r="AT1997" s="250"/>
      <c r="AU1997" s="205"/>
      <c r="AV1997" s="250"/>
      <c r="AX1997" s="250"/>
      <c r="AY1997" s="205"/>
      <c r="AZ1997" s="250"/>
      <c r="BB1997" s="250"/>
      <c r="BC1997" s="205"/>
      <c r="BD1997" s="250"/>
      <c r="BF1997" s="250"/>
      <c r="BG1997" s="205"/>
      <c r="BH1997" s="250"/>
      <c r="BI1997" s="121"/>
      <c r="BJ1997" s="250"/>
      <c r="BK1997" s="205"/>
      <c r="BL1997" s="250"/>
      <c r="BN1997" s="121"/>
      <c r="BO1997" s="121"/>
      <c r="BP1997" s="121"/>
      <c r="BQ1997" s="121"/>
      <c r="BR1997" s="121"/>
    </row>
    <row r="1998" spans="1:70" customFormat="1" ht="15.75">
      <c r="A1998" s="84"/>
      <c r="B1998" s="363"/>
      <c r="C1998" s="121"/>
      <c r="D1998" s="121"/>
      <c r="E1998" s="121"/>
      <c r="F1998" s="121"/>
      <c r="G1998" s="121"/>
      <c r="H1998" s="121"/>
      <c r="I1998" s="121"/>
      <c r="J1998" s="121"/>
      <c r="K1998" s="121"/>
      <c r="L1998" s="10"/>
      <c r="M1998" s="225"/>
      <c r="N1998" s="225"/>
      <c r="R1998" s="205"/>
      <c r="S1998" s="205"/>
      <c r="T1998" s="205"/>
      <c r="V1998" s="205"/>
      <c r="W1998" s="205"/>
      <c r="X1998" s="205"/>
      <c r="Y1998" s="394"/>
      <c r="Z1998" s="250"/>
      <c r="AA1998" s="205"/>
      <c r="AB1998" s="250"/>
      <c r="AC1998" s="250"/>
      <c r="AD1998" s="250"/>
      <c r="AE1998" s="205"/>
      <c r="AF1998" s="250"/>
      <c r="AH1998" s="250"/>
      <c r="AI1998" s="205"/>
      <c r="AJ1998" s="250"/>
      <c r="AK1998" s="250"/>
      <c r="AL1998" s="250"/>
      <c r="AM1998" s="205"/>
      <c r="AN1998" s="250"/>
      <c r="AO1998" s="121"/>
      <c r="AP1998" s="250"/>
      <c r="AQ1998" s="205"/>
      <c r="AR1998" s="250"/>
      <c r="AT1998" s="250"/>
      <c r="AU1998" s="205"/>
      <c r="AV1998" s="250"/>
      <c r="AX1998" s="250"/>
      <c r="AY1998" s="205"/>
      <c r="AZ1998" s="250"/>
      <c r="BB1998" s="250"/>
      <c r="BC1998" s="205"/>
      <c r="BD1998" s="250"/>
      <c r="BF1998" s="250"/>
      <c r="BG1998" s="205"/>
      <c r="BH1998" s="250"/>
      <c r="BI1998" s="121"/>
      <c r="BJ1998" s="250"/>
      <c r="BK1998" s="205"/>
      <c r="BL1998" s="250"/>
      <c r="BN1998" s="121"/>
      <c r="BO1998" s="121"/>
      <c r="BP1998" s="121"/>
      <c r="BQ1998" s="121"/>
      <c r="BR1998" s="121"/>
    </row>
    <row r="1999" spans="1:70" customFormat="1" ht="15.75">
      <c r="A1999" s="84"/>
      <c r="B1999" s="363"/>
      <c r="C1999" s="121"/>
      <c r="D1999" s="121"/>
      <c r="E1999" s="121"/>
      <c r="F1999" s="121"/>
      <c r="G1999" s="121"/>
      <c r="H1999" s="121"/>
      <c r="I1999" s="121"/>
      <c r="J1999" s="121"/>
      <c r="K1999" s="121"/>
      <c r="L1999" s="10"/>
      <c r="M1999" s="225"/>
      <c r="N1999" s="225"/>
      <c r="R1999" s="205"/>
      <c r="S1999" s="205"/>
      <c r="T1999" s="205"/>
      <c r="V1999" s="205"/>
      <c r="W1999" s="205"/>
      <c r="X1999" s="205"/>
      <c r="Y1999" s="394"/>
      <c r="Z1999" s="250"/>
      <c r="AA1999" s="205"/>
      <c r="AB1999" s="250"/>
      <c r="AC1999" s="250"/>
      <c r="AD1999" s="250"/>
      <c r="AE1999" s="205"/>
      <c r="AF1999" s="250"/>
      <c r="AH1999" s="250"/>
      <c r="AI1999" s="205"/>
      <c r="AJ1999" s="250"/>
      <c r="AK1999" s="250"/>
      <c r="AL1999" s="250"/>
      <c r="AM1999" s="205"/>
      <c r="AN1999" s="250"/>
      <c r="AO1999" s="121"/>
      <c r="AP1999" s="250"/>
      <c r="AQ1999" s="205"/>
      <c r="AR1999" s="250"/>
      <c r="AT1999" s="250"/>
      <c r="AU1999" s="205"/>
      <c r="AV1999" s="250"/>
      <c r="AX1999" s="250"/>
      <c r="AY1999" s="205"/>
      <c r="AZ1999" s="250"/>
      <c r="BB1999" s="250"/>
      <c r="BC1999" s="205"/>
      <c r="BD1999" s="250"/>
      <c r="BF1999" s="250"/>
      <c r="BG1999" s="205"/>
      <c r="BH1999" s="250"/>
      <c r="BI1999" s="121"/>
      <c r="BJ1999" s="250"/>
      <c r="BK1999" s="205"/>
      <c r="BL1999" s="250"/>
      <c r="BN1999" s="121"/>
      <c r="BO1999" s="121"/>
      <c r="BP1999" s="121"/>
      <c r="BQ1999" s="121"/>
      <c r="BR1999" s="121"/>
    </row>
    <row r="2000" spans="1:70" customFormat="1" ht="15.75">
      <c r="A2000" s="84"/>
      <c r="B2000" s="363"/>
      <c r="C2000" s="121"/>
      <c r="D2000" s="121"/>
      <c r="E2000" s="121"/>
      <c r="F2000" s="121"/>
      <c r="G2000" s="121"/>
      <c r="H2000" s="121"/>
      <c r="I2000" s="121"/>
      <c r="J2000" s="121"/>
      <c r="K2000" s="121"/>
      <c r="L2000" s="10"/>
      <c r="M2000" s="225"/>
      <c r="N2000" s="225"/>
      <c r="R2000" s="205"/>
      <c r="S2000" s="205"/>
      <c r="T2000" s="205"/>
      <c r="V2000" s="205"/>
      <c r="W2000" s="205"/>
      <c r="X2000" s="205"/>
      <c r="Y2000" s="394"/>
      <c r="Z2000" s="250"/>
      <c r="AA2000" s="205"/>
      <c r="AB2000" s="250"/>
      <c r="AC2000" s="250"/>
      <c r="AD2000" s="250"/>
      <c r="AE2000" s="205"/>
      <c r="AF2000" s="250"/>
      <c r="AH2000" s="250"/>
      <c r="AI2000" s="205"/>
      <c r="AJ2000" s="250"/>
      <c r="AK2000" s="250"/>
      <c r="AL2000" s="250"/>
      <c r="AM2000" s="205"/>
      <c r="AN2000" s="250"/>
      <c r="AO2000" s="121"/>
      <c r="AP2000" s="250"/>
      <c r="AQ2000" s="205"/>
      <c r="AR2000" s="250"/>
      <c r="AT2000" s="250"/>
      <c r="AU2000" s="205"/>
      <c r="AV2000" s="250"/>
      <c r="AX2000" s="250"/>
      <c r="AY2000" s="205"/>
      <c r="AZ2000" s="250"/>
      <c r="BB2000" s="250"/>
      <c r="BC2000" s="205"/>
      <c r="BD2000" s="250"/>
      <c r="BF2000" s="250"/>
      <c r="BG2000" s="205"/>
      <c r="BH2000" s="250"/>
      <c r="BI2000" s="121"/>
      <c r="BJ2000" s="250"/>
      <c r="BK2000" s="205"/>
      <c r="BL2000" s="250"/>
      <c r="BN2000" s="121"/>
      <c r="BO2000" s="121"/>
      <c r="BP2000" s="121"/>
      <c r="BQ2000" s="121"/>
      <c r="BR2000" s="121"/>
    </row>
    <row r="2001" spans="1:70" customFormat="1" ht="15.75">
      <c r="A2001" s="84"/>
      <c r="B2001" s="363"/>
      <c r="C2001" s="121"/>
      <c r="D2001" s="121"/>
      <c r="E2001" s="121"/>
      <c r="F2001" s="121"/>
      <c r="G2001" s="121"/>
      <c r="H2001" s="121"/>
      <c r="I2001" s="121"/>
      <c r="J2001" s="121"/>
      <c r="K2001" s="121"/>
      <c r="L2001" s="10"/>
      <c r="M2001" s="225"/>
      <c r="N2001" s="225"/>
      <c r="R2001" s="205"/>
      <c r="S2001" s="205"/>
      <c r="T2001" s="205"/>
      <c r="V2001" s="205"/>
      <c r="W2001" s="205"/>
      <c r="X2001" s="205"/>
      <c r="Y2001" s="394"/>
      <c r="Z2001" s="250"/>
      <c r="AA2001" s="205"/>
      <c r="AB2001" s="250"/>
      <c r="AC2001" s="250"/>
      <c r="AD2001" s="250"/>
      <c r="AE2001" s="205"/>
      <c r="AF2001" s="250"/>
      <c r="AH2001" s="250"/>
      <c r="AI2001" s="205"/>
      <c r="AJ2001" s="250"/>
      <c r="AK2001" s="250"/>
      <c r="AL2001" s="250"/>
      <c r="AM2001" s="205"/>
      <c r="AN2001" s="250"/>
      <c r="AO2001" s="121"/>
      <c r="AP2001" s="250"/>
      <c r="AQ2001" s="205"/>
      <c r="AR2001" s="250"/>
      <c r="AT2001" s="250"/>
      <c r="AU2001" s="205"/>
      <c r="AV2001" s="250"/>
      <c r="AX2001" s="250"/>
      <c r="AY2001" s="205"/>
      <c r="AZ2001" s="250"/>
      <c r="BB2001" s="250"/>
      <c r="BC2001" s="205"/>
      <c r="BD2001" s="250"/>
      <c r="BF2001" s="250"/>
      <c r="BG2001" s="205"/>
      <c r="BH2001" s="250"/>
      <c r="BI2001" s="121"/>
      <c r="BJ2001" s="250"/>
      <c r="BK2001" s="205"/>
      <c r="BL2001" s="250"/>
      <c r="BN2001" s="121"/>
      <c r="BO2001" s="121"/>
      <c r="BP2001" s="121"/>
      <c r="BQ2001" s="121"/>
      <c r="BR2001" s="121"/>
    </row>
    <row r="2002" spans="1:70" customFormat="1" ht="15.75">
      <c r="A2002" s="84"/>
      <c r="B2002" s="363"/>
      <c r="C2002" s="121"/>
      <c r="D2002" s="121"/>
      <c r="E2002" s="121"/>
      <c r="F2002" s="121"/>
      <c r="G2002" s="121"/>
      <c r="H2002" s="121"/>
      <c r="I2002" s="121"/>
      <c r="J2002" s="121"/>
      <c r="K2002" s="121"/>
      <c r="L2002" s="10"/>
      <c r="M2002" s="225"/>
      <c r="N2002" s="225"/>
      <c r="R2002" s="205"/>
      <c r="S2002" s="205"/>
      <c r="T2002" s="205"/>
      <c r="V2002" s="205"/>
      <c r="W2002" s="205"/>
      <c r="X2002" s="205"/>
      <c r="Y2002" s="394"/>
      <c r="Z2002" s="250"/>
      <c r="AA2002" s="205"/>
      <c r="AB2002" s="250"/>
      <c r="AC2002" s="250"/>
      <c r="AD2002" s="250"/>
      <c r="AE2002" s="205"/>
      <c r="AF2002" s="250"/>
      <c r="AH2002" s="250"/>
      <c r="AI2002" s="205"/>
      <c r="AJ2002" s="250"/>
      <c r="AK2002" s="250"/>
      <c r="AL2002" s="250"/>
      <c r="AM2002" s="205"/>
      <c r="AN2002" s="250"/>
      <c r="AO2002" s="121"/>
      <c r="AP2002" s="250"/>
      <c r="AQ2002" s="205"/>
      <c r="AR2002" s="250"/>
      <c r="AT2002" s="250"/>
      <c r="AU2002" s="205"/>
      <c r="AV2002" s="250"/>
      <c r="AX2002" s="250"/>
      <c r="AY2002" s="205"/>
      <c r="AZ2002" s="250"/>
      <c r="BB2002" s="250"/>
      <c r="BC2002" s="205"/>
      <c r="BD2002" s="250"/>
      <c r="BF2002" s="250"/>
      <c r="BG2002" s="205"/>
      <c r="BH2002" s="250"/>
      <c r="BI2002" s="121"/>
      <c r="BJ2002" s="250"/>
      <c r="BK2002" s="205"/>
      <c r="BL2002" s="250"/>
      <c r="BN2002" s="121"/>
      <c r="BO2002" s="121"/>
      <c r="BP2002" s="121"/>
      <c r="BQ2002" s="121"/>
      <c r="BR2002" s="121"/>
    </row>
    <row r="2003" spans="1:70" customFormat="1" ht="15.75">
      <c r="A2003" s="84"/>
      <c r="B2003" s="363"/>
      <c r="C2003" s="121"/>
      <c r="D2003" s="121"/>
      <c r="E2003" s="121"/>
      <c r="F2003" s="121"/>
      <c r="G2003" s="121"/>
      <c r="H2003" s="121"/>
      <c r="I2003" s="121"/>
      <c r="J2003" s="121"/>
      <c r="K2003" s="121"/>
      <c r="L2003" s="10"/>
      <c r="M2003" s="225"/>
      <c r="N2003" s="225"/>
      <c r="R2003" s="205"/>
      <c r="S2003" s="205"/>
      <c r="T2003" s="205"/>
      <c r="V2003" s="205"/>
      <c r="W2003" s="205"/>
      <c r="X2003" s="205"/>
      <c r="Y2003" s="394"/>
      <c r="Z2003" s="250"/>
      <c r="AA2003" s="205"/>
      <c r="AB2003" s="250"/>
      <c r="AC2003" s="250"/>
      <c r="AD2003" s="250"/>
      <c r="AE2003" s="205"/>
      <c r="AF2003" s="250"/>
      <c r="AH2003" s="250"/>
      <c r="AI2003" s="205"/>
      <c r="AJ2003" s="250"/>
      <c r="AK2003" s="250"/>
      <c r="AL2003" s="250"/>
      <c r="AM2003" s="205"/>
      <c r="AN2003" s="250"/>
      <c r="AO2003" s="121"/>
      <c r="AP2003" s="250"/>
      <c r="AQ2003" s="205"/>
      <c r="AR2003" s="250"/>
      <c r="AT2003" s="250"/>
      <c r="AU2003" s="205"/>
      <c r="AV2003" s="250"/>
      <c r="AX2003" s="250"/>
      <c r="AY2003" s="205"/>
      <c r="AZ2003" s="250"/>
      <c r="BB2003" s="250"/>
      <c r="BC2003" s="205"/>
      <c r="BD2003" s="250"/>
      <c r="BF2003" s="250"/>
      <c r="BG2003" s="205"/>
      <c r="BH2003" s="250"/>
      <c r="BI2003" s="121"/>
      <c r="BJ2003" s="250"/>
      <c r="BK2003" s="205"/>
      <c r="BL2003" s="250"/>
      <c r="BN2003" s="121"/>
      <c r="BO2003" s="121"/>
      <c r="BP2003" s="121"/>
      <c r="BQ2003" s="121"/>
      <c r="BR2003" s="121"/>
    </row>
    <row r="2004" spans="1:70" customFormat="1" ht="15.75">
      <c r="A2004" s="84"/>
      <c r="B2004" s="363"/>
      <c r="C2004" s="121"/>
      <c r="D2004" s="121"/>
      <c r="E2004" s="121"/>
      <c r="F2004" s="121"/>
      <c r="G2004" s="121"/>
      <c r="H2004" s="121"/>
      <c r="I2004" s="121"/>
      <c r="J2004" s="121"/>
      <c r="K2004" s="121"/>
      <c r="L2004" s="10"/>
      <c r="M2004" s="225"/>
      <c r="N2004" s="225"/>
      <c r="R2004" s="205"/>
      <c r="S2004" s="205"/>
      <c r="T2004" s="205"/>
      <c r="V2004" s="205"/>
      <c r="W2004" s="205"/>
      <c r="X2004" s="205"/>
      <c r="Y2004" s="394"/>
      <c r="Z2004" s="250"/>
      <c r="AA2004" s="205"/>
      <c r="AB2004" s="250"/>
      <c r="AC2004" s="250"/>
      <c r="AD2004" s="250"/>
      <c r="AE2004" s="205"/>
      <c r="AF2004" s="250"/>
      <c r="AH2004" s="250"/>
      <c r="AI2004" s="205"/>
      <c r="AJ2004" s="250"/>
      <c r="AK2004" s="250"/>
      <c r="AL2004" s="250"/>
      <c r="AM2004" s="205"/>
      <c r="AN2004" s="250"/>
      <c r="AO2004" s="121"/>
      <c r="AP2004" s="250"/>
      <c r="AQ2004" s="205"/>
      <c r="AR2004" s="250"/>
      <c r="AT2004" s="250"/>
      <c r="AU2004" s="205"/>
      <c r="AV2004" s="250"/>
      <c r="AX2004" s="250"/>
      <c r="AY2004" s="205"/>
      <c r="AZ2004" s="250"/>
      <c r="BB2004" s="250"/>
      <c r="BC2004" s="205"/>
      <c r="BD2004" s="250"/>
      <c r="BF2004" s="250"/>
      <c r="BG2004" s="205"/>
      <c r="BH2004" s="250"/>
      <c r="BI2004" s="121"/>
      <c r="BJ2004" s="250"/>
      <c r="BK2004" s="205"/>
      <c r="BL2004" s="250"/>
      <c r="BN2004" s="121"/>
      <c r="BO2004" s="121"/>
      <c r="BP2004" s="121"/>
      <c r="BQ2004" s="121"/>
      <c r="BR2004" s="121"/>
    </row>
    <row r="2005" spans="1:70" customFormat="1" ht="15.75">
      <c r="A2005" s="84"/>
      <c r="B2005" s="363"/>
      <c r="C2005" s="121"/>
      <c r="D2005" s="121"/>
      <c r="E2005" s="121"/>
      <c r="F2005" s="121"/>
      <c r="G2005" s="121"/>
      <c r="H2005" s="121"/>
      <c r="I2005" s="121"/>
      <c r="J2005" s="121"/>
      <c r="K2005" s="121"/>
      <c r="L2005" s="10"/>
      <c r="M2005" s="225"/>
      <c r="N2005" s="225"/>
      <c r="R2005" s="205"/>
      <c r="S2005" s="205"/>
      <c r="T2005" s="205"/>
      <c r="V2005" s="205"/>
      <c r="W2005" s="205"/>
      <c r="X2005" s="205"/>
      <c r="Y2005" s="394"/>
      <c r="Z2005" s="250"/>
      <c r="AA2005" s="205"/>
      <c r="AB2005" s="250"/>
      <c r="AC2005" s="250"/>
      <c r="AD2005" s="250"/>
      <c r="AE2005" s="205"/>
      <c r="AF2005" s="250"/>
      <c r="AH2005" s="250"/>
      <c r="AI2005" s="205"/>
      <c r="AJ2005" s="250"/>
      <c r="AK2005" s="250"/>
      <c r="AL2005" s="250"/>
      <c r="AM2005" s="205"/>
      <c r="AN2005" s="250"/>
      <c r="AO2005" s="121"/>
      <c r="AP2005" s="250"/>
      <c r="AQ2005" s="205"/>
      <c r="AR2005" s="250"/>
      <c r="AT2005" s="250"/>
      <c r="AU2005" s="205"/>
      <c r="AV2005" s="250"/>
      <c r="AX2005" s="250"/>
      <c r="AY2005" s="205"/>
      <c r="AZ2005" s="250"/>
      <c r="BB2005" s="250"/>
      <c r="BC2005" s="205"/>
      <c r="BD2005" s="250"/>
      <c r="BF2005" s="250"/>
      <c r="BG2005" s="205"/>
      <c r="BH2005" s="250"/>
      <c r="BI2005" s="121"/>
      <c r="BJ2005" s="250"/>
      <c r="BK2005" s="205"/>
      <c r="BL2005" s="250"/>
      <c r="BN2005" s="121"/>
      <c r="BO2005" s="121"/>
      <c r="BP2005" s="121"/>
      <c r="BQ2005" s="121"/>
      <c r="BR2005" s="121"/>
    </row>
    <row r="2006" spans="1:70" customFormat="1" ht="15.75">
      <c r="A2006" s="84"/>
      <c r="B2006" s="363"/>
      <c r="C2006" s="121"/>
      <c r="D2006" s="121"/>
      <c r="E2006" s="121"/>
      <c r="F2006" s="121"/>
      <c r="G2006" s="121"/>
      <c r="H2006" s="121"/>
      <c r="I2006" s="121"/>
      <c r="J2006" s="121"/>
      <c r="K2006" s="121"/>
      <c r="L2006" s="10"/>
      <c r="M2006" s="225"/>
      <c r="N2006" s="225"/>
      <c r="R2006" s="205"/>
      <c r="S2006" s="205"/>
      <c r="T2006" s="205"/>
      <c r="V2006" s="205"/>
      <c r="W2006" s="205"/>
      <c r="X2006" s="205"/>
      <c r="Y2006" s="394"/>
      <c r="Z2006" s="250"/>
      <c r="AA2006" s="205"/>
      <c r="AB2006" s="250"/>
      <c r="AC2006" s="250"/>
      <c r="AD2006" s="250"/>
      <c r="AE2006" s="205"/>
      <c r="AF2006" s="250"/>
      <c r="AH2006" s="250"/>
      <c r="AI2006" s="205"/>
      <c r="AJ2006" s="250"/>
      <c r="AK2006" s="250"/>
      <c r="AL2006" s="250"/>
      <c r="AM2006" s="205"/>
      <c r="AN2006" s="250"/>
      <c r="AO2006" s="121"/>
      <c r="AP2006" s="250"/>
      <c r="AQ2006" s="205"/>
      <c r="AR2006" s="250"/>
      <c r="AT2006" s="250"/>
      <c r="AU2006" s="205"/>
      <c r="AV2006" s="250"/>
      <c r="AX2006" s="250"/>
      <c r="AY2006" s="205"/>
      <c r="AZ2006" s="250"/>
      <c r="BB2006" s="250"/>
      <c r="BC2006" s="205"/>
      <c r="BD2006" s="250"/>
      <c r="BF2006" s="250"/>
      <c r="BG2006" s="205"/>
      <c r="BH2006" s="250"/>
      <c r="BI2006" s="121"/>
      <c r="BJ2006" s="250"/>
      <c r="BK2006" s="205"/>
      <c r="BL2006" s="250"/>
      <c r="BN2006" s="121"/>
      <c r="BO2006" s="121"/>
      <c r="BP2006" s="121"/>
      <c r="BQ2006" s="121"/>
      <c r="BR2006" s="121"/>
    </row>
    <row r="2007" spans="1:70" customFormat="1" ht="15.75">
      <c r="A2007" s="84"/>
      <c r="B2007" s="363"/>
      <c r="C2007" s="121"/>
      <c r="D2007" s="121"/>
      <c r="E2007" s="121"/>
      <c r="F2007" s="121"/>
      <c r="G2007" s="121"/>
      <c r="H2007" s="121"/>
      <c r="I2007" s="121"/>
      <c r="J2007" s="121"/>
      <c r="K2007" s="121"/>
      <c r="L2007" s="10"/>
      <c r="M2007" s="225"/>
      <c r="N2007" s="225"/>
      <c r="R2007" s="205"/>
      <c r="S2007" s="205"/>
      <c r="T2007" s="205"/>
      <c r="V2007" s="205"/>
      <c r="W2007" s="205"/>
      <c r="X2007" s="205"/>
      <c r="Y2007" s="394"/>
      <c r="Z2007" s="250"/>
      <c r="AA2007" s="205"/>
      <c r="AB2007" s="250"/>
      <c r="AC2007" s="250"/>
      <c r="AD2007" s="250"/>
      <c r="AE2007" s="205"/>
      <c r="AF2007" s="250"/>
      <c r="AH2007" s="250"/>
      <c r="AI2007" s="205"/>
      <c r="AJ2007" s="250"/>
      <c r="AK2007" s="250"/>
      <c r="AL2007" s="250"/>
      <c r="AM2007" s="205"/>
      <c r="AN2007" s="250"/>
      <c r="AO2007" s="121"/>
      <c r="AP2007" s="250"/>
      <c r="AQ2007" s="205"/>
      <c r="AR2007" s="250"/>
      <c r="AT2007" s="250"/>
      <c r="AU2007" s="205"/>
      <c r="AV2007" s="250"/>
      <c r="AX2007" s="250"/>
      <c r="AY2007" s="205"/>
      <c r="AZ2007" s="250"/>
      <c r="BB2007" s="250"/>
      <c r="BC2007" s="205"/>
      <c r="BD2007" s="250"/>
      <c r="BF2007" s="250"/>
      <c r="BG2007" s="205"/>
      <c r="BH2007" s="250"/>
      <c r="BI2007" s="121"/>
      <c r="BJ2007" s="250"/>
      <c r="BK2007" s="205"/>
      <c r="BL2007" s="250"/>
      <c r="BN2007" s="121"/>
      <c r="BO2007" s="121"/>
      <c r="BP2007" s="121"/>
      <c r="BQ2007" s="121"/>
      <c r="BR2007" s="121"/>
    </row>
    <row r="2008" spans="1:70" customFormat="1" ht="15.75">
      <c r="A2008" s="84"/>
      <c r="B2008" s="363"/>
      <c r="C2008" s="121"/>
      <c r="D2008" s="121"/>
      <c r="E2008" s="121"/>
      <c r="F2008" s="121"/>
      <c r="G2008" s="121"/>
      <c r="H2008" s="121"/>
      <c r="I2008" s="121"/>
      <c r="J2008" s="121"/>
      <c r="K2008" s="121"/>
      <c r="L2008" s="10"/>
      <c r="M2008" s="225"/>
      <c r="N2008" s="225"/>
      <c r="R2008" s="205"/>
      <c r="S2008" s="205"/>
      <c r="T2008" s="205"/>
      <c r="V2008" s="205"/>
      <c r="W2008" s="205"/>
      <c r="X2008" s="205"/>
      <c r="Y2008" s="394"/>
      <c r="Z2008" s="250"/>
      <c r="AA2008" s="205"/>
      <c r="AB2008" s="250"/>
      <c r="AC2008" s="250"/>
      <c r="AD2008" s="250"/>
      <c r="AE2008" s="205"/>
      <c r="AF2008" s="250"/>
      <c r="AH2008" s="250"/>
      <c r="AI2008" s="205"/>
      <c r="AJ2008" s="250"/>
      <c r="AK2008" s="250"/>
      <c r="AL2008" s="250"/>
      <c r="AM2008" s="205"/>
      <c r="AN2008" s="250"/>
      <c r="AO2008" s="121"/>
      <c r="AP2008" s="250"/>
      <c r="AQ2008" s="205"/>
      <c r="AR2008" s="250"/>
      <c r="AT2008" s="250"/>
      <c r="AU2008" s="205"/>
      <c r="AV2008" s="250"/>
      <c r="AX2008" s="250"/>
      <c r="AY2008" s="205"/>
      <c r="AZ2008" s="250"/>
      <c r="BB2008" s="250"/>
      <c r="BC2008" s="205"/>
      <c r="BD2008" s="250"/>
      <c r="BF2008" s="250"/>
      <c r="BG2008" s="205"/>
      <c r="BH2008" s="250"/>
      <c r="BI2008" s="121"/>
      <c r="BJ2008" s="250"/>
      <c r="BK2008" s="205"/>
      <c r="BL2008" s="250"/>
      <c r="BN2008" s="121"/>
      <c r="BO2008" s="121"/>
      <c r="BP2008" s="121"/>
      <c r="BQ2008" s="121"/>
      <c r="BR2008" s="121"/>
    </row>
    <row r="2009" spans="1:70" customFormat="1" ht="15.75">
      <c r="A2009" s="84"/>
      <c r="B2009" s="363"/>
      <c r="C2009" s="121"/>
      <c r="D2009" s="121"/>
      <c r="E2009" s="121"/>
      <c r="F2009" s="121"/>
      <c r="G2009" s="121"/>
      <c r="H2009" s="121"/>
      <c r="I2009" s="121"/>
      <c r="J2009" s="121"/>
      <c r="K2009" s="121"/>
      <c r="L2009" s="10"/>
      <c r="M2009" s="225"/>
      <c r="N2009" s="225"/>
      <c r="R2009" s="205"/>
      <c r="S2009" s="205"/>
      <c r="T2009" s="205"/>
      <c r="V2009" s="205"/>
      <c r="W2009" s="205"/>
      <c r="X2009" s="205"/>
      <c r="Y2009" s="394"/>
      <c r="Z2009" s="250"/>
      <c r="AA2009" s="205"/>
      <c r="AB2009" s="250"/>
      <c r="AC2009" s="250"/>
      <c r="AD2009" s="250"/>
      <c r="AE2009" s="205"/>
      <c r="AF2009" s="250"/>
      <c r="AH2009" s="250"/>
      <c r="AI2009" s="205"/>
      <c r="AJ2009" s="250"/>
      <c r="AK2009" s="250"/>
      <c r="AL2009" s="250"/>
      <c r="AM2009" s="205"/>
      <c r="AN2009" s="250"/>
      <c r="AO2009" s="121"/>
      <c r="AP2009" s="250"/>
      <c r="AQ2009" s="205"/>
      <c r="AR2009" s="250"/>
      <c r="AT2009" s="250"/>
      <c r="AU2009" s="205"/>
      <c r="AV2009" s="250"/>
      <c r="AX2009" s="250"/>
      <c r="AY2009" s="205"/>
      <c r="AZ2009" s="250"/>
      <c r="BB2009" s="250"/>
      <c r="BC2009" s="205"/>
      <c r="BD2009" s="250"/>
      <c r="BF2009" s="250"/>
      <c r="BG2009" s="205"/>
      <c r="BH2009" s="250"/>
      <c r="BI2009" s="121"/>
      <c r="BJ2009" s="250"/>
      <c r="BK2009" s="205"/>
      <c r="BL2009" s="250"/>
      <c r="BN2009" s="121"/>
      <c r="BO2009" s="121"/>
      <c r="BP2009" s="121"/>
      <c r="BQ2009" s="121"/>
      <c r="BR2009" s="121"/>
    </row>
    <row r="2010" spans="1:70" customFormat="1" ht="15.75">
      <c r="A2010" s="84"/>
      <c r="B2010" s="363"/>
      <c r="C2010" s="121"/>
      <c r="D2010" s="121"/>
      <c r="E2010" s="121"/>
      <c r="F2010" s="121"/>
      <c r="G2010" s="121"/>
      <c r="H2010" s="121"/>
      <c r="I2010" s="121"/>
      <c r="J2010" s="121"/>
      <c r="K2010" s="121"/>
      <c r="L2010" s="10"/>
      <c r="M2010" s="225"/>
      <c r="N2010" s="225"/>
      <c r="R2010" s="205"/>
      <c r="S2010" s="205"/>
      <c r="T2010" s="205"/>
      <c r="V2010" s="205"/>
      <c r="W2010" s="205"/>
      <c r="X2010" s="205"/>
      <c r="Y2010" s="394"/>
      <c r="Z2010" s="250"/>
      <c r="AA2010" s="205"/>
      <c r="AB2010" s="250"/>
      <c r="AC2010" s="250"/>
      <c r="AD2010" s="250"/>
      <c r="AE2010" s="205"/>
      <c r="AF2010" s="250"/>
      <c r="AH2010" s="250"/>
      <c r="AI2010" s="205"/>
      <c r="AJ2010" s="250"/>
      <c r="AK2010" s="250"/>
      <c r="AL2010" s="250"/>
      <c r="AM2010" s="205"/>
      <c r="AN2010" s="250"/>
      <c r="AO2010" s="121"/>
      <c r="AP2010" s="250"/>
      <c r="AQ2010" s="205"/>
      <c r="AR2010" s="250"/>
      <c r="AT2010" s="250"/>
      <c r="AU2010" s="205"/>
      <c r="AV2010" s="250"/>
      <c r="AX2010" s="250"/>
      <c r="AY2010" s="205"/>
      <c r="AZ2010" s="250"/>
      <c r="BB2010" s="250"/>
      <c r="BC2010" s="205"/>
      <c r="BD2010" s="250"/>
      <c r="BF2010" s="250"/>
      <c r="BG2010" s="205"/>
      <c r="BH2010" s="250"/>
      <c r="BI2010" s="121"/>
      <c r="BJ2010" s="250"/>
      <c r="BK2010" s="205"/>
      <c r="BL2010" s="250"/>
      <c r="BN2010" s="121"/>
      <c r="BO2010" s="121"/>
      <c r="BP2010" s="121"/>
      <c r="BQ2010" s="121"/>
      <c r="BR2010" s="121"/>
    </row>
    <row r="2011" spans="1:70" customFormat="1" ht="15.75">
      <c r="A2011" s="84"/>
      <c r="B2011" s="363"/>
      <c r="C2011" s="121"/>
      <c r="D2011" s="121"/>
      <c r="E2011" s="121"/>
      <c r="F2011" s="121"/>
      <c r="G2011" s="121"/>
      <c r="H2011" s="121"/>
      <c r="I2011" s="121"/>
      <c r="J2011" s="121"/>
      <c r="K2011" s="121"/>
      <c r="L2011" s="10"/>
      <c r="M2011" s="225"/>
      <c r="N2011" s="225"/>
      <c r="R2011" s="205"/>
      <c r="S2011" s="205"/>
      <c r="T2011" s="205"/>
      <c r="V2011" s="205"/>
      <c r="W2011" s="205"/>
      <c r="X2011" s="205"/>
      <c r="Y2011" s="394"/>
      <c r="Z2011" s="250"/>
      <c r="AA2011" s="205"/>
      <c r="AB2011" s="250"/>
      <c r="AC2011" s="250"/>
      <c r="AD2011" s="250"/>
      <c r="AE2011" s="205"/>
      <c r="AF2011" s="250"/>
      <c r="AH2011" s="250"/>
      <c r="AI2011" s="205"/>
      <c r="AJ2011" s="250"/>
      <c r="AK2011" s="250"/>
      <c r="AL2011" s="250"/>
      <c r="AM2011" s="205"/>
      <c r="AN2011" s="250"/>
      <c r="AO2011" s="121"/>
      <c r="AP2011" s="250"/>
      <c r="AQ2011" s="205"/>
      <c r="AR2011" s="250"/>
      <c r="AT2011" s="250"/>
      <c r="AU2011" s="205"/>
      <c r="AV2011" s="250"/>
      <c r="AX2011" s="250"/>
      <c r="AY2011" s="205"/>
      <c r="AZ2011" s="250"/>
      <c r="BB2011" s="250"/>
      <c r="BC2011" s="205"/>
      <c r="BD2011" s="250"/>
      <c r="BF2011" s="250"/>
      <c r="BG2011" s="205"/>
      <c r="BH2011" s="250"/>
      <c r="BI2011" s="121"/>
      <c r="BJ2011" s="250"/>
      <c r="BK2011" s="205"/>
      <c r="BL2011" s="250"/>
      <c r="BN2011" s="121"/>
      <c r="BO2011" s="121"/>
      <c r="BP2011" s="121"/>
      <c r="BQ2011" s="121"/>
      <c r="BR2011" s="121"/>
    </row>
    <row r="2012" spans="1:70" customFormat="1" ht="15.75">
      <c r="A2012" s="84"/>
      <c r="B2012" s="363"/>
      <c r="C2012" s="121"/>
      <c r="D2012" s="121"/>
      <c r="E2012" s="121"/>
      <c r="F2012" s="121"/>
      <c r="G2012" s="121"/>
      <c r="H2012" s="121"/>
      <c r="I2012" s="121"/>
      <c r="J2012" s="121"/>
      <c r="K2012" s="121"/>
      <c r="L2012" s="10"/>
      <c r="M2012" s="225"/>
      <c r="N2012" s="225"/>
      <c r="R2012" s="205"/>
      <c r="S2012" s="205"/>
      <c r="T2012" s="205"/>
      <c r="V2012" s="205"/>
      <c r="W2012" s="205"/>
      <c r="X2012" s="205"/>
      <c r="Y2012" s="394"/>
      <c r="Z2012" s="250"/>
      <c r="AA2012" s="205"/>
      <c r="AB2012" s="250"/>
      <c r="AC2012" s="250"/>
      <c r="AD2012" s="250"/>
      <c r="AE2012" s="205"/>
      <c r="AF2012" s="250"/>
      <c r="AH2012" s="250"/>
      <c r="AI2012" s="205"/>
      <c r="AJ2012" s="250"/>
      <c r="AK2012" s="250"/>
      <c r="AL2012" s="250"/>
      <c r="AM2012" s="205"/>
      <c r="AN2012" s="250"/>
      <c r="AO2012" s="121"/>
      <c r="AP2012" s="250"/>
      <c r="AQ2012" s="205"/>
      <c r="AR2012" s="250"/>
      <c r="AT2012" s="250"/>
      <c r="AU2012" s="205"/>
      <c r="AV2012" s="250"/>
      <c r="AX2012" s="250"/>
      <c r="AY2012" s="205"/>
      <c r="AZ2012" s="250"/>
      <c r="BB2012" s="250"/>
      <c r="BC2012" s="205"/>
      <c r="BD2012" s="250"/>
      <c r="BF2012" s="250"/>
      <c r="BG2012" s="205"/>
      <c r="BH2012" s="250"/>
      <c r="BI2012" s="121"/>
      <c r="BJ2012" s="250"/>
      <c r="BK2012" s="205"/>
      <c r="BL2012" s="250"/>
      <c r="BN2012" s="121"/>
      <c r="BO2012" s="121"/>
      <c r="BP2012" s="121"/>
      <c r="BQ2012" s="121"/>
      <c r="BR2012" s="121"/>
    </row>
    <row r="2013" spans="1:70" customFormat="1" ht="15.75">
      <c r="A2013" s="84"/>
      <c r="B2013" s="363"/>
      <c r="C2013" s="121"/>
      <c r="D2013" s="121"/>
      <c r="E2013" s="121"/>
      <c r="F2013" s="121"/>
      <c r="G2013" s="121"/>
      <c r="H2013" s="121"/>
      <c r="I2013" s="121"/>
      <c r="J2013" s="121"/>
      <c r="K2013" s="121"/>
      <c r="L2013" s="10"/>
      <c r="M2013" s="225"/>
      <c r="N2013" s="225"/>
      <c r="R2013" s="205"/>
      <c r="S2013" s="205"/>
      <c r="T2013" s="205"/>
      <c r="V2013" s="205"/>
      <c r="W2013" s="205"/>
      <c r="X2013" s="205"/>
      <c r="Y2013" s="394"/>
      <c r="Z2013" s="250"/>
      <c r="AA2013" s="205"/>
      <c r="AB2013" s="250"/>
      <c r="AC2013" s="250"/>
      <c r="AD2013" s="250"/>
      <c r="AE2013" s="205"/>
      <c r="AF2013" s="250"/>
      <c r="AH2013" s="250"/>
      <c r="AI2013" s="205"/>
      <c r="AJ2013" s="250"/>
      <c r="AK2013" s="250"/>
      <c r="AL2013" s="250"/>
      <c r="AM2013" s="205"/>
      <c r="AN2013" s="250"/>
      <c r="AO2013" s="121"/>
      <c r="AP2013" s="250"/>
      <c r="AQ2013" s="205"/>
      <c r="AR2013" s="250"/>
      <c r="AT2013" s="250"/>
      <c r="AU2013" s="205"/>
      <c r="AV2013" s="250"/>
      <c r="AX2013" s="250"/>
      <c r="AY2013" s="205"/>
      <c r="AZ2013" s="250"/>
      <c r="BB2013" s="250"/>
      <c r="BC2013" s="205"/>
      <c r="BD2013" s="250"/>
      <c r="BF2013" s="250"/>
      <c r="BG2013" s="205"/>
      <c r="BH2013" s="250"/>
      <c r="BI2013" s="121"/>
      <c r="BJ2013" s="250"/>
      <c r="BK2013" s="205"/>
      <c r="BL2013" s="250"/>
      <c r="BN2013" s="121"/>
      <c r="BO2013" s="121"/>
      <c r="BP2013" s="121"/>
      <c r="BQ2013" s="121"/>
      <c r="BR2013" s="121"/>
    </row>
    <row r="2014" spans="1:70" customFormat="1" ht="15.75">
      <c r="A2014" s="84"/>
      <c r="B2014" s="363"/>
      <c r="C2014" s="121"/>
      <c r="D2014" s="121"/>
      <c r="E2014" s="121"/>
      <c r="F2014" s="121"/>
      <c r="G2014" s="121"/>
      <c r="H2014" s="121"/>
      <c r="I2014" s="121"/>
      <c r="J2014" s="121"/>
      <c r="K2014" s="121"/>
      <c r="L2014" s="10"/>
      <c r="M2014" s="225"/>
      <c r="N2014" s="225"/>
      <c r="R2014" s="205"/>
      <c r="S2014" s="205"/>
      <c r="T2014" s="205"/>
      <c r="V2014" s="205"/>
      <c r="W2014" s="205"/>
      <c r="X2014" s="205"/>
      <c r="Y2014" s="394"/>
      <c r="Z2014" s="250"/>
      <c r="AA2014" s="205"/>
      <c r="AB2014" s="250"/>
      <c r="AC2014" s="250"/>
      <c r="AD2014" s="250"/>
      <c r="AE2014" s="205"/>
      <c r="AF2014" s="250"/>
      <c r="AH2014" s="250"/>
      <c r="AI2014" s="205"/>
      <c r="AJ2014" s="250"/>
      <c r="AK2014" s="250"/>
      <c r="AL2014" s="250"/>
      <c r="AM2014" s="205"/>
      <c r="AN2014" s="250"/>
      <c r="AO2014" s="121"/>
      <c r="AP2014" s="250"/>
      <c r="AQ2014" s="205"/>
      <c r="AR2014" s="250"/>
      <c r="AT2014" s="250"/>
      <c r="AU2014" s="205"/>
      <c r="AV2014" s="250"/>
      <c r="AX2014" s="250"/>
      <c r="AY2014" s="205"/>
      <c r="AZ2014" s="250"/>
      <c r="BB2014" s="250"/>
      <c r="BC2014" s="205"/>
      <c r="BD2014" s="250"/>
      <c r="BF2014" s="250"/>
      <c r="BG2014" s="205"/>
      <c r="BH2014" s="250"/>
      <c r="BI2014" s="121"/>
      <c r="BJ2014" s="250"/>
      <c r="BK2014" s="205"/>
      <c r="BL2014" s="250"/>
      <c r="BN2014" s="121"/>
      <c r="BO2014" s="121"/>
      <c r="BP2014" s="121"/>
      <c r="BQ2014" s="121"/>
      <c r="BR2014" s="121"/>
    </row>
    <row r="2015" spans="1:70" customFormat="1" ht="15.75">
      <c r="A2015" s="84"/>
      <c r="B2015" s="363"/>
      <c r="C2015" s="121"/>
      <c r="D2015" s="121"/>
      <c r="E2015" s="121"/>
      <c r="F2015" s="121"/>
      <c r="G2015" s="121"/>
      <c r="H2015" s="121"/>
      <c r="I2015" s="121"/>
      <c r="J2015" s="121"/>
      <c r="K2015" s="121"/>
      <c r="L2015" s="10"/>
      <c r="M2015" s="225"/>
      <c r="N2015" s="225"/>
      <c r="R2015" s="205"/>
      <c r="S2015" s="205"/>
      <c r="T2015" s="205"/>
      <c r="V2015" s="205"/>
      <c r="W2015" s="205"/>
      <c r="X2015" s="205"/>
      <c r="Y2015" s="394"/>
      <c r="Z2015" s="250"/>
      <c r="AA2015" s="205"/>
      <c r="AB2015" s="250"/>
      <c r="AC2015" s="250"/>
      <c r="AD2015" s="250"/>
      <c r="AE2015" s="205"/>
      <c r="AF2015" s="250"/>
      <c r="AH2015" s="250"/>
      <c r="AI2015" s="205"/>
      <c r="AJ2015" s="250"/>
      <c r="AK2015" s="250"/>
      <c r="AL2015" s="250"/>
      <c r="AM2015" s="205"/>
      <c r="AN2015" s="250"/>
      <c r="AO2015" s="121"/>
      <c r="AP2015" s="250"/>
      <c r="AQ2015" s="205"/>
      <c r="AR2015" s="250"/>
      <c r="AT2015" s="250"/>
      <c r="AU2015" s="205"/>
      <c r="AV2015" s="250"/>
      <c r="AX2015" s="250"/>
      <c r="AY2015" s="205"/>
      <c r="AZ2015" s="250"/>
      <c r="BB2015" s="250"/>
      <c r="BC2015" s="205"/>
      <c r="BD2015" s="250"/>
      <c r="BF2015" s="250"/>
      <c r="BG2015" s="205"/>
      <c r="BH2015" s="250"/>
      <c r="BI2015" s="121"/>
      <c r="BJ2015" s="250"/>
      <c r="BK2015" s="205"/>
      <c r="BL2015" s="250"/>
      <c r="BN2015" s="121"/>
      <c r="BO2015" s="121"/>
      <c r="BP2015" s="121"/>
      <c r="BQ2015" s="121"/>
      <c r="BR2015" s="121"/>
    </row>
    <row r="2016" spans="1:70" customFormat="1" ht="15.75">
      <c r="A2016" s="84"/>
      <c r="B2016" s="363"/>
      <c r="C2016" s="121"/>
      <c r="D2016" s="121"/>
      <c r="E2016" s="121"/>
      <c r="F2016" s="121"/>
      <c r="G2016" s="121"/>
      <c r="H2016" s="121"/>
      <c r="I2016" s="121"/>
      <c r="J2016" s="121"/>
      <c r="K2016" s="121"/>
      <c r="L2016" s="10"/>
      <c r="M2016" s="225"/>
      <c r="N2016" s="225"/>
      <c r="R2016" s="205"/>
      <c r="S2016" s="205"/>
      <c r="T2016" s="205"/>
      <c r="V2016" s="205"/>
      <c r="W2016" s="205"/>
      <c r="X2016" s="205"/>
      <c r="Y2016" s="394"/>
      <c r="Z2016" s="250"/>
      <c r="AA2016" s="205"/>
      <c r="AB2016" s="250"/>
      <c r="AC2016" s="250"/>
      <c r="AD2016" s="250"/>
      <c r="AE2016" s="205"/>
      <c r="AF2016" s="250"/>
      <c r="AH2016" s="250"/>
      <c r="AI2016" s="205"/>
      <c r="AJ2016" s="250"/>
      <c r="AK2016" s="250"/>
      <c r="AL2016" s="250"/>
      <c r="AM2016" s="205"/>
      <c r="AN2016" s="250"/>
      <c r="AO2016" s="121"/>
      <c r="AP2016" s="250"/>
      <c r="AQ2016" s="205"/>
      <c r="AR2016" s="250"/>
      <c r="AT2016" s="250"/>
      <c r="AU2016" s="205"/>
      <c r="AV2016" s="250"/>
      <c r="AX2016" s="250"/>
      <c r="AY2016" s="205"/>
      <c r="AZ2016" s="250"/>
      <c r="BB2016" s="250"/>
      <c r="BC2016" s="205"/>
      <c r="BD2016" s="250"/>
      <c r="BF2016" s="250"/>
      <c r="BG2016" s="205"/>
      <c r="BH2016" s="250"/>
      <c r="BI2016" s="121"/>
      <c r="BJ2016" s="250"/>
      <c r="BK2016" s="205"/>
      <c r="BL2016" s="250"/>
      <c r="BN2016" s="121"/>
      <c r="BO2016" s="121"/>
      <c r="BP2016" s="121"/>
      <c r="BQ2016" s="121"/>
      <c r="BR2016" s="121"/>
    </row>
    <row r="2017" spans="1:70" customFormat="1" ht="15.75">
      <c r="A2017" s="84"/>
      <c r="B2017" s="363"/>
      <c r="C2017" s="121"/>
      <c r="D2017" s="121"/>
      <c r="E2017" s="121"/>
      <c r="F2017" s="121"/>
      <c r="G2017" s="121"/>
      <c r="H2017" s="121"/>
      <c r="I2017" s="121"/>
      <c r="J2017" s="121"/>
      <c r="K2017" s="121"/>
      <c r="L2017" s="10"/>
      <c r="M2017" s="225"/>
      <c r="N2017" s="225"/>
      <c r="R2017" s="205"/>
      <c r="S2017" s="205"/>
      <c r="T2017" s="205"/>
      <c r="V2017" s="205"/>
      <c r="W2017" s="205"/>
      <c r="X2017" s="205"/>
      <c r="Y2017" s="394"/>
      <c r="Z2017" s="250"/>
      <c r="AA2017" s="205"/>
      <c r="AB2017" s="250"/>
      <c r="AC2017" s="250"/>
      <c r="AD2017" s="250"/>
      <c r="AE2017" s="205"/>
      <c r="AF2017" s="250"/>
      <c r="AH2017" s="250"/>
      <c r="AI2017" s="205"/>
      <c r="AJ2017" s="250"/>
      <c r="AK2017" s="250"/>
      <c r="AL2017" s="250"/>
      <c r="AM2017" s="205"/>
      <c r="AN2017" s="250"/>
      <c r="AO2017" s="121"/>
      <c r="AP2017" s="250"/>
      <c r="AQ2017" s="205"/>
      <c r="AR2017" s="250"/>
      <c r="AT2017" s="250"/>
      <c r="AU2017" s="205"/>
      <c r="AV2017" s="250"/>
      <c r="AX2017" s="250"/>
      <c r="AY2017" s="205"/>
      <c r="AZ2017" s="250"/>
      <c r="BB2017" s="250"/>
      <c r="BC2017" s="205"/>
      <c r="BD2017" s="250"/>
      <c r="BF2017" s="250"/>
      <c r="BG2017" s="205"/>
      <c r="BH2017" s="250"/>
      <c r="BI2017" s="121"/>
      <c r="BJ2017" s="250"/>
      <c r="BK2017" s="205"/>
      <c r="BL2017" s="250"/>
      <c r="BN2017" s="121"/>
      <c r="BO2017" s="121"/>
      <c r="BP2017" s="121"/>
      <c r="BQ2017" s="121"/>
      <c r="BR2017" s="121"/>
    </row>
    <row r="2018" spans="1:70" customFormat="1" ht="15.75">
      <c r="A2018" s="84"/>
      <c r="B2018" s="363"/>
      <c r="C2018" s="121"/>
      <c r="D2018" s="121"/>
      <c r="E2018" s="121"/>
      <c r="F2018" s="121"/>
      <c r="G2018" s="121"/>
      <c r="H2018" s="121"/>
      <c r="I2018" s="121"/>
      <c r="J2018" s="121"/>
      <c r="K2018" s="121"/>
      <c r="L2018" s="10"/>
      <c r="M2018" s="225"/>
      <c r="N2018" s="225"/>
      <c r="R2018" s="205"/>
      <c r="S2018" s="205"/>
      <c r="T2018" s="205"/>
      <c r="V2018" s="205"/>
      <c r="W2018" s="205"/>
      <c r="X2018" s="205"/>
      <c r="Y2018" s="394"/>
      <c r="Z2018" s="250"/>
      <c r="AA2018" s="205"/>
      <c r="AB2018" s="250"/>
      <c r="AC2018" s="250"/>
      <c r="AD2018" s="250"/>
      <c r="AE2018" s="205"/>
      <c r="AF2018" s="250"/>
      <c r="AH2018" s="250"/>
      <c r="AI2018" s="205"/>
      <c r="AJ2018" s="250"/>
      <c r="AK2018" s="250"/>
      <c r="AL2018" s="250"/>
      <c r="AM2018" s="205"/>
      <c r="AN2018" s="250"/>
      <c r="AO2018" s="121"/>
      <c r="AP2018" s="250"/>
      <c r="AQ2018" s="205"/>
      <c r="AR2018" s="250"/>
      <c r="AT2018" s="250"/>
      <c r="AU2018" s="205"/>
      <c r="AV2018" s="250"/>
      <c r="AX2018" s="250"/>
      <c r="AY2018" s="205"/>
      <c r="AZ2018" s="250"/>
      <c r="BB2018" s="250"/>
      <c r="BC2018" s="205"/>
      <c r="BD2018" s="250"/>
      <c r="BF2018" s="250"/>
      <c r="BG2018" s="205"/>
      <c r="BH2018" s="250"/>
      <c r="BI2018" s="121"/>
      <c r="BJ2018" s="250"/>
      <c r="BK2018" s="205"/>
      <c r="BL2018" s="250"/>
      <c r="BN2018" s="121"/>
      <c r="BO2018" s="121"/>
      <c r="BP2018" s="121"/>
      <c r="BQ2018" s="121"/>
      <c r="BR2018" s="121"/>
    </row>
    <row r="2019" spans="1:70" customFormat="1" ht="15.75">
      <c r="A2019" s="84"/>
      <c r="B2019" s="363"/>
      <c r="C2019" s="121"/>
      <c r="D2019" s="121"/>
      <c r="E2019" s="121"/>
      <c r="F2019" s="121"/>
      <c r="G2019" s="121"/>
      <c r="H2019" s="121"/>
      <c r="I2019" s="121"/>
      <c r="J2019" s="121"/>
      <c r="K2019" s="121"/>
      <c r="L2019" s="10"/>
      <c r="M2019" s="225"/>
      <c r="N2019" s="225"/>
      <c r="R2019" s="205"/>
      <c r="S2019" s="205"/>
      <c r="T2019" s="205"/>
      <c r="V2019" s="205"/>
      <c r="W2019" s="205"/>
      <c r="X2019" s="205"/>
      <c r="Y2019" s="394"/>
      <c r="Z2019" s="250"/>
      <c r="AA2019" s="205"/>
      <c r="AB2019" s="250"/>
      <c r="AC2019" s="250"/>
      <c r="AD2019" s="250"/>
      <c r="AE2019" s="205"/>
      <c r="AF2019" s="250"/>
      <c r="AH2019" s="250"/>
      <c r="AI2019" s="205"/>
      <c r="AJ2019" s="250"/>
      <c r="AK2019" s="250"/>
      <c r="AL2019" s="250"/>
      <c r="AM2019" s="205"/>
      <c r="AN2019" s="250"/>
      <c r="AO2019" s="121"/>
      <c r="AP2019" s="250"/>
      <c r="AQ2019" s="205"/>
      <c r="AR2019" s="250"/>
      <c r="AT2019" s="250"/>
      <c r="AU2019" s="205"/>
      <c r="AV2019" s="250"/>
      <c r="AX2019" s="250"/>
      <c r="AY2019" s="205"/>
      <c r="AZ2019" s="250"/>
      <c r="BB2019" s="250"/>
      <c r="BC2019" s="205"/>
      <c r="BD2019" s="250"/>
      <c r="BF2019" s="250"/>
      <c r="BG2019" s="205"/>
      <c r="BH2019" s="250"/>
      <c r="BI2019" s="121"/>
      <c r="BJ2019" s="250"/>
      <c r="BK2019" s="205"/>
      <c r="BL2019" s="250"/>
      <c r="BN2019" s="121"/>
      <c r="BO2019" s="121"/>
      <c r="BP2019" s="121"/>
      <c r="BQ2019" s="121"/>
      <c r="BR2019" s="121"/>
    </row>
    <row r="2020" spans="1:70" customFormat="1" ht="15.75">
      <c r="A2020" s="84"/>
      <c r="B2020" s="363"/>
      <c r="C2020" s="121"/>
      <c r="D2020" s="121"/>
      <c r="E2020" s="121"/>
      <c r="F2020" s="121"/>
      <c r="G2020" s="121"/>
      <c r="H2020" s="121"/>
      <c r="I2020" s="121"/>
      <c r="J2020" s="121"/>
      <c r="K2020" s="121"/>
      <c r="L2020" s="10"/>
      <c r="M2020" s="225"/>
      <c r="N2020" s="225"/>
      <c r="R2020" s="205"/>
      <c r="S2020" s="205"/>
      <c r="T2020" s="205"/>
      <c r="V2020" s="205"/>
      <c r="W2020" s="205"/>
      <c r="X2020" s="205"/>
      <c r="Y2020" s="394"/>
      <c r="Z2020" s="250"/>
      <c r="AA2020" s="205"/>
      <c r="AB2020" s="250"/>
      <c r="AC2020" s="250"/>
      <c r="AD2020" s="250"/>
      <c r="AE2020" s="205"/>
      <c r="AF2020" s="250"/>
      <c r="AH2020" s="250"/>
      <c r="AI2020" s="205"/>
      <c r="AJ2020" s="250"/>
      <c r="AK2020" s="250"/>
      <c r="AL2020" s="250"/>
      <c r="AM2020" s="205"/>
      <c r="AN2020" s="250"/>
      <c r="AO2020" s="121"/>
      <c r="AP2020" s="250"/>
      <c r="AQ2020" s="205"/>
      <c r="AR2020" s="250"/>
      <c r="AT2020" s="250"/>
      <c r="AU2020" s="205"/>
      <c r="AV2020" s="250"/>
      <c r="AX2020" s="250"/>
      <c r="AY2020" s="205"/>
      <c r="AZ2020" s="250"/>
      <c r="BB2020" s="250"/>
      <c r="BC2020" s="205"/>
      <c r="BD2020" s="250"/>
      <c r="BF2020" s="250"/>
      <c r="BG2020" s="205"/>
      <c r="BH2020" s="250"/>
      <c r="BI2020" s="121"/>
      <c r="BJ2020" s="250"/>
      <c r="BK2020" s="205"/>
      <c r="BL2020" s="250"/>
      <c r="BN2020" s="121"/>
      <c r="BO2020" s="121"/>
      <c r="BP2020" s="121"/>
      <c r="BQ2020" s="121"/>
      <c r="BR2020" s="121"/>
    </row>
    <row r="2021" spans="1:70" customFormat="1" ht="15.75">
      <c r="A2021" s="84"/>
      <c r="B2021" s="363"/>
      <c r="C2021" s="121"/>
      <c r="D2021" s="121"/>
      <c r="E2021" s="121"/>
      <c r="F2021" s="121"/>
      <c r="G2021" s="121"/>
      <c r="H2021" s="121"/>
      <c r="I2021" s="121"/>
      <c r="J2021" s="121"/>
      <c r="K2021" s="121"/>
      <c r="L2021" s="10"/>
      <c r="M2021" s="225"/>
      <c r="N2021" s="225"/>
      <c r="R2021" s="205"/>
      <c r="S2021" s="205"/>
      <c r="T2021" s="205"/>
      <c r="V2021" s="205"/>
      <c r="W2021" s="205"/>
      <c r="X2021" s="205"/>
      <c r="Y2021" s="394"/>
      <c r="Z2021" s="250"/>
      <c r="AA2021" s="205"/>
      <c r="AB2021" s="250"/>
      <c r="AC2021" s="250"/>
      <c r="AD2021" s="250"/>
      <c r="AE2021" s="205"/>
      <c r="AF2021" s="250"/>
      <c r="AH2021" s="250"/>
      <c r="AI2021" s="205"/>
      <c r="AJ2021" s="250"/>
      <c r="AK2021" s="250"/>
      <c r="AL2021" s="250"/>
      <c r="AM2021" s="205"/>
      <c r="AN2021" s="250"/>
      <c r="AO2021" s="121"/>
      <c r="AP2021" s="250"/>
      <c r="AQ2021" s="205"/>
      <c r="AR2021" s="250"/>
      <c r="AT2021" s="250"/>
      <c r="AU2021" s="205"/>
      <c r="AV2021" s="250"/>
      <c r="AX2021" s="250"/>
      <c r="AY2021" s="205"/>
      <c r="AZ2021" s="250"/>
      <c r="BB2021" s="250"/>
      <c r="BC2021" s="205"/>
      <c r="BD2021" s="250"/>
      <c r="BF2021" s="250"/>
      <c r="BG2021" s="205"/>
      <c r="BH2021" s="250"/>
      <c r="BI2021" s="121"/>
      <c r="BJ2021" s="250"/>
      <c r="BK2021" s="205"/>
      <c r="BL2021" s="250"/>
      <c r="BN2021" s="121"/>
      <c r="BO2021" s="121"/>
      <c r="BP2021" s="121"/>
      <c r="BQ2021" s="121"/>
      <c r="BR2021" s="121"/>
    </row>
    <row r="2022" spans="1:70" customFormat="1" ht="15.75">
      <c r="A2022" s="84"/>
      <c r="B2022" s="363"/>
      <c r="C2022" s="121"/>
      <c r="D2022" s="121"/>
      <c r="E2022" s="121"/>
      <c r="F2022" s="121"/>
      <c r="G2022" s="121"/>
      <c r="H2022" s="121"/>
      <c r="I2022" s="121"/>
      <c r="J2022" s="121"/>
      <c r="K2022" s="121"/>
      <c r="L2022" s="10"/>
      <c r="M2022" s="225"/>
      <c r="N2022" s="225"/>
      <c r="R2022" s="205"/>
      <c r="S2022" s="205"/>
      <c r="T2022" s="205"/>
      <c r="V2022" s="205"/>
      <c r="W2022" s="205"/>
      <c r="X2022" s="205"/>
      <c r="Y2022" s="394"/>
      <c r="Z2022" s="250"/>
      <c r="AA2022" s="205"/>
      <c r="AB2022" s="250"/>
      <c r="AC2022" s="250"/>
      <c r="AD2022" s="250"/>
      <c r="AE2022" s="205"/>
      <c r="AF2022" s="250"/>
      <c r="AH2022" s="250"/>
      <c r="AI2022" s="205"/>
      <c r="AJ2022" s="250"/>
      <c r="AK2022" s="250"/>
      <c r="AL2022" s="250"/>
      <c r="AM2022" s="205"/>
      <c r="AN2022" s="250"/>
      <c r="AO2022" s="121"/>
      <c r="AP2022" s="250"/>
      <c r="AQ2022" s="205"/>
      <c r="AR2022" s="250"/>
      <c r="AT2022" s="250"/>
      <c r="AU2022" s="205"/>
      <c r="AV2022" s="250"/>
      <c r="AX2022" s="250"/>
      <c r="AY2022" s="205"/>
      <c r="AZ2022" s="250"/>
      <c r="BB2022" s="250"/>
      <c r="BC2022" s="205"/>
      <c r="BD2022" s="250"/>
      <c r="BF2022" s="250"/>
      <c r="BG2022" s="205"/>
      <c r="BH2022" s="250"/>
      <c r="BI2022" s="121"/>
      <c r="BJ2022" s="250"/>
      <c r="BK2022" s="205"/>
      <c r="BL2022" s="250"/>
      <c r="BN2022" s="121"/>
      <c r="BO2022" s="121"/>
      <c r="BP2022" s="121"/>
      <c r="BQ2022" s="121"/>
      <c r="BR2022" s="121"/>
    </row>
    <row r="2023" spans="1:70" customFormat="1" ht="15.75">
      <c r="A2023" s="84"/>
      <c r="B2023" s="363"/>
      <c r="C2023" s="121"/>
      <c r="D2023" s="121"/>
      <c r="E2023" s="121"/>
      <c r="F2023" s="121"/>
      <c r="G2023" s="121"/>
      <c r="H2023" s="121"/>
      <c r="I2023" s="121"/>
      <c r="J2023" s="121"/>
      <c r="K2023" s="121"/>
      <c r="L2023" s="10"/>
      <c r="M2023" s="225"/>
      <c r="N2023" s="225"/>
      <c r="R2023" s="205"/>
      <c r="S2023" s="205"/>
      <c r="T2023" s="205"/>
      <c r="V2023" s="205"/>
      <c r="W2023" s="205"/>
      <c r="X2023" s="205"/>
      <c r="Y2023" s="394"/>
      <c r="Z2023" s="250"/>
      <c r="AA2023" s="205"/>
      <c r="AB2023" s="250"/>
      <c r="AC2023" s="250"/>
      <c r="AD2023" s="250"/>
      <c r="AE2023" s="205"/>
      <c r="AF2023" s="250"/>
      <c r="AH2023" s="250"/>
      <c r="AI2023" s="205"/>
      <c r="AJ2023" s="250"/>
      <c r="AK2023" s="250"/>
      <c r="AL2023" s="250"/>
      <c r="AM2023" s="205"/>
      <c r="AN2023" s="250"/>
      <c r="AO2023" s="121"/>
      <c r="AP2023" s="250"/>
      <c r="AQ2023" s="205"/>
      <c r="AR2023" s="250"/>
      <c r="AT2023" s="250"/>
      <c r="AU2023" s="205"/>
      <c r="AV2023" s="250"/>
      <c r="AX2023" s="250"/>
      <c r="AY2023" s="205"/>
      <c r="AZ2023" s="250"/>
      <c r="BB2023" s="250"/>
      <c r="BC2023" s="205"/>
      <c r="BD2023" s="250"/>
      <c r="BF2023" s="250"/>
      <c r="BG2023" s="205"/>
      <c r="BH2023" s="250"/>
      <c r="BI2023" s="121"/>
      <c r="BJ2023" s="250"/>
      <c r="BK2023" s="205"/>
      <c r="BL2023" s="250"/>
      <c r="BN2023" s="121"/>
      <c r="BO2023" s="121"/>
      <c r="BP2023" s="121"/>
      <c r="BQ2023" s="121"/>
      <c r="BR2023" s="121"/>
    </row>
    <row r="2024" spans="1:70" customFormat="1" ht="15.75">
      <c r="A2024" s="84"/>
      <c r="B2024" s="363"/>
      <c r="C2024" s="121"/>
      <c r="D2024" s="121"/>
      <c r="E2024" s="121"/>
      <c r="F2024" s="121"/>
      <c r="G2024" s="121"/>
      <c r="H2024" s="121"/>
      <c r="I2024" s="121"/>
      <c r="J2024" s="121"/>
      <c r="K2024" s="121"/>
      <c r="L2024" s="10"/>
      <c r="M2024" s="225"/>
      <c r="N2024" s="225"/>
      <c r="R2024" s="205"/>
      <c r="S2024" s="205"/>
      <c r="T2024" s="205"/>
      <c r="V2024" s="205"/>
      <c r="W2024" s="205"/>
      <c r="X2024" s="205"/>
      <c r="Y2024" s="394"/>
      <c r="Z2024" s="250"/>
      <c r="AA2024" s="205"/>
      <c r="AB2024" s="250"/>
      <c r="AC2024" s="250"/>
      <c r="AD2024" s="250"/>
      <c r="AE2024" s="205"/>
      <c r="AF2024" s="250"/>
      <c r="AH2024" s="250"/>
      <c r="AI2024" s="205"/>
      <c r="AJ2024" s="250"/>
      <c r="AK2024" s="250"/>
      <c r="AL2024" s="250"/>
      <c r="AM2024" s="205"/>
      <c r="AN2024" s="250"/>
      <c r="AO2024" s="121"/>
      <c r="AP2024" s="250"/>
      <c r="AQ2024" s="205"/>
      <c r="AR2024" s="250"/>
      <c r="AT2024" s="250"/>
      <c r="AU2024" s="205"/>
      <c r="AV2024" s="250"/>
      <c r="AX2024" s="250"/>
      <c r="AY2024" s="205"/>
      <c r="AZ2024" s="250"/>
      <c r="BB2024" s="250"/>
      <c r="BC2024" s="205"/>
      <c r="BD2024" s="250"/>
      <c r="BF2024" s="250"/>
      <c r="BG2024" s="205"/>
      <c r="BH2024" s="250"/>
      <c r="BI2024" s="121"/>
      <c r="BJ2024" s="250"/>
      <c r="BK2024" s="205"/>
      <c r="BL2024" s="250"/>
      <c r="BN2024" s="121"/>
      <c r="BO2024" s="121"/>
      <c r="BP2024" s="121"/>
      <c r="BQ2024" s="121"/>
      <c r="BR2024" s="121"/>
    </row>
    <row r="2025" spans="1:70" customFormat="1" ht="15.75">
      <c r="A2025" s="84"/>
      <c r="B2025" s="363"/>
      <c r="C2025" s="121"/>
      <c r="D2025" s="121"/>
      <c r="E2025" s="121"/>
      <c r="F2025" s="121"/>
      <c r="G2025" s="121"/>
      <c r="H2025" s="121"/>
      <c r="I2025" s="121"/>
      <c r="J2025" s="121"/>
      <c r="K2025" s="121"/>
      <c r="L2025" s="10"/>
      <c r="M2025" s="225"/>
      <c r="N2025" s="225"/>
      <c r="R2025" s="205"/>
      <c r="S2025" s="205"/>
      <c r="T2025" s="205"/>
      <c r="V2025" s="205"/>
      <c r="W2025" s="205"/>
      <c r="X2025" s="205"/>
      <c r="Y2025" s="394"/>
      <c r="Z2025" s="250"/>
      <c r="AA2025" s="205"/>
      <c r="AB2025" s="250"/>
      <c r="AC2025" s="250"/>
      <c r="AD2025" s="250"/>
      <c r="AE2025" s="205"/>
      <c r="AF2025" s="250"/>
      <c r="AH2025" s="250"/>
      <c r="AI2025" s="205"/>
      <c r="AJ2025" s="250"/>
      <c r="AK2025" s="250"/>
      <c r="AL2025" s="250"/>
      <c r="AM2025" s="205"/>
      <c r="AN2025" s="250"/>
      <c r="AO2025" s="121"/>
      <c r="AP2025" s="250"/>
      <c r="AQ2025" s="205"/>
      <c r="AR2025" s="250"/>
      <c r="AT2025" s="250"/>
      <c r="AU2025" s="205"/>
      <c r="AV2025" s="250"/>
      <c r="AX2025" s="250"/>
      <c r="AY2025" s="205"/>
      <c r="AZ2025" s="250"/>
      <c r="BB2025" s="250"/>
      <c r="BC2025" s="205"/>
      <c r="BD2025" s="250"/>
      <c r="BF2025" s="250"/>
      <c r="BG2025" s="205"/>
      <c r="BH2025" s="250"/>
      <c r="BI2025" s="121"/>
      <c r="BJ2025" s="250"/>
      <c r="BK2025" s="205"/>
      <c r="BL2025" s="250"/>
      <c r="BN2025" s="121"/>
      <c r="BO2025" s="121"/>
      <c r="BP2025" s="121"/>
      <c r="BQ2025" s="121"/>
      <c r="BR2025" s="121"/>
    </row>
    <row r="2026" spans="1:70" customFormat="1" ht="15.75">
      <c r="A2026" s="84"/>
      <c r="B2026" s="363"/>
      <c r="C2026" s="121"/>
      <c r="D2026" s="121"/>
      <c r="E2026" s="121"/>
      <c r="F2026" s="121"/>
      <c r="G2026" s="121"/>
      <c r="H2026" s="121"/>
      <c r="I2026" s="121"/>
      <c r="J2026" s="121"/>
      <c r="K2026" s="121"/>
      <c r="L2026" s="10"/>
      <c r="M2026" s="225"/>
      <c r="N2026" s="225"/>
      <c r="R2026" s="205"/>
      <c r="S2026" s="205"/>
      <c r="T2026" s="205"/>
      <c r="V2026" s="205"/>
      <c r="W2026" s="205"/>
      <c r="X2026" s="205"/>
      <c r="Y2026" s="394"/>
      <c r="Z2026" s="250"/>
      <c r="AA2026" s="205"/>
      <c r="AB2026" s="250"/>
      <c r="AC2026" s="250"/>
      <c r="AD2026" s="250"/>
      <c r="AE2026" s="205"/>
      <c r="AF2026" s="250"/>
      <c r="AH2026" s="250"/>
      <c r="AI2026" s="205"/>
      <c r="AJ2026" s="250"/>
      <c r="AK2026" s="250"/>
      <c r="AL2026" s="250"/>
      <c r="AM2026" s="205"/>
      <c r="AN2026" s="250"/>
      <c r="AO2026" s="121"/>
      <c r="AP2026" s="250"/>
      <c r="AQ2026" s="205"/>
      <c r="AR2026" s="250"/>
      <c r="AT2026" s="250"/>
      <c r="AU2026" s="205"/>
      <c r="AV2026" s="250"/>
      <c r="AX2026" s="250"/>
      <c r="AY2026" s="205"/>
      <c r="AZ2026" s="250"/>
      <c r="BB2026" s="250"/>
      <c r="BC2026" s="205"/>
      <c r="BD2026" s="250"/>
      <c r="BF2026" s="250"/>
      <c r="BG2026" s="205"/>
      <c r="BH2026" s="250"/>
      <c r="BI2026" s="121"/>
      <c r="BJ2026" s="250"/>
      <c r="BK2026" s="205"/>
      <c r="BL2026" s="250"/>
      <c r="BN2026" s="121"/>
      <c r="BO2026" s="121"/>
      <c r="BP2026" s="121"/>
      <c r="BQ2026" s="121"/>
      <c r="BR2026" s="121"/>
    </row>
    <row r="2027" spans="1:70" customFormat="1" ht="15.75">
      <c r="A2027" s="84"/>
      <c r="B2027" s="363"/>
      <c r="C2027" s="121"/>
      <c r="D2027" s="121"/>
      <c r="E2027" s="121"/>
      <c r="F2027" s="121"/>
      <c r="G2027" s="121"/>
      <c r="H2027" s="121"/>
      <c r="I2027" s="121"/>
      <c r="J2027" s="121"/>
      <c r="K2027" s="121"/>
      <c r="L2027" s="10"/>
      <c r="M2027" s="225"/>
      <c r="N2027" s="225"/>
      <c r="R2027" s="205"/>
      <c r="S2027" s="205"/>
      <c r="T2027" s="205"/>
      <c r="V2027" s="205"/>
      <c r="W2027" s="205"/>
      <c r="X2027" s="205"/>
      <c r="Y2027" s="394"/>
      <c r="Z2027" s="250"/>
      <c r="AA2027" s="205"/>
      <c r="AB2027" s="250"/>
      <c r="AC2027" s="250"/>
      <c r="AD2027" s="250"/>
      <c r="AE2027" s="205"/>
      <c r="AF2027" s="250"/>
      <c r="AH2027" s="250"/>
      <c r="AI2027" s="205"/>
      <c r="AJ2027" s="250"/>
      <c r="AK2027" s="250"/>
      <c r="AL2027" s="250"/>
      <c r="AM2027" s="205"/>
      <c r="AN2027" s="250"/>
      <c r="AO2027" s="121"/>
      <c r="AP2027" s="250"/>
      <c r="AQ2027" s="205"/>
      <c r="AR2027" s="250"/>
      <c r="AT2027" s="250"/>
      <c r="AU2027" s="205"/>
      <c r="AV2027" s="250"/>
      <c r="AX2027" s="250"/>
      <c r="AY2027" s="205"/>
      <c r="AZ2027" s="250"/>
      <c r="BB2027" s="250"/>
      <c r="BC2027" s="205"/>
      <c r="BD2027" s="250"/>
      <c r="BF2027" s="250"/>
      <c r="BG2027" s="205"/>
      <c r="BH2027" s="250"/>
      <c r="BI2027" s="121"/>
      <c r="BJ2027" s="250"/>
      <c r="BK2027" s="205"/>
      <c r="BL2027" s="250"/>
      <c r="BN2027" s="121"/>
      <c r="BO2027" s="121"/>
      <c r="BP2027" s="121"/>
      <c r="BQ2027" s="121"/>
      <c r="BR2027" s="121"/>
    </row>
    <row r="2028" spans="1:70" customFormat="1" ht="15.75">
      <c r="A2028" s="84"/>
      <c r="B2028" s="363"/>
      <c r="C2028" s="121"/>
      <c r="D2028" s="121"/>
      <c r="E2028" s="121"/>
      <c r="F2028" s="121"/>
      <c r="G2028" s="121"/>
      <c r="H2028" s="121"/>
      <c r="I2028" s="121"/>
      <c r="J2028" s="121"/>
      <c r="K2028" s="121"/>
      <c r="L2028" s="10"/>
      <c r="M2028" s="225"/>
      <c r="N2028" s="225"/>
      <c r="R2028" s="205"/>
      <c r="S2028" s="205"/>
      <c r="T2028" s="205"/>
      <c r="V2028" s="205"/>
      <c r="W2028" s="205"/>
      <c r="X2028" s="205"/>
      <c r="Y2028" s="394"/>
      <c r="Z2028" s="250"/>
      <c r="AA2028" s="205"/>
      <c r="AB2028" s="250"/>
      <c r="AC2028" s="250"/>
      <c r="AD2028" s="250"/>
      <c r="AE2028" s="205"/>
      <c r="AF2028" s="250"/>
      <c r="AH2028" s="250"/>
      <c r="AI2028" s="205"/>
      <c r="AJ2028" s="250"/>
      <c r="AK2028" s="250"/>
      <c r="AL2028" s="250"/>
      <c r="AM2028" s="205"/>
      <c r="AN2028" s="250"/>
      <c r="AO2028" s="121"/>
      <c r="AP2028" s="250"/>
      <c r="AQ2028" s="205"/>
      <c r="AR2028" s="250"/>
      <c r="AT2028" s="250"/>
      <c r="AU2028" s="205"/>
      <c r="AV2028" s="250"/>
      <c r="AX2028" s="250"/>
      <c r="AY2028" s="205"/>
      <c r="AZ2028" s="250"/>
      <c r="BB2028" s="250"/>
      <c r="BC2028" s="205"/>
      <c r="BD2028" s="250"/>
      <c r="BF2028" s="250"/>
      <c r="BG2028" s="205"/>
      <c r="BH2028" s="250"/>
      <c r="BI2028" s="121"/>
      <c r="BJ2028" s="250"/>
      <c r="BK2028" s="205"/>
      <c r="BL2028" s="250"/>
      <c r="BN2028" s="121"/>
      <c r="BO2028" s="121"/>
      <c r="BP2028" s="121"/>
      <c r="BQ2028" s="121"/>
      <c r="BR2028" s="121"/>
    </row>
    <row r="2029" spans="1:70" customFormat="1" ht="15.75">
      <c r="A2029" s="84"/>
      <c r="B2029" s="363"/>
      <c r="C2029" s="121"/>
      <c r="D2029" s="121"/>
      <c r="E2029" s="121"/>
      <c r="F2029" s="121"/>
      <c r="G2029" s="121"/>
      <c r="H2029" s="121"/>
      <c r="I2029" s="121"/>
      <c r="J2029" s="121"/>
      <c r="K2029" s="121"/>
      <c r="L2029" s="10"/>
      <c r="M2029" s="225"/>
      <c r="N2029" s="225"/>
      <c r="R2029" s="205"/>
      <c r="S2029" s="205"/>
      <c r="T2029" s="205"/>
      <c r="V2029" s="205"/>
      <c r="W2029" s="205"/>
      <c r="X2029" s="205"/>
      <c r="Y2029" s="394"/>
      <c r="Z2029" s="250"/>
      <c r="AA2029" s="205"/>
      <c r="AB2029" s="250"/>
      <c r="AC2029" s="250"/>
      <c r="AD2029" s="250"/>
      <c r="AE2029" s="205"/>
      <c r="AF2029" s="250"/>
      <c r="AH2029" s="250"/>
      <c r="AI2029" s="205"/>
      <c r="AJ2029" s="250"/>
      <c r="AK2029" s="250"/>
      <c r="AL2029" s="250"/>
      <c r="AM2029" s="205"/>
      <c r="AN2029" s="250"/>
      <c r="AO2029" s="121"/>
      <c r="AP2029" s="250"/>
      <c r="AQ2029" s="205"/>
      <c r="AR2029" s="250"/>
      <c r="AT2029" s="250"/>
      <c r="AU2029" s="205"/>
      <c r="AV2029" s="250"/>
      <c r="AX2029" s="250"/>
      <c r="AY2029" s="205"/>
      <c r="AZ2029" s="250"/>
      <c r="BB2029" s="250"/>
      <c r="BC2029" s="205"/>
      <c r="BD2029" s="250"/>
      <c r="BF2029" s="250"/>
      <c r="BG2029" s="205"/>
      <c r="BH2029" s="250"/>
      <c r="BI2029" s="121"/>
      <c r="BJ2029" s="250"/>
      <c r="BK2029" s="205"/>
      <c r="BL2029" s="250"/>
      <c r="BN2029" s="121"/>
      <c r="BO2029" s="121"/>
      <c r="BP2029" s="121"/>
      <c r="BQ2029" s="121"/>
      <c r="BR2029" s="121"/>
    </row>
    <row r="2030" spans="1:70" customFormat="1" ht="15.75">
      <c r="A2030" s="84"/>
      <c r="B2030" s="363"/>
      <c r="C2030" s="121"/>
      <c r="D2030" s="121"/>
      <c r="E2030" s="121"/>
      <c r="F2030" s="121"/>
      <c r="G2030" s="121"/>
      <c r="H2030" s="121"/>
      <c r="I2030" s="121"/>
      <c r="J2030" s="121"/>
      <c r="K2030" s="121"/>
      <c r="L2030" s="10"/>
      <c r="M2030" s="225"/>
      <c r="N2030" s="225"/>
      <c r="R2030" s="205"/>
      <c r="S2030" s="205"/>
      <c r="T2030" s="205"/>
      <c r="V2030" s="205"/>
      <c r="W2030" s="205"/>
      <c r="X2030" s="205"/>
      <c r="Y2030" s="394"/>
      <c r="Z2030" s="250"/>
      <c r="AA2030" s="205"/>
      <c r="AB2030" s="250"/>
      <c r="AC2030" s="250"/>
      <c r="AD2030" s="250"/>
      <c r="AE2030" s="205"/>
      <c r="AF2030" s="250"/>
      <c r="AH2030" s="250"/>
      <c r="AI2030" s="205"/>
      <c r="AJ2030" s="250"/>
      <c r="AK2030" s="250"/>
      <c r="AL2030" s="250"/>
      <c r="AM2030" s="205"/>
      <c r="AN2030" s="250"/>
      <c r="AO2030" s="121"/>
      <c r="AP2030" s="250"/>
      <c r="AQ2030" s="205"/>
      <c r="AR2030" s="250"/>
      <c r="AT2030" s="250"/>
      <c r="AU2030" s="205"/>
      <c r="AV2030" s="250"/>
      <c r="AX2030" s="250"/>
      <c r="AY2030" s="205"/>
      <c r="AZ2030" s="250"/>
      <c r="BB2030" s="250"/>
      <c r="BC2030" s="205"/>
      <c r="BD2030" s="250"/>
      <c r="BF2030" s="250"/>
      <c r="BG2030" s="205"/>
      <c r="BH2030" s="250"/>
      <c r="BI2030" s="121"/>
      <c r="BJ2030" s="250"/>
      <c r="BK2030" s="205"/>
      <c r="BL2030" s="250"/>
      <c r="BN2030" s="121"/>
      <c r="BO2030" s="121"/>
      <c r="BP2030" s="121"/>
      <c r="BQ2030" s="121"/>
      <c r="BR2030" s="121"/>
    </row>
    <row r="2031" spans="1:70" customFormat="1" ht="15.75">
      <c r="A2031" s="84"/>
      <c r="B2031" s="363"/>
      <c r="C2031" s="121"/>
      <c r="D2031" s="121"/>
      <c r="E2031" s="121"/>
      <c r="F2031" s="121"/>
      <c r="G2031" s="121"/>
      <c r="H2031" s="121"/>
      <c r="I2031" s="121"/>
      <c r="J2031" s="121"/>
      <c r="K2031" s="121"/>
      <c r="L2031" s="10"/>
      <c r="M2031" s="225"/>
      <c r="N2031" s="225"/>
      <c r="R2031" s="205"/>
      <c r="S2031" s="205"/>
      <c r="T2031" s="205"/>
      <c r="V2031" s="205"/>
      <c r="W2031" s="205"/>
      <c r="X2031" s="205"/>
      <c r="Y2031" s="394"/>
      <c r="Z2031" s="250"/>
      <c r="AA2031" s="205"/>
      <c r="AB2031" s="250"/>
      <c r="AC2031" s="250"/>
      <c r="AD2031" s="250"/>
      <c r="AE2031" s="205"/>
      <c r="AF2031" s="250"/>
      <c r="AH2031" s="250"/>
      <c r="AI2031" s="205"/>
      <c r="AJ2031" s="250"/>
      <c r="AK2031" s="250"/>
      <c r="AL2031" s="250"/>
      <c r="AM2031" s="205"/>
      <c r="AN2031" s="250"/>
      <c r="AO2031" s="121"/>
      <c r="AP2031" s="250"/>
      <c r="AQ2031" s="205"/>
      <c r="AR2031" s="250"/>
      <c r="AT2031" s="250"/>
      <c r="AU2031" s="205"/>
      <c r="AV2031" s="250"/>
      <c r="AX2031" s="250"/>
      <c r="AY2031" s="205"/>
      <c r="AZ2031" s="250"/>
      <c r="BB2031" s="250"/>
      <c r="BC2031" s="205"/>
      <c r="BD2031" s="250"/>
      <c r="BF2031" s="250"/>
      <c r="BG2031" s="205"/>
      <c r="BH2031" s="250"/>
      <c r="BI2031" s="121"/>
      <c r="BJ2031" s="250"/>
      <c r="BK2031" s="205"/>
      <c r="BL2031" s="250"/>
      <c r="BN2031" s="121"/>
      <c r="BO2031" s="121"/>
      <c r="BP2031" s="121"/>
      <c r="BQ2031" s="121"/>
      <c r="BR2031" s="121"/>
    </row>
    <row r="2032" spans="1:70" customFormat="1" ht="15.75">
      <c r="A2032" s="84"/>
      <c r="B2032" s="363"/>
      <c r="C2032" s="121"/>
      <c r="D2032" s="121"/>
      <c r="E2032" s="121"/>
      <c r="F2032" s="121"/>
      <c r="G2032" s="121"/>
      <c r="H2032" s="121"/>
      <c r="I2032" s="121"/>
      <c r="J2032" s="121"/>
      <c r="K2032" s="121"/>
      <c r="L2032" s="10"/>
      <c r="M2032" s="225"/>
      <c r="N2032" s="225"/>
      <c r="R2032" s="205"/>
      <c r="S2032" s="205"/>
      <c r="T2032" s="205"/>
      <c r="V2032" s="205"/>
      <c r="W2032" s="205"/>
      <c r="X2032" s="205"/>
      <c r="Y2032" s="394"/>
      <c r="Z2032" s="250"/>
      <c r="AA2032" s="205"/>
      <c r="AB2032" s="250"/>
      <c r="AC2032" s="250"/>
      <c r="AD2032" s="250"/>
      <c r="AE2032" s="205"/>
      <c r="AF2032" s="250"/>
      <c r="AH2032" s="250"/>
      <c r="AI2032" s="205"/>
      <c r="AJ2032" s="250"/>
      <c r="AK2032" s="250"/>
      <c r="AL2032" s="250"/>
      <c r="AM2032" s="205"/>
      <c r="AN2032" s="250"/>
      <c r="AO2032" s="121"/>
      <c r="AP2032" s="250"/>
      <c r="AQ2032" s="205"/>
      <c r="AR2032" s="250"/>
      <c r="AT2032" s="250"/>
      <c r="AU2032" s="205"/>
      <c r="AV2032" s="250"/>
      <c r="AX2032" s="250"/>
      <c r="AY2032" s="205"/>
      <c r="AZ2032" s="250"/>
      <c r="BB2032" s="250"/>
      <c r="BC2032" s="205"/>
      <c r="BD2032" s="250"/>
      <c r="BF2032" s="250"/>
      <c r="BG2032" s="205"/>
      <c r="BH2032" s="250"/>
      <c r="BI2032" s="121"/>
      <c r="BJ2032" s="250"/>
      <c r="BK2032" s="205"/>
      <c r="BL2032" s="250"/>
      <c r="BN2032" s="121"/>
      <c r="BO2032" s="121"/>
      <c r="BP2032" s="121"/>
      <c r="BQ2032" s="121"/>
      <c r="BR2032" s="121"/>
    </row>
    <row r="2033" spans="1:70" customFormat="1" ht="15.75">
      <c r="A2033" s="84"/>
      <c r="B2033" s="363"/>
      <c r="C2033" s="121"/>
      <c r="D2033" s="121"/>
      <c r="E2033" s="121"/>
      <c r="F2033" s="121"/>
      <c r="G2033" s="121"/>
      <c r="H2033" s="121"/>
      <c r="I2033" s="121"/>
      <c r="J2033" s="121"/>
      <c r="K2033" s="121"/>
      <c r="L2033" s="10"/>
      <c r="M2033" s="225"/>
      <c r="N2033" s="225"/>
      <c r="R2033" s="205"/>
      <c r="S2033" s="205"/>
      <c r="T2033" s="205"/>
      <c r="V2033" s="205"/>
      <c r="W2033" s="205"/>
      <c r="X2033" s="205"/>
      <c r="Y2033" s="394"/>
      <c r="Z2033" s="250"/>
      <c r="AA2033" s="205"/>
      <c r="AB2033" s="250"/>
      <c r="AC2033" s="250"/>
      <c r="AD2033" s="250"/>
      <c r="AE2033" s="205"/>
      <c r="AF2033" s="250"/>
      <c r="AH2033" s="250"/>
      <c r="AI2033" s="205"/>
      <c r="AJ2033" s="250"/>
      <c r="AK2033" s="250"/>
      <c r="AL2033" s="250"/>
      <c r="AM2033" s="205"/>
      <c r="AN2033" s="250"/>
      <c r="AO2033" s="121"/>
      <c r="AP2033" s="250"/>
      <c r="AQ2033" s="205"/>
      <c r="AR2033" s="250"/>
      <c r="AT2033" s="250"/>
      <c r="AU2033" s="205"/>
      <c r="AV2033" s="250"/>
      <c r="AX2033" s="250"/>
      <c r="AY2033" s="205"/>
      <c r="AZ2033" s="250"/>
      <c r="BB2033" s="250"/>
      <c r="BC2033" s="205"/>
      <c r="BD2033" s="250"/>
      <c r="BF2033" s="250"/>
      <c r="BG2033" s="205"/>
      <c r="BH2033" s="250"/>
      <c r="BI2033" s="121"/>
      <c r="BJ2033" s="250"/>
      <c r="BK2033" s="205"/>
      <c r="BL2033" s="250"/>
      <c r="BN2033" s="121"/>
      <c r="BO2033" s="121"/>
      <c r="BP2033" s="121"/>
      <c r="BQ2033" s="121"/>
      <c r="BR2033" s="121"/>
    </row>
    <row r="2034" spans="1:70" customFormat="1" ht="15.75">
      <c r="A2034" s="84"/>
      <c r="B2034" s="363"/>
      <c r="C2034" s="121"/>
      <c r="D2034" s="121"/>
      <c r="E2034" s="121"/>
      <c r="F2034" s="121"/>
      <c r="G2034" s="121"/>
      <c r="H2034" s="121"/>
      <c r="I2034" s="121"/>
      <c r="J2034" s="121"/>
      <c r="K2034" s="121"/>
      <c r="L2034" s="10"/>
      <c r="M2034" s="225"/>
      <c r="N2034" s="225"/>
      <c r="R2034" s="205"/>
      <c r="S2034" s="205"/>
      <c r="T2034" s="205"/>
      <c r="V2034" s="205"/>
      <c r="W2034" s="205"/>
      <c r="X2034" s="205"/>
      <c r="Y2034" s="394"/>
      <c r="Z2034" s="250"/>
      <c r="AA2034" s="205"/>
      <c r="AB2034" s="250"/>
      <c r="AC2034" s="250"/>
      <c r="AD2034" s="250"/>
      <c r="AE2034" s="205"/>
      <c r="AF2034" s="250"/>
      <c r="AH2034" s="250"/>
      <c r="AI2034" s="205"/>
      <c r="AJ2034" s="250"/>
      <c r="AK2034" s="250"/>
      <c r="AL2034" s="250"/>
      <c r="AM2034" s="205"/>
      <c r="AN2034" s="250"/>
      <c r="AO2034" s="121"/>
      <c r="AP2034" s="250"/>
      <c r="AQ2034" s="205"/>
      <c r="AR2034" s="250"/>
      <c r="AT2034" s="250"/>
      <c r="AU2034" s="205"/>
      <c r="AV2034" s="250"/>
      <c r="AX2034" s="250"/>
      <c r="AY2034" s="205"/>
      <c r="AZ2034" s="250"/>
      <c r="BB2034" s="250"/>
      <c r="BC2034" s="205"/>
      <c r="BD2034" s="250"/>
      <c r="BF2034" s="250"/>
      <c r="BG2034" s="205"/>
      <c r="BH2034" s="250"/>
      <c r="BI2034" s="121"/>
      <c r="BJ2034" s="250"/>
      <c r="BK2034" s="205"/>
      <c r="BL2034" s="250"/>
      <c r="BN2034" s="121"/>
      <c r="BO2034" s="121"/>
      <c r="BP2034" s="121"/>
      <c r="BQ2034" s="121"/>
      <c r="BR2034" s="121"/>
    </row>
    <row r="2035" spans="1:70" customFormat="1" ht="15.75">
      <c r="A2035" s="84"/>
      <c r="B2035" s="363"/>
      <c r="C2035" s="121"/>
      <c r="D2035" s="121"/>
      <c r="E2035" s="121"/>
      <c r="F2035" s="121"/>
      <c r="G2035" s="121"/>
      <c r="H2035" s="121"/>
      <c r="I2035" s="121"/>
      <c r="J2035" s="121"/>
      <c r="K2035" s="121"/>
      <c r="L2035" s="10"/>
      <c r="M2035" s="225"/>
      <c r="N2035" s="225"/>
      <c r="R2035" s="205"/>
      <c r="S2035" s="205"/>
      <c r="T2035" s="205"/>
      <c r="V2035" s="205"/>
      <c r="W2035" s="205"/>
      <c r="X2035" s="205"/>
      <c r="Y2035" s="394"/>
      <c r="Z2035" s="250"/>
      <c r="AA2035" s="205"/>
      <c r="AB2035" s="250"/>
      <c r="AC2035" s="250"/>
      <c r="AD2035" s="250"/>
      <c r="AE2035" s="205"/>
      <c r="AF2035" s="250"/>
      <c r="AH2035" s="250"/>
      <c r="AI2035" s="205"/>
      <c r="AJ2035" s="250"/>
      <c r="AK2035" s="250"/>
      <c r="AL2035" s="250"/>
      <c r="AM2035" s="205"/>
      <c r="AN2035" s="250"/>
      <c r="AO2035" s="121"/>
      <c r="AP2035" s="250"/>
      <c r="AQ2035" s="205"/>
      <c r="AR2035" s="250"/>
      <c r="AT2035" s="250"/>
      <c r="AU2035" s="205"/>
      <c r="AV2035" s="250"/>
      <c r="AX2035" s="250"/>
      <c r="AY2035" s="205"/>
      <c r="AZ2035" s="250"/>
      <c r="BB2035" s="250"/>
      <c r="BC2035" s="205"/>
      <c r="BD2035" s="250"/>
      <c r="BF2035" s="250"/>
      <c r="BG2035" s="205"/>
      <c r="BH2035" s="250"/>
      <c r="BI2035" s="121"/>
      <c r="BJ2035" s="250"/>
      <c r="BK2035" s="205"/>
      <c r="BL2035" s="250"/>
      <c r="BN2035" s="121"/>
      <c r="BO2035" s="121"/>
      <c r="BP2035" s="121"/>
      <c r="BQ2035" s="121"/>
      <c r="BR2035" s="121"/>
    </row>
    <row r="2036" spans="1:70" customFormat="1" ht="15.75">
      <c r="A2036" s="84"/>
      <c r="B2036" s="363"/>
      <c r="C2036" s="121"/>
      <c r="D2036" s="121"/>
      <c r="E2036" s="121"/>
      <c r="F2036" s="121"/>
      <c r="G2036" s="121"/>
      <c r="H2036" s="121"/>
      <c r="I2036" s="121"/>
      <c r="J2036" s="121"/>
      <c r="K2036" s="121"/>
      <c r="L2036" s="10"/>
      <c r="M2036" s="225"/>
      <c r="N2036" s="225"/>
      <c r="R2036" s="205"/>
      <c r="S2036" s="205"/>
      <c r="T2036" s="205"/>
      <c r="V2036" s="205"/>
      <c r="W2036" s="205"/>
      <c r="X2036" s="205"/>
      <c r="Y2036" s="394"/>
      <c r="Z2036" s="250"/>
      <c r="AA2036" s="205"/>
      <c r="AB2036" s="250"/>
      <c r="AC2036" s="250"/>
      <c r="AD2036" s="250"/>
      <c r="AE2036" s="205"/>
      <c r="AF2036" s="250"/>
      <c r="AH2036" s="250"/>
      <c r="AI2036" s="205"/>
      <c r="AJ2036" s="250"/>
      <c r="AK2036" s="250"/>
      <c r="AL2036" s="250"/>
      <c r="AM2036" s="205"/>
      <c r="AN2036" s="250"/>
      <c r="AO2036" s="121"/>
      <c r="AP2036" s="250"/>
      <c r="AQ2036" s="205"/>
      <c r="AR2036" s="250"/>
      <c r="AT2036" s="250"/>
      <c r="AU2036" s="205"/>
      <c r="AV2036" s="250"/>
      <c r="AX2036" s="250"/>
      <c r="AY2036" s="205"/>
      <c r="AZ2036" s="250"/>
      <c r="BB2036" s="250"/>
      <c r="BC2036" s="205"/>
      <c r="BD2036" s="250"/>
      <c r="BF2036" s="250"/>
      <c r="BG2036" s="205"/>
      <c r="BH2036" s="250"/>
      <c r="BI2036" s="121"/>
      <c r="BJ2036" s="250"/>
      <c r="BK2036" s="205"/>
      <c r="BL2036" s="250"/>
      <c r="BN2036" s="121"/>
      <c r="BO2036" s="121"/>
      <c r="BP2036" s="121"/>
      <c r="BQ2036" s="121"/>
      <c r="BR2036" s="121"/>
    </row>
    <row r="2037" spans="1:70" customFormat="1" ht="15.75">
      <c r="A2037" s="84"/>
      <c r="B2037" s="363"/>
      <c r="C2037" s="121"/>
      <c r="D2037" s="121"/>
      <c r="E2037" s="121"/>
      <c r="F2037" s="121"/>
      <c r="G2037" s="121"/>
      <c r="H2037" s="121"/>
      <c r="I2037" s="121"/>
      <c r="J2037" s="121"/>
      <c r="K2037" s="121"/>
      <c r="L2037" s="10"/>
      <c r="M2037" s="225"/>
      <c r="N2037" s="225"/>
      <c r="R2037" s="205"/>
      <c r="S2037" s="205"/>
      <c r="T2037" s="205"/>
      <c r="V2037" s="205"/>
      <c r="W2037" s="205"/>
      <c r="X2037" s="205"/>
      <c r="Y2037" s="394"/>
      <c r="Z2037" s="250"/>
      <c r="AA2037" s="205"/>
      <c r="AB2037" s="250"/>
      <c r="AC2037" s="250"/>
      <c r="AD2037" s="250"/>
      <c r="AE2037" s="205"/>
      <c r="AF2037" s="250"/>
      <c r="AH2037" s="250"/>
      <c r="AI2037" s="205"/>
      <c r="AJ2037" s="250"/>
      <c r="AK2037" s="250"/>
      <c r="AL2037" s="250"/>
      <c r="AM2037" s="205"/>
      <c r="AN2037" s="250"/>
      <c r="AO2037" s="121"/>
      <c r="AP2037" s="250"/>
      <c r="AQ2037" s="205"/>
      <c r="AR2037" s="250"/>
      <c r="AT2037" s="250"/>
      <c r="AU2037" s="205"/>
      <c r="AV2037" s="250"/>
      <c r="AX2037" s="250"/>
      <c r="AY2037" s="205"/>
      <c r="AZ2037" s="250"/>
      <c r="BB2037" s="250"/>
      <c r="BC2037" s="205"/>
      <c r="BD2037" s="250"/>
      <c r="BF2037" s="250"/>
      <c r="BG2037" s="205"/>
      <c r="BH2037" s="250"/>
      <c r="BI2037" s="121"/>
      <c r="BJ2037" s="250"/>
      <c r="BK2037" s="205"/>
      <c r="BL2037" s="250"/>
      <c r="BN2037" s="121"/>
      <c r="BO2037" s="121"/>
      <c r="BP2037" s="121"/>
      <c r="BQ2037" s="121"/>
      <c r="BR2037" s="121"/>
    </row>
    <row r="2038" spans="1:70" customFormat="1" ht="15.75">
      <c r="A2038" s="84"/>
      <c r="B2038" s="363"/>
      <c r="C2038" s="121"/>
      <c r="D2038" s="121"/>
      <c r="E2038" s="121"/>
      <c r="F2038" s="121"/>
      <c r="G2038" s="121"/>
      <c r="H2038" s="121"/>
      <c r="I2038" s="121"/>
      <c r="J2038" s="121"/>
      <c r="K2038" s="121"/>
      <c r="L2038" s="10"/>
      <c r="M2038" s="225"/>
      <c r="N2038" s="225"/>
      <c r="R2038" s="205"/>
      <c r="S2038" s="205"/>
      <c r="T2038" s="205"/>
      <c r="V2038" s="205"/>
      <c r="W2038" s="205"/>
      <c r="X2038" s="205"/>
      <c r="Y2038" s="394"/>
      <c r="Z2038" s="250"/>
      <c r="AA2038" s="205"/>
      <c r="AB2038" s="250"/>
      <c r="AC2038" s="250"/>
      <c r="AD2038" s="250"/>
      <c r="AE2038" s="205"/>
      <c r="AF2038" s="250"/>
      <c r="AH2038" s="250"/>
      <c r="AI2038" s="205"/>
      <c r="AJ2038" s="250"/>
      <c r="AK2038" s="250"/>
      <c r="AL2038" s="250"/>
      <c r="AM2038" s="205"/>
      <c r="AN2038" s="250"/>
      <c r="AO2038" s="121"/>
      <c r="AP2038" s="250"/>
      <c r="AQ2038" s="205"/>
      <c r="AR2038" s="250"/>
      <c r="AT2038" s="250"/>
      <c r="AU2038" s="205"/>
      <c r="AV2038" s="250"/>
      <c r="AX2038" s="250"/>
      <c r="AY2038" s="205"/>
      <c r="AZ2038" s="250"/>
      <c r="BB2038" s="250"/>
      <c r="BC2038" s="205"/>
      <c r="BD2038" s="250"/>
      <c r="BF2038" s="250"/>
      <c r="BG2038" s="205"/>
      <c r="BH2038" s="250"/>
      <c r="BI2038" s="121"/>
      <c r="BJ2038" s="250"/>
      <c r="BK2038" s="205"/>
      <c r="BL2038" s="250"/>
      <c r="BN2038" s="121"/>
      <c r="BO2038" s="121"/>
      <c r="BP2038" s="121"/>
      <c r="BQ2038" s="121"/>
      <c r="BR2038" s="121"/>
    </row>
    <row r="2039" spans="1:70" customFormat="1" ht="15.75">
      <c r="A2039" s="84"/>
      <c r="B2039" s="363"/>
      <c r="C2039" s="121"/>
      <c r="D2039" s="121"/>
      <c r="E2039" s="121"/>
      <c r="F2039" s="121"/>
      <c r="G2039" s="121"/>
      <c r="H2039" s="121"/>
      <c r="I2039" s="121"/>
      <c r="J2039" s="121"/>
      <c r="K2039" s="121"/>
      <c r="L2039" s="10"/>
      <c r="M2039" s="225"/>
      <c r="N2039" s="225"/>
      <c r="R2039" s="205"/>
      <c r="S2039" s="205"/>
      <c r="T2039" s="205"/>
      <c r="V2039" s="205"/>
      <c r="W2039" s="205"/>
      <c r="X2039" s="205"/>
      <c r="Y2039" s="394"/>
      <c r="Z2039" s="250"/>
      <c r="AA2039" s="205"/>
      <c r="AB2039" s="250"/>
      <c r="AC2039" s="250"/>
      <c r="AD2039" s="250"/>
      <c r="AE2039" s="205"/>
      <c r="AF2039" s="250"/>
      <c r="AH2039" s="250"/>
      <c r="AI2039" s="205"/>
      <c r="AJ2039" s="250"/>
      <c r="AK2039" s="250"/>
      <c r="AL2039" s="250"/>
      <c r="AM2039" s="205"/>
      <c r="AN2039" s="250"/>
      <c r="AO2039" s="121"/>
      <c r="AP2039" s="250"/>
      <c r="AQ2039" s="205"/>
      <c r="AR2039" s="250"/>
      <c r="AT2039" s="250"/>
      <c r="AU2039" s="205"/>
      <c r="AV2039" s="250"/>
      <c r="AX2039" s="250"/>
      <c r="AY2039" s="205"/>
      <c r="AZ2039" s="250"/>
      <c r="BB2039" s="250"/>
      <c r="BC2039" s="205"/>
      <c r="BD2039" s="250"/>
      <c r="BF2039" s="250"/>
      <c r="BG2039" s="205"/>
      <c r="BH2039" s="250"/>
      <c r="BI2039" s="121"/>
      <c r="BJ2039" s="250"/>
      <c r="BK2039" s="205"/>
      <c r="BL2039" s="250"/>
      <c r="BN2039" s="121"/>
      <c r="BO2039" s="121"/>
      <c r="BP2039" s="121"/>
      <c r="BQ2039" s="121"/>
      <c r="BR2039" s="121"/>
    </row>
    <row r="2040" spans="1:70" customFormat="1" ht="15.75">
      <c r="A2040" s="84"/>
      <c r="B2040" s="363"/>
      <c r="C2040" s="121"/>
      <c r="D2040" s="121"/>
      <c r="E2040" s="121"/>
      <c r="F2040" s="121"/>
      <c r="G2040" s="121"/>
      <c r="H2040" s="121"/>
      <c r="I2040" s="121"/>
      <c r="J2040" s="121"/>
      <c r="K2040" s="121"/>
      <c r="L2040" s="10"/>
      <c r="M2040" s="225"/>
      <c r="N2040" s="225"/>
      <c r="R2040" s="205"/>
      <c r="S2040" s="205"/>
      <c r="T2040" s="205"/>
      <c r="V2040" s="205"/>
      <c r="W2040" s="205"/>
      <c r="X2040" s="205"/>
      <c r="Y2040" s="394"/>
      <c r="Z2040" s="250"/>
      <c r="AA2040" s="205"/>
      <c r="AB2040" s="250"/>
      <c r="AC2040" s="250"/>
      <c r="AD2040" s="250"/>
      <c r="AE2040" s="205"/>
      <c r="AF2040" s="250"/>
      <c r="AH2040" s="250"/>
      <c r="AI2040" s="205"/>
      <c r="AJ2040" s="250"/>
      <c r="AK2040" s="250"/>
      <c r="AL2040" s="250"/>
      <c r="AM2040" s="205"/>
      <c r="AN2040" s="250"/>
      <c r="AO2040" s="121"/>
      <c r="AP2040" s="250"/>
      <c r="AQ2040" s="205"/>
      <c r="AR2040" s="250"/>
      <c r="AT2040" s="250"/>
      <c r="AU2040" s="205"/>
      <c r="AV2040" s="250"/>
      <c r="AX2040" s="250"/>
      <c r="AY2040" s="205"/>
      <c r="AZ2040" s="250"/>
      <c r="BB2040" s="250"/>
      <c r="BC2040" s="205"/>
      <c r="BD2040" s="250"/>
      <c r="BF2040" s="250"/>
      <c r="BG2040" s="205"/>
      <c r="BH2040" s="250"/>
      <c r="BI2040" s="121"/>
      <c r="BJ2040" s="250"/>
      <c r="BK2040" s="205"/>
      <c r="BL2040" s="250"/>
      <c r="BN2040" s="121"/>
      <c r="BO2040" s="121"/>
      <c r="BP2040" s="121"/>
      <c r="BQ2040" s="121"/>
      <c r="BR2040" s="121"/>
    </row>
    <row r="2041" spans="1:70" customFormat="1" ht="15.75">
      <c r="A2041" s="84"/>
      <c r="B2041" s="363"/>
      <c r="C2041" s="121"/>
      <c r="D2041" s="121"/>
      <c r="E2041" s="121"/>
      <c r="F2041" s="121"/>
      <c r="G2041" s="121"/>
      <c r="H2041" s="121"/>
      <c r="I2041" s="121"/>
      <c r="J2041" s="121"/>
      <c r="K2041" s="121"/>
      <c r="L2041" s="10"/>
      <c r="M2041" s="225"/>
      <c r="N2041" s="225"/>
      <c r="R2041" s="205"/>
      <c r="S2041" s="205"/>
      <c r="T2041" s="205"/>
      <c r="V2041" s="205"/>
      <c r="W2041" s="205"/>
      <c r="X2041" s="205"/>
      <c r="Y2041" s="394"/>
      <c r="Z2041" s="250"/>
      <c r="AA2041" s="205"/>
      <c r="AB2041" s="250"/>
      <c r="AC2041" s="250"/>
      <c r="AD2041" s="250"/>
      <c r="AE2041" s="205"/>
      <c r="AF2041" s="250"/>
      <c r="AH2041" s="250"/>
      <c r="AI2041" s="205"/>
      <c r="AJ2041" s="250"/>
      <c r="AK2041" s="250"/>
      <c r="AL2041" s="250"/>
      <c r="AM2041" s="205"/>
      <c r="AN2041" s="250"/>
      <c r="AO2041" s="121"/>
      <c r="AP2041" s="250"/>
      <c r="AQ2041" s="205"/>
      <c r="AR2041" s="250"/>
      <c r="AT2041" s="250"/>
      <c r="AU2041" s="205"/>
      <c r="AV2041" s="250"/>
      <c r="AX2041" s="250"/>
      <c r="AY2041" s="205"/>
      <c r="AZ2041" s="250"/>
      <c r="BB2041" s="250"/>
      <c r="BC2041" s="205"/>
      <c r="BD2041" s="250"/>
      <c r="BF2041" s="250"/>
      <c r="BG2041" s="205"/>
      <c r="BH2041" s="250"/>
      <c r="BI2041" s="121"/>
      <c r="BJ2041" s="250"/>
      <c r="BK2041" s="205"/>
      <c r="BL2041" s="250"/>
      <c r="BN2041" s="121"/>
      <c r="BO2041" s="121"/>
      <c r="BP2041" s="121"/>
      <c r="BQ2041" s="121"/>
      <c r="BR2041" s="121"/>
    </row>
    <row r="2042" spans="1:70" customFormat="1" ht="15.75">
      <c r="A2042" s="84"/>
      <c r="B2042" s="363"/>
      <c r="C2042" s="121"/>
      <c r="D2042" s="121"/>
      <c r="E2042" s="121"/>
      <c r="F2042" s="121"/>
      <c r="G2042" s="121"/>
      <c r="H2042" s="121"/>
      <c r="I2042" s="121"/>
      <c r="J2042" s="121"/>
      <c r="K2042" s="121"/>
      <c r="L2042" s="10"/>
      <c r="M2042" s="225"/>
      <c r="N2042" s="225"/>
      <c r="R2042" s="205"/>
      <c r="S2042" s="205"/>
      <c r="T2042" s="205"/>
      <c r="V2042" s="205"/>
      <c r="W2042" s="205"/>
      <c r="X2042" s="205"/>
      <c r="Y2042" s="394"/>
      <c r="Z2042" s="250"/>
      <c r="AA2042" s="205"/>
      <c r="AB2042" s="250"/>
      <c r="AC2042" s="250"/>
      <c r="AD2042" s="250"/>
      <c r="AE2042" s="205"/>
      <c r="AF2042" s="250"/>
      <c r="AH2042" s="250"/>
      <c r="AI2042" s="205"/>
      <c r="AJ2042" s="250"/>
      <c r="AK2042" s="250"/>
      <c r="AL2042" s="250"/>
      <c r="AM2042" s="205"/>
      <c r="AN2042" s="250"/>
      <c r="AO2042" s="121"/>
      <c r="AP2042" s="250"/>
      <c r="AQ2042" s="205"/>
      <c r="AR2042" s="250"/>
      <c r="AT2042" s="250"/>
      <c r="AU2042" s="205"/>
      <c r="AV2042" s="250"/>
      <c r="AX2042" s="250"/>
      <c r="AY2042" s="205"/>
      <c r="AZ2042" s="250"/>
      <c r="BB2042" s="250"/>
      <c r="BC2042" s="205"/>
      <c r="BD2042" s="250"/>
      <c r="BF2042" s="250"/>
      <c r="BG2042" s="205"/>
      <c r="BH2042" s="250"/>
      <c r="BI2042" s="121"/>
      <c r="BJ2042" s="250"/>
      <c r="BK2042" s="205"/>
      <c r="BL2042" s="250"/>
      <c r="BN2042" s="121"/>
      <c r="BO2042" s="121"/>
      <c r="BP2042" s="121"/>
      <c r="BQ2042" s="121"/>
      <c r="BR2042" s="121"/>
    </row>
    <row r="2043" spans="1:70" customFormat="1" ht="15.75">
      <c r="A2043" s="84"/>
      <c r="B2043" s="363"/>
      <c r="C2043" s="121"/>
      <c r="D2043" s="121"/>
      <c r="E2043" s="121"/>
      <c r="F2043" s="121"/>
      <c r="G2043" s="121"/>
      <c r="H2043" s="121"/>
      <c r="I2043" s="121"/>
      <c r="J2043" s="121"/>
      <c r="K2043" s="121"/>
      <c r="L2043" s="10"/>
      <c r="M2043" s="225"/>
      <c r="N2043" s="225"/>
      <c r="R2043" s="205"/>
      <c r="S2043" s="205"/>
      <c r="T2043" s="205"/>
      <c r="V2043" s="205"/>
      <c r="W2043" s="205"/>
      <c r="X2043" s="205"/>
      <c r="Y2043" s="394"/>
      <c r="Z2043" s="250"/>
      <c r="AA2043" s="205"/>
      <c r="AB2043" s="250"/>
      <c r="AC2043" s="250"/>
      <c r="AD2043" s="250"/>
      <c r="AE2043" s="205"/>
      <c r="AF2043" s="250"/>
      <c r="AH2043" s="250"/>
      <c r="AI2043" s="205"/>
      <c r="AJ2043" s="250"/>
      <c r="AK2043" s="250"/>
      <c r="AL2043" s="250"/>
      <c r="AM2043" s="205"/>
      <c r="AN2043" s="250"/>
      <c r="AO2043" s="121"/>
      <c r="AP2043" s="250"/>
      <c r="AQ2043" s="205"/>
      <c r="AR2043" s="250"/>
      <c r="AT2043" s="250"/>
      <c r="AU2043" s="205"/>
      <c r="AV2043" s="250"/>
      <c r="AX2043" s="250"/>
      <c r="AY2043" s="205"/>
      <c r="AZ2043" s="250"/>
      <c r="BB2043" s="250"/>
      <c r="BC2043" s="205"/>
      <c r="BD2043" s="250"/>
      <c r="BF2043" s="250"/>
      <c r="BG2043" s="205"/>
      <c r="BH2043" s="250"/>
      <c r="BI2043" s="121"/>
      <c r="BJ2043" s="250"/>
      <c r="BK2043" s="205"/>
      <c r="BL2043" s="250"/>
      <c r="BN2043" s="121"/>
      <c r="BO2043" s="121"/>
      <c r="BP2043" s="121"/>
      <c r="BQ2043" s="121"/>
      <c r="BR2043" s="121"/>
    </row>
    <row r="2044" spans="1:70" customFormat="1" ht="15.75">
      <c r="A2044" s="84"/>
      <c r="B2044" s="363"/>
      <c r="C2044" s="121"/>
      <c r="D2044" s="121"/>
      <c r="E2044" s="121"/>
      <c r="F2044" s="121"/>
      <c r="G2044" s="121"/>
      <c r="H2044" s="121"/>
      <c r="I2044" s="121"/>
      <c r="J2044" s="121"/>
      <c r="K2044" s="121"/>
      <c r="L2044" s="10"/>
      <c r="M2044" s="225"/>
      <c r="N2044" s="225"/>
      <c r="R2044" s="205"/>
      <c r="S2044" s="205"/>
      <c r="T2044" s="205"/>
      <c r="V2044" s="205"/>
      <c r="W2044" s="205"/>
      <c r="X2044" s="205"/>
      <c r="Y2044" s="394"/>
      <c r="Z2044" s="250"/>
      <c r="AA2044" s="205"/>
      <c r="AB2044" s="250"/>
      <c r="AC2044" s="250"/>
      <c r="AD2044" s="250"/>
      <c r="AE2044" s="205"/>
      <c r="AF2044" s="250"/>
      <c r="AH2044" s="250"/>
      <c r="AI2044" s="205"/>
      <c r="AJ2044" s="250"/>
      <c r="AK2044" s="250"/>
      <c r="AL2044" s="250"/>
      <c r="AM2044" s="205"/>
      <c r="AN2044" s="250"/>
      <c r="AO2044" s="121"/>
      <c r="AP2044" s="250"/>
      <c r="AQ2044" s="205"/>
      <c r="AR2044" s="250"/>
      <c r="AT2044" s="250"/>
      <c r="AU2044" s="205"/>
      <c r="AV2044" s="250"/>
      <c r="AX2044" s="250"/>
      <c r="AY2044" s="205"/>
      <c r="AZ2044" s="250"/>
      <c r="BB2044" s="250"/>
      <c r="BC2044" s="205"/>
      <c r="BD2044" s="250"/>
      <c r="BF2044" s="250"/>
      <c r="BG2044" s="205"/>
      <c r="BH2044" s="250"/>
      <c r="BI2044" s="121"/>
      <c r="BJ2044" s="250"/>
      <c r="BK2044" s="205"/>
      <c r="BL2044" s="250"/>
      <c r="BN2044" s="121"/>
      <c r="BO2044" s="121"/>
      <c r="BP2044" s="121"/>
      <c r="BQ2044" s="121"/>
      <c r="BR2044" s="121"/>
    </row>
    <row r="2045" spans="1:70" customFormat="1" ht="15.75">
      <c r="A2045" s="84"/>
      <c r="B2045" s="363"/>
      <c r="C2045" s="121"/>
      <c r="D2045" s="121"/>
      <c r="E2045" s="121"/>
      <c r="F2045" s="121"/>
      <c r="G2045" s="121"/>
      <c r="H2045" s="121"/>
      <c r="I2045" s="121"/>
      <c r="J2045" s="121"/>
      <c r="K2045" s="121"/>
      <c r="L2045" s="10"/>
      <c r="M2045" s="225"/>
      <c r="N2045" s="225"/>
      <c r="R2045" s="205"/>
      <c r="S2045" s="205"/>
      <c r="T2045" s="205"/>
      <c r="V2045" s="205"/>
      <c r="W2045" s="205"/>
      <c r="X2045" s="205"/>
      <c r="Y2045" s="394"/>
      <c r="Z2045" s="250"/>
      <c r="AA2045" s="205"/>
      <c r="AB2045" s="250"/>
      <c r="AC2045" s="250"/>
      <c r="AD2045" s="250"/>
      <c r="AE2045" s="205"/>
      <c r="AF2045" s="250"/>
      <c r="AH2045" s="250"/>
      <c r="AI2045" s="205"/>
      <c r="AJ2045" s="250"/>
      <c r="AK2045" s="250"/>
      <c r="AL2045" s="250"/>
      <c r="AM2045" s="205"/>
      <c r="AN2045" s="250"/>
      <c r="AO2045" s="121"/>
      <c r="AP2045" s="250"/>
      <c r="AQ2045" s="205"/>
      <c r="AR2045" s="250"/>
      <c r="AT2045" s="250"/>
      <c r="AU2045" s="205"/>
      <c r="AV2045" s="250"/>
      <c r="AX2045" s="250"/>
      <c r="AY2045" s="205"/>
      <c r="AZ2045" s="250"/>
      <c r="BB2045" s="250"/>
      <c r="BC2045" s="205"/>
      <c r="BD2045" s="250"/>
      <c r="BF2045" s="250"/>
      <c r="BG2045" s="205"/>
      <c r="BH2045" s="250"/>
      <c r="BI2045" s="121"/>
      <c r="BJ2045" s="250"/>
      <c r="BK2045" s="205"/>
      <c r="BL2045" s="250"/>
      <c r="BN2045" s="121"/>
      <c r="BO2045" s="121"/>
      <c r="BP2045" s="121"/>
      <c r="BQ2045" s="121"/>
      <c r="BR2045" s="121"/>
    </row>
    <row r="2046" spans="1:70" customFormat="1" ht="15.75">
      <c r="A2046" s="84"/>
      <c r="B2046" s="363"/>
      <c r="C2046" s="121"/>
      <c r="D2046" s="121"/>
      <c r="E2046" s="121"/>
      <c r="F2046" s="121"/>
      <c r="G2046" s="121"/>
      <c r="H2046" s="121"/>
      <c r="I2046" s="121"/>
      <c r="J2046" s="121"/>
      <c r="K2046" s="121"/>
      <c r="L2046" s="10"/>
      <c r="M2046" s="225"/>
      <c r="N2046" s="225"/>
      <c r="R2046" s="205"/>
      <c r="S2046" s="205"/>
      <c r="T2046" s="205"/>
      <c r="V2046" s="205"/>
      <c r="W2046" s="205"/>
      <c r="X2046" s="205"/>
      <c r="Y2046" s="394"/>
      <c r="Z2046" s="250"/>
      <c r="AA2046" s="205"/>
      <c r="AB2046" s="250"/>
      <c r="AC2046" s="250"/>
      <c r="AD2046" s="250"/>
      <c r="AE2046" s="205"/>
      <c r="AF2046" s="250"/>
      <c r="AH2046" s="250"/>
      <c r="AI2046" s="205"/>
      <c r="AJ2046" s="250"/>
      <c r="AK2046" s="250"/>
      <c r="AL2046" s="250"/>
      <c r="AM2046" s="205"/>
      <c r="AN2046" s="250"/>
      <c r="AO2046" s="121"/>
      <c r="AP2046" s="250"/>
      <c r="AQ2046" s="205"/>
      <c r="AR2046" s="250"/>
      <c r="AT2046" s="250"/>
      <c r="AU2046" s="205"/>
      <c r="AV2046" s="250"/>
      <c r="AX2046" s="250"/>
      <c r="AY2046" s="205"/>
      <c r="AZ2046" s="250"/>
      <c r="BB2046" s="250"/>
      <c r="BC2046" s="205"/>
      <c r="BD2046" s="250"/>
      <c r="BF2046" s="250"/>
      <c r="BG2046" s="205"/>
      <c r="BH2046" s="250"/>
      <c r="BI2046" s="121"/>
      <c r="BJ2046" s="250"/>
      <c r="BK2046" s="205"/>
      <c r="BL2046" s="250"/>
      <c r="BN2046" s="121"/>
      <c r="BO2046" s="121"/>
      <c r="BP2046" s="121"/>
      <c r="BQ2046" s="121"/>
      <c r="BR2046" s="121"/>
    </row>
    <row r="2047" spans="1:70" customFormat="1" ht="15.75">
      <c r="A2047" s="84"/>
      <c r="B2047" s="363"/>
      <c r="C2047" s="121"/>
      <c r="D2047" s="121"/>
      <c r="E2047" s="121"/>
      <c r="F2047" s="121"/>
      <c r="G2047" s="121"/>
      <c r="H2047" s="121"/>
      <c r="I2047" s="121"/>
      <c r="J2047" s="121"/>
      <c r="K2047" s="121"/>
      <c r="L2047" s="10"/>
      <c r="M2047" s="225"/>
      <c r="N2047" s="225"/>
      <c r="R2047" s="205"/>
      <c r="S2047" s="205"/>
      <c r="T2047" s="205"/>
      <c r="V2047" s="205"/>
      <c r="W2047" s="205"/>
      <c r="X2047" s="205"/>
      <c r="Y2047" s="394"/>
      <c r="Z2047" s="250"/>
      <c r="AA2047" s="205"/>
      <c r="AB2047" s="250"/>
      <c r="AC2047" s="250"/>
      <c r="AD2047" s="250"/>
      <c r="AE2047" s="205"/>
      <c r="AF2047" s="250"/>
      <c r="AH2047" s="250"/>
      <c r="AI2047" s="205"/>
      <c r="AJ2047" s="250"/>
      <c r="AK2047" s="250"/>
      <c r="AL2047" s="250"/>
      <c r="AM2047" s="205"/>
      <c r="AN2047" s="250"/>
      <c r="AO2047" s="121"/>
      <c r="AP2047" s="250"/>
      <c r="AQ2047" s="205"/>
      <c r="AR2047" s="250"/>
      <c r="AT2047" s="250"/>
      <c r="AU2047" s="205"/>
      <c r="AV2047" s="250"/>
      <c r="AX2047" s="250"/>
      <c r="AY2047" s="205"/>
      <c r="AZ2047" s="250"/>
      <c r="BB2047" s="250"/>
      <c r="BC2047" s="205"/>
      <c r="BD2047" s="250"/>
      <c r="BF2047" s="250"/>
      <c r="BG2047" s="205"/>
      <c r="BH2047" s="250"/>
      <c r="BI2047" s="121"/>
      <c r="BJ2047" s="250"/>
      <c r="BK2047" s="205"/>
      <c r="BL2047" s="250"/>
      <c r="BN2047" s="121"/>
      <c r="BO2047" s="121"/>
      <c r="BP2047" s="121"/>
      <c r="BQ2047" s="121"/>
      <c r="BR2047" s="121"/>
    </row>
    <row r="2048" spans="1:70" customFormat="1" ht="15.75">
      <c r="A2048" s="84"/>
      <c r="B2048" s="363"/>
      <c r="C2048" s="121"/>
      <c r="D2048" s="121"/>
      <c r="E2048" s="121"/>
      <c r="F2048" s="121"/>
      <c r="G2048" s="121"/>
      <c r="H2048" s="121"/>
      <c r="I2048" s="121"/>
      <c r="J2048" s="121"/>
      <c r="K2048" s="121"/>
      <c r="L2048" s="10"/>
      <c r="M2048" s="225"/>
      <c r="N2048" s="225"/>
      <c r="R2048" s="205"/>
      <c r="S2048" s="205"/>
      <c r="T2048" s="205"/>
      <c r="V2048" s="205"/>
      <c r="W2048" s="205"/>
      <c r="X2048" s="205"/>
      <c r="Y2048" s="394"/>
      <c r="Z2048" s="250"/>
      <c r="AA2048" s="205"/>
      <c r="AB2048" s="250"/>
      <c r="AC2048" s="250"/>
      <c r="AD2048" s="250"/>
      <c r="AE2048" s="205"/>
      <c r="AF2048" s="250"/>
      <c r="AH2048" s="250"/>
      <c r="AI2048" s="205"/>
      <c r="AJ2048" s="250"/>
      <c r="AK2048" s="250"/>
      <c r="AL2048" s="250"/>
      <c r="AM2048" s="205"/>
      <c r="AN2048" s="250"/>
      <c r="AO2048" s="121"/>
      <c r="AP2048" s="250"/>
      <c r="AQ2048" s="205"/>
      <c r="AR2048" s="250"/>
      <c r="AT2048" s="250"/>
      <c r="AU2048" s="205"/>
      <c r="AV2048" s="250"/>
      <c r="AX2048" s="250"/>
      <c r="AY2048" s="205"/>
      <c r="AZ2048" s="250"/>
      <c r="BB2048" s="250"/>
      <c r="BC2048" s="205"/>
      <c r="BD2048" s="250"/>
      <c r="BF2048" s="250"/>
      <c r="BG2048" s="205"/>
      <c r="BH2048" s="250"/>
      <c r="BI2048" s="121"/>
      <c r="BJ2048" s="250"/>
      <c r="BK2048" s="205"/>
      <c r="BL2048" s="250"/>
      <c r="BN2048" s="121"/>
      <c r="BO2048" s="121"/>
      <c r="BP2048" s="121"/>
      <c r="BQ2048" s="121"/>
      <c r="BR2048" s="121"/>
    </row>
    <row r="2049" spans="1:70" customFormat="1" ht="15.75">
      <c r="A2049" s="84"/>
      <c r="B2049" s="363"/>
      <c r="C2049" s="121"/>
      <c r="D2049" s="121"/>
      <c r="E2049" s="121"/>
      <c r="F2049" s="121"/>
      <c r="G2049" s="121"/>
      <c r="H2049" s="121"/>
      <c r="I2049" s="121"/>
      <c r="J2049" s="121"/>
      <c r="K2049" s="121"/>
      <c r="L2049" s="10"/>
      <c r="M2049" s="225"/>
      <c r="N2049" s="225"/>
      <c r="R2049" s="205"/>
      <c r="S2049" s="205"/>
      <c r="T2049" s="205"/>
      <c r="V2049" s="205"/>
      <c r="W2049" s="205"/>
      <c r="X2049" s="205"/>
      <c r="Y2049" s="394"/>
      <c r="Z2049" s="250"/>
      <c r="AA2049" s="205"/>
      <c r="AB2049" s="250"/>
      <c r="AC2049" s="250"/>
      <c r="AD2049" s="250"/>
      <c r="AE2049" s="205"/>
      <c r="AF2049" s="250"/>
      <c r="AH2049" s="250"/>
      <c r="AI2049" s="205"/>
      <c r="AJ2049" s="250"/>
      <c r="AK2049" s="250"/>
      <c r="AL2049" s="250"/>
      <c r="AM2049" s="205"/>
      <c r="AN2049" s="250"/>
      <c r="AO2049" s="121"/>
      <c r="AP2049" s="250"/>
      <c r="AQ2049" s="205"/>
      <c r="AR2049" s="250"/>
      <c r="AT2049" s="250"/>
      <c r="AU2049" s="205"/>
      <c r="AV2049" s="250"/>
      <c r="AX2049" s="250"/>
      <c r="AY2049" s="205"/>
      <c r="AZ2049" s="250"/>
      <c r="BB2049" s="250"/>
      <c r="BC2049" s="205"/>
      <c r="BD2049" s="250"/>
      <c r="BF2049" s="250"/>
      <c r="BG2049" s="205"/>
      <c r="BH2049" s="250"/>
      <c r="BI2049" s="121"/>
      <c r="BJ2049" s="250"/>
      <c r="BK2049" s="205"/>
      <c r="BL2049" s="250"/>
      <c r="BN2049" s="121"/>
      <c r="BO2049" s="121"/>
      <c r="BP2049" s="121"/>
      <c r="BQ2049" s="121"/>
      <c r="BR2049" s="121"/>
    </row>
    <row r="2050" spans="1:70" customFormat="1" ht="15.75">
      <c r="A2050" s="84"/>
      <c r="B2050" s="363"/>
      <c r="C2050" s="121"/>
      <c r="D2050" s="121"/>
      <c r="E2050" s="121"/>
      <c r="F2050" s="121"/>
      <c r="G2050" s="121"/>
      <c r="H2050" s="121"/>
      <c r="I2050" s="121"/>
      <c r="J2050" s="121"/>
      <c r="K2050" s="121"/>
      <c r="L2050" s="10"/>
      <c r="M2050" s="225"/>
      <c r="N2050" s="225"/>
      <c r="R2050" s="205"/>
      <c r="S2050" s="205"/>
      <c r="T2050" s="205"/>
      <c r="V2050" s="205"/>
      <c r="W2050" s="205"/>
      <c r="X2050" s="205"/>
      <c r="Y2050" s="394"/>
      <c r="Z2050" s="250"/>
      <c r="AA2050" s="205"/>
      <c r="AB2050" s="250"/>
      <c r="AC2050" s="250"/>
      <c r="AD2050" s="250"/>
      <c r="AE2050" s="205"/>
      <c r="AF2050" s="250"/>
      <c r="AH2050" s="250"/>
      <c r="AI2050" s="205"/>
      <c r="AJ2050" s="250"/>
      <c r="AK2050" s="250"/>
      <c r="AL2050" s="250"/>
      <c r="AM2050" s="205"/>
      <c r="AN2050" s="250"/>
      <c r="AO2050" s="121"/>
      <c r="AP2050" s="250"/>
      <c r="AQ2050" s="205"/>
      <c r="AR2050" s="250"/>
      <c r="AT2050" s="250"/>
      <c r="AU2050" s="205"/>
      <c r="AV2050" s="250"/>
      <c r="AX2050" s="250"/>
      <c r="AY2050" s="205"/>
      <c r="AZ2050" s="250"/>
      <c r="BB2050" s="250"/>
      <c r="BC2050" s="205"/>
      <c r="BD2050" s="250"/>
      <c r="BF2050" s="250"/>
      <c r="BG2050" s="205"/>
      <c r="BH2050" s="250"/>
      <c r="BI2050" s="121"/>
      <c r="BJ2050" s="250"/>
      <c r="BK2050" s="205"/>
      <c r="BL2050" s="250"/>
      <c r="BN2050" s="121"/>
      <c r="BO2050" s="121"/>
      <c r="BP2050" s="121"/>
      <c r="BQ2050" s="121"/>
      <c r="BR2050" s="121"/>
    </row>
    <row r="2051" spans="1:70" customFormat="1" ht="15.75">
      <c r="A2051" s="84"/>
      <c r="B2051" s="363"/>
      <c r="C2051" s="121"/>
      <c r="D2051" s="121"/>
      <c r="E2051" s="121"/>
      <c r="F2051" s="121"/>
      <c r="G2051" s="121"/>
      <c r="H2051" s="121"/>
      <c r="I2051" s="121"/>
      <c r="J2051" s="121"/>
      <c r="K2051" s="121"/>
      <c r="L2051" s="10"/>
      <c r="M2051" s="225"/>
      <c r="N2051" s="225"/>
      <c r="R2051" s="205"/>
      <c r="S2051" s="205"/>
      <c r="T2051" s="205"/>
      <c r="V2051" s="205"/>
      <c r="W2051" s="205"/>
      <c r="X2051" s="205"/>
      <c r="Y2051" s="394"/>
      <c r="Z2051" s="250"/>
      <c r="AA2051" s="205"/>
      <c r="AB2051" s="250"/>
      <c r="AC2051" s="250"/>
      <c r="AD2051" s="250"/>
      <c r="AE2051" s="205"/>
      <c r="AF2051" s="250"/>
      <c r="AH2051" s="250"/>
      <c r="AI2051" s="205"/>
      <c r="AJ2051" s="250"/>
      <c r="AK2051" s="250"/>
      <c r="AL2051" s="250"/>
      <c r="AM2051" s="205"/>
      <c r="AN2051" s="250"/>
      <c r="AO2051" s="121"/>
      <c r="AP2051" s="250"/>
      <c r="AQ2051" s="205"/>
      <c r="AR2051" s="250"/>
      <c r="AT2051" s="250"/>
      <c r="AU2051" s="205"/>
      <c r="AV2051" s="250"/>
      <c r="AX2051" s="250"/>
      <c r="AY2051" s="205"/>
      <c r="AZ2051" s="250"/>
      <c r="BB2051" s="250"/>
      <c r="BC2051" s="205"/>
      <c r="BD2051" s="250"/>
      <c r="BF2051" s="250"/>
      <c r="BG2051" s="205"/>
      <c r="BH2051" s="250"/>
      <c r="BI2051" s="121"/>
      <c r="BJ2051" s="250"/>
      <c r="BK2051" s="205"/>
      <c r="BL2051" s="250"/>
      <c r="BN2051" s="121"/>
      <c r="BO2051" s="121"/>
      <c r="BP2051" s="121"/>
      <c r="BQ2051" s="121"/>
      <c r="BR2051" s="121"/>
    </row>
    <row r="2052" spans="1:70" customFormat="1" ht="15.75">
      <c r="A2052" s="84"/>
      <c r="B2052" s="363"/>
      <c r="C2052" s="121"/>
      <c r="D2052" s="121"/>
      <c r="E2052" s="121"/>
      <c r="F2052" s="121"/>
      <c r="G2052" s="121"/>
      <c r="H2052" s="121"/>
      <c r="I2052" s="121"/>
      <c r="J2052" s="121"/>
      <c r="K2052" s="121"/>
      <c r="L2052" s="10"/>
      <c r="M2052" s="225"/>
      <c r="N2052" s="225"/>
      <c r="R2052" s="205"/>
      <c r="S2052" s="205"/>
      <c r="T2052" s="205"/>
      <c r="V2052" s="205"/>
      <c r="W2052" s="205"/>
      <c r="X2052" s="205"/>
      <c r="Y2052" s="394"/>
      <c r="Z2052" s="250"/>
      <c r="AA2052" s="205"/>
      <c r="AB2052" s="250"/>
      <c r="AC2052" s="250"/>
      <c r="AD2052" s="250"/>
      <c r="AE2052" s="205"/>
      <c r="AF2052" s="250"/>
      <c r="AH2052" s="250"/>
      <c r="AI2052" s="205"/>
      <c r="AJ2052" s="250"/>
      <c r="AK2052" s="250"/>
      <c r="AL2052" s="250"/>
      <c r="AM2052" s="205"/>
      <c r="AN2052" s="250"/>
      <c r="AO2052" s="121"/>
      <c r="AP2052" s="250"/>
      <c r="AQ2052" s="205"/>
      <c r="AR2052" s="250"/>
      <c r="AT2052" s="250"/>
      <c r="AU2052" s="205"/>
      <c r="AV2052" s="250"/>
      <c r="AX2052" s="250"/>
      <c r="AY2052" s="205"/>
      <c r="AZ2052" s="250"/>
      <c r="BB2052" s="250"/>
      <c r="BC2052" s="205"/>
      <c r="BD2052" s="250"/>
      <c r="BF2052" s="250"/>
      <c r="BG2052" s="205"/>
      <c r="BH2052" s="250"/>
      <c r="BI2052" s="121"/>
      <c r="BJ2052" s="250"/>
      <c r="BK2052" s="205"/>
      <c r="BL2052" s="250"/>
      <c r="BN2052" s="121"/>
      <c r="BO2052" s="121"/>
      <c r="BP2052" s="121"/>
      <c r="BQ2052" s="121"/>
      <c r="BR2052" s="121"/>
    </row>
  </sheetData>
  <sheetProtection selectLockedCells="1" selectUnlockedCells="1"/>
  <customSheetViews>
    <customSheetView guid="{FD15C62E-E96E-4F97-B62A-30DF35E23D7E}" scale="80" showPageBreaks="1" printArea="1" state="hidden" view="pageBreakPreview" topLeftCell="A571">
      <selection activeCell="J565" sqref="J565"/>
      <rowBreaks count="18" manualBreakCount="18">
        <brk id="56" min="2" max="76" man="1"/>
        <brk id="79" max="16383" man="1"/>
        <brk id="107" min="2" max="76" man="1"/>
        <brk id="140" min="2" max="76" man="1"/>
        <brk id="171" max="16383" man="1"/>
        <brk id="212" min="2" max="76" man="1"/>
        <brk id="260" max="16383" man="1"/>
        <brk id="295" max="16383" man="1"/>
        <brk id="319" max="16383" man="1"/>
        <brk id="356" min="2" max="76" man="1"/>
        <brk id="402" min="2" max="76" man="1"/>
        <brk id="442" min="2" max="76" man="1"/>
        <brk id="504" max="16383" man="1"/>
        <brk id="558" min="2" max="76" man="1"/>
        <brk id="612" max="16383" man="1"/>
        <brk id="662" max="16383" man="1"/>
        <brk id="691" max="16383" man="1"/>
        <brk id="730" min="2" max="76" man="1"/>
      </rowBreaks>
      <pageMargins left="0.2" right="7.0000000000000007E-2" top="0.71" bottom="0.17" header="0.5" footer="0.25"/>
      <printOptions horizontalCentered="1"/>
      <pageSetup paperSize="5" scale="47" fitToHeight="0" orientation="landscape" r:id="rId1"/>
      <headerFooter alignWithMargins="0">
        <oddHeader>&amp;CDEPARTMENT OF EDUCATION FISCAL YEAR 2017 OMB REQUEST
&amp;11(in thousands of dollars)&amp;RJuly 16, 2015 10:56 am</oddHeader>
        <oddFooter>&amp;C&amp;20 &amp;R&amp;P</oddFooter>
      </headerFooter>
    </customSheetView>
    <customSheetView guid="{EE1F8132-CF09-4933-A1C8-89A700D98234}" scale="80" showPageBreaks="1" printArea="1" state="hidden" view="pageBreakPreview" topLeftCell="E1">
      <selection activeCell="J30" sqref="J30"/>
      <rowBreaks count="18" manualBreakCount="18">
        <brk id="56" min="2" max="76" man="1"/>
        <brk id="79" max="16383" man="1"/>
        <brk id="107" min="2" max="76" man="1"/>
        <brk id="140" min="2" max="76" man="1"/>
        <brk id="171" max="16383" man="1"/>
        <brk id="212" min="2" max="76" man="1"/>
        <brk id="260" max="16383" man="1"/>
        <brk id="295" max="16383" man="1"/>
        <brk id="319" max="16383" man="1"/>
        <brk id="356" min="2" max="76" man="1"/>
        <brk id="402" min="2" max="76" man="1"/>
        <brk id="442" min="2" max="76" man="1"/>
        <brk id="504" max="16383" man="1"/>
        <brk id="558" min="2" max="76" man="1"/>
        <brk id="612" max="16383" man="1"/>
        <brk id="662" max="16383" man="1"/>
        <brk id="691" max="16383" man="1"/>
        <brk id="730" min="2" max="76" man="1"/>
      </rowBreaks>
      <pageMargins left="0.2" right="7.0000000000000007E-2" top="0.71" bottom="0.17" header="0.5" footer="0.25"/>
      <printOptions horizontalCentered="1"/>
      <pageSetup paperSize="5" scale="47" fitToHeight="0" orientation="landscape" r:id="rId2"/>
      <headerFooter alignWithMargins="0">
        <oddHeader>&amp;CDEPARTMENT OF EDUCATION FISCAL YEAR 2017 OMB REQUEST
&amp;11(in thousands of dollars)&amp;RJuly 16, 2015 10:56 am</oddHeader>
        <oddFooter>&amp;C&amp;20 &amp;R&amp;P</oddFooter>
      </headerFooter>
    </customSheetView>
    <customSheetView guid="{07581191-F31F-4703-A75F-2B794D4694A9}" scale="80" showPageBreaks="1" printArea="1" state="hidden" view="pageBreakPreview" topLeftCell="A571">
      <selection activeCell="J565" sqref="J565"/>
      <rowBreaks count="18" manualBreakCount="18">
        <brk id="56" min="2" max="76" man="1"/>
        <brk id="79" max="16383" man="1"/>
        <brk id="107" min="2" max="76" man="1"/>
        <brk id="140" min="2" max="76" man="1"/>
        <brk id="171" max="16383" man="1"/>
        <brk id="212" min="2" max="76" man="1"/>
        <brk id="260" max="16383" man="1"/>
        <brk id="295" max="16383" man="1"/>
        <brk id="319" max="16383" man="1"/>
        <brk id="356" min="2" max="76" man="1"/>
        <brk id="402" min="2" max="76" man="1"/>
        <brk id="442" min="2" max="76" man="1"/>
        <brk id="504" max="16383" man="1"/>
        <brk id="558" min="2" max="76" man="1"/>
        <brk id="612" max="16383" man="1"/>
        <brk id="662" max="16383" man="1"/>
        <brk id="691" max="16383" man="1"/>
        <brk id="730" min="2" max="76" man="1"/>
      </rowBreaks>
      <pageMargins left="0.2" right="7.0000000000000007E-2" top="0.71" bottom="0.17" header="0.5" footer="0.25"/>
      <printOptions horizontalCentered="1"/>
      <pageSetup paperSize="5" scale="47" fitToHeight="0" orientation="landscape" r:id="rId3"/>
      <headerFooter alignWithMargins="0">
        <oddHeader>&amp;CDEPARTMENT OF EDUCATION FISCAL YEAR 2017 OMB REQUEST
&amp;11(in thousands of dollars)&amp;RJuly 16, 2015 10:56 am</oddHeader>
        <oddFooter>&amp;C&amp;20 &amp;R&amp;P</oddFooter>
      </headerFooter>
    </customSheetView>
    <customSheetView guid="{67C22DF3-BFA9-4C7F-B397-0971510842B5}" scale="80" showPageBreaks="1" printArea="1" state="hidden" view="pageBreakPreview" topLeftCell="A571">
      <selection activeCell="J565" sqref="J565"/>
      <rowBreaks count="18" manualBreakCount="18">
        <brk id="56" min="2" max="76" man="1"/>
        <brk id="79" max="16383" man="1"/>
        <brk id="107" min="2" max="76" man="1"/>
        <brk id="140" min="2" max="76" man="1"/>
        <brk id="171" max="16383" man="1"/>
        <brk id="212" min="2" max="76" man="1"/>
        <brk id="260" max="16383" man="1"/>
        <brk id="295" max="16383" man="1"/>
        <brk id="319" max="16383" man="1"/>
        <brk id="356" min="2" max="76" man="1"/>
        <brk id="402" min="2" max="76" man="1"/>
        <brk id="442" min="2" max="76" man="1"/>
        <brk id="504" max="16383" man="1"/>
        <brk id="558" min="2" max="76" man="1"/>
        <brk id="612" max="16383" man="1"/>
        <brk id="662" max="16383" man="1"/>
        <brk id="691" max="16383" man="1"/>
        <brk id="730" min="2" max="76" man="1"/>
      </rowBreaks>
      <pageMargins left="0.2" right="7.0000000000000007E-2" top="0.71" bottom="0.17" header="0.5" footer="0.25"/>
      <printOptions horizontalCentered="1"/>
      <pageSetup paperSize="5" scale="47" fitToHeight="0" orientation="landscape" r:id="rId4"/>
      <headerFooter alignWithMargins="0">
        <oddHeader>&amp;CDEPARTMENT OF EDUCATION FISCAL YEAR 2017 OMB REQUEST
&amp;11(in thousands of dollars)&amp;RJuly 16, 2015 10:56 am</oddHeader>
        <oddFooter>&amp;C&amp;20 &amp;R&amp;P</oddFooter>
      </headerFooter>
    </customSheetView>
  </customSheetViews>
  <mergeCells count="29">
    <mergeCell ref="R5:R7"/>
    <mergeCell ref="C1:L1"/>
    <mergeCell ref="C5:J7"/>
    <mergeCell ref="L5:L7"/>
    <mergeCell ref="N5:N7"/>
    <mergeCell ref="P5:P7"/>
    <mergeCell ref="BF5:BH5"/>
    <mergeCell ref="T5:T7"/>
    <mergeCell ref="V5:V7"/>
    <mergeCell ref="X5:X7"/>
    <mergeCell ref="Z5:AB5"/>
    <mergeCell ref="AD5:AF5"/>
    <mergeCell ref="AH5:AJ5"/>
    <mergeCell ref="BJ6:BL6"/>
    <mergeCell ref="BJ5:BL5"/>
    <mergeCell ref="Z6:AB6"/>
    <mergeCell ref="AD6:AF6"/>
    <mergeCell ref="AH6:AJ6"/>
    <mergeCell ref="AL6:AN6"/>
    <mergeCell ref="AP6:AR6"/>
    <mergeCell ref="AT6:AV6"/>
    <mergeCell ref="AX6:AZ6"/>
    <mergeCell ref="BB6:BD6"/>
    <mergeCell ref="BF6:BH6"/>
    <mergeCell ref="AL5:AN5"/>
    <mergeCell ref="AP5:AR5"/>
    <mergeCell ref="AT5:AV5"/>
    <mergeCell ref="AX5:AZ5"/>
    <mergeCell ref="BB5:BD5"/>
  </mergeCells>
  <conditionalFormatting sqref="N13:BM772">
    <cfRule type="cellIs" dxfId="0" priority="1" stopIfTrue="1" operator="lessThan">
      <formula>0</formula>
    </cfRule>
  </conditionalFormatting>
  <printOptions horizontalCentered="1"/>
  <pageMargins left="0.2" right="7.0000000000000007E-2" top="0.71" bottom="0.17" header="0.5" footer="0.25"/>
  <pageSetup paperSize="5" scale="47" fitToHeight="0" orientation="landscape" r:id="rId5"/>
  <headerFooter alignWithMargins="0">
    <oddHeader>&amp;CDEPARTMENT OF EDUCATION FISCAL YEAR 2017 OMB REQUEST
&amp;11(in thousands of dollars)&amp;RJuly 16, 2015 10:56 am</oddHeader>
    <oddFooter>&amp;C&amp;20 &amp;R&amp;P</oddFooter>
  </headerFooter>
  <rowBreaks count="18" manualBreakCount="18">
    <brk id="56" min="2" max="76" man="1"/>
    <brk id="79" max="16383" man="1"/>
    <brk id="107" min="2" max="76" man="1"/>
    <brk id="140" min="2" max="76" man="1"/>
    <brk id="171" max="16383" man="1"/>
    <brk id="212" min="2" max="76" man="1"/>
    <brk id="260" max="16383" man="1"/>
    <brk id="295" max="16383" man="1"/>
    <brk id="319" max="16383" man="1"/>
    <brk id="356" min="2" max="76" man="1"/>
    <brk id="402" min="2" max="76" man="1"/>
    <brk id="442" min="2" max="76" man="1"/>
    <brk id="504" max="16383" man="1"/>
    <brk id="558" min="2" max="76" man="1"/>
    <brk id="612" max="16383" man="1"/>
    <brk id="662" max="16383" man="1"/>
    <brk id="691" max="16383" man="1"/>
    <brk id="730" min="2" max="7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vt:i4>
      </vt:variant>
    </vt:vector>
  </HeadingPairs>
  <TitlesOfParts>
    <vt:vector size="10" baseType="lpstr">
      <vt:lpstr>2019 PB  </vt:lpstr>
      <vt:lpstr>2017 OMB Request_Div Directors</vt:lpstr>
      <vt:lpstr>2017 OMB REQUEST_OriginalMaster</vt:lpstr>
      <vt:lpstr>Sheet1</vt:lpstr>
      <vt:lpstr>'2017 OMB Request_Div Directors'!Print_Area</vt:lpstr>
      <vt:lpstr>'2017 OMB REQUEST_OriginalMaster'!Print_Area</vt:lpstr>
      <vt:lpstr>'2019 PB  '!Print_Area</vt:lpstr>
      <vt:lpstr>'2017 OMB Request_Div Directors'!Print_Titles</vt:lpstr>
      <vt:lpstr>'2017 OMB REQUEST_OriginalMaster'!Print_Titles</vt:lpstr>
      <vt:lpstr>'2019 PB  '!Print_Titles</vt:lpstr>
    </vt:vector>
  </TitlesOfParts>
  <Company>U.S. Dept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2017 OMB Request</dc:title>
  <dc:creator>Faith T. Ford</dc:creator>
  <cp:lastModifiedBy>Crockett, Yvonne</cp:lastModifiedBy>
  <cp:lastPrinted>2018-02-08T13:38:23Z</cp:lastPrinted>
  <dcterms:created xsi:type="dcterms:W3CDTF">1998-05-15T20:45:14Z</dcterms:created>
  <dcterms:modified xsi:type="dcterms:W3CDTF">2018-05-30T15:30:13Z</dcterms:modified>
</cp:coreProperties>
</file>